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codeName="ThisWorkbook" defaultThemeVersion="124226"/>
  <mc:AlternateContent xmlns:mc="http://schemas.openxmlformats.org/markup-compatibility/2006">
    <mc:Choice Requires="x15">
      <x15ac:absPath xmlns:x15ac="http://schemas.microsoft.com/office/spreadsheetml/2010/11/ac" url="Z:\Proposals\Proposal Preparation\Stephanie\zz. Other Information\00. Budget Templates\FY25 Budget Templates\"/>
    </mc:Choice>
  </mc:AlternateContent>
  <xr:revisionPtr revIDLastSave="0" documentId="13_ncr:1_{530583B6-84A9-454F-A9A0-41C1E6FD5DDA}" xr6:coauthVersionLast="47" xr6:coauthVersionMax="47" xr10:uidLastSave="{00000000-0000-0000-0000-000000000000}"/>
  <bookViews>
    <workbookView xWindow="28680" yWindow="-120" windowWidth="29040" windowHeight="15720" tabRatio="916" xr2:uid="{00000000-000D-0000-FFFF-FFFF00000000}"/>
  </bookViews>
  <sheets>
    <sheet name="Cumulative Budget Request " sheetId="1" r:id="rId1"/>
    <sheet name="Loaded Rates" sheetId="42" state="hidden" r:id="rId2"/>
    <sheet name="Split budget (A)" sheetId="63" state="hidden" r:id="rId3"/>
    <sheet name="Split budget (B)" sheetId="48" state="hidden" r:id="rId4"/>
    <sheet name="Split budget (C)" sheetId="49" state="hidden" r:id="rId5"/>
    <sheet name="Split budget (D)" sheetId="50" state="hidden" r:id="rId6"/>
    <sheet name="Split budget (E)" sheetId="51" state="hidden" r:id="rId7"/>
    <sheet name="Split budget (F)" sheetId="52" state="hidden" r:id="rId8"/>
    <sheet name="Split budget (G)" sheetId="53" state="hidden" r:id="rId9"/>
    <sheet name="Split budget (H)" sheetId="54" state="hidden" r:id="rId10"/>
    <sheet name="Cost Share Summary" sheetId="28" r:id="rId11"/>
    <sheet name="Salary Cap Obligation" sheetId="23" r:id="rId12"/>
    <sheet name="Salary Cap Obligation (2)" sheetId="43" state="hidden" r:id="rId13"/>
    <sheet name="Salary Cap Obligation (3)" sheetId="44" state="hidden" r:id="rId14"/>
    <sheet name="Salary Cap Obligation (4)" sheetId="45" state="hidden" r:id="rId15"/>
    <sheet name="Fringe Benefits Cap Obligation" sheetId="27" r:id="rId16"/>
    <sheet name="Fringe Benefits Cap Obligat (2)" sheetId="64" state="hidden" r:id="rId17"/>
    <sheet name="Fringe Benefits Cap Obligat (3)" sheetId="65" state="hidden" r:id="rId18"/>
    <sheet name="Fringe Benefits Cap Obligat (4)" sheetId="66" state="hidden" r:id="rId19"/>
    <sheet name="Cumulative Cost Share Budget" sheetId="55" r:id="rId20"/>
    <sheet name="Split CS budget (A)" sheetId="25" state="hidden" r:id="rId21"/>
    <sheet name="Split CS budget (B)" sheetId="56" state="hidden" r:id="rId22"/>
    <sheet name="Split CS budget (C)" sheetId="57" state="hidden" r:id="rId23"/>
    <sheet name="Split CS budget (D)" sheetId="58" state="hidden" r:id="rId24"/>
    <sheet name="Split CS budget (E)" sheetId="59" state="hidden" r:id="rId25"/>
    <sheet name="Split CS budget (F)" sheetId="60" state="hidden" r:id="rId26"/>
    <sheet name="Split CS budget (G)" sheetId="61" state="hidden" r:id="rId27"/>
    <sheet name="Split CS budget (H)" sheetId="62" state="hidden" r:id="rId28"/>
    <sheet name="Capital Expenses" sheetId="46" state="hidden" r:id="rId29"/>
    <sheet name="Longevity Lookup" sheetId="41" state="hidden" r:id="rId30"/>
    <sheet name="Tuition &amp; Fees Calculation" sheetId="21" state="hidden" r:id="rId31"/>
  </sheets>
  <definedNames>
    <definedName name="OtherEx" localSheetId="19">'Cumulative Cost Share Budget'!$J$83</definedName>
    <definedName name="OtherEx" localSheetId="2">'Split budget (A)'!$J$56</definedName>
    <definedName name="OtherEx" localSheetId="3">'Split budget (B)'!$J$56</definedName>
    <definedName name="OtherEx" localSheetId="4">'Split budget (C)'!$J$56</definedName>
    <definedName name="OtherEx" localSheetId="5">'Split budget (D)'!$J$56</definedName>
    <definedName name="OtherEx" localSheetId="6">'Split budget (E)'!$J$56</definedName>
    <definedName name="OtherEx" localSheetId="7">'Split budget (F)'!$J$56</definedName>
    <definedName name="OtherEx" localSheetId="8">'Split budget (G)'!$J$56</definedName>
    <definedName name="OtherEx" localSheetId="9">'Split budget (H)'!$J$56</definedName>
    <definedName name="OtherEx" localSheetId="20">'Split CS budget (A)'!$J$60</definedName>
    <definedName name="OtherEx" localSheetId="21">'Split CS budget (B)'!$J$60</definedName>
    <definedName name="OtherEx" localSheetId="22">'Split CS budget (C)'!$J$60</definedName>
    <definedName name="OtherEx" localSheetId="23">'Split CS budget (D)'!$J$60</definedName>
    <definedName name="OtherEx" localSheetId="24">'Split CS budget (E)'!$J$60</definedName>
    <definedName name="OtherEx" localSheetId="25">'Split CS budget (F)'!$J$60</definedName>
    <definedName name="OtherEx" localSheetId="26">'Split CS budget (G)'!$J$60</definedName>
    <definedName name="OtherEx" localSheetId="27">'Split CS budget (H)'!$J$60</definedName>
    <definedName name="OtherEx">'Cumulative Budget Request '!$J$79</definedName>
    <definedName name="_xlnm.Print_Area" localSheetId="10">'Cost Share Summary'!$A$1:$K$146</definedName>
    <definedName name="_xlnm.Print_Area" localSheetId="0">'Cumulative Budget Request '!$A$1:$J$780</definedName>
    <definedName name="_xlnm.Print_Area" localSheetId="19">'Cumulative Cost Share Budget'!$A$1:$J$749</definedName>
    <definedName name="_xlnm.Print_Area" localSheetId="16">'Fringe Benefits Cap Obligat (2)'!$A$1:$O$40</definedName>
    <definedName name="_xlnm.Print_Area" localSheetId="17">'Fringe Benefits Cap Obligat (3)'!$A$1:$O$40</definedName>
    <definedName name="_xlnm.Print_Area" localSheetId="18">'Fringe Benefits Cap Obligat (4)'!$A$1:$O$40</definedName>
    <definedName name="_xlnm.Print_Area" localSheetId="15">'Fringe Benefits Cap Obligation'!$A$1:$O$40</definedName>
    <definedName name="_xlnm.Print_Area" localSheetId="1">'Loaded Rates'!$A$1:$D$11</definedName>
    <definedName name="_xlnm.Print_Area" localSheetId="11">'Salary Cap Obligation'!$A$1:$O$41</definedName>
    <definedName name="_xlnm.Print_Area" localSheetId="12">'Salary Cap Obligation (2)'!$A$1:$O$41</definedName>
    <definedName name="_xlnm.Print_Area" localSheetId="13">'Salary Cap Obligation (3)'!$A$1:$O$41</definedName>
    <definedName name="_xlnm.Print_Area" localSheetId="14">'Salary Cap Obligation (4)'!$A$1:$O$41</definedName>
    <definedName name="_xlnm.Print_Area" localSheetId="2">'Split budget (A)'!$A$1:$J$771</definedName>
    <definedName name="_xlnm.Print_Area" localSheetId="3">'Split budget (B)'!$A$1:$J$771</definedName>
    <definedName name="_xlnm.Print_Area" localSheetId="4">'Split budget (C)'!$A$1:$J$771</definedName>
    <definedName name="_xlnm.Print_Area" localSheetId="5">'Split budget (D)'!$A$1:$J$771</definedName>
    <definedName name="_xlnm.Print_Area" localSheetId="6">'Split budget (E)'!$A$1:$J$771</definedName>
    <definedName name="_xlnm.Print_Area" localSheetId="7">'Split budget (F)'!$A$1:$J$771</definedName>
    <definedName name="_xlnm.Print_Area" localSheetId="8">'Split budget (G)'!$A$1:$J$771</definedName>
    <definedName name="_xlnm.Print_Area" localSheetId="9">'Split budget (H)'!$A$1:$J$771</definedName>
    <definedName name="_xlnm.Print_Area" localSheetId="20">'Split CS budget (A)'!$A$1:$J$749</definedName>
    <definedName name="_xlnm.Print_Area" localSheetId="21">'Split CS budget (B)'!$A$1:$J$749</definedName>
    <definedName name="_xlnm.Print_Area" localSheetId="22">'Split CS budget (C)'!$A$1:$J$749</definedName>
    <definedName name="_xlnm.Print_Area" localSheetId="23">'Split CS budget (D)'!$A$1:$J$749</definedName>
    <definedName name="_xlnm.Print_Area" localSheetId="24">'Split CS budget (E)'!$A$1:$J$749</definedName>
    <definedName name="_xlnm.Print_Area" localSheetId="25">'Split CS budget (F)'!$A$1:$J$749</definedName>
    <definedName name="_xlnm.Print_Area" localSheetId="26">'Split CS budget (G)'!$A$1:$J$749</definedName>
    <definedName name="_xlnm.Print_Area" localSheetId="27">'Split CS budget (H)'!$A$1:$J$749</definedName>
    <definedName name="StipendEx" localSheetId="19">'Cumulative Cost Share Budget'!$J$80</definedName>
    <definedName name="StipendEx" localSheetId="2">'Split budget (A)'!$J$53</definedName>
    <definedName name="StipendEx" localSheetId="3">'Split budget (B)'!$J$53</definedName>
    <definedName name="StipendEx" localSheetId="4">'Split budget (C)'!$J$53</definedName>
    <definedName name="StipendEx" localSheetId="5">'Split budget (D)'!$J$53</definedName>
    <definedName name="StipendEx" localSheetId="6">'Split budget (E)'!$J$53</definedName>
    <definedName name="StipendEx" localSheetId="7">'Split budget (F)'!$J$53</definedName>
    <definedName name="StipendEx" localSheetId="8">'Split budget (G)'!$J$53</definedName>
    <definedName name="StipendEx" localSheetId="9">'Split budget (H)'!$J$53</definedName>
    <definedName name="StipendEx" localSheetId="20">'Split CS budget (A)'!$J$57</definedName>
    <definedName name="StipendEx" localSheetId="21">'Split CS budget (B)'!$J$57</definedName>
    <definedName name="StipendEx" localSheetId="22">'Split CS budget (C)'!$J$57</definedName>
    <definedName name="StipendEx" localSheetId="23">'Split CS budget (D)'!$J$57</definedName>
    <definedName name="StipendEx" localSheetId="24">'Split CS budget (E)'!$J$57</definedName>
    <definedName name="StipendEx" localSheetId="25">'Split CS budget (F)'!$J$57</definedName>
    <definedName name="StipendEx" localSheetId="26">'Split CS budget (G)'!$J$57</definedName>
    <definedName name="StipendEx" localSheetId="27">'Split CS budget (H)'!$J$57</definedName>
    <definedName name="StipendEx">'Cumulative Budget Request '!$J$76</definedName>
    <definedName name="SubsEx" localSheetId="19">'Cumulative Cost Share Budget'!$J$82</definedName>
    <definedName name="SubsEx" localSheetId="2">'Split budget (A)'!$J$55</definedName>
    <definedName name="SubsEx" localSheetId="3">'Split budget (B)'!$J$55</definedName>
    <definedName name="SubsEx" localSheetId="4">'Split budget (C)'!$J$55</definedName>
    <definedName name="SubsEx" localSheetId="5">'Split budget (D)'!$J$55</definedName>
    <definedName name="SubsEx" localSheetId="6">'Split budget (E)'!$J$55</definedName>
    <definedName name="SubsEx" localSheetId="7">'Split budget (F)'!$J$55</definedName>
    <definedName name="SubsEx" localSheetId="8">'Split budget (G)'!$J$55</definedName>
    <definedName name="SubsEx" localSheetId="9">'Split budget (H)'!$J$55</definedName>
    <definedName name="SubsEx" localSheetId="20">'Split CS budget (A)'!$J$59</definedName>
    <definedName name="SubsEx" localSheetId="21">'Split CS budget (B)'!$J$59</definedName>
    <definedName name="SubsEx" localSheetId="22">'Split CS budget (C)'!$J$59</definedName>
    <definedName name="SubsEx" localSheetId="23">'Split CS budget (D)'!$J$59</definedName>
    <definedName name="SubsEx" localSheetId="24">'Split CS budget (E)'!$J$59</definedName>
    <definedName name="SubsEx" localSheetId="25">'Split CS budget (F)'!$J$59</definedName>
    <definedName name="SubsEx" localSheetId="26">'Split CS budget (G)'!$J$59</definedName>
    <definedName name="SubsEx" localSheetId="27">'Split CS budget (H)'!$J$59</definedName>
    <definedName name="SubsEx">'Cumulative Budget Request '!$J$78</definedName>
    <definedName name="TravelEx" localSheetId="19">'Cumulative Cost Share Budget'!$J$81</definedName>
    <definedName name="TravelEx" localSheetId="2">'Split budget (A)'!$J$54</definedName>
    <definedName name="TravelEx" localSheetId="3">'Split budget (B)'!$J$54</definedName>
    <definedName name="TravelEx" localSheetId="4">'Split budget (C)'!$J$54</definedName>
    <definedName name="TravelEx" localSheetId="5">'Split budget (D)'!$J$54</definedName>
    <definedName name="TravelEx" localSheetId="6">'Split budget (E)'!$J$54</definedName>
    <definedName name="TravelEx" localSheetId="7">'Split budget (F)'!$J$54</definedName>
    <definedName name="TravelEx" localSheetId="8">'Split budget (G)'!$J$54</definedName>
    <definedName name="TravelEx" localSheetId="9">'Split budget (H)'!$J$54</definedName>
    <definedName name="TravelEx" localSheetId="20">'Split CS budget (A)'!$J$58</definedName>
    <definedName name="TravelEx" localSheetId="21">'Split CS budget (B)'!$J$58</definedName>
    <definedName name="TravelEx" localSheetId="22">'Split CS budget (C)'!$J$58</definedName>
    <definedName name="TravelEx" localSheetId="23">'Split CS budget (D)'!$J$58</definedName>
    <definedName name="TravelEx" localSheetId="24">'Split CS budget (E)'!$J$58</definedName>
    <definedName name="TravelEx" localSheetId="25">'Split CS budget (F)'!$J$58</definedName>
    <definedName name="TravelEx" localSheetId="26">'Split CS budget (G)'!$J$58</definedName>
    <definedName name="TravelEx" localSheetId="27">'Split CS budget (H)'!$J$58</definedName>
    <definedName name="TravelEx">'Cumulative Budget Request '!$J$77</definedName>
    <definedName name="tuition" localSheetId="30">'Tuition &amp; Fees Calculation'!#REF!</definedName>
    <definedName name="tuition.tamu" localSheetId="30">'Tuition &amp; Fees Calculation'!#REF!</definedName>
    <definedName name="tuition_1" localSheetId="30">'Tuition &amp; Fees Calculation'!#REF!</definedName>
    <definedName name="tuition_2" localSheetId="30">'Tuition &amp; Fees Calculation'!#REF!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 i="54" l="1"/>
  <c r="R6" i="54" s="1"/>
  <c r="Q5" i="54"/>
  <c r="R5" i="54" s="1"/>
  <c r="Q3" i="54"/>
  <c r="Q2" i="54"/>
  <c r="Q1" i="54"/>
  <c r="Q6" i="53"/>
  <c r="R6" i="53" s="1"/>
  <c r="Q5" i="53"/>
  <c r="R5" i="53" s="1"/>
  <c r="Q3" i="53"/>
  <c r="Q2" i="53"/>
  <c r="Q1" i="53"/>
  <c r="Q6" i="52"/>
  <c r="R6" i="52" s="1"/>
  <c r="S6" i="52" s="1"/>
  <c r="Q5" i="52"/>
  <c r="R5" i="52" s="1"/>
  <c r="Q3" i="52"/>
  <c r="Q2" i="52"/>
  <c r="Q1" i="52"/>
  <c r="Q6" i="51"/>
  <c r="R6" i="51" s="1"/>
  <c r="Q5" i="51"/>
  <c r="R5" i="51" s="1"/>
  <c r="Q3" i="51"/>
  <c r="Q2" i="51"/>
  <c r="Q1" i="51"/>
  <c r="Q6" i="50"/>
  <c r="R6" i="50" s="1"/>
  <c r="Q5" i="50"/>
  <c r="R5" i="50" s="1"/>
  <c r="Q3" i="50"/>
  <c r="Q2" i="50"/>
  <c r="Q1" i="50"/>
  <c r="Q6" i="49"/>
  <c r="R6" i="49" s="1"/>
  <c r="Q5" i="49"/>
  <c r="R5" i="49" s="1"/>
  <c r="Q3" i="49"/>
  <c r="Q2" i="49"/>
  <c r="Q1" i="49"/>
  <c r="G82" i="28"/>
  <c r="I82" i="28"/>
  <c r="G79" i="28"/>
  <c r="I79" i="28"/>
  <c r="G80" i="28"/>
  <c r="I80" i="28"/>
  <c r="C80" i="28"/>
  <c r="A80" i="28"/>
  <c r="G76" i="28"/>
  <c r="I76" i="28"/>
  <c r="G77" i="28"/>
  <c r="I77" i="28"/>
  <c r="C77" i="28"/>
  <c r="A77" i="28"/>
  <c r="G73" i="28"/>
  <c r="I73" i="28"/>
  <c r="G74" i="28"/>
  <c r="I74" i="28"/>
  <c r="C74" i="28"/>
  <c r="A74" i="28"/>
  <c r="G70" i="28"/>
  <c r="I70" i="28"/>
  <c r="G71" i="28"/>
  <c r="I71" i="28"/>
  <c r="C71" i="28"/>
  <c r="A71" i="28"/>
  <c r="B49" i="66"/>
  <c r="B48" i="66"/>
  <c r="M31" i="66"/>
  <c r="M30" i="66"/>
  <c r="K30" i="66"/>
  <c r="I30" i="66"/>
  <c r="G30" i="66"/>
  <c r="C30" i="66"/>
  <c r="M27" i="66"/>
  <c r="K27" i="66"/>
  <c r="I27" i="66"/>
  <c r="G27" i="66"/>
  <c r="E27" i="66"/>
  <c r="E30" i="66" s="1"/>
  <c r="C21" i="66"/>
  <c r="E21" i="66" s="1"/>
  <c r="C20" i="66"/>
  <c r="I20" i="66" s="1"/>
  <c r="M19" i="66"/>
  <c r="M20" i="66" s="1"/>
  <c r="K19" i="66"/>
  <c r="K20" i="66" s="1"/>
  <c r="I19" i="66"/>
  <c r="G19" i="66"/>
  <c r="G37" i="66" s="1"/>
  <c r="E19" i="66"/>
  <c r="M17" i="66"/>
  <c r="M28" i="66" s="1"/>
  <c r="M32" i="66" s="1"/>
  <c r="K17" i="66"/>
  <c r="I17" i="66"/>
  <c r="I28" i="66" s="1"/>
  <c r="G17" i="66"/>
  <c r="G28" i="66" s="1"/>
  <c r="E17" i="66"/>
  <c r="E28" i="66" s="1"/>
  <c r="M15" i="66"/>
  <c r="M26" i="66" s="1"/>
  <c r="K15" i="66"/>
  <c r="K26" i="66" s="1"/>
  <c r="I15" i="66"/>
  <c r="I26" i="66" s="1"/>
  <c r="G15" i="66"/>
  <c r="G26" i="66" s="1"/>
  <c r="E15" i="66"/>
  <c r="E26" i="66" s="1"/>
  <c r="B6" i="66"/>
  <c r="B5" i="66"/>
  <c r="B4" i="66"/>
  <c r="B49" i="65"/>
  <c r="B48" i="65"/>
  <c r="M30" i="65"/>
  <c r="K30" i="65"/>
  <c r="I30" i="65"/>
  <c r="G30" i="65"/>
  <c r="C30" i="65"/>
  <c r="M27" i="65"/>
  <c r="K27" i="65"/>
  <c r="I27" i="65"/>
  <c r="G27" i="65"/>
  <c r="E27" i="65"/>
  <c r="E30" i="65" s="1"/>
  <c r="C21" i="65"/>
  <c r="G21" i="65" s="1"/>
  <c r="I21" i="65" s="1"/>
  <c r="K21" i="65" s="1"/>
  <c r="M21" i="65" s="1"/>
  <c r="C20" i="65"/>
  <c r="M20" i="65" s="1"/>
  <c r="M19" i="65"/>
  <c r="M37" i="65" s="1"/>
  <c r="K19" i="65"/>
  <c r="I19" i="65"/>
  <c r="G19" i="65"/>
  <c r="O19" i="65" s="1"/>
  <c r="E19" i="65"/>
  <c r="M17" i="65"/>
  <c r="M28" i="65" s="1"/>
  <c r="K17" i="65"/>
  <c r="I17" i="65"/>
  <c r="I28" i="65" s="1"/>
  <c r="G17" i="65"/>
  <c r="G28" i="65" s="1"/>
  <c r="E17" i="65"/>
  <c r="E28" i="65" s="1"/>
  <c r="M15" i="65"/>
  <c r="M26" i="65" s="1"/>
  <c r="K15" i="65"/>
  <c r="K26" i="65" s="1"/>
  <c r="I15" i="65"/>
  <c r="I26" i="65" s="1"/>
  <c r="G15" i="65"/>
  <c r="G26" i="65" s="1"/>
  <c r="E15" i="65"/>
  <c r="E26" i="65" s="1"/>
  <c r="B6" i="65"/>
  <c r="B5" i="65"/>
  <c r="B4" i="65"/>
  <c r="B49" i="64"/>
  <c r="B48" i="64"/>
  <c r="M30" i="64"/>
  <c r="K30" i="64"/>
  <c r="I30" i="64"/>
  <c r="G30" i="64"/>
  <c r="C30" i="64"/>
  <c r="M27" i="64"/>
  <c r="K27" i="64"/>
  <c r="I27" i="64"/>
  <c r="G27" i="64"/>
  <c r="E27" i="64"/>
  <c r="E30" i="64" s="1"/>
  <c r="C21" i="64"/>
  <c r="G21" i="64" s="1"/>
  <c r="I21" i="64" s="1"/>
  <c r="K21" i="64" s="1"/>
  <c r="M21" i="64" s="1"/>
  <c r="C20" i="64"/>
  <c r="M20" i="64" s="1"/>
  <c r="M19" i="64"/>
  <c r="M37" i="64" s="1"/>
  <c r="K19" i="64"/>
  <c r="I19" i="64"/>
  <c r="G19" i="64"/>
  <c r="E19" i="64"/>
  <c r="M17" i="64"/>
  <c r="M28" i="64" s="1"/>
  <c r="K17" i="64"/>
  <c r="I17" i="64"/>
  <c r="I28" i="64" s="1"/>
  <c r="G17" i="64"/>
  <c r="G28" i="64" s="1"/>
  <c r="E17" i="64"/>
  <c r="E28" i="64" s="1"/>
  <c r="M15" i="64"/>
  <c r="M26" i="64" s="1"/>
  <c r="K15" i="64"/>
  <c r="K26" i="64" s="1"/>
  <c r="I15" i="64"/>
  <c r="I26" i="64" s="1"/>
  <c r="G15" i="64"/>
  <c r="G26" i="64" s="1"/>
  <c r="E15" i="64"/>
  <c r="E26" i="64" s="1"/>
  <c r="B6" i="64"/>
  <c r="B5" i="64"/>
  <c r="B4" i="64"/>
  <c r="G62" i="28"/>
  <c r="I62" i="28"/>
  <c r="G63" i="28"/>
  <c r="I63" i="28"/>
  <c r="C63" i="28"/>
  <c r="A63" i="28"/>
  <c r="G59" i="28"/>
  <c r="I59" i="28"/>
  <c r="G60" i="28"/>
  <c r="I60" i="28"/>
  <c r="C60" i="28"/>
  <c r="A60" i="28"/>
  <c r="G56" i="28"/>
  <c r="I56" i="28"/>
  <c r="G57" i="28"/>
  <c r="I57" i="28"/>
  <c r="C57" i="28"/>
  <c r="A57" i="28"/>
  <c r="G53" i="28"/>
  <c r="I53" i="28"/>
  <c r="G54" i="28"/>
  <c r="I54" i="28"/>
  <c r="C54" i="28"/>
  <c r="A54" i="28"/>
  <c r="K127" i="28"/>
  <c r="S6" i="51" l="1"/>
  <c r="S5" i="49"/>
  <c r="S6" i="49"/>
  <c r="K20" i="65"/>
  <c r="K36" i="65" s="1"/>
  <c r="S5" i="54"/>
  <c r="S6" i="54"/>
  <c r="T6" i="52"/>
  <c r="S5" i="53"/>
  <c r="S5" i="50"/>
  <c r="S6" i="53"/>
  <c r="S6" i="50"/>
  <c r="S5" i="51"/>
  <c r="S5" i="52"/>
  <c r="M22" i="64"/>
  <c r="M23" i="64" s="1"/>
  <c r="M22" i="65"/>
  <c r="K22" i="65"/>
  <c r="K23" i="65" s="1"/>
  <c r="M33" i="66"/>
  <c r="E37" i="66"/>
  <c r="E31" i="66"/>
  <c r="O30" i="66"/>
  <c r="G21" i="66"/>
  <c r="O19" i="66"/>
  <c r="E20" i="66"/>
  <c r="G31" i="66"/>
  <c r="G32" i="66" s="1"/>
  <c r="G33" i="66" s="1"/>
  <c r="G20" i="66"/>
  <c r="I31" i="66"/>
  <c r="I32" i="66" s="1"/>
  <c r="I37" i="66"/>
  <c r="K28" i="66"/>
  <c r="K31" i="66"/>
  <c r="K37" i="66"/>
  <c r="M37" i="66"/>
  <c r="E32" i="65"/>
  <c r="E37" i="65"/>
  <c r="E31" i="65"/>
  <c r="O30" i="65"/>
  <c r="G32" i="65"/>
  <c r="G33" i="65" s="1"/>
  <c r="E21" i="65"/>
  <c r="O21" i="65" s="1"/>
  <c r="I32" i="65"/>
  <c r="I33" i="65" s="1"/>
  <c r="M32" i="65"/>
  <c r="M23" i="65"/>
  <c r="E20" i="65"/>
  <c r="G31" i="65"/>
  <c r="G37" i="65"/>
  <c r="G20" i="65"/>
  <c r="I31" i="65"/>
  <c r="I37" i="65"/>
  <c r="I20" i="65"/>
  <c r="K28" i="65"/>
  <c r="K31" i="65"/>
  <c r="K37" i="65"/>
  <c r="M31" i="65"/>
  <c r="M36" i="65" s="1"/>
  <c r="E37" i="64"/>
  <c r="E31" i="64"/>
  <c r="O31" i="64" s="1"/>
  <c r="O30" i="64"/>
  <c r="G32" i="64"/>
  <c r="G33" i="64" s="1"/>
  <c r="E21" i="64"/>
  <c r="O21" i="64" s="1"/>
  <c r="M36" i="64"/>
  <c r="O19" i="64"/>
  <c r="E20" i="64"/>
  <c r="G31" i="64"/>
  <c r="G37" i="64"/>
  <c r="G20" i="64"/>
  <c r="G22" i="64" s="1"/>
  <c r="I31" i="64"/>
  <c r="I37" i="64"/>
  <c r="I20" i="64"/>
  <c r="I22" i="64" s="1"/>
  <c r="K28" i="64"/>
  <c r="K31" i="64"/>
  <c r="K37" i="64"/>
  <c r="M32" i="64"/>
  <c r="K20" i="64"/>
  <c r="M31" i="64"/>
  <c r="I65" i="28"/>
  <c r="G65" i="28"/>
  <c r="B4" i="27"/>
  <c r="B5" i="27"/>
  <c r="B6" i="27"/>
  <c r="E15" i="27"/>
  <c r="E26" i="27" s="1"/>
  <c r="G15" i="27"/>
  <c r="G26" i="27" s="1"/>
  <c r="I15" i="27"/>
  <c r="I26" i="27" s="1"/>
  <c r="K15" i="27"/>
  <c r="K26" i="27" s="1"/>
  <c r="M15" i="27"/>
  <c r="M26" i="27" s="1"/>
  <c r="E17" i="27"/>
  <c r="E28" i="27" s="1"/>
  <c r="G17" i="27"/>
  <c r="G28" i="27" s="1"/>
  <c r="I17" i="27"/>
  <c r="I28" i="27" s="1"/>
  <c r="K17" i="27"/>
  <c r="K28" i="27" s="1"/>
  <c r="M17" i="27"/>
  <c r="E19" i="27"/>
  <c r="G19" i="27"/>
  <c r="I19" i="27"/>
  <c r="K19" i="27"/>
  <c r="M19" i="27"/>
  <c r="O19" i="27"/>
  <c r="C20" i="27"/>
  <c r="M20" i="27" s="1"/>
  <c r="C21" i="27"/>
  <c r="E21" i="27" s="1"/>
  <c r="E27" i="27"/>
  <c r="E30" i="27" s="1"/>
  <c r="G27" i="27"/>
  <c r="G30" i="27" s="1"/>
  <c r="I27" i="27"/>
  <c r="I30" i="27" s="1"/>
  <c r="K27" i="27"/>
  <c r="K30" i="27" s="1"/>
  <c r="M27" i="27"/>
  <c r="M30" i="27" s="1"/>
  <c r="M28" i="27"/>
  <c r="C30" i="27"/>
  <c r="B48" i="27"/>
  <c r="B49" i="27"/>
  <c r="B50" i="45"/>
  <c r="B49" i="45"/>
  <c r="M30" i="45"/>
  <c r="M38" i="45" s="1"/>
  <c r="K30" i="45"/>
  <c r="I30" i="45"/>
  <c r="G30" i="45"/>
  <c r="E30" i="45"/>
  <c r="O30" i="45" s="1"/>
  <c r="M27" i="45"/>
  <c r="K27" i="45"/>
  <c r="I27" i="45"/>
  <c r="G27" i="45"/>
  <c r="E27" i="45"/>
  <c r="M26" i="45"/>
  <c r="K26" i="45"/>
  <c r="I26" i="45"/>
  <c r="G26" i="45"/>
  <c r="E26" i="45"/>
  <c r="C21" i="45"/>
  <c r="C20" i="45"/>
  <c r="M19" i="45"/>
  <c r="K19" i="45"/>
  <c r="I19" i="45"/>
  <c r="G19" i="45"/>
  <c r="E19" i="45"/>
  <c r="M17" i="45"/>
  <c r="M28" i="45" s="1"/>
  <c r="K17" i="45"/>
  <c r="K28" i="45" s="1"/>
  <c r="I17" i="45"/>
  <c r="I28" i="45" s="1"/>
  <c r="G17" i="45"/>
  <c r="G28" i="45" s="1"/>
  <c r="E17" i="45"/>
  <c r="E28" i="45" s="1"/>
  <c r="M15" i="45"/>
  <c r="K15" i="45"/>
  <c r="I15" i="45"/>
  <c r="G15" i="45"/>
  <c r="E15" i="45"/>
  <c r="B6" i="45"/>
  <c r="B5" i="45"/>
  <c r="B4" i="45"/>
  <c r="B50" i="44"/>
  <c r="B49" i="44"/>
  <c r="K30" i="44"/>
  <c r="K38" i="44" s="1"/>
  <c r="I30" i="44"/>
  <c r="G30" i="44"/>
  <c r="E30" i="44"/>
  <c r="M27" i="44"/>
  <c r="K27" i="44"/>
  <c r="I27" i="44"/>
  <c r="G27" i="44"/>
  <c r="E27" i="44"/>
  <c r="M26" i="44"/>
  <c r="K26" i="44"/>
  <c r="I26" i="44"/>
  <c r="G26" i="44"/>
  <c r="E26" i="44"/>
  <c r="C21" i="44"/>
  <c r="C20" i="44"/>
  <c r="I20" i="44" s="1"/>
  <c r="M19" i="44"/>
  <c r="K19" i="44"/>
  <c r="I19" i="44"/>
  <c r="G19" i="44"/>
  <c r="G38" i="44" s="1"/>
  <c r="E19" i="44"/>
  <c r="M17" i="44"/>
  <c r="M28" i="44" s="1"/>
  <c r="K17" i="44"/>
  <c r="K28" i="44" s="1"/>
  <c r="I17" i="44"/>
  <c r="I28" i="44" s="1"/>
  <c r="G17" i="44"/>
  <c r="G28" i="44" s="1"/>
  <c r="E17" i="44"/>
  <c r="E28" i="44" s="1"/>
  <c r="M15" i="44"/>
  <c r="K15" i="44"/>
  <c r="I15" i="44"/>
  <c r="G15" i="44"/>
  <c r="E15" i="44"/>
  <c r="B6" i="44"/>
  <c r="B5" i="44"/>
  <c r="B4" i="44"/>
  <c r="B50" i="43"/>
  <c r="B49" i="43"/>
  <c r="M30" i="43"/>
  <c r="K30" i="43"/>
  <c r="I30" i="43"/>
  <c r="G30" i="43"/>
  <c r="E30" i="43"/>
  <c r="O30" i="43" s="1"/>
  <c r="M27" i="43"/>
  <c r="K27" i="43"/>
  <c r="I27" i="43"/>
  <c r="G27" i="43"/>
  <c r="E27" i="43"/>
  <c r="M26" i="43"/>
  <c r="K26" i="43"/>
  <c r="I26" i="43"/>
  <c r="G26" i="43"/>
  <c r="E26" i="43"/>
  <c r="C21" i="43"/>
  <c r="G21" i="43" s="1"/>
  <c r="C20" i="43"/>
  <c r="K20" i="43" s="1"/>
  <c r="M19" i="43"/>
  <c r="K19" i="43"/>
  <c r="K38" i="43" s="1"/>
  <c r="I19" i="43"/>
  <c r="G19" i="43"/>
  <c r="E19" i="43"/>
  <c r="M17" i="43"/>
  <c r="M28" i="43" s="1"/>
  <c r="K17" i="43"/>
  <c r="K28" i="43" s="1"/>
  <c r="I17" i="43"/>
  <c r="I28" i="43" s="1"/>
  <c r="G17" i="43"/>
  <c r="G28" i="43" s="1"/>
  <c r="E17" i="43"/>
  <c r="E28" i="43" s="1"/>
  <c r="M15" i="43"/>
  <c r="K15" i="43"/>
  <c r="I15" i="43"/>
  <c r="G15" i="43"/>
  <c r="E15" i="43"/>
  <c r="B6" i="43"/>
  <c r="B5" i="43"/>
  <c r="B4" i="43"/>
  <c r="C21" i="23"/>
  <c r="G21" i="23" s="1"/>
  <c r="I21" i="23" s="1"/>
  <c r="K21" i="23" s="1"/>
  <c r="M21" i="23" s="1"/>
  <c r="Q6" i="62"/>
  <c r="R6" i="62" s="1"/>
  <c r="Q5" i="62"/>
  <c r="R5" i="62" s="1"/>
  <c r="Q3" i="62"/>
  <c r="Q2" i="62"/>
  <c r="Q1" i="62"/>
  <c r="Q6" i="61"/>
  <c r="R6" i="61" s="1"/>
  <c r="Q5" i="61"/>
  <c r="R5" i="61" s="1"/>
  <c r="Q3" i="61"/>
  <c r="Q2" i="61"/>
  <c r="Q1" i="61"/>
  <c r="Q6" i="60"/>
  <c r="R6" i="60" s="1"/>
  <c r="Q5" i="60"/>
  <c r="R5" i="60" s="1"/>
  <c r="Q3" i="60"/>
  <c r="Q2" i="60"/>
  <c r="Q1" i="60"/>
  <c r="Q6" i="59"/>
  <c r="R6" i="59" s="1"/>
  <c r="Q5" i="59"/>
  <c r="R5" i="59" s="1"/>
  <c r="Q3" i="59"/>
  <c r="Q2" i="59"/>
  <c r="Q1" i="59"/>
  <c r="Q6" i="58"/>
  <c r="R6" i="58" s="1"/>
  <c r="Q5" i="58"/>
  <c r="R5" i="58" s="1"/>
  <c r="Q3" i="58"/>
  <c r="Q2" i="58"/>
  <c r="Q1" i="58"/>
  <c r="Q6" i="57"/>
  <c r="R6" i="57" s="1"/>
  <c r="Q5" i="57"/>
  <c r="R5" i="57" s="1"/>
  <c r="Q3" i="57"/>
  <c r="Q2" i="57"/>
  <c r="Q1" i="57"/>
  <c r="Q6" i="56"/>
  <c r="R6" i="56" s="1"/>
  <c r="Q5" i="56"/>
  <c r="R5" i="56" s="1"/>
  <c r="Q3" i="56"/>
  <c r="Q2" i="56"/>
  <c r="Q1" i="56"/>
  <c r="Q6" i="25"/>
  <c r="R6" i="25" s="1"/>
  <c r="Q5" i="25"/>
  <c r="R5" i="25" s="1"/>
  <c r="Q3" i="25"/>
  <c r="Q2" i="25"/>
  <c r="Q1" i="25"/>
  <c r="I539" i="55"/>
  <c r="H539" i="55"/>
  <c r="G539" i="55"/>
  <c r="F539" i="55"/>
  <c r="E539" i="55"/>
  <c r="I532" i="55"/>
  <c r="H532" i="55"/>
  <c r="G532" i="55"/>
  <c r="F532" i="55"/>
  <c r="E532" i="55"/>
  <c r="I525" i="55"/>
  <c r="H525" i="55"/>
  <c r="G525" i="55"/>
  <c r="F525" i="55"/>
  <c r="E525" i="55"/>
  <c r="I518" i="55"/>
  <c r="H518" i="55"/>
  <c r="G518" i="55"/>
  <c r="F518" i="55"/>
  <c r="E518" i="55"/>
  <c r="I511" i="55"/>
  <c r="H511" i="55"/>
  <c r="G511" i="55"/>
  <c r="F511" i="55"/>
  <c r="E511" i="55"/>
  <c r="I504" i="55"/>
  <c r="H504" i="55"/>
  <c r="G504" i="55"/>
  <c r="F504" i="55"/>
  <c r="E504" i="55"/>
  <c r="I497" i="55"/>
  <c r="H497" i="55"/>
  <c r="G497" i="55"/>
  <c r="F497" i="55"/>
  <c r="E497" i="55"/>
  <c r="I490" i="55"/>
  <c r="H490" i="55"/>
  <c r="G490" i="55"/>
  <c r="F490" i="55"/>
  <c r="E490" i="55"/>
  <c r="I483" i="55"/>
  <c r="H483" i="55"/>
  <c r="G483" i="55"/>
  <c r="F483" i="55"/>
  <c r="E483" i="55"/>
  <c r="I476" i="55"/>
  <c r="H476" i="55"/>
  <c r="G476" i="55"/>
  <c r="F476" i="55"/>
  <c r="E476" i="55"/>
  <c r="I462" i="55"/>
  <c r="H462" i="55"/>
  <c r="G462" i="55"/>
  <c r="F462" i="55"/>
  <c r="E462" i="55"/>
  <c r="I455" i="55"/>
  <c r="H455" i="55"/>
  <c r="G455" i="55"/>
  <c r="F455" i="55"/>
  <c r="E455" i="55"/>
  <c r="I448" i="55"/>
  <c r="H448" i="55"/>
  <c r="G448" i="55"/>
  <c r="F448" i="55"/>
  <c r="E448" i="55"/>
  <c r="I441" i="55"/>
  <c r="H441" i="55"/>
  <c r="G441" i="55"/>
  <c r="F441" i="55"/>
  <c r="E441" i="55"/>
  <c r="I434" i="55"/>
  <c r="H434" i="55"/>
  <c r="G434" i="55"/>
  <c r="F434" i="55"/>
  <c r="E434" i="55"/>
  <c r="I427" i="55"/>
  <c r="H427" i="55"/>
  <c r="G427" i="55"/>
  <c r="F427" i="55"/>
  <c r="E427" i="55"/>
  <c r="I420" i="55"/>
  <c r="H420" i="55"/>
  <c r="G420" i="55"/>
  <c r="F420" i="55"/>
  <c r="E420" i="55"/>
  <c r="I413" i="55"/>
  <c r="H413" i="55"/>
  <c r="G413" i="55"/>
  <c r="F413" i="55"/>
  <c r="E413" i="55"/>
  <c r="I406" i="55"/>
  <c r="H406" i="55"/>
  <c r="G406" i="55"/>
  <c r="F406" i="55"/>
  <c r="E406" i="55"/>
  <c r="I399" i="55"/>
  <c r="H399" i="55"/>
  <c r="G399" i="55"/>
  <c r="F399" i="55"/>
  <c r="E399" i="55"/>
  <c r="I388" i="55"/>
  <c r="H388" i="55"/>
  <c r="G388" i="55"/>
  <c r="F388" i="55"/>
  <c r="E388" i="55"/>
  <c r="I381" i="55"/>
  <c r="H381" i="55"/>
  <c r="G381" i="55"/>
  <c r="F381" i="55"/>
  <c r="E381" i="55"/>
  <c r="I374" i="55"/>
  <c r="H374" i="55"/>
  <c r="G374" i="55"/>
  <c r="F374" i="55"/>
  <c r="E374" i="55"/>
  <c r="I367" i="55"/>
  <c r="H367" i="55"/>
  <c r="G367" i="55"/>
  <c r="F367" i="55"/>
  <c r="E367" i="55"/>
  <c r="I360" i="55"/>
  <c r="H360" i="55"/>
  <c r="G360" i="55"/>
  <c r="F360" i="55"/>
  <c r="E360" i="55"/>
  <c r="I353" i="55"/>
  <c r="H353" i="55"/>
  <c r="G353" i="55"/>
  <c r="F353" i="55"/>
  <c r="E353" i="55"/>
  <c r="I346" i="55"/>
  <c r="H346" i="55"/>
  <c r="G346" i="55"/>
  <c r="F346" i="55"/>
  <c r="E346" i="55"/>
  <c r="I339" i="55"/>
  <c r="H339" i="55"/>
  <c r="G339" i="55"/>
  <c r="F339" i="55"/>
  <c r="E339" i="55"/>
  <c r="I332" i="55"/>
  <c r="H332" i="55"/>
  <c r="G332" i="55"/>
  <c r="F332" i="55"/>
  <c r="E332" i="55"/>
  <c r="I325" i="55"/>
  <c r="H325" i="55"/>
  <c r="G325" i="55"/>
  <c r="F325" i="55"/>
  <c r="E325" i="55"/>
  <c r="I16" i="55"/>
  <c r="H16" i="55"/>
  <c r="V19" i="55" s="1"/>
  <c r="G16" i="55"/>
  <c r="F16" i="55"/>
  <c r="E16" i="55"/>
  <c r="V16" i="55" s="1"/>
  <c r="Q7" i="55"/>
  <c r="R7" i="55" s="1"/>
  <c r="Q6" i="55"/>
  <c r="R6" i="55" s="1"/>
  <c r="Q4" i="55"/>
  <c r="Q3" i="55"/>
  <c r="Q2" i="55"/>
  <c r="Q6" i="48"/>
  <c r="R6" i="48" s="1"/>
  <c r="Q5" i="48"/>
  <c r="R5" i="48" s="1"/>
  <c r="Q3" i="48"/>
  <c r="Q2" i="48"/>
  <c r="Q1" i="48"/>
  <c r="Q6" i="63"/>
  <c r="R6" i="63" s="1"/>
  <c r="Q5" i="63"/>
  <c r="R5" i="63" s="1"/>
  <c r="Q3" i="63"/>
  <c r="Q2" i="63"/>
  <c r="Q1" i="63"/>
  <c r="R7" i="1"/>
  <c r="S7" i="1" s="1"/>
  <c r="T7" i="1" s="1"/>
  <c r="U7" i="1" s="1"/>
  <c r="V7" i="1" s="1"/>
  <c r="R6" i="1"/>
  <c r="S6" i="1" s="1"/>
  <c r="T6" i="1" s="1"/>
  <c r="U6" i="1" s="1"/>
  <c r="V6" i="1" s="1"/>
  <c r="Q5" i="1"/>
  <c r="Q4" i="62" s="1"/>
  <c r="Q538" i="1"/>
  <c r="Q537" i="1"/>
  <c r="Q536" i="1"/>
  <c r="Q535" i="1"/>
  <c r="Q534" i="1"/>
  <c r="Q531" i="1"/>
  <c r="Q530" i="1"/>
  <c r="Q529" i="1"/>
  <c r="Q528" i="1"/>
  <c r="Q527" i="1"/>
  <c r="Q524" i="1"/>
  <c r="Q523" i="1"/>
  <c r="Q522" i="1"/>
  <c r="Q521" i="1"/>
  <c r="Q520" i="1"/>
  <c r="Q517" i="1"/>
  <c r="Q516" i="1"/>
  <c r="Q515" i="1"/>
  <c r="Q514" i="1"/>
  <c r="Q513" i="1"/>
  <c r="Q510" i="1"/>
  <c r="Q509" i="1"/>
  <c r="Q508" i="1"/>
  <c r="Q507" i="1"/>
  <c r="Q506" i="1"/>
  <c r="Q503" i="1"/>
  <c r="Q502" i="1"/>
  <c r="Q501" i="1"/>
  <c r="Q500" i="1"/>
  <c r="Q499" i="1"/>
  <c r="Q496" i="1"/>
  <c r="Q495" i="1"/>
  <c r="Q494" i="1"/>
  <c r="Q493" i="1"/>
  <c r="Q492" i="1"/>
  <c r="Q489" i="1"/>
  <c r="Q488" i="1"/>
  <c r="Q487" i="1"/>
  <c r="Q486" i="1"/>
  <c r="Q485" i="1"/>
  <c r="Q482" i="1"/>
  <c r="Q481" i="1"/>
  <c r="Q480" i="1"/>
  <c r="Q479" i="1"/>
  <c r="Q478" i="1"/>
  <c r="Q472" i="1"/>
  <c r="Q473" i="1"/>
  <c r="Q474" i="1"/>
  <c r="Q475" i="1"/>
  <c r="I564" i="25"/>
  <c r="H564" i="25"/>
  <c r="G564" i="25"/>
  <c r="F564" i="25"/>
  <c r="E564" i="25"/>
  <c r="F553" i="25"/>
  <c r="G553" i="25"/>
  <c r="H553" i="25"/>
  <c r="I553" i="25"/>
  <c r="F554" i="25"/>
  <c r="G554" i="25"/>
  <c r="H554" i="25"/>
  <c r="I554" i="25"/>
  <c r="E554" i="25"/>
  <c r="E553" i="25"/>
  <c r="V17" i="55"/>
  <c r="T5" i="52" l="1"/>
  <c r="T6" i="50"/>
  <c r="Q4" i="63"/>
  <c r="Q5" i="55"/>
  <c r="G559" i="55" s="1"/>
  <c r="Q4" i="25"/>
  <c r="Q4" i="57"/>
  <c r="Q4" i="59"/>
  <c r="Q4" i="61"/>
  <c r="T5" i="53"/>
  <c r="Q4" i="48"/>
  <c r="Q4" i="56"/>
  <c r="Q4" i="58"/>
  <c r="Q4" i="60"/>
  <c r="T6" i="49"/>
  <c r="S5" i="48"/>
  <c r="S6" i="63"/>
  <c r="T6" i="53"/>
  <c r="T5" i="51"/>
  <c r="Q4" i="52"/>
  <c r="Q4" i="51"/>
  <c r="Q4" i="54"/>
  <c r="Q4" i="53"/>
  <c r="Q4" i="50"/>
  <c r="Q4" i="49"/>
  <c r="M39" i="65"/>
  <c r="M40" i="65" s="1"/>
  <c r="T5" i="49"/>
  <c r="S6" i="48"/>
  <c r="T6" i="54"/>
  <c r="T5" i="50"/>
  <c r="T5" i="54"/>
  <c r="U6" i="52"/>
  <c r="T6" i="51"/>
  <c r="M39" i="64"/>
  <c r="M40" i="64" s="1"/>
  <c r="I22" i="65"/>
  <c r="I23" i="65" s="1"/>
  <c r="I36" i="65"/>
  <c r="J76" i="28" s="1"/>
  <c r="E22" i="66"/>
  <c r="E23" i="66" s="1"/>
  <c r="E36" i="66"/>
  <c r="F79" i="28" s="1"/>
  <c r="G20" i="44"/>
  <c r="K20" i="44"/>
  <c r="G21" i="44"/>
  <c r="I21" i="44" s="1"/>
  <c r="K21" i="44" s="1"/>
  <c r="M21" i="44" s="1"/>
  <c r="C32" i="44"/>
  <c r="G32" i="44" s="1"/>
  <c r="G21" i="27"/>
  <c r="I21" i="27" s="1"/>
  <c r="K21" i="27" s="1"/>
  <c r="M21" i="27" s="1"/>
  <c r="M22" i="27" s="1"/>
  <c r="M33" i="64"/>
  <c r="S6" i="61"/>
  <c r="I21" i="66"/>
  <c r="K21" i="66" s="1"/>
  <c r="K36" i="66" s="1"/>
  <c r="G22" i="65"/>
  <c r="G39" i="65" s="1"/>
  <c r="G36" i="65"/>
  <c r="H76" i="28" s="1"/>
  <c r="E19" i="55"/>
  <c r="E437" i="55"/>
  <c r="E121" i="55"/>
  <c r="S5" i="56"/>
  <c r="S6" i="59"/>
  <c r="S5" i="63"/>
  <c r="E20" i="45"/>
  <c r="G20" i="45"/>
  <c r="K20" i="45"/>
  <c r="I20" i="45"/>
  <c r="M20" i="45"/>
  <c r="E22" i="64"/>
  <c r="E115" i="55"/>
  <c r="E444" i="55"/>
  <c r="S5" i="25"/>
  <c r="S7" i="55"/>
  <c r="S6" i="25"/>
  <c r="S6" i="60"/>
  <c r="F180" i="55"/>
  <c r="S6" i="56"/>
  <c r="S6" i="58"/>
  <c r="S6" i="57"/>
  <c r="S5" i="62"/>
  <c r="E21" i="45"/>
  <c r="C32" i="45"/>
  <c r="G32" i="45" s="1"/>
  <c r="E20" i="43"/>
  <c r="G20" i="43"/>
  <c r="M20" i="43"/>
  <c r="I20" i="43"/>
  <c r="S5" i="58"/>
  <c r="S6" i="62"/>
  <c r="S5" i="61"/>
  <c r="C32" i="43"/>
  <c r="M32" i="43" s="1"/>
  <c r="S5" i="57"/>
  <c r="S5" i="59"/>
  <c r="S5" i="60"/>
  <c r="G36" i="66"/>
  <c r="H79" i="28" s="1"/>
  <c r="E20" i="44"/>
  <c r="M20" i="44"/>
  <c r="E36" i="65"/>
  <c r="K32" i="66"/>
  <c r="G22" i="66"/>
  <c r="I33" i="66"/>
  <c r="O20" i="66"/>
  <c r="O31" i="66"/>
  <c r="E32" i="66"/>
  <c r="E22" i="65"/>
  <c r="K32" i="65"/>
  <c r="K39" i="65" s="1"/>
  <c r="K40" i="65" s="1"/>
  <c r="O31" i="65"/>
  <c r="M33" i="65"/>
  <c r="O20" i="65"/>
  <c r="E33" i="65"/>
  <c r="I23" i="64"/>
  <c r="G39" i="64"/>
  <c r="H74" i="28" s="1"/>
  <c r="G23" i="64"/>
  <c r="K32" i="64"/>
  <c r="K33" i="64" s="1"/>
  <c r="I36" i="64"/>
  <c r="I32" i="64"/>
  <c r="I33" i="64" s="1"/>
  <c r="K36" i="64"/>
  <c r="K22" i="64"/>
  <c r="O20" i="64"/>
  <c r="G36" i="64"/>
  <c r="E32" i="64"/>
  <c r="E33" i="64" s="1"/>
  <c r="E36" i="64"/>
  <c r="F73" i="28" s="1"/>
  <c r="E31" i="27"/>
  <c r="E37" i="27"/>
  <c r="E32" i="27"/>
  <c r="E33" i="27" s="1"/>
  <c r="O30" i="27"/>
  <c r="G31" i="27"/>
  <c r="G37" i="27"/>
  <c r="M31" i="27"/>
  <c r="O31" i="27" s="1"/>
  <c r="M37" i="27"/>
  <c r="G32" i="27"/>
  <c r="G33" i="27" s="1"/>
  <c r="K32" i="27"/>
  <c r="K33" i="27" s="1"/>
  <c r="K31" i="27"/>
  <c r="K37" i="27"/>
  <c r="I31" i="27"/>
  <c r="I32" i="27" s="1"/>
  <c r="I37" i="27"/>
  <c r="K20" i="27"/>
  <c r="I20" i="27"/>
  <c r="G20" i="27"/>
  <c r="E20" i="27"/>
  <c r="G38" i="45"/>
  <c r="G21" i="45"/>
  <c r="I38" i="45"/>
  <c r="K38" i="45"/>
  <c r="O19" i="45"/>
  <c r="C31" i="45"/>
  <c r="E38" i="45"/>
  <c r="E21" i="44"/>
  <c r="M30" i="44"/>
  <c r="M38" i="44" s="1"/>
  <c r="I38" i="44"/>
  <c r="O30" i="44"/>
  <c r="E38" i="44"/>
  <c r="O19" i="44"/>
  <c r="C31" i="44"/>
  <c r="I21" i="43"/>
  <c r="K21" i="43" s="1"/>
  <c r="M21" i="43" s="1"/>
  <c r="E38" i="43"/>
  <c r="E21" i="43"/>
  <c r="G38" i="43"/>
  <c r="I38" i="43"/>
  <c r="O19" i="43"/>
  <c r="C31" i="43"/>
  <c r="M38" i="43"/>
  <c r="E507" i="55"/>
  <c r="E521" i="55"/>
  <c r="E535" i="55"/>
  <c r="E197" i="55"/>
  <c r="E198" i="55" s="1"/>
  <c r="E199" i="55"/>
  <c r="I179" i="55"/>
  <c r="I180" i="55" s="1"/>
  <c r="E205" i="55"/>
  <c r="I101" i="55"/>
  <c r="I102" i="55" s="1"/>
  <c r="I107" i="55"/>
  <c r="I108" i="55" s="1"/>
  <c r="S6" i="55"/>
  <c r="V18" i="55"/>
  <c r="V20" i="55"/>
  <c r="D726" i="62"/>
  <c r="D725" i="62"/>
  <c r="D724" i="62"/>
  <c r="D723" i="62"/>
  <c r="D722" i="62"/>
  <c r="D721" i="62"/>
  <c r="D720" i="62"/>
  <c r="D719" i="62"/>
  <c r="D717" i="62"/>
  <c r="D716" i="62"/>
  <c r="D715" i="62"/>
  <c r="D713" i="62"/>
  <c r="D709" i="62"/>
  <c r="D708" i="62"/>
  <c r="D707" i="62"/>
  <c r="D706" i="62"/>
  <c r="D705" i="62"/>
  <c r="D703" i="62"/>
  <c r="D702" i="62"/>
  <c r="D700" i="62"/>
  <c r="D699" i="62"/>
  <c r="D698" i="62"/>
  <c r="D696" i="62"/>
  <c r="D695" i="62"/>
  <c r="D694" i="62"/>
  <c r="A689" i="62"/>
  <c r="A688" i="62"/>
  <c r="A687" i="62"/>
  <c r="A686" i="62"/>
  <c r="A685" i="62"/>
  <c r="A684" i="62"/>
  <c r="A683" i="62"/>
  <c r="A682" i="62"/>
  <c r="A681" i="62"/>
  <c r="A680" i="62"/>
  <c r="A679" i="62"/>
  <c r="A678" i="62"/>
  <c r="A677" i="62"/>
  <c r="A676" i="62"/>
  <c r="A672" i="62"/>
  <c r="A671" i="62"/>
  <c r="A670" i="62"/>
  <c r="A669" i="62"/>
  <c r="A668" i="62"/>
  <c r="A664" i="62"/>
  <c r="A663" i="62"/>
  <c r="A662" i="62"/>
  <c r="A661" i="62"/>
  <c r="A660" i="62"/>
  <c r="A659" i="62"/>
  <c r="A658" i="62"/>
  <c r="A657" i="62"/>
  <c r="A656" i="62"/>
  <c r="A655" i="62"/>
  <c r="A624" i="62"/>
  <c r="A623" i="62"/>
  <c r="A622" i="62"/>
  <c r="A621" i="62"/>
  <c r="A620" i="62"/>
  <c r="A619" i="62"/>
  <c r="A618" i="62"/>
  <c r="A617" i="62"/>
  <c r="A586" i="62"/>
  <c r="A585" i="62"/>
  <c r="A584" i="62"/>
  <c r="A583" i="62"/>
  <c r="A582" i="62"/>
  <c r="A581" i="62"/>
  <c r="A580" i="62"/>
  <c r="A579" i="62"/>
  <c r="B561" i="62"/>
  <c r="B556" i="62"/>
  <c r="B551" i="62"/>
  <c r="A551" i="62"/>
  <c r="A538" i="62"/>
  <c r="A741" i="62" s="1"/>
  <c r="A531" i="62"/>
  <c r="A740" i="62" s="1"/>
  <c r="A524" i="62"/>
  <c r="A739" i="62" s="1"/>
  <c r="A517" i="62"/>
  <c r="A738" i="62" s="1"/>
  <c r="A510" i="62"/>
  <c r="A737" i="62" s="1"/>
  <c r="A503" i="62"/>
  <c r="A736" i="62" s="1"/>
  <c r="A496" i="62"/>
  <c r="A735" i="62" s="1"/>
  <c r="A489" i="62"/>
  <c r="A734" i="62" s="1"/>
  <c r="A482" i="62"/>
  <c r="A733" i="62" s="1"/>
  <c r="A475" i="62"/>
  <c r="A732" i="62" s="1"/>
  <c r="O462" i="62"/>
  <c r="O455" i="62"/>
  <c r="O448" i="62"/>
  <c r="O441" i="62"/>
  <c r="O434" i="62"/>
  <c r="O427" i="62"/>
  <c r="O420" i="62"/>
  <c r="O413" i="62"/>
  <c r="O406" i="62"/>
  <c r="B462" i="62"/>
  <c r="A462" i="62"/>
  <c r="B455" i="62"/>
  <c r="A455" i="62"/>
  <c r="B448" i="62"/>
  <c r="A448" i="62"/>
  <c r="B441" i="62"/>
  <c r="A441" i="62"/>
  <c r="B434" i="62"/>
  <c r="A434" i="62"/>
  <c r="B427" i="62"/>
  <c r="A427" i="62"/>
  <c r="B420" i="62"/>
  <c r="A420" i="62"/>
  <c r="B413" i="62"/>
  <c r="A413" i="62"/>
  <c r="B406" i="62"/>
  <c r="A406" i="62"/>
  <c r="B399" i="62"/>
  <c r="A399" i="62"/>
  <c r="O399" i="62"/>
  <c r="O388" i="62"/>
  <c r="O381" i="62"/>
  <c r="O374" i="62"/>
  <c r="O367" i="62"/>
  <c r="O360" i="62"/>
  <c r="O353" i="62"/>
  <c r="O346" i="62"/>
  <c r="O339" i="62"/>
  <c r="O332" i="62"/>
  <c r="O325" i="62"/>
  <c r="B388" i="62"/>
  <c r="A388" i="62"/>
  <c r="B381" i="62"/>
  <c r="A381" i="62"/>
  <c r="B374" i="62"/>
  <c r="A374" i="62"/>
  <c r="B367" i="62"/>
  <c r="A367" i="62"/>
  <c r="B360" i="62"/>
  <c r="A360" i="62"/>
  <c r="B353" i="62"/>
  <c r="A353" i="62"/>
  <c r="B346" i="62"/>
  <c r="A346" i="62"/>
  <c r="B339" i="62"/>
  <c r="A339" i="62"/>
  <c r="B332" i="62"/>
  <c r="A332" i="62"/>
  <c r="A326" i="62"/>
  <c r="B325" i="62"/>
  <c r="A325" i="62"/>
  <c r="O311" i="62"/>
  <c r="O305" i="62"/>
  <c r="O299" i="62"/>
  <c r="O293" i="62"/>
  <c r="O287" i="62"/>
  <c r="O281" i="62"/>
  <c r="O275" i="62"/>
  <c r="O269" i="62"/>
  <c r="O263" i="62"/>
  <c r="O257" i="62"/>
  <c r="O251" i="62"/>
  <c r="O245" i="62"/>
  <c r="O239" i="62"/>
  <c r="O233" i="62"/>
  <c r="O227" i="62"/>
  <c r="O221" i="62"/>
  <c r="O215" i="62"/>
  <c r="O209" i="62"/>
  <c r="O203" i="62"/>
  <c r="O197" i="62"/>
  <c r="O191" i="62"/>
  <c r="O185" i="62"/>
  <c r="O179" i="62"/>
  <c r="O173" i="62"/>
  <c r="O167" i="62"/>
  <c r="O161" i="62"/>
  <c r="O155" i="62"/>
  <c r="O149" i="62"/>
  <c r="O143" i="62"/>
  <c r="O137" i="62"/>
  <c r="O131" i="62"/>
  <c r="O125" i="62"/>
  <c r="O119" i="62"/>
  <c r="O113" i="62"/>
  <c r="O107" i="62"/>
  <c r="O101" i="62"/>
  <c r="O95" i="62"/>
  <c r="O89" i="62"/>
  <c r="O83" i="62"/>
  <c r="O77" i="62"/>
  <c r="O71" i="62"/>
  <c r="O65" i="62"/>
  <c r="O59" i="62"/>
  <c r="O53" i="62"/>
  <c r="O47" i="62"/>
  <c r="O41" i="62"/>
  <c r="O35" i="62"/>
  <c r="O29" i="62"/>
  <c r="O23" i="62"/>
  <c r="O17" i="62"/>
  <c r="N17" i="62"/>
  <c r="B311" i="62"/>
  <c r="A311" i="62"/>
  <c r="B305" i="62"/>
  <c r="A305" i="62"/>
  <c r="B299" i="62"/>
  <c r="A299" i="62"/>
  <c r="B293" i="62"/>
  <c r="A293" i="62"/>
  <c r="B287" i="62"/>
  <c r="A287" i="62"/>
  <c r="B281" i="62"/>
  <c r="A281" i="62"/>
  <c r="B275" i="62"/>
  <c r="A275" i="62"/>
  <c r="B269" i="62"/>
  <c r="A269" i="62"/>
  <c r="B263" i="62"/>
  <c r="A263" i="62"/>
  <c r="B257" i="62"/>
  <c r="A257" i="62"/>
  <c r="B251" i="62"/>
  <c r="A251" i="62"/>
  <c r="B245" i="62"/>
  <c r="A245" i="62"/>
  <c r="B239" i="62"/>
  <c r="A239" i="62"/>
  <c r="B233" i="62"/>
  <c r="A233" i="62"/>
  <c r="B227" i="62"/>
  <c r="A227" i="62"/>
  <c r="B221" i="62"/>
  <c r="A221" i="62"/>
  <c r="B215" i="62"/>
  <c r="A215" i="62"/>
  <c r="B209" i="62"/>
  <c r="A209" i="62"/>
  <c r="B203" i="62"/>
  <c r="A203" i="62"/>
  <c r="B197" i="62"/>
  <c r="A197" i="62"/>
  <c r="B191" i="62"/>
  <c r="A191" i="62"/>
  <c r="B185" i="62"/>
  <c r="A185" i="62"/>
  <c r="B179" i="62"/>
  <c r="A179" i="62"/>
  <c r="B173" i="62"/>
  <c r="A173" i="62"/>
  <c r="B167" i="62"/>
  <c r="A167" i="62"/>
  <c r="B161" i="62"/>
  <c r="A161" i="62"/>
  <c r="B155" i="62"/>
  <c r="A155" i="62"/>
  <c r="B149" i="62"/>
  <c r="A149" i="62"/>
  <c r="B143" i="62"/>
  <c r="A143" i="62"/>
  <c r="B137" i="62"/>
  <c r="A137" i="62"/>
  <c r="B131" i="62"/>
  <c r="A131" i="62"/>
  <c r="B125" i="62"/>
  <c r="A125" i="62"/>
  <c r="B119" i="62"/>
  <c r="A119" i="62"/>
  <c r="B113" i="62"/>
  <c r="A113" i="62"/>
  <c r="B107" i="62"/>
  <c r="A107" i="62"/>
  <c r="B101" i="62"/>
  <c r="A101" i="62"/>
  <c r="B95" i="62"/>
  <c r="A95" i="62"/>
  <c r="B89" i="62"/>
  <c r="A89" i="62"/>
  <c r="B83" i="62"/>
  <c r="A83" i="62"/>
  <c r="B77" i="62"/>
  <c r="A77" i="62"/>
  <c r="B71" i="62"/>
  <c r="A71" i="62"/>
  <c r="B65" i="62"/>
  <c r="A65" i="62"/>
  <c r="B59" i="62"/>
  <c r="A59" i="62"/>
  <c r="B53" i="62"/>
  <c r="A53" i="62"/>
  <c r="B47" i="62"/>
  <c r="A47" i="62"/>
  <c r="B41" i="62"/>
  <c r="A41" i="62"/>
  <c r="B35" i="62"/>
  <c r="A35" i="62"/>
  <c r="B29" i="62"/>
  <c r="A29" i="62"/>
  <c r="B23" i="62"/>
  <c r="A23" i="62"/>
  <c r="B18" i="62"/>
  <c r="B17" i="62"/>
  <c r="A17" i="62"/>
  <c r="D726" i="61"/>
  <c r="D725" i="61"/>
  <c r="D724" i="61"/>
  <c r="D723" i="61"/>
  <c r="D722" i="61"/>
  <c r="D721" i="61"/>
  <c r="D720" i="61"/>
  <c r="D719" i="61"/>
  <c r="D717" i="61"/>
  <c r="D716" i="61"/>
  <c r="D715" i="61"/>
  <c r="D713" i="61"/>
  <c r="D709" i="61"/>
  <c r="D708" i="61"/>
  <c r="D707" i="61"/>
  <c r="D706" i="61"/>
  <c r="D705" i="61"/>
  <c r="D703" i="61"/>
  <c r="D702" i="61"/>
  <c r="D700" i="61"/>
  <c r="D699" i="61"/>
  <c r="D698" i="61"/>
  <c r="D696" i="61"/>
  <c r="D695" i="61"/>
  <c r="D694" i="61"/>
  <c r="A689" i="61"/>
  <c r="A688" i="61"/>
  <c r="A687" i="61"/>
  <c r="A686" i="61"/>
  <c r="A685" i="61"/>
  <c r="A684" i="61"/>
  <c r="A683" i="61"/>
  <c r="A682" i="61"/>
  <c r="A681" i="61"/>
  <c r="A680" i="61"/>
  <c r="A679" i="61"/>
  <c r="A678" i="61"/>
  <c r="A677" i="61"/>
  <c r="A676" i="61"/>
  <c r="A672" i="61"/>
  <c r="A671" i="61"/>
  <c r="A670" i="61"/>
  <c r="A669" i="61"/>
  <c r="A668" i="61"/>
  <c r="A664" i="61"/>
  <c r="A663" i="61"/>
  <c r="A662" i="61"/>
  <c r="A661" i="61"/>
  <c r="A660" i="61"/>
  <c r="A659" i="61"/>
  <c r="A658" i="61"/>
  <c r="A657" i="61"/>
  <c r="A656" i="61"/>
  <c r="A655" i="61"/>
  <c r="A624" i="61"/>
  <c r="A623" i="61"/>
  <c r="A622" i="61"/>
  <c r="A621" i="61"/>
  <c r="A620" i="61"/>
  <c r="A619" i="61"/>
  <c r="A618" i="61"/>
  <c r="A617" i="61"/>
  <c r="A586" i="61"/>
  <c r="A585" i="61"/>
  <c r="A584" i="61"/>
  <c r="A583" i="61"/>
  <c r="A582" i="61"/>
  <c r="A581" i="61"/>
  <c r="A580" i="61"/>
  <c r="A579" i="61"/>
  <c r="B561" i="61"/>
  <c r="A561" i="61"/>
  <c r="B556" i="61"/>
  <c r="A556" i="61"/>
  <c r="B551" i="61"/>
  <c r="A551" i="61"/>
  <c r="A538" i="61"/>
  <c r="A741" i="61" s="1"/>
  <c r="A531" i="61"/>
  <c r="A740" i="61" s="1"/>
  <c r="A524" i="61"/>
  <c r="A739" i="61" s="1"/>
  <c r="A517" i="61"/>
  <c r="A738" i="61" s="1"/>
  <c r="A510" i="61"/>
  <c r="A737" i="61" s="1"/>
  <c r="A503" i="61"/>
  <c r="A736" i="61" s="1"/>
  <c r="A496" i="61"/>
  <c r="A735" i="61" s="1"/>
  <c r="A489" i="61"/>
  <c r="A734" i="61" s="1"/>
  <c r="A482" i="61"/>
  <c r="A733" i="61" s="1"/>
  <c r="A475" i="61"/>
  <c r="A732" i="61" s="1"/>
  <c r="O462" i="61"/>
  <c r="O455" i="61"/>
  <c r="O448" i="61"/>
  <c r="O441" i="61"/>
  <c r="O434" i="61"/>
  <c r="O427" i="61"/>
  <c r="O420" i="61"/>
  <c r="O413" i="61"/>
  <c r="O406" i="61"/>
  <c r="O399" i="61"/>
  <c r="B462" i="61"/>
  <c r="A462" i="61"/>
  <c r="B455" i="61"/>
  <c r="A455" i="61"/>
  <c r="B448" i="61"/>
  <c r="A448" i="61"/>
  <c r="B441" i="61"/>
  <c r="A441" i="61"/>
  <c r="B434" i="61"/>
  <c r="A434" i="61"/>
  <c r="B427" i="61"/>
  <c r="A427" i="61"/>
  <c r="B420" i="61"/>
  <c r="A420" i="61"/>
  <c r="B413" i="61"/>
  <c r="A413" i="61"/>
  <c r="B406" i="61"/>
  <c r="A406" i="61"/>
  <c r="B399" i="61"/>
  <c r="A399" i="61"/>
  <c r="O388" i="61"/>
  <c r="O381" i="61"/>
  <c r="O374" i="61"/>
  <c r="O367" i="61"/>
  <c r="O360" i="61"/>
  <c r="O353" i="61"/>
  <c r="O346" i="61"/>
  <c r="O339" i="61"/>
  <c r="O332" i="61"/>
  <c r="O325" i="61"/>
  <c r="B388" i="61"/>
  <c r="A388" i="61"/>
  <c r="B381" i="61"/>
  <c r="A381" i="61"/>
  <c r="B374" i="61"/>
  <c r="A374" i="61"/>
  <c r="B367" i="61"/>
  <c r="A367" i="61"/>
  <c r="B360" i="61"/>
  <c r="A360" i="61"/>
  <c r="B353" i="61"/>
  <c r="A353" i="61"/>
  <c r="B346" i="61"/>
  <c r="A346" i="61"/>
  <c r="B339" i="61"/>
  <c r="A339" i="61"/>
  <c r="B332" i="61"/>
  <c r="A332" i="61"/>
  <c r="B325" i="61"/>
  <c r="A325" i="61"/>
  <c r="O311" i="61"/>
  <c r="O305" i="61"/>
  <c r="O299" i="61"/>
  <c r="O293" i="61"/>
  <c r="O287" i="61"/>
  <c r="O281" i="61"/>
  <c r="O275" i="61"/>
  <c r="O269" i="61"/>
  <c r="O263" i="61"/>
  <c r="O257" i="61"/>
  <c r="O251" i="61"/>
  <c r="O245" i="61"/>
  <c r="O239" i="61"/>
  <c r="O233" i="61"/>
  <c r="O227" i="61"/>
  <c r="O221" i="61"/>
  <c r="O215" i="61"/>
  <c r="O209" i="61"/>
  <c r="O203" i="61"/>
  <c r="O197" i="61"/>
  <c r="O191" i="61"/>
  <c r="O185" i="61"/>
  <c r="O179" i="61"/>
  <c r="O173" i="61"/>
  <c r="O167" i="61"/>
  <c r="O161" i="61"/>
  <c r="O155" i="61"/>
  <c r="O149" i="61"/>
  <c r="O143" i="61"/>
  <c r="O137" i="61"/>
  <c r="O131" i="61"/>
  <c r="O125" i="61"/>
  <c r="O119" i="61"/>
  <c r="O113" i="61"/>
  <c r="O107" i="61"/>
  <c r="O101" i="61"/>
  <c r="O95" i="61"/>
  <c r="O89" i="61"/>
  <c r="O83" i="61"/>
  <c r="O77" i="61"/>
  <c r="O71" i="61"/>
  <c r="O65" i="61"/>
  <c r="O59" i="61"/>
  <c r="O53" i="61"/>
  <c r="O47" i="61"/>
  <c r="O41" i="61"/>
  <c r="O35" i="61"/>
  <c r="O29" i="61"/>
  <c r="O23" i="61"/>
  <c r="O17" i="61"/>
  <c r="N17" i="61"/>
  <c r="A311" i="61"/>
  <c r="A305" i="61"/>
  <c r="A299" i="61"/>
  <c r="A293" i="61"/>
  <c r="A287" i="61"/>
  <c r="A281" i="61"/>
  <c r="A275" i="61"/>
  <c r="A269" i="61"/>
  <c r="A263" i="61"/>
  <c r="A257" i="61"/>
  <c r="A251" i="61"/>
  <c r="A245" i="61"/>
  <c r="A239" i="61"/>
  <c r="A233" i="61"/>
  <c r="A227" i="61"/>
  <c r="A221" i="61"/>
  <c r="A215" i="61"/>
  <c r="A209" i="61"/>
  <c r="A203" i="61"/>
  <c r="A197" i="61"/>
  <c r="A191" i="61"/>
  <c r="A185" i="61"/>
  <c r="A179" i="61"/>
  <c r="A173" i="61"/>
  <c r="A167" i="61"/>
  <c r="A161" i="61"/>
  <c r="A155" i="61"/>
  <c r="A149" i="61"/>
  <c r="A143" i="61"/>
  <c r="A137" i="61"/>
  <c r="A131" i="61"/>
  <c r="A125" i="61"/>
  <c r="A119" i="61"/>
  <c r="A113" i="61"/>
  <c r="A107" i="61"/>
  <c r="A101" i="61"/>
  <c r="A95" i="61"/>
  <c r="A89" i="61"/>
  <c r="A83" i="61"/>
  <c r="A77" i="61"/>
  <c r="A71" i="61"/>
  <c r="A65" i="61"/>
  <c r="A59" i="61"/>
  <c r="A53" i="61"/>
  <c r="A47" i="61"/>
  <c r="A41" i="61"/>
  <c r="A35" i="61"/>
  <c r="A29" i="61"/>
  <c r="A23" i="61"/>
  <c r="B311" i="61"/>
  <c r="B305" i="61"/>
  <c r="B299" i="61"/>
  <c r="B293" i="61"/>
  <c r="B287" i="61"/>
  <c r="B281" i="61"/>
  <c r="B275" i="61"/>
  <c r="B269" i="61"/>
  <c r="B263" i="61"/>
  <c r="B257" i="61"/>
  <c r="B251" i="61"/>
  <c r="B245" i="61"/>
  <c r="B239" i="61"/>
  <c r="B233" i="61"/>
  <c r="B227" i="61"/>
  <c r="B221" i="61"/>
  <c r="B215" i="61"/>
  <c r="B209" i="61"/>
  <c r="B203" i="61"/>
  <c r="B197" i="61"/>
  <c r="B191" i="61"/>
  <c r="B185" i="61"/>
  <c r="B179" i="61"/>
  <c r="B173" i="61"/>
  <c r="B167" i="61"/>
  <c r="B161" i="61"/>
  <c r="B155" i="61"/>
  <c r="B149" i="61"/>
  <c r="B143" i="61"/>
  <c r="B137" i="61"/>
  <c r="B131" i="61"/>
  <c r="B125" i="61"/>
  <c r="B119" i="61"/>
  <c r="B113" i="61"/>
  <c r="B107" i="61"/>
  <c r="B101" i="61"/>
  <c r="B95" i="61"/>
  <c r="B89" i="61"/>
  <c r="B83" i="61"/>
  <c r="B77" i="61"/>
  <c r="B71" i="61"/>
  <c r="B65" i="61"/>
  <c r="B59" i="61"/>
  <c r="B53" i="61"/>
  <c r="B47" i="61"/>
  <c r="B41" i="61"/>
  <c r="B35" i="61"/>
  <c r="B29" i="61"/>
  <c r="B23" i="61"/>
  <c r="B17" i="61"/>
  <c r="A17" i="61"/>
  <c r="D726" i="60"/>
  <c r="D725" i="60"/>
  <c r="D724" i="60"/>
  <c r="D723" i="60"/>
  <c r="D722" i="60"/>
  <c r="D721" i="60"/>
  <c r="D720" i="60"/>
  <c r="D719" i="60"/>
  <c r="D717" i="60"/>
  <c r="D716" i="60"/>
  <c r="D715" i="60"/>
  <c r="D713" i="60"/>
  <c r="D709" i="60"/>
  <c r="D708" i="60"/>
  <c r="D707" i="60"/>
  <c r="D706" i="60"/>
  <c r="D705" i="60"/>
  <c r="D703" i="60"/>
  <c r="D702" i="60"/>
  <c r="D700" i="60"/>
  <c r="D699" i="60"/>
  <c r="D698" i="60"/>
  <c r="D696" i="60"/>
  <c r="D695" i="60"/>
  <c r="D694" i="60"/>
  <c r="A689" i="60"/>
  <c r="A688" i="60"/>
  <c r="A687" i="60"/>
  <c r="A686" i="60"/>
  <c r="A685" i="60"/>
  <c r="A684" i="60"/>
  <c r="A683" i="60"/>
  <c r="A682" i="60"/>
  <c r="A681" i="60"/>
  <c r="A680" i="60"/>
  <c r="A679" i="60"/>
  <c r="A678" i="60"/>
  <c r="A677" i="60"/>
  <c r="A676" i="60"/>
  <c r="A672" i="60"/>
  <c r="A671" i="60"/>
  <c r="A670" i="60"/>
  <c r="A669" i="60"/>
  <c r="A668" i="60"/>
  <c r="A664" i="60"/>
  <c r="A663" i="60"/>
  <c r="A662" i="60"/>
  <c r="A661" i="60"/>
  <c r="A660" i="60"/>
  <c r="A659" i="60"/>
  <c r="A658" i="60"/>
  <c r="A657" i="60"/>
  <c r="A656" i="60"/>
  <c r="A655" i="60"/>
  <c r="A624" i="60"/>
  <c r="A623" i="60"/>
  <c r="A622" i="60"/>
  <c r="A621" i="60"/>
  <c r="A620" i="60"/>
  <c r="A619" i="60"/>
  <c r="A618" i="60"/>
  <c r="A617" i="60"/>
  <c r="B604" i="60"/>
  <c r="A586" i="60"/>
  <c r="A585" i="60"/>
  <c r="A584" i="60"/>
  <c r="A583" i="60"/>
  <c r="A582" i="60"/>
  <c r="A581" i="60"/>
  <c r="A580" i="60"/>
  <c r="A579" i="60"/>
  <c r="B561" i="60"/>
  <c r="B556" i="60"/>
  <c r="B551" i="60"/>
  <c r="A551" i="60"/>
  <c r="A538" i="60"/>
  <c r="A741" i="60" s="1"/>
  <c r="A531" i="60"/>
  <c r="A740" i="60" s="1"/>
  <c r="A524" i="60"/>
  <c r="A739" i="60" s="1"/>
  <c r="A517" i="60"/>
  <c r="A738" i="60" s="1"/>
  <c r="A510" i="60"/>
  <c r="A503" i="60"/>
  <c r="A736" i="60" s="1"/>
  <c r="A496" i="60"/>
  <c r="A735" i="60" s="1"/>
  <c r="A489" i="60"/>
  <c r="A734" i="60" s="1"/>
  <c r="A482" i="60"/>
  <c r="A733" i="60" s="1"/>
  <c r="O462" i="60"/>
  <c r="O455" i="60"/>
  <c r="O448" i="60"/>
  <c r="O441" i="60"/>
  <c r="O434" i="60"/>
  <c r="O427" i="60"/>
  <c r="O420" i="60"/>
  <c r="O413" i="60"/>
  <c r="O406" i="60"/>
  <c r="O399" i="60"/>
  <c r="B462" i="60"/>
  <c r="A462" i="60"/>
  <c r="B455" i="60"/>
  <c r="A455" i="60"/>
  <c r="B448" i="60"/>
  <c r="A448" i="60"/>
  <c r="B441" i="60"/>
  <c r="A441" i="60"/>
  <c r="B434" i="60"/>
  <c r="A434" i="60"/>
  <c r="B427" i="60"/>
  <c r="A427" i="60"/>
  <c r="B420" i="60"/>
  <c r="A420" i="60"/>
  <c r="B413" i="60"/>
  <c r="A413" i="60"/>
  <c r="B406" i="60"/>
  <c r="A406" i="60"/>
  <c r="B399" i="60"/>
  <c r="A399" i="60"/>
  <c r="O388" i="60"/>
  <c r="O381" i="60"/>
  <c r="O374" i="60"/>
  <c r="O367" i="60"/>
  <c r="O360" i="60"/>
  <c r="O353" i="60"/>
  <c r="O346" i="60"/>
  <c r="O339" i="60"/>
  <c r="O332" i="60"/>
  <c r="O325" i="60"/>
  <c r="B389" i="60"/>
  <c r="B388" i="60"/>
  <c r="A388" i="60"/>
  <c r="B382" i="60"/>
  <c r="B381" i="60"/>
  <c r="A381" i="60"/>
  <c r="B375" i="60"/>
  <c r="B374" i="60"/>
  <c r="A374" i="60"/>
  <c r="B368" i="60"/>
  <c r="B367" i="60"/>
  <c r="A367" i="60"/>
  <c r="B361" i="60"/>
  <c r="B360" i="60"/>
  <c r="A360" i="60"/>
  <c r="B354" i="60"/>
  <c r="B353" i="60"/>
  <c r="A353" i="60"/>
  <c r="B347" i="60"/>
  <c r="B346" i="60"/>
  <c r="A346" i="60"/>
  <c r="B340" i="60"/>
  <c r="B339" i="60"/>
  <c r="A339" i="60"/>
  <c r="B333" i="60"/>
  <c r="B332" i="60"/>
  <c r="A332" i="60"/>
  <c r="B326" i="60"/>
  <c r="B325" i="60"/>
  <c r="O311" i="60"/>
  <c r="O305" i="60"/>
  <c r="O299" i="60"/>
  <c r="O293" i="60"/>
  <c r="O287" i="60"/>
  <c r="O281" i="60"/>
  <c r="O275" i="60"/>
  <c r="O269" i="60"/>
  <c r="O263" i="60"/>
  <c r="O257" i="60"/>
  <c r="O251" i="60"/>
  <c r="O245" i="60"/>
  <c r="O239" i="60"/>
  <c r="O233" i="60"/>
  <c r="O227" i="60"/>
  <c r="O221" i="60"/>
  <c r="O215" i="60"/>
  <c r="O209" i="60"/>
  <c r="O203" i="60"/>
  <c r="O197" i="60"/>
  <c r="O191" i="60"/>
  <c r="O185" i="60"/>
  <c r="O179" i="60"/>
  <c r="O173" i="60"/>
  <c r="O167" i="60"/>
  <c r="O161" i="60"/>
  <c r="O155" i="60"/>
  <c r="O149" i="60"/>
  <c r="O143" i="60"/>
  <c r="O137" i="60"/>
  <c r="O131" i="60"/>
  <c r="O125" i="60"/>
  <c r="O119" i="60"/>
  <c r="O113" i="60"/>
  <c r="O107" i="60"/>
  <c r="O101" i="60"/>
  <c r="O95" i="60"/>
  <c r="O89" i="60"/>
  <c r="O83" i="60"/>
  <c r="O77" i="60"/>
  <c r="O71" i="60"/>
  <c r="O65" i="60"/>
  <c r="O59" i="60"/>
  <c r="O53" i="60"/>
  <c r="O47" i="60"/>
  <c r="O41" i="60"/>
  <c r="O35" i="60"/>
  <c r="O29" i="60"/>
  <c r="O23" i="60"/>
  <c r="O17" i="60"/>
  <c r="N17" i="60"/>
  <c r="B311" i="60"/>
  <c r="A311" i="60"/>
  <c r="B305" i="60"/>
  <c r="A305" i="60"/>
  <c r="B299" i="60"/>
  <c r="A299" i="60"/>
  <c r="B293" i="60"/>
  <c r="A293" i="60"/>
  <c r="B287" i="60"/>
  <c r="A287" i="60"/>
  <c r="B281" i="60"/>
  <c r="A281" i="60"/>
  <c r="B275" i="60"/>
  <c r="A275" i="60"/>
  <c r="B269" i="60"/>
  <c r="A269" i="60"/>
  <c r="B263" i="60"/>
  <c r="A263" i="60"/>
  <c r="B257" i="60"/>
  <c r="A257" i="60"/>
  <c r="B251" i="60"/>
  <c r="A251" i="60"/>
  <c r="B245" i="60"/>
  <c r="A245" i="60"/>
  <c r="B239" i="60"/>
  <c r="A239" i="60"/>
  <c r="B233" i="60"/>
  <c r="A233" i="60"/>
  <c r="B227" i="60"/>
  <c r="A227" i="60"/>
  <c r="B221" i="60"/>
  <c r="A221" i="60"/>
  <c r="B215" i="60"/>
  <c r="A215" i="60"/>
  <c r="B209" i="60"/>
  <c r="A209" i="60"/>
  <c r="B203" i="60"/>
  <c r="A203" i="60"/>
  <c r="B197" i="60"/>
  <c r="A197" i="60"/>
  <c r="B191" i="60"/>
  <c r="A191" i="60"/>
  <c r="B185" i="60"/>
  <c r="A185" i="60"/>
  <c r="B179" i="60"/>
  <c r="A179" i="60"/>
  <c r="B173" i="60"/>
  <c r="A173" i="60"/>
  <c r="B167" i="60"/>
  <c r="A167" i="60"/>
  <c r="B161" i="60"/>
  <c r="A161" i="60"/>
  <c r="B155" i="60"/>
  <c r="A155" i="60"/>
  <c r="B149" i="60"/>
  <c r="A149" i="60"/>
  <c r="B143" i="60"/>
  <c r="A143" i="60"/>
  <c r="B137" i="60"/>
  <c r="A137" i="60"/>
  <c r="B131" i="60"/>
  <c r="A131" i="60"/>
  <c r="B125" i="60"/>
  <c r="A125" i="60"/>
  <c r="B119" i="60"/>
  <c r="A119" i="60"/>
  <c r="B113" i="60"/>
  <c r="A113" i="60"/>
  <c r="B107" i="60"/>
  <c r="A107" i="60"/>
  <c r="B101" i="60"/>
  <c r="A101" i="60"/>
  <c r="B95" i="60"/>
  <c r="A95" i="60"/>
  <c r="B89" i="60"/>
  <c r="A89" i="60"/>
  <c r="B83" i="60"/>
  <c r="A83" i="60"/>
  <c r="B77" i="60"/>
  <c r="A77" i="60"/>
  <c r="B71" i="60"/>
  <c r="A71" i="60"/>
  <c r="B65" i="60"/>
  <c r="A65" i="60"/>
  <c r="B59" i="60"/>
  <c r="A59" i="60"/>
  <c r="B53" i="60"/>
  <c r="A53" i="60"/>
  <c r="B47" i="60"/>
  <c r="A47" i="60"/>
  <c r="B41" i="60"/>
  <c r="A41" i="60"/>
  <c r="B35" i="60"/>
  <c r="A35" i="60"/>
  <c r="B29" i="60"/>
  <c r="A29" i="60"/>
  <c r="B23" i="60"/>
  <c r="A23" i="60"/>
  <c r="B17" i="60"/>
  <c r="A17" i="60"/>
  <c r="D726" i="59"/>
  <c r="D725" i="59"/>
  <c r="D724" i="59"/>
  <c r="D723" i="59"/>
  <c r="D722" i="59"/>
  <c r="D721" i="59"/>
  <c r="D720" i="59"/>
  <c r="D719" i="59"/>
  <c r="D717" i="59"/>
  <c r="D716" i="59"/>
  <c r="D715" i="59"/>
  <c r="D713" i="59"/>
  <c r="D709" i="59"/>
  <c r="D708" i="59"/>
  <c r="D707" i="59"/>
  <c r="D706" i="59"/>
  <c r="D705" i="59"/>
  <c r="D703" i="59"/>
  <c r="D702" i="59"/>
  <c r="D700" i="59"/>
  <c r="D699" i="59"/>
  <c r="D698" i="59"/>
  <c r="D696" i="59"/>
  <c r="D695" i="59"/>
  <c r="D694" i="59"/>
  <c r="A689" i="59"/>
  <c r="A688" i="59"/>
  <c r="A687" i="59"/>
  <c r="A686" i="59"/>
  <c r="A685" i="59"/>
  <c r="A684" i="59"/>
  <c r="A683" i="59"/>
  <c r="A682" i="59"/>
  <c r="A681" i="59"/>
  <c r="A680" i="59"/>
  <c r="A679" i="59"/>
  <c r="A678" i="59"/>
  <c r="A677" i="59"/>
  <c r="A676" i="59"/>
  <c r="A672" i="59"/>
  <c r="A671" i="59"/>
  <c r="A670" i="59"/>
  <c r="A669" i="59"/>
  <c r="A668" i="59"/>
  <c r="A664" i="59"/>
  <c r="A663" i="59"/>
  <c r="A662" i="59"/>
  <c r="A661" i="59"/>
  <c r="A660" i="59"/>
  <c r="A659" i="59"/>
  <c r="A658" i="59"/>
  <c r="A657" i="59"/>
  <c r="A656" i="59"/>
  <c r="A655" i="59"/>
  <c r="B642" i="59"/>
  <c r="A624" i="59"/>
  <c r="A623" i="59"/>
  <c r="A622" i="59"/>
  <c r="A621" i="59"/>
  <c r="A620" i="59"/>
  <c r="A619" i="59"/>
  <c r="A618" i="59"/>
  <c r="A617" i="59"/>
  <c r="A586" i="59"/>
  <c r="A585" i="59"/>
  <c r="A584" i="59"/>
  <c r="A583" i="59"/>
  <c r="A582" i="59"/>
  <c r="A581" i="59"/>
  <c r="A580" i="59"/>
  <c r="A579" i="59"/>
  <c r="B561" i="59"/>
  <c r="A561" i="59"/>
  <c r="B556" i="59"/>
  <c r="A556" i="59"/>
  <c r="B551" i="59"/>
  <c r="A551" i="59"/>
  <c r="A538" i="59"/>
  <c r="A741" i="59" s="1"/>
  <c r="A531" i="59"/>
  <c r="A740" i="59" s="1"/>
  <c r="A524" i="59"/>
  <c r="A739" i="59" s="1"/>
  <c r="A517" i="59"/>
  <c r="A738" i="59" s="1"/>
  <c r="A510" i="59"/>
  <c r="A737" i="59" s="1"/>
  <c r="A503" i="59"/>
  <c r="A736" i="59" s="1"/>
  <c r="A496" i="59"/>
  <c r="A735" i="59" s="1"/>
  <c r="A489" i="59"/>
  <c r="A734" i="59" s="1"/>
  <c r="A482" i="59"/>
  <c r="A733" i="59" s="1"/>
  <c r="A475" i="59"/>
  <c r="A732" i="59" s="1"/>
  <c r="O462" i="59"/>
  <c r="O455" i="59"/>
  <c r="O448" i="59"/>
  <c r="O441" i="59"/>
  <c r="O434" i="59"/>
  <c r="O427" i="59"/>
  <c r="O420" i="59"/>
  <c r="O413" i="59"/>
  <c r="O406" i="59"/>
  <c r="O399" i="59"/>
  <c r="B462" i="59"/>
  <c r="A462" i="59"/>
  <c r="B455" i="59"/>
  <c r="A455" i="59"/>
  <c r="B448" i="59"/>
  <c r="A448" i="59"/>
  <c r="B441" i="59"/>
  <c r="A441" i="59"/>
  <c r="B434" i="59"/>
  <c r="A434" i="59"/>
  <c r="B427" i="59"/>
  <c r="A427" i="59"/>
  <c r="B420" i="59"/>
  <c r="A420" i="59"/>
  <c r="B413" i="59"/>
  <c r="A413" i="59"/>
  <c r="B406" i="59"/>
  <c r="A406" i="59"/>
  <c r="B399" i="59"/>
  <c r="A399" i="59"/>
  <c r="O388" i="59"/>
  <c r="O381" i="59"/>
  <c r="O374" i="59"/>
  <c r="O367" i="59"/>
  <c r="O360" i="59"/>
  <c r="O353" i="59"/>
  <c r="O346" i="59"/>
  <c r="O339" i="59"/>
  <c r="O332" i="59"/>
  <c r="O325" i="59"/>
  <c r="B388" i="59"/>
  <c r="A388" i="59"/>
  <c r="B381" i="59"/>
  <c r="A381" i="59"/>
  <c r="B374" i="59"/>
  <c r="A374" i="59"/>
  <c r="B367" i="59"/>
  <c r="A367" i="59"/>
  <c r="B360" i="59"/>
  <c r="A360" i="59"/>
  <c r="B353" i="59"/>
  <c r="A353" i="59"/>
  <c r="B346" i="59"/>
  <c r="A346" i="59"/>
  <c r="B339" i="59"/>
  <c r="A339" i="59"/>
  <c r="B332" i="59"/>
  <c r="A332" i="59"/>
  <c r="B326" i="59"/>
  <c r="B325" i="59"/>
  <c r="A325" i="59"/>
  <c r="O311" i="59"/>
  <c r="O305" i="59"/>
  <c r="O299" i="59"/>
  <c r="O293" i="59"/>
  <c r="O287" i="59"/>
  <c r="O281" i="59"/>
  <c r="O275" i="59"/>
  <c r="O269" i="59"/>
  <c r="O263" i="59"/>
  <c r="O257" i="59"/>
  <c r="O251" i="59"/>
  <c r="O245" i="59"/>
  <c r="O239" i="59"/>
  <c r="O233" i="59"/>
  <c r="O227" i="59"/>
  <c r="O221" i="59"/>
  <c r="O215" i="59"/>
  <c r="O209" i="59"/>
  <c r="O203" i="59"/>
  <c r="O197" i="59"/>
  <c r="O191" i="59"/>
  <c r="O185" i="59"/>
  <c r="O179" i="59"/>
  <c r="O173" i="59"/>
  <c r="O167" i="59"/>
  <c r="O161" i="59"/>
  <c r="O155" i="59"/>
  <c r="O149" i="59"/>
  <c r="O143" i="59"/>
  <c r="O137" i="59"/>
  <c r="O131" i="59"/>
  <c r="O125" i="59"/>
  <c r="O119" i="59"/>
  <c r="O113" i="59"/>
  <c r="O107" i="59"/>
  <c r="O101" i="59"/>
  <c r="O95" i="59"/>
  <c r="O89" i="59"/>
  <c r="O83" i="59"/>
  <c r="O77" i="59"/>
  <c r="O71" i="59"/>
  <c r="O65" i="59"/>
  <c r="O59" i="59"/>
  <c r="O53" i="59"/>
  <c r="O47" i="59"/>
  <c r="O41" i="59"/>
  <c r="O35" i="59"/>
  <c r="O29" i="59"/>
  <c r="O23" i="59"/>
  <c r="O17" i="59"/>
  <c r="N17" i="59"/>
  <c r="B311" i="59"/>
  <c r="A311" i="59"/>
  <c r="B305" i="59"/>
  <c r="A305" i="59"/>
  <c r="B299" i="59"/>
  <c r="A299" i="59"/>
  <c r="B293" i="59"/>
  <c r="A293" i="59"/>
  <c r="B287" i="59"/>
  <c r="A287" i="59"/>
  <c r="B281" i="59"/>
  <c r="A281" i="59"/>
  <c r="B275" i="59"/>
  <c r="A275" i="59"/>
  <c r="B269" i="59"/>
  <c r="A269" i="59"/>
  <c r="B263" i="59"/>
  <c r="A263" i="59"/>
  <c r="B257" i="59"/>
  <c r="A257" i="59"/>
  <c r="B251" i="59"/>
  <c r="A251" i="59"/>
  <c r="B245" i="59"/>
  <c r="A245" i="59"/>
  <c r="B239" i="59"/>
  <c r="A239" i="59"/>
  <c r="B233" i="59"/>
  <c r="A233" i="59"/>
  <c r="B227" i="59"/>
  <c r="A227" i="59"/>
  <c r="B221" i="59"/>
  <c r="A221" i="59"/>
  <c r="B215" i="59"/>
  <c r="A215" i="59"/>
  <c r="B209" i="59"/>
  <c r="A209" i="59"/>
  <c r="B203" i="59"/>
  <c r="A203" i="59"/>
  <c r="B197" i="59"/>
  <c r="A197" i="59"/>
  <c r="B191" i="59"/>
  <c r="A191" i="59"/>
  <c r="B185" i="59"/>
  <c r="A185" i="59"/>
  <c r="B179" i="59"/>
  <c r="A179" i="59"/>
  <c r="B173" i="59"/>
  <c r="A173" i="59"/>
  <c r="B167" i="59"/>
  <c r="A167" i="59"/>
  <c r="B161" i="59"/>
  <c r="A161" i="59"/>
  <c r="B155" i="59"/>
  <c r="A155" i="59"/>
  <c r="B149" i="59"/>
  <c r="A149" i="59"/>
  <c r="B143" i="59"/>
  <c r="A143" i="59"/>
  <c r="B137" i="59"/>
  <c r="A137" i="59"/>
  <c r="B131" i="59"/>
  <c r="A131" i="59"/>
  <c r="B125" i="59"/>
  <c r="A125" i="59"/>
  <c r="B119" i="59"/>
  <c r="A119" i="59"/>
  <c r="B113" i="59"/>
  <c r="A113" i="59"/>
  <c r="B107" i="59"/>
  <c r="A107" i="59"/>
  <c r="B101" i="59"/>
  <c r="A101" i="59"/>
  <c r="B95" i="59"/>
  <c r="A95" i="59"/>
  <c r="B89" i="59"/>
  <c r="A89" i="59"/>
  <c r="B83" i="59"/>
  <c r="A83" i="59"/>
  <c r="B77" i="59"/>
  <c r="A77" i="59"/>
  <c r="B71" i="59"/>
  <c r="A71" i="59"/>
  <c r="B65" i="59"/>
  <c r="A65" i="59"/>
  <c r="B59" i="59"/>
  <c r="A59" i="59"/>
  <c r="B53" i="59"/>
  <c r="A53" i="59"/>
  <c r="B47" i="59"/>
  <c r="A47" i="59"/>
  <c r="B41" i="59"/>
  <c r="A41" i="59"/>
  <c r="B35" i="59"/>
  <c r="A35" i="59"/>
  <c r="B29" i="59"/>
  <c r="A29" i="59"/>
  <c r="B23" i="59"/>
  <c r="A23" i="59"/>
  <c r="B17" i="59"/>
  <c r="A17" i="59"/>
  <c r="D732" i="58"/>
  <c r="D726" i="58"/>
  <c r="D725" i="58"/>
  <c r="D724" i="58"/>
  <c r="D723" i="58"/>
  <c r="D722" i="58"/>
  <c r="D721" i="58"/>
  <c r="D720" i="58"/>
  <c r="D719" i="58"/>
  <c r="D717" i="58"/>
  <c r="D716" i="58"/>
  <c r="D715" i="58"/>
  <c r="D713" i="58"/>
  <c r="D709" i="58"/>
  <c r="D708" i="58"/>
  <c r="D707" i="58"/>
  <c r="D706" i="58"/>
  <c r="D705" i="58"/>
  <c r="D703" i="58"/>
  <c r="D702" i="58"/>
  <c r="D700" i="58"/>
  <c r="D699" i="58"/>
  <c r="D698" i="58"/>
  <c r="D696" i="58"/>
  <c r="D695" i="58"/>
  <c r="D694" i="58"/>
  <c r="A689" i="58"/>
  <c r="A688" i="58"/>
  <c r="A687" i="58"/>
  <c r="A686" i="58"/>
  <c r="A685" i="58"/>
  <c r="A684" i="58"/>
  <c r="A683" i="58"/>
  <c r="A682" i="58"/>
  <c r="A681" i="58"/>
  <c r="A680" i="58"/>
  <c r="A679" i="58"/>
  <c r="A678" i="58"/>
  <c r="A677" i="58"/>
  <c r="A676" i="58"/>
  <c r="A672" i="58"/>
  <c r="A671" i="58"/>
  <c r="A670" i="58"/>
  <c r="A669" i="58"/>
  <c r="A668" i="58"/>
  <c r="A664" i="58"/>
  <c r="A663" i="58"/>
  <c r="A662" i="58"/>
  <c r="A661" i="58"/>
  <c r="A660" i="58"/>
  <c r="A659" i="58"/>
  <c r="A658" i="58"/>
  <c r="A657" i="58"/>
  <c r="A656" i="58"/>
  <c r="A655" i="58"/>
  <c r="A624" i="58"/>
  <c r="A623" i="58"/>
  <c r="A622" i="58"/>
  <c r="A621" i="58"/>
  <c r="A620" i="58"/>
  <c r="A619" i="58"/>
  <c r="A618" i="58"/>
  <c r="A617" i="58"/>
  <c r="A586" i="58"/>
  <c r="A585" i="58"/>
  <c r="A584" i="58"/>
  <c r="A583" i="58"/>
  <c r="A582" i="58"/>
  <c r="A581" i="58"/>
  <c r="A580" i="58"/>
  <c r="A579" i="58"/>
  <c r="B561" i="58"/>
  <c r="A561" i="58"/>
  <c r="B556" i="58"/>
  <c r="A556" i="58"/>
  <c r="B551" i="58"/>
  <c r="A551" i="58"/>
  <c r="A538" i="58"/>
  <c r="A741" i="58" s="1"/>
  <c r="A531" i="58"/>
  <c r="A740" i="58" s="1"/>
  <c r="A524" i="58"/>
  <c r="A739" i="58" s="1"/>
  <c r="A517" i="58"/>
  <c r="A738" i="58" s="1"/>
  <c r="A510" i="58"/>
  <c r="A737" i="58" s="1"/>
  <c r="A503" i="58"/>
  <c r="A736" i="58" s="1"/>
  <c r="A496" i="58"/>
  <c r="A735" i="58" s="1"/>
  <c r="A489" i="58"/>
  <c r="A734" i="58" s="1"/>
  <c r="A482" i="58"/>
  <c r="A733" i="58" s="1"/>
  <c r="A475" i="58"/>
  <c r="A732" i="58" s="1"/>
  <c r="O462" i="58"/>
  <c r="O455" i="58"/>
  <c r="O448" i="58"/>
  <c r="O441" i="58"/>
  <c r="O434" i="58"/>
  <c r="O427" i="58"/>
  <c r="O420" i="58"/>
  <c r="O413" i="58"/>
  <c r="O406" i="58"/>
  <c r="O399" i="58"/>
  <c r="B462" i="58"/>
  <c r="A462" i="58"/>
  <c r="B455" i="58"/>
  <c r="A455" i="58"/>
  <c r="B448" i="58"/>
  <c r="A448" i="58"/>
  <c r="B441" i="58"/>
  <c r="A441" i="58"/>
  <c r="B434" i="58"/>
  <c r="A434" i="58"/>
  <c r="B427" i="58"/>
  <c r="A427" i="58"/>
  <c r="B420" i="58"/>
  <c r="A420" i="58"/>
  <c r="B413" i="58"/>
  <c r="A413" i="58"/>
  <c r="B406" i="58"/>
  <c r="A406" i="58"/>
  <c r="B399" i="58"/>
  <c r="A399" i="58"/>
  <c r="O388" i="58"/>
  <c r="O381" i="58"/>
  <c r="O374" i="58"/>
  <c r="O367" i="58"/>
  <c r="O360" i="58"/>
  <c r="O353" i="58"/>
  <c r="O346" i="58"/>
  <c r="O339" i="58"/>
  <c r="O332" i="58"/>
  <c r="O325" i="58"/>
  <c r="B388" i="58"/>
  <c r="A388" i="58"/>
  <c r="B381" i="58"/>
  <c r="A381" i="58"/>
  <c r="B374" i="58"/>
  <c r="A374" i="58"/>
  <c r="B367" i="58"/>
  <c r="A367" i="58"/>
  <c r="B360" i="58"/>
  <c r="A360" i="58"/>
  <c r="B353" i="58"/>
  <c r="A353" i="58"/>
  <c r="B346" i="58"/>
  <c r="A346" i="58"/>
  <c r="B339" i="58"/>
  <c r="A339" i="58"/>
  <c r="B332" i="58"/>
  <c r="A332" i="58"/>
  <c r="B325" i="58"/>
  <c r="A325" i="58"/>
  <c r="O311" i="58"/>
  <c r="O305" i="58"/>
  <c r="O299" i="58"/>
  <c r="O293" i="58"/>
  <c r="O287" i="58"/>
  <c r="O281" i="58"/>
  <c r="O275" i="58"/>
  <c r="O269" i="58"/>
  <c r="O263" i="58"/>
  <c r="O257" i="58"/>
  <c r="O251" i="58"/>
  <c r="O245" i="58"/>
  <c r="O239" i="58"/>
  <c r="O233" i="58"/>
  <c r="O227" i="58"/>
  <c r="O221" i="58"/>
  <c r="O215" i="58"/>
  <c r="O209" i="58"/>
  <c r="O203" i="58"/>
  <c r="O197" i="58"/>
  <c r="O191" i="58"/>
  <c r="O185" i="58"/>
  <c r="O179" i="58"/>
  <c r="O173" i="58"/>
  <c r="O167" i="58"/>
  <c r="O161" i="58"/>
  <c r="O155" i="58"/>
  <c r="O149" i="58"/>
  <c r="O143" i="58"/>
  <c r="O137" i="58"/>
  <c r="O131" i="58"/>
  <c r="O125" i="58"/>
  <c r="O119" i="58"/>
  <c r="O113" i="58"/>
  <c r="O107" i="58"/>
  <c r="O101" i="58"/>
  <c r="O95" i="58"/>
  <c r="O89" i="58"/>
  <c r="O83" i="58"/>
  <c r="O77" i="58"/>
  <c r="O71" i="58"/>
  <c r="O65" i="58"/>
  <c r="O59" i="58"/>
  <c r="O53" i="58"/>
  <c r="O47" i="58"/>
  <c r="O41" i="58"/>
  <c r="O35" i="58"/>
  <c r="O29" i="58"/>
  <c r="O23" i="58"/>
  <c r="O17" i="58"/>
  <c r="N17" i="58"/>
  <c r="B311" i="58"/>
  <c r="A311" i="58"/>
  <c r="B305" i="58"/>
  <c r="A305" i="58"/>
  <c r="B299" i="58"/>
  <c r="A299" i="58"/>
  <c r="B293" i="58"/>
  <c r="A293" i="58"/>
  <c r="B287" i="58"/>
  <c r="A287" i="58"/>
  <c r="B281" i="58"/>
  <c r="A281" i="58"/>
  <c r="B275" i="58"/>
  <c r="A275" i="58"/>
  <c r="B269" i="58"/>
  <c r="A269" i="58"/>
  <c r="B263" i="58"/>
  <c r="A263" i="58"/>
  <c r="B257" i="58"/>
  <c r="A257" i="58"/>
  <c r="B251" i="58"/>
  <c r="A251" i="58"/>
  <c r="B245" i="58"/>
  <c r="A245" i="58"/>
  <c r="B239" i="58"/>
  <c r="A239" i="58"/>
  <c r="B233" i="58"/>
  <c r="A233" i="58"/>
  <c r="B227" i="58"/>
  <c r="A227" i="58"/>
  <c r="B221" i="58"/>
  <c r="A221" i="58"/>
  <c r="B215" i="58"/>
  <c r="A215" i="58"/>
  <c r="B209" i="58"/>
  <c r="A209" i="58"/>
  <c r="B203" i="58"/>
  <c r="A203" i="58"/>
  <c r="B197" i="58"/>
  <c r="A197" i="58"/>
  <c r="B191" i="58"/>
  <c r="A191" i="58"/>
  <c r="B185" i="58"/>
  <c r="A185" i="58"/>
  <c r="B179" i="58"/>
  <c r="A179" i="58"/>
  <c r="B173" i="58"/>
  <c r="A173" i="58"/>
  <c r="B167" i="58"/>
  <c r="A167" i="58"/>
  <c r="B161" i="58"/>
  <c r="A161" i="58"/>
  <c r="B155" i="58"/>
  <c r="A155" i="58"/>
  <c r="B149" i="58"/>
  <c r="A149" i="58"/>
  <c r="B143" i="58"/>
  <c r="A143" i="58"/>
  <c r="B137" i="58"/>
  <c r="A137" i="58"/>
  <c r="B131" i="58"/>
  <c r="A131" i="58"/>
  <c r="B125" i="58"/>
  <c r="A125" i="58"/>
  <c r="B119" i="58"/>
  <c r="A119" i="58"/>
  <c r="B113" i="58"/>
  <c r="A113" i="58"/>
  <c r="B107" i="58"/>
  <c r="A107" i="58"/>
  <c r="B101" i="58"/>
  <c r="A101" i="58"/>
  <c r="B95" i="58"/>
  <c r="A95" i="58"/>
  <c r="B89" i="58"/>
  <c r="A89" i="58"/>
  <c r="B83" i="58"/>
  <c r="A83" i="58"/>
  <c r="B77" i="58"/>
  <c r="A77" i="58"/>
  <c r="B71" i="58"/>
  <c r="A71" i="58"/>
  <c r="B65" i="58"/>
  <c r="A65" i="58"/>
  <c r="B59" i="58"/>
  <c r="A59" i="58"/>
  <c r="B53" i="58"/>
  <c r="A53" i="58"/>
  <c r="B47" i="58"/>
  <c r="A47" i="58"/>
  <c r="B41" i="58"/>
  <c r="A41" i="58"/>
  <c r="B35" i="58"/>
  <c r="A35" i="58"/>
  <c r="B29" i="58"/>
  <c r="A29" i="58"/>
  <c r="B23" i="58"/>
  <c r="A23" i="58"/>
  <c r="A18" i="58"/>
  <c r="B18" i="58"/>
  <c r="B17" i="58"/>
  <c r="A17" i="58"/>
  <c r="D726" i="57"/>
  <c r="D725" i="57"/>
  <c r="D724" i="57"/>
  <c r="D723" i="57"/>
  <c r="D722" i="57"/>
  <c r="D721" i="57"/>
  <c r="D720" i="57"/>
  <c r="D719" i="57"/>
  <c r="D717" i="57"/>
  <c r="D716" i="57"/>
  <c r="D715" i="57"/>
  <c r="D713" i="57"/>
  <c r="D709" i="57"/>
  <c r="D708" i="57"/>
  <c r="D707" i="57"/>
  <c r="D706" i="57"/>
  <c r="D705" i="57"/>
  <c r="D703" i="57"/>
  <c r="D702" i="57"/>
  <c r="D700" i="57"/>
  <c r="D699" i="57"/>
  <c r="D698" i="57"/>
  <c r="D696" i="57"/>
  <c r="D695" i="57"/>
  <c r="D694" i="57"/>
  <c r="A689" i="57"/>
  <c r="A688" i="57"/>
  <c r="A687" i="57"/>
  <c r="A686" i="57"/>
  <c r="A685" i="57"/>
  <c r="A684" i="57"/>
  <c r="A683" i="57"/>
  <c r="A682" i="57"/>
  <c r="A681" i="57"/>
  <c r="A680" i="57"/>
  <c r="A679" i="57"/>
  <c r="A678" i="57"/>
  <c r="A677" i="57"/>
  <c r="A676" i="57"/>
  <c r="A672" i="57"/>
  <c r="A671" i="57"/>
  <c r="A670" i="57"/>
  <c r="A669" i="57"/>
  <c r="A668" i="57"/>
  <c r="A664" i="57"/>
  <c r="A663" i="57"/>
  <c r="A662" i="57"/>
  <c r="A661" i="57"/>
  <c r="A660" i="57"/>
  <c r="A659" i="57"/>
  <c r="A658" i="57"/>
  <c r="A657" i="57"/>
  <c r="A656" i="57"/>
  <c r="A655" i="57"/>
  <c r="A624" i="57"/>
  <c r="A623" i="57"/>
  <c r="A622" i="57"/>
  <c r="A621" i="57"/>
  <c r="A620" i="57"/>
  <c r="A619" i="57"/>
  <c r="A618" i="57"/>
  <c r="A617" i="57"/>
  <c r="A586" i="57"/>
  <c r="A585" i="57"/>
  <c r="A584" i="57"/>
  <c r="A583" i="57"/>
  <c r="A582" i="57"/>
  <c r="A581" i="57"/>
  <c r="A580" i="57"/>
  <c r="A579" i="57"/>
  <c r="B561" i="57"/>
  <c r="A561" i="57"/>
  <c r="B556" i="57"/>
  <c r="A556" i="57"/>
  <c r="B551" i="57"/>
  <c r="A551" i="57"/>
  <c r="A538" i="57"/>
  <c r="A741" i="57" s="1"/>
  <c r="A531" i="57"/>
  <c r="A740" i="57" s="1"/>
  <c r="A524" i="57"/>
  <c r="A739" i="57" s="1"/>
  <c r="A517" i="57"/>
  <c r="A738" i="57" s="1"/>
  <c r="A510" i="57"/>
  <c r="A737" i="57" s="1"/>
  <c r="A503" i="57"/>
  <c r="A736" i="57" s="1"/>
  <c r="A496" i="57"/>
  <c r="A735" i="57" s="1"/>
  <c r="A489" i="57"/>
  <c r="A734" i="57" s="1"/>
  <c r="A482" i="57"/>
  <c r="A733" i="57" s="1"/>
  <c r="A475" i="57"/>
  <c r="A732" i="57" s="1"/>
  <c r="O462" i="57"/>
  <c r="O455" i="57"/>
  <c r="O448" i="57"/>
  <c r="O441" i="57"/>
  <c r="O434" i="57"/>
  <c r="O427" i="57"/>
  <c r="O420" i="57"/>
  <c r="O413" i="57"/>
  <c r="O406" i="57"/>
  <c r="O399" i="57"/>
  <c r="B462" i="57"/>
  <c r="A462" i="57"/>
  <c r="B455" i="57"/>
  <c r="A455" i="57"/>
  <c r="B448" i="57"/>
  <c r="A448" i="57"/>
  <c r="B441" i="57"/>
  <c r="A441" i="57"/>
  <c r="B434" i="57"/>
  <c r="A434" i="57"/>
  <c r="B427" i="57"/>
  <c r="A427" i="57"/>
  <c r="B420" i="57"/>
  <c r="A420" i="57"/>
  <c r="B413" i="57"/>
  <c r="A413" i="57"/>
  <c r="B406" i="57"/>
  <c r="A406" i="57"/>
  <c r="B399" i="57"/>
  <c r="A399" i="57"/>
  <c r="O388" i="57"/>
  <c r="O381" i="57"/>
  <c r="O374" i="57"/>
  <c r="O367" i="57"/>
  <c r="O360" i="57"/>
  <c r="O353" i="57"/>
  <c r="O346" i="57"/>
  <c r="O339" i="57"/>
  <c r="O332" i="57"/>
  <c r="O325" i="57"/>
  <c r="O311" i="57"/>
  <c r="O305" i="57"/>
  <c r="O299" i="57"/>
  <c r="O293" i="57"/>
  <c r="O287" i="57"/>
  <c r="O281" i="57"/>
  <c r="O275" i="57"/>
  <c r="O269" i="57"/>
  <c r="O263" i="57"/>
  <c r="O257" i="57"/>
  <c r="O251" i="57"/>
  <c r="O245" i="57"/>
  <c r="O239" i="57"/>
  <c r="O233" i="57"/>
  <c r="O227" i="57"/>
  <c r="O221" i="57"/>
  <c r="O215" i="57"/>
  <c r="O209" i="57"/>
  <c r="O203" i="57"/>
  <c r="O197" i="57"/>
  <c r="O191" i="57"/>
  <c r="O185" i="57"/>
  <c r="O179" i="57"/>
  <c r="O173" i="57"/>
  <c r="O167" i="57"/>
  <c r="O161" i="57"/>
  <c r="O155" i="57"/>
  <c r="O149" i="57"/>
  <c r="O143" i="57"/>
  <c r="O137" i="57"/>
  <c r="O131" i="57"/>
  <c r="O125" i="57"/>
  <c r="O119" i="57"/>
  <c r="O113" i="57"/>
  <c r="O107" i="57"/>
  <c r="O101" i="57"/>
  <c r="O95" i="57"/>
  <c r="O89" i="57"/>
  <c r="O83" i="57"/>
  <c r="O77" i="57"/>
  <c r="O71" i="57"/>
  <c r="O65" i="57"/>
  <c r="O59" i="57"/>
  <c r="O53" i="57"/>
  <c r="O47" i="57"/>
  <c r="O41" i="57"/>
  <c r="O35" i="57"/>
  <c r="O29" i="57"/>
  <c r="O23" i="57"/>
  <c r="O17" i="57"/>
  <c r="N17" i="57"/>
  <c r="B388" i="57"/>
  <c r="A388" i="57"/>
  <c r="B381" i="57"/>
  <c r="A381" i="57"/>
  <c r="B374" i="57"/>
  <c r="A374" i="57"/>
  <c r="B367" i="57"/>
  <c r="A367" i="57"/>
  <c r="B360" i="57"/>
  <c r="A360" i="57"/>
  <c r="B353" i="57"/>
  <c r="A353" i="57"/>
  <c r="B346" i="57"/>
  <c r="A346" i="57"/>
  <c r="B339" i="57"/>
  <c r="A339" i="57"/>
  <c r="B332" i="57"/>
  <c r="A332" i="57"/>
  <c r="A326" i="57"/>
  <c r="B325" i="57"/>
  <c r="A325" i="57"/>
  <c r="B311" i="57"/>
  <c r="A311" i="57"/>
  <c r="B305" i="57"/>
  <c r="A305" i="57"/>
  <c r="B299" i="57"/>
  <c r="A299" i="57"/>
  <c r="B293" i="57"/>
  <c r="A293" i="57"/>
  <c r="B287" i="57"/>
  <c r="A287" i="57"/>
  <c r="B281" i="57"/>
  <c r="A281" i="57"/>
  <c r="B275" i="57"/>
  <c r="A275" i="57"/>
  <c r="B269" i="57"/>
  <c r="A269" i="57"/>
  <c r="B263" i="57"/>
  <c r="A263" i="57"/>
  <c r="B257" i="57"/>
  <c r="A257" i="57"/>
  <c r="B251" i="57"/>
  <c r="A251" i="57"/>
  <c r="B245" i="57"/>
  <c r="A245" i="57"/>
  <c r="B239" i="57"/>
  <c r="A239" i="57"/>
  <c r="B233" i="57"/>
  <c r="A233" i="57"/>
  <c r="B227" i="57"/>
  <c r="A227" i="57"/>
  <c r="B221" i="57"/>
  <c r="A221" i="57"/>
  <c r="B215" i="57"/>
  <c r="A215" i="57"/>
  <c r="B209" i="57"/>
  <c r="A209" i="57"/>
  <c r="B203" i="57"/>
  <c r="A203" i="57"/>
  <c r="B197" i="57"/>
  <c r="A197" i="57"/>
  <c r="B191" i="57"/>
  <c r="A191" i="57"/>
  <c r="B185" i="57"/>
  <c r="A185" i="57"/>
  <c r="B179" i="57"/>
  <c r="A179" i="57"/>
  <c r="B173" i="57"/>
  <c r="A173" i="57"/>
  <c r="B167" i="57"/>
  <c r="A167" i="57"/>
  <c r="B161" i="57"/>
  <c r="A161" i="57"/>
  <c r="B155" i="57"/>
  <c r="A155" i="57"/>
  <c r="B149" i="57"/>
  <c r="A149" i="57"/>
  <c r="B143" i="57"/>
  <c r="A143" i="57"/>
  <c r="B137" i="57"/>
  <c r="A137" i="57"/>
  <c r="B131" i="57"/>
  <c r="A131" i="57"/>
  <c r="B125" i="57"/>
  <c r="A125" i="57"/>
  <c r="B119" i="57"/>
  <c r="A119" i="57"/>
  <c r="B113" i="57"/>
  <c r="A113" i="57"/>
  <c r="B107" i="57"/>
  <c r="A107" i="57"/>
  <c r="B101" i="57"/>
  <c r="A101" i="57"/>
  <c r="B95" i="57"/>
  <c r="A95" i="57"/>
  <c r="B89" i="57"/>
  <c r="A89" i="57"/>
  <c r="B83" i="57"/>
  <c r="A83" i="57"/>
  <c r="B77" i="57"/>
  <c r="A77" i="57"/>
  <c r="B71" i="57"/>
  <c r="A71" i="57"/>
  <c r="B65" i="57"/>
  <c r="A65" i="57"/>
  <c r="B59" i="57"/>
  <c r="A59" i="57"/>
  <c r="B53" i="57"/>
  <c r="A53" i="57"/>
  <c r="B47" i="57"/>
  <c r="A47" i="57"/>
  <c r="B41" i="57"/>
  <c r="A41" i="57"/>
  <c r="B35" i="57"/>
  <c r="A35" i="57"/>
  <c r="B29" i="57"/>
  <c r="A29" i="57"/>
  <c r="B23" i="57"/>
  <c r="A23" i="57"/>
  <c r="B17" i="57"/>
  <c r="A17" i="57"/>
  <c r="D726" i="56"/>
  <c r="D725" i="56"/>
  <c r="D724" i="56"/>
  <c r="D723" i="56"/>
  <c r="D722" i="56"/>
  <c r="D721" i="56"/>
  <c r="D720" i="56"/>
  <c r="D719" i="56"/>
  <c r="D717" i="56"/>
  <c r="D716" i="56"/>
  <c r="D715" i="56"/>
  <c r="D713" i="56"/>
  <c r="D709" i="56"/>
  <c r="D708" i="56"/>
  <c r="D707" i="56"/>
  <c r="D706" i="56"/>
  <c r="D705" i="56"/>
  <c r="D703" i="56"/>
  <c r="D702" i="56"/>
  <c r="D700" i="56"/>
  <c r="D699" i="56"/>
  <c r="D698" i="56"/>
  <c r="D696" i="56"/>
  <c r="D695" i="56"/>
  <c r="D694" i="56"/>
  <c r="A689" i="56"/>
  <c r="A688" i="56"/>
  <c r="A687" i="56"/>
  <c r="A686" i="56"/>
  <c r="A685" i="56"/>
  <c r="A684" i="56"/>
  <c r="A683" i="56"/>
  <c r="A682" i="56"/>
  <c r="A681" i="56"/>
  <c r="A680" i="56"/>
  <c r="A679" i="56"/>
  <c r="A678" i="56"/>
  <c r="A677" i="56"/>
  <c r="A676" i="56"/>
  <c r="A672" i="56"/>
  <c r="A671" i="56"/>
  <c r="A670" i="56"/>
  <c r="A669" i="56"/>
  <c r="A668" i="56"/>
  <c r="A664" i="56"/>
  <c r="A663" i="56"/>
  <c r="A662" i="56"/>
  <c r="A661" i="56"/>
  <c r="A660" i="56"/>
  <c r="A659" i="56"/>
  <c r="A658" i="56"/>
  <c r="A657" i="56"/>
  <c r="A656" i="56"/>
  <c r="A655" i="56"/>
  <c r="A618" i="56"/>
  <c r="A619" i="56"/>
  <c r="A620" i="56"/>
  <c r="A621" i="56"/>
  <c r="A622" i="56"/>
  <c r="A623" i="56"/>
  <c r="A624" i="56"/>
  <c r="A617" i="56"/>
  <c r="A586" i="56"/>
  <c r="A585" i="56"/>
  <c r="A584" i="56"/>
  <c r="A583" i="56"/>
  <c r="A582" i="56"/>
  <c r="A581" i="56"/>
  <c r="A580" i="56"/>
  <c r="A579" i="56"/>
  <c r="B561" i="56"/>
  <c r="B556" i="56"/>
  <c r="B551" i="56"/>
  <c r="A538" i="56"/>
  <c r="A741" i="56" s="1"/>
  <c r="A531" i="56"/>
  <c r="A740" i="56" s="1"/>
  <c r="A524" i="56"/>
  <c r="A739" i="56" s="1"/>
  <c r="A517" i="56"/>
  <c r="A738" i="56" s="1"/>
  <c r="A510" i="56"/>
  <c r="A737" i="56" s="1"/>
  <c r="A503" i="56"/>
  <c r="A736" i="56" s="1"/>
  <c r="A496" i="56"/>
  <c r="A735" i="56" s="1"/>
  <c r="A489" i="56"/>
  <c r="A734" i="56" s="1"/>
  <c r="A482" i="56"/>
  <c r="A733" i="56" s="1"/>
  <c r="A475" i="56"/>
  <c r="A732" i="56" s="1"/>
  <c r="O462" i="56"/>
  <c r="O455" i="56"/>
  <c r="O448" i="56"/>
  <c r="O441" i="56"/>
  <c r="O434" i="56"/>
  <c r="O427" i="56"/>
  <c r="O420" i="56"/>
  <c r="O413" i="56"/>
  <c r="O406" i="56"/>
  <c r="O399" i="56"/>
  <c r="B462" i="56"/>
  <c r="A462" i="56"/>
  <c r="B455" i="56"/>
  <c r="A455" i="56"/>
  <c r="B448" i="56"/>
  <c r="A448" i="56"/>
  <c r="B441" i="56"/>
  <c r="A441" i="56"/>
  <c r="B434" i="56"/>
  <c r="A434" i="56"/>
  <c r="B427" i="56"/>
  <c r="A427" i="56"/>
  <c r="B420" i="56"/>
  <c r="A420" i="56"/>
  <c r="B413" i="56"/>
  <c r="A413" i="56"/>
  <c r="B406" i="56"/>
  <c r="A406" i="56"/>
  <c r="B399" i="56"/>
  <c r="A399" i="56"/>
  <c r="B388" i="56"/>
  <c r="A388" i="56"/>
  <c r="B381" i="56"/>
  <c r="A381" i="56"/>
  <c r="B374" i="56"/>
  <c r="A374" i="56"/>
  <c r="B367" i="56"/>
  <c r="A367" i="56"/>
  <c r="B360" i="56"/>
  <c r="A360" i="56"/>
  <c r="B353" i="56"/>
  <c r="A353" i="56"/>
  <c r="B346" i="56"/>
  <c r="A346" i="56"/>
  <c r="B339" i="56"/>
  <c r="A339" i="56"/>
  <c r="B332" i="56"/>
  <c r="A332" i="56"/>
  <c r="A326" i="56"/>
  <c r="B325" i="56"/>
  <c r="A325" i="56"/>
  <c r="O388" i="56"/>
  <c r="O381" i="56"/>
  <c r="O374" i="56"/>
  <c r="O367" i="56"/>
  <c r="O360" i="56"/>
  <c r="O353" i="56"/>
  <c r="O346" i="56"/>
  <c r="O339" i="56"/>
  <c r="O332" i="56"/>
  <c r="O325" i="56"/>
  <c r="O311" i="56"/>
  <c r="O305" i="56"/>
  <c r="O299" i="56"/>
  <c r="O293" i="56"/>
  <c r="O287" i="56"/>
  <c r="O281" i="56"/>
  <c r="O275" i="56"/>
  <c r="O269" i="56"/>
  <c r="O263" i="56"/>
  <c r="O257" i="56"/>
  <c r="O251" i="56"/>
  <c r="O245" i="56"/>
  <c r="O239" i="56"/>
  <c r="O233" i="56"/>
  <c r="O227" i="56"/>
  <c r="O221" i="56"/>
  <c r="O215" i="56"/>
  <c r="O209" i="56"/>
  <c r="O203" i="56"/>
  <c r="O197" i="56"/>
  <c r="O191" i="56"/>
  <c r="O185" i="56"/>
  <c r="O179" i="56"/>
  <c r="O173" i="56"/>
  <c r="O167" i="56"/>
  <c r="O161" i="56"/>
  <c r="O155" i="56"/>
  <c r="O149" i="56"/>
  <c r="O143" i="56"/>
  <c r="O137" i="56"/>
  <c r="O131" i="56"/>
  <c r="O125" i="56"/>
  <c r="O119" i="56"/>
  <c r="O113" i="56"/>
  <c r="O107" i="56"/>
  <c r="O101" i="56"/>
  <c r="O95" i="56"/>
  <c r="O89" i="56"/>
  <c r="O83" i="56"/>
  <c r="O77" i="56"/>
  <c r="O71" i="56"/>
  <c r="O65" i="56"/>
  <c r="O59" i="56"/>
  <c r="O53" i="56"/>
  <c r="O47" i="56"/>
  <c r="O41" i="56"/>
  <c r="O35" i="56"/>
  <c r="O29" i="56"/>
  <c r="O23" i="56"/>
  <c r="O17" i="56"/>
  <c r="N17" i="56"/>
  <c r="B311" i="56"/>
  <c r="A311" i="56"/>
  <c r="B305" i="56"/>
  <c r="A305" i="56"/>
  <c r="B299" i="56"/>
  <c r="A299" i="56"/>
  <c r="B293" i="56"/>
  <c r="A293" i="56"/>
  <c r="B287" i="56"/>
  <c r="A287" i="56"/>
  <c r="B281" i="56"/>
  <c r="A281" i="56"/>
  <c r="B275" i="56"/>
  <c r="A275" i="56"/>
  <c r="B269" i="56"/>
  <c r="A269" i="56"/>
  <c r="B263" i="56"/>
  <c r="A263" i="56"/>
  <c r="B257" i="56"/>
  <c r="A257" i="56"/>
  <c r="B251" i="56"/>
  <c r="A251" i="56"/>
  <c r="B245" i="56"/>
  <c r="A245" i="56"/>
  <c r="B239" i="56"/>
  <c r="A239" i="56"/>
  <c r="B233" i="56"/>
  <c r="A233" i="56"/>
  <c r="B227" i="56"/>
  <c r="A227" i="56"/>
  <c r="B221" i="56"/>
  <c r="A221" i="56"/>
  <c r="B215" i="56"/>
  <c r="A215" i="56"/>
  <c r="B209" i="56"/>
  <c r="A209" i="56"/>
  <c r="B203" i="56"/>
  <c r="A203" i="56"/>
  <c r="B197" i="56"/>
  <c r="A197" i="56"/>
  <c r="B191" i="56"/>
  <c r="A191" i="56"/>
  <c r="B185" i="56"/>
  <c r="A185" i="56"/>
  <c r="B179" i="56"/>
  <c r="A179" i="56"/>
  <c r="B173" i="56"/>
  <c r="A173" i="56"/>
  <c r="B167" i="56"/>
  <c r="A167" i="56"/>
  <c r="B161" i="56"/>
  <c r="A161" i="56"/>
  <c r="B155" i="56"/>
  <c r="A155" i="56"/>
  <c r="B149" i="56"/>
  <c r="A149" i="56"/>
  <c r="B143" i="56"/>
  <c r="A143" i="56"/>
  <c r="B137" i="56"/>
  <c r="A137" i="56"/>
  <c r="B131" i="56"/>
  <c r="A131" i="56"/>
  <c r="B125" i="56"/>
  <c r="A125" i="56"/>
  <c r="B119" i="56"/>
  <c r="A119" i="56"/>
  <c r="B113" i="56"/>
  <c r="A113" i="56"/>
  <c r="B107" i="56"/>
  <c r="A107" i="56"/>
  <c r="B101" i="56"/>
  <c r="A101" i="56"/>
  <c r="B95" i="56"/>
  <c r="A95" i="56"/>
  <c r="B89" i="56"/>
  <c r="A89" i="56"/>
  <c r="B83" i="56"/>
  <c r="A83" i="56"/>
  <c r="B77" i="56"/>
  <c r="A77" i="56"/>
  <c r="B71" i="56"/>
  <c r="A71" i="56"/>
  <c r="B65" i="56"/>
  <c r="A65" i="56"/>
  <c r="B59" i="56"/>
  <c r="A59" i="56"/>
  <c r="B53" i="56"/>
  <c r="A53" i="56"/>
  <c r="B47" i="56"/>
  <c r="A47" i="56"/>
  <c r="B41" i="56"/>
  <c r="A41" i="56"/>
  <c r="B35" i="56"/>
  <c r="A35" i="56"/>
  <c r="B29" i="56"/>
  <c r="A29" i="56"/>
  <c r="B23" i="56"/>
  <c r="A23" i="56"/>
  <c r="B17" i="56"/>
  <c r="A17" i="56"/>
  <c r="D732" i="25"/>
  <c r="D726" i="25"/>
  <c r="D725" i="25"/>
  <c r="D724" i="25"/>
  <c r="D723" i="25"/>
  <c r="D722" i="25"/>
  <c r="D721" i="25"/>
  <c r="D720" i="25"/>
  <c r="D719" i="25"/>
  <c r="D717" i="25"/>
  <c r="D716" i="25"/>
  <c r="D715" i="25"/>
  <c r="D713" i="25"/>
  <c r="A726" i="25"/>
  <c r="A725" i="25"/>
  <c r="A724" i="25"/>
  <c r="A723" i="25"/>
  <c r="A722" i="25"/>
  <c r="A721" i="25"/>
  <c r="A720" i="25"/>
  <c r="A719" i="25"/>
  <c r="A717" i="25"/>
  <c r="A716" i="25"/>
  <c r="A715" i="25"/>
  <c r="A713" i="25"/>
  <c r="D709" i="25"/>
  <c r="D708" i="25"/>
  <c r="D707" i="25"/>
  <c r="D706" i="25"/>
  <c r="D705" i="25"/>
  <c r="D703" i="25"/>
  <c r="D702" i="25"/>
  <c r="D700" i="25"/>
  <c r="D699" i="25"/>
  <c r="D698" i="25"/>
  <c r="D696" i="25"/>
  <c r="D695" i="25"/>
  <c r="D694" i="25"/>
  <c r="A689" i="25"/>
  <c r="A688" i="25"/>
  <c r="A687" i="25"/>
  <c r="A686" i="25"/>
  <c r="A685" i="25"/>
  <c r="A684" i="25"/>
  <c r="A683" i="25"/>
  <c r="A682" i="25"/>
  <c r="A681" i="25"/>
  <c r="A680" i="25"/>
  <c r="A679" i="25"/>
  <c r="A678" i="25"/>
  <c r="A677" i="25"/>
  <c r="A676" i="25"/>
  <c r="A672" i="25"/>
  <c r="A671" i="25"/>
  <c r="A670" i="25"/>
  <c r="A669" i="25"/>
  <c r="A668" i="25"/>
  <c r="A664" i="25"/>
  <c r="A663" i="25"/>
  <c r="A662" i="25"/>
  <c r="A661" i="25"/>
  <c r="A660" i="25"/>
  <c r="A659" i="25"/>
  <c r="A658" i="25"/>
  <c r="A657" i="25"/>
  <c r="A656" i="25"/>
  <c r="A655" i="25"/>
  <c r="A624" i="25"/>
  <c r="A623" i="25"/>
  <c r="A622" i="25"/>
  <c r="A621" i="25"/>
  <c r="A620" i="25"/>
  <c r="A619" i="25"/>
  <c r="A618" i="25"/>
  <c r="A617" i="25"/>
  <c r="A586" i="25"/>
  <c r="A585" i="25"/>
  <c r="A584" i="25"/>
  <c r="A583" i="25"/>
  <c r="A582" i="25"/>
  <c r="A581" i="25"/>
  <c r="A580" i="25"/>
  <c r="A579" i="25"/>
  <c r="B561" i="25"/>
  <c r="B556" i="25"/>
  <c r="B551" i="25"/>
  <c r="O399" i="25"/>
  <c r="O325" i="25"/>
  <c r="O17" i="25"/>
  <c r="B462" i="25"/>
  <c r="B455" i="25"/>
  <c r="B448" i="25"/>
  <c r="B441" i="25"/>
  <c r="B434" i="25"/>
  <c r="B427" i="25"/>
  <c r="B420" i="25"/>
  <c r="B413" i="25"/>
  <c r="B406" i="25"/>
  <c r="B399" i="25"/>
  <c r="A399" i="25"/>
  <c r="C388" i="25"/>
  <c r="C381" i="25"/>
  <c r="C374" i="25"/>
  <c r="C367" i="25"/>
  <c r="C360" i="25"/>
  <c r="C353" i="25"/>
  <c r="C346" i="25"/>
  <c r="C339" i="25"/>
  <c r="C332" i="25"/>
  <c r="C325" i="25"/>
  <c r="B388" i="25"/>
  <c r="A388" i="25"/>
  <c r="B381" i="25"/>
  <c r="A381" i="25"/>
  <c r="B374" i="25"/>
  <c r="A374" i="25"/>
  <c r="B367" i="25"/>
  <c r="A367" i="25"/>
  <c r="B360" i="25"/>
  <c r="A360" i="25"/>
  <c r="B353" i="25"/>
  <c r="A353" i="25"/>
  <c r="B346" i="25"/>
  <c r="A346" i="25"/>
  <c r="B339" i="25"/>
  <c r="A339" i="25"/>
  <c r="B332" i="25"/>
  <c r="A332" i="25"/>
  <c r="B326" i="25"/>
  <c r="B325" i="25"/>
  <c r="A325" i="25"/>
  <c r="B311" i="25"/>
  <c r="A311" i="25"/>
  <c r="B305" i="25"/>
  <c r="A305" i="25"/>
  <c r="B299" i="25"/>
  <c r="A299" i="25"/>
  <c r="B293" i="25"/>
  <c r="A293" i="25"/>
  <c r="B287" i="25"/>
  <c r="A287" i="25"/>
  <c r="B281" i="25"/>
  <c r="A281" i="25"/>
  <c r="B275" i="25"/>
  <c r="A275" i="25"/>
  <c r="B269" i="25"/>
  <c r="A269" i="25"/>
  <c r="B263" i="25"/>
  <c r="A263" i="25"/>
  <c r="B257" i="25"/>
  <c r="A257" i="25"/>
  <c r="B251" i="25"/>
  <c r="A251" i="25"/>
  <c r="B245" i="25"/>
  <c r="A245" i="25"/>
  <c r="B239" i="25"/>
  <c r="A239" i="25"/>
  <c r="B233" i="25"/>
  <c r="A233" i="25"/>
  <c r="B227" i="25"/>
  <c r="A227" i="25"/>
  <c r="B221" i="25"/>
  <c r="A221" i="25"/>
  <c r="B215" i="25"/>
  <c r="A215" i="25"/>
  <c r="B209" i="25"/>
  <c r="A209" i="25"/>
  <c r="B203" i="25"/>
  <c r="A203" i="25"/>
  <c r="B197" i="25"/>
  <c r="A197" i="25"/>
  <c r="B191" i="25"/>
  <c r="A191" i="25"/>
  <c r="B185" i="25"/>
  <c r="A185" i="25"/>
  <c r="B179" i="25"/>
  <c r="A179" i="25"/>
  <c r="B173" i="25"/>
  <c r="A173" i="25"/>
  <c r="B167" i="25"/>
  <c r="A167" i="25"/>
  <c r="B161" i="25"/>
  <c r="A161" i="25"/>
  <c r="B155" i="25"/>
  <c r="A155" i="25"/>
  <c r="B149" i="25"/>
  <c r="A149" i="25"/>
  <c r="B143" i="25"/>
  <c r="A143" i="25"/>
  <c r="B137" i="25"/>
  <c r="A137" i="25"/>
  <c r="B131" i="25"/>
  <c r="A131" i="25"/>
  <c r="B125" i="25"/>
  <c r="A125" i="25"/>
  <c r="B119" i="25"/>
  <c r="A119" i="25"/>
  <c r="B113" i="25"/>
  <c r="A113" i="25"/>
  <c r="B107" i="25"/>
  <c r="A107" i="25"/>
  <c r="B101" i="25"/>
  <c r="A101" i="25"/>
  <c r="B95" i="25"/>
  <c r="A95" i="25"/>
  <c r="B89" i="25"/>
  <c r="A89" i="25"/>
  <c r="B83" i="25"/>
  <c r="A83" i="25"/>
  <c r="B77" i="25"/>
  <c r="A77" i="25"/>
  <c r="B71" i="25"/>
  <c r="A71" i="25"/>
  <c r="B65" i="25"/>
  <c r="A65" i="25"/>
  <c r="B59" i="25"/>
  <c r="A59" i="25"/>
  <c r="B53" i="25"/>
  <c r="A53" i="25"/>
  <c r="B47" i="25"/>
  <c r="A47" i="25"/>
  <c r="B41" i="25"/>
  <c r="A41" i="25"/>
  <c r="B35" i="25"/>
  <c r="A35" i="25"/>
  <c r="B29" i="25"/>
  <c r="A29" i="25"/>
  <c r="B23" i="25"/>
  <c r="A23" i="25"/>
  <c r="B17" i="25"/>
  <c r="C788" i="1"/>
  <c r="B821" i="63"/>
  <c r="B845" i="63" s="1"/>
  <c r="I796" i="63"/>
  <c r="H796" i="63"/>
  <c r="G796" i="63"/>
  <c r="F796" i="63"/>
  <c r="E796" i="63"/>
  <c r="B796" i="63"/>
  <c r="B820" i="63" s="1"/>
  <c r="B844" i="63" s="1"/>
  <c r="I795" i="63"/>
  <c r="H795" i="63"/>
  <c r="G795" i="63"/>
  <c r="F795" i="63"/>
  <c r="E795" i="63"/>
  <c r="B795" i="63"/>
  <c r="B819" i="63" s="1"/>
  <c r="B843" i="63" s="1"/>
  <c r="I794" i="63"/>
  <c r="H794" i="63"/>
  <c r="G794" i="63"/>
  <c r="F794" i="63"/>
  <c r="E794" i="63"/>
  <c r="B794" i="63"/>
  <c r="B818" i="63" s="1"/>
  <c r="B842" i="63" s="1"/>
  <c r="I793" i="63"/>
  <c r="H793" i="63"/>
  <c r="G793" i="63"/>
  <c r="F793" i="63"/>
  <c r="E793" i="63"/>
  <c r="B793" i="63"/>
  <c r="I792" i="63"/>
  <c r="H792" i="63"/>
  <c r="G792" i="63"/>
  <c r="F792" i="63"/>
  <c r="E792" i="63"/>
  <c r="B792" i="63"/>
  <c r="B816" i="63" s="1"/>
  <c r="B840" i="63" s="1"/>
  <c r="I791" i="63"/>
  <c r="H791" i="63"/>
  <c r="G791" i="63"/>
  <c r="F791" i="63"/>
  <c r="E791" i="63"/>
  <c r="B791" i="63"/>
  <c r="B815" i="63" s="1"/>
  <c r="B839" i="63" s="1"/>
  <c r="I790" i="63"/>
  <c r="H790" i="63"/>
  <c r="G790" i="63"/>
  <c r="F790" i="63"/>
  <c r="E790" i="63"/>
  <c r="B790" i="63"/>
  <c r="I789" i="63"/>
  <c r="H789" i="63"/>
  <c r="G789" i="63"/>
  <c r="F789" i="63"/>
  <c r="E789" i="63"/>
  <c r="B789" i="63"/>
  <c r="B813" i="63" s="1"/>
  <c r="B837" i="63" s="1"/>
  <c r="I788" i="63"/>
  <c r="H788" i="63"/>
  <c r="G788" i="63"/>
  <c r="F788" i="63"/>
  <c r="E788" i="63"/>
  <c r="B788" i="63"/>
  <c r="B812" i="63" s="1"/>
  <c r="B836" i="63" s="1"/>
  <c r="I787" i="63"/>
  <c r="H787" i="63"/>
  <c r="G787" i="63"/>
  <c r="F787" i="63"/>
  <c r="E787" i="63"/>
  <c r="B787" i="63"/>
  <c r="B811" i="63" s="1"/>
  <c r="B835" i="63" s="1"/>
  <c r="I786" i="63"/>
  <c r="H786" i="63"/>
  <c r="G786" i="63"/>
  <c r="F786" i="63"/>
  <c r="E786" i="63"/>
  <c r="B786" i="63"/>
  <c r="I785" i="63"/>
  <c r="H785" i="63"/>
  <c r="G785" i="63"/>
  <c r="F785" i="63"/>
  <c r="E785" i="63"/>
  <c r="B785" i="63"/>
  <c r="I784" i="63"/>
  <c r="H784" i="63"/>
  <c r="G784" i="63"/>
  <c r="F784" i="63"/>
  <c r="E784" i="63"/>
  <c r="B784" i="63"/>
  <c r="B808" i="63" s="1"/>
  <c r="B832" i="63" s="1"/>
  <c r="I783" i="63"/>
  <c r="H783" i="63"/>
  <c r="G783" i="63"/>
  <c r="F783" i="63"/>
  <c r="E783" i="63"/>
  <c r="B783" i="63"/>
  <c r="B807" i="63" s="1"/>
  <c r="B831" i="63" s="1"/>
  <c r="I782" i="63"/>
  <c r="H782" i="63"/>
  <c r="G782" i="63"/>
  <c r="F782" i="63"/>
  <c r="E782" i="63"/>
  <c r="B782" i="63"/>
  <c r="I781" i="63"/>
  <c r="H781" i="63"/>
  <c r="G781" i="63"/>
  <c r="F781" i="63"/>
  <c r="E781" i="63"/>
  <c r="B781" i="63"/>
  <c r="B805" i="63" s="1"/>
  <c r="B829" i="63" s="1"/>
  <c r="I780" i="63"/>
  <c r="H780" i="63"/>
  <c r="G780" i="63"/>
  <c r="F780" i="63"/>
  <c r="E780" i="63"/>
  <c r="B780" i="63"/>
  <c r="B804" i="63" s="1"/>
  <c r="B828" i="63" s="1"/>
  <c r="I779" i="63"/>
  <c r="H779" i="63"/>
  <c r="G779" i="63"/>
  <c r="F779" i="63"/>
  <c r="E779" i="63"/>
  <c r="B779" i="63"/>
  <c r="B803" i="63" s="1"/>
  <c r="B827" i="63" s="1"/>
  <c r="I778" i="63"/>
  <c r="H778" i="63"/>
  <c r="G778" i="63"/>
  <c r="F778" i="63"/>
  <c r="E778" i="63"/>
  <c r="B778" i="63"/>
  <c r="I777" i="63"/>
  <c r="H777" i="63"/>
  <c r="G777" i="63"/>
  <c r="F777" i="63"/>
  <c r="E777" i="63"/>
  <c r="B777" i="63"/>
  <c r="O771" i="63"/>
  <c r="I769" i="63" s="1"/>
  <c r="M771" i="63"/>
  <c r="I768" i="63" s="1"/>
  <c r="O770" i="63"/>
  <c r="H769" i="63" s="1"/>
  <c r="M770" i="63"/>
  <c r="H768" i="63" s="1"/>
  <c r="O769" i="63"/>
  <c r="G769" i="63" s="1"/>
  <c r="M769" i="63"/>
  <c r="G768" i="63" s="1"/>
  <c r="O768" i="63"/>
  <c r="M768" i="63"/>
  <c r="F768" i="63" s="1"/>
  <c r="O767" i="63"/>
  <c r="E769" i="63" s="1"/>
  <c r="M767" i="63"/>
  <c r="E768" i="63" s="1"/>
  <c r="I749" i="63"/>
  <c r="H749" i="63"/>
  <c r="G749" i="63"/>
  <c r="F749" i="63"/>
  <c r="E749" i="63"/>
  <c r="I748" i="63"/>
  <c r="H748" i="63"/>
  <c r="G748" i="63"/>
  <c r="F748" i="63"/>
  <c r="E748" i="63"/>
  <c r="B748" i="63"/>
  <c r="I747" i="63"/>
  <c r="H747" i="63"/>
  <c r="G747" i="63"/>
  <c r="F747" i="63"/>
  <c r="E747" i="63"/>
  <c r="B747" i="63"/>
  <c r="I746" i="63"/>
  <c r="H746" i="63"/>
  <c r="G746" i="63"/>
  <c r="F746" i="63"/>
  <c r="E746" i="63"/>
  <c r="B746" i="63"/>
  <c r="I745" i="63"/>
  <c r="H745" i="63"/>
  <c r="G745" i="63"/>
  <c r="F745" i="63"/>
  <c r="E745" i="63"/>
  <c r="B745" i="63"/>
  <c r="I744" i="63"/>
  <c r="H744" i="63"/>
  <c r="G744" i="63"/>
  <c r="F744" i="63"/>
  <c r="E744" i="63"/>
  <c r="B744" i="63"/>
  <c r="I743" i="63"/>
  <c r="H743" i="63"/>
  <c r="G743" i="63"/>
  <c r="F743" i="63"/>
  <c r="E743" i="63"/>
  <c r="B743" i="63"/>
  <c r="I742" i="63"/>
  <c r="H742" i="63"/>
  <c r="G742" i="63"/>
  <c r="F742" i="63"/>
  <c r="E742" i="63"/>
  <c r="C742" i="63"/>
  <c r="I741" i="63"/>
  <c r="H741" i="63"/>
  <c r="G741" i="63"/>
  <c r="F741" i="63"/>
  <c r="E741" i="63"/>
  <c r="C741" i="63"/>
  <c r="B740" i="63"/>
  <c r="I739" i="63"/>
  <c r="H739" i="63"/>
  <c r="G739" i="63"/>
  <c r="F739" i="63"/>
  <c r="E739" i="63"/>
  <c r="C739" i="63"/>
  <c r="I738" i="63"/>
  <c r="H738" i="63"/>
  <c r="G738" i="63"/>
  <c r="F738" i="63"/>
  <c r="E738" i="63"/>
  <c r="C738" i="63"/>
  <c r="I737" i="63"/>
  <c r="H737" i="63"/>
  <c r="G737" i="63"/>
  <c r="F737" i="63"/>
  <c r="E737" i="63"/>
  <c r="C737" i="63"/>
  <c r="B736" i="63"/>
  <c r="I735" i="63"/>
  <c r="H735" i="63"/>
  <c r="G735" i="63"/>
  <c r="F735" i="63"/>
  <c r="E735" i="63"/>
  <c r="B735" i="63"/>
  <c r="I731" i="63"/>
  <c r="H731" i="63"/>
  <c r="G731" i="63"/>
  <c r="F731" i="63"/>
  <c r="E731" i="63"/>
  <c r="B731" i="63"/>
  <c r="I730" i="63"/>
  <c r="H730" i="63"/>
  <c r="G730" i="63"/>
  <c r="F730" i="63"/>
  <c r="E730" i="63"/>
  <c r="B730" i="63"/>
  <c r="I729" i="63"/>
  <c r="H729" i="63"/>
  <c r="G729" i="63"/>
  <c r="F729" i="63"/>
  <c r="E729" i="63"/>
  <c r="B729" i="63"/>
  <c r="I728" i="63"/>
  <c r="H728" i="63"/>
  <c r="G728" i="63"/>
  <c r="F728" i="63"/>
  <c r="E728" i="63"/>
  <c r="B728" i="63"/>
  <c r="I727" i="63"/>
  <c r="H727" i="63"/>
  <c r="G727" i="63"/>
  <c r="F727" i="63"/>
  <c r="E727" i="63"/>
  <c r="B727" i="63"/>
  <c r="I725" i="63"/>
  <c r="H725" i="63"/>
  <c r="G725" i="63"/>
  <c r="F725" i="63"/>
  <c r="E725" i="63"/>
  <c r="B725" i="63"/>
  <c r="I724" i="63"/>
  <c r="H724" i="63"/>
  <c r="G724" i="63"/>
  <c r="F724" i="63"/>
  <c r="E724" i="63"/>
  <c r="B724" i="63"/>
  <c r="I722" i="63"/>
  <c r="H722" i="63"/>
  <c r="G722" i="63"/>
  <c r="F722" i="63"/>
  <c r="E722" i="63"/>
  <c r="B722" i="63"/>
  <c r="I721" i="63"/>
  <c r="H721" i="63"/>
  <c r="G721" i="63"/>
  <c r="F721" i="63"/>
  <c r="E721" i="63"/>
  <c r="B721" i="63"/>
  <c r="I720" i="63"/>
  <c r="H720" i="63"/>
  <c r="G720" i="63"/>
  <c r="F720" i="63"/>
  <c r="E720" i="63"/>
  <c r="B720" i="63"/>
  <c r="I718" i="63"/>
  <c r="H718" i="63"/>
  <c r="G718" i="63"/>
  <c r="F718" i="63"/>
  <c r="E718" i="63"/>
  <c r="B718" i="63"/>
  <c r="I717" i="63"/>
  <c r="H717" i="63"/>
  <c r="G717" i="63"/>
  <c r="F717" i="63"/>
  <c r="E717" i="63"/>
  <c r="B717" i="63"/>
  <c r="I716" i="63"/>
  <c r="H716" i="63"/>
  <c r="G716" i="63"/>
  <c r="F716" i="63"/>
  <c r="E716" i="63"/>
  <c r="B716" i="63"/>
  <c r="C711" i="63"/>
  <c r="C710" i="63"/>
  <c r="C709" i="63"/>
  <c r="C708" i="63"/>
  <c r="C707" i="63"/>
  <c r="C706" i="63"/>
  <c r="C705" i="63"/>
  <c r="C704" i="63"/>
  <c r="C703" i="63"/>
  <c r="C702" i="63"/>
  <c r="C701" i="63"/>
  <c r="C700" i="63"/>
  <c r="C699" i="63"/>
  <c r="C698" i="63"/>
  <c r="C697" i="63"/>
  <c r="C696" i="63"/>
  <c r="C695" i="63"/>
  <c r="C694" i="63"/>
  <c r="C693" i="63"/>
  <c r="C692" i="63"/>
  <c r="I688" i="63"/>
  <c r="H688" i="63"/>
  <c r="G688" i="63"/>
  <c r="F688" i="63"/>
  <c r="E688" i="63"/>
  <c r="B688" i="63"/>
  <c r="I687" i="63"/>
  <c r="H687" i="63"/>
  <c r="G687" i="63"/>
  <c r="F687" i="63"/>
  <c r="E687" i="63"/>
  <c r="B687" i="63"/>
  <c r="I686" i="63"/>
  <c r="H686" i="63"/>
  <c r="G686" i="63"/>
  <c r="F686" i="63"/>
  <c r="E686" i="63"/>
  <c r="B686" i="63"/>
  <c r="I685" i="63"/>
  <c r="H685" i="63"/>
  <c r="G685" i="63"/>
  <c r="F685" i="63"/>
  <c r="E685" i="63"/>
  <c r="B685" i="63"/>
  <c r="I681" i="63"/>
  <c r="H681" i="63"/>
  <c r="G681" i="63"/>
  <c r="F681" i="63"/>
  <c r="E681" i="63"/>
  <c r="B681" i="63"/>
  <c r="I680" i="63"/>
  <c r="H680" i="63"/>
  <c r="G680" i="63"/>
  <c r="F680" i="63"/>
  <c r="E680" i="63"/>
  <c r="B680" i="63"/>
  <c r="I679" i="63"/>
  <c r="H679" i="63"/>
  <c r="G679" i="63"/>
  <c r="F679" i="63"/>
  <c r="E679" i="63"/>
  <c r="B679" i="63"/>
  <c r="I678" i="63"/>
  <c r="H678" i="63"/>
  <c r="G678" i="63"/>
  <c r="F678" i="63"/>
  <c r="E678" i="63"/>
  <c r="B678" i="63"/>
  <c r="I677" i="63"/>
  <c r="H677" i="63"/>
  <c r="G677" i="63"/>
  <c r="F677" i="63"/>
  <c r="E677" i="63"/>
  <c r="B677" i="63"/>
  <c r="I676" i="63"/>
  <c r="H676" i="63"/>
  <c r="G676" i="63"/>
  <c r="F676" i="63"/>
  <c r="E676" i="63"/>
  <c r="B676" i="63"/>
  <c r="I675" i="63"/>
  <c r="H675" i="63"/>
  <c r="G675" i="63"/>
  <c r="F675" i="63"/>
  <c r="E675" i="63"/>
  <c r="B675" i="63"/>
  <c r="I674" i="63"/>
  <c r="H674" i="63"/>
  <c r="G674" i="63"/>
  <c r="F674" i="63"/>
  <c r="E674" i="63"/>
  <c r="B674" i="63"/>
  <c r="I673" i="63"/>
  <c r="H673" i="63"/>
  <c r="G673" i="63"/>
  <c r="F673" i="63"/>
  <c r="E673" i="63"/>
  <c r="B673" i="63"/>
  <c r="I672" i="63"/>
  <c r="H672" i="63"/>
  <c r="G672" i="63"/>
  <c r="F672" i="63"/>
  <c r="E672" i="63"/>
  <c r="B672" i="63"/>
  <c r="I671" i="63"/>
  <c r="H671" i="63"/>
  <c r="G671" i="63"/>
  <c r="F671" i="63"/>
  <c r="E671" i="63"/>
  <c r="B671" i="63"/>
  <c r="I670" i="63"/>
  <c r="H670" i="63"/>
  <c r="G670" i="63"/>
  <c r="F670" i="63"/>
  <c r="E670" i="63"/>
  <c r="B670" i="63"/>
  <c r="I669" i="63"/>
  <c r="H669" i="63"/>
  <c r="G669" i="63"/>
  <c r="F669" i="63"/>
  <c r="E669" i="63"/>
  <c r="B669" i="63"/>
  <c r="I668" i="63"/>
  <c r="H668" i="63"/>
  <c r="G668" i="63"/>
  <c r="F668" i="63"/>
  <c r="E668" i="63"/>
  <c r="B668" i="63"/>
  <c r="I664" i="63"/>
  <c r="H664" i="63"/>
  <c r="G664" i="63"/>
  <c r="F664" i="63"/>
  <c r="E664" i="63"/>
  <c r="B664" i="63"/>
  <c r="I663" i="63"/>
  <c r="H663" i="63"/>
  <c r="G663" i="63"/>
  <c r="F663" i="63"/>
  <c r="E663" i="63"/>
  <c r="B663" i="63"/>
  <c r="I662" i="63"/>
  <c r="H662" i="63"/>
  <c r="G662" i="63"/>
  <c r="F662" i="63"/>
  <c r="E662" i="63"/>
  <c r="B662" i="63"/>
  <c r="I661" i="63"/>
  <c r="H661" i="63"/>
  <c r="G661" i="63"/>
  <c r="F661" i="63"/>
  <c r="E661" i="63"/>
  <c r="B661" i="63"/>
  <c r="I660" i="63"/>
  <c r="H660" i="63"/>
  <c r="G660" i="63"/>
  <c r="F660" i="63"/>
  <c r="E660" i="63"/>
  <c r="B660" i="63"/>
  <c r="I656" i="63"/>
  <c r="H656" i="63"/>
  <c r="G656" i="63"/>
  <c r="F656" i="63"/>
  <c r="E656" i="63"/>
  <c r="B656" i="63"/>
  <c r="I655" i="63"/>
  <c r="H655" i="63"/>
  <c r="G655" i="63"/>
  <c r="F655" i="63"/>
  <c r="E655" i="63"/>
  <c r="B655" i="63"/>
  <c r="I654" i="63"/>
  <c r="H654" i="63"/>
  <c r="G654" i="63"/>
  <c r="F654" i="63"/>
  <c r="E654" i="63"/>
  <c r="B654" i="63"/>
  <c r="I653" i="63"/>
  <c r="H653" i="63"/>
  <c r="G653" i="63"/>
  <c r="F653" i="63"/>
  <c r="E653" i="63"/>
  <c r="B653" i="63"/>
  <c r="I652" i="63"/>
  <c r="H652" i="63"/>
  <c r="G652" i="63"/>
  <c r="F652" i="63"/>
  <c r="E652" i="63"/>
  <c r="B652" i="63"/>
  <c r="I651" i="63"/>
  <c r="H651" i="63"/>
  <c r="G651" i="63"/>
  <c r="F651" i="63"/>
  <c r="E651" i="63"/>
  <c r="B651" i="63"/>
  <c r="I650" i="63"/>
  <c r="H650" i="63"/>
  <c r="G650" i="63"/>
  <c r="F650" i="63"/>
  <c r="E650" i="63"/>
  <c r="B650" i="63"/>
  <c r="I649" i="63"/>
  <c r="H649" i="63"/>
  <c r="G649" i="63"/>
  <c r="F649" i="63"/>
  <c r="E649" i="63"/>
  <c r="B649" i="63"/>
  <c r="I648" i="63"/>
  <c r="H648" i="63"/>
  <c r="G648" i="63"/>
  <c r="F648" i="63"/>
  <c r="E648" i="63"/>
  <c r="B648" i="63"/>
  <c r="I647" i="63"/>
  <c r="H647" i="63"/>
  <c r="G647" i="63"/>
  <c r="F647" i="63"/>
  <c r="E647" i="63"/>
  <c r="B647" i="63"/>
  <c r="I632" i="63"/>
  <c r="H632" i="63"/>
  <c r="G632" i="63"/>
  <c r="F632" i="63"/>
  <c r="E632" i="63"/>
  <c r="I619" i="63"/>
  <c r="H619" i="63"/>
  <c r="G619" i="63"/>
  <c r="F619" i="63"/>
  <c r="E619" i="63"/>
  <c r="I616" i="63"/>
  <c r="H616" i="63"/>
  <c r="G616" i="63"/>
  <c r="F616" i="63"/>
  <c r="E616" i="63"/>
  <c r="B616" i="63"/>
  <c r="I615" i="63"/>
  <c r="H615" i="63"/>
  <c r="G615" i="63"/>
  <c r="F615" i="63"/>
  <c r="E615" i="63"/>
  <c r="B615" i="63"/>
  <c r="I614" i="63"/>
  <c r="H614" i="63"/>
  <c r="G614" i="63"/>
  <c r="F614" i="63"/>
  <c r="E614" i="63"/>
  <c r="B614" i="63"/>
  <c r="I613" i="63"/>
  <c r="H613" i="63"/>
  <c r="G613" i="63"/>
  <c r="F613" i="63"/>
  <c r="E613" i="63"/>
  <c r="B613" i="63"/>
  <c r="I612" i="63"/>
  <c r="H612" i="63"/>
  <c r="G612" i="63"/>
  <c r="F612" i="63"/>
  <c r="E612" i="63"/>
  <c r="B612" i="63"/>
  <c r="I611" i="63"/>
  <c r="H611" i="63"/>
  <c r="G611" i="63"/>
  <c r="F611" i="63"/>
  <c r="E611" i="63"/>
  <c r="B611" i="63"/>
  <c r="I596" i="63"/>
  <c r="H596" i="63"/>
  <c r="G596" i="63"/>
  <c r="F596" i="63"/>
  <c r="E596" i="63"/>
  <c r="I583" i="63"/>
  <c r="H583" i="63"/>
  <c r="G583" i="63"/>
  <c r="F583" i="63"/>
  <c r="E583" i="63"/>
  <c r="I580" i="63"/>
  <c r="H580" i="63"/>
  <c r="G580" i="63"/>
  <c r="F580" i="63"/>
  <c r="E580" i="63"/>
  <c r="I579" i="63"/>
  <c r="H579" i="63"/>
  <c r="G579" i="63"/>
  <c r="F579" i="63"/>
  <c r="E579" i="63"/>
  <c r="I578" i="63"/>
  <c r="H578" i="63"/>
  <c r="G578" i="63"/>
  <c r="F578" i="63"/>
  <c r="E578" i="63"/>
  <c r="B578" i="63"/>
  <c r="I577" i="63"/>
  <c r="H577" i="63"/>
  <c r="G577" i="63"/>
  <c r="F577" i="63"/>
  <c r="E577" i="63"/>
  <c r="B577" i="63"/>
  <c r="I576" i="63"/>
  <c r="H576" i="63"/>
  <c r="G576" i="63"/>
  <c r="F576" i="63"/>
  <c r="E576" i="63"/>
  <c r="B576" i="63"/>
  <c r="I575" i="63"/>
  <c r="H575" i="63"/>
  <c r="G575" i="63"/>
  <c r="F575" i="63"/>
  <c r="E575" i="63"/>
  <c r="B575" i="63"/>
  <c r="N562" i="63"/>
  <c r="S561" i="63"/>
  <c r="B558" i="63"/>
  <c r="U557" i="63"/>
  <c r="T557" i="63"/>
  <c r="S557" i="63"/>
  <c r="R557" i="63"/>
  <c r="Q557" i="63"/>
  <c r="U556" i="63"/>
  <c r="T556" i="63"/>
  <c r="S556" i="63"/>
  <c r="R556" i="63"/>
  <c r="Q556" i="63"/>
  <c r="U555" i="63"/>
  <c r="I558" i="63" s="1"/>
  <c r="T555" i="63"/>
  <c r="H558" i="63" s="1"/>
  <c r="S555" i="63"/>
  <c r="G558" i="63" s="1"/>
  <c r="R555" i="63"/>
  <c r="F558" i="63" s="1"/>
  <c r="Q555" i="63"/>
  <c r="E558" i="63" s="1"/>
  <c r="U553" i="63"/>
  <c r="T553" i="63"/>
  <c r="S553" i="63"/>
  <c r="R553" i="63"/>
  <c r="Q553" i="63"/>
  <c r="O553" i="63"/>
  <c r="B553" i="63"/>
  <c r="U552" i="63"/>
  <c r="T552" i="63"/>
  <c r="S552" i="63"/>
  <c r="R552" i="63"/>
  <c r="Q552" i="63"/>
  <c r="U551" i="63"/>
  <c r="I553" i="63" s="1"/>
  <c r="T551" i="63"/>
  <c r="H553" i="63" s="1"/>
  <c r="S551" i="63"/>
  <c r="G553" i="63" s="1"/>
  <c r="R551" i="63"/>
  <c r="F553" i="63" s="1"/>
  <c r="Q551" i="63"/>
  <c r="E553" i="63" s="1"/>
  <c r="U549" i="63"/>
  <c r="T549" i="63"/>
  <c r="S549" i="63"/>
  <c r="R549" i="63"/>
  <c r="Q549" i="63"/>
  <c r="O549" i="63"/>
  <c r="U548" i="63"/>
  <c r="T548" i="63"/>
  <c r="S548" i="63"/>
  <c r="R548" i="63"/>
  <c r="Q548" i="63"/>
  <c r="B548" i="63"/>
  <c r="U547" i="63"/>
  <c r="I548" i="63" s="1"/>
  <c r="T547" i="63"/>
  <c r="H548" i="63" s="1"/>
  <c r="S547" i="63"/>
  <c r="G548" i="63" s="1"/>
  <c r="R547" i="63"/>
  <c r="F548" i="63" s="1"/>
  <c r="Q547" i="63"/>
  <c r="E548" i="63" s="1"/>
  <c r="U546" i="63"/>
  <c r="T546" i="63"/>
  <c r="S546" i="63"/>
  <c r="R546" i="63"/>
  <c r="Q546" i="63"/>
  <c r="I546" i="63"/>
  <c r="H546" i="63"/>
  <c r="G546" i="63"/>
  <c r="F546" i="63"/>
  <c r="E546" i="63"/>
  <c r="S541" i="63"/>
  <c r="T540" i="63"/>
  <c r="S540" i="63"/>
  <c r="Z534" i="63"/>
  <c r="R534" i="63"/>
  <c r="E535" i="63" s="1"/>
  <c r="Q534" i="63"/>
  <c r="P534" i="63"/>
  <c r="E534" i="63" s="1"/>
  <c r="E538" i="63" s="1"/>
  <c r="O534" i="63"/>
  <c r="M534" i="63"/>
  <c r="N534" i="63" s="1"/>
  <c r="A534" i="63"/>
  <c r="Z527" i="63"/>
  <c r="R527" i="63"/>
  <c r="E528" i="63" s="1"/>
  <c r="Q527" i="63"/>
  <c r="P527" i="63"/>
  <c r="E527" i="63" s="1"/>
  <c r="E531" i="63" s="1"/>
  <c r="O527" i="63"/>
  <c r="M527" i="63"/>
  <c r="N527" i="63" s="1"/>
  <c r="A527" i="63"/>
  <c r="Z520" i="63"/>
  <c r="R520" i="63"/>
  <c r="E521" i="63" s="1"/>
  <c r="Q520" i="63"/>
  <c r="P520" i="63"/>
  <c r="O520" i="63"/>
  <c r="M520" i="63"/>
  <c r="N520" i="63" s="1"/>
  <c r="A520" i="63"/>
  <c r="Z513" i="63"/>
  <c r="R513" i="63"/>
  <c r="E514" i="63" s="1"/>
  <c r="Q513" i="63"/>
  <c r="P513" i="63"/>
  <c r="O513" i="63"/>
  <c r="M513" i="63"/>
  <c r="N513" i="63" s="1"/>
  <c r="A513" i="63"/>
  <c r="Z506" i="63"/>
  <c r="R506" i="63"/>
  <c r="E507" i="63" s="1"/>
  <c r="Q506" i="63"/>
  <c r="P506" i="63"/>
  <c r="O506" i="63"/>
  <c r="M506" i="63"/>
  <c r="N506" i="63" s="1"/>
  <c r="A506" i="63"/>
  <c r="AI504" i="63"/>
  <c r="AJ504" i="63" s="1"/>
  <c r="AK504" i="63" s="1"/>
  <c r="AL504" i="63" s="1"/>
  <c r="AM504" i="63" s="1"/>
  <c r="AN504" i="63" s="1"/>
  <c r="AO504" i="63" s="1"/>
  <c r="AI503" i="63"/>
  <c r="AJ503" i="63" s="1"/>
  <c r="AK503" i="63" s="1"/>
  <c r="AL503" i="63" s="1"/>
  <c r="AM503" i="63" s="1"/>
  <c r="AN503" i="63" s="1"/>
  <c r="AO503" i="63" s="1"/>
  <c r="AI502" i="63"/>
  <c r="AJ502" i="63" s="1"/>
  <c r="AK502" i="63" s="1"/>
  <c r="AL502" i="63" s="1"/>
  <c r="AM502" i="63" s="1"/>
  <c r="AN502" i="63" s="1"/>
  <c r="AO502" i="63" s="1"/>
  <c r="AI501" i="63"/>
  <c r="AJ501" i="63" s="1"/>
  <c r="AK501" i="63" s="1"/>
  <c r="AL501" i="63" s="1"/>
  <c r="AM501" i="63" s="1"/>
  <c r="AN501" i="63" s="1"/>
  <c r="AO501" i="63" s="1"/>
  <c r="AI500" i="63"/>
  <c r="AJ500" i="63" s="1"/>
  <c r="AK500" i="63" s="1"/>
  <c r="AL500" i="63" s="1"/>
  <c r="AM500" i="63" s="1"/>
  <c r="AN500" i="63" s="1"/>
  <c r="AO500" i="63" s="1"/>
  <c r="AI499" i="63"/>
  <c r="AJ499" i="63" s="1"/>
  <c r="AK499" i="63" s="1"/>
  <c r="AL499" i="63" s="1"/>
  <c r="AM499" i="63" s="1"/>
  <c r="AN499" i="63" s="1"/>
  <c r="AO499" i="63" s="1"/>
  <c r="Z499" i="63"/>
  <c r="R499" i="63"/>
  <c r="E500" i="63" s="1"/>
  <c r="Q499" i="63"/>
  <c r="P499" i="63"/>
  <c r="O499" i="63"/>
  <c r="M499" i="63"/>
  <c r="N499" i="63" s="1"/>
  <c r="A499" i="63"/>
  <c r="AI498" i="63"/>
  <c r="AJ498" i="63" s="1"/>
  <c r="AK498" i="63" s="1"/>
  <c r="AL498" i="63" s="1"/>
  <c r="AM498" i="63" s="1"/>
  <c r="AN498" i="63" s="1"/>
  <c r="AO498" i="63" s="1"/>
  <c r="AI497" i="63"/>
  <c r="AJ497" i="63" s="1"/>
  <c r="AK497" i="63" s="1"/>
  <c r="AL497" i="63" s="1"/>
  <c r="AM497" i="63" s="1"/>
  <c r="AN497" i="63" s="1"/>
  <c r="AO497" i="63" s="1"/>
  <c r="AI496" i="63"/>
  <c r="AJ496" i="63" s="1"/>
  <c r="AK496" i="63" s="1"/>
  <c r="AL496" i="63" s="1"/>
  <c r="AM496" i="63" s="1"/>
  <c r="AN496" i="63" s="1"/>
  <c r="AO496" i="63" s="1"/>
  <c r="AI495" i="63"/>
  <c r="AJ495" i="63" s="1"/>
  <c r="AK495" i="63" s="1"/>
  <c r="AL495" i="63" s="1"/>
  <c r="AM495" i="63" s="1"/>
  <c r="AN495" i="63" s="1"/>
  <c r="AO495" i="63" s="1"/>
  <c r="AI494" i="63"/>
  <c r="AJ494" i="63" s="1"/>
  <c r="AK494" i="63" s="1"/>
  <c r="AL494" i="63" s="1"/>
  <c r="AM494" i="63" s="1"/>
  <c r="AN494" i="63" s="1"/>
  <c r="AO494" i="63" s="1"/>
  <c r="AI493" i="63"/>
  <c r="AJ493" i="63" s="1"/>
  <c r="AK493" i="63" s="1"/>
  <c r="AL493" i="63" s="1"/>
  <c r="AM493" i="63" s="1"/>
  <c r="AN493" i="63" s="1"/>
  <c r="AO493" i="63" s="1"/>
  <c r="AI492" i="63"/>
  <c r="AJ492" i="63" s="1"/>
  <c r="AK492" i="63" s="1"/>
  <c r="AL492" i="63" s="1"/>
  <c r="AM492" i="63" s="1"/>
  <c r="AN492" i="63" s="1"/>
  <c r="AO492" i="63" s="1"/>
  <c r="Z492" i="63"/>
  <c r="R492" i="63"/>
  <c r="E493" i="63" s="1"/>
  <c r="Q492" i="63"/>
  <c r="P492" i="63"/>
  <c r="E492" i="63" s="1"/>
  <c r="E496" i="63" s="1"/>
  <c r="O492" i="63"/>
  <c r="M492" i="63"/>
  <c r="N492" i="63" s="1"/>
  <c r="A492" i="63"/>
  <c r="AI491" i="63"/>
  <c r="AJ491" i="63" s="1"/>
  <c r="AK491" i="63" s="1"/>
  <c r="AL491" i="63" s="1"/>
  <c r="AM491" i="63" s="1"/>
  <c r="AN491" i="63" s="1"/>
  <c r="AO491" i="63" s="1"/>
  <c r="AI490" i="63"/>
  <c r="AJ490" i="63" s="1"/>
  <c r="AK490" i="63" s="1"/>
  <c r="AL490" i="63" s="1"/>
  <c r="AM490" i="63" s="1"/>
  <c r="AN490" i="63" s="1"/>
  <c r="AO490" i="63" s="1"/>
  <c r="AI489" i="63"/>
  <c r="AJ489" i="63" s="1"/>
  <c r="AK489" i="63" s="1"/>
  <c r="AL489" i="63" s="1"/>
  <c r="AM489" i="63" s="1"/>
  <c r="AN489" i="63" s="1"/>
  <c r="AO489" i="63" s="1"/>
  <c r="AI488" i="63"/>
  <c r="AJ488" i="63" s="1"/>
  <c r="AK488" i="63" s="1"/>
  <c r="AL488" i="63" s="1"/>
  <c r="AM488" i="63" s="1"/>
  <c r="AN488" i="63" s="1"/>
  <c r="AO488" i="63" s="1"/>
  <c r="AI487" i="63"/>
  <c r="AJ487" i="63" s="1"/>
  <c r="AK487" i="63" s="1"/>
  <c r="AL487" i="63" s="1"/>
  <c r="AM487" i="63" s="1"/>
  <c r="AN487" i="63" s="1"/>
  <c r="AO487" i="63" s="1"/>
  <c r="AI486" i="63"/>
  <c r="AJ486" i="63" s="1"/>
  <c r="AK486" i="63" s="1"/>
  <c r="AL486" i="63" s="1"/>
  <c r="AM486" i="63" s="1"/>
  <c r="AN486" i="63" s="1"/>
  <c r="AO486" i="63" s="1"/>
  <c r="AI485" i="63"/>
  <c r="AJ485" i="63" s="1"/>
  <c r="AK485" i="63" s="1"/>
  <c r="AL485" i="63" s="1"/>
  <c r="AM485" i="63" s="1"/>
  <c r="AN485" i="63" s="1"/>
  <c r="AO485" i="63" s="1"/>
  <c r="Z485" i="63"/>
  <c r="R485" i="63"/>
  <c r="E486" i="63" s="1"/>
  <c r="Q485" i="63"/>
  <c r="P485" i="63"/>
  <c r="O485" i="63"/>
  <c r="M485" i="63"/>
  <c r="N485" i="63" s="1"/>
  <c r="A485" i="63"/>
  <c r="AI484" i="63"/>
  <c r="AJ484" i="63" s="1"/>
  <c r="AK484" i="63" s="1"/>
  <c r="AL484" i="63" s="1"/>
  <c r="AM484" i="63" s="1"/>
  <c r="AN484" i="63" s="1"/>
  <c r="AO484" i="63" s="1"/>
  <c r="AI483" i="63"/>
  <c r="AJ483" i="63" s="1"/>
  <c r="AK483" i="63" s="1"/>
  <c r="AL483" i="63" s="1"/>
  <c r="AM483" i="63" s="1"/>
  <c r="AN483" i="63" s="1"/>
  <c r="AO483" i="63" s="1"/>
  <c r="AI482" i="63"/>
  <c r="AJ482" i="63" s="1"/>
  <c r="AK482" i="63" s="1"/>
  <c r="AL482" i="63" s="1"/>
  <c r="AM482" i="63" s="1"/>
  <c r="AN482" i="63" s="1"/>
  <c r="AO482" i="63" s="1"/>
  <c r="AI481" i="63"/>
  <c r="AJ481" i="63" s="1"/>
  <c r="AK481" i="63" s="1"/>
  <c r="AL481" i="63" s="1"/>
  <c r="AM481" i="63" s="1"/>
  <c r="AN481" i="63" s="1"/>
  <c r="AO481" i="63" s="1"/>
  <c r="AI480" i="63"/>
  <c r="AJ480" i="63" s="1"/>
  <c r="AK480" i="63" s="1"/>
  <c r="AL480" i="63" s="1"/>
  <c r="AM480" i="63" s="1"/>
  <c r="AN480" i="63" s="1"/>
  <c r="AO480" i="63" s="1"/>
  <c r="AI479" i="63"/>
  <c r="AJ479" i="63" s="1"/>
  <c r="AK479" i="63" s="1"/>
  <c r="AL479" i="63" s="1"/>
  <c r="AM479" i="63" s="1"/>
  <c r="AN479" i="63" s="1"/>
  <c r="AO479" i="63" s="1"/>
  <c r="AI478" i="63"/>
  <c r="AJ478" i="63" s="1"/>
  <c r="AK478" i="63" s="1"/>
  <c r="AL478" i="63" s="1"/>
  <c r="AM478" i="63" s="1"/>
  <c r="AN478" i="63" s="1"/>
  <c r="AO478" i="63" s="1"/>
  <c r="Z478" i="63"/>
  <c r="R478" i="63"/>
  <c r="E479" i="63" s="1"/>
  <c r="Q478" i="63"/>
  <c r="P478" i="63"/>
  <c r="O478" i="63"/>
  <c r="M478" i="63"/>
  <c r="N478" i="63" s="1"/>
  <c r="A478" i="63"/>
  <c r="Z471" i="63"/>
  <c r="R471" i="63"/>
  <c r="E472" i="63" s="1"/>
  <c r="Q471" i="63"/>
  <c r="P471" i="63"/>
  <c r="O471" i="63"/>
  <c r="M471" i="63"/>
  <c r="N471" i="63" s="1"/>
  <c r="A471" i="63"/>
  <c r="AE470" i="63"/>
  <c r="AD470" i="63"/>
  <c r="AC470" i="63"/>
  <c r="AB470" i="63"/>
  <c r="AA470" i="63"/>
  <c r="I470" i="63"/>
  <c r="H470" i="63"/>
  <c r="G470" i="63"/>
  <c r="F470" i="63"/>
  <c r="E470" i="63"/>
  <c r="T458" i="63"/>
  <c r="E459" i="63" s="1"/>
  <c r="R458" i="63"/>
  <c r="Q458" i="63"/>
  <c r="P458" i="63"/>
  <c r="M458" i="63"/>
  <c r="N458" i="63" s="1"/>
  <c r="A458" i="63"/>
  <c r="T451" i="63"/>
  <c r="E452" i="63" s="1"/>
  <c r="R451" i="63"/>
  <c r="Q451" i="63"/>
  <c r="P451" i="63"/>
  <c r="M451" i="63"/>
  <c r="N451" i="63" s="1"/>
  <c r="A451" i="63"/>
  <c r="T444" i="63"/>
  <c r="E445" i="63" s="1"/>
  <c r="R444" i="63"/>
  <c r="Q444" i="63"/>
  <c r="P444" i="63"/>
  <c r="M444" i="63"/>
  <c r="N444" i="63" s="1"/>
  <c r="A444" i="63"/>
  <c r="T437" i="63"/>
  <c r="E438" i="63" s="1"/>
  <c r="R437" i="63"/>
  <c r="Q437" i="63"/>
  <c r="P437" i="63"/>
  <c r="M437" i="63"/>
  <c r="N437" i="63" s="1"/>
  <c r="A437" i="63"/>
  <c r="T430" i="63"/>
  <c r="E431" i="63" s="1"/>
  <c r="R430" i="63"/>
  <c r="Q430" i="63"/>
  <c r="P430" i="63"/>
  <c r="M430" i="63"/>
  <c r="N430" i="63" s="1"/>
  <c r="A430" i="63"/>
  <c r="T423" i="63"/>
  <c r="E424" i="63" s="1"/>
  <c r="R423" i="63"/>
  <c r="Q423" i="63"/>
  <c r="P423" i="63"/>
  <c r="M423" i="63"/>
  <c r="N423" i="63" s="1"/>
  <c r="A423" i="63"/>
  <c r="T416" i="63"/>
  <c r="E417" i="63" s="1"/>
  <c r="R416" i="63"/>
  <c r="Q416" i="63"/>
  <c r="P416" i="63"/>
  <c r="M416" i="63"/>
  <c r="N416" i="63" s="1"/>
  <c r="A416" i="63"/>
  <c r="T409" i="63"/>
  <c r="E410" i="63" s="1"/>
  <c r="R409" i="63"/>
  <c r="Q409" i="63"/>
  <c r="P409" i="63"/>
  <c r="M409" i="63"/>
  <c r="N409" i="63" s="1"/>
  <c r="A409" i="63"/>
  <c r="T402" i="63"/>
  <c r="E403" i="63" s="1"/>
  <c r="R402" i="63"/>
  <c r="Q402" i="63"/>
  <c r="P402" i="63"/>
  <c r="M402" i="63"/>
  <c r="N402" i="63" s="1"/>
  <c r="A402" i="63"/>
  <c r="T395" i="63"/>
  <c r="E396" i="63" s="1"/>
  <c r="R395" i="63"/>
  <c r="Q395" i="63"/>
  <c r="P395" i="63"/>
  <c r="M395" i="63"/>
  <c r="N395" i="63" s="1"/>
  <c r="A395" i="63"/>
  <c r="I394" i="63"/>
  <c r="H394" i="63"/>
  <c r="G394" i="63"/>
  <c r="F394" i="63"/>
  <c r="E394" i="63"/>
  <c r="T384" i="63"/>
  <c r="E385" i="63" s="1"/>
  <c r="R384" i="63"/>
  <c r="Q384" i="63"/>
  <c r="P384" i="63"/>
  <c r="M384" i="63"/>
  <c r="N384" i="63" s="1"/>
  <c r="B384" i="63"/>
  <c r="A384" i="63"/>
  <c r="T377" i="63"/>
  <c r="E378" i="63" s="1"/>
  <c r="R377" i="63"/>
  <c r="Q377" i="63"/>
  <c r="P377" i="63"/>
  <c r="M377" i="63"/>
  <c r="N377" i="63" s="1"/>
  <c r="B377" i="63"/>
  <c r="A377" i="63"/>
  <c r="T370" i="63"/>
  <c r="E371" i="63" s="1"/>
  <c r="R370" i="63"/>
  <c r="Q370" i="63"/>
  <c r="P370" i="63"/>
  <c r="M370" i="63"/>
  <c r="N370" i="63" s="1"/>
  <c r="B370" i="63"/>
  <c r="A370" i="63"/>
  <c r="T363" i="63"/>
  <c r="E364" i="63" s="1"/>
  <c r="R363" i="63"/>
  <c r="Q363" i="63"/>
  <c r="P363" i="63"/>
  <c r="M363" i="63"/>
  <c r="N363" i="63" s="1"/>
  <c r="B363" i="63"/>
  <c r="A363" i="63"/>
  <c r="T356" i="63"/>
  <c r="E357" i="63" s="1"/>
  <c r="R356" i="63"/>
  <c r="Q356" i="63"/>
  <c r="P356" i="63"/>
  <c r="M356" i="63"/>
  <c r="N356" i="63" s="1"/>
  <c r="B356" i="63"/>
  <c r="A356" i="63"/>
  <c r="T349" i="63"/>
  <c r="E350" i="63" s="1"/>
  <c r="R349" i="63"/>
  <c r="Q349" i="63"/>
  <c r="P349" i="63"/>
  <c r="M349" i="63"/>
  <c r="N349" i="63" s="1"/>
  <c r="B349" i="63"/>
  <c r="A349" i="63"/>
  <c r="T342" i="63"/>
  <c r="E343" i="63" s="1"/>
  <c r="R342" i="63"/>
  <c r="Q342" i="63"/>
  <c r="P342" i="63"/>
  <c r="M342" i="63"/>
  <c r="N342" i="63" s="1"/>
  <c r="B342" i="63"/>
  <c r="A342" i="63"/>
  <c r="T335" i="63"/>
  <c r="E336" i="63" s="1"/>
  <c r="R335" i="63"/>
  <c r="Q335" i="63"/>
  <c r="P335" i="63"/>
  <c r="M335" i="63"/>
  <c r="N335" i="63" s="1"/>
  <c r="B335" i="63"/>
  <c r="A335" i="63"/>
  <c r="T328" i="63"/>
  <c r="E329" i="63" s="1"/>
  <c r="R328" i="63"/>
  <c r="Q328" i="63"/>
  <c r="P328" i="63"/>
  <c r="M328" i="63"/>
  <c r="N328" i="63" s="1"/>
  <c r="B328" i="63"/>
  <c r="A328" i="63"/>
  <c r="T321" i="63"/>
  <c r="E322" i="63" s="1"/>
  <c r="R321" i="63"/>
  <c r="Q321" i="63"/>
  <c r="P321" i="63"/>
  <c r="M321" i="63"/>
  <c r="N321" i="63" s="1"/>
  <c r="B321" i="63"/>
  <c r="A321" i="63"/>
  <c r="I320" i="63"/>
  <c r="H320" i="63"/>
  <c r="G320" i="63"/>
  <c r="F320" i="63"/>
  <c r="E320" i="63"/>
  <c r="R307" i="63"/>
  <c r="Q307" i="63"/>
  <c r="P307" i="63"/>
  <c r="M307" i="63"/>
  <c r="N307" i="63" s="1"/>
  <c r="B307" i="63"/>
  <c r="A307" i="63"/>
  <c r="R301" i="63"/>
  <c r="Q301" i="63"/>
  <c r="P301" i="63"/>
  <c r="M301" i="63"/>
  <c r="N301" i="63" s="1"/>
  <c r="B301" i="63"/>
  <c r="A301" i="63"/>
  <c r="R295" i="63"/>
  <c r="Q295" i="63"/>
  <c r="P295" i="63"/>
  <c r="M295" i="63"/>
  <c r="N295" i="63" s="1"/>
  <c r="B295" i="63"/>
  <c r="A295" i="63"/>
  <c r="R289" i="63"/>
  <c r="Q289" i="63"/>
  <c r="P289" i="63"/>
  <c r="M289" i="63"/>
  <c r="N289" i="63" s="1"/>
  <c r="B289" i="63"/>
  <c r="A289" i="63"/>
  <c r="R283" i="63"/>
  <c r="Q283" i="63"/>
  <c r="P283" i="63"/>
  <c r="M283" i="63"/>
  <c r="N283" i="63" s="1"/>
  <c r="B283" i="63"/>
  <c r="A283" i="63"/>
  <c r="R277" i="63"/>
  <c r="Q277" i="63"/>
  <c r="P277" i="63"/>
  <c r="M277" i="63"/>
  <c r="N277" i="63" s="1"/>
  <c r="B277" i="63"/>
  <c r="A277" i="63"/>
  <c r="R271" i="63"/>
  <c r="Q271" i="63"/>
  <c r="P271" i="63"/>
  <c r="M271" i="63"/>
  <c r="N271" i="63" s="1"/>
  <c r="B271" i="63"/>
  <c r="A271" i="63"/>
  <c r="R265" i="63"/>
  <c r="Q265" i="63"/>
  <c r="P265" i="63"/>
  <c r="M265" i="63"/>
  <c r="N265" i="63" s="1"/>
  <c r="B265" i="63"/>
  <c r="A265" i="63"/>
  <c r="R259" i="63"/>
  <c r="Q259" i="63"/>
  <c r="P259" i="63"/>
  <c r="M259" i="63"/>
  <c r="N259" i="63" s="1"/>
  <c r="B259" i="63"/>
  <c r="A259" i="63"/>
  <c r="R253" i="63"/>
  <c r="Q253" i="63"/>
  <c r="P253" i="63"/>
  <c r="M253" i="63"/>
  <c r="N253" i="63" s="1"/>
  <c r="B253" i="63"/>
  <c r="A253" i="63"/>
  <c r="R247" i="63"/>
  <c r="Q247" i="63"/>
  <c r="P247" i="63"/>
  <c r="M247" i="63"/>
  <c r="N247" i="63" s="1"/>
  <c r="B247" i="63"/>
  <c r="A247" i="63"/>
  <c r="R241" i="63"/>
  <c r="Q241" i="63"/>
  <c r="P241" i="63"/>
  <c r="M241" i="63"/>
  <c r="N241" i="63" s="1"/>
  <c r="B241" i="63"/>
  <c r="A241" i="63"/>
  <c r="R235" i="63"/>
  <c r="Q235" i="63"/>
  <c r="P235" i="63"/>
  <c r="M235" i="63"/>
  <c r="N235" i="63" s="1"/>
  <c r="B235" i="63"/>
  <c r="A235" i="63"/>
  <c r="R229" i="63"/>
  <c r="Q229" i="63"/>
  <c r="P229" i="63"/>
  <c r="M229" i="63"/>
  <c r="N229" i="63" s="1"/>
  <c r="B229" i="63"/>
  <c r="A229" i="63"/>
  <c r="R223" i="63"/>
  <c r="Q223" i="63"/>
  <c r="P223" i="63"/>
  <c r="M223" i="63"/>
  <c r="N223" i="63" s="1"/>
  <c r="B223" i="63"/>
  <c r="A223" i="63"/>
  <c r="R217" i="63"/>
  <c r="Q217" i="63"/>
  <c r="P217" i="63"/>
  <c r="M217" i="63"/>
  <c r="N217" i="63" s="1"/>
  <c r="B217" i="63"/>
  <c r="A217" i="63"/>
  <c r="R211" i="63"/>
  <c r="Q211" i="63"/>
  <c r="P211" i="63"/>
  <c r="M211" i="63"/>
  <c r="N211" i="63" s="1"/>
  <c r="B211" i="63"/>
  <c r="A211" i="63"/>
  <c r="R205" i="63"/>
  <c r="Q205" i="63"/>
  <c r="P205" i="63"/>
  <c r="M205" i="63"/>
  <c r="N205" i="63" s="1"/>
  <c r="B205" i="63"/>
  <c r="A205" i="63"/>
  <c r="R199" i="63"/>
  <c r="Q199" i="63"/>
  <c r="P199" i="63"/>
  <c r="M199" i="63"/>
  <c r="N199" i="63" s="1"/>
  <c r="B199" i="63"/>
  <c r="A199" i="63"/>
  <c r="R193" i="63"/>
  <c r="Q193" i="63"/>
  <c r="P193" i="63"/>
  <c r="M193" i="63"/>
  <c r="N193" i="63" s="1"/>
  <c r="B193" i="63"/>
  <c r="A193" i="63"/>
  <c r="R187" i="63"/>
  <c r="Q187" i="63"/>
  <c r="P187" i="63"/>
  <c r="M187" i="63"/>
  <c r="N187" i="63" s="1"/>
  <c r="B187" i="63"/>
  <c r="A187" i="63"/>
  <c r="R181" i="63"/>
  <c r="Q181" i="63"/>
  <c r="P181" i="63"/>
  <c r="M181" i="63"/>
  <c r="N181" i="63" s="1"/>
  <c r="B181" i="63"/>
  <c r="A181" i="63"/>
  <c r="R175" i="63"/>
  <c r="Q175" i="63"/>
  <c r="P175" i="63"/>
  <c r="M175" i="63"/>
  <c r="N175" i="63" s="1"/>
  <c r="B175" i="63"/>
  <c r="A175" i="63"/>
  <c r="R169" i="63"/>
  <c r="Q169" i="63"/>
  <c r="P169" i="63"/>
  <c r="M169" i="63"/>
  <c r="N169" i="63" s="1"/>
  <c r="B169" i="63"/>
  <c r="A169" i="63"/>
  <c r="R163" i="63"/>
  <c r="Q163" i="63"/>
  <c r="P163" i="63"/>
  <c r="M163" i="63"/>
  <c r="N163" i="63" s="1"/>
  <c r="B163" i="63"/>
  <c r="A163" i="63"/>
  <c r="R157" i="63"/>
  <c r="Q157" i="63"/>
  <c r="P157" i="63"/>
  <c r="M157" i="63"/>
  <c r="N157" i="63" s="1"/>
  <c r="B157" i="63"/>
  <c r="A157" i="63"/>
  <c r="R151" i="63"/>
  <c r="Q151" i="63"/>
  <c r="P151" i="63"/>
  <c r="M151" i="63"/>
  <c r="N151" i="63" s="1"/>
  <c r="B151" i="63"/>
  <c r="A151" i="63"/>
  <c r="R145" i="63"/>
  <c r="Q145" i="63"/>
  <c r="P145" i="63"/>
  <c r="M145" i="63"/>
  <c r="N145" i="63" s="1"/>
  <c r="B145" i="63"/>
  <c r="A145" i="63"/>
  <c r="R139" i="63"/>
  <c r="Q139" i="63"/>
  <c r="P139" i="63"/>
  <c r="M139" i="63"/>
  <c r="N139" i="63" s="1"/>
  <c r="B139" i="63"/>
  <c r="A139" i="63"/>
  <c r="R133" i="63"/>
  <c r="Q133" i="63"/>
  <c r="P133" i="63"/>
  <c r="M133" i="63"/>
  <c r="N133" i="63" s="1"/>
  <c r="B133" i="63"/>
  <c r="A133" i="63"/>
  <c r="R127" i="63"/>
  <c r="Q127" i="63"/>
  <c r="P127" i="63"/>
  <c r="M127" i="63"/>
  <c r="N127" i="63" s="1"/>
  <c r="B127" i="63"/>
  <c r="A127" i="63"/>
  <c r="R121" i="63"/>
  <c r="Q121" i="63"/>
  <c r="P121" i="63"/>
  <c r="M121" i="63"/>
  <c r="N121" i="63" s="1"/>
  <c r="B121" i="63"/>
  <c r="A121" i="63"/>
  <c r="R115" i="63"/>
  <c r="Q115" i="63"/>
  <c r="P115" i="63"/>
  <c r="M115" i="63"/>
  <c r="N115" i="63" s="1"/>
  <c r="B115" i="63"/>
  <c r="A115" i="63"/>
  <c r="R109" i="63"/>
  <c r="Q109" i="63"/>
  <c r="P109" i="63"/>
  <c r="M109" i="63"/>
  <c r="N109" i="63" s="1"/>
  <c r="B109" i="63"/>
  <c r="A109" i="63"/>
  <c r="R103" i="63"/>
  <c r="Q103" i="63"/>
  <c r="P103" i="63"/>
  <c r="M103" i="63"/>
  <c r="N103" i="63" s="1"/>
  <c r="B103" i="63"/>
  <c r="A103" i="63"/>
  <c r="R97" i="63"/>
  <c r="Q97" i="63"/>
  <c r="P97" i="63"/>
  <c r="M97" i="63"/>
  <c r="N97" i="63" s="1"/>
  <c r="B97" i="63"/>
  <c r="A97" i="63"/>
  <c r="R91" i="63"/>
  <c r="Q91" i="63"/>
  <c r="P91" i="63"/>
  <c r="M91" i="63"/>
  <c r="N91" i="63" s="1"/>
  <c r="B91" i="63"/>
  <c r="A91" i="63"/>
  <c r="R85" i="63"/>
  <c r="Q85" i="63"/>
  <c r="P85" i="63"/>
  <c r="M85" i="63"/>
  <c r="N85" i="63" s="1"/>
  <c r="B85" i="63"/>
  <c r="A85" i="63"/>
  <c r="R79" i="63"/>
  <c r="Q79" i="63"/>
  <c r="P79" i="63"/>
  <c r="M79" i="63"/>
  <c r="N79" i="63" s="1"/>
  <c r="B79" i="63"/>
  <c r="A79" i="63"/>
  <c r="R73" i="63"/>
  <c r="Q73" i="63"/>
  <c r="P73" i="63"/>
  <c r="M73" i="63"/>
  <c r="N73" i="63" s="1"/>
  <c r="B73" i="63"/>
  <c r="A73" i="63"/>
  <c r="R67" i="63"/>
  <c r="Q67" i="63"/>
  <c r="P67" i="63"/>
  <c r="M67" i="63"/>
  <c r="N67" i="63" s="1"/>
  <c r="B67" i="63"/>
  <c r="A67" i="63"/>
  <c r="R61" i="63"/>
  <c r="Q61" i="63"/>
  <c r="P61" i="63"/>
  <c r="M61" i="63"/>
  <c r="N61" i="63" s="1"/>
  <c r="B61" i="63"/>
  <c r="A61" i="63"/>
  <c r="R55" i="63"/>
  <c r="Q55" i="63"/>
  <c r="P55" i="63"/>
  <c r="M55" i="63"/>
  <c r="N55" i="63" s="1"/>
  <c r="B55" i="63"/>
  <c r="A55" i="63"/>
  <c r="R49" i="63"/>
  <c r="Q49" i="63"/>
  <c r="P49" i="63"/>
  <c r="M49" i="63"/>
  <c r="N49" i="63" s="1"/>
  <c r="B49" i="63"/>
  <c r="A49" i="63"/>
  <c r="R43" i="63"/>
  <c r="Q43" i="63"/>
  <c r="P43" i="63"/>
  <c r="M43" i="63"/>
  <c r="N43" i="63" s="1"/>
  <c r="B43" i="63"/>
  <c r="A43" i="63"/>
  <c r="R37" i="63"/>
  <c r="Q37" i="63"/>
  <c r="P37" i="63"/>
  <c r="M37" i="63"/>
  <c r="N37" i="63" s="1"/>
  <c r="B37" i="63"/>
  <c r="A37" i="63"/>
  <c r="R31" i="63"/>
  <c r="Q31" i="63"/>
  <c r="P31" i="63"/>
  <c r="M31" i="63"/>
  <c r="N31" i="63" s="1"/>
  <c r="B31" i="63"/>
  <c r="A31" i="63"/>
  <c r="R25" i="63"/>
  <c r="Q25" i="63"/>
  <c r="P25" i="63"/>
  <c r="M25" i="63"/>
  <c r="N25" i="63" s="1"/>
  <c r="B25" i="63"/>
  <c r="A25" i="63"/>
  <c r="R19" i="63"/>
  <c r="Q19" i="63"/>
  <c r="P19" i="63"/>
  <c r="M19" i="63"/>
  <c r="N19" i="63" s="1"/>
  <c r="B19" i="63"/>
  <c r="A19" i="63"/>
  <c r="S13" i="63"/>
  <c r="R13" i="63"/>
  <c r="Q13" i="63"/>
  <c r="P13" i="63"/>
  <c r="M13" i="63"/>
  <c r="N13" i="63" s="1"/>
  <c r="B13" i="63"/>
  <c r="A13" i="63"/>
  <c r="B5" i="63"/>
  <c r="B4" i="63"/>
  <c r="B3" i="63"/>
  <c r="B83" i="21"/>
  <c r="A83" i="21"/>
  <c r="C754" i="1"/>
  <c r="B754" i="1"/>
  <c r="Q471" i="1"/>
  <c r="C42" i="28"/>
  <c r="A42" i="28"/>
  <c r="C39" i="28"/>
  <c r="A39" i="28"/>
  <c r="C36" i="28"/>
  <c r="A36" i="28"/>
  <c r="C33" i="28"/>
  <c r="A33" i="28"/>
  <c r="C30" i="28"/>
  <c r="A30" i="28"/>
  <c r="C27" i="28"/>
  <c r="A27" i="28"/>
  <c r="C24" i="28"/>
  <c r="A24" i="28"/>
  <c r="C21" i="28"/>
  <c r="A21" i="28"/>
  <c r="E580" i="62"/>
  <c r="F580" i="62"/>
  <c r="G580" i="62"/>
  <c r="H580" i="62"/>
  <c r="I580" i="62"/>
  <c r="E581" i="62"/>
  <c r="F581" i="62"/>
  <c r="G581" i="62"/>
  <c r="H581" i="62"/>
  <c r="I581" i="62"/>
  <c r="E582" i="62"/>
  <c r="F582" i="62"/>
  <c r="G582" i="62"/>
  <c r="H582" i="62"/>
  <c r="I582" i="62"/>
  <c r="E583" i="62"/>
  <c r="F583" i="62"/>
  <c r="G583" i="62"/>
  <c r="H583" i="62"/>
  <c r="I583" i="62"/>
  <c r="E584" i="62"/>
  <c r="F584" i="62"/>
  <c r="G584" i="62"/>
  <c r="H584" i="62"/>
  <c r="I584" i="62"/>
  <c r="E585" i="62"/>
  <c r="F585" i="62"/>
  <c r="G585" i="62"/>
  <c r="H585" i="62"/>
  <c r="I585" i="62"/>
  <c r="E586" i="62"/>
  <c r="F586" i="62"/>
  <c r="G586" i="62"/>
  <c r="H586" i="62"/>
  <c r="I586" i="62"/>
  <c r="E618" i="62"/>
  <c r="F618" i="62"/>
  <c r="G618" i="62"/>
  <c r="H618" i="62"/>
  <c r="I618" i="62"/>
  <c r="E619" i="62"/>
  <c r="F619" i="62"/>
  <c r="G619" i="62"/>
  <c r="H619" i="62"/>
  <c r="I619" i="62"/>
  <c r="E620" i="62"/>
  <c r="F620" i="62"/>
  <c r="G620" i="62"/>
  <c r="H620" i="62"/>
  <c r="I620" i="62"/>
  <c r="E621" i="62"/>
  <c r="F621" i="62"/>
  <c r="G621" i="62"/>
  <c r="H621" i="62"/>
  <c r="I621" i="62"/>
  <c r="E622" i="62"/>
  <c r="F622" i="62"/>
  <c r="G622" i="62"/>
  <c r="H622" i="62"/>
  <c r="I622" i="62"/>
  <c r="E623" i="62"/>
  <c r="F623" i="62"/>
  <c r="G623" i="62"/>
  <c r="H623" i="62"/>
  <c r="I623" i="62"/>
  <c r="E624" i="62"/>
  <c r="F624" i="62"/>
  <c r="G624" i="62"/>
  <c r="H624" i="62"/>
  <c r="I624" i="62"/>
  <c r="E580" i="61"/>
  <c r="F580" i="61"/>
  <c r="G580" i="61"/>
  <c r="H580" i="61"/>
  <c r="I580" i="61"/>
  <c r="E581" i="61"/>
  <c r="F581" i="61"/>
  <c r="G581" i="61"/>
  <c r="H581" i="61"/>
  <c r="I581" i="61"/>
  <c r="E582" i="61"/>
  <c r="F582" i="61"/>
  <c r="G582" i="61"/>
  <c r="H582" i="61"/>
  <c r="I582" i="61"/>
  <c r="E583" i="61"/>
  <c r="F583" i="61"/>
  <c r="G583" i="61"/>
  <c r="H583" i="61"/>
  <c r="I583" i="61"/>
  <c r="E584" i="61"/>
  <c r="F584" i="61"/>
  <c r="G584" i="61"/>
  <c r="H584" i="61"/>
  <c r="I584" i="61"/>
  <c r="E585" i="61"/>
  <c r="F585" i="61"/>
  <c r="G585" i="61"/>
  <c r="H585" i="61"/>
  <c r="I585" i="61"/>
  <c r="E586" i="61"/>
  <c r="F586" i="61"/>
  <c r="G586" i="61"/>
  <c r="H586" i="61"/>
  <c r="I586" i="61"/>
  <c r="E618" i="61"/>
  <c r="F618" i="61"/>
  <c r="G618" i="61"/>
  <c r="H618" i="61"/>
  <c r="I618" i="61"/>
  <c r="E619" i="61"/>
  <c r="F619" i="61"/>
  <c r="G619" i="61"/>
  <c r="H619" i="61"/>
  <c r="I619" i="61"/>
  <c r="E620" i="61"/>
  <c r="F620" i="61"/>
  <c r="G620" i="61"/>
  <c r="H620" i="61"/>
  <c r="I620" i="61"/>
  <c r="E621" i="61"/>
  <c r="F621" i="61"/>
  <c r="G621" i="61"/>
  <c r="H621" i="61"/>
  <c r="I621" i="61"/>
  <c r="E622" i="61"/>
  <c r="F622" i="61"/>
  <c r="G622" i="61"/>
  <c r="H622" i="61"/>
  <c r="I622" i="61"/>
  <c r="E623" i="61"/>
  <c r="F623" i="61"/>
  <c r="G623" i="61"/>
  <c r="H623" i="61"/>
  <c r="I623" i="61"/>
  <c r="E624" i="61"/>
  <c r="F624" i="61"/>
  <c r="G624" i="61"/>
  <c r="H624" i="61"/>
  <c r="I624" i="61"/>
  <c r="E580" i="60"/>
  <c r="F580" i="60"/>
  <c r="G580" i="60"/>
  <c r="H580" i="60"/>
  <c r="I580" i="60"/>
  <c r="E581" i="60"/>
  <c r="F581" i="60"/>
  <c r="G581" i="60"/>
  <c r="H581" i="60"/>
  <c r="I581" i="60"/>
  <c r="E582" i="60"/>
  <c r="F582" i="60"/>
  <c r="G582" i="60"/>
  <c r="H582" i="60"/>
  <c r="I582" i="60"/>
  <c r="E583" i="60"/>
  <c r="F583" i="60"/>
  <c r="G583" i="60"/>
  <c r="H583" i="60"/>
  <c r="I583" i="60"/>
  <c r="E584" i="60"/>
  <c r="F584" i="60"/>
  <c r="G584" i="60"/>
  <c r="H584" i="60"/>
  <c r="I584" i="60"/>
  <c r="E585" i="60"/>
  <c r="F585" i="60"/>
  <c r="G585" i="60"/>
  <c r="H585" i="60"/>
  <c r="I585" i="60"/>
  <c r="E586" i="60"/>
  <c r="F586" i="60"/>
  <c r="G586" i="60"/>
  <c r="H586" i="60"/>
  <c r="I586" i="60"/>
  <c r="E618" i="60"/>
  <c r="F618" i="60"/>
  <c r="G618" i="60"/>
  <c r="H618" i="60"/>
  <c r="I618" i="60"/>
  <c r="E619" i="60"/>
  <c r="F619" i="60"/>
  <c r="G619" i="60"/>
  <c r="H619" i="60"/>
  <c r="I619" i="60"/>
  <c r="E620" i="60"/>
  <c r="F620" i="60"/>
  <c r="G620" i="60"/>
  <c r="H620" i="60"/>
  <c r="I620" i="60"/>
  <c r="E621" i="60"/>
  <c r="F621" i="60"/>
  <c r="G621" i="60"/>
  <c r="H621" i="60"/>
  <c r="I621" i="60"/>
  <c r="E622" i="60"/>
  <c r="F622" i="60"/>
  <c r="G622" i="60"/>
  <c r="H622" i="60"/>
  <c r="I622" i="60"/>
  <c r="E623" i="60"/>
  <c r="F623" i="60"/>
  <c r="G623" i="60"/>
  <c r="H623" i="60"/>
  <c r="I623" i="60"/>
  <c r="E624" i="60"/>
  <c r="F624" i="60"/>
  <c r="G624" i="60"/>
  <c r="H624" i="60"/>
  <c r="I624" i="60"/>
  <c r="E618" i="59"/>
  <c r="F618" i="59"/>
  <c r="G618" i="59"/>
  <c r="H618" i="59"/>
  <c r="I618" i="59"/>
  <c r="E619" i="59"/>
  <c r="F619" i="59"/>
  <c r="G619" i="59"/>
  <c r="H619" i="59"/>
  <c r="I619" i="59"/>
  <c r="E620" i="59"/>
  <c r="F620" i="59"/>
  <c r="G620" i="59"/>
  <c r="H620" i="59"/>
  <c r="I620" i="59"/>
  <c r="E621" i="59"/>
  <c r="F621" i="59"/>
  <c r="G621" i="59"/>
  <c r="H621" i="59"/>
  <c r="I621" i="59"/>
  <c r="E622" i="59"/>
  <c r="F622" i="59"/>
  <c r="G622" i="59"/>
  <c r="H622" i="59"/>
  <c r="I622" i="59"/>
  <c r="E623" i="59"/>
  <c r="F623" i="59"/>
  <c r="G623" i="59"/>
  <c r="H623" i="59"/>
  <c r="I623" i="59"/>
  <c r="E624" i="59"/>
  <c r="F624" i="59"/>
  <c r="G624" i="59"/>
  <c r="H624" i="59"/>
  <c r="I624" i="59"/>
  <c r="E580" i="59"/>
  <c r="F580" i="59"/>
  <c r="G580" i="59"/>
  <c r="H580" i="59"/>
  <c r="I580" i="59"/>
  <c r="E581" i="59"/>
  <c r="F581" i="59"/>
  <c r="G581" i="59"/>
  <c r="H581" i="59"/>
  <c r="I581" i="59"/>
  <c r="E582" i="59"/>
  <c r="F582" i="59"/>
  <c r="G582" i="59"/>
  <c r="H582" i="59"/>
  <c r="I582" i="59"/>
  <c r="E583" i="59"/>
  <c r="F583" i="59"/>
  <c r="G583" i="59"/>
  <c r="H583" i="59"/>
  <c r="I583" i="59"/>
  <c r="E584" i="59"/>
  <c r="F584" i="59"/>
  <c r="G584" i="59"/>
  <c r="H584" i="59"/>
  <c r="I584" i="59"/>
  <c r="E585" i="59"/>
  <c r="F585" i="59"/>
  <c r="G585" i="59"/>
  <c r="H585" i="59"/>
  <c r="I585" i="59"/>
  <c r="E586" i="59"/>
  <c r="F586" i="59"/>
  <c r="G586" i="59"/>
  <c r="H586" i="59"/>
  <c r="I586" i="59"/>
  <c r="E618" i="58"/>
  <c r="F618" i="58"/>
  <c r="G618" i="58"/>
  <c r="H618" i="58"/>
  <c r="I618" i="58"/>
  <c r="E619" i="58"/>
  <c r="F619" i="58"/>
  <c r="G619" i="58"/>
  <c r="H619" i="58"/>
  <c r="I619" i="58"/>
  <c r="E620" i="58"/>
  <c r="F620" i="58"/>
  <c r="G620" i="58"/>
  <c r="H620" i="58"/>
  <c r="I620" i="58"/>
  <c r="E621" i="58"/>
  <c r="F621" i="58"/>
  <c r="G621" i="58"/>
  <c r="H621" i="58"/>
  <c r="I621" i="58"/>
  <c r="E622" i="58"/>
  <c r="F622" i="58"/>
  <c r="G622" i="58"/>
  <c r="H622" i="58"/>
  <c r="I622" i="58"/>
  <c r="E623" i="58"/>
  <c r="F623" i="58"/>
  <c r="G623" i="58"/>
  <c r="H623" i="58"/>
  <c r="I623" i="58"/>
  <c r="E624" i="58"/>
  <c r="F624" i="58"/>
  <c r="G624" i="58"/>
  <c r="H624" i="58"/>
  <c r="I624" i="58"/>
  <c r="E580" i="58"/>
  <c r="F580" i="58"/>
  <c r="G580" i="58"/>
  <c r="H580" i="58"/>
  <c r="I580" i="58"/>
  <c r="E581" i="58"/>
  <c r="F581" i="58"/>
  <c r="G581" i="58"/>
  <c r="H581" i="58"/>
  <c r="I581" i="58"/>
  <c r="E582" i="58"/>
  <c r="F582" i="58"/>
  <c r="G582" i="58"/>
  <c r="H582" i="58"/>
  <c r="I582" i="58"/>
  <c r="E583" i="58"/>
  <c r="F583" i="58"/>
  <c r="G583" i="58"/>
  <c r="H583" i="58"/>
  <c r="I583" i="58"/>
  <c r="E584" i="58"/>
  <c r="F584" i="58"/>
  <c r="G584" i="58"/>
  <c r="H584" i="58"/>
  <c r="I584" i="58"/>
  <c r="E585" i="58"/>
  <c r="F585" i="58"/>
  <c r="G585" i="58"/>
  <c r="H585" i="58"/>
  <c r="I585" i="58"/>
  <c r="E586" i="58"/>
  <c r="F586" i="58"/>
  <c r="G586" i="58"/>
  <c r="H586" i="58"/>
  <c r="I586" i="58"/>
  <c r="E618" i="57"/>
  <c r="F618" i="57"/>
  <c r="G618" i="57"/>
  <c r="H618" i="57"/>
  <c r="I618" i="57"/>
  <c r="E619" i="57"/>
  <c r="F619" i="57"/>
  <c r="G619" i="57"/>
  <c r="H619" i="57"/>
  <c r="I619" i="57"/>
  <c r="E620" i="57"/>
  <c r="F620" i="57"/>
  <c r="G620" i="57"/>
  <c r="H620" i="57"/>
  <c r="I620" i="57"/>
  <c r="E621" i="57"/>
  <c r="F621" i="57"/>
  <c r="G621" i="57"/>
  <c r="H621" i="57"/>
  <c r="I621" i="57"/>
  <c r="E622" i="57"/>
  <c r="F622" i="57"/>
  <c r="G622" i="57"/>
  <c r="H622" i="57"/>
  <c r="I622" i="57"/>
  <c r="E623" i="57"/>
  <c r="F623" i="57"/>
  <c r="G623" i="57"/>
  <c r="H623" i="57"/>
  <c r="I623" i="57"/>
  <c r="E624" i="57"/>
  <c r="F624" i="57"/>
  <c r="G624" i="57"/>
  <c r="H624" i="57"/>
  <c r="I624" i="57"/>
  <c r="E580" i="57"/>
  <c r="F580" i="57"/>
  <c r="G580" i="57"/>
  <c r="H580" i="57"/>
  <c r="I580" i="57"/>
  <c r="E581" i="57"/>
  <c r="F581" i="57"/>
  <c r="G581" i="57"/>
  <c r="H581" i="57"/>
  <c r="I581" i="57"/>
  <c r="E582" i="57"/>
  <c r="F582" i="57"/>
  <c r="G582" i="57"/>
  <c r="H582" i="57"/>
  <c r="I582" i="57"/>
  <c r="E583" i="57"/>
  <c r="F583" i="57"/>
  <c r="G583" i="57"/>
  <c r="H583" i="57"/>
  <c r="I583" i="57"/>
  <c r="E584" i="57"/>
  <c r="F584" i="57"/>
  <c r="G584" i="57"/>
  <c r="H584" i="57"/>
  <c r="I584" i="57"/>
  <c r="E585" i="57"/>
  <c r="F585" i="57"/>
  <c r="G585" i="57"/>
  <c r="H585" i="57"/>
  <c r="I585" i="57"/>
  <c r="E586" i="57"/>
  <c r="F586" i="57"/>
  <c r="G586" i="57"/>
  <c r="H586" i="57"/>
  <c r="I586" i="57"/>
  <c r="E618" i="56"/>
  <c r="F618" i="56"/>
  <c r="G618" i="56"/>
  <c r="H618" i="56"/>
  <c r="I618" i="56"/>
  <c r="E619" i="56"/>
  <c r="F619" i="56"/>
  <c r="G619" i="56"/>
  <c r="H619" i="56"/>
  <c r="I619" i="56"/>
  <c r="E620" i="56"/>
  <c r="F620" i="56"/>
  <c r="G620" i="56"/>
  <c r="H620" i="56"/>
  <c r="I620" i="56"/>
  <c r="E621" i="56"/>
  <c r="F621" i="56"/>
  <c r="G621" i="56"/>
  <c r="H621" i="56"/>
  <c r="I621" i="56"/>
  <c r="E622" i="56"/>
  <c r="F622" i="56"/>
  <c r="G622" i="56"/>
  <c r="H622" i="56"/>
  <c r="I622" i="56"/>
  <c r="E623" i="56"/>
  <c r="F623" i="56"/>
  <c r="G623" i="56"/>
  <c r="H623" i="56"/>
  <c r="I623" i="56"/>
  <c r="E624" i="56"/>
  <c r="F624" i="56"/>
  <c r="G624" i="56"/>
  <c r="H624" i="56"/>
  <c r="I624" i="56"/>
  <c r="E580" i="56"/>
  <c r="F580" i="56"/>
  <c r="G580" i="56"/>
  <c r="H580" i="56"/>
  <c r="I580" i="56"/>
  <c r="E581" i="56"/>
  <c r="F581" i="56"/>
  <c r="G581" i="56"/>
  <c r="H581" i="56"/>
  <c r="I581" i="56"/>
  <c r="E582" i="56"/>
  <c r="F582" i="56"/>
  <c r="G582" i="56"/>
  <c r="H582" i="56"/>
  <c r="I582" i="56"/>
  <c r="E583" i="56"/>
  <c r="F583" i="56"/>
  <c r="G583" i="56"/>
  <c r="H583" i="56"/>
  <c r="I583" i="56"/>
  <c r="E584" i="56"/>
  <c r="F584" i="56"/>
  <c r="G584" i="56"/>
  <c r="H584" i="56"/>
  <c r="I584" i="56"/>
  <c r="E585" i="56"/>
  <c r="F585" i="56"/>
  <c r="G585" i="56"/>
  <c r="H585" i="56"/>
  <c r="I585" i="56"/>
  <c r="E586" i="56"/>
  <c r="F586" i="56"/>
  <c r="G586" i="56"/>
  <c r="H586" i="56"/>
  <c r="I586" i="56"/>
  <c r="E618" i="25"/>
  <c r="F618" i="25"/>
  <c r="G618" i="25"/>
  <c r="H618" i="25"/>
  <c r="I618" i="25"/>
  <c r="E619" i="25"/>
  <c r="F619" i="25"/>
  <c r="G619" i="25"/>
  <c r="H619" i="25"/>
  <c r="I619" i="25"/>
  <c r="E620" i="25"/>
  <c r="F620" i="25"/>
  <c r="G620" i="25"/>
  <c r="H620" i="25"/>
  <c r="I620" i="25"/>
  <c r="E621" i="25"/>
  <c r="F621" i="25"/>
  <c r="G621" i="25"/>
  <c r="H621" i="25"/>
  <c r="I621" i="25"/>
  <c r="E622" i="25"/>
  <c r="F622" i="25"/>
  <c r="G622" i="25"/>
  <c r="H622" i="25"/>
  <c r="I622" i="25"/>
  <c r="E623" i="25"/>
  <c r="F623" i="25"/>
  <c r="G623" i="25"/>
  <c r="H623" i="25"/>
  <c r="I623" i="25"/>
  <c r="E624" i="25"/>
  <c r="F624" i="25"/>
  <c r="G624" i="25"/>
  <c r="H624" i="25"/>
  <c r="I624" i="25"/>
  <c r="E580" i="25"/>
  <c r="F580" i="25"/>
  <c r="G580" i="25"/>
  <c r="H580" i="25"/>
  <c r="I580" i="25"/>
  <c r="E581" i="25"/>
  <c r="F581" i="25"/>
  <c r="G581" i="25"/>
  <c r="H581" i="25"/>
  <c r="I581" i="25"/>
  <c r="E582" i="25"/>
  <c r="F582" i="25"/>
  <c r="G582" i="25"/>
  <c r="H582" i="25"/>
  <c r="I582" i="25"/>
  <c r="E583" i="25"/>
  <c r="F583" i="25"/>
  <c r="G583" i="25"/>
  <c r="H583" i="25"/>
  <c r="I583" i="25"/>
  <c r="E584" i="25"/>
  <c r="F584" i="25"/>
  <c r="G584" i="25"/>
  <c r="H584" i="25"/>
  <c r="I584" i="25"/>
  <c r="E585" i="25"/>
  <c r="F585" i="25"/>
  <c r="G585" i="25"/>
  <c r="H585" i="25"/>
  <c r="I585" i="25"/>
  <c r="E586" i="25"/>
  <c r="F586" i="25"/>
  <c r="G586" i="25"/>
  <c r="H586" i="25"/>
  <c r="I586" i="25"/>
  <c r="J621" i="55"/>
  <c r="J622" i="55"/>
  <c r="J623" i="55"/>
  <c r="J584" i="55"/>
  <c r="J585" i="55"/>
  <c r="C762" i="55"/>
  <c r="C761" i="55"/>
  <c r="C760" i="55"/>
  <c r="C759" i="55"/>
  <c r="C758" i="55"/>
  <c r="C757" i="55"/>
  <c r="C756" i="55"/>
  <c r="O749" i="62"/>
  <c r="I747" i="62" s="1"/>
  <c r="M749" i="62"/>
  <c r="I746" i="62" s="1"/>
  <c r="O748" i="62"/>
  <c r="H747" i="62" s="1"/>
  <c r="M748" i="62"/>
  <c r="H746" i="62" s="1"/>
  <c r="O747" i="62"/>
  <c r="G747" i="62" s="1"/>
  <c r="M747" i="62"/>
  <c r="G746" i="62" s="1"/>
  <c r="O746" i="62"/>
  <c r="M746" i="62"/>
  <c r="F746" i="62" s="1"/>
  <c r="O745" i="62"/>
  <c r="E747" i="62" s="1"/>
  <c r="M745" i="62"/>
  <c r="E746" i="62" s="1"/>
  <c r="I727" i="62"/>
  <c r="H727" i="62"/>
  <c r="G727" i="62"/>
  <c r="F727" i="62"/>
  <c r="E727" i="62"/>
  <c r="I726" i="62"/>
  <c r="H726" i="62"/>
  <c r="G726" i="62"/>
  <c r="F726" i="62"/>
  <c r="E726" i="62"/>
  <c r="B726" i="62"/>
  <c r="I725" i="62"/>
  <c r="H725" i="62"/>
  <c r="G725" i="62"/>
  <c r="F725" i="62"/>
  <c r="E725" i="62"/>
  <c r="B725" i="62"/>
  <c r="I724" i="62"/>
  <c r="H724" i="62"/>
  <c r="G724" i="62"/>
  <c r="F724" i="62"/>
  <c r="E724" i="62"/>
  <c r="B724" i="62"/>
  <c r="I723" i="62"/>
  <c r="H723" i="62"/>
  <c r="G723" i="62"/>
  <c r="F723" i="62"/>
  <c r="E723" i="62"/>
  <c r="B723" i="62"/>
  <c r="I722" i="62"/>
  <c r="H722" i="62"/>
  <c r="G722" i="62"/>
  <c r="F722" i="62"/>
  <c r="E722" i="62"/>
  <c r="B722" i="62"/>
  <c r="I721" i="62"/>
  <c r="H721" i="62"/>
  <c r="G721" i="62"/>
  <c r="F721" i="62"/>
  <c r="E721" i="62"/>
  <c r="B721" i="62"/>
  <c r="I720" i="62"/>
  <c r="H720" i="62"/>
  <c r="G720" i="62"/>
  <c r="F720" i="62"/>
  <c r="E720" i="62"/>
  <c r="C720" i="62"/>
  <c r="I719" i="62"/>
  <c r="H719" i="62"/>
  <c r="G719" i="62"/>
  <c r="F719" i="62"/>
  <c r="E719" i="62"/>
  <c r="C719" i="62"/>
  <c r="B718" i="62"/>
  <c r="I717" i="62"/>
  <c r="H717" i="62"/>
  <c r="G717" i="62"/>
  <c r="F717" i="62"/>
  <c r="E717" i="62"/>
  <c r="C717" i="62"/>
  <c r="I716" i="62"/>
  <c r="H716" i="62"/>
  <c r="G716" i="62"/>
  <c r="F716" i="62"/>
  <c r="E716" i="62"/>
  <c r="C716" i="62"/>
  <c r="I715" i="62"/>
  <c r="H715" i="62"/>
  <c r="G715" i="62"/>
  <c r="F715" i="62"/>
  <c r="E715" i="62"/>
  <c r="C715" i="62"/>
  <c r="B714" i="62"/>
  <c r="I713" i="62"/>
  <c r="H713" i="62"/>
  <c r="G713" i="62"/>
  <c r="F713" i="62"/>
  <c r="E713" i="62"/>
  <c r="B713" i="62"/>
  <c r="I709" i="62"/>
  <c r="H709" i="62"/>
  <c r="G709" i="62"/>
  <c r="F709" i="62"/>
  <c r="E709" i="62"/>
  <c r="B709" i="62"/>
  <c r="I708" i="62"/>
  <c r="H708" i="62"/>
  <c r="G708" i="62"/>
  <c r="F708" i="62"/>
  <c r="E708" i="62"/>
  <c r="B708" i="62"/>
  <c r="I707" i="62"/>
  <c r="H707" i="62"/>
  <c r="G707" i="62"/>
  <c r="F707" i="62"/>
  <c r="E707" i="62"/>
  <c r="B707" i="62"/>
  <c r="I706" i="62"/>
  <c r="H706" i="62"/>
  <c r="G706" i="62"/>
  <c r="F706" i="62"/>
  <c r="E706" i="62"/>
  <c r="B706" i="62"/>
  <c r="I705" i="62"/>
  <c r="H705" i="62"/>
  <c r="G705" i="62"/>
  <c r="F705" i="62"/>
  <c r="E705" i="62"/>
  <c r="B705" i="62"/>
  <c r="I703" i="62"/>
  <c r="H703" i="62"/>
  <c r="G703" i="62"/>
  <c r="F703" i="62"/>
  <c r="E703" i="62"/>
  <c r="B703" i="62"/>
  <c r="I702" i="62"/>
  <c r="H702" i="62"/>
  <c r="G702" i="62"/>
  <c r="F702" i="62"/>
  <c r="E702" i="62"/>
  <c r="B702" i="62"/>
  <c r="I700" i="62"/>
  <c r="H700" i="62"/>
  <c r="G700" i="62"/>
  <c r="F700" i="62"/>
  <c r="E700" i="62"/>
  <c r="C700" i="62"/>
  <c r="B700" i="62"/>
  <c r="I699" i="62"/>
  <c r="H699" i="62"/>
  <c r="G699" i="62"/>
  <c r="F699" i="62"/>
  <c r="E699" i="62"/>
  <c r="C699" i="62"/>
  <c r="B699" i="62"/>
  <c r="I698" i="62"/>
  <c r="H698" i="62"/>
  <c r="G698" i="62"/>
  <c r="F698" i="62"/>
  <c r="E698" i="62"/>
  <c r="C698" i="62"/>
  <c r="B698" i="62"/>
  <c r="I696" i="62"/>
  <c r="H696" i="62"/>
  <c r="G696" i="62"/>
  <c r="F696" i="62"/>
  <c r="E696" i="62"/>
  <c r="B696" i="62"/>
  <c r="I695" i="62"/>
  <c r="H695" i="62"/>
  <c r="G695" i="62"/>
  <c r="F695" i="62"/>
  <c r="E695" i="62"/>
  <c r="B695" i="62"/>
  <c r="I694" i="62"/>
  <c r="H694" i="62"/>
  <c r="G694" i="62"/>
  <c r="F694" i="62"/>
  <c r="E694" i="62"/>
  <c r="B694" i="62"/>
  <c r="I689" i="62"/>
  <c r="H689" i="62"/>
  <c r="G689" i="62"/>
  <c r="F689" i="62"/>
  <c r="E689" i="62"/>
  <c r="B689" i="62"/>
  <c r="I688" i="62"/>
  <c r="H688" i="62"/>
  <c r="G688" i="62"/>
  <c r="F688" i="62"/>
  <c r="E688" i="62"/>
  <c r="B688" i="62"/>
  <c r="I687" i="62"/>
  <c r="H687" i="62"/>
  <c r="G687" i="62"/>
  <c r="F687" i="62"/>
  <c r="E687" i="62"/>
  <c r="B687" i="62"/>
  <c r="I686" i="62"/>
  <c r="H686" i="62"/>
  <c r="G686" i="62"/>
  <c r="F686" i="62"/>
  <c r="E686" i="62"/>
  <c r="B686" i="62"/>
  <c r="I685" i="62"/>
  <c r="H685" i="62"/>
  <c r="G685" i="62"/>
  <c r="F685" i="62"/>
  <c r="E685" i="62"/>
  <c r="B685" i="62"/>
  <c r="I684" i="62"/>
  <c r="H684" i="62"/>
  <c r="G684" i="62"/>
  <c r="F684" i="62"/>
  <c r="E684" i="62"/>
  <c r="B684" i="62"/>
  <c r="I683" i="62"/>
  <c r="H683" i="62"/>
  <c r="G683" i="62"/>
  <c r="F683" i="62"/>
  <c r="E683" i="62"/>
  <c r="B683" i="62"/>
  <c r="I682" i="62"/>
  <c r="H682" i="62"/>
  <c r="G682" i="62"/>
  <c r="F682" i="62"/>
  <c r="E682" i="62"/>
  <c r="B682" i="62"/>
  <c r="I681" i="62"/>
  <c r="H681" i="62"/>
  <c r="G681" i="62"/>
  <c r="F681" i="62"/>
  <c r="E681" i="62"/>
  <c r="B681" i="62"/>
  <c r="I680" i="62"/>
  <c r="H680" i="62"/>
  <c r="G680" i="62"/>
  <c r="F680" i="62"/>
  <c r="E680" i="62"/>
  <c r="B680" i="62"/>
  <c r="I679" i="62"/>
  <c r="H679" i="62"/>
  <c r="G679" i="62"/>
  <c r="F679" i="62"/>
  <c r="E679" i="62"/>
  <c r="B679" i="62"/>
  <c r="I678" i="62"/>
  <c r="H678" i="62"/>
  <c r="G678" i="62"/>
  <c r="F678" i="62"/>
  <c r="E678" i="62"/>
  <c r="B678" i="62"/>
  <c r="I677" i="62"/>
  <c r="H677" i="62"/>
  <c r="G677" i="62"/>
  <c r="F677" i="62"/>
  <c r="E677" i="62"/>
  <c r="B677" i="62"/>
  <c r="I676" i="62"/>
  <c r="H676" i="62"/>
  <c r="G676" i="62"/>
  <c r="F676" i="62"/>
  <c r="E676" i="62"/>
  <c r="B676" i="62"/>
  <c r="I672" i="62"/>
  <c r="H672" i="62"/>
  <c r="G672" i="62"/>
  <c r="F672" i="62"/>
  <c r="E672" i="62"/>
  <c r="B672" i="62"/>
  <c r="I671" i="62"/>
  <c r="H671" i="62"/>
  <c r="G671" i="62"/>
  <c r="F671" i="62"/>
  <c r="E671" i="62"/>
  <c r="B671" i="62"/>
  <c r="I670" i="62"/>
  <c r="H670" i="62"/>
  <c r="G670" i="62"/>
  <c r="F670" i="62"/>
  <c r="E670" i="62"/>
  <c r="B670" i="62"/>
  <c r="I669" i="62"/>
  <c r="H669" i="62"/>
  <c r="G669" i="62"/>
  <c r="F669" i="62"/>
  <c r="E669" i="62"/>
  <c r="B669" i="62"/>
  <c r="I668" i="62"/>
  <c r="H668" i="62"/>
  <c r="G668" i="62"/>
  <c r="F668" i="62"/>
  <c r="E668" i="62"/>
  <c r="B668" i="62"/>
  <c r="I664" i="62"/>
  <c r="H664" i="62"/>
  <c r="G664" i="62"/>
  <c r="F664" i="62"/>
  <c r="E664" i="62"/>
  <c r="B664" i="62"/>
  <c r="I663" i="62"/>
  <c r="H663" i="62"/>
  <c r="G663" i="62"/>
  <c r="F663" i="62"/>
  <c r="E663" i="62"/>
  <c r="B663" i="62"/>
  <c r="I662" i="62"/>
  <c r="H662" i="62"/>
  <c r="G662" i="62"/>
  <c r="F662" i="62"/>
  <c r="E662" i="62"/>
  <c r="B662" i="62"/>
  <c r="I661" i="62"/>
  <c r="H661" i="62"/>
  <c r="G661" i="62"/>
  <c r="F661" i="62"/>
  <c r="E661" i="62"/>
  <c r="B661" i="62"/>
  <c r="I660" i="62"/>
  <c r="H660" i="62"/>
  <c r="G660" i="62"/>
  <c r="F660" i="62"/>
  <c r="E660" i="62"/>
  <c r="B660" i="62"/>
  <c r="I659" i="62"/>
  <c r="H659" i="62"/>
  <c r="G659" i="62"/>
  <c r="F659" i="62"/>
  <c r="E659" i="62"/>
  <c r="B659" i="62"/>
  <c r="I658" i="62"/>
  <c r="H658" i="62"/>
  <c r="G658" i="62"/>
  <c r="F658" i="62"/>
  <c r="E658" i="62"/>
  <c r="B658" i="62"/>
  <c r="I657" i="62"/>
  <c r="H657" i="62"/>
  <c r="G657" i="62"/>
  <c r="F657" i="62"/>
  <c r="E657" i="62"/>
  <c r="B657" i="62"/>
  <c r="I656" i="62"/>
  <c r="H656" i="62"/>
  <c r="G656" i="62"/>
  <c r="F656" i="62"/>
  <c r="E656" i="62"/>
  <c r="B656" i="62"/>
  <c r="I655" i="62"/>
  <c r="H655" i="62"/>
  <c r="G655" i="62"/>
  <c r="F655" i="62"/>
  <c r="E655" i="62"/>
  <c r="B655" i="62"/>
  <c r="I643" i="62"/>
  <c r="H643" i="62"/>
  <c r="G643" i="62"/>
  <c r="F643" i="62"/>
  <c r="E643" i="62"/>
  <c r="I630" i="62"/>
  <c r="H630" i="62"/>
  <c r="G630" i="62"/>
  <c r="F630" i="62"/>
  <c r="E630" i="62"/>
  <c r="I629" i="62"/>
  <c r="H629" i="62"/>
  <c r="G629" i="62"/>
  <c r="F629" i="62"/>
  <c r="E629" i="62"/>
  <c r="I628" i="62"/>
  <c r="H628" i="62"/>
  <c r="G628" i="62"/>
  <c r="F628" i="62"/>
  <c r="E628" i="62"/>
  <c r="I627" i="62"/>
  <c r="H627" i="62"/>
  <c r="G627" i="62"/>
  <c r="F627" i="62"/>
  <c r="E627" i="62"/>
  <c r="B624" i="62"/>
  <c r="B623" i="62"/>
  <c r="B622" i="62"/>
  <c r="B621" i="62"/>
  <c r="B618" i="62"/>
  <c r="I617" i="62"/>
  <c r="H617" i="62"/>
  <c r="G617" i="62"/>
  <c r="F617" i="62"/>
  <c r="E617" i="62"/>
  <c r="B617" i="62"/>
  <c r="I605" i="62"/>
  <c r="H605" i="62"/>
  <c r="G605" i="62"/>
  <c r="F605" i="62"/>
  <c r="E605" i="62"/>
  <c r="I592" i="62"/>
  <c r="H592" i="62"/>
  <c r="G592" i="62"/>
  <c r="F592" i="62"/>
  <c r="E592" i="62"/>
  <c r="I591" i="62"/>
  <c r="H591" i="62"/>
  <c r="G591" i="62"/>
  <c r="F591" i="62"/>
  <c r="E591" i="62"/>
  <c r="I590" i="62"/>
  <c r="H590" i="62"/>
  <c r="G590" i="62"/>
  <c r="F590" i="62"/>
  <c r="E590" i="62"/>
  <c r="I589" i="62"/>
  <c r="H589" i="62"/>
  <c r="G589" i="62"/>
  <c r="F589" i="62"/>
  <c r="E589" i="62"/>
  <c r="B586" i="62"/>
  <c r="B585" i="62"/>
  <c r="B584" i="62"/>
  <c r="B581" i="62"/>
  <c r="B580" i="62"/>
  <c r="I579" i="62"/>
  <c r="H579" i="62"/>
  <c r="G579" i="62"/>
  <c r="F579" i="62"/>
  <c r="E579" i="62"/>
  <c r="B579" i="62"/>
  <c r="B562" i="62"/>
  <c r="A561" i="62"/>
  <c r="U559" i="62"/>
  <c r="I562" i="62" s="1"/>
  <c r="T559" i="62"/>
  <c r="H562" i="62" s="1"/>
  <c r="S559" i="62"/>
  <c r="G562" i="62" s="1"/>
  <c r="R559" i="62"/>
  <c r="F562" i="62" s="1"/>
  <c r="Q559" i="62"/>
  <c r="E562" i="62" s="1"/>
  <c r="B557" i="62"/>
  <c r="A556" i="62"/>
  <c r="B552" i="62"/>
  <c r="I551" i="62"/>
  <c r="H551" i="62"/>
  <c r="G551" i="62"/>
  <c r="F551" i="62"/>
  <c r="E551" i="62"/>
  <c r="I550" i="62"/>
  <c r="H550" i="62"/>
  <c r="G550" i="62"/>
  <c r="F550" i="62"/>
  <c r="E550" i="62"/>
  <c r="R538" i="62"/>
  <c r="E539" i="62" s="1"/>
  <c r="Q538" i="62"/>
  <c r="P538" i="62"/>
  <c r="O538" i="62"/>
  <c r="N538" i="62"/>
  <c r="M538" i="62"/>
  <c r="R531" i="62"/>
  <c r="E532" i="62" s="1"/>
  <c r="Q531" i="62"/>
  <c r="P531" i="62"/>
  <c r="O531" i="62"/>
  <c r="N531" i="62"/>
  <c r="M531" i="62"/>
  <c r="R524" i="62"/>
  <c r="E525" i="62" s="1"/>
  <c r="Q524" i="62"/>
  <c r="P524" i="62"/>
  <c r="O524" i="62"/>
  <c r="N524" i="62"/>
  <c r="M524" i="62"/>
  <c r="R517" i="62"/>
  <c r="E518" i="62" s="1"/>
  <c r="Q517" i="62"/>
  <c r="P517" i="62"/>
  <c r="O517" i="62"/>
  <c r="N517" i="62"/>
  <c r="M517" i="62"/>
  <c r="R510" i="62"/>
  <c r="E511" i="62" s="1"/>
  <c r="Q510" i="62"/>
  <c r="P510" i="62"/>
  <c r="O510" i="62"/>
  <c r="N510" i="62"/>
  <c r="M510" i="62"/>
  <c r="R503" i="62"/>
  <c r="E504" i="62" s="1"/>
  <c r="Q503" i="62"/>
  <c r="P503" i="62"/>
  <c r="O503" i="62"/>
  <c r="N503" i="62"/>
  <c r="M503" i="62"/>
  <c r="R496" i="62"/>
  <c r="E497" i="62" s="1"/>
  <c r="Q496" i="62"/>
  <c r="P496" i="62"/>
  <c r="O496" i="62"/>
  <c r="N496" i="62"/>
  <c r="M496" i="62"/>
  <c r="R489" i="62"/>
  <c r="E490" i="62" s="1"/>
  <c r="Q489" i="62"/>
  <c r="P489" i="62"/>
  <c r="O489" i="62"/>
  <c r="N489" i="62"/>
  <c r="M489" i="62"/>
  <c r="R482" i="62"/>
  <c r="E483" i="62" s="1"/>
  <c r="Q482" i="62"/>
  <c r="P482" i="62"/>
  <c r="O482" i="62"/>
  <c r="N482" i="62"/>
  <c r="M482" i="62"/>
  <c r="R475" i="62"/>
  <c r="E476" i="62" s="1"/>
  <c r="Q475" i="62"/>
  <c r="P475" i="62"/>
  <c r="O475" i="62"/>
  <c r="N475" i="62"/>
  <c r="M475" i="62"/>
  <c r="I474" i="62"/>
  <c r="H474" i="62"/>
  <c r="G474" i="62"/>
  <c r="F474" i="62"/>
  <c r="E474" i="62"/>
  <c r="T462" i="62"/>
  <c r="E463" i="62" s="1"/>
  <c r="S462" i="62"/>
  <c r="R462" i="62"/>
  <c r="Q462" i="62"/>
  <c r="P462" i="62"/>
  <c r="N462" i="62"/>
  <c r="M462" i="62"/>
  <c r="T455" i="62"/>
  <c r="E456" i="62" s="1"/>
  <c r="S455" i="62"/>
  <c r="R455" i="62"/>
  <c r="Q455" i="62"/>
  <c r="P455" i="62"/>
  <c r="N455" i="62"/>
  <c r="M455" i="62"/>
  <c r="T448" i="62"/>
  <c r="E449" i="62" s="1"/>
  <c r="S448" i="62"/>
  <c r="R448" i="62"/>
  <c r="Q448" i="62"/>
  <c r="P448" i="62"/>
  <c r="N448" i="62"/>
  <c r="M448" i="62"/>
  <c r="T441" i="62"/>
  <c r="E442" i="62" s="1"/>
  <c r="S441" i="62"/>
  <c r="R441" i="62"/>
  <c r="Q441" i="62"/>
  <c r="P441" i="62"/>
  <c r="N441" i="62"/>
  <c r="M441" i="62"/>
  <c r="T434" i="62"/>
  <c r="E435" i="62" s="1"/>
  <c r="S434" i="62"/>
  <c r="R434" i="62"/>
  <c r="Q434" i="62"/>
  <c r="P434" i="62"/>
  <c r="N434" i="62"/>
  <c r="M434" i="62"/>
  <c r="T427" i="62"/>
  <c r="E428" i="62" s="1"/>
  <c r="S427" i="62"/>
  <c r="R427" i="62"/>
  <c r="Q427" i="62"/>
  <c r="P427" i="62"/>
  <c r="N427" i="62"/>
  <c r="M427" i="62"/>
  <c r="T420" i="62"/>
  <c r="E421" i="62" s="1"/>
  <c r="S420" i="62"/>
  <c r="R420" i="62"/>
  <c r="Q420" i="62"/>
  <c r="P420" i="62"/>
  <c r="N420" i="62"/>
  <c r="M420" i="62"/>
  <c r="T413" i="62"/>
  <c r="E414" i="62" s="1"/>
  <c r="S413" i="62"/>
  <c r="R413" i="62"/>
  <c r="Q413" i="62"/>
  <c r="P413" i="62"/>
  <c r="N413" i="62"/>
  <c r="M413" i="62"/>
  <c r="T406" i="62"/>
  <c r="E407" i="62" s="1"/>
  <c r="S406" i="62"/>
  <c r="R406" i="62"/>
  <c r="Q406" i="62"/>
  <c r="P406" i="62"/>
  <c r="N406" i="62"/>
  <c r="M406" i="62"/>
  <c r="T399" i="62"/>
  <c r="E400" i="62" s="1"/>
  <c r="S399" i="62"/>
  <c r="R399" i="62"/>
  <c r="Q399" i="62"/>
  <c r="P399" i="62"/>
  <c r="N399" i="62"/>
  <c r="M399" i="62"/>
  <c r="I398" i="62"/>
  <c r="H398" i="62"/>
  <c r="G398" i="62"/>
  <c r="F398" i="62"/>
  <c r="E398" i="62"/>
  <c r="T388" i="62"/>
  <c r="E389" i="62" s="1"/>
  <c r="S388" i="62"/>
  <c r="R388" i="62"/>
  <c r="Q388" i="62"/>
  <c r="P388" i="62"/>
  <c r="N388" i="62"/>
  <c r="M388" i="62"/>
  <c r="T381" i="62"/>
  <c r="E382" i="62" s="1"/>
  <c r="S381" i="62"/>
  <c r="R381" i="62"/>
  <c r="Q381" i="62"/>
  <c r="P381" i="62"/>
  <c r="N381" i="62"/>
  <c r="M381" i="62"/>
  <c r="T374" i="62"/>
  <c r="E375" i="62" s="1"/>
  <c r="S374" i="62"/>
  <c r="R374" i="62"/>
  <c r="Q374" i="62"/>
  <c r="P374" i="62"/>
  <c r="N374" i="62"/>
  <c r="M374" i="62"/>
  <c r="T367" i="62"/>
  <c r="E368" i="62" s="1"/>
  <c r="S367" i="62"/>
  <c r="R367" i="62"/>
  <c r="Q367" i="62"/>
  <c r="P367" i="62"/>
  <c r="N367" i="62"/>
  <c r="M367" i="62"/>
  <c r="T360" i="62"/>
  <c r="E361" i="62" s="1"/>
  <c r="S360" i="62"/>
  <c r="R360" i="62"/>
  <c r="Q360" i="62"/>
  <c r="P360" i="62"/>
  <c r="N360" i="62"/>
  <c r="M360" i="62"/>
  <c r="T353" i="62"/>
  <c r="E354" i="62" s="1"/>
  <c r="S353" i="62"/>
  <c r="R353" i="62"/>
  <c r="Q353" i="62"/>
  <c r="P353" i="62"/>
  <c r="N353" i="62"/>
  <c r="M353" i="62"/>
  <c r="T346" i="62"/>
  <c r="E347" i="62" s="1"/>
  <c r="S346" i="62"/>
  <c r="R346" i="62"/>
  <c r="Q346" i="62"/>
  <c r="P346" i="62"/>
  <c r="N346" i="62"/>
  <c r="M346" i="62"/>
  <c r="T339" i="62"/>
  <c r="E340" i="62" s="1"/>
  <c r="S339" i="62"/>
  <c r="R339" i="62"/>
  <c r="Q339" i="62"/>
  <c r="P339" i="62"/>
  <c r="N339" i="62"/>
  <c r="M339" i="62"/>
  <c r="T332" i="62"/>
  <c r="E333" i="62" s="1"/>
  <c r="S332" i="62"/>
  <c r="R332" i="62"/>
  <c r="Q332" i="62"/>
  <c r="P332" i="62"/>
  <c r="N332" i="62"/>
  <c r="M332" i="62"/>
  <c r="T325" i="62"/>
  <c r="E326" i="62" s="1"/>
  <c r="S325" i="62"/>
  <c r="R325" i="62"/>
  <c r="Q325" i="62"/>
  <c r="P325" i="62"/>
  <c r="N325" i="62"/>
  <c r="M325" i="62"/>
  <c r="I324" i="62"/>
  <c r="H324" i="62"/>
  <c r="G324" i="62"/>
  <c r="F324" i="62"/>
  <c r="E324" i="62"/>
  <c r="S311" i="62"/>
  <c r="R311" i="62"/>
  <c r="Q311" i="62"/>
  <c r="P311" i="62"/>
  <c r="N311" i="62"/>
  <c r="M311" i="62"/>
  <c r="S305" i="62"/>
  <c r="R305" i="62"/>
  <c r="Q305" i="62"/>
  <c r="P305" i="62"/>
  <c r="N305" i="62"/>
  <c r="M305" i="62"/>
  <c r="S299" i="62"/>
  <c r="R299" i="62"/>
  <c r="Q299" i="62"/>
  <c r="P299" i="62"/>
  <c r="N299" i="62"/>
  <c r="M299" i="62"/>
  <c r="S293" i="62"/>
  <c r="R293" i="62"/>
  <c r="Q293" i="62"/>
  <c r="P293" i="62"/>
  <c r="N293" i="62"/>
  <c r="M293" i="62"/>
  <c r="S287" i="62"/>
  <c r="R287" i="62"/>
  <c r="Q287" i="62"/>
  <c r="P287" i="62"/>
  <c r="N287" i="62"/>
  <c r="M287" i="62"/>
  <c r="S281" i="62"/>
  <c r="R281" i="62"/>
  <c r="Q281" i="62"/>
  <c r="P281" i="62"/>
  <c r="N281" i="62"/>
  <c r="M281" i="62"/>
  <c r="S275" i="62"/>
  <c r="R275" i="62"/>
  <c r="Q275" i="62"/>
  <c r="P275" i="62"/>
  <c r="N275" i="62"/>
  <c r="M275" i="62"/>
  <c r="S269" i="62"/>
  <c r="R269" i="62"/>
  <c r="Q269" i="62"/>
  <c r="P269" i="62"/>
  <c r="N269" i="62"/>
  <c r="M269" i="62"/>
  <c r="S263" i="62"/>
  <c r="R263" i="62"/>
  <c r="Q263" i="62"/>
  <c r="P263" i="62"/>
  <c r="N263" i="62"/>
  <c r="M263" i="62"/>
  <c r="S257" i="62"/>
  <c r="R257" i="62"/>
  <c r="Q257" i="62"/>
  <c r="P257" i="62"/>
  <c r="N257" i="62"/>
  <c r="M257" i="62"/>
  <c r="S251" i="62"/>
  <c r="R251" i="62"/>
  <c r="Q251" i="62"/>
  <c r="P251" i="62"/>
  <c r="N251" i="62"/>
  <c r="M251" i="62"/>
  <c r="S245" i="62"/>
  <c r="R245" i="62"/>
  <c r="Q245" i="62"/>
  <c r="P245" i="62"/>
  <c r="N245" i="62"/>
  <c r="M245" i="62"/>
  <c r="S239" i="62"/>
  <c r="R239" i="62"/>
  <c r="Q239" i="62"/>
  <c r="P239" i="62"/>
  <c r="N239" i="62"/>
  <c r="M239" i="62"/>
  <c r="S233" i="62"/>
  <c r="R233" i="62"/>
  <c r="Q233" i="62"/>
  <c r="P233" i="62"/>
  <c r="N233" i="62"/>
  <c r="M233" i="62"/>
  <c r="S227" i="62"/>
  <c r="R227" i="62"/>
  <c r="Q227" i="62"/>
  <c r="P227" i="62"/>
  <c r="N227" i="62"/>
  <c r="M227" i="62"/>
  <c r="S221" i="62"/>
  <c r="R221" i="62"/>
  <c r="Q221" i="62"/>
  <c r="P221" i="62"/>
  <c r="N221" i="62"/>
  <c r="M221" i="62"/>
  <c r="S215" i="62"/>
  <c r="R215" i="62"/>
  <c r="Q215" i="62"/>
  <c r="P215" i="62"/>
  <c r="N215" i="62"/>
  <c r="M215" i="62"/>
  <c r="S209" i="62"/>
  <c r="R209" i="62"/>
  <c r="Q209" i="62"/>
  <c r="P209" i="62"/>
  <c r="N209" i="62"/>
  <c r="M209" i="62"/>
  <c r="S203" i="62"/>
  <c r="R203" i="62"/>
  <c r="Q203" i="62"/>
  <c r="P203" i="62"/>
  <c r="N203" i="62"/>
  <c r="M203" i="62"/>
  <c r="S197" i="62"/>
  <c r="R197" i="62"/>
  <c r="Q197" i="62"/>
  <c r="P197" i="62"/>
  <c r="N197" i="62"/>
  <c r="M197" i="62"/>
  <c r="S191" i="62"/>
  <c r="R191" i="62"/>
  <c r="Q191" i="62"/>
  <c r="P191" i="62"/>
  <c r="N191" i="62"/>
  <c r="M191" i="62"/>
  <c r="S185" i="62"/>
  <c r="R185" i="62"/>
  <c r="Q185" i="62"/>
  <c r="P185" i="62"/>
  <c r="N185" i="62"/>
  <c r="M185" i="62"/>
  <c r="S179" i="62"/>
  <c r="R179" i="62"/>
  <c r="E179" i="62" s="1"/>
  <c r="E182" i="62" s="1"/>
  <c r="Q179" i="62"/>
  <c r="P179" i="62"/>
  <c r="N179" i="62"/>
  <c r="M179" i="62"/>
  <c r="S173" i="62"/>
  <c r="R173" i="62"/>
  <c r="Q173" i="62"/>
  <c r="P173" i="62"/>
  <c r="N173" i="62"/>
  <c r="M173" i="62"/>
  <c r="S167" i="62"/>
  <c r="R167" i="62"/>
  <c r="E167" i="62" s="1"/>
  <c r="E170" i="62" s="1"/>
  <c r="Q167" i="62"/>
  <c r="P167" i="62"/>
  <c r="N167" i="62"/>
  <c r="M167" i="62"/>
  <c r="S161" i="62"/>
  <c r="R161" i="62"/>
  <c r="Q161" i="62"/>
  <c r="P161" i="62"/>
  <c r="N161" i="62"/>
  <c r="M161" i="62"/>
  <c r="S155" i="62"/>
  <c r="R155" i="62"/>
  <c r="E155" i="62" s="1"/>
  <c r="Q155" i="62"/>
  <c r="P155" i="62"/>
  <c r="N155" i="62"/>
  <c r="M155" i="62"/>
  <c r="S149" i="62"/>
  <c r="R149" i="62"/>
  <c r="Q149" i="62"/>
  <c r="P149" i="62"/>
  <c r="N149" i="62"/>
  <c r="M149" i="62"/>
  <c r="S143" i="62"/>
  <c r="R143" i="62"/>
  <c r="E143" i="62" s="1"/>
  <c r="E146" i="62" s="1"/>
  <c r="Q143" i="62"/>
  <c r="P143" i="62"/>
  <c r="N143" i="62"/>
  <c r="M143" i="62"/>
  <c r="S137" i="62"/>
  <c r="R137" i="62"/>
  <c r="Q137" i="62"/>
  <c r="P137" i="62"/>
  <c r="N137" i="62"/>
  <c r="M137" i="62"/>
  <c r="S131" i="62"/>
  <c r="R131" i="62"/>
  <c r="E131" i="62" s="1"/>
  <c r="Q131" i="62"/>
  <c r="P131" i="62"/>
  <c r="N131" i="62"/>
  <c r="M131" i="62"/>
  <c r="S125" i="62"/>
  <c r="R125" i="62"/>
  <c r="Q125" i="62"/>
  <c r="P125" i="62"/>
  <c r="N125" i="62"/>
  <c r="M125" i="62"/>
  <c r="S119" i="62"/>
  <c r="R119" i="62"/>
  <c r="E119" i="62" s="1"/>
  <c r="Q119" i="62"/>
  <c r="P119" i="62"/>
  <c r="N119" i="62"/>
  <c r="M119" i="62"/>
  <c r="S113" i="62"/>
  <c r="R113" i="62"/>
  <c r="Q113" i="62"/>
  <c r="P113" i="62"/>
  <c r="N113" i="62"/>
  <c r="M113" i="62"/>
  <c r="S107" i="62"/>
  <c r="R107" i="62"/>
  <c r="E107" i="62" s="1"/>
  <c r="E110" i="62" s="1"/>
  <c r="Q107" i="62"/>
  <c r="P107" i="62"/>
  <c r="N107" i="62"/>
  <c r="M107" i="62"/>
  <c r="S101" i="62"/>
  <c r="R101" i="62"/>
  <c r="Q101" i="62"/>
  <c r="P101" i="62"/>
  <c r="N101" i="62"/>
  <c r="M101" i="62"/>
  <c r="S95" i="62"/>
  <c r="R95" i="62"/>
  <c r="E95" i="62" s="1"/>
  <c r="E98" i="62" s="1"/>
  <c r="Q95" i="62"/>
  <c r="P95" i="62"/>
  <c r="N95" i="62"/>
  <c r="M95" i="62"/>
  <c r="S89" i="62"/>
  <c r="R89" i="62"/>
  <c r="Q89" i="62"/>
  <c r="P89" i="62"/>
  <c r="N89" i="62"/>
  <c r="M89" i="62"/>
  <c r="S83" i="62"/>
  <c r="R83" i="62"/>
  <c r="E83" i="62" s="1"/>
  <c r="E86" i="62" s="1"/>
  <c r="Q83" i="62"/>
  <c r="P83" i="62"/>
  <c r="N83" i="62"/>
  <c r="M83" i="62"/>
  <c r="S77" i="62"/>
  <c r="R77" i="62"/>
  <c r="Q77" i="62"/>
  <c r="P77" i="62"/>
  <c r="N77" i="62"/>
  <c r="M77" i="62"/>
  <c r="S71" i="62"/>
  <c r="R71" i="62"/>
  <c r="E71" i="62" s="1"/>
  <c r="E74" i="62" s="1"/>
  <c r="Q71" i="62"/>
  <c r="P71" i="62"/>
  <c r="N71" i="62"/>
  <c r="M71" i="62"/>
  <c r="S65" i="62"/>
  <c r="R65" i="62"/>
  <c r="Q65" i="62"/>
  <c r="P65" i="62"/>
  <c r="N65" i="62"/>
  <c r="M65" i="62"/>
  <c r="S59" i="62"/>
  <c r="R59" i="62"/>
  <c r="E59" i="62" s="1"/>
  <c r="Q59" i="62"/>
  <c r="P59" i="62"/>
  <c r="N59" i="62"/>
  <c r="M59" i="62"/>
  <c r="S53" i="62"/>
  <c r="R53" i="62"/>
  <c r="Q53" i="62"/>
  <c r="P53" i="62"/>
  <c r="N53" i="62"/>
  <c r="M53" i="62"/>
  <c r="S47" i="62"/>
  <c r="R47" i="62"/>
  <c r="E47" i="62" s="1"/>
  <c r="E50" i="62" s="1"/>
  <c r="Q47" i="62"/>
  <c r="P47" i="62"/>
  <c r="N47" i="62"/>
  <c r="M47" i="62"/>
  <c r="S41" i="62"/>
  <c r="R41" i="62"/>
  <c r="Q41" i="62"/>
  <c r="P41" i="62"/>
  <c r="N41" i="62"/>
  <c r="M41" i="62"/>
  <c r="S35" i="62"/>
  <c r="R35" i="62"/>
  <c r="E35" i="62" s="1"/>
  <c r="Q35" i="62"/>
  <c r="P35" i="62"/>
  <c r="N35" i="62"/>
  <c r="M35" i="62"/>
  <c r="S29" i="62"/>
  <c r="R29" i="62"/>
  <c r="Q29" i="62"/>
  <c r="P29" i="62"/>
  <c r="N29" i="62"/>
  <c r="M29" i="62"/>
  <c r="S23" i="62"/>
  <c r="R23" i="62"/>
  <c r="E23" i="62" s="1"/>
  <c r="E26" i="62" s="1"/>
  <c r="Q23" i="62"/>
  <c r="P23" i="62"/>
  <c r="N23" i="62"/>
  <c r="M23" i="62"/>
  <c r="S17" i="62"/>
  <c r="R17" i="62"/>
  <c r="Q17" i="62"/>
  <c r="P17" i="62"/>
  <c r="M17" i="62"/>
  <c r="B4" i="62"/>
  <c r="B3" i="62"/>
  <c r="B2" i="62"/>
  <c r="O749" i="61"/>
  <c r="I747" i="61" s="1"/>
  <c r="M749" i="61"/>
  <c r="I746" i="61" s="1"/>
  <c r="O748" i="61"/>
  <c r="H747" i="61" s="1"/>
  <c r="M748" i="61"/>
  <c r="H746" i="61" s="1"/>
  <c r="O747" i="61"/>
  <c r="G747" i="61" s="1"/>
  <c r="M747" i="61"/>
  <c r="G746" i="61" s="1"/>
  <c r="O746" i="61"/>
  <c r="M746" i="61"/>
  <c r="F746" i="61" s="1"/>
  <c r="O745" i="61"/>
  <c r="E747" i="61" s="1"/>
  <c r="M745" i="61"/>
  <c r="E746" i="61" s="1"/>
  <c r="I727" i="61"/>
  <c r="H727" i="61"/>
  <c r="G727" i="61"/>
  <c r="F727" i="61"/>
  <c r="E727" i="61"/>
  <c r="I726" i="61"/>
  <c r="H726" i="61"/>
  <c r="G726" i="61"/>
  <c r="F726" i="61"/>
  <c r="E726" i="61"/>
  <c r="B726" i="61"/>
  <c r="I725" i="61"/>
  <c r="H725" i="61"/>
  <c r="G725" i="61"/>
  <c r="F725" i="61"/>
  <c r="E725" i="61"/>
  <c r="B725" i="61"/>
  <c r="I724" i="61"/>
  <c r="H724" i="61"/>
  <c r="G724" i="61"/>
  <c r="F724" i="61"/>
  <c r="E724" i="61"/>
  <c r="B724" i="61"/>
  <c r="I723" i="61"/>
  <c r="H723" i="61"/>
  <c r="G723" i="61"/>
  <c r="F723" i="61"/>
  <c r="E723" i="61"/>
  <c r="B723" i="61"/>
  <c r="I722" i="61"/>
  <c r="H722" i="61"/>
  <c r="G722" i="61"/>
  <c r="F722" i="61"/>
  <c r="E722" i="61"/>
  <c r="B722" i="61"/>
  <c r="I721" i="61"/>
  <c r="H721" i="61"/>
  <c r="G721" i="61"/>
  <c r="F721" i="61"/>
  <c r="E721" i="61"/>
  <c r="B721" i="61"/>
  <c r="I720" i="61"/>
  <c r="H720" i="61"/>
  <c r="G720" i="61"/>
  <c r="F720" i="61"/>
  <c r="E720" i="61"/>
  <c r="C720" i="61"/>
  <c r="I719" i="61"/>
  <c r="H719" i="61"/>
  <c r="G719" i="61"/>
  <c r="F719" i="61"/>
  <c r="E719" i="61"/>
  <c r="C719" i="61"/>
  <c r="B718" i="61"/>
  <c r="I717" i="61"/>
  <c r="H717" i="61"/>
  <c r="G717" i="61"/>
  <c r="F717" i="61"/>
  <c r="E717" i="61"/>
  <c r="C717" i="61"/>
  <c r="I716" i="61"/>
  <c r="H716" i="61"/>
  <c r="G716" i="61"/>
  <c r="F716" i="61"/>
  <c r="E716" i="61"/>
  <c r="C716" i="61"/>
  <c r="I715" i="61"/>
  <c r="H715" i="61"/>
  <c r="G715" i="61"/>
  <c r="F715" i="61"/>
  <c r="E715" i="61"/>
  <c r="C715" i="61"/>
  <c r="B714" i="61"/>
  <c r="I713" i="61"/>
  <c r="H713" i="61"/>
  <c r="G713" i="61"/>
  <c r="F713" i="61"/>
  <c r="E713" i="61"/>
  <c r="B713" i="61"/>
  <c r="I709" i="61"/>
  <c r="H709" i="61"/>
  <c r="G709" i="61"/>
  <c r="F709" i="61"/>
  <c r="E709" i="61"/>
  <c r="B709" i="61"/>
  <c r="I708" i="61"/>
  <c r="H708" i="61"/>
  <c r="G708" i="61"/>
  <c r="F708" i="61"/>
  <c r="E708" i="61"/>
  <c r="B708" i="61"/>
  <c r="I707" i="61"/>
  <c r="H707" i="61"/>
  <c r="G707" i="61"/>
  <c r="F707" i="61"/>
  <c r="E707" i="61"/>
  <c r="B707" i="61"/>
  <c r="I706" i="61"/>
  <c r="H706" i="61"/>
  <c r="G706" i="61"/>
  <c r="F706" i="61"/>
  <c r="E706" i="61"/>
  <c r="B706" i="61"/>
  <c r="I705" i="61"/>
  <c r="H705" i="61"/>
  <c r="G705" i="61"/>
  <c r="F705" i="61"/>
  <c r="E705" i="61"/>
  <c r="B705" i="61"/>
  <c r="I703" i="61"/>
  <c r="H703" i="61"/>
  <c r="G703" i="61"/>
  <c r="F703" i="61"/>
  <c r="E703" i="61"/>
  <c r="B703" i="61"/>
  <c r="I702" i="61"/>
  <c r="H702" i="61"/>
  <c r="G702" i="61"/>
  <c r="F702" i="61"/>
  <c r="E702" i="61"/>
  <c r="B702" i="61"/>
  <c r="I700" i="61"/>
  <c r="H700" i="61"/>
  <c r="G700" i="61"/>
  <c r="F700" i="61"/>
  <c r="E700" i="61"/>
  <c r="C700" i="61"/>
  <c r="B700" i="61"/>
  <c r="I699" i="61"/>
  <c r="H699" i="61"/>
  <c r="G699" i="61"/>
  <c r="F699" i="61"/>
  <c r="E699" i="61"/>
  <c r="C699" i="61"/>
  <c r="B699" i="61"/>
  <c r="I698" i="61"/>
  <c r="H698" i="61"/>
  <c r="G698" i="61"/>
  <c r="F698" i="61"/>
  <c r="E698" i="61"/>
  <c r="C698" i="61"/>
  <c r="B698" i="61"/>
  <c r="I696" i="61"/>
  <c r="H696" i="61"/>
  <c r="G696" i="61"/>
  <c r="F696" i="61"/>
  <c r="E696" i="61"/>
  <c r="B696" i="61"/>
  <c r="I695" i="61"/>
  <c r="H695" i="61"/>
  <c r="G695" i="61"/>
  <c r="F695" i="61"/>
  <c r="E695" i="61"/>
  <c r="B695" i="61"/>
  <c r="I694" i="61"/>
  <c r="H694" i="61"/>
  <c r="G694" i="61"/>
  <c r="F694" i="61"/>
  <c r="E694" i="61"/>
  <c r="B694" i="61"/>
  <c r="I689" i="61"/>
  <c r="H689" i="61"/>
  <c r="G689" i="61"/>
  <c r="F689" i="61"/>
  <c r="E689" i="61"/>
  <c r="B689" i="61"/>
  <c r="I688" i="61"/>
  <c r="H688" i="61"/>
  <c r="G688" i="61"/>
  <c r="F688" i="61"/>
  <c r="E688" i="61"/>
  <c r="B688" i="61"/>
  <c r="I687" i="61"/>
  <c r="H687" i="61"/>
  <c r="G687" i="61"/>
  <c r="F687" i="61"/>
  <c r="E687" i="61"/>
  <c r="B687" i="61"/>
  <c r="I686" i="61"/>
  <c r="H686" i="61"/>
  <c r="G686" i="61"/>
  <c r="F686" i="61"/>
  <c r="E686" i="61"/>
  <c r="B686" i="61"/>
  <c r="I685" i="61"/>
  <c r="H685" i="61"/>
  <c r="G685" i="61"/>
  <c r="F685" i="61"/>
  <c r="E685" i="61"/>
  <c r="B685" i="61"/>
  <c r="I684" i="61"/>
  <c r="H684" i="61"/>
  <c r="G684" i="61"/>
  <c r="F684" i="61"/>
  <c r="E684" i="61"/>
  <c r="B684" i="61"/>
  <c r="I683" i="61"/>
  <c r="H683" i="61"/>
  <c r="G683" i="61"/>
  <c r="F683" i="61"/>
  <c r="E683" i="61"/>
  <c r="B683" i="61"/>
  <c r="I682" i="61"/>
  <c r="H682" i="61"/>
  <c r="G682" i="61"/>
  <c r="F682" i="61"/>
  <c r="E682" i="61"/>
  <c r="B682" i="61"/>
  <c r="I681" i="61"/>
  <c r="H681" i="61"/>
  <c r="G681" i="61"/>
  <c r="F681" i="61"/>
  <c r="E681" i="61"/>
  <c r="B681" i="61"/>
  <c r="I680" i="61"/>
  <c r="H680" i="61"/>
  <c r="G680" i="61"/>
  <c r="F680" i="61"/>
  <c r="E680" i="61"/>
  <c r="B680" i="61"/>
  <c r="I679" i="61"/>
  <c r="H679" i="61"/>
  <c r="G679" i="61"/>
  <c r="F679" i="61"/>
  <c r="E679" i="61"/>
  <c r="B679" i="61"/>
  <c r="I678" i="61"/>
  <c r="H678" i="61"/>
  <c r="G678" i="61"/>
  <c r="F678" i="61"/>
  <c r="E678" i="61"/>
  <c r="B678" i="61"/>
  <c r="I677" i="61"/>
  <c r="H677" i="61"/>
  <c r="G677" i="61"/>
  <c r="F677" i="61"/>
  <c r="E677" i="61"/>
  <c r="B677" i="61"/>
  <c r="I676" i="61"/>
  <c r="H676" i="61"/>
  <c r="G676" i="61"/>
  <c r="F676" i="61"/>
  <c r="E676" i="61"/>
  <c r="B676" i="61"/>
  <c r="I672" i="61"/>
  <c r="H672" i="61"/>
  <c r="G672" i="61"/>
  <c r="F672" i="61"/>
  <c r="E672" i="61"/>
  <c r="B672" i="61"/>
  <c r="I671" i="61"/>
  <c r="H671" i="61"/>
  <c r="G671" i="61"/>
  <c r="F671" i="61"/>
  <c r="E671" i="61"/>
  <c r="B671" i="61"/>
  <c r="I670" i="61"/>
  <c r="H670" i="61"/>
  <c r="G670" i="61"/>
  <c r="F670" i="61"/>
  <c r="E670" i="61"/>
  <c r="B670" i="61"/>
  <c r="I669" i="61"/>
  <c r="H669" i="61"/>
  <c r="G669" i="61"/>
  <c r="F669" i="61"/>
  <c r="E669" i="61"/>
  <c r="B669" i="61"/>
  <c r="I668" i="61"/>
  <c r="H668" i="61"/>
  <c r="G668" i="61"/>
  <c r="F668" i="61"/>
  <c r="E668" i="61"/>
  <c r="B668" i="61"/>
  <c r="I664" i="61"/>
  <c r="H664" i="61"/>
  <c r="G664" i="61"/>
  <c r="F664" i="61"/>
  <c r="E664" i="61"/>
  <c r="B664" i="61"/>
  <c r="I663" i="61"/>
  <c r="H663" i="61"/>
  <c r="G663" i="61"/>
  <c r="F663" i="61"/>
  <c r="E663" i="61"/>
  <c r="B663" i="61"/>
  <c r="I662" i="61"/>
  <c r="H662" i="61"/>
  <c r="G662" i="61"/>
  <c r="F662" i="61"/>
  <c r="E662" i="61"/>
  <c r="B662" i="61"/>
  <c r="I661" i="61"/>
  <c r="H661" i="61"/>
  <c r="G661" i="61"/>
  <c r="F661" i="61"/>
  <c r="E661" i="61"/>
  <c r="B661" i="61"/>
  <c r="I660" i="61"/>
  <c r="H660" i="61"/>
  <c r="G660" i="61"/>
  <c r="F660" i="61"/>
  <c r="E660" i="61"/>
  <c r="B660" i="61"/>
  <c r="I659" i="61"/>
  <c r="H659" i="61"/>
  <c r="G659" i="61"/>
  <c r="F659" i="61"/>
  <c r="E659" i="61"/>
  <c r="B659" i="61"/>
  <c r="I658" i="61"/>
  <c r="H658" i="61"/>
  <c r="G658" i="61"/>
  <c r="F658" i="61"/>
  <c r="E658" i="61"/>
  <c r="B658" i="61"/>
  <c r="I657" i="61"/>
  <c r="H657" i="61"/>
  <c r="G657" i="61"/>
  <c r="F657" i="61"/>
  <c r="E657" i="61"/>
  <c r="B657" i="61"/>
  <c r="I656" i="61"/>
  <c r="H656" i="61"/>
  <c r="G656" i="61"/>
  <c r="F656" i="61"/>
  <c r="E656" i="61"/>
  <c r="B656" i="61"/>
  <c r="I655" i="61"/>
  <c r="H655" i="61"/>
  <c r="G655" i="61"/>
  <c r="F655" i="61"/>
  <c r="E655" i="61"/>
  <c r="B655" i="61"/>
  <c r="I643" i="61"/>
  <c r="H643" i="61"/>
  <c r="G643" i="61"/>
  <c r="F643" i="61"/>
  <c r="E643" i="61"/>
  <c r="I630" i="61"/>
  <c r="H630" i="61"/>
  <c r="G630" i="61"/>
  <c r="F630" i="61"/>
  <c r="E630" i="61"/>
  <c r="I629" i="61"/>
  <c r="H629" i="61"/>
  <c r="G629" i="61"/>
  <c r="F629" i="61"/>
  <c r="E629" i="61"/>
  <c r="I628" i="61"/>
  <c r="H628" i="61"/>
  <c r="G628" i="61"/>
  <c r="F628" i="61"/>
  <c r="E628" i="61"/>
  <c r="I627" i="61"/>
  <c r="H627" i="61"/>
  <c r="G627" i="61"/>
  <c r="F627" i="61"/>
  <c r="E627" i="61"/>
  <c r="B624" i="61"/>
  <c r="B623" i="61"/>
  <c r="B622" i="61"/>
  <c r="B621" i="61"/>
  <c r="B618" i="61"/>
  <c r="I617" i="61"/>
  <c r="H617" i="61"/>
  <c r="G617" i="61"/>
  <c r="F617" i="61"/>
  <c r="E617" i="61"/>
  <c r="B617" i="61"/>
  <c r="I605" i="61"/>
  <c r="H605" i="61"/>
  <c r="G605" i="61"/>
  <c r="F605" i="61"/>
  <c r="E605" i="61"/>
  <c r="I592" i="61"/>
  <c r="H592" i="61"/>
  <c r="G592" i="61"/>
  <c r="F592" i="61"/>
  <c r="E592" i="61"/>
  <c r="I591" i="61"/>
  <c r="H591" i="61"/>
  <c r="G591" i="61"/>
  <c r="F591" i="61"/>
  <c r="E591" i="61"/>
  <c r="I590" i="61"/>
  <c r="H590" i="61"/>
  <c r="G590" i="61"/>
  <c r="F590" i="61"/>
  <c r="E590" i="61"/>
  <c r="I589" i="61"/>
  <c r="H589" i="61"/>
  <c r="G589" i="61"/>
  <c r="F589" i="61"/>
  <c r="E589" i="61"/>
  <c r="B586" i="61"/>
  <c r="B585" i="61"/>
  <c r="B584" i="61"/>
  <c r="B583" i="61"/>
  <c r="B580" i="61"/>
  <c r="I579" i="61"/>
  <c r="H579" i="61"/>
  <c r="G579" i="61"/>
  <c r="F579" i="61"/>
  <c r="E579" i="61"/>
  <c r="B579" i="61"/>
  <c r="B562" i="61"/>
  <c r="U559" i="61"/>
  <c r="I562" i="61" s="1"/>
  <c r="T559" i="61"/>
  <c r="H562" i="61" s="1"/>
  <c r="S559" i="61"/>
  <c r="G562" i="61" s="1"/>
  <c r="R559" i="61"/>
  <c r="F562" i="61" s="1"/>
  <c r="Q559" i="61"/>
  <c r="E562" i="61" s="1"/>
  <c r="B557" i="61"/>
  <c r="B552" i="61"/>
  <c r="I551" i="61"/>
  <c r="H551" i="61"/>
  <c r="G551" i="61"/>
  <c r="F551" i="61"/>
  <c r="E551" i="61"/>
  <c r="I550" i="61"/>
  <c r="H550" i="61"/>
  <c r="G550" i="61"/>
  <c r="F550" i="61"/>
  <c r="E550" i="61"/>
  <c r="R538" i="61"/>
  <c r="E539" i="61" s="1"/>
  <c r="Q538" i="61"/>
  <c r="P538" i="61"/>
  <c r="O538" i="61"/>
  <c r="N538" i="61"/>
  <c r="M538" i="61"/>
  <c r="R531" i="61"/>
  <c r="E532" i="61" s="1"/>
  <c r="Q531" i="61"/>
  <c r="P531" i="61"/>
  <c r="O531" i="61"/>
  <c r="N531" i="61"/>
  <c r="M531" i="61"/>
  <c r="R524" i="61"/>
  <c r="E525" i="61" s="1"/>
  <c r="Q524" i="61"/>
  <c r="P524" i="61"/>
  <c r="O524" i="61"/>
  <c r="N524" i="61"/>
  <c r="M524" i="61"/>
  <c r="R517" i="61"/>
  <c r="E518" i="61" s="1"/>
  <c r="Q517" i="61"/>
  <c r="P517" i="61"/>
  <c r="O517" i="61"/>
  <c r="N517" i="61"/>
  <c r="M517" i="61"/>
  <c r="R510" i="61"/>
  <c r="E511" i="61" s="1"/>
  <c r="Q510" i="61"/>
  <c r="P510" i="61"/>
  <c r="O510" i="61"/>
  <c r="N510" i="61"/>
  <c r="M510" i="61"/>
  <c r="R503" i="61"/>
  <c r="E504" i="61" s="1"/>
  <c r="Q503" i="61"/>
  <c r="P503" i="61"/>
  <c r="O503" i="61"/>
  <c r="N503" i="61"/>
  <c r="M503" i="61"/>
  <c r="R496" i="61"/>
  <c r="E497" i="61" s="1"/>
  <c r="Q496" i="61"/>
  <c r="P496" i="61"/>
  <c r="O496" i="61"/>
  <c r="N496" i="61"/>
  <c r="M496" i="61"/>
  <c r="R489" i="61"/>
  <c r="E490" i="61" s="1"/>
  <c r="Q489" i="61"/>
  <c r="P489" i="61"/>
  <c r="O489" i="61"/>
  <c r="N489" i="61"/>
  <c r="M489" i="61"/>
  <c r="R482" i="61"/>
  <c r="E483" i="61" s="1"/>
  <c r="Q482" i="61"/>
  <c r="P482" i="61"/>
  <c r="O482" i="61"/>
  <c r="N482" i="61"/>
  <c r="M482" i="61"/>
  <c r="R475" i="61"/>
  <c r="E476" i="61" s="1"/>
  <c r="Q475" i="61"/>
  <c r="P475" i="61"/>
  <c r="O475" i="61"/>
  <c r="N475" i="61"/>
  <c r="M475" i="61"/>
  <c r="I474" i="61"/>
  <c r="H474" i="61"/>
  <c r="G474" i="61"/>
  <c r="F474" i="61"/>
  <c r="E474" i="61"/>
  <c r="T462" i="61"/>
  <c r="E463" i="61" s="1"/>
  <c r="S462" i="61"/>
  <c r="R462" i="61"/>
  <c r="Q462" i="61"/>
  <c r="P462" i="61"/>
  <c r="N462" i="61"/>
  <c r="M462" i="61"/>
  <c r="T455" i="61"/>
  <c r="E456" i="61" s="1"/>
  <c r="S455" i="61"/>
  <c r="R455" i="61"/>
  <c r="Q455" i="61"/>
  <c r="P455" i="61"/>
  <c r="N455" i="61"/>
  <c r="M455" i="61"/>
  <c r="T448" i="61"/>
  <c r="E449" i="61" s="1"/>
  <c r="S448" i="61"/>
  <c r="R448" i="61"/>
  <c r="Q448" i="61"/>
  <c r="P448" i="61"/>
  <c r="N448" i="61"/>
  <c r="M448" i="61"/>
  <c r="T441" i="61"/>
  <c r="E442" i="61" s="1"/>
  <c r="S441" i="61"/>
  <c r="R441" i="61"/>
  <c r="Q441" i="61"/>
  <c r="P441" i="61"/>
  <c r="N441" i="61"/>
  <c r="M441" i="61"/>
  <c r="T434" i="61"/>
  <c r="E435" i="61" s="1"/>
  <c r="S434" i="61"/>
  <c r="R434" i="61"/>
  <c r="Q434" i="61"/>
  <c r="P434" i="61"/>
  <c r="N434" i="61"/>
  <c r="M434" i="61"/>
  <c r="T427" i="61"/>
  <c r="E428" i="61" s="1"/>
  <c r="S427" i="61"/>
  <c r="R427" i="61"/>
  <c r="Q427" i="61"/>
  <c r="P427" i="61"/>
  <c r="N427" i="61"/>
  <c r="M427" i="61"/>
  <c r="T420" i="61"/>
  <c r="E421" i="61" s="1"/>
  <c r="S420" i="61"/>
  <c r="R420" i="61"/>
  <c r="Q420" i="61"/>
  <c r="P420" i="61"/>
  <c r="N420" i="61"/>
  <c r="M420" i="61"/>
  <c r="T413" i="61"/>
  <c r="E414" i="61" s="1"/>
  <c r="S413" i="61"/>
  <c r="R413" i="61"/>
  <c r="Q413" i="61"/>
  <c r="P413" i="61"/>
  <c r="N413" i="61"/>
  <c r="M413" i="61"/>
  <c r="T406" i="61"/>
  <c r="E407" i="61" s="1"/>
  <c r="S406" i="61"/>
  <c r="R406" i="61"/>
  <c r="E406" i="61" s="1"/>
  <c r="E410" i="61" s="1"/>
  <c r="Q406" i="61"/>
  <c r="P406" i="61"/>
  <c r="N406" i="61"/>
  <c r="M406" i="61"/>
  <c r="T399" i="61"/>
  <c r="E400" i="61" s="1"/>
  <c r="S399" i="61"/>
  <c r="R399" i="61"/>
  <c r="Q399" i="61"/>
  <c r="P399" i="61"/>
  <c r="N399" i="61"/>
  <c r="M399" i="61"/>
  <c r="I398" i="61"/>
  <c r="H398" i="61"/>
  <c r="G398" i="61"/>
  <c r="F398" i="61"/>
  <c r="E398" i="61"/>
  <c r="T388" i="61"/>
  <c r="E389" i="61" s="1"/>
  <c r="S388" i="61"/>
  <c r="R388" i="61"/>
  <c r="Q388" i="61"/>
  <c r="P388" i="61"/>
  <c r="N388" i="61"/>
  <c r="M388" i="61"/>
  <c r="T381" i="61"/>
  <c r="E382" i="61" s="1"/>
  <c r="S381" i="61"/>
  <c r="R381" i="61"/>
  <c r="Q381" i="61"/>
  <c r="P381" i="61"/>
  <c r="N381" i="61"/>
  <c r="M381" i="61"/>
  <c r="T374" i="61"/>
  <c r="E375" i="61" s="1"/>
  <c r="S374" i="61"/>
  <c r="R374" i="61"/>
  <c r="Q374" i="61"/>
  <c r="P374" i="61"/>
  <c r="N374" i="61"/>
  <c r="M374" i="61"/>
  <c r="T367" i="61"/>
  <c r="E368" i="61" s="1"/>
  <c r="S367" i="61"/>
  <c r="R367" i="61"/>
  <c r="Q367" i="61"/>
  <c r="P367" i="61"/>
  <c r="N367" i="61"/>
  <c r="M367" i="61"/>
  <c r="T360" i="61"/>
  <c r="E361" i="61" s="1"/>
  <c r="S360" i="61"/>
  <c r="R360" i="61"/>
  <c r="Q360" i="61"/>
  <c r="P360" i="61"/>
  <c r="N360" i="61"/>
  <c r="M360" i="61"/>
  <c r="T353" i="61"/>
  <c r="E354" i="61" s="1"/>
  <c r="S353" i="61"/>
  <c r="R353" i="61"/>
  <c r="Q353" i="61"/>
  <c r="P353" i="61"/>
  <c r="N353" i="61"/>
  <c r="M353" i="61"/>
  <c r="T346" i="61"/>
  <c r="E347" i="61" s="1"/>
  <c r="S346" i="61"/>
  <c r="R346" i="61"/>
  <c r="Q346" i="61"/>
  <c r="P346" i="61"/>
  <c r="N346" i="61"/>
  <c r="M346" i="61"/>
  <c r="T339" i="61"/>
  <c r="E340" i="61" s="1"/>
  <c r="S339" i="61"/>
  <c r="R339" i="61"/>
  <c r="Q339" i="61"/>
  <c r="P339" i="61"/>
  <c r="N339" i="61"/>
  <c r="M339" i="61"/>
  <c r="T332" i="61"/>
  <c r="E333" i="61" s="1"/>
  <c r="S332" i="61"/>
  <c r="R332" i="61"/>
  <c r="Q332" i="61"/>
  <c r="P332" i="61"/>
  <c r="N332" i="61"/>
  <c r="M332" i="61"/>
  <c r="T325" i="61"/>
  <c r="E326" i="61" s="1"/>
  <c r="S325" i="61"/>
  <c r="R325" i="61"/>
  <c r="Q325" i="61"/>
  <c r="P325" i="61"/>
  <c r="N325" i="61"/>
  <c r="M325" i="61"/>
  <c r="I324" i="61"/>
  <c r="H324" i="61"/>
  <c r="G324" i="61"/>
  <c r="F324" i="61"/>
  <c r="E324" i="61"/>
  <c r="S311" i="61"/>
  <c r="R311" i="61"/>
  <c r="Q311" i="61"/>
  <c r="P311" i="61"/>
  <c r="N311" i="61"/>
  <c r="M311" i="61"/>
  <c r="S305" i="61"/>
  <c r="R305" i="61"/>
  <c r="Q305" i="61"/>
  <c r="P305" i="61"/>
  <c r="N305" i="61"/>
  <c r="M305" i="61"/>
  <c r="S299" i="61"/>
  <c r="R299" i="61"/>
  <c r="Q299" i="61"/>
  <c r="P299" i="61"/>
  <c r="N299" i="61"/>
  <c r="M299" i="61"/>
  <c r="S293" i="61"/>
  <c r="R293" i="61"/>
  <c r="Q293" i="61"/>
  <c r="P293" i="61"/>
  <c r="N293" i="61"/>
  <c r="M293" i="61"/>
  <c r="S287" i="61"/>
  <c r="R287" i="61"/>
  <c r="Q287" i="61"/>
  <c r="P287" i="61"/>
  <c r="N287" i="61"/>
  <c r="M287" i="61"/>
  <c r="S281" i="61"/>
  <c r="R281" i="61"/>
  <c r="Q281" i="61"/>
  <c r="P281" i="61"/>
  <c r="N281" i="61"/>
  <c r="M281" i="61"/>
  <c r="S275" i="61"/>
  <c r="R275" i="61"/>
  <c r="Q275" i="61"/>
  <c r="P275" i="61"/>
  <c r="N275" i="61"/>
  <c r="M275" i="61"/>
  <c r="S269" i="61"/>
  <c r="R269" i="61"/>
  <c r="Q269" i="61"/>
  <c r="P269" i="61"/>
  <c r="N269" i="61"/>
  <c r="M269" i="61"/>
  <c r="S263" i="61"/>
  <c r="R263" i="61"/>
  <c r="Q263" i="61"/>
  <c r="P263" i="61"/>
  <c r="N263" i="61"/>
  <c r="M263" i="61"/>
  <c r="S257" i="61"/>
  <c r="R257" i="61"/>
  <c r="Q257" i="61"/>
  <c r="P257" i="61"/>
  <c r="N257" i="61"/>
  <c r="M257" i="61"/>
  <c r="S251" i="61"/>
  <c r="R251" i="61"/>
  <c r="Q251" i="61"/>
  <c r="P251" i="61"/>
  <c r="N251" i="61"/>
  <c r="M251" i="61"/>
  <c r="S245" i="61"/>
  <c r="R245" i="61"/>
  <c r="Q245" i="61"/>
  <c r="P245" i="61"/>
  <c r="N245" i="61"/>
  <c r="M245" i="61"/>
  <c r="S239" i="61"/>
  <c r="R239" i="61"/>
  <c r="Q239" i="61"/>
  <c r="P239" i="61"/>
  <c r="N239" i="61"/>
  <c r="M239" i="61"/>
  <c r="S233" i="61"/>
  <c r="R233" i="61"/>
  <c r="Q233" i="61"/>
  <c r="P233" i="61"/>
  <c r="N233" i="61"/>
  <c r="M233" i="61"/>
  <c r="S227" i="61"/>
  <c r="R227" i="61"/>
  <c r="Q227" i="61"/>
  <c r="P227" i="61"/>
  <c r="N227" i="61"/>
  <c r="M227" i="61"/>
  <c r="S221" i="61"/>
  <c r="R221" i="61"/>
  <c r="Q221" i="61"/>
  <c r="P221" i="61"/>
  <c r="N221" i="61"/>
  <c r="M221" i="61"/>
  <c r="S215" i="61"/>
  <c r="R215" i="61"/>
  <c r="Q215" i="61"/>
  <c r="P215" i="61"/>
  <c r="N215" i="61"/>
  <c r="M215" i="61"/>
  <c r="S209" i="61"/>
  <c r="R209" i="61"/>
  <c r="Q209" i="61"/>
  <c r="P209" i="61"/>
  <c r="N209" i="61"/>
  <c r="M209" i="61"/>
  <c r="S203" i="61"/>
  <c r="R203" i="61"/>
  <c r="Q203" i="61"/>
  <c r="P203" i="61"/>
  <c r="N203" i="61"/>
  <c r="M203" i="61"/>
  <c r="S197" i="61"/>
  <c r="R197" i="61"/>
  <c r="Q197" i="61"/>
  <c r="P197" i="61"/>
  <c r="N197" i="61"/>
  <c r="M197" i="61"/>
  <c r="S191" i="61"/>
  <c r="R191" i="61"/>
  <c r="Q191" i="61"/>
  <c r="P191" i="61"/>
  <c r="N191" i="61"/>
  <c r="M191" i="61"/>
  <c r="S185" i="61"/>
  <c r="R185" i="61"/>
  <c r="Q185" i="61"/>
  <c r="P185" i="61"/>
  <c r="N185" i="61"/>
  <c r="M185" i="61"/>
  <c r="S179" i="61"/>
  <c r="R179" i="61"/>
  <c r="Q179" i="61"/>
  <c r="P179" i="61"/>
  <c r="N179" i="61"/>
  <c r="M179" i="61"/>
  <c r="S173" i="61"/>
  <c r="R173" i="61"/>
  <c r="Q173" i="61"/>
  <c r="P173" i="61"/>
  <c r="N173" i="61"/>
  <c r="M173" i="61"/>
  <c r="S167" i="61"/>
  <c r="R167" i="61"/>
  <c r="Q167" i="61"/>
  <c r="P167" i="61"/>
  <c r="N167" i="61"/>
  <c r="M167" i="61"/>
  <c r="S161" i="61"/>
  <c r="R161" i="61"/>
  <c r="Q161" i="61"/>
  <c r="P161" i="61"/>
  <c r="N161" i="61"/>
  <c r="M161" i="61"/>
  <c r="S155" i="61"/>
  <c r="R155" i="61"/>
  <c r="Q155" i="61"/>
  <c r="P155" i="61"/>
  <c r="N155" i="61"/>
  <c r="M155" i="61"/>
  <c r="S149" i="61"/>
  <c r="R149" i="61"/>
  <c r="Q149" i="61"/>
  <c r="P149" i="61"/>
  <c r="N149" i="61"/>
  <c r="M149" i="61"/>
  <c r="S143" i="61"/>
  <c r="R143" i="61"/>
  <c r="Q143" i="61"/>
  <c r="P143" i="61"/>
  <c r="N143" i="61"/>
  <c r="M143" i="61"/>
  <c r="S137" i="61"/>
  <c r="R137" i="61"/>
  <c r="Q137" i="61"/>
  <c r="P137" i="61"/>
  <c r="N137" i="61"/>
  <c r="M137" i="61"/>
  <c r="S131" i="61"/>
  <c r="R131" i="61"/>
  <c r="Q131" i="61"/>
  <c r="P131" i="61"/>
  <c r="N131" i="61"/>
  <c r="M131" i="61"/>
  <c r="S125" i="61"/>
  <c r="R125" i="61"/>
  <c r="Q125" i="61"/>
  <c r="P125" i="61"/>
  <c r="N125" i="61"/>
  <c r="M125" i="61"/>
  <c r="S119" i="61"/>
  <c r="R119" i="61"/>
  <c r="Q119" i="61"/>
  <c r="P119" i="61"/>
  <c r="N119" i="61"/>
  <c r="M119" i="61"/>
  <c r="S113" i="61"/>
  <c r="R113" i="61"/>
  <c r="Q113" i="61"/>
  <c r="P113" i="61"/>
  <c r="N113" i="61"/>
  <c r="M113" i="61"/>
  <c r="S107" i="61"/>
  <c r="R107" i="61"/>
  <c r="Q107" i="61"/>
  <c r="P107" i="61"/>
  <c r="N107" i="61"/>
  <c r="M107" i="61"/>
  <c r="S101" i="61"/>
  <c r="R101" i="61"/>
  <c r="Q101" i="61"/>
  <c r="P101" i="61"/>
  <c r="N101" i="61"/>
  <c r="M101" i="61"/>
  <c r="S95" i="61"/>
  <c r="R95" i="61"/>
  <c r="Q95" i="61"/>
  <c r="P95" i="61"/>
  <c r="N95" i="61"/>
  <c r="M95" i="61"/>
  <c r="S89" i="61"/>
  <c r="R89" i="61"/>
  <c r="Q89" i="61"/>
  <c r="P89" i="61"/>
  <c r="N89" i="61"/>
  <c r="M89" i="61"/>
  <c r="S83" i="61"/>
  <c r="R83" i="61"/>
  <c r="Q83" i="61"/>
  <c r="P83" i="61"/>
  <c r="N83" i="61"/>
  <c r="M83" i="61"/>
  <c r="S77" i="61"/>
  <c r="R77" i="61"/>
  <c r="Q77" i="61"/>
  <c r="P77" i="61"/>
  <c r="N77" i="61"/>
  <c r="M77" i="61"/>
  <c r="S71" i="61"/>
  <c r="R71" i="61"/>
  <c r="Q71" i="61"/>
  <c r="P71" i="61"/>
  <c r="N71" i="61"/>
  <c r="M71" i="61"/>
  <c r="S65" i="61"/>
  <c r="R65" i="61"/>
  <c r="Q65" i="61"/>
  <c r="P65" i="61"/>
  <c r="N65" i="61"/>
  <c r="M65" i="61"/>
  <c r="S59" i="61"/>
  <c r="R59" i="61"/>
  <c r="Q59" i="61"/>
  <c r="P59" i="61"/>
  <c r="N59" i="61"/>
  <c r="M59" i="61"/>
  <c r="S53" i="61"/>
  <c r="R53" i="61"/>
  <c r="Q53" i="61"/>
  <c r="P53" i="61"/>
  <c r="N53" i="61"/>
  <c r="M53" i="61"/>
  <c r="S47" i="61"/>
  <c r="R47" i="61"/>
  <c r="Q47" i="61"/>
  <c r="P47" i="61"/>
  <c r="N47" i="61"/>
  <c r="M47" i="61"/>
  <c r="S41" i="61"/>
  <c r="R41" i="61"/>
  <c r="Q41" i="61"/>
  <c r="P41" i="61"/>
  <c r="N41" i="61"/>
  <c r="M41" i="61"/>
  <c r="S35" i="61"/>
  <c r="R35" i="61"/>
  <c r="Q35" i="61"/>
  <c r="P35" i="61"/>
  <c r="N35" i="61"/>
  <c r="M35" i="61"/>
  <c r="S29" i="61"/>
  <c r="R29" i="61"/>
  <c r="Q29" i="61"/>
  <c r="P29" i="61"/>
  <c r="N29" i="61"/>
  <c r="M29" i="61"/>
  <c r="S23" i="61"/>
  <c r="R23" i="61"/>
  <c r="Q23" i="61"/>
  <c r="P23" i="61"/>
  <c r="N23" i="61"/>
  <c r="M23" i="61"/>
  <c r="S17" i="61"/>
  <c r="R17" i="61"/>
  <c r="Q17" i="61"/>
  <c r="P17" i="61"/>
  <c r="M17" i="61"/>
  <c r="B4" i="61"/>
  <c r="B3" i="61"/>
  <c r="B2" i="61"/>
  <c r="O749" i="60"/>
  <c r="I747" i="60" s="1"/>
  <c r="M749" i="60"/>
  <c r="I746" i="60" s="1"/>
  <c r="O748" i="60"/>
  <c r="H747" i="60" s="1"/>
  <c r="M748" i="60"/>
  <c r="H746" i="60" s="1"/>
  <c r="O747" i="60"/>
  <c r="G747" i="60" s="1"/>
  <c r="M747" i="60"/>
  <c r="G746" i="60" s="1"/>
  <c r="O746" i="60"/>
  <c r="M746" i="60"/>
  <c r="F746" i="60" s="1"/>
  <c r="O745" i="60"/>
  <c r="E747" i="60" s="1"/>
  <c r="M745" i="60"/>
  <c r="E746" i="60" s="1"/>
  <c r="I727" i="60"/>
  <c r="H727" i="60"/>
  <c r="G727" i="60"/>
  <c r="F727" i="60"/>
  <c r="E727" i="60"/>
  <c r="I726" i="60"/>
  <c r="H726" i="60"/>
  <c r="G726" i="60"/>
  <c r="F726" i="60"/>
  <c r="E726" i="60"/>
  <c r="B726" i="60"/>
  <c r="I725" i="60"/>
  <c r="H725" i="60"/>
  <c r="G725" i="60"/>
  <c r="F725" i="60"/>
  <c r="E725" i="60"/>
  <c r="B725" i="60"/>
  <c r="I724" i="60"/>
  <c r="H724" i="60"/>
  <c r="G724" i="60"/>
  <c r="F724" i="60"/>
  <c r="E724" i="60"/>
  <c r="B724" i="60"/>
  <c r="I723" i="60"/>
  <c r="H723" i="60"/>
  <c r="G723" i="60"/>
  <c r="F723" i="60"/>
  <c r="E723" i="60"/>
  <c r="B723" i="60"/>
  <c r="I722" i="60"/>
  <c r="H722" i="60"/>
  <c r="G722" i="60"/>
  <c r="F722" i="60"/>
  <c r="E722" i="60"/>
  <c r="B722" i="60"/>
  <c r="I721" i="60"/>
  <c r="H721" i="60"/>
  <c r="G721" i="60"/>
  <c r="F721" i="60"/>
  <c r="E721" i="60"/>
  <c r="B721" i="60"/>
  <c r="I720" i="60"/>
  <c r="H720" i="60"/>
  <c r="G720" i="60"/>
  <c r="F720" i="60"/>
  <c r="E720" i="60"/>
  <c r="C720" i="60"/>
  <c r="I719" i="60"/>
  <c r="H719" i="60"/>
  <c r="G719" i="60"/>
  <c r="F719" i="60"/>
  <c r="E719" i="60"/>
  <c r="C719" i="60"/>
  <c r="B718" i="60"/>
  <c r="I717" i="60"/>
  <c r="H717" i="60"/>
  <c r="G717" i="60"/>
  <c r="F717" i="60"/>
  <c r="E717" i="60"/>
  <c r="C717" i="60"/>
  <c r="I716" i="60"/>
  <c r="H716" i="60"/>
  <c r="G716" i="60"/>
  <c r="F716" i="60"/>
  <c r="E716" i="60"/>
  <c r="C716" i="60"/>
  <c r="I715" i="60"/>
  <c r="H715" i="60"/>
  <c r="G715" i="60"/>
  <c r="F715" i="60"/>
  <c r="E715" i="60"/>
  <c r="C715" i="60"/>
  <c r="B714" i="60"/>
  <c r="I713" i="60"/>
  <c r="H713" i="60"/>
  <c r="G713" i="60"/>
  <c r="F713" i="60"/>
  <c r="E713" i="60"/>
  <c r="B713" i="60"/>
  <c r="I709" i="60"/>
  <c r="H709" i="60"/>
  <c r="G709" i="60"/>
  <c r="F709" i="60"/>
  <c r="E709" i="60"/>
  <c r="B709" i="60"/>
  <c r="I708" i="60"/>
  <c r="H708" i="60"/>
  <c r="G708" i="60"/>
  <c r="F708" i="60"/>
  <c r="E708" i="60"/>
  <c r="B708" i="60"/>
  <c r="I707" i="60"/>
  <c r="H707" i="60"/>
  <c r="G707" i="60"/>
  <c r="F707" i="60"/>
  <c r="E707" i="60"/>
  <c r="B707" i="60"/>
  <c r="I706" i="60"/>
  <c r="H706" i="60"/>
  <c r="G706" i="60"/>
  <c r="F706" i="60"/>
  <c r="E706" i="60"/>
  <c r="B706" i="60"/>
  <c r="I705" i="60"/>
  <c r="H705" i="60"/>
  <c r="G705" i="60"/>
  <c r="F705" i="60"/>
  <c r="E705" i="60"/>
  <c r="B705" i="60"/>
  <c r="I703" i="60"/>
  <c r="H703" i="60"/>
  <c r="G703" i="60"/>
  <c r="F703" i="60"/>
  <c r="E703" i="60"/>
  <c r="B703" i="60"/>
  <c r="I702" i="60"/>
  <c r="H702" i="60"/>
  <c r="G702" i="60"/>
  <c r="F702" i="60"/>
  <c r="E702" i="60"/>
  <c r="B702" i="60"/>
  <c r="I700" i="60"/>
  <c r="H700" i="60"/>
  <c r="G700" i="60"/>
  <c r="F700" i="60"/>
  <c r="E700" i="60"/>
  <c r="C700" i="60"/>
  <c r="B700" i="60"/>
  <c r="I699" i="60"/>
  <c r="H699" i="60"/>
  <c r="G699" i="60"/>
  <c r="F699" i="60"/>
  <c r="E699" i="60"/>
  <c r="C699" i="60"/>
  <c r="B699" i="60"/>
  <c r="I698" i="60"/>
  <c r="H698" i="60"/>
  <c r="G698" i="60"/>
  <c r="F698" i="60"/>
  <c r="E698" i="60"/>
  <c r="C698" i="60"/>
  <c r="B698" i="60"/>
  <c r="I696" i="60"/>
  <c r="H696" i="60"/>
  <c r="G696" i="60"/>
  <c r="F696" i="60"/>
  <c r="E696" i="60"/>
  <c r="B696" i="60"/>
  <c r="I695" i="60"/>
  <c r="H695" i="60"/>
  <c r="G695" i="60"/>
  <c r="F695" i="60"/>
  <c r="E695" i="60"/>
  <c r="B695" i="60"/>
  <c r="I694" i="60"/>
  <c r="H694" i="60"/>
  <c r="G694" i="60"/>
  <c r="F694" i="60"/>
  <c r="E694" i="60"/>
  <c r="B694" i="60"/>
  <c r="I689" i="60"/>
  <c r="H689" i="60"/>
  <c r="G689" i="60"/>
  <c r="F689" i="60"/>
  <c r="E689" i="60"/>
  <c r="B689" i="60"/>
  <c r="I688" i="60"/>
  <c r="H688" i="60"/>
  <c r="G688" i="60"/>
  <c r="F688" i="60"/>
  <c r="E688" i="60"/>
  <c r="B688" i="60"/>
  <c r="I687" i="60"/>
  <c r="H687" i="60"/>
  <c r="G687" i="60"/>
  <c r="F687" i="60"/>
  <c r="E687" i="60"/>
  <c r="B687" i="60"/>
  <c r="I686" i="60"/>
  <c r="H686" i="60"/>
  <c r="G686" i="60"/>
  <c r="F686" i="60"/>
  <c r="E686" i="60"/>
  <c r="B686" i="60"/>
  <c r="I685" i="60"/>
  <c r="H685" i="60"/>
  <c r="G685" i="60"/>
  <c r="F685" i="60"/>
  <c r="E685" i="60"/>
  <c r="B685" i="60"/>
  <c r="I684" i="60"/>
  <c r="H684" i="60"/>
  <c r="G684" i="60"/>
  <c r="F684" i="60"/>
  <c r="E684" i="60"/>
  <c r="B684" i="60"/>
  <c r="I683" i="60"/>
  <c r="H683" i="60"/>
  <c r="G683" i="60"/>
  <c r="F683" i="60"/>
  <c r="E683" i="60"/>
  <c r="B683" i="60"/>
  <c r="I682" i="60"/>
  <c r="H682" i="60"/>
  <c r="G682" i="60"/>
  <c r="F682" i="60"/>
  <c r="E682" i="60"/>
  <c r="B682" i="60"/>
  <c r="I681" i="60"/>
  <c r="H681" i="60"/>
  <c r="G681" i="60"/>
  <c r="F681" i="60"/>
  <c r="E681" i="60"/>
  <c r="B681" i="60"/>
  <c r="I680" i="60"/>
  <c r="H680" i="60"/>
  <c r="G680" i="60"/>
  <c r="F680" i="60"/>
  <c r="E680" i="60"/>
  <c r="B680" i="60"/>
  <c r="I679" i="60"/>
  <c r="H679" i="60"/>
  <c r="G679" i="60"/>
  <c r="F679" i="60"/>
  <c r="E679" i="60"/>
  <c r="B679" i="60"/>
  <c r="I678" i="60"/>
  <c r="H678" i="60"/>
  <c r="G678" i="60"/>
  <c r="F678" i="60"/>
  <c r="E678" i="60"/>
  <c r="B678" i="60"/>
  <c r="I677" i="60"/>
  <c r="H677" i="60"/>
  <c r="G677" i="60"/>
  <c r="F677" i="60"/>
  <c r="E677" i="60"/>
  <c r="B677" i="60"/>
  <c r="I676" i="60"/>
  <c r="H676" i="60"/>
  <c r="G676" i="60"/>
  <c r="F676" i="60"/>
  <c r="E676" i="60"/>
  <c r="B676" i="60"/>
  <c r="I672" i="60"/>
  <c r="H672" i="60"/>
  <c r="G672" i="60"/>
  <c r="F672" i="60"/>
  <c r="E672" i="60"/>
  <c r="B672" i="60"/>
  <c r="I671" i="60"/>
  <c r="H671" i="60"/>
  <c r="G671" i="60"/>
  <c r="F671" i="60"/>
  <c r="E671" i="60"/>
  <c r="B671" i="60"/>
  <c r="I670" i="60"/>
  <c r="H670" i="60"/>
  <c r="G670" i="60"/>
  <c r="F670" i="60"/>
  <c r="E670" i="60"/>
  <c r="B670" i="60"/>
  <c r="I669" i="60"/>
  <c r="H669" i="60"/>
  <c r="G669" i="60"/>
  <c r="F669" i="60"/>
  <c r="E669" i="60"/>
  <c r="B669" i="60"/>
  <c r="I668" i="60"/>
  <c r="H668" i="60"/>
  <c r="G668" i="60"/>
  <c r="F668" i="60"/>
  <c r="E668" i="60"/>
  <c r="B668" i="60"/>
  <c r="I664" i="60"/>
  <c r="H664" i="60"/>
  <c r="G664" i="60"/>
  <c r="F664" i="60"/>
  <c r="E664" i="60"/>
  <c r="B664" i="60"/>
  <c r="I663" i="60"/>
  <c r="H663" i="60"/>
  <c r="G663" i="60"/>
  <c r="F663" i="60"/>
  <c r="E663" i="60"/>
  <c r="B663" i="60"/>
  <c r="I662" i="60"/>
  <c r="H662" i="60"/>
  <c r="G662" i="60"/>
  <c r="F662" i="60"/>
  <c r="E662" i="60"/>
  <c r="B662" i="60"/>
  <c r="I661" i="60"/>
  <c r="H661" i="60"/>
  <c r="G661" i="60"/>
  <c r="F661" i="60"/>
  <c r="E661" i="60"/>
  <c r="B661" i="60"/>
  <c r="I660" i="60"/>
  <c r="H660" i="60"/>
  <c r="G660" i="60"/>
  <c r="F660" i="60"/>
  <c r="E660" i="60"/>
  <c r="B660" i="60"/>
  <c r="I659" i="60"/>
  <c r="H659" i="60"/>
  <c r="G659" i="60"/>
  <c r="F659" i="60"/>
  <c r="E659" i="60"/>
  <c r="B659" i="60"/>
  <c r="I658" i="60"/>
  <c r="H658" i="60"/>
  <c r="G658" i="60"/>
  <c r="F658" i="60"/>
  <c r="E658" i="60"/>
  <c r="B658" i="60"/>
  <c r="I657" i="60"/>
  <c r="H657" i="60"/>
  <c r="G657" i="60"/>
  <c r="F657" i="60"/>
  <c r="E657" i="60"/>
  <c r="B657" i="60"/>
  <c r="I656" i="60"/>
  <c r="H656" i="60"/>
  <c r="G656" i="60"/>
  <c r="F656" i="60"/>
  <c r="E656" i="60"/>
  <c r="B656" i="60"/>
  <c r="I655" i="60"/>
  <c r="H655" i="60"/>
  <c r="G655" i="60"/>
  <c r="F655" i="60"/>
  <c r="E655" i="60"/>
  <c r="B655" i="60"/>
  <c r="I643" i="60"/>
  <c r="H643" i="60"/>
  <c r="G643" i="60"/>
  <c r="F643" i="60"/>
  <c r="E643" i="60"/>
  <c r="I630" i="60"/>
  <c r="H630" i="60"/>
  <c r="G630" i="60"/>
  <c r="F630" i="60"/>
  <c r="E630" i="60"/>
  <c r="I629" i="60"/>
  <c r="H629" i="60"/>
  <c r="G629" i="60"/>
  <c r="F629" i="60"/>
  <c r="E629" i="60"/>
  <c r="I628" i="60"/>
  <c r="H628" i="60"/>
  <c r="G628" i="60"/>
  <c r="F628" i="60"/>
  <c r="E628" i="60"/>
  <c r="I627" i="60"/>
  <c r="H627" i="60"/>
  <c r="G627" i="60"/>
  <c r="F627" i="60"/>
  <c r="E627" i="60"/>
  <c r="B624" i="60"/>
  <c r="B623" i="60"/>
  <c r="B622" i="60"/>
  <c r="B621" i="60"/>
  <c r="B618" i="60"/>
  <c r="I617" i="60"/>
  <c r="H617" i="60"/>
  <c r="G617" i="60"/>
  <c r="F617" i="60"/>
  <c r="E617" i="60"/>
  <c r="B617" i="60"/>
  <c r="I605" i="60"/>
  <c r="H605" i="60"/>
  <c r="G605" i="60"/>
  <c r="F605" i="60"/>
  <c r="E605" i="60"/>
  <c r="I592" i="60"/>
  <c r="H592" i="60"/>
  <c r="G592" i="60"/>
  <c r="F592" i="60"/>
  <c r="E592" i="60"/>
  <c r="I591" i="60"/>
  <c r="H591" i="60"/>
  <c r="G591" i="60"/>
  <c r="F591" i="60"/>
  <c r="E591" i="60"/>
  <c r="I590" i="60"/>
  <c r="H590" i="60"/>
  <c r="G590" i="60"/>
  <c r="F590" i="60"/>
  <c r="E590" i="60"/>
  <c r="I589" i="60"/>
  <c r="H589" i="60"/>
  <c r="G589" i="60"/>
  <c r="F589" i="60"/>
  <c r="E589" i="60"/>
  <c r="B586" i="60"/>
  <c r="B585" i="60"/>
  <c r="B584" i="60"/>
  <c r="B583" i="60"/>
  <c r="B580" i="60"/>
  <c r="I579" i="60"/>
  <c r="H579" i="60"/>
  <c r="G579" i="60"/>
  <c r="F579" i="60"/>
  <c r="E579" i="60"/>
  <c r="B579" i="60"/>
  <c r="B562" i="60"/>
  <c r="A561" i="60"/>
  <c r="U559" i="60"/>
  <c r="I562" i="60" s="1"/>
  <c r="T559" i="60"/>
  <c r="H562" i="60" s="1"/>
  <c r="S559" i="60"/>
  <c r="G562" i="60" s="1"/>
  <c r="R559" i="60"/>
  <c r="F562" i="60" s="1"/>
  <c r="Q559" i="60"/>
  <c r="E562" i="60" s="1"/>
  <c r="B557" i="60"/>
  <c r="A556" i="60"/>
  <c r="B552" i="60"/>
  <c r="I551" i="60"/>
  <c r="H551" i="60"/>
  <c r="G551" i="60"/>
  <c r="F551" i="60"/>
  <c r="E551" i="60"/>
  <c r="I550" i="60"/>
  <c r="H550" i="60"/>
  <c r="G550" i="60"/>
  <c r="F550" i="60"/>
  <c r="E550" i="60"/>
  <c r="R538" i="60"/>
  <c r="E539" i="60" s="1"/>
  <c r="Q538" i="60"/>
  <c r="P538" i="60"/>
  <c r="O538" i="60"/>
  <c r="N538" i="60"/>
  <c r="M538" i="60"/>
  <c r="R531" i="60"/>
  <c r="E532" i="60" s="1"/>
  <c r="Q531" i="60"/>
  <c r="P531" i="60"/>
  <c r="O531" i="60"/>
  <c r="N531" i="60"/>
  <c r="M531" i="60"/>
  <c r="R524" i="60"/>
  <c r="E525" i="60" s="1"/>
  <c r="Q524" i="60"/>
  <c r="P524" i="60"/>
  <c r="O524" i="60"/>
  <c r="N524" i="60"/>
  <c r="M524" i="60"/>
  <c r="R517" i="60"/>
  <c r="E518" i="60" s="1"/>
  <c r="Q517" i="60"/>
  <c r="P517" i="60"/>
  <c r="O517" i="60"/>
  <c r="N517" i="60"/>
  <c r="M517" i="60"/>
  <c r="R510" i="60"/>
  <c r="E511" i="60" s="1"/>
  <c r="Q510" i="60"/>
  <c r="P510" i="60"/>
  <c r="O510" i="60"/>
  <c r="N510" i="60"/>
  <c r="M510" i="60"/>
  <c r="A737" i="60"/>
  <c r="R503" i="60"/>
  <c r="E504" i="60" s="1"/>
  <c r="Q503" i="60"/>
  <c r="P503" i="60"/>
  <c r="O503" i="60"/>
  <c r="N503" i="60"/>
  <c r="M503" i="60"/>
  <c r="R496" i="60"/>
  <c r="E497" i="60" s="1"/>
  <c r="Q496" i="60"/>
  <c r="P496" i="60"/>
  <c r="O496" i="60"/>
  <c r="N496" i="60"/>
  <c r="M496" i="60"/>
  <c r="R489" i="60"/>
  <c r="E490" i="60" s="1"/>
  <c r="Q489" i="60"/>
  <c r="P489" i="60"/>
  <c r="O489" i="60"/>
  <c r="N489" i="60"/>
  <c r="M489" i="60"/>
  <c r="R482" i="60"/>
  <c r="E483" i="60" s="1"/>
  <c r="Q482" i="60"/>
  <c r="P482" i="60"/>
  <c r="O482" i="60"/>
  <c r="N482" i="60"/>
  <c r="M482" i="60"/>
  <c r="R475" i="60"/>
  <c r="E476" i="60" s="1"/>
  <c r="Q475" i="60"/>
  <c r="P475" i="60"/>
  <c r="O475" i="60"/>
  <c r="N475" i="60"/>
  <c r="M475" i="60"/>
  <c r="A475" i="60"/>
  <c r="A732" i="60" s="1"/>
  <c r="I474" i="60"/>
  <c r="H474" i="60"/>
  <c r="G474" i="60"/>
  <c r="F474" i="60"/>
  <c r="E474" i="60"/>
  <c r="T462" i="60"/>
  <c r="E463" i="60" s="1"/>
  <c r="S462" i="60"/>
  <c r="R462" i="60"/>
  <c r="Q462" i="60"/>
  <c r="P462" i="60"/>
  <c r="N462" i="60"/>
  <c r="M462" i="60"/>
  <c r="T455" i="60"/>
  <c r="E456" i="60" s="1"/>
  <c r="S455" i="60"/>
  <c r="R455" i="60"/>
  <c r="Q455" i="60"/>
  <c r="P455" i="60"/>
  <c r="N455" i="60"/>
  <c r="M455" i="60"/>
  <c r="T448" i="60"/>
  <c r="E449" i="60" s="1"/>
  <c r="S448" i="60"/>
  <c r="R448" i="60"/>
  <c r="Q448" i="60"/>
  <c r="P448" i="60"/>
  <c r="N448" i="60"/>
  <c r="M448" i="60"/>
  <c r="T441" i="60"/>
  <c r="E442" i="60" s="1"/>
  <c r="S441" i="60"/>
  <c r="R441" i="60"/>
  <c r="Q441" i="60"/>
  <c r="P441" i="60"/>
  <c r="N441" i="60"/>
  <c r="M441" i="60"/>
  <c r="T434" i="60"/>
  <c r="E435" i="60" s="1"/>
  <c r="S434" i="60"/>
  <c r="R434" i="60"/>
  <c r="Q434" i="60"/>
  <c r="P434" i="60"/>
  <c r="N434" i="60"/>
  <c r="M434" i="60"/>
  <c r="T427" i="60"/>
  <c r="E428" i="60" s="1"/>
  <c r="S427" i="60"/>
  <c r="R427" i="60"/>
  <c r="Q427" i="60"/>
  <c r="P427" i="60"/>
  <c r="N427" i="60"/>
  <c r="M427" i="60"/>
  <c r="T420" i="60"/>
  <c r="E421" i="60" s="1"/>
  <c r="S420" i="60"/>
  <c r="R420" i="60"/>
  <c r="Q420" i="60"/>
  <c r="P420" i="60"/>
  <c r="N420" i="60"/>
  <c r="M420" i="60"/>
  <c r="T413" i="60"/>
  <c r="E414" i="60" s="1"/>
  <c r="S413" i="60"/>
  <c r="R413" i="60"/>
  <c r="Q413" i="60"/>
  <c r="P413" i="60"/>
  <c r="N413" i="60"/>
  <c r="M413" i="60"/>
  <c r="T406" i="60"/>
  <c r="E407" i="60" s="1"/>
  <c r="S406" i="60"/>
  <c r="R406" i="60"/>
  <c r="Q406" i="60"/>
  <c r="P406" i="60"/>
  <c r="N406" i="60"/>
  <c r="M406" i="60"/>
  <c r="T399" i="60"/>
  <c r="E400" i="60" s="1"/>
  <c r="S399" i="60"/>
  <c r="R399" i="60"/>
  <c r="Q399" i="60"/>
  <c r="P399" i="60"/>
  <c r="N399" i="60"/>
  <c r="M399" i="60"/>
  <c r="I398" i="60"/>
  <c r="H398" i="60"/>
  <c r="G398" i="60"/>
  <c r="F398" i="60"/>
  <c r="E398" i="60"/>
  <c r="T388" i="60"/>
  <c r="E389" i="60" s="1"/>
  <c r="S388" i="60"/>
  <c r="R388" i="60"/>
  <c r="Q388" i="60"/>
  <c r="P388" i="60"/>
  <c r="N388" i="60"/>
  <c r="M388" i="60"/>
  <c r="T381" i="60"/>
  <c r="E382" i="60" s="1"/>
  <c r="S381" i="60"/>
  <c r="R381" i="60"/>
  <c r="Q381" i="60"/>
  <c r="P381" i="60"/>
  <c r="N381" i="60"/>
  <c r="M381" i="60"/>
  <c r="T374" i="60"/>
  <c r="E375" i="60" s="1"/>
  <c r="S374" i="60"/>
  <c r="R374" i="60"/>
  <c r="Q374" i="60"/>
  <c r="P374" i="60"/>
  <c r="N374" i="60"/>
  <c r="M374" i="60"/>
  <c r="T367" i="60"/>
  <c r="E368" i="60" s="1"/>
  <c r="S367" i="60"/>
  <c r="R367" i="60"/>
  <c r="Q367" i="60"/>
  <c r="P367" i="60"/>
  <c r="N367" i="60"/>
  <c r="M367" i="60"/>
  <c r="T360" i="60"/>
  <c r="E361" i="60" s="1"/>
  <c r="S360" i="60"/>
  <c r="R360" i="60"/>
  <c r="Q360" i="60"/>
  <c r="P360" i="60"/>
  <c r="N360" i="60"/>
  <c r="M360" i="60"/>
  <c r="T353" i="60"/>
  <c r="E354" i="60" s="1"/>
  <c r="S353" i="60"/>
  <c r="R353" i="60"/>
  <c r="Q353" i="60"/>
  <c r="P353" i="60"/>
  <c r="N353" i="60"/>
  <c r="M353" i="60"/>
  <c r="T346" i="60"/>
  <c r="E347" i="60" s="1"/>
  <c r="S346" i="60"/>
  <c r="R346" i="60"/>
  <c r="Q346" i="60"/>
  <c r="P346" i="60"/>
  <c r="N346" i="60"/>
  <c r="M346" i="60"/>
  <c r="T339" i="60"/>
  <c r="E340" i="60" s="1"/>
  <c r="S339" i="60"/>
  <c r="R339" i="60"/>
  <c r="Q339" i="60"/>
  <c r="P339" i="60"/>
  <c r="N339" i="60"/>
  <c r="M339" i="60"/>
  <c r="T332" i="60"/>
  <c r="E333" i="60" s="1"/>
  <c r="S332" i="60"/>
  <c r="R332" i="60"/>
  <c r="Q332" i="60"/>
  <c r="P332" i="60"/>
  <c r="N332" i="60"/>
  <c r="M332" i="60"/>
  <c r="T325" i="60"/>
  <c r="E326" i="60" s="1"/>
  <c r="S325" i="60"/>
  <c r="R325" i="60"/>
  <c r="Q325" i="60"/>
  <c r="P325" i="60"/>
  <c r="N325" i="60"/>
  <c r="M325" i="60"/>
  <c r="A325" i="60"/>
  <c r="I324" i="60"/>
  <c r="H324" i="60"/>
  <c r="G324" i="60"/>
  <c r="F324" i="60"/>
  <c r="E324" i="60"/>
  <c r="S311" i="60"/>
  <c r="R311" i="60"/>
  <c r="Q311" i="60"/>
  <c r="P311" i="60"/>
  <c r="N311" i="60"/>
  <c r="M311" i="60"/>
  <c r="S305" i="60"/>
  <c r="R305" i="60"/>
  <c r="Q305" i="60"/>
  <c r="P305" i="60"/>
  <c r="N305" i="60"/>
  <c r="M305" i="60"/>
  <c r="S299" i="60"/>
  <c r="R299" i="60"/>
  <c r="Q299" i="60"/>
  <c r="P299" i="60"/>
  <c r="N299" i="60"/>
  <c r="M299" i="60"/>
  <c r="S293" i="60"/>
  <c r="R293" i="60"/>
  <c r="Q293" i="60"/>
  <c r="P293" i="60"/>
  <c r="N293" i="60"/>
  <c r="M293" i="60"/>
  <c r="S287" i="60"/>
  <c r="R287" i="60"/>
  <c r="Q287" i="60"/>
  <c r="P287" i="60"/>
  <c r="N287" i="60"/>
  <c r="M287" i="60"/>
  <c r="S281" i="60"/>
  <c r="R281" i="60"/>
  <c r="Q281" i="60"/>
  <c r="P281" i="60"/>
  <c r="N281" i="60"/>
  <c r="M281" i="60"/>
  <c r="S275" i="60"/>
  <c r="R275" i="60"/>
  <c r="Q275" i="60"/>
  <c r="P275" i="60"/>
  <c r="N275" i="60"/>
  <c r="M275" i="60"/>
  <c r="S269" i="60"/>
  <c r="R269" i="60"/>
  <c r="Q269" i="60"/>
  <c r="P269" i="60"/>
  <c r="N269" i="60"/>
  <c r="M269" i="60"/>
  <c r="S263" i="60"/>
  <c r="R263" i="60"/>
  <c r="Q263" i="60"/>
  <c r="P263" i="60"/>
  <c r="N263" i="60"/>
  <c r="M263" i="60"/>
  <c r="S257" i="60"/>
  <c r="R257" i="60"/>
  <c r="Q257" i="60"/>
  <c r="P257" i="60"/>
  <c r="N257" i="60"/>
  <c r="M257" i="60"/>
  <c r="S251" i="60"/>
  <c r="R251" i="60"/>
  <c r="Q251" i="60"/>
  <c r="P251" i="60"/>
  <c r="N251" i="60"/>
  <c r="M251" i="60"/>
  <c r="S245" i="60"/>
  <c r="R245" i="60"/>
  <c r="Q245" i="60"/>
  <c r="P245" i="60"/>
  <c r="N245" i="60"/>
  <c r="M245" i="60"/>
  <c r="S239" i="60"/>
  <c r="R239" i="60"/>
  <c r="Q239" i="60"/>
  <c r="P239" i="60"/>
  <c r="N239" i="60"/>
  <c r="M239" i="60"/>
  <c r="S233" i="60"/>
  <c r="R233" i="60"/>
  <c r="Q233" i="60"/>
  <c r="P233" i="60"/>
  <c r="N233" i="60"/>
  <c r="M233" i="60"/>
  <c r="S227" i="60"/>
  <c r="R227" i="60"/>
  <c r="Q227" i="60"/>
  <c r="P227" i="60"/>
  <c r="N227" i="60"/>
  <c r="M227" i="60"/>
  <c r="S221" i="60"/>
  <c r="R221" i="60"/>
  <c r="Q221" i="60"/>
  <c r="P221" i="60"/>
  <c r="N221" i="60"/>
  <c r="M221" i="60"/>
  <c r="S215" i="60"/>
  <c r="R215" i="60"/>
  <c r="Q215" i="60"/>
  <c r="P215" i="60"/>
  <c r="N215" i="60"/>
  <c r="M215" i="60"/>
  <c r="S209" i="60"/>
  <c r="R209" i="60"/>
  <c r="Q209" i="60"/>
  <c r="P209" i="60"/>
  <c r="N209" i="60"/>
  <c r="M209" i="60"/>
  <c r="S203" i="60"/>
  <c r="R203" i="60"/>
  <c r="Q203" i="60"/>
  <c r="P203" i="60"/>
  <c r="N203" i="60"/>
  <c r="M203" i="60"/>
  <c r="S197" i="60"/>
  <c r="R197" i="60"/>
  <c r="Q197" i="60"/>
  <c r="P197" i="60"/>
  <c r="N197" i="60"/>
  <c r="M197" i="60"/>
  <c r="S191" i="60"/>
  <c r="R191" i="60"/>
  <c r="Q191" i="60"/>
  <c r="P191" i="60"/>
  <c r="N191" i="60"/>
  <c r="M191" i="60"/>
  <c r="S185" i="60"/>
  <c r="R185" i="60"/>
  <c r="Q185" i="60"/>
  <c r="P185" i="60"/>
  <c r="N185" i="60"/>
  <c r="M185" i="60"/>
  <c r="S179" i="60"/>
  <c r="R179" i="60"/>
  <c r="Q179" i="60"/>
  <c r="P179" i="60"/>
  <c r="N179" i="60"/>
  <c r="M179" i="60"/>
  <c r="S173" i="60"/>
  <c r="R173" i="60"/>
  <c r="Q173" i="60"/>
  <c r="P173" i="60"/>
  <c r="N173" i="60"/>
  <c r="M173" i="60"/>
  <c r="S167" i="60"/>
  <c r="R167" i="60"/>
  <c r="Q167" i="60"/>
  <c r="P167" i="60"/>
  <c r="N167" i="60"/>
  <c r="M167" i="60"/>
  <c r="S161" i="60"/>
  <c r="R161" i="60"/>
  <c r="Q161" i="60"/>
  <c r="P161" i="60"/>
  <c r="N161" i="60"/>
  <c r="M161" i="60"/>
  <c r="S155" i="60"/>
  <c r="R155" i="60"/>
  <c r="Q155" i="60"/>
  <c r="P155" i="60"/>
  <c r="N155" i="60"/>
  <c r="M155" i="60"/>
  <c r="S149" i="60"/>
  <c r="R149" i="60"/>
  <c r="Q149" i="60"/>
  <c r="P149" i="60"/>
  <c r="N149" i="60"/>
  <c r="M149" i="60"/>
  <c r="S143" i="60"/>
  <c r="R143" i="60"/>
  <c r="Q143" i="60"/>
  <c r="P143" i="60"/>
  <c r="N143" i="60"/>
  <c r="M143" i="60"/>
  <c r="S137" i="60"/>
  <c r="R137" i="60"/>
  <c r="Q137" i="60"/>
  <c r="P137" i="60"/>
  <c r="N137" i="60"/>
  <c r="M137" i="60"/>
  <c r="S131" i="60"/>
  <c r="R131" i="60"/>
  <c r="Q131" i="60"/>
  <c r="P131" i="60"/>
  <c r="N131" i="60"/>
  <c r="M131" i="60"/>
  <c r="S125" i="60"/>
  <c r="R125" i="60"/>
  <c r="Q125" i="60"/>
  <c r="P125" i="60"/>
  <c r="N125" i="60"/>
  <c r="M125" i="60"/>
  <c r="S119" i="60"/>
  <c r="R119" i="60"/>
  <c r="Q119" i="60"/>
  <c r="P119" i="60"/>
  <c r="N119" i="60"/>
  <c r="M119" i="60"/>
  <c r="S113" i="60"/>
  <c r="R113" i="60"/>
  <c r="Q113" i="60"/>
  <c r="P113" i="60"/>
  <c r="N113" i="60"/>
  <c r="M113" i="60"/>
  <c r="S107" i="60"/>
  <c r="R107" i="60"/>
  <c r="Q107" i="60"/>
  <c r="P107" i="60"/>
  <c r="N107" i="60"/>
  <c r="M107" i="60"/>
  <c r="S101" i="60"/>
  <c r="R101" i="60"/>
  <c r="Q101" i="60"/>
  <c r="P101" i="60"/>
  <c r="N101" i="60"/>
  <c r="M101" i="60"/>
  <c r="S95" i="60"/>
  <c r="R95" i="60"/>
  <c r="Q95" i="60"/>
  <c r="P95" i="60"/>
  <c r="N95" i="60"/>
  <c r="M95" i="60"/>
  <c r="S89" i="60"/>
  <c r="R89" i="60"/>
  <c r="Q89" i="60"/>
  <c r="P89" i="60"/>
  <c r="N89" i="60"/>
  <c r="M89" i="60"/>
  <c r="S83" i="60"/>
  <c r="R83" i="60"/>
  <c r="Q83" i="60"/>
  <c r="P83" i="60"/>
  <c r="N83" i="60"/>
  <c r="M83" i="60"/>
  <c r="S77" i="60"/>
  <c r="R77" i="60"/>
  <c r="Q77" i="60"/>
  <c r="P77" i="60"/>
  <c r="N77" i="60"/>
  <c r="M77" i="60"/>
  <c r="S71" i="60"/>
  <c r="R71" i="60"/>
  <c r="Q71" i="60"/>
  <c r="P71" i="60"/>
  <c r="N71" i="60"/>
  <c r="M71" i="60"/>
  <c r="S65" i="60"/>
  <c r="R65" i="60"/>
  <c r="Q65" i="60"/>
  <c r="P65" i="60"/>
  <c r="N65" i="60"/>
  <c r="M65" i="60"/>
  <c r="S59" i="60"/>
  <c r="R59" i="60"/>
  <c r="Q59" i="60"/>
  <c r="P59" i="60"/>
  <c r="N59" i="60"/>
  <c r="M59" i="60"/>
  <c r="S53" i="60"/>
  <c r="R53" i="60"/>
  <c r="Q53" i="60"/>
  <c r="P53" i="60"/>
  <c r="N53" i="60"/>
  <c r="M53" i="60"/>
  <c r="S47" i="60"/>
  <c r="R47" i="60"/>
  <c r="Q47" i="60"/>
  <c r="P47" i="60"/>
  <c r="N47" i="60"/>
  <c r="M47" i="60"/>
  <c r="S41" i="60"/>
  <c r="R41" i="60"/>
  <c r="Q41" i="60"/>
  <c r="P41" i="60"/>
  <c r="N41" i="60"/>
  <c r="M41" i="60"/>
  <c r="S35" i="60"/>
  <c r="R35" i="60"/>
  <c r="Q35" i="60"/>
  <c r="P35" i="60"/>
  <c r="N35" i="60"/>
  <c r="M35" i="60"/>
  <c r="S29" i="60"/>
  <c r="R29" i="60"/>
  <c r="Q29" i="60"/>
  <c r="P29" i="60"/>
  <c r="N29" i="60"/>
  <c r="M29" i="60"/>
  <c r="S23" i="60"/>
  <c r="R23" i="60"/>
  <c r="Q23" i="60"/>
  <c r="P23" i="60"/>
  <c r="N23" i="60"/>
  <c r="M23" i="60"/>
  <c r="S17" i="60"/>
  <c r="R17" i="60"/>
  <c r="Q17" i="60"/>
  <c r="P17" i="60"/>
  <c r="M17" i="60"/>
  <c r="B4" i="60"/>
  <c r="B3" i="60"/>
  <c r="B2" i="60"/>
  <c r="O749" i="59"/>
  <c r="I747" i="59" s="1"/>
  <c r="M749" i="59"/>
  <c r="I746" i="59" s="1"/>
  <c r="O748" i="59"/>
  <c r="H747" i="59" s="1"/>
  <c r="M748" i="59"/>
  <c r="H746" i="59" s="1"/>
  <c r="O747" i="59"/>
  <c r="G747" i="59" s="1"/>
  <c r="M747" i="59"/>
  <c r="G746" i="59" s="1"/>
  <c r="O746" i="59"/>
  <c r="M746" i="59"/>
  <c r="F746" i="59" s="1"/>
  <c r="O745" i="59"/>
  <c r="E747" i="59" s="1"/>
  <c r="M745" i="59"/>
  <c r="E746" i="59" s="1"/>
  <c r="I727" i="59"/>
  <c r="H727" i="59"/>
  <c r="G727" i="59"/>
  <c r="F727" i="59"/>
  <c r="E727" i="59"/>
  <c r="I726" i="59"/>
  <c r="H726" i="59"/>
  <c r="G726" i="59"/>
  <c r="F726" i="59"/>
  <c r="E726" i="59"/>
  <c r="B726" i="59"/>
  <c r="I725" i="59"/>
  <c r="H725" i="59"/>
  <c r="G725" i="59"/>
  <c r="F725" i="59"/>
  <c r="E725" i="59"/>
  <c r="B725" i="59"/>
  <c r="I724" i="59"/>
  <c r="H724" i="59"/>
  <c r="G724" i="59"/>
  <c r="F724" i="59"/>
  <c r="E724" i="59"/>
  <c r="B724" i="59"/>
  <c r="I723" i="59"/>
  <c r="H723" i="59"/>
  <c r="G723" i="59"/>
  <c r="F723" i="59"/>
  <c r="E723" i="59"/>
  <c r="B723" i="59"/>
  <c r="I722" i="59"/>
  <c r="H722" i="59"/>
  <c r="G722" i="59"/>
  <c r="F722" i="59"/>
  <c r="E722" i="59"/>
  <c r="B722" i="59"/>
  <c r="I721" i="59"/>
  <c r="H721" i="59"/>
  <c r="G721" i="59"/>
  <c r="F721" i="59"/>
  <c r="E721" i="59"/>
  <c r="B721" i="59"/>
  <c r="I720" i="59"/>
  <c r="H720" i="59"/>
  <c r="G720" i="59"/>
  <c r="F720" i="59"/>
  <c r="E720" i="59"/>
  <c r="C720" i="59"/>
  <c r="I719" i="59"/>
  <c r="H719" i="59"/>
  <c r="G719" i="59"/>
  <c r="F719" i="59"/>
  <c r="E719" i="59"/>
  <c r="C719" i="59"/>
  <c r="B718" i="59"/>
  <c r="I717" i="59"/>
  <c r="H717" i="59"/>
  <c r="G717" i="59"/>
  <c r="F717" i="59"/>
  <c r="E717" i="59"/>
  <c r="C717" i="59"/>
  <c r="I716" i="59"/>
  <c r="H716" i="59"/>
  <c r="G716" i="59"/>
  <c r="F716" i="59"/>
  <c r="E716" i="59"/>
  <c r="C716" i="59"/>
  <c r="I715" i="59"/>
  <c r="H715" i="59"/>
  <c r="G715" i="59"/>
  <c r="F715" i="59"/>
  <c r="E715" i="59"/>
  <c r="C715" i="59"/>
  <c r="B714" i="59"/>
  <c r="I713" i="59"/>
  <c r="H713" i="59"/>
  <c r="G713" i="59"/>
  <c r="F713" i="59"/>
  <c r="E713" i="59"/>
  <c r="B713" i="59"/>
  <c r="I709" i="59"/>
  <c r="H709" i="59"/>
  <c r="G709" i="59"/>
  <c r="F709" i="59"/>
  <c r="E709" i="59"/>
  <c r="B709" i="59"/>
  <c r="I708" i="59"/>
  <c r="H708" i="59"/>
  <c r="G708" i="59"/>
  <c r="F708" i="59"/>
  <c r="E708" i="59"/>
  <c r="B708" i="59"/>
  <c r="I707" i="59"/>
  <c r="H707" i="59"/>
  <c r="G707" i="59"/>
  <c r="F707" i="59"/>
  <c r="E707" i="59"/>
  <c r="B707" i="59"/>
  <c r="I706" i="59"/>
  <c r="H706" i="59"/>
  <c r="G706" i="59"/>
  <c r="F706" i="59"/>
  <c r="E706" i="59"/>
  <c r="B706" i="59"/>
  <c r="I705" i="59"/>
  <c r="H705" i="59"/>
  <c r="G705" i="59"/>
  <c r="F705" i="59"/>
  <c r="E705" i="59"/>
  <c r="B705" i="59"/>
  <c r="I703" i="59"/>
  <c r="H703" i="59"/>
  <c r="G703" i="59"/>
  <c r="F703" i="59"/>
  <c r="E703" i="59"/>
  <c r="B703" i="59"/>
  <c r="I702" i="59"/>
  <c r="H702" i="59"/>
  <c r="G702" i="59"/>
  <c r="F702" i="59"/>
  <c r="E702" i="59"/>
  <c r="B702" i="59"/>
  <c r="I700" i="59"/>
  <c r="H700" i="59"/>
  <c r="G700" i="59"/>
  <c r="F700" i="59"/>
  <c r="E700" i="59"/>
  <c r="C700" i="59"/>
  <c r="B700" i="59"/>
  <c r="I699" i="59"/>
  <c r="H699" i="59"/>
  <c r="G699" i="59"/>
  <c r="F699" i="59"/>
  <c r="E699" i="59"/>
  <c r="C699" i="59"/>
  <c r="B699" i="59"/>
  <c r="I698" i="59"/>
  <c r="H698" i="59"/>
  <c r="G698" i="59"/>
  <c r="F698" i="59"/>
  <c r="E698" i="59"/>
  <c r="C698" i="59"/>
  <c r="B698" i="59"/>
  <c r="I696" i="59"/>
  <c r="H696" i="59"/>
  <c r="G696" i="59"/>
  <c r="F696" i="59"/>
  <c r="E696" i="59"/>
  <c r="B696" i="59"/>
  <c r="I695" i="59"/>
  <c r="H695" i="59"/>
  <c r="G695" i="59"/>
  <c r="F695" i="59"/>
  <c r="E695" i="59"/>
  <c r="B695" i="59"/>
  <c r="I694" i="59"/>
  <c r="H694" i="59"/>
  <c r="G694" i="59"/>
  <c r="F694" i="59"/>
  <c r="E694" i="59"/>
  <c r="B694" i="59"/>
  <c r="I689" i="59"/>
  <c r="H689" i="59"/>
  <c r="G689" i="59"/>
  <c r="F689" i="59"/>
  <c r="E689" i="59"/>
  <c r="B689" i="59"/>
  <c r="I688" i="59"/>
  <c r="H688" i="59"/>
  <c r="G688" i="59"/>
  <c r="F688" i="59"/>
  <c r="E688" i="59"/>
  <c r="B688" i="59"/>
  <c r="I687" i="59"/>
  <c r="H687" i="59"/>
  <c r="G687" i="59"/>
  <c r="F687" i="59"/>
  <c r="E687" i="59"/>
  <c r="B687" i="59"/>
  <c r="I686" i="59"/>
  <c r="H686" i="59"/>
  <c r="G686" i="59"/>
  <c r="F686" i="59"/>
  <c r="E686" i="59"/>
  <c r="B686" i="59"/>
  <c r="I685" i="59"/>
  <c r="H685" i="59"/>
  <c r="G685" i="59"/>
  <c r="F685" i="59"/>
  <c r="E685" i="59"/>
  <c r="B685" i="59"/>
  <c r="I684" i="59"/>
  <c r="H684" i="59"/>
  <c r="G684" i="59"/>
  <c r="F684" i="59"/>
  <c r="E684" i="59"/>
  <c r="B684" i="59"/>
  <c r="I683" i="59"/>
  <c r="H683" i="59"/>
  <c r="G683" i="59"/>
  <c r="F683" i="59"/>
  <c r="E683" i="59"/>
  <c r="B683" i="59"/>
  <c r="I682" i="59"/>
  <c r="H682" i="59"/>
  <c r="G682" i="59"/>
  <c r="F682" i="59"/>
  <c r="E682" i="59"/>
  <c r="B682" i="59"/>
  <c r="I681" i="59"/>
  <c r="H681" i="59"/>
  <c r="G681" i="59"/>
  <c r="F681" i="59"/>
  <c r="E681" i="59"/>
  <c r="B681" i="59"/>
  <c r="I680" i="59"/>
  <c r="H680" i="59"/>
  <c r="G680" i="59"/>
  <c r="F680" i="59"/>
  <c r="E680" i="59"/>
  <c r="B680" i="59"/>
  <c r="I679" i="59"/>
  <c r="H679" i="59"/>
  <c r="G679" i="59"/>
  <c r="F679" i="59"/>
  <c r="E679" i="59"/>
  <c r="B679" i="59"/>
  <c r="I678" i="59"/>
  <c r="H678" i="59"/>
  <c r="G678" i="59"/>
  <c r="F678" i="59"/>
  <c r="E678" i="59"/>
  <c r="B678" i="59"/>
  <c r="I677" i="59"/>
  <c r="H677" i="59"/>
  <c r="G677" i="59"/>
  <c r="F677" i="59"/>
  <c r="E677" i="59"/>
  <c r="B677" i="59"/>
  <c r="I676" i="59"/>
  <c r="H676" i="59"/>
  <c r="G676" i="59"/>
  <c r="F676" i="59"/>
  <c r="E676" i="59"/>
  <c r="B676" i="59"/>
  <c r="I672" i="59"/>
  <c r="H672" i="59"/>
  <c r="G672" i="59"/>
  <c r="F672" i="59"/>
  <c r="E672" i="59"/>
  <c r="B672" i="59"/>
  <c r="I671" i="59"/>
  <c r="H671" i="59"/>
  <c r="G671" i="59"/>
  <c r="F671" i="59"/>
  <c r="E671" i="59"/>
  <c r="B671" i="59"/>
  <c r="I670" i="59"/>
  <c r="H670" i="59"/>
  <c r="G670" i="59"/>
  <c r="F670" i="59"/>
  <c r="E670" i="59"/>
  <c r="B670" i="59"/>
  <c r="I669" i="59"/>
  <c r="H669" i="59"/>
  <c r="G669" i="59"/>
  <c r="F669" i="59"/>
  <c r="E669" i="59"/>
  <c r="B669" i="59"/>
  <c r="I668" i="59"/>
  <c r="H668" i="59"/>
  <c r="G668" i="59"/>
  <c r="F668" i="59"/>
  <c r="E668" i="59"/>
  <c r="B668" i="59"/>
  <c r="I664" i="59"/>
  <c r="H664" i="59"/>
  <c r="G664" i="59"/>
  <c r="F664" i="59"/>
  <c r="E664" i="59"/>
  <c r="B664" i="59"/>
  <c r="I663" i="59"/>
  <c r="H663" i="59"/>
  <c r="G663" i="59"/>
  <c r="F663" i="59"/>
  <c r="E663" i="59"/>
  <c r="B663" i="59"/>
  <c r="I662" i="59"/>
  <c r="H662" i="59"/>
  <c r="G662" i="59"/>
  <c r="F662" i="59"/>
  <c r="E662" i="59"/>
  <c r="B662" i="59"/>
  <c r="I661" i="59"/>
  <c r="H661" i="59"/>
  <c r="G661" i="59"/>
  <c r="F661" i="59"/>
  <c r="E661" i="59"/>
  <c r="B661" i="59"/>
  <c r="I660" i="59"/>
  <c r="H660" i="59"/>
  <c r="G660" i="59"/>
  <c r="F660" i="59"/>
  <c r="E660" i="59"/>
  <c r="B660" i="59"/>
  <c r="I659" i="59"/>
  <c r="H659" i="59"/>
  <c r="G659" i="59"/>
  <c r="F659" i="59"/>
  <c r="E659" i="59"/>
  <c r="B659" i="59"/>
  <c r="I658" i="59"/>
  <c r="H658" i="59"/>
  <c r="G658" i="59"/>
  <c r="F658" i="59"/>
  <c r="E658" i="59"/>
  <c r="B658" i="59"/>
  <c r="I657" i="59"/>
  <c r="H657" i="59"/>
  <c r="G657" i="59"/>
  <c r="F657" i="59"/>
  <c r="E657" i="59"/>
  <c r="B657" i="59"/>
  <c r="I656" i="59"/>
  <c r="H656" i="59"/>
  <c r="G656" i="59"/>
  <c r="F656" i="59"/>
  <c r="E656" i="59"/>
  <c r="B656" i="59"/>
  <c r="I655" i="59"/>
  <c r="H655" i="59"/>
  <c r="G655" i="59"/>
  <c r="F655" i="59"/>
  <c r="E655" i="59"/>
  <c r="B655" i="59"/>
  <c r="I643" i="59"/>
  <c r="H643" i="59"/>
  <c r="G643" i="59"/>
  <c r="F643" i="59"/>
  <c r="E643" i="59"/>
  <c r="I630" i="59"/>
  <c r="H630" i="59"/>
  <c r="G630" i="59"/>
  <c r="F630" i="59"/>
  <c r="E630" i="59"/>
  <c r="I629" i="59"/>
  <c r="H629" i="59"/>
  <c r="G629" i="59"/>
  <c r="F629" i="59"/>
  <c r="E629" i="59"/>
  <c r="I628" i="59"/>
  <c r="H628" i="59"/>
  <c r="G628" i="59"/>
  <c r="F628" i="59"/>
  <c r="E628" i="59"/>
  <c r="I627" i="59"/>
  <c r="H627" i="59"/>
  <c r="G627" i="59"/>
  <c r="F627" i="59"/>
  <c r="E627" i="59"/>
  <c r="B624" i="59"/>
  <c r="B623" i="59"/>
  <c r="B622" i="59"/>
  <c r="B621" i="59"/>
  <c r="B618" i="59"/>
  <c r="I617" i="59"/>
  <c r="H617" i="59"/>
  <c r="G617" i="59"/>
  <c r="F617" i="59"/>
  <c r="E617" i="59"/>
  <c r="B617" i="59"/>
  <c r="I605" i="59"/>
  <c r="H605" i="59"/>
  <c r="G605" i="59"/>
  <c r="F605" i="59"/>
  <c r="E605" i="59"/>
  <c r="I592" i="59"/>
  <c r="H592" i="59"/>
  <c r="G592" i="59"/>
  <c r="F592" i="59"/>
  <c r="E592" i="59"/>
  <c r="I591" i="59"/>
  <c r="H591" i="59"/>
  <c r="G591" i="59"/>
  <c r="F591" i="59"/>
  <c r="E591" i="59"/>
  <c r="I590" i="59"/>
  <c r="H590" i="59"/>
  <c r="G590" i="59"/>
  <c r="F590" i="59"/>
  <c r="E590" i="59"/>
  <c r="I589" i="59"/>
  <c r="H589" i="59"/>
  <c r="G589" i="59"/>
  <c r="F589" i="59"/>
  <c r="E589" i="59"/>
  <c r="B586" i="59"/>
  <c r="B585" i="59"/>
  <c r="B584" i="59"/>
  <c r="B583" i="59"/>
  <c r="B580" i="59"/>
  <c r="I579" i="59"/>
  <c r="H579" i="59"/>
  <c r="G579" i="59"/>
  <c r="F579" i="59"/>
  <c r="E579" i="59"/>
  <c r="B579" i="59"/>
  <c r="B562" i="59"/>
  <c r="U559" i="59"/>
  <c r="I562" i="59" s="1"/>
  <c r="T559" i="59"/>
  <c r="H562" i="59" s="1"/>
  <c r="S559" i="59"/>
  <c r="G562" i="59" s="1"/>
  <c r="R559" i="59"/>
  <c r="F562" i="59" s="1"/>
  <c r="Q559" i="59"/>
  <c r="E562" i="59" s="1"/>
  <c r="B557" i="59"/>
  <c r="B552" i="59"/>
  <c r="I551" i="59"/>
  <c r="H551" i="59"/>
  <c r="G551" i="59"/>
  <c r="F551" i="59"/>
  <c r="E551" i="59"/>
  <c r="I550" i="59"/>
  <c r="H550" i="59"/>
  <c r="G550" i="59"/>
  <c r="F550" i="59"/>
  <c r="E550" i="59"/>
  <c r="R538" i="59"/>
  <c r="E539" i="59" s="1"/>
  <c r="Q538" i="59"/>
  <c r="P538" i="59"/>
  <c r="O538" i="59"/>
  <c r="N538" i="59"/>
  <c r="M538" i="59"/>
  <c r="R531" i="59"/>
  <c r="E532" i="59" s="1"/>
  <c r="Q531" i="59"/>
  <c r="P531" i="59"/>
  <c r="O531" i="59"/>
  <c r="N531" i="59"/>
  <c r="M531" i="59"/>
  <c r="R524" i="59"/>
  <c r="E525" i="59" s="1"/>
  <c r="Q524" i="59"/>
  <c r="P524" i="59"/>
  <c r="O524" i="59"/>
  <c r="N524" i="59"/>
  <c r="M524" i="59"/>
  <c r="R517" i="59"/>
  <c r="E518" i="59" s="1"/>
  <c r="Q517" i="59"/>
  <c r="P517" i="59"/>
  <c r="O517" i="59"/>
  <c r="N517" i="59"/>
  <c r="M517" i="59"/>
  <c r="R510" i="59"/>
  <c r="E511" i="59" s="1"/>
  <c r="Q510" i="59"/>
  <c r="P510" i="59"/>
  <c r="O510" i="59"/>
  <c r="N510" i="59"/>
  <c r="M510" i="59"/>
  <c r="R503" i="59"/>
  <c r="E504" i="59" s="1"/>
  <c r="Q503" i="59"/>
  <c r="P503" i="59"/>
  <c r="O503" i="59"/>
  <c r="N503" i="59"/>
  <c r="M503" i="59"/>
  <c r="R496" i="59"/>
  <c r="E497" i="59" s="1"/>
  <c r="Q496" i="59"/>
  <c r="P496" i="59"/>
  <c r="O496" i="59"/>
  <c r="N496" i="59"/>
  <c r="M496" i="59"/>
  <c r="R489" i="59"/>
  <c r="E490" i="59" s="1"/>
  <c r="Q489" i="59"/>
  <c r="P489" i="59"/>
  <c r="O489" i="59"/>
  <c r="N489" i="59"/>
  <c r="M489" i="59"/>
  <c r="R482" i="59"/>
  <c r="E483" i="59" s="1"/>
  <c r="Q482" i="59"/>
  <c r="P482" i="59"/>
  <c r="O482" i="59"/>
  <c r="N482" i="59"/>
  <c r="M482" i="59"/>
  <c r="R475" i="59"/>
  <c r="E476" i="59" s="1"/>
  <c r="Q475" i="59"/>
  <c r="P475" i="59"/>
  <c r="O475" i="59"/>
  <c r="N475" i="59"/>
  <c r="M475" i="59"/>
  <c r="I474" i="59"/>
  <c r="H474" i="59"/>
  <c r="G474" i="59"/>
  <c r="F474" i="59"/>
  <c r="E474" i="59"/>
  <c r="T462" i="59"/>
  <c r="E463" i="59" s="1"/>
  <c r="S462" i="59"/>
  <c r="R462" i="59"/>
  <c r="Q462" i="59"/>
  <c r="P462" i="59"/>
  <c r="N462" i="59"/>
  <c r="M462" i="59"/>
  <c r="T455" i="59"/>
  <c r="E456" i="59" s="1"/>
  <c r="S455" i="59"/>
  <c r="R455" i="59"/>
  <c r="Q455" i="59"/>
  <c r="P455" i="59"/>
  <c r="N455" i="59"/>
  <c r="M455" i="59"/>
  <c r="T448" i="59"/>
  <c r="E449" i="59" s="1"/>
  <c r="S448" i="59"/>
  <c r="R448" i="59"/>
  <c r="Q448" i="59"/>
  <c r="P448" i="59"/>
  <c r="N448" i="59"/>
  <c r="M448" i="59"/>
  <c r="T441" i="59"/>
  <c r="E442" i="59" s="1"/>
  <c r="S441" i="59"/>
  <c r="R441" i="59"/>
  <c r="Q441" i="59"/>
  <c r="P441" i="59"/>
  <c r="N441" i="59"/>
  <c r="M441" i="59"/>
  <c r="T434" i="59"/>
  <c r="E435" i="59" s="1"/>
  <c r="S434" i="59"/>
  <c r="R434" i="59"/>
  <c r="Q434" i="59"/>
  <c r="P434" i="59"/>
  <c r="N434" i="59"/>
  <c r="M434" i="59"/>
  <c r="T427" i="59"/>
  <c r="E428" i="59" s="1"/>
  <c r="S427" i="59"/>
  <c r="R427" i="59"/>
  <c r="Q427" i="59"/>
  <c r="P427" i="59"/>
  <c r="N427" i="59"/>
  <c r="M427" i="59"/>
  <c r="T420" i="59"/>
  <c r="E421" i="59" s="1"/>
  <c r="S420" i="59"/>
  <c r="R420" i="59"/>
  <c r="Q420" i="59"/>
  <c r="P420" i="59"/>
  <c r="N420" i="59"/>
  <c r="M420" i="59"/>
  <c r="T413" i="59"/>
  <c r="E414" i="59" s="1"/>
  <c r="S413" i="59"/>
  <c r="R413" i="59"/>
  <c r="Q413" i="59"/>
  <c r="P413" i="59"/>
  <c r="N413" i="59"/>
  <c r="M413" i="59"/>
  <c r="T406" i="59"/>
  <c r="E407" i="59" s="1"/>
  <c r="S406" i="59"/>
  <c r="R406" i="59"/>
  <c r="Q406" i="59"/>
  <c r="P406" i="59"/>
  <c r="N406" i="59"/>
  <c r="M406" i="59"/>
  <c r="T399" i="59"/>
  <c r="E400" i="59" s="1"/>
  <c r="S399" i="59"/>
  <c r="R399" i="59"/>
  <c r="Q399" i="59"/>
  <c r="P399" i="59"/>
  <c r="N399" i="59"/>
  <c r="M399" i="59"/>
  <c r="I398" i="59"/>
  <c r="H398" i="59"/>
  <c r="G398" i="59"/>
  <c r="F398" i="59"/>
  <c r="E398" i="59"/>
  <c r="T388" i="59"/>
  <c r="E389" i="59" s="1"/>
  <c r="S388" i="59"/>
  <c r="R388" i="59"/>
  <c r="Q388" i="59"/>
  <c r="P388" i="59"/>
  <c r="N388" i="59"/>
  <c r="M388" i="59"/>
  <c r="T381" i="59"/>
  <c r="E382" i="59" s="1"/>
  <c r="S381" i="59"/>
  <c r="R381" i="59"/>
  <c r="Q381" i="59"/>
  <c r="P381" i="59"/>
  <c r="N381" i="59"/>
  <c r="M381" i="59"/>
  <c r="T374" i="59"/>
  <c r="E375" i="59" s="1"/>
  <c r="S374" i="59"/>
  <c r="R374" i="59"/>
  <c r="Q374" i="59"/>
  <c r="P374" i="59"/>
  <c r="N374" i="59"/>
  <c r="M374" i="59"/>
  <c r="T367" i="59"/>
  <c r="E368" i="59" s="1"/>
  <c r="S367" i="59"/>
  <c r="R367" i="59"/>
  <c r="Q367" i="59"/>
  <c r="P367" i="59"/>
  <c r="N367" i="59"/>
  <c r="M367" i="59"/>
  <c r="T360" i="59"/>
  <c r="E361" i="59" s="1"/>
  <c r="S360" i="59"/>
  <c r="R360" i="59"/>
  <c r="Q360" i="59"/>
  <c r="P360" i="59"/>
  <c r="N360" i="59"/>
  <c r="M360" i="59"/>
  <c r="T353" i="59"/>
  <c r="E354" i="59" s="1"/>
  <c r="S353" i="59"/>
  <c r="R353" i="59"/>
  <c r="Q353" i="59"/>
  <c r="P353" i="59"/>
  <c r="N353" i="59"/>
  <c r="M353" i="59"/>
  <c r="T346" i="59"/>
  <c r="E347" i="59" s="1"/>
  <c r="S346" i="59"/>
  <c r="R346" i="59"/>
  <c r="Q346" i="59"/>
  <c r="P346" i="59"/>
  <c r="N346" i="59"/>
  <c r="M346" i="59"/>
  <c r="T339" i="59"/>
  <c r="E340" i="59" s="1"/>
  <c r="S339" i="59"/>
  <c r="R339" i="59"/>
  <c r="Q339" i="59"/>
  <c r="P339" i="59"/>
  <c r="N339" i="59"/>
  <c r="M339" i="59"/>
  <c r="T332" i="59"/>
  <c r="E333" i="59" s="1"/>
  <c r="S332" i="59"/>
  <c r="R332" i="59"/>
  <c r="Q332" i="59"/>
  <c r="P332" i="59"/>
  <c r="N332" i="59"/>
  <c r="M332" i="59"/>
  <c r="T325" i="59"/>
  <c r="E326" i="59" s="1"/>
  <c r="S325" i="59"/>
  <c r="R325" i="59"/>
  <c r="Q325" i="59"/>
  <c r="P325" i="59"/>
  <c r="N325" i="59"/>
  <c r="M325" i="59"/>
  <c r="I324" i="59"/>
  <c r="H324" i="59"/>
  <c r="G324" i="59"/>
  <c r="F324" i="59"/>
  <c r="E324" i="59"/>
  <c r="S311" i="59"/>
  <c r="R311" i="59"/>
  <c r="Q311" i="59"/>
  <c r="P311" i="59"/>
  <c r="N311" i="59"/>
  <c r="M311" i="59"/>
  <c r="S305" i="59"/>
  <c r="R305" i="59"/>
  <c r="Q305" i="59"/>
  <c r="P305" i="59"/>
  <c r="N305" i="59"/>
  <c r="M305" i="59"/>
  <c r="S299" i="59"/>
  <c r="R299" i="59"/>
  <c r="Q299" i="59"/>
  <c r="P299" i="59"/>
  <c r="N299" i="59"/>
  <c r="M299" i="59"/>
  <c r="S293" i="59"/>
  <c r="R293" i="59"/>
  <c r="Q293" i="59"/>
  <c r="P293" i="59"/>
  <c r="N293" i="59"/>
  <c r="M293" i="59"/>
  <c r="S287" i="59"/>
  <c r="R287" i="59"/>
  <c r="Q287" i="59"/>
  <c r="P287" i="59"/>
  <c r="N287" i="59"/>
  <c r="M287" i="59"/>
  <c r="S281" i="59"/>
  <c r="R281" i="59"/>
  <c r="Q281" i="59"/>
  <c r="P281" i="59"/>
  <c r="N281" i="59"/>
  <c r="M281" i="59"/>
  <c r="S275" i="59"/>
  <c r="R275" i="59"/>
  <c r="Q275" i="59"/>
  <c r="P275" i="59"/>
  <c r="N275" i="59"/>
  <c r="M275" i="59"/>
  <c r="S269" i="59"/>
  <c r="R269" i="59"/>
  <c r="Q269" i="59"/>
  <c r="P269" i="59"/>
  <c r="N269" i="59"/>
  <c r="M269" i="59"/>
  <c r="S263" i="59"/>
  <c r="R263" i="59"/>
  <c r="Q263" i="59"/>
  <c r="P263" i="59"/>
  <c r="N263" i="59"/>
  <c r="M263" i="59"/>
  <c r="S257" i="59"/>
  <c r="R257" i="59"/>
  <c r="Q257" i="59"/>
  <c r="P257" i="59"/>
  <c r="N257" i="59"/>
  <c r="M257" i="59"/>
  <c r="S251" i="59"/>
  <c r="R251" i="59"/>
  <c r="Q251" i="59"/>
  <c r="P251" i="59"/>
  <c r="N251" i="59"/>
  <c r="M251" i="59"/>
  <c r="S245" i="59"/>
  <c r="R245" i="59"/>
  <c r="Q245" i="59"/>
  <c r="P245" i="59"/>
  <c r="N245" i="59"/>
  <c r="M245" i="59"/>
  <c r="S239" i="59"/>
  <c r="R239" i="59"/>
  <c r="Q239" i="59"/>
  <c r="P239" i="59"/>
  <c r="N239" i="59"/>
  <c r="M239" i="59"/>
  <c r="S233" i="59"/>
  <c r="R233" i="59"/>
  <c r="Q233" i="59"/>
  <c r="P233" i="59"/>
  <c r="N233" i="59"/>
  <c r="M233" i="59"/>
  <c r="S227" i="59"/>
  <c r="R227" i="59"/>
  <c r="Q227" i="59"/>
  <c r="P227" i="59"/>
  <c r="N227" i="59"/>
  <c r="M227" i="59"/>
  <c r="S221" i="59"/>
  <c r="R221" i="59"/>
  <c r="Q221" i="59"/>
  <c r="P221" i="59"/>
  <c r="N221" i="59"/>
  <c r="M221" i="59"/>
  <c r="S215" i="59"/>
  <c r="R215" i="59"/>
  <c r="Q215" i="59"/>
  <c r="P215" i="59"/>
  <c r="N215" i="59"/>
  <c r="M215" i="59"/>
  <c r="S209" i="59"/>
  <c r="R209" i="59"/>
  <c r="Q209" i="59"/>
  <c r="P209" i="59"/>
  <c r="N209" i="59"/>
  <c r="M209" i="59"/>
  <c r="S203" i="59"/>
  <c r="R203" i="59"/>
  <c r="Q203" i="59"/>
  <c r="P203" i="59"/>
  <c r="N203" i="59"/>
  <c r="M203" i="59"/>
  <c r="S197" i="59"/>
  <c r="R197" i="59"/>
  <c r="Q197" i="59"/>
  <c r="P197" i="59"/>
  <c r="N197" i="59"/>
  <c r="M197" i="59"/>
  <c r="S191" i="59"/>
  <c r="R191" i="59"/>
  <c r="Q191" i="59"/>
  <c r="P191" i="59"/>
  <c r="N191" i="59"/>
  <c r="M191" i="59"/>
  <c r="S185" i="59"/>
  <c r="R185" i="59"/>
  <c r="Q185" i="59"/>
  <c r="P185" i="59"/>
  <c r="N185" i="59"/>
  <c r="M185" i="59"/>
  <c r="S179" i="59"/>
  <c r="R179" i="59"/>
  <c r="Q179" i="59"/>
  <c r="P179" i="59"/>
  <c r="N179" i="59"/>
  <c r="M179" i="59"/>
  <c r="S173" i="59"/>
  <c r="R173" i="59"/>
  <c r="Q173" i="59"/>
  <c r="P173" i="59"/>
  <c r="N173" i="59"/>
  <c r="M173" i="59"/>
  <c r="S167" i="59"/>
  <c r="R167" i="59"/>
  <c r="Q167" i="59"/>
  <c r="P167" i="59"/>
  <c r="N167" i="59"/>
  <c r="M167" i="59"/>
  <c r="S161" i="59"/>
  <c r="R161" i="59"/>
  <c r="Q161" i="59"/>
  <c r="P161" i="59"/>
  <c r="N161" i="59"/>
  <c r="M161" i="59"/>
  <c r="S155" i="59"/>
  <c r="R155" i="59"/>
  <c r="Q155" i="59"/>
  <c r="P155" i="59"/>
  <c r="N155" i="59"/>
  <c r="M155" i="59"/>
  <c r="S149" i="59"/>
  <c r="R149" i="59"/>
  <c r="Q149" i="59"/>
  <c r="P149" i="59"/>
  <c r="N149" i="59"/>
  <c r="M149" i="59"/>
  <c r="S143" i="59"/>
  <c r="R143" i="59"/>
  <c r="Q143" i="59"/>
  <c r="P143" i="59"/>
  <c r="N143" i="59"/>
  <c r="M143" i="59"/>
  <c r="S137" i="59"/>
  <c r="R137" i="59"/>
  <c r="Q137" i="59"/>
  <c r="P137" i="59"/>
  <c r="N137" i="59"/>
  <c r="M137" i="59"/>
  <c r="S131" i="59"/>
  <c r="R131" i="59"/>
  <c r="Q131" i="59"/>
  <c r="P131" i="59"/>
  <c r="N131" i="59"/>
  <c r="M131" i="59"/>
  <c r="S125" i="59"/>
  <c r="R125" i="59"/>
  <c r="Q125" i="59"/>
  <c r="P125" i="59"/>
  <c r="N125" i="59"/>
  <c r="M125" i="59"/>
  <c r="S119" i="59"/>
  <c r="R119" i="59"/>
  <c r="Q119" i="59"/>
  <c r="P119" i="59"/>
  <c r="N119" i="59"/>
  <c r="M119" i="59"/>
  <c r="S113" i="59"/>
  <c r="R113" i="59"/>
  <c r="Q113" i="59"/>
  <c r="P113" i="59"/>
  <c r="N113" i="59"/>
  <c r="M113" i="59"/>
  <c r="S107" i="59"/>
  <c r="R107" i="59"/>
  <c r="Q107" i="59"/>
  <c r="P107" i="59"/>
  <c r="N107" i="59"/>
  <c r="M107" i="59"/>
  <c r="S101" i="59"/>
  <c r="R101" i="59"/>
  <c r="Q101" i="59"/>
  <c r="P101" i="59"/>
  <c r="N101" i="59"/>
  <c r="M101" i="59"/>
  <c r="S95" i="59"/>
  <c r="R95" i="59"/>
  <c r="Q95" i="59"/>
  <c r="P95" i="59"/>
  <c r="N95" i="59"/>
  <c r="M95" i="59"/>
  <c r="S89" i="59"/>
  <c r="R89" i="59"/>
  <c r="Q89" i="59"/>
  <c r="P89" i="59"/>
  <c r="N89" i="59"/>
  <c r="M89" i="59"/>
  <c r="S83" i="59"/>
  <c r="R83" i="59"/>
  <c r="Q83" i="59"/>
  <c r="P83" i="59"/>
  <c r="N83" i="59"/>
  <c r="M83" i="59"/>
  <c r="S77" i="59"/>
  <c r="R77" i="59"/>
  <c r="Q77" i="59"/>
  <c r="P77" i="59"/>
  <c r="N77" i="59"/>
  <c r="M77" i="59"/>
  <c r="S71" i="59"/>
  <c r="R71" i="59"/>
  <c r="Q71" i="59"/>
  <c r="P71" i="59"/>
  <c r="N71" i="59"/>
  <c r="M71" i="59"/>
  <c r="S65" i="59"/>
  <c r="R65" i="59"/>
  <c r="Q65" i="59"/>
  <c r="P65" i="59"/>
  <c r="N65" i="59"/>
  <c r="M65" i="59"/>
  <c r="S59" i="59"/>
  <c r="R59" i="59"/>
  <c r="Q59" i="59"/>
  <c r="P59" i="59"/>
  <c r="N59" i="59"/>
  <c r="M59" i="59"/>
  <c r="S53" i="59"/>
  <c r="R53" i="59"/>
  <c r="Q53" i="59"/>
  <c r="P53" i="59"/>
  <c r="N53" i="59"/>
  <c r="M53" i="59"/>
  <c r="S47" i="59"/>
  <c r="R47" i="59"/>
  <c r="Q47" i="59"/>
  <c r="P47" i="59"/>
  <c r="N47" i="59"/>
  <c r="M47" i="59"/>
  <c r="S41" i="59"/>
  <c r="R41" i="59"/>
  <c r="Q41" i="59"/>
  <c r="P41" i="59"/>
  <c r="N41" i="59"/>
  <c r="M41" i="59"/>
  <c r="S35" i="59"/>
  <c r="R35" i="59"/>
  <c r="Q35" i="59"/>
  <c r="P35" i="59"/>
  <c r="N35" i="59"/>
  <c r="M35" i="59"/>
  <c r="S29" i="59"/>
  <c r="R29" i="59"/>
  <c r="Q29" i="59"/>
  <c r="P29" i="59"/>
  <c r="N29" i="59"/>
  <c r="M29" i="59"/>
  <c r="S23" i="59"/>
  <c r="R23" i="59"/>
  <c r="Q23" i="59"/>
  <c r="P23" i="59"/>
  <c r="N23" i="59"/>
  <c r="M23" i="59"/>
  <c r="S17" i="59"/>
  <c r="R17" i="59"/>
  <c r="Q17" i="59"/>
  <c r="P17" i="59"/>
  <c r="M17" i="59"/>
  <c r="B4" i="59"/>
  <c r="B3" i="59"/>
  <c r="B2" i="59"/>
  <c r="O749" i="58"/>
  <c r="I747" i="58" s="1"/>
  <c r="M749" i="58"/>
  <c r="I746" i="58" s="1"/>
  <c r="O748" i="58"/>
  <c r="H747" i="58" s="1"/>
  <c r="M748" i="58"/>
  <c r="H746" i="58" s="1"/>
  <c r="O747" i="58"/>
  <c r="G747" i="58" s="1"/>
  <c r="M747" i="58"/>
  <c r="G746" i="58" s="1"/>
  <c r="O746" i="58"/>
  <c r="F747" i="58" s="1"/>
  <c r="M746" i="58"/>
  <c r="F746" i="58" s="1"/>
  <c r="O745" i="58"/>
  <c r="E747" i="58" s="1"/>
  <c r="M745" i="58"/>
  <c r="E746" i="58" s="1"/>
  <c r="I727" i="58"/>
  <c r="H727" i="58"/>
  <c r="G727" i="58"/>
  <c r="F727" i="58"/>
  <c r="E727" i="58"/>
  <c r="I726" i="58"/>
  <c r="H726" i="58"/>
  <c r="G726" i="58"/>
  <c r="F726" i="58"/>
  <c r="E726" i="58"/>
  <c r="B726" i="58"/>
  <c r="I725" i="58"/>
  <c r="H725" i="58"/>
  <c r="G725" i="58"/>
  <c r="F725" i="58"/>
  <c r="E725" i="58"/>
  <c r="B725" i="58"/>
  <c r="I724" i="58"/>
  <c r="H724" i="58"/>
  <c r="G724" i="58"/>
  <c r="F724" i="58"/>
  <c r="E724" i="58"/>
  <c r="B724" i="58"/>
  <c r="I723" i="58"/>
  <c r="H723" i="58"/>
  <c r="G723" i="58"/>
  <c r="F723" i="58"/>
  <c r="E723" i="58"/>
  <c r="B723" i="58"/>
  <c r="I722" i="58"/>
  <c r="H722" i="58"/>
  <c r="G722" i="58"/>
  <c r="F722" i="58"/>
  <c r="E722" i="58"/>
  <c r="B722" i="58"/>
  <c r="I721" i="58"/>
  <c r="H721" i="58"/>
  <c r="G721" i="58"/>
  <c r="F721" i="58"/>
  <c r="E721" i="58"/>
  <c r="B721" i="58"/>
  <c r="I720" i="58"/>
  <c r="H720" i="58"/>
  <c r="G720" i="58"/>
  <c r="F720" i="58"/>
  <c r="E720" i="58"/>
  <c r="C720" i="58"/>
  <c r="I719" i="58"/>
  <c r="H719" i="58"/>
  <c r="G719" i="58"/>
  <c r="F719" i="58"/>
  <c r="E719" i="58"/>
  <c r="C719" i="58"/>
  <c r="B718" i="58"/>
  <c r="I717" i="58"/>
  <c r="H717" i="58"/>
  <c r="G717" i="58"/>
  <c r="F717" i="58"/>
  <c r="E717" i="58"/>
  <c r="C717" i="58"/>
  <c r="I716" i="58"/>
  <c r="H716" i="58"/>
  <c r="G716" i="58"/>
  <c r="F716" i="58"/>
  <c r="E716" i="58"/>
  <c r="C716" i="58"/>
  <c r="I715" i="58"/>
  <c r="H715" i="58"/>
  <c r="G715" i="58"/>
  <c r="F715" i="58"/>
  <c r="E715" i="58"/>
  <c r="C715" i="58"/>
  <c r="B714" i="58"/>
  <c r="I713" i="58"/>
  <c r="H713" i="58"/>
  <c r="G713" i="58"/>
  <c r="F713" i="58"/>
  <c r="E713" i="58"/>
  <c r="B713" i="58"/>
  <c r="I709" i="58"/>
  <c r="H709" i="58"/>
  <c r="G709" i="58"/>
  <c r="F709" i="58"/>
  <c r="E709" i="58"/>
  <c r="B709" i="58"/>
  <c r="I708" i="58"/>
  <c r="H708" i="58"/>
  <c r="G708" i="58"/>
  <c r="F708" i="58"/>
  <c r="E708" i="58"/>
  <c r="B708" i="58"/>
  <c r="I707" i="58"/>
  <c r="H707" i="58"/>
  <c r="G707" i="58"/>
  <c r="F707" i="58"/>
  <c r="E707" i="58"/>
  <c r="B707" i="58"/>
  <c r="I706" i="58"/>
  <c r="H706" i="58"/>
  <c r="G706" i="58"/>
  <c r="F706" i="58"/>
  <c r="E706" i="58"/>
  <c r="B706" i="58"/>
  <c r="I705" i="58"/>
  <c r="H705" i="58"/>
  <c r="G705" i="58"/>
  <c r="F705" i="58"/>
  <c r="E705" i="58"/>
  <c r="B705" i="58"/>
  <c r="I703" i="58"/>
  <c r="H703" i="58"/>
  <c r="G703" i="58"/>
  <c r="F703" i="58"/>
  <c r="E703" i="58"/>
  <c r="B703" i="58"/>
  <c r="I702" i="58"/>
  <c r="H702" i="58"/>
  <c r="G702" i="58"/>
  <c r="F702" i="58"/>
  <c r="E702" i="58"/>
  <c r="B702" i="58"/>
  <c r="I700" i="58"/>
  <c r="H700" i="58"/>
  <c r="G700" i="58"/>
  <c r="F700" i="58"/>
  <c r="E700" i="58"/>
  <c r="C700" i="58"/>
  <c r="B700" i="58"/>
  <c r="I699" i="58"/>
  <c r="H699" i="58"/>
  <c r="G699" i="58"/>
  <c r="F699" i="58"/>
  <c r="E699" i="58"/>
  <c r="C699" i="58"/>
  <c r="B699" i="58"/>
  <c r="I698" i="58"/>
  <c r="H698" i="58"/>
  <c r="G698" i="58"/>
  <c r="F698" i="58"/>
  <c r="E698" i="58"/>
  <c r="C698" i="58"/>
  <c r="B698" i="58"/>
  <c r="I696" i="58"/>
  <c r="H696" i="58"/>
  <c r="G696" i="58"/>
  <c r="F696" i="58"/>
  <c r="E696" i="58"/>
  <c r="B696" i="58"/>
  <c r="I695" i="58"/>
  <c r="H695" i="58"/>
  <c r="G695" i="58"/>
  <c r="F695" i="58"/>
  <c r="E695" i="58"/>
  <c r="B695" i="58"/>
  <c r="I694" i="58"/>
  <c r="H694" i="58"/>
  <c r="G694" i="58"/>
  <c r="F694" i="58"/>
  <c r="E694" i="58"/>
  <c r="B694" i="58"/>
  <c r="I689" i="58"/>
  <c r="H689" i="58"/>
  <c r="G689" i="58"/>
  <c r="F689" i="58"/>
  <c r="E689" i="58"/>
  <c r="B689" i="58"/>
  <c r="I688" i="58"/>
  <c r="H688" i="58"/>
  <c r="G688" i="58"/>
  <c r="F688" i="58"/>
  <c r="E688" i="58"/>
  <c r="B688" i="58"/>
  <c r="I687" i="58"/>
  <c r="H687" i="58"/>
  <c r="G687" i="58"/>
  <c r="F687" i="58"/>
  <c r="E687" i="58"/>
  <c r="B687" i="58"/>
  <c r="I686" i="58"/>
  <c r="H686" i="58"/>
  <c r="G686" i="58"/>
  <c r="F686" i="58"/>
  <c r="E686" i="58"/>
  <c r="B686" i="58"/>
  <c r="I685" i="58"/>
  <c r="H685" i="58"/>
  <c r="G685" i="58"/>
  <c r="F685" i="58"/>
  <c r="E685" i="58"/>
  <c r="B685" i="58"/>
  <c r="I684" i="58"/>
  <c r="H684" i="58"/>
  <c r="G684" i="58"/>
  <c r="F684" i="58"/>
  <c r="E684" i="58"/>
  <c r="B684" i="58"/>
  <c r="I683" i="58"/>
  <c r="H683" i="58"/>
  <c r="G683" i="58"/>
  <c r="F683" i="58"/>
  <c r="E683" i="58"/>
  <c r="B683" i="58"/>
  <c r="I682" i="58"/>
  <c r="H682" i="58"/>
  <c r="G682" i="58"/>
  <c r="F682" i="58"/>
  <c r="E682" i="58"/>
  <c r="B682" i="58"/>
  <c r="I681" i="58"/>
  <c r="H681" i="58"/>
  <c r="G681" i="58"/>
  <c r="F681" i="58"/>
  <c r="E681" i="58"/>
  <c r="B681" i="58"/>
  <c r="I680" i="58"/>
  <c r="H680" i="58"/>
  <c r="G680" i="58"/>
  <c r="F680" i="58"/>
  <c r="E680" i="58"/>
  <c r="B680" i="58"/>
  <c r="I679" i="58"/>
  <c r="H679" i="58"/>
  <c r="G679" i="58"/>
  <c r="F679" i="58"/>
  <c r="E679" i="58"/>
  <c r="B679" i="58"/>
  <c r="I678" i="58"/>
  <c r="H678" i="58"/>
  <c r="G678" i="58"/>
  <c r="F678" i="58"/>
  <c r="E678" i="58"/>
  <c r="B678" i="58"/>
  <c r="I677" i="58"/>
  <c r="H677" i="58"/>
  <c r="G677" i="58"/>
  <c r="F677" i="58"/>
  <c r="E677" i="58"/>
  <c r="B677" i="58"/>
  <c r="I676" i="58"/>
  <c r="H676" i="58"/>
  <c r="G676" i="58"/>
  <c r="F676" i="58"/>
  <c r="E676" i="58"/>
  <c r="B676" i="58"/>
  <c r="I672" i="58"/>
  <c r="H672" i="58"/>
  <c r="G672" i="58"/>
  <c r="F672" i="58"/>
  <c r="E672" i="58"/>
  <c r="B672" i="58"/>
  <c r="I671" i="58"/>
  <c r="H671" i="58"/>
  <c r="G671" i="58"/>
  <c r="F671" i="58"/>
  <c r="E671" i="58"/>
  <c r="B671" i="58"/>
  <c r="I670" i="58"/>
  <c r="H670" i="58"/>
  <c r="G670" i="58"/>
  <c r="F670" i="58"/>
  <c r="E670" i="58"/>
  <c r="B670" i="58"/>
  <c r="I669" i="58"/>
  <c r="H669" i="58"/>
  <c r="G669" i="58"/>
  <c r="F669" i="58"/>
  <c r="E669" i="58"/>
  <c r="B669" i="58"/>
  <c r="I668" i="58"/>
  <c r="H668" i="58"/>
  <c r="G668" i="58"/>
  <c r="F668" i="58"/>
  <c r="E668" i="58"/>
  <c r="B668" i="58"/>
  <c r="I664" i="58"/>
  <c r="H664" i="58"/>
  <c r="G664" i="58"/>
  <c r="F664" i="58"/>
  <c r="E664" i="58"/>
  <c r="B664" i="58"/>
  <c r="I663" i="58"/>
  <c r="H663" i="58"/>
  <c r="G663" i="58"/>
  <c r="F663" i="58"/>
  <c r="E663" i="58"/>
  <c r="B663" i="58"/>
  <c r="I662" i="58"/>
  <c r="H662" i="58"/>
  <c r="G662" i="58"/>
  <c r="F662" i="58"/>
  <c r="E662" i="58"/>
  <c r="B662" i="58"/>
  <c r="I661" i="58"/>
  <c r="H661" i="58"/>
  <c r="G661" i="58"/>
  <c r="F661" i="58"/>
  <c r="E661" i="58"/>
  <c r="B661" i="58"/>
  <c r="I660" i="58"/>
  <c r="H660" i="58"/>
  <c r="G660" i="58"/>
  <c r="F660" i="58"/>
  <c r="E660" i="58"/>
  <c r="B660" i="58"/>
  <c r="I659" i="58"/>
  <c r="H659" i="58"/>
  <c r="G659" i="58"/>
  <c r="F659" i="58"/>
  <c r="E659" i="58"/>
  <c r="B659" i="58"/>
  <c r="I658" i="58"/>
  <c r="H658" i="58"/>
  <c r="G658" i="58"/>
  <c r="F658" i="58"/>
  <c r="E658" i="58"/>
  <c r="B658" i="58"/>
  <c r="I657" i="58"/>
  <c r="H657" i="58"/>
  <c r="G657" i="58"/>
  <c r="F657" i="58"/>
  <c r="E657" i="58"/>
  <c r="B657" i="58"/>
  <c r="I656" i="58"/>
  <c r="H656" i="58"/>
  <c r="G656" i="58"/>
  <c r="F656" i="58"/>
  <c r="E656" i="58"/>
  <c r="B656" i="58"/>
  <c r="I655" i="58"/>
  <c r="H655" i="58"/>
  <c r="G655" i="58"/>
  <c r="F655" i="58"/>
  <c r="E655" i="58"/>
  <c r="B655" i="58"/>
  <c r="I643" i="58"/>
  <c r="H643" i="58"/>
  <c r="G643" i="58"/>
  <c r="F643" i="58"/>
  <c r="E643" i="58"/>
  <c r="I630" i="58"/>
  <c r="H630" i="58"/>
  <c r="G630" i="58"/>
  <c r="F630" i="58"/>
  <c r="E630" i="58"/>
  <c r="I629" i="58"/>
  <c r="H629" i="58"/>
  <c r="G629" i="58"/>
  <c r="F629" i="58"/>
  <c r="E629" i="58"/>
  <c r="I628" i="58"/>
  <c r="H628" i="58"/>
  <c r="G628" i="58"/>
  <c r="F628" i="58"/>
  <c r="E628" i="58"/>
  <c r="I627" i="58"/>
  <c r="H627" i="58"/>
  <c r="G627" i="58"/>
  <c r="F627" i="58"/>
  <c r="E627" i="58"/>
  <c r="B624" i="58"/>
  <c r="B623" i="58"/>
  <c r="B622" i="58"/>
  <c r="B621" i="58"/>
  <c r="B618" i="58"/>
  <c r="I617" i="58"/>
  <c r="H617" i="58"/>
  <c r="G617" i="58"/>
  <c r="F617" i="58"/>
  <c r="E617" i="58"/>
  <c r="B617" i="58"/>
  <c r="I605" i="58"/>
  <c r="H605" i="58"/>
  <c r="G605" i="58"/>
  <c r="F605" i="58"/>
  <c r="E605" i="58"/>
  <c r="I592" i="58"/>
  <c r="H592" i="58"/>
  <c r="G592" i="58"/>
  <c r="F592" i="58"/>
  <c r="E592" i="58"/>
  <c r="I591" i="58"/>
  <c r="H591" i="58"/>
  <c r="G591" i="58"/>
  <c r="F591" i="58"/>
  <c r="E591" i="58"/>
  <c r="I590" i="58"/>
  <c r="H590" i="58"/>
  <c r="G590" i="58"/>
  <c r="F590" i="58"/>
  <c r="E590" i="58"/>
  <c r="I589" i="58"/>
  <c r="H589" i="58"/>
  <c r="G589" i="58"/>
  <c r="F589" i="58"/>
  <c r="E589" i="58"/>
  <c r="B586" i="58"/>
  <c r="B585" i="58"/>
  <c r="B584" i="58"/>
  <c r="B583" i="58"/>
  <c r="B580" i="58"/>
  <c r="I579" i="58"/>
  <c r="H579" i="58"/>
  <c r="G579" i="58"/>
  <c r="F579" i="58"/>
  <c r="E579" i="58"/>
  <c r="B579" i="58"/>
  <c r="B562" i="58"/>
  <c r="U559" i="58"/>
  <c r="I562" i="58" s="1"/>
  <c r="T559" i="58"/>
  <c r="H562" i="58" s="1"/>
  <c r="S559" i="58"/>
  <c r="G562" i="58" s="1"/>
  <c r="R559" i="58"/>
  <c r="F562" i="58" s="1"/>
  <c r="Q559" i="58"/>
  <c r="E562" i="58" s="1"/>
  <c r="B557" i="58"/>
  <c r="B552" i="58"/>
  <c r="I551" i="58"/>
  <c r="H551" i="58"/>
  <c r="G551" i="58"/>
  <c r="F551" i="58"/>
  <c r="E551" i="58"/>
  <c r="I550" i="58"/>
  <c r="H550" i="58"/>
  <c r="G550" i="58"/>
  <c r="F550" i="58"/>
  <c r="E550" i="58"/>
  <c r="R538" i="58"/>
  <c r="E539" i="58" s="1"/>
  <c r="Q538" i="58"/>
  <c r="P538" i="58"/>
  <c r="O538" i="58"/>
  <c r="N538" i="58"/>
  <c r="M538" i="58"/>
  <c r="R531" i="58"/>
  <c r="E532" i="58" s="1"/>
  <c r="Q531" i="58"/>
  <c r="P531" i="58"/>
  <c r="O531" i="58"/>
  <c r="N531" i="58"/>
  <c r="M531" i="58"/>
  <c r="R524" i="58"/>
  <c r="E525" i="58" s="1"/>
  <c r="Q524" i="58"/>
  <c r="P524" i="58"/>
  <c r="O524" i="58"/>
  <c r="N524" i="58"/>
  <c r="M524" i="58"/>
  <c r="R517" i="58"/>
  <c r="E518" i="58" s="1"/>
  <c r="Q517" i="58"/>
  <c r="P517" i="58"/>
  <c r="O517" i="58"/>
  <c r="N517" i="58"/>
  <c r="M517" i="58"/>
  <c r="R510" i="58"/>
  <c r="E511" i="58" s="1"/>
  <c r="Q510" i="58"/>
  <c r="P510" i="58"/>
  <c r="O510" i="58"/>
  <c r="N510" i="58"/>
  <c r="M510" i="58"/>
  <c r="R503" i="58"/>
  <c r="E504" i="58" s="1"/>
  <c r="Q503" i="58"/>
  <c r="P503" i="58"/>
  <c r="O503" i="58"/>
  <c r="N503" i="58"/>
  <c r="M503" i="58"/>
  <c r="R496" i="58"/>
  <c r="E497" i="58" s="1"/>
  <c r="Q496" i="58"/>
  <c r="P496" i="58"/>
  <c r="O496" i="58"/>
  <c r="N496" i="58"/>
  <c r="M496" i="58"/>
  <c r="R489" i="58"/>
  <c r="E490" i="58" s="1"/>
  <c r="Q489" i="58"/>
  <c r="P489" i="58"/>
  <c r="O489" i="58"/>
  <c r="N489" i="58"/>
  <c r="M489" i="58"/>
  <c r="R482" i="58"/>
  <c r="E483" i="58" s="1"/>
  <c r="Q482" i="58"/>
  <c r="P482" i="58"/>
  <c r="O482" i="58"/>
  <c r="N482" i="58"/>
  <c r="M482" i="58"/>
  <c r="R475" i="58"/>
  <c r="E476" i="58" s="1"/>
  <c r="Q475" i="58"/>
  <c r="P475" i="58"/>
  <c r="O475" i="58"/>
  <c r="N475" i="58"/>
  <c r="M475" i="58"/>
  <c r="I474" i="58"/>
  <c r="H474" i="58"/>
  <c r="G474" i="58"/>
  <c r="F474" i="58"/>
  <c r="E474" i="58"/>
  <c r="T462" i="58"/>
  <c r="E463" i="58" s="1"/>
  <c r="S462" i="58"/>
  <c r="R462" i="58"/>
  <c r="Q462" i="58"/>
  <c r="P462" i="58"/>
  <c r="N462" i="58"/>
  <c r="M462" i="58"/>
  <c r="T455" i="58"/>
  <c r="E456" i="58" s="1"/>
  <c r="S455" i="58"/>
  <c r="R455" i="58"/>
  <c r="Q455" i="58"/>
  <c r="P455" i="58"/>
  <c r="N455" i="58"/>
  <c r="M455" i="58"/>
  <c r="T448" i="58"/>
  <c r="E449" i="58" s="1"/>
  <c r="S448" i="58"/>
  <c r="R448" i="58"/>
  <c r="Q448" i="58"/>
  <c r="P448" i="58"/>
  <c r="N448" i="58"/>
  <c r="M448" i="58"/>
  <c r="T441" i="58"/>
  <c r="E442" i="58" s="1"/>
  <c r="S441" i="58"/>
  <c r="R441" i="58"/>
  <c r="Q441" i="58"/>
  <c r="P441" i="58"/>
  <c r="N441" i="58"/>
  <c r="M441" i="58"/>
  <c r="T434" i="58"/>
  <c r="E435" i="58" s="1"/>
  <c r="S434" i="58"/>
  <c r="R434" i="58"/>
  <c r="Q434" i="58"/>
  <c r="P434" i="58"/>
  <c r="N434" i="58"/>
  <c r="M434" i="58"/>
  <c r="T427" i="58"/>
  <c r="E428" i="58" s="1"/>
  <c r="S427" i="58"/>
  <c r="R427" i="58"/>
  <c r="Q427" i="58"/>
  <c r="P427" i="58"/>
  <c r="N427" i="58"/>
  <c r="M427" i="58"/>
  <c r="T420" i="58"/>
  <c r="E421" i="58" s="1"/>
  <c r="S420" i="58"/>
  <c r="R420" i="58"/>
  <c r="Q420" i="58"/>
  <c r="P420" i="58"/>
  <c r="N420" i="58"/>
  <c r="M420" i="58"/>
  <c r="T413" i="58"/>
  <c r="E414" i="58" s="1"/>
  <c r="S413" i="58"/>
  <c r="R413" i="58"/>
  <c r="Q413" i="58"/>
  <c r="P413" i="58"/>
  <c r="N413" i="58"/>
  <c r="M413" i="58"/>
  <c r="T406" i="58"/>
  <c r="E407" i="58" s="1"/>
  <c r="S406" i="58"/>
  <c r="R406" i="58"/>
  <c r="Q406" i="58"/>
  <c r="P406" i="58"/>
  <c r="N406" i="58"/>
  <c r="M406" i="58"/>
  <c r="T399" i="58"/>
  <c r="E400" i="58" s="1"/>
  <c r="S399" i="58"/>
  <c r="R399" i="58"/>
  <c r="Q399" i="58"/>
  <c r="P399" i="58"/>
  <c r="N399" i="58"/>
  <c r="M399" i="58"/>
  <c r="I398" i="58"/>
  <c r="H398" i="58"/>
  <c r="G398" i="58"/>
  <c r="F398" i="58"/>
  <c r="E398" i="58"/>
  <c r="T388" i="58"/>
  <c r="E389" i="58" s="1"/>
  <c r="S388" i="58"/>
  <c r="R388" i="58"/>
  <c r="Q388" i="58"/>
  <c r="P388" i="58"/>
  <c r="N388" i="58"/>
  <c r="M388" i="58"/>
  <c r="T381" i="58"/>
  <c r="E382" i="58" s="1"/>
  <c r="S381" i="58"/>
  <c r="R381" i="58"/>
  <c r="Q381" i="58"/>
  <c r="P381" i="58"/>
  <c r="N381" i="58"/>
  <c r="M381" i="58"/>
  <c r="T374" i="58"/>
  <c r="E375" i="58" s="1"/>
  <c r="S374" i="58"/>
  <c r="R374" i="58"/>
  <c r="Q374" i="58"/>
  <c r="P374" i="58"/>
  <c r="N374" i="58"/>
  <c r="M374" i="58"/>
  <c r="T367" i="58"/>
  <c r="E368" i="58" s="1"/>
  <c r="S367" i="58"/>
  <c r="R367" i="58"/>
  <c r="Q367" i="58"/>
  <c r="P367" i="58"/>
  <c r="N367" i="58"/>
  <c r="M367" i="58"/>
  <c r="T360" i="58"/>
  <c r="E361" i="58" s="1"/>
  <c r="S360" i="58"/>
  <c r="R360" i="58"/>
  <c r="Q360" i="58"/>
  <c r="P360" i="58"/>
  <c r="N360" i="58"/>
  <c r="M360" i="58"/>
  <c r="T353" i="58"/>
  <c r="E354" i="58" s="1"/>
  <c r="S353" i="58"/>
  <c r="R353" i="58"/>
  <c r="Q353" i="58"/>
  <c r="P353" i="58"/>
  <c r="N353" i="58"/>
  <c r="M353" i="58"/>
  <c r="T346" i="58"/>
  <c r="E347" i="58" s="1"/>
  <c r="S346" i="58"/>
  <c r="R346" i="58"/>
  <c r="Q346" i="58"/>
  <c r="P346" i="58"/>
  <c r="N346" i="58"/>
  <c r="M346" i="58"/>
  <c r="T339" i="58"/>
  <c r="E340" i="58" s="1"/>
  <c r="S339" i="58"/>
  <c r="R339" i="58"/>
  <c r="Q339" i="58"/>
  <c r="P339" i="58"/>
  <c r="N339" i="58"/>
  <c r="M339" i="58"/>
  <c r="T332" i="58"/>
  <c r="E333" i="58" s="1"/>
  <c r="S332" i="58"/>
  <c r="R332" i="58"/>
  <c r="Q332" i="58"/>
  <c r="P332" i="58"/>
  <c r="N332" i="58"/>
  <c r="M332" i="58"/>
  <c r="T325" i="58"/>
  <c r="E326" i="58" s="1"/>
  <c r="S325" i="58"/>
  <c r="R325" i="58"/>
  <c r="Q325" i="58"/>
  <c r="P325" i="58"/>
  <c r="N325" i="58"/>
  <c r="M325" i="58"/>
  <c r="I324" i="58"/>
  <c r="H324" i="58"/>
  <c r="G324" i="58"/>
  <c r="F324" i="58"/>
  <c r="E324" i="58"/>
  <c r="S311" i="58"/>
  <c r="R311" i="58"/>
  <c r="Q311" i="58"/>
  <c r="P311" i="58"/>
  <c r="N311" i="58"/>
  <c r="M311" i="58"/>
  <c r="S305" i="58"/>
  <c r="R305" i="58"/>
  <c r="Q305" i="58"/>
  <c r="P305" i="58"/>
  <c r="N305" i="58"/>
  <c r="M305" i="58"/>
  <c r="S299" i="58"/>
  <c r="R299" i="58"/>
  <c r="Q299" i="58"/>
  <c r="P299" i="58"/>
  <c r="N299" i="58"/>
  <c r="M299" i="58"/>
  <c r="S293" i="58"/>
  <c r="R293" i="58"/>
  <c r="Q293" i="58"/>
  <c r="P293" i="58"/>
  <c r="N293" i="58"/>
  <c r="M293" i="58"/>
  <c r="S287" i="58"/>
  <c r="R287" i="58"/>
  <c r="Q287" i="58"/>
  <c r="P287" i="58"/>
  <c r="N287" i="58"/>
  <c r="M287" i="58"/>
  <c r="S281" i="58"/>
  <c r="R281" i="58"/>
  <c r="Q281" i="58"/>
  <c r="P281" i="58"/>
  <c r="N281" i="58"/>
  <c r="M281" i="58"/>
  <c r="S275" i="58"/>
  <c r="R275" i="58"/>
  <c r="Q275" i="58"/>
  <c r="P275" i="58"/>
  <c r="N275" i="58"/>
  <c r="M275" i="58"/>
  <c r="S269" i="58"/>
  <c r="R269" i="58"/>
  <c r="Q269" i="58"/>
  <c r="P269" i="58"/>
  <c r="N269" i="58"/>
  <c r="M269" i="58"/>
  <c r="S263" i="58"/>
  <c r="R263" i="58"/>
  <c r="Q263" i="58"/>
  <c r="P263" i="58"/>
  <c r="N263" i="58"/>
  <c r="M263" i="58"/>
  <c r="S257" i="58"/>
  <c r="R257" i="58"/>
  <c r="Q257" i="58"/>
  <c r="P257" i="58"/>
  <c r="N257" i="58"/>
  <c r="M257" i="58"/>
  <c r="S251" i="58"/>
  <c r="R251" i="58"/>
  <c r="Q251" i="58"/>
  <c r="P251" i="58"/>
  <c r="N251" i="58"/>
  <c r="M251" i="58"/>
  <c r="S245" i="58"/>
  <c r="R245" i="58"/>
  <c r="Q245" i="58"/>
  <c r="P245" i="58"/>
  <c r="N245" i="58"/>
  <c r="M245" i="58"/>
  <c r="S239" i="58"/>
  <c r="R239" i="58"/>
  <c r="Q239" i="58"/>
  <c r="P239" i="58"/>
  <c r="N239" i="58"/>
  <c r="M239" i="58"/>
  <c r="S233" i="58"/>
  <c r="R233" i="58"/>
  <c r="Q233" i="58"/>
  <c r="P233" i="58"/>
  <c r="N233" i="58"/>
  <c r="M233" i="58"/>
  <c r="S227" i="58"/>
  <c r="R227" i="58"/>
  <c r="Q227" i="58"/>
  <c r="P227" i="58"/>
  <c r="N227" i="58"/>
  <c r="M227" i="58"/>
  <c r="S221" i="58"/>
  <c r="R221" i="58"/>
  <c r="Q221" i="58"/>
  <c r="P221" i="58"/>
  <c r="N221" i="58"/>
  <c r="M221" i="58"/>
  <c r="S215" i="58"/>
  <c r="R215" i="58"/>
  <c r="Q215" i="58"/>
  <c r="P215" i="58"/>
  <c r="N215" i="58"/>
  <c r="M215" i="58"/>
  <c r="S209" i="58"/>
  <c r="R209" i="58"/>
  <c r="Q209" i="58"/>
  <c r="P209" i="58"/>
  <c r="N209" i="58"/>
  <c r="M209" i="58"/>
  <c r="S203" i="58"/>
  <c r="R203" i="58"/>
  <c r="Q203" i="58"/>
  <c r="P203" i="58"/>
  <c r="N203" i="58"/>
  <c r="M203" i="58"/>
  <c r="S197" i="58"/>
  <c r="R197" i="58"/>
  <c r="Q197" i="58"/>
  <c r="P197" i="58"/>
  <c r="N197" i="58"/>
  <c r="M197" i="58"/>
  <c r="S191" i="58"/>
  <c r="R191" i="58"/>
  <c r="Q191" i="58"/>
  <c r="P191" i="58"/>
  <c r="N191" i="58"/>
  <c r="M191" i="58"/>
  <c r="S185" i="58"/>
  <c r="R185" i="58"/>
  <c r="Q185" i="58"/>
  <c r="P185" i="58"/>
  <c r="N185" i="58"/>
  <c r="M185" i="58"/>
  <c r="S179" i="58"/>
  <c r="R179" i="58"/>
  <c r="Q179" i="58"/>
  <c r="P179" i="58"/>
  <c r="N179" i="58"/>
  <c r="M179" i="58"/>
  <c r="S173" i="58"/>
  <c r="R173" i="58"/>
  <c r="Q173" i="58"/>
  <c r="P173" i="58"/>
  <c r="N173" i="58"/>
  <c r="M173" i="58"/>
  <c r="S167" i="58"/>
  <c r="R167" i="58"/>
  <c r="Q167" i="58"/>
  <c r="P167" i="58"/>
  <c r="N167" i="58"/>
  <c r="M167" i="58"/>
  <c r="S161" i="58"/>
  <c r="R161" i="58"/>
  <c r="Q161" i="58"/>
  <c r="P161" i="58"/>
  <c r="N161" i="58"/>
  <c r="M161" i="58"/>
  <c r="S155" i="58"/>
  <c r="R155" i="58"/>
  <c r="Q155" i="58"/>
  <c r="P155" i="58"/>
  <c r="N155" i="58"/>
  <c r="M155" i="58"/>
  <c r="S149" i="58"/>
  <c r="R149" i="58"/>
  <c r="Q149" i="58"/>
  <c r="P149" i="58"/>
  <c r="N149" i="58"/>
  <c r="M149" i="58"/>
  <c r="S143" i="58"/>
  <c r="R143" i="58"/>
  <c r="Q143" i="58"/>
  <c r="P143" i="58"/>
  <c r="N143" i="58"/>
  <c r="M143" i="58"/>
  <c r="S137" i="58"/>
  <c r="R137" i="58"/>
  <c r="Q137" i="58"/>
  <c r="P137" i="58"/>
  <c r="N137" i="58"/>
  <c r="M137" i="58"/>
  <c r="S131" i="58"/>
  <c r="R131" i="58"/>
  <c r="Q131" i="58"/>
  <c r="P131" i="58"/>
  <c r="N131" i="58"/>
  <c r="M131" i="58"/>
  <c r="S125" i="58"/>
  <c r="R125" i="58"/>
  <c r="Q125" i="58"/>
  <c r="P125" i="58"/>
  <c r="N125" i="58"/>
  <c r="M125" i="58"/>
  <c r="S119" i="58"/>
  <c r="R119" i="58"/>
  <c r="Q119" i="58"/>
  <c r="P119" i="58"/>
  <c r="N119" i="58"/>
  <c r="M119" i="58"/>
  <c r="S113" i="58"/>
  <c r="R113" i="58"/>
  <c r="Q113" i="58"/>
  <c r="P113" i="58"/>
  <c r="N113" i="58"/>
  <c r="M113" i="58"/>
  <c r="S107" i="58"/>
  <c r="R107" i="58"/>
  <c r="Q107" i="58"/>
  <c r="P107" i="58"/>
  <c r="N107" i="58"/>
  <c r="M107" i="58"/>
  <c r="S101" i="58"/>
  <c r="R101" i="58"/>
  <c r="Q101" i="58"/>
  <c r="P101" i="58"/>
  <c r="N101" i="58"/>
  <c r="M101" i="58"/>
  <c r="S95" i="58"/>
  <c r="R95" i="58"/>
  <c r="Q95" i="58"/>
  <c r="P95" i="58"/>
  <c r="N95" i="58"/>
  <c r="M95" i="58"/>
  <c r="S89" i="58"/>
  <c r="R89" i="58"/>
  <c r="Q89" i="58"/>
  <c r="P89" i="58"/>
  <c r="N89" i="58"/>
  <c r="M89" i="58"/>
  <c r="S83" i="58"/>
  <c r="R83" i="58"/>
  <c r="Q83" i="58"/>
  <c r="P83" i="58"/>
  <c r="N83" i="58"/>
  <c r="M83" i="58"/>
  <c r="S77" i="58"/>
  <c r="R77" i="58"/>
  <c r="Q77" i="58"/>
  <c r="P77" i="58"/>
  <c r="N77" i="58"/>
  <c r="M77" i="58"/>
  <c r="S71" i="58"/>
  <c r="R71" i="58"/>
  <c r="Q71" i="58"/>
  <c r="P71" i="58"/>
  <c r="N71" i="58"/>
  <c r="M71" i="58"/>
  <c r="S65" i="58"/>
  <c r="R65" i="58"/>
  <c r="Q65" i="58"/>
  <c r="P65" i="58"/>
  <c r="N65" i="58"/>
  <c r="M65" i="58"/>
  <c r="S59" i="58"/>
  <c r="R59" i="58"/>
  <c r="Q59" i="58"/>
  <c r="P59" i="58"/>
  <c r="N59" i="58"/>
  <c r="M59" i="58"/>
  <c r="S53" i="58"/>
  <c r="R53" i="58"/>
  <c r="Q53" i="58"/>
  <c r="P53" i="58"/>
  <c r="N53" i="58"/>
  <c r="M53" i="58"/>
  <c r="S47" i="58"/>
  <c r="R47" i="58"/>
  <c r="Q47" i="58"/>
  <c r="P47" i="58"/>
  <c r="N47" i="58"/>
  <c r="M47" i="58"/>
  <c r="S41" i="58"/>
  <c r="R41" i="58"/>
  <c r="Q41" i="58"/>
  <c r="P41" i="58"/>
  <c r="N41" i="58"/>
  <c r="M41" i="58"/>
  <c r="S35" i="58"/>
  <c r="R35" i="58"/>
  <c r="Q35" i="58"/>
  <c r="P35" i="58"/>
  <c r="N35" i="58"/>
  <c r="M35" i="58"/>
  <c r="S29" i="58"/>
  <c r="R29" i="58"/>
  <c r="Q29" i="58"/>
  <c r="P29" i="58"/>
  <c r="N29" i="58"/>
  <c r="M29" i="58"/>
  <c r="S23" i="58"/>
  <c r="R23" i="58"/>
  <c r="Q23" i="58"/>
  <c r="P23" i="58"/>
  <c r="N23" i="58"/>
  <c r="M23" i="58"/>
  <c r="S17" i="58"/>
  <c r="R17" i="58"/>
  <c r="Q17" i="58"/>
  <c r="P17" i="58"/>
  <c r="M17" i="58"/>
  <c r="B4" i="58"/>
  <c r="B3" i="58"/>
  <c r="B2" i="58"/>
  <c r="O749" i="57"/>
  <c r="I747" i="57" s="1"/>
  <c r="M749" i="57"/>
  <c r="I746" i="57" s="1"/>
  <c r="O748" i="57"/>
  <c r="H747" i="57" s="1"/>
  <c r="M748" i="57"/>
  <c r="H746" i="57" s="1"/>
  <c r="O747" i="57"/>
  <c r="G747" i="57" s="1"/>
  <c r="M747" i="57"/>
  <c r="G746" i="57" s="1"/>
  <c r="O746" i="57"/>
  <c r="M746" i="57"/>
  <c r="F746" i="57" s="1"/>
  <c r="O745" i="57"/>
  <c r="E747" i="57" s="1"/>
  <c r="M745" i="57"/>
  <c r="E746" i="57" s="1"/>
  <c r="I727" i="57"/>
  <c r="H727" i="57"/>
  <c r="G727" i="57"/>
  <c r="F727" i="57"/>
  <c r="E727" i="57"/>
  <c r="I726" i="57"/>
  <c r="H726" i="57"/>
  <c r="G726" i="57"/>
  <c r="F726" i="57"/>
  <c r="E726" i="57"/>
  <c r="B726" i="57"/>
  <c r="I725" i="57"/>
  <c r="H725" i="57"/>
  <c r="G725" i="57"/>
  <c r="F725" i="57"/>
  <c r="E725" i="57"/>
  <c r="B725" i="57"/>
  <c r="I724" i="57"/>
  <c r="H724" i="57"/>
  <c r="G724" i="57"/>
  <c r="F724" i="57"/>
  <c r="E724" i="57"/>
  <c r="B724" i="57"/>
  <c r="I723" i="57"/>
  <c r="H723" i="57"/>
  <c r="G723" i="57"/>
  <c r="F723" i="57"/>
  <c r="E723" i="57"/>
  <c r="B723" i="57"/>
  <c r="I722" i="57"/>
  <c r="H722" i="57"/>
  <c r="G722" i="57"/>
  <c r="F722" i="57"/>
  <c r="E722" i="57"/>
  <c r="B722" i="57"/>
  <c r="I721" i="57"/>
  <c r="H721" i="57"/>
  <c r="G721" i="57"/>
  <c r="F721" i="57"/>
  <c r="E721" i="57"/>
  <c r="B721" i="57"/>
  <c r="I720" i="57"/>
  <c r="H720" i="57"/>
  <c r="G720" i="57"/>
  <c r="F720" i="57"/>
  <c r="E720" i="57"/>
  <c r="C720" i="57"/>
  <c r="I719" i="57"/>
  <c r="H719" i="57"/>
  <c r="G719" i="57"/>
  <c r="F719" i="57"/>
  <c r="E719" i="57"/>
  <c r="C719" i="57"/>
  <c r="B718" i="57"/>
  <c r="I717" i="57"/>
  <c r="H717" i="57"/>
  <c r="G717" i="57"/>
  <c r="F717" i="57"/>
  <c r="E717" i="57"/>
  <c r="C717" i="57"/>
  <c r="I716" i="57"/>
  <c r="H716" i="57"/>
  <c r="G716" i="57"/>
  <c r="F716" i="57"/>
  <c r="E716" i="57"/>
  <c r="C716" i="57"/>
  <c r="I715" i="57"/>
  <c r="H715" i="57"/>
  <c r="G715" i="57"/>
  <c r="F715" i="57"/>
  <c r="E715" i="57"/>
  <c r="C715" i="57"/>
  <c r="B714" i="57"/>
  <c r="I713" i="57"/>
  <c r="H713" i="57"/>
  <c r="G713" i="57"/>
  <c r="F713" i="57"/>
  <c r="E713" i="57"/>
  <c r="B713" i="57"/>
  <c r="I709" i="57"/>
  <c r="H709" i="57"/>
  <c r="G709" i="57"/>
  <c r="F709" i="57"/>
  <c r="E709" i="57"/>
  <c r="B709" i="57"/>
  <c r="I708" i="57"/>
  <c r="H708" i="57"/>
  <c r="G708" i="57"/>
  <c r="F708" i="57"/>
  <c r="E708" i="57"/>
  <c r="B708" i="57"/>
  <c r="I707" i="57"/>
  <c r="H707" i="57"/>
  <c r="G707" i="57"/>
  <c r="F707" i="57"/>
  <c r="E707" i="57"/>
  <c r="B707" i="57"/>
  <c r="I706" i="57"/>
  <c r="H706" i="57"/>
  <c r="G706" i="57"/>
  <c r="F706" i="57"/>
  <c r="E706" i="57"/>
  <c r="B706" i="57"/>
  <c r="I705" i="57"/>
  <c r="H705" i="57"/>
  <c r="G705" i="57"/>
  <c r="F705" i="57"/>
  <c r="E705" i="57"/>
  <c r="B705" i="57"/>
  <c r="I703" i="57"/>
  <c r="H703" i="57"/>
  <c r="G703" i="57"/>
  <c r="F703" i="57"/>
  <c r="E703" i="57"/>
  <c r="B703" i="57"/>
  <c r="I702" i="57"/>
  <c r="H702" i="57"/>
  <c r="G702" i="57"/>
  <c r="F702" i="57"/>
  <c r="E702" i="57"/>
  <c r="B702" i="57"/>
  <c r="I700" i="57"/>
  <c r="H700" i="57"/>
  <c r="G700" i="57"/>
  <c r="F700" i="57"/>
  <c r="E700" i="57"/>
  <c r="C700" i="57"/>
  <c r="B700" i="57"/>
  <c r="I699" i="57"/>
  <c r="H699" i="57"/>
  <c r="G699" i="57"/>
  <c r="F699" i="57"/>
  <c r="E699" i="57"/>
  <c r="C699" i="57"/>
  <c r="B699" i="57"/>
  <c r="I698" i="57"/>
  <c r="H698" i="57"/>
  <c r="G698" i="57"/>
  <c r="F698" i="57"/>
  <c r="E698" i="57"/>
  <c r="C698" i="57"/>
  <c r="B698" i="57"/>
  <c r="I696" i="57"/>
  <c r="H696" i="57"/>
  <c r="G696" i="57"/>
  <c r="F696" i="57"/>
  <c r="E696" i="57"/>
  <c r="B696" i="57"/>
  <c r="I695" i="57"/>
  <c r="H695" i="57"/>
  <c r="G695" i="57"/>
  <c r="F695" i="57"/>
  <c r="E695" i="57"/>
  <c r="B695" i="57"/>
  <c r="I694" i="57"/>
  <c r="H694" i="57"/>
  <c r="G694" i="57"/>
  <c r="F694" i="57"/>
  <c r="E694" i="57"/>
  <c r="B694" i="57"/>
  <c r="I689" i="57"/>
  <c r="H689" i="57"/>
  <c r="G689" i="57"/>
  <c r="F689" i="57"/>
  <c r="E689" i="57"/>
  <c r="B689" i="57"/>
  <c r="I688" i="57"/>
  <c r="H688" i="57"/>
  <c r="G688" i="57"/>
  <c r="F688" i="57"/>
  <c r="E688" i="57"/>
  <c r="B688" i="57"/>
  <c r="I687" i="57"/>
  <c r="H687" i="57"/>
  <c r="G687" i="57"/>
  <c r="F687" i="57"/>
  <c r="E687" i="57"/>
  <c r="B687" i="57"/>
  <c r="I686" i="57"/>
  <c r="H686" i="57"/>
  <c r="G686" i="57"/>
  <c r="F686" i="57"/>
  <c r="E686" i="57"/>
  <c r="B686" i="57"/>
  <c r="I685" i="57"/>
  <c r="H685" i="57"/>
  <c r="G685" i="57"/>
  <c r="F685" i="57"/>
  <c r="E685" i="57"/>
  <c r="B685" i="57"/>
  <c r="I684" i="57"/>
  <c r="H684" i="57"/>
  <c r="G684" i="57"/>
  <c r="F684" i="57"/>
  <c r="E684" i="57"/>
  <c r="B684" i="57"/>
  <c r="I683" i="57"/>
  <c r="H683" i="57"/>
  <c r="G683" i="57"/>
  <c r="F683" i="57"/>
  <c r="E683" i="57"/>
  <c r="B683" i="57"/>
  <c r="I682" i="57"/>
  <c r="H682" i="57"/>
  <c r="G682" i="57"/>
  <c r="F682" i="57"/>
  <c r="E682" i="57"/>
  <c r="B682" i="57"/>
  <c r="I681" i="57"/>
  <c r="H681" i="57"/>
  <c r="G681" i="57"/>
  <c r="F681" i="57"/>
  <c r="E681" i="57"/>
  <c r="B681" i="57"/>
  <c r="I680" i="57"/>
  <c r="H680" i="57"/>
  <c r="G680" i="57"/>
  <c r="F680" i="57"/>
  <c r="E680" i="57"/>
  <c r="B680" i="57"/>
  <c r="I679" i="57"/>
  <c r="H679" i="57"/>
  <c r="G679" i="57"/>
  <c r="F679" i="57"/>
  <c r="E679" i="57"/>
  <c r="B679" i="57"/>
  <c r="I678" i="57"/>
  <c r="H678" i="57"/>
  <c r="G678" i="57"/>
  <c r="F678" i="57"/>
  <c r="E678" i="57"/>
  <c r="B678" i="57"/>
  <c r="I677" i="57"/>
  <c r="H677" i="57"/>
  <c r="G677" i="57"/>
  <c r="F677" i="57"/>
  <c r="E677" i="57"/>
  <c r="B677" i="57"/>
  <c r="I676" i="57"/>
  <c r="H676" i="57"/>
  <c r="G676" i="57"/>
  <c r="F676" i="57"/>
  <c r="E676" i="57"/>
  <c r="B676" i="57"/>
  <c r="I672" i="57"/>
  <c r="H672" i="57"/>
  <c r="G672" i="57"/>
  <c r="F672" i="57"/>
  <c r="E672" i="57"/>
  <c r="B672" i="57"/>
  <c r="I671" i="57"/>
  <c r="H671" i="57"/>
  <c r="G671" i="57"/>
  <c r="F671" i="57"/>
  <c r="E671" i="57"/>
  <c r="B671" i="57"/>
  <c r="I670" i="57"/>
  <c r="H670" i="57"/>
  <c r="G670" i="57"/>
  <c r="F670" i="57"/>
  <c r="E670" i="57"/>
  <c r="B670" i="57"/>
  <c r="I669" i="57"/>
  <c r="H669" i="57"/>
  <c r="G669" i="57"/>
  <c r="F669" i="57"/>
  <c r="E669" i="57"/>
  <c r="B669" i="57"/>
  <c r="I668" i="57"/>
  <c r="H668" i="57"/>
  <c r="G668" i="57"/>
  <c r="F668" i="57"/>
  <c r="E668" i="57"/>
  <c r="B668" i="57"/>
  <c r="I664" i="57"/>
  <c r="H664" i="57"/>
  <c r="G664" i="57"/>
  <c r="F664" i="57"/>
  <c r="E664" i="57"/>
  <c r="B664" i="57"/>
  <c r="I663" i="57"/>
  <c r="H663" i="57"/>
  <c r="G663" i="57"/>
  <c r="F663" i="57"/>
  <c r="E663" i="57"/>
  <c r="B663" i="57"/>
  <c r="I662" i="57"/>
  <c r="H662" i="57"/>
  <c r="G662" i="57"/>
  <c r="F662" i="57"/>
  <c r="E662" i="57"/>
  <c r="B662" i="57"/>
  <c r="I661" i="57"/>
  <c r="H661" i="57"/>
  <c r="G661" i="57"/>
  <c r="F661" i="57"/>
  <c r="E661" i="57"/>
  <c r="B661" i="57"/>
  <c r="I660" i="57"/>
  <c r="H660" i="57"/>
  <c r="G660" i="57"/>
  <c r="F660" i="57"/>
  <c r="E660" i="57"/>
  <c r="B660" i="57"/>
  <c r="I659" i="57"/>
  <c r="H659" i="57"/>
  <c r="G659" i="57"/>
  <c r="F659" i="57"/>
  <c r="E659" i="57"/>
  <c r="B659" i="57"/>
  <c r="I658" i="57"/>
  <c r="H658" i="57"/>
  <c r="G658" i="57"/>
  <c r="F658" i="57"/>
  <c r="E658" i="57"/>
  <c r="B658" i="57"/>
  <c r="I657" i="57"/>
  <c r="H657" i="57"/>
  <c r="G657" i="57"/>
  <c r="F657" i="57"/>
  <c r="E657" i="57"/>
  <c r="B657" i="57"/>
  <c r="I656" i="57"/>
  <c r="H656" i="57"/>
  <c r="G656" i="57"/>
  <c r="F656" i="57"/>
  <c r="E656" i="57"/>
  <c r="B656" i="57"/>
  <c r="I655" i="57"/>
  <c r="H655" i="57"/>
  <c r="G655" i="57"/>
  <c r="F655" i="57"/>
  <c r="E655" i="57"/>
  <c r="B655" i="57"/>
  <c r="I643" i="57"/>
  <c r="H643" i="57"/>
  <c r="G643" i="57"/>
  <c r="F643" i="57"/>
  <c r="E643" i="57"/>
  <c r="I630" i="57"/>
  <c r="H630" i="57"/>
  <c r="G630" i="57"/>
  <c r="F630" i="57"/>
  <c r="E630" i="57"/>
  <c r="I629" i="57"/>
  <c r="H629" i="57"/>
  <c r="G629" i="57"/>
  <c r="F629" i="57"/>
  <c r="E629" i="57"/>
  <c r="I628" i="57"/>
  <c r="H628" i="57"/>
  <c r="G628" i="57"/>
  <c r="F628" i="57"/>
  <c r="E628" i="57"/>
  <c r="I627" i="57"/>
  <c r="H627" i="57"/>
  <c r="G627" i="57"/>
  <c r="F627" i="57"/>
  <c r="E627" i="57"/>
  <c r="B624" i="57"/>
  <c r="B623" i="57"/>
  <c r="B622" i="57"/>
  <c r="B619" i="57"/>
  <c r="B618" i="57"/>
  <c r="I617" i="57"/>
  <c r="H617" i="57"/>
  <c r="G617" i="57"/>
  <c r="F617" i="57"/>
  <c r="E617" i="57"/>
  <c r="B617" i="57"/>
  <c r="I605" i="57"/>
  <c r="H605" i="57"/>
  <c r="G605" i="57"/>
  <c r="F605" i="57"/>
  <c r="E605" i="57"/>
  <c r="I592" i="57"/>
  <c r="H592" i="57"/>
  <c r="G592" i="57"/>
  <c r="F592" i="57"/>
  <c r="E592" i="57"/>
  <c r="I591" i="57"/>
  <c r="H591" i="57"/>
  <c r="G591" i="57"/>
  <c r="F591" i="57"/>
  <c r="E591" i="57"/>
  <c r="I590" i="57"/>
  <c r="H590" i="57"/>
  <c r="G590" i="57"/>
  <c r="F590" i="57"/>
  <c r="E590" i="57"/>
  <c r="I589" i="57"/>
  <c r="H589" i="57"/>
  <c r="G589" i="57"/>
  <c r="F589" i="57"/>
  <c r="E589" i="57"/>
  <c r="B586" i="57"/>
  <c r="B585" i="57"/>
  <c r="B584" i="57"/>
  <c r="B583" i="57"/>
  <c r="B580" i="57"/>
  <c r="I579" i="57"/>
  <c r="H579" i="57"/>
  <c r="G579" i="57"/>
  <c r="F579" i="57"/>
  <c r="E579" i="57"/>
  <c r="B579" i="57"/>
  <c r="B562" i="57"/>
  <c r="U559" i="57"/>
  <c r="I562" i="57" s="1"/>
  <c r="T559" i="57"/>
  <c r="H562" i="57" s="1"/>
  <c r="S559" i="57"/>
  <c r="G562" i="57" s="1"/>
  <c r="R559" i="57"/>
  <c r="F562" i="57" s="1"/>
  <c r="Q559" i="57"/>
  <c r="E562" i="57" s="1"/>
  <c r="B557" i="57"/>
  <c r="B552" i="57"/>
  <c r="I551" i="57"/>
  <c r="H551" i="57"/>
  <c r="G551" i="57"/>
  <c r="F551" i="57"/>
  <c r="E551" i="57"/>
  <c r="I550" i="57"/>
  <c r="H550" i="57"/>
  <c r="G550" i="57"/>
  <c r="F550" i="57"/>
  <c r="E550" i="57"/>
  <c r="R538" i="57"/>
  <c r="E539" i="57" s="1"/>
  <c r="Q538" i="57"/>
  <c r="P538" i="57"/>
  <c r="O538" i="57"/>
  <c r="N538" i="57"/>
  <c r="M538" i="57"/>
  <c r="R531" i="57"/>
  <c r="E532" i="57" s="1"/>
  <c r="Q531" i="57"/>
  <c r="P531" i="57"/>
  <c r="O531" i="57"/>
  <c r="N531" i="57"/>
  <c r="M531" i="57"/>
  <c r="R524" i="57"/>
  <c r="E525" i="57" s="1"/>
  <c r="Q524" i="57"/>
  <c r="P524" i="57"/>
  <c r="O524" i="57"/>
  <c r="N524" i="57"/>
  <c r="M524" i="57"/>
  <c r="R517" i="57"/>
  <c r="E518" i="57" s="1"/>
  <c r="Q517" i="57"/>
  <c r="P517" i="57"/>
  <c r="O517" i="57"/>
  <c r="N517" i="57"/>
  <c r="M517" i="57"/>
  <c r="R510" i="57"/>
  <c r="E511" i="57" s="1"/>
  <c r="Q510" i="57"/>
  <c r="P510" i="57"/>
  <c r="O510" i="57"/>
  <c r="N510" i="57"/>
  <c r="M510" i="57"/>
  <c r="R503" i="57"/>
  <c r="E504" i="57" s="1"/>
  <c r="Q503" i="57"/>
  <c r="P503" i="57"/>
  <c r="O503" i="57"/>
  <c r="N503" i="57"/>
  <c r="M503" i="57"/>
  <c r="R496" i="57"/>
  <c r="E497" i="57" s="1"/>
  <c r="Q496" i="57"/>
  <c r="P496" i="57"/>
  <c r="O496" i="57"/>
  <c r="N496" i="57"/>
  <c r="M496" i="57"/>
  <c r="R489" i="57"/>
  <c r="E490" i="57" s="1"/>
  <c r="Q489" i="57"/>
  <c r="P489" i="57"/>
  <c r="O489" i="57"/>
  <c r="N489" i="57"/>
  <c r="M489" i="57"/>
  <c r="R482" i="57"/>
  <c r="E483" i="57" s="1"/>
  <c r="Q482" i="57"/>
  <c r="P482" i="57"/>
  <c r="O482" i="57"/>
  <c r="N482" i="57"/>
  <c r="M482" i="57"/>
  <c r="R475" i="57"/>
  <c r="E476" i="57" s="1"/>
  <c r="Q475" i="57"/>
  <c r="P475" i="57"/>
  <c r="O475" i="57"/>
  <c r="N475" i="57"/>
  <c r="M475" i="57"/>
  <c r="I474" i="57"/>
  <c r="H474" i="57"/>
  <c r="G474" i="57"/>
  <c r="F474" i="57"/>
  <c r="E474" i="57"/>
  <c r="T462" i="57"/>
  <c r="E463" i="57" s="1"/>
  <c r="S462" i="57"/>
  <c r="R462" i="57"/>
  <c r="Q462" i="57"/>
  <c r="P462" i="57"/>
  <c r="N462" i="57"/>
  <c r="M462" i="57"/>
  <c r="T455" i="57"/>
  <c r="E456" i="57" s="1"/>
  <c r="S455" i="57"/>
  <c r="R455" i="57"/>
  <c r="Q455" i="57"/>
  <c r="P455" i="57"/>
  <c r="N455" i="57"/>
  <c r="M455" i="57"/>
  <c r="T448" i="57"/>
  <c r="E449" i="57" s="1"/>
  <c r="S448" i="57"/>
  <c r="R448" i="57"/>
  <c r="Q448" i="57"/>
  <c r="P448" i="57"/>
  <c r="N448" i="57"/>
  <c r="M448" i="57"/>
  <c r="T441" i="57"/>
  <c r="E442" i="57" s="1"/>
  <c r="S441" i="57"/>
  <c r="R441" i="57"/>
  <c r="Q441" i="57"/>
  <c r="P441" i="57"/>
  <c r="N441" i="57"/>
  <c r="M441" i="57"/>
  <c r="T434" i="57"/>
  <c r="E435" i="57" s="1"/>
  <c r="S434" i="57"/>
  <c r="R434" i="57"/>
  <c r="Q434" i="57"/>
  <c r="P434" i="57"/>
  <c r="N434" i="57"/>
  <c r="M434" i="57"/>
  <c r="T427" i="57"/>
  <c r="E428" i="57" s="1"/>
  <c r="S427" i="57"/>
  <c r="R427" i="57"/>
  <c r="Q427" i="57"/>
  <c r="P427" i="57"/>
  <c r="N427" i="57"/>
  <c r="M427" i="57"/>
  <c r="T420" i="57"/>
  <c r="E421" i="57" s="1"/>
  <c r="S420" i="57"/>
  <c r="R420" i="57"/>
  <c r="Q420" i="57"/>
  <c r="P420" i="57"/>
  <c r="N420" i="57"/>
  <c r="M420" i="57"/>
  <c r="T413" i="57"/>
  <c r="E414" i="57" s="1"/>
  <c r="S413" i="57"/>
  <c r="R413" i="57"/>
  <c r="Q413" i="57"/>
  <c r="P413" i="57"/>
  <c r="N413" i="57"/>
  <c r="M413" i="57"/>
  <c r="T406" i="57"/>
  <c r="E407" i="57" s="1"/>
  <c r="S406" i="57"/>
  <c r="R406" i="57"/>
  <c r="Q406" i="57"/>
  <c r="P406" i="57"/>
  <c r="N406" i="57"/>
  <c r="M406" i="57"/>
  <c r="T399" i="57"/>
  <c r="E400" i="57" s="1"/>
  <c r="S399" i="57"/>
  <c r="R399" i="57"/>
  <c r="Q399" i="57"/>
  <c r="P399" i="57"/>
  <c r="N399" i="57"/>
  <c r="M399" i="57"/>
  <c r="I398" i="57"/>
  <c r="H398" i="57"/>
  <c r="G398" i="57"/>
  <c r="F398" i="57"/>
  <c r="E398" i="57"/>
  <c r="T388" i="57"/>
  <c r="E389" i="57" s="1"/>
  <c r="S388" i="57"/>
  <c r="R388" i="57"/>
  <c r="Q388" i="57"/>
  <c r="P388" i="57"/>
  <c r="N388" i="57"/>
  <c r="M388" i="57"/>
  <c r="T381" i="57"/>
  <c r="E382" i="57" s="1"/>
  <c r="S381" i="57"/>
  <c r="R381" i="57"/>
  <c r="Q381" i="57"/>
  <c r="P381" i="57"/>
  <c r="N381" i="57"/>
  <c r="M381" i="57"/>
  <c r="T374" i="57"/>
  <c r="E375" i="57" s="1"/>
  <c r="S374" i="57"/>
  <c r="R374" i="57"/>
  <c r="Q374" i="57"/>
  <c r="P374" i="57"/>
  <c r="N374" i="57"/>
  <c r="M374" i="57"/>
  <c r="T367" i="57"/>
  <c r="E368" i="57" s="1"/>
  <c r="S367" i="57"/>
  <c r="R367" i="57"/>
  <c r="Q367" i="57"/>
  <c r="P367" i="57"/>
  <c r="N367" i="57"/>
  <c r="M367" i="57"/>
  <c r="T360" i="57"/>
  <c r="E361" i="57" s="1"/>
  <c r="S360" i="57"/>
  <c r="R360" i="57"/>
  <c r="Q360" i="57"/>
  <c r="P360" i="57"/>
  <c r="N360" i="57"/>
  <c r="M360" i="57"/>
  <c r="T353" i="57"/>
  <c r="E354" i="57" s="1"/>
  <c r="S353" i="57"/>
  <c r="R353" i="57"/>
  <c r="Q353" i="57"/>
  <c r="P353" i="57"/>
  <c r="N353" i="57"/>
  <c r="M353" i="57"/>
  <c r="T346" i="57"/>
  <c r="E347" i="57" s="1"/>
  <c r="S346" i="57"/>
  <c r="R346" i="57"/>
  <c r="Q346" i="57"/>
  <c r="P346" i="57"/>
  <c r="N346" i="57"/>
  <c r="M346" i="57"/>
  <c r="T339" i="57"/>
  <c r="E340" i="57" s="1"/>
  <c r="S339" i="57"/>
  <c r="R339" i="57"/>
  <c r="Q339" i="57"/>
  <c r="P339" i="57"/>
  <c r="N339" i="57"/>
  <c r="M339" i="57"/>
  <c r="T332" i="57"/>
  <c r="E333" i="57" s="1"/>
  <c r="S332" i="57"/>
  <c r="R332" i="57"/>
  <c r="Q332" i="57"/>
  <c r="P332" i="57"/>
  <c r="N332" i="57"/>
  <c r="M332" i="57"/>
  <c r="T325" i="57"/>
  <c r="E326" i="57" s="1"/>
  <c r="S325" i="57"/>
  <c r="R325" i="57"/>
  <c r="Q325" i="57"/>
  <c r="P325" i="57"/>
  <c r="N325" i="57"/>
  <c r="M325" i="57"/>
  <c r="I324" i="57"/>
  <c r="H324" i="57"/>
  <c r="G324" i="57"/>
  <c r="F324" i="57"/>
  <c r="E324" i="57"/>
  <c r="S311" i="57"/>
  <c r="R311" i="57"/>
  <c r="Q311" i="57"/>
  <c r="P311" i="57"/>
  <c r="N311" i="57"/>
  <c r="M311" i="57"/>
  <c r="S305" i="57"/>
  <c r="R305" i="57"/>
  <c r="Q305" i="57"/>
  <c r="P305" i="57"/>
  <c r="N305" i="57"/>
  <c r="M305" i="57"/>
  <c r="S299" i="57"/>
  <c r="R299" i="57"/>
  <c r="Q299" i="57"/>
  <c r="P299" i="57"/>
  <c r="N299" i="57"/>
  <c r="M299" i="57"/>
  <c r="S293" i="57"/>
  <c r="R293" i="57"/>
  <c r="Q293" i="57"/>
  <c r="P293" i="57"/>
  <c r="N293" i="57"/>
  <c r="M293" i="57"/>
  <c r="S287" i="57"/>
  <c r="R287" i="57"/>
  <c r="Q287" i="57"/>
  <c r="P287" i="57"/>
  <c r="N287" i="57"/>
  <c r="M287" i="57"/>
  <c r="S281" i="57"/>
  <c r="R281" i="57"/>
  <c r="Q281" i="57"/>
  <c r="P281" i="57"/>
  <c r="N281" i="57"/>
  <c r="M281" i="57"/>
  <c r="S275" i="57"/>
  <c r="R275" i="57"/>
  <c r="Q275" i="57"/>
  <c r="P275" i="57"/>
  <c r="N275" i="57"/>
  <c r="M275" i="57"/>
  <c r="S269" i="57"/>
  <c r="R269" i="57"/>
  <c r="Q269" i="57"/>
  <c r="P269" i="57"/>
  <c r="N269" i="57"/>
  <c r="M269" i="57"/>
  <c r="S263" i="57"/>
  <c r="R263" i="57"/>
  <c r="Q263" i="57"/>
  <c r="P263" i="57"/>
  <c r="N263" i="57"/>
  <c r="M263" i="57"/>
  <c r="S257" i="57"/>
  <c r="R257" i="57"/>
  <c r="Q257" i="57"/>
  <c r="P257" i="57"/>
  <c r="N257" i="57"/>
  <c r="M257" i="57"/>
  <c r="S251" i="57"/>
  <c r="R251" i="57"/>
  <c r="Q251" i="57"/>
  <c r="P251" i="57"/>
  <c r="N251" i="57"/>
  <c r="M251" i="57"/>
  <c r="S245" i="57"/>
  <c r="R245" i="57"/>
  <c r="Q245" i="57"/>
  <c r="P245" i="57"/>
  <c r="N245" i="57"/>
  <c r="M245" i="57"/>
  <c r="S239" i="57"/>
  <c r="R239" i="57"/>
  <c r="Q239" i="57"/>
  <c r="P239" i="57"/>
  <c r="N239" i="57"/>
  <c r="M239" i="57"/>
  <c r="S233" i="57"/>
  <c r="R233" i="57"/>
  <c r="Q233" i="57"/>
  <c r="P233" i="57"/>
  <c r="N233" i="57"/>
  <c r="M233" i="57"/>
  <c r="S227" i="57"/>
  <c r="R227" i="57"/>
  <c r="Q227" i="57"/>
  <c r="P227" i="57"/>
  <c r="N227" i="57"/>
  <c r="M227" i="57"/>
  <c r="S221" i="57"/>
  <c r="R221" i="57"/>
  <c r="Q221" i="57"/>
  <c r="P221" i="57"/>
  <c r="N221" i="57"/>
  <c r="M221" i="57"/>
  <c r="S215" i="57"/>
  <c r="R215" i="57"/>
  <c r="Q215" i="57"/>
  <c r="P215" i="57"/>
  <c r="N215" i="57"/>
  <c r="M215" i="57"/>
  <c r="S209" i="57"/>
  <c r="R209" i="57"/>
  <c r="Q209" i="57"/>
  <c r="P209" i="57"/>
  <c r="N209" i="57"/>
  <c r="M209" i="57"/>
  <c r="S203" i="57"/>
  <c r="R203" i="57"/>
  <c r="Q203" i="57"/>
  <c r="P203" i="57"/>
  <c r="N203" i="57"/>
  <c r="M203" i="57"/>
  <c r="S197" i="57"/>
  <c r="R197" i="57"/>
  <c r="Q197" i="57"/>
  <c r="P197" i="57"/>
  <c r="N197" i="57"/>
  <c r="M197" i="57"/>
  <c r="S191" i="57"/>
  <c r="R191" i="57"/>
  <c r="Q191" i="57"/>
  <c r="P191" i="57"/>
  <c r="N191" i="57"/>
  <c r="M191" i="57"/>
  <c r="S185" i="57"/>
  <c r="R185" i="57"/>
  <c r="Q185" i="57"/>
  <c r="P185" i="57"/>
  <c r="N185" i="57"/>
  <c r="M185" i="57"/>
  <c r="S179" i="57"/>
  <c r="R179" i="57"/>
  <c r="Q179" i="57"/>
  <c r="P179" i="57"/>
  <c r="N179" i="57"/>
  <c r="M179" i="57"/>
  <c r="S173" i="57"/>
  <c r="R173" i="57"/>
  <c r="Q173" i="57"/>
  <c r="P173" i="57"/>
  <c r="N173" i="57"/>
  <c r="M173" i="57"/>
  <c r="S167" i="57"/>
  <c r="R167" i="57"/>
  <c r="Q167" i="57"/>
  <c r="P167" i="57"/>
  <c r="N167" i="57"/>
  <c r="M167" i="57"/>
  <c r="S161" i="57"/>
  <c r="R161" i="57"/>
  <c r="Q161" i="57"/>
  <c r="P161" i="57"/>
  <c r="N161" i="57"/>
  <c r="M161" i="57"/>
  <c r="S155" i="57"/>
  <c r="R155" i="57"/>
  <c r="Q155" i="57"/>
  <c r="P155" i="57"/>
  <c r="N155" i="57"/>
  <c r="M155" i="57"/>
  <c r="S149" i="57"/>
  <c r="R149" i="57"/>
  <c r="Q149" i="57"/>
  <c r="P149" i="57"/>
  <c r="N149" i="57"/>
  <c r="M149" i="57"/>
  <c r="S143" i="57"/>
  <c r="R143" i="57"/>
  <c r="Q143" i="57"/>
  <c r="P143" i="57"/>
  <c r="N143" i="57"/>
  <c r="M143" i="57"/>
  <c r="S137" i="57"/>
  <c r="R137" i="57"/>
  <c r="Q137" i="57"/>
  <c r="P137" i="57"/>
  <c r="N137" i="57"/>
  <c r="M137" i="57"/>
  <c r="S131" i="57"/>
  <c r="R131" i="57"/>
  <c r="Q131" i="57"/>
  <c r="P131" i="57"/>
  <c r="N131" i="57"/>
  <c r="M131" i="57"/>
  <c r="S125" i="57"/>
  <c r="R125" i="57"/>
  <c r="Q125" i="57"/>
  <c r="P125" i="57"/>
  <c r="N125" i="57"/>
  <c r="M125" i="57"/>
  <c r="S119" i="57"/>
  <c r="R119" i="57"/>
  <c r="Q119" i="57"/>
  <c r="P119" i="57"/>
  <c r="N119" i="57"/>
  <c r="M119" i="57"/>
  <c r="S113" i="57"/>
  <c r="R113" i="57"/>
  <c r="Q113" i="57"/>
  <c r="P113" i="57"/>
  <c r="N113" i="57"/>
  <c r="M113" i="57"/>
  <c r="S107" i="57"/>
  <c r="R107" i="57"/>
  <c r="Q107" i="57"/>
  <c r="P107" i="57"/>
  <c r="N107" i="57"/>
  <c r="M107" i="57"/>
  <c r="S101" i="57"/>
  <c r="R101" i="57"/>
  <c r="Q101" i="57"/>
  <c r="P101" i="57"/>
  <c r="N101" i="57"/>
  <c r="M101" i="57"/>
  <c r="S95" i="57"/>
  <c r="R95" i="57"/>
  <c r="Q95" i="57"/>
  <c r="P95" i="57"/>
  <c r="N95" i="57"/>
  <c r="M95" i="57"/>
  <c r="S89" i="57"/>
  <c r="R89" i="57"/>
  <c r="Q89" i="57"/>
  <c r="P89" i="57"/>
  <c r="N89" i="57"/>
  <c r="M89" i="57"/>
  <c r="S83" i="57"/>
  <c r="R83" i="57"/>
  <c r="Q83" i="57"/>
  <c r="P83" i="57"/>
  <c r="N83" i="57"/>
  <c r="M83" i="57"/>
  <c r="S77" i="57"/>
  <c r="R77" i="57"/>
  <c r="Q77" i="57"/>
  <c r="P77" i="57"/>
  <c r="N77" i="57"/>
  <c r="M77" i="57"/>
  <c r="S71" i="57"/>
  <c r="R71" i="57"/>
  <c r="Q71" i="57"/>
  <c r="P71" i="57"/>
  <c r="N71" i="57"/>
  <c r="M71" i="57"/>
  <c r="S65" i="57"/>
  <c r="R65" i="57"/>
  <c r="Q65" i="57"/>
  <c r="P65" i="57"/>
  <c r="N65" i="57"/>
  <c r="M65" i="57"/>
  <c r="S59" i="57"/>
  <c r="R59" i="57"/>
  <c r="Q59" i="57"/>
  <c r="P59" i="57"/>
  <c r="N59" i="57"/>
  <c r="M59" i="57"/>
  <c r="S53" i="57"/>
  <c r="R53" i="57"/>
  <c r="Q53" i="57"/>
  <c r="P53" i="57"/>
  <c r="N53" i="57"/>
  <c r="M53" i="57"/>
  <c r="S47" i="57"/>
  <c r="R47" i="57"/>
  <c r="Q47" i="57"/>
  <c r="P47" i="57"/>
  <c r="N47" i="57"/>
  <c r="M47" i="57"/>
  <c r="S41" i="57"/>
  <c r="R41" i="57"/>
  <c r="Q41" i="57"/>
  <c r="P41" i="57"/>
  <c r="N41" i="57"/>
  <c r="M41" i="57"/>
  <c r="S35" i="57"/>
  <c r="R35" i="57"/>
  <c r="Q35" i="57"/>
  <c r="P35" i="57"/>
  <c r="N35" i="57"/>
  <c r="M35" i="57"/>
  <c r="S29" i="57"/>
  <c r="R29" i="57"/>
  <c r="Q29" i="57"/>
  <c r="P29" i="57"/>
  <c r="N29" i="57"/>
  <c r="M29" i="57"/>
  <c r="S23" i="57"/>
  <c r="R23" i="57"/>
  <c r="Q23" i="57"/>
  <c r="P23" i="57"/>
  <c r="N23" i="57"/>
  <c r="M23" i="57"/>
  <c r="S17" i="57"/>
  <c r="R17" i="57"/>
  <c r="Q17" i="57"/>
  <c r="P17" i="57"/>
  <c r="M17" i="57"/>
  <c r="B4" i="57"/>
  <c r="B3" i="57"/>
  <c r="B2" i="57"/>
  <c r="O749" i="56"/>
  <c r="I747" i="56" s="1"/>
  <c r="M749" i="56"/>
  <c r="I746" i="56" s="1"/>
  <c r="O748" i="56"/>
  <c r="H747" i="56" s="1"/>
  <c r="M748" i="56"/>
  <c r="H746" i="56" s="1"/>
  <c r="O747" i="56"/>
  <c r="G747" i="56" s="1"/>
  <c r="M747" i="56"/>
  <c r="G746" i="56" s="1"/>
  <c r="O746" i="56"/>
  <c r="M746" i="56"/>
  <c r="F746" i="56" s="1"/>
  <c r="O745" i="56"/>
  <c r="E747" i="56" s="1"/>
  <c r="M745" i="56"/>
  <c r="E746" i="56" s="1"/>
  <c r="I727" i="56"/>
  <c r="H727" i="56"/>
  <c r="G727" i="56"/>
  <c r="F727" i="56"/>
  <c r="E727" i="56"/>
  <c r="I726" i="56"/>
  <c r="H726" i="56"/>
  <c r="G726" i="56"/>
  <c r="F726" i="56"/>
  <c r="E726" i="56"/>
  <c r="B726" i="56"/>
  <c r="I725" i="56"/>
  <c r="H725" i="56"/>
  <c r="G725" i="56"/>
  <c r="F725" i="56"/>
  <c r="E725" i="56"/>
  <c r="B725" i="56"/>
  <c r="I724" i="56"/>
  <c r="H724" i="56"/>
  <c r="G724" i="56"/>
  <c r="F724" i="56"/>
  <c r="E724" i="56"/>
  <c r="B724" i="56"/>
  <c r="I723" i="56"/>
  <c r="H723" i="56"/>
  <c r="G723" i="56"/>
  <c r="F723" i="56"/>
  <c r="E723" i="56"/>
  <c r="B723" i="56"/>
  <c r="I722" i="56"/>
  <c r="H722" i="56"/>
  <c r="G722" i="56"/>
  <c r="F722" i="56"/>
  <c r="E722" i="56"/>
  <c r="B722" i="56"/>
  <c r="I721" i="56"/>
  <c r="H721" i="56"/>
  <c r="G721" i="56"/>
  <c r="F721" i="56"/>
  <c r="E721" i="56"/>
  <c r="B721" i="56"/>
  <c r="I720" i="56"/>
  <c r="H720" i="56"/>
  <c r="G720" i="56"/>
  <c r="F720" i="56"/>
  <c r="E720" i="56"/>
  <c r="C720" i="56"/>
  <c r="I719" i="56"/>
  <c r="H719" i="56"/>
  <c r="G719" i="56"/>
  <c r="F719" i="56"/>
  <c r="E719" i="56"/>
  <c r="C719" i="56"/>
  <c r="B718" i="56"/>
  <c r="I717" i="56"/>
  <c r="H717" i="56"/>
  <c r="G717" i="56"/>
  <c r="F717" i="56"/>
  <c r="E717" i="56"/>
  <c r="C717" i="56"/>
  <c r="I716" i="56"/>
  <c r="H716" i="56"/>
  <c r="G716" i="56"/>
  <c r="F716" i="56"/>
  <c r="E716" i="56"/>
  <c r="C716" i="56"/>
  <c r="I715" i="56"/>
  <c r="H715" i="56"/>
  <c r="G715" i="56"/>
  <c r="F715" i="56"/>
  <c r="E715" i="56"/>
  <c r="C715" i="56"/>
  <c r="B714" i="56"/>
  <c r="I713" i="56"/>
  <c r="H713" i="56"/>
  <c r="G713" i="56"/>
  <c r="F713" i="56"/>
  <c r="E713" i="56"/>
  <c r="B713" i="56"/>
  <c r="I709" i="56"/>
  <c r="H709" i="56"/>
  <c r="G709" i="56"/>
  <c r="F709" i="56"/>
  <c r="E709" i="56"/>
  <c r="B709" i="56"/>
  <c r="I708" i="56"/>
  <c r="H708" i="56"/>
  <c r="G708" i="56"/>
  <c r="F708" i="56"/>
  <c r="E708" i="56"/>
  <c r="B708" i="56"/>
  <c r="I707" i="56"/>
  <c r="H707" i="56"/>
  <c r="G707" i="56"/>
  <c r="F707" i="56"/>
  <c r="E707" i="56"/>
  <c r="B707" i="56"/>
  <c r="I706" i="56"/>
  <c r="H706" i="56"/>
  <c r="G706" i="56"/>
  <c r="F706" i="56"/>
  <c r="E706" i="56"/>
  <c r="B706" i="56"/>
  <c r="I705" i="56"/>
  <c r="H705" i="56"/>
  <c r="G705" i="56"/>
  <c r="F705" i="56"/>
  <c r="E705" i="56"/>
  <c r="B705" i="56"/>
  <c r="I703" i="56"/>
  <c r="H703" i="56"/>
  <c r="G703" i="56"/>
  <c r="F703" i="56"/>
  <c r="E703" i="56"/>
  <c r="B703" i="56"/>
  <c r="I702" i="56"/>
  <c r="H702" i="56"/>
  <c r="G702" i="56"/>
  <c r="F702" i="56"/>
  <c r="E702" i="56"/>
  <c r="B702" i="56"/>
  <c r="I700" i="56"/>
  <c r="H700" i="56"/>
  <c r="G700" i="56"/>
  <c r="F700" i="56"/>
  <c r="E700" i="56"/>
  <c r="C700" i="56"/>
  <c r="B700" i="56"/>
  <c r="I699" i="56"/>
  <c r="H699" i="56"/>
  <c r="G699" i="56"/>
  <c r="F699" i="56"/>
  <c r="E699" i="56"/>
  <c r="C699" i="56"/>
  <c r="B699" i="56"/>
  <c r="I698" i="56"/>
  <c r="H698" i="56"/>
  <c r="G698" i="56"/>
  <c r="F698" i="56"/>
  <c r="E698" i="56"/>
  <c r="C698" i="56"/>
  <c r="B698" i="56"/>
  <c r="I696" i="56"/>
  <c r="H696" i="56"/>
  <c r="G696" i="56"/>
  <c r="F696" i="56"/>
  <c r="E696" i="56"/>
  <c r="B696" i="56"/>
  <c r="I695" i="56"/>
  <c r="H695" i="56"/>
  <c r="G695" i="56"/>
  <c r="F695" i="56"/>
  <c r="E695" i="56"/>
  <c r="B695" i="56"/>
  <c r="I694" i="56"/>
  <c r="H694" i="56"/>
  <c r="G694" i="56"/>
  <c r="F694" i="56"/>
  <c r="E694" i="56"/>
  <c r="B694" i="56"/>
  <c r="I689" i="56"/>
  <c r="H689" i="56"/>
  <c r="G689" i="56"/>
  <c r="F689" i="56"/>
  <c r="E689" i="56"/>
  <c r="B689" i="56"/>
  <c r="I688" i="56"/>
  <c r="H688" i="56"/>
  <c r="G688" i="56"/>
  <c r="F688" i="56"/>
  <c r="E688" i="56"/>
  <c r="B688" i="56"/>
  <c r="I687" i="56"/>
  <c r="H687" i="56"/>
  <c r="G687" i="56"/>
  <c r="F687" i="56"/>
  <c r="E687" i="56"/>
  <c r="B687" i="56"/>
  <c r="I686" i="56"/>
  <c r="H686" i="56"/>
  <c r="G686" i="56"/>
  <c r="F686" i="56"/>
  <c r="E686" i="56"/>
  <c r="B686" i="56"/>
  <c r="I685" i="56"/>
  <c r="H685" i="56"/>
  <c r="G685" i="56"/>
  <c r="F685" i="56"/>
  <c r="E685" i="56"/>
  <c r="B685" i="56"/>
  <c r="I684" i="56"/>
  <c r="H684" i="56"/>
  <c r="G684" i="56"/>
  <c r="F684" i="56"/>
  <c r="E684" i="56"/>
  <c r="B684" i="56"/>
  <c r="I683" i="56"/>
  <c r="H683" i="56"/>
  <c r="G683" i="56"/>
  <c r="F683" i="56"/>
  <c r="E683" i="56"/>
  <c r="B683" i="56"/>
  <c r="I682" i="56"/>
  <c r="H682" i="56"/>
  <c r="G682" i="56"/>
  <c r="F682" i="56"/>
  <c r="E682" i="56"/>
  <c r="B682" i="56"/>
  <c r="I681" i="56"/>
  <c r="H681" i="56"/>
  <c r="G681" i="56"/>
  <c r="F681" i="56"/>
  <c r="E681" i="56"/>
  <c r="B681" i="56"/>
  <c r="I680" i="56"/>
  <c r="H680" i="56"/>
  <c r="G680" i="56"/>
  <c r="F680" i="56"/>
  <c r="E680" i="56"/>
  <c r="B680" i="56"/>
  <c r="I679" i="56"/>
  <c r="H679" i="56"/>
  <c r="G679" i="56"/>
  <c r="F679" i="56"/>
  <c r="E679" i="56"/>
  <c r="B679" i="56"/>
  <c r="I678" i="56"/>
  <c r="H678" i="56"/>
  <c r="G678" i="56"/>
  <c r="F678" i="56"/>
  <c r="E678" i="56"/>
  <c r="B678" i="56"/>
  <c r="I677" i="56"/>
  <c r="H677" i="56"/>
  <c r="G677" i="56"/>
  <c r="F677" i="56"/>
  <c r="E677" i="56"/>
  <c r="B677" i="56"/>
  <c r="I676" i="56"/>
  <c r="H676" i="56"/>
  <c r="G676" i="56"/>
  <c r="F676" i="56"/>
  <c r="E676" i="56"/>
  <c r="B676" i="56"/>
  <c r="I672" i="56"/>
  <c r="H672" i="56"/>
  <c r="G672" i="56"/>
  <c r="F672" i="56"/>
  <c r="E672" i="56"/>
  <c r="B672" i="56"/>
  <c r="I671" i="56"/>
  <c r="H671" i="56"/>
  <c r="G671" i="56"/>
  <c r="F671" i="56"/>
  <c r="E671" i="56"/>
  <c r="B671" i="56"/>
  <c r="I670" i="56"/>
  <c r="H670" i="56"/>
  <c r="G670" i="56"/>
  <c r="F670" i="56"/>
  <c r="E670" i="56"/>
  <c r="B670" i="56"/>
  <c r="I669" i="56"/>
  <c r="H669" i="56"/>
  <c r="G669" i="56"/>
  <c r="F669" i="56"/>
  <c r="E669" i="56"/>
  <c r="B669" i="56"/>
  <c r="I668" i="56"/>
  <c r="H668" i="56"/>
  <c r="G668" i="56"/>
  <c r="F668" i="56"/>
  <c r="E668" i="56"/>
  <c r="B668" i="56"/>
  <c r="I664" i="56"/>
  <c r="H664" i="56"/>
  <c r="G664" i="56"/>
  <c r="F664" i="56"/>
  <c r="E664" i="56"/>
  <c r="B664" i="56"/>
  <c r="I663" i="56"/>
  <c r="H663" i="56"/>
  <c r="G663" i="56"/>
  <c r="F663" i="56"/>
  <c r="E663" i="56"/>
  <c r="B663" i="56"/>
  <c r="I662" i="56"/>
  <c r="H662" i="56"/>
  <c r="G662" i="56"/>
  <c r="F662" i="56"/>
  <c r="E662" i="56"/>
  <c r="B662" i="56"/>
  <c r="I661" i="56"/>
  <c r="H661" i="56"/>
  <c r="G661" i="56"/>
  <c r="F661" i="56"/>
  <c r="E661" i="56"/>
  <c r="B661" i="56"/>
  <c r="I660" i="56"/>
  <c r="H660" i="56"/>
  <c r="G660" i="56"/>
  <c r="F660" i="56"/>
  <c r="E660" i="56"/>
  <c r="B660" i="56"/>
  <c r="I659" i="56"/>
  <c r="H659" i="56"/>
  <c r="G659" i="56"/>
  <c r="F659" i="56"/>
  <c r="E659" i="56"/>
  <c r="B659" i="56"/>
  <c r="I658" i="56"/>
  <c r="H658" i="56"/>
  <c r="G658" i="56"/>
  <c r="F658" i="56"/>
  <c r="E658" i="56"/>
  <c r="B658" i="56"/>
  <c r="I657" i="56"/>
  <c r="H657" i="56"/>
  <c r="G657" i="56"/>
  <c r="F657" i="56"/>
  <c r="E657" i="56"/>
  <c r="B657" i="56"/>
  <c r="I656" i="56"/>
  <c r="H656" i="56"/>
  <c r="G656" i="56"/>
  <c r="F656" i="56"/>
  <c r="E656" i="56"/>
  <c r="B656" i="56"/>
  <c r="I655" i="56"/>
  <c r="H655" i="56"/>
  <c r="G655" i="56"/>
  <c r="F655" i="56"/>
  <c r="E655" i="56"/>
  <c r="B655" i="56"/>
  <c r="I643" i="56"/>
  <c r="H643" i="56"/>
  <c r="G643" i="56"/>
  <c r="F643" i="56"/>
  <c r="E643" i="56"/>
  <c r="I630" i="56"/>
  <c r="H630" i="56"/>
  <c r="G630" i="56"/>
  <c r="F630" i="56"/>
  <c r="E630" i="56"/>
  <c r="I629" i="56"/>
  <c r="H629" i="56"/>
  <c r="G629" i="56"/>
  <c r="F629" i="56"/>
  <c r="E629" i="56"/>
  <c r="I628" i="56"/>
  <c r="H628" i="56"/>
  <c r="G628" i="56"/>
  <c r="F628" i="56"/>
  <c r="E628" i="56"/>
  <c r="I627" i="56"/>
  <c r="H627" i="56"/>
  <c r="G627" i="56"/>
  <c r="F627" i="56"/>
  <c r="E627" i="56"/>
  <c r="B624" i="56"/>
  <c r="B623" i="56"/>
  <c r="B620" i="56"/>
  <c r="B619" i="56"/>
  <c r="B618" i="56"/>
  <c r="I617" i="56"/>
  <c r="H617" i="56"/>
  <c r="G617" i="56"/>
  <c r="F617" i="56"/>
  <c r="E617" i="56"/>
  <c r="B617" i="56"/>
  <c r="I605" i="56"/>
  <c r="H605" i="56"/>
  <c r="G605" i="56"/>
  <c r="F605" i="56"/>
  <c r="E605" i="56"/>
  <c r="I592" i="56"/>
  <c r="H592" i="56"/>
  <c r="G592" i="56"/>
  <c r="F592" i="56"/>
  <c r="E592" i="56"/>
  <c r="I591" i="56"/>
  <c r="H591" i="56"/>
  <c r="G591" i="56"/>
  <c r="F591" i="56"/>
  <c r="E591" i="56"/>
  <c r="I590" i="56"/>
  <c r="H590" i="56"/>
  <c r="G590" i="56"/>
  <c r="F590" i="56"/>
  <c r="E590" i="56"/>
  <c r="I589" i="56"/>
  <c r="H589" i="56"/>
  <c r="G589" i="56"/>
  <c r="F589" i="56"/>
  <c r="E589" i="56"/>
  <c r="B586" i="56"/>
  <c r="B585" i="56"/>
  <c r="B584" i="56"/>
  <c r="B583" i="56"/>
  <c r="B580" i="56"/>
  <c r="I579" i="56"/>
  <c r="H579" i="56"/>
  <c r="G579" i="56"/>
  <c r="F579" i="56"/>
  <c r="E579" i="56"/>
  <c r="B579" i="56"/>
  <c r="B562" i="56"/>
  <c r="A561" i="56"/>
  <c r="U559" i="56"/>
  <c r="I562" i="56" s="1"/>
  <c r="T559" i="56"/>
  <c r="H562" i="56" s="1"/>
  <c r="S559" i="56"/>
  <c r="G562" i="56" s="1"/>
  <c r="R559" i="56"/>
  <c r="F562" i="56" s="1"/>
  <c r="Q559" i="56"/>
  <c r="E562" i="56" s="1"/>
  <c r="B557" i="56"/>
  <c r="A556" i="56"/>
  <c r="B552" i="56"/>
  <c r="I551" i="56"/>
  <c r="H551" i="56"/>
  <c r="G551" i="56"/>
  <c r="F551" i="56"/>
  <c r="E551" i="56"/>
  <c r="A551" i="56"/>
  <c r="I550" i="56"/>
  <c r="H550" i="56"/>
  <c r="G550" i="56"/>
  <c r="F550" i="56"/>
  <c r="E550" i="56"/>
  <c r="R538" i="56"/>
  <c r="E539" i="56" s="1"/>
  <c r="Q538" i="56"/>
  <c r="P538" i="56"/>
  <c r="O538" i="56"/>
  <c r="N538" i="56"/>
  <c r="M538" i="56"/>
  <c r="R531" i="56"/>
  <c r="E532" i="56" s="1"/>
  <c r="Q531" i="56"/>
  <c r="P531" i="56"/>
  <c r="O531" i="56"/>
  <c r="N531" i="56"/>
  <c r="M531" i="56"/>
  <c r="R524" i="56"/>
  <c r="E525" i="56" s="1"/>
  <c r="Q524" i="56"/>
  <c r="P524" i="56"/>
  <c r="O524" i="56"/>
  <c r="N524" i="56"/>
  <c r="M524" i="56"/>
  <c r="R517" i="56"/>
  <c r="E518" i="56" s="1"/>
  <c r="Q517" i="56"/>
  <c r="P517" i="56"/>
  <c r="O517" i="56"/>
  <c r="N517" i="56"/>
  <c r="M517" i="56"/>
  <c r="R510" i="56"/>
  <c r="E511" i="56" s="1"/>
  <c r="Q510" i="56"/>
  <c r="P510" i="56"/>
  <c r="O510" i="56"/>
  <c r="N510" i="56"/>
  <c r="M510" i="56"/>
  <c r="R503" i="56"/>
  <c r="E504" i="56" s="1"/>
  <c r="Q503" i="56"/>
  <c r="P503" i="56"/>
  <c r="O503" i="56"/>
  <c r="N503" i="56"/>
  <c r="M503" i="56"/>
  <c r="R496" i="56"/>
  <c r="E497" i="56" s="1"/>
  <c r="Q496" i="56"/>
  <c r="P496" i="56"/>
  <c r="O496" i="56"/>
  <c r="N496" i="56"/>
  <c r="M496" i="56"/>
  <c r="R489" i="56"/>
  <c r="E490" i="56" s="1"/>
  <c r="Q489" i="56"/>
  <c r="P489" i="56"/>
  <c r="O489" i="56"/>
  <c r="N489" i="56"/>
  <c r="M489" i="56"/>
  <c r="R482" i="56"/>
  <c r="E483" i="56" s="1"/>
  <c r="Q482" i="56"/>
  <c r="P482" i="56"/>
  <c r="O482" i="56"/>
  <c r="N482" i="56"/>
  <c r="M482" i="56"/>
  <c r="R475" i="56"/>
  <c r="E476" i="56" s="1"/>
  <c r="Q475" i="56"/>
  <c r="P475" i="56"/>
  <c r="O475" i="56"/>
  <c r="N475" i="56"/>
  <c r="M475" i="56"/>
  <c r="I474" i="56"/>
  <c r="H474" i="56"/>
  <c r="G474" i="56"/>
  <c r="F474" i="56"/>
  <c r="E474" i="56"/>
  <c r="T462" i="56"/>
  <c r="E463" i="56" s="1"/>
  <c r="S462" i="56"/>
  <c r="R462" i="56"/>
  <c r="Q462" i="56"/>
  <c r="P462" i="56"/>
  <c r="N462" i="56"/>
  <c r="M462" i="56"/>
  <c r="T455" i="56"/>
  <c r="E456" i="56" s="1"/>
  <c r="S455" i="56"/>
  <c r="R455" i="56"/>
  <c r="Q455" i="56"/>
  <c r="P455" i="56"/>
  <c r="N455" i="56"/>
  <c r="M455" i="56"/>
  <c r="T448" i="56"/>
  <c r="E449" i="56" s="1"/>
  <c r="S448" i="56"/>
  <c r="R448" i="56"/>
  <c r="Q448" i="56"/>
  <c r="P448" i="56"/>
  <c r="N448" i="56"/>
  <c r="M448" i="56"/>
  <c r="T441" i="56"/>
  <c r="E442" i="56" s="1"/>
  <c r="S441" i="56"/>
  <c r="R441" i="56"/>
  <c r="Q441" i="56"/>
  <c r="P441" i="56"/>
  <c r="N441" i="56"/>
  <c r="M441" i="56"/>
  <c r="T434" i="56"/>
  <c r="E435" i="56" s="1"/>
  <c r="S434" i="56"/>
  <c r="R434" i="56"/>
  <c r="Q434" i="56"/>
  <c r="P434" i="56"/>
  <c r="N434" i="56"/>
  <c r="M434" i="56"/>
  <c r="T427" i="56"/>
  <c r="E428" i="56" s="1"/>
  <c r="S427" i="56"/>
  <c r="R427" i="56"/>
  <c r="Q427" i="56"/>
  <c r="P427" i="56"/>
  <c r="N427" i="56"/>
  <c r="M427" i="56"/>
  <c r="T420" i="56"/>
  <c r="E421" i="56" s="1"/>
  <c r="S420" i="56"/>
  <c r="R420" i="56"/>
  <c r="Q420" i="56"/>
  <c r="P420" i="56"/>
  <c r="N420" i="56"/>
  <c r="M420" i="56"/>
  <c r="T413" i="56"/>
  <c r="E414" i="56" s="1"/>
  <c r="S413" i="56"/>
  <c r="R413" i="56"/>
  <c r="Q413" i="56"/>
  <c r="P413" i="56"/>
  <c r="N413" i="56"/>
  <c r="M413" i="56"/>
  <c r="T406" i="56"/>
  <c r="E407" i="56" s="1"/>
  <c r="S406" i="56"/>
  <c r="R406" i="56"/>
  <c r="Q406" i="56"/>
  <c r="P406" i="56"/>
  <c r="N406" i="56"/>
  <c r="M406" i="56"/>
  <c r="T399" i="56"/>
  <c r="E400" i="56" s="1"/>
  <c r="S399" i="56"/>
  <c r="R399" i="56"/>
  <c r="Q399" i="56"/>
  <c r="P399" i="56"/>
  <c r="N399" i="56"/>
  <c r="M399" i="56"/>
  <c r="I398" i="56"/>
  <c r="H398" i="56"/>
  <c r="G398" i="56"/>
  <c r="F398" i="56"/>
  <c r="E398" i="56"/>
  <c r="T388" i="56"/>
  <c r="E389" i="56" s="1"/>
  <c r="S388" i="56"/>
  <c r="R388" i="56"/>
  <c r="Q388" i="56"/>
  <c r="P388" i="56"/>
  <c r="N388" i="56"/>
  <c r="M388" i="56"/>
  <c r="T381" i="56"/>
  <c r="E382" i="56" s="1"/>
  <c r="S381" i="56"/>
  <c r="R381" i="56"/>
  <c r="Q381" i="56"/>
  <c r="P381" i="56"/>
  <c r="N381" i="56"/>
  <c r="M381" i="56"/>
  <c r="T374" i="56"/>
  <c r="E375" i="56" s="1"/>
  <c r="S374" i="56"/>
  <c r="R374" i="56"/>
  <c r="Q374" i="56"/>
  <c r="P374" i="56"/>
  <c r="N374" i="56"/>
  <c r="M374" i="56"/>
  <c r="T367" i="56"/>
  <c r="E368" i="56" s="1"/>
  <c r="S367" i="56"/>
  <c r="R367" i="56"/>
  <c r="Q367" i="56"/>
  <c r="P367" i="56"/>
  <c r="N367" i="56"/>
  <c r="M367" i="56"/>
  <c r="T360" i="56"/>
  <c r="E361" i="56" s="1"/>
  <c r="S360" i="56"/>
  <c r="R360" i="56"/>
  <c r="Q360" i="56"/>
  <c r="P360" i="56"/>
  <c r="N360" i="56"/>
  <c r="M360" i="56"/>
  <c r="T353" i="56"/>
  <c r="E354" i="56" s="1"/>
  <c r="S353" i="56"/>
  <c r="R353" i="56"/>
  <c r="Q353" i="56"/>
  <c r="P353" i="56"/>
  <c r="N353" i="56"/>
  <c r="M353" i="56"/>
  <c r="T346" i="56"/>
  <c r="E347" i="56" s="1"/>
  <c r="S346" i="56"/>
  <c r="R346" i="56"/>
  <c r="E346" i="56" s="1"/>
  <c r="E350" i="56" s="1"/>
  <c r="Q346" i="56"/>
  <c r="P346" i="56"/>
  <c r="N346" i="56"/>
  <c r="M346" i="56"/>
  <c r="T339" i="56"/>
  <c r="E340" i="56" s="1"/>
  <c r="S339" i="56"/>
  <c r="R339" i="56"/>
  <c r="Q339" i="56"/>
  <c r="P339" i="56"/>
  <c r="N339" i="56"/>
  <c r="M339" i="56"/>
  <c r="T332" i="56"/>
  <c r="E333" i="56" s="1"/>
  <c r="S332" i="56"/>
  <c r="R332" i="56"/>
  <c r="Q332" i="56"/>
  <c r="P332" i="56"/>
  <c r="N332" i="56"/>
  <c r="M332" i="56"/>
  <c r="T325" i="56"/>
  <c r="E326" i="56" s="1"/>
  <c r="S325" i="56"/>
  <c r="R325" i="56"/>
  <c r="Q325" i="56"/>
  <c r="P325" i="56"/>
  <c r="N325" i="56"/>
  <c r="M325" i="56"/>
  <c r="I324" i="56"/>
  <c r="H324" i="56"/>
  <c r="G324" i="56"/>
  <c r="F324" i="56"/>
  <c r="E324" i="56"/>
  <c r="S311" i="56"/>
  <c r="R311" i="56"/>
  <c r="Q311" i="56"/>
  <c r="P311" i="56"/>
  <c r="N311" i="56"/>
  <c r="M311" i="56"/>
  <c r="S305" i="56"/>
  <c r="R305" i="56"/>
  <c r="Q305" i="56"/>
  <c r="P305" i="56"/>
  <c r="N305" i="56"/>
  <c r="M305" i="56"/>
  <c r="S299" i="56"/>
  <c r="R299" i="56"/>
  <c r="Q299" i="56"/>
  <c r="P299" i="56"/>
  <c r="N299" i="56"/>
  <c r="M299" i="56"/>
  <c r="S293" i="56"/>
  <c r="R293" i="56"/>
  <c r="Q293" i="56"/>
  <c r="P293" i="56"/>
  <c r="N293" i="56"/>
  <c r="M293" i="56"/>
  <c r="S287" i="56"/>
  <c r="R287" i="56"/>
  <c r="Q287" i="56"/>
  <c r="P287" i="56"/>
  <c r="N287" i="56"/>
  <c r="M287" i="56"/>
  <c r="S281" i="56"/>
  <c r="R281" i="56"/>
  <c r="Q281" i="56"/>
  <c r="P281" i="56"/>
  <c r="N281" i="56"/>
  <c r="M281" i="56"/>
  <c r="S275" i="56"/>
  <c r="R275" i="56"/>
  <c r="Q275" i="56"/>
  <c r="P275" i="56"/>
  <c r="N275" i="56"/>
  <c r="M275" i="56"/>
  <c r="S269" i="56"/>
  <c r="R269" i="56"/>
  <c r="Q269" i="56"/>
  <c r="P269" i="56"/>
  <c r="N269" i="56"/>
  <c r="M269" i="56"/>
  <c r="S263" i="56"/>
  <c r="R263" i="56"/>
  <c r="Q263" i="56"/>
  <c r="P263" i="56"/>
  <c r="N263" i="56"/>
  <c r="M263" i="56"/>
  <c r="S257" i="56"/>
  <c r="R257" i="56"/>
  <c r="Q257" i="56"/>
  <c r="P257" i="56"/>
  <c r="N257" i="56"/>
  <c r="M257" i="56"/>
  <c r="S251" i="56"/>
  <c r="R251" i="56"/>
  <c r="Q251" i="56"/>
  <c r="P251" i="56"/>
  <c r="N251" i="56"/>
  <c r="M251" i="56"/>
  <c r="S245" i="56"/>
  <c r="R245" i="56"/>
  <c r="Q245" i="56"/>
  <c r="P245" i="56"/>
  <c r="N245" i="56"/>
  <c r="M245" i="56"/>
  <c r="S239" i="56"/>
  <c r="R239" i="56"/>
  <c r="Q239" i="56"/>
  <c r="P239" i="56"/>
  <c r="N239" i="56"/>
  <c r="M239" i="56"/>
  <c r="S233" i="56"/>
  <c r="R233" i="56"/>
  <c r="Q233" i="56"/>
  <c r="P233" i="56"/>
  <c r="N233" i="56"/>
  <c r="M233" i="56"/>
  <c r="S227" i="56"/>
  <c r="R227" i="56"/>
  <c r="Q227" i="56"/>
  <c r="P227" i="56"/>
  <c r="N227" i="56"/>
  <c r="M227" i="56"/>
  <c r="S221" i="56"/>
  <c r="R221" i="56"/>
  <c r="Q221" i="56"/>
  <c r="P221" i="56"/>
  <c r="N221" i="56"/>
  <c r="M221" i="56"/>
  <c r="S215" i="56"/>
  <c r="R215" i="56"/>
  <c r="Q215" i="56"/>
  <c r="P215" i="56"/>
  <c r="N215" i="56"/>
  <c r="M215" i="56"/>
  <c r="S209" i="56"/>
  <c r="R209" i="56"/>
  <c r="Q209" i="56"/>
  <c r="P209" i="56"/>
  <c r="N209" i="56"/>
  <c r="M209" i="56"/>
  <c r="S203" i="56"/>
  <c r="R203" i="56"/>
  <c r="Q203" i="56"/>
  <c r="P203" i="56"/>
  <c r="N203" i="56"/>
  <c r="M203" i="56"/>
  <c r="S197" i="56"/>
  <c r="R197" i="56"/>
  <c r="Q197" i="56"/>
  <c r="P197" i="56"/>
  <c r="N197" i="56"/>
  <c r="M197" i="56"/>
  <c r="S191" i="56"/>
  <c r="R191" i="56"/>
  <c r="Q191" i="56"/>
  <c r="P191" i="56"/>
  <c r="N191" i="56"/>
  <c r="M191" i="56"/>
  <c r="S185" i="56"/>
  <c r="R185" i="56"/>
  <c r="Q185" i="56"/>
  <c r="P185" i="56"/>
  <c r="N185" i="56"/>
  <c r="M185" i="56"/>
  <c r="S179" i="56"/>
  <c r="R179" i="56"/>
  <c r="Q179" i="56"/>
  <c r="P179" i="56"/>
  <c r="N179" i="56"/>
  <c r="M179" i="56"/>
  <c r="S173" i="56"/>
  <c r="R173" i="56"/>
  <c r="Q173" i="56"/>
  <c r="P173" i="56"/>
  <c r="N173" i="56"/>
  <c r="M173" i="56"/>
  <c r="S167" i="56"/>
  <c r="R167" i="56"/>
  <c r="Q167" i="56"/>
  <c r="P167" i="56"/>
  <c r="N167" i="56"/>
  <c r="M167" i="56"/>
  <c r="S161" i="56"/>
  <c r="R161" i="56"/>
  <c r="Q161" i="56"/>
  <c r="P161" i="56"/>
  <c r="N161" i="56"/>
  <c r="M161" i="56"/>
  <c r="S155" i="56"/>
  <c r="R155" i="56"/>
  <c r="Q155" i="56"/>
  <c r="P155" i="56"/>
  <c r="N155" i="56"/>
  <c r="M155" i="56"/>
  <c r="S149" i="56"/>
  <c r="R149" i="56"/>
  <c r="Q149" i="56"/>
  <c r="P149" i="56"/>
  <c r="N149" i="56"/>
  <c r="M149" i="56"/>
  <c r="S143" i="56"/>
  <c r="R143" i="56"/>
  <c r="Q143" i="56"/>
  <c r="P143" i="56"/>
  <c r="N143" i="56"/>
  <c r="M143" i="56"/>
  <c r="S137" i="56"/>
  <c r="R137" i="56"/>
  <c r="Q137" i="56"/>
  <c r="P137" i="56"/>
  <c r="N137" i="56"/>
  <c r="M137" i="56"/>
  <c r="S131" i="56"/>
  <c r="R131" i="56"/>
  <c r="Q131" i="56"/>
  <c r="P131" i="56"/>
  <c r="N131" i="56"/>
  <c r="M131" i="56"/>
  <c r="S125" i="56"/>
  <c r="R125" i="56"/>
  <c r="Q125" i="56"/>
  <c r="P125" i="56"/>
  <c r="N125" i="56"/>
  <c r="M125" i="56"/>
  <c r="S119" i="56"/>
  <c r="R119" i="56"/>
  <c r="Q119" i="56"/>
  <c r="P119" i="56"/>
  <c r="N119" i="56"/>
  <c r="M119" i="56"/>
  <c r="S113" i="56"/>
  <c r="R113" i="56"/>
  <c r="Q113" i="56"/>
  <c r="P113" i="56"/>
  <c r="N113" i="56"/>
  <c r="M113" i="56"/>
  <c r="S107" i="56"/>
  <c r="R107" i="56"/>
  <c r="Q107" i="56"/>
  <c r="P107" i="56"/>
  <c r="N107" i="56"/>
  <c r="M107" i="56"/>
  <c r="S101" i="56"/>
  <c r="R101" i="56"/>
  <c r="Q101" i="56"/>
  <c r="P101" i="56"/>
  <c r="N101" i="56"/>
  <c r="M101" i="56"/>
  <c r="S95" i="56"/>
  <c r="R95" i="56"/>
  <c r="Q95" i="56"/>
  <c r="P95" i="56"/>
  <c r="N95" i="56"/>
  <c r="M95" i="56"/>
  <c r="S89" i="56"/>
  <c r="R89" i="56"/>
  <c r="Q89" i="56"/>
  <c r="P89" i="56"/>
  <c r="N89" i="56"/>
  <c r="M89" i="56"/>
  <c r="S83" i="56"/>
  <c r="R83" i="56"/>
  <c r="Q83" i="56"/>
  <c r="P83" i="56"/>
  <c r="N83" i="56"/>
  <c r="M83" i="56"/>
  <c r="S77" i="56"/>
  <c r="R77" i="56"/>
  <c r="Q77" i="56"/>
  <c r="P77" i="56"/>
  <c r="N77" i="56"/>
  <c r="M77" i="56"/>
  <c r="S71" i="56"/>
  <c r="R71" i="56"/>
  <c r="Q71" i="56"/>
  <c r="P71" i="56"/>
  <c r="N71" i="56"/>
  <c r="M71" i="56"/>
  <c r="S65" i="56"/>
  <c r="R65" i="56"/>
  <c r="Q65" i="56"/>
  <c r="P65" i="56"/>
  <c r="N65" i="56"/>
  <c r="M65" i="56"/>
  <c r="S59" i="56"/>
  <c r="R59" i="56"/>
  <c r="Q59" i="56"/>
  <c r="P59" i="56"/>
  <c r="N59" i="56"/>
  <c r="M59" i="56"/>
  <c r="S53" i="56"/>
  <c r="R53" i="56"/>
  <c r="Q53" i="56"/>
  <c r="P53" i="56"/>
  <c r="N53" i="56"/>
  <c r="M53" i="56"/>
  <c r="S47" i="56"/>
  <c r="R47" i="56"/>
  <c r="Q47" i="56"/>
  <c r="P47" i="56"/>
  <c r="N47" i="56"/>
  <c r="M47" i="56"/>
  <c r="S41" i="56"/>
  <c r="R41" i="56"/>
  <c r="Q41" i="56"/>
  <c r="P41" i="56"/>
  <c r="N41" i="56"/>
  <c r="M41" i="56"/>
  <c r="S35" i="56"/>
  <c r="R35" i="56"/>
  <c r="Q35" i="56"/>
  <c r="P35" i="56"/>
  <c r="N35" i="56"/>
  <c r="M35" i="56"/>
  <c r="S29" i="56"/>
  <c r="R29" i="56"/>
  <c r="Q29" i="56"/>
  <c r="P29" i="56"/>
  <c r="N29" i="56"/>
  <c r="M29" i="56"/>
  <c r="S23" i="56"/>
  <c r="R23" i="56"/>
  <c r="Q23" i="56"/>
  <c r="P23" i="56"/>
  <c r="N23" i="56"/>
  <c r="M23" i="56"/>
  <c r="S17" i="56"/>
  <c r="R17" i="56"/>
  <c r="Q17" i="56"/>
  <c r="P17" i="56"/>
  <c r="M17" i="56"/>
  <c r="B4" i="56"/>
  <c r="B3" i="56"/>
  <c r="B2" i="56"/>
  <c r="B108" i="21"/>
  <c r="A108" i="21"/>
  <c r="B107" i="21"/>
  <c r="A107" i="21"/>
  <c r="B106" i="21"/>
  <c r="A106" i="21"/>
  <c r="B105" i="21"/>
  <c r="A105" i="21"/>
  <c r="B104" i="21"/>
  <c r="A104" i="21"/>
  <c r="B103" i="21"/>
  <c r="A103" i="21"/>
  <c r="B102" i="21"/>
  <c r="A102" i="21"/>
  <c r="B101" i="21"/>
  <c r="A101" i="21"/>
  <c r="B100" i="21"/>
  <c r="A100" i="21"/>
  <c r="B99" i="21"/>
  <c r="A99" i="21"/>
  <c r="F727" i="25"/>
  <c r="G727" i="25"/>
  <c r="H727" i="25"/>
  <c r="I727" i="25"/>
  <c r="E727" i="25"/>
  <c r="I726" i="25"/>
  <c r="H726" i="25"/>
  <c r="G726" i="25"/>
  <c r="F726" i="25"/>
  <c r="E726" i="25"/>
  <c r="I725" i="25"/>
  <c r="H725" i="25"/>
  <c r="G725" i="25"/>
  <c r="F725" i="25"/>
  <c r="E725" i="25"/>
  <c r="I724" i="25"/>
  <c r="H724" i="25"/>
  <c r="G724" i="25"/>
  <c r="F724" i="25"/>
  <c r="E724" i="25"/>
  <c r="I723" i="25"/>
  <c r="H723" i="25"/>
  <c r="G723" i="25"/>
  <c r="F723" i="25"/>
  <c r="E723" i="25"/>
  <c r="I722" i="25"/>
  <c r="H722" i="25"/>
  <c r="G722" i="25"/>
  <c r="F722" i="25"/>
  <c r="E722" i="25"/>
  <c r="I721" i="25"/>
  <c r="H721" i="25"/>
  <c r="G721" i="25"/>
  <c r="F721" i="25"/>
  <c r="E721" i="25"/>
  <c r="I720" i="25"/>
  <c r="H720" i="25"/>
  <c r="G720" i="25"/>
  <c r="F720" i="25"/>
  <c r="E720" i="25"/>
  <c r="I719" i="25"/>
  <c r="H719" i="25"/>
  <c r="G719" i="25"/>
  <c r="F719" i="25"/>
  <c r="E719" i="25"/>
  <c r="I717" i="25"/>
  <c r="H717" i="25"/>
  <c r="G717" i="25"/>
  <c r="F717" i="25"/>
  <c r="E717" i="25"/>
  <c r="I716" i="25"/>
  <c r="H716" i="25"/>
  <c r="G716" i="25"/>
  <c r="F716" i="25"/>
  <c r="E716" i="25"/>
  <c r="I715" i="25"/>
  <c r="H715" i="25"/>
  <c r="G715" i="25"/>
  <c r="F715" i="25"/>
  <c r="E715" i="25"/>
  <c r="I713" i="25"/>
  <c r="H713" i="25"/>
  <c r="G713" i="25"/>
  <c r="F713" i="25"/>
  <c r="E713" i="25"/>
  <c r="C720" i="25"/>
  <c r="C719" i="25"/>
  <c r="C717" i="25"/>
  <c r="C716" i="25"/>
  <c r="C715" i="25"/>
  <c r="B726" i="25"/>
  <c r="B725" i="25"/>
  <c r="B724" i="25"/>
  <c r="B723" i="25"/>
  <c r="B722" i="25"/>
  <c r="B721" i="25"/>
  <c r="B718" i="25"/>
  <c r="B714" i="25"/>
  <c r="B713" i="25"/>
  <c r="I709" i="25"/>
  <c r="H709" i="25"/>
  <c r="G709" i="25"/>
  <c r="F709" i="25"/>
  <c r="E709" i="25"/>
  <c r="I708" i="25"/>
  <c r="H708" i="25"/>
  <c r="G708" i="25"/>
  <c r="F708" i="25"/>
  <c r="E708" i="25"/>
  <c r="I707" i="25"/>
  <c r="H707" i="25"/>
  <c r="G707" i="25"/>
  <c r="F707" i="25"/>
  <c r="E707" i="25"/>
  <c r="I706" i="25"/>
  <c r="H706" i="25"/>
  <c r="G706" i="25"/>
  <c r="F706" i="25"/>
  <c r="E706" i="25"/>
  <c r="I705" i="25"/>
  <c r="H705" i="25"/>
  <c r="G705" i="25"/>
  <c r="F705" i="25"/>
  <c r="E705" i="25"/>
  <c r="I703" i="25"/>
  <c r="H703" i="25"/>
  <c r="G703" i="25"/>
  <c r="F703" i="25"/>
  <c r="E703" i="25"/>
  <c r="I702" i="25"/>
  <c r="H702" i="25"/>
  <c r="G702" i="25"/>
  <c r="F702" i="25"/>
  <c r="E702" i="25"/>
  <c r="I700" i="25"/>
  <c r="H700" i="25"/>
  <c r="G700" i="25"/>
  <c r="F700" i="25"/>
  <c r="E700" i="25"/>
  <c r="I699" i="25"/>
  <c r="H699" i="25"/>
  <c r="G699" i="25"/>
  <c r="F699" i="25"/>
  <c r="E699" i="25"/>
  <c r="I698" i="25"/>
  <c r="H698" i="25"/>
  <c r="G698" i="25"/>
  <c r="F698" i="25"/>
  <c r="E698" i="25"/>
  <c r="I696" i="25"/>
  <c r="H696" i="25"/>
  <c r="G696" i="25"/>
  <c r="F696" i="25"/>
  <c r="E696" i="25"/>
  <c r="I695" i="25"/>
  <c r="H695" i="25"/>
  <c r="G695" i="25"/>
  <c r="F695" i="25"/>
  <c r="E695" i="25"/>
  <c r="I694" i="25"/>
  <c r="H694" i="25"/>
  <c r="G694" i="25"/>
  <c r="F694" i="25"/>
  <c r="E694" i="25"/>
  <c r="B709" i="25"/>
  <c r="B708" i="25"/>
  <c r="B707" i="25"/>
  <c r="B706" i="25"/>
  <c r="B705" i="25"/>
  <c r="B703" i="25"/>
  <c r="B702" i="25"/>
  <c r="C700" i="25"/>
  <c r="B700" i="25"/>
  <c r="C699" i="25"/>
  <c r="B699" i="25"/>
  <c r="C698" i="25"/>
  <c r="B698" i="25"/>
  <c r="B696" i="25"/>
  <c r="B695" i="25"/>
  <c r="B694" i="25"/>
  <c r="I689" i="25"/>
  <c r="H689" i="25"/>
  <c r="G689" i="25"/>
  <c r="F689" i="25"/>
  <c r="E689" i="25"/>
  <c r="I688" i="25"/>
  <c r="H688" i="25"/>
  <c r="G688" i="25"/>
  <c r="F688" i="25"/>
  <c r="E688" i="25"/>
  <c r="I687" i="25"/>
  <c r="H687" i="25"/>
  <c r="G687" i="25"/>
  <c r="F687" i="25"/>
  <c r="E687" i="25"/>
  <c r="I686" i="25"/>
  <c r="H686" i="25"/>
  <c r="G686" i="25"/>
  <c r="F686" i="25"/>
  <c r="E686" i="25"/>
  <c r="I685" i="25"/>
  <c r="H685" i="25"/>
  <c r="G685" i="25"/>
  <c r="F685" i="25"/>
  <c r="E685" i="25"/>
  <c r="I684" i="25"/>
  <c r="H684" i="25"/>
  <c r="G684" i="25"/>
  <c r="F684" i="25"/>
  <c r="E684" i="25"/>
  <c r="I683" i="25"/>
  <c r="H683" i="25"/>
  <c r="G683" i="25"/>
  <c r="F683" i="25"/>
  <c r="E683" i="25"/>
  <c r="I682" i="25"/>
  <c r="H682" i="25"/>
  <c r="G682" i="25"/>
  <c r="F682" i="25"/>
  <c r="E682" i="25"/>
  <c r="I681" i="25"/>
  <c r="H681" i="25"/>
  <c r="G681" i="25"/>
  <c r="F681" i="25"/>
  <c r="E681" i="25"/>
  <c r="I680" i="25"/>
  <c r="H680" i="25"/>
  <c r="G680" i="25"/>
  <c r="F680" i="25"/>
  <c r="E680" i="25"/>
  <c r="I679" i="25"/>
  <c r="H679" i="25"/>
  <c r="G679" i="25"/>
  <c r="F679" i="25"/>
  <c r="E679" i="25"/>
  <c r="I678" i="25"/>
  <c r="H678" i="25"/>
  <c r="G678" i="25"/>
  <c r="F678" i="25"/>
  <c r="E678" i="25"/>
  <c r="I677" i="25"/>
  <c r="H677" i="25"/>
  <c r="G677" i="25"/>
  <c r="F677" i="25"/>
  <c r="E677" i="25"/>
  <c r="I676" i="25"/>
  <c r="H676" i="25"/>
  <c r="G676" i="25"/>
  <c r="F676" i="25"/>
  <c r="E676" i="25"/>
  <c r="B689" i="25"/>
  <c r="B688" i="25"/>
  <c r="B687" i="25"/>
  <c r="B686" i="25"/>
  <c r="B685" i="25"/>
  <c r="B684" i="25"/>
  <c r="B683" i="25"/>
  <c r="B682" i="25"/>
  <c r="B681" i="25"/>
  <c r="B680" i="25"/>
  <c r="B679" i="25"/>
  <c r="B678" i="25"/>
  <c r="B677" i="25"/>
  <c r="B676" i="25"/>
  <c r="I672" i="25"/>
  <c r="H672" i="25"/>
  <c r="G672" i="25"/>
  <c r="F672" i="25"/>
  <c r="E672" i="25"/>
  <c r="I671" i="25"/>
  <c r="H671" i="25"/>
  <c r="G671" i="25"/>
  <c r="F671" i="25"/>
  <c r="E671" i="25"/>
  <c r="I670" i="25"/>
  <c r="H670" i="25"/>
  <c r="G670" i="25"/>
  <c r="F670" i="25"/>
  <c r="E670" i="25"/>
  <c r="I669" i="25"/>
  <c r="H669" i="25"/>
  <c r="G669" i="25"/>
  <c r="F669" i="25"/>
  <c r="E669" i="25"/>
  <c r="I668" i="25"/>
  <c r="H668" i="25"/>
  <c r="G668" i="25"/>
  <c r="F668" i="25"/>
  <c r="E668" i="25"/>
  <c r="B672" i="25"/>
  <c r="B671" i="25"/>
  <c r="B670" i="25"/>
  <c r="B669" i="25"/>
  <c r="B668" i="25"/>
  <c r="I664" i="25"/>
  <c r="H664" i="25"/>
  <c r="G664" i="25"/>
  <c r="F664" i="25"/>
  <c r="E664" i="25"/>
  <c r="I663" i="25"/>
  <c r="H663" i="25"/>
  <c r="G663" i="25"/>
  <c r="F663" i="25"/>
  <c r="E663" i="25"/>
  <c r="I662" i="25"/>
  <c r="H662" i="25"/>
  <c r="G662" i="25"/>
  <c r="F662" i="25"/>
  <c r="E662" i="25"/>
  <c r="I661" i="25"/>
  <c r="H661" i="25"/>
  <c r="G661" i="25"/>
  <c r="F661" i="25"/>
  <c r="E661" i="25"/>
  <c r="I660" i="25"/>
  <c r="H660" i="25"/>
  <c r="G660" i="25"/>
  <c r="F660" i="25"/>
  <c r="E660" i="25"/>
  <c r="I659" i="25"/>
  <c r="H659" i="25"/>
  <c r="G659" i="25"/>
  <c r="F659" i="25"/>
  <c r="E659" i="25"/>
  <c r="I658" i="25"/>
  <c r="H658" i="25"/>
  <c r="G658" i="25"/>
  <c r="F658" i="25"/>
  <c r="E658" i="25"/>
  <c r="I657" i="25"/>
  <c r="H657" i="25"/>
  <c r="G657" i="25"/>
  <c r="F657" i="25"/>
  <c r="E657" i="25"/>
  <c r="I656" i="25"/>
  <c r="H656" i="25"/>
  <c r="G656" i="25"/>
  <c r="F656" i="25"/>
  <c r="E656" i="25"/>
  <c r="I655" i="25"/>
  <c r="H655" i="25"/>
  <c r="G655" i="25"/>
  <c r="F655" i="25"/>
  <c r="E655" i="25"/>
  <c r="B656" i="25"/>
  <c r="B657" i="25"/>
  <c r="B658" i="25"/>
  <c r="B659" i="25"/>
  <c r="B660" i="25"/>
  <c r="B661" i="25"/>
  <c r="B662" i="25"/>
  <c r="B663" i="25"/>
  <c r="B664" i="25"/>
  <c r="B655" i="25"/>
  <c r="I643" i="25"/>
  <c r="H643" i="25"/>
  <c r="G643" i="25"/>
  <c r="F643" i="25"/>
  <c r="E643" i="25"/>
  <c r="I630" i="25"/>
  <c r="H630" i="25"/>
  <c r="G630" i="25"/>
  <c r="F630" i="25"/>
  <c r="E630" i="25"/>
  <c r="I629" i="25"/>
  <c r="H629" i="25"/>
  <c r="G629" i="25"/>
  <c r="F629" i="25"/>
  <c r="E629" i="25"/>
  <c r="I628" i="25"/>
  <c r="H628" i="25"/>
  <c r="G628" i="25"/>
  <c r="F628" i="25"/>
  <c r="E628" i="25"/>
  <c r="I627" i="25"/>
  <c r="H627" i="25"/>
  <c r="G627" i="25"/>
  <c r="F627" i="25"/>
  <c r="E627" i="25"/>
  <c r="B618" i="25"/>
  <c r="B619" i="25"/>
  <c r="B620" i="25"/>
  <c r="B623" i="25"/>
  <c r="B624" i="25"/>
  <c r="I617" i="25"/>
  <c r="H617" i="25"/>
  <c r="G617" i="25"/>
  <c r="F617" i="25"/>
  <c r="E617" i="25"/>
  <c r="B617" i="25"/>
  <c r="I605" i="25"/>
  <c r="H605" i="25"/>
  <c r="G605" i="25"/>
  <c r="F605" i="25"/>
  <c r="E605" i="25"/>
  <c r="E590" i="25"/>
  <c r="F590" i="25"/>
  <c r="G590" i="25"/>
  <c r="H590" i="25"/>
  <c r="I590" i="25"/>
  <c r="E591" i="25"/>
  <c r="F591" i="25"/>
  <c r="G591" i="25"/>
  <c r="H591" i="25"/>
  <c r="I591" i="25"/>
  <c r="E592" i="25"/>
  <c r="F592" i="25"/>
  <c r="G592" i="25"/>
  <c r="H592" i="25"/>
  <c r="I592" i="25"/>
  <c r="F589" i="25"/>
  <c r="G589" i="25"/>
  <c r="H589" i="25"/>
  <c r="I589" i="25"/>
  <c r="E589" i="25"/>
  <c r="F579" i="25"/>
  <c r="G579" i="25"/>
  <c r="H579" i="25"/>
  <c r="I579" i="25"/>
  <c r="E579" i="25"/>
  <c r="B580" i="25"/>
  <c r="B581" i="25"/>
  <c r="B584" i="25"/>
  <c r="B585" i="25"/>
  <c r="B586" i="25"/>
  <c r="B579" i="25"/>
  <c r="U559" i="25"/>
  <c r="T559" i="25"/>
  <c r="S559" i="25"/>
  <c r="R559" i="25"/>
  <c r="Q559" i="25"/>
  <c r="F551" i="25"/>
  <c r="G551" i="25"/>
  <c r="H551" i="25"/>
  <c r="I551" i="25"/>
  <c r="E551" i="25"/>
  <c r="A561" i="25"/>
  <c r="A556" i="25"/>
  <c r="A551" i="25"/>
  <c r="R482" i="25"/>
  <c r="E483" i="25" s="1"/>
  <c r="P482" i="25"/>
  <c r="O482" i="25"/>
  <c r="M482" i="25"/>
  <c r="R489" i="25"/>
  <c r="E490" i="25" s="1"/>
  <c r="P489" i="25"/>
  <c r="O489" i="25"/>
  <c r="M489" i="25"/>
  <c r="R496" i="25"/>
  <c r="E497" i="25" s="1"/>
  <c r="P496" i="25"/>
  <c r="O496" i="25"/>
  <c r="M496" i="25"/>
  <c r="R503" i="25"/>
  <c r="E504" i="25" s="1"/>
  <c r="P503" i="25"/>
  <c r="O503" i="25"/>
  <c r="M503" i="25"/>
  <c r="R510" i="25"/>
  <c r="E511" i="25" s="1"/>
  <c r="P510" i="25"/>
  <c r="O510" i="25"/>
  <c r="M510" i="25"/>
  <c r="R517" i="25"/>
  <c r="E518" i="25" s="1"/>
  <c r="P517" i="25"/>
  <c r="O517" i="25"/>
  <c r="M517" i="25"/>
  <c r="R524" i="25"/>
  <c r="E525" i="25" s="1"/>
  <c r="P524" i="25"/>
  <c r="O524" i="25"/>
  <c r="M524" i="25"/>
  <c r="R531" i="25"/>
  <c r="E532" i="25" s="1"/>
  <c r="P531" i="25"/>
  <c r="O531" i="25"/>
  <c r="M531" i="25"/>
  <c r="R538" i="25"/>
  <c r="E539" i="25" s="1"/>
  <c r="P538" i="25"/>
  <c r="O538" i="25"/>
  <c r="M538" i="25"/>
  <c r="R475" i="25"/>
  <c r="E476" i="25" s="1"/>
  <c r="P475" i="25"/>
  <c r="O475" i="25"/>
  <c r="M475" i="25"/>
  <c r="A538" i="25"/>
  <c r="A741" i="25" s="1"/>
  <c r="A531" i="25"/>
  <c r="A740" i="25" s="1"/>
  <c r="A524" i="25"/>
  <c r="A739" i="25" s="1"/>
  <c r="A517" i="25"/>
  <c r="A738" i="25" s="1"/>
  <c r="A510" i="25"/>
  <c r="A737" i="25" s="1"/>
  <c r="A503" i="25"/>
  <c r="A736" i="25" s="1"/>
  <c r="A496" i="25"/>
  <c r="A735" i="25" s="1"/>
  <c r="A489" i="25"/>
  <c r="A734" i="25" s="1"/>
  <c r="A482" i="25"/>
  <c r="A733" i="25" s="1"/>
  <c r="A475" i="25"/>
  <c r="A732" i="25" s="1"/>
  <c r="T462" i="25"/>
  <c r="E463" i="25" s="1"/>
  <c r="R462" i="25"/>
  <c r="Q462" i="25"/>
  <c r="P462" i="25"/>
  <c r="M462" i="25"/>
  <c r="T455" i="25"/>
  <c r="E456" i="25" s="1"/>
  <c r="R455" i="25"/>
  <c r="Q455" i="25"/>
  <c r="P455" i="25"/>
  <c r="M455" i="25"/>
  <c r="T448" i="25"/>
  <c r="E449" i="25" s="1"/>
  <c r="R448" i="25"/>
  <c r="Q448" i="25"/>
  <c r="P448" i="25"/>
  <c r="M448" i="25"/>
  <c r="T441" i="25"/>
  <c r="E442" i="25" s="1"/>
  <c r="R441" i="25"/>
  <c r="Q441" i="25"/>
  <c r="P441" i="25"/>
  <c r="M441" i="25"/>
  <c r="T434" i="25"/>
  <c r="E435" i="25" s="1"/>
  <c r="R434" i="25"/>
  <c r="Q434" i="25"/>
  <c r="P434" i="25"/>
  <c r="M434" i="25"/>
  <c r="T427" i="25"/>
  <c r="E428" i="25" s="1"/>
  <c r="R427" i="25"/>
  <c r="Q427" i="25"/>
  <c r="P427" i="25"/>
  <c r="M427" i="25"/>
  <c r="T420" i="25"/>
  <c r="E421" i="25" s="1"/>
  <c r="R420" i="25"/>
  <c r="Q420" i="25"/>
  <c r="P420" i="25"/>
  <c r="M420" i="25"/>
  <c r="T413" i="25"/>
  <c r="E414" i="25" s="1"/>
  <c r="R413" i="25"/>
  <c r="Q413" i="25"/>
  <c r="P413" i="25"/>
  <c r="M413" i="25"/>
  <c r="T406" i="25"/>
  <c r="E407" i="25" s="1"/>
  <c r="R406" i="25"/>
  <c r="Q406" i="25"/>
  <c r="P406" i="25"/>
  <c r="M406" i="25"/>
  <c r="T399" i="25"/>
  <c r="E400" i="25" s="1"/>
  <c r="R399" i="25"/>
  <c r="Q399" i="25"/>
  <c r="P399" i="25"/>
  <c r="M399" i="25"/>
  <c r="A462" i="25"/>
  <c r="A455" i="25"/>
  <c r="A448" i="25"/>
  <c r="A441" i="25"/>
  <c r="A434" i="25"/>
  <c r="A427" i="25"/>
  <c r="A420" i="25"/>
  <c r="A413" i="25"/>
  <c r="A406" i="25"/>
  <c r="T332" i="25"/>
  <c r="E333" i="25" s="1"/>
  <c r="R332" i="25"/>
  <c r="Q332" i="25"/>
  <c r="P332" i="25"/>
  <c r="M332" i="25"/>
  <c r="T339" i="25"/>
  <c r="E340" i="25" s="1"/>
  <c r="R339" i="25"/>
  <c r="Q339" i="25"/>
  <c r="P339" i="25"/>
  <c r="M339" i="25"/>
  <c r="T346" i="25"/>
  <c r="E347" i="25" s="1"/>
  <c r="R346" i="25"/>
  <c r="Q346" i="25"/>
  <c r="P346" i="25"/>
  <c r="M346" i="25"/>
  <c r="T353" i="25"/>
  <c r="E354" i="25" s="1"/>
  <c r="R353" i="25"/>
  <c r="Q353" i="25"/>
  <c r="P353" i="25"/>
  <c r="M353" i="25"/>
  <c r="T360" i="25"/>
  <c r="E361" i="25" s="1"/>
  <c r="R360" i="25"/>
  <c r="Q360" i="25"/>
  <c r="P360" i="25"/>
  <c r="M360" i="25"/>
  <c r="T367" i="25"/>
  <c r="E368" i="25" s="1"/>
  <c r="R367" i="25"/>
  <c r="Q367" i="25"/>
  <c r="P367" i="25"/>
  <c r="M367" i="25"/>
  <c r="T374" i="25"/>
  <c r="E375" i="25" s="1"/>
  <c r="R374" i="25"/>
  <c r="Q374" i="25"/>
  <c r="P374" i="25"/>
  <c r="M374" i="25"/>
  <c r="T381" i="25"/>
  <c r="E382" i="25" s="1"/>
  <c r="R381" i="25"/>
  <c r="Q381" i="25"/>
  <c r="P381" i="25"/>
  <c r="M381" i="25"/>
  <c r="T388" i="25"/>
  <c r="E389" i="25" s="1"/>
  <c r="R388" i="25"/>
  <c r="Q388" i="25"/>
  <c r="P388" i="25"/>
  <c r="M388" i="25"/>
  <c r="R325" i="25"/>
  <c r="Q325" i="25"/>
  <c r="P325" i="25"/>
  <c r="M325" i="25"/>
  <c r="T325" i="25"/>
  <c r="E326" i="25" s="1"/>
  <c r="R311" i="25"/>
  <c r="Q311" i="25"/>
  <c r="P311" i="25"/>
  <c r="M311" i="25"/>
  <c r="R305" i="25"/>
  <c r="Q305" i="25"/>
  <c r="P305" i="25"/>
  <c r="M305" i="25"/>
  <c r="R299" i="25"/>
  <c r="Q299" i="25"/>
  <c r="P299" i="25"/>
  <c r="M299" i="25"/>
  <c r="R293" i="25"/>
  <c r="Q293" i="25"/>
  <c r="P293" i="25"/>
  <c r="M293" i="25"/>
  <c r="R287" i="25"/>
  <c r="Q287" i="25"/>
  <c r="P287" i="25"/>
  <c r="M287" i="25"/>
  <c r="R281" i="25"/>
  <c r="Q281" i="25"/>
  <c r="P281" i="25"/>
  <c r="M281" i="25"/>
  <c r="R275" i="25"/>
  <c r="Q275" i="25"/>
  <c r="P275" i="25"/>
  <c r="M275" i="25"/>
  <c r="R269" i="25"/>
  <c r="Q269" i="25"/>
  <c r="P269" i="25"/>
  <c r="M269" i="25"/>
  <c r="R263" i="25"/>
  <c r="Q263" i="25"/>
  <c r="P263" i="25"/>
  <c r="M263" i="25"/>
  <c r="R257" i="25"/>
  <c r="Q257" i="25"/>
  <c r="P257" i="25"/>
  <c r="M257" i="25"/>
  <c r="R251" i="25"/>
  <c r="Q251" i="25"/>
  <c r="P251" i="25"/>
  <c r="M251" i="25"/>
  <c r="R245" i="25"/>
  <c r="Q245" i="25"/>
  <c r="P245" i="25"/>
  <c r="M245" i="25"/>
  <c r="R239" i="25"/>
  <c r="Q239" i="25"/>
  <c r="P239" i="25"/>
  <c r="M239" i="25"/>
  <c r="R233" i="25"/>
  <c r="Q233" i="25"/>
  <c r="P233" i="25"/>
  <c r="M233" i="25"/>
  <c r="R227" i="25"/>
  <c r="Q227" i="25"/>
  <c r="P227" i="25"/>
  <c r="M227" i="25"/>
  <c r="R221" i="25"/>
  <c r="Q221" i="25"/>
  <c r="P221" i="25"/>
  <c r="M221" i="25"/>
  <c r="R215" i="25"/>
  <c r="Q215" i="25"/>
  <c r="P215" i="25"/>
  <c r="M215" i="25"/>
  <c r="R209" i="25"/>
  <c r="Q209" i="25"/>
  <c r="P209" i="25"/>
  <c r="M209" i="25"/>
  <c r="R203" i="25"/>
  <c r="Q203" i="25"/>
  <c r="P203" i="25"/>
  <c r="M203" i="25"/>
  <c r="R197" i="25"/>
  <c r="Q197" i="25"/>
  <c r="P197" i="25"/>
  <c r="M197" i="25"/>
  <c r="R191" i="25"/>
  <c r="Q191" i="25"/>
  <c r="P191" i="25"/>
  <c r="M191" i="25"/>
  <c r="R185" i="25"/>
  <c r="Q185" i="25"/>
  <c r="P185" i="25"/>
  <c r="M185" i="25"/>
  <c r="R179" i="25"/>
  <c r="Q179" i="25"/>
  <c r="P179" i="25"/>
  <c r="M179" i="25"/>
  <c r="R173" i="25"/>
  <c r="Q173" i="25"/>
  <c r="P173" i="25"/>
  <c r="M173" i="25"/>
  <c r="R167" i="25"/>
  <c r="Q167" i="25"/>
  <c r="P167" i="25"/>
  <c r="M167" i="25"/>
  <c r="R161" i="25"/>
  <c r="Q161" i="25"/>
  <c r="P161" i="25"/>
  <c r="M161" i="25"/>
  <c r="R155" i="25"/>
  <c r="Q155" i="25"/>
  <c r="P155" i="25"/>
  <c r="M155" i="25"/>
  <c r="R149" i="25"/>
  <c r="Q149" i="25"/>
  <c r="P149" i="25"/>
  <c r="M149" i="25"/>
  <c r="R143" i="25"/>
  <c r="Q143" i="25"/>
  <c r="P143" i="25"/>
  <c r="M143" i="25"/>
  <c r="R137" i="25"/>
  <c r="Q137" i="25"/>
  <c r="P137" i="25"/>
  <c r="M137" i="25"/>
  <c r="R131" i="25"/>
  <c r="Q131" i="25"/>
  <c r="P131" i="25"/>
  <c r="M131" i="25"/>
  <c r="R125" i="25"/>
  <c r="Q125" i="25"/>
  <c r="P125" i="25"/>
  <c r="M125" i="25"/>
  <c r="R119" i="25"/>
  <c r="Q119" i="25"/>
  <c r="P119" i="25"/>
  <c r="M119" i="25"/>
  <c r="R113" i="25"/>
  <c r="Q113" i="25"/>
  <c r="P113" i="25"/>
  <c r="M113" i="25"/>
  <c r="R107" i="25"/>
  <c r="Q107" i="25"/>
  <c r="P107" i="25"/>
  <c r="M107" i="25"/>
  <c r="R101" i="25"/>
  <c r="Q101" i="25"/>
  <c r="P101" i="25"/>
  <c r="M101" i="25"/>
  <c r="R95" i="25"/>
  <c r="Q95" i="25"/>
  <c r="P95" i="25"/>
  <c r="M95" i="25"/>
  <c r="R89" i="25"/>
  <c r="Q89" i="25"/>
  <c r="P89" i="25"/>
  <c r="M89" i="25"/>
  <c r="R83" i="25"/>
  <c r="Q83" i="25"/>
  <c r="P83" i="25"/>
  <c r="M83" i="25"/>
  <c r="R77" i="25"/>
  <c r="Q77" i="25"/>
  <c r="P77" i="25"/>
  <c r="M77" i="25"/>
  <c r="R71" i="25"/>
  <c r="Q71" i="25"/>
  <c r="P71" i="25"/>
  <c r="M71" i="25"/>
  <c r="R65" i="25"/>
  <c r="Q65" i="25"/>
  <c r="P65" i="25"/>
  <c r="M65" i="25"/>
  <c r="R59" i="25"/>
  <c r="Q59" i="25"/>
  <c r="P59" i="25"/>
  <c r="M59" i="25"/>
  <c r="R53" i="25"/>
  <c r="Q53" i="25"/>
  <c r="P53" i="25"/>
  <c r="M53" i="25"/>
  <c r="R47" i="25"/>
  <c r="Q47" i="25"/>
  <c r="P47" i="25"/>
  <c r="M47" i="25"/>
  <c r="R41" i="25"/>
  <c r="Q41" i="25"/>
  <c r="P41" i="25"/>
  <c r="M41" i="25"/>
  <c r="R35" i="25"/>
  <c r="Q35" i="25"/>
  <c r="P35" i="25"/>
  <c r="M35" i="25"/>
  <c r="R29" i="25"/>
  <c r="Q29" i="25"/>
  <c r="P29" i="25"/>
  <c r="M29" i="25"/>
  <c r="P23" i="25"/>
  <c r="M23" i="25"/>
  <c r="Q23" i="25"/>
  <c r="R23" i="25"/>
  <c r="S17" i="25"/>
  <c r="R17" i="25"/>
  <c r="Q17" i="25"/>
  <c r="P17" i="25"/>
  <c r="M17" i="25"/>
  <c r="A17" i="25"/>
  <c r="C795" i="1"/>
  <c r="C794" i="1"/>
  <c r="C793" i="1"/>
  <c r="C792" i="1"/>
  <c r="C791" i="1"/>
  <c r="C790" i="1"/>
  <c r="C789" i="1"/>
  <c r="B5" i="55"/>
  <c r="B4" i="55"/>
  <c r="B3" i="55"/>
  <c r="C755" i="55"/>
  <c r="I747" i="55"/>
  <c r="H747" i="55"/>
  <c r="G747" i="55"/>
  <c r="F747" i="55"/>
  <c r="E747" i="55"/>
  <c r="I746" i="55"/>
  <c r="H746" i="55"/>
  <c r="G746" i="55"/>
  <c r="F746" i="55"/>
  <c r="E746" i="55"/>
  <c r="L741" i="55"/>
  <c r="G741" i="57" s="1"/>
  <c r="C741" i="55"/>
  <c r="B741" i="55"/>
  <c r="A741" i="55"/>
  <c r="L740" i="55"/>
  <c r="D740" i="57" s="1"/>
  <c r="C740" i="55"/>
  <c r="B740" i="55"/>
  <c r="A740" i="55"/>
  <c r="L739" i="55"/>
  <c r="D739" i="61" s="1"/>
  <c r="C739" i="55"/>
  <c r="B739" i="55"/>
  <c r="A739" i="55"/>
  <c r="L738" i="55"/>
  <c r="D738" i="59" s="1"/>
  <c r="C738" i="55"/>
  <c r="B738" i="55"/>
  <c r="A738" i="55"/>
  <c r="L737" i="55"/>
  <c r="D737" i="59" s="1"/>
  <c r="C737" i="55"/>
  <c r="B737" i="55"/>
  <c r="A737" i="55"/>
  <c r="L736" i="55"/>
  <c r="D736" i="62" s="1"/>
  <c r="C736" i="55"/>
  <c r="B736" i="55"/>
  <c r="A736" i="55"/>
  <c r="L735" i="55"/>
  <c r="D735" i="58" s="1"/>
  <c r="C735" i="55"/>
  <c r="B735" i="55"/>
  <c r="A735" i="55"/>
  <c r="L734" i="55"/>
  <c r="D734" i="25" s="1"/>
  <c r="C734" i="55"/>
  <c r="B734" i="55"/>
  <c r="A734" i="55"/>
  <c r="L733" i="55"/>
  <c r="F733" i="56" s="1"/>
  <c r="C733" i="55"/>
  <c r="B733" i="55"/>
  <c r="A733" i="55"/>
  <c r="L732" i="55"/>
  <c r="D732" i="59" s="1"/>
  <c r="C732" i="55"/>
  <c r="B732" i="55"/>
  <c r="A732" i="55"/>
  <c r="I728" i="55"/>
  <c r="H728" i="55"/>
  <c r="G728" i="55"/>
  <c r="F728" i="55"/>
  <c r="E728" i="55"/>
  <c r="J726" i="55"/>
  <c r="J725" i="55"/>
  <c r="J724" i="55"/>
  <c r="J723" i="55"/>
  <c r="J722" i="55"/>
  <c r="J721" i="55"/>
  <c r="J720" i="55"/>
  <c r="J719" i="55"/>
  <c r="J717" i="55"/>
  <c r="J716" i="55"/>
  <c r="J715" i="55"/>
  <c r="J713" i="55"/>
  <c r="I710" i="55"/>
  <c r="H710" i="55"/>
  <c r="G710" i="55"/>
  <c r="F710" i="55"/>
  <c r="E710" i="55"/>
  <c r="J709" i="55"/>
  <c r="J708" i="55"/>
  <c r="J707" i="55"/>
  <c r="J706" i="55"/>
  <c r="J705" i="55"/>
  <c r="J703" i="55"/>
  <c r="J702" i="55"/>
  <c r="J700" i="55"/>
  <c r="J699" i="55"/>
  <c r="J698" i="55"/>
  <c r="J696" i="55"/>
  <c r="J695" i="55"/>
  <c r="J694" i="55"/>
  <c r="I690" i="55"/>
  <c r="H690" i="55"/>
  <c r="G690" i="55"/>
  <c r="F690" i="55"/>
  <c r="E690" i="55"/>
  <c r="J689" i="55"/>
  <c r="J688" i="55"/>
  <c r="J687" i="55"/>
  <c r="J686" i="55"/>
  <c r="J685" i="55"/>
  <c r="J684" i="55"/>
  <c r="J683" i="55"/>
  <c r="J682" i="55"/>
  <c r="J681" i="55"/>
  <c r="J680" i="55"/>
  <c r="J679" i="55"/>
  <c r="J678" i="55"/>
  <c r="J677" i="55"/>
  <c r="J676" i="55"/>
  <c r="I673" i="55"/>
  <c r="H673" i="55"/>
  <c r="G673" i="55"/>
  <c r="F673" i="55"/>
  <c r="E673" i="55"/>
  <c r="J672" i="55"/>
  <c r="J671" i="55"/>
  <c r="J670" i="55"/>
  <c r="J669" i="55"/>
  <c r="J668" i="55"/>
  <c r="I665" i="55"/>
  <c r="H665" i="55"/>
  <c r="G665" i="55"/>
  <c r="F665" i="55"/>
  <c r="E665" i="55"/>
  <c r="J664" i="55"/>
  <c r="J663" i="55"/>
  <c r="J662" i="55"/>
  <c r="J661" i="55"/>
  <c r="J660" i="55"/>
  <c r="J659" i="55"/>
  <c r="J658" i="55"/>
  <c r="J657" i="55"/>
  <c r="J656" i="55"/>
  <c r="J655" i="55"/>
  <c r="J650" i="55"/>
  <c r="I649" i="55"/>
  <c r="H649" i="55"/>
  <c r="G649" i="55"/>
  <c r="F649" i="55"/>
  <c r="E649" i="55"/>
  <c r="I648" i="55"/>
  <c r="H648" i="55"/>
  <c r="G648" i="55"/>
  <c r="F648" i="55"/>
  <c r="E648" i="55"/>
  <c r="I647" i="55"/>
  <c r="H647" i="55"/>
  <c r="G647" i="55"/>
  <c r="F647" i="55"/>
  <c r="E647" i="55"/>
  <c r="I646" i="55"/>
  <c r="H646" i="55"/>
  <c r="G646" i="55"/>
  <c r="F646" i="55"/>
  <c r="E646" i="55"/>
  <c r="I645" i="55"/>
  <c r="H645" i="55"/>
  <c r="G645" i="55"/>
  <c r="F645" i="55"/>
  <c r="E645" i="55"/>
  <c r="L641" i="55"/>
  <c r="L642" i="55" s="1"/>
  <c r="L643" i="55" s="1"/>
  <c r="J637" i="55"/>
  <c r="I636" i="55"/>
  <c r="H636" i="55"/>
  <c r="G636" i="55"/>
  <c r="F636" i="55"/>
  <c r="E636" i="55"/>
  <c r="I635" i="55"/>
  <c r="H635" i="55"/>
  <c r="G635" i="55"/>
  <c r="F635" i="55"/>
  <c r="E635" i="55"/>
  <c r="I634" i="55"/>
  <c r="H634" i="55"/>
  <c r="G634" i="55"/>
  <c r="F634" i="55"/>
  <c r="E634" i="55"/>
  <c r="I633" i="55"/>
  <c r="H633" i="55"/>
  <c r="G633" i="55"/>
  <c r="F633" i="55"/>
  <c r="E633" i="55"/>
  <c r="I632" i="55"/>
  <c r="H632" i="55"/>
  <c r="G632" i="55"/>
  <c r="F632" i="55"/>
  <c r="E632" i="55"/>
  <c r="L628" i="55"/>
  <c r="L629" i="55" s="1"/>
  <c r="L630" i="55" s="1"/>
  <c r="I625" i="55"/>
  <c r="H625" i="55"/>
  <c r="G625" i="55"/>
  <c r="F625" i="55"/>
  <c r="E625" i="55"/>
  <c r="J624" i="55"/>
  <c r="J620" i="55"/>
  <c r="J619" i="55"/>
  <c r="J618" i="55"/>
  <c r="J617" i="55"/>
  <c r="J612" i="55"/>
  <c r="I611" i="55"/>
  <c r="H611" i="55"/>
  <c r="G611" i="55"/>
  <c r="F611" i="55"/>
  <c r="E611" i="55"/>
  <c r="I610" i="55"/>
  <c r="H610" i="55"/>
  <c r="G610" i="55"/>
  <c r="F610" i="55"/>
  <c r="E610" i="55"/>
  <c r="I609" i="55"/>
  <c r="H609" i="55"/>
  <c r="G609" i="55"/>
  <c r="F609" i="55"/>
  <c r="E609" i="55"/>
  <c r="I608" i="55"/>
  <c r="H608" i="55"/>
  <c r="G608" i="55"/>
  <c r="F608" i="55"/>
  <c r="E608" i="55"/>
  <c r="I607" i="55"/>
  <c r="H607" i="55"/>
  <c r="G607" i="55"/>
  <c r="F607" i="55"/>
  <c r="E607" i="55"/>
  <c r="L603" i="55"/>
  <c r="L604" i="55" s="1"/>
  <c r="L605" i="55" s="1"/>
  <c r="J599" i="55"/>
  <c r="I598" i="55"/>
  <c r="H598" i="55"/>
  <c r="G598" i="55"/>
  <c r="F598" i="55"/>
  <c r="E598" i="55"/>
  <c r="I597" i="55"/>
  <c r="H597" i="55"/>
  <c r="G597" i="55"/>
  <c r="F597" i="55"/>
  <c r="E597" i="55"/>
  <c r="I596" i="55"/>
  <c r="H596" i="55"/>
  <c r="G596" i="55"/>
  <c r="F596" i="55"/>
  <c r="E596" i="55"/>
  <c r="I595" i="55"/>
  <c r="H595" i="55"/>
  <c r="G595" i="55"/>
  <c r="F595" i="55"/>
  <c r="E595" i="55"/>
  <c r="I594" i="55"/>
  <c r="H594" i="55"/>
  <c r="G594" i="55"/>
  <c r="F594" i="55"/>
  <c r="E594" i="55"/>
  <c r="L590" i="55"/>
  <c r="L591" i="55" s="1"/>
  <c r="L592" i="55" s="1"/>
  <c r="A592" i="56" s="1"/>
  <c r="I587" i="55"/>
  <c r="H587" i="55"/>
  <c r="G587" i="55"/>
  <c r="F587" i="55"/>
  <c r="E587" i="55"/>
  <c r="J586" i="55"/>
  <c r="J583" i="55"/>
  <c r="J582" i="55"/>
  <c r="J581" i="55"/>
  <c r="J580" i="55"/>
  <c r="J579" i="55"/>
  <c r="L564" i="55"/>
  <c r="L563" i="55"/>
  <c r="U561" i="56" s="1"/>
  <c r="I563" i="55"/>
  <c r="H563" i="55"/>
  <c r="G563" i="55"/>
  <c r="F563" i="55"/>
  <c r="F564" i="55" s="1"/>
  <c r="E563" i="55"/>
  <c r="L562" i="55"/>
  <c r="I562" i="55"/>
  <c r="I561" i="55" s="1"/>
  <c r="H562" i="55"/>
  <c r="H561" i="55" s="1"/>
  <c r="G562" i="55"/>
  <c r="G561" i="55" s="1"/>
  <c r="F562" i="55"/>
  <c r="F561" i="55" s="1"/>
  <c r="E562" i="55"/>
  <c r="E561" i="55" s="1"/>
  <c r="L559" i="55"/>
  <c r="U557" i="56" s="1"/>
  <c r="L558" i="55"/>
  <c r="T556" i="56" s="1"/>
  <c r="I558" i="55"/>
  <c r="H558" i="55"/>
  <c r="G558" i="55"/>
  <c r="F558" i="55"/>
  <c r="E558" i="55"/>
  <c r="L557" i="55"/>
  <c r="Q555" i="56" s="1"/>
  <c r="E557" i="56" s="1"/>
  <c r="I557" i="55"/>
  <c r="I556" i="55" s="1"/>
  <c r="H557" i="55"/>
  <c r="G557" i="55"/>
  <c r="G556" i="55" s="1"/>
  <c r="F557" i="55"/>
  <c r="F556" i="55" s="1"/>
  <c r="E557" i="55"/>
  <c r="E556" i="55" s="1"/>
  <c r="L554" i="55"/>
  <c r="L553" i="55"/>
  <c r="U551" i="56" s="1"/>
  <c r="I552" i="56" s="1"/>
  <c r="I553" i="55"/>
  <c r="H553" i="55"/>
  <c r="G553" i="55"/>
  <c r="F553" i="55"/>
  <c r="E553" i="55"/>
  <c r="L552" i="55"/>
  <c r="I552" i="55"/>
  <c r="I551" i="55" s="1"/>
  <c r="H552" i="55"/>
  <c r="H551" i="55" s="1"/>
  <c r="G552" i="55"/>
  <c r="G551" i="55" s="1"/>
  <c r="F552" i="55"/>
  <c r="F551" i="55" s="1"/>
  <c r="E552" i="55"/>
  <c r="E551" i="55" s="1"/>
  <c r="I550" i="55"/>
  <c r="H550" i="55"/>
  <c r="G550" i="55"/>
  <c r="F550" i="55"/>
  <c r="E550" i="55"/>
  <c r="Q542" i="55"/>
  <c r="Q541" i="55"/>
  <c r="Q540" i="55"/>
  <c r="Q539" i="55"/>
  <c r="F538" i="55" s="1"/>
  <c r="L539" i="55"/>
  <c r="B538" i="56" s="1"/>
  <c r="B741" i="56" s="1"/>
  <c r="Q538" i="55"/>
  <c r="E538" i="55" s="1"/>
  <c r="E542" i="55" s="1"/>
  <c r="N538" i="55"/>
  <c r="Q535" i="55"/>
  <c r="Q534" i="55"/>
  <c r="H531" i="55" s="1"/>
  <c r="Q533" i="55"/>
  <c r="Q532" i="55"/>
  <c r="L532" i="55"/>
  <c r="A532" i="59" s="1"/>
  <c r="Q531" i="55"/>
  <c r="E531" i="55" s="1"/>
  <c r="N531" i="55"/>
  <c r="Q528" i="55"/>
  <c r="Q527" i="55"/>
  <c r="Q526" i="55"/>
  <c r="Q525" i="55"/>
  <c r="L525" i="55"/>
  <c r="A525" i="58" s="1"/>
  <c r="Q524" i="55"/>
  <c r="E524" i="55" s="1"/>
  <c r="E528" i="55" s="1"/>
  <c r="N524" i="55"/>
  <c r="Q521" i="55"/>
  <c r="Q520" i="55"/>
  <c r="H517" i="55" s="1"/>
  <c r="Q519" i="55"/>
  <c r="Q518" i="55"/>
  <c r="L518" i="55"/>
  <c r="R518" i="56" s="1"/>
  <c r="F518" i="56" s="1"/>
  <c r="Q517" i="55"/>
  <c r="E517" i="55" s="1"/>
  <c r="N517" i="55"/>
  <c r="Q514" i="55"/>
  <c r="Q513" i="55"/>
  <c r="Q512" i="55"/>
  <c r="Q511" i="55"/>
  <c r="F510" i="55" s="1"/>
  <c r="L511" i="55"/>
  <c r="O511" i="56" s="1"/>
  <c r="Q510" i="55"/>
  <c r="E510" i="55" s="1"/>
  <c r="E514" i="55" s="1"/>
  <c r="N510" i="55"/>
  <c r="Q507" i="55"/>
  <c r="Q506" i="55"/>
  <c r="H503" i="55" s="1"/>
  <c r="Q505" i="55"/>
  <c r="Q504" i="55"/>
  <c r="L504" i="55"/>
  <c r="R504" i="56" s="1"/>
  <c r="F504" i="56" s="1"/>
  <c r="Q503" i="55"/>
  <c r="E503" i="55" s="1"/>
  <c r="N503" i="55"/>
  <c r="Q500" i="55"/>
  <c r="Q499" i="55"/>
  <c r="Q498" i="55"/>
  <c r="Q497" i="55"/>
  <c r="L497" i="55"/>
  <c r="A497" i="58" s="1"/>
  <c r="Q496" i="55"/>
  <c r="E496" i="55" s="1"/>
  <c r="E500" i="55" s="1"/>
  <c r="N496" i="55"/>
  <c r="Q493" i="55"/>
  <c r="Q492" i="55"/>
  <c r="H489" i="55" s="1"/>
  <c r="Q491" i="55"/>
  <c r="Q490" i="55"/>
  <c r="L490" i="55"/>
  <c r="P490" i="25" s="1"/>
  <c r="Q489" i="55"/>
  <c r="E489" i="55" s="1"/>
  <c r="E493" i="55" s="1"/>
  <c r="N489" i="55"/>
  <c r="Q486" i="55"/>
  <c r="Q485" i="55"/>
  <c r="H482" i="55" s="1"/>
  <c r="Q484" i="55"/>
  <c r="Q483" i="55"/>
  <c r="L483" i="55"/>
  <c r="Q483" i="58" s="1"/>
  <c r="Q482" i="55"/>
  <c r="E482" i="55" s="1"/>
  <c r="E486" i="55" s="1"/>
  <c r="N482" i="55"/>
  <c r="Q479" i="55"/>
  <c r="Q478" i="55"/>
  <c r="Q477" i="55"/>
  <c r="G475" i="55" s="1"/>
  <c r="W477" i="55" s="1"/>
  <c r="Q476" i="55"/>
  <c r="L476" i="55"/>
  <c r="A476" i="62" s="1"/>
  <c r="Q475" i="55"/>
  <c r="E475" i="55" s="1"/>
  <c r="E477" i="55" s="1"/>
  <c r="E478" i="55" s="1"/>
  <c r="N475" i="55"/>
  <c r="I474" i="55"/>
  <c r="G97" i="21" s="1"/>
  <c r="H474" i="55"/>
  <c r="F97" i="21" s="1"/>
  <c r="G474" i="55"/>
  <c r="E97" i="21" s="1"/>
  <c r="F474" i="55"/>
  <c r="D97" i="21" s="1"/>
  <c r="E474" i="55"/>
  <c r="C97" i="21" s="1"/>
  <c r="S465" i="55"/>
  <c r="S464" i="55"/>
  <c r="S463" i="55"/>
  <c r="G461" i="55" s="1"/>
  <c r="G463" i="55" s="1"/>
  <c r="G464" i="55" s="1"/>
  <c r="S462" i="55"/>
  <c r="L462" i="55"/>
  <c r="S461" i="55"/>
  <c r="E461" i="55" s="1"/>
  <c r="E465" i="55" s="1"/>
  <c r="O461" i="55"/>
  <c r="N461" i="55"/>
  <c r="S458" i="55"/>
  <c r="S457" i="55"/>
  <c r="S456" i="55"/>
  <c r="S455" i="55"/>
  <c r="L455" i="55"/>
  <c r="S456" i="57" s="1"/>
  <c r="S454" i="55"/>
  <c r="E454" i="55" s="1"/>
  <c r="O454" i="55"/>
  <c r="N454" i="55"/>
  <c r="S451" i="55"/>
  <c r="I447" i="55" s="1"/>
  <c r="S450" i="55"/>
  <c r="S449" i="55"/>
  <c r="S448" i="55"/>
  <c r="L448" i="55"/>
  <c r="S447" i="55"/>
  <c r="O447" i="55"/>
  <c r="N447" i="55"/>
  <c r="S444" i="55"/>
  <c r="S443" i="55"/>
  <c r="S442" i="55"/>
  <c r="S441" i="55"/>
  <c r="F440" i="55" s="1"/>
  <c r="F442" i="55" s="1"/>
  <c r="F443" i="55" s="1"/>
  <c r="L441" i="55"/>
  <c r="S442" i="56" s="1"/>
  <c r="S440" i="55"/>
  <c r="E440" i="55" s="1"/>
  <c r="O440" i="55"/>
  <c r="N440" i="55"/>
  <c r="S437" i="55"/>
  <c r="S436" i="55"/>
  <c r="S435" i="55"/>
  <c r="S434" i="55"/>
  <c r="L434" i="55"/>
  <c r="R435" i="57" s="1"/>
  <c r="S433" i="55"/>
  <c r="E433" i="55" s="1"/>
  <c r="O433" i="55"/>
  <c r="N433" i="55"/>
  <c r="S430" i="55"/>
  <c r="S429" i="55"/>
  <c r="H426" i="55" s="1"/>
  <c r="S428" i="55"/>
  <c r="S427" i="55"/>
  <c r="L427" i="55"/>
  <c r="S426" i="55"/>
  <c r="E426" i="55" s="1"/>
  <c r="E430" i="55" s="1"/>
  <c r="O426" i="55"/>
  <c r="N426" i="55"/>
  <c r="E428" i="55" s="1"/>
  <c r="E429" i="55" s="1"/>
  <c r="S423" i="55"/>
  <c r="S422" i="55"/>
  <c r="S421" i="55"/>
  <c r="S420" i="55"/>
  <c r="L420" i="55"/>
  <c r="S419" i="55"/>
  <c r="E419" i="55" s="1"/>
  <c r="E423" i="55" s="1"/>
  <c r="O419" i="55"/>
  <c r="N419" i="55"/>
  <c r="S416" i="55"/>
  <c r="S415" i="55"/>
  <c r="S414" i="55"/>
  <c r="S413" i="55"/>
  <c r="L413" i="55"/>
  <c r="R414" i="56" s="1"/>
  <c r="S412" i="55"/>
  <c r="O412" i="55"/>
  <c r="N412" i="55"/>
  <c r="S409" i="55"/>
  <c r="S408" i="55"/>
  <c r="S407" i="55"/>
  <c r="G405" i="55" s="1"/>
  <c r="G407" i="55" s="1"/>
  <c r="G408" i="55" s="1"/>
  <c r="S406" i="55"/>
  <c r="L406" i="55"/>
  <c r="Q407" i="57" s="1"/>
  <c r="S405" i="55"/>
  <c r="E405" i="55" s="1"/>
  <c r="E409" i="55" s="1"/>
  <c r="O405" i="55"/>
  <c r="N405" i="55"/>
  <c r="S402" i="55"/>
  <c r="I398" i="55" s="1"/>
  <c r="W402" i="55" s="1"/>
  <c r="S401" i="55"/>
  <c r="H398" i="55" s="1"/>
  <c r="W401" i="55" s="1"/>
  <c r="S400" i="55"/>
  <c r="G398" i="55" s="1"/>
  <c r="W400" i="55" s="1"/>
  <c r="S399" i="55"/>
  <c r="F398" i="55" s="1"/>
  <c r="L399" i="55"/>
  <c r="S398" i="55"/>
  <c r="E398" i="55" s="1"/>
  <c r="E400" i="55" s="1"/>
  <c r="O398" i="55"/>
  <c r="N398" i="55"/>
  <c r="I397" i="55"/>
  <c r="H397" i="55"/>
  <c r="G397" i="55"/>
  <c r="F397" i="55"/>
  <c r="E397" i="55"/>
  <c r="S391" i="55"/>
  <c r="S390" i="55"/>
  <c r="S389" i="55"/>
  <c r="S388" i="55"/>
  <c r="F387" i="55" s="1"/>
  <c r="L388" i="55"/>
  <c r="Q389" i="56" s="1"/>
  <c r="S387" i="55"/>
  <c r="O387" i="55"/>
  <c r="N387" i="55"/>
  <c r="S384" i="55"/>
  <c r="S383" i="55"/>
  <c r="S382" i="55"/>
  <c r="S381" i="55"/>
  <c r="L381" i="55"/>
  <c r="T382" i="56" s="1"/>
  <c r="F382" i="56" s="1"/>
  <c r="S380" i="55"/>
  <c r="O380" i="55"/>
  <c r="N380" i="55"/>
  <c r="S377" i="55"/>
  <c r="S376" i="55"/>
  <c r="H373" i="55" s="1"/>
  <c r="S375" i="55"/>
  <c r="S374" i="55"/>
  <c r="L374" i="55"/>
  <c r="T375" i="25" s="1"/>
  <c r="F375" i="25" s="1"/>
  <c r="S373" i="55"/>
  <c r="O373" i="55"/>
  <c r="N373" i="55"/>
  <c r="S370" i="55"/>
  <c r="S369" i="55"/>
  <c r="S368" i="55"/>
  <c r="S367" i="55"/>
  <c r="L367" i="55"/>
  <c r="A368" i="56" s="1"/>
  <c r="S366" i="55"/>
  <c r="O366" i="55"/>
  <c r="N366" i="55"/>
  <c r="S363" i="55"/>
  <c r="S362" i="55"/>
  <c r="S361" i="55"/>
  <c r="S360" i="55"/>
  <c r="L360" i="55"/>
  <c r="A361" i="62" s="1"/>
  <c r="S359" i="55"/>
  <c r="O359" i="55"/>
  <c r="N359" i="55"/>
  <c r="S356" i="55"/>
  <c r="S355" i="55"/>
  <c r="S354" i="55"/>
  <c r="G352" i="55" s="1"/>
  <c r="S353" i="55"/>
  <c r="L353" i="55"/>
  <c r="Q354" i="56" s="1"/>
  <c r="S352" i="55"/>
  <c r="E352" i="55" s="1"/>
  <c r="E356" i="55" s="1"/>
  <c r="O352" i="55"/>
  <c r="N352" i="55"/>
  <c r="S349" i="55"/>
  <c r="S348" i="55"/>
  <c r="S347" i="55"/>
  <c r="S346" i="55"/>
  <c r="L346" i="55"/>
  <c r="T347" i="56" s="1"/>
  <c r="F347" i="56" s="1"/>
  <c r="S345" i="55"/>
  <c r="O345" i="55"/>
  <c r="N345" i="55"/>
  <c r="S342" i="55"/>
  <c r="I338" i="55" s="1"/>
  <c r="S341" i="55"/>
  <c r="S340" i="55"/>
  <c r="S339" i="55"/>
  <c r="L339" i="55"/>
  <c r="A340" i="56" s="1"/>
  <c r="S338" i="55"/>
  <c r="O338" i="55"/>
  <c r="N338" i="55"/>
  <c r="S335" i="55"/>
  <c r="S334" i="55"/>
  <c r="S333" i="55"/>
  <c r="S332" i="55"/>
  <c r="F331" i="55" s="1"/>
  <c r="L332" i="55"/>
  <c r="A333" i="62" s="1"/>
  <c r="S331" i="55"/>
  <c r="O331" i="55"/>
  <c r="N331" i="55"/>
  <c r="S328" i="55"/>
  <c r="I324" i="55" s="1"/>
  <c r="W328" i="55" s="1"/>
  <c r="S327" i="55"/>
  <c r="H324" i="55" s="1"/>
  <c r="W327" i="55" s="1"/>
  <c r="S326" i="55"/>
  <c r="G324" i="55" s="1"/>
  <c r="W326" i="55" s="1"/>
  <c r="S325" i="55"/>
  <c r="F324" i="55" s="1"/>
  <c r="F326" i="55" s="1"/>
  <c r="F327" i="55" s="1"/>
  <c r="L325" i="55"/>
  <c r="R326" i="56" s="1"/>
  <c r="S324" i="55"/>
  <c r="E324" i="55" s="1"/>
  <c r="E328" i="55" s="1"/>
  <c r="O324" i="55"/>
  <c r="N324" i="55"/>
  <c r="E326" i="55" s="1"/>
  <c r="E327" i="55" s="1"/>
  <c r="I323" i="55"/>
  <c r="H323" i="55"/>
  <c r="G323" i="55"/>
  <c r="F323" i="55"/>
  <c r="E323" i="55"/>
  <c r="S314" i="55"/>
  <c r="S313" i="55"/>
  <c r="S312" i="55"/>
  <c r="S311" i="55"/>
  <c r="L311" i="55"/>
  <c r="A312" i="56" s="1"/>
  <c r="S310" i="55"/>
  <c r="O310" i="55"/>
  <c r="N310" i="55"/>
  <c r="S308" i="55"/>
  <c r="S307" i="55"/>
  <c r="S306" i="55"/>
  <c r="S305" i="55"/>
  <c r="L305" i="55"/>
  <c r="B306" i="60" s="1"/>
  <c r="S304" i="55"/>
  <c r="O304" i="55"/>
  <c r="N304" i="55"/>
  <c r="S302" i="55"/>
  <c r="I298" i="55" s="1"/>
  <c r="I299" i="55" s="1"/>
  <c r="I300" i="55" s="1"/>
  <c r="S301" i="55"/>
  <c r="S300" i="55"/>
  <c r="S299" i="55"/>
  <c r="L299" i="55"/>
  <c r="A300" i="58" s="1"/>
  <c r="S298" i="55"/>
  <c r="O298" i="55"/>
  <c r="N298" i="55"/>
  <c r="V302" i="55"/>
  <c r="S296" i="55"/>
  <c r="S295" i="55"/>
  <c r="S294" i="55"/>
  <c r="S293" i="55"/>
  <c r="F292" i="55" s="1"/>
  <c r="L293" i="55"/>
  <c r="B294" i="61" s="1"/>
  <c r="S292" i="55"/>
  <c r="O292" i="55"/>
  <c r="N292" i="55"/>
  <c r="S290" i="55"/>
  <c r="I286" i="55" s="1"/>
  <c r="S289" i="55"/>
  <c r="S288" i="55"/>
  <c r="S287" i="55"/>
  <c r="F286" i="55" s="1"/>
  <c r="L287" i="55"/>
  <c r="B288" i="57" s="1"/>
  <c r="S286" i="55"/>
  <c r="O286" i="55"/>
  <c r="N286" i="55"/>
  <c r="V290" i="55"/>
  <c r="S284" i="55"/>
  <c r="S283" i="55"/>
  <c r="S282" i="55"/>
  <c r="G280" i="55" s="1"/>
  <c r="S281" i="55"/>
  <c r="L281" i="55"/>
  <c r="A282" i="60" s="1"/>
  <c r="S280" i="55"/>
  <c r="O280" i="55"/>
  <c r="N280" i="55"/>
  <c r="S278" i="55"/>
  <c r="I274" i="55" s="1"/>
  <c r="V278" i="55" s="1"/>
  <c r="S277" i="55"/>
  <c r="H274" i="55" s="1"/>
  <c r="V277" i="55" s="1"/>
  <c r="S276" i="55"/>
  <c r="G274" i="55" s="1"/>
  <c r="S275" i="55"/>
  <c r="L275" i="55"/>
  <c r="A276" i="56" s="1"/>
  <c r="S274" i="55"/>
  <c r="O274" i="55"/>
  <c r="N274" i="55"/>
  <c r="S272" i="55"/>
  <c r="I268" i="55" s="1"/>
  <c r="S271" i="55"/>
  <c r="S270" i="55"/>
  <c r="S269" i="55"/>
  <c r="L269" i="55"/>
  <c r="B270" i="59" s="1"/>
  <c r="S268" i="55"/>
  <c r="O268" i="55"/>
  <c r="N268" i="55"/>
  <c r="S266" i="55"/>
  <c r="I262" i="55" s="1"/>
  <c r="S265" i="55"/>
  <c r="S264" i="55"/>
  <c r="S263" i="55"/>
  <c r="L263" i="55"/>
  <c r="B264" i="57" s="1"/>
  <c r="S262" i="55"/>
  <c r="O262" i="55"/>
  <c r="N262" i="55"/>
  <c r="S260" i="55"/>
  <c r="I256" i="55" s="1"/>
  <c r="S259" i="55"/>
  <c r="S258" i="55"/>
  <c r="S257" i="55"/>
  <c r="L257" i="55"/>
  <c r="B258" i="60" s="1"/>
  <c r="S256" i="55"/>
  <c r="O256" i="55"/>
  <c r="N256" i="55"/>
  <c r="N257" i="25" s="1"/>
  <c r="S254" i="55"/>
  <c r="S253" i="55"/>
  <c r="S252" i="55"/>
  <c r="S251" i="55"/>
  <c r="L251" i="55"/>
  <c r="B252" i="57" s="1"/>
  <c r="S250" i="55"/>
  <c r="O250" i="55"/>
  <c r="N250" i="55"/>
  <c r="N251" i="25" s="1"/>
  <c r="S248" i="55"/>
  <c r="I244" i="55" s="1"/>
  <c r="S247" i="55"/>
  <c r="S246" i="55"/>
  <c r="S245" i="55"/>
  <c r="L245" i="55"/>
  <c r="B246" i="60" s="1"/>
  <c r="S244" i="55"/>
  <c r="O244" i="55"/>
  <c r="I245" i="55" s="1"/>
  <c r="I246" i="55" s="1"/>
  <c r="N244" i="55"/>
  <c r="N245" i="25" s="1"/>
  <c r="V248" i="55"/>
  <c r="S242" i="55"/>
  <c r="S241" i="55"/>
  <c r="S240" i="55"/>
  <c r="S239" i="55"/>
  <c r="L239" i="55"/>
  <c r="B240" i="25" s="1"/>
  <c r="S238" i="55"/>
  <c r="O238" i="55"/>
  <c r="N238" i="55"/>
  <c r="S236" i="55"/>
  <c r="S235" i="55"/>
  <c r="S234" i="55"/>
  <c r="S233" i="55"/>
  <c r="L233" i="55"/>
  <c r="A234" i="61" s="1"/>
  <c r="S232" i="55"/>
  <c r="O232" i="55"/>
  <c r="N232" i="55"/>
  <c r="S230" i="55"/>
  <c r="S229" i="55"/>
  <c r="S228" i="55"/>
  <c r="S227" i="55"/>
  <c r="L227" i="55"/>
  <c r="S226" i="55"/>
  <c r="O226" i="55"/>
  <c r="N226" i="55"/>
  <c r="S224" i="55"/>
  <c r="I220" i="55" s="1"/>
  <c r="S223" i="55"/>
  <c r="S222" i="55"/>
  <c r="S221" i="55"/>
  <c r="L221" i="55"/>
  <c r="S220" i="55"/>
  <c r="O220" i="55"/>
  <c r="N220" i="55"/>
  <c r="V224" i="55"/>
  <c r="S218" i="55"/>
  <c r="S217" i="55"/>
  <c r="S216" i="55"/>
  <c r="S215" i="55"/>
  <c r="L215" i="55"/>
  <c r="S214" i="55"/>
  <c r="O214" i="55"/>
  <c r="N214" i="55"/>
  <c r="S212" i="55"/>
  <c r="S211" i="55"/>
  <c r="S210" i="55"/>
  <c r="S209" i="55"/>
  <c r="L209" i="55"/>
  <c r="B210" i="25" s="1"/>
  <c r="S208" i="55"/>
  <c r="O208" i="55"/>
  <c r="N208" i="55"/>
  <c r="S206" i="55"/>
  <c r="S205" i="55"/>
  <c r="S204" i="55"/>
  <c r="S203" i="55"/>
  <c r="L203" i="55"/>
  <c r="A204" i="61" s="1"/>
  <c r="S202" i="55"/>
  <c r="E202" i="55" s="1"/>
  <c r="O202" i="55"/>
  <c r="N202" i="55"/>
  <c r="S200" i="55"/>
  <c r="S199" i="55"/>
  <c r="S198" i="55"/>
  <c r="S197" i="55"/>
  <c r="L197" i="55"/>
  <c r="B198" i="60" s="1"/>
  <c r="S196" i="55"/>
  <c r="E196" i="55" s="1"/>
  <c r="O196" i="55"/>
  <c r="N196" i="55"/>
  <c r="S194" i="55"/>
  <c r="I190" i="55" s="1"/>
  <c r="S193" i="55"/>
  <c r="S192" i="55"/>
  <c r="S191" i="55"/>
  <c r="L191" i="55"/>
  <c r="A192" i="57" s="1"/>
  <c r="S190" i="55"/>
  <c r="E190" i="55" s="1"/>
  <c r="E191" i="55" s="1"/>
  <c r="E192" i="55" s="1"/>
  <c r="O190" i="55"/>
  <c r="N190" i="55"/>
  <c r="V194" i="55"/>
  <c r="S188" i="55"/>
  <c r="I184" i="55" s="1"/>
  <c r="S187" i="55"/>
  <c r="S186" i="55"/>
  <c r="S185" i="55"/>
  <c r="L185" i="55"/>
  <c r="B186" i="61" s="1"/>
  <c r="S184" i="55"/>
  <c r="O184" i="55"/>
  <c r="N184" i="55"/>
  <c r="V188" i="55"/>
  <c r="S182" i="55"/>
  <c r="I178" i="55" s="1"/>
  <c r="S181" i="55"/>
  <c r="S180" i="55"/>
  <c r="S179" i="55"/>
  <c r="F178" i="55" s="1"/>
  <c r="F179" i="55" s="1"/>
  <c r="L179" i="55"/>
  <c r="A180" i="57" s="1"/>
  <c r="S178" i="55"/>
  <c r="O178" i="55"/>
  <c r="N178" i="55"/>
  <c r="N179" i="25" s="1"/>
  <c r="V182" i="55"/>
  <c r="S176" i="55"/>
  <c r="S175" i="55"/>
  <c r="S174" i="55"/>
  <c r="G172" i="55" s="1"/>
  <c r="G173" i="55" s="1"/>
  <c r="G174" i="55" s="1"/>
  <c r="S173" i="55"/>
  <c r="L173" i="55"/>
  <c r="B174" i="59" s="1"/>
  <c r="S172" i="55"/>
  <c r="O172" i="55"/>
  <c r="N172" i="55"/>
  <c r="S170" i="55"/>
  <c r="S169" i="55"/>
  <c r="S168" i="55"/>
  <c r="G166" i="55" s="1"/>
  <c r="S167" i="55"/>
  <c r="L167" i="55"/>
  <c r="B168" i="61" s="1"/>
  <c r="S166" i="55"/>
  <c r="O166" i="55"/>
  <c r="N166" i="55"/>
  <c r="S164" i="55"/>
  <c r="I160" i="55" s="1"/>
  <c r="S163" i="55"/>
  <c r="H160" i="55" s="1"/>
  <c r="S162" i="55"/>
  <c r="G160" i="55" s="1"/>
  <c r="S161" i="55"/>
  <c r="L161" i="55"/>
  <c r="B162" i="59" s="1"/>
  <c r="S160" i="55"/>
  <c r="O160" i="55"/>
  <c r="N160" i="55"/>
  <c r="V164" i="55"/>
  <c r="V163" i="55"/>
  <c r="S158" i="55"/>
  <c r="I154" i="55" s="1"/>
  <c r="I155" i="55" s="1"/>
  <c r="I156" i="55" s="1"/>
  <c r="S157" i="55"/>
  <c r="S156" i="55"/>
  <c r="S155" i="55"/>
  <c r="L155" i="55"/>
  <c r="A156" i="57" s="1"/>
  <c r="S154" i="55"/>
  <c r="O154" i="55"/>
  <c r="N154" i="55"/>
  <c r="S152" i="55"/>
  <c r="I148" i="55" s="1"/>
  <c r="S151" i="55"/>
  <c r="S150" i="55"/>
  <c r="S149" i="55"/>
  <c r="L149" i="55"/>
  <c r="A150" i="60" s="1"/>
  <c r="S148" i="55"/>
  <c r="O148" i="55"/>
  <c r="N148" i="55"/>
  <c r="S146" i="55"/>
  <c r="I142" i="55" s="1"/>
  <c r="S145" i="55"/>
  <c r="S144" i="55"/>
  <c r="S143" i="55"/>
  <c r="L143" i="55"/>
  <c r="B144" i="25" s="1"/>
  <c r="S142" i="55"/>
  <c r="O142" i="55"/>
  <c r="N142" i="55"/>
  <c r="S140" i="55"/>
  <c r="I136" i="55" s="1"/>
  <c r="S139" i="55"/>
  <c r="S138" i="55"/>
  <c r="S137" i="55"/>
  <c r="L137" i="55"/>
  <c r="B138" i="61" s="1"/>
  <c r="S136" i="55"/>
  <c r="O136" i="55"/>
  <c r="N136" i="55"/>
  <c r="S134" i="55"/>
  <c r="S133" i="55"/>
  <c r="S132" i="55"/>
  <c r="S131" i="55"/>
  <c r="L131" i="55"/>
  <c r="A132" i="56" s="1"/>
  <c r="S130" i="55"/>
  <c r="O130" i="55"/>
  <c r="N130" i="55"/>
  <c r="S128" i="55"/>
  <c r="I124" i="55" s="1"/>
  <c r="S127" i="55"/>
  <c r="H124" i="55" s="1"/>
  <c r="S126" i="55"/>
  <c r="S125" i="55"/>
  <c r="L125" i="55"/>
  <c r="B126" i="25" s="1"/>
  <c r="S124" i="55"/>
  <c r="O124" i="55"/>
  <c r="N124" i="55"/>
  <c r="V128" i="55"/>
  <c r="V127" i="55"/>
  <c r="S122" i="55"/>
  <c r="S121" i="55"/>
  <c r="S120" i="55"/>
  <c r="S119" i="55"/>
  <c r="L119" i="55"/>
  <c r="B120" i="61" s="1"/>
  <c r="S118" i="55"/>
  <c r="E118" i="55" s="1"/>
  <c r="O118" i="55"/>
  <c r="N118" i="55"/>
  <c r="S116" i="55"/>
  <c r="I112" i="55" s="1"/>
  <c r="V116" i="55" s="1"/>
  <c r="S115" i="55"/>
  <c r="H112" i="55" s="1"/>
  <c r="V115" i="55" s="1"/>
  <c r="S114" i="55"/>
  <c r="S113" i="55"/>
  <c r="L113" i="55"/>
  <c r="B114" i="25" s="1"/>
  <c r="S112" i="55"/>
  <c r="E112" i="55" s="1"/>
  <c r="O112" i="55"/>
  <c r="N112" i="55"/>
  <c r="N113" i="25" s="1"/>
  <c r="S110" i="55"/>
  <c r="I106" i="55" s="1"/>
  <c r="S109" i="55"/>
  <c r="S108" i="55"/>
  <c r="S107" i="55"/>
  <c r="F106" i="55" s="1"/>
  <c r="F107" i="55" s="1"/>
  <c r="F108" i="55" s="1"/>
  <c r="L107" i="55"/>
  <c r="A108" i="58" s="1"/>
  <c r="S106" i="55"/>
  <c r="O106" i="55"/>
  <c r="N106" i="55"/>
  <c r="N107" i="25" s="1"/>
  <c r="V110" i="55"/>
  <c r="S104" i="55"/>
  <c r="I100" i="55" s="1"/>
  <c r="S103" i="55"/>
  <c r="S102" i="55"/>
  <c r="G100" i="55" s="1"/>
  <c r="S101" i="55"/>
  <c r="L101" i="55"/>
  <c r="B102" i="59" s="1"/>
  <c r="S100" i="55"/>
  <c r="O100" i="55"/>
  <c r="N100" i="55"/>
  <c r="V104" i="55"/>
  <c r="S98" i="55"/>
  <c r="S97" i="55"/>
  <c r="S96" i="55"/>
  <c r="S95" i="55"/>
  <c r="L95" i="55"/>
  <c r="A96" i="57" s="1"/>
  <c r="S94" i="55"/>
  <c r="O94" i="55"/>
  <c r="N94" i="55"/>
  <c r="S92" i="55"/>
  <c r="S91" i="55"/>
  <c r="H88" i="55" s="1"/>
  <c r="H89" i="55" s="1"/>
  <c r="H90" i="55" s="1"/>
  <c r="S90" i="55"/>
  <c r="S89" i="55"/>
  <c r="L89" i="55"/>
  <c r="A90" i="61" s="1"/>
  <c r="S88" i="55"/>
  <c r="O88" i="55"/>
  <c r="N88" i="55"/>
  <c r="S86" i="55"/>
  <c r="I82" i="55" s="1"/>
  <c r="S85" i="55"/>
  <c r="H82" i="55" s="1"/>
  <c r="S84" i="55"/>
  <c r="S83" i="55"/>
  <c r="L83" i="55"/>
  <c r="A84" i="58" s="1"/>
  <c r="S82" i="55"/>
  <c r="O82" i="55"/>
  <c r="N82" i="55"/>
  <c r="V86" i="55"/>
  <c r="S80" i="55"/>
  <c r="I76" i="55" s="1"/>
  <c r="S79" i="55"/>
  <c r="S78" i="55"/>
  <c r="S77" i="55"/>
  <c r="L77" i="55"/>
  <c r="B78" i="59" s="1"/>
  <c r="S76" i="55"/>
  <c r="O76" i="55"/>
  <c r="N76" i="55"/>
  <c r="S74" i="55"/>
  <c r="I70" i="55" s="1"/>
  <c r="S73" i="55"/>
  <c r="S72" i="55"/>
  <c r="S71" i="55"/>
  <c r="L71" i="55"/>
  <c r="B72" i="57" s="1"/>
  <c r="S70" i="55"/>
  <c r="O70" i="55"/>
  <c r="N70" i="55"/>
  <c r="S68" i="55"/>
  <c r="I64" i="55" s="1"/>
  <c r="S67" i="55"/>
  <c r="S66" i="55"/>
  <c r="S65" i="55"/>
  <c r="L65" i="55"/>
  <c r="B66" i="60" s="1"/>
  <c r="S64" i="55"/>
  <c r="O64" i="55"/>
  <c r="N64" i="55"/>
  <c r="S62" i="55"/>
  <c r="I58" i="55" s="1"/>
  <c r="S61" i="55"/>
  <c r="H58" i="55" s="1"/>
  <c r="S60" i="55"/>
  <c r="S59" i="55"/>
  <c r="L59" i="55"/>
  <c r="A60" i="61" s="1"/>
  <c r="S58" i="55"/>
  <c r="O58" i="55"/>
  <c r="N58" i="55"/>
  <c r="S56" i="55"/>
  <c r="S55" i="55"/>
  <c r="S54" i="55"/>
  <c r="S53" i="55"/>
  <c r="L53" i="55"/>
  <c r="S52" i="55"/>
  <c r="O52" i="55"/>
  <c r="N52" i="55"/>
  <c r="S50" i="55"/>
  <c r="I46" i="55" s="1"/>
  <c r="S49" i="55"/>
  <c r="H46" i="55" s="1"/>
  <c r="S48" i="55"/>
  <c r="S47" i="55"/>
  <c r="L47" i="55"/>
  <c r="A48" i="58" s="1"/>
  <c r="S46" i="55"/>
  <c r="O46" i="55"/>
  <c r="N46" i="55"/>
  <c r="V50" i="55"/>
  <c r="V49" i="55"/>
  <c r="S44" i="55"/>
  <c r="S43" i="55"/>
  <c r="S42" i="55"/>
  <c r="S41" i="55"/>
  <c r="L41" i="55"/>
  <c r="B42" i="59" s="1"/>
  <c r="S40" i="55"/>
  <c r="E40" i="55" s="1"/>
  <c r="O40" i="55"/>
  <c r="N40" i="55"/>
  <c r="N41" i="25" s="1"/>
  <c r="S38" i="55"/>
  <c r="S37" i="55"/>
  <c r="S36" i="55"/>
  <c r="S35" i="55"/>
  <c r="L35" i="55"/>
  <c r="S34" i="55"/>
  <c r="E34" i="55" s="1"/>
  <c r="E37" i="55" s="1"/>
  <c r="O34" i="55"/>
  <c r="N34" i="55"/>
  <c r="N35" i="25" s="1"/>
  <c r="S32" i="55"/>
  <c r="S31" i="55"/>
  <c r="S30" i="55"/>
  <c r="S29" i="55"/>
  <c r="L29" i="55"/>
  <c r="S28" i="55"/>
  <c r="E28" i="55" s="1"/>
  <c r="E31" i="55" s="1"/>
  <c r="O28" i="55"/>
  <c r="N28" i="55"/>
  <c r="S26" i="55"/>
  <c r="S25" i="55"/>
  <c r="S24" i="55"/>
  <c r="S23" i="55"/>
  <c r="L23" i="55"/>
  <c r="Q24" i="56" s="1"/>
  <c r="S22" i="55"/>
  <c r="E22" i="55" s="1"/>
  <c r="E25" i="55" s="1"/>
  <c r="O22" i="55"/>
  <c r="N22" i="55"/>
  <c r="L17" i="55"/>
  <c r="Q18" i="56" s="1"/>
  <c r="O16" i="55"/>
  <c r="N16" i="55"/>
  <c r="G17" i="55" s="1"/>
  <c r="AB5" i="55"/>
  <c r="AC5" i="55" s="1"/>
  <c r="AP1" i="55" a="1"/>
  <c r="BK2" i="55" s="1" a="1"/>
  <c r="BK2" i="55" s="1"/>
  <c r="B821" i="54"/>
  <c r="B845" i="54" s="1"/>
  <c r="I796" i="54"/>
  <c r="H796" i="54"/>
  <c r="G796" i="54"/>
  <c r="F796" i="54"/>
  <c r="E796" i="54"/>
  <c r="B796" i="54"/>
  <c r="B820" i="54" s="1"/>
  <c r="B844" i="54" s="1"/>
  <c r="I795" i="54"/>
  <c r="H795" i="54"/>
  <c r="G795" i="54"/>
  <c r="F795" i="54"/>
  <c r="E795" i="54"/>
  <c r="B795" i="54"/>
  <c r="I794" i="54"/>
  <c r="H794" i="54"/>
  <c r="G794" i="54"/>
  <c r="F794" i="54"/>
  <c r="E794" i="54"/>
  <c r="B794" i="54"/>
  <c r="I793" i="54"/>
  <c r="H793" i="54"/>
  <c r="G793" i="54"/>
  <c r="F793" i="54"/>
  <c r="E793" i="54"/>
  <c r="B793" i="54"/>
  <c r="I792" i="54"/>
  <c r="H792" i="54"/>
  <c r="G792" i="54"/>
  <c r="F792" i="54"/>
  <c r="E792" i="54"/>
  <c r="B792" i="54"/>
  <c r="B816" i="54" s="1"/>
  <c r="B840" i="54" s="1"/>
  <c r="I791" i="54"/>
  <c r="H791" i="54"/>
  <c r="G791" i="54"/>
  <c r="F791" i="54"/>
  <c r="E791" i="54"/>
  <c r="B791" i="54"/>
  <c r="I790" i="54"/>
  <c r="H790" i="54"/>
  <c r="G790" i="54"/>
  <c r="F790" i="54"/>
  <c r="E790" i="54"/>
  <c r="B790" i="54"/>
  <c r="B814" i="54" s="1"/>
  <c r="B838" i="54" s="1"/>
  <c r="I789" i="54"/>
  <c r="H789" i="54"/>
  <c r="G789" i="54"/>
  <c r="F789" i="54"/>
  <c r="E789" i="54"/>
  <c r="B789" i="54"/>
  <c r="I788" i="54"/>
  <c r="H788" i="54"/>
  <c r="G788" i="54"/>
  <c r="F788" i="54"/>
  <c r="E788" i="54"/>
  <c r="B788" i="54"/>
  <c r="I787" i="54"/>
  <c r="H787" i="54"/>
  <c r="G787" i="54"/>
  <c r="F787" i="54"/>
  <c r="E787" i="54"/>
  <c r="B787" i="54"/>
  <c r="I786" i="54"/>
  <c r="H786" i="54"/>
  <c r="G786" i="54"/>
  <c r="F786" i="54"/>
  <c r="E786" i="54"/>
  <c r="B786" i="54"/>
  <c r="B810" i="54" s="1"/>
  <c r="B834" i="54" s="1"/>
  <c r="I785" i="54"/>
  <c r="H785" i="54"/>
  <c r="G785" i="54"/>
  <c r="F785" i="54"/>
  <c r="E785" i="54"/>
  <c r="B785" i="54"/>
  <c r="I784" i="54"/>
  <c r="H784" i="54"/>
  <c r="G784" i="54"/>
  <c r="F784" i="54"/>
  <c r="E784" i="54"/>
  <c r="B784" i="54"/>
  <c r="I783" i="54"/>
  <c r="H783" i="54"/>
  <c r="G783" i="54"/>
  <c r="F783" i="54"/>
  <c r="E783" i="54"/>
  <c r="B783" i="54"/>
  <c r="I782" i="54"/>
  <c r="H782" i="54"/>
  <c r="G782" i="54"/>
  <c r="F782" i="54"/>
  <c r="E782" i="54"/>
  <c r="B782" i="54"/>
  <c r="B806" i="54" s="1"/>
  <c r="B830" i="54" s="1"/>
  <c r="I781" i="54"/>
  <c r="H781" i="54"/>
  <c r="G781" i="54"/>
  <c r="F781" i="54"/>
  <c r="E781" i="54"/>
  <c r="B781" i="54"/>
  <c r="I780" i="54"/>
  <c r="H780" i="54"/>
  <c r="G780" i="54"/>
  <c r="F780" i="54"/>
  <c r="E780" i="54"/>
  <c r="B780" i="54"/>
  <c r="B804" i="54" s="1"/>
  <c r="B828" i="54" s="1"/>
  <c r="I779" i="54"/>
  <c r="H779" i="54"/>
  <c r="G779" i="54"/>
  <c r="F779" i="54"/>
  <c r="E779" i="54"/>
  <c r="B779" i="54"/>
  <c r="I778" i="54"/>
  <c r="H778" i="54"/>
  <c r="G778" i="54"/>
  <c r="F778" i="54"/>
  <c r="E778" i="54"/>
  <c r="B778" i="54"/>
  <c r="B802" i="54" s="1"/>
  <c r="B826" i="54" s="1"/>
  <c r="I777" i="54"/>
  <c r="H777" i="54"/>
  <c r="G777" i="54"/>
  <c r="F777" i="54"/>
  <c r="E777" i="54"/>
  <c r="B777" i="54"/>
  <c r="O771" i="54"/>
  <c r="I769" i="54" s="1"/>
  <c r="M771" i="54"/>
  <c r="I768" i="54" s="1"/>
  <c r="O770" i="54"/>
  <c r="H769" i="54" s="1"/>
  <c r="M770" i="54"/>
  <c r="H768" i="54" s="1"/>
  <c r="O769" i="54"/>
  <c r="G769" i="54" s="1"/>
  <c r="M769" i="54"/>
  <c r="G768" i="54" s="1"/>
  <c r="O768" i="54"/>
  <c r="M768" i="54"/>
  <c r="F768" i="54" s="1"/>
  <c r="O767" i="54"/>
  <c r="E769" i="54" s="1"/>
  <c r="M767" i="54"/>
  <c r="E768" i="54" s="1"/>
  <c r="I749" i="54"/>
  <c r="H749" i="54"/>
  <c r="G749" i="54"/>
  <c r="F749" i="54"/>
  <c r="E749" i="54"/>
  <c r="I748" i="54"/>
  <c r="H748" i="54"/>
  <c r="G748" i="54"/>
  <c r="F748" i="54"/>
  <c r="E748" i="54"/>
  <c r="B748" i="54"/>
  <c r="I747" i="54"/>
  <c r="H747" i="54"/>
  <c r="G747" i="54"/>
  <c r="F747" i="54"/>
  <c r="E747" i="54"/>
  <c r="B747" i="54"/>
  <c r="I746" i="54"/>
  <c r="H746" i="54"/>
  <c r="G746" i="54"/>
  <c r="F746" i="54"/>
  <c r="E746" i="54"/>
  <c r="B746" i="54"/>
  <c r="I745" i="54"/>
  <c r="H745" i="54"/>
  <c r="G745" i="54"/>
  <c r="F745" i="54"/>
  <c r="E745" i="54"/>
  <c r="B745" i="54"/>
  <c r="I744" i="54"/>
  <c r="H744" i="54"/>
  <c r="G744" i="54"/>
  <c r="F744" i="54"/>
  <c r="E744" i="54"/>
  <c r="B744" i="54"/>
  <c r="I743" i="54"/>
  <c r="H743" i="54"/>
  <c r="G743" i="54"/>
  <c r="F743" i="54"/>
  <c r="E743" i="54"/>
  <c r="B743" i="54"/>
  <c r="I742" i="54"/>
  <c r="H742" i="54"/>
  <c r="G742" i="54"/>
  <c r="F742" i="54"/>
  <c r="E742" i="54"/>
  <c r="C742" i="54"/>
  <c r="I741" i="54"/>
  <c r="H741" i="54"/>
  <c r="G741" i="54"/>
  <c r="F741" i="54"/>
  <c r="E741" i="54"/>
  <c r="C741" i="54"/>
  <c r="B740" i="54"/>
  <c r="I739" i="54"/>
  <c r="H739" i="54"/>
  <c r="G739" i="54"/>
  <c r="F739" i="54"/>
  <c r="E739" i="54"/>
  <c r="C739" i="54"/>
  <c r="I738" i="54"/>
  <c r="H738" i="54"/>
  <c r="G738" i="54"/>
  <c r="F738" i="54"/>
  <c r="E738" i="54"/>
  <c r="C738" i="54"/>
  <c r="I737" i="54"/>
  <c r="H737" i="54"/>
  <c r="G737" i="54"/>
  <c r="F737" i="54"/>
  <c r="E737" i="54"/>
  <c r="C737" i="54"/>
  <c r="B736" i="54"/>
  <c r="I735" i="54"/>
  <c r="H735" i="54"/>
  <c r="G735" i="54"/>
  <c r="F735" i="54"/>
  <c r="E735" i="54"/>
  <c r="B735" i="54"/>
  <c r="I731" i="54"/>
  <c r="H731" i="54"/>
  <c r="G731" i="54"/>
  <c r="F731" i="54"/>
  <c r="E731" i="54"/>
  <c r="B731" i="54"/>
  <c r="I730" i="54"/>
  <c r="H730" i="54"/>
  <c r="G730" i="54"/>
  <c r="F730" i="54"/>
  <c r="E730" i="54"/>
  <c r="B730" i="54"/>
  <c r="I729" i="54"/>
  <c r="H729" i="54"/>
  <c r="G729" i="54"/>
  <c r="F729" i="54"/>
  <c r="E729" i="54"/>
  <c r="B729" i="54"/>
  <c r="I728" i="54"/>
  <c r="H728" i="54"/>
  <c r="G728" i="54"/>
  <c r="F728" i="54"/>
  <c r="E728" i="54"/>
  <c r="B728" i="54"/>
  <c r="I727" i="54"/>
  <c r="H727" i="54"/>
  <c r="G727" i="54"/>
  <c r="F727" i="54"/>
  <c r="E727" i="54"/>
  <c r="B727" i="54"/>
  <c r="I725" i="54"/>
  <c r="H725" i="54"/>
  <c r="G725" i="54"/>
  <c r="F725" i="54"/>
  <c r="E725" i="54"/>
  <c r="B725" i="54"/>
  <c r="I724" i="54"/>
  <c r="H724" i="54"/>
  <c r="G724" i="54"/>
  <c r="F724" i="54"/>
  <c r="E724" i="54"/>
  <c r="B724" i="54"/>
  <c r="I722" i="54"/>
  <c r="H722" i="54"/>
  <c r="G722" i="54"/>
  <c r="F722" i="54"/>
  <c r="E722" i="54"/>
  <c r="B722" i="54"/>
  <c r="I721" i="54"/>
  <c r="H721" i="54"/>
  <c r="G721" i="54"/>
  <c r="F721" i="54"/>
  <c r="E721" i="54"/>
  <c r="B721" i="54"/>
  <c r="I720" i="54"/>
  <c r="H720" i="54"/>
  <c r="G720" i="54"/>
  <c r="F720" i="54"/>
  <c r="E720" i="54"/>
  <c r="B720" i="54"/>
  <c r="I718" i="54"/>
  <c r="H718" i="54"/>
  <c r="G718" i="54"/>
  <c r="F718" i="54"/>
  <c r="E718" i="54"/>
  <c r="B718" i="54"/>
  <c r="I717" i="54"/>
  <c r="H717" i="54"/>
  <c r="G717" i="54"/>
  <c r="F717" i="54"/>
  <c r="E717" i="54"/>
  <c r="B717" i="54"/>
  <c r="I716" i="54"/>
  <c r="H716" i="54"/>
  <c r="G716" i="54"/>
  <c r="F716" i="54"/>
  <c r="E716" i="54"/>
  <c r="B716" i="54"/>
  <c r="C711" i="54"/>
  <c r="C710" i="54"/>
  <c r="C709" i="54"/>
  <c r="C708" i="54"/>
  <c r="C707" i="54"/>
  <c r="C706" i="54"/>
  <c r="C705" i="54"/>
  <c r="C704" i="54"/>
  <c r="C703" i="54"/>
  <c r="C702" i="54"/>
  <c r="C701" i="54"/>
  <c r="C700" i="54"/>
  <c r="C699" i="54"/>
  <c r="C698" i="54"/>
  <c r="C697" i="54"/>
  <c r="C696" i="54"/>
  <c r="C695" i="54"/>
  <c r="C694" i="54"/>
  <c r="C693" i="54"/>
  <c r="C692" i="54"/>
  <c r="I688" i="54"/>
  <c r="H688" i="54"/>
  <c r="G688" i="54"/>
  <c r="F688" i="54"/>
  <c r="E688" i="54"/>
  <c r="B688" i="54"/>
  <c r="I687" i="54"/>
  <c r="H687" i="54"/>
  <c r="G687" i="54"/>
  <c r="F687" i="54"/>
  <c r="E687" i="54"/>
  <c r="B687" i="54"/>
  <c r="I686" i="54"/>
  <c r="H686" i="54"/>
  <c r="G686" i="54"/>
  <c r="F686" i="54"/>
  <c r="E686" i="54"/>
  <c r="B686" i="54"/>
  <c r="I685" i="54"/>
  <c r="H685" i="54"/>
  <c r="G685" i="54"/>
  <c r="F685" i="54"/>
  <c r="E685" i="54"/>
  <c r="B685" i="54"/>
  <c r="I681" i="54"/>
  <c r="H681" i="54"/>
  <c r="G681" i="54"/>
  <c r="F681" i="54"/>
  <c r="E681" i="54"/>
  <c r="B681" i="54"/>
  <c r="I680" i="54"/>
  <c r="H680" i="54"/>
  <c r="G680" i="54"/>
  <c r="F680" i="54"/>
  <c r="E680" i="54"/>
  <c r="B680" i="54"/>
  <c r="I679" i="54"/>
  <c r="H679" i="54"/>
  <c r="G679" i="54"/>
  <c r="F679" i="54"/>
  <c r="E679" i="54"/>
  <c r="B679" i="54"/>
  <c r="I678" i="54"/>
  <c r="H678" i="54"/>
  <c r="G678" i="54"/>
  <c r="F678" i="54"/>
  <c r="E678" i="54"/>
  <c r="B678" i="54"/>
  <c r="I677" i="54"/>
  <c r="H677" i="54"/>
  <c r="G677" i="54"/>
  <c r="F677" i="54"/>
  <c r="E677" i="54"/>
  <c r="B677" i="54"/>
  <c r="I676" i="54"/>
  <c r="H676" i="54"/>
  <c r="G676" i="54"/>
  <c r="F676" i="54"/>
  <c r="E676" i="54"/>
  <c r="B676" i="54"/>
  <c r="I675" i="54"/>
  <c r="H675" i="54"/>
  <c r="G675" i="54"/>
  <c r="F675" i="54"/>
  <c r="E675" i="54"/>
  <c r="B675" i="54"/>
  <c r="I674" i="54"/>
  <c r="H674" i="54"/>
  <c r="G674" i="54"/>
  <c r="F674" i="54"/>
  <c r="E674" i="54"/>
  <c r="B674" i="54"/>
  <c r="I673" i="54"/>
  <c r="H673" i="54"/>
  <c r="G673" i="54"/>
  <c r="F673" i="54"/>
  <c r="E673" i="54"/>
  <c r="B673" i="54"/>
  <c r="I672" i="54"/>
  <c r="H672" i="54"/>
  <c r="G672" i="54"/>
  <c r="F672" i="54"/>
  <c r="E672" i="54"/>
  <c r="B672" i="54"/>
  <c r="I671" i="54"/>
  <c r="H671" i="54"/>
  <c r="G671" i="54"/>
  <c r="F671" i="54"/>
  <c r="E671" i="54"/>
  <c r="B671" i="54"/>
  <c r="I670" i="54"/>
  <c r="H670" i="54"/>
  <c r="G670" i="54"/>
  <c r="F670" i="54"/>
  <c r="E670" i="54"/>
  <c r="B670" i="54"/>
  <c r="I669" i="54"/>
  <c r="H669" i="54"/>
  <c r="G669" i="54"/>
  <c r="F669" i="54"/>
  <c r="E669" i="54"/>
  <c r="B669" i="54"/>
  <c r="I668" i="54"/>
  <c r="H668" i="54"/>
  <c r="G668" i="54"/>
  <c r="F668" i="54"/>
  <c r="E668" i="54"/>
  <c r="B668" i="54"/>
  <c r="I664" i="54"/>
  <c r="H664" i="54"/>
  <c r="G664" i="54"/>
  <c r="F664" i="54"/>
  <c r="E664" i="54"/>
  <c r="B664" i="54"/>
  <c r="I663" i="54"/>
  <c r="H663" i="54"/>
  <c r="G663" i="54"/>
  <c r="F663" i="54"/>
  <c r="E663" i="54"/>
  <c r="B663" i="54"/>
  <c r="I662" i="54"/>
  <c r="H662" i="54"/>
  <c r="G662" i="54"/>
  <c r="F662" i="54"/>
  <c r="E662" i="54"/>
  <c r="B662" i="54"/>
  <c r="I661" i="54"/>
  <c r="H661" i="54"/>
  <c r="G661" i="54"/>
  <c r="F661" i="54"/>
  <c r="E661" i="54"/>
  <c r="B661" i="54"/>
  <c r="I660" i="54"/>
  <c r="H660" i="54"/>
  <c r="G660" i="54"/>
  <c r="F660" i="54"/>
  <c r="E660" i="54"/>
  <c r="B660" i="54"/>
  <c r="I656" i="54"/>
  <c r="H656" i="54"/>
  <c r="G656" i="54"/>
  <c r="F656" i="54"/>
  <c r="E656" i="54"/>
  <c r="B656" i="54"/>
  <c r="I655" i="54"/>
  <c r="H655" i="54"/>
  <c r="G655" i="54"/>
  <c r="F655" i="54"/>
  <c r="E655" i="54"/>
  <c r="B655" i="54"/>
  <c r="I654" i="54"/>
  <c r="H654" i="54"/>
  <c r="G654" i="54"/>
  <c r="F654" i="54"/>
  <c r="E654" i="54"/>
  <c r="B654" i="54"/>
  <c r="I653" i="54"/>
  <c r="H653" i="54"/>
  <c r="G653" i="54"/>
  <c r="F653" i="54"/>
  <c r="E653" i="54"/>
  <c r="B653" i="54"/>
  <c r="I652" i="54"/>
  <c r="H652" i="54"/>
  <c r="G652" i="54"/>
  <c r="F652" i="54"/>
  <c r="E652" i="54"/>
  <c r="B652" i="54"/>
  <c r="I651" i="54"/>
  <c r="H651" i="54"/>
  <c r="G651" i="54"/>
  <c r="F651" i="54"/>
  <c r="E651" i="54"/>
  <c r="B651" i="54"/>
  <c r="I650" i="54"/>
  <c r="H650" i="54"/>
  <c r="G650" i="54"/>
  <c r="F650" i="54"/>
  <c r="E650" i="54"/>
  <c r="B650" i="54"/>
  <c r="I649" i="54"/>
  <c r="H649" i="54"/>
  <c r="G649" i="54"/>
  <c r="F649" i="54"/>
  <c r="E649" i="54"/>
  <c r="B649" i="54"/>
  <c r="I648" i="54"/>
  <c r="H648" i="54"/>
  <c r="G648" i="54"/>
  <c r="F648" i="54"/>
  <c r="E648" i="54"/>
  <c r="B648" i="54"/>
  <c r="I647" i="54"/>
  <c r="H647" i="54"/>
  <c r="G647" i="54"/>
  <c r="F647" i="54"/>
  <c r="E647" i="54"/>
  <c r="B647" i="54"/>
  <c r="I632" i="54"/>
  <c r="H632" i="54"/>
  <c r="G632" i="54"/>
  <c r="F632" i="54"/>
  <c r="E632" i="54"/>
  <c r="I619" i="54"/>
  <c r="H619" i="54"/>
  <c r="G619" i="54"/>
  <c r="F619" i="54"/>
  <c r="E619" i="54"/>
  <c r="I616" i="54"/>
  <c r="H616" i="54"/>
  <c r="G616" i="54"/>
  <c r="F616" i="54"/>
  <c r="E616" i="54"/>
  <c r="B616" i="54"/>
  <c r="I615" i="54"/>
  <c r="H615" i="54"/>
  <c r="G615" i="54"/>
  <c r="F615" i="54"/>
  <c r="E615" i="54"/>
  <c r="B615" i="54"/>
  <c r="I614" i="54"/>
  <c r="H614" i="54"/>
  <c r="G614" i="54"/>
  <c r="F614" i="54"/>
  <c r="E614" i="54"/>
  <c r="B614" i="54"/>
  <c r="I613" i="54"/>
  <c r="H613" i="54"/>
  <c r="G613" i="54"/>
  <c r="F613" i="54"/>
  <c r="E613" i="54"/>
  <c r="B613" i="54"/>
  <c r="I612" i="54"/>
  <c r="H612" i="54"/>
  <c r="G612" i="54"/>
  <c r="F612" i="54"/>
  <c r="E612" i="54"/>
  <c r="B612" i="54"/>
  <c r="I611" i="54"/>
  <c r="H611" i="54"/>
  <c r="G611" i="54"/>
  <c r="F611" i="54"/>
  <c r="E611" i="54"/>
  <c r="B611" i="54"/>
  <c r="I596" i="54"/>
  <c r="H596" i="54"/>
  <c r="G596" i="54"/>
  <c r="F596" i="54"/>
  <c r="E596" i="54"/>
  <c r="I583" i="54"/>
  <c r="H583" i="54"/>
  <c r="G583" i="54"/>
  <c r="F583" i="54"/>
  <c r="E583" i="54"/>
  <c r="I580" i="54"/>
  <c r="H580" i="54"/>
  <c r="G580" i="54"/>
  <c r="F580" i="54"/>
  <c r="E580" i="54"/>
  <c r="I579" i="54"/>
  <c r="H579" i="54"/>
  <c r="G579" i="54"/>
  <c r="F579" i="54"/>
  <c r="E579" i="54"/>
  <c r="I578" i="54"/>
  <c r="H578" i="54"/>
  <c r="G578" i="54"/>
  <c r="F578" i="54"/>
  <c r="E578" i="54"/>
  <c r="B578" i="54"/>
  <c r="I577" i="54"/>
  <c r="H577" i="54"/>
  <c r="G577" i="54"/>
  <c r="F577" i="54"/>
  <c r="E577" i="54"/>
  <c r="B577" i="54"/>
  <c r="I576" i="54"/>
  <c r="H576" i="54"/>
  <c r="G576" i="54"/>
  <c r="F576" i="54"/>
  <c r="E576" i="54"/>
  <c r="B576" i="54"/>
  <c r="I575" i="54"/>
  <c r="H575" i="54"/>
  <c r="G575" i="54"/>
  <c r="F575" i="54"/>
  <c r="E575" i="54"/>
  <c r="B575" i="54"/>
  <c r="N562" i="54"/>
  <c r="S561" i="54"/>
  <c r="B558" i="54"/>
  <c r="U557" i="54"/>
  <c r="T557" i="54"/>
  <c r="S557" i="54"/>
  <c r="R557" i="54"/>
  <c r="Q557" i="54"/>
  <c r="I557" i="54"/>
  <c r="H557" i="54"/>
  <c r="G557" i="54"/>
  <c r="F557" i="54"/>
  <c r="E557" i="54"/>
  <c r="U556" i="54"/>
  <c r="T556" i="54"/>
  <c r="S556" i="54"/>
  <c r="R556" i="54"/>
  <c r="Q556" i="54"/>
  <c r="U555" i="54"/>
  <c r="I558" i="54" s="1"/>
  <c r="T555" i="54"/>
  <c r="H558" i="54" s="1"/>
  <c r="S555" i="54"/>
  <c r="G558" i="54" s="1"/>
  <c r="R555" i="54"/>
  <c r="F558" i="54" s="1"/>
  <c r="Q555" i="54"/>
  <c r="E558" i="54" s="1"/>
  <c r="U553" i="54"/>
  <c r="T553" i="54"/>
  <c r="S553" i="54"/>
  <c r="R553" i="54"/>
  <c r="Q553" i="54"/>
  <c r="O553" i="54"/>
  <c r="B553" i="54"/>
  <c r="U552" i="54"/>
  <c r="T552" i="54"/>
  <c r="S552" i="54"/>
  <c r="R552" i="54"/>
  <c r="Q552" i="54"/>
  <c r="I552" i="54"/>
  <c r="H552" i="54"/>
  <c r="G552" i="54"/>
  <c r="F552" i="54"/>
  <c r="E552" i="54"/>
  <c r="U551" i="54"/>
  <c r="I553" i="54" s="1"/>
  <c r="T551" i="54"/>
  <c r="H553" i="54" s="1"/>
  <c r="S551" i="54"/>
  <c r="G553" i="54" s="1"/>
  <c r="R551" i="54"/>
  <c r="F553" i="54" s="1"/>
  <c r="Q551" i="54"/>
  <c r="E553" i="54" s="1"/>
  <c r="U549" i="54"/>
  <c r="T549" i="54"/>
  <c r="S549" i="54"/>
  <c r="R549" i="54"/>
  <c r="Q549" i="54"/>
  <c r="O549" i="54"/>
  <c r="U548" i="54"/>
  <c r="T548" i="54"/>
  <c r="S548" i="54"/>
  <c r="R548" i="54"/>
  <c r="Q548" i="54"/>
  <c r="B548" i="54"/>
  <c r="U547" i="54"/>
  <c r="I548" i="54" s="1"/>
  <c r="T547" i="54"/>
  <c r="H548" i="54" s="1"/>
  <c r="S547" i="54"/>
  <c r="G548" i="54" s="1"/>
  <c r="R547" i="54"/>
  <c r="F548" i="54" s="1"/>
  <c r="Q547" i="54"/>
  <c r="E548" i="54" s="1"/>
  <c r="I547" i="54"/>
  <c r="H547" i="54"/>
  <c r="G547" i="54"/>
  <c r="F547" i="54"/>
  <c r="E547" i="54"/>
  <c r="U546" i="54"/>
  <c r="T546" i="54"/>
  <c r="S546" i="54"/>
  <c r="R546" i="54"/>
  <c r="Q546" i="54"/>
  <c r="I546" i="54"/>
  <c r="H546" i="54"/>
  <c r="G546" i="54"/>
  <c r="F546" i="54"/>
  <c r="E546" i="54"/>
  <c r="S541" i="54"/>
  <c r="T540" i="54"/>
  <c r="S540" i="54"/>
  <c r="Z534" i="54"/>
  <c r="R534" i="54"/>
  <c r="E535" i="54" s="1"/>
  <c r="Q534" i="54"/>
  <c r="P534" i="54"/>
  <c r="E534" i="54" s="1"/>
  <c r="E538" i="54" s="1"/>
  <c r="O534" i="54"/>
  <c r="M534" i="54"/>
  <c r="N534" i="54" s="1"/>
  <c r="A534" i="54"/>
  <c r="Z527" i="54"/>
  <c r="R527" i="54"/>
  <c r="E528" i="54" s="1"/>
  <c r="Q527" i="54"/>
  <c r="P527" i="54"/>
  <c r="E527" i="54" s="1"/>
  <c r="O527" i="54"/>
  <c r="M527" i="54"/>
  <c r="N527" i="54" s="1"/>
  <c r="A527" i="54"/>
  <c r="Z520" i="54"/>
  <c r="R520" i="54"/>
  <c r="E521" i="54" s="1"/>
  <c r="Q520" i="54"/>
  <c r="P520" i="54"/>
  <c r="O520" i="54"/>
  <c r="M520" i="54"/>
  <c r="N520" i="54" s="1"/>
  <c r="A520" i="54"/>
  <c r="Z513" i="54"/>
  <c r="R513" i="54"/>
  <c r="E514" i="54" s="1"/>
  <c r="Q513" i="54"/>
  <c r="P513" i="54"/>
  <c r="O513" i="54"/>
  <c r="M513" i="54"/>
  <c r="N513" i="54" s="1"/>
  <c r="A513" i="54"/>
  <c r="Z506" i="54"/>
  <c r="R506" i="54"/>
  <c r="E507" i="54" s="1"/>
  <c r="Q506" i="54"/>
  <c r="P506" i="54"/>
  <c r="E506" i="54" s="1"/>
  <c r="E510" i="54" s="1"/>
  <c r="O506" i="54"/>
  <c r="M506" i="54"/>
  <c r="N506" i="54" s="1"/>
  <c r="A506" i="54"/>
  <c r="AI504" i="54"/>
  <c r="AJ504" i="54" s="1"/>
  <c r="AK504" i="54" s="1"/>
  <c r="AL504" i="54" s="1"/>
  <c r="AM504" i="54" s="1"/>
  <c r="AN504" i="54" s="1"/>
  <c r="AO504" i="54" s="1"/>
  <c r="AI503" i="54"/>
  <c r="AJ503" i="54" s="1"/>
  <c r="AK503" i="54" s="1"/>
  <c r="AL503" i="54" s="1"/>
  <c r="AM503" i="54" s="1"/>
  <c r="AN503" i="54" s="1"/>
  <c r="AO503" i="54" s="1"/>
  <c r="AI502" i="54"/>
  <c r="AJ502" i="54" s="1"/>
  <c r="AK502" i="54" s="1"/>
  <c r="AL502" i="54" s="1"/>
  <c r="AM502" i="54" s="1"/>
  <c r="AN502" i="54" s="1"/>
  <c r="AO502" i="54" s="1"/>
  <c r="AI501" i="54"/>
  <c r="AJ501" i="54" s="1"/>
  <c r="AK501" i="54" s="1"/>
  <c r="AL501" i="54" s="1"/>
  <c r="AM501" i="54" s="1"/>
  <c r="AN501" i="54" s="1"/>
  <c r="AO501" i="54" s="1"/>
  <c r="AI500" i="54"/>
  <c r="AJ500" i="54" s="1"/>
  <c r="AK500" i="54" s="1"/>
  <c r="AL500" i="54" s="1"/>
  <c r="AM500" i="54" s="1"/>
  <c r="AN500" i="54" s="1"/>
  <c r="AO500" i="54" s="1"/>
  <c r="AI499" i="54"/>
  <c r="AJ499" i="54" s="1"/>
  <c r="AK499" i="54" s="1"/>
  <c r="AL499" i="54" s="1"/>
  <c r="AM499" i="54" s="1"/>
  <c r="AN499" i="54" s="1"/>
  <c r="AO499" i="54" s="1"/>
  <c r="Z499" i="54"/>
  <c r="R499" i="54"/>
  <c r="E500" i="54" s="1"/>
  <c r="Q499" i="54"/>
  <c r="P499" i="54"/>
  <c r="O499" i="54"/>
  <c r="M499" i="54"/>
  <c r="N499" i="54" s="1"/>
  <c r="A499" i="54"/>
  <c r="AI498" i="54"/>
  <c r="AJ498" i="54" s="1"/>
  <c r="AK498" i="54" s="1"/>
  <c r="AL498" i="54" s="1"/>
  <c r="AM498" i="54" s="1"/>
  <c r="AN498" i="54" s="1"/>
  <c r="AO498" i="54" s="1"/>
  <c r="AI497" i="54"/>
  <c r="AJ497" i="54" s="1"/>
  <c r="AK497" i="54" s="1"/>
  <c r="AL497" i="54" s="1"/>
  <c r="AM497" i="54" s="1"/>
  <c r="AN497" i="54" s="1"/>
  <c r="AO497" i="54" s="1"/>
  <c r="AI496" i="54"/>
  <c r="AJ496" i="54" s="1"/>
  <c r="AK496" i="54" s="1"/>
  <c r="AL496" i="54" s="1"/>
  <c r="AM496" i="54" s="1"/>
  <c r="AN496" i="54" s="1"/>
  <c r="AO496" i="54" s="1"/>
  <c r="AI495" i="54"/>
  <c r="AJ495" i="54" s="1"/>
  <c r="AK495" i="54" s="1"/>
  <c r="AL495" i="54" s="1"/>
  <c r="AM495" i="54" s="1"/>
  <c r="AN495" i="54" s="1"/>
  <c r="AO495" i="54" s="1"/>
  <c r="AI494" i="54"/>
  <c r="AJ494" i="54" s="1"/>
  <c r="AK494" i="54" s="1"/>
  <c r="AL494" i="54" s="1"/>
  <c r="AM494" i="54" s="1"/>
  <c r="AN494" i="54" s="1"/>
  <c r="AO494" i="54" s="1"/>
  <c r="AI493" i="54"/>
  <c r="AJ493" i="54" s="1"/>
  <c r="AK493" i="54" s="1"/>
  <c r="AL493" i="54" s="1"/>
  <c r="AM493" i="54" s="1"/>
  <c r="AN493" i="54" s="1"/>
  <c r="AO493" i="54" s="1"/>
  <c r="AI492" i="54"/>
  <c r="AJ492" i="54" s="1"/>
  <c r="AK492" i="54" s="1"/>
  <c r="AL492" i="54" s="1"/>
  <c r="AM492" i="54" s="1"/>
  <c r="AN492" i="54" s="1"/>
  <c r="AO492" i="54" s="1"/>
  <c r="Z492" i="54"/>
  <c r="R492" i="54"/>
  <c r="E493" i="54" s="1"/>
  <c r="Q492" i="54"/>
  <c r="P492" i="54"/>
  <c r="E492" i="54" s="1"/>
  <c r="E496" i="54" s="1"/>
  <c r="O492" i="54"/>
  <c r="M492" i="54"/>
  <c r="N492" i="54" s="1"/>
  <c r="A492" i="54"/>
  <c r="AI491" i="54"/>
  <c r="AJ491" i="54" s="1"/>
  <c r="AK491" i="54" s="1"/>
  <c r="AL491" i="54" s="1"/>
  <c r="AM491" i="54" s="1"/>
  <c r="AN491" i="54" s="1"/>
  <c r="AO491" i="54" s="1"/>
  <c r="AI490" i="54"/>
  <c r="AJ490" i="54" s="1"/>
  <c r="AK490" i="54" s="1"/>
  <c r="AL490" i="54" s="1"/>
  <c r="AM490" i="54" s="1"/>
  <c r="AN490" i="54" s="1"/>
  <c r="AO490" i="54" s="1"/>
  <c r="AI489" i="54"/>
  <c r="AJ489" i="54" s="1"/>
  <c r="AK489" i="54" s="1"/>
  <c r="AL489" i="54" s="1"/>
  <c r="AM489" i="54" s="1"/>
  <c r="AN489" i="54" s="1"/>
  <c r="AO489" i="54" s="1"/>
  <c r="AI488" i="54"/>
  <c r="AJ488" i="54" s="1"/>
  <c r="AK488" i="54" s="1"/>
  <c r="AL488" i="54" s="1"/>
  <c r="AM488" i="54" s="1"/>
  <c r="AN488" i="54" s="1"/>
  <c r="AO488" i="54" s="1"/>
  <c r="AI487" i="54"/>
  <c r="AJ487" i="54" s="1"/>
  <c r="AK487" i="54" s="1"/>
  <c r="AL487" i="54" s="1"/>
  <c r="AM487" i="54" s="1"/>
  <c r="AN487" i="54" s="1"/>
  <c r="AO487" i="54" s="1"/>
  <c r="AI486" i="54"/>
  <c r="AJ486" i="54" s="1"/>
  <c r="AK486" i="54" s="1"/>
  <c r="AL486" i="54" s="1"/>
  <c r="AM486" i="54" s="1"/>
  <c r="AN486" i="54" s="1"/>
  <c r="AO486" i="54" s="1"/>
  <c r="AI485" i="54"/>
  <c r="AJ485" i="54" s="1"/>
  <c r="AK485" i="54" s="1"/>
  <c r="AL485" i="54" s="1"/>
  <c r="AM485" i="54" s="1"/>
  <c r="AN485" i="54" s="1"/>
  <c r="AO485" i="54" s="1"/>
  <c r="Z485" i="54"/>
  <c r="R485" i="54"/>
  <c r="E486" i="54" s="1"/>
  <c r="Q485" i="54"/>
  <c r="P485" i="54"/>
  <c r="O485" i="54"/>
  <c r="M485" i="54"/>
  <c r="N485" i="54" s="1"/>
  <c r="A485" i="54"/>
  <c r="AI484" i="54"/>
  <c r="AJ484" i="54" s="1"/>
  <c r="AK484" i="54" s="1"/>
  <c r="AL484" i="54" s="1"/>
  <c r="AM484" i="54" s="1"/>
  <c r="AN484" i="54" s="1"/>
  <c r="AO484" i="54" s="1"/>
  <c r="AI483" i="54"/>
  <c r="AJ483" i="54" s="1"/>
  <c r="AK483" i="54" s="1"/>
  <c r="AL483" i="54" s="1"/>
  <c r="AM483" i="54" s="1"/>
  <c r="AN483" i="54" s="1"/>
  <c r="AO483" i="54" s="1"/>
  <c r="AI482" i="54"/>
  <c r="AJ482" i="54" s="1"/>
  <c r="AK482" i="54" s="1"/>
  <c r="AL482" i="54" s="1"/>
  <c r="AM482" i="54" s="1"/>
  <c r="AN482" i="54" s="1"/>
  <c r="AO482" i="54" s="1"/>
  <c r="AI481" i="54"/>
  <c r="AJ481" i="54" s="1"/>
  <c r="AK481" i="54" s="1"/>
  <c r="AL481" i="54" s="1"/>
  <c r="AM481" i="54" s="1"/>
  <c r="AN481" i="54" s="1"/>
  <c r="AO481" i="54" s="1"/>
  <c r="AI480" i="54"/>
  <c r="AJ480" i="54" s="1"/>
  <c r="AK480" i="54" s="1"/>
  <c r="AL480" i="54" s="1"/>
  <c r="AM480" i="54" s="1"/>
  <c r="AN480" i="54" s="1"/>
  <c r="AO480" i="54" s="1"/>
  <c r="AI479" i="54"/>
  <c r="AJ479" i="54" s="1"/>
  <c r="AK479" i="54" s="1"/>
  <c r="AL479" i="54" s="1"/>
  <c r="AM479" i="54" s="1"/>
  <c r="AN479" i="54" s="1"/>
  <c r="AO479" i="54" s="1"/>
  <c r="AI478" i="54"/>
  <c r="AJ478" i="54" s="1"/>
  <c r="AK478" i="54" s="1"/>
  <c r="AL478" i="54" s="1"/>
  <c r="AM478" i="54" s="1"/>
  <c r="AN478" i="54" s="1"/>
  <c r="AO478" i="54" s="1"/>
  <c r="Z478" i="54"/>
  <c r="R478" i="54"/>
  <c r="E479" i="54" s="1"/>
  <c r="Q478" i="54"/>
  <c r="P478" i="54"/>
  <c r="E478" i="54" s="1"/>
  <c r="E482" i="54" s="1"/>
  <c r="O478" i="54"/>
  <c r="M478" i="54"/>
  <c r="N478" i="54" s="1"/>
  <c r="A478" i="54"/>
  <c r="Z471" i="54"/>
  <c r="R471" i="54"/>
  <c r="E472" i="54" s="1"/>
  <c r="Q471" i="54"/>
  <c r="P471" i="54"/>
  <c r="O471" i="54"/>
  <c r="M471" i="54"/>
  <c r="N471" i="54" s="1"/>
  <c r="A471" i="54"/>
  <c r="AE470" i="54"/>
  <c r="AD470" i="54"/>
  <c r="AC470" i="54"/>
  <c r="AB470" i="54"/>
  <c r="AA470" i="54"/>
  <c r="I470" i="54"/>
  <c r="H470" i="54"/>
  <c r="G470" i="54"/>
  <c r="F470" i="54"/>
  <c r="E470" i="54"/>
  <c r="T458" i="54"/>
  <c r="E459" i="54" s="1"/>
  <c r="S458" i="54"/>
  <c r="R458" i="54"/>
  <c r="Q458" i="54"/>
  <c r="P458" i="54"/>
  <c r="O458" i="54"/>
  <c r="M458" i="54"/>
  <c r="N458" i="54" s="1"/>
  <c r="A458" i="54"/>
  <c r="T451" i="54"/>
  <c r="E452" i="54" s="1"/>
  <c r="S451" i="54"/>
  <c r="R451" i="54"/>
  <c r="Q451" i="54"/>
  <c r="P451" i="54"/>
  <c r="O451" i="54"/>
  <c r="M451" i="54"/>
  <c r="N451" i="54" s="1"/>
  <c r="A451" i="54"/>
  <c r="T444" i="54"/>
  <c r="E445" i="54" s="1"/>
  <c r="S444" i="54"/>
  <c r="R444" i="54"/>
  <c r="Q444" i="54"/>
  <c r="P444" i="54"/>
  <c r="O444" i="54"/>
  <c r="M444" i="54"/>
  <c r="N444" i="54" s="1"/>
  <c r="A444" i="54"/>
  <c r="T437" i="54"/>
  <c r="E438" i="54" s="1"/>
  <c r="S437" i="54"/>
  <c r="R437" i="54"/>
  <c r="Q437" i="54"/>
  <c r="P437" i="54"/>
  <c r="O437" i="54"/>
  <c r="M437" i="54"/>
  <c r="N437" i="54" s="1"/>
  <c r="A437" i="54"/>
  <c r="T430" i="54"/>
  <c r="E431" i="54" s="1"/>
  <c r="S430" i="54"/>
  <c r="R430" i="54"/>
  <c r="Q430" i="54"/>
  <c r="P430" i="54"/>
  <c r="O430" i="54"/>
  <c r="M430" i="54"/>
  <c r="N430" i="54" s="1"/>
  <c r="A430" i="54"/>
  <c r="T423" i="54"/>
  <c r="E424" i="54" s="1"/>
  <c r="S423" i="54"/>
  <c r="R423" i="54"/>
  <c r="Q423" i="54"/>
  <c r="P423" i="54"/>
  <c r="O423" i="54"/>
  <c r="M423" i="54"/>
  <c r="N423" i="54" s="1"/>
  <c r="A423" i="54"/>
  <c r="T416" i="54"/>
  <c r="E417" i="54" s="1"/>
  <c r="S416" i="54"/>
  <c r="R416" i="54"/>
  <c r="Q416" i="54"/>
  <c r="P416" i="54"/>
  <c r="O416" i="54"/>
  <c r="M416" i="54"/>
  <c r="N416" i="54" s="1"/>
  <c r="A416" i="54"/>
  <c r="T409" i="54"/>
  <c r="E410" i="54" s="1"/>
  <c r="S409" i="54"/>
  <c r="R409" i="54"/>
  <c r="Q409" i="54"/>
  <c r="P409" i="54"/>
  <c r="O409" i="54"/>
  <c r="M409" i="54"/>
  <c r="N409" i="54" s="1"/>
  <c r="A409" i="54"/>
  <c r="T402" i="54"/>
  <c r="E403" i="54" s="1"/>
  <c r="S402" i="54"/>
  <c r="R402" i="54"/>
  <c r="Q402" i="54"/>
  <c r="P402" i="54"/>
  <c r="O402" i="54"/>
  <c r="M402" i="54"/>
  <c r="N402" i="54" s="1"/>
  <c r="A402" i="54"/>
  <c r="T395" i="54"/>
  <c r="E396" i="54" s="1"/>
  <c r="S395" i="54"/>
  <c r="R395" i="54"/>
  <c r="Q395" i="54"/>
  <c r="P395" i="54"/>
  <c r="O395" i="54"/>
  <c r="M395" i="54"/>
  <c r="N395" i="54" s="1"/>
  <c r="A395" i="54"/>
  <c r="I394" i="54"/>
  <c r="H394" i="54"/>
  <c r="G394" i="54"/>
  <c r="F394" i="54"/>
  <c r="E394" i="54"/>
  <c r="T384" i="54"/>
  <c r="E385" i="54" s="1"/>
  <c r="S384" i="54"/>
  <c r="R384" i="54"/>
  <c r="E384" i="54" s="1"/>
  <c r="E388" i="54" s="1"/>
  <c r="Q384" i="54"/>
  <c r="P384" i="54"/>
  <c r="O384" i="54"/>
  <c r="M384" i="54"/>
  <c r="N384" i="54" s="1"/>
  <c r="B384" i="54"/>
  <c r="A384" i="54"/>
  <c r="T377" i="54"/>
  <c r="E378" i="54" s="1"/>
  <c r="S377" i="54"/>
  <c r="R377" i="54"/>
  <c r="E377" i="54" s="1"/>
  <c r="Q377" i="54"/>
  <c r="P377" i="54"/>
  <c r="O377" i="54"/>
  <c r="M377" i="54"/>
  <c r="N377" i="54" s="1"/>
  <c r="B377" i="54"/>
  <c r="A377" i="54"/>
  <c r="T370" i="54"/>
  <c r="E371" i="54" s="1"/>
  <c r="S370" i="54"/>
  <c r="R370" i="54"/>
  <c r="Q370" i="54"/>
  <c r="P370" i="54"/>
  <c r="O370" i="54"/>
  <c r="M370" i="54"/>
  <c r="N370" i="54" s="1"/>
  <c r="B370" i="54"/>
  <c r="A370" i="54"/>
  <c r="T363" i="54"/>
  <c r="E364" i="54" s="1"/>
  <c r="S363" i="54"/>
  <c r="R363" i="54"/>
  <c r="Q363" i="54"/>
  <c r="P363" i="54"/>
  <c r="O363" i="54"/>
  <c r="M363" i="54"/>
  <c r="N363" i="54" s="1"/>
  <c r="B363" i="54"/>
  <c r="A363" i="54"/>
  <c r="T356" i="54"/>
  <c r="E357" i="54" s="1"/>
  <c r="S356" i="54"/>
  <c r="R356" i="54"/>
  <c r="E356" i="54" s="1"/>
  <c r="E360" i="54" s="1"/>
  <c r="Q356" i="54"/>
  <c r="P356" i="54"/>
  <c r="O356" i="54"/>
  <c r="M356" i="54"/>
  <c r="N356" i="54" s="1"/>
  <c r="B356" i="54"/>
  <c r="A356" i="54"/>
  <c r="T349" i="54"/>
  <c r="E350" i="54" s="1"/>
  <c r="S349" i="54"/>
  <c r="R349" i="54"/>
  <c r="E349" i="54" s="1"/>
  <c r="Q349" i="54"/>
  <c r="P349" i="54"/>
  <c r="O349" i="54"/>
  <c r="M349" i="54"/>
  <c r="N349" i="54" s="1"/>
  <c r="B349" i="54"/>
  <c r="A349" i="54"/>
  <c r="T342" i="54"/>
  <c r="E343" i="54" s="1"/>
  <c r="S342" i="54"/>
  <c r="R342" i="54"/>
  <c r="Q342" i="54"/>
  <c r="P342" i="54"/>
  <c r="O342" i="54"/>
  <c r="M342" i="54"/>
  <c r="N342" i="54" s="1"/>
  <c r="B342" i="54"/>
  <c r="A342" i="54"/>
  <c r="T335" i="54"/>
  <c r="E336" i="54" s="1"/>
  <c r="S335" i="54"/>
  <c r="R335" i="54"/>
  <c r="Q335" i="54"/>
  <c r="P335" i="54"/>
  <c r="O335" i="54"/>
  <c r="M335" i="54"/>
  <c r="N335" i="54" s="1"/>
  <c r="B335" i="54"/>
  <c r="A335" i="54"/>
  <c r="T328" i="54"/>
  <c r="E329" i="54" s="1"/>
  <c r="S328" i="54"/>
  <c r="R328" i="54"/>
  <c r="E328" i="54" s="1"/>
  <c r="E332" i="54" s="1"/>
  <c r="Q328" i="54"/>
  <c r="P328" i="54"/>
  <c r="O328" i="54"/>
  <c r="M328" i="54"/>
  <c r="N328" i="54" s="1"/>
  <c r="B328" i="54"/>
  <c r="A328" i="54"/>
  <c r="T321" i="54"/>
  <c r="E322" i="54" s="1"/>
  <c r="S321" i="54"/>
  <c r="R321" i="54"/>
  <c r="E321" i="54" s="1"/>
  <c r="E325" i="54" s="1"/>
  <c r="Q321" i="54"/>
  <c r="P321" i="54"/>
  <c r="O321" i="54"/>
  <c r="M321" i="54"/>
  <c r="N321" i="54" s="1"/>
  <c r="B321" i="54"/>
  <c r="A321" i="54"/>
  <c r="I320" i="54"/>
  <c r="H320" i="54"/>
  <c r="G320" i="54"/>
  <c r="F320" i="54"/>
  <c r="E320" i="54"/>
  <c r="S307" i="54"/>
  <c r="R307" i="54"/>
  <c r="Q307" i="54"/>
  <c r="P307" i="54"/>
  <c r="O307" i="54"/>
  <c r="M307" i="54"/>
  <c r="N307" i="54" s="1"/>
  <c r="B307" i="54"/>
  <c r="A307" i="54"/>
  <c r="S301" i="54"/>
  <c r="R301" i="54"/>
  <c r="Q301" i="54"/>
  <c r="P301" i="54"/>
  <c r="O301" i="54"/>
  <c r="M301" i="54"/>
  <c r="N301" i="54" s="1"/>
  <c r="B301" i="54"/>
  <c r="A301" i="54"/>
  <c r="S295" i="54"/>
  <c r="R295" i="54"/>
  <c r="E295" i="54" s="1"/>
  <c r="E298" i="54" s="1"/>
  <c r="Q295" i="54"/>
  <c r="P295" i="54"/>
  <c r="O295" i="54"/>
  <c r="M295" i="54"/>
  <c r="N295" i="54" s="1"/>
  <c r="B295" i="54"/>
  <c r="A295" i="54"/>
  <c r="S289" i="54"/>
  <c r="R289" i="54"/>
  <c r="Q289" i="54"/>
  <c r="P289" i="54"/>
  <c r="O289" i="54"/>
  <c r="M289" i="54"/>
  <c r="N289" i="54" s="1"/>
  <c r="B289" i="54"/>
  <c r="A289" i="54"/>
  <c r="S283" i="54"/>
  <c r="R283" i="54"/>
  <c r="Q283" i="54"/>
  <c r="P283" i="54"/>
  <c r="O283" i="54"/>
  <c r="M283" i="54"/>
  <c r="N283" i="54" s="1"/>
  <c r="B283" i="54"/>
  <c r="A283" i="54"/>
  <c r="S277" i="54"/>
  <c r="R277" i="54"/>
  <c r="E277" i="54" s="1"/>
  <c r="Q277" i="54"/>
  <c r="P277" i="54"/>
  <c r="O277" i="54"/>
  <c r="M277" i="54"/>
  <c r="N277" i="54" s="1"/>
  <c r="B277" i="54"/>
  <c r="A277" i="54"/>
  <c r="S271" i="54"/>
  <c r="R271" i="54"/>
  <c r="Q271" i="54"/>
  <c r="P271" i="54"/>
  <c r="O271" i="54"/>
  <c r="M271" i="54"/>
  <c r="N271" i="54" s="1"/>
  <c r="B271" i="54"/>
  <c r="A271" i="54"/>
  <c r="S265" i="54"/>
  <c r="R265" i="54"/>
  <c r="Q265" i="54"/>
  <c r="P265" i="54"/>
  <c r="O265" i="54"/>
  <c r="M265" i="54"/>
  <c r="N265" i="54" s="1"/>
  <c r="B265" i="54"/>
  <c r="A265" i="54"/>
  <c r="S259" i="54"/>
  <c r="R259" i="54"/>
  <c r="E259" i="54" s="1"/>
  <c r="E262" i="54" s="1"/>
  <c r="Q259" i="54"/>
  <c r="P259" i="54"/>
  <c r="O259" i="54"/>
  <c r="M259" i="54"/>
  <c r="N259" i="54" s="1"/>
  <c r="B259" i="54"/>
  <c r="A259" i="54"/>
  <c r="S253" i="54"/>
  <c r="R253" i="54"/>
  <c r="Q253" i="54"/>
  <c r="P253" i="54"/>
  <c r="O253" i="54"/>
  <c r="M253" i="54"/>
  <c r="N253" i="54" s="1"/>
  <c r="B253" i="54"/>
  <c r="A253" i="54"/>
  <c r="S247" i="54"/>
  <c r="R247" i="54"/>
  <c r="Q247" i="54"/>
  <c r="P247" i="54"/>
  <c r="O247" i="54"/>
  <c r="M247" i="54"/>
  <c r="N247" i="54" s="1"/>
  <c r="B247" i="54"/>
  <c r="A247" i="54"/>
  <c r="S241" i="54"/>
  <c r="R241" i="54"/>
  <c r="E241" i="54" s="1"/>
  <c r="E244" i="54" s="1"/>
  <c r="Q241" i="54"/>
  <c r="P241" i="54"/>
  <c r="O241" i="54"/>
  <c r="M241" i="54"/>
  <c r="N241" i="54" s="1"/>
  <c r="B241" i="54"/>
  <c r="A241" i="54"/>
  <c r="S235" i="54"/>
  <c r="R235" i="54"/>
  <c r="Q235" i="54"/>
  <c r="P235" i="54"/>
  <c r="O235" i="54"/>
  <c r="M235" i="54"/>
  <c r="N235" i="54" s="1"/>
  <c r="B235" i="54"/>
  <c r="A235" i="54"/>
  <c r="S229" i="54"/>
  <c r="R229" i="54"/>
  <c r="Q229" i="54"/>
  <c r="P229" i="54"/>
  <c r="O229" i="54"/>
  <c r="M229" i="54"/>
  <c r="N229" i="54" s="1"/>
  <c r="B229" i="54"/>
  <c r="A229" i="54"/>
  <c r="S223" i="54"/>
  <c r="R223" i="54"/>
  <c r="E223" i="54" s="1"/>
  <c r="E226" i="54" s="1"/>
  <c r="Q223" i="54"/>
  <c r="P223" i="54"/>
  <c r="O223" i="54"/>
  <c r="M223" i="54"/>
  <c r="N223" i="54" s="1"/>
  <c r="B223" i="54"/>
  <c r="A223" i="54"/>
  <c r="S217" i="54"/>
  <c r="R217" i="54"/>
  <c r="Q217" i="54"/>
  <c r="P217" i="54"/>
  <c r="O217" i="54"/>
  <c r="M217" i="54"/>
  <c r="N217" i="54" s="1"/>
  <c r="B217" i="54"/>
  <c r="A217" i="54"/>
  <c r="S211" i="54"/>
  <c r="R211" i="54"/>
  <c r="Q211" i="54"/>
  <c r="P211" i="54"/>
  <c r="O211" i="54"/>
  <c r="M211" i="54"/>
  <c r="N211" i="54" s="1"/>
  <c r="B211" i="54"/>
  <c r="A211" i="54"/>
  <c r="S205" i="54"/>
  <c r="R205" i="54"/>
  <c r="E205" i="54" s="1"/>
  <c r="E208" i="54" s="1"/>
  <c r="Q205" i="54"/>
  <c r="P205" i="54"/>
  <c r="O205" i="54"/>
  <c r="M205" i="54"/>
  <c r="N205" i="54" s="1"/>
  <c r="B205" i="54"/>
  <c r="A205" i="54"/>
  <c r="S199" i="54"/>
  <c r="R199" i="54"/>
  <c r="Q199" i="54"/>
  <c r="P199" i="54"/>
  <c r="O199" i="54"/>
  <c r="M199" i="54"/>
  <c r="N199" i="54" s="1"/>
  <c r="B199" i="54"/>
  <c r="A199" i="54"/>
  <c r="S193" i="54"/>
  <c r="R193" i="54"/>
  <c r="Q193" i="54"/>
  <c r="P193" i="54"/>
  <c r="O193" i="54"/>
  <c r="M193" i="54"/>
  <c r="N193" i="54" s="1"/>
  <c r="B193" i="54"/>
  <c r="A193" i="54"/>
  <c r="S187" i="54"/>
  <c r="R187" i="54"/>
  <c r="E187" i="54" s="1"/>
  <c r="Q187" i="54"/>
  <c r="P187" i="54"/>
  <c r="O187" i="54"/>
  <c r="M187" i="54"/>
  <c r="N187" i="54" s="1"/>
  <c r="B187" i="54"/>
  <c r="A187" i="54"/>
  <c r="S181" i="54"/>
  <c r="R181" i="54"/>
  <c r="Q181" i="54"/>
  <c r="P181" i="54"/>
  <c r="O181" i="54"/>
  <c r="M181" i="54"/>
  <c r="N181" i="54" s="1"/>
  <c r="B181" i="54"/>
  <c r="A181" i="54"/>
  <c r="S175" i="54"/>
  <c r="R175" i="54"/>
  <c r="E175" i="54" s="1"/>
  <c r="Q175" i="54"/>
  <c r="P175" i="54"/>
  <c r="O175" i="54"/>
  <c r="M175" i="54"/>
  <c r="N175" i="54" s="1"/>
  <c r="B175" i="54"/>
  <c r="A175" i="54"/>
  <c r="S169" i="54"/>
  <c r="R169" i="54"/>
  <c r="E169" i="54" s="1"/>
  <c r="E172" i="54" s="1"/>
  <c r="Q169" i="54"/>
  <c r="P169" i="54"/>
  <c r="O169" i="54"/>
  <c r="M169" i="54"/>
  <c r="N169" i="54" s="1"/>
  <c r="B169" i="54"/>
  <c r="A169" i="54"/>
  <c r="S163" i="54"/>
  <c r="R163" i="54"/>
  <c r="Q163" i="54"/>
  <c r="P163" i="54"/>
  <c r="O163" i="54"/>
  <c r="M163" i="54"/>
  <c r="N163" i="54" s="1"/>
  <c r="B163" i="54"/>
  <c r="A163" i="54"/>
  <c r="S157" i="54"/>
  <c r="R157" i="54"/>
  <c r="E157" i="54" s="1"/>
  <c r="E160" i="54" s="1"/>
  <c r="Q157" i="54"/>
  <c r="P157" i="54"/>
  <c r="O157" i="54"/>
  <c r="M157" i="54"/>
  <c r="N157" i="54" s="1"/>
  <c r="B157" i="54"/>
  <c r="A157" i="54"/>
  <c r="S151" i="54"/>
  <c r="R151" i="54"/>
  <c r="E151" i="54" s="1"/>
  <c r="E154" i="54" s="1"/>
  <c r="Q151" i="54"/>
  <c r="P151" i="54"/>
  <c r="O151" i="54"/>
  <c r="M151" i="54"/>
  <c r="N151" i="54" s="1"/>
  <c r="B151" i="54"/>
  <c r="A151" i="54"/>
  <c r="S145" i="54"/>
  <c r="R145" i="54"/>
  <c r="Q145" i="54"/>
  <c r="P145" i="54"/>
  <c r="O145" i="54"/>
  <c r="M145" i="54"/>
  <c r="N145" i="54" s="1"/>
  <c r="B145" i="54"/>
  <c r="A145" i="54"/>
  <c r="S139" i="54"/>
  <c r="R139" i="54"/>
  <c r="E139" i="54" s="1"/>
  <c r="E142" i="54" s="1"/>
  <c r="Q139" i="54"/>
  <c r="P139" i="54"/>
  <c r="O139" i="54"/>
  <c r="M139" i="54"/>
  <c r="N139" i="54" s="1"/>
  <c r="B139" i="54"/>
  <c r="A139" i="54"/>
  <c r="S133" i="54"/>
  <c r="R133" i="54"/>
  <c r="E133" i="54" s="1"/>
  <c r="E136" i="54" s="1"/>
  <c r="Q133" i="54"/>
  <c r="P133" i="54"/>
  <c r="O133" i="54"/>
  <c r="M133" i="54"/>
  <c r="N133" i="54" s="1"/>
  <c r="B133" i="54"/>
  <c r="A133" i="54"/>
  <c r="S127" i="54"/>
  <c r="R127" i="54"/>
  <c r="Q127" i="54"/>
  <c r="P127" i="54"/>
  <c r="O127" i="54"/>
  <c r="M127" i="54"/>
  <c r="N127" i="54" s="1"/>
  <c r="B127" i="54"/>
  <c r="A127" i="54"/>
  <c r="S121" i="54"/>
  <c r="R121" i="54"/>
  <c r="E121" i="54" s="1"/>
  <c r="E124" i="54" s="1"/>
  <c r="Q121" i="54"/>
  <c r="P121" i="54"/>
  <c r="O121" i="54"/>
  <c r="M121" i="54"/>
  <c r="N121" i="54" s="1"/>
  <c r="B121" i="54"/>
  <c r="A121" i="54"/>
  <c r="S115" i="54"/>
  <c r="R115" i="54"/>
  <c r="E115" i="54" s="1"/>
  <c r="Q115" i="54"/>
  <c r="P115" i="54"/>
  <c r="O115" i="54"/>
  <c r="M115" i="54"/>
  <c r="N115" i="54" s="1"/>
  <c r="B115" i="54"/>
  <c r="A115" i="54"/>
  <c r="S109" i="54"/>
  <c r="R109" i="54"/>
  <c r="Q109" i="54"/>
  <c r="P109" i="54"/>
  <c r="O109" i="54"/>
  <c r="M109" i="54"/>
  <c r="N109" i="54" s="1"/>
  <c r="B109" i="54"/>
  <c r="A109" i="54"/>
  <c r="S103" i="54"/>
  <c r="R103" i="54"/>
  <c r="E103" i="54" s="1"/>
  <c r="E106" i="54" s="1"/>
  <c r="Q103" i="54"/>
  <c r="P103" i="54"/>
  <c r="O103" i="54"/>
  <c r="M103" i="54"/>
  <c r="N103" i="54" s="1"/>
  <c r="B103" i="54"/>
  <c r="A103" i="54"/>
  <c r="S97" i="54"/>
  <c r="R97" i="54"/>
  <c r="E97" i="54" s="1"/>
  <c r="Q97" i="54"/>
  <c r="P97" i="54"/>
  <c r="O97" i="54"/>
  <c r="M97" i="54"/>
  <c r="N97" i="54" s="1"/>
  <c r="B97" i="54"/>
  <c r="A97" i="54"/>
  <c r="S91" i="54"/>
  <c r="R91" i="54"/>
  <c r="Q91" i="54"/>
  <c r="P91" i="54"/>
  <c r="O91" i="54"/>
  <c r="M91" i="54"/>
  <c r="N91" i="54" s="1"/>
  <c r="B91" i="54"/>
  <c r="A91" i="54"/>
  <c r="S85" i="54"/>
  <c r="R85" i="54"/>
  <c r="E85" i="54" s="1"/>
  <c r="E88" i="54" s="1"/>
  <c r="Q85" i="54"/>
  <c r="P85" i="54"/>
  <c r="O85" i="54"/>
  <c r="M85" i="54"/>
  <c r="N85" i="54" s="1"/>
  <c r="B85" i="54"/>
  <c r="A85" i="54"/>
  <c r="S79" i="54"/>
  <c r="R79" i="54"/>
  <c r="E79" i="54" s="1"/>
  <c r="E82" i="54" s="1"/>
  <c r="Q79" i="54"/>
  <c r="P79" i="54"/>
  <c r="O79" i="54"/>
  <c r="M79" i="54"/>
  <c r="N79" i="54" s="1"/>
  <c r="B79" i="54"/>
  <c r="A79" i="54"/>
  <c r="S73" i="54"/>
  <c r="R73" i="54"/>
  <c r="Q73" i="54"/>
  <c r="P73" i="54"/>
  <c r="O73" i="54"/>
  <c r="M73" i="54"/>
  <c r="N73" i="54" s="1"/>
  <c r="B73" i="54"/>
  <c r="A73" i="54"/>
  <c r="S67" i="54"/>
  <c r="R67" i="54"/>
  <c r="E67" i="54" s="1"/>
  <c r="E70" i="54" s="1"/>
  <c r="Q67" i="54"/>
  <c r="P67" i="54"/>
  <c r="O67" i="54"/>
  <c r="M67" i="54"/>
  <c r="N67" i="54" s="1"/>
  <c r="B67" i="54"/>
  <c r="A67" i="54"/>
  <c r="S61" i="54"/>
  <c r="R61" i="54"/>
  <c r="E61" i="54" s="1"/>
  <c r="E64" i="54" s="1"/>
  <c r="Q61" i="54"/>
  <c r="P61" i="54"/>
  <c r="O61" i="54"/>
  <c r="M61" i="54"/>
  <c r="N61" i="54" s="1"/>
  <c r="B61" i="54"/>
  <c r="A61" i="54"/>
  <c r="S55" i="54"/>
  <c r="R55" i="54"/>
  <c r="Q55" i="54"/>
  <c r="P55" i="54"/>
  <c r="O55" i="54"/>
  <c r="M55" i="54"/>
  <c r="N55" i="54" s="1"/>
  <c r="B55" i="54"/>
  <c r="A55" i="54"/>
  <c r="S49" i="54"/>
  <c r="R49" i="54"/>
  <c r="E49" i="54" s="1"/>
  <c r="E52" i="54" s="1"/>
  <c r="Q49" i="54"/>
  <c r="P49" i="54"/>
  <c r="O49" i="54"/>
  <c r="M49" i="54"/>
  <c r="N49" i="54" s="1"/>
  <c r="B49" i="54"/>
  <c r="A49" i="54"/>
  <c r="S43" i="54"/>
  <c r="R43" i="54"/>
  <c r="E43" i="54" s="1"/>
  <c r="Q43" i="54"/>
  <c r="P43" i="54"/>
  <c r="O43" i="54"/>
  <c r="M43" i="54"/>
  <c r="N43" i="54" s="1"/>
  <c r="B43" i="54"/>
  <c r="A43" i="54"/>
  <c r="S37" i="54"/>
  <c r="R37" i="54"/>
  <c r="Q37" i="54"/>
  <c r="P37" i="54"/>
  <c r="O37" i="54"/>
  <c r="M37" i="54"/>
  <c r="N37" i="54" s="1"/>
  <c r="B37" i="54"/>
  <c r="A37" i="54"/>
  <c r="S31" i="54"/>
  <c r="R31" i="54"/>
  <c r="E31" i="54" s="1"/>
  <c r="E34" i="54" s="1"/>
  <c r="Q31" i="54"/>
  <c r="P31" i="54"/>
  <c r="O31" i="54"/>
  <c r="M31" i="54"/>
  <c r="N31" i="54" s="1"/>
  <c r="B31" i="54"/>
  <c r="A31" i="54"/>
  <c r="S25" i="54"/>
  <c r="R25" i="54"/>
  <c r="E25" i="54" s="1"/>
  <c r="E28" i="54" s="1"/>
  <c r="Q25" i="54"/>
  <c r="P25" i="54"/>
  <c r="O25" i="54"/>
  <c r="M25" i="54"/>
  <c r="N25" i="54" s="1"/>
  <c r="B25" i="54"/>
  <c r="A25" i="54"/>
  <c r="S19" i="54"/>
  <c r="R19" i="54"/>
  <c r="Q19" i="54"/>
  <c r="P19" i="54"/>
  <c r="O19" i="54"/>
  <c r="M19" i="54"/>
  <c r="N19" i="54" s="1"/>
  <c r="B19" i="54"/>
  <c r="A19" i="54"/>
  <c r="S13" i="54"/>
  <c r="R13" i="54"/>
  <c r="E13" i="54" s="1"/>
  <c r="E16" i="54" s="1"/>
  <c r="Q13" i="54"/>
  <c r="P13" i="54"/>
  <c r="O13" i="54"/>
  <c r="M13" i="54"/>
  <c r="N13" i="54" s="1"/>
  <c r="B13" i="54"/>
  <c r="A13" i="54"/>
  <c r="B5" i="54"/>
  <c r="B4" i="54"/>
  <c r="B3" i="54"/>
  <c r="B821" i="53"/>
  <c r="B845" i="53" s="1"/>
  <c r="I796" i="53"/>
  <c r="H796" i="53"/>
  <c r="G796" i="53"/>
  <c r="F796" i="53"/>
  <c r="E796" i="53"/>
  <c r="B796" i="53"/>
  <c r="I795" i="53"/>
  <c r="H795" i="53"/>
  <c r="G795" i="53"/>
  <c r="F795" i="53"/>
  <c r="E795" i="53"/>
  <c r="B795" i="53"/>
  <c r="B819" i="53" s="1"/>
  <c r="B843" i="53" s="1"/>
  <c r="I794" i="53"/>
  <c r="H794" i="53"/>
  <c r="G794" i="53"/>
  <c r="F794" i="53"/>
  <c r="E794" i="53"/>
  <c r="B794" i="53"/>
  <c r="B818" i="53" s="1"/>
  <c r="B842" i="53" s="1"/>
  <c r="I793" i="53"/>
  <c r="H793" i="53"/>
  <c r="G793" i="53"/>
  <c r="F793" i="53"/>
  <c r="E793" i="53"/>
  <c r="B793" i="53"/>
  <c r="I792" i="53"/>
  <c r="H792" i="53"/>
  <c r="G792" i="53"/>
  <c r="F792" i="53"/>
  <c r="E792" i="53"/>
  <c r="B792" i="53"/>
  <c r="B816" i="53" s="1"/>
  <c r="B840" i="53" s="1"/>
  <c r="I791" i="53"/>
  <c r="H791" i="53"/>
  <c r="G791" i="53"/>
  <c r="F791" i="53"/>
  <c r="E791" i="53"/>
  <c r="B791" i="53"/>
  <c r="I790" i="53"/>
  <c r="H790" i="53"/>
  <c r="G790" i="53"/>
  <c r="F790" i="53"/>
  <c r="E790" i="53"/>
  <c r="B790" i="53"/>
  <c r="B814" i="53" s="1"/>
  <c r="B838" i="53" s="1"/>
  <c r="I789" i="53"/>
  <c r="H789" i="53"/>
  <c r="G789" i="53"/>
  <c r="F789" i="53"/>
  <c r="E789" i="53"/>
  <c r="B789" i="53"/>
  <c r="B813" i="53" s="1"/>
  <c r="B837" i="53" s="1"/>
  <c r="I788" i="53"/>
  <c r="H788" i="53"/>
  <c r="G788" i="53"/>
  <c r="F788" i="53"/>
  <c r="E788" i="53"/>
  <c r="B788" i="53"/>
  <c r="I787" i="53"/>
  <c r="H787" i="53"/>
  <c r="G787" i="53"/>
  <c r="F787" i="53"/>
  <c r="E787" i="53"/>
  <c r="B787" i="53"/>
  <c r="I786" i="53"/>
  <c r="H786" i="53"/>
  <c r="G786" i="53"/>
  <c r="F786" i="53"/>
  <c r="E786" i="53"/>
  <c r="B786" i="53"/>
  <c r="B810" i="53" s="1"/>
  <c r="B834" i="53" s="1"/>
  <c r="I785" i="53"/>
  <c r="H785" i="53"/>
  <c r="G785" i="53"/>
  <c r="F785" i="53"/>
  <c r="E785" i="53"/>
  <c r="B785" i="53"/>
  <c r="I784" i="53"/>
  <c r="H784" i="53"/>
  <c r="G784" i="53"/>
  <c r="F784" i="53"/>
  <c r="E784" i="53"/>
  <c r="B784" i="53"/>
  <c r="I783" i="53"/>
  <c r="H783" i="53"/>
  <c r="G783" i="53"/>
  <c r="F783" i="53"/>
  <c r="E783" i="53"/>
  <c r="B783" i="53"/>
  <c r="B807" i="53" s="1"/>
  <c r="B831" i="53" s="1"/>
  <c r="I782" i="53"/>
  <c r="H782" i="53"/>
  <c r="G782" i="53"/>
  <c r="F782" i="53"/>
  <c r="E782" i="53"/>
  <c r="B782" i="53"/>
  <c r="B806" i="53" s="1"/>
  <c r="B830" i="53" s="1"/>
  <c r="I781" i="53"/>
  <c r="H781" i="53"/>
  <c r="G781" i="53"/>
  <c r="F781" i="53"/>
  <c r="E781" i="53"/>
  <c r="B781" i="53"/>
  <c r="B805" i="53" s="1"/>
  <c r="B829" i="53" s="1"/>
  <c r="I780" i="53"/>
  <c r="H780" i="53"/>
  <c r="G780" i="53"/>
  <c r="F780" i="53"/>
  <c r="E780" i="53"/>
  <c r="B780" i="53"/>
  <c r="B804" i="53" s="1"/>
  <c r="B828" i="53" s="1"/>
  <c r="I779" i="53"/>
  <c r="H779" i="53"/>
  <c r="G779" i="53"/>
  <c r="F779" i="53"/>
  <c r="E779" i="53"/>
  <c r="B779" i="53"/>
  <c r="B803" i="53" s="1"/>
  <c r="B827" i="53" s="1"/>
  <c r="I778" i="53"/>
  <c r="H778" i="53"/>
  <c r="G778" i="53"/>
  <c r="F778" i="53"/>
  <c r="E778" i="53"/>
  <c r="B778" i="53"/>
  <c r="B802" i="53" s="1"/>
  <c r="B826" i="53" s="1"/>
  <c r="I777" i="53"/>
  <c r="H777" i="53"/>
  <c r="G777" i="53"/>
  <c r="F777" i="53"/>
  <c r="E777" i="53"/>
  <c r="B777" i="53"/>
  <c r="O771" i="53"/>
  <c r="I769" i="53" s="1"/>
  <c r="M771" i="53"/>
  <c r="I768" i="53" s="1"/>
  <c r="O770" i="53"/>
  <c r="H769" i="53" s="1"/>
  <c r="M770" i="53"/>
  <c r="H768" i="53" s="1"/>
  <c r="O769" i="53"/>
  <c r="G769" i="53" s="1"/>
  <c r="M769" i="53"/>
  <c r="G768" i="53" s="1"/>
  <c r="O768" i="53"/>
  <c r="M768" i="53"/>
  <c r="F768" i="53" s="1"/>
  <c r="O767" i="53"/>
  <c r="E769" i="53" s="1"/>
  <c r="M767" i="53"/>
  <c r="E768" i="53" s="1"/>
  <c r="I749" i="53"/>
  <c r="H749" i="53"/>
  <c r="G749" i="53"/>
  <c r="F749" i="53"/>
  <c r="E749" i="53"/>
  <c r="I748" i="53"/>
  <c r="H748" i="53"/>
  <c r="G748" i="53"/>
  <c r="F748" i="53"/>
  <c r="E748" i="53"/>
  <c r="B748" i="53"/>
  <c r="I747" i="53"/>
  <c r="H747" i="53"/>
  <c r="G747" i="53"/>
  <c r="F747" i="53"/>
  <c r="E747" i="53"/>
  <c r="B747" i="53"/>
  <c r="I746" i="53"/>
  <c r="H746" i="53"/>
  <c r="G746" i="53"/>
  <c r="F746" i="53"/>
  <c r="E746" i="53"/>
  <c r="B746" i="53"/>
  <c r="I745" i="53"/>
  <c r="H745" i="53"/>
  <c r="G745" i="53"/>
  <c r="F745" i="53"/>
  <c r="E745" i="53"/>
  <c r="B745" i="53"/>
  <c r="I744" i="53"/>
  <c r="H744" i="53"/>
  <c r="G744" i="53"/>
  <c r="F744" i="53"/>
  <c r="E744" i="53"/>
  <c r="B744" i="53"/>
  <c r="I743" i="53"/>
  <c r="H743" i="53"/>
  <c r="G743" i="53"/>
  <c r="F743" i="53"/>
  <c r="E743" i="53"/>
  <c r="B743" i="53"/>
  <c r="I742" i="53"/>
  <c r="H742" i="53"/>
  <c r="G742" i="53"/>
  <c r="F742" i="53"/>
  <c r="E742" i="53"/>
  <c r="C742" i="53"/>
  <c r="I741" i="53"/>
  <c r="H741" i="53"/>
  <c r="G741" i="53"/>
  <c r="F741" i="53"/>
  <c r="E741" i="53"/>
  <c r="C741" i="53"/>
  <c r="B740" i="53"/>
  <c r="I739" i="53"/>
  <c r="H739" i="53"/>
  <c r="G739" i="53"/>
  <c r="F739" i="53"/>
  <c r="E739" i="53"/>
  <c r="C739" i="53"/>
  <c r="I738" i="53"/>
  <c r="H738" i="53"/>
  <c r="G738" i="53"/>
  <c r="F738" i="53"/>
  <c r="E738" i="53"/>
  <c r="C738" i="53"/>
  <c r="I737" i="53"/>
  <c r="H737" i="53"/>
  <c r="G737" i="53"/>
  <c r="F737" i="53"/>
  <c r="E737" i="53"/>
  <c r="C737" i="53"/>
  <c r="B736" i="53"/>
  <c r="I735" i="53"/>
  <c r="H735" i="53"/>
  <c r="G735" i="53"/>
  <c r="F735" i="53"/>
  <c r="E735" i="53"/>
  <c r="B735" i="53"/>
  <c r="I731" i="53"/>
  <c r="H731" i="53"/>
  <c r="G731" i="53"/>
  <c r="F731" i="53"/>
  <c r="E731" i="53"/>
  <c r="B731" i="53"/>
  <c r="I730" i="53"/>
  <c r="H730" i="53"/>
  <c r="G730" i="53"/>
  <c r="F730" i="53"/>
  <c r="E730" i="53"/>
  <c r="B730" i="53"/>
  <c r="I729" i="53"/>
  <c r="H729" i="53"/>
  <c r="G729" i="53"/>
  <c r="F729" i="53"/>
  <c r="E729" i="53"/>
  <c r="B729" i="53"/>
  <c r="I728" i="53"/>
  <c r="H728" i="53"/>
  <c r="G728" i="53"/>
  <c r="F728" i="53"/>
  <c r="E728" i="53"/>
  <c r="B728" i="53"/>
  <c r="I727" i="53"/>
  <c r="H727" i="53"/>
  <c r="G727" i="53"/>
  <c r="F727" i="53"/>
  <c r="E727" i="53"/>
  <c r="B727" i="53"/>
  <c r="I725" i="53"/>
  <c r="H725" i="53"/>
  <c r="G725" i="53"/>
  <c r="F725" i="53"/>
  <c r="E725" i="53"/>
  <c r="B725" i="53"/>
  <c r="I724" i="53"/>
  <c r="H724" i="53"/>
  <c r="G724" i="53"/>
  <c r="F724" i="53"/>
  <c r="E724" i="53"/>
  <c r="B724" i="53"/>
  <c r="I722" i="53"/>
  <c r="H722" i="53"/>
  <c r="G722" i="53"/>
  <c r="F722" i="53"/>
  <c r="E722" i="53"/>
  <c r="B722" i="53"/>
  <c r="I721" i="53"/>
  <c r="H721" i="53"/>
  <c r="G721" i="53"/>
  <c r="F721" i="53"/>
  <c r="E721" i="53"/>
  <c r="B721" i="53"/>
  <c r="I720" i="53"/>
  <c r="H720" i="53"/>
  <c r="G720" i="53"/>
  <c r="F720" i="53"/>
  <c r="E720" i="53"/>
  <c r="B720" i="53"/>
  <c r="I718" i="53"/>
  <c r="H718" i="53"/>
  <c r="G718" i="53"/>
  <c r="F718" i="53"/>
  <c r="E718" i="53"/>
  <c r="B718" i="53"/>
  <c r="I717" i="53"/>
  <c r="H717" i="53"/>
  <c r="G717" i="53"/>
  <c r="F717" i="53"/>
  <c r="E717" i="53"/>
  <c r="B717" i="53"/>
  <c r="I716" i="53"/>
  <c r="H716" i="53"/>
  <c r="G716" i="53"/>
  <c r="F716" i="53"/>
  <c r="E716" i="53"/>
  <c r="B716" i="53"/>
  <c r="C711" i="53"/>
  <c r="C710" i="53"/>
  <c r="C709" i="53"/>
  <c r="C708" i="53"/>
  <c r="C707" i="53"/>
  <c r="C706" i="53"/>
  <c r="C705" i="53"/>
  <c r="C704" i="53"/>
  <c r="C703" i="53"/>
  <c r="C702" i="53"/>
  <c r="C701" i="53"/>
  <c r="C700" i="53"/>
  <c r="C699" i="53"/>
  <c r="C698" i="53"/>
  <c r="C697" i="53"/>
  <c r="C696" i="53"/>
  <c r="C695" i="53"/>
  <c r="C694" i="53"/>
  <c r="C693" i="53"/>
  <c r="C692" i="53"/>
  <c r="I688" i="53"/>
  <c r="H688" i="53"/>
  <c r="G688" i="53"/>
  <c r="F688" i="53"/>
  <c r="E688" i="53"/>
  <c r="B688" i="53"/>
  <c r="I687" i="53"/>
  <c r="H687" i="53"/>
  <c r="G687" i="53"/>
  <c r="F687" i="53"/>
  <c r="E687" i="53"/>
  <c r="B687" i="53"/>
  <c r="I686" i="53"/>
  <c r="H686" i="53"/>
  <c r="G686" i="53"/>
  <c r="F686" i="53"/>
  <c r="E686" i="53"/>
  <c r="B686" i="53"/>
  <c r="I685" i="53"/>
  <c r="H685" i="53"/>
  <c r="G685" i="53"/>
  <c r="F685" i="53"/>
  <c r="E685" i="53"/>
  <c r="B685" i="53"/>
  <c r="I681" i="53"/>
  <c r="H681" i="53"/>
  <c r="G681" i="53"/>
  <c r="F681" i="53"/>
  <c r="E681" i="53"/>
  <c r="B681" i="53"/>
  <c r="I680" i="53"/>
  <c r="H680" i="53"/>
  <c r="G680" i="53"/>
  <c r="F680" i="53"/>
  <c r="E680" i="53"/>
  <c r="B680" i="53"/>
  <c r="I679" i="53"/>
  <c r="H679" i="53"/>
  <c r="G679" i="53"/>
  <c r="F679" i="53"/>
  <c r="E679" i="53"/>
  <c r="B679" i="53"/>
  <c r="I678" i="53"/>
  <c r="H678" i="53"/>
  <c r="G678" i="53"/>
  <c r="F678" i="53"/>
  <c r="E678" i="53"/>
  <c r="B678" i="53"/>
  <c r="I677" i="53"/>
  <c r="H677" i="53"/>
  <c r="G677" i="53"/>
  <c r="F677" i="53"/>
  <c r="E677" i="53"/>
  <c r="B677" i="53"/>
  <c r="I676" i="53"/>
  <c r="H676" i="53"/>
  <c r="G676" i="53"/>
  <c r="F676" i="53"/>
  <c r="E676" i="53"/>
  <c r="B676" i="53"/>
  <c r="I675" i="53"/>
  <c r="H675" i="53"/>
  <c r="G675" i="53"/>
  <c r="F675" i="53"/>
  <c r="E675" i="53"/>
  <c r="B675" i="53"/>
  <c r="I674" i="53"/>
  <c r="H674" i="53"/>
  <c r="G674" i="53"/>
  <c r="F674" i="53"/>
  <c r="E674" i="53"/>
  <c r="B674" i="53"/>
  <c r="I673" i="53"/>
  <c r="H673" i="53"/>
  <c r="G673" i="53"/>
  <c r="F673" i="53"/>
  <c r="E673" i="53"/>
  <c r="B673" i="53"/>
  <c r="I672" i="53"/>
  <c r="H672" i="53"/>
  <c r="G672" i="53"/>
  <c r="F672" i="53"/>
  <c r="E672" i="53"/>
  <c r="B672" i="53"/>
  <c r="I671" i="53"/>
  <c r="H671" i="53"/>
  <c r="G671" i="53"/>
  <c r="F671" i="53"/>
  <c r="E671" i="53"/>
  <c r="B671" i="53"/>
  <c r="I670" i="53"/>
  <c r="H670" i="53"/>
  <c r="G670" i="53"/>
  <c r="F670" i="53"/>
  <c r="E670" i="53"/>
  <c r="B670" i="53"/>
  <c r="I669" i="53"/>
  <c r="H669" i="53"/>
  <c r="G669" i="53"/>
  <c r="F669" i="53"/>
  <c r="E669" i="53"/>
  <c r="B669" i="53"/>
  <c r="I668" i="53"/>
  <c r="H668" i="53"/>
  <c r="G668" i="53"/>
  <c r="F668" i="53"/>
  <c r="E668" i="53"/>
  <c r="B668" i="53"/>
  <c r="I664" i="53"/>
  <c r="H664" i="53"/>
  <c r="G664" i="53"/>
  <c r="F664" i="53"/>
  <c r="E664" i="53"/>
  <c r="B664" i="53"/>
  <c r="I663" i="53"/>
  <c r="H663" i="53"/>
  <c r="G663" i="53"/>
  <c r="F663" i="53"/>
  <c r="E663" i="53"/>
  <c r="B663" i="53"/>
  <c r="I662" i="53"/>
  <c r="H662" i="53"/>
  <c r="G662" i="53"/>
  <c r="F662" i="53"/>
  <c r="E662" i="53"/>
  <c r="B662" i="53"/>
  <c r="I661" i="53"/>
  <c r="H661" i="53"/>
  <c r="G661" i="53"/>
  <c r="F661" i="53"/>
  <c r="E661" i="53"/>
  <c r="B661" i="53"/>
  <c r="I660" i="53"/>
  <c r="H660" i="53"/>
  <c r="G660" i="53"/>
  <c r="F660" i="53"/>
  <c r="E660" i="53"/>
  <c r="B660" i="53"/>
  <c r="I656" i="53"/>
  <c r="H656" i="53"/>
  <c r="G656" i="53"/>
  <c r="F656" i="53"/>
  <c r="E656" i="53"/>
  <c r="B656" i="53"/>
  <c r="I655" i="53"/>
  <c r="H655" i="53"/>
  <c r="G655" i="53"/>
  <c r="F655" i="53"/>
  <c r="E655" i="53"/>
  <c r="B655" i="53"/>
  <c r="I654" i="53"/>
  <c r="H654" i="53"/>
  <c r="G654" i="53"/>
  <c r="F654" i="53"/>
  <c r="E654" i="53"/>
  <c r="B654" i="53"/>
  <c r="I653" i="53"/>
  <c r="H653" i="53"/>
  <c r="G653" i="53"/>
  <c r="F653" i="53"/>
  <c r="E653" i="53"/>
  <c r="B653" i="53"/>
  <c r="I652" i="53"/>
  <c r="H652" i="53"/>
  <c r="G652" i="53"/>
  <c r="F652" i="53"/>
  <c r="E652" i="53"/>
  <c r="B652" i="53"/>
  <c r="I651" i="53"/>
  <c r="H651" i="53"/>
  <c r="G651" i="53"/>
  <c r="F651" i="53"/>
  <c r="E651" i="53"/>
  <c r="B651" i="53"/>
  <c r="I650" i="53"/>
  <c r="H650" i="53"/>
  <c r="G650" i="53"/>
  <c r="F650" i="53"/>
  <c r="E650" i="53"/>
  <c r="B650" i="53"/>
  <c r="I649" i="53"/>
  <c r="H649" i="53"/>
  <c r="G649" i="53"/>
  <c r="F649" i="53"/>
  <c r="E649" i="53"/>
  <c r="B649" i="53"/>
  <c r="I648" i="53"/>
  <c r="H648" i="53"/>
  <c r="G648" i="53"/>
  <c r="F648" i="53"/>
  <c r="E648" i="53"/>
  <c r="B648" i="53"/>
  <c r="I647" i="53"/>
  <c r="H647" i="53"/>
  <c r="G647" i="53"/>
  <c r="F647" i="53"/>
  <c r="E647" i="53"/>
  <c r="B647" i="53"/>
  <c r="I632" i="53"/>
  <c r="H632" i="53"/>
  <c r="G632" i="53"/>
  <c r="F632" i="53"/>
  <c r="E632" i="53"/>
  <c r="I619" i="53"/>
  <c r="H619" i="53"/>
  <c r="G619" i="53"/>
  <c r="F619" i="53"/>
  <c r="E619" i="53"/>
  <c r="I616" i="53"/>
  <c r="H616" i="53"/>
  <c r="G616" i="53"/>
  <c r="F616" i="53"/>
  <c r="E616" i="53"/>
  <c r="B616" i="53"/>
  <c r="I615" i="53"/>
  <c r="H615" i="53"/>
  <c r="G615" i="53"/>
  <c r="F615" i="53"/>
  <c r="E615" i="53"/>
  <c r="B615" i="53"/>
  <c r="I614" i="53"/>
  <c r="H614" i="53"/>
  <c r="G614" i="53"/>
  <c r="F614" i="53"/>
  <c r="E614" i="53"/>
  <c r="B614" i="53"/>
  <c r="I613" i="53"/>
  <c r="H613" i="53"/>
  <c r="G613" i="53"/>
  <c r="F613" i="53"/>
  <c r="E613" i="53"/>
  <c r="B613" i="53"/>
  <c r="I612" i="53"/>
  <c r="H612" i="53"/>
  <c r="G612" i="53"/>
  <c r="F612" i="53"/>
  <c r="E612" i="53"/>
  <c r="B612" i="53"/>
  <c r="I611" i="53"/>
  <c r="H611" i="53"/>
  <c r="G611" i="53"/>
  <c r="F611" i="53"/>
  <c r="E611" i="53"/>
  <c r="B611" i="53"/>
  <c r="I596" i="53"/>
  <c r="H596" i="53"/>
  <c r="G596" i="53"/>
  <c r="F596" i="53"/>
  <c r="E596" i="53"/>
  <c r="I583" i="53"/>
  <c r="H583" i="53"/>
  <c r="G583" i="53"/>
  <c r="F583" i="53"/>
  <c r="E583" i="53"/>
  <c r="I580" i="53"/>
  <c r="H580" i="53"/>
  <c r="G580" i="53"/>
  <c r="F580" i="53"/>
  <c r="E580" i="53"/>
  <c r="I579" i="53"/>
  <c r="H579" i="53"/>
  <c r="G579" i="53"/>
  <c r="F579" i="53"/>
  <c r="E579" i="53"/>
  <c r="I578" i="53"/>
  <c r="H578" i="53"/>
  <c r="G578" i="53"/>
  <c r="F578" i="53"/>
  <c r="E578" i="53"/>
  <c r="B578" i="53"/>
  <c r="I577" i="53"/>
  <c r="H577" i="53"/>
  <c r="G577" i="53"/>
  <c r="F577" i="53"/>
  <c r="E577" i="53"/>
  <c r="B577" i="53"/>
  <c r="I576" i="53"/>
  <c r="H576" i="53"/>
  <c r="G576" i="53"/>
  <c r="F576" i="53"/>
  <c r="E576" i="53"/>
  <c r="B576" i="53"/>
  <c r="I575" i="53"/>
  <c r="H575" i="53"/>
  <c r="G575" i="53"/>
  <c r="F575" i="53"/>
  <c r="E575" i="53"/>
  <c r="B575" i="53"/>
  <c r="N562" i="53"/>
  <c r="S561" i="53"/>
  <c r="B558" i="53"/>
  <c r="U557" i="53"/>
  <c r="T557" i="53"/>
  <c r="S557" i="53"/>
  <c r="R557" i="53"/>
  <c r="Q557" i="53"/>
  <c r="I557" i="53"/>
  <c r="H557" i="53"/>
  <c r="G557" i="53"/>
  <c r="F557" i="53"/>
  <c r="E557" i="53"/>
  <c r="U556" i="53"/>
  <c r="T556" i="53"/>
  <c r="S556" i="53"/>
  <c r="R556" i="53"/>
  <c r="Q556" i="53"/>
  <c r="U555" i="53"/>
  <c r="I558" i="53" s="1"/>
  <c r="T555" i="53"/>
  <c r="H558" i="53" s="1"/>
  <c r="S555" i="53"/>
  <c r="G558" i="53" s="1"/>
  <c r="R555" i="53"/>
  <c r="F558" i="53" s="1"/>
  <c r="Q555" i="53"/>
  <c r="E558" i="53" s="1"/>
  <c r="U553" i="53"/>
  <c r="T553" i="53"/>
  <c r="S553" i="53"/>
  <c r="R553" i="53"/>
  <c r="Q553" i="53"/>
  <c r="O553" i="53"/>
  <c r="B553" i="53"/>
  <c r="U552" i="53"/>
  <c r="T552" i="53"/>
  <c r="S552" i="53"/>
  <c r="R552" i="53"/>
  <c r="Q552" i="53"/>
  <c r="I552" i="53"/>
  <c r="H552" i="53"/>
  <c r="G552" i="53"/>
  <c r="F552" i="53"/>
  <c r="E552" i="53"/>
  <c r="U551" i="53"/>
  <c r="I553" i="53" s="1"/>
  <c r="T551" i="53"/>
  <c r="H553" i="53" s="1"/>
  <c r="S551" i="53"/>
  <c r="G553" i="53" s="1"/>
  <c r="R551" i="53"/>
  <c r="F553" i="53" s="1"/>
  <c r="Q551" i="53"/>
  <c r="E553" i="53" s="1"/>
  <c r="U549" i="53"/>
  <c r="T549" i="53"/>
  <c r="S549" i="53"/>
  <c r="R549" i="53"/>
  <c r="Q549" i="53"/>
  <c r="O549" i="53"/>
  <c r="U548" i="53"/>
  <c r="T548" i="53"/>
  <c r="S548" i="53"/>
  <c r="R548" i="53"/>
  <c r="Q548" i="53"/>
  <c r="B548" i="53"/>
  <c r="U547" i="53"/>
  <c r="I548" i="53" s="1"/>
  <c r="T547" i="53"/>
  <c r="H548" i="53" s="1"/>
  <c r="S547" i="53"/>
  <c r="G548" i="53" s="1"/>
  <c r="R547" i="53"/>
  <c r="F548" i="53" s="1"/>
  <c r="Q547" i="53"/>
  <c r="E548" i="53" s="1"/>
  <c r="I547" i="53"/>
  <c r="H547" i="53"/>
  <c r="G547" i="53"/>
  <c r="F547" i="53"/>
  <c r="E547" i="53"/>
  <c r="U546" i="53"/>
  <c r="T546" i="53"/>
  <c r="S546" i="53"/>
  <c r="R546" i="53"/>
  <c r="Q546" i="53"/>
  <c r="I546" i="53"/>
  <c r="H546" i="53"/>
  <c r="G546" i="53"/>
  <c r="F546" i="53"/>
  <c r="E546" i="53"/>
  <c r="S541" i="53"/>
  <c r="T540" i="53"/>
  <c r="S540" i="53"/>
  <c r="Z534" i="53"/>
  <c r="R534" i="53"/>
  <c r="E535" i="53" s="1"/>
  <c r="Q534" i="53"/>
  <c r="P534" i="53"/>
  <c r="E534" i="53" s="1"/>
  <c r="E538" i="53" s="1"/>
  <c r="O534" i="53"/>
  <c r="M534" i="53"/>
  <c r="N534" i="53" s="1"/>
  <c r="A534" i="53"/>
  <c r="Z527" i="53"/>
  <c r="R527" i="53"/>
  <c r="E528" i="53" s="1"/>
  <c r="Q527" i="53"/>
  <c r="P527" i="53"/>
  <c r="E527" i="53" s="1"/>
  <c r="E531" i="53" s="1"/>
  <c r="O527" i="53"/>
  <c r="M527" i="53"/>
  <c r="N527" i="53" s="1"/>
  <c r="A527" i="53"/>
  <c r="Z520" i="53"/>
  <c r="R520" i="53"/>
  <c r="E521" i="53" s="1"/>
  <c r="Q520" i="53"/>
  <c r="P520" i="53"/>
  <c r="E520" i="53" s="1"/>
  <c r="E524" i="53" s="1"/>
  <c r="O520" i="53"/>
  <c r="M520" i="53"/>
  <c r="N520" i="53" s="1"/>
  <c r="A520" i="53"/>
  <c r="Z513" i="53"/>
  <c r="R513" i="53"/>
  <c r="E514" i="53" s="1"/>
  <c r="Q513" i="53"/>
  <c r="P513" i="53"/>
  <c r="O513" i="53"/>
  <c r="M513" i="53"/>
  <c r="N513" i="53" s="1"/>
  <c r="A513" i="53"/>
  <c r="Z506" i="53"/>
  <c r="R506" i="53"/>
  <c r="E507" i="53" s="1"/>
  <c r="Q506" i="53"/>
  <c r="P506" i="53"/>
  <c r="O506" i="53"/>
  <c r="M506" i="53"/>
  <c r="N506" i="53" s="1"/>
  <c r="A506" i="53"/>
  <c r="AI504" i="53"/>
  <c r="AJ504" i="53" s="1"/>
  <c r="AK504" i="53" s="1"/>
  <c r="AL504" i="53" s="1"/>
  <c r="AM504" i="53" s="1"/>
  <c r="AN504" i="53" s="1"/>
  <c r="AO504" i="53" s="1"/>
  <c r="AI503" i="53"/>
  <c r="AJ503" i="53" s="1"/>
  <c r="AK503" i="53" s="1"/>
  <c r="AL503" i="53" s="1"/>
  <c r="AM503" i="53" s="1"/>
  <c r="AN503" i="53" s="1"/>
  <c r="AO503" i="53" s="1"/>
  <c r="AI502" i="53"/>
  <c r="AJ502" i="53" s="1"/>
  <c r="AK502" i="53" s="1"/>
  <c r="AL502" i="53" s="1"/>
  <c r="AM502" i="53" s="1"/>
  <c r="AN502" i="53" s="1"/>
  <c r="AO502" i="53" s="1"/>
  <c r="AI501" i="53"/>
  <c r="AJ501" i="53" s="1"/>
  <c r="AK501" i="53" s="1"/>
  <c r="AL501" i="53" s="1"/>
  <c r="AM501" i="53" s="1"/>
  <c r="AN501" i="53" s="1"/>
  <c r="AO501" i="53" s="1"/>
  <c r="AI500" i="53"/>
  <c r="AJ500" i="53" s="1"/>
  <c r="AK500" i="53" s="1"/>
  <c r="AL500" i="53" s="1"/>
  <c r="AM500" i="53" s="1"/>
  <c r="AN500" i="53" s="1"/>
  <c r="AO500" i="53" s="1"/>
  <c r="AI499" i="53"/>
  <c r="AJ499" i="53" s="1"/>
  <c r="AK499" i="53" s="1"/>
  <c r="AL499" i="53" s="1"/>
  <c r="AM499" i="53" s="1"/>
  <c r="AN499" i="53" s="1"/>
  <c r="AO499" i="53" s="1"/>
  <c r="Z499" i="53"/>
  <c r="R499" i="53"/>
  <c r="E500" i="53" s="1"/>
  <c r="Q499" i="53"/>
  <c r="P499" i="53"/>
  <c r="O499" i="53"/>
  <c r="M499" i="53"/>
  <c r="N499" i="53" s="1"/>
  <c r="A499" i="53"/>
  <c r="AI498" i="53"/>
  <c r="AJ498" i="53" s="1"/>
  <c r="AK498" i="53" s="1"/>
  <c r="AL498" i="53" s="1"/>
  <c r="AM498" i="53" s="1"/>
  <c r="AN498" i="53" s="1"/>
  <c r="AO498" i="53" s="1"/>
  <c r="AI497" i="53"/>
  <c r="AJ497" i="53" s="1"/>
  <c r="AK497" i="53" s="1"/>
  <c r="AL497" i="53" s="1"/>
  <c r="AM497" i="53" s="1"/>
  <c r="AN497" i="53" s="1"/>
  <c r="AO497" i="53" s="1"/>
  <c r="AI496" i="53"/>
  <c r="AJ496" i="53" s="1"/>
  <c r="AK496" i="53" s="1"/>
  <c r="AL496" i="53" s="1"/>
  <c r="AM496" i="53" s="1"/>
  <c r="AN496" i="53" s="1"/>
  <c r="AO496" i="53" s="1"/>
  <c r="AI495" i="53"/>
  <c r="AJ495" i="53" s="1"/>
  <c r="AK495" i="53" s="1"/>
  <c r="AL495" i="53" s="1"/>
  <c r="AM495" i="53" s="1"/>
  <c r="AN495" i="53" s="1"/>
  <c r="AO495" i="53" s="1"/>
  <c r="AI494" i="53"/>
  <c r="AJ494" i="53" s="1"/>
  <c r="AK494" i="53" s="1"/>
  <c r="AL494" i="53" s="1"/>
  <c r="AM494" i="53" s="1"/>
  <c r="AN494" i="53" s="1"/>
  <c r="AO494" i="53" s="1"/>
  <c r="AI493" i="53"/>
  <c r="AJ493" i="53" s="1"/>
  <c r="AK493" i="53" s="1"/>
  <c r="AL493" i="53" s="1"/>
  <c r="AM493" i="53" s="1"/>
  <c r="AN493" i="53" s="1"/>
  <c r="AO493" i="53" s="1"/>
  <c r="AI492" i="53"/>
  <c r="AJ492" i="53" s="1"/>
  <c r="AK492" i="53" s="1"/>
  <c r="AL492" i="53" s="1"/>
  <c r="AM492" i="53" s="1"/>
  <c r="AN492" i="53" s="1"/>
  <c r="AO492" i="53" s="1"/>
  <c r="Z492" i="53"/>
  <c r="R492" i="53"/>
  <c r="E493" i="53" s="1"/>
  <c r="Q492" i="53"/>
  <c r="P492" i="53"/>
  <c r="E492" i="53" s="1"/>
  <c r="E496" i="53" s="1"/>
  <c r="O492" i="53"/>
  <c r="M492" i="53"/>
  <c r="N492" i="53" s="1"/>
  <c r="A492" i="53"/>
  <c r="AI491" i="53"/>
  <c r="AJ491" i="53" s="1"/>
  <c r="AK491" i="53" s="1"/>
  <c r="AL491" i="53" s="1"/>
  <c r="AM491" i="53" s="1"/>
  <c r="AN491" i="53" s="1"/>
  <c r="AO491" i="53" s="1"/>
  <c r="AI490" i="53"/>
  <c r="AJ490" i="53" s="1"/>
  <c r="AK490" i="53" s="1"/>
  <c r="AL490" i="53" s="1"/>
  <c r="AM490" i="53" s="1"/>
  <c r="AN490" i="53" s="1"/>
  <c r="AO490" i="53" s="1"/>
  <c r="AI489" i="53"/>
  <c r="AJ489" i="53" s="1"/>
  <c r="AK489" i="53" s="1"/>
  <c r="AL489" i="53" s="1"/>
  <c r="AM489" i="53" s="1"/>
  <c r="AN489" i="53" s="1"/>
  <c r="AO489" i="53" s="1"/>
  <c r="AI488" i="53"/>
  <c r="AJ488" i="53" s="1"/>
  <c r="AK488" i="53" s="1"/>
  <c r="AL488" i="53" s="1"/>
  <c r="AM488" i="53" s="1"/>
  <c r="AN488" i="53" s="1"/>
  <c r="AO488" i="53" s="1"/>
  <c r="AI487" i="53"/>
  <c r="AJ487" i="53" s="1"/>
  <c r="AK487" i="53" s="1"/>
  <c r="AL487" i="53" s="1"/>
  <c r="AM487" i="53" s="1"/>
  <c r="AN487" i="53" s="1"/>
  <c r="AO487" i="53" s="1"/>
  <c r="AI486" i="53"/>
  <c r="AJ486" i="53" s="1"/>
  <c r="AK486" i="53" s="1"/>
  <c r="AL486" i="53" s="1"/>
  <c r="AM486" i="53" s="1"/>
  <c r="AN486" i="53" s="1"/>
  <c r="AO486" i="53" s="1"/>
  <c r="AI485" i="53"/>
  <c r="AJ485" i="53" s="1"/>
  <c r="AK485" i="53" s="1"/>
  <c r="AL485" i="53" s="1"/>
  <c r="AM485" i="53" s="1"/>
  <c r="AN485" i="53" s="1"/>
  <c r="AO485" i="53" s="1"/>
  <c r="Z485" i="53"/>
  <c r="R485" i="53"/>
  <c r="E486" i="53" s="1"/>
  <c r="Q485" i="53"/>
  <c r="P485" i="53"/>
  <c r="O485" i="53"/>
  <c r="M485" i="53"/>
  <c r="N485" i="53" s="1"/>
  <c r="A485" i="53"/>
  <c r="AI484" i="53"/>
  <c r="AJ484" i="53" s="1"/>
  <c r="AK484" i="53" s="1"/>
  <c r="AL484" i="53" s="1"/>
  <c r="AM484" i="53" s="1"/>
  <c r="AN484" i="53" s="1"/>
  <c r="AO484" i="53" s="1"/>
  <c r="AI483" i="53"/>
  <c r="AJ483" i="53" s="1"/>
  <c r="AK483" i="53" s="1"/>
  <c r="AL483" i="53" s="1"/>
  <c r="AM483" i="53" s="1"/>
  <c r="AN483" i="53" s="1"/>
  <c r="AO483" i="53" s="1"/>
  <c r="AI482" i="53"/>
  <c r="AJ482" i="53" s="1"/>
  <c r="AK482" i="53" s="1"/>
  <c r="AL482" i="53" s="1"/>
  <c r="AM482" i="53" s="1"/>
  <c r="AN482" i="53" s="1"/>
  <c r="AO482" i="53" s="1"/>
  <c r="AI481" i="53"/>
  <c r="AJ481" i="53" s="1"/>
  <c r="AK481" i="53" s="1"/>
  <c r="AL481" i="53" s="1"/>
  <c r="AM481" i="53" s="1"/>
  <c r="AN481" i="53" s="1"/>
  <c r="AO481" i="53" s="1"/>
  <c r="AI480" i="53"/>
  <c r="AJ480" i="53" s="1"/>
  <c r="AK480" i="53" s="1"/>
  <c r="AL480" i="53" s="1"/>
  <c r="AM480" i="53" s="1"/>
  <c r="AN480" i="53" s="1"/>
  <c r="AO480" i="53" s="1"/>
  <c r="AI479" i="53"/>
  <c r="AJ479" i="53" s="1"/>
  <c r="AK479" i="53" s="1"/>
  <c r="AL479" i="53" s="1"/>
  <c r="AM479" i="53" s="1"/>
  <c r="AN479" i="53" s="1"/>
  <c r="AO479" i="53" s="1"/>
  <c r="AI478" i="53"/>
  <c r="AJ478" i="53" s="1"/>
  <c r="AK478" i="53" s="1"/>
  <c r="AL478" i="53" s="1"/>
  <c r="AM478" i="53" s="1"/>
  <c r="AN478" i="53" s="1"/>
  <c r="AO478" i="53" s="1"/>
  <c r="Z478" i="53"/>
  <c r="R478" i="53"/>
  <c r="E479" i="53" s="1"/>
  <c r="Q478" i="53"/>
  <c r="P478" i="53"/>
  <c r="O478" i="53"/>
  <c r="M478" i="53"/>
  <c r="N478" i="53" s="1"/>
  <c r="A478" i="53"/>
  <c r="Z471" i="53"/>
  <c r="R471" i="53"/>
  <c r="E472" i="53" s="1"/>
  <c r="Q471" i="53"/>
  <c r="P471" i="53"/>
  <c r="E471" i="53" s="1"/>
  <c r="E475" i="53" s="1"/>
  <c r="O471" i="53"/>
  <c r="M471" i="53"/>
  <c r="N471" i="53" s="1"/>
  <c r="A471" i="53"/>
  <c r="AE470" i="53"/>
  <c r="AD470" i="53"/>
  <c r="AC470" i="53"/>
  <c r="AB470" i="53"/>
  <c r="AA470" i="53"/>
  <c r="I470" i="53"/>
  <c r="H470" i="53"/>
  <c r="G470" i="53"/>
  <c r="F470" i="53"/>
  <c r="E470" i="53"/>
  <c r="T458" i="53"/>
  <c r="E459" i="53" s="1"/>
  <c r="S458" i="53"/>
  <c r="R458" i="53"/>
  <c r="E458" i="53" s="1"/>
  <c r="E462" i="53" s="1"/>
  <c r="Q458" i="53"/>
  <c r="P458" i="53"/>
  <c r="O458" i="53"/>
  <c r="M458" i="53"/>
  <c r="N458" i="53" s="1"/>
  <c r="A458" i="53"/>
  <c r="T451" i="53"/>
  <c r="E452" i="53" s="1"/>
  <c r="S451" i="53"/>
  <c r="R451" i="53"/>
  <c r="E451" i="53" s="1"/>
  <c r="Q451" i="53"/>
  <c r="P451" i="53"/>
  <c r="O451" i="53"/>
  <c r="M451" i="53"/>
  <c r="N451" i="53" s="1"/>
  <c r="A451" i="53"/>
  <c r="T444" i="53"/>
  <c r="E445" i="53" s="1"/>
  <c r="S444" i="53"/>
  <c r="R444" i="53"/>
  <c r="E444" i="53" s="1"/>
  <c r="E448" i="53" s="1"/>
  <c r="Q444" i="53"/>
  <c r="P444" i="53"/>
  <c r="O444" i="53"/>
  <c r="M444" i="53"/>
  <c r="N444" i="53" s="1"/>
  <c r="A444" i="53"/>
  <c r="T437" i="53"/>
  <c r="E438" i="53" s="1"/>
  <c r="S437" i="53"/>
  <c r="R437" i="53"/>
  <c r="E437" i="53" s="1"/>
  <c r="Q437" i="53"/>
  <c r="P437" i="53"/>
  <c r="O437" i="53"/>
  <c r="M437" i="53"/>
  <c r="N437" i="53" s="1"/>
  <c r="A437" i="53"/>
  <c r="T430" i="53"/>
  <c r="E431" i="53" s="1"/>
  <c r="S430" i="53"/>
  <c r="R430" i="53"/>
  <c r="E430" i="53" s="1"/>
  <c r="E434" i="53" s="1"/>
  <c r="Q430" i="53"/>
  <c r="P430" i="53"/>
  <c r="O430" i="53"/>
  <c r="M430" i="53"/>
  <c r="N430" i="53" s="1"/>
  <c r="A430" i="53"/>
  <c r="T423" i="53"/>
  <c r="E424" i="53" s="1"/>
  <c r="S423" i="53"/>
  <c r="R423" i="53"/>
  <c r="E423" i="53" s="1"/>
  <c r="Q423" i="53"/>
  <c r="P423" i="53"/>
  <c r="O423" i="53"/>
  <c r="M423" i="53"/>
  <c r="N423" i="53" s="1"/>
  <c r="A423" i="53"/>
  <c r="T416" i="53"/>
  <c r="E417" i="53" s="1"/>
  <c r="S416" i="53"/>
  <c r="R416" i="53"/>
  <c r="E416" i="53" s="1"/>
  <c r="E420" i="53" s="1"/>
  <c r="Q416" i="53"/>
  <c r="P416" i="53"/>
  <c r="O416" i="53"/>
  <c r="M416" i="53"/>
  <c r="N416" i="53" s="1"/>
  <c r="A416" i="53"/>
  <c r="T409" i="53"/>
  <c r="E410" i="53" s="1"/>
  <c r="S409" i="53"/>
  <c r="R409" i="53"/>
  <c r="E409" i="53" s="1"/>
  <c r="Q409" i="53"/>
  <c r="P409" i="53"/>
  <c r="O409" i="53"/>
  <c r="M409" i="53"/>
  <c r="N409" i="53" s="1"/>
  <c r="A409" i="53"/>
  <c r="T402" i="53"/>
  <c r="E403" i="53" s="1"/>
  <c r="S402" i="53"/>
  <c r="R402" i="53"/>
  <c r="E402" i="53" s="1"/>
  <c r="E406" i="53" s="1"/>
  <c r="Q402" i="53"/>
  <c r="P402" i="53"/>
  <c r="O402" i="53"/>
  <c r="M402" i="53"/>
  <c r="N402" i="53" s="1"/>
  <c r="A402" i="53"/>
  <c r="T395" i="53"/>
  <c r="E396" i="53" s="1"/>
  <c r="S395" i="53"/>
  <c r="R395" i="53"/>
  <c r="E395" i="53" s="1"/>
  <c r="Q395" i="53"/>
  <c r="P395" i="53"/>
  <c r="O395" i="53"/>
  <c r="M395" i="53"/>
  <c r="N395" i="53" s="1"/>
  <c r="A395" i="53"/>
  <c r="I394" i="53"/>
  <c r="H394" i="53"/>
  <c r="G394" i="53"/>
  <c r="F394" i="53"/>
  <c r="E394" i="53"/>
  <c r="T384" i="53"/>
  <c r="E385" i="53" s="1"/>
  <c r="S384" i="53"/>
  <c r="R384" i="53"/>
  <c r="Q384" i="53"/>
  <c r="P384" i="53"/>
  <c r="O384" i="53"/>
  <c r="M384" i="53"/>
  <c r="N384" i="53" s="1"/>
  <c r="B384" i="53"/>
  <c r="A384" i="53"/>
  <c r="T377" i="53"/>
  <c r="E378" i="53" s="1"/>
  <c r="S377" i="53"/>
  <c r="R377" i="53"/>
  <c r="Q377" i="53"/>
  <c r="P377" i="53"/>
  <c r="O377" i="53"/>
  <c r="M377" i="53"/>
  <c r="N377" i="53" s="1"/>
  <c r="B377" i="53"/>
  <c r="A377" i="53"/>
  <c r="T370" i="53"/>
  <c r="E371" i="53" s="1"/>
  <c r="S370" i="53"/>
  <c r="R370" i="53"/>
  <c r="Q370" i="53"/>
  <c r="P370" i="53"/>
  <c r="O370" i="53"/>
  <c r="M370" i="53"/>
  <c r="N370" i="53" s="1"/>
  <c r="B370" i="53"/>
  <c r="A370" i="53"/>
  <c r="T363" i="53"/>
  <c r="E364" i="53" s="1"/>
  <c r="S363" i="53"/>
  <c r="R363" i="53"/>
  <c r="E363" i="53" s="1"/>
  <c r="E367" i="53" s="1"/>
  <c r="Q363" i="53"/>
  <c r="P363" i="53"/>
  <c r="O363" i="53"/>
  <c r="M363" i="53"/>
  <c r="N363" i="53" s="1"/>
  <c r="B363" i="53"/>
  <c r="A363" i="53"/>
  <c r="T356" i="53"/>
  <c r="E357" i="53" s="1"/>
  <c r="S356" i="53"/>
  <c r="R356" i="53"/>
  <c r="Q356" i="53"/>
  <c r="P356" i="53"/>
  <c r="O356" i="53"/>
  <c r="M356" i="53"/>
  <c r="N356" i="53" s="1"/>
  <c r="B356" i="53"/>
  <c r="A356" i="53"/>
  <c r="T349" i="53"/>
  <c r="E350" i="53" s="1"/>
  <c r="S349" i="53"/>
  <c r="R349" i="53"/>
  <c r="Q349" i="53"/>
  <c r="P349" i="53"/>
  <c r="O349" i="53"/>
  <c r="M349" i="53"/>
  <c r="N349" i="53" s="1"/>
  <c r="B349" i="53"/>
  <c r="A349" i="53"/>
  <c r="T342" i="53"/>
  <c r="E343" i="53" s="1"/>
  <c r="S342" i="53"/>
  <c r="R342" i="53"/>
  <c r="Q342" i="53"/>
  <c r="P342" i="53"/>
  <c r="O342" i="53"/>
  <c r="M342" i="53"/>
  <c r="N342" i="53" s="1"/>
  <c r="B342" i="53"/>
  <c r="A342" i="53"/>
  <c r="T335" i="53"/>
  <c r="E336" i="53" s="1"/>
  <c r="S335" i="53"/>
  <c r="R335" i="53"/>
  <c r="E335" i="53" s="1"/>
  <c r="E339" i="53" s="1"/>
  <c r="Q335" i="53"/>
  <c r="P335" i="53"/>
  <c r="O335" i="53"/>
  <c r="M335" i="53"/>
  <c r="N335" i="53" s="1"/>
  <c r="B335" i="53"/>
  <c r="A335" i="53"/>
  <c r="T328" i="53"/>
  <c r="E329" i="53" s="1"/>
  <c r="S328" i="53"/>
  <c r="R328" i="53"/>
  <c r="Q328" i="53"/>
  <c r="P328" i="53"/>
  <c r="O328" i="53"/>
  <c r="M328" i="53"/>
  <c r="N328" i="53" s="1"/>
  <c r="B328" i="53"/>
  <c r="A328" i="53"/>
  <c r="T321" i="53"/>
  <c r="E322" i="53" s="1"/>
  <c r="S321" i="53"/>
  <c r="R321" i="53"/>
  <c r="Q321" i="53"/>
  <c r="P321" i="53"/>
  <c r="O321" i="53"/>
  <c r="M321" i="53"/>
  <c r="N321" i="53" s="1"/>
  <c r="B321" i="53"/>
  <c r="A321" i="53"/>
  <c r="I320" i="53"/>
  <c r="H320" i="53"/>
  <c r="G320" i="53"/>
  <c r="F320" i="53"/>
  <c r="E320" i="53"/>
  <c r="S307" i="53"/>
  <c r="R307" i="53"/>
  <c r="E307" i="53" s="1"/>
  <c r="E310" i="53" s="1"/>
  <c r="Q307" i="53"/>
  <c r="P307" i="53"/>
  <c r="O307" i="53"/>
  <c r="M307" i="53"/>
  <c r="N307" i="53" s="1"/>
  <c r="B307" i="53"/>
  <c r="A307" i="53"/>
  <c r="S301" i="53"/>
  <c r="R301" i="53"/>
  <c r="E301" i="53" s="1"/>
  <c r="E304" i="53" s="1"/>
  <c r="Q301" i="53"/>
  <c r="P301" i="53"/>
  <c r="O301" i="53"/>
  <c r="M301" i="53"/>
  <c r="N301" i="53" s="1"/>
  <c r="B301" i="53"/>
  <c r="A301" i="53"/>
  <c r="S295" i="53"/>
  <c r="R295" i="53"/>
  <c r="Q295" i="53"/>
  <c r="P295" i="53"/>
  <c r="O295" i="53"/>
  <c r="M295" i="53"/>
  <c r="N295" i="53" s="1"/>
  <c r="B295" i="53"/>
  <c r="A295" i="53"/>
  <c r="S289" i="53"/>
  <c r="R289" i="53"/>
  <c r="E289" i="53" s="1"/>
  <c r="Q289" i="53"/>
  <c r="P289" i="53"/>
  <c r="O289" i="53"/>
  <c r="M289" i="53"/>
  <c r="N289" i="53" s="1"/>
  <c r="B289" i="53"/>
  <c r="A289" i="53"/>
  <c r="S283" i="53"/>
  <c r="R283" i="53"/>
  <c r="E283" i="53" s="1"/>
  <c r="E286" i="53" s="1"/>
  <c r="Q283" i="53"/>
  <c r="P283" i="53"/>
  <c r="O283" i="53"/>
  <c r="M283" i="53"/>
  <c r="N283" i="53" s="1"/>
  <c r="B283" i="53"/>
  <c r="A283" i="53"/>
  <c r="S277" i="53"/>
  <c r="R277" i="53"/>
  <c r="Q277" i="53"/>
  <c r="P277" i="53"/>
  <c r="O277" i="53"/>
  <c r="M277" i="53"/>
  <c r="N277" i="53" s="1"/>
  <c r="B277" i="53"/>
  <c r="A277" i="53"/>
  <c r="S271" i="53"/>
  <c r="R271" i="53"/>
  <c r="E271" i="53" s="1"/>
  <c r="Q271" i="53"/>
  <c r="P271" i="53"/>
  <c r="O271" i="53"/>
  <c r="M271" i="53"/>
  <c r="N271" i="53" s="1"/>
  <c r="B271" i="53"/>
  <c r="A271" i="53"/>
  <c r="S265" i="53"/>
  <c r="R265" i="53"/>
  <c r="E265" i="53" s="1"/>
  <c r="E268" i="53" s="1"/>
  <c r="Q265" i="53"/>
  <c r="P265" i="53"/>
  <c r="O265" i="53"/>
  <c r="M265" i="53"/>
  <c r="N265" i="53" s="1"/>
  <c r="B265" i="53"/>
  <c r="A265" i="53"/>
  <c r="S259" i="53"/>
  <c r="R259" i="53"/>
  <c r="Q259" i="53"/>
  <c r="P259" i="53"/>
  <c r="O259" i="53"/>
  <c r="M259" i="53"/>
  <c r="N259" i="53" s="1"/>
  <c r="B259" i="53"/>
  <c r="A259" i="53"/>
  <c r="S253" i="53"/>
  <c r="R253" i="53"/>
  <c r="E253" i="53" s="1"/>
  <c r="Q253" i="53"/>
  <c r="P253" i="53"/>
  <c r="O253" i="53"/>
  <c r="M253" i="53"/>
  <c r="N253" i="53" s="1"/>
  <c r="B253" i="53"/>
  <c r="A253" i="53"/>
  <c r="S247" i="53"/>
  <c r="R247" i="53"/>
  <c r="E247" i="53" s="1"/>
  <c r="Q247" i="53"/>
  <c r="P247" i="53"/>
  <c r="O247" i="53"/>
  <c r="M247" i="53"/>
  <c r="N247" i="53" s="1"/>
  <c r="B247" i="53"/>
  <c r="A247" i="53"/>
  <c r="S241" i="53"/>
  <c r="R241" i="53"/>
  <c r="Q241" i="53"/>
  <c r="P241" i="53"/>
  <c r="O241" i="53"/>
  <c r="M241" i="53"/>
  <c r="N241" i="53" s="1"/>
  <c r="B241" i="53"/>
  <c r="A241" i="53"/>
  <c r="S235" i="53"/>
  <c r="R235" i="53"/>
  <c r="E235" i="53" s="1"/>
  <c r="Q235" i="53"/>
  <c r="P235" i="53"/>
  <c r="O235" i="53"/>
  <c r="M235" i="53"/>
  <c r="N235" i="53" s="1"/>
  <c r="B235" i="53"/>
  <c r="A235" i="53"/>
  <c r="S229" i="53"/>
  <c r="R229" i="53"/>
  <c r="E229" i="53" s="1"/>
  <c r="E232" i="53" s="1"/>
  <c r="Q229" i="53"/>
  <c r="P229" i="53"/>
  <c r="O229" i="53"/>
  <c r="M229" i="53"/>
  <c r="N229" i="53" s="1"/>
  <c r="B229" i="53"/>
  <c r="A229" i="53"/>
  <c r="S223" i="53"/>
  <c r="R223" i="53"/>
  <c r="Q223" i="53"/>
  <c r="P223" i="53"/>
  <c r="O223" i="53"/>
  <c r="M223" i="53"/>
  <c r="N223" i="53" s="1"/>
  <c r="B223" i="53"/>
  <c r="A223" i="53"/>
  <c r="S217" i="53"/>
  <c r="R217" i="53"/>
  <c r="E217" i="53" s="1"/>
  <c r="Q217" i="53"/>
  <c r="P217" i="53"/>
  <c r="O217" i="53"/>
  <c r="M217" i="53"/>
  <c r="N217" i="53" s="1"/>
  <c r="B217" i="53"/>
  <c r="A217" i="53"/>
  <c r="S211" i="53"/>
  <c r="R211" i="53"/>
  <c r="E211" i="53" s="1"/>
  <c r="E214" i="53" s="1"/>
  <c r="Q211" i="53"/>
  <c r="P211" i="53"/>
  <c r="O211" i="53"/>
  <c r="M211" i="53"/>
  <c r="N211" i="53" s="1"/>
  <c r="B211" i="53"/>
  <c r="A211" i="53"/>
  <c r="S205" i="53"/>
  <c r="R205" i="53"/>
  <c r="Q205" i="53"/>
  <c r="P205" i="53"/>
  <c r="O205" i="53"/>
  <c r="M205" i="53"/>
  <c r="N205" i="53" s="1"/>
  <c r="B205" i="53"/>
  <c r="A205" i="53"/>
  <c r="S199" i="53"/>
  <c r="R199" i="53"/>
  <c r="E199" i="53" s="1"/>
  <c r="Q199" i="53"/>
  <c r="P199" i="53"/>
  <c r="O199" i="53"/>
  <c r="M199" i="53"/>
  <c r="N199" i="53" s="1"/>
  <c r="B199" i="53"/>
  <c r="A199" i="53"/>
  <c r="S193" i="53"/>
  <c r="R193" i="53"/>
  <c r="E193" i="53" s="1"/>
  <c r="E196" i="53" s="1"/>
  <c r="Q193" i="53"/>
  <c r="P193" i="53"/>
  <c r="O193" i="53"/>
  <c r="M193" i="53"/>
  <c r="N193" i="53" s="1"/>
  <c r="B193" i="53"/>
  <c r="A193" i="53"/>
  <c r="S187" i="53"/>
  <c r="R187" i="53"/>
  <c r="Q187" i="53"/>
  <c r="P187" i="53"/>
  <c r="O187" i="53"/>
  <c r="M187" i="53"/>
  <c r="N187" i="53" s="1"/>
  <c r="B187" i="53"/>
  <c r="A187" i="53"/>
  <c r="S181" i="53"/>
  <c r="R181" i="53"/>
  <c r="E181" i="53" s="1"/>
  <c r="E184" i="53" s="1"/>
  <c r="Q181" i="53"/>
  <c r="P181" i="53"/>
  <c r="O181" i="53"/>
  <c r="M181" i="53"/>
  <c r="N181" i="53" s="1"/>
  <c r="B181" i="53"/>
  <c r="A181" i="53"/>
  <c r="S175" i="53"/>
  <c r="R175" i="53"/>
  <c r="E175" i="53" s="1"/>
  <c r="Q175" i="53"/>
  <c r="P175" i="53"/>
  <c r="O175" i="53"/>
  <c r="M175" i="53"/>
  <c r="N175" i="53" s="1"/>
  <c r="B175" i="53"/>
  <c r="A175" i="53"/>
  <c r="S169" i="53"/>
  <c r="R169" i="53"/>
  <c r="Q169" i="53"/>
  <c r="P169" i="53"/>
  <c r="O169" i="53"/>
  <c r="M169" i="53"/>
  <c r="N169" i="53" s="1"/>
  <c r="B169" i="53"/>
  <c r="A169" i="53"/>
  <c r="S163" i="53"/>
  <c r="R163" i="53"/>
  <c r="E163" i="53" s="1"/>
  <c r="E166" i="53" s="1"/>
  <c r="Q163" i="53"/>
  <c r="P163" i="53"/>
  <c r="O163" i="53"/>
  <c r="M163" i="53"/>
  <c r="N163" i="53" s="1"/>
  <c r="B163" i="53"/>
  <c r="A163" i="53"/>
  <c r="S157" i="53"/>
  <c r="R157" i="53"/>
  <c r="E157" i="53" s="1"/>
  <c r="E160" i="53" s="1"/>
  <c r="Q157" i="53"/>
  <c r="P157" i="53"/>
  <c r="O157" i="53"/>
  <c r="M157" i="53"/>
  <c r="N157" i="53" s="1"/>
  <c r="B157" i="53"/>
  <c r="A157" i="53"/>
  <c r="S151" i="53"/>
  <c r="R151" i="53"/>
  <c r="Q151" i="53"/>
  <c r="P151" i="53"/>
  <c r="O151" i="53"/>
  <c r="M151" i="53"/>
  <c r="N151" i="53" s="1"/>
  <c r="B151" i="53"/>
  <c r="A151" i="53"/>
  <c r="S145" i="53"/>
  <c r="R145" i="53"/>
  <c r="E145" i="53" s="1"/>
  <c r="Q145" i="53"/>
  <c r="P145" i="53"/>
  <c r="O145" i="53"/>
  <c r="M145" i="53"/>
  <c r="N145" i="53" s="1"/>
  <c r="B145" i="53"/>
  <c r="A145" i="53"/>
  <c r="S139" i="53"/>
  <c r="R139" i="53"/>
  <c r="E139" i="53" s="1"/>
  <c r="E142" i="53" s="1"/>
  <c r="Q139" i="53"/>
  <c r="P139" i="53"/>
  <c r="O139" i="53"/>
  <c r="M139" i="53"/>
  <c r="N139" i="53" s="1"/>
  <c r="B139" i="53"/>
  <c r="A139" i="53"/>
  <c r="S133" i="53"/>
  <c r="R133" i="53"/>
  <c r="Q133" i="53"/>
  <c r="P133" i="53"/>
  <c r="O133" i="53"/>
  <c r="M133" i="53"/>
  <c r="N133" i="53" s="1"/>
  <c r="B133" i="53"/>
  <c r="A133" i="53"/>
  <c r="S127" i="53"/>
  <c r="R127" i="53"/>
  <c r="E127" i="53" s="1"/>
  <c r="Q127" i="53"/>
  <c r="P127" i="53"/>
  <c r="O127" i="53"/>
  <c r="M127" i="53"/>
  <c r="N127" i="53" s="1"/>
  <c r="B127" i="53"/>
  <c r="A127" i="53"/>
  <c r="S121" i="53"/>
  <c r="R121" i="53"/>
  <c r="E121" i="53" s="1"/>
  <c r="E124" i="53" s="1"/>
  <c r="Q121" i="53"/>
  <c r="P121" i="53"/>
  <c r="O121" i="53"/>
  <c r="M121" i="53"/>
  <c r="N121" i="53" s="1"/>
  <c r="B121" i="53"/>
  <c r="A121" i="53"/>
  <c r="S115" i="53"/>
  <c r="R115" i="53"/>
  <c r="Q115" i="53"/>
  <c r="P115" i="53"/>
  <c r="O115" i="53"/>
  <c r="M115" i="53"/>
  <c r="N115" i="53" s="1"/>
  <c r="B115" i="53"/>
  <c r="A115" i="53"/>
  <c r="S109" i="53"/>
  <c r="R109" i="53"/>
  <c r="E109" i="53" s="1"/>
  <c r="Q109" i="53"/>
  <c r="P109" i="53"/>
  <c r="O109" i="53"/>
  <c r="M109" i="53"/>
  <c r="N109" i="53" s="1"/>
  <c r="B109" i="53"/>
  <c r="A109" i="53"/>
  <c r="S103" i="53"/>
  <c r="R103" i="53"/>
  <c r="E103" i="53" s="1"/>
  <c r="E106" i="53" s="1"/>
  <c r="Q103" i="53"/>
  <c r="P103" i="53"/>
  <c r="O103" i="53"/>
  <c r="M103" i="53"/>
  <c r="N103" i="53" s="1"/>
  <c r="B103" i="53"/>
  <c r="A103" i="53"/>
  <c r="S97" i="53"/>
  <c r="R97" i="53"/>
  <c r="Q97" i="53"/>
  <c r="P97" i="53"/>
  <c r="O97" i="53"/>
  <c r="M97" i="53"/>
  <c r="N97" i="53" s="1"/>
  <c r="B97" i="53"/>
  <c r="A97" i="53"/>
  <c r="S91" i="53"/>
  <c r="R91" i="53"/>
  <c r="E91" i="53" s="1"/>
  <c r="E94" i="53" s="1"/>
  <c r="Q91" i="53"/>
  <c r="P91" i="53"/>
  <c r="O91" i="53"/>
  <c r="M91" i="53"/>
  <c r="N91" i="53" s="1"/>
  <c r="B91" i="53"/>
  <c r="A91" i="53"/>
  <c r="S85" i="53"/>
  <c r="R85" i="53"/>
  <c r="E85" i="53" s="1"/>
  <c r="E88" i="53" s="1"/>
  <c r="Q85" i="53"/>
  <c r="P85" i="53"/>
  <c r="O85" i="53"/>
  <c r="M85" i="53"/>
  <c r="N85" i="53" s="1"/>
  <c r="B85" i="53"/>
  <c r="A85" i="53"/>
  <c r="S79" i="53"/>
  <c r="R79" i="53"/>
  <c r="Q79" i="53"/>
  <c r="P79" i="53"/>
  <c r="O79" i="53"/>
  <c r="M79" i="53"/>
  <c r="N79" i="53" s="1"/>
  <c r="B79" i="53"/>
  <c r="A79" i="53"/>
  <c r="S73" i="53"/>
  <c r="R73" i="53"/>
  <c r="E73" i="53" s="1"/>
  <c r="E76" i="53" s="1"/>
  <c r="Q73" i="53"/>
  <c r="P73" i="53"/>
  <c r="O73" i="53"/>
  <c r="M73" i="53"/>
  <c r="N73" i="53" s="1"/>
  <c r="B73" i="53"/>
  <c r="A73" i="53"/>
  <c r="S67" i="53"/>
  <c r="R67" i="53"/>
  <c r="E67" i="53" s="1"/>
  <c r="E70" i="53" s="1"/>
  <c r="Q67" i="53"/>
  <c r="P67" i="53"/>
  <c r="O67" i="53"/>
  <c r="M67" i="53"/>
  <c r="N67" i="53" s="1"/>
  <c r="B67" i="53"/>
  <c r="A67" i="53"/>
  <c r="S61" i="53"/>
  <c r="R61" i="53"/>
  <c r="Q61" i="53"/>
  <c r="P61" i="53"/>
  <c r="O61" i="53"/>
  <c r="M61" i="53"/>
  <c r="N61" i="53" s="1"/>
  <c r="B61" i="53"/>
  <c r="A61" i="53"/>
  <c r="S55" i="53"/>
  <c r="R55" i="53"/>
  <c r="E55" i="53" s="1"/>
  <c r="Q55" i="53"/>
  <c r="P55" i="53"/>
  <c r="O55" i="53"/>
  <c r="M55" i="53"/>
  <c r="N55" i="53" s="1"/>
  <c r="B55" i="53"/>
  <c r="A55" i="53"/>
  <c r="S49" i="53"/>
  <c r="R49" i="53"/>
  <c r="E49" i="53" s="1"/>
  <c r="E52" i="53" s="1"/>
  <c r="Q49" i="53"/>
  <c r="P49" i="53"/>
  <c r="O49" i="53"/>
  <c r="M49" i="53"/>
  <c r="N49" i="53" s="1"/>
  <c r="B49" i="53"/>
  <c r="A49" i="53"/>
  <c r="S43" i="53"/>
  <c r="R43" i="53"/>
  <c r="Q43" i="53"/>
  <c r="P43" i="53"/>
  <c r="O43" i="53"/>
  <c r="M43" i="53"/>
  <c r="N43" i="53" s="1"/>
  <c r="B43" i="53"/>
  <c r="A43" i="53"/>
  <c r="S37" i="53"/>
  <c r="R37" i="53"/>
  <c r="E37" i="53" s="1"/>
  <c r="E40" i="53" s="1"/>
  <c r="Q37" i="53"/>
  <c r="P37" i="53"/>
  <c r="O37" i="53"/>
  <c r="M37" i="53"/>
  <c r="N37" i="53" s="1"/>
  <c r="B37" i="53"/>
  <c r="A37" i="53"/>
  <c r="S31" i="53"/>
  <c r="R31" i="53"/>
  <c r="E31" i="53" s="1"/>
  <c r="E34" i="53" s="1"/>
  <c r="Q31" i="53"/>
  <c r="P31" i="53"/>
  <c r="O31" i="53"/>
  <c r="M31" i="53"/>
  <c r="N31" i="53" s="1"/>
  <c r="B31" i="53"/>
  <c r="A31" i="53"/>
  <c r="S25" i="53"/>
  <c r="R25" i="53"/>
  <c r="Q25" i="53"/>
  <c r="P25" i="53"/>
  <c r="O25" i="53"/>
  <c r="M25" i="53"/>
  <c r="N25" i="53" s="1"/>
  <c r="B25" i="53"/>
  <c r="A25" i="53"/>
  <c r="S19" i="53"/>
  <c r="R19" i="53"/>
  <c r="E19" i="53" s="1"/>
  <c r="E22" i="53" s="1"/>
  <c r="Q19" i="53"/>
  <c r="P19" i="53"/>
  <c r="O19" i="53"/>
  <c r="M19" i="53"/>
  <c r="N19" i="53" s="1"/>
  <c r="B19" i="53"/>
  <c r="A19" i="53"/>
  <c r="S13" i="53"/>
  <c r="R13" i="53"/>
  <c r="E13" i="53" s="1"/>
  <c r="E16" i="53" s="1"/>
  <c r="Q13" i="53"/>
  <c r="P13" i="53"/>
  <c r="O13" i="53"/>
  <c r="M13" i="53"/>
  <c r="N13" i="53" s="1"/>
  <c r="B13" i="53"/>
  <c r="A13" i="53"/>
  <c r="B5" i="53"/>
  <c r="B4" i="53"/>
  <c r="B3" i="53"/>
  <c r="B821" i="52"/>
  <c r="B845" i="52" s="1"/>
  <c r="I796" i="52"/>
  <c r="H796" i="52"/>
  <c r="G796" i="52"/>
  <c r="F796" i="52"/>
  <c r="E796" i="52"/>
  <c r="B796" i="52"/>
  <c r="B820" i="52" s="1"/>
  <c r="B844" i="52" s="1"/>
  <c r="I795" i="52"/>
  <c r="H795" i="52"/>
  <c r="G795" i="52"/>
  <c r="F795" i="52"/>
  <c r="E795" i="52"/>
  <c r="B795" i="52"/>
  <c r="B819" i="52" s="1"/>
  <c r="B843" i="52" s="1"/>
  <c r="I794" i="52"/>
  <c r="H794" i="52"/>
  <c r="G794" i="52"/>
  <c r="F794" i="52"/>
  <c r="E794" i="52"/>
  <c r="B794" i="52"/>
  <c r="B818" i="52" s="1"/>
  <c r="B842" i="52" s="1"/>
  <c r="I793" i="52"/>
  <c r="H793" i="52"/>
  <c r="G793" i="52"/>
  <c r="F793" i="52"/>
  <c r="E793" i="52"/>
  <c r="B793" i="52"/>
  <c r="I792" i="52"/>
  <c r="H792" i="52"/>
  <c r="G792" i="52"/>
  <c r="F792" i="52"/>
  <c r="E792" i="52"/>
  <c r="B792" i="52"/>
  <c r="B816" i="52" s="1"/>
  <c r="B840" i="52" s="1"/>
  <c r="I791" i="52"/>
  <c r="H791" i="52"/>
  <c r="G791" i="52"/>
  <c r="F791" i="52"/>
  <c r="E791" i="52"/>
  <c r="B791" i="52"/>
  <c r="B815" i="52" s="1"/>
  <c r="B839" i="52" s="1"/>
  <c r="I790" i="52"/>
  <c r="H790" i="52"/>
  <c r="G790" i="52"/>
  <c r="F790" i="52"/>
  <c r="E790" i="52"/>
  <c r="B790" i="52"/>
  <c r="B814" i="52" s="1"/>
  <c r="B838" i="52" s="1"/>
  <c r="I789" i="52"/>
  <c r="H789" i="52"/>
  <c r="G789" i="52"/>
  <c r="F789" i="52"/>
  <c r="E789" i="52"/>
  <c r="B789" i="52"/>
  <c r="B813" i="52" s="1"/>
  <c r="B837" i="52" s="1"/>
  <c r="I788" i="52"/>
  <c r="H788" i="52"/>
  <c r="G788" i="52"/>
  <c r="F788" i="52"/>
  <c r="E788" i="52"/>
  <c r="B788" i="52"/>
  <c r="I787" i="52"/>
  <c r="H787" i="52"/>
  <c r="G787" i="52"/>
  <c r="F787" i="52"/>
  <c r="E787" i="52"/>
  <c r="B787" i="52"/>
  <c r="B811" i="52" s="1"/>
  <c r="B835" i="52" s="1"/>
  <c r="I786" i="52"/>
  <c r="H786" i="52"/>
  <c r="G786" i="52"/>
  <c r="F786" i="52"/>
  <c r="E786" i="52"/>
  <c r="B786" i="52"/>
  <c r="B810" i="52" s="1"/>
  <c r="B834" i="52" s="1"/>
  <c r="I785" i="52"/>
  <c r="H785" i="52"/>
  <c r="G785" i="52"/>
  <c r="F785" i="52"/>
  <c r="E785" i="52"/>
  <c r="B785" i="52"/>
  <c r="I784" i="52"/>
  <c r="H784" i="52"/>
  <c r="G784" i="52"/>
  <c r="F784" i="52"/>
  <c r="E784" i="52"/>
  <c r="B784" i="52"/>
  <c r="B808" i="52" s="1"/>
  <c r="B832" i="52" s="1"/>
  <c r="I783" i="52"/>
  <c r="H783" i="52"/>
  <c r="G783" i="52"/>
  <c r="F783" i="52"/>
  <c r="E783" i="52"/>
  <c r="B783" i="52"/>
  <c r="B807" i="52" s="1"/>
  <c r="B831" i="52" s="1"/>
  <c r="I782" i="52"/>
  <c r="H782" i="52"/>
  <c r="G782" i="52"/>
  <c r="F782" i="52"/>
  <c r="E782" i="52"/>
  <c r="B782" i="52"/>
  <c r="B806" i="52" s="1"/>
  <c r="B830" i="52" s="1"/>
  <c r="I781" i="52"/>
  <c r="H781" i="52"/>
  <c r="G781" i="52"/>
  <c r="F781" i="52"/>
  <c r="E781" i="52"/>
  <c r="B781" i="52"/>
  <c r="B805" i="52" s="1"/>
  <c r="B829" i="52" s="1"/>
  <c r="I780" i="52"/>
  <c r="H780" i="52"/>
  <c r="G780" i="52"/>
  <c r="F780" i="52"/>
  <c r="E780" i="52"/>
  <c r="B780" i="52"/>
  <c r="I779" i="52"/>
  <c r="H779" i="52"/>
  <c r="G779" i="52"/>
  <c r="F779" i="52"/>
  <c r="E779" i="52"/>
  <c r="B779" i="52"/>
  <c r="I778" i="52"/>
  <c r="H778" i="52"/>
  <c r="G778" i="52"/>
  <c r="F778" i="52"/>
  <c r="E778" i="52"/>
  <c r="B778" i="52"/>
  <c r="B802" i="52" s="1"/>
  <c r="B826" i="52" s="1"/>
  <c r="I777" i="52"/>
  <c r="H777" i="52"/>
  <c r="G777" i="52"/>
  <c r="F777" i="52"/>
  <c r="E777" i="52"/>
  <c r="B777" i="52"/>
  <c r="O771" i="52"/>
  <c r="I769" i="52" s="1"/>
  <c r="M771" i="52"/>
  <c r="I768" i="52" s="1"/>
  <c r="O770" i="52"/>
  <c r="H769" i="52" s="1"/>
  <c r="M770" i="52"/>
  <c r="H768" i="52" s="1"/>
  <c r="O769" i="52"/>
  <c r="G769" i="52" s="1"/>
  <c r="M769" i="52"/>
  <c r="G768" i="52" s="1"/>
  <c r="O768" i="52"/>
  <c r="M768" i="52"/>
  <c r="F768" i="52" s="1"/>
  <c r="O767" i="52"/>
  <c r="E769" i="52" s="1"/>
  <c r="M767" i="52"/>
  <c r="E768" i="52" s="1"/>
  <c r="I749" i="52"/>
  <c r="H749" i="52"/>
  <c r="G749" i="52"/>
  <c r="F749" i="52"/>
  <c r="E749" i="52"/>
  <c r="I748" i="52"/>
  <c r="H748" i="52"/>
  <c r="G748" i="52"/>
  <c r="F748" i="52"/>
  <c r="E748" i="52"/>
  <c r="B748" i="52"/>
  <c r="I747" i="52"/>
  <c r="H747" i="52"/>
  <c r="G747" i="52"/>
  <c r="F747" i="52"/>
  <c r="E747" i="52"/>
  <c r="B747" i="52"/>
  <c r="I746" i="52"/>
  <c r="H746" i="52"/>
  <c r="G746" i="52"/>
  <c r="F746" i="52"/>
  <c r="E746" i="52"/>
  <c r="B746" i="52"/>
  <c r="I745" i="52"/>
  <c r="H745" i="52"/>
  <c r="G745" i="52"/>
  <c r="F745" i="52"/>
  <c r="E745" i="52"/>
  <c r="B745" i="52"/>
  <c r="I744" i="52"/>
  <c r="H744" i="52"/>
  <c r="G744" i="52"/>
  <c r="F744" i="52"/>
  <c r="E744" i="52"/>
  <c r="B744" i="52"/>
  <c r="I743" i="52"/>
  <c r="H743" i="52"/>
  <c r="G743" i="52"/>
  <c r="F743" i="52"/>
  <c r="E743" i="52"/>
  <c r="B743" i="52"/>
  <c r="I742" i="52"/>
  <c r="H742" i="52"/>
  <c r="G742" i="52"/>
  <c r="F742" i="52"/>
  <c r="E742" i="52"/>
  <c r="C742" i="52"/>
  <c r="I741" i="52"/>
  <c r="H741" i="52"/>
  <c r="G741" i="52"/>
  <c r="F741" i="52"/>
  <c r="E741" i="52"/>
  <c r="C741" i="52"/>
  <c r="B740" i="52"/>
  <c r="I739" i="52"/>
  <c r="H739" i="52"/>
  <c r="G739" i="52"/>
  <c r="F739" i="52"/>
  <c r="E739" i="52"/>
  <c r="C739" i="52"/>
  <c r="I738" i="52"/>
  <c r="H738" i="52"/>
  <c r="G738" i="52"/>
  <c r="F738" i="52"/>
  <c r="E738" i="52"/>
  <c r="C738" i="52"/>
  <c r="I737" i="52"/>
  <c r="H737" i="52"/>
  <c r="G737" i="52"/>
  <c r="F737" i="52"/>
  <c r="E737" i="52"/>
  <c r="C737" i="52"/>
  <c r="B736" i="52"/>
  <c r="I735" i="52"/>
  <c r="H735" i="52"/>
  <c r="G735" i="52"/>
  <c r="F735" i="52"/>
  <c r="E735" i="52"/>
  <c r="B735" i="52"/>
  <c r="I731" i="52"/>
  <c r="H731" i="52"/>
  <c r="G731" i="52"/>
  <c r="F731" i="52"/>
  <c r="E731" i="52"/>
  <c r="B731" i="52"/>
  <c r="I730" i="52"/>
  <c r="H730" i="52"/>
  <c r="G730" i="52"/>
  <c r="F730" i="52"/>
  <c r="E730" i="52"/>
  <c r="B730" i="52"/>
  <c r="I729" i="52"/>
  <c r="H729" i="52"/>
  <c r="G729" i="52"/>
  <c r="F729" i="52"/>
  <c r="E729" i="52"/>
  <c r="B729" i="52"/>
  <c r="I728" i="52"/>
  <c r="H728" i="52"/>
  <c r="G728" i="52"/>
  <c r="F728" i="52"/>
  <c r="E728" i="52"/>
  <c r="B728" i="52"/>
  <c r="I727" i="52"/>
  <c r="H727" i="52"/>
  <c r="G727" i="52"/>
  <c r="F727" i="52"/>
  <c r="E727" i="52"/>
  <c r="B727" i="52"/>
  <c r="I725" i="52"/>
  <c r="H725" i="52"/>
  <c r="G725" i="52"/>
  <c r="F725" i="52"/>
  <c r="E725" i="52"/>
  <c r="B725" i="52"/>
  <c r="I724" i="52"/>
  <c r="H724" i="52"/>
  <c r="G724" i="52"/>
  <c r="F724" i="52"/>
  <c r="E724" i="52"/>
  <c r="B724" i="52"/>
  <c r="I722" i="52"/>
  <c r="H722" i="52"/>
  <c r="G722" i="52"/>
  <c r="F722" i="52"/>
  <c r="E722" i="52"/>
  <c r="B722" i="52"/>
  <c r="I721" i="52"/>
  <c r="H721" i="52"/>
  <c r="G721" i="52"/>
  <c r="F721" i="52"/>
  <c r="E721" i="52"/>
  <c r="B721" i="52"/>
  <c r="I720" i="52"/>
  <c r="H720" i="52"/>
  <c r="G720" i="52"/>
  <c r="F720" i="52"/>
  <c r="E720" i="52"/>
  <c r="B720" i="52"/>
  <c r="I718" i="52"/>
  <c r="H718" i="52"/>
  <c r="G718" i="52"/>
  <c r="F718" i="52"/>
  <c r="E718" i="52"/>
  <c r="B718" i="52"/>
  <c r="I717" i="52"/>
  <c r="H717" i="52"/>
  <c r="G717" i="52"/>
  <c r="F717" i="52"/>
  <c r="E717" i="52"/>
  <c r="B717" i="52"/>
  <c r="I716" i="52"/>
  <c r="H716" i="52"/>
  <c r="G716" i="52"/>
  <c r="F716" i="52"/>
  <c r="E716" i="52"/>
  <c r="B716" i="52"/>
  <c r="C711" i="52"/>
  <c r="C710" i="52"/>
  <c r="C709" i="52"/>
  <c r="C708" i="52"/>
  <c r="C707" i="52"/>
  <c r="C706" i="52"/>
  <c r="C705" i="52"/>
  <c r="C704" i="52"/>
  <c r="C703" i="52"/>
  <c r="C702" i="52"/>
  <c r="C701" i="52"/>
  <c r="C700" i="52"/>
  <c r="C699" i="52"/>
  <c r="C698" i="52"/>
  <c r="C697" i="52"/>
  <c r="C696" i="52"/>
  <c r="C695" i="52"/>
  <c r="C694" i="52"/>
  <c r="C693" i="52"/>
  <c r="C692" i="52"/>
  <c r="I688" i="52"/>
  <c r="H688" i="52"/>
  <c r="G688" i="52"/>
  <c r="F688" i="52"/>
  <c r="E688" i="52"/>
  <c r="B688" i="52"/>
  <c r="I687" i="52"/>
  <c r="H687" i="52"/>
  <c r="G687" i="52"/>
  <c r="F687" i="52"/>
  <c r="E687" i="52"/>
  <c r="B687" i="52"/>
  <c r="I686" i="52"/>
  <c r="H686" i="52"/>
  <c r="G686" i="52"/>
  <c r="F686" i="52"/>
  <c r="E686" i="52"/>
  <c r="B686" i="52"/>
  <c r="I685" i="52"/>
  <c r="H685" i="52"/>
  <c r="G685" i="52"/>
  <c r="F685" i="52"/>
  <c r="E685" i="52"/>
  <c r="B685" i="52"/>
  <c r="I681" i="52"/>
  <c r="H681" i="52"/>
  <c r="G681" i="52"/>
  <c r="F681" i="52"/>
  <c r="E681" i="52"/>
  <c r="B681" i="52"/>
  <c r="I680" i="52"/>
  <c r="H680" i="52"/>
  <c r="G680" i="52"/>
  <c r="F680" i="52"/>
  <c r="E680" i="52"/>
  <c r="B680" i="52"/>
  <c r="I679" i="52"/>
  <c r="H679" i="52"/>
  <c r="G679" i="52"/>
  <c r="F679" i="52"/>
  <c r="E679" i="52"/>
  <c r="B679" i="52"/>
  <c r="I678" i="52"/>
  <c r="H678" i="52"/>
  <c r="G678" i="52"/>
  <c r="F678" i="52"/>
  <c r="E678" i="52"/>
  <c r="B678" i="52"/>
  <c r="I677" i="52"/>
  <c r="H677" i="52"/>
  <c r="G677" i="52"/>
  <c r="F677" i="52"/>
  <c r="E677" i="52"/>
  <c r="B677" i="52"/>
  <c r="I676" i="52"/>
  <c r="H676" i="52"/>
  <c r="G676" i="52"/>
  <c r="F676" i="52"/>
  <c r="E676" i="52"/>
  <c r="B676" i="52"/>
  <c r="I675" i="52"/>
  <c r="H675" i="52"/>
  <c r="G675" i="52"/>
  <c r="F675" i="52"/>
  <c r="E675" i="52"/>
  <c r="B675" i="52"/>
  <c r="I674" i="52"/>
  <c r="H674" i="52"/>
  <c r="G674" i="52"/>
  <c r="F674" i="52"/>
  <c r="E674" i="52"/>
  <c r="B674" i="52"/>
  <c r="I673" i="52"/>
  <c r="H673" i="52"/>
  <c r="G673" i="52"/>
  <c r="F673" i="52"/>
  <c r="E673" i="52"/>
  <c r="B673" i="52"/>
  <c r="I672" i="52"/>
  <c r="H672" i="52"/>
  <c r="G672" i="52"/>
  <c r="F672" i="52"/>
  <c r="E672" i="52"/>
  <c r="B672" i="52"/>
  <c r="I671" i="52"/>
  <c r="H671" i="52"/>
  <c r="G671" i="52"/>
  <c r="F671" i="52"/>
  <c r="E671" i="52"/>
  <c r="B671" i="52"/>
  <c r="I670" i="52"/>
  <c r="H670" i="52"/>
  <c r="G670" i="52"/>
  <c r="F670" i="52"/>
  <c r="E670" i="52"/>
  <c r="B670" i="52"/>
  <c r="I669" i="52"/>
  <c r="H669" i="52"/>
  <c r="G669" i="52"/>
  <c r="F669" i="52"/>
  <c r="E669" i="52"/>
  <c r="B669" i="52"/>
  <c r="I668" i="52"/>
  <c r="H668" i="52"/>
  <c r="G668" i="52"/>
  <c r="F668" i="52"/>
  <c r="E668" i="52"/>
  <c r="B668" i="52"/>
  <c r="I664" i="52"/>
  <c r="H664" i="52"/>
  <c r="G664" i="52"/>
  <c r="F664" i="52"/>
  <c r="E664" i="52"/>
  <c r="B664" i="52"/>
  <c r="I663" i="52"/>
  <c r="H663" i="52"/>
  <c r="G663" i="52"/>
  <c r="F663" i="52"/>
  <c r="E663" i="52"/>
  <c r="B663" i="52"/>
  <c r="I662" i="52"/>
  <c r="H662" i="52"/>
  <c r="G662" i="52"/>
  <c r="F662" i="52"/>
  <c r="E662" i="52"/>
  <c r="B662" i="52"/>
  <c r="I661" i="52"/>
  <c r="H661" i="52"/>
  <c r="G661" i="52"/>
  <c r="F661" i="52"/>
  <c r="E661" i="52"/>
  <c r="B661" i="52"/>
  <c r="I660" i="52"/>
  <c r="H660" i="52"/>
  <c r="G660" i="52"/>
  <c r="F660" i="52"/>
  <c r="E660" i="52"/>
  <c r="B660" i="52"/>
  <c r="I656" i="52"/>
  <c r="H656" i="52"/>
  <c r="G656" i="52"/>
  <c r="F656" i="52"/>
  <c r="E656" i="52"/>
  <c r="B656" i="52"/>
  <c r="I655" i="52"/>
  <c r="H655" i="52"/>
  <c r="G655" i="52"/>
  <c r="F655" i="52"/>
  <c r="E655" i="52"/>
  <c r="B655" i="52"/>
  <c r="I654" i="52"/>
  <c r="H654" i="52"/>
  <c r="G654" i="52"/>
  <c r="F654" i="52"/>
  <c r="E654" i="52"/>
  <c r="B654" i="52"/>
  <c r="I653" i="52"/>
  <c r="H653" i="52"/>
  <c r="G653" i="52"/>
  <c r="F653" i="52"/>
  <c r="E653" i="52"/>
  <c r="B653" i="52"/>
  <c r="I652" i="52"/>
  <c r="H652" i="52"/>
  <c r="G652" i="52"/>
  <c r="F652" i="52"/>
  <c r="E652" i="52"/>
  <c r="B652" i="52"/>
  <c r="I651" i="52"/>
  <c r="H651" i="52"/>
  <c r="G651" i="52"/>
  <c r="F651" i="52"/>
  <c r="E651" i="52"/>
  <c r="B651" i="52"/>
  <c r="I650" i="52"/>
  <c r="H650" i="52"/>
  <c r="G650" i="52"/>
  <c r="F650" i="52"/>
  <c r="E650" i="52"/>
  <c r="B650" i="52"/>
  <c r="I649" i="52"/>
  <c r="H649" i="52"/>
  <c r="G649" i="52"/>
  <c r="F649" i="52"/>
  <c r="E649" i="52"/>
  <c r="B649" i="52"/>
  <c r="I648" i="52"/>
  <c r="H648" i="52"/>
  <c r="G648" i="52"/>
  <c r="F648" i="52"/>
  <c r="E648" i="52"/>
  <c r="B648" i="52"/>
  <c r="I647" i="52"/>
  <c r="H647" i="52"/>
  <c r="G647" i="52"/>
  <c r="F647" i="52"/>
  <c r="E647" i="52"/>
  <c r="B647" i="52"/>
  <c r="I632" i="52"/>
  <c r="H632" i="52"/>
  <c r="G632" i="52"/>
  <c r="F632" i="52"/>
  <c r="E632" i="52"/>
  <c r="I619" i="52"/>
  <c r="H619" i="52"/>
  <c r="G619" i="52"/>
  <c r="F619" i="52"/>
  <c r="E619" i="52"/>
  <c r="I616" i="52"/>
  <c r="H616" i="52"/>
  <c r="G616" i="52"/>
  <c r="F616" i="52"/>
  <c r="E616" i="52"/>
  <c r="B616" i="52"/>
  <c r="I615" i="52"/>
  <c r="H615" i="52"/>
  <c r="G615" i="52"/>
  <c r="F615" i="52"/>
  <c r="E615" i="52"/>
  <c r="B615" i="52"/>
  <c r="I614" i="52"/>
  <c r="H614" i="52"/>
  <c r="G614" i="52"/>
  <c r="F614" i="52"/>
  <c r="E614" i="52"/>
  <c r="B614" i="52"/>
  <c r="I613" i="52"/>
  <c r="H613" i="52"/>
  <c r="G613" i="52"/>
  <c r="F613" i="52"/>
  <c r="E613" i="52"/>
  <c r="B613" i="52"/>
  <c r="I612" i="52"/>
  <c r="H612" i="52"/>
  <c r="G612" i="52"/>
  <c r="F612" i="52"/>
  <c r="E612" i="52"/>
  <c r="B612" i="52"/>
  <c r="I611" i="52"/>
  <c r="H611" i="52"/>
  <c r="G611" i="52"/>
  <c r="F611" i="52"/>
  <c r="E611" i="52"/>
  <c r="B611" i="52"/>
  <c r="I596" i="52"/>
  <c r="H596" i="52"/>
  <c r="G596" i="52"/>
  <c r="F596" i="52"/>
  <c r="E596" i="52"/>
  <c r="I583" i="52"/>
  <c r="H583" i="52"/>
  <c r="G583" i="52"/>
  <c r="F583" i="52"/>
  <c r="E583" i="52"/>
  <c r="I580" i="52"/>
  <c r="H580" i="52"/>
  <c r="G580" i="52"/>
  <c r="F580" i="52"/>
  <c r="E580" i="52"/>
  <c r="I579" i="52"/>
  <c r="H579" i="52"/>
  <c r="G579" i="52"/>
  <c r="F579" i="52"/>
  <c r="E579" i="52"/>
  <c r="I578" i="52"/>
  <c r="H578" i="52"/>
  <c r="G578" i="52"/>
  <c r="F578" i="52"/>
  <c r="E578" i="52"/>
  <c r="B578" i="52"/>
  <c r="I577" i="52"/>
  <c r="H577" i="52"/>
  <c r="G577" i="52"/>
  <c r="F577" i="52"/>
  <c r="E577" i="52"/>
  <c r="B577" i="52"/>
  <c r="I576" i="52"/>
  <c r="H576" i="52"/>
  <c r="G576" i="52"/>
  <c r="F576" i="52"/>
  <c r="E576" i="52"/>
  <c r="B576" i="52"/>
  <c r="I575" i="52"/>
  <c r="H575" i="52"/>
  <c r="G575" i="52"/>
  <c r="F575" i="52"/>
  <c r="E575" i="52"/>
  <c r="B575" i="52"/>
  <c r="N562" i="52"/>
  <c r="S561" i="52"/>
  <c r="B558" i="52"/>
  <c r="U557" i="52"/>
  <c r="T557" i="52"/>
  <c r="S557" i="52"/>
  <c r="R557" i="52"/>
  <c r="Q557" i="52"/>
  <c r="I557" i="52"/>
  <c r="H557" i="52"/>
  <c r="G557" i="52"/>
  <c r="F557" i="52"/>
  <c r="E557" i="52"/>
  <c r="U556" i="52"/>
  <c r="T556" i="52"/>
  <c r="S556" i="52"/>
  <c r="R556" i="52"/>
  <c r="Q556" i="52"/>
  <c r="U555" i="52"/>
  <c r="I558" i="52" s="1"/>
  <c r="T555" i="52"/>
  <c r="H558" i="52" s="1"/>
  <c r="S555" i="52"/>
  <c r="G558" i="52" s="1"/>
  <c r="R555" i="52"/>
  <c r="F558" i="52" s="1"/>
  <c r="Q555" i="52"/>
  <c r="E558" i="52" s="1"/>
  <c r="U553" i="52"/>
  <c r="T553" i="52"/>
  <c r="S553" i="52"/>
  <c r="R553" i="52"/>
  <c r="Q553" i="52"/>
  <c r="O553" i="52"/>
  <c r="B553" i="52"/>
  <c r="U552" i="52"/>
  <c r="T552" i="52"/>
  <c r="S552" i="52"/>
  <c r="R552" i="52"/>
  <c r="Q552" i="52"/>
  <c r="I552" i="52"/>
  <c r="H552" i="52"/>
  <c r="G552" i="52"/>
  <c r="F552" i="52"/>
  <c r="E552" i="52"/>
  <c r="U551" i="52"/>
  <c r="I553" i="52" s="1"/>
  <c r="T551" i="52"/>
  <c r="H553" i="52" s="1"/>
  <c r="S551" i="52"/>
  <c r="G553" i="52" s="1"/>
  <c r="R551" i="52"/>
  <c r="F553" i="52" s="1"/>
  <c r="Q551" i="52"/>
  <c r="E553" i="52" s="1"/>
  <c r="U549" i="52"/>
  <c r="T549" i="52"/>
  <c r="S549" i="52"/>
  <c r="R549" i="52"/>
  <c r="Q549" i="52"/>
  <c r="O549" i="52"/>
  <c r="U548" i="52"/>
  <c r="T548" i="52"/>
  <c r="S548" i="52"/>
  <c r="R548" i="52"/>
  <c r="Q548" i="52"/>
  <c r="B548" i="52"/>
  <c r="U547" i="52"/>
  <c r="I548" i="52" s="1"/>
  <c r="T547" i="52"/>
  <c r="H548" i="52" s="1"/>
  <c r="S547" i="52"/>
  <c r="G548" i="52" s="1"/>
  <c r="R547" i="52"/>
  <c r="F548" i="52" s="1"/>
  <c r="Q547" i="52"/>
  <c r="E548" i="52" s="1"/>
  <c r="I547" i="52"/>
  <c r="H547" i="52"/>
  <c r="G547" i="52"/>
  <c r="F547" i="52"/>
  <c r="E547" i="52"/>
  <c r="U546" i="52"/>
  <c r="T546" i="52"/>
  <c r="S546" i="52"/>
  <c r="R546" i="52"/>
  <c r="Q546" i="52"/>
  <c r="I546" i="52"/>
  <c r="H546" i="52"/>
  <c r="G546" i="52"/>
  <c r="F546" i="52"/>
  <c r="E546" i="52"/>
  <c r="S541" i="52"/>
  <c r="T540" i="52"/>
  <c r="S540" i="52"/>
  <c r="Z534" i="52"/>
  <c r="R534" i="52"/>
  <c r="E535" i="52" s="1"/>
  <c r="Q534" i="52"/>
  <c r="P534" i="52"/>
  <c r="O534" i="52"/>
  <c r="M534" i="52"/>
  <c r="N534" i="52" s="1"/>
  <c r="A534" i="52"/>
  <c r="Z527" i="52"/>
  <c r="R527" i="52"/>
  <c r="E528" i="52" s="1"/>
  <c r="Q527" i="52"/>
  <c r="P527" i="52"/>
  <c r="O527" i="52"/>
  <c r="M527" i="52"/>
  <c r="N527" i="52" s="1"/>
  <c r="A527" i="52"/>
  <c r="Z520" i="52"/>
  <c r="R520" i="52"/>
  <c r="E521" i="52" s="1"/>
  <c r="Q520" i="52"/>
  <c r="P520" i="52"/>
  <c r="E520" i="52" s="1"/>
  <c r="E524" i="52" s="1"/>
  <c r="O520" i="52"/>
  <c r="M520" i="52"/>
  <c r="N520" i="52" s="1"/>
  <c r="A520" i="52"/>
  <c r="Z513" i="52"/>
  <c r="R513" i="52"/>
  <c r="E514" i="52" s="1"/>
  <c r="Q513" i="52"/>
  <c r="P513" i="52"/>
  <c r="E513" i="52" s="1"/>
  <c r="O513" i="52"/>
  <c r="M513" i="52"/>
  <c r="N513" i="52" s="1"/>
  <c r="A513" i="52"/>
  <c r="Z506" i="52"/>
  <c r="R506" i="52"/>
  <c r="E507" i="52" s="1"/>
  <c r="Q506" i="52"/>
  <c r="P506" i="52"/>
  <c r="E506" i="52" s="1"/>
  <c r="E510" i="52" s="1"/>
  <c r="O506" i="52"/>
  <c r="M506" i="52"/>
  <c r="N506" i="52" s="1"/>
  <c r="A506" i="52"/>
  <c r="AI504" i="52"/>
  <c r="AJ504" i="52" s="1"/>
  <c r="AK504" i="52" s="1"/>
  <c r="AL504" i="52" s="1"/>
  <c r="AM504" i="52" s="1"/>
  <c r="AN504" i="52" s="1"/>
  <c r="AO504" i="52" s="1"/>
  <c r="AI503" i="52"/>
  <c r="AJ503" i="52" s="1"/>
  <c r="AK503" i="52" s="1"/>
  <c r="AL503" i="52" s="1"/>
  <c r="AM503" i="52" s="1"/>
  <c r="AN503" i="52" s="1"/>
  <c r="AO503" i="52" s="1"/>
  <c r="AI502" i="52"/>
  <c r="AJ502" i="52" s="1"/>
  <c r="AK502" i="52" s="1"/>
  <c r="AL502" i="52" s="1"/>
  <c r="AM502" i="52" s="1"/>
  <c r="AN502" i="52" s="1"/>
  <c r="AO502" i="52" s="1"/>
  <c r="AI501" i="52"/>
  <c r="AJ501" i="52" s="1"/>
  <c r="AK501" i="52" s="1"/>
  <c r="AL501" i="52" s="1"/>
  <c r="AM501" i="52" s="1"/>
  <c r="AN501" i="52" s="1"/>
  <c r="AO501" i="52" s="1"/>
  <c r="AI500" i="52"/>
  <c r="AJ500" i="52" s="1"/>
  <c r="AK500" i="52" s="1"/>
  <c r="AL500" i="52" s="1"/>
  <c r="AM500" i="52" s="1"/>
  <c r="AN500" i="52" s="1"/>
  <c r="AO500" i="52" s="1"/>
  <c r="AI499" i="52"/>
  <c r="AJ499" i="52" s="1"/>
  <c r="AK499" i="52" s="1"/>
  <c r="AL499" i="52" s="1"/>
  <c r="AM499" i="52" s="1"/>
  <c r="AN499" i="52" s="1"/>
  <c r="AO499" i="52" s="1"/>
  <c r="Z499" i="52"/>
  <c r="R499" i="52"/>
  <c r="E500" i="52" s="1"/>
  <c r="Q499" i="52"/>
  <c r="P499" i="52"/>
  <c r="E499" i="52" s="1"/>
  <c r="O499" i="52"/>
  <c r="M499" i="52"/>
  <c r="N499" i="52" s="1"/>
  <c r="A499" i="52"/>
  <c r="AI498" i="52"/>
  <c r="AJ498" i="52" s="1"/>
  <c r="AK498" i="52" s="1"/>
  <c r="AL498" i="52" s="1"/>
  <c r="AM498" i="52" s="1"/>
  <c r="AN498" i="52" s="1"/>
  <c r="AO498" i="52" s="1"/>
  <c r="AI497" i="52"/>
  <c r="AJ497" i="52" s="1"/>
  <c r="AK497" i="52" s="1"/>
  <c r="AL497" i="52" s="1"/>
  <c r="AM497" i="52" s="1"/>
  <c r="AN497" i="52" s="1"/>
  <c r="AO497" i="52" s="1"/>
  <c r="AI496" i="52"/>
  <c r="AJ496" i="52" s="1"/>
  <c r="AK496" i="52" s="1"/>
  <c r="AL496" i="52" s="1"/>
  <c r="AM496" i="52" s="1"/>
  <c r="AN496" i="52" s="1"/>
  <c r="AO496" i="52" s="1"/>
  <c r="AI495" i="52"/>
  <c r="AJ495" i="52" s="1"/>
  <c r="AK495" i="52" s="1"/>
  <c r="AL495" i="52" s="1"/>
  <c r="AM495" i="52" s="1"/>
  <c r="AN495" i="52" s="1"/>
  <c r="AO495" i="52" s="1"/>
  <c r="AI494" i="52"/>
  <c r="AJ494" i="52" s="1"/>
  <c r="AK494" i="52" s="1"/>
  <c r="AL494" i="52" s="1"/>
  <c r="AM494" i="52" s="1"/>
  <c r="AN494" i="52" s="1"/>
  <c r="AO494" i="52" s="1"/>
  <c r="AI493" i="52"/>
  <c r="AJ493" i="52" s="1"/>
  <c r="AK493" i="52" s="1"/>
  <c r="AL493" i="52" s="1"/>
  <c r="AM493" i="52" s="1"/>
  <c r="AN493" i="52" s="1"/>
  <c r="AO493" i="52" s="1"/>
  <c r="AI492" i="52"/>
  <c r="AJ492" i="52" s="1"/>
  <c r="AK492" i="52" s="1"/>
  <c r="AL492" i="52" s="1"/>
  <c r="AM492" i="52" s="1"/>
  <c r="AN492" i="52" s="1"/>
  <c r="AO492" i="52" s="1"/>
  <c r="Z492" i="52"/>
  <c r="R492" i="52"/>
  <c r="E493" i="52" s="1"/>
  <c r="Q492" i="52"/>
  <c r="P492" i="52"/>
  <c r="O492" i="52"/>
  <c r="M492" i="52"/>
  <c r="N492" i="52" s="1"/>
  <c r="A492" i="52"/>
  <c r="AI491" i="52"/>
  <c r="AJ491" i="52" s="1"/>
  <c r="AK491" i="52" s="1"/>
  <c r="AL491" i="52" s="1"/>
  <c r="AM491" i="52" s="1"/>
  <c r="AN491" i="52" s="1"/>
  <c r="AO491" i="52" s="1"/>
  <c r="AI490" i="52"/>
  <c r="AJ490" i="52" s="1"/>
  <c r="AK490" i="52" s="1"/>
  <c r="AL490" i="52" s="1"/>
  <c r="AM490" i="52" s="1"/>
  <c r="AN490" i="52" s="1"/>
  <c r="AO490" i="52" s="1"/>
  <c r="AI489" i="52"/>
  <c r="AJ489" i="52" s="1"/>
  <c r="AK489" i="52" s="1"/>
  <c r="AL489" i="52" s="1"/>
  <c r="AM489" i="52" s="1"/>
  <c r="AN489" i="52" s="1"/>
  <c r="AO489" i="52" s="1"/>
  <c r="AI488" i="52"/>
  <c r="AJ488" i="52" s="1"/>
  <c r="AK488" i="52" s="1"/>
  <c r="AL488" i="52" s="1"/>
  <c r="AM488" i="52" s="1"/>
  <c r="AN488" i="52" s="1"/>
  <c r="AO488" i="52" s="1"/>
  <c r="AI487" i="52"/>
  <c r="AJ487" i="52" s="1"/>
  <c r="AK487" i="52" s="1"/>
  <c r="AL487" i="52" s="1"/>
  <c r="AM487" i="52" s="1"/>
  <c r="AN487" i="52" s="1"/>
  <c r="AO487" i="52" s="1"/>
  <c r="AI486" i="52"/>
  <c r="AJ486" i="52" s="1"/>
  <c r="AK486" i="52" s="1"/>
  <c r="AL486" i="52" s="1"/>
  <c r="AM486" i="52" s="1"/>
  <c r="AN486" i="52" s="1"/>
  <c r="AO486" i="52" s="1"/>
  <c r="AI485" i="52"/>
  <c r="AJ485" i="52" s="1"/>
  <c r="AK485" i="52" s="1"/>
  <c r="AL485" i="52" s="1"/>
  <c r="AM485" i="52" s="1"/>
  <c r="AN485" i="52" s="1"/>
  <c r="AO485" i="52" s="1"/>
  <c r="Z485" i="52"/>
  <c r="R485" i="52"/>
  <c r="E486" i="52" s="1"/>
  <c r="Q485" i="52"/>
  <c r="P485" i="52"/>
  <c r="E485" i="52" s="1"/>
  <c r="O485" i="52"/>
  <c r="M485" i="52"/>
  <c r="N485" i="52" s="1"/>
  <c r="A485" i="52"/>
  <c r="AI484" i="52"/>
  <c r="AJ484" i="52" s="1"/>
  <c r="AK484" i="52" s="1"/>
  <c r="AL484" i="52" s="1"/>
  <c r="AM484" i="52" s="1"/>
  <c r="AN484" i="52" s="1"/>
  <c r="AO484" i="52" s="1"/>
  <c r="AI483" i="52"/>
  <c r="AJ483" i="52" s="1"/>
  <c r="AK483" i="52" s="1"/>
  <c r="AL483" i="52" s="1"/>
  <c r="AM483" i="52" s="1"/>
  <c r="AN483" i="52" s="1"/>
  <c r="AO483" i="52" s="1"/>
  <c r="AI482" i="52"/>
  <c r="AJ482" i="52" s="1"/>
  <c r="AK482" i="52" s="1"/>
  <c r="AL482" i="52" s="1"/>
  <c r="AM482" i="52" s="1"/>
  <c r="AN482" i="52" s="1"/>
  <c r="AO482" i="52" s="1"/>
  <c r="AI481" i="52"/>
  <c r="AJ481" i="52" s="1"/>
  <c r="AK481" i="52" s="1"/>
  <c r="AL481" i="52" s="1"/>
  <c r="AM481" i="52" s="1"/>
  <c r="AN481" i="52" s="1"/>
  <c r="AO481" i="52" s="1"/>
  <c r="AI480" i="52"/>
  <c r="AJ480" i="52" s="1"/>
  <c r="AK480" i="52" s="1"/>
  <c r="AL480" i="52" s="1"/>
  <c r="AM480" i="52" s="1"/>
  <c r="AN480" i="52" s="1"/>
  <c r="AO480" i="52" s="1"/>
  <c r="AI479" i="52"/>
  <c r="AJ479" i="52" s="1"/>
  <c r="AK479" i="52" s="1"/>
  <c r="AL479" i="52" s="1"/>
  <c r="AM479" i="52" s="1"/>
  <c r="AN479" i="52" s="1"/>
  <c r="AO479" i="52" s="1"/>
  <c r="AI478" i="52"/>
  <c r="AJ478" i="52" s="1"/>
  <c r="AK478" i="52" s="1"/>
  <c r="AL478" i="52" s="1"/>
  <c r="AM478" i="52" s="1"/>
  <c r="AN478" i="52" s="1"/>
  <c r="AO478" i="52" s="1"/>
  <c r="Z478" i="52"/>
  <c r="R478" i="52"/>
  <c r="E479" i="52" s="1"/>
  <c r="Q478" i="52"/>
  <c r="P478" i="52"/>
  <c r="O478" i="52"/>
  <c r="M478" i="52"/>
  <c r="N478" i="52" s="1"/>
  <c r="A478" i="52"/>
  <c r="Z471" i="52"/>
  <c r="R471" i="52"/>
  <c r="E472" i="52" s="1"/>
  <c r="Q471" i="52"/>
  <c r="P471" i="52"/>
  <c r="O471" i="52"/>
  <c r="M471" i="52"/>
  <c r="N471" i="52" s="1"/>
  <c r="A471" i="52"/>
  <c r="AE470" i="52"/>
  <c r="AD470" i="52"/>
  <c r="AC470" i="52"/>
  <c r="AB470" i="52"/>
  <c r="AA470" i="52"/>
  <c r="I470" i="52"/>
  <c r="H470" i="52"/>
  <c r="G470" i="52"/>
  <c r="F470" i="52"/>
  <c r="E470" i="52"/>
  <c r="T458" i="52"/>
  <c r="E459" i="52" s="1"/>
  <c r="S458" i="52"/>
  <c r="R458" i="52"/>
  <c r="Q458" i="52"/>
  <c r="P458" i="52"/>
  <c r="O458" i="52"/>
  <c r="M458" i="52"/>
  <c r="N458" i="52" s="1"/>
  <c r="A458" i="52"/>
  <c r="T451" i="52"/>
  <c r="E452" i="52" s="1"/>
  <c r="S451" i="52"/>
  <c r="R451" i="52"/>
  <c r="Q451" i="52"/>
  <c r="P451" i="52"/>
  <c r="O451" i="52"/>
  <c r="M451" i="52"/>
  <c r="N451" i="52" s="1"/>
  <c r="A451" i="52"/>
  <c r="T444" i="52"/>
  <c r="E445" i="52" s="1"/>
  <c r="S444" i="52"/>
  <c r="R444" i="52"/>
  <c r="E444" i="52" s="1"/>
  <c r="E448" i="52" s="1"/>
  <c r="Q444" i="52"/>
  <c r="P444" i="52"/>
  <c r="O444" i="52"/>
  <c r="M444" i="52"/>
  <c r="N444" i="52" s="1"/>
  <c r="A444" i="52"/>
  <c r="T437" i="52"/>
  <c r="E438" i="52" s="1"/>
  <c r="S437" i="52"/>
  <c r="R437" i="52"/>
  <c r="Q437" i="52"/>
  <c r="P437" i="52"/>
  <c r="O437" i="52"/>
  <c r="M437" i="52"/>
  <c r="N437" i="52" s="1"/>
  <c r="A437" i="52"/>
  <c r="T430" i="52"/>
  <c r="E431" i="52" s="1"/>
  <c r="S430" i="52"/>
  <c r="R430" i="52"/>
  <c r="Q430" i="52"/>
  <c r="P430" i="52"/>
  <c r="O430" i="52"/>
  <c r="M430" i="52"/>
  <c r="N430" i="52" s="1"/>
  <c r="A430" i="52"/>
  <c r="T423" i="52"/>
  <c r="E424" i="52" s="1"/>
  <c r="S423" i="52"/>
  <c r="R423" i="52"/>
  <c r="E423" i="52" s="1"/>
  <c r="E427" i="52" s="1"/>
  <c r="Q423" i="52"/>
  <c r="P423" i="52"/>
  <c r="O423" i="52"/>
  <c r="M423" i="52"/>
  <c r="N423" i="52" s="1"/>
  <c r="A423" i="52"/>
  <c r="T416" i="52"/>
  <c r="E417" i="52" s="1"/>
  <c r="S416" i="52"/>
  <c r="R416" i="52"/>
  <c r="Q416" i="52"/>
  <c r="P416" i="52"/>
  <c r="O416" i="52"/>
  <c r="M416" i="52"/>
  <c r="N416" i="52" s="1"/>
  <c r="A416" i="52"/>
  <c r="T409" i="52"/>
  <c r="E410" i="52" s="1"/>
  <c r="S409" i="52"/>
  <c r="R409" i="52"/>
  <c r="Q409" i="52"/>
  <c r="P409" i="52"/>
  <c r="O409" i="52"/>
  <c r="M409" i="52"/>
  <c r="N409" i="52" s="1"/>
  <c r="A409" i="52"/>
  <c r="T402" i="52"/>
  <c r="E403" i="52" s="1"/>
  <c r="S402" i="52"/>
  <c r="R402" i="52"/>
  <c r="E402" i="52" s="1"/>
  <c r="E406" i="52" s="1"/>
  <c r="Q402" i="52"/>
  <c r="P402" i="52"/>
  <c r="O402" i="52"/>
  <c r="M402" i="52"/>
  <c r="N402" i="52" s="1"/>
  <c r="A402" i="52"/>
  <c r="T395" i="52"/>
  <c r="E396" i="52" s="1"/>
  <c r="S395" i="52"/>
  <c r="R395" i="52"/>
  <c r="Q395" i="52"/>
  <c r="P395" i="52"/>
  <c r="O395" i="52"/>
  <c r="M395" i="52"/>
  <c r="N395" i="52" s="1"/>
  <c r="A395" i="52"/>
  <c r="I394" i="52"/>
  <c r="H394" i="52"/>
  <c r="G394" i="52"/>
  <c r="F394" i="52"/>
  <c r="E394" i="52"/>
  <c r="T384" i="52"/>
  <c r="E385" i="52" s="1"/>
  <c r="S384" i="52"/>
  <c r="R384" i="52"/>
  <c r="Q384" i="52"/>
  <c r="P384" i="52"/>
  <c r="O384" i="52"/>
  <c r="M384" i="52"/>
  <c r="N384" i="52" s="1"/>
  <c r="B384" i="52"/>
  <c r="A384" i="52"/>
  <c r="T377" i="52"/>
  <c r="E378" i="52" s="1"/>
  <c r="S377" i="52"/>
  <c r="R377" i="52"/>
  <c r="Q377" i="52"/>
  <c r="P377" i="52"/>
  <c r="O377" i="52"/>
  <c r="M377" i="52"/>
  <c r="N377" i="52" s="1"/>
  <c r="B377" i="52"/>
  <c r="A377" i="52"/>
  <c r="T370" i="52"/>
  <c r="E371" i="52" s="1"/>
  <c r="S370" i="52"/>
  <c r="R370" i="52"/>
  <c r="E370" i="52" s="1"/>
  <c r="E374" i="52" s="1"/>
  <c r="Q370" i="52"/>
  <c r="P370" i="52"/>
  <c r="O370" i="52"/>
  <c r="M370" i="52"/>
  <c r="N370" i="52" s="1"/>
  <c r="B370" i="52"/>
  <c r="A370" i="52"/>
  <c r="T363" i="52"/>
  <c r="E364" i="52" s="1"/>
  <c r="S363" i="52"/>
  <c r="R363" i="52"/>
  <c r="E363" i="52" s="1"/>
  <c r="E367" i="52" s="1"/>
  <c r="Q363" i="52"/>
  <c r="P363" i="52"/>
  <c r="O363" i="52"/>
  <c r="M363" i="52"/>
  <c r="N363" i="52" s="1"/>
  <c r="B363" i="52"/>
  <c r="A363" i="52"/>
  <c r="T356" i="52"/>
  <c r="E357" i="52" s="1"/>
  <c r="S356" i="52"/>
  <c r="R356" i="52"/>
  <c r="Q356" i="52"/>
  <c r="P356" i="52"/>
  <c r="O356" i="52"/>
  <c r="M356" i="52"/>
  <c r="N356" i="52" s="1"/>
  <c r="B356" i="52"/>
  <c r="A356" i="52"/>
  <c r="T349" i="52"/>
  <c r="E350" i="52" s="1"/>
  <c r="S349" i="52"/>
  <c r="R349" i="52"/>
  <c r="Q349" i="52"/>
  <c r="P349" i="52"/>
  <c r="O349" i="52"/>
  <c r="M349" i="52"/>
  <c r="N349" i="52" s="1"/>
  <c r="B349" i="52"/>
  <c r="A349" i="52"/>
  <c r="T342" i="52"/>
  <c r="E343" i="52" s="1"/>
  <c r="S342" i="52"/>
  <c r="R342" i="52"/>
  <c r="E342" i="52" s="1"/>
  <c r="E346" i="52" s="1"/>
  <c r="Q342" i="52"/>
  <c r="P342" i="52"/>
  <c r="O342" i="52"/>
  <c r="M342" i="52"/>
  <c r="N342" i="52" s="1"/>
  <c r="B342" i="52"/>
  <c r="A342" i="52"/>
  <c r="T335" i="52"/>
  <c r="E336" i="52" s="1"/>
  <c r="S335" i="52"/>
  <c r="R335" i="52"/>
  <c r="E335" i="52" s="1"/>
  <c r="Q335" i="52"/>
  <c r="P335" i="52"/>
  <c r="O335" i="52"/>
  <c r="M335" i="52"/>
  <c r="N335" i="52" s="1"/>
  <c r="B335" i="52"/>
  <c r="A335" i="52"/>
  <c r="T328" i="52"/>
  <c r="E329" i="52" s="1"/>
  <c r="S328" i="52"/>
  <c r="R328" i="52"/>
  <c r="Q328" i="52"/>
  <c r="P328" i="52"/>
  <c r="O328" i="52"/>
  <c r="M328" i="52"/>
  <c r="N328" i="52" s="1"/>
  <c r="B328" i="52"/>
  <c r="A328" i="52"/>
  <c r="T321" i="52"/>
  <c r="E322" i="52" s="1"/>
  <c r="S321" i="52"/>
  <c r="R321" i="52"/>
  <c r="Q321" i="52"/>
  <c r="P321" i="52"/>
  <c r="O321" i="52"/>
  <c r="M321" i="52"/>
  <c r="N321" i="52" s="1"/>
  <c r="B321" i="52"/>
  <c r="A321" i="52"/>
  <c r="I320" i="52"/>
  <c r="H320" i="52"/>
  <c r="G320" i="52"/>
  <c r="F320" i="52"/>
  <c r="E320" i="52"/>
  <c r="S307" i="52"/>
  <c r="R307" i="52"/>
  <c r="E307" i="52" s="1"/>
  <c r="E310" i="52" s="1"/>
  <c r="Q307" i="52"/>
  <c r="P307" i="52"/>
  <c r="O307" i="52"/>
  <c r="M307" i="52"/>
  <c r="N307" i="52" s="1"/>
  <c r="B307" i="52"/>
  <c r="A307" i="52"/>
  <c r="S301" i="52"/>
  <c r="R301" i="52"/>
  <c r="E301" i="52" s="1"/>
  <c r="E304" i="52" s="1"/>
  <c r="Q301" i="52"/>
  <c r="P301" i="52"/>
  <c r="O301" i="52"/>
  <c r="M301" i="52"/>
  <c r="N301" i="52" s="1"/>
  <c r="B301" i="52"/>
  <c r="A301" i="52"/>
  <c r="S295" i="52"/>
  <c r="R295" i="52"/>
  <c r="E295" i="52" s="1"/>
  <c r="Q295" i="52"/>
  <c r="P295" i="52"/>
  <c r="O295" i="52"/>
  <c r="M295" i="52"/>
  <c r="N295" i="52" s="1"/>
  <c r="B295" i="52"/>
  <c r="A295" i="52"/>
  <c r="S289" i="52"/>
  <c r="R289" i="52"/>
  <c r="E289" i="52" s="1"/>
  <c r="E292" i="52" s="1"/>
  <c r="Q289" i="52"/>
  <c r="P289" i="52"/>
  <c r="O289" i="52"/>
  <c r="M289" i="52"/>
  <c r="N289" i="52" s="1"/>
  <c r="B289" i="52"/>
  <c r="A289" i="52"/>
  <c r="S283" i="52"/>
  <c r="R283" i="52"/>
  <c r="E283" i="52" s="1"/>
  <c r="E286" i="52" s="1"/>
  <c r="Q283" i="52"/>
  <c r="P283" i="52"/>
  <c r="O283" i="52"/>
  <c r="M283" i="52"/>
  <c r="N283" i="52" s="1"/>
  <c r="B283" i="52"/>
  <c r="A283" i="52"/>
  <c r="S277" i="52"/>
  <c r="R277" i="52"/>
  <c r="E277" i="52" s="1"/>
  <c r="E280" i="52" s="1"/>
  <c r="Q277" i="52"/>
  <c r="P277" i="52"/>
  <c r="O277" i="52"/>
  <c r="M277" i="52"/>
  <c r="N277" i="52" s="1"/>
  <c r="B277" i="52"/>
  <c r="A277" i="52"/>
  <c r="S271" i="52"/>
  <c r="R271" i="52"/>
  <c r="E271" i="52" s="1"/>
  <c r="Q271" i="52"/>
  <c r="P271" i="52"/>
  <c r="O271" i="52"/>
  <c r="M271" i="52"/>
  <c r="N271" i="52" s="1"/>
  <c r="B271" i="52"/>
  <c r="A271" i="52"/>
  <c r="S265" i="52"/>
  <c r="R265" i="52"/>
  <c r="E265" i="52" s="1"/>
  <c r="Q265" i="52"/>
  <c r="P265" i="52"/>
  <c r="O265" i="52"/>
  <c r="M265" i="52"/>
  <c r="N265" i="52" s="1"/>
  <c r="B265" i="52"/>
  <c r="A265" i="52"/>
  <c r="S259" i="52"/>
  <c r="R259" i="52"/>
  <c r="E259" i="52" s="1"/>
  <c r="E262" i="52" s="1"/>
  <c r="Q259" i="52"/>
  <c r="P259" i="52"/>
  <c r="O259" i="52"/>
  <c r="M259" i="52"/>
  <c r="N259" i="52" s="1"/>
  <c r="B259" i="52"/>
  <c r="A259" i="52"/>
  <c r="S253" i="52"/>
  <c r="R253" i="52"/>
  <c r="E253" i="52" s="1"/>
  <c r="E256" i="52" s="1"/>
  <c r="Q253" i="52"/>
  <c r="P253" i="52"/>
  <c r="O253" i="52"/>
  <c r="M253" i="52"/>
  <c r="N253" i="52" s="1"/>
  <c r="B253" i="52"/>
  <c r="A253" i="52"/>
  <c r="S247" i="52"/>
  <c r="R247" i="52"/>
  <c r="E247" i="52" s="1"/>
  <c r="Q247" i="52"/>
  <c r="P247" i="52"/>
  <c r="O247" i="52"/>
  <c r="M247" i="52"/>
  <c r="N247" i="52" s="1"/>
  <c r="B247" i="52"/>
  <c r="A247" i="52"/>
  <c r="S241" i="52"/>
  <c r="R241" i="52"/>
  <c r="E241" i="52" s="1"/>
  <c r="Q241" i="52"/>
  <c r="P241" i="52"/>
  <c r="O241" i="52"/>
  <c r="M241" i="52"/>
  <c r="N241" i="52" s="1"/>
  <c r="B241" i="52"/>
  <c r="A241" i="52"/>
  <c r="S235" i="52"/>
  <c r="R235" i="52"/>
  <c r="E235" i="52" s="1"/>
  <c r="E238" i="52" s="1"/>
  <c r="Q235" i="52"/>
  <c r="P235" i="52"/>
  <c r="O235" i="52"/>
  <c r="M235" i="52"/>
  <c r="N235" i="52" s="1"/>
  <c r="B235" i="52"/>
  <c r="A235" i="52"/>
  <c r="S229" i="52"/>
  <c r="R229" i="52"/>
  <c r="E229" i="52" s="1"/>
  <c r="Q229" i="52"/>
  <c r="P229" i="52"/>
  <c r="O229" i="52"/>
  <c r="M229" i="52"/>
  <c r="N229" i="52" s="1"/>
  <c r="B229" i="52"/>
  <c r="A229" i="52"/>
  <c r="S223" i="52"/>
  <c r="R223" i="52"/>
  <c r="E223" i="52" s="1"/>
  <c r="Q223" i="52"/>
  <c r="P223" i="52"/>
  <c r="O223" i="52"/>
  <c r="M223" i="52"/>
  <c r="N223" i="52" s="1"/>
  <c r="B223" i="52"/>
  <c r="A223" i="52"/>
  <c r="S217" i="52"/>
  <c r="R217" i="52"/>
  <c r="E217" i="52" s="1"/>
  <c r="E220" i="52" s="1"/>
  <c r="Q217" i="52"/>
  <c r="P217" i="52"/>
  <c r="O217" i="52"/>
  <c r="M217" i="52"/>
  <c r="N217" i="52" s="1"/>
  <c r="B217" i="52"/>
  <c r="A217" i="52"/>
  <c r="S211" i="52"/>
  <c r="R211" i="52"/>
  <c r="E211" i="52" s="1"/>
  <c r="E214" i="52" s="1"/>
  <c r="Q211" i="52"/>
  <c r="P211" i="52"/>
  <c r="O211" i="52"/>
  <c r="M211" i="52"/>
  <c r="N211" i="52" s="1"/>
  <c r="B211" i="52"/>
  <c r="A211" i="52"/>
  <c r="S205" i="52"/>
  <c r="R205" i="52"/>
  <c r="E205" i="52" s="1"/>
  <c r="E208" i="52" s="1"/>
  <c r="Q205" i="52"/>
  <c r="P205" i="52"/>
  <c r="O205" i="52"/>
  <c r="M205" i="52"/>
  <c r="N205" i="52" s="1"/>
  <c r="B205" i="52"/>
  <c r="A205" i="52"/>
  <c r="S199" i="52"/>
  <c r="R199" i="52"/>
  <c r="E199" i="52" s="1"/>
  <c r="E202" i="52" s="1"/>
  <c r="Q199" i="52"/>
  <c r="P199" i="52"/>
  <c r="O199" i="52"/>
  <c r="M199" i="52"/>
  <c r="N199" i="52" s="1"/>
  <c r="B199" i="52"/>
  <c r="A199" i="52"/>
  <c r="S193" i="52"/>
  <c r="R193" i="52"/>
  <c r="E193" i="52" s="1"/>
  <c r="Q193" i="52"/>
  <c r="P193" i="52"/>
  <c r="O193" i="52"/>
  <c r="M193" i="52"/>
  <c r="N193" i="52" s="1"/>
  <c r="B193" i="52"/>
  <c r="A193" i="52"/>
  <c r="S187" i="52"/>
  <c r="R187" i="52"/>
  <c r="E187" i="52" s="1"/>
  <c r="E190" i="52" s="1"/>
  <c r="Q187" i="52"/>
  <c r="P187" i="52"/>
  <c r="O187" i="52"/>
  <c r="M187" i="52"/>
  <c r="N187" i="52" s="1"/>
  <c r="B187" i="52"/>
  <c r="A187" i="52"/>
  <c r="S181" i="52"/>
  <c r="R181" i="52"/>
  <c r="E181" i="52" s="1"/>
  <c r="Q181" i="52"/>
  <c r="P181" i="52"/>
  <c r="O181" i="52"/>
  <c r="M181" i="52"/>
  <c r="N181" i="52" s="1"/>
  <c r="B181" i="52"/>
  <c r="A181" i="52"/>
  <c r="S175" i="52"/>
  <c r="R175" i="52"/>
  <c r="E175" i="52" s="1"/>
  <c r="Q175" i="52"/>
  <c r="P175" i="52"/>
  <c r="O175" i="52"/>
  <c r="M175" i="52"/>
  <c r="N175" i="52" s="1"/>
  <c r="B175" i="52"/>
  <c r="A175" i="52"/>
  <c r="S169" i="52"/>
  <c r="R169" i="52"/>
  <c r="E169" i="52" s="1"/>
  <c r="E172" i="52" s="1"/>
  <c r="Q169" i="52"/>
  <c r="P169" i="52"/>
  <c r="O169" i="52"/>
  <c r="M169" i="52"/>
  <c r="N169" i="52" s="1"/>
  <c r="B169" i="52"/>
  <c r="A169" i="52"/>
  <c r="S163" i="52"/>
  <c r="R163" i="52"/>
  <c r="E163" i="52" s="1"/>
  <c r="E166" i="52" s="1"/>
  <c r="Q163" i="52"/>
  <c r="P163" i="52"/>
  <c r="O163" i="52"/>
  <c r="M163" i="52"/>
  <c r="N163" i="52" s="1"/>
  <c r="B163" i="52"/>
  <c r="A163" i="52"/>
  <c r="S157" i="52"/>
  <c r="R157" i="52"/>
  <c r="E157" i="52" s="1"/>
  <c r="E160" i="52" s="1"/>
  <c r="Q157" i="52"/>
  <c r="P157" i="52"/>
  <c r="O157" i="52"/>
  <c r="M157" i="52"/>
  <c r="N157" i="52" s="1"/>
  <c r="B157" i="52"/>
  <c r="A157" i="52"/>
  <c r="S151" i="52"/>
  <c r="R151" i="52"/>
  <c r="E151" i="52" s="1"/>
  <c r="Q151" i="52"/>
  <c r="P151" i="52"/>
  <c r="O151" i="52"/>
  <c r="M151" i="52"/>
  <c r="N151" i="52" s="1"/>
  <c r="B151" i="52"/>
  <c r="A151" i="52"/>
  <c r="S145" i="52"/>
  <c r="R145" i="52"/>
  <c r="E145" i="52" s="1"/>
  <c r="E148" i="52" s="1"/>
  <c r="Q145" i="52"/>
  <c r="P145" i="52"/>
  <c r="O145" i="52"/>
  <c r="M145" i="52"/>
  <c r="N145" i="52" s="1"/>
  <c r="B145" i="52"/>
  <c r="A145" i="52"/>
  <c r="S139" i="52"/>
  <c r="R139" i="52"/>
  <c r="E139" i="52" s="1"/>
  <c r="E142" i="52" s="1"/>
  <c r="Q139" i="52"/>
  <c r="P139" i="52"/>
  <c r="O139" i="52"/>
  <c r="M139" i="52"/>
  <c r="N139" i="52" s="1"/>
  <c r="B139" i="52"/>
  <c r="A139" i="52"/>
  <c r="S133" i="52"/>
  <c r="R133" i="52"/>
  <c r="E133" i="52" s="1"/>
  <c r="E136" i="52" s="1"/>
  <c r="Q133" i="52"/>
  <c r="P133" i="52"/>
  <c r="O133" i="52"/>
  <c r="M133" i="52"/>
  <c r="N133" i="52" s="1"/>
  <c r="B133" i="52"/>
  <c r="A133" i="52"/>
  <c r="S127" i="52"/>
  <c r="R127" i="52"/>
  <c r="E127" i="52" s="1"/>
  <c r="E130" i="52" s="1"/>
  <c r="Q127" i="52"/>
  <c r="P127" i="52"/>
  <c r="O127" i="52"/>
  <c r="M127" i="52"/>
  <c r="N127" i="52" s="1"/>
  <c r="B127" i="52"/>
  <c r="A127" i="52"/>
  <c r="S121" i="52"/>
  <c r="R121" i="52"/>
  <c r="E121" i="52" s="1"/>
  <c r="Q121" i="52"/>
  <c r="P121" i="52"/>
  <c r="O121" i="52"/>
  <c r="M121" i="52"/>
  <c r="N121" i="52" s="1"/>
  <c r="B121" i="52"/>
  <c r="A121" i="52"/>
  <c r="S115" i="52"/>
  <c r="R115" i="52"/>
  <c r="E115" i="52" s="1"/>
  <c r="E118" i="52" s="1"/>
  <c r="Q115" i="52"/>
  <c r="P115" i="52"/>
  <c r="O115" i="52"/>
  <c r="M115" i="52"/>
  <c r="N115" i="52" s="1"/>
  <c r="B115" i="52"/>
  <c r="A115" i="52"/>
  <c r="S109" i="52"/>
  <c r="R109" i="52"/>
  <c r="E109" i="52" s="1"/>
  <c r="E112" i="52" s="1"/>
  <c r="Q109" i="52"/>
  <c r="P109" i="52"/>
  <c r="O109" i="52"/>
  <c r="M109" i="52"/>
  <c r="N109" i="52" s="1"/>
  <c r="B109" i="52"/>
  <c r="A109" i="52"/>
  <c r="S103" i="52"/>
  <c r="R103" i="52"/>
  <c r="E103" i="52" s="1"/>
  <c r="Q103" i="52"/>
  <c r="P103" i="52"/>
  <c r="O103" i="52"/>
  <c r="M103" i="52"/>
  <c r="N103" i="52" s="1"/>
  <c r="B103" i="52"/>
  <c r="A103" i="52"/>
  <c r="S97" i="52"/>
  <c r="R97" i="52"/>
  <c r="E97" i="52" s="1"/>
  <c r="Q97" i="52"/>
  <c r="P97" i="52"/>
  <c r="O97" i="52"/>
  <c r="M97" i="52"/>
  <c r="N97" i="52" s="1"/>
  <c r="B97" i="52"/>
  <c r="A97" i="52"/>
  <c r="S91" i="52"/>
  <c r="R91" i="52"/>
  <c r="E91" i="52" s="1"/>
  <c r="E94" i="52" s="1"/>
  <c r="Q91" i="52"/>
  <c r="P91" i="52"/>
  <c r="O91" i="52"/>
  <c r="M91" i="52"/>
  <c r="N91" i="52" s="1"/>
  <c r="B91" i="52"/>
  <c r="A91" i="52"/>
  <c r="S85" i="52"/>
  <c r="R85" i="52"/>
  <c r="E85" i="52" s="1"/>
  <c r="Q85" i="52"/>
  <c r="P85" i="52"/>
  <c r="O85" i="52"/>
  <c r="M85" i="52"/>
  <c r="N85" i="52" s="1"/>
  <c r="B85" i="52"/>
  <c r="A85" i="52"/>
  <c r="S79" i="52"/>
  <c r="R79" i="52"/>
  <c r="E79" i="52" s="1"/>
  <c r="Q79" i="52"/>
  <c r="P79" i="52"/>
  <c r="O79" i="52"/>
  <c r="M79" i="52"/>
  <c r="N79" i="52" s="1"/>
  <c r="B79" i="52"/>
  <c r="A79" i="52"/>
  <c r="S73" i="52"/>
  <c r="R73" i="52"/>
  <c r="E73" i="52" s="1"/>
  <c r="E76" i="52" s="1"/>
  <c r="Q73" i="52"/>
  <c r="P73" i="52"/>
  <c r="O73" i="52"/>
  <c r="M73" i="52"/>
  <c r="N73" i="52" s="1"/>
  <c r="B73" i="52"/>
  <c r="A73" i="52"/>
  <c r="S67" i="52"/>
  <c r="R67" i="52"/>
  <c r="E67" i="52" s="1"/>
  <c r="E70" i="52" s="1"/>
  <c r="Q67" i="52"/>
  <c r="P67" i="52"/>
  <c r="O67" i="52"/>
  <c r="M67" i="52"/>
  <c r="N67" i="52" s="1"/>
  <c r="B67" i="52"/>
  <c r="A67" i="52"/>
  <c r="S61" i="52"/>
  <c r="R61" i="52"/>
  <c r="E61" i="52" s="1"/>
  <c r="E64" i="52" s="1"/>
  <c r="Q61" i="52"/>
  <c r="P61" i="52"/>
  <c r="O61" i="52"/>
  <c r="M61" i="52"/>
  <c r="N61" i="52" s="1"/>
  <c r="B61" i="52"/>
  <c r="A61" i="52"/>
  <c r="S55" i="52"/>
  <c r="R55" i="52"/>
  <c r="E55" i="52" s="1"/>
  <c r="Q55" i="52"/>
  <c r="P55" i="52"/>
  <c r="O55" i="52"/>
  <c r="M55" i="52"/>
  <c r="N55" i="52" s="1"/>
  <c r="B55" i="52"/>
  <c r="A55" i="52"/>
  <c r="S49" i="52"/>
  <c r="R49" i="52"/>
  <c r="E49" i="52" s="1"/>
  <c r="E52" i="52" s="1"/>
  <c r="Q49" i="52"/>
  <c r="P49" i="52"/>
  <c r="O49" i="52"/>
  <c r="M49" i="52"/>
  <c r="N49" i="52" s="1"/>
  <c r="B49" i="52"/>
  <c r="A49" i="52"/>
  <c r="S43" i="52"/>
  <c r="R43" i="52"/>
  <c r="E43" i="52" s="1"/>
  <c r="E46" i="52" s="1"/>
  <c r="Q43" i="52"/>
  <c r="P43" i="52"/>
  <c r="O43" i="52"/>
  <c r="M43" i="52"/>
  <c r="N43" i="52" s="1"/>
  <c r="B43" i="52"/>
  <c r="A43" i="52"/>
  <c r="S37" i="52"/>
  <c r="R37" i="52"/>
  <c r="E37" i="52" s="1"/>
  <c r="E40" i="52" s="1"/>
  <c r="Q37" i="52"/>
  <c r="P37" i="52"/>
  <c r="O37" i="52"/>
  <c r="M37" i="52"/>
  <c r="N37" i="52" s="1"/>
  <c r="B37" i="52"/>
  <c r="A37" i="52"/>
  <c r="S31" i="52"/>
  <c r="R31" i="52"/>
  <c r="E31" i="52" s="1"/>
  <c r="Q31" i="52"/>
  <c r="P31" i="52"/>
  <c r="O31" i="52"/>
  <c r="M31" i="52"/>
  <c r="N31" i="52" s="1"/>
  <c r="B31" i="52"/>
  <c r="A31" i="52"/>
  <c r="S25" i="52"/>
  <c r="R25" i="52"/>
  <c r="E25" i="52" s="1"/>
  <c r="Q25" i="52"/>
  <c r="P25" i="52"/>
  <c r="O25" i="52"/>
  <c r="M25" i="52"/>
  <c r="N25" i="52" s="1"/>
  <c r="B25" i="52"/>
  <c r="A25" i="52"/>
  <c r="S19" i="52"/>
  <c r="R19" i="52"/>
  <c r="E19" i="52" s="1"/>
  <c r="E22" i="52" s="1"/>
  <c r="Q19" i="52"/>
  <c r="P19" i="52"/>
  <c r="O19" i="52"/>
  <c r="M19" i="52"/>
  <c r="N19" i="52" s="1"/>
  <c r="B19" i="52"/>
  <c r="A19" i="52"/>
  <c r="S13" i="52"/>
  <c r="R13" i="52"/>
  <c r="E13" i="52" s="1"/>
  <c r="Q13" i="52"/>
  <c r="P13" i="52"/>
  <c r="O13" i="52"/>
  <c r="M13" i="52"/>
  <c r="N13" i="52" s="1"/>
  <c r="B13" i="52"/>
  <c r="A13" i="52"/>
  <c r="B5" i="52"/>
  <c r="B4" i="52"/>
  <c r="B3" i="52"/>
  <c r="B845" i="51"/>
  <c r="B821" i="51"/>
  <c r="I796" i="51"/>
  <c r="H796" i="51"/>
  <c r="G796" i="51"/>
  <c r="F796" i="51"/>
  <c r="E796" i="51"/>
  <c r="B796" i="51"/>
  <c r="I795" i="51"/>
  <c r="H795" i="51"/>
  <c r="G795" i="51"/>
  <c r="F795" i="51"/>
  <c r="E795" i="51"/>
  <c r="B795" i="51"/>
  <c r="I794" i="51"/>
  <c r="H794" i="51"/>
  <c r="G794" i="51"/>
  <c r="F794" i="51"/>
  <c r="E794" i="51"/>
  <c r="B794" i="51"/>
  <c r="B818" i="51" s="1"/>
  <c r="B842" i="51" s="1"/>
  <c r="I793" i="51"/>
  <c r="H793" i="51"/>
  <c r="G793" i="51"/>
  <c r="F793" i="51"/>
  <c r="E793" i="51"/>
  <c r="B793" i="51"/>
  <c r="I792" i="51"/>
  <c r="H792" i="51"/>
  <c r="G792" i="51"/>
  <c r="F792" i="51"/>
  <c r="E792" i="51"/>
  <c r="B792" i="51"/>
  <c r="I791" i="51"/>
  <c r="H791" i="51"/>
  <c r="G791" i="51"/>
  <c r="F791" i="51"/>
  <c r="E791" i="51"/>
  <c r="B791" i="51"/>
  <c r="B815" i="51" s="1"/>
  <c r="B839" i="51" s="1"/>
  <c r="I790" i="51"/>
  <c r="H790" i="51"/>
  <c r="G790" i="51"/>
  <c r="F790" i="51"/>
  <c r="E790" i="51"/>
  <c r="B790" i="51"/>
  <c r="B814" i="51" s="1"/>
  <c r="B838" i="51" s="1"/>
  <c r="I789" i="51"/>
  <c r="H789" i="51"/>
  <c r="G789" i="51"/>
  <c r="F789" i="51"/>
  <c r="E789" i="51"/>
  <c r="B789" i="51"/>
  <c r="B813" i="51" s="1"/>
  <c r="B837" i="51" s="1"/>
  <c r="I788" i="51"/>
  <c r="H788" i="51"/>
  <c r="G788" i="51"/>
  <c r="F788" i="51"/>
  <c r="E788" i="51"/>
  <c r="B788" i="51"/>
  <c r="I787" i="51"/>
  <c r="H787" i="51"/>
  <c r="G787" i="51"/>
  <c r="F787" i="51"/>
  <c r="E787" i="51"/>
  <c r="B787" i="51"/>
  <c r="I786" i="51"/>
  <c r="H786" i="51"/>
  <c r="G786" i="51"/>
  <c r="F786" i="51"/>
  <c r="E786" i="51"/>
  <c r="B786" i="51"/>
  <c r="B701" i="51" s="1"/>
  <c r="I785" i="51"/>
  <c r="H785" i="51"/>
  <c r="G785" i="51"/>
  <c r="F785" i="51"/>
  <c r="E785" i="51"/>
  <c r="B785" i="51"/>
  <c r="I784" i="51"/>
  <c r="H784" i="51"/>
  <c r="G784" i="51"/>
  <c r="F784" i="51"/>
  <c r="E784" i="51"/>
  <c r="B784" i="51"/>
  <c r="I783" i="51"/>
  <c r="H783" i="51"/>
  <c r="G783" i="51"/>
  <c r="F783" i="51"/>
  <c r="E783" i="51"/>
  <c r="B783" i="51"/>
  <c r="B807" i="51" s="1"/>
  <c r="B831" i="51" s="1"/>
  <c r="I782" i="51"/>
  <c r="H782" i="51"/>
  <c r="G782" i="51"/>
  <c r="F782" i="51"/>
  <c r="E782" i="51"/>
  <c r="B782" i="51"/>
  <c r="I781" i="51"/>
  <c r="H781" i="51"/>
  <c r="G781" i="51"/>
  <c r="F781" i="51"/>
  <c r="E781" i="51"/>
  <c r="B781" i="51"/>
  <c r="I780" i="51"/>
  <c r="H780" i="51"/>
  <c r="G780" i="51"/>
  <c r="F780" i="51"/>
  <c r="E780" i="51"/>
  <c r="B780" i="51"/>
  <c r="I779" i="51"/>
  <c r="H779" i="51"/>
  <c r="G779" i="51"/>
  <c r="F779" i="51"/>
  <c r="E779" i="51"/>
  <c r="B779" i="51"/>
  <c r="B803" i="51" s="1"/>
  <c r="B827" i="51" s="1"/>
  <c r="I778" i="51"/>
  <c r="H778" i="51"/>
  <c r="G778" i="51"/>
  <c r="F778" i="51"/>
  <c r="E778" i="51"/>
  <c r="B778" i="51"/>
  <c r="B802" i="51" s="1"/>
  <c r="B826" i="51" s="1"/>
  <c r="I777" i="51"/>
  <c r="H777" i="51"/>
  <c r="G777" i="51"/>
  <c r="F777" i="51"/>
  <c r="E777" i="51"/>
  <c r="B777" i="51"/>
  <c r="O771" i="51"/>
  <c r="I769" i="51" s="1"/>
  <c r="M771" i="51"/>
  <c r="I768" i="51" s="1"/>
  <c r="O770" i="51"/>
  <c r="H769" i="51" s="1"/>
  <c r="M770" i="51"/>
  <c r="H768" i="51" s="1"/>
  <c r="O769" i="51"/>
  <c r="G769" i="51" s="1"/>
  <c r="M769" i="51"/>
  <c r="G768" i="51" s="1"/>
  <c r="O768" i="51"/>
  <c r="F769" i="51" s="1"/>
  <c r="M768" i="51"/>
  <c r="F768" i="51" s="1"/>
  <c r="O767" i="51"/>
  <c r="E769" i="51" s="1"/>
  <c r="M767" i="51"/>
  <c r="E768" i="51" s="1"/>
  <c r="I749" i="51"/>
  <c r="H749" i="51"/>
  <c r="G749" i="51"/>
  <c r="F749" i="51"/>
  <c r="E749" i="51"/>
  <c r="I748" i="51"/>
  <c r="H748" i="51"/>
  <c r="G748" i="51"/>
  <c r="F748" i="51"/>
  <c r="E748" i="51"/>
  <c r="B748" i="51"/>
  <c r="I747" i="51"/>
  <c r="H747" i="51"/>
  <c r="G747" i="51"/>
  <c r="F747" i="51"/>
  <c r="E747" i="51"/>
  <c r="B747" i="51"/>
  <c r="I746" i="51"/>
  <c r="H746" i="51"/>
  <c r="G746" i="51"/>
  <c r="F746" i="51"/>
  <c r="E746" i="51"/>
  <c r="B746" i="51"/>
  <c r="I745" i="51"/>
  <c r="H745" i="51"/>
  <c r="G745" i="51"/>
  <c r="F745" i="51"/>
  <c r="E745" i="51"/>
  <c r="B745" i="51"/>
  <c r="I744" i="51"/>
  <c r="H744" i="51"/>
  <c r="G744" i="51"/>
  <c r="F744" i="51"/>
  <c r="E744" i="51"/>
  <c r="B744" i="51"/>
  <c r="I743" i="51"/>
  <c r="H743" i="51"/>
  <c r="G743" i="51"/>
  <c r="F743" i="51"/>
  <c r="E743" i="51"/>
  <c r="B743" i="51"/>
  <c r="I742" i="51"/>
  <c r="H742" i="51"/>
  <c r="G742" i="51"/>
  <c r="F742" i="51"/>
  <c r="E742" i="51"/>
  <c r="C742" i="51"/>
  <c r="I741" i="51"/>
  <c r="H741" i="51"/>
  <c r="G741" i="51"/>
  <c r="F741" i="51"/>
  <c r="E741" i="51"/>
  <c r="C741" i="51"/>
  <c r="B740" i="51"/>
  <c r="I739" i="51"/>
  <c r="H739" i="51"/>
  <c r="G739" i="51"/>
  <c r="F739" i="51"/>
  <c r="E739" i="51"/>
  <c r="C739" i="51"/>
  <c r="I738" i="51"/>
  <c r="H738" i="51"/>
  <c r="G738" i="51"/>
  <c r="F738" i="51"/>
  <c r="E738" i="51"/>
  <c r="C738" i="51"/>
  <c r="I737" i="51"/>
  <c r="H737" i="51"/>
  <c r="G737" i="51"/>
  <c r="F737" i="51"/>
  <c r="E737" i="51"/>
  <c r="C737" i="51"/>
  <c r="B736" i="51"/>
  <c r="I735" i="51"/>
  <c r="H735" i="51"/>
  <c r="G735" i="51"/>
  <c r="F735" i="51"/>
  <c r="E735" i="51"/>
  <c r="B735" i="51"/>
  <c r="I731" i="51"/>
  <c r="H731" i="51"/>
  <c r="G731" i="51"/>
  <c r="F731" i="51"/>
  <c r="E731" i="51"/>
  <c r="B731" i="51"/>
  <c r="I730" i="51"/>
  <c r="H730" i="51"/>
  <c r="G730" i="51"/>
  <c r="F730" i="51"/>
  <c r="E730" i="51"/>
  <c r="B730" i="51"/>
  <c r="I729" i="51"/>
  <c r="H729" i="51"/>
  <c r="G729" i="51"/>
  <c r="F729" i="51"/>
  <c r="E729" i="51"/>
  <c r="B729" i="51"/>
  <c r="I728" i="51"/>
  <c r="H728" i="51"/>
  <c r="G728" i="51"/>
  <c r="F728" i="51"/>
  <c r="E728" i="51"/>
  <c r="B728" i="51"/>
  <c r="I727" i="51"/>
  <c r="H727" i="51"/>
  <c r="G727" i="51"/>
  <c r="F727" i="51"/>
  <c r="E727" i="51"/>
  <c r="B727" i="51"/>
  <c r="I725" i="51"/>
  <c r="H725" i="51"/>
  <c r="G725" i="51"/>
  <c r="F725" i="51"/>
  <c r="E725" i="51"/>
  <c r="B725" i="51"/>
  <c r="I724" i="51"/>
  <c r="H724" i="51"/>
  <c r="G724" i="51"/>
  <c r="F724" i="51"/>
  <c r="E724" i="51"/>
  <c r="B724" i="51"/>
  <c r="I722" i="51"/>
  <c r="H722" i="51"/>
  <c r="G722" i="51"/>
  <c r="F722" i="51"/>
  <c r="E722" i="51"/>
  <c r="B722" i="51"/>
  <c r="I721" i="51"/>
  <c r="H721" i="51"/>
  <c r="G721" i="51"/>
  <c r="F721" i="51"/>
  <c r="E721" i="51"/>
  <c r="B721" i="51"/>
  <c r="I720" i="51"/>
  <c r="H720" i="51"/>
  <c r="G720" i="51"/>
  <c r="F720" i="51"/>
  <c r="E720" i="51"/>
  <c r="B720" i="51"/>
  <c r="I718" i="51"/>
  <c r="H718" i="51"/>
  <c r="G718" i="51"/>
  <c r="F718" i="51"/>
  <c r="E718" i="51"/>
  <c r="B718" i="51"/>
  <c r="I717" i="51"/>
  <c r="H717" i="51"/>
  <c r="G717" i="51"/>
  <c r="F717" i="51"/>
  <c r="E717" i="51"/>
  <c r="B717" i="51"/>
  <c r="I716" i="51"/>
  <c r="H716" i="51"/>
  <c r="G716" i="51"/>
  <c r="F716" i="51"/>
  <c r="E716" i="51"/>
  <c r="B716" i="51"/>
  <c r="C711" i="51"/>
  <c r="C710" i="51"/>
  <c r="C709" i="51"/>
  <c r="C708" i="51"/>
  <c r="C707" i="51"/>
  <c r="C706" i="51"/>
  <c r="C705" i="51"/>
  <c r="C704" i="51"/>
  <c r="C703" i="51"/>
  <c r="C702" i="51"/>
  <c r="C701" i="51"/>
  <c r="C700" i="51"/>
  <c r="C699" i="51"/>
  <c r="C698" i="51"/>
  <c r="C697" i="51"/>
  <c r="C696" i="51"/>
  <c r="C695" i="51"/>
  <c r="C694" i="51"/>
  <c r="C693" i="51"/>
  <c r="C692" i="51"/>
  <c r="I688" i="51"/>
  <c r="H688" i="51"/>
  <c r="G688" i="51"/>
  <c r="F688" i="51"/>
  <c r="E688" i="51"/>
  <c r="B688" i="51"/>
  <c r="I687" i="51"/>
  <c r="H687" i="51"/>
  <c r="G687" i="51"/>
  <c r="F687" i="51"/>
  <c r="E687" i="51"/>
  <c r="B687" i="51"/>
  <c r="I686" i="51"/>
  <c r="H686" i="51"/>
  <c r="G686" i="51"/>
  <c r="F686" i="51"/>
  <c r="E686" i="51"/>
  <c r="B686" i="51"/>
  <c r="I685" i="51"/>
  <c r="H685" i="51"/>
  <c r="G685" i="51"/>
  <c r="F685" i="51"/>
  <c r="E685" i="51"/>
  <c r="B685" i="51"/>
  <c r="I681" i="51"/>
  <c r="H681" i="51"/>
  <c r="G681" i="51"/>
  <c r="F681" i="51"/>
  <c r="E681" i="51"/>
  <c r="B681" i="51"/>
  <c r="I680" i="51"/>
  <c r="H680" i="51"/>
  <c r="G680" i="51"/>
  <c r="F680" i="51"/>
  <c r="E680" i="51"/>
  <c r="B680" i="51"/>
  <c r="I679" i="51"/>
  <c r="H679" i="51"/>
  <c r="G679" i="51"/>
  <c r="F679" i="51"/>
  <c r="E679" i="51"/>
  <c r="B679" i="51"/>
  <c r="I678" i="51"/>
  <c r="H678" i="51"/>
  <c r="G678" i="51"/>
  <c r="F678" i="51"/>
  <c r="E678" i="51"/>
  <c r="B678" i="51"/>
  <c r="I677" i="51"/>
  <c r="H677" i="51"/>
  <c r="G677" i="51"/>
  <c r="F677" i="51"/>
  <c r="E677" i="51"/>
  <c r="B677" i="51"/>
  <c r="I676" i="51"/>
  <c r="H676" i="51"/>
  <c r="G676" i="51"/>
  <c r="F676" i="51"/>
  <c r="E676" i="51"/>
  <c r="B676" i="51"/>
  <c r="I675" i="51"/>
  <c r="H675" i="51"/>
  <c r="G675" i="51"/>
  <c r="F675" i="51"/>
  <c r="E675" i="51"/>
  <c r="B675" i="51"/>
  <c r="I674" i="51"/>
  <c r="H674" i="51"/>
  <c r="G674" i="51"/>
  <c r="F674" i="51"/>
  <c r="E674" i="51"/>
  <c r="B674" i="51"/>
  <c r="I673" i="51"/>
  <c r="H673" i="51"/>
  <c r="G673" i="51"/>
  <c r="F673" i="51"/>
  <c r="E673" i="51"/>
  <c r="B673" i="51"/>
  <c r="I672" i="51"/>
  <c r="H672" i="51"/>
  <c r="G672" i="51"/>
  <c r="F672" i="51"/>
  <c r="E672" i="51"/>
  <c r="B672" i="51"/>
  <c r="I671" i="51"/>
  <c r="H671" i="51"/>
  <c r="G671" i="51"/>
  <c r="F671" i="51"/>
  <c r="E671" i="51"/>
  <c r="B671" i="51"/>
  <c r="I670" i="51"/>
  <c r="H670" i="51"/>
  <c r="G670" i="51"/>
  <c r="F670" i="51"/>
  <c r="E670" i="51"/>
  <c r="B670" i="51"/>
  <c r="I669" i="51"/>
  <c r="H669" i="51"/>
  <c r="G669" i="51"/>
  <c r="F669" i="51"/>
  <c r="E669" i="51"/>
  <c r="B669" i="51"/>
  <c r="I668" i="51"/>
  <c r="H668" i="51"/>
  <c r="G668" i="51"/>
  <c r="F668" i="51"/>
  <c r="E668" i="51"/>
  <c r="B668" i="51"/>
  <c r="I664" i="51"/>
  <c r="H664" i="51"/>
  <c r="G664" i="51"/>
  <c r="F664" i="51"/>
  <c r="E664" i="51"/>
  <c r="B664" i="51"/>
  <c r="I663" i="51"/>
  <c r="H663" i="51"/>
  <c r="G663" i="51"/>
  <c r="F663" i="51"/>
  <c r="E663" i="51"/>
  <c r="B663" i="51"/>
  <c r="I662" i="51"/>
  <c r="H662" i="51"/>
  <c r="G662" i="51"/>
  <c r="F662" i="51"/>
  <c r="E662" i="51"/>
  <c r="B662" i="51"/>
  <c r="I661" i="51"/>
  <c r="H661" i="51"/>
  <c r="G661" i="51"/>
  <c r="F661" i="51"/>
  <c r="E661" i="51"/>
  <c r="B661" i="51"/>
  <c r="I660" i="51"/>
  <c r="H660" i="51"/>
  <c r="G660" i="51"/>
  <c r="F660" i="51"/>
  <c r="E660" i="51"/>
  <c r="B660" i="51"/>
  <c r="I656" i="51"/>
  <c r="H656" i="51"/>
  <c r="G656" i="51"/>
  <c r="F656" i="51"/>
  <c r="E656" i="51"/>
  <c r="B656" i="51"/>
  <c r="I655" i="51"/>
  <c r="H655" i="51"/>
  <c r="G655" i="51"/>
  <c r="F655" i="51"/>
  <c r="E655" i="51"/>
  <c r="B655" i="51"/>
  <c r="I654" i="51"/>
  <c r="H654" i="51"/>
  <c r="G654" i="51"/>
  <c r="F654" i="51"/>
  <c r="E654" i="51"/>
  <c r="B654" i="51"/>
  <c r="I653" i="51"/>
  <c r="H653" i="51"/>
  <c r="G653" i="51"/>
  <c r="F653" i="51"/>
  <c r="E653" i="51"/>
  <c r="B653" i="51"/>
  <c r="I652" i="51"/>
  <c r="H652" i="51"/>
  <c r="G652" i="51"/>
  <c r="F652" i="51"/>
  <c r="E652" i="51"/>
  <c r="B652" i="51"/>
  <c r="I651" i="51"/>
  <c r="H651" i="51"/>
  <c r="G651" i="51"/>
  <c r="F651" i="51"/>
  <c r="E651" i="51"/>
  <c r="B651" i="51"/>
  <c r="I650" i="51"/>
  <c r="H650" i="51"/>
  <c r="G650" i="51"/>
  <c r="F650" i="51"/>
  <c r="E650" i="51"/>
  <c r="B650" i="51"/>
  <c r="I649" i="51"/>
  <c r="H649" i="51"/>
  <c r="G649" i="51"/>
  <c r="F649" i="51"/>
  <c r="E649" i="51"/>
  <c r="B649" i="51"/>
  <c r="I648" i="51"/>
  <c r="H648" i="51"/>
  <c r="G648" i="51"/>
  <c r="F648" i="51"/>
  <c r="E648" i="51"/>
  <c r="B648" i="51"/>
  <c r="I647" i="51"/>
  <c r="H647" i="51"/>
  <c r="G647" i="51"/>
  <c r="F647" i="51"/>
  <c r="E647" i="51"/>
  <c r="B647" i="51"/>
  <c r="I632" i="51"/>
  <c r="H632" i="51"/>
  <c r="G632" i="51"/>
  <c r="F632" i="51"/>
  <c r="E632" i="51"/>
  <c r="I619" i="51"/>
  <c r="H619" i="51"/>
  <c r="G619" i="51"/>
  <c r="F619" i="51"/>
  <c r="E619" i="51"/>
  <c r="I616" i="51"/>
  <c r="H616" i="51"/>
  <c r="G616" i="51"/>
  <c r="F616" i="51"/>
  <c r="E616" i="51"/>
  <c r="B616" i="51"/>
  <c r="I615" i="51"/>
  <c r="H615" i="51"/>
  <c r="G615" i="51"/>
  <c r="F615" i="51"/>
  <c r="E615" i="51"/>
  <c r="B615" i="51"/>
  <c r="I614" i="51"/>
  <c r="H614" i="51"/>
  <c r="G614" i="51"/>
  <c r="F614" i="51"/>
  <c r="E614" i="51"/>
  <c r="B614" i="51"/>
  <c r="I613" i="51"/>
  <c r="H613" i="51"/>
  <c r="G613" i="51"/>
  <c r="F613" i="51"/>
  <c r="E613" i="51"/>
  <c r="B613" i="51"/>
  <c r="I612" i="51"/>
  <c r="H612" i="51"/>
  <c r="G612" i="51"/>
  <c r="F612" i="51"/>
  <c r="E612" i="51"/>
  <c r="B612" i="51"/>
  <c r="I611" i="51"/>
  <c r="H611" i="51"/>
  <c r="G611" i="51"/>
  <c r="F611" i="51"/>
  <c r="E611" i="51"/>
  <c r="B611" i="51"/>
  <c r="I596" i="51"/>
  <c r="H596" i="51"/>
  <c r="G596" i="51"/>
  <c r="F596" i="51"/>
  <c r="E596" i="51"/>
  <c r="I583" i="51"/>
  <c r="H583" i="51"/>
  <c r="G583" i="51"/>
  <c r="F583" i="51"/>
  <c r="E583" i="51"/>
  <c r="I580" i="51"/>
  <c r="H580" i="51"/>
  <c r="G580" i="51"/>
  <c r="F580" i="51"/>
  <c r="E580" i="51"/>
  <c r="I579" i="51"/>
  <c r="H579" i="51"/>
  <c r="G579" i="51"/>
  <c r="F579" i="51"/>
  <c r="E579" i="51"/>
  <c r="I578" i="51"/>
  <c r="H578" i="51"/>
  <c r="G578" i="51"/>
  <c r="F578" i="51"/>
  <c r="E578" i="51"/>
  <c r="B578" i="51"/>
  <c r="I577" i="51"/>
  <c r="H577" i="51"/>
  <c r="G577" i="51"/>
  <c r="F577" i="51"/>
  <c r="E577" i="51"/>
  <c r="B577" i="51"/>
  <c r="I576" i="51"/>
  <c r="H576" i="51"/>
  <c r="G576" i="51"/>
  <c r="F576" i="51"/>
  <c r="E576" i="51"/>
  <c r="B576" i="51"/>
  <c r="I575" i="51"/>
  <c r="H575" i="51"/>
  <c r="G575" i="51"/>
  <c r="F575" i="51"/>
  <c r="E575" i="51"/>
  <c r="B575" i="51"/>
  <c r="N562" i="51"/>
  <c r="S561" i="51"/>
  <c r="B558" i="51"/>
  <c r="U557" i="51"/>
  <c r="T557" i="51"/>
  <c r="S557" i="51"/>
  <c r="R557" i="51"/>
  <c r="Q557" i="51"/>
  <c r="I557" i="51"/>
  <c r="H557" i="51"/>
  <c r="G557" i="51"/>
  <c r="F557" i="51"/>
  <c r="E557" i="51"/>
  <c r="U556" i="51"/>
  <c r="T556" i="51"/>
  <c r="S556" i="51"/>
  <c r="R556" i="51"/>
  <c r="Q556" i="51"/>
  <c r="U555" i="51"/>
  <c r="I558" i="51" s="1"/>
  <c r="T555" i="51"/>
  <c r="H558" i="51" s="1"/>
  <c r="S555" i="51"/>
  <c r="G558" i="51" s="1"/>
  <c r="R555" i="51"/>
  <c r="F558" i="51" s="1"/>
  <c r="Q555" i="51"/>
  <c r="E558" i="51" s="1"/>
  <c r="U553" i="51"/>
  <c r="T553" i="51"/>
  <c r="S553" i="51"/>
  <c r="R553" i="51"/>
  <c r="Q553" i="51"/>
  <c r="O553" i="51"/>
  <c r="B553" i="51"/>
  <c r="U552" i="51"/>
  <c r="T552" i="51"/>
  <c r="S552" i="51"/>
  <c r="R552" i="51"/>
  <c r="Q552" i="51"/>
  <c r="I552" i="51"/>
  <c r="H552" i="51"/>
  <c r="G552" i="51"/>
  <c r="F552" i="51"/>
  <c r="E552" i="51"/>
  <c r="U551" i="51"/>
  <c r="I553" i="51" s="1"/>
  <c r="T551" i="51"/>
  <c r="H553" i="51" s="1"/>
  <c r="S551" i="51"/>
  <c r="G553" i="51" s="1"/>
  <c r="R551" i="51"/>
  <c r="F553" i="51" s="1"/>
  <c r="Q551" i="51"/>
  <c r="E553" i="51" s="1"/>
  <c r="U549" i="51"/>
  <c r="T549" i="51"/>
  <c r="S549" i="51"/>
  <c r="R549" i="51"/>
  <c r="Q549" i="51"/>
  <c r="O549" i="51"/>
  <c r="U548" i="51"/>
  <c r="T548" i="51"/>
  <c r="S548" i="51"/>
  <c r="R548" i="51"/>
  <c r="Q548" i="51"/>
  <c r="B548" i="51"/>
  <c r="U547" i="51"/>
  <c r="I548" i="51" s="1"/>
  <c r="T547" i="51"/>
  <c r="H548" i="51" s="1"/>
  <c r="S547" i="51"/>
  <c r="G548" i="51" s="1"/>
  <c r="R547" i="51"/>
  <c r="F548" i="51" s="1"/>
  <c r="Q547" i="51"/>
  <c r="E548" i="51" s="1"/>
  <c r="I547" i="51"/>
  <c r="H547" i="51"/>
  <c r="G547" i="51"/>
  <c r="F547" i="51"/>
  <c r="E547" i="51"/>
  <c r="U546" i="51"/>
  <c r="T546" i="51"/>
  <c r="S546" i="51"/>
  <c r="R546" i="51"/>
  <c r="Q546" i="51"/>
  <c r="I546" i="51"/>
  <c r="H546" i="51"/>
  <c r="G546" i="51"/>
  <c r="F546" i="51"/>
  <c r="E546" i="51"/>
  <c r="S541" i="51"/>
  <c r="T540" i="51"/>
  <c r="S540" i="51"/>
  <c r="Z534" i="51"/>
  <c r="R534" i="51"/>
  <c r="E535" i="51" s="1"/>
  <c r="Q534" i="51"/>
  <c r="P534" i="51"/>
  <c r="O534" i="51"/>
  <c r="M534" i="51"/>
  <c r="N534" i="51" s="1"/>
  <c r="A534" i="51"/>
  <c r="Z527" i="51"/>
  <c r="R527" i="51"/>
  <c r="E528" i="51" s="1"/>
  <c r="Q527" i="51"/>
  <c r="P527" i="51"/>
  <c r="O527" i="51"/>
  <c r="M527" i="51"/>
  <c r="N527" i="51" s="1"/>
  <c r="A527" i="51"/>
  <c r="Z520" i="51"/>
  <c r="R520" i="51"/>
  <c r="E521" i="51" s="1"/>
  <c r="Q520" i="51"/>
  <c r="P520" i="51"/>
  <c r="O520" i="51"/>
  <c r="M520" i="51"/>
  <c r="N520" i="51" s="1"/>
  <c r="A520" i="51"/>
  <c r="Z513" i="51"/>
  <c r="R513" i="51"/>
  <c r="E514" i="51" s="1"/>
  <c r="Q513" i="51"/>
  <c r="P513" i="51"/>
  <c r="E513" i="51" s="1"/>
  <c r="O513" i="51"/>
  <c r="M513" i="51"/>
  <c r="N513" i="51" s="1"/>
  <c r="A513" i="51"/>
  <c r="Z506" i="51"/>
  <c r="R506" i="51"/>
  <c r="E507" i="51" s="1"/>
  <c r="Q506" i="51"/>
  <c r="P506" i="51"/>
  <c r="O506" i="51"/>
  <c r="M506" i="51"/>
  <c r="N506" i="51" s="1"/>
  <c r="A506" i="51"/>
  <c r="AI504" i="51"/>
  <c r="AJ504" i="51" s="1"/>
  <c r="AK504" i="51" s="1"/>
  <c r="AL504" i="51" s="1"/>
  <c r="AM504" i="51" s="1"/>
  <c r="AN504" i="51" s="1"/>
  <c r="AO504" i="51" s="1"/>
  <c r="AI503" i="51"/>
  <c r="AJ503" i="51" s="1"/>
  <c r="AK503" i="51" s="1"/>
  <c r="AL503" i="51" s="1"/>
  <c r="AM503" i="51" s="1"/>
  <c r="AN503" i="51" s="1"/>
  <c r="AO503" i="51" s="1"/>
  <c r="AI502" i="51"/>
  <c r="AJ502" i="51" s="1"/>
  <c r="AK502" i="51" s="1"/>
  <c r="AL502" i="51" s="1"/>
  <c r="AM502" i="51" s="1"/>
  <c r="AN502" i="51" s="1"/>
  <c r="AO502" i="51" s="1"/>
  <c r="AI501" i="51"/>
  <c r="AJ501" i="51" s="1"/>
  <c r="AK501" i="51" s="1"/>
  <c r="AL501" i="51" s="1"/>
  <c r="AM501" i="51" s="1"/>
  <c r="AN501" i="51" s="1"/>
  <c r="AO501" i="51" s="1"/>
  <c r="AI500" i="51"/>
  <c r="AJ500" i="51" s="1"/>
  <c r="AK500" i="51" s="1"/>
  <c r="AL500" i="51" s="1"/>
  <c r="AM500" i="51" s="1"/>
  <c r="AN500" i="51" s="1"/>
  <c r="AO500" i="51" s="1"/>
  <c r="AI499" i="51"/>
  <c r="AJ499" i="51" s="1"/>
  <c r="AK499" i="51" s="1"/>
  <c r="AL499" i="51" s="1"/>
  <c r="AM499" i="51" s="1"/>
  <c r="AN499" i="51" s="1"/>
  <c r="AO499" i="51" s="1"/>
  <c r="Z499" i="51"/>
  <c r="R499" i="51"/>
  <c r="E500" i="51" s="1"/>
  <c r="Q499" i="51"/>
  <c r="P499" i="51"/>
  <c r="E499" i="51" s="1"/>
  <c r="O499" i="51"/>
  <c r="M499" i="51"/>
  <c r="N499" i="51" s="1"/>
  <c r="A499" i="51"/>
  <c r="AI498" i="51"/>
  <c r="AJ498" i="51" s="1"/>
  <c r="AK498" i="51" s="1"/>
  <c r="AL498" i="51" s="1"/>
  <c r="AM498" i="51" s="1"/>
  <c r="AN498" i="51" s="1"/>
  <c r="AO498" i="51" s="1"/>
  <c r="AI497" i="51"/>
  <c r="AJ497" i="51" s="1"/>
  <c r="AK497" i="51" s="1"/>
  <c r="AL497" i="51" s="1"/>
  <c r="AM497" i="51" s="1"/>
  <c r="AN497" i="51" s="1"/>
  <c r="AO497" i="51" s="1"/>
  <c r="AI496" i="51"/>
  <c r="AJ496" i="51" s="1"/>
  <c r="AK496" i="51" s="1"/>
  <c r="AL496" i="51" s="1"/>
  <c r="AM496" i="51" s="1"/>
  <c r="AN496" i="51" s="1"/>
  <c r="AO496" i="51" s="1"/>
  <c r="AI495" i="51"/>
  <c r="AJ495" i="51" s="1"/>
  <c r="AK495" i="51" s="1"/>
  <c r="AL495" i="51" s="1"/>
  <c r="AM495" i="51" s="1"/>
  <c r="AN495" i="51" s="1"/>
  <c r="AO495" i="51" s="1"/>
  <c r="AI494" i="51"/>
  <c r="AJ494" i="51" s="1"/>
  <c r="AK494" i="51" s="1"/>
  <c r="AL494" i="51" s="1"/>
  <c r="AM494" i="51" s="1"/>
  <c r="AN494" i="51" s="1"/>
  <c r="AO494" i="51" s="1"/>
  <c r="AI493" i="51"/>
  <c r="AJ493" i="51" s="1"/>
  <c r="AK493" i="51" s="1"/>
  <c r="AL493" i="51" s="1"/>
  <c r="AM493" i="51" s="1"/>
  <c r="AN493" i="51" s="1"/>
  <c r="AO493" i="51" s="1"/>
  <c r="AI492" i="51"/>
  <c r="AJ492" i="51" s="1"/>
  <c r="AK492" i="51" s="1"/>
  <c r="AL492" i="51" s="1"/>
  <c r="AM492" i="51" s="1"/>
  <c r="AN492" i="51" s="1"/>
  <c r="AO492" i="51" s="1"/>
  <c r="Z492" i="51"/>
  <c r="R492" i="51"/>
  <c r="E493" i="51" s="1"/>
  <c r="Q492" i="51"/>
  <c r="P492" i="51"/>
  <c r="O492" i="51"/>
  <c r="M492" i="51"/>
  <c r="N492" i="51" s="1"/>
  <c r="A492" i="51"/>
  <c r="AI491" i="51"/>
  <c r="AJ491" i="51" s="1"/>
  <c r="AK491" i="51" s="1"/>
  <c r="AL491" i="51" s="1"/>
  <c r="AM491" i="51" s="1"/>
  <c r="AN491" i="51" s="1"/>
  <c r="AO491" i="51" s="1"/>
  <c r="AI490" i="51"/>
  <c r="AJ490" i="51" s="1"/>
  <c r="AK490" i="51" s="1"/>
  <c r="AL490" i="51" s="1"/>
  <c r="AM490" i="51" s="1"/>
  <c r="AN490" i="51" s="1"/>
  <c r="AO490" i="51" s="1"/>
  <c r="AI489" i="51"/>
  <c r="AJ489" i="51" s="1"/>
  <c r="AK489" i="51" s="1"/>
  <c r="AL489" i="51" s="1"/>
  <c r="AM489" i="51" s="1"/>
  <c r="AN489" i="51" s="1"/>
  <c r="AO489" i="51" s="1"/>
  <c r="AI488" i="51"/>
  <c r="AJ488" i="51" s="1"/>
  <c r="AK488" i="51" s="1"/>
  <c r="AL488" i="51" s="1"/>
  <c r="AM488" i="51" s="1"/>
  <c r="AN488" i="51" s="1"/>
  <c r="AO488" i="51" s="1"/>
  <c r="AI487" i="51"/>
  <c r="AJ487" i="51" s="1"/>
  <c r="AK487" i="51" s="1"/>
  <c r="AL487" i="51" s="1"/>
  <c r="AM487" i="51" s="1"/>
  <c r="AN487" i="51" s="1"/>
  <c r="AO487" i="51" s="1"/>
  <c r="AI486" i="51"/>
  <c r="AJ486" i="51" s="1"/>
  <c r="AK486" i="51" s="1"/>
  <c r="AL486" i="51" s="1"/>
  <c r="AM486" i="51" s="1"/>
  <c r="AN486" i="51" s="1"/>
  <c r="AO486" i="51" s="1"/>
  <c r="AI485" i="51"/>
  <c r="AJ485" i="51" s="1"/>
  <c r="AK485" i="51" s="1"/>
  <c r="AL485" i="51" s="1"/>
  <c r="AM485" i="51" s="1"/>
  <c r="AN485" i="51" s="1"/>
  <c r="AO485" i="51" s="1"/>
  <c r="Z485" i="51"/>
  <c r="R485" i="51"/>
  <c r="E486" i="51" s="1"/>
  <c r="Q485" i="51"/>
  <c r="P485" i="51"/>
  <c r="E485" i="51" s="1"/>
  <c r="O485" i="51"/>
  <c r="M485" i="51"/>
  <c r="N485" i="51" s="1"/>
  <c r="A485" i="51"/>
  <c r="AI484" i="51"/>
  <c r="AJ484" i="51" s="1"/>
  <c r="AK484" i="51" s="1"/>
  <c r="AL484" i="51" s="1"/>
  <c r="AM484" i="51" s="1"/>
  <c r="AN484" i="51" s="1"/>
  <c r="AO484" i="51" s="1"/>
  <c r="AI483" i="51"/>
  <c r="AJ483" i="51" s="1"/>
  <c r="AK483" i="51" s="1"/>
  <c r="AL483" i="51" s="1"/>
  <c r="AM483" i="51" s="1"/>
  <c r="AN483" i="51" s="1"/>
  <c r="AO483" i="51" s="1"/>
  <c r="AI482" i="51"/>
  <c r="AJ482" i="51" s="1"/>
  <c r="AK482" i="51" s="1"/>
  <c r="AL482" i="51" s="1"/>
  <c r="AM482" i="51" s="1"/>
  <c r="AN482" i="51" s="1"/>
  <c r="AO482" i="51" s="1"/>
  <c r="AI481" i="51"/>
  <c r="AJ481" i="51" s="1"/>
  <c r="AK481" i="51" s="1"/>
  <c r="AL481" i="51" s="1"/>
  <c r="AM481" i="51" s="1"/>
  <c r="AN481" i="51" s="1"/>
  <c r="AO481" i="51" s="1"/>
  <c r="AI480" i="51"/>
  <c r="AJ480" i="51" s="1"/>
  <c r="AK480" i="51" s="1"/>
  <c r="AL480" i="51" s="1"/>
  <c r="AM480" i="51" s="1"/>
  <c r="AN480" i="51" s="1"/>
  <c r="AO480" i="51" s="1"/>
  <c r="AI479" i="51"/>
  <c r="AJ479" i="51" s="1"/>
  <c r="AK479" i="51" s="1"/>
  <c r="AL479" i="51" s="1"/>
  <c r="AM479" i="51" s="1"/>
  <c r="AN479" i="51" s="1"/>
  <c r="AO479" i="51" s="1"/>
  <c r="AI478" i="51"/>
  <c r="AJ478" i="51" s="1"/>
  <c r="AK478" i="51" s="1"/>
  <c r="AL478" i="51" s="1"/>
  <c r="AM478" i="51" s="1"/>
  <c r="AN478" i="51" s="1"/>
  <c r="AO478" i="51" s="1"/>
  <c r="Z478" i="51"/>
  <c r="R478" i="51"/>
  <c r="E479" i="51" s="1"/>
  <c r="Q478" i="51"/>
  <c r="P478" i="51"/>
  <c r="O478" i="51"/>
  <c r="M478" i="51"/>
  <c r="N478" i="51" s="1"/>
  <c r="A478" i="51"/>
  <c r="Z471" i="51"/>
  <c r="R471" i="51"/>
  <c r="E472" i="51" s="1"/>
  <c r="Q471" i="51"/>
  <c r="P471" i="51"/>
  <c r="E471" i="51" s="1"/>
  <c r="O471" i="51"/>
  <c r="M471" i="51"/>
  <c r="N471" i="51" s="1"/>
  <c r="A471" i="51"/>
  <c r="AE470" i="51"/>
  <c r="AD470" i="51"/>
  <c r="AC470" i="51"/>
  <c r="AB470" i="51"/>
  <c r="AA470" i="51"/>
  <c r="I470" i="51"/>
  <c r="H470" i="51"/>
  <c r="G470" i="51"/>
  <c r="F470" i="51"/>
  <c r="E470" i="51"/>
  <c r="T458" i="51"/>
  <c r="E459" i="51" s="1"/>
  <c r="S458" i="51"/>
  <c r="R458" i="51"/>
  <c r="E458" i="51" s="1"/>
  <c r="E462" i="51" s="1"/>
  <c r="Q458" i="51"/>
  <c r="P458" i="51"/>
  <c r="O458" i="51"/>
  <c r="M458" i="51"/>
  <c r="N458" i="51" s="1"/>
  <c r="A458" i="51"/>
  <c r="T451" i="51"/>
  <c r="E452" i="51" s="1"/>
  <c r="S451" i="51"/>
  <c r="R451" i="51"/>
  <c r="E451" i="51" s="1"/>
  <c r="Q451" i="51"/>
  <c r="P451" i="51"/>
  <c r="O451" i="51"/>
  <c r="M451" i="51"/>
  <c r="N451" i="51" s="1"/>
  <c r="A451" i="51"/>
  <c r="T444" i="51"/>
  <c r="E445" i="51" s="1"/>
  <c r="S444" i="51"/>
  <c r="R444" i="51"/>
  <c r="E444" i="51" s="1"/>
  <c r="E448" i="51" s="1"/>
  <c r="Q444" i="51"/>
  <c r="P444" i="51"/>
  <c r="O444" i="51"/>
  <c r="M444" i="51"/>
  <c r="N444" i="51" s="1"/>
  <c r="A444" i="51"/>
  <c r="T437" i="51"/>
  <c r="E438" i="51" s="1"/>
  <c r="S437" i="51"/>
  <c r="R437" i="51"/>
  <c r="E437" i="51" s="1"/>
  <c r="Q437" i="51"/>
  <c r="P437" i="51"/>
  <c r="O437" i="51"/>
  <c r="M437" i="51"/>
  <c r="N437" i="51" s="1"/>
  <c r="A437" i="51"/>
  <c r="T430" i="51"/>
  <c r="E431" i="51" s="1"/>
  <c r="S430" i="51"/>
  <c r="R430" i="51"/>
  <c r="E430" i="51" s="1"/>
  <c r="E434" i="51" s="1"/>
  <c r="Q430" i="51"/>
  <c r="P430" i="51"/>
  <c r="O430" i="51"/>
  <c r="M430" i="51"/>
  <c r="N430" i="51" s="1"/>
  <c r="A430" i="51"/>
  <c r="T423" i="51"/>
  <c r="E424" i="51" s="1"/>
  <c r="S423" i="51"/>
  <c r="R423" i="51"/>
  <c r="E423" i="51" s="1"/>
  <c r="Q423" i="51"/>
  <c r="P423" i="51"/>
  <c r="O423" i="51"/>
  <c r="M423" i="51"/>
  <c r="N423" i="51" s="1"/>
  <c r="A423" i="51"/>
  <c r="T416" i="51"/>
  <c r="E417" i="51" s="1"/>
  <c r="S416" i="51"/>
  <c r="R416" i="51"/>
  <c r="E416" i="51" s="1"/>
  <c r="E420" i="51" s="1"/>
  <c r="Q416" i="51"/>
  <c r="P416" i="51"/>
  <c r="O416" i="51"/>
  <c r="M416" i="51"/>
  <c r="N416" i="51" s="1"/>
  <c r="A416" i="51"/>
  <c r="T409" i="51"/>
  <c r="E410" i="51" s="1"/>
  <c r="S409" i="51"/>
  <c r="R409" i="51"/>
  <c r="E409" i="51" s="1"/>
  <c r="Q409" i="51"/>
  <c r="P409" i="51"/>
  <c r="O409" i="51"/>
  <c r="M409" i="51"/>
  <c r="N409" i="51" s="1"/>
  <c r="A409" i="51"/>
  <c r="T402" i="51"/>
  <c r="E403" i="51" s="1"/>
  <c r="S402" i="51"/>
  <c r="R402" i="51"/>
  <c r="E402" i="51" s="1"/>
  <c r="E406" i="51" s="1"/>
  <c r="Q402" i="51"/>
  <c r="P402" i="51"/>
  <c r="O402" i="51"/>
  <c r="M402" i="51"/>
  <c r="N402" i="51" s="1"/>
  <c r="A402" i="51"/>
  <c r="T395" i="51"/>
  <c r="E396" i="51" s="1"/>
  <c r="S395" i="51"/>
  <c r="R395" i="51"/>
  <c r="E395" i="51" s="1"/>
  <c r="Q395" i="51"/>
  <c r="P395" i="51"/>
  <c r="O395" i="51"/>
  <c r="M395" i="51"/>
  <c r="N395" i="51" s="1"/>
  <c r="A395" i="51"/>
  <c r="I394" i="51"/>
  <c r="H394" i="51"/>
  <c r="G394" i="51"/>
  <c r="F394" i="51"/>
  <c r="E394" i="51"/>
  <c r="T384" i="51"/>
  <c r="E385" i="51" s="1"/>
  <c r="S384" i="51"/>
  <c r="R384" i="51"/>
  <c r="Q384" i="51"/>
  <c r="P384" i="51"/>
  <c r="O384" i="51"/>
  <c r="M384" i="51"/>
  <c r="N384" i="51" s="1"/>
  <c r="B384" i="51"/>
  <c r="A384" i="51"/>
  <c r="T377" i="51"/>
  <c r="E378" i="51" s="1"/>
  <c r="S377" i="51"/>
  <c r="R377" i="51"/>
  <c r="Q377" i="51"/>
  <c r="P377" i="51"/>
  <c r="O377" i="51"/>
  <c r="M377" i="51"/>
  <c r="N377" i="51" s="1"/>
  <c r="B377" i="51"/>
  <c r="A377" i="51"/>
  <c r="T370" i="51"/>
  <c r="E371" i="51" s="1"/>
  <c r="S370" i="51"/>
  <c r="R370" i="51"/>
  <c r="E370" i="51" s="1"/>
  <c r="E374" i="51" s="1"/>
  <c r="Q370" i="51"/>
  <c r="P370" i="51"/>
  <c r="O370" i="51"/>
  <c r="M370" i="51"/>
  <c r="N370" i="51" s="1"/>
  <c r="B370" i="51"/>
  <c r="A370" i="51"/>
  <c r="T363" i="51"/>
  <c r="E364" i="51" s="1"/>
  <c r="S363" i="51"/>
  <c r="R363" i="51"/>
  <c r="E363" i="51" s="1"/>
  <c r="Q363" i="51"/>
  <c r="P363" i="51"/>
  <c r="O363" i="51"/>
  <c r="M363" i="51"/>
  <c r="N363" i="51" s="1"/>
  <c r="B363" i="51"/>
  <c r="A363" i="51"/>
  <c r="T356" i="51"/>
  <c r="E357" i="51" s="1"/>
  <c r="S356" i="51"/>
  <c r="R356" i="51"/>
  <c r="Q356" i="51"/>
  <c r="P356" i="51"/>
  <c r="O356" i="51"/>
  <c r="M356" i="51"/>
  <c r="N356" i="51" s="1"/>
  <c r="B356" i="51"/>
  <c r="A356" i="51"/>
  <c r="T349" i="51"/>
  <c r="E350" i="51" s="1"/>
  <c r="S349" i="51"/>
  <c r="R349" i="51"/>
  <c r="Q349" i="51"/>
  <c r="P349" i="51"/>
  <c r="O349" i="51"/>
  <c r="M349" i="51"/>
  <c r="N349" i="51" s="1"/>
  <c r="B349" i="51"/>
  <c r="A349" i="51"/>
  <c r="T342" i="51"/>
  <c r="E343" i="51" s="1"/>
  <c r="S342" i="51"/>
  <c r="R342" i="51"/>
  <c r="E342" i="51" s="1"/>
  <c r="E346" i="51" s="1"/>
  <c r="Q342" i="51"/>
  <c r="P342" i="51"/>
  <c r="O342" i="51"/>
  <c r="M342" i="51"/>
  <c r="N342" i="51" s="1"/>
  <c r="B342" i="51"/>
  <c r="A342" i="51"/>
  <c r="T335" i="51"/>
  <c r="E336" i="51" s="1"/>
  <c r="S335" i="51"/>
  <c r="R335" i="51"/>
  <c r="Q335" i="51"/>
  <c r="P335" i="51"/>
  <c r="O335" i="51"/>
  <c r="M335" i="51"/>
  <c r="N335" i="51" s="1"/>
  <c r="B335" i="51"/>
  <c r="A335" i="51"/>
  <c r="T328" i="51"/>
  <c r="E329" i="51" s="1"/>
  <c r="S328" i="51"/>
  <c r="R328" i="51"/>
  <c r="Q328" i="51"/>
  <c r="P328" i="51"/>
  <c r="O328" i="51"/>
  <c r="M328" i="51"/>
  <c r="N328" i="51" s="1"/>
  <c r="B328" i="51"/>
  <c r="A328" i="51"/>
  <c r="T321" i="51"/>
  <c r="E322" i="51" s="1"/>
  <c r="S321" i="51"/>
  <c r="R321" i="51"/>
  <c r="Q321" i="51"/>
  <c r="P321" i="51"/>
  <c r="O321" i="51"/>
  <c r="M321" i="51"/>
  <c r="N321" i="51" s="1"/>
  <c r="B321" i="51"/>
  <c r="A321" i="51"/>
  <c r="I320" i="51"/>
  <c r="H320" i="51"/>
  <c r="G320" i="51"/>
  <c r="F320" i="51"/>
  <c r="E320" i="51"/>
  <c r="S307" i="51"/>
  <c r="R307" i="51"/>
  <c r="E307" i="51" s="1"/>
  <c r="E310" i="51" s="1"/>
  <c r="Q307" i="51"/>
  <c r="P307" i="51"/>
  <c r="O307" i="51"/>
  <c r="M307" i="51"/>
  <c r="N307" i="51" s="1"/>
  <c r="B307" i="51"/>
  <c r="A307" i="51"/>
  <c r="S301" i="51"/>
  <c r="R301" i="51"/>
  <c r="E301" i="51" s="1"/>
  <c r="E304" i="51" s="1"/>
  <c r="Q301" i="51"/>
  <c r="P301" i="51"/>
  <c r="O301" i="51"/>
  <c r="M301" i="51"/>
  <c r="N301" i="51" s="1"/>
  <c r="B301" i="51"/>
  <c r="A301" i="51"/>
  <c r="S295" i="51"/>
  <c r="R295" i="51"/>
  <c r="E295" i="51" s="1"/>
  <c r="E298" i="51" s="1"/>
  <c r="Q295" i="51"/>
  <c r="P295" i="51"/>
  <c r="O295" i="51"/>
  <c r="M295" i="51"/>
  <c r="N295" i="51" s="1"/>
  <c r="B295" i="51"/>
  <c r="A295" i="51"/>
  <c r="S289" i="51"/>
  <c r="R289" i="51"/>
  <c r="E289" i="51" s="1"/>
  <c r="E292" i="51" s="1"/>
  <c r="Q289" i="51"/>
  <c r="P289" i="51"/>
  <c r="O289" i="51"/>
  <c r="M289" i="51"/>
  <c r="N289" i="51" s="1"/>
  <c r="B289" i="51"/>
  <c r="A289" i="51"/>
  <c r="S283" i="51"/>
  <c r="R283" i="51"/>
  <c r="E283" i="51" s="1"/>
  <c r="E286" i="51" s="1"/>
  <c r="Q283" i="51"/>
  <c r="P283" i="51"/>
  <c r="O283" i="51"/>
  <c r="M283" i="51"/>
  <c r="N283" i="51" s="1"/>
  <c r="B283" i="51"/>
  <c r="A283" i="51"/>
  <c r="S277" i="51"/>
  <c r="R277" i="51"/>
  <c r="E277" i="51" s="1"/>
  <c r="E280" i="51" s="1"/>
  <c r="Q277" i="51"/>
  <c r="P277" i="51"/>
  <c r="O277" i="51"/>
  <c r="M277" i="51"/>
  <c r="N277" i="51" s="1"/>
  <c r="B277" i="51"/>
  <c r="A277" i="51"/>
  <c r="S271" i="51"/>
  <c r="R271" i="51"/>
  <c r="E271" i="51" s="1"/>
  <c r="Q271" i="51"/>
  <c r="P271" i="51"/>
  <c r="O271" i="51"/>
  <c r="M271" i="51"/>
  <c r="N271" i="51" s="1"/>
  <c r="B271" i="51"/>
  <c r="A271" i="51"/>
  <c r="S265" i="51"/>
  <c r="R265" i="51"/>
  <c r="E265" i="51" s="1"/>
  <c r="E268" i="51" s="1"/>
  <c r="Q265" i="51"/>
  <c r="P265" i="51"/>
  <c r="O265" i="51"/>
  <c r="M265" i="51"/>
  <c r="N265" i="51" s="1"/>
  <c r="B265" i="51"/>
  <c r="A265" i="51"/>
  <c r="S259" i="51"/>
  <c r="R259" i="51"/>
  <c r="E259" i="51" s="1"/>
  <c r="E262" i="51" s="1"/>
  <c r="Q259" i="51"/>
  <c r="P259" i="51"/>
  <c r="O259" i="51"/>
  <c r="M259" i="51"/>
  <c r="N259" i="51" s="1"/>
  <c r="B259" i="51"/>
  <c r="A259" i="51"/>
  <c r="S253" i="51"/>
  <c r="R253" i="51"/>
  <c r="E253" i="51" s="1"/>
  <c r="Q253" i="51"/>
  <c r="P253" i="51"/>
  <c r="O253" i="51"/>
  <c r="M253" i="51"/>
  <c r="N253" i="51" s="1"/>
  <c r="B253" i="51"/>
  <c r="A253" i="51"/>
  <c r="S247" i="51"/>
  <c r="R247" i="51"/>
  <c r="E247" i="51" s="1"/>
  <c r="E250" i="51" s="1"/>
  <c r="Q247" i="51"/>
  <c r="P247" i="51"/>
  <c r="O247" i="51"/>
  <c r="M247" i="51"/>
  <c r="N247" i="51" s="1"/>
  <c r="B247" i="51"/>
  <c r="A247" i="51"/>
  <c r="S241" i="51"/>
  <c r="R241" i="51"/>
  <c r="E241" i="51" s="1"/>
  <c r="E244" i="51" s="1"/>
  <c r="Q241" i="51"/>
  <c r="P241" i="51"/>
  <c r="O241" i="51"/>
  <c r="M241" i="51"/>
  <c r="N241" i="51" s="1"/>
  <c r="B241" i="51"/>
  <c r="A241" i="51"/>
  <c r="S235" i="51"/>
  <c r="R235" i="51"/>
  <c r="E235" i="51" s="1"/>
  <c r="E238" i="51" s="1"/>
  <c r="Q235" i="51"/>
  <c r="P235" i="51"/>
  <c r="O235" i="51"/>
  <c r="M235" i="51"/>
  <c r="N235" i="51" s="1"/>
  <c r="B235" i="51"/>
  <c r="A235" i="51"/>
  <c r="S229" i="51"/>
  <c r="R229" i="51"/>
  <c r="E229" i="51" s="1"/>
  <c r="E232" i="51" s="1"/>
  <c r="Q229" i="51"/>
  <c r="P229" i="51"/>
  <c r="O229" i="51"/>
  <c r="M229" i="51"/>
  <c r="N229" i="51" s="1"/>
  <c r="B229" i="51"/>
  <c r="A229" i="51"/>
  <c r="S223" i="51"/>
  <c r="R223" i="51"/>
  <c r="E223" i="51" s="1"/>
  <c r="E226" i="51" s="1"/>
  <c r="Q223" i="51"/>
  <c r="P223" i="51"/>
  <c r="O223" i="51"/>
  <c r="M223" i="51"/>
  <c r="N223" i="51" s="1"/>
  <c r="B223" i="51"/>
  <c r="A223" i="51"/>
  <c r="S217" i="51"/>
  <c r="R217" i="51"/>
  <c r="E217" i="51" s="1"/>
  <c r="E220" i="51" s="1"/>
  <c r="Q217" i="51"/>
  <c r="P217" i="51"/>
  <c r="O217" i="51"/>
  <c r="M217" i="51"/>
  <c r="N217" i="51" s="1"/>
  <c r="B217" i="51"/>
  <c r="A217" i="51"/>
  <c r="S211" i="51"/>
  <c r="R211" i="51"/>
  <c r="E211" i="51" s="1"/>
  <c r="E214" i="51" s="1"/>
  <c r="Q211" i="51"/>
  <c r="P211" i="51"/>
  <c r="O211" i="51"/>
  <c r="M211" i="51"/>
  <c r="N211" i="51" s="1"/>
  <c r="B211" i="51"/>
  <c r="A211" i="51"/>
  <c r="S205" i="51"/>
  <c r="R205" i="51"/>
  <c r="E205" i="51" s="1"/>
  <c r="E208" i="51" s="1"/>
  <c r="Q205" i="51"/>
  <c r="P205" i="51"/>
  <c r="O205" i="51"/>
  <c r="M205" i="51"/>
  <c r="N205" i="51" s="1"/>
  <c r="B205" i="51"/>
  <c r="A205" i="51"/>
  <c r="S199" i="51"/>
  <c r="R199" i="51"/>
  <c r="E199" i="51" s="1"/>
  <c r="E202" i="51" s="1"/>
  <c r="Q199" i="51"/>
  <c r="P199" i="51"/>
  <c r="O199" i="51"/>
  <c r="M199" i="51"/>
  <c r="N199" i="51" s="1"/>
  <c r="B199" i="51"/>
  <c r="A199" i="51"/>
  <c r="S193" i="51"/>
  <c r="R193" i="51"/>
  <c r="E193" i="51" s="1"/>
  <c r="E196" i="51" s="1"/>
  <c r="Q193" i="51"/>
  <c r="P193" i="51"/>
  <c r="O193" i="51"/>
  <c r="M193" i="51"/>
  <c r="N193" i="51" s="1"/>
  <c r="B193" i="51"/>
  <c r="A193" i="51"/>
  <c r="S187" i="51"/>
  <c r="R187" i="51"/>
  <c r="E187" i="51" s="1"/>
  <c r="Q187" i="51"/>
  <c r="P187" i="51"/>
  <c r="O187" i="51"/>
  <c r="M187" i="51"/>
  <c r="N187" i="51" s="1"/>
  <c r="B187" i="51"/>
  <c r="A187" i="51"/>
  <c r="S181" i="51"/>
  <c r="R181" i="51"/>
  <c r="E181" i="51" s="1"/>
  <c r="Q181" i="51"/>
  <c r="P181" i="51"/>
  <c r="O181" i="51"/>
  <c r="M181" i="51"/>
  <c r="N181" i="51" s="1"/>
  <c r="B181" i="51"/>
  <c r="A181" i="51"/>
  <c r="S175" i="51"/>
  <c r="R175" i="51"/>
  <c r="E175" i="51" s="1"/>
  <c r="E178" i="51" s="1"/>
  <c r="Q175" i="51"/>
  <c r="P175" i="51"/>
  <c r="O175" i="51"/>
  <c r="M175" i="51"/>
  <c r="N175" i="51" s="1"/>
  <c r="B175" i="51"/>
  <c r="A175" i="51"/>
  <c r="S169" i="51"/>
  <c r="R169" i="51"/>
  <c r="E169" i="51" s="1"/>
  <c r="E172" i="51" s="1"/>
  <c r="Q169" i="51"/>
  <c r="P169" i="51"/>
  <c r="O169" i="51"/>
  <c r="M169" i="51"/>
  <c r="N169" i="51" s="1"/>
  <c r="B169" i="51"/>
  <c r="A169" i="51"/>
  <c r="S163" i="51"/>
  <c r="R163" i="51"/>
  <c r="E163" i="51" s="1"/>
  <c r="E166" i="51" s="1"/>
  <c r="Q163" i="51"/>
  <c r="P163" i="51"/>
  <c r="O163" i="51"/>
  <c r="M163" i="51"/>
  <c r="N163" i="51" s="1"/>
  <c r="B163" i="51"/>
  <c r="A163" i="51"/>
  <c r="S157" i="51"/>
  <c r="R157" i="51"/>
  <c r="E157" i="51" s="1"/>
  <c r="E160" i="51" s="1"/>
  <c r="Q157" i="51"/>
  <c r="P157" i="51"/>
  <c r="O157" i="51"/>
  <c r="M157" i="51"/>
  <c r="N157" i="51" s="1"/>
  <c r="B157" i="51"/>
  <c r="A157" i="51"/>
  <c r="S151" i="51"/>
  <c r="R151" i="51"/>
  <c r="E151" i="51" s="1"/>
  <c r="Q151" i="51"/>
  <c r="P151" i="51"/>
  <c r="O151" i="51"/>
  <c r="M151" i="51"/>
  <c r="N151" i="51" s="1"/>
  <c r="B151" i="51"/>
  <c r="A151" i="51"/>
  <c r="S145" i="51"/>
  <c r="R145" i="51"/>
  <c r="E145" i="51" s="1"/>
  <c r="E148" i="51" s="1"/>
  <c r="Q145" i="51"/>
  <c r="P145" i="51"/>
  <c r="O145" i="51"/>
  <c r="M145" i="51"/>
  <c r="N145" i="51" s="1"/>
  <c r="B145" i="51"/>
  <c r="A145" i="51"/>
  <c r="S139" i="51"/>
  <c r="R139" i="51"/>
  <c r="E139" i="51" s="1"/>
  <c r="E142" i="51" s="1"/>
  <c r="Q139" i="51"/>
  <c r="P139" i="51"/>
  <c r="O139" i="51"/>
  <c r="M139" i="51"/>
  <c r="N139" i="51" s="1"/>
  <c r="B139" i="51"/>
  <c r="A139" i="51"/>
  <c r="S133" i="51"/>
  <c r="R133" i="51"/>
  <c r="E133" i="51" s="1"/>
  <c r="E136" i="51" s="1"/>
  <c r="Q133" i="51"/>
  <c r="P133" i="51"/>
  <c r="O133" i="51"/>
  <c r="M133" i="51"/>
  <c r="N133" i="51" s="1"/>
  <c r="B133" i="51"/>
  <c r="A133" i="51"/>
  <c r="S127" i="51"/>
  <c r="R127" i="51"/>
  <c r="E127" i="51" s="1"/>
  <c r="Q127" i="51"/>
  <c r="P127" i="51"/>
  <c r="O127" i="51"/>
  <c r="M127" i="51"/>
  <c r="N127" i="51" s="1"/>
  <c r="B127" i="51"/>
  <c r="A127" i="51"/>
  <c r="S121" i="51"/>
  <c r="R121" i="51"/>
  <c r="E121" i="51" s="1"/>
  <c r="E124" i="51" s="1"/>
  <c r="Q121" i="51"/>
  <c r="P121" i="51"/>
  <c r="O121" i="51"/>
  <c r="M121" i="51"/>
  <c r="N121" i="51" s="1"/>
  <c r="B121" i="51"/>
  <c r="A121" i="51"/>
  <c r="S115" i="51"/>
  <c r="R115" i="51"/>
  <c r="E115" i="51" s="1"/>
  <c r="Q115" i="51"/>
  <c r="P115" i="51"/>
  <c r="O115" i="51"/>
  <c r="M115" i="51"/>
  <c r="N115" i="51" s="1"/>
  <c r="B115" i="51"/>
  <c r="A115" i="51"/>
  <c r="S109" i="51"/>
  <c r="R109" i="51"/>
  <c r="E109" i="51" s="1"/>
  <c r="E112" i="51" s="1"/>
  <c r="Q109" i="51"/>
  <c r="P109" i="51"/>
  <c r="O109" i="51"/>
  <c r="M109" i="51"/>
  <c r="N109" i="51" s="1"/>
  <c r="B109" i="51"/>
  <c r="A109" i="51"/>
  <c r="S103" i="51"/>
  <c r="R103" i="51"/>
  <c r="E103" i="51" s="1"/>
  <c r="Q103" i="51"/>
  <c r="P103" i="51"/>
  <c r="O103" i="51"/>
  <c r="M103" i="51"/>
  <c r="N103" i="51" s="1"/>
  <c r="B103" i="51"/>
  <c r="A103" i="51"/>
  <c r="S97" i="51"/>
  <c r="R97" i="51"/>
  <c r="E97" i="51" s="1"/>
  <c r="Q97" i="51"/>
  <c r="P97" i="51"/>
  <c r="O97" i="51"/>
  <c r="M97" i="51"/>
  <c r="N97" i="51" s="1"/>
  <c r="B97" i="51"/>
  <c r="A97" i="51"/>
  <c r="S91" i="51"/>
  <c r="R91" i="51"/>
  <c r="E91" i="51" s="1"/>
  <c r="E94" i="51" s="1"/>
  <c r="Q91" i="51"/>
  <c r="P91" i="51"/>
  <c r="O91" i="51"/>
  <c r="M91" i="51"/>
  <c r="N91" i="51" s="1"/>
  <c r="B91" i="51"/>
  <c r="A91" i="51"/>
  <c r="S85" i="51"/>
  <c r="R85" i="51"/>
  <c r="E85" i="51" s="1"/>
  <c r="Q85" i="51"/>
  <c r="P85" i="51"/>
  <c r="O85" i="51"/>
  <c r="M85" i="51"/>
  <c r="N85" i="51" s="1"/>
  <c r="B85" i="51"/>
  <c r="A85" i="51"/>
  <c r="S79" i="51"/>
  <c r="R79" i="51"/>
  <c r="E79" i="51" s="1"/>
  <c r="E82" i="51" s="1"/>
  <c r="Q79" i="51"/>
  <c r="P79" i="51"/>
  <c r="O79" i="51"/>
  <c r="M79" i="51"/>
  <c r="N79" i="51" s="1"/>
  <c r="B79" i="51"/>
  <c r="A79" i="51"/>
  <c r="S73" i="51"/>
  <c r="R73" i="51"/>
  <c r="E73" i="51" s="1"/>
  <c r="E76" i="51" s="1"/>
  <c r="Q73" i="51"/>
  <c r="P73" i="51"/>
  <c r="O73" i="51"/>
  <c r="M73" i="51"/>
  <c r="N73" i="51" s="1"/>
  <c r="B73" i="51"/>
  <c r="A73" i="51"/>
  <c r="S67" i="51"/>
  <c r="R67" i="51"/>
  <c r="E67" i="51" s="1"/>
  <c r="E70" i="51" s="1"/>
  <c r="Q67" i="51"/>
  <c r="P67" i="51"/>
  <c r="O67" i="51"/>
  <c r="M67" i="51"/>
  <c r="N67" i="51" s="1"/>
  <c r="B67" i="51"/>
  <c r="A67" i="51"/>
  <c r="S61" i="51"/>
  <c r="R61" i="51"/>
  <c r="E61" i="51" s="1"/>
  <c r="E64" i="51" s="1"/>
  <c r="Q61" i="51"/>
  <c r="P61" i="51"/>
  <c r="O61" i="51"/>
  <c r="M61" i="51"/>
  <c r="N61" i="51" s="1"/>
  <c r="B61" i="51"/>
  <c r="A61" i="51"/>
  <c r="S55" i="51"/>
  <c r="R55" i="51"/>
  <c r="E55" i="51" s="1"/>
  <c r="Q55" i="51"/>
  <c r="P55" i="51"/>
  <c r="O55" i="51"/>
  <c r="M55" i="51"/>
  <c r="N55" i="51" s="1"/>
  <c r="B55" i="51"/>
  <c r="A55" i="51"/>
  <c r="S49" i="51"/>
  <c r="R49" i="51"/>
  <c r="E49" i="51" s="1"/>
  <c r="E52" i="51" s="1"/>
  <c r="Q49" i="51"/>
  <c r="P49" i="51"/>
  <c r="O49" i="51"/>
  <c r="M49" i="51"/>
  <c r="N49" i="51" s="1"/>
  <c r="B49" i="51"/>
  <c r="A49" i="51"/>
  <c r="S43" i="51"/>
  <c r="R43" i="51"/>
  <c r="E43" i="51" s="1"/>
  <c r="E46" i="51" s="1"/>
  <c r="Q43" i="51"/>
  <c r="P43" i="51"/>
  <c r="O43" i="51"/>
  <c r="M43" i="51"/>
  <c r="N43" i="51" s="1"/>
  <c r="B43" i="51"/>
  <c r="A43" i="51"/>
  <c r="S37" i="51"/>
  <c r="R37" i="51"/>
  <c r="E37" i="51" s="1"/>
  <c r="Q37" i="51"/>
  <c r="P37" i="51"/>
  <c r="O37" i="51"/>
  <c r="M37" i="51"/>
  <c r="N37" i="51" s="1"/>
  <c r="B37" i="51"/>
  <c r="A37" i="51"/>
  <c r="S31" i="51"/>
  <c r="R31" i="51"/>
  <c r="E31" i="51" s="1"/>
  <c r="E34" i="51" s="1"/>
  <c r="Q31" i="51"/>
  <c r="P31" i="51"/>
  <c r="O31" i="51"/>
  <c r="M31" i="51"/>
  <c r="N31" i="51" s="1"/>
  <c r="B31" i="51"/>
  <c r="A31" i="51"/>
  <c r="S25" i="51"/>
  <c r="R25" i="51"/>
  <c r="E25" i="51" s="1"/>
  <c r="E28" i="51" s="1"/>
  <c r="Q25" i="51"/>
  <c r="P25" i="51"/>
  <c r="O25" i="51"/>
  <c r="M25" i="51"/>
  <c r="N25" i="51" s="1"/>
  <c r="B25" i="51"/>
  <c r="A25" i="51"/>
  <c r="S19" i="51"/>
  <c r="R19" i="51"/>
  <c r="E19" i="51" s="1"/>
  <c r="E22" i="51" s="1"/>
  <c r="Q19" i="51"/>
  <c r="P19" i="51"/>
  <c r="O19" i="51"/>
  <c r="M19" i="51"/>
  <c r="N19" i="51" s="1"/>
  <c r="B19" i="51"/>
  <c r="A19" i="51"/>
  <c r="S13" i="51"/>
  <c r="R13" i="51"/>
  <c r="E13" i="51" s="1"/>
  <c r="Q13" i="51"/>
  <c r="P13" i="51"/>
  <c r="O13" i="51"/>
  <c r="M13" i="51"/>
  <c r="N13" i="51" s="1"/>
  <c r="B13" i="51"/>
  <c r="A13" i="51"/>
  <c r="B5" i="51"/>
  <c r="B4" i="51"/>
  <c r="B3" i="51"/>
  <c r="B845" i="50"/>
  <c r="B821" i="50"/>
  <c r="I796" i="50"/>
  <c r="H796" i="50"/>
  <c r="G796" i="50"/>
  <c r="F796" i="50"/>
  <c r="E796" i="50"/>
  <c r="B796" i="50"/>
  <c r="B820" i="50" s="1"/>
  <c r="B844" i="50" s="1"/>
  <c r="I795" i="50"/>
  <c r="H795" i="50"/>
  <c r="G795" i="50"/>
  <c r="F795" i="50"/>
  <c r="E795" i="50"/>
  <c r="B795" i="50"/>
  <c r="B819" i="50" s="1"/>
  <c r="B843" i="50" s="1"/>
  <c r="I794" i="50"/>
  <c r="H794" i="50"/>
  <c r="G794" i="50"/>
  <c r="F794" i="50"/>
  <c r="E794" i="50"/>
  <c r="B794" i="50"/>
  <c r="B818" i="50" s="1"/>
  <c r="B842" i="50" s="1"/>
  <c r="I793" i="50"/>
  <c r="H793" i="50"/>
  <c r="G793" i="50"/>
  <c r="F793" i="50"/>
  <c r="E793" i="50"/>
  <c r="B793" i="50"/>
  <c r="I792" i="50"/>
  <c r="H792" i="50"/>
  <c r="G792" i="50"/>
  <c r="F792" i="50"/>
  <c r="E792" i="50"/>
  <c r="B792" i="50"/>
  <c r="I791" i="50"/>
  <c r="H791" i="50"/>
  <c r="G791" i="50"/>
  <c r="F791" i="50"/>
  <c r="E791" i="50"/>
  <c r="B791" i="50"/>
  <c r="I790" i="50"/>
  <c r="H790" i="50"/>
  <c r="G790" i="50"/>
  <c r="F790" i="50"/>
  <c r="E790" i="50"/>
  <c r="B790" i="50"/>
  <c r="I789" i="50"/>
  <c r="H789" i="50"/>
  <c r="G789" i="50"/>
  <c r="F789" i="50"/>
  <c r="E789" i="50"/>
  <c r="B789" i="50"/>
  <c r="B813" i="50" s="1"/>
  <c r="B837" i="50" s="1"/>
  <c r="I788" i="50"/>
  <c r="H788" i="50"/>
  <c r="G788" i="50"/>
  <c r="F788" i="50"/>
  <c r="E788" i="50"/>
  <c r="B788" i="50"/>
  <c r="B812" i="50" s="1"/>
  <c r="B836" i="50" s="1"/>
  <c r="I787" i="50"/>
  <c r="H787" i="50"/>
  <c r="G787" i="50"/>
  <c r="F787" i="50"/>
  <c r="E787" i="50"/>
  <c r="B787" i="50"/>
  <c r="B702" i="50" s="1"/>
  <c r="I786" i="50"/>
  <c r="H786" i="50"/>
  <c r="G786" i="50"/>
  <c r="F786" i="50"/>
  <c r="E786" i="50"/>
  <c r="B786" i="50"/>
  <c r="B810" i="50" s="1"/>
  <c r="B834" i="50" s="1"/>
  <c r="I785" i="50"/>
  <c r="H785" i="50"/>
  <c r="G785" i="50"/>
  <c r="F785" i="50"/>
  <c r="E785" i="50"/>
  <c r="B785" i="50"/>
  <c r="I784" i="50"/>
  <c r="H784" i="50"/>
  <c r="G784" i="50"/>
  <c r="F784" i="50"/>
  <c r="E784" i="50"/>
  <c r="B784" i="50"/>
  <c r="I783" i="50"/>
  <c r="H783" i="50"/>
  <c r="G783" i="50"/>
  <c r="F783" i="50"/>
  <c r="E783" i="50"/>
  <c r="B783" i="50"/>
  <c r="B807" i="50" s="1"/>
  <c r="B831" i="50" s="1"/>
  <c r="I782" i="50"/>
  <c r="H782" i="50"/>
  <c r="G782" i="50"/>
  <c r="F782" i="50"/>
  <c r="E782" i="50"/>
  <c r="B782" i="50"/>
  <c r="I781" i="50"/>
  <c r="H781" i="50"/>
  <c r="G781" i="50"/>
  <c r="F781" i="50"/>
  <c r="E781" i="50"/>
  <c r="B781" i="50"/>
  <c r="B805" i="50" s="1"/>
  <c r="B829" i="50" s="1"/>
  <c r="I780" i="50"/>
  <c r="H780" i="50"/>
  <c r="G780" i="50"/>
  <c r="F780" i="50"/>
  <c r="E780" i="50"/>
  <c r="B780" i="50"/>
  <c r="B804" i="50" s="1"/>
  <c r="B828" i="50" s="1"/>
  <c r="I779" i="50"/>
  <c r="H779" i="50"/>
  <c r="G779" i="50"/>
  <c r="F779" i="50"/>
  <c r="E779" i="50"/>
  <c r="B779" i="50"/>
  <c r="I778" i="50"/>
  <c r="H778" i="50"/>
  <c r="G778" i="50"/>
  <c r="F778" i="50"/>
  <c r="E778" i="50"/>
  <c r="B778" i="50"/>
  <c r="B802" i="50" s="1"/>
  <c r="B826" i="50" s="1"/>
  <c r="I777" i="50"/>
  <c r="H777" i="50"/>
  <c r="G777" i="50"/>
  <c r="F777" i="50"/>
  <c r="E777" i="50"/>
  <c r="B777" i="50"/>
  <c r="O771" i="50"/>
  <c r="I769" i="50" s="1"/>
  <c r="M771" i="50"/>
  <c r="I768" i="50" s="1"/>
  <c r="O770" i="50"/>
  <c r="H769" i="50" s="1"/>
  <c r="M770" i="50"/>
  <c r="H768" i="50" s="1"/>
  <c r="O769" i="50"/>
  <c r="G769" i="50" s="1"/>
  <c r="M769" i="50"/>
  <c r="G768" i="50" s="1"/>
  <c r="O768" i="50"/>
  <c r="F769" i="50" s="1"/>
  <c r="M768" i="50"/>
  <c r="F768" i="50" s="1"/>
  <c r="O767" i="50"/>
  <c r="E769" i="50" s="1"/>
  <c r="M767" i="50"/>
  <c r="E768" i="50" s="1"/>
  <c r="I749" i="50"/>
  <c r="H749" i="50"/>
  <c r="G749" i="50"/>
  <c r="F749" i="50"/>
  <c r="E749" i="50"/>
  <c r="I748" i="50"/>
  <c r="H748" i="50"/>
  <c r="G748" i="50"/>
  <c r="F748" i="50"/>
  <c r="E748" i="50"/>
  <c r="B748" i="50"/>
  <c r="I747" i="50"/>
  <c r="H747" i="50"/>
  <c r="G747" i="50"/>
  <c r="F747" i="50"/>
  <c r="E747" i="50"/>
  <c r="B747" i="50"/>
  <c r="I746" i="50"/>
  <c r="H746" i="50"/>
  <c r="G746" i="50"/>
  <c r="F746" i="50"/>
  <c r="E746" i="50"/>
  <c r="B746" i="50"/>
  <c r="I745" i="50"/>
  <c r="H745" i="50"/>
  <c r="G745" i="50"/>
  <c r="F745" i="50"/>
  <c r="E745" i="50"/>
  <c r="B745" i="50"/>
  <c r="I744" i="50"/>
  <c r="H744" i="50"/>
  <c r="G744" i="50"/>
  <c r="F744" i="50"/>
  <c r="E744" i="50"/>
  <c r="B744" i="50"/>
  <c r="I743" i="50"/>
  <c r="H743" i="50"/>
  <c r="G743" i="50"/>
  <c r="F743" i="50"/>
  <c r="E743" i="50"/>
  <c r="B743" i="50"/>
  <c r="I742" i="50"/>
  <c r="H742" i="50"/>
  <c r="G742" i="50"/>
  <c r="F742" i="50"/>
  <c r="E742" i="50"/>
  <c r="C742" i="50"/>
  <c r="I741" i="50"/>
  <c r="H741" i="50"/>
  <c r="G741" i="50"/>
  <c r="F741" i="50"/>
  <c r="E741" i="50"/>
  <c r="C741" i="50"/>
  <c r="B740" i="50"/>
  <c r="I739" i="50"/>
  <c r="H739" i="50"/>
  <c r="G739" i="50"/>
  <c r="F739" i="50"/>
  <c r="E739" i="50"/>
  <c r="C739" i="50"/>
  <c r="I738" i="50"/>
  <c r="H738" i="50"/>
  <c r="G738" i="50"/>
  <c r="F738" i="50"/>
  <c r="E738" i="50"/>
  <c r="C738" i="50"/>
  <c r="I737" i="50"/>
  <c r="H737" i="50"/>
  <c r="G737" i="50"/>
  <c r="F737" i="50"/>
  <c r="E737" i="50"/>
  <c r="C737" i="50"/>
  <c r="B736" i="50"/>
  <c r="I735" i="50"/>
  <c r="H735" i="50"/>
  <c r="G735" i="50"/>
  <c r="F735" i="50"/>
  <c r="E735" i="50"/>
  <c r="B735" i="50"/>
  <c r="I731" i="50"/>
  <c r="H731" i="50"/>
  <c r="G731" i="50"/>
  <c r="F731" i="50"/>
  <c r="E731" i="50"/>
  <c r="B731" i="50"/>
  <c r="I730" i="50"/>
  <c r="H730" i="50"/>
  <c r="G730" i="50"/>
  <c r="F730" i="50"/>
  <c r="E730" i="50"/>
  <c r="B730" i="50"/>
  <c r="I729" i="50"/>
  <c r="H729" i="50"/>
  <c r="G729" i="50"/>
  <c r="F729" i="50"/>
  <c r="E729" i="50"/>
  <c r="B729" i="50"/>
  <c r="I728" i="50"/>
  <c r="H728" i="50"/>
  <c r="G728" i="50"/>
  <c r="F728" i="50"/>
  <c r="E728" i="50"/>
  <c r="B728" i="50"/>
  <c r="I727" i="50"/>
  <c r="H727" i="50"/>
  <c r="G727" i="50"/>
  <c r="F727" i="50"/>
  <c r="E727" i="50"/>
  <c r="B727" i="50"/>
  <c r="I725" i="50"/>
  <c r="H725" i="50"/>
  <c r="G725" i="50"/>
  <c r="F725" i="50"/>
  <c r="E725" i="50"/>
  <c r="B725" i="50"/>
  <c r="I724" i="50"/>
  <c r="H724" i="50"/>
  <c r="G724" i="50"/>
  <c r="F724" i="50"/>
  <c r="E724" i="50"/>
  <c r="B724" i="50"/>
  <c r="I722" i="50"/>
  <c r="H722" i="50"/>
  <c r="G722" i="50"/>
  <c r="F722" i="50"/>
  <c r="E722" i="50"/>
  <c r="B722" i="50"/>
  <c r="I721" i="50"/>
  <c r="H721" i="50"/>
  <c r="G721" i="50"/>
  <c r="F721" i="50"/>
  <c r="E721" i="50"/>
  <c r="B721" i="50"/>
  <c r="I720" i="50"/>
  <c r="H720" i="50"/>
  <c r="G720" i="50"/>
  <c r="F720" i="50"/>
  <c r="E720" i="50"/>
  <c r="B720" i="50"/>
  <c r="I718" i="50"/>
  <c r="H718" i="50"/>
  <c r="G718" i="50"/>
  <c r="F718" i="50"/>
  <c r="E718" i="50"/>
  <c r="B718" i="50"/>
  <c r="I717" i="50"/>
  <c r="H717" i="50"/>
  <c r="G717" i="50"/>
  <c r="F717" i="50"/>
  <c r="E717" i="50"/>
  <c r="B717" i="50"/>
  <c r="I716" i="50"/>
  <c r="H716" i="50"/>
  <c r="G716" i="50"/>
  <c r="F716" i="50"/>
  <c r="E716" i="50"/>
  <c r="B716" i="50"/>
  <c r="C711" i="50"/>
  <c r="C710" i="50"/>
  <c r="C709" i="50"/>
  <c r="C708" i="50"/>
  <c r="C707" i="50"/>
  <c r="C706" i="50"/>
  <c r="C705" i="50"/>
  <c r="C704" i="50"/>
  <c r="C703" i="50"/>
  <c r="C702" i="50"/>
  <c r="C701" i="50"/>
  <c r="C700" i="50"/>
  <c r="C699" i="50"/>
  <c r="C698" i="50"/>
  <c r="C697" i="50"/>
  <c r="C696" i="50"/>
  <c r="C695" i="50"/>
  <c r="C694" i="50"/>
  <c r="C693" i="50"/>
  <c r="C692" i="50"/>
  <c r="I688" i="50"/>
  <c r="H688" i="50"/>
  <c r="G688" i="50"/>
  <c r="F688" i="50"/>
  <c r="E688" i="50"/>
  <c r="B688" i="50"/>
  <c r="I687" i="50"/>
  <c r="H687" i="50"/>
  <c r="G687" i="50"/>
  <c r="F687" i="50"/>
  <c r="E687" i="50"/>
  <c r="B687" i="50"/>
  <c r="I686" i="50"/>
  <c r="H686" i="50"/>
  <c r="G686" i="50"/>
  <c r="F686" i="50"/>
  <c r="E686" i="50"/>
  <c r="B686" i="50"/>
  <c r="I685" i="50"/>
  <c r="H685" i="50"/>
  <c r="G685" i="50"/>
  <c r="F685" i="50"/>
  <c r="E685" i="50"/>
  <c r="B685" i="50"/>
  <c r="I681" i="50"/>
  <c r="H681" i="50"/>
  <c r="G681" i="50"/>
  <c r="F681" i="50"/>
  <c r="E681" i="50"/>
  <c r="B681" i="50"/>
  <c r="I680" i="50"/>
  <c r="H680" i="50"/>
  <c r="G680" i="50"/>
  <c r="F680" i="50"/>
  <c r="E680" i="50"/>
  <c r="B680" i="50"/>
  <c r="I679" i="50"/>
  <c r="H679" i="50"/>
  <c r="G679" i="50"/>
  <c r="F679" i="50"/>
  <c r="E679" i="50"/>
  <c r="B679" i="50"/>
  <c r="I678" i="50"/>
  <c r="H678" i="50"/>
  <c r="G678" i="50"/>
  <c r="F678" i="50"/>
  <c r="E678" i="50"/>
  <c r="B678" i="50"/>
  <c r="I677" i="50"/>
  <c r="H677" i="50"/>
  <c r="G677" i="50"/>
  <c r="F677" i="50"/>
  <c r="E677" i="50"/>
  <c r="B677" i="50"/>
  <c r="I676" i="50"/>
  <c r="H676" i="50"/>
  <c r="G676" i="50"/>
  <c r="F676" i="50"/>
  <c r="E676" i="50"/>
  <c r="B676" i="50"/>
  <c r="I675" i="50"/>
  <c r="H675" i="50"/>
  <c r="G675" i="50"/>
  <c r="F675" i="50"/>
  <c r="E675" i="50"/>
  <c r="B675" i="50"/>
  <c r="I674" i="50"/>
  <c r="H674" i="50"/>
  <c r="G674" i="50"/>
  <c r="F674" i="50"/>
  <c r="E674" i="50"/>
  <c r="B674" i="50"/>
  <c r="I673" i="50"/>
  <c r="H673" i="50"/>
  <c r="G673" i="50"/>
  <c r="F673" i="50"/>
  <c r="E673" i="50"/>
  <c r="B673" i="50"/>
  <c r="I672" i="50"/>
  <c r="H672" i="50"/>
  <c r="G672" i="50"/>
  <c r="F672" i="50"/>
  <c r="E672" i="50"/>
  <c r="B672" i="50"/>
  <c r="I671" i="50"/>
  <c r="H671" i="50"/>
  <c r="G671" i="50"/>
  <c r="F671" i="50"/>
  <c r="E671" i="50"/>
  <c r="B671" i="50"/>
  <c r="I670" i="50"/>
  <c r="H670" i="50"/>
  <c r="G670" i="50"/>
  <c r="F670" i="50"/>
  <c r="E670" i="50"/>
  <c r="B670" i="50"/>
  <c r="I669" i="50"/>
  <c r="H669" i="50"/>
  <c r="G669" i="50"/>
  <c r="F669" i="50"/>
  <c r="E669" i="50"/>
  <c r="B669" i="50"/>
  <c r="I668" i="50"/>
  <c r="H668" i="50"/>
  <c r="G668" i="50"/>
  <c r="F668" i="50"/>
  <c r="E668" i="50"/>
  <c r="B668" i="50"/>
  <c r="I664" i="50"/>
  <c r="H664" i="50"/>
  <c r="G664" i="50"/>
  <c r="F664" i="50"/>
  <c r="E664" i="50"/>
  <c r="B664" i="50"/>
  <c r="I663" i="50"/>
  <c r="H663" i="50"/>
  <c r="G663" i="50"/>
  <c r="F663" i="50"/>
  <c r="E663" i="50"/>
  <c r="B663" i="50"/>
  <c r="I662" i="50"/>
  <c r="H662" i="50"/>
  <c r="G662" i="50"/>
  <c r="F662" i="50"/>
  <c r="E662" i="50"/>
  <c r="B662" i="50"/>
  <c r="I661" i="50"/>
  <c r="H661" i="50"/>
  <c r="G661" i="50"/>
  <c r="F661" i="50"/>
  <c r="E661" i="50"/>
  <c r="B661" i="50"/>
  <c r="I660" i="50"/>
  <c r="H660" i="50"/>
  <c r="G660" i="50"/>
  <c r="F660" i="50"/>
  <c r="E660" i="50"/>
  <c r="B660" i="50"/>
  <c r="I656" i="50"/>
  <c r="H656" i="50"/>
  <c r="G656" i="50"/>
  <c r="F656" i="50"/>
  <c r="E656" i="50"/>
  <c r="B656" i="50"/>
  <c r="I655" i="50"/>
  <c r="H655" i="50"/>
  <c r="G655" i="50"/>
  <c r="F655" i="50"/>
  <c r="E655" i="50"/>
  <c r="B655" i="50"/>
  <c r="I654" i="50"/>
  <c r="H654" i="50"/>
  <c r="G654" i="50"/>
  <c r="F654" i="50"/>
  <c r="E654" i="50"/>
  <c r="B654" i="50"/>
  <c r="I653" i="50"/>
  <c r="H653" i="50"/>
  <c r="G653" i="50"/>
  <c r="F653" i="50"/>
  <c r="E653" i="50"/>
  <c r="B653" i="50"/>
  <c r="I652" i="50"/>
  <c r="H652" i="50"/>
  <c r="G652" i="50"/>
  <c r="F652" i="50"/>
  <c r="E652" i="50"/>
  <c r="B652" i="50"/>
  <c r="I651" i="50"/>
  <c r="H651" i="50"/>
  <c r="G651" i="50"/>
  <c r="F651" i="50"/>
  <c r="E651" i="50"/>
  <c r="B651" i="50"/>
  <c r="I650" i="50"/>
  <c r="H650" i="50"/>
  <c r="G650" i="50"/>
  <c r="F650" i="50"/>
  <c r="E650" i="50"/>
  <c r="B650" i="50"/>
  <c r="I649" i="50"/>
  <c r="H649" i="50"/>
  <c r="G649" i="50"/>
  <c r="F649" i="50"/>
  <c r="E649" i="50"/>
  <c r="B649" i="50"/>
  <c r="I648" i="50"/>
  <c r="H648" i="50"/>
  <c r="G648" i="50"/>
  <c r="F648" i="50"/>
  <c r="E648" i="50"/>
  <c r="B648" i="50"/>
  <c r="I647" i="50"/>
  <c r="H647" i="50"/>
  <c r="G647" i="50"/>
  <c r="F647" i="50"/>
  <c r="E647" i="50"/>
  <c r="B647" i="50"/>
  <c r="I632" i="50"/>
  <c r="H632" i="50"/>
  <c r="G632" i="50"/>
  <c r="F632" i="50"/>
  <c r="E632" i="50"/>
  <c r="I619" i="50"/>
  <c r="H619" i="50"/>
  <c r="G619" i="50"/>
  <c r="F619" i="50"/>
  <c r="E619" i="50"/>
  <c r="I616" i="50"/>
  <c r="H616" i="50"/>
  <c r="G616" i="50"/>
  <c r="F616" i="50"/>
  <c r="E616" i="50"/>
  <c r="B616" i="50"/>
  <c r="I615" i="50"/>
  <c r="H615" i="50"/>
  <c r="G615" i="50"/>
  <c r="F615" i="50"/>
  <c r="E615" i="50"/>
  <c r="B615" i="50"/>
  <c r="I614" i="50"/>
  <c r="H614" i="50"/>
  <c r="G614" i="50"/>
  <c r="F614" i="50"/>
  <c r="E614" i="50"/>
  <c r="B614" i="50"/>
  <c r="I613" i="50"/>
  <c r="H613" i="50"/>
  <c r="G613" i="50"/>
  <c r="F613" i="50"/>
  <c r="E613" i="50"/>
  <c r="B613" i="50"/>
  <c r="I612" i="50"/>
  <c r="H612" i="50"/>
  <c r="G612" i="50"/>
  <c r="F612" i="50"/>
  <c r="E612" i="50"/>
  <c r="B612" i="50"/>
  <c r="I611" i="50"/>
  <c r="H611" i="50"/>
  <c r="G611" i="50"/>
  <c r="F611" i="50"/>
  <c r="E611" i="50"/>
  <c r="B611" i="50"/>
  <c r="I596" i="50"/>
  <c r="H596" i="50"/>
  <c r="G596" i="50"/>
  <c r="F596" i="50"/>
  <c r="E596" i="50"/>
  <c r="I583" i="50"/>
  <c r="H583" i="50"/>
  <c r="G583" i="50"/>
  <c r="F583" i="50"/>
  <c r="E583" i="50"/>
  <c r="I580" i="50"/>
  <c r="H580" i="50"/>
  <c r="G580" i="50"/>
  <c r="F580" i="50"/>
  <c r="E580" i="50"/>
  <c r="I579" i="50"/>
  <c r="H579" i="50"/>
  <c r="G579" i="50"/>
  <c r="F579" i="50"/>
  <c r="E579" i="50"/>
  <c r="I578" i="50"/>
  <c r="H578" i="50"/>
  <c r="G578" i="50"/>
  <c r="F578" i="50"/>
  <c r="E578" i="50"/>
  <c r="B578" i="50"/>
  <c r="I577" i="50"/>
  <c r="H577" i="50"/>
  <c r="G577" i="50"/>
  <c r="F577" i="50"/>
  <c r="E577" i="50"/>
  <c r="B577" i="50"/>
  <c r="I576" i="50"/>
  <c r="H576" i="50"/>
  <c r="G576" i="50"/>
  <c r="F576" i="50"/>
  <c r="E576" i="50"/>
  <c r="B576" i="50"/>
  <c r="I575" i="50"/>
  <c r="H575" i="50"/>
  <c r="G575" i="50"/>
  <c r="F575" i="50"/>
  <c r="E575" i="50"/>
  <c r="B575" i="50"/>
  <c r="N562" i="50"/>
  <c r="S561" i="50"/>
  <c r="B558" i="50"/>
  <c r="U557" i="50"/>
  <c r="T557" i="50"/>
  <c r="S557" i="50"/>
  <c r="R557" i="50"/>
  <c r="Q557" i="50"/>
  <c r="I557" i="50"/>
  <c r="H557" i="50"/>
  <c r="G557" i="50"/>
  <c r="F557" i="50"/>
  <c r="E557" i="50"/>
  <c r="U556" i="50"/>
  <c r="T556" i="50"/>
  <c r="S556" i="50"/>
  <c r="R556" i="50"/>
  <c r="Q556" i="50"/>
  <c r="U555" i="50"/>
  <c r="I558" i="50" s="1"/>
  <c r="T555" i="50"/>
  <c r="H558" i="50" s="1"/>
  <c r="S555" i="50"/>
  <c r="G558" i="50" s="1"/>
  <c r="R555" i="50"/>
  <c r="F558" i="50" s="1"/>
  <c r="Q555" i="50"/>
  <c r="E558" i="50" s="1"/>
  <c r="U553" i="50"/>
  <c r="T553" i="50"/>
  <c r="S553" i="50"/>
  <c r="R553" i="50"/>
  <c r="Q553" i="50"/>
  <c r="O553" i="50"/>
  <c r="B553" i="50"/>
  <c r="U552" i="50"/>
  <c r="T552" i="50"/>
  <c r="S552" i="50"/>
  <c r="R552" i="50"/>
  <c r="Q552" i="50"/>
  <c r="I552" i="50"/>
  <c r="H552" i="50"/>
  <c r="G552" i="50"/>
  <c r="F552" i="50"/>
  <c r="E552" i="50"/>
  <c r="U551" i="50"/>
  <c r="I553" i="50" s="1"/>
  <c r="T551" i="50"/>
  <c r="H553" i="50" s="1"/>
  <c r="S551" i="50"/>
  <c r="G553" i="50" s="1"/>
  <c r="R551" i="50"/>
  <c r="F553" i="50" s="1"/>
  <c r="Q551" i="50"/>
  <c r="E553" i="50" s="1"/>
  <c r="U549" i="50"/>
  <c r="T549" i="50"/>
  <c r="S549" i="50"/>
  <c r="R549" i="50"/>
  <c r="Q549" i="50"/>
  <c r="O549" i="50"/>
  <c r="U548" i="50"/>
  <c r="T548" i="50"/>
  <c r="S548" i="50"/>
  <c r="R548" i="50"/>
  <c r="Q548" i="50"/>
  <c r="B548" i="50"/>
  <c r="U547" i="50"/>
  <c r="I548" i="50" s="1"/>
  <c r="T547" i="50"/>
  <c r="H548" i="50" s="1"/>
  <c r="S547" i="50"/>
  <c r="G548" i="50" s="1"/>
  <c r="R547" i="50"/>
  <c r="F548" i="50" s="1"/>
  <c r="Q547" i="50"/>
  <c r="E548" i="50" s="1"/>
  <c r="I547" i="50"/>
  <c r="H547" i="50"/>
  <c r="G547" i="50"/>
  <c r="F547" i="50"/>
  <c r="E547" i="50"/>
  <c r="U546" i="50"/>
  <c r="T546" i="50"/>
  <c r="S546" i="50"/>
  <c r="R546" i="50"/>
  <c r="Q546" i="50"/>
  <c r="I546" i="50"/>
  <c r="H546" i="50"/>
  <c r="G546" i="50"/>
  <c r="F546" i="50"/>
  <c r="E546" i="50"/>
  <c r="S541" i="50"/>
  <c r="T540" i="50"/>
  <c r="S540" i="50"/>
  <c r="Z534" i="50"/>
  <c r="R534" i="50"/>
  <c r="E535" i="50" s="1"/>
  <c r="Q534" i="50"/>
  <c r="P534" i="50"/>
  <c r="O534" i="50"/>
  <c r="M534" i="50"/>
  <c r="N534" i="50" s="1"/>
  <c r="A534" i="50"/>
  <c r="Z527" i="50"/>
  <c r="R527" i="50"/>
  <c r="E528" i="50" s="1"/>
  <c r="Q527" i="50"/>
  <c r="P527" i="50"/>
  <c r="E527" i="50" s="1"/>
  <c r="O527" i="50"/>
  <c r="M527" i="50"/>
  <c r="N527" i="50" s="1"/>
  <c r="A527" i="50"/>
  <c r="Z520" i="50"/>
  <c r="R520" i="50"/>
  <c r="E521" i="50" s="1"/>
  <c r="Q520" i="50"/>
  <c r="P520" i="50"/>
  <c r="E520" i="50" s="1"/>
  <c r="E524" i="50" s="1"/>
  <c r="O520" i="50"/>
  <c r="M520" i="50"/>
  <c r="N520" i="50" s="1"/>
  <c r="A520" i="50"/>
  <c r="Z513" i="50"/>
  <c r="R513" i="50"/>
  <c r="E514" i="50" s="1"/>
  <c r="Q513" i="50"/>
  <c r="P513" i="50"/>
  <c r="O513" i="50"/>
  <c r="M513" i="50"/>
  <c r="N513" i="50" s="1"/>
  <c r="A513" i="50"/>
  <c r="Z506" i="50"/>
  <c r="R506" i="50"/>
  <c r="E507" i="50" s="1"/>
  <c r="Q506" i="50"/>
  <c r="P506" i="50"/>
  <c r="E506" i="50" s="1"/>
  <c r="E510" i="50" s="1"/>
  <c r="O506" i="50"/>
  <c r="M506" i="50"/>
  <c r="N506" i="50" s="1"/>
  <c r="A506" i="50"/>
  <c r="AI504" i="50"/>
  <c r="AJ504" i="50" s="1"/>
  <c r="AK504" i="50" s="1"/>
  <c r="AL504" i="50" s="1"/>
  <c r="AM504" i="50" s="1"/>
  <c r="AN504" i="50" s="1"/>
  <c r="AO504" i="50" s="1"/>
  <c r="AI503" i="50"/>
  <c r="AJ503" i="50" s="1"/>
  <c r="AK503" i="50" s="1"/>
  <c r="AL503" i="50" s="1"/>
  <c r="AM503" i="50" s="1"/>
  <c r="AN503" i="50" s="1"/>
  <c r="AO503" i="50" s="1"/>
  <c r="AI502" i="50"/>
  <c r="AJ502" i="50" s="1"/>
  <c r="AK502" i="50" s="1"/>
  <c r="AL502" i="50" s="1"/>
  <c r="AM502" i="50" s="1"/>
  <c r="AN502" i="50" s="1"/>
  <c r="AO502" i="50" s="1"/>
  <c r="AI501" i="50"/>
  <c r="AJ501" i="50" s="1"/>
  <c r="AK501" i="50" s="1"/>
  <c r="AL501" i="50" s="1"/>
  <c r="AM501" i="50" s="1"/>
  <c r="AN501" i="50" s="1"/>
  <c r="AO501" i="50" s="1"/>
  <c r="AI500" i="50"/>
  <c r="AJ500" i="50" s="1"/>
  <c r="AK500" i="50" s="1"/>
  <c r="AL500" i="50" s="1"/>
  <c r="AM500" i="50" s="1"/>
  <c r="AN500" i="50" s="1"/>
  <c r="AO500" i="50" s="1"/>
  <c r="AI499" i="50"/>
  <c r="AJ499" i="50" s="1"/>
  <c r="AK499" i="50" s="1"/>
  <c r="AL499" i="50" s="1"/>
  <c r="AM499" i="50" s="1"/>
  <c r="AN499" i="50" s="1"/>
  <c r="AO499" i="50" s="1"/>
  <c r="Z499" i="50"/>
  <c r="R499" i="50"/>
  <c r="E500" i="50" s="1"/>
  <c r="Q499" i="50"/>
  <c r="P499" i="50"/>
  <c r="O499" i="50"/>
  <c r="M499" i="50"/>
  <c r="N499" i="50" s="1"/>
  <c r="A499" i="50"/>
  <c r="AI498" i="50"/>
  <c r="AJ498" i="50" s="1"/>
  <c r="AK498" i="50" s="1"/>
  <c r="AL498" i="50" s="1"/>
  <c r="AM498" i="50" s="1"/>
  <c r="AN498" i="50" s="1"/>
  <c r="AO498" i="50" s="1"/>
  <c r="AI497" i="50"/>
  <c r="AJ497" i="50" s="1"/>
  <c r="AK497" i="50" s="1"/>
  <c r="AL497" i="50" s="1"/>
  <c r="AM497" i="50" s="1"/>
  <c r="AN497" i="50" s="1"/>
  <c r="AO497" i="50" s="1"/>
  <c r="AI496" i="50"/>
  <c r="AJ496" i="50" s="1"/>
  <c r="AK496" i="50" s="1"/>
  <c r="AL496" i="50" s="1"/>
  <c r="AM496" i="50" s="1"/>
  <c r="AN496" i="50" s="1"/>
  <c r="AO496" i="50" s="1"/>
  <c r="AI495" i="50"/>
  <c r="AJ495" i="50" s="1"/>
  <c r="AK495" i="50" s="1"/>
  <c r="AL495" i="50" s="1"/>
  <c r="AM495" i="50" s="1"/>
  <c r="AN495" i="50" s="1"/>
  <c r="AO495" i="50" s="1"/>
  <c r="AI494" i="50"/>
  <c r="AJ494" i="50" s="1"/>
  <c r="AK494" i="50" s="1"/>
  <c r="AL494" i="50" s="1"/>
  <c r="AM494" i="50" s="1"/>
  <c r="AN494" i="50" s="1"/>
  <c r="AO494" i="50" s="1"/>
  <c r="AI493" i="50"/>
  <c r="AJ493" i="50" s="1"/>
  <c r="AK493" i="50" s="1"/>
  <c r="AL493" i="50" s="1"/>
  <c r="AM493" i="50" s="1"/>
  <c r="AN493" i="50" s="1"/>
  <c r="AO493" i="50" s="1"/>
  <c r="AI492" i="50"/>
  <c r="AJ492" i="50" s="1"/>
  <c r="AK492" i="50" s="1"/>
  <c r="AL492" i="50" s="1"/>
  <c r="AM492" i="50" s="1"/>
  <c r="AN492" i="50" s="1"/>
  <c r="AO492" i="50" s="1"/>
  <c r="Z492" i="50"/>
  <c r="R492" i="50"/>
  <c r="E493" i="50" s="1"/>
  <c r="Q492" i="50"/>
  <c r="P492" i="50"/>
  <c r="E492" i="50" s="1"/>
  <c r="E496" i="50" s="1"/>
  <c r="O492" i="50"/>
  <c r="M492" i="50"/>
  <c r="N492" i="50" s="1"/>
  <c r="A492" i="50"/>
  <c r="AI491" i="50"/>
  <c r="AJ491" i="50" s="1"/>
  <c r="AK491" i="50" s="1"/>
  <c r="AL491" i="50" s="1"/>
  <c r="AM491" i="50" s="1"/>
  <c r="AN491" i="50" s="1"/>
  <c r="AO491" i="50" s="1"/>
  <c r="AI490" i="50"/>
  <c r="AJ490" i="50" s="1"/>
  <c r="AK490" i="50" s="1"/>
  <c r="AL490" i="50" s="1"/>
  <c r="AM490" i="50" s="1"/>
  <c r="AN490" i="50" s="1"/>
  <c r="AO490" i="50" s="1"/>
  <c r="AI489" i="50"/>
  <c r="AJ489" i="50" s="1"/>
  <c r="AK489" i="50" s="1"/>
  <c r="AL489" i="50" s="1"/>
  <c r="AM489" i="50" s="1"/>
  <c r="AN489" i="50" s="1"/>
  <c r="AO489" i="50" s="1"/>
  <c r="AI488" i="50"/>
  <c r="AJ488" i="50" s="1"/>
  <c r="AK488" i="50" s="1"/>
  <c r="AL488" i="50" s="1"/>
  <c r="AM488" i="50" s="1"/>
  <c r="AN488" i="50" s="1"/>
  <c r="AO488" i="50" s="1"/>
  <c r="AI487" i="50"/>
  <c r="AJ487" i="50" s="1"/>
  <c r="AK487" i="50" s="1"/>
  <c r="AL487" i="50" s="1"/>
  <c r="AM487" i="50" s="1"/>
  <c r="AN487" i="50" s="1"/>
  <c r="AO487" i="50" s="1"/>
  <c r="AI486" i="50"/>
  <c r="AJ486" i="50" s="1"/>
  <c r="AK486" i="50" s="1"/>
  <c r="AL486" i="50" s="1"/>
  <c r="AM486" i="50" s="1"/>
  <c r="AN486" i="50" s="1"/>
  <c r="AO486" i="50" s="1"/>
  <c r="AI485" i="50"/>
  <c r="AJ485" i="50" s="1"/>
  <c r="AK485" i="50" s="1"/>
  <c r="AL485" i="50" s="1"/>
  <c r="AM485" i="50" s="1"/>
  <c r="AN485" i="50" s="1"/>
  <c r="AO485" i="50" s="1"/>
  <c r="Z485" i="50"/>
  <c r="R485" i="50"/>
  <c r="E486" i="50" s="1"/>
  <c r="Q485" i="50"/>
  <c r="P485" i="50"/>
  <c r="O485" i="50"/>
  <c r="M485" i="50"/>
  <c r="N485" i="50" s="1"/>
  <c r="A485" i="50"/>
  <c r="AI484" i="50"/>
  <c r="AJ484" i="50" s="1"/>
  <c r="AK484" i="50" s="1"/>
  <c r="AL484" i="50" s="1"/>
  <c r="AM484" i="50" s="1"/>
  <c r="AN484" i="50" s="1"/>
  <c r="AO484" i="50" s="1"/>
  <c r="AI483" i="50"/>
  <c r="AJ483" i="50" s="1"/>
  <c r="AK483" i="50" s="1"/>
  <c r="AL483" i="50" s="1"/>
  <c r="AM483" i="50" s="1"/>
  <c r="AN483" i="50" s="1"/>
  <c r="AO483" i="50" s="1"/>
  <c r="AI482" i="50"/>
  <c r="AJ482" i="50" s="1"/>
  <c r="AK482" i="50" s="1"/>
  <c r="AL482" i="50" s="1"/>
  <c r="AM482" i="50" s="1"/>
  <c r="AN482" i="50" s="1"/>
  <c r="AO482" i="50" s="1"/>
  <c r="AI481" i="50"/>
  <c r="AJ481" i="50" s="1"/>
  <c r="AK481" i="50" s="1"/>
  <c r="AL481" i="50" s="1"/>
  <c r="AM481" i="50" s="1"/>
  <c r="AN481" i="50" s="1"/>
  <c r="AO481" i="50" s="1"/>
  <c r="AI480" i="50"/>
  <c r="AJ480" i="50" s="1"/>
  <c r="AK480" i="50" s="1"/>
  <c r="AL480" i="50" s="1"/>
  <c r="AM480" i="50" s="1"/>
  <c r="AN480" i="50" s="1"/>
  <c r="AO480" i="50" s="1"/>
  <c r="AI479" i="50"/>
  <c r="AJ479" i="50" s="1"/>
  <c r="AK479" i="50" s="1"/>
  <c r="AL479" i="50" s="1"/>
  <c r="AM479" i="50" s="1"/>
  <c r="AN479" i="50" s="1"/>
  <c r="AO479" i="50" s="1"/>
  <c r="AI478" i="50"/>
  <c r="AJ478" i="50" s="1"/>
  <c r="AK478" i="50" s="1"/>
  <c r="AL478" i="50" s="1"/>
  <c r="AM478" i="50" s="1"/>
  <c r="AN478" i="50" s="1"/>
  <c r="AO478" i="50" s="1"/>
  <c r="Z478" i="50"/>
  <c r="R478" i="50"/>
  <c r="E479" i="50" s="1"/>
  <c r="Q478" i="50"/>
  <c r="P478" i="50"/>
  <c r="E478" i="50" s="1"/>
  <c r="E482" i="50" s="1"/>
  <c r="O478" i="50"/>
  <c r="M478" i="50"/>
  <c r="N478" i="50" s="1"/>
  <c r="A478" i="50"/>
  <c r="Z471" i="50"/>
  <c r="R471" i="50"/>
  <c r="E472" i="50" s="1"/>
  <c r="Q471" i="50"/>
  <c r="P471" i="50"/>
  <c r="E471" i="50" s="1"/>
  <c r="O471" i="50"/>
  <c r="M471" i="50"/>
  <c r="N471" i="50" s="1"/>
  <c r="A471" i="50"/>
  <c r="AE470" i="50"/>
  <c r="AD470" i="50"/>
  <c r="AC470" i="50"/>
  <c r="AB470" i="50"/>
  <c r="AA470" i="50"/>
  <c r="I470" i="50"/>
  <c r="H470" i="50"/>
  <c r="G470" i="50"/>
  <c r="F470" i="50"/>
  <c r="E470" i="50"/>
  <c r="T458" i="50"/>
  <c r="E459" i="50" s="1"/>
  <c r="S458" i="50"/>
  <c r="R458" i="50"/>
  <c r="Q458" i="50"/>
  <c r="P458" i="50"/>
  <c r="O458" i="50"/>
  <c r="M458" i="50"/>
  <c r="N458" i="50" s="1"/>
  <c r="A458" i="50"/>
  <c r="T451" i="50"/>
  <c r="E452" i="50" s="1"/>
  <c r="S451" i="50"/>
  <c r="R451" i="50"/>
  <c r="E451" i="50" s="1"/>
  <c r="Q451" i="50"/>
  <c r="P451" i="50"/>
  <c r="O451" i="50"/>
  <c r="M451" i="50"/>
  <c r="N451" i="50" s="1"/>
  <c r="A451" i="50"/>
  <c r="T444" i="50"/>
  <c r="E445" i="50" s="1"/>
  <c r="S444" i="50"/>
  <c r="R444" i="50"/>
  <c r="E444" i="50" s="1"/>
  <c r="E448" i="50" s="1"/>
  <c r="Q444" i="50"/>
  <c r="P444" i="50"/>
  <c r="O444" i="50"/>
  <c r="M444" i="50"/>
  <c r="N444" i="50" s="1"/>
  <c r="A444" i="50"/>
  <c r="T437" i="50"/>
  <c r="E438" i="50" s="1"/>
  <c r="S437" i="50"/>
  <c r="R437" i="50"/>
  <c r="E437" i="50" s="1"/>
  <c r="Q437" i="50"/>
  <c r="P437" i="50"/>
  <c r="O437" i="50"/>
  <c r="M437" i="50"/>
  <c r="N437" i="50" s="1"/>
  <c r="A437" i="50"/>
  <c r="T430" i="50"/>
  <c r="E431" i="50" s="1"/>
  <c r="S430" i="50"/>
  <c r="R430" i="50"/>
  <c r="E430" i="50" s="1"/>
  <c r="E434" i="50" s="1"/>
  <c r="Q430" i="50"/>
  <c r="P430" i="50"/>
  <c r="O430" i="50"/>
  <c r="M430" i="50"/>
  <c r="N430" i="50" s="1"/>
  <c r="A430" i="50"/>
  <c r="T423" i="50"/>
  <c r="E424" i="50" s="1"/>
  <c r="S423" i="50"/>
  <c r="R423" i="50"/>
  <c r="E423" i="50" s="1"/>
  <c r="Q423" i="50"/>
  <c r="P423" i="50"/>
  <c r="O423" i="50"/>
  <c r="M423" i="50"/>
  <c r="N423" i="50" s="1"/>
  <c r="A423" i="50"/>
  <c r="T416" i="50"/>
  <c r="E417" i="50" s="1"/>
  <c r="S416" i="50"/>
  <c r="R416" i="50"/>
  <c r="E416" i="50" s="1"/>
  <c r="E420" i="50" s="1"/>
  <c r="Q416" i="50"/>
  <c r="P416" i="50"/>
  <c r="O416" i="50"/>
  <c r="M416" i="50"/>
  <c r="N416" i="50" s="1"/>
  <c r="A416" i="50"/>
  <c r="T409" i="50"/>
  <c r="E410" i="50" s="1"/>
  <c r="S409" i="50"/>
  <c r="R409" i="50"/>
  <c r="E409" i="50" s="1"/>
  <c r="Q409" i="50"/>
  <c r="P409" i="50"/>
  <c r="O409" i="50"/>
  <c r="M409" i="50"/>
  <c r="N409" i="50" s="1"/>
  <c r="A409" i="50"/>
  <c r="T402" i="50"/>
  <c r="E403" i="50" s="1"/>
  <c r="S402" i="50"/>
  <c r="R402" i="50"/>
  <c r="E402" i="50" s="1"/>
  <c r="E406" i="50" s="1"/>
  <c r="Q402" i="50"/>
  <c r="P402" i="50"/>
  <c r="O402" i="50"/>
  <c r="M402" i="50"/>
  <c r="N402" i="50" s="1"/>
  <c r="A402" i="50"/>
  <c r="T395" i="50"/>
  <c r="E396" i="50" s="1"/>
  <c r="S395" i="50"/>
  <c r="R395" i="50"/>
  <c r="E395" i="50" s="1"/>
  <c r="Q395" i="50"/>
  <c r="P395" i="50"/>
  <c r="O395" i="50"/>
  <c r="M395" i="50"/>
  <c r="N395" i="50" s="1"/>
  <c r="A395" i="50"/>
  <c r="I394" i="50"/>
  <c r="H394" i="50"/>
  <c r="G394" i="50"/>
  <c r="F394" i="50"/>
  <c r="E394" i="50"/>
  <c r="T384" i="50"/>
  <c r="E385" i="50" s="1"/>
  <c r="S384" i="50"/>
  <c r="R384" i="50"/>
  <c r="E384" i="50" s="1"/>
  <c r="E388" i="50" s="1"/>
  <c r="Q384" i="50"/>
  <c r="P384" i="50"/>
  <c r="O384" i="50"/>
  <c r="M384" i="50"/>
  <c r="N384" i="50" s="1"/>
  <c r="B384" i="50"/>
  <c r="A384" i="50"/>
  <c r="T377" i="50"/>
  <c r="E378" i="50" s="1"/>
  <c r="S377" i="50"/>
  <c r="R377" i="50"/>
  <c r="Q377" i="50"/>
  <c r="P377" i="50"/>
  <c r="O377" i="50"/>
  <c r="M377" i="50"/>
  <c r="N377" i="50" s="1"/>
  <c r="B377" i="50"/>
  <c r="A377" i="50"/>
  <c r="T370" i="50"/>
  <c r="E371" i="50" s="1"/>
  <c r="S370" i="50"/>
  <c r="R370" i="50"/>
  <c r="Q370" i="50"/>
  <c r="P370" i="50"/>
  <c r="O370" i="50"/>
  <c r="M370" i="50"/>
  <c r="N370" i="50" s="1"/>
  <c r="B370" i="50"/>
  <c r="A370" i="50"/>
  <c r="T363" i="50"/>
  <c r="E364" i="50" s="1"/>
  <c r="S363" i="50"/>
  <c r="R363" i="50"/>
  <c r="E363" i="50" s="1"/>
  <c r="E367" i="50" s="1"/>
  <c r="Q363" i="50"/>
  <c r="P363" i="50"/>
  <c r="O363" i="50"/>
  <c r="M363" i="50"/>
  <c r="N363" i="50" s="1"/>
  <c r="B363" i="50"/>
  <c r="A363" i="50"/>
  <c r="T356" i="50"/>
  <c r="E357" i="50" s="1"/>
  <c r="S356" i="50"/>
  <c r="R356" i="50"/>
  <c r="E356" i="50" s="1"/>
  <c r="E360" i="50" s="1"/>
  <c r="Q356" i="50"/>
  <c r="P356" i="50"/>
  <c r="O356" i="50"/>
  <c r="M356" i="50"/>
  <c r="N356" i="50" s="1"/>
  <c r="B356" i="50"/>
  <c r="A356" i="50"/>
  <c r="T349" i="50"/>
  <c r="E350" i="50" s="1"/>
  <c r="S349" i="50"/>
  <c r="R349" i="50"/>
  <c r="Q349" i="50"/>
  <c r="P349" i="50"/>
  <c r="O349" i="50"/>
  <c r="M349" i="50"/>
  <c r="N349" i="50" s="1"/>
  <c r="B349" i="50"/>
  <c r="A349" i="50"/>
  <c r="T342" i="50"/>
  <c r="E343" i="50" s="1"/>
  <c r="S342" i="50"/>
  <c r="R342" i="50"/>
  <c r="Q342" i="50"/>
  <c r="P342" i="50"/>
  <c r="O342" i="50"/>
  <c r="M342" i="50"/>
  <c r="N342" i="50" s="1"/>
  <c r="B342" i="50"/>
  <c r="A342" i="50"/>
  <c r="T335" i="50"/>
  <c r="E336" i="50" s="1"/>
  <c r="S335" i="50"/>
  <c r="R335" i="50"/>
  <c r="E335" i="50" s="1"/>
  <c r="E339" i="50" s="1"/>
  <c r="Q335" i="50"/>
  <c r="P335" i="50"/>
  <c r="O335" i="50"/>
  <c r="M335" i="50"/>
  <c r="N335" i="50" s="1"/>
  <c r="B335" i="50"/>
  <c r="A335" i="50"/>
  <c r="T328" i="50"/>
  <c r="E329" i="50" s="1"/>
  <c r="S328" i="50"/>
  <c r="R328" i="50"/>
  <c r="E328" i="50" s="1"/>
  <c r="E332" i="50" s="1"/>
  <c r="Q328" i="50"/>
  <c r="P328" i="50"/>
  <c r="O328" i="50"/>
  <c r="M328" i="50"/>
  <c r="N328" i="50" s="1"/>
  <c r="B328" i="50"/>
  <c r="A328" i="50"/>
  <c r="T321" i="50"/>
  <c r="E322" i="50" s="1"/>
  <c r="S321" i="50"/>
  <c r="R321" i="50"/>
  <c r="Q321" i="50"/>
  <c r="P321" i="50"/>
  <c r="O321" i="50"/>
  <c r="M321" i="50"/>
  <c r="N321" i="50" s="1"/>
  <c r="B321" i="50"/>
  <c r="A321" i="50"/>
  <c r="I320" i="50"/>
  <c r="H320" i="50"/>
  <c r="G320" i="50"/>
  <c r="F320" i="50"/>
  <c r="E320" i="50"/>
  <c r="S307" i="50"/>
  <c r="R307" i="50"/>
  <c r="E307" i="50" s="1"/>
  <c r="E310" i="50" s="1"/>
  <c r="Q307" i="50"/>
  <c r="P307" i="50"/>
  <c r="O307" i="50"/>
  <c r="M307" i="50"/>
  <c r="N307" i="50" s="1"/>
  <c r="B307" i="50"/>
  <c r="A307" i="50"/>
  <c r="S301" i="50"/>
  <c r="R301" i="50"/>
  <c r="Q301" i="50"/>
  <c r="P301" i="50"/>
  <c r="O301" i="50"/>
  <c r="M301" i="50"/>
  <c r="N301" i="50" s="1"/>
  <c r="B301" i="50"/>
  <c r="A301" i="50"/>
  <c r="S295" i="50"/>
  <c r="R295" i="50"/>
  <c r="E295" i="50" s="1"/>
  <c r="E298" i="50" s="1"/>
  <c r="Q295" i="50"/>
  <c r="P295" i="50"/>
  <c r="O295" i="50"/>
  <c r="M295" i="50"/>
  <c r="N295" i="50" s="1"/>
  <c r="B295" i="50"/>
  <c r="A295" i="50"/>
  <c r="S289" i="50"/>
  <c r="R289" i="50"/>
  <c r="E289" i="50" s="1"/>
  <c r="E292" i="50" s="1"/>
  <c r="Q289" i="50"/>
  <c r="P289" i="50"/>
  <c r="O289" i="50"/>
  <c r="M289" i="50"/>
  <c r="N289" i="50" s="1"/>
  <c r="B289" i="50"/>
  <c r="A289" i="50"/>
  <c r="S283" i="50"/>
  <c r="R283" i="50"/>
  <c r="Q283" i="50"/>
  <c r="P283" i="50"/>
  <c r="O283" i="50"/>
  <c r="M283" i="50"/>
  <c r="N283" i="50" s="1"/>
  <c r="B283" i="50"/>
  <c r="A283" i="50"/>
  <c r="S277" i="50"/>
  <c r="R277" i="50"/>
  <c r="E277" i="50" s="1"/>
  <c r="E280" i="50" s="1"/>
  <c r="Q277" i="50"/>
  <c r="P277" i="50"/>
  <c r="O277" i="50"/>
  <c r="M277" i="50"/>
  <c r="N277" i="50" s="1"/>
  <c r="B277" i="50"/>
  <c r="A277" i="50"/>
  <c r="S271" i="50"/>
  <c r="R271" i="50"/>
  <c r="E271" i="50" s="1"/>
  <c r="Q271" i="50"/>
  <c r="P271" i="50"/>
  <c r="O271" i="50"/>
  <c r="M271" i="50"/>
  <c r="N271" i="50" s="1"/>
  <c r="B271" i="50"/>
  <c r="A271" i="50"/>
  <c r="S265" i="50"/>
  <c r="R265" i="50"/>
  <c r="Q265" i="50"/>
  <c r="P265" i="50"/>
  <c r="O265" i="50"/>
  <c r="M265" i="50"/>
  <c r="N265" i="50" s="1"/>
  <c r="B265" i="50"/>
  <c r="A265" i="50"/>
  <c r="S259" i="50"/>
  <c r="R259" i="50"/>
  <c r="E259" i="50" s="1"/>
  <c r="E262" i="50" s="1"/>
  <c r="Q259" i="50"/>
  <c r="P259" i="50"/>
  <c r="O259" i="50"/>
  <c r="M259" i="50"/>
  <c r="N259" i="50" s="1"/>
  <c r="B259" i="50"/>
  <c r="A259" i="50"/>
  <c r="S253" i="50"/>
  <c r="R253" i="50"/>
  <c r="E253" i="50" s="1"/>
  <c r="E256" i="50" s="1"/>
  <c r="Q253" i="50"/>
  <c r="P253" i="50"/>
  <c r="O253" i="50"/>
  <c r="M253" i="50"/>
  <c r="N253" i="50" s="1"/>
  <c r="B253" i="50"/>
  <c r="A253" i="50"/>
  <c r="S247" i="50"/>
  <c r="R247" i="50"/>
  <c r="Q247" i="50"/>
  <c r="P247" i="50"/>
  <c r="O247" i="50"/>
  <c r="M247" i="50"/>
  <c r="N247" i="50" s="1"/>
  <c r="B247" i="50"/>
  <c r="A247" i="50"/>
  <c r="S241" i="50"/>
  <c r="R241" i="50"/>
  <c r="E241" i="50" s="1"/>
  <c r="Q241" i="50"/>
  <c r="P241" i="50"/>
  <c r="O241" i="50"/>
  <c r="M241" i="50"/>
  <c r="N241" i="50" s="1"/>
  <c r="B241" i="50"/>
  <c r="A241" i="50"/>
  <c r="S235" i="50"/>
  <c r="R235" i="50"/>
  <c r="E235" i="50" s="1"/>
  <c r="E238" i="50" s="1"/>
  <c r="Q235" i="50"/>
  <c r="P235" i="50"/>
  <c r="O235" i="50"/>
  <c r="M235" i="50"/>
  <c r="N235" i="50" s="1"/>
  <c r="B235" i="50"/>
  <c r="A235" i="50"/>
  <c r="S229" i="50"/>
  <c r="R229" i="50"/>
  <c r="Q229" i="50"/>
  <c r="P229" i="50"/>
  <c r="O229" i="50"/>
  <c r="M229" i="50"/>
  <c r="N229" i="50" s="1"/>
  <c r="B229" i="50"/>
  <c r="A229" i="50"/>
  <c r="S223" i="50"/>
  <c r="R223" i="50"/>
  <c r="E223" i="50" s="1"/>
  <c r="E226" i="50" s="1"/>
  <c r="Q223" i="50"/>
  <c r="P223" i="50"/>
  <c r="O223" i="50"/>
  <c r="M223" i="50"/>
  <c r="N223" i="50" s="1"/>
  <c r="B223" i="50"/>
  <c r="A223" i="50"/>
  <c r="S217" i="50"/>
  <c r="R217" i="50"/>
  <c r="E217" i="50" s="1"/>
  <c r="E220" i="50" s="1"/>
  <c r="Q217" i="50"/>
  <c r="P217" i="50"/>
  <c r="O217" i="50"/>
  <c r="M217" i="50"/>
  <c r="N217" i="50" s="1"/>
  <c r="B217" i="50"/>
  <c r="A217" i="50"/>
  <c r="S211" i="50"/>
  <c r="R211" i="50"/>
  <c r="Q211" i="50"/>
  <c r="P211" i="50"/>
  <c r="O211" i="50"/>
  <c r="M211" i="50"/>
  <c r="N211" i="50" s="1"/>
  <c r="B211" i="50"/>
  <c r="A211" i="50"/>
  <c r="S205" i="50"/>
  <c r="R205" i="50"/>
  <c r="E205" i="50" s="1"/>
  <c r="E208" i="50" s="1"/>
  <c r="Q205" i="50"/>
  <c r="P205" i="50"/>
  <c r="O205" i="50"/>
  <c r="M205" i="50"/>
  <c r="N205" i="50" s="1"/>
  <c r="B205" i="50"/>
  <c r="A205" i="50"/>
  <c r="S199" i="50"/>
  <c r="R199" i="50"/>
  <c r="E199" i="50" s="1"/>
  <c r="E202" i="50" s="1"/>
  <c r="Q199" i="50"/>
  <c r="P199" i="50"/>
  <c r="O199" i="50"/>
  <c r="M199" i="50"/>
  <c r="N199" i="50" s="1"/>
  <c r="B199" i="50"/>
  <c r="A199" i="50"/>
  <c r="S193" i="50"/>
  <c r="R193" i="50"/>
  <c r="Q193" i="50"/>
  <c r="P193" i="50"/>
  <c r="O193" i="50"/>
  <c r="M193" i="50"/>
  <c r="N193" i="50" s="1"/>
  <c r="B193" i="50"/>
  <c r="A193" i="50"/>
  <c r="S187" i="50"/>
  <c r="R187" i="50"/>
  <c r="E187" i="50" s="1"/>
  <c r="E190" i="50" s="1"/>
  <c r="Q187" i="50"/>
  <c r="P187" i="50"/>
  <c r="O187" i="50"/>
  <c r="M187" i="50"/>
  <c r="N187" i="50" s="1"/>
  <c r="B187" i="50"/>
  <c r="A187" i="50"/>
  <c r="S181" i="50"/>
  <c r="R181" i="50"/>
  <c r="E181" i="50" s="1"/>
  <c r="Q181" i="50"/>
  <c r="P181" i="50"/>
  <c r="O181" i="50"/>
  <c r="M181" i="50"/>
  <c r="N181" i="50" s="1"/>
  <c r="B181" i="50"/>
  <c r="A181" i="50"/>
  <c r="S175" i="50"/>
  <c r="R175" i="50"/>
  <c r="Q175" i="50"/>
  <c r="P175" i="50"/>
  <c r="O175" i="50"/>
  <c r="M175" i="50"/>
  <c r="N175" i="50" s="1"/>
  <c r="B175" i="50"/>
  <c r="A175" i="50"/>
  <c r="S169" i="50"/>
  <c r="R169" i="50"/>
  <c r="E169" i="50" s="1"/>
  <c r="E172" i="50" s="1"/>
  <c r="Q169" i="50"/>
  <c r="P169" i="50"/>
  <c r="O169" i="50"/>
  <c r="M169" i="50"/>
  <c r="N169" i="50" s="1"/>
  <c r="B169" i="50"/>
  <c r="A169" i="50"/>
  <c r="S163" i="50"/>
  <c r="R163" i="50"/>
  <c r="E163" i="50" s="1"/>
  <c r="E166" i="50" s="1"/>
  <c r="Q163" i="50"/>
  <c r="P163" i="50"/>
  <c r="O163" i="50"/>
  <c r="M163" i="50"/>
  <c r="N163" i="50" s="1"/>
  <c r="B163" i="50"/>
  <c r="A163" i="50"/>
  <c r="S157" i="50"/>
  <c r="R157" i="50"/>
  <c r="Q157" i="50"/>
  <c r="P157" i="50"/>
  <c r="O157" i="50"/>
  <c r="M157" i="50"/>
  <c r="N157" i="50" s="1"/>
  <c r="B157" i="50"/>
  <c r="A157" i="50"/>
  <c r="S151" i="50"/>
  <c r="R151" i="50"/>
  <c r="E151" i="50" s="1"/>
  <c r="Q151" i="50"/>
  <c r="P151" i="50"/>
  <c r="O151" i="50"/>
  <c r="M151" i="50"/>
  <c r="N151" i="50" s="1"/>
  <c r="B151" i="50"/>
  <c r="A151" i="50"/>
  <c r="S145" i="50"/>
  <c r="R145" i="50"/>
  <c r="E145" i="50" s="1"/>
  <c r="E148" i="50" s="1"/>
  <c r="Q145" i="50"/>
  <c r="P145" i="50"/>
  <c r="O145" i="50"/>
  <c r="M145" i="50"/>
  <c r="N145" i="50" s="1"/>
  <c r="B145" i="50"/>
  <c r="A145" i="50"/>
  <c r="S139" i="50"/>
  <c r="R139" i="50"/>
  <c r="Q139" i="50"/>
  <c r="P139" i="50"/>
  <c r="O139" i="50"/>
  <c r="M139" i="50"/>
  <c r="N139" i="50" s="1"/>
  <c r="B139" i="50"/>
  <c r="A139" i="50"/>
  <c r="S133" i="50"/>
  <c r="R133" i="50"/>
  <c r="E133" i="50" s="1"/>
  <c r="Q133" i="50"/>
  <c r="P133" i="50"/>
  <c r="O133" i="50"/>
  <c r="M133" i="50"/>
  <c r="N133" i="50" s="1"/>
  <c r="B133" i="50"/>
  <c r="A133" i="50"/>
  <c r="S127" i="50"/>
  <c r="R127" i="50"/>
  <c r="E127" i="50" s="1"/>
  <c r="Q127" i="50"/>
  <c r="P127" i="50"/>
  <c r="O127" i="50"/>
  <c r="M127" i="50"/>
  <c r="N127" i="50" s="1"/>
  <c r="B127" i="50"/>
  <c r="A127" i="50"/>
  <c r="S121" i="50"/>
  <c r="R121" i="50"/>
  <c r="Q121" i="50"/>
  <c r="P121" i="50"/>
  <c r="O121" i="50"/>
  <c r="M121" i="50"/>
  <c r="N121" i="50" s="1"/>
  <c r="B121" i="50"/>
  <c r="A121" i="50"/>
  <c r="S115" i="50"/>
  <c r="R115" i="50"/>
  <c r="E115" i="50" s="1"/>
  <c r="Q115" i="50"/>
  <c r="P115" i="50"/>
  <c r="O115" i="50"/>
  <c r="M115" i="50"/>
  <c r="N115" i="50" s="1"/>
  <c r="B115" i="50"/>
  <c r="A115" i="50"/>
  <c r="S109" i="50"/>
  <c r="R109" i="50"/>
  <c r="E109" i="50" s="1"/>
  <c r="E112" i="50" s="1"/>
  <c r="Q109" i="50"/>
  <c r="P109" i="50"/>
  <c r="O109" i="50"/>
  <c r="M109" i="50"/>
  <c r="N109" i="50" s="1"/>
  <c r="B109" i="50"/>
  <c r="A109" i="50"/>
  <c r="S103" i="50"/>
  <c r="R103" i="50"/>
  <c r="Q103" i="50"/>
  <c r="P103" i="50"/>
  <c r="O103" i="50"/>
  <c r="M103" i="50"/>
  <c r="N103" i="50" s="1"/>
  <c r="B103" i="50"/>
  <c r="A103" i="50"/>
  <c r="S97" i="50"/>
  <c r="R97" i="50"/>
  <c r="E97" i="50" s="1"/>
  <c r="E100" i="50" s="1"/>
  <c r="Q97" i="50"/>
  <c r="P97" i="50"/>
  <c r="O97" i="50"/>
  <c r="M97" i="50"/>
  <c r="N97" i="50" s="1"/>
  <c r="B97" i="50"/>
  <c r="A97" i="50"/>
  <c r="S91" i="50"/>
  <c r="R91" i="50"/>
  <c r="E91" i="50" s="1"/>
  <c r="E94" i="50" s="1"/>
  <c r="Q91" i="50"/>
  <c r="P91" i="50"/>
  <c r="O91" i="50"/>
  <c r="M91" i="50"/>
  <c r="N91" i="50" s="1"/>
  <c r="B91" i="50"/>
  <c r="A91" i="50"/>
  <c r="S85" i="50"/>
  <c r="R85" i="50"/>
  <c r="Q85" i="50"/>
  <c r="P85" i="50"/>
  <c r="O85" i="50"/>
  <c r="M85" i="50"/>
  <c r="N85" i="50" s="1"/>
  <c r="B85" i="50"/>
  <c r="A85" i="50"/>
  <c r="S79" i="50"/>
  <c r="R79" i="50"/>
  <c r="E79" i="50" s="1"/>
  <c r="E82" i="50" s="1"/>
  <c r="Q79" i="50"/>
  <c r="P79" i="50"/>
  <c r="O79" i="50"/>
  <c r="M79" i="50"/>
  <c r="N79" i="50" s="1"/>
  <c r="B79" i="50"/>
  <c r="A79" i="50"/>
  <c r="S73" i="50"/>
  <c r="R73" i="50"/>
  <c r="E73" i="50" s="1"/>
  <c r="E76" i="50" s="1"/>
  <c r="Q73" i="50"/>
  <c r="P73" i="50"/>
  <c r="O73" i="50"/>
  <c r="M73" i="50"/>
  <c r="N73" i="50" s="1"/>
  <c r="B73" i="50"/>
  <c r="A73" i="50"/>
  <c r="S67" i="50"/>
  <c r="R67" i="50"/>
  <c r="Q67" i="50"/>
  <c r="P67" i="50"/>
  <c r="O67" i="50"/>
  <c r="M67" i="50"/>
  <c r="N67" i="50" s="1"/>
  <c r="B67" i="50"/>
  <c r="A67" i="50"/>
  <c r="S61" i="50"/>
  <c r="R61" i="50"/>
  <c r="E61" i="50" s="1"/>
  <c r="Q61" i="50"/>
  <c r="P61" i="50"/>
  <c r="O61" i="50"/>
  <c r="M61" i="50"/>
  <c r="N61" i="50" s="1"/>
  <c r="B61" i="50"/>
  <c r="A61" i="50"/>
  <c r="S55" i="50"/>
  <c r="R55" i="50"/>
  <c r="E55" i="50" s="1"/>
  <c r="Q55" i="50"/>
  <c r="P55" i="50"/>
  <c r="O55" i="50"/>
  <c r="M55" i="50"/>
  <c r="N55" i="50" s="1"/>
  <c r="B55" i="50"/>
  <c r="A55" i="50"/>
  <c r="S49" i="50"/>
  <c r="R49" i="50"/>
  <c r="Q49" i="50"/>
  <c r="P49" i="50"/>
  <c r="O49" i="50"/>
  <c r="M49" i="50"/>
  <c r="N49" i="50" s="1"/>
  <c r="B49" i="50"/>
  <c r="A49" i="50"/>
  <c r="S43" i="50"/>
  <c r="R43" i="50"/>
  <c r="E43" i="50" s="1"/>
  <c r="E46" i="50" s="1"/>
  <c r="Q43" i="50"/>
  <c r="P43" i="50"/>
  <c r="O43" i="50"/>
  <c r="M43" i="50"/>
  <c r="N43" i="50" s="1"/>
  <c r="B43" i="50"/>
  <c r="A43" i="50"/>
  <c r="S37" i="50"/>
  <c r="R37" i="50"/>
  <c r="E37" i="50" s="1"/>
  <c r="Q37" i="50"/>
  <c r="P37" i="50"/>
  <c r="O37" i="50"/>
  <c r="M37" i="50"/>
  <c r="N37" i="50" s="1"/>
  <c r="B37" i="50"/>
  <c r="A37" i="50"/>
  <c r="S31" i="50"/>
  <c r="R31" i="50"/>
  <c r="Q31" i="50"/>
  <c r="P31" i="50"/>
  <c r="O31" i="50"/>
  <c r="M31" i="50"/>
  <c r="N31" i="50" s="1"/>
  <c r="B31" i="50"/>
  <c r="A31" i="50"/>
  <c r="S25" i="50"/>
  <c r="R25" i="50"/>
  <c r="E25" i="50" s="1"/>
  <c r="Q25" i="50"/>
  <c r="P25" i="50"/>
  <c r="O25" i="50"/>
  <c r="M25" i="50"/>
  <c r="N25" i="50" s="1"/>
  <c r="B25" i="50"/>
  <c r="A25" i="50"/>
  <c r="S19" i="50"/>
  <c r="R19" i="50"/>
  <c r="E19" i="50" s="1"/>
  <c r="E22" i="50" s="1"/>
  <c r="Q19" i="50"/>
  <c r="P19" i="50"/>
  <c r="O19" i="50"/>
  <c r="M19" i="50"/>
  <c r="N19" i="50" s="1"/>
  <c r="B19" i="50"/>
  <c r="A19" i="50"/>
  <c r="S13" i="50"/>
  <c r="R13" i="50"/>
  <c r="Q13" i="50"/>
  <c r="P13" i="50"/>
  <c r="O13" i="50"/>
  <c r="M13" i="50"/>
  <c r="N13" i="50" s="1"/>
  <c r="B13" i="50"/>
  <c r="A13" i="50"/>
  <c r="B5" i="50"/>
  <c r="B4" i="50"/>
  <c r="B3" i="50"/>
  <c r="B845" i="49"/>
  <c r="B821" i="49"/>
  <c r="I796" i="49"/>
  <c r="H796" i="49"/>
  <c r="G796" i="49"/>
  <c r="F796" i="49"/>
  <c r="E796" i="49"/>
  <c r="B796" i="49"/>
  <c r="B820" i="49" s="1"/>
  <c r="B844" i="49" s="1"/>
  <c r="I795" i="49"/>
  <c r="H795" i="49"/>
  <c r="G795" i="49"/>
  <c r="F795" i="49"/>
  <c r="E795" i="49"/>
  <c r="B795" i="49"/>
  <c r="B819" i="49" s="1"/>
  <c r="B843" i="49" s="1"/>
  <c r="I794" i="49"/>
  <c r="H794" i="49"/>
  <c r="G794" i="49"/>
  <c r="F794" i="49"/>
  <c r="E794" i="49"/>
  <c r="B794" i="49"/>
  <c r="B818" i="49" s="1"/>
  <c r="B842" i="49" s="1"/>
  <c r="I793" i="49"/>
  <c r="H793" i="49"/>
  <c r="G793" i="49"/>
  <c r="F793" i="49"/>
  <c r="E793" i="49"/>
  <c r="B793" i="49"/>
  <c r="I792" i="49"/>
  <c r="H792" i="49"/>
  <c r="G792" i="49"/>
  <c r="F792" i="49"/>
  <c r="E792" i="49"/>
  <c r="B792" i="49"/>
  <c r="I791" i="49"/>
  <c r="H791" i="49"/>
  <c r="G791" i="49"/>
  <c r="F791" i="49"/>
  <c r="E791" i="49"/>
  <c r="B791" i="49"/>
  <c r="B815" i="49" s="1"/>
  <c r="B839" i="49" s="1"/>
  <c r="I790" i="49"/>
  <c r="H790" i="49"/>
  <c r="G790" i="49"/>
  <c r="F790" i="49"/>
  <c r="E790" i="49"/>
  <c r="B790" i="49"/>
  <c r="B814" i="49" s="1"/>
  <c r="B838" i="49" s="1"/>
  <c r="I789" i="49"/>
  <c r="H789" i="49"/>
  <c r="G789" i="49"/>
  <c r="F789" i="49"/>
  <c r="E789" i="49"/>
  <c r="B789" i="49"/>
  <c r="B813" i="49" s="1"/>
  <c r="B837" i="49" s="1"/>
  <c r="I788" i="49"/>
  <c r="H788" i="49"/>
  <c r="G788" i="49"/>
  <c r="F788" i="49"/>
  <c r="E788" i="49"/>
  <c r="B788" i="49"/>
  <c r="I787" i="49"/>
  <c r="H787" i="49"/>
  <c r="G787" i="49"/>
  <c r="F787" i="49"/>
  <c r="E787" i="49"/>
  <c r="B787" i="49"/>
  <c r="B811" i="49" s="1"/>
  <c r="B835" i="49" s="1"/>
  <c r="I786" i="49"/>
  <c r="H786" i="49"/>
  <c r="G786" i="49"/>
  <c r="F786" i="49"/>
  <c r="E786" i="49"/>
  <c r="B786" i="49"/>
  <c r="B810" i="49" s="1"/>
  <c r="B834" i="49" s="1"/>
  <c r="I785" i="49"/>
  <c r="H785" i="49"/>
  <c r="G785" i="49"/>
  <c r="F785" i="49"/>
  <c r="E785" i="49"/>
  <c r="B785" i="49"/>
  <c r="I784" i="49"/>
  <c r="H784" i="49"/>
  <c r="G784" i="49"/>
  <c r="F784" i="49"/>
  <c r="E784" i="49"/>
  <c r="B784" i="49"/>
  <c r="I783" i="49"/>
  <c r="H783" i="49"/>
  <c r="G783" i="49"/>
  <c r="F783" i="49"/>
  <c r="E783" i="49"/>
  <c r="B783" i="49"/>
  <c r="B807" i="49" s="1"/>
  <c r="B831" i="49" s="1"/>
  <c r="I782" i="49"/>
  <c r="H782" i="49"/>
  <c r="G782" i="49"/>
  <c r="F782" i="49"/>
  <c r="E782" i="49"/>
  <c r="B782" i="49"/>
  <c r="B806" i="49" s="1"/>
  <c r="B830" i="49" s="1"/>
  <c r="I781" i="49"/>
  <c r="H781" i="49"/>
  <c r="G781" i="49"/>
  <c r="F781" i="49"/>
  <c r="E781" i="49"/>
  <c r="B781" i="49"/>
  <c r="B805" i="49" s="1"/>
  <c r="B829" i="49" s="1"/>
  <c r="I780" i="49"/>
  <c r="H780" i="49"/>
  <c r="G780" i="49"/>
  <c r="F780" i="49"/>
  <c r="E780" i="49"/>
  <c r="B780" i="49"/>
  <c r="I779" i="49"/>
  <c r="H779" i="49"/>
  <c r="G779" i="49"/>
  <c r="F779" i="49"/>
  <c r="E779" i="49"/>
  <c r="B779" i="49"/>
  <c r="B803" i="49" s="1"/>
  <c r="B827" i="49" s="1"/>
  <c r="I778" i="49"/>
  <c r="H778" i="49"/>
  <c r="G778" i="49"/>
  <c r="F778" i="49"/>
  <c r="E778" i="49"/>
  <c r="B778" i="49"/>
  <c r="B802" i="49" s="1"/>
  <c r="B826" i="49" s="1"/>
  <c r="I777" i="49"/>
  <c r="H777" i="49"/>
  <c r="G777" i="49"/>
  <c r="F777" i="49"/>
  <c r="E777" i="49"/>
  <c r="B777" i="49"/>
  <c r="O771" i="49"/>
  <c r="I769" i="49" s="1"/>
  <c r="M771" i="49"/>
  <c r="I768" i="49" s="1"/>
  <c r="O770" i="49"/>
  <c r="H769" i="49" s="1"/>
  <c r="M770" i="49"/>
  <c r="H768" i="49" s="1"/>
  <c r="O769" i="49"/>
  <c r="G769" i="49" s="1"/>
  <c r="M769" i="49"/>
  <c r="G768" i="49" s="1"/>
  <c r="O768" i="49"/>
  <c r="F769" i="49" s="1"/>
  <c r="M768" i="49"/>
  <c r="F768" i="49" s="1"/>
  <c r="O767" i="49"/>
  <c r="E769" i="49" s="1"/>
  <c r="M767" i="49"/>
  <c r="E768" i="49" s="1"/>
  <c r="I749" i="49"/>
  <c r="H749" i="49"/>
  <c r="G749" i="49"/>
  <c r="F749" i="49"/>
  <c r="E749" i="49"/>
  <c r="I748" i="49"/>
  <c r="H748" i="49"/>
  <c r="G748" i="49"/>
  <c r="F748" i="49"/>
  <c r="E748" i="49"/>
  <c r="B748" i="49"/>
  <c r="I747" i="49"/>
  <c r="H747" i="49"/>
  <c r="G747" i="49"/>
  <c r="F747" i="49"/>
  <c r="E747" i="49"/>
  <c r="B747" i="49"/>
  <c r="I746" i="49"/>
  <c r="H746" i="49"/>
  <c r="G746" i="49"/>
  <c r="F746" i="49"/>
  <c r="E746" i="49"/>
  <c r="B746" i="49"/>
  <c r="I745" i="49"/>
  <c r="H745" i="49"/>
  <c r="G745" i="49"/>
  <c r="F745" i="49"/>
  <c r="E745" i="49"/>
  <c r="B745" i="49"/>
  <c r="I744" i="49"/>
  <c r="H744" i="49"/>
  <c r="G744" i="49"/>
  <c r="F744" i="49"/>
  <c r="E744" i="49"/>
  <c r="B744" i="49"/>
  <c r="I743" i="49"/>
  <c r="H743" i="49"/>
  <c r="G743" i="49"/>
  <c r="F743" i="49"/>
  <c r="E743" i="49"/>
  <c r="B743" i="49"/>
  <c r="I742" i="49"/>
  <c r="H742" i="49"/>
  <c r="G742" i="49"/>
  <c r="F742" i="49"/>
  <c r="E742" i="49"/>
  <c r="C742" i="49"/>
  <c r="I741" i="49"/>
  <c r="H741" i="49"/>
  <c r="G741" i="49"/>
  <c r="F741" i="49"/>
  <c r="E741" i="49"/>
  <c r="C741" i="49"/>
  <c r="B740" i="49"/>
  <c r="I739" i="49"/>
  <c r="H739" i="49"/>
  <c r="G739" i="49"/>
  <c r="F739" i="49"/>
  <c r="E739" i="49"/>
  <c r="C739" i="49"/>
  <c r="I738" i="49"/>
  <c r="H738" i="49"/>
  <c r="G738" i="49"/>
  <c r="F738" i="49"/>
  <c r="E738" i="49"/>
  <c r="C738" i="49"/>
  <c r="I737" i="49"/>
  <c r="H737" i="49"/>
  <c r="G737" i="49"/>
  <c r="F737" i="49"/>
  <c r="E737" i="49"/>
  <c r="C737" i="49"/>
  <c r="B736" i="49"/>
  <c r="I735" i="49"/>
  <c r="H735" i="49"/>
  <c r="G735" i="49"/>
  <c r="F735" i="49"/>
  <c r="E735" i="49"/>
  <c r="B735" i="49"/>
  <c r="I731" i="49"/>
  <c r="H731" i="49"/>
  <c r="G731" i="49"/>
  <c r="F731" i="49"/>
  <c r="E731" i="49"/>
  <c r="B731" i="49"/>
  <c r="I730" i="49"/>
  <c r="H730" i="49"/>
  <c r="G730" i="49"/>
  <c r="F730" i="49"/>
  <c r="E730" i="49"/>
  <c r="B730" i="49"/>
  <c r="I729" i="49"/>
  <c r="H729" i="49"/>
  <c r="G729" i="49"/>
  <c r="F729" i="49"/>
  <c r="E729" i="49"/>
  <c r="B729" i="49"/>
  <c r="I728" i="49"/>
  <c r="H728" i="49"/>
  <c r="G728" i="49"/>
  <c r="F728" i="49"/>
  <c r="E728" i="49"/>
  <c r="B728" i="49"/>
  <c r="I727" i="49"/>
  <c r="H727" i="49"/>
  <c r="G727" i="49"/>
  <c r="F727" i="49"/>
  <c r="E727" i="49"/>
  <c r="B727" i="49"/>
  <c r="I725" i="49"/>
  <c r="H725" i="49"/>
  <c r="G725" i="49"/>
  <c r="F725" i="49"/>
  <c r="E725" i="49"/>
  <c r="B725" i="49"/>
  <c r="I724" i="49"/>
  <c r="H724" i="49"/>
  <c r="G724" i="49"/>
  <c r="F724" i="49"/>
  <c r="E724" i="49"/>
  <c r="B724" i="49"/>
  <c r="I722" i="49"/>
  <c r="H722" i="49"/>
  <c r="G722" i="49"/>
  <c r="F722" i="49"/>
  <c r="E722" i="49"/>
  <c r="B722" i="49"/>
  <c r="I721" i="49"/>
  <c r="H721" i="49"/>
  <c r="G721" i="49"/>
  <c r="F721" i="49"/>
  <c r="E721" i="49"/>
  <c r="B721" i="49"/>
  <c r="I720" i="49"/>
  <c r="H720" i="49"/>
  <c r="G720" i="49"/>
  <c r="F720" i="49"/>
  <c r="E720" i="49"/>
  <c r="B720" i="49"/>
  <c r="I718" i="49"/>
  <c r="H718" i="49"/>
  <c r="G718" i="49"/>
  <c r="F718" i="49"/>
  <c r="E718" i="49"/>
  <c r="B718" i="49"/>
  <c r="I717" i="49"/>
  <c r="H717" i="49"/>
  <c r="G717" i="49"/>
  <c r="F717" i="49"/>
  <c r="E717" i="49"/>
  <c r="B717" i="49"/>
  <c r="I716" i="49"/>
  <c r="H716" i="49"/>
  <c r="G716" i="49"/>
  <c r="F716" i="49"/>
  <c r="E716" i="49"/>
  <c r="B716" i="49"/>
  <c r="C711" i="49"/>
  <c r="C710" i="49"/>
  <c r="C709" i="49"/>
  <c r="C708" i="49"/>
  <c r="C707" i="49"/>
  <c r="C706" i="49"/>
  <c r="C705" i="49"/>
  <c r="C704" i="49"/>
  <c r="C703" i="49"/>
  <c r="C702" i="49"/>
  <c r="C701" i="49"/>
  <c r="C700" i="49"/>
  <c r="C699" i="49"/>
  <c r="C698" i="49"/>
  <c r="C697" i="49"/>
  <c r="C696" i="49"/>
  <c r="C695" i="49"/>
  <c r="C694" i="49"/>
  <c r="C693" i="49"/>
  <c r="C692" i="49"/>
  <c r="I688" i="49"/>
  <c r="H688" i="49"/>
  <c r="G688" i="49"/>
  <c r="F688" i="49"/>
  <c r="E688" i="49"/>
  <c r="B688" i="49"/>
  <c r="I687" i="49"/>
  <c r="H687" i="49"/>
  <c r="G687" i="49"/>
  <c r="F687" i="49"/>
  <c r="E687" i="49"/>
  <c r="B687" i="49"/>
  <c r="I686" i="49"/>
  <c r="H686" i="49"/>
  <c r="G686" i="49"/>
  <c r="F686" i="49"/>
  <c r="E686" i="49"/>
  <c r="B686" i="49"/>
  <c r="I685" i="49"/>
  <c r="H685" i="49"/>
  <c r="G685" i="49"/>
  <c r="F685" i="49"/>
  <c r="E685" i="49"/>
  <c r="B685" i="49"/>
  <c r="I681" i="49"/>
  <c r="H681" i="49"/>
  <c r="G681" i="49"/>
  <c r="F681" i="49"/>
  <c r="E681" i="49"/>
  <c r="B681" i="49"/>
  <c r="I680" i="49"/>
  <c r="H680" i="49"/>
  <c r="G680" i="49"/>
  <c r="F680" i="49"/>
  <c r="E680" i="49"/>
  <c r="B680" i="49"/>
  <c r="I679" i="49"/>
  <c r="H679" i="49"/>
  <c r="G679" i="49"/>
  <c r="F679" i="49"/>
  <c r="E679" i="49"/>
  <c r="B679" i="49"/>
  <c r="I678" i="49"/>
  <c r="H678" i="49"/>
  <c r="G678" i="49"/>
  <c r="F678" i="49"/>
  <c r="E678" i="49"/>
  <c r="B678" i="49"/>
  <c r="I677" i="49"/>
  <c r="H677" i="49"/>
  <c r="G677" i="49"/>
  <c r="F677" i="49"/>
  <c r="E677" i="49"/>
  <c r="B677" i="49"/>
  <c r="I676" i="49"/>
  <c r="H676" i="49"/>
  <c r="G676" i="49"/>
  <c r="F676" i="49"/>
  <c r="E676" i="49"/>
  <c r="B676" i="49"/>
  <c r="I675" i="49"/>
  <c r="H675" i="49"/>
  <c r="G675" i="49"/>
  <c r="F675" i="49"/>
  <c r="E675" i="49"/>
  <c r="B675" i="49"/>
  <c r="I674" i="49"/>
  <c r="H674" i="49"/>
  <c r="G674" i="49"/>
  <c r="F674" i="49"/>
  <c r="E674" i="49"/>
  <c r="B674" i="49"/>
  <c r="I673" i="49"/>
  <c r="H673" i="49"/>
  <c r="G673" i="49"/>
  <c r="F673" i="49"/>
  <c r="E673" i="49"/>
  <c r="B673" i="49"/>
  <c r="I672" i="49"/>
  <c r="H672" i="49"/>
  <c r="G672" i="49"/>
  <c r="F672" i="49"/>
  <c r="E672" i="49"/>
  <c r="B672" i="49"/>
  <c r="I671" i="49"/>
  <c r="H671" i="49"/>
  <c r="G671" i="49"/>
  <c r="F671" i="49"/>
  <c r="E671" i="49"/>
  <c r="B671" i="49"/>
  <c r="I670" i="49"/>
  <c r="H670" i="49"/>
  <c r="G670" i="49"/>
  <c r="F670" i="49"/>
  <c r="E670" i="49"/>
  <c r="B670" i="49"/>
  <c r="I669" i="49"/>
  <c r="H669" i="49"/>
  <c r="G669" i="49"/>
  <c r="F669" i="49"/>
  <c r="E669" i="49"/>
  <c r="B669" i="49"/>
  <c r="I668" i="49"/>
  <c r="H668" i="49"/>
  <c r="G668" i="49"/>
  <c r="F668" i="49"/>
  <c r="E668" i="49"/>
  <c r="B668" i="49"/>
  <c r="I664" i="49"/>
  <c r="H664" i="49"/>
  <c r="G664" i="49"/>
  <c r="F664" i="49"/>
  <c r="E664" i="49"/>
  <c r="B664" i="49"/>
  <c r="I663" i="49"/>
  <c r="H663" i="49"/>
  <c r="G663" i="49"/>
  <c r="F663" i="49"/>
  <c r="E663" i="49"/>
  <c r="B663" i="49"/>
  <c r="I662" i="49"/>
  <c r="H662" i="49"/>
  <c r="G662" i="49"/>
  <c r="F662" i="49"/>
  <c r="E662" i="49"/>
  <c r="B662" i="49"/>
  <c r="I661" i="49"/>
  <c r="H661" i="49"/>
  <c r="G661" i="49"/>
  <c r="F661" i="49"/>
  <c r="E661" i="49"/>
  <c r="B661" i="49"/>
  <c r="I660" i="49"/>
  <c r="H660" i="49"/>
  <c r="G660" i="49"/>
  <c r="F660" i="49"/>
  <c r="E660" i="49"/>
  <c r="B660" i="49"/>
  <c r="I656" i="49"/>
  <c r="H656" i="49"/>
  <c r="G656" i="49"/>
  <c r="F656" i="49"/>
  <c r="E656" i="49"/>
  <c r="B656" i="49"/>
  <c r="I655" i="49"/>
  <c r="H655" i="49"/>
  <c r="G655" i="49"/>
  <c r="F655" i="49"/>
  <c r="E655" i="49"/>
  <c r="B655" i="49"/>
  <c r="I654" i="49"/>
  <c r="H654" i="49"/>
  <c r="G654" i="49"/>
  <c r="F654" i="49"/>
  <c r="E654" i="49"/>
  <c r="B654" i="49"/>
  <c r="I653" i="49"/>
  <c r="H653" i="49"/>
  <c r="G653" i="49"/>
  <c r="F653" i="49"/>
  <c r="E653" i="49"/>
  <c r="B653" i="49"/>
  <c r="I652" i="49"/>
  <c r="H652" i="49"/>
  <c r="G652" i="49"/>
  <c r="F652" i="49"/>
  <c r="E652" i="49"/>
  <c r="B652" i="49"/>
  <c r="I651" i="49"/>
  <c r="H651" i="49"/>
  <c r="G651" i="49"/>
  <c r="F651" i="49"/>
  <c r="E651" i="49"/>
  <c r="B651" i="49"/>
  <c r="I650" i="49"/>
  <c r="H650" i="49"/>
  <c r="G650" i="49"/>
  <c r="F650" i="49"/>
  <c r="E650" i="49"/>
  <c r="B650" i="49"/>
  <c r="I649" i="49"/>
  <c r="H649" i="49"/>
  <c r="G649" i="49"/>
  <c r="F649" i="49"/>
  <c r="E649" i="49"/>
  <c r="B649" i="49"/>
  <c r="I648" i="49"/>
  <c r="H648" i="49"/>
  <c r="G648" i="49"/>
  <c r="F648" i="49"/>
  <c r="E648" i="49"/>
  <c r="B648" i="49"/>
  <c r="I647" i="49"/>
  <c r="H647" i="49"/>
  <c r="G647" i="49"/>
  <c r="F647" i="49"/>
  <c r="E647" i="49"/>
  <c r="B647" i="49"/>
  <c r="I632" i="49"/>
  <c r="H632" i="49"/>
  <c r="G632" i="49"/>
  <c r="F632" i="49"/>
  <c r="E632" i="49"/>
  <c r="I619" i="49"/>
  <c r="H619" i="49"/>
  <c r="G619" i="49"/>
  <c r="F619" i="49"/>
  <c r="E619" i="49"/>
  <c r="I616" i="49"/>
  <c r="H616" i="49"/>
  <c r="G616" i="49"/>
  <c r="F616" i="49"/>
  <c r="E616" i="49"/>
  <c r="B616" i="49"/>
  <c r="I615" i="49"/>
  <c r="H615" i="49"/>
  <c r="G615" i="49"/>
  <c r="F615" i="49"/>
  <c r="E615" i="49"/>
  <c r="B615" i="49"/>
  <c r="I614" i="49"/>
  <c r="H614" i="49"/>
  <c r="G614" i="49"/>
  <c r="F614" i="49"/>
  <c r="E614" i="49"/>
  <c r="B614" i="49"/>
  <c r="I613" i="49"/>
  <c r="H613" i="49"/>
  <c r="G613" i="49"/>
  <c r="F613" i="49"/>
  <c r="E613" i="49"/>
  <c r="B613" i="49"/>
  <c r="I612" i="49"/>
  <c r="H612" i="49"/>
  <c r="G612" i="49"/>
  <c r="F612" i="49"/>
  <c r="E612" i="49"/>
  <c r="B612" i="49"/>
  <c r="I611" i="49"/>
  <c r="H611" i="49"/>
  <c r="G611" i="49"/>
  <c r="F611" i="49"/>
  <c r="E611" i="49"/>
  <c r="B611" i="49"/>
  <c r="I596" i="49"/>
  <c r="H596" i="49"/>
  <c r="G596" i="49"/>
  <c r="F596" i="49"/>
  <c r="E596" i="49"/>
  <c r="I583" i="49"/>
  <c r="H583" i="49"/>
  <c r="G583" i="49"/>
  <c r="F583" i="49"/>
  <c r="E583" i="49"/>
  <c r="I580" i="49"/>
  <c r="H580" i="49"/>
  <c r="G580" i="49"/>
  <c r="F580" i="49"/>
  <c r="E580" i="49"/>
  <c r="I579" i="49"/>
  <c r="H579" i="49"/>
  <c r="G579" i="49"/>
  <c r="F579" i="49"/>
  <c r="E579" i="49"/>
  <c r="I578" i="49"/>
  <c r="H578" i="49"/>
  <c r="G578" i="49"/>
  <c r="F578" i="49"/>
  <c r="E578" i="49"/>
  <c r="B578" i="49"/>
  <c r="I577" i="49"/>
  <c r="H577" i="49"/>
  <c r="G577" i="49"/>
  <c r="F577" i="49"/>
  <c r="E577" i="49"/>
  <c r="B577" i="49"/>
  <c r="I576" i="49"/>
  <c r="H576" i="49"/>
  <c r="G576" i="49"/>
  <c r="F576" i="49"/>
  <c r="E576" i="49"/>
  <c r="B576" i="49"/>
  <c r="I575" i="49"/>
  <c r="H575" i="49"/>
  <c r="G575" i="49"/>
  <c r="F575" i="49"/>
  <c r="E575" i="49"/>
  <c r="B575" i="49"/>
  <c r="N562" i="49"/>
  <c r="S561" i="49"/>
  <c r="B558" i="49"/>
  <c r="U557" i="49"/>
  <c r="T557" i="49"/>
  <c r="S557" i="49"/>
  <c r="R557" i="49"/>
  <c r="Q557" i="49"/>
  <c r="I557" i="49"/>
  <c r="H557" i="49"/>
  <c r="G557" i="49"/>
  <c r="F557" i="49"/>
  <c r="E557" i="49"/>
  <c r="U556" i="49"/>
  <c r="T556" i="49"/>
  <c r="S556" i="49"/>
  <c r="R556" i="49"/>
  <c r="Q556" i="49"/>
  <c r="U555" i="49"/>
  <c r="I558" i="49" s="1"/>
  <c r="T555" i="49"/>
  <c r="H558" i="49" s="1"/>
  <c r="S555" i="49"/>
  <c r="G558" i="49" s="1"/>
  <c r="R555" i="49"/>
  <c r="F558" i="49" s="1"/>
  <c r="Q555" i="49"/>
  <c r="E558" i="49" s="1"/>
  <c r="U553" i="49"/>
  <c r="T553" i="49"/>
  <c r="S553" i="49"/>
  <c r="R553" i="49"/>
  <c r="Q553" i="49"/>
  <c r="O553" i="49"/>
  <c r="B553" i="49"/>
  <c r="U552" i="49"/>
  <c r="T552" i="49"/>
  <c r="S552" i="49"/>
  <c r="R552" i="49"/>
  <c r="Q552" i="49"/>
  <c r="I552" i="49"/>
  <c r="H552" i="49"/>
  <c r="G552" i="49"/>
  <c r="F552" i="49"/>
  <c r="E552" i="49"/>
  <c r="U551" i="49"/>
  <c r="I553" i="49" s="1"/>
  <c r="T551" i="49"/>
  <c r="H553" i="49" s="1"/>
  <c r="S551" i="49"/>
  <c r="G553" i="49" s="1"/>
  <c r="R551" i="49"/>
  <c r="F553" i="49" s="1"/>
  <c r="Q551" i="49"/>
  <c r="E553" i="49" s="1"/>
  <c r="U549" i="49"/>
  <c r="T549" i="49"/>
  <c r="S549" i="49"/>
  <c r="R549" i="49"/>
  <c r="Q549" i="49"/>
  <c r="O549" i="49"/>
  <c r="U548" i="49"/>
  <c r="T548" i="49"/>
  <c r="S548" i="49"/>
  <c r="R548" i="49"/>
  <c r="Q548" i="49"/>
  <c r="B548" i="49"/>
  <c r="U547" i="49"/>
  <c r="I548" i="49" s="1"/>
  <c r="T547" i="49"/>
  <c r="H548" i="49" s="1"/>
  <c r="S547" i="49"/>
  <c r="G548" i="49" s="1"/>
  <c r="R547" i="49"/>
  <c r="F548" i="49" s="1"/>
  <c r="Q547" i="49"/>
  <c r="E548" i="49" s="1"/>
  <c r="I547" i="49"/>
  <c r="H547" i="49"/>
  <c r="G547" i="49"/>
  <c r="F547" i="49"/>
  <c r="E547" i="49"/>
  <c r="U546" i="49"/>
  <c r="T546" i="49"/>
  <c r="S546" i="49"/>
  <c r="R546" i="49"/>
  <c r="Q546" i="49"/>
  <c r="I546" i="49"/>
  <c r="H546" i="49"/>
  <c r="G546" i="49"/>
  <c r="F546" i="49"/>
  <c r="E546" i="49"/>
  <c r="S541" i="49"/>
  <c r="T540" i="49"/>
  <c r="S540" i="49"/>
  <c r="Z534" i="49"/>
  <c r="R534" i="49"/>
  <c r="E535" i="49" s="1"/>
  <c r="Q534" i="49"/>
  <c r="P534" i="49"/>
  <c r="E534" i="49" s="1"/>
  <c r="E538" i="49" s="1"/>
  <c r="O534" i="49"/>
  <c r="M534" i="49"/>
  <c r="N534" i="49" s="1"/>
  <c r="A534" i="49"/>
  <c r="Z527" i="49"/>
  <c r="R527" i="49"/>
  <c r="E528" i="49" s="1"/>
  <c r="Q527" i="49"/>
  <c r="P527" i="49"/>
  <c r="E527" i="49" s="1"/>
  <c r="O527" i="49"/>
  <c r="M527" i="49"/>
  <c r="N527" i="49" s="1"/>
  <c r="A527" i="49"/>
  <c r="Z520" i="49"/>
  <c r="R520" i="49"/>
  <c r="E521" i="49" s="1"/>
  <c r="Q520" i="49"/>
  <c r="P520" i="49"/>
  <c r="O520" i="49"/>
  <c r="M520" i="49"/>
  <c r="N520" i="49" s="1"/>
  <c r="A520" i="49"/>
  <c r="Z513" i="49"/>
  <c r="R513" i="49"/>
  <c r="E514" i="49" s="1"/>
  <c r="Q513" i="49"/>
  <c r="P513" i="49"/>
  <c r="O513" i="49"/>
  <c r="M513" i="49"/>
  <c r="N513" i="49" s="1"/>
  <c r="A513" i="49"/>
  <c r="Z506" i="49"/>
  <c r="R506" i="49"/>
  <c r="E507" i="49" s="1"/>
  <c r="Q506" i="49"/>
  <c r="P506" i="49"/>
  <c r="E506" i="49" s="1"/>
  <c r="E510" i="49" s="1"/>
  <c r="O506" i="49"/>
  <c r="M506" i="49"/>
  <c r="N506" i="49" s="1"/>
  <c r="A506" i="49"/>
  <c r="AI504" i="49"/>
  <c r="AJ504" i="49" s="1"/>
  <c r="AK504" i="49" s="1"/>
  <c r="AL504" i="49" s="1"/>
  <c r="AM504" i="49" s="1"/>
  <c r="AN504" i="49" s="1"/>
  <c r="AO504" i="49" s="1"/>
  <c r="AI503" i="49"/>
  <c r="AJ503" i="49" s="1"/>
  <c r="AK503" i="49" s="1"/>
  <c r="AL503" i="49" s="1"/>
  <c r="AM503" i="49" s="1"/>
  <c r="AN503" i="49" s="1"/>
  <c r="AO503" i="49" s="1"/>
  <c r="AI502" i="49"/>
  <c r="AJ502" i="49" s="1"/>
  <c r="AK502" i="49" s="1"/>
  <c r="AL502" i="49" s="1"/>
  <c r="AM502" i="49" s="1"/>
  <c r="AN502" i="49" s="1"/>
  <c r="AO502" i="49" s="1"/>
  <c r="AI501" i="49"/>
  <c r="AJ501" i="49" s="1"/>
  <c r="AK501" i="49" s="1"/>
  <c r="AL501" i="49" s="1"/>
  <c r="AM501" i="49" s="1"/>
  <c r="AN501" i="49" s="1"/>
  <c r="AO501" i="49" s="1"/>
  <c r="AI500" i="49"/>
  <c r="AJ500" i="49" s="1"/>
  <c r="AK500" i="49" s="1"/>
  <c r="AL500" i="49" s="1"/>
  <c r="AM500" i="49" s="1"/>
  <c r="AN500" i="49" s="1"/>
  <c r="AO500" i="49" s="1"/>
  <c r="AI499" i="49"/>
  <c r="AJ499" i="49" s="1"/>
  <c r="AK499" i="49" s="1"/>
  <c r="AL499" i="49" s="1"/>
  <c r="AM499" i="49" s="1"/>
  <c r="AN499" i="49" s="1"/>
  <c r="AO499" i="49" s="1"/>
  <c r="Z499" i="49"/>
  <c r="R499" i="49"/>
  <c r="E500" i="49" s="1"/>
  <c r="Q499" i="49"/>
  <c r="P499" i="49"/>
  <c r="E499" i="49" s="1"/>
  <c r="O499" i="49"/>
  <c r="M499" i="49"/>
  <c r="N499" i="49" s="1"/>
  <c r="A499" i="49"/>
  <c r="AI498" i="49"/>
  <c r="AJ498" i="49" s="1"/>
  <c r="AK498" i="49" s="1"/>
  <c r="AL498" i="49" s="1"/>
  <c r="AM498" i="49" s="1"/>
  <c r="AN498" i="49" s="1"/>
  <c r="AO498" i="49" s="1"/>
  <c r="AI497" i="49"/>
  <c r="AJ497" i="49" s="1"/>
  <c r="AK497" i="49" s="1"/>
  <c r="AL497" i="49" s="1"/>
  <c r="AM497" i="49" s="1"/>
  <c r="AN497" i="49" s="1"/>
  <c r="AO497" i="49" s="1"/>
  <c r="AI496" i="49"/>
  <c r="AJ496" i="49" s="1"/>
  <c r="AK496" i="49" s="1"/>
  <c r="AL496" i="49" s="1"/>
  <c r="AM496" i="49" s="1"/>
  <c r="AN496" i="49" s="1"/>
  <c r="AO496" i="49" s="1"/>
  <c r="AI495" i="49"/>
  <c r="AJ495" i="49" s="1"/>
  <c r="AK495" i="49" s="1"/>
  <c r="AL495" i="49" s="1"/>
  <c r="AM495" i="49" s="1"/>
  <c r="AN495" i="49" s="1"/>
  <c r="AO495" i="49" s="1"/>
  <c r="AI494" i="49"/>
  <c r="AJ494" i="49" s="1"/>
  <c r="AK494" i="49" s="1"/>
  <c r="AL494" i="49" s="1"/>
  <c r="AM494" i="49" s="1"/>
  <c r="AN494" i="49" s="1"/>
  <c r="AO494" i="49" s="1"/>
  <c r="AI493" i="49"/>
  <c r="AJ493" i="49" s="1"/>
  <c r="AK493" i="49" s="1"/>
  <c r="AL493" i="49" s="1"/>
  <c r="AM493" i="49" s="1"/>
  <c r="AN493" i="49" s="1"/>
  <c r="AO493" i="49" s="1"/>
  <c r="AI492" i="49"/>
  <c r="AJ492" i="49" s="1"/>
  <c r="AK492" i="49" s="1"/>
  <c r="AL492" i="49" s="1"/>
  <c r="AM492" i="49" s="1"/>
  <c r="AN492" i="49" s="1"/>
  <c r="AO492" i="49" s="1"/>
  <c r="Z492" i="49"/>
  <c r="R492" i="49"/>
  <c r="E493" i="49" s="1"/>
  <c r="Q492" i="49"/>
  <c r="P492" i="49"/>
  <c r="E492" i="49" s="1"/>
  <c r="E496" i="49" s="1"/>
  <c r="O492" i="49"/>
  <c r="M492" i="49"/>
  <c r="N492" i="49" s="1"/>
  <c r="A492" i="49"/>
  <c r="AI491" i="49"/>
  <c r="AJ491" i="49" s="1"/>
  <c r="AK491" i="49" s="1"/>
  <c r="AL491" i="49" s="1"/>
  <c r="AM491" i="49" s="1"/>
  <c r="AN491" i="49" s="1"/>
  <c r="AO491" i="49" s="1"/>
  <c r="AI490" i="49"/>
  <c r="AJ490" i="49" s="1"/>
  <c r="AK490" i="49" s="1"/>
  <c r="AL490" i="49" s="1"/>
  <c r="AM490" i="49" s="1"/>
  <c r="AN490" i="49" s="1"/>
  <c r="AO490" i="49" s="1"/>
  <c r="AI489" i="49"/>
  <c r="AJ489" i="49" s="1"/>
  <c r="AK489" i="49" s="1"/>
  <c r="AL489" i="49" s="1"/>
  <c r="AM489" i="49" s="1"/>
  <c r="AN489" i="49" s="1"/>
  <c r="AO489" i="49" s="1"/>
  <c r="AI488" i="49"/>
  <c r="AJ488" i="49" s="1"/>
  <c r="AK488" i="49" s="1"/>
  <c r="AL488" i="49" s="1"/>
  <c r="AM488" i="49" s="1"/>
  <c r="AN488" i="49" s="1"/>
  <c r="AO488" i="49" s="1"/>
  <c r="AI487" i="49"/>
  <c r="AJ487" i="49" s="1"/>
  <c r="AK487" i="49" s="1"/>
  <c r="AL487" i="49" s="1"/>
  <c r="AM487" i="49" s="1"/>
  <c r="AN487" i="49" s="1"/>
  <c r="AO487" i="49" s="1"/>
  <c r="AI486" i="49"/>
  <c r="AJ486" i="49" s="1"/>
  <c r="AK486" i="49" s="1"/>
  <c r="AL486" i="49" s="1"/>
  <c r="AM486" i="49" s="1"/>
  <c r="AN486" i="49" s="1"/>
  <c r="AO486" i="49" s="1"/>
  <c r="AI485" i="49"/>
  <c r="AJ485" i="49" s="1"/>
  <c r="AK485" i="49" s="1"/>
  <c r="AL485" i="49" s="1"/>
  <c r="AM485" i="49" s="1"/>
  <c r="AN485" i="49" s="1"/>
  <c r="AO485" i="49" s="1"/>
  <c r="Z485" i="49"/>
  <c r="R485" i="49"/>
  <c r="E486" i="49" s="1"/>
  <c r="Q485" i="49"/>
  <c r="P485" i="49"/>
  <c r="O485" i="49"/>
  <c r="M485" i="49"/>
  <c r="N485" i="49" s="1"/>
  <c r="A485" i="49"/>
  <c r="AI484" i="49"/>
  <c r="AJ484" i="49" s="1"/>
  <c r="AK484" i="49" s="1"/>
  <c r="AL484" i="49" s="1"/>
  <c r="AM484" i="49" s="1"/>
  <c r="AN484" i="49" s="1"/>
  <c r="AO484" i="49" s="1"/>
  <c r="AI483" i="49"/>
  <c r="AJ483" i="49" s="1"/>
  <c r="AK483" i="49" s="1"/>
  <c r="AL483" i="49" s="1"/>
  <c r="AM483" i="49" s="1"/>
  <c r="AN483" i="49" s="1"/>
  <c r="AO483" i="49" s="1"/>
  <c r="AI482" i="49"/>
  <c r="AJ482" i="49" s="1"/>
  <c r="AK482" i="49" s="1"/>
  <c r="AL482" i="49" s="1"/>
  <c r="AM482" i="49" s="1"/>
  <c r="AN482" i="49" s="1"/>
  <c r="AO482" i="49" s="1"/>
  <c r="AI481" i="49"/>
  <c r="AJ481" i="49" s="1"/>
  <c r="AK481" i="49" s="1"/>
  <c r="AL481" i="49" s="1"/>
  <c r="AM481" i="49" s="1"/>
  <c r="AN481" i="49" s="1"/>
  <c r="AO481" i="49" s="1"/>
  <c r="AI480" i="49"/>
  <c r="AJ480" i="49" s="1"/>
  <c r="AK480" i="49" s="1"/>
  <c r="AL480" i="49" s="1"/>
  <c r="AM480" i="49" s="1"/>
  <c r="AN480" i="49" s="1"/>
  <c r="AO480" i="49" s="1"/>
  <c r="AI479" i="49"/>
  <c r="AJ479" i="49" s="1"/>
  <c r="AK479" i="49" s="1"/>
  <c r="AL479" i="49" s="1"/>
  <c r="AM479" i="49" s="1"/>
  <c r="AN479" i="49" s="1"/>
  <c r="AO479" i="49" s="1"/>
  <c r="AI478" i="49"/>
  <c r="AJ478" i="49" s="1"/>
  <c r="AK478" i="49" s="1"/>
  <c r="AL478" i="49" s="1"/>
  <c r="AM478" i="49" s="1"/>
  <c r="AN478" i="49" s="1"/>
  <c r="AO478" i="49" s="1"/>
  <c r="Z478" i="49"/>
  <c r="R478" i="49"/>
  <c r="E479" i="49" s="1"/>
  <c r="Q478" i="49"/>
  <c r="P478" i="49"/>
  <c r="O478" i="49"/>
  <c r="M478" i="49"/>
  <c r="N478" i="49" s="1"/>
  <c r="A478" i="49"/>
  <c r="Z471" i="49"/>
  <c r="R471" i="49"/>
  <c r="E472" i="49" s="1"/>
  <c r="Q471" i="49"/>
  <c r="P471" i="49"/>
  <c r="O471" i="49"/>
  <c r="M471" i="49"/>
  <c r="N471" i="49" s="1"/>
  <c r="A471" i="49"/>
  <c r="AE470" i="49"/>
  <c r="AD470" i="49"/>
  <c r="AC470" i="49"/>
  <c r="AB470" i="49"/>
  <c r="AA470" i="49"/>
  <c r="I470" i="49"/>
  <c r="H470" i="49"/>
  <c r="G470" i="49"/>
  <c r="F470" i="49"/>
  <c r="E470" i="49"/>
  <c r="T458" i="49"/>
  <c r="E459" i="49" s="1"/>
  <c r="S458" i="49"/>
  <c r="R458" i="49"/>
  <c r="Q458" i="49"/>
  <c r="P458" i="49"/>
  <c r="O458" i="49"/>
  <c r="M458" i="49"/>
  <c r="N458" i="49" s="1"/>
  <c r="A458" i="49"/>
  <c r="T451" i="49"/>
  <c r="E452" i="49" s="1"/>
  <c r="S451" i="49"/>
  <c r="R451" i="49"/>
  <c r="Q451" i="49"/>
  <c r="P451" i="49"/>
  <c r="O451" i="49"/>
  <c r="M451" i="49"/>
  <c r="N451" i="49" s="1"/>
  <c r="A451" i="49"/>
  <c r="T444" i="49"/>
  <c r="E445" i="49" s="1"/>
  <c r="S444" i="49"/>
  <c r="R444" i="49"/>
  <c r="Q444" i="49"/>
  <c r="P444" i="49"/>
  <c r="O444" i="49"/>
  <c r="M444" i="49"/>
  <c r="N444" i="49" s="1"/>
  <c r="A444" i="49"/>
  <c r="T437" i="49"/>
  <c r="E438" i="49" s="1"/>
  <c r="S437" i="49"/>
  <c r="R437" i="49"/>
  <c r="Q437" i="49"/>
  <c r="P437" i="49"/>
  <c r="O437" i="49"/>
  <c r="M437" i="49"/>
  <c r="N437" i="49" s="1"/>
  <c r="A437" i="49"/>
  <c r="T430" i="49"/>
  <c r="E431" i="49" s="1"/>
  <c r="S430" i="49"/>
  <c r="R430" i="49"/>
  <c r="Q430" i="49"/>
  <c r="P430" i="49"/>
  <c r="O430" i="49"/>
  <c r="M430" i="49"/>
  <c r="N430" i="49" s="1"/>
  <c r="A430" i="49"/>
  <c r="T423" i="49"/>
  <c r="E424" i="49" s="1"/>
  <c r="S423" i="49"/>
  <c r="R423" i="49"/>
  <c r="Q423" i="49"/>
  <c r="P423" i="49"/>
  <c r="O423" i="49"/>
  <c r="M423" i="49"/>
  <c r="N423" i="49" s="1"/>
  <c r="A423" i="49"/>
  <c r="T416" i="49"/>
  <c r="E417" i="49" s="1"/>
  <c r="S416" i="49"/>
  <c r="R416" i="49"/>
  <c r="Q416" i="49"/>
  <c r="P416" i="49"/>
  <c r="O416" i="49"/>
  <c r="M416" i="49"/>
  <c r="N416" i="49" s="1"/>
  <c r="A416" i="49"/>
  <c r="T409" i="49"/>
  <c r="E410" i="49" s="1"/>
  <c r="S409" i="49"/>
  <c r="R409" i="49"/>
  <c r="Q409" i="49"/>
  <c r="P409" i="49"/>
  <c r="O409" i="49"/>
  <c r="M409" i="49"/>
  <c r="N409" i="49" s="1"/>
  <c r="A409" i="49"/>
  <c r="T402" i="49"/>
  <c r="E403" i="49" s="1"/>
  <c r="S402" i="49"/>
  <c r="R402" i="49"/>
  <c r="Q402" i="49"/>
  <c r="P402" i="49"/>
  <c r="O402" i="49"/>
  <c r="M402" i="49"/>
  <c r="N402" i="49" s="1"/>
  <c r="A402" i="49"/>
  <c r="T395" i="49"/>
  <c r="E396" i="49" s="1"/>
  <c r="S395" i="49"/>
  <c r="R395" i="49"/>
  <c r="Q395" i="49"/>
  <c r="P395" i="49"/>
  <c r="O395" i="49"/>
  <c r="M395" i="49"/>
  <c r="N395" i="49" s="1"/>
  <c r="A395" i="49"/>
  <c r="I394" i="49"/>
  <c r="H394" i="49"/>
  <c r="G394" i="49"/>
  <c r="F394" i="49"/>
  <c r="E394" i="49"/>
  <c r="T384" i="49"/>
  <c r="E385" i="49" s="1"/>
  <c r="S384" i="49"/>
  <c r="R384" i="49"/>
  <c r="Q384" i="49"/>
  <c r="P384" i="49"/>
  <c r="O384" i="49"/>
  <c r="M384" i="49"/>
  <c r="N384" i="49" s="1"/>
  <c r="B384" i="49"/>
  <c r="A384" i="49"/>
  <c r="T377" i="49"/>
  <c r="E378" i="49" s="1"/>
  <c r="S377" i="49"/>
  <c r="R377" i="49"/>
  <c r="E377" i="49" s="1"/>
  <c r="E381" i="49" s="1"/>
  <c r="Q377" i="49"/>
  <c r="P377" i="49"/>
  <c r="O377" i="49"/>
  <c r="M377" i="49"/>
  <c r="N377" i="49" s="1"/>
  <c r="B377" i="49"/>
  <c r="A377" i="49"/>
  <c r="T370" i="49"/>
  <c r="E371" i="49" s="1"/>
  <c r="S370" i="49"/>
  <c r="R370" i="49"/>
  <c r="E370" i="49" s="1"/>
  <c r="E374" i="49" s="1"/>
  <c r="Q370" i="49"/>
  <c r="P370" i="49"/>
  <c r="O370" i="49"/>
  <c r="M370" i="49"/>
  <c r="N370" i="49" s="1"/>
  <c r="B370" i="49"/>
  <c r="A370" i="49"/>
  <c r="T363" i="49"/>
  <c r="E364" i="49" s="1"/>
  <c r="S363" i="49"/>
  <c r="R363" i="49"/>
  <c r="Q363" i="49"/>
  <c r="P363" i="49"/>
  <c r="O363" i="49"/>
  <c r="M363" i="49"/>
  <c r="N363" i="49" s="1"/>
  <c r="B363" i="49"/>
  <c r="A363" i="49"/>
  <c r="T356" i="49"/>
  <c r="E357" i="49" s="1"/>
  <c r="S356" i="49"/>
  <c r="R356" i="49"/>
  <c r="Q356" i="49"/>
  <c r="P356" i="49"/>
  <c r="O356" i="49"/>
  <c r="M356" i="49"/>
  <c r="N356" i="49" s="1"/>
  <c r="B356" i="49"/>
  <c r="A356" i="49"/>
  <c r="T349" i="49"/>
  <c r="E350" i="49" s="1"/>
  <c r="S349" i="49"/>
  <c r="R349" i="49"/>
  <c r="E349" i="49" s="1"/>
  <c r="E353" i="49" s="1"/>
  <c r="Q349" i="49"/>
  <c r="P349" i="49"/>
  <c r="O349" i="49"/>
  <c r="M349" i="49"/>
  <c r="N349" i="49" s="1"/>
  <c r="B349" i="49"/>
  <c r="A349" i="49"/>
  <c r="T342" i="49"/>
  <c r="E343" i="49" s="1"/>
  <c r="S342" i="49"/>
  <c r="R342" i="49"/>
  <c r="E342" i="49" s="1"/>
  <c r="E346" i="49" s="1"/>
  <c r="Q342" i="49"/>
  <c r="P342" i="49"/>
  <c r="O342" i="49"/>
  <c r="M342" i="49"/>
  <c r="N342" i="49" s="1"/>
  <c r="B342" i="49"/>
  <c r="A342" i="49"/>
  <c r="T335" i="49"/>
  <c r="E336" i="49" s="1"/>
  <c r="S335" i="49"/>
  <c r="R335" i="49"/>
  <c r="Q335" i="49"/>
  <c r="P335" i="49"/>
  <c r="O335" i="49"/>
  <c r="M335" i="49"/>
  <c r="N335" i="49" s="1"/>
  <c r="B335" i="49"/>
  <c r="A335" i="49"/>
  <c r="T328" i="49"/>
  <c r="E329" i="49" s="1"/>
  <c r="S328" i="49"/>
  <c r="R328" i="49"/>
  <c r="Q328" i="49"/>
  <c r="P328" i="49"/>
  <c r="O328" i="49"/>
  <c r="M328" i="49"/>
  <c r="N328" i="49" s="1"/>
  <c r="B328" i="49"/>
  <c r="A328" i="49"/>
  <c r="T321" i="49"/>
  <c r="E322" i="49" s="1"/>
  <c r="S321" i="49"/>
  <c r="R321" i="49"/>
  <c r="E321" i="49" s="1"/>
  <c r="E325" i="49" s="1"/>
  <c r="Q321" i="49"/>
  <c r="P321" i="49"/>
  <c r="O321" i="49"/>
  <c r="M321" i="49"/>
  <c r="N321" i="49" s="1"/>
  <c r="B321" i="49"/>
  <c r="A321" i="49"/>
  <c r="I320" i="49"/>
  <c r="H320" i="49"/>
  <c r="G320" i="49"/>
  <c r="F320" i="49"/>
  <c r="E320" i="49"/>
  <c r="S307" i="49"/>
  <c r="R307" i="49"/>
  <c r="Q307" i="49"/>
  <c r="P307" i="49"/>
  <c r="O307" i="49"/>
  <c r="M307" i="49"/>
  <c r="N307" i="49" s="1"/>
  <c r="B307" i="49"/>
  <c r="A307" i="49"/>
  <c r="S301" i="49"/>
  <c r="R301" i="49"/>
  <c r="E301" i="49" s="1"/>
  <c r="E304" i="49" s="1"/>
  <c r="Q301" i="49"/>
  <c r="P301" i="49"/>
  <c r="O301" i="49"/>
  <c r="M301" i="49"/>
  <c r="N301" i="49" s="1"/>
  <c r="B301" i="49"/>
  <c r="A301" i="49"/>
  <c r="S295" i="49"/>
  <c r="R295" i="49"/>
  <c r="Q295" i="49"/>
  <c r="P295" i="49"/>
  <c r="O295" i="49"/>
  <c r="M295" i="49"/>
  <c r="N295" i="49" s="1"/>
  <c r="B295" i="49"/>
  <c r="A295" i="49"/>
  <c r="S289" i="49"/>
  <c r="R289" i="49"/>
  <c r="Q289" i="49"/>
  <c r="P289" i="49"/>
  <c r="O289" i="49"/>
  <c r="M289" i="49"/>
  <c r="N289" i="49" s="1"/>
  <c r="B289" i="49"/>
  <c r="A289" i="49"/>
  <c r="S283" i="49"/>
  <c r="R283" i="49"/>
  <c r="E283" i="49" s="1"/>
  <c r="E286" i="49" s="1"/>
  <c r="Q283" i="49"/>
  <c r="P283" i="49"/>
  <c r="O283" i="49"/>
  <c r="M283" i="49"/>
  <c r="N283" i="49" s="1"/>
  <c r="B283" i="49"/>
  <c r="A283" i="49"/>
  <c r="S277" i="49"/>
  <c r="R277" i="49"/>
  <c r="Q277" i="49"/>
  <c r="P277" i="49"/>
  <c r="O277" i="49"/>
  <c r="M277" i="49"/>
  <c r="N277" i="49" s="1"/>
  <c r="B277" i="49"/>
  <c r="A277" i="49"/>
  <c r="S271" i="49"/>
  <c r="R271" i="49"/>
  <c r="Q271" i="49"/>
  <c r="P271" i="49"/>
  <c r="O271" i="49"/>
  <c r="M271" i="49"/>
  <c r="N271" i="49" s="1"/>
  <c r="B271" i="49"/>
  <c r="A271" i="49"/>
  <c r="S265" i="49"/>
  <c r="R265" i="49"/>
  <c r="E265" i="49" s="1"/>
  <c r="Q265" i="49"/>
  <c r="P265" i="49"/>
  <c r="O265" i="49"/>
  <c r="M265" i="49"/>
  <c r="N265" i="49" s="1"/>
  <c r="B265" i="49"/>
  <c r="A265" i="49"/>
  <c r="S259" i="49"/>
  <c r="R259" i="49"/>
  <c r="Q259" i="49"/>
  <c r="P259" i="49"/>
  <c r="O259" i="49"/>
  <c r="M259" i="49"/>
  <c r="N259" i="49" s="1"/>
  <c r="B259" i="49"/>
  <c r="A259" i="49"/>
  <c r="S253" i="49"/>
  <c r="R253" i="49"/>
  <c r="Q253" i="49"/>
  <c r="P253" i="49"/>
  <c r="O253" i="49"/>
  <c r="M253" i="49"/>
  <c r="N253" i="49" s="1"/>
  <c r="B253" i="49"/>
  <c r="A253" i="49"/>
  <c r="S247" i="49"/>
  <c r="R247" i="49"/>
  <c r="E247" i="49" s="1"/>
  <c r="Q247" i="49"/>
  <c r="P247" i="49"/>
  <c r="O247" i="49"/>
  <c r="M247" i="49"/>
  <c r="N247" i="49" s="1"/>
  <c r="B247" i="49"/>
  <c r="A247" i="49"/>
  <c r="S241" i="49"/>
  <c r="R241" i="49"/>
  <c r="Q241" i="49"/>
  <c r="P241" i="49"/>
  <c r="O241" i="49"/>
  <c r="M241" i="49"/>
  <c r="N241" i="49" s="1"/>
  <c r="B241" i="49"/>
  <c r="A241" i="49"/>
  <c r="S235" i="49"/>
  <c r="R235" i="49"/>
  <c r="Q235" i="49"/>
  <c r="P235" i="49"/>
  <c r="O235" i="49"/>
  <c r="M235" i="49"/>
  <c r="N235" i="49" s="1"/>
  <c r="B235" i="49"/>
  <c r="A235" i="49"/>
  <c r="S229" i="49"/>
  <c r="R229" i="49"/>
  <c r="E229" i="49" s="1"/>
  <c r="Q229" i="49"/>
  <c r="P229" i="49"/>
  <c r="O229" i="49"/>
  <c r="M229" i="49"/>
  <c r="N229" i="49" s="1"/>
  <c r="B229" i="49"/>
  <c r="A229" i="49"/>
  <c r="S223" i="49"/>
  <c r="R223" i="49"/>
  <c r="Q223" i="49"/>
  <c r="P223" i="49"/>
  <c r="O223" i="49"/>
  <c r="M223" i="49"/>
  <c r="N223" i="49" s="1"/>
  <c r="B223" i="49"/>
  <c r="A223" i="49"/>
  <c r="S217" i="49"/>
  <c r="R217" i="49"/>
  <c r="Q217" i="49"/>
  <c r="P217" i="49"/>
  <c r="O217" i="49"/>
  <c r="M217" i="49"/>
  <c r="N217" i="49" s="1"/>
  <c r="B217" i="49"/>
  <c r="A217" i="49"/>
  <c r="S211" i="49"/>
  <c r="R211" i="49"/>
  <c r="E211" i="49" s="1"/>
  <c r="Q211" i="49"/>
  <c r="P211" i="49"/>
  <c r="O211" i="49"/>
  <c r="M211" i="49"/>
  <c r="N211" i="49" s="1"/>
  <c r="B211" i="49"/>
  <c r="A211" i="49"/>
  <c r="S205" i="49"/>
  <c r="R205" i="49"/>
  <c r="Q205" i="49"/>
  <c r="P205" i="49"/>
  <c r="O205" i="49"/>
  <c r="M205" i="49"/>
  <c r="N205" i="49" s="1"/>
  <c r="B205" i="49"/>
  <c r="A205" i="49"/>
  <c r="S199" i="49"/>
  <c r="R199" i="49"/>
  <c r="Q199" i="49"/>
  <c r="P199" i="49"/>
  <c r="O199" i="49"/>
  <c r="M199" i="49"/>
  <c r="N199" i="49" s="1"/>
  <c r="B199" i="49"/>
  <c r="A199" i="49"/>
  <c r="S193" i="49"/>
  <c r="R193" i="49"/>
  <c r="E193" i="49" s="1"/>
  <c r="E196" i="49" s="1"/>
  <c r="Q193" i="49"/>
  <c r="P193" i="49"/>
  <c r="O193" i="49"/>
  <c r="M193" i="49"/>
  <c r="N193" i="49" s="1"/>
  <c r="B193" i="49"/>
  <c r="A193" i="49"/>
  <c r="S187" i="49"/>
  <c r="R187" i="49"/>
  <c r="Q187" i="49"/>
  <c r="P187" i="49"/>
  <c r="O187" i="49"/>
  <c r="M187" i="49"/>
  <c r="N187" i="49" s="1"/>
  <c r="B187" i="49"/>
  <c r="A187" i="49"/>
  <c r="S181" i="49"/>
  <c r="R181" i="49"/>
  <c r="Q181" i="49"/>
  <c r="P181" i="49"/>
  <c r="O181" i="49"/>
  <c r="M181" i="49"/>
  <c r="N181" i="49" s="1"/>
  <c r="B181" i="49"/>
  <c r="A181" i="49"/>
  <c r="S175" i="49"/>
  <c r="R175" i="49"/>
  <c r="E175" i="49" s="1"/>
  <c r="Q175" i="49"/>
  <c r="P175" i="49"/>
  <c r="O175" i="49"/>
  <c r="M175" i="49"/>
  <c r="N175" i="49" s="1"/>
  <c r="B175" i="49"/>
  <c r="A175" i="49"/>
  <c r="S169" i="49"/>
  <c r="R169" i="49"/>
  <c r="Q169" i="49"/>
  <c r="P169" i="49"/>
  <c r="O169" i="49"/>
  <c r="M169" i="49"/>
  <c r="N169" i="49" s="1"/>
  <c r="B169" i="49"/>
  <c r="A169" i="49"/>
  <c r="S163" i="49"/>
  <c r="R163" i="49"/>
  <c r="Q163" i="49"/>
  <c r="P163" i="49"/>
  <c r="O163" i="49"/>
  <c r="M163" i="49"/>
  <c r="N163" i="49" s="1"/>
  <c r="B163" i="49"/>
  <c r="A163" i="49"/>
  <c r="S157" i="49"/>
  <c r="R157" i="49"/>
  <c r="E157" i="49" s="1"/>
  <c r="E160" i="49" s="1"/>
  <c r="Q157" i="49"/>
  <c r="P157" i="49"/>
  <c r="O157" i="49"/>
  <c r="M157" i="49"/>
  <c r="N157" i="49" s="1"/>
  <c r="B157" i="49"/>
  <c r="A157" i="49"/>
  <c r="S151" i="49"/>
  <c r="R151" i="49"/>
  <c r="Q151" i="49"/>
  <c r="P151" i="49"/>
  <c r="O151" i="49"/>
  <c r="M151" i="49"/>
  <c r="N151" i="49" s="1"/>
  <c r="B151" i="49"/>
  <c r="A151" i="49"/>
  <c r="S145" i="49"/>
  <c r="R145" i="49"/>
  <c r="Q145" i="49"/>
  <c r="P145" i="49"/>
  <c r="O145" i="49"/>
  <c r="M145" i="49"/>
  <c r="N145" i="49" s="1"/>
  <c r="B145" i="49"/>
  <c r="A145" i="49"/>
  <c r="S139" i="49"/>
  <c r="R139" i="49"/>
  <c r="E139" i="49" s="1"/>
  <c r="E142" i="49" s="1"/>
  <c r="Q139" i="49"/>
  <c r="P139" i="49"/>
  <c r="O139" i="49"/>
  <c r="M139" i="49"/>
  <c r="N139" i="49" s="1"/>
  <c r="B139" i="49"/>
  <c r="A139" i="49"/>
  <c r="S133" i="49"/>
  <c r="R133" i="49"/>
  <c r="Q133" i="49"/>
  <c r="P133" i="49"/>
  <c r="O133" i="49"/>
  <c r="M133" i="49"/>
  <c r="N133" i="49" s="1"/>
  <c r="B133" i="49"/>
  <c r="A133" i="49"/>
  <c r="S127" i="49"/>
  <c r="R127" i="49"/>
  <c r="Q127" i="49"/>
  <c r="P127" i="49"/>
  <c r="O127" i="49"/>
  <c r="M127" i="49"/>
  <c r="N127" i="49" s="1"/>
  <c r="B127" i="49"/>
  <c r="A127" i="49"/>
  <c r="S121" i="49"/>
  <c r="R121" i="49"/>
  <c r="E121" i="49" s="1"/>
  <c r="E124" i="49" s="1"/>
  <c r="Q121" i="49"/>
  <c r="P121" i="49"/>
  <c r="O121" i="49"/>
  <c r="M121" i="49"/>
  <c r="N121" i="49" s="1"/>
  <c r="B121" i="49"/>
  <c r="A121" i="49"/>
  <c r="S115" i="49"/>
  <c r="R115" i="49"/>
  <c r="Q115" i="49"/>
  <c r="P115" i="49"/>
  <c r="O115" i="49"/>
  <c r="M115" i="49"/>
  <c r="N115" i="49" s="1"/>
  <c r="B115" i="49"/>
  <c r="A115" i="49"/>
  <c r="S109" i="49"/>
  <c r="R109" i="49"/>
  <c r="Q109" i="49"/>
  <c r="P109" i="49"/>
  <c r="O109" i="49"/>
  <c r="M109" i="49"/>
  <c r="N109" i="49" s="1"/>
  <c r="B109" i="49"/>
  <c r="A109" i="49"/>
  <c r="S103" i="49"/>
  <c r="R103" i="49"/>
  <c r="E103" i="49" s="1"/>
  <c r="Q103" i="49"/>
  <c r="P103" i="49"/>
  <c r="O103" i="49"/>
  <c r="M103" i="49"/>
  <c r="N103" i="49" s="1"/>
  <c r="B103" i="49"/>
  <c r="A103" i="49"/>
  <c r="S97" i="49"/>
  <c r="R97" i="49"/>
  <c r="Q97" i="49"/>
  <c r="P97" i="49"/>
  <c r="O97" i="49"/>
  <c r="M97" i="49"/>
  <c r="N97" i="49" s="1"/>
  <c r="B97" i="49"/>
  <c r="A97" i="49"/>
  <c r="S91" i="49"/>
  <c r="R91" i="49"/>
  <c r="Q91" i="49"/>
  <c r="P91" i="49"/>
  <c r="O91" i="49"/>
  <c r="M91" i="49"/>
  <c r="N91" i="49" s="1"/>
  <c r="B91" i="49"/>
  <c r="A91" i="49"/>
  <c r="S85" i="49"/>
  <c r="R85" i="49"/>
  <c r="E85" i="49" s="1"/>
  <c r="E88" i="49" s="1"/>
  <c r="Q85" i="49"/>
  <c r="P85" i="49"/>
  <c r="O85" i="49"/>
  <c r="M85" i="49"/>
  <c r="N85" i="49" s="1"/>
  <c r="B85" i="49"/>
  <c r="A85" i="49"/>
  <c r="S79" i="49"/>
  <c r="R79" i="49"/>
  <c r="Q79" i="49"/>
  <c r="P79" i="49"/>
  <c r="O79" i="49"/>
  <c r="M79" i="49"/>
  <c r="N79" i="49" s="1"/>
  <c r="B79" i="49"/>
  <c r="A79" i="49"/>
  <c r="S73" i="49"/>
  <c r="R73" i="49"/>
  <c r="Q73" i="49"/>
  <c r="P73" i="49"/>
  <c r="O73" i="49"/>
  <c r="M73" i="49"/>
  <c r="N73" i="49" s="1"/>
  <c r="B73" i="49"/>
  <c r="A73" i="49"/>
  <c r="S67" i="49"/>
  <c r="R67" i="49"/>
  <c r="E67" i="49" s="1"/>
  <c r="E70" i="49" s="1"/>
  <c r="Q67" i="49"/>
  <c r="P67" i="49"/>
  <c r="O67" i="49"/>
  <c r="M67" i="49"/>
  <c r="N67" i="49" s="1"/>
  <c r="B67" i="49"/>
  <c r="A67" i="49"/>
  <c r="S61" i="49"/>
  <c r="R61" i="49"/>
  <c r="Q61" i="49"/>
  <c r="P61" i="49"/>
  <c r="O61" i="49"/>
  <c r="M61" i="49"/>
  <c r="N61" i="49" s="1"/>
  <c r="B61" i="49"/>
  <c r="A61" i="49"/>
  <c r="S55" i="49"/>
  <c r="R55" i="49"/>
  <c r="Q55" i="49"/>
  <c r="P55" i="49"/>
  <c r="O55" i="49"/>
  <c r="M55" i="49"/>
  <c r="N55" i="49" s="1"/>
  <c r="B55" i="49"/>
  <c r="A55" i="49"/>
  <c r="S49" i="49"/>
  <c r="R49" i="49"/>
  <c r="E49" i="49" s="1"/>
  <c r="E52" i="49" s="1"/>
  <c r="Q49" i="49"/>
  <c r="P49" i="49"/>
  <c r="O49" i="49"/>
  <c r="M49" i="49"/>
  <c r="N49" i="49" s="1"/>
  <c r="B49" i="49"/>
  <c r="A49" i="49"/>
  <c r="S43" i="49"/>
  <c r="R43" i="49"/>
  <c r="Q43" i="49"/>
  <c r="P43" i="49"/>
  <c r="O43" i="49"/>
  <c r="M43" i="49"/>
  <c r="N43" i="49" s="1"/>
  <c r="B43" i="49"/>
  <c r="A43" i="49"/>
  <c r="S37" i="49"/>
  <c r="R37" i="49"/>
  <c r="Q37" i="49"/>
  <c r="P37" i="49"/>
  <c r="O37" i="49"/>
  <c r="M37" i="49"/>
  <c r="N37" i="49" s="1"/>
  <c r="B37" i="49"/>
  <c r="A37" i="49"/>
  <c r="S31" i="49"/>
  <c r="R31" i="49"/>
  <c r="E31" i="49" s="1"/>
  <c r="Q31" i="49"/>
  <c r="P31" i="49"/>
  <c r="O31" i="49"/>
  <c r="M31" i="49"/>
  <c r="N31" i="49" s="1"/>
  <c r="B31" i="49"/>
  <c r="A31" i="49"/>
  <c r="S25" i="49"/>
  <c r="R25" i="49"/>
  <c r="Q25" i="49"/>
  <c r="P25" i="49"/>
  <c r="O25" i="49"/>
  <c r="M25" i="49"/>
  <c r="N25" i="49" s="1"/>
  <c r="B25" i="49"/>
  <c r="A25" i="49"/>
  <c r="S19" i="49"/>
  <c r="R19" i="49"/>
  <c r="Q19" i="49"/>
  <c r="P19" i="49"/>
  <c r="O19" i="49"/>
  <c r="M19" i="49"/>
  <c r="N19" i="49" s="1"/>
  <c r="B19" i="49"/>
  <c r="A19" i="49"/>
  <c r="S13" i="49"/>
  <c r="R13" i="49"/>
  <c r="E13" i="49" s="1"/>
  <c r="Q13" i="49"/>
  <c r="P13" i="49"/>
  <c r="O13" i="49"/>
  <c r="M13" i="49"/>
  <c r="N13" i="49" s="1"/>
  <c r="B13" i="49"/>
  <c r="A13" i="49"/>
  <c r="B5" i="49"/>
  <c r="B4" i="49"/>
  <c r="B3" i="49"/>
  <c r="B821" i="48"/>
  <c r="B845" i="48" s="1"/>
  <c r="I796" i="48"/>
  <c r="H796" i="48"/>
  <c r="G796" i="48"/>
  <c r="F796" i="48"/>
  <c r="E796" i="48"/>
  <c r="B796" i="48"/>
  <c r="I795" i="48"/>
  <c r="H795" i="48"/>
  <c r="G795" i="48"/>
  <c r="F795" i="48"/>
  <c r="E795" i="48"/>
  <c r="B795" i="48"/>
  <c r="B819" i="48" s="1"/>
  <c r="B843" i="48" s="1"/>
  <c r="I794" i="48"/>
  <c r="H794" i="48"/>
  <c r="G794" i="48"/>
  <c r="F794" i="48"/>
  <c r="E794" i="48"/>
  <c r="B794" i="48"/>
  <c r="B818" i="48" s="1"/>
  <c r="B842" i="48" s="1"/>
  <c r="I793" i="48"/>
  <c r="H793" i="48"/>
  <c r="G793" i="48"/>
  <c r="F793" i="48"/>
  <c r="E793" i="48"/>
  <c r="B793" i="48"/>
  <c r="B708" i="48" s="1"/>
  <c r="I792" i="48"/>
  <c r="H792" i="48"/>
  <c r="G792" i="48"/>
  <c r="F792" i="48"/>
  <c r="E792" i="48"/>
  <c r="B792" i="48"/>
  <c r="B816" i="48" s="1"/>
  <c r="B840" i="48" s="1"/>
  <c r="I791" i="48"/>
  <c r="H791" i="48"/>
  <c r="G791" i="48"/>
  <c r="F791" i="48"/>
  <c r="E791" i="48"/>
  <c r="B791" i="48"/>
  <c r="B815" i="48" s="1"/>
  <c r="B839" i="48" s="1"/>
  <c r="I790" i="48"/>
  <c r="H790" i="48"/>
  <c r="G790" i="48"/>
  <c r="F790" i="48"/>
  <c r="E790" i="48"/>
  <c r="B790" i="48"/>
  <c r="B814" i="48" s="1"/>
  <c r="B838" i="48" s="1"/>
  <c r="I789" i="48"/>
  <c r="H789" i="48"/>
  <c r="G789" i="48"/>
  <c r="F789" i="48"/>
  <c r="E789" i="48"/>
  <c r="B789" i="48"/>
  <c r="I788" i="48"/>
  <c r="H788" i="48"/>
  <c r="G788" i="48"/>
  <c r="F788" i="48"/>
  <c r="E788" i="48"/>
  <c r="B788" i="48"/>
  <c r="B812" i="48" s="1"/>
  <c r="B836" i="48" s="1"/>
  <c r="I787" i="48"/>
  <c r="H787" i="48"/>
  <c r="G787" i="48"/>
  <c r="F787" i="48"/>
  <c r="E787" i="48"/>
  <c r="B787" i="48"/>
  <c r="B811" i="48" s="1"/>
  <c r="B835" i="48" s="1"/>
  <c r="I786" i="48"/>
  <c r="H786" i="48"/>
  <c r="G786" i="48"/>
  <c r="F786" i="48"/>
  <c r="E786" i="48"/>
  <c r="B786" i="48"/>
  <c r="B810" i="48" s="1"/>
  <c r="B834" i="48" s="1"/>
  <c r="I785" i="48"/>
  <c r="H785" i="48"/>
  <c r="G785" i="48"/>
  <c r="F785" i="48"/>
  <c r="E785" i="48"/>
  <c r="B785" i="48"/>
  <c r="B700" i="48" s="1"/>
  <c r="I784" i="48"/>
  <c r="H784" i="48"/>
  <c r="G784" i="48"/>
  <c r="F784" i="48"/>
  <c r="E784" i="48"/>
  <c r="B784" i="48"/>
  <c r="B808" i="48" s="1"/>
  <c r="B832" i="48" s="1"/>
  <c r="I783" i="48"/>
  <c r="H783" i="48"/>
  <c r="G783" i="48"/>
  <c r="F783" i="48"/>
  <c r="E783" i="48"/>
  <c r="B783" i="48"/>
  <c r="B807" i="48" s="1"/>
  <c r="B831" i="48" s="1"/>
  <c r="I782" i="48"/>
  <c r="H782" i="48"/>
  <c r="G782" i="48"/>
  <c r="F782" i="48"/>
  <c r="E782" i="48"/>
  <c r="B782" i="48"/>
  <c r="B806" i="48" s="1"/>
  <c r="B830" i="48" s="1"/>
  <c r="I781" i="48"/>
  <c r="H781" i="48"/>
  <c r="G781" i="48"/>
  <c r="F781" i="48"/>
  <c r="E781" i="48"/>
  <c r="B781" i="48"/>
  <c r="I780" i="48"/>
  <c r="H780" i="48"/>
  <c r="G780" i="48"/>
  <c r="F780" i="48"/>
  <c r="E780" i="48"/>
  <c r="B780" i="48"/>
  <c r="B804" i="48" s="1"/>
  <c r="B828" i="48" s="1"/>
  <c r="I779" i="48"/>
  <c r="H779" i="48"/>
  <c r="G779" i="48"/>
  <c r="F779" i="48"/>
  <c r="E779" i="48"/>
  <c r="B779" i="48"/>
  <c r="B803" i="48" s="1"/>
  <c r="B827" i="48" s="1"/>
  <c r="I778" i="48"/>
  <c r="H778" i="48"/>
  <c r="G778" i="48"/>
  <c r="F778" i="48"/>
  <c r="E778" i="48"/>
  <c r="B778" i="48"/>
  <c r="B802" i="48" s="1"/>
  <c r="B826" i="48" s="1"/>
  <c r="I777" i="48"/>
  <c r="H777" i="48"/>
  <c r="G777" i="48"/>
  <c r="F777" i="48"/>
  <c r="E777" i="48"/>
  <c r="B777" i="48"/>
  <c r="B692" i="48" s="1"/>
  <c r="O771" i="48"/>
  <c r="I769" i="48" s="1"/>
  <c r="M771" i="48"/>
  <c r="I768" i="48" s="1"/>
  <c r="O770" i="48"/>
  <c r="H769" i="48" s="1"/>
  <c r="M770" i="48"/>
  <c r="H768" i="48" s="1"/>
  <c r="O769" i="48"/>
  <c r="G769" i="48" s="1"/>
  <c r="M769" i="48"/>
  <c r="G768" i="48" s="1"/>
  <c r="O768" i="48"/>
  <c r="F769" i="48" s="1"/>
  <c r="M768" i="48"/>
  <c r="F768" i="48" s="1"/>
  <c r="O767" i="48"/>
  <c r="E769" i="48" s="1"/>
  <c r="M767" i="48"/>
  <c r="E768" i="48" s="1"/>
  <c r="I749" i="48"/>
  <c r="H749" i="48"/>
  <c r="G749" i="48"/>
  <c r="F749" i="48"/>
  <c r="E749" i="48"/>
  <c r="I748" i="48"/>
  <c r="H748" i="48"/>
  <c r="G748" i="48"/>
  <c r="F748" i="48"/>
  <c r="E748" i="48"/>
  <c r="B748" i="48"/>
  <c r="I747" i="48"/>
  <c r="H747" i="48"/>
  <c r="G747" i="48"/>
  <c r="F747" i="48"/>
  <c r="E747" i="48"/>
  <c r="B747" i="48"/>
  <c r="I746" i="48"/>
  <c r="H746" i="48"/>
  <c r="G746" i="48"/>
  <c r="F746" i="48"/>
  <c r="E746" i="48"/>
  <c r="B746" i="48"/>
  <c r="I745" i="48"/>
  <c r="H745" i="48"/>
  <c r="G745" i="48"/>
  <c r="F745" i="48"/>
  <c r="E745" i="48"/>
  <c r="B745" i="48"/>
  <c r="I744" i="48"/>
  <c r="H744" i="48"/>
  <c r="G744" i="48"/>
  <c r="F744" i="48"/>
  <c r="E744" i="48"/>
  <c r="B744" i="48"/>
  <c r="I743" i="48"/>
  <c r="H743" i="48"/>
  <c r="G743" i="48"/>
  <c r="F743" i="48"/>
  <c r="E743" i="48"/>
  <c r="B743" i="48"/>
  <c r="I742" i="48"/>
  <c r="H742" i="48"/>
  <c r="G742" i="48"/>
  <c r="F742" i="48"/>
  <c r="E742" i="48"/>
  <c r="C742" i="48"/>
  <c r="I741" i="48"/>
  <c r="H741" i="48"/>
  <c r="G741" i="48"/>
  <c r="F741" i="48"/>
  <c r="E741" i="48"/>
  <c r="C741" i="48"/>
  <c r="B740" i="48"/>
  <c r="I739" i="48"/>
  <c r="H739" i="48"/>
  <c r="G739" i="48"/>
  <c r="F739" i="48"/>
  <c r="E739" i="48"/>
  <c r="C739" i="48"/>
  <c r="I738" i="48"/>
  <c r="H738" i="48"/>
  <c r="G738" i="48"/>
  <c r="F738" i="48"/>
  <c r="E738" i="48"/>
  <c r="C738" i="48"/>
  <c r="I737" i="48"/>
  <c r="H737" i="48"/>
  <c r="G737" i="48"/>
  <c r="F737" i="48"/>
  <c r="E737" i="48"/>
  <c r="C737" i="48"/>
  <c r="B736" i="48"/>
  <c r="I735" i="48"/>
  <c r="H735" i="48"/>
  <c r="G735" i="48"/>
  <c r="F735" i="48"/>
  <c r="E735" i="48"/>
  <c r="B735" i="48"/>
  <c r="I731" i="48"/>
  <c r="H731" i="48"/>
  <c r="G731" i="48"/>
  <c r="F731" i="48"/>
  <c r="E731" i="48"/>
  <c r="B731" i="48"/>
  <c r="I730" i="48"/>
  <c r="H730" i="48"/>
  <c r="G730" i="48"/>
  <c r="F730" i="48"/>
  <c r="E730" i="48"/>
  <c r="B730" i="48"/>
  <c r="I729" i="48"/>
  <c r="H729" i="48"/>
  <c r="G729" i="48"/>
  <c r="F729" i="48"/>
  <c r="E729" i="48"/>
  <c r="B729" i="48"/>
  <c r="I728" i="48"/>
  <c r="H728" i="48"/>
  <c r="G728" i="48"/>
  <c r="F728" i="48"/>
  <c r="E728" i="48"/>
  <c r="B728" i="48"/>
  <c r="I727" i="48"/>
  <c r="H727" i="48"/>
  <c r="G727" i="48"/>
  <c r="F727" i="48"/>
  <c r="E727" i="48"/>
  <c r="B727" i="48"/>
  <c r="I725" i="48"/>
  <c r="H725" i="48"/>
  <c r="G725" i="48"/>
  <c r="F725" i="48"/>
  <c r="E725" i="48"/>
  <c r="B725" i="48"/>
  <c r="I724" i="48"/>
  <c r="H724" i="48"/>
  <c r="G724" i="48"/>
  <c r="F724" i="48"/>
  <c r="E724" i="48"/>
  <c r="B724" i="48"/>
  <c r="I722" i="48"/>
  <c r="H722" i="48"/>
  <c r="G722" i="48"/>
  <c r="F722" i="48"/>
  <c r="E722" i="48"/>
  <c r="B722" i="48"/>
  <c r="I721" i="48"/>
  <c r="H721" i="48"/>
  <c r="G721" i="48"/>
  <c r="F721" i="48"/>
  <c r="E721" i="48"/>
  <c r="B721" i="48"/>
  <c r="I720" i="48"/>
  <c r="H720" i="48"/>
  <c r="G720" i="48"/>
  <c r="F720" i="48"/>
  <c r="E720" i="48"/>
  <c r="B720" i="48"/>
  <c r="I718" i="48"/>
  <c r="H718" i="48"/>
  <c r="G718" i="48"/>
  <c r="F718" i="48"/>
  <c r="E718" i="48"/>
  <c r="B718" i="48"/>
  <c r="I717" i="48"/>
  <c r="H717" i="48"/>
  <c r="G717" i="48"/>
  <c r="F717" i="48"/>
  <c r="E717" i="48"/>
  <c r="B717" i="48"/>
  <c r="I716" i="48"/>
  <c r="H716" i="48"/>
  <c r="G716" i="48"/>
  <c r="F716" i="48"/>
  <c r="E716" i="48"/>
  <c r="B716" i="48"/>
  <c r="C711" i="48"/>
  <c r="C710" i="48"/>
  <c r="C709" i="48"/>
  <c r="C708" i="48"/>
  <c r="C707" i="48"/>
  <c r="C706" i="48"/>
  <c r="C705" i="48"/>
  <c r="C704" i="48"/>
  <c r="C703" i="48"/>
  <c r="C702" i="48"/>
  <c r="C701" i="48"/>
  <c r="C700" i="48"/>
  <c r="C699" i="48"/>
  <c r="C698" i="48"/>
  <c r="C697" i="48"/>
  <c r="C696" i="48"/>
  <c r="C695" i="48"/>
  <c r="C694" i="48"/>
  <c r="C693" i="48"/>
  <c r="C692" i="48"/>
  <c r="I688" i="48"/>
  <c r="H688" i="48"/>
  <c r="G688" i="48"/>
  <c r="F688" i="48"/>
  <c r="E688" i="48"/>
  <c r="B688" i="48"/>
  <c r="I687" i="48"/>
  <c r="H687" i="48"/>
  <c r="G687" i="48"/>
  <c r="F687" i="48"/>
  <c r="E687" i="48"/>
  <c r="B687" i="48"/>
  <c r="I686" i="48"/>
  <c r="H686" i="48"/>
  <c r="G686" i="48"/>
  <c r="F686" i="48"/>
  <c r="E686" i="48"/>
  <c r="B686" i="48"/>
  <c r="I685" i="48"/>
  <c r="H685" i="48"/>
  <c r="G685" i="48"/>
  <c r="F685" i="48"/>
  <c r="E685" i="48"/>
  <c r="B685" i="48"/>
  <c r="I681" i="48"/>
  <c r="H681" i="48"/>
  <c r="G681" i="48"/>
  <c r="F681" i="48"/>
  <c r="E681" i="48"/>
  <c r="B681" i="48"/>
  <c r="I680" i="48"/>
  <c r="H680" i="48"/>
  <c r="G680" i="48"/>
  <c r="F680" i="48"/>
  <c r="E680" i="48"/>
  <c r="B680" i="48"/>
  <c r="I679" i="48"/>
  <c r="H679" i="48"/>
  <c r="G679" i="48"/>
  <c r="F679" i="48"/>
  <c r="E679" i="48"/>
  <c r="B679" i="48"/>
  <c r="I678" i="48"/>
  <c r="H678" i="48"/>
  <c r="G678" i="48"/>
  <c r="F678" i="48"/>
  <c r="E678" i="48"/>
  <c r="B678" i="48"/>
  <c r="I677" i="48"/>
  <c r="H677" i="48"/>
  <c r="G677" i="48"/>
  <c r="F677" i="48"/>
  <c r="E677" i="48"/>
  <c r="B677" i="48"/>
  <c r="I676" i="48"/>
  <c r="H676" i="48"/>
  <c r="G676" i="48"/>
  <c r="F676" i="48"/>
  <c r="E676" i="48"/>
  <c r="B676" i="48"/>
  <c r="I675" i="48"/>
  <c r="H675" i="48"/>
  <c r="G675" i="48"/>
  <c r="F675" i="48"/>
  <c r="E675" i="48"/>
  <c r="B675" i="48"/>
  <c r="I674" i="48"/>
  <c r="H674" i="48"/>
  <c r="G674" i="48"/>
  <c r="F674" i="48"/>
  <c r="E674" i="48"/>
  <c r="B674" i="48"/>
  <c r="I673" i="48"/>
  <c r="H673" i="48"/>
  <c r="G673" i="48"/>
  <c r="F673" i="48"/>
  <c r="E673" i="48"/>
  <c r="B673" i="48"/>
  <c r="I672" i="48"/>
  <c r="H672" i="48"/>
  <c r="G672" i="48"/>
  <c r="F672" i="48"/>
  <c r="E672" i="48"/>
  <c r="B672" i="48"/>
  <c r="I671" i="48"/>
  <c r="H671" i="48"/>
  <c r="G671" i="48"/>
  <c r="F671" i="48"/>
  <c r="E671" i="48"/>
  <c r="B671" i="48"/>
  <c r="I670" i="48"/>
  <c r="H670" i="48"/>
  <c r="G670" i="48"/>
  <c r="F670" i="48"/>
  <c r="E670" i="48"/>
  <c r="B670" i="48"/>
  <c r="I669" i="48"/>
  <c r="H669" i="48"/>
  <c r="G669" i="48"/>
  <c r="F669" i="48"/>
  <c r="E669" i="48"/>
  <c r="B669" i="48"/>
  <c r="I668" i="48"/>
  <c r="H668" i="48"/>
  <c r="G668" i="48"/>
  <c r="F668" i="48"/>
  <c r="E668" i="48"/>
  <c r="B668" i="48"/>
  <c r="I664" i="48"/>
  <c r="H664" i="48"/>
  <c r="G664" i="48"/>
  <c r="F664" i="48"/>
  <c r="E664" i="48"/>
  <c r="B664" i="48"/>
  <c r="I663" i="48"/>
  <c r="H663" i="48"/>
  <c r="G663" i="48"/>
  <c r="F663" i="48"/>
  <c r="E663" i="48"/>
  <c r="B663" i="48"/>
  <c r="I662" i="48"/>
  <c r="H662" i="48"/>
  <c r="G662" i="48"/>
  <c r="F662" i="48"/>
  <c r="E662" i="48"/>
  <c r="B662" i="48"/>
  <c r="I661" i="48"/>
  <c r="H661" i="48"/>
  <c r="G661" i="48"/>
  <c r="F661" i="48"/>
  <c r="E661" i="48"/>
  <c r="B661" i="48"/>
  <c r="I660" i="48"/>
  <c r="H660" i="48"/>
  <c r="G660" i="48"/>
  <c r="F660" i="48"/>
  <c r="E660" i="48"/>
  <c r="B660" i="48"/>
  <c r="I656" i="48"/>
  <c r="H656" i="48"/>
  <c r="G656" i="48"/>
  <c r="F656" i="48"/>
  <c r="E656" i="48"/>
  <c r="B656" i="48"/>
  <c r="I655" i="48"/>
  <c r="H655" i="48"/>
  <c r="G655" i="48"/>
  <c r="F655" i="48"/>
  <c r="E655" i="48"/>
  <c r="B655" i="48"/>
  <c r="I654" i="48"/>
  <c r="H654" i="48"/>
  <c r="G654" i="48"/>
  <c r="F654" i="48"/>
  <c r="E654" i="48"/>
  <c r="B654" i="48"/>
  <c r="I653" i="48"/>
  <c r="H653" i="48"/>
  <c r="G653" i="48"/>
  <c r="F653" i="48"/>
  <c r="E653" i="48"/>
  <c r="B653" i="48"/>
  <c r="I652" i="48"/>
  <c r="H652" i="48"/>
  <c r="G652" i="48"/>
  <c r="F652" i="48"/>
  <c r="E652" i="48"/>
  <c r="B652" i="48"/>
  <c r="I651" i="48"/>
  <c r="H651" i="48"/>
  <c r="G651" i="48"/>
  <c r="F651" i="48"/>
  <c r="E651" i="48"/>
  <c r="B651" i="48"/>
  <c r="I650" i="48"/>
  <c r="H650" i="48"/>
  <c r="G650" i="48"/>
  <c r="F650" i="48"/>
  <c r="E650" i="48"/>
  <c r="B650" i="48"/>
  <c r="I649" i="48"/>
  <c r="H649" i="48"/>
  <c r="G649" i="48"/>
  <c r="F649" i="48"/>
  <c r="E649" i="48"/>
  <c r="B649" i="48"/>
  <c r="I648" i="48"/>
  <c r="H648" i="48"/>
  <c r="G648" i="48"/>
  <c r="F648" i="48"/>
  <c r="E648" i="48"/>
  <c r="B648" i="48"/>
  <c r="I647" i="48"/>
  <c r="H647" i="48"/>
  <c r="G647" i="48"/>
  <c r="F647" i="48"/>
  <c r="E647" i="48"/>
  <c r="B647" i="48"/>
  <c r="I632" i="48"/>
  <c r="H632" i="48"/>
  <c r="G632" i="48"/>
  <c r="F632" i="48"/>
  <c r="E632" i="48"/>
  <c r="I619" i="48"/>
  <c r="H619" i="48"/>
  <c r="G619" i="48"/>
  <c r="F619" i="48"/>
  <c r="E619" i="48"/>
  <c r="I616" i="48"/>
  <c r="H616" i="48"/>
  <c r="G616" i="48"/>
  <c r="F616" i="48"/>
  <c r="E616" i="48"/>
  <c r="B616" i="48"/>
  <c r="I615" i="48"/>
  <c r="H615" i="48"/>
  <c r="G615" i="48"/>
  <c r="F615" i="48"/>
  <c r="E615" i="48"/>
  <c r="B615" i="48"/>
  <c r="I614" i="48"/>
  <c r="H614" i="48"/>
  <c r="G614" i="48"/>
  <c r="F614" i="48"/>
  <c r="E614" i="48"/>
  <c r="B614" i="48"/>
  <c r="I613" i="48"/>
  <c r="H613" i="48"/>
  <c r="G613" i="48"/>
  <c r="F613" i="48"/>
  <c r="E613" i="48"/>
  <c r="B613" i="48"/>
  <c r="I612" i="48"/>
  <c r="H612" i="48"/>
  <c r="G612" i="48"/>
  <c r="F612" i="48"/>
  <c r="E612" i="48"/>
  <c r="B612" i="48"/>
  <c r="I611" i="48"/>
  <c r="H611" i="48"/>
  <c r="G611" i="48"/>
  <c r="F611" i="48"/>
  <c r="E611" i="48"/>
  <c r="B611" i="48"/>
  <c r="I596" i="48"/>
  <c r="H596" i="48"/>
  <c r="G596" i="48"/>
  <c r="F596" i="48"/>
  <c r="E596" i="48"/>
  <c r="I583" i="48"/>
  <c r="H583" i="48"/>
  <c r="G583" i="48"/>
  <c r="F583" i="48"/>
  <c r="E583" i="48"/>
  <c r="I580" i="48"/>
  <c r="H580" i="48"/>
  <c r="G580" i="48"/>
  <c r="F580" i="48"/>
  <c r="E580" i="48"/>
  <c r="I579" i="48"/>
  <c r="H579" i="48"/>
  <c r="G579" i="48"/>
  <c r="F579" i="48"/>
  <c r="E579" i="48"/>
  <c r="I578" i="48"/>
  <c r="H578" i="48"/>
  <c r="G578" i="48"/>
  <c r="F578" i="48"/>
  <c r="E578" i="48"/>
  <c r="B578" i="48"/>
  <c r="I577" i="48"/>
  <c r="H577" i="48"/>
  <c r="G577" i="48"/>
  <c r="F577" i="48"/>
  <c r="E577" i="48"/>
  <c r="B577" i="48"/>
  <c r="I576" i="48"/>
  <c r="H576" i="48"/>
  <c r="G576" i="48"/>
  <c r="F576" i="48"/>
  <c r="E576" i="48"/>
  <c r="B576" i="48"/>
  <c r="I575" i="48"/>
  <c r="H575" i="48"/>
  <c r="G575" i="48"/>
  <c r="F575" i="48"/>
  <c r="E575" i="48"/>
  <c r="B575" i="48"/>
  <c r="N562" i="48"/>
  <c r="S561" i="48"/>
  <c r="B558" i="48"/>
  <c r="U557" i="48"/>
  <c r="T557" i="48"/>
  <c r="S557" i="48"/>
  <c r="R557" i="48"/>
  <c r="Q557" i="48"/>
  <c r="I557" i="48"/>
  <c r="H557" i="48"/>
  <c r="G557" i="48"/>
  <c r="F557" i="48"/>
  <c r="E557" i="48"/>
  <c r="U556" i="48"/>
  <c r="T556" i="48"/>
  <c r="S556" i="48"/>
  <c r="R556" i="48"/>
  <c r="Q556" i="48"/>
  <c r="U555" i="48"/>
  <c r="I558" i="48" s="1"/>
  <c r="T555" i="48"/>
  <c r="H558" i="48" s="1"/>
  <c r="S555" i="48"/>
  <c r="G558" i="48" s="1"/>
  <c r="R555" i="48"/>
  <c r="F558" i="48" s="1"/>
  <c r="Q555" i="48"/>
  <c r="E558" i="48" s="1"/>
  <c r="U553" i="48"/>
  <c r="T553" i="48"/>
  <c r="S553" i="48"/>
  <c r="R553" i="48"/>
  <c r="Q553" i="48"/>
  <c r="O553" i="48"/>
  <c r="B553" i="48"/>
  <c r="U552" i="48"/>
  <c r="T552" i="48"/>
  <c r="S552" i="48"/>
  <c r="R552" i="48"/>
  <c r="Q552" i="48"/>
  <c r="I552" i="48"/>
  <c r="H552" i="48"/>
  <c r="G552" i="48"/>
  <c r="F552" i="48"/>
  <c r="E552" i="48"/>
  <c r="U551" i="48"/>
  <c r="I553" i="48" s="1"/>
  <c r="T551" i="48"/>
  <c r="H553" i="48" s="1"/>
  <c r="S551" i="48"/>
  <c r="G553" i="48" s="1"/>
  <c r="R551" i="48"/>
  <c r="F553" i="48" s="1"/>
  <c r="Q551" i="48"/>
  <c r="E553" i="48" s="1"/>
  <c r="U549" i="48"/>
  <c r="T549" i="48"/>
  <c r="S549" i="48"/>
  <c r="R549" i="48"/>
  <c r="Q549" i="48"/>
  <c r="O549" i="48"/>
  <c r="U548" i="48"/>
  <c r="T548" i="48"/>
  <c r="S548" i="48"/>
  <c r="R548" i="48"/>
  <c r="Q548" i="48"/>
  <c r="B548" i="48"/>
  <c r="U547" i="48"/>
  <c r="I548" i="48" s="1"/>
  <c r="T547" i="48"/>
  <c r="H548" i="48" s="1"/>
  <c r="S547" i="48"/>
  <c r="G548" i="48" s="1"/>
  <c r="R547" i="48"/>
  <c r="F548" i="48" s="1"/>
  <c r="Q547" i="48"/>
  <c r="E548" i="48" s="1"/>
  <c r="I547" i="48"/>
  <c r="H547" i="48"/>
  <c r="G547" i="48"/>
  <c r="F547" i="48"/>
  <c r="E547" i="48"/>
  <c r="U546" i="48"/>
  <c r="T546" i="48"/>
  <c r="S546" i="48"/>
  <c r="R546" i="48"/>
  <c r="Q546" i="48"/>
  <c r="I546" i="48"/>
  <c r="H546" i="48"/>
  <c r="G546" i="48"/>
  <c r="F546" i="48"/>
  <c r="E546" i="48"/>
  <c r="S541" i="48"/>
  <c r="T540" i="48"/>
  <c r="S540" i="48"/>
  <c r="Z534" i="48"/>
  <c r="R534" i="48"/>
  <c r="E535" i="48" s="1"/>
  <c r="Q534" i="48"/>
  <c r="P534" i="48"/>
  <c r="O534" i="48"/>
  <c r="M534" i="48"/>
  <c r="N534" i="48" s="1"/>
  <c r="A534" i="48"/>
  <c r="Z527" i="48"/>
  <c r="R527" i="48"/>
  <c r="E528" i="48" s="1"/>
  <c r="Q527" i="48"/>
  <c r="P527" i="48"/>
  <c r="E527" i="48" s="1"/>
  <c r="E531" i="48" s="1"/>
  <c r="O527" i="48"/>
  <c r="M527" i="48"/>
  <c r="N527" i="48" s="1"/>
  <c r="A527" i="48"/>
  <c r="Z520" i="48"/>
  <c r="R520" i="48"/>
  <c r="E521" i="48" s="1"/>
  <c r="Q520" i="48"/>
  <c r="P520" i="48"/>
  <c r="E520" i="48" s="1"/>
  <c r="E524" i="48" s="1"/>
  <c r="O520" i="48"/>
  <c r="M520" i="48"/>
  <c r="N520" i="48" s="1"/>
  <c r="A520" i="48"/>
  <c r="Z513" i="48"/>
  <c r="R513" i="48"/>
  <c r="E514" i="48" s="1"/>
  <c r="Q513" i="48"/>
  <c r="P513" i="48"/>
  <c r="E513" i="48" s="1"/>
  <c r="E517" i="48" s="1"/>
  <c r="O513" i="48"/>
  <c r="M513" i="48"/>
  <c r="N513" i="48" s="1"/>
  <c r="A513" i="48"/>
  <c r="Z506" i="48"/>
  <c r="R506" i="48"/>
  <c r="E507" i="48" s="1"/>
  <c r="Q506" i="48"/>
  <c r="P506" i="48"/>
  <c r="O506" i="48"/>
  <c r="M506" i="48"/>
  <c r="N506" i="48" s="1"/>
  <c r="A506" i="48"/>
  <c r="AI504" i="48"/>
  <c r="AJ504" i="48" s="1"/>
  <c r="AK504" i="48" s="1"/>
  <c r="AL504" i="48" s="1"/>
  <c r="AM504" i="48" s="1"/>
  <c r="AN504" i="48" s="1"/>
  <c r="AO504" i="48" s="1"/>
  <c r="AI503" i="48"/>
  <c r="AJ503" i="48" s="1"/>
  <c r="AK503" i="48" s="1"/>
  <c r="AL503" i="48" s="1"/>
  <c r="AM503" i="48" s="1"/>
  <c r="AN503" i="48" s="1"/>
  <c r="AO503" i="48" s="1"/>
  <c r="AI502" i="48"/>
  <c r="AJ502" i="48" s="1"/>
  <c r="AK502" i="48" s="1"/>
  <c r="AL502" i="48" s="1"/>
  <c r="AM502" i="48" s="1"/>
  <c r="AN502" i="48" s="1"/>
  <c r="AO502" i="48" s="1"/>
  <c r="AI501" i="48"/>
  <c r="AJ501" i="48" s="1"/>
  <c r="AK501" i="48" s="1"/>
  <c r="AL501" i="48" s="1"/>
  <c r="AM501" i="48" s="1"/>
  <c r="AN501" i="48" s="1"/>
  <c r="AO501" i="48" s="1"/>
  <c r="AI500" i="48"/>
  <c r="AJ500" i="48" s="1"/>
  <c r="AK500" i="48" s="1"/>
  <c r="AL500" i="48" s="1"/>
  <c r="AM500" i="48" s="1"/>
  <c r="AN500" i="48" s="1"/>
  <c r="AO500" i="48" s="1"/>
  <c r="AI499" i="48"/>
  <c r="AJ499" i="48" s="1"/>
  <c r="AK499" i="48" s="1"/>
  <c r="AL499" i="48" s="1"/>
  <c r="AM499" i="48" s="1"/>
  <c r="AN499" i="48" s="1"/>
  <c r="AO499" i="48" s="1"/>
  <c r="Z499" i="48"/>
  <c r="R499" i="48"/>
  <c r="E500" i="48" s="1"/>
  <c r="Q499" i="48"/>
  <c r="P499" i="48"/>
  <c r="E499" i="48" s="1"/>
  <c r="E503" i="48" s="1"/>
  <c r="O499" i="48"/>
  <c r="M499" i="48"/>
  <c r="N499" i="48" s="1"/>
  <c r="A499" i="48"/>
  <c r="AI498" i="48"/>
  <c r="AJ498" i="48" s="1"/>
  <c r="AK498" i="48" s="1"/>
  <c r="AL498" i="48" s="1"/>
  <c r="AM498" i="48" s="1"/>
  <c r="AN498" i="48" s="1"/>
  <c r="AO498" i="48" s="1"/>
  <c r="AI497" i="48"/>
  <c r="AJ497" i="48" s="1"/>
  <c r="AK497" i="48" s="1"/>
  <c r="AL497" i="48" s="1"/>
  <c r="AM497" i="48" s="1"/>
  <c r="AN497" i="48" s="1"/>
  <c r="AO497" i="48" s="1"/>
  <c r="AI496" i="48"/>
  <c r="AJ496" i="48" s="1"/>
  <c r="AK496" i="48" s="1"/>
  <c r="AL496" i="48" s="1"/>
  <c r="AM496" i="48" s="1"/>
  <c r="AN496" i="48" s="1"/>
  <c r="AO496" i="48" s="1"/>
  <c r="AI495" i="48"/>
  <c r="AJ495" i="48" s="1"/>
  <c r="AK495" i="48" s="1"/>
  <c r="AL495" i="48" s="1"/>
  <c r="AM495" i="48" s="1"/>
  <c r="AN495" i="48" s="1"/>
  <c r="AO495" i="48" s="1"/>
  <c r="AI494" i="48"/>
  <c r="AJ494" i="48" s="1"/>
  <c r="AK494" i="48" s="1"/>
  <c r="AL494" i="48" s="1"/>
  <c r="AM494" i="48" s="1"/>
  <c r="AN494" i="48" s="1"/>
  <c r="AO494" i="48" s="1"/>
  <c r="AI493" i="48"/>
  <c r="AJ493" i="48" s="1"/>
  <c r="AK493" i="48" s="1"/>
  <c r="AL493" i="48" s="1"/>
  <c r="AM493" i="48" s="1"/>
  <c r="AN493" i="48" s="1"/>
  <c r="AO493" i="48" s="1"/>
  <c r="AI492" i="48"/>
  <c r="AJ492" i="48" s="1"/>
  <c r="AK492" i="48" s="1"/>
  <c r="AL492" i="48" s="1"/>
  <c r="AM492" i="48" s="1"/>
  <c r="AN492" i="48" s="1"/>
  <c r="AO492" i="48" s="1"/>
  <c r="Z492" i="48"/>
  <c r="R492" i="48"/>
  <c r="E493" i="48" s="1"/>
  <c r="Q492" i="48"/>
  <c r="P492" i="48"/>
  <c r="E492" i="48" s="1"/>
  <c r="E496" i="48" s="1"/>
  <c r="O492" i="48"/>
  <c r="M492" i="48"/>
  <c r="N492" i="48" s="1"/>
  <c r="A492" i="48"/>
  <c r="AI491" i="48"/>
  <c r="AJ491" i="48" s="1"/>
  <c r="AK491" i="48" s="1"/>
  <c r="AL491" i="48" s="1"/>
  <c r="AM491" i="48" s="1"/>
  <c r="AN491" i="48" s="1"/>
  <c r="AO491" i="48" s="1"/>
  <c r="AI490" i="48"/>
  <c r="AJ490" i="48" s="1"/>
  <c r="AK490" i="48" s="1"/>
  <c r="AL490" i="48" s="1"/>
  <c r="AM490" i="48" s="1"/>
  <c r="AN490" i="48" s="1"/>
  <c r="AO490" i="48" s="1"/>
  <c r="AI489" i="48"/>
  <c r="AJ489" i="48" s="1"/>
  <c r="AK489" i="48" s="1"/>
  <c r="AL489" i="48" s="1"/>
  <c r="AM489" i="48" s="1"/>
  <c r="AN489" i="48" s="1"/>
  <c r="AO489" i="48" s="1"/>
  <c r="AI488" i="48"/>
  <c r="AJ488" i="48" s="1"/>
  <c r="AK488" i="48" s="1"/>
  <c r="AL488" i="48" s="1"/>
  <c r="AM488" i="48" s="1"/>
  <c r="AN488" i="48" s="1"/>
  <c r="AO488" i="48" s="1"/>
  <c r="AI487" i="48"/>
  <c r="AJ487" i="48" s="1"/>
  <c r="AK487" i="48" s="1"/>
  <c r="AL487" i="48" s="1"/>
  <c r="AM487" i="48" s="1"/>
  <c r="AN487" i="48" s="1"/>
  <c r="AO487" i="48" s="1"/>
  <c r="AI486" i="48"/>
  <c r="AJ486" i="48" s="1"/>
  <c r="AK486" i="48" s="1"/>
  <c r="AL486" i="48" s="1"/>
  <c r="AM486" i="48" s="1"/>
  <c r="AN486" i="48" s="1"/>
  <c r="AO486" i="48" s="1"/>
  <c r="AI485" i="48"/>
  <c r="AJ485" i="48" s="1"/>
  <c r="AK485" i="48" s="1"/>
  <c r="AL485" i="48" s="1"/>
  <c r="AM485" i="48" s="1"/>
  <c r="AN485" i="48" s="1"/>
  <c r="AO485" i="48" s="1"/>
  <c r="Z485" i="48"/>
  <c r="R485" i="48"/>
  <c r="E486" i="48" s="1"/>
  <c r="Q485" i="48"/>
  <c r="P485" i="48"/>
  <c r="E485" i="48" s="1"/>
  <c r="E489" i="48" s="1"/>
  <c r="O485" i="48"/>
  <c r="M485" i="48"/>
  <c r="N485" i="48" s="1"/>
  <c r="A485" i="48"/>
  <c r="AI484" i="48"/>
  <c r="AJ484" i="48" s="1"/>
  <c r="AK484" i="48" s="1"/>
  <c r="AL484" i="48" s="1"/>
  <c r="AM484" i="48" s="1"/>
  <c r="AN484" i="48" s="1"/>
  <c r="AO484" i="48" s="1"/>
  <c r="AI483" i="48"/>
  <c r="AJ483" i="48" s="1"/>
  <c r="AK483" i="48" s="1"/>
  <c r="AL483" i="48" s="1"/>
  <c r="AM483" i="48" s="1"/>
  <c r="AN483" i="48" s="1"/>
  <c r="AO483" i="48" s="1"/>
  <c r="AI482" i="48"/>
  <c r="AJ482" i="48" s="1"/>
  <c r="AK482" i="48" s="1"/>
  <c r="AL482" i="48" s="1"/>
  <c r="AM482" i="48" s="1"/>
  <c r="AN482" i="48" s="1"/>
  <c r="AO482" i="48" s="1"/>
  <c r="AI481" i="48"/>
  <c r="AJ481" i="48" s="1"/>
  <c r="AK481" i="48" s="1"/>
  <c r="AL481" i="48" s="1"/>
  <c r="AM481" i="48" s="1"/>
  <c r="AN481" i="48" s="1"/>
  <c r="AO481" i="48" s="1"/>
  <c r="AI480" i="48"/>
  <c r="AJ480" i="48" s="1"/>
  <c r="AK480" i="48" s="1"/>
  <c r="AL480" i="48" s="1"/>
  <c r="AM480" i="48" s="1"/>
  <c r="AN480" i="48" s="1"/>
  <c r="AO480" i="48" s="1"/>
  <c r="AI479" i="48"/>
  <c r="AJ479" i="48" s="1"/>
  <c r="AK479" i="48" s="1"/>
  <c r="AL479" i="48" s="1"/>
  <c r="AM479" i="48" s="1"/>
  <c r="AN479" i="48" s="1"/>
  <c r="AO479" i="48" s="1"/>
  <c r="AI478" i="48"/>
  <c r="AJ478" i="48" s="1"/>
  <c r="AK478" i="48" s="1"/>
  <c r="AL478" i="48" s="1"/>
  <c r="AM478" i="48" s="1"/>
  <c r="AN478" i="48" s="1"/>
  <c r="AO478" i="48" s="1"/>
  <c r="Z478" i="48"/>
  <c r="R478" i="48"/>
  <c r="E479" i="48" s="1"/>
  <c r="Q478" i="48"/>
  <c r="P478" i="48"/>
  <c r="O478" i="48"/>
  <c r="M478" i="48"/>
  <c r="N478" i="48" s="1"/>
  <c r="A478" i="48"/>
  <c r="Z471" i="48"/>
  <c r="R471" i="48"/>
  <c r="E472" i="48" s="1"/>
  <c r="Q471" i="48"/>
  <c r="P471" i="48"/>
  <c r="E471" i="48" s="1"/>
  <c r="E475" i="48" s="1"/>
  <c r="O471" i="48"/>
  <c r="M471" i="48"/>
  <c r="N471" i="48" s="1"/>
  <c r="A471" i="48"/>
  <c r="AE470" i="48"/>
  <c r="AD470" i="48"/>
  <c r="AC470" i="48"/>
  <c r="AB470" i="48"/>
  <c r="AA470" i="48"/>
  <c r="I470" i="48"/>
  <c r="H470" i="48"/>
  <c r="G470" i="48"/>
  <c r="F470" i="48"/>
  <c r="E470" i="48"/>
  <c r="T458" i="48"/>
  <c r="E459" i="48" s="1"/>
  <c r="S458" i="48"/>
  <c r="R458" i="48"/>
  <c r="E458" i="48" s="1"/>
  <c r="E462" i="48" s="1"/>
  <c r="Q458" i="48"/>
  <c r="P458" i="48"/>
  <c r="O458" i="48"/>
  <c r="M458" i="48"/>
  <c r="N458" i="48" s="1"/>
  <c r="A458" i="48"/>
  <c r="T451" i="48"/>
  <c r="E452" i="48" s="1"/>
  <c r="S451" i="48"/>
  <c r="R451" i="48"/>
  <c r="E451" i="48" s="1"/>
  <c r="Q451" i="48"/>
  <c r="P451" i="48"/>
  <c r="O451" i="48"/>
  <c r="M451" i="48"/>
  <c r="N451" i="48" s="1"/>
  <c r="A451" i="48"/>
  <c r="T444" i="48"/>
  <c r="E445" i="48" s="1"/>
  <c r="S444" i="48"/>
  <c r="R444" i="48"/>
  <c r="E444" i="48" s="1"/>
  <c r="E448" i="48" s="1"/>
  <c r="Q444" i="48"/>
  <c r="P444" i="48"/>
  <c r="O444" i="48"/>
  <c r="M444" i="48"/>
  <c r="N444" i="48" s="1"/>
  <c r="A444" i="48"/>
  <c r="T437" i="48"/>
  <c r="E438" i="48" s="1"/>
  <c r="S437" i="48"/>
  <c r="R437" i="48"/>
  <c r="E437" i="48" s="1"/>
  <c r="Q437" i="48"/>
  <c r="P437" i="48"/>
  <c r="O437" i="48"/>
  <c r="M437" i="48"/>
  <c r="N437" i="48" s="1"/>
  <c r="A437" i="48"/>
  <c r="T430" i="48"/>
  <c r="E431" i="48" s="1"/>
  <c r="S430" i="48"/>
  <c r="R430" i="48"/>
  <c r="E430" i="48" s="1"/>
  <c r="E434" i="48" s="1"/>
  <c r="Q430" i="48"/>
  <c r="P430" i="48"/>
  <c r="O430" i="48"/>
  <c r="M430" i="48"/>
  <c r="N430" i="48" s="1"/>
  <c r="A430" i="48"/>
  <c r="T423" i="48"/>
  <c r="E424" i="48" s="1"/>
  <c r="S423" i="48"/>
  <c r="R423" i="48"/>
  <c r="E423" i="48" s="1"/>
  <c r="Q423" i="48"/>
  <c r="P423" i="48"/>
  <c r="O423" i="48"/>
  <c r="M423" i="48"/>
  <c r="N423" i="48" s="1"/>
  <c r="A423" i="48"/>
  <c r="T416" i="48"/>
  <c r="E417" i="48" s="1"/>
  <c r="S416" i="48"/>
  <c r="R416" i="48"/>
  <c r="E416" i="48" s="1"/>
  <c r="E420" i="48" s="1"/>
  <c r="Q416" i="48"/>
  <c r="P416" i="48"/>
  <c r="O416" i="48"/>
  <c r="M416" i="48"/>
  <c r="N416" i="48" s="1"/>
  <c r="A416" i="48"/>
  <c r="T409" i="48"/>
  <c r="E410" i="48" s="1"/>
  <c r="S409" i="48"/>
  <c r="R409" i="48"/>
  <c r="E409" i="48" s="1"/>
  <c r="Q409" i="48"/>
  <c r="P409" i="48"/>
  <c r="O409" i="48"/>
  <c r="M409" i="48"/>
  <c r="N409" i="48" s="1"/>
  <c r="A409" i="48"/>
  <c r="T402" i="48"/>
  <c r="E403" i="48" s="1"/>
  <c r="S402" i="48"/>
  <c r="R402" i="48"/>
  <c r="E402" i="48" s="1"/>
  <c r="E406" i="48" s="1"/>
  <c r="Q402" i="48"/>
  <c r="P402" i="48"/>
  <c r="O402" i="48"/>
  <c r="M402" i="48"/>
  <c r="N402" i="48" s="1"/>
  <c r="A402" i="48"/>
  <c r="T395" i="48"/>
  <c r="E396" i="48" s="1"/>
  <c r="S395" i="48"/>
  <c r="R395" i="48"/>
  <c r="E395" i="48" s="1"/>
  <c r="Q395" i="48"/>
  <c r="P395" i="48"/>
  <c r="O395" i="48"/>
  <c r="M395" i="48"/>
  <c r="N395" i="48" s="1"/>
  <c r="A395" i="48"/>
  <c r="I394" i="48"/>
  <c r="H394" i="48"/>
  <c r="G394" i="48"/>
  <c r="F394" i="48"/>
  <c r="E394" i="48"/>
  <c r="T384" i="48"/>
  <c r="E385" i="48" s="1"/>
  <c r="S384" i="48"/>
  <c r="R384" i="48"/>
  <c r="Q384" i="48"/>
  <c r="P384" i="48"/>
  <c r="O384" i="48"/>
  <c r="M384" i="48"/>
  <c r="N384" i="48" s="1"/>
  <c r="B384" i="48"/>
  <c r="A384" i="48"/>
  <c r="T377" i="48"/>
  <c r="E378" i="48" s="1"/>
  <c r="S377" i="48"/>
  <c r="R377" i="48"/>
  <c r="Q377" i="48"/>
  <c r="P377" i="48"/>
  <c r="O377" i="48"/>
  <c r="M377" i="48"/>
  <c r="N377" i="48" s="1"/>
  <c r="B377" i="48"/>
  <c r="A377" i="48"/>
  <c r="T370" i="48"/>
  <c r="E371" i="48" s="1"/>
  <c r="S370" i="48"/>
  <c r="R370" i="48"/>
  <c r="E370" i="48" s="1"/>
  <c r="E374" i="48" s="1"/>
  <c r="Q370" i="48"/>
  <c r="P370" i="48"/>
  <c r="O370" i="48"/>
  <c r="M370" i="48"/>
  <c r="N370" i="48" s="1"/>
  <c r="B370" i="48"/>
  <c r="A370" i="48"/>
  <c r="T363" i="48"/>
  <c r="E364" i="48" s="1"/>
  <c r="S363" i="48"/>
  <c r="R363" i="48"/>
  <c r="E363" i="48" s="1"/>
  <c r="E367" i="48" s="1"/>
  <c r="Q363" i="48"/>
  <c r="P363" i="48"/>
  <c r="O363" i="48"/>
  <c r="M363" i="48"/>
  <c r="N363" i="48" s="1"/>
  <c r="B363" i="48"/>
  <c r="A363" i="48"/>
  <c r="T356" i="48"/>
  <c r="E357" i="48" s="1"/>
  <c r="S356" i="48"/>
  <c r="R356" i="48"/>
  <c r="Q356" i="48"/>
  <c r="P356" i="48"/>
  <c r="O356" i="48"/>
  <c r="M356" i="48"/>
  <c r="N356" i="48" s="1"/>
  <c r="B356" i="48"/>
  <c r="A356" i="48"/>
  <c r="T349" i="48"/>
  <c r="E350" i="48" s="1"/>
  <c r="S349" i="48"/>
  <c r="R349" i="48"/>
  <c r="Q349" i="48"/>
  <c r="P349" i="48"/>
  <c r="O349" i="48"/>
  <c r="M349" i="48"/>
  <c r="N349" i="48" s="1"/>
  <c r="B349" i="48"/>
  <c r="A349" i="48"/>
  <c r="T342" i="48"/>
  <c r="E343" i="48" s="1"/>
  <c r="S342" i="48"/>
  <c r="R342" i="48"/>
  <c r="E342" i="48" s="1"/>
  <c r="E346" i="48" s="1"/>
  <c r="Q342" i="48"/>
  <c r="P342" i="48"/>
  <c r="O342" i="48"/>
  <c r="M342" i="48"/>
  <c r="N342" i="48" s="1"/>
  <c r="B342" i="48"/>
  <c r="A342" i="48"/>
  <c r="T335" i="48"/>
  <c r="E336" i="48" s="1"/>
  <c r="S335" i="48"/>
  <c r="R335" i="48"/>
  <c r="E335" i="48" s="1"/>
  <c r="E339" i="48" s="1"/>
  <c r="Q335" i="48"/>
  <c r="P335" i="48"/>
  <c r="O335" i="48"/>
  <c r="M335" i="48"/>
  <c r="N335" i="48" s="1"/>
  <c r="B335" i="48"/>
  <c r="A335" i="48"/>
  <c r="T328" i="48"/>
  <c r="E329" i="48" s="1"/>
  <c r="S328" i="48"/>
  <c r="R328" i="48"/>
  <c r="Q328" i="48"/>
  <c r="P328" i="48"/>
  <c r="O328" i="48"/>
  <c r="M328" i="48"/>
  <c r="N328" i="48" s="1"/>
  <c r="B328" i="48"/>
  <c r="A328" i="48"/>
  <c r="T321" i="48"/>
  <c r="E322" i="48" s="1"/>
  <c r="S321" i="48"/>
  <c r="R321" i="48"/>
  <c r="Q321" i="48"/>
  <c r="P321" i="48"/>
  <c r="O321" i="48"/>
  <c r="M321" i="48"/>
  <c r="N321" i="48" s="1"/>
  <c r="B321" i="48"/>
  <c r="A321" i="48"/>
  <c r="I320" i="48"/>
  <c r="H320" i="48"/>
  <c r="G320" i="48"/>
  <c r="F320" i="48"/>
  <c r="E320" i="48"/>
  <c r="S307" i="48"/>
  <c r="R307" i="48"/>
  <c r="E307" i="48" s="1"/>
  <c r="E310" i="48" s="1"/>
  <c r="Q307" i="48"/>
  <c r="P307" i="48"/>
  <c r="O307" i="48"/>
  <c r="M307" i="48"/>
  <c r="N307" i="48" s="1"/>
  <c r="B307" i="48"/>
  <c r="A307" i="48"/>
  <c r="S301" i="48"/>
  <c r="R301" i="48"/>
  <c r="E301" i="48" s="1"/>
  <c r="E304" i="48" s="1"/>
  <c r="Q301" i="48"/>
  <c r="P301" i="48"/>
  <c r="O301" i="48"/>
  <c r="M301" i="48"/>
  <c r="N301" i="48" s="1"/>
  <c r="B301" i="48"/>
  <c r="A301" i="48"/>
  <c r="S295" i="48"/>
  <c r="R295" i="48"/>
  <c r="Q295" i="48"/>
  <c r="P295" i="48"/>
  <c r="O295" i="48"/>
  <c r="M295" i="48"/>
  <c r="N295" i="48" s="1"/>
  <c r="B295" i="48"/>
  <c r="A295" i="48"/>
  <c r="S289" i="48"/>
  <c r="R289" i="48"/>
  <c r="E289" i="48" s="1"/>
  <c r="E292" i="48" s="1"/>
  <c r="Q289" i="48"/>
  <c r="P289" i="48"/>
  <c r="O289" i="48"/>
  <c r="M289" i="48"/>
  <c r="N289" i="48" s="1"/>
  <c r="B289" i="48"/>
  <c r="A289" i="48"/>
  <c r="S283" i="48"/>
  <c r="R283" i="48"/>
  <c r="E283" i="48" s="1"/>
  <c r="E286" i="48" s="1"/>
  <c r="Q283" i="48"/>
  <c r="P283" i="48"/>
  <c r="O283" i="48"/>
  <c r="M283" i="48"/>
  <c r="N283" i="48" s="1"/>
  <c r="B283" i="48"/>
  <c r="A283" i="48"/>
  <c r="S277" i="48"/>
  <c r="R277" i="48"/>
  <c r="Q277" i="48"/>
  <c r="P277" i="48"/>
  <c r="O277" i="48"/>
  <c r="M277" i="48"/>
  <c r="N277" i="48" s="1"/>
  <c r="B277" i="48"/>
  <c r="A277" i="48"/>
  <c r="S271" i="48"/>
  <c r="R271" i="48"/>
  <c r="E271" i="48" s="1"/>
  <c r="E274" i="48" s="1"/>
  <c r="Q271" i="48"/>
  <c r="P271" i="48"/>
  <c r="O271" i="48"/>
  <c r="M271" i="48"/>
  <c r="N271" i="48" s="1"/>
  <c r="B271" i="48"/>
  <c r="A271" i="48"/>
  <c r="S265" i="48"/>
  <c r="R265" i="48"/>
  <c r="E265" i="48" s="1"/>
  <c r="E268" i="48" s="1"/>
  <c r="Q265" i="48"/>
  <c r="P265" i="48"/>
  <c r="O265" i="48"/>
  <c r="M265" i="48"/>
  <c r="N265" i="48" s="1"/>
  <c r="B265" i="48"/>
  <c r="A265" i="48"/>
  <c r="S259" i="48"/>
  <c r="R259" i="48"/>
  <c r="E259" i="48" s="1"/>
  <c r="E262" i="48" s="1"/>
  <c r="Q259" i="48"/>
  <c r="P259" i="48"/>
  <c r="O259" i="48"/>
  <c r="M259" i="48"/>
  <c r="N259" i="48" s="1"/>
  <c r="B259" i="48"/>
  <c r="A259" i="48"/>
  <c r="S253" i="48"/>
  <c r="R253" i="48"/>
  <c r="E253" i="48" s="1"/>
  <c r="E256" i="48" s="1"/>
  <c r="Q253" i="48"/>
  <c r="P253" i="48"/>
  <c r="O253" i="48"/>
  <c r="M253" i="48"/>
  <c r="N253" i="48" s="1"/>
  <c r="B253" i="48"/>
  <c r="A253" i="48"/>
  <c r="S247" i="48"/>
  <c r="R247" i="48"/>
  <c r="E247" i="48" s="1"/>
  <c r="E250" i="48" s="1"/>
  <c r="Q247" i="48"/>
  <c r="P247" i="48"/>
  <c r="O247" i="48"/>
  <c r="M247" i="48"/>
  <c r="N247" i="48" s="1"/>
  <c r="B247" i="48"/>
  <c r="A247" i="48"/>
  <c r="S241" i="48"/>
  <c r="R241" i="48"/>
  <c r="E241" i="48" s="1"/>
  <c r="E244" i="48" s="1"/>
  <c r="Q241" i="48"/>
  <c r="P241" i="48"/>
  <c r="O241" i="48"/>
  <c r="M241" i="48"/>
  <c r="N241" i="48" s="1"/>
  <c r="B241" i="48"/>
  <c r="A241" i="48"/>
  <c r="S235" i="48"/>
  <c r="R235" i="48"/>
  <c r="E235" i="48" s="1"/>
  <c r="E238" i="48" s="1"/>
  <c r="Q235" i="48"/>
  <c r="P235" i="48"/>
  <c r="O235" i="48"/>
  <c r="M235" i="48"/>
  <c r="N235" i="48" s="1"/>
  <c r="B235" i="48"/>
  <c r="A235" i="48"/>
  <c r="S229" i="48"/>
  <c r="R229" i="48"/>
  <c r="E229" i="48" s="1"/>
  <c r="E232" i="48" s="1"/>
  <c r="Q229" i="48"/>
  <c r="P229" i="48"/>
  <c r="O229" i="48"/>
  <c r="M229" i="48"/>
  <c r="N229" i="48" s="1"/>
  <c r="B229" i="48"/>
  <c r="A229" i="48"/>
  <c r="S223" i="48"/>
  <c r="R223" i="48"/>
  <c r="E223" i="48" s="1"/>
  <c r="E226" i="48" s="1"/>
  <c r="Q223" i="48"/>
  <c r="P223" i="48"/>
  <c r="O223" i="48"/>
  <c r="M223" i="48"/>
  <c r="N223" i="48" s="1"/>
  <c r="B223" i="48"/>
  <c r="A223" i="48"/>
  <c r="S217" i="48"/>
  <c r="R217" i="48"/>
  <c r="E217" i="48" s="1"/>
  <c r="E220" i="48" s="1"/>
  <c r="Q217" i="48"/>
  <c r="P217" i="48"/>
  <c r="O217" i="48"/>
  <c r="M217" i="48"/>
  <c r="N217" i="48" s="1"/>
  <c r="B217" i="48"/>
  <c r="A217" i="48"/>
  <c r="S211" i="48"/>
  <c r="R211" i="48"/>
  <c r="E211" i="48" s="1"/>
  <c r="E214" i="48" s="1"/>
  <c r="Q211" i="48"/>
  <c r="P211" i="48"/>
  <c r="O211" i="48"/>
  <c r="M211" i="48"/>
  <c r="N211" i="48" s="1"/>
  <c r="B211" i="48"/>
  <c r="A211" i="48"/>
  <c r="S205" i="48"/>
  <c r="R205" i="48"/>
  <c r="E205" i="48" s="1"/>
  <c r="E208" i="48" s="1"/>
  <c r="Q205" i="48"/>
  <c r="P205" i="48"/>
  <c r="O205" i="48"/>
  <c r="M205" i="48"/>
  <c r="N205" i="48" s="1"/>
  <c r="B205" i="48"/>
  <c r="A205" i="48"/>
  <c r="S199" i="48"/>
  <c r="R199" i="48"/>
  <c r="E199" i="48" s="1"/>
  <c r="E202" i="48" s="1"/>
  <c r="Q199" i="48"/>
  <c r="P199" i="48"/>
  <c r="O199" i="48"/>
  <c r="M199" i="48"/>
  <c r="N199" i="48" s="1"/>
  <c r="B199" i="48"/>
  <c r="A199" i="48"/>
  <c r="S193" i="48"/>
  <c r="R193" i="48"/>
  <c r="E193" i="48" s="1"/>
  <c r="E196" i="48" s="1"/>
  <c r="Q193" i="48"/>
  <c r="P193" i="48"/>
  <c r="O193" i="48"/>
  <c r="M193" i="48"/>
  <c r="N193" i="48" s="1"/>
  <c r="B193" i="48"/>
  <c r="A193" i="48"/>
  <c r="S187" i="48"/>
  <c r="R187" i="48"/>
  <c r="E187" i="48" s="1"/>
  <c r="E190" i="48" s="1"/>
  <c r="Q187" i="48"/>
  <c r="P187" i="48"/>
  <c r="O187" i="48"/>
  <c r="M187" i="48"/>
  <c r="N187" i="48" s="1"/>
  <c r="B187" i="48"/>
  <c r="A187" i="48"/>
  <c r="S181" i="48"/>
  <c r="R181" i="48"/>
  <c r="E181" i="48" s="1"/>
  <c r="E184" i="48" s="1"/>
  <c r="Q181" i="48"/>
  <c r="P181" i="48"/>
  <c r="O181" i="48"/>
  <c r="M181" i="48"/>
  <c r="N181" i="48" s="1"/>
  <c r="B181" i="48"/>
  <c r="A181" i="48"/>
  <c r="S175" i="48"/>
  <c r="R175" i="48"/>
  <c r="E175" i="48" s="1"/>
  <c r="E178" i="48" s="1"/>
  <c r="Q175" i="48"/>
  <c r="P175" i="48"/>
  <c r="O175" i="48"/>
  <c r="M175" i="48"/>
  <c r="N175" i="48" s="1"/>
  <c r="B175" i="48"/>
  <c r="A175" i="48"/>
  <c r="S169" i="48"/>
  <c r="R169" i="48"/>
  <c r="E169" i="48" s="1"/>
  <c r="E172" i="48" s="1"/>
  <c r="Q169" i="48"/>
  <c r="P169" i="48"/>
  <c r="O169" i="48"/>
  <c r="M169" i="48"/>
  <c r="N169" i="48" s="1"/>
  <c r="B169" i="48"/>
  <c r="A169" i="48"/>
  <c r="S163" i="48"/>
  <c r="R163" i="48"/>
  <c r="E163" i="48" s="1"/>
  <c r="E166" i="48" s="1"/>
  <c r="Q163" i="48"/>
  <c r="P163" i="48"/>
  <c r="O163" i="48"/>
  <c r="M163" i="48"/>
  <c r="N163" i="48" s="1"/>
  <c r="B163" i="48"/>
  <c r="A163" i="48"/>
  <c r="S157" i="48"/>
  <c r="R157" i="48"/>
  <c r="E157" i="48" s="1"/>
  <c r="E160" i="48" s="1"/>
  <c r="Q157" i="48"/>
  <c r="P157" i="48"/>
  <c r="O157" i="48"/>
  <c r="M157" i="48"/>
  <c r="N157" i="48" s="1"/>
  <c r="B157" i="48"/>
  <c r="A157" i="48"/>
  <c r="S151" i="48"/>
  <c r="R151" i="48"/>
  <c r="E151" i="48" s="1"/>
  <c r="E154" i="48" s="1"/>
  <c r="Q151" i="48"/>
  <c r="P151" i="48"/>
  <c r="O151" i="48"/>
  <c r="M151" i="48"/>
  <c r="N151" i="48" s="1"/>
  <c r="B151" i="48"/>
  <c r="A151" i="48"/>
  <c r="S145" i="48"/>
  <c r="R145" i="48"/>
  <c r="E145" i="48" s="1"/>
  <c r="E148" i="48" s="1"/>
  <c r="Q145" i="48"/>
  <c r="P145" i="48"/>
  <c r="O145" i="48"/>
  <c r="M145" i="48"/>
  <c r="N145" i="48" s="1"/>
  <c r="B145" i="48"/>
  <c r="A145" i="48"/>
  <c r="S139" i="48"/>
  <c r="R139" i="48"/>
  <c r="E139" i="48" s="1"/>
  <c r="E142" i="48" s="1"/>
  <c r="Q139" i="48"/>
  <c r="P139" i="48"/>
  <c r="O139" i="48"/>
  <c r="M139" i="48"/>
  <c r="N139" i="48" s="1"/>
  <c r="B139" i="48"/>
  <c r="A139" i="48"/>
  <c r="S133" i="48"/>
  <c r="R133" i="48"/>
  <c r="E133" i="48" s="1"/>
  <c r="E136" i="48" s="1"/>
  <c r="Q133" i="48"/>
  <c r="P133" i="48"/>
  <c r="O133" i="48"/>
  <c r="M133" i="48"/>
  <c r="N133" i="48" s="1"/>
  <c r="B133" i="48"/>
  <c r="A133" i="48"/>
  <c r="S127" i="48"/>
  <c r="R127" i="48"/>
  <c r="E127" i="48" s="1"/>
  <c r="E130" i="48" s="1"/>
  <c r="Q127" i="48"/>
  <c r="P127" i="48"/>
  <c r="O127" i="48"/>
  <c r="M127" i="48"/>
  <c r="N127" i="48" s="1"/>
  <c r="B127" i="48"/>
  <c r="A127" i="48"/>
  <c r="S121" i="48"/>
  <c r="R121" i="48"/>
  <c r="E121" i="48" s="1"/>
  <c r="E124" i="48" s="1"/>
  <c r="Q121" i="48"/>
  <c r="P121" i="48"/>
  <c r="O121" i="48"/>
  <c r="M121" i="48"/>
  <c r="N121" i="48" s="1"/>
  <c r="B121" i="48"/>
  <c r="A121" i="48"/>
  <c r="S115" i="48"/>
  <c r="R115" i="48"/>
  <c r="E115" i="48" s="1"/>
  <c r="E118" i="48" s="1"/>
  <c r="Q115" i="48"/>
  <c r="P115" i="48"/>
  <c r="O115" i="48"/>
  <c r="M115" i="48"/>
  <c r="N115" i="48" s="1"/>
  <c r="B115" i="48"/>
  <c r="A115" i="48"/>
  <c r="S109" i="48"/>
  <c r="R109" i="48"/>
  <c r="E109" i="48" s="1"/>
  <c r="E112" i="48" s="1"/>
  <c r="Q109" i="48"/>
  <c r="P109" i="48"/>
  <c r="O109" i="48"/>
  <c r="M109" i="48"/>
  <c r="N109" i="48" s="1"/>
  <c r="B109" i="48"/>
  <c r="A109" i="48"/>
  <c r="S103" i="48"/>
  <c r="R103" i="48"/>
  <c r="E103" i="48" s="1"/>
  <c r="E106" i="48" s="1"/>
  <c r="Q103" i="48"/>
  <c r="P103" i="48"/>
  <c r="O103" i="48"/>
  <c r="M103" i="48"/>
  <c r="N103" i="48" s="1"/>
  <c r="B103" i="48"/>
  <c r="A103" i="48"/>
  <c r="S97" i="48"/>
  <c r="R97" i="48"/>
  <c r="E97" i="48" s="1"/>
  <c r="E100" i="48" s="1"/>
  <c r="Q97" i="48"/>
  <c r="P97" i="48"/>
  <c r="O97" i="48"/>
  <c r="M97" i="48"/>
  <c r="N97" i="48" s="1"/>
  <c r="B97" i="48"/>
  <c r="A97" i="48"/>
  <c r="S91" i="48"/>
  <c r="R91" i="48"/>
  <c r="E91" i="48" s="1"/>
  <c r="E94" i="48" s="1"/>
  <c r="Q91" i="48"/>
  <c r="P91" i="48"/>
  <c r="O91" i="48"/>
  <c r="M91" i="48"/>
  <c r="N91" i="48" s="1"/>
  <c r="B91" i="48"/>
  <c r="A91" i="48"/>
  <c r="S85" i="48"/>
  <c r="R85" i="48"/>
  <c r="E85" i="48" s="1"/>
  <c r="E88" i="48" s="1"/>
  <c r="Q85" i="48"/>
  <c r="P85" i="48"/>
  <c r="O85" i="48"/>
  <c r="M85" i="48"/>
  <c r="N85" i="48" s="1"/>
  <c r="B85" i="48"/>
  <c r="A85" i="48"/>
  <c r="S79" i="48"/>
  <c r="R79" i="48"/>
  <c r="E79" i="48" s="1"/>
  <c r="E82" i="48" s="1"/>
  <c r="Q79" i="48"/>
  <c r="P79" i="48"/>
  <c r="O79" i="48"/>
  <c r="M79" i="48"/>
  <c r="N79" i="48" s="1"/>
  <c r="B79" i="48"/>
  <c r="A79" i="48"/>
  <c r="S73" i="48"/>
  <c r="R73" i="48"/>
  <c r="E73" i="48" s="1"/>
  <c r="E76" i="48" s="1"/>
  <c r="Q73" i="48"/>
  <c r="P73" i="48"/>
  <c r="O73" i="48"/>
  <c r="M73" i="48"/>
  <c r="N73" i="48" s="1"/>
  <c r="B73" i="48"/>
  <c r="A73" i="48"/>
  <c r="S67" i="48"/>
  <c r="R67" i="48"/>
  <c r="E67" i="48" s="1"/>
  <c r="E70" i="48" s="1"/>
  <c r="Q67" i="48"/>
  <c r="P67" i="48"/>
  <c r="O67" i="48"/>
  <c r="M67" i="48"/>
  <c r="N67" i="48" s="1"/>
  <c r="B67" i="48"/>
  <c r="A67" i="48"/>
  <c r="S61" i="48"/>
  <c r="R61" i="48"/>
  <c r="E61" i="48" s="1"/>
  <c r="E64" i="48" s="1"/>
  <c r="Q61" i="48"/>
  <c r="P61" i="48"/>
  <c r="O61" i="48"/>
  <c r="M61" i="48"/>
  <c r="N61" i="48" s="1"/>
  <c r="B61" i="48"/>
  <c r="A61" i="48"/>
  <c r="S55" i="48"/>
  <c r="R55" i="48"/>
  <c r="E55" i="48" s="1"/>
  <c r="E58" i="48" s="1"/>
  <c r="Q55" i="48"/>
  <c r="P55" i="48"/>
  <c r="O55" i="48"/>
  <c r="M55" i="48"/>
  <c r="N55" i="48" s="1"/>
  <c r="B55" i="48"/>
  <c r="A55" i="48"/>
  <c r="S49" i="48"/>
  <c r="R49" i="48"/>
  <c r="E49" i="48" s="1"/>
  <c r="E52" i="48" s="1"/>
  <c r="Q49" i="48"/>
  <c r="P49" i="48"/>
  <c r="O49" i="48"/>
  <c r="M49" i="48"/>
  <c r="N49" i="48" s="1"/>
  <c r="B49" i="48"/>
  <c r="A49" i="48"/>
  <c r="S43" i="48"/>
  <c r="R43" i="48"/>
  <c r="E43" i="48" s="1"/>
  <c r="E46" i="48" s="1"/>
  <c r="Q43" i="48"/>
  <c r="P43" i="48"/>
  <c r="O43" i="48"/>
  <c r="M43" i="48"/>
  <c r="N43" i="48" s="1"/>
  <c r="B43" i="48"/>
  <c r="A43" i="48"/>
  <c r="S37" i="48"/>
  <c r="R37" i="48"/>
  <c r="E37" i="48" s="1"/>
  <c r="E40" i="48" s="1"/>
  <c r="Q37" i="48"/>
  <c r="P37" i="48"/>
  <c r="O37" i="48"/>
  <c r="M37" i="48"/>
  <c r="N37" i="48" s="1"/>
  <c r="B37" i="48"/>
  <c r="A37" i="48"/>
  <c r="S31" i="48"/>
  <c r="R31" i="48"/>
  <c r="E31" i="48" s="1"/>
  <c r="E34" i="48" s="1"/>
  <c r="Q31" i="48"/>
  <c r="P31" i="48"/>
  <c r="O31" i="48"/>
  <c r="M31" i="48"/>
  <c r="N31" i="48" s="1"/>
  <c r="B31" i="48"/>
  <c r="A31" i="48"/>
  <c r="S25" i="48"/>
  <c r="R25" i="48"/>
  <c r="E25" i="48" s="1"/>
  <c r="E28" i="48" s="1"/>
  <c r="Q25" i="48"/>
  <c r="P25" i="48"/>
  <c r="O25" i="48"/>
  <c r="M25" i="48"/>
  <c r="N25" i="48" s="1"/>
  <c r="B25" i="48"/>
  <c r="A25" i="48"/>
  <c r="S19" i="48"/>
  <c r="R19" i="48"/>
  <c r="E19" i="48" s="1"/>
  <c r="E22" i="48" s="1"/>
  <c r="Q19" i="48"/>
  <c r="P19" i="48"/>
  <c r="O19" i="48"/>
  <c r="M19" i="48"/>
  <c r="N19" i="48" s="1"/>
  <c r="B19" i="48"/>
  <c r="A19" i="48"/>
  <c r="S13" i="48"/>
  <c r="R13" i="48"/>
  <c r="E13" i="48" s="1"/>
  <c r="E16" i="48" s="1"/>
  <c r="Q13" i="48"/>
  <c r="P13" i="48"/>
  <c r="O13" i="48"/>
  <c r="M13" i="48"/>
  <c r="N13" i="48" s="1"/>
  <c r="B13" i="48"/>
  <c r="A13" i="48"/>
  <c r="B5" i="48"/>
  <c r="B4" i="48"/>
  <c r="B3" i="48"/>
  <c r="C763" i="1"/>
  <c r="C762" i="1"/>
  <c r="C761" i="1"/>
  <c r="C760" i="1"/>
  <c r="B763" i="1"/>
  <c r="B762" i="1"/>
  <c r="B761" i="1"/>
  <c r="B760" i="1"/>
  <c r="C759" i="1"/>
  <c r="B759" i="1"/>
  <c r="B758" i="1"/>
  <c r="C758" i="1"/>
  <c r="C757" i="1"/>
  <c r="B757" i="1"/>
  <c r="C756" i="1"/>
  <c r="B756" i="1"/>
  <c r="C755" i="1"/>
  <c r="B755" i="1"/>
  <c r="B92" i="21"/>
  <c r="A92" i="21"/>
  <c r="B91" i="21"/>
  <c r="A91" i="21"/>
  <c r="B90" i="21"/>
  <c r="A90" i="21"/>
  <c r="B89" i="21"/>
  <c r="A89" i="21"/>
  <c r="B88" i="21"/>
  <c r="A88" i="21"/>
  <c r="B87" i="21"/>
  <c r="A87" i="21"/>
  <c r="A86" i="21"/>
  <c r="B86" i="21"/>
  <c r="A85" i="21"/>
  <c r="B85" i="21"/>
  <c r="E23" i="61" l="1"/>
  <c r="E26" i="61" s="1"/>
  <c r="E35" i="61"/>
  <c r="E47" i="61"/>
  <c r="E50" i="61" s="1"/>
  <c r="E59" i="61"/>
  <c r="E71" i="61"/>
  <c r="E74" i="61" s="1"/>
  <c r="E83" i="61"/>
  <c r="E86" i="61" s="1"/>
  <c r="E95" i="61"/>
  <c r="E98" i="61" s="1"/>
  <c r="E107" i="61"/>
  <c r="E119" i="61"/>
  <c r="E122" i="61" s="1"/>
  <c r="E131" i="61"/>
  <c r="E132" i="61" s="1"/>
  <c r="E133" i="61" s="1"/>
  <c r="E143" i="61"/>
  <c r="E146" i="61" s="1"/>
  <c r="E155" i="61"/>
  <c r="E158" i="61" s="1"/>
  <c r="E167" i="61"/>
  <c r="E170" i="61" s="1"/>
  <c r="E179" i="61"/>
  <c r="E182" i="61" s="1"/>
  <c r="E191" i="61"/>
  <c r="E194" i="61" s="1"/>
  <c r="E203" i="61"/>
  <c r="E206" i="61" s="1"/>
  <c r="G41" i="55"/>
  <c r="G42" i="55" s="1"/>
  <c r="I292" i="55"/>
  <c r="V296" i="55" s="1"/>
  <c r="W368" i="55"/>
  <c r="G366" i="55"/>
  <c r="G368" i="55" s="1"/>
  <c r="G369" i="55" s="1"/>
  <c r="F400" i="55"/>
  <c r="F401" i="55" s="1"/>
  <c r="W399" i="55"/>
  <c r="X399" i="55" s="1"/>
  <c r="N434" i="25"/>
  <c r="E435" i="55"/>
  <c r="E436" i="55" s="1"/>
  <c r="W462" i="55"/>
  <c r="F461" i="55"/>
  <c r="I496" i="55"/>
  <c r="W500" i="55" s="1"/>
  <c r="G130" i="55"/>
  <c r="G131" i="55" s="1"/>
  <c r="G132" i="55" s="1"/>
  <c r="V150" i="55"/>
  <c r="G148" i="55"/>
  <c r="V176" i="55"/>
  <c r="I172" i="55"/>
  <c r="F190" i="55"/>
  <c r="V191" i="55" s="1"/>
  <c r="N203" i="25"/>
  <c r="G203" i="55"/>
  <c r="G204" i="55" s="1"/>
  <c r="F203" i="55"/>
  <c r="F204" i="55" s="1"/>
  <c r="E203" i="55"/>
  <c r="E204" i="55" s="1"/>
  <c r="E206" i="55" s="1"/>
  <c r="V209" i="55"/>
  <c r="F208" i="55"/>
  <c r="V236" i="55"/>
  <c r="I232" i="55"/>
  <c r="I233" i="55" s="1"/>
  <c r="I234" i="55" s="1"/>
  <c r="E244" i="55"/>
  <c r="E247" i="55" s="1"/>
  <c r="V253" i="55"/>
  <c r="H250" i="55"/>
  <c r="E262" i="55"/>
  <c r="H268" i="55"/>
  <c r="V271" i="55" s="1"/>
  <c r="X326" i="55"/>
  <c r="G345" i="55"/>
  <c r="W347" i="55" s="1"/>
  <c r="X347" i="55" s="1"/>
  <c r="W389" i="55"/>
  <c r="G387" i="55"/>
  <c r="G28" i="55"/>
  <c r="G29" i="55" s="1"/>
  <c r="G30" i="55" s="1"/>
  <c r="I52" i="55"/>
  <c r="V56" i="55" s="1"/>
  <c r="V82" i="55"/>
  <c r="E82" i="55"/>
  <c r="E85" i="55" s="1"/>
  <c r="N119" i="25"/>
  <c r="I119" i="55"/>
  <c r="I120" i="55" s="1"/>
  <c r="E124" i="55"/>
  <c r="E127" i="55" s="1"/>
  <c r="V133" i="55"/>
  <c r="H130" i="55"/>
  <c r="E142" i="55"/>
  <c r="E145" i="55" s="1"/>
  <c r="H148" i="55"/>
  <c r="V151" i="55" s="1"/>
  <c r="N161" i="25"/>
  <c r="H161" i="55"/>
  <c r="H162" i="55" s="1"/>
  <c r="F166" i="55"/>
  <c r="V167" i="55" s="1"/>
  <c r="V184" i="55"/>
  <c r="E184" i="55"/>
  <c r="G190" i="55"/>
  <c r="V192" i="55" s="1"/>
  <c r="G208" i="55"/>
  <c r="G209" i="55" s="1"/>
  <c r="G210" i="55" s="1"/>
  <c r="N221" i="25"/>
  <c r="I221" i="55"/>
  <c r="I222" i="55" s="1"/>
  <c r="V227" i="55"/>
  <c r="F226" i="55"/>
  <c r="N239" i="25"/>
  <c r="G239" i="55"/>
  <c r="G240" i="55" s="1"/>
  <c r="V254" i="55"/>
  <c r="I250" i="55"/>
  <c r="I251" i="55" s="1"/>
  <c r="I252" i="55" s="1"/>
  <c r="V304" i="55"/>
  <c r="E304" i="55"/>
  <c r="E307" i="55" s="1"/>
  <c r="N413" i="25"/>
  <c r="N455" i="25"/>
  <c r="H456" i="55"/>
  <c r="H457" i="55" s="1"/>
  <c r="I456" i="55"/>
  <c r="I457" i="55" s="1"/>
  <c r="F475" i="55"/>
  <c r="W512" i="55"/>
  <c r="G510" i="55"/>
  <c r="H28" i="55"/>
  <c r="H29" i="55" s="1"/>
  <c r="H30" i="55" s="1"/>
  <c r="E41" i="55"/>
  <c r="E42" i="55" s="1"/>
  <c r="E43" i="55"/>
  <c r="V47" i="55"/>
  <c r="F46" i="55"/>
  <c r="F47" i="55" s="1"/>
  <c r="F48" i="55" s="1"/>
  <c r="N59" i="25"/>
  <c r="I59" i="55"/>
  <c r="I60" i="55" s="1"/>
  <c r="H59" i="55"/>
  <c r="H60" i="55" s="1"/>
  <c r="F64" i="55"/>
  <c r="V65" i="55" s="1"/>
  <c r="N77" i="25"/>
  <c r="E77" i="55"/>
  <c r="E78" i="55" s="1"/>
  <c r="E80" i="55" s="1"/>
  <c r="I77" i="55"/>
  <c r="I78" i="55" s="1"/>
  <c r="H77" i="55"/>
  <c r="H78" i="55" s="1"/>
  <c r="G77" i="55"/>
  <c r="G78" i="55" s="1"/>
  <c r="I88" i="55"/>
  <c r="I89" i="55" s="1"/>
  <c r="I90" i="55" s="1"/>
  <c r="V100" i="55"/>
  <c r="E100" i="55"/>
  <c r="E103" i="55" s="1"/>
  <c r="G106" i="55"/>
  <c r="G107" i="55" s="1"/>
  <c r="G108" i="55" s="1"/>
  <c r="F368" i="55"/>
  <c r="F369" i="55" s="1"/>
  <c r="F269" i="55"/>
  <c r="F270" i="55" s="1"/>
  <c r="V32" i="55"/>
  <c r="I28" i="55"/>
  <c r="I29" i="55" s="1"/>
  <c r="I30" i="55" s="1"/>
  <c r="V48" i="55"/>
  <c r="G46" i="55"/>
  <c r="G64" i="55"/>
  <c r="V66" i="55" s="1"/>
  <c r="V83" i="55"/>
  <c r="F82" i="55"/>
  <c r="N95" i="25"/>
  <c r="E95" i="55"/>
  <c r="E96" i="55" s="1"/>
  <c r="E98" i="55" s="1"/>
  <c r="G95" i="55"/>
  <c r="G96" i="55" s="1"/>
  <c r="V109" i="55"/>
  <c r="H106" i="55"/>
  <c r="F131" i="55"/>
  <c r="F132" i="55" s="1"/>
  <c r="W18" i="55"/>
  <c r="G18" i="55"/>
  <c r="E286" i="55"/>
  <c r="E289" i="55" s="1"/>
  <c r="V295" i="55"/>
  <c r="H292" i="55"/>
  <c r="H293" i="55" s="1"/>
  <c r="H294" i="55" s="1"/>
  <c r="G310" i="55"/>
  <c r="G311" i="55" s="1"/>
  <c r="G312" i="55" s="1"/>
  <c r="N339" i="25"/>
  <c r="G340" i="55"/>
  <c r="G341" i="55" s="1"/>
  <c r="F345" i="55"/>
  <c r="W346" i="55" s="1"/>
  <c r="N360" i="25"/>
  <c r="H361" i="55"/>
  <c r="H362" i="55" s="1"/>
  <c r="G361" i="55"/>
  <c r="G362" i="55" s="1"/>
  <c r="F366" i="55"/>
  <c r="W367" i="55" s="1"/>
  <c r="X367" i="55" s="1"/>
  <c r="N381" i="25"/>
  <c r="G382" i="55"/>
  <c r="G383" i="55" s="1"/>
  <c r="B400" i="56"/>
  <c r="A400" i="56"/>
  <c r="I405" i="55"/>
  <c r="W409" i="55" s="1"/>
  <c r="X409" i="55" s="1"/>
  <c r="W430" i="55"/>
  <c r="I426" i="55"/>
  <c r="Q476" i="56"/>
  <c r="A476" i="61"/>
  <c r="A476" i="57"/>
  <c r="A476" i="56"/>
  <c r="A476" i="25"/>
  <c r="A476" i="60"/>
  <c r="A476" i="59"/>
  <c r="A476" i="58"/>
  <c r="H496" i="55"/>
  <c r="W499" i="55" s="1"/>
  <c r="W535" i="55"/>
  <c r="I531" i="55"/>
  <c r="G263" i="55"/>
  <c r="G264" i="55" s="1"/>
  <c r="W420" i="55"/>
  <c r="F419" i="55"/>
  <c r="W325" i="55"/>
  <c r="X325" i="55" s="1"/>
  <c r="N281" i="25"/>
  <c r="G281" i="55"/>
  <c r="G282" i="55" s="1"/>
  <c r="I281" i="55"/>
  <c r="I282" i="55" s="1"/>
  <c r="E281" i="55"/>
  <c r="E282" i="55" s="1"/>
  <c r="E284" i="55" s="1"/>
  <c r="V313" i="55"/>
  <c r="H310" i="55"/>
  <c r="H311" i="55" s="1"/>
  <c r="H312" i="55" s="1"/>
  <c r="N125" i="25"/>
  <c r="I125" i="55"/>
  <c r="I126" i="55" s="1"/>
  <c r="H125" i="55"/>
  <c r="H126" i="55" s="1"/>
  <c r="E125" i="55"/>
  <c r="E126" i="55" s="1"/>
  <c r="G125" i="55"/>
  <c r="G126" i="55" s="1"/>
  <c r="F130" i="55"/>
  <c r="V131" i="55" s="1"/>
  <c r="N143" i="25"/>
  <c r="I143" i="55"/>
  <c r="I144" i="55" s="1"/>
  <c r="H143" i="55"/>
  <c r="H144" i="55" s="1"/>
  <c r="G143" i="55"/>
  <c r="G144" i="55" s="1"/>
  <c r="V149" i="55"/>
  <c r="F148" i="55"/>
  <c r="E166" i="55"/>
  <c r="E169" i="55" s="1"/>
  <c r="H172" i="55"/>
  <c r="H173" i="55" s="1"/>
  <c r="H174" i="55" s="1"/>
  <c r="N185" i="25"/>
  <c r="I185" i="55"/>
  <c r="I186" i="55" s="1"/>
  <c r="H185" i="55"/>
  <c r="H186" i="55" s="1"/>
  <c r="G185" i="55"/>
  <c r="G186" i="55" s="1"/>
  <c r="I196" i="55"/>
  <c r="V200" i="55" s="1"/>
  <c r="V218" i="55"/>
  <c r="I214" i="55"/>
  <c r="E226" i="55"/>
  <c r="E229" i="55" s="1"/>
  <c r="H232" i="55"/>
  <c r="V235" i="55" s="1"/>
  <c r="V252" i="55"/>
  <c r="G250" i="55"/>
  <c r="G251" i="55" s="1"/>
  <c r="G252" i="55" s="1"/>
  <c r="G268" i="55"/>
  <c r="G269" i="55" s="1"/>
  <c r="G270" i="55" s="1"/>
  <c r="I310" i="55"/>
  <c r="V314" i="55" s="1"/>
  <c r="E338" i="55"/>
  <c r="E342" i="55" s="1"/>
  <c r="W348" i="55"/>
  <c r="H345" i="55"/>
  <c r="E359" i="55"/>
  <c r="E363" i="55" s="1"/>
  <c r="H366" i="55"/>
  <c r="W369" i="55" s="1"/>
  <c r="W380" i="55"/>
  <c r="E380" i="55"/>
  <c r="E384" i="55" s="1"/>
  <c r="W390" i="55"/>
  <c r="H387" i="55"/>
  <c r="G419" i="55"/>
  <c r="G421" i="55" s="1"/>
  <c r="G422" i="55" s="1"/>
  <c r="G440" i="55"/>
  <c r="W442" i="55" s="1"/>
  <c r="X442" i="55" s="1"/>
  <c r="V37" i="55"/>
  <c r="H34" i="55"/>
  <c r="H35" i="55" s="1"/>
  <c r="H36" i="55" s="1"/>
  <c r="N47" i="25"/>
  <c r="I47" i="55"/>
  <c r="I48" i="55" s="1"/>
  <c r="F52" i="55"/>
  <c r="F53" i="55" s="1"/>
  <c r="F54" i="55" s="1"/>
  <c r="N65" i="25"/>
  <c r="I65" i="55"/>
  <c r="I66" i="55" s="1"/>
  <c r="F65" i="55"/>
  <c r="F66" i="55" s="1"/>
  <c r="G65" i="55"/>
  <c r="G66" i="55" s="1"/>
  <c r="F70" i="55"/>
  <c r="F71" i="55" s="1"/>
  <c r="F72" i="55" s="1"/>
  <c r="I94" i="55"/>
  <c r="I95" i="55" s="1"/>
  <c r="I96" i="55" s="1"/>
  <c r="V122" i="55"/>
  <c r="I118" i="55"/>
  <c r="V138" i="55"/>
  <c r="G136" i="55"/>
  <c r="G154" i="55"/>
  <c r="V156" i="55" s="1"/>
  <c r="I161" i="55"/>
  <c r="I162" i="55" s="1"/>
  <c r="H178" i="55"/>
  <c r="H179" i="55" s="1"/>
  <c r="H180" i="55" s="1"/>
  <c r="N191" i="25"/>
  <c r="I191" i="55"/>
  <c r="I192" i="55" s="1"/>
  <c r="F196" i="55"/>
  <c r="F197" i="55" s="1"/>
  <c r="F198" i="55" s="1"/>
  <c r="N209" i="25"/>
  <c r="H209" i="55"/>
  <c r="H210" i="55" s="1"/>
  <c r="F209" i="55"/>
  <c r="F210" i="55" s="1"/>
  <c r="V215" i="55"/>
  <c r="F214" i="55"/>
  <c r="I238" i="55"/>
  <c r="I239" i="55" s="1"/>
  <c r="I240" i="55" s="1"/>
  <c r="E250" i="55"/>
  <c r="V259" i="55"/>
  <c r="H256" i="55"/>
  <c r="V268" i="55"/>
  <c r="E268" i="55"/>
  <c r="E271" i="55" s="1"/>
  <c r="F274" i="55"/>
  <c r="V275" i="55" s="1"/>
  <c r="V301" i="55"/>
  <c r="H298" i="55"/>
  <c r="H299" i="55" s="1"/>
  <c r="H300" i="55" s="1"/>
  <c r="E310" i="55"/>
  <c r="E313" i="55" s="1"/>
  <c r="G331" i="55"/>
  <c r="W333" i="55" s="1"/>
  <c r="W375" i="55"/>
  <c r="G373" i="55"/>
  <c r="N399" i="25"/>
  <c r="H400" i="55"/>
  <c r="G400" i="55"/>
  <c r="G401" i="55" s="1"/>
  <c r="I400" i="55"/>
  <c r="W406" i="55"/>
  <c r="F405" i="55"/>
  <c r="N420" i="25"/>
  <c r="I421" i="55"/>
  <c r="I422" i="55" s="1"/>
  <c r="E421" i="55"/>
  <c r="E422" i="55" s="1"/>
  <c r="E424" i="55" s="1"/>
  <c r="H421" i="55"/>
  <c r="H422" i="55" s="1"/>
  <c r="F421" i="55"/>
  <c r="F422" i="55" s="1"/>
  <c r="F426" i="55"/>
  <c r="F428" i="55" s="1"/>
  <c r="F429" i="55" s="1"/>
  <c r="N441" i="25"/>
  <c r="G442" i="55"/>
  <c r="G443" i="55" s="1"/>
  <c r="F447" i="55"/>
  <c r="W448" i="55" s="1"/>
  <c r="X448" i="55" s="1"/>
  <c r="N462" i="25"/>
  <c r="E463" i="55"/>
  <c r="E464" i="55" s="1"/>
  <c r="E466" i="55" s="1"/>
  <c r="H463" i="55"/>
  <c r="H464" i="55" s="1"/>
  <c r="F463" i="55"/>
  <c r="F464" i="55" s="1"/>
  <c r="W484" i="55"/>
  <c r="G482" i="55"/>
  <c r="F531" i="55"/>
  <c r="W532" i="55" s="1"/>
  <c r="B642" i="56"/>
  <c r="A18" i="57"/>
  <c r="A18" i="61"/>
  <c r="W324" i="55"/>
  <c r="X324" i="55" s="1"/>
  <c r="H47" i="55"/>
  <c r="H48" i="55" s="1"/>
  <c r="G47" i="55"/>
  <c r="G48" i="55" s="1"/>
  <c r="I41" i="55"/>
  <c r="I42" i="55" s="1"/>
  <c r="E245" i="55"/>
  <c r="E246" i="55" s="1"/>
  <c r="E269" i="55"/>
  <c r="E270" i="55" s="1"/>
  <c r="E401" i="55"/>
  <c r="I34" i="55"/>
  <c r="V38" i="55" s="1"/>
  <c r="V54" i="55"/>
  <c r="G52" i="55"/>
  <c r="G53" i="55" s="1"/>
  <c r="G54" i="55" s="1"/>
  <c r="G70" i="55"/>
  <c r="V72" i="55" s="1"/>
  <c r="N83" i="25"/>
  <c r="G83" i="55"/>
  <c r="G84" i="55" s="1"/>
  <c r="F83" i="55"/>
  <c r="F84" i="55" s="1"/>
  <c r="V89" i="55"/>
  <c r="F88" i="55"/>
  <c r="E106" i="55"/>
  <c r="E109" i="55" s="1"/>
  <c r="V113" i="55"/>
  <c r="F112" i="55"/>
  <c r="F113" i="55" s="1"/>
  <c r="F114" i="55" s="1"/>
  <c r="E130" i="55"/>
  <c r="H136" i="55"/>
  <c r="V139" i="55" s="1"/>
  <c r="V148" i="55"/>
  <c r="E148" i="55"/>
  <c r="E151" i="55" s="1"/>
  <c r="V157" i="55"/>
  <c r="H154" i="55"/>
  <c r="H155" i="55" s="1"/>
  <c r="H156" i="55" s="1"/>
  <c r="N167" i="25"/>
  <c r="G167" i="55"/>
  <c r="G168" i="55" s="1"/>
  <c r="F167" i="55"/>
  <c r="F168" i="55" s="1"/>
  <c r="F172" i="55"/>
  <c r="V173" i="55" s="1"/>
  <c r="G196" i="55"/>
  <c r="G197" i="55" s="1"/>
  <c r="G198" i="55" s="1"/>
  <c r="V216" i="55"/>
  <c r="G214" i="55"/>
  <c r="N227" i="25"/>
  <c r="F227" i="55"/>
  <c r="F228" i="55" s="1"/>
  <c r="V233" i="55"/>
  <c r="F232" i="55"/>
  <c r="N287" i="25"/>
  <c r="I287" i="55"/>
  <c r="I288" i="55" s="1"/>
  <c r="H287" i="55"/>
  <c r="H288" i="55" s="1"/>
  <c r="F287" i="55"/>
  <c r="F288" i="55" s="1"/>
  <c r="U287" i="55" s="1"/>
  <c r="E287" i="55"/>
  <c r="E288" i="55" s="1"/>
  <c r="W334" i="55"/>
  <c r="H331" i="55"/>
  <c r="E345" i="55"/>
  <c r="E349" i="55" s="1"/>
  <c r="W355" i="55"/>
  <c r="H352" i="55"/>
  <c r="E366" i="55"/>
  <c r="E370" i="55" s="1"/>
  <c r="E387" i="55"/>
  <c r="E391" i="55" s="1"/>
  <c r="W428" i="55"/>
  <c r="G426" i="55"/>
  <c r="W449" i="55"/>
  <c r="G447" i="55"/>
  <c r="G449" i="55" s="1"/>
  <c r="G450" i="55" s="1"/>
  <c r="N475" i="25"/>
  <c r="G477" i="55"/>
  <c r="F496" i="55"/>
  <c r="F500" i="55" s="1"/>
  <c r="I517" i="55"/>
  <c r="W521" i="55" s="1"/>
  <c r="W533" i="55"/>
  <c r="G531" i="55"/>
  <c r="E367" i="59"/>
  <c r="E462" i="59"/>
  <c r="E466" i="59" s="1"/>
  <c r="E17" i="61"/>
  <c r="E20" i="61" s="1"/>
  <c r="E29" i="61"/>
  <c r="E30" i="61" s="1"/>
  <c r="E31" i="61" s="1"/>
  <c r="E41" i="61"/>
  <c r="E44" i="61" s="1"/>
  <c r="E53" i="61"/>
  <c r="E56" i="61" s="1"/>
  <c r="E65" i="61"/>
  <c r="E68" i="61" s="1"/>
  <c r="E77" i="61"/>
  <c r="E78" i="61" s="1"/>
  <c r="E79" i="61" s="1"/>
  <c r="E89" i="61"/>
  <c r="E92" i="61" s="1"/>
  <c r="E101" i="61"/>
  <c r="E104" i="61" s="1"/>
  <c r="E113" i="61"/>
  <c r="E114" i="61" s="1"/>
  <c r="E115" i="61" s="1"/>
  <c r="E125" i="61"/>
  <c r="E128" i="61" s="1"/>
  <c r="E137" i="61"/>
  <c r="E140" i="61" s="1"/>
  <c r="E149" i="61"/>
  <c r="E161" i="61"/>
  <c r="E164" i="61" s="1"/>
  <c r="E173" i="61"/>
  <c r="E176" i="61" s="1"/>
  <c r="E185" i="61"/>
  <c r="E188" i="61" s="1"/>
  <c r="E197" i="61"/>
  <c r="E200" i="61" s="1"/>
  <c r="E209" i="61"/>
  <c r="E212" i="61" s="1"/>
  <c r="E221" i="61"/>
  <c r="E224" i="61" s="1"/>
  <c r="E233" i="61"/>
  <c r="E236" i="61" s="1"/>
  <c r="E245" i="61"/>
  <c r="E248" i="61" s="1"/>
  <c r="E257" i="61"/>
  <c r="E258" i="61" s="1"/>
  <c r="E259" i="61" s="1"/>
  <c r="E269" i="61"/>
  <c r="E272" i="61" s="1"/>
  <c r="E281" i="61"/>
  <c r="E284" i="61" s="1"/>
  <c r="E293" i="61"/>
  <c r="E296" i="61" s="1"/>
  <c r="E305" i="61"/>
  <c r="E308" i="61" s="1"/>
  <c r="E332" i="61"/>
  <c r="E336" i="61" s="1"/>
  <c r="E427" i="61"/>
  <c r="E431" i="61" s="1"/>
  <c r="B604" i="25"/>
  <c r="D732" i="57"/>
  <c r="A326" i="58"/>
  <c r="B18" i="60"/>
  <c r="B642" i="60"/>
  <c r="B604" i="62"/>
  <c r="H17" i="55"/>
  <c r="H18" i="55" s="1"/>
  <c r="E35" i="55"/>
  <c r="E36" i="55" s="1"/>
  <c r="H251" i="55"/>
  <c r="H252" i="55" s="1"/>
  <c r="N23" i="25"/>
  <c r="E23" i="55"/>
  <c r="E24" i="55" s="1"/>
  <c r="F23" i="55"/>
  <c r="F24" i="55" s="1"/>
  <c r="F28" i="55"/>
  <c r="F31" i="55" s="1"/>
  <c r="S47" i="25"/>
  <c r="E46" i="55"/>
  <c r="V55" i="55"/>
  <c r="H52" i="55"/>
  <c r="E64" i="55"/>
  <c r="E67" i="55" s="1"/>
  <c r="V73" i="55"/>
  <c r="H70" i="55"/>
  <c r="G88" i="55"/>
  <c r="G89" i="55" s="1"/>
  <c r="G90" i="55" s="1"/>
  <c r="N101" i="25"/>
  <c r="F101" i="55"/>
  <c r="F102" i="55" s="1"/>
  <c r="E101" i="55"/>
  <c r="E102" i="55" s="1"/>
  <c r="E104" i="55" s="1"/>
  <c r="G112" i="55"/>
  <c r="V114" i="55" s="1"/>
  <c r="V199" i="55"/>
  <c r="H196" i="55"/>
  <c r="S209" i="25"/>
  <c r="E208" i="55"/>
  <c r="E211" i="55" s="1"/>
  <c r="H214" i="55"/>
  <c r="V217" i="55" s="1"/>
  <c r="V234" i="55"/>
  <c r="G232" i="55"/>
  <c r="F250" i="55"/>
  <c r="F251" i="55" s="1"/>
  <c r="F252" i="55" s="1"/>
  <c r="N263" i="25"/>
  <c r="I263" i="55"/>
  <c r="I264" i="55" s="1"/>
  <c r="V269" i="55"/>
  <c r="F268" i="55"/>
  <c r="G292" i="55"/>
  <c r="V294" i="55" s="1"/>
  <c r="N305" i="25"/>
  <c r="F305" i="55"/>
  <c r="F306" i="55" s="1"/>
  <c r="E305" i="55"/>
  <c r="E306" i="55" s="1"/>
  <c r="H305" i="55"/>
  <c r="H306" i="55" s="1"/>
  <c r="G305" i="55"/>
  <c r="G306" i="55" s="1"/>
  <c r="V311" i="55"/>
  <c r="F310" i="55"/>
  <c r="W335" i="55"/>
  <c r="I331" i="55"/>
  <c r="I352" i="55"/>
  <c r="W356" i="55" s="1"/>
  <c r="W377" i="55"/>
  <c r="I373" i="55"/>
  <c r="H405" i="55"/>
  <c r="W408" i="55" s="1"/>
  <c r="H447" i="55"/>
  <c r="W450" i="55" s="1"/>
  <c r="W486" i="55"/>
  <c r="X486" i="55" s="1"/>
  <c r="I482" i="55"/>
  <c r="W498" i="55"/>
  <c r="G496" i="55"/>
  <c r="E23" i="57"/>
  <c r="E26" i="57" s="1"/>
  <c r="E35" i="57"/>
  <c r="E38" i="57" s="1"/>
  <c r="E47" i="57"/>
  <c r="E50" i="57" s="1"/>
  <c r="E59" i="57"/>
  <c r="E60" i="57" s="1"/>
  <c r="E61" i="57" s="1"/>
  <c r="E71" i="57"/>
  <c r="E83" i="57"/>
  <c r="E86" i="57" s="1"/>
  <c r="E95" i="57"/>
  <c r="E98" i="57" s="1"/>
  <c r="E107" i="57"/>
  <c r="E110" i="57" s="1"/>
  <c r="E119" i="57"/>
  <c r="E122" i="57" s="1"/>
  <c r="E131" i="57"/>
  <c r="E134" i="57" s="1"/>
  <c r="E143" i="57"/>
  <c r="E146" i="57" s="1"/>
  <c r="E155" i="57"/>
  <c r="E158" i="57" s="1"/>
  <c r="E167" i="57"/>
  <c r="E170" i="57" s="1"/>
  <c r="E179" i="57"/>
  <c r="E182" i="57" s="1"/>
  <c r="E191" i="57"/>
  <c r="E194" i="57" s="1"/>
  <c r="E203" i="57"/>
  <c r="E206" i="57" s="1"/>
  <c r="E215" i="57"/>
  <c r="E218" i="57" s="1"/>
  <c r="E227" i="57"/>
  <c r="E230" i="57" s="1"/>
  <c r="E239" i="57"/>
  <c r="E242" i="57" s="1"/>
  <c r="E251" i="57"/>
  <c r="E254" i="57" s="1"/>
  <c r="E263" i="57"/>
  <c r="E266" i="57" s="1"/>
  <c r="E275" i="57"/>
  <c r="E278" i="57" s="1"/>
  <c r="E287" i="57"/>
  <c r="E290" i="57" s="1"/>
  <c r="E299" i="57"/>
  <c r="E302" i="57" s="1"/>
  <c r="E311" i="57"/>
  <c r="E314" i="57" s="1"/>
  <c r="B326" i="56"/>
  <c r="B326" i="58"/>
  <c r="A18" i="60"/>
  <c r="D732" i="61"/>
  <c r="B326" i="62"/>
  <c r="I173" i="55"/>
  <c r="I174" i="55" s="1"/>
  <c r="H107" i="55"/>
  <c r="H108" i="55" s="1"/>
  <c r="F245" i="55"/>
  <c r="F246" i="55" s="1"/>
  <c r="W398" i="55"/>
  <c r="X398" i="55" s="1"/>
  <c r="H510" i="55"/>
  <c r="W513" i="55" s="1"/>
  <c r="V23" i="55"/>
  <c r="F22" i="55"/>
  <c r="F40" i="55"/>
  <c r="F41" i="55" s="1"/>
  <c r="F42" i="55" s="1"/>
  <c r="E58" i="55"/>
  <c r="E61" i="55" s="1"/>
  <c r="V67" i="55"/>
  <c r="H64" i="55"/>
  <c r="H65" i="55" s="1"/>
  <c r="H66" i="55" s="1"/>
  <c r="V76" i="55"/>
  <c r="E76" i="55"/>
  <c r="E79" i="55" s="1"/>
  <c r="G82" i="55"/>
  <c r="V84" i="55" s="1"/>
  <c r="V101" i="55"/>
  <c r="F100" i="55"/>
  <c r="I130" i="55"/>
  <c r="I131" i="55" s="1"/>
  <c r="I132" i="55" s="1"/>
  <c r="H190" i="55"/>
  <c r="V193" i="55" s="1"/>
  <c r="V211" i="55"/>
  <c r="H208" i="55"/>
  <c r="V228" i="55"/>
  <c r="G226" i="55"/>
  <c r="G227" i="55" s="1"/>
  <c r="G228" i="55" s="1"/>
  <c r="F244" i="55"/>
  <c r="V245" i="55" s="1"/>
  <c r="V263" i="55"/>
  <c r="F262" i="55"/>
  <c r="E280" i="55"/>
  <c r="E283" i="55" s="1"/>
  <c r="G286" i="55"/>
  <c r="V288" i="55" s="1"/>
  <c r="N299" i="25"/>
  <c r="F304" i="55"/>
  <c r="V305" i="55" s="1"/>
  <c r="W349" i="55"/>
  <c r="I345" i="55"/>
  <c r="I366" i="55"/>
  <c r="W370" i="55" s="1"/>
  <c r="I387" i="55"/>
  <c r="I389" i="55" s="1"/>
  <c r="I390" i="55" s="1"/>
  <c r="W412" i="55"/>
  <c r="E412" i="55"/>
  <c r="W422" i="55"/>
  <c r="H419" i="55"/>
  <c r="H440" i="55"/>
  <c r="W443" i="55" s="1"/>
  <c r="E456" i="55"/>
  <c r="E457" i="55" s="1"/>
  <c r="H461" i="55"/>
  <c r="W464" i="55" s="1"/>
  <c r="F99" i="21"/>
  <c r="H732" i="55" s="1"/>
  <c r="H732" i="25" s="1"/>
  <c r="H475" i="55"/>
  <c r="W478" i="55" s="1"/>
  <c r="F489" i="55"/>
  <c r="D101" i="21" s="1"/>
  <c r="F734" i="55" s="1"/>
  <c r="F734" i="25" s="1"/>
  <c r="I510" i="55"/>
  <c r="W514" i="55" s="1"/>
  <c r="W526" i="55"/>
  <c r="G524" i="55"/>
  <c r="B326" i="57"/>
  <c r="A326" i="59"/>
  <c r="B604" i="59"/>
  <c r="A18" i="62"/>
  <c r="D732" i="62"/>
  <c r="G113" i="55"/>
  <c r="G114" i="55" s="1"/>
  <c r="I35" i="55"/>
  <c r="I36" i="55" s="1"/>
  <c r="E442" i="55"/>
  <c r="E443" i="55" s="1"/>
  <c r="V24" i="55"/>
  <c r="G22" i="55"/>
  <c r="G23" i="55" s="1"/>
  <c r="G24" i="55" s="1"/>
  <c r="G40" i="55"/>
  <c r="V42" i="55" s="1"/>
  <c r="V94" i="55"/>
  <c r="E94" i="55"/>
  <c r="E97" i="55" s="1"/>
  <c r="G101" i="55"/>
  <c r="G102" i="55" s="1"/>
  <c r="E119" i="55"/>
  <c r="E120" i="55" s="1"/>
  <c r="E122" i="55" s="1"/>
  <c r="F124" i="55"/>
  <c r="F125" i="55" s="1"/>
  <c r="F126" i="55" s="1"/>
  <c r="N137" i="25"/>
  <c r="G137" i="55"/>
  <c r="G138" i="55" s="1"/>
  <c r="I137" i="55"/>
  <c r="I138" i="55" s="1"/>
  <c r="F142" i="55"/>
  <c r="V143" i="55" s="1"/>
  <c r="N155" i="25"/>
  <c r="G155" i="55"/>
  <c r="G156" i="55" s="1"/>
  <c r="F155" i="55"/>
  <c r="F156" i="55" s="1"/>
  <c r="S161" i="25"/>
  <c r="E161" i="25" s="1"/>
  <c r="E160" i="55"/>
  <c r="E163" i="55" s="1"/>
  <c r="H166" i="55"/>
  <c r="H167" i="55" s="1"/>
  <c r="H168" i="55" s="1"/>
  <c r="V185" i="55"/>
  <c r="F184" i="55"/>
  <c r="F185" i="55" s="1"/>
  <c r="F186" i="55" s="1"/>
  <c r="I208" i="55"/>
  <c r="V212" i="55" s="1"/>
  <c r="E220" i="55"/>
  <c r="E223" i="55" s="1"/>
  <c r="V229" i="55"/>
  <c r="H226" i="55"/>
  <c r="H227" i="55" s="1"/>
  <c r="H228" i="55" s="1"/>
  <c r="E238" i="55"/>
  <c r="E241" i="55" s="1"/>
  <c r="G244" i="55"/>
  <c r="G245" i="55" s="1"/>
  <c r="G246" i="55" s="1"/>
  <c r="V264" i="55"/>
  <c r="G262" i="55"/>
  <c r="H286" i="55"/>
  <c r="V289" i="55" s="1"/>
  <c r="G304" i="55"/>
  <c r="V306" i="55" s="1"/>
  <c r="N332" i="25"/>
  <c r="I333" i="55"/>
  <c r="I334" i="55" s="1"/>
  <c r="H333" i="55"/>
  <c r="H334" i="55" s="1"/>
  <c r="G333" i="55"/>
  <c r="G334" i="55" s="1"/>
  <c r="F333" i="55"/>
  <c r="F334" i="55" s="1"/>
  <c r="W339" i="55"/>
  <c r="F338" i="55"/>
  <c r="F340" i="55" s="1"/>
  <c r="N353" i="25"/>
  <c r="I354" i="55"/>
  <c r="I355" i="55" s="1"/>
  <c r="H354" i="55"/>
  <c r="H355" i="55" s="1"/>
  <c r="G354" i="55"/>
  <c r="G355" i="55" s="1"/>
  <c r="W360" i="55"/>
  <c r="F359" i="55"/>
  <c r="F361" i="55" s="1"/>
  <c r="F362" i="55" s="1"/>
  <c r="N374" i="25"/>
  <c r="G375" i="55"/>
  <c r="G376" i="55" s="1"/>
  <c r="I375" i="55"/>
  <c r="I376" i="55" s="1"/>
  <c r="H375" i="55"/>
  <c r="H376" i="55" s="1"/>
  <c r="F380" i="55"/>
  <c r="F382" i="55" s="1"/>
  <c r="F383" i="55" s="1"/>
  <c r="F385" i="55" s="1"/>
  <c r="I419" i="55"/>
  <c r="W423" i="55" s="1"/>
  <c r="W444" i="55"/>
  <c r="I440" i="55"/>
  <c r="I442" i="55" s="1"/>
  <c r="I443" i="55" s="1"/>
  <c r="I461" i="55"/>
  <c r="I463" i="55" s="1"/>
  <c r="I464" i="55" s="1"/>
  <c r="I475" i="55"/>
  <c r="W479" i="55" s="1"/>
  <c r="W491" i="55"/>
  <c r="G489" i="55"/>
  <c r="W527" i="55"/>
  <c r="H524" i="55"/>
  <c r="B18" i="56"/>
  <c r="D732" i="56"/>
  <c r="B642" i="61"/>
  <c r="G257" i="55"/>
  <c r="G258" i="55" s="1"/>
  <c r="E193" i="55"/>
  <c r="E194" i="55" s="1"/>
  <c r="E107" i="55"/>
  <c r="E108" i="55" s="1"/>
  <c r="E137" i="55"/>
  <c r="E138" i="55" s="1"/>
  <c r="E479" i="55"/>
  <c r="H22" i="55"/>
  <c r="H23" i="55" s="1"/>
  <c r="H24" i="55" s="1"/>
  <c r="V43" i="55"/>
  <c r="H40" i="55"/>
  <c r="N53" i="25"/>
  <c r="H53" i="55"/>
  <c r="H54" i="55" s="1"/>
  <c r="I53" i="55"/>
  <c r="I54" i="55" s="1"/>
  <c r="F58" i="55"/>
  <c r="F61" i="55" s="1"/>
  <c r="N71" i="25"/>
  <c r="I71" i="55"/>
  <c r="I72" i="55" s="1"/>
  <c r="H71" i="55"/>
  <c r="H72" i="55" s="1"/>
  <c r="F76" i="55"/>
  <c r="V77" i="55" s="1"/>
  <c r="I83" i="55"/>
  <c r="I84" i="55" s="1"/>
  <c r="H100" i="55"/>
  <c r="H101" i="55" s="1"/>
  <c r="H102" i="55" s="1"/>
  <c r="V126" i="55"/>
  <c r="G124" i="55"/>
  <c r="V144" i="55"/>
  <c r="G142" i="55"/>
  <c r="I166" i="55"/>
  <c r="I167" i="55" s="1"/>
  <c r="I168" i="55" s="1"/>
  <c r="V178" i="55"/>
  <c r="E178" i="55"/>
  <c r="G184" i="55"/>
  <c r="V186" i="55" s="1"/>
  <c r="N197" i="25"/>
  <c r="H197" i="55"/>
  <c r="H198" i="55" s="1"/>
  <c r="I197" i="55"/>
  <c r="I198" i="55" s="1"/>
  <c r="F202" i="55"/>
  <c r="V203" i="55" s="1"/>
  <c r="N215" i="25"/>
  <c r="G215" i="55"/>
  <c r="G216" i="55" s="1"/>
  <c r="F215" i="55"/>
  <c r="F216" i="55" s="1"/>
  <c r="I215" i="55"/>
  <c r="I216" i="55" s="1"/>
  <c r="H215" i="55"/>
  <c r="H216" i="55" s="1"/>
  <c r="V230" i="55"/>
  <c r="I226" i="55"/>
  <c r="I227" i="55" s="1"/>
  <c r="I228" i="55" s="1"/>
  <c r="H244" i="55"/>
  <c r="H245" i="55" s="1"/>
  <c r="H246" i="55" s="1"/>
  <c r="E256" i="55"/>
  <c r="V265" i="55"/>
  <c r="H262" i="55"/>
  <c r="N275" i="25"/>
  <c r="H275" i="55"/>
  <c r="H276" i="55" s="1"/>
  <c r="G275" i="55"/>
  <c r="G276" i="55" s="1"/>
  <c r="I275" i="55"/>
  <c r="I276" i="55" s="1"/>
  <c r="V281" i="55"/>
  <c r="F280" i="55"/>
  <c r="F281" i="55" s="1"/>
  <c r="F282" i="55" s="1"/>
  <c r="E298" i="55"/>
  <c r="E301" i="55" s="1"/>
  <c r="H304" i="55"/>
  <c r="V307" i="55" s="1"/>
  <c r="W340" i="55"/>
  <c r="G338" i="55"/>
  <c r="G359" i="55"/>
  <c r="W361" i="55" s="1"/>
  <c r="G380" i="55"/>
  <c r="W382" i="55" s="1"/>
  <c r="N406" i="25"/>
  <c r="E407" i="55"/>
  <c r="E408" i="55" s="1"/>
  <c r="E410" i="55" s="1"/>
  <c r="I407" i="55"/>
  <c r="I408" i="55" s="1"/>
  <c r="H407" i="55"/>
  <c r="H408" i="55" s="1"/>
  <c r="F407" i="55"/>
  <c r="F408" i="55" s="1"/>
  <c r="W413" i="55"/>
  <c r="F412" i="55"/>
  <c r="F414" i="55" s="1"/>
  <c r="F415" i="55" s="1"/>
  <c r="N427" i="25"/>
  <c r="H428" i="55"/>
  <c r="H429" i="55" s="1"/>
  <c r="I428" i="55"/>
  <c r="I429" i="55" s="1"/>
  <c r="G428" i="55"/>
  <c r="G429" i="55" s="1"/>
  <c r="F433" i="55"/>
  <c r="F435" i="55" s="1"/>
  <c r="F436" i="55" s="1"/>
  <c r="N448" i="25"/>
  <c r="I449" i="55"/>
  <c r="I450" i="55" s="1"/>
  <c r="H449" i="55"/>
  <c r="H450" i="55" s="1"/>
  <c r="F449" i="55"/>
  <c r="F450" i="55" s="1"/>
  <c r="W455" i="55"/>
  <c r="F454" i="55"/>
  <c r="F456" i="55" s="1"/>
  <c r="F457" i="55" s="1"/>
  <c r="I484" i="55"/>
  <c r="I485" i="55" s="1"/>
  <c r="W504" i="55"/>
  <c r="F503" i="55"/>
  <c r="I524" i="55"/>
  <c r="I526" i="55" s="1"/>
  <c r="I527" i="55" s="1"/>
  <c r="G538" i="55"/>
  <c r="G540" i="55" s="1"/>
  <c r="A18" i="56"/>
  <c r="B591" i="25"/>
  <c r="B18" i="59"/>
  <c r="D732" i="60"/>
  <c r="B326" i="61"/>
  <c r="E65" i="55"/>
  <c r="E66" i="55" s="1"/>
  <c r="H257" i="55"/>
  <c r="H258" i="55" s="1"/>
  <c r="H83" i="55"/>
  <c r="H84" i="55" s="1"/>
  <c r="E354" i="55"/>
  <c r="E355" i="55" s="1"/>
  <c r="E402" i="55"/>
  <c r="E403" i="55" s="1"/>
  <c r="I17" i="55"/>
  <c r="I18" i="55" s="1"/>
  <c r="I22" i="55"/>
  <c r="I23" i="55" s="1"/>
  <c r="I24" i="55" s="1"/>
  <c r="I40" i="55"/>
  <c r="V44" i="55" s="1"/>
  <c r="V60" i="55"/>
  <c r="G58" i="55"/>
  <c r="G59" i="55" s="1"/>
  <c r="G60" i="55" s="1"/>
  <c r="G76" i="55"/>
  <c r="V78" i="55" s="1"/>
  <c r="N89" i="25"/>
  <c r="F89" i="55"/>
  <c r="F90" i="55" s="1"/>
  <c r="E89" i="55"/>
  <c r="E90" i="55" s="1"/>
  <c r="E92" i="55" s="1"/>
  <c r="F94" i="55"/>
  <c r="F97" i="55" s="1"/>
  <c r="V119" i="55"/>
  <c r="F118" i="55"/>
  <c r="F119" i="55" s="1"/>
  <c r="F120" i="55" s="1"/>
  <c r="V136" i="55"/>
  <c r="E136" i="55"/>
  <c r="E139" i="55" s="1"/>
  <c r="H142" i="55"/>
  <c r="V145" i="55" s="1"/>
  <c r="V154" i="55"/>
  <c r="E154" i="55"/>
  <c r="E157" i="55" s="1"/>
  <c r="F160" i="55"/>
  <c r="V161" i="55" s="1"/>
  <c r="N173" i="25"/>
  <c r="E173" i="55"/>
  <c r="E174" i="55" s="1"/>
  <c r="E176" i="55" s="1"/>
  <c r="V187" i="55"/>
  <c r="H184" i="55"/>
  <c r="V204" i="55"/>
  <c r="G202" i="55"/>
  <c r="F220" i="55"/>
  <c r="V221" i="55" s="1"/>
  <c r="N233" i="25"/>
  <c r="H233" i="55"/>
  <c r="H234" i="55" s="1"/>
  <c r="F233" i="55"/>
  <c r="F234" i="55" s="1"/>
  <c r="G233" i="55"/>
  <c r="G234" i="55" s="1"/>
  <c r="E233" i="55"/>
  <c r="E234" i="55" s="1"/>
  <c r="E236" i="55" s="1"/>
  <c r="F238" i="55"/>
  <c r="F239" i="55" s="1"/>
  <c r="F240" i="55" s="1"/>
  <c r="N293" i="25"/>
  <c r="F293" i="55"/>
  <c r="F294" i="55" s="1"/>
  <c r="I293" i="55"/>
  <c r="I294" i="55" s="1"/>
  <c r="I304" i="55"/>
  <c r="I305" i="55" s="1"/>
  <c r="I306" i="55" s="1"/>
  <c r="W331" i="55"/>
  <c r="E331" i="55"/>
  <c r="E335" i="55" s="1"/>
  <c r="H338" i="55"/>
  <c r="W341" i="55" s="1"/>
  <c r="H359" i="55"/>
  <c r="W362" i="55" s="1"/>
  <c r="W373" i="55"/>
  <c r="E373" i="55"/>
  <c r="E377" i="55" s="1"/>
  <c r="H380" i="55"/>
  <c r="H382" i="55" s="1"/>
  <c r="G412" i="55"/>
  <c r="G414" i="55" s="1"/>
  <c r="G415" i="55" s="1"/>
  <c r="W435" i="55"/>
  <c r="G433" i="55"/>
  <c r="G435" i="55" s="1"/>
  <c r="G436" i="55" s="1"/>
  <c r="G454" i="55"/>
  <c r="G470" i="55" s="1"/>
  <c r="I489" i="55"/>
  <c r="W493" i="55" s="1"/>
  <c r="W505" i="55"/>
  <c r="G503" i="55"/>
  <c r="E533" i="55"/>
  <c r="E534" i="55" s="1"/>
  <c r="W541" i="55"/>
  <c r="H538" i="55"/>
  <c r="B591" i="57"/>
  <c r="A18" i="59"/>
  <c r="A326" i="61"/>
  <c r="B591" i="61"/>
  <c r="W475" i="55"/>
  <c r="F263" i="55"/>
  <c r="F264" i="55" s="1"/>
  <c r="F191" i="55"/>
  <c r="F192" i="55" s="1"/>
  <c r="H263" i="55"/>
  <c r="H264" i="55" s="1"/>
  <c r="F524" i="55"/>
  <c r="W525" i="55" s="1"/>
  <c r="N29" i="25"/>
  <c r="E29" i="55"/>
  <c r="E30" i="55" s="1"/>
  <c r="V35" i="55"/>
  <c r="F34" i="55"/>
  <c r="F35" i="55" s="1"/>
  <c r="F36" i="55" s="1"/>
  <c r="E52" i="55"/>
  <c r="E70" i="55"/>
  <c r="E73" i="55" s="1"/>
  <c r="V79" i="55"/>
  <c r="H76" i="55"/>
  <c r="G94" i="55"/>
  <c r="V96" i="55" s="1"/>
  <c r="G118" i="55"/>
  <c r="V120" i="55" s="1"/>
  <c r="G161" i="55"/>
  <c r="G162" i="55" s="1"/>
  <c r="H202" i="55"/>
  <c r="H203" i="55" s="1"/>
  <c r="H204" i="55" s="1"/>
  <c r="S215" i="25"/>
  <c r="E215" i="25" s="1"/>
  <c r="E218" i="25" s="1"/>
  <c r="E214" i="55"/>
  <c r="E217" i="55" s="1"/>
  <c r="V222" i="55"/>
  <c r="G220" i="55"/>
  <c r="G221" i="55" s="1"/>
  <c r="G222" i="55" s="1"/>
  <c r="G238" i="55"/>
  <c r="V240" i="55" s="1"/>
  <c r="V257" i="55"/>
  <c r="F256" i="55"/>
  <c r="F257" i="55" s="1"/>
  <c r="F258" i="55" s="1"/>
  <c r="N269" i="25"/>
  <c r="I269" i="55"/>
  <c r="I270" i="55" s="1"/>
  <c r="H269" i="55"/>
  <c r="H270" i="55" s="1"/>
  <c r="E274" i="55"/>
  <c r="E277" i="55" s="1"/>
  <c r="H280" i="55"/>
  <c r="H281" i="55" s="1"/>
  <c r="H282" i="55" s="1"/>
  <c r="V299" i="55"/>
  <c r="F298" i="55"/>
  <c r="F299" i="55" s="1"/>
  <c r="F300" i="55" s="1"/>
  <c r="N311" i="25"/>
  <c r="F311" i="55"/>
  <c r="F312" i="55" s="1"/>
  <c r="I340" i="55"/>
  <c r="I341" i="55" s="1"/>
  <c r="W363" i="55"/>
  <c r="I359" i="55"/>
  <c r="I361" i="55" s="1"/>
  <c r="I380" i="55"/>
  <c r="I382" i="55" s="1"/>
  <c r="I383" i="55" s="1"/>
  <c r="H412" i="55"/>
  <c r="H414" i="55" s="1"/>
  <c r="H415" i="55" s="1"/>
  <c r="W436" i="55"/>
  <c r="H433" i="55"/>
  <c r="H435" i="55" s="1"/>
  <c r="H436" i="55" s="1"/>
  <c r="S448" i="25"/>
  <c r="E448" i="25" s="1"/>
  <c r="E452" i="25" s="1"/>
  <c r="E447" i="55"/>
  <c r="E451" i="55" s="1"/>
  <c r="H454" i="55"/>
  <c r="W457" i="55" s="1"/>
  <c r="H498" i="55"/>
  <c r="H499" i="55" s="1"/>
  <c r="F517" i="55"/>
  <c r="F519" i="55" s="1"/>
  <c r="F520" i="55" s="1"/>
  <c r="W542" i="55"/>
  <c r="I538" i="55"/>
  <c r="B18" i="25"/>
  <c r="B604" i="57"/>
  <c r="B642" i="58"/>
  <c r="A326" i="60"/>
  <c r="B604" i="61"/>
  <c r="B629" i="62"/>
  <c r="I257" i="55"/>
  <c r="I258" i="55" s="1"/>
  <c r="H113" i="55"/>
  <c r="H114" i="55" s="1"/>
  <c r="H41" i="55"/>
  <c r="H42" i="55" s="1"/>
  <c r="I311" i="55"/>
  <c r="I312" i="55" s="1"/>
  <c r="H368" i="55"/>
  <c r="H369" i="55" s="1"/>
  <c r="E458" i="55"/>
  <c r="N17" i="25"/>
  <c r="F17" i="55"/>
  <c r="E17" i="55"/>
  <c r="G34" i="55"/>
  <c r="G35" i="55" s="1"/>
  <c r="G36" i="55" s="1"/>
  <c r="E88" i="55"/>
  <c r="E91" i="55" s="1"/>
  <c r="V97" i="55"/>
  <c r="H94" i="55"/>
  <c r="H95" i="55" s="1"/>
  <c r="H96" i="55" s="1"/>
  <c r="E113" i="55"/>
  <c r="E114" i="55" s="1"/>
  <c r="E116" i="55" s="1"/>
  <c r="V121" i="55"/>
  <c r="H118" i="55"/>
  <c r="H119" i="55" s="1"/>
  <c r="H120" i="55" s="1"/>
  <c r="N131" i="25"/>
  <c r="H131" i="55"/>
  <c r="H132" i="55" s="1"/>
  <c r="V137" i="55"/>
  <c r="F136" i="55"/>
  <c r="F137" i="55" s="1"/>
  <c r="F138" i="55" s="1"/>
  <c r="N149" i="25"/>
  <c r="I149" i="55"/>
  <c r="I150" i="55" s="1"/>
  <c r="F149" i="55"/>
  <c r="F150" i="55" s="1"/>
  <c r="H149" i="55"/>
  <c r="H150" i="55" s="1"/>
  <c r="G149" i="55"/>
  <c r="G150" i="55" s="1"/>
  <c r="E149" i="55"/>
  <c r="E150" i="55" s="1"/>
  <c r="V155" i="55"/>
  <c r="F154" i="55"/>
  <c r="E172" i="55"/>
  <c r="E175" i="55" s="1"/>
  <c r="V180" i="55"/>
  <c r="G178" i="55"/>
  <c r="G179" i="55" s="1"/>
  <c r="G180" i="55" s="1"/>
  <c r="I202" i="55"/>
  <c r="I203" i="55" s="1"/>
  <c r="I204" i="55" s="1"/>
  <c r="H220" i="55"/>
  <c r="H221" i="55" s="1"/>
  <c r="H222" i="55" s="1"/>
  <c r="V232" i="55"/>
  <c r="W232" i="55" s="1"/>
  <c r="E232" i="55"/>
  <c r="E235" i="55" s="1"/>
  <c r="V241" i="55"/>
  <c r="H238" i="55"/>
  <c r="H239" i="55" s="1"/>
  <c r="H240" i="55" s="1"/>
  <c r="G256" i="55"/>
  <c r="V258" i="55" s="1"/>
  <c r="V284" i="55"/>
  <c r="I280" i="55"/>
  <c r="E292" i="55"/>
  <c r="E295" i="55" s="1"/>
  <c r="G298" i="55"/>
  <c r="V300" i="55" s="1"/>
  <c r="N325" i="25"/>
  <c r="I326" i="55"/>
  <c r="H326" i="55"/>
  <c r="H327" i="55" s="1"/>
  <c r="N346" i="25"/>
  <c r="G347" i="55"/>
  <c r="G348" i="55" s="1"/>
  <c r="E347" i="55"/>
  <c r="E348" i="55" s="1"/>
  <c r="H347" i="55"/>
  <c r="H348" i="55" s="1"/>
  <c r="I347" i="55"/>
  <c r="I348" i="55" s="1"/>
  <c r="W353" i="55"/>
  <c r="F352" i="55"/>
  <c r="F354" i="55" s="1"/>
  <c r="F355" i="55" s="1"/>
  <c r="N367" i="25"/>
  <c r="I368" i="55"/>
  <c r="I369" i="55" s="1"/>
  <c r="F373" i="55"/>
  <c r="W374" i="55" s="1"/>
  <c r="N388" i="25"/>
  <c r="H389" i="55"/>
  <c r="H390" i="55" s="1"/>
  <c r="G389" i="55"/>
  <c r="G390" i="55" s="1"/>
  <c r="F389" i="55"/>
  <c r="F390" i="55" s="1"/>
  <c r="W416" i="55"/>
  <c r="I412" i="55"/>
  <c r="I414" i="55" s="1"/>
  <c r="I415" i="55" s="1"/>
  <c r="I433" i="55"/>
  <c r="I470" i="55" s="1"/>
  <c r="I454" i="55"/>
  <c r="W458" i="55" s="1"/>
  <c r="W483" i="55"/>
  <c r="F482" i="55"/>
  <c r="I503" i="55"/>
  <c r="W507" i="55" s="1"/>
  <c r="G517" i="55"/>
  <c r="W519" i="55" s="1"/>
  <c r="B18" i="57"/>
  <c r="B18" i="61"/>
  <c r="B642" i="62"/>
  <c r="F289" i="55"/>
  <c r="I113" i="55"/>
  <c r="I114" i="55" s="1"/>
  <c r="G326" i="55"/>
  <c r="G327" i="55" s="1"/>
  <c r="E277" i="48"/>
  <c r="E280" i="48" s="1"/>
  <c r="E295" i="48"/>
  <c r="E298" i="48" s="1"/>
  <c r="E328" i="49"/>
  <c r="E332" i="49" s="1"/>
  <c r="E356" i="49"/>
  <c r="E360" i="49" s="1"/>
  <c r="E384" i="49"/>
  <c r="E388" i="49" s="1"/>
  <c r="E478" i="49"/>
  <c r="E482" i="49" s="1"/>
  <c r="E458" i="50"/>
  <c r="E462" i="50" s="1"/>
  <c r="E349" i="52"/>
  <c r="E353" i="52" s="1"/>
  <c r="E377" i="52"/>
  <c r="E381" i="52" s="1"/>
  <c r="I564" i="55"/>
  <c r="E499" i="63"/>
  <c r="E503" i="63" s="1"/>
  <c r="E564" i="55"/>
  <c r="G564" i="55"/>
  <c r="E439" i="51"/>
  <c r="E440" i="51" s="1"/>
  <c r="E441" i="51"/>
  <c r="E50" i="52"/>
  <c r="E51" i="52" s="1"/>
  <c r="E53" i="52" s="1"/>
  <c r="E158" i="52"/>
  <c r="E159" i="52" s="1"/>
  <c r="E161" i="52" s="1"/>
  <c r="E182" i="52"/>
  <c r="E183" i="52" s="1"/>
  <c r="E184" i="52"/>
  <c r="E284" i="52"/>
  <c r="E285" i="52" s="1"/>
  <c r="E287" i="52" s="1"/>
  <c r="E372" i="52"/>
  <c r="E373" i="52" s="1"/>
  <c r="E375" i="52" s="1"/>
  <c r="E487" i="52"/>
  <c r="E488" i="52" s="1"/>
  <c r="E489" i="52"/>
  <c r="E515" i="52"/>
  <c r="E516" i="52" s="1"/>
  <c r="E517" i="52"/>
  <c r="E26" i="54"/>
  <c r="E27" i="54" s="1"/>
  <c r="E29" i="54" s="1"/>
  <c r="E80" i="54"/>
  <c r="E81" i="54" s="1"/>
  <c r="E83" i="54" s="1"/>
  <c r="E176" i="54"/>
  <c r="E177" i="54" s="1"/>
  <c r="E178" i="54"/>
  <c r="E397" i="50"/>
  <c r="E398" i="50" s="1"/>
  <c r="E399" i="50"/>
  <c r="E400" i="50" s="1"/>
  <c r="E432" i="50"/>
  <c r="E433" i="50" s="1"/>
  <c r="E435" i="50" s="1"/>
  <c r="E38" i="51"/>
  <c r="E39" i="51" s="1"/>
  <c r="E41" i="51" s="1"/>
  <c r="E40" i="51"/>
  <c r="E56" i="51"/>
  <c r="E57" i="51" s="1"/>
  <c r="E58" i="51"/>
  <c r="E128" i="51"/>
  <c r="E129" i="51" s="1"/>
  <c r="E130" i="51"/>
  <c r="E182" i="51"/>
  <c r="E183" i="51" s="1"/>
  <c r="E184" i="51"/>
  <c r="E254" i="51"/>
  <c r="E255" i="51" s="1"/>
  <c r="E256" i="51"/>
  <c r="E272" i="51"/>
  <c r="E273" i="51" s="1"/>
  <c r="E274" i="51"/>
  <c r="E302" i="51"/>
  <c r="E303" i="51" s="1"/>
  <c r="E305" i="51" s="1"/>
  <c r="E372" i="51"/>
  <c r="E373" i="51" s="1"/>
  <c r="E375" i="51" s="1"/>
  <c r="E487" i="51"/>
  <c r="E488" i="51" s="1"/>
  <c r="E489" i="51"/>
  <c r="E515" i="51"/>
  <c r="E516" i="51" s="1"/>
  <c r="E517" i="51"/>
  <c r="E365" i="53"/>
  <c r="E366" i="53" s="1"/>
  <c r="E368" i="53" s="1"/>
  <c r="E411" i="53"/>
  <c r="E412" i="53" s="1"/>
  <c r="E413" i="53"/>
  <c r="E446" i="53"/>
  <c r="E447" i="53" s="1"/>
  <c r="E449" i="53" s="1"/>
  <c r="E351" i="48"/>
  <c r="E352" i="48" s="1"/>
  <c r="E354" i="48" s="1"/>
  <c r="E534" i="48"/>
  <c r="E538" i="48" s="1"/>
  <c r="E395" i="49"/>
  <c r="E399" i="49" s="1"/>
  <c r="E416" i="49"/>
  <c r="E420" i="49" s="1"/>
  <c r="E437" i="49"/>
  <c r="E441" i="49" s="1"/>
  <c r="E458" i="49"/>
  <c r="E462" i="49" s="1"/>
  <c r="E38" i="50"/>
  <c r="E39" i="50" s="1"/>
  <c r="E40" i="50"/>
  <c r="E56" i="50"/>
  <c r="E57" i="50" s="1"/>
  <c r="E58" i="50"/>
  <c r="E128" i="50"/>
  <c r="E129" i="50" s="1"/>
  <c r="E130" i="50"/>
  <c r="E182" i="50"/>
  <c r="E183" i="50" s="1"/>
  <c r="E184" i="50"/>
  <c r="E272" i="50"/>
  <c r="E273" i="50" s="1"/>
  <c r="E274" i="50"/>
  <c r="E485" i="50"/>
  <c r="E494" i="50"/>
  <c r="E495" i="50" s="1"/>
  <c r="E497" i="50" s="1"/>
  <c r="E513" i="50"/>
  <c r="E349" i="51"/>
  <c r="E377" i="51"/>
  <c r="E492" i="52"/>
  <c r="E496" i="52" s="1"/>
  <c r="E527" i="52"/>
  <c r="E26" i="53"/>
  <c r="E27" i="53" s="1"/>
  <c r="E29" i="53" s="1"/>
  <c r="E134" i="53"/>
  <c r="E135" i="53" s="1"/>
  <c r="E137" i="53" s="1"/>
  <c r="E176" i="53"/>
  <c r="E177" i="53" s="1"/>
  <c r="E178" i="53"/>
  <c r="E188" i="53"/>
  <c r="E189" i="53" s="1"/>
  <c r="E191" i="53" s="1"/>
  <c r="E248" i="53"/>
  <c r="E249" i="53" s="1"/>
  <c r="E251" i="53" s="1"/>
  <c r="E250" i="53"/>
  <c r="E342" i="53"/>
  <c r="E346" i="53" s="1"/>
  <c r="E370" i="53"/>
  <c r="E374" i="53" s="1"/>
  <c r="E499" i="53"/>
  <c r="E379" i="49"/>
  <c r="E380" i="49" s="1"/>
  <c r="E382" i="49" s="1"/>
  <c r="E397" i="51"/>
  <c r="E398" i="51" s="1"/>
  <c r="E399" i="51"/>
  <c r="E400" i="51" s="1"/>
  <c r="E432" i="51"/>
  <c r="E433" i="51" s="1"/>
  <c r="E435" i="51" s="1"/>
  <c r="E56" i="52"/>
  <c r="E57" i="52" s="1"/>
  <c r="E58" i="52"/>
  <c r="E68" i="52"/>
  <c r="E69" i="52" s="1"/>
  <c r="E71" i="52" s="1"/>
  <c r="E140" i="52"/>
  <c r="E141" i="52" s="1"/>
  <c r="E143" i="52" s="1"/>
  <c r="E212" i="52"/>
  <c r="E213" i="52" s="1"/>
  <c r="E215" i="52" s="1"/>
  <c r="E272" i="52"/>
  <c r="E273" i="52" s="1"/>
  <c r="E274" i="52"/>
  <c r="E302" i="52"/>
  <c r="E303" i="52" s="1"/>
  <c r="E305" i="52" s="1"/>
  <c r="E344" i="52"/>
  <c r="E345" i="52" s="1"/>
  <c r="E347" i="52" s="1"/>
  <c r="E494" i="52"/>
  <c r="E495" i="52" s="1"/>
  <c r="E497" i="52" s="1"/>
  <c r="E62" i="54"/>
  <c r="E63" i="54" s="1"/>
  <c r="E65" i="54" s="1"/>
  <c r="E134" i="54"/>
  <c r="E135" i="54" s="1"/>
  <c r="E137" i="54" s="1"/>
  <c r="E152" i="54"/>
  <c r="E153" i="54" s="1"/>
  <c r="E155" i="54" s="1"/>
  <c r="E170" i="54"/>
  <c r="E171" i="54" s="1"/>
  <c r="E173" i="54" s="1"/>
  <c r="E439" i="50"/>
  <c r="E440" i="50" s="1"/>
  <c r="E441" i="50"/>
  <c r="E32" i="51"/>
  <c r="E33" i="51" s="1"/>
  <c r="E35" i="51" s="1"/>
  <c r="E50" i="51"/>
  <c r="E51" i="51" s="1"/>
  <c r="E53" i="51" s="1"/>
  <c r="E68" i="51"/>
  <c r="E69" i="51" s="1"/>
  <c r="E122" i="51"/>
  <c r="E123" i="51" s="1"/>
  <c r="E125" i="51" s="1"/>
  <c r="E140" i="51"/>
  <c r="E141" i="51" s="1"/>
  <c r="E143" i="51" s="1"/>
  <c r="E158" i="51"/>
  <c r="E159" i="51" s="1"/>
  <c r="E161" i="51" s="1"/>
  <c r="E176" i="51"/>
  <c r="E177" i="51" s="1"/>
  <c r="E179" i="51" s="1"/>
  <c r="E194" i="51"/>
  <c r="E195" i="51" s="1"/>
  <c r="E197" i="51" s="1"/>
  <c r="E212" i="51"/>
  <c r="E213" i="51" s="1"/>
  <c r="E215" i="51" s="1"/>
  <c r="E230" i="51"/>
  <c r="E231" i="51" s="1"/>
  <c r="E233" i="51" s="1"/>
  <c r="E248" i="51"/>
  <c r="E249" i="51" s="1"/>
  <c r="E251" i="51" s="1"/>
  <c r="E266" i="51"/>
  <c r="E267" i="51" s="1"/>
  <c r="E269" i="51" s="1"/>
  <c r="E284" i="51"/>
  <c r="E285" i="51" s="1"/>
  <c r="E344" i="51"/>
  <c r="E345" i="51" s="1"/>
  <c r="E347" i="51" s="1"/>
  <c r="E337" i="53"/>
  <c r="E338" i="53" s="1"/>
  <c r="E340" i="53" s="1"/>
  <c r="E404" i="53"/>
  <c r="E405" i="53" s="1"/>
  <c r="E407" i="53" s="1"/>
  <c r="E453" i="53"/>
  <c r="E454" i="53" s="1"/>
  <c r="E455" i="53"/>
  <c r="E328" i="48"/>
  <c r="E332" i="48" s="1"/>
  <c r="E356" i="48"/>
  <c r="E360" i="48" s="1"/>
  <c r="E384" i="48"/>
  <c r="E388" i="48" s="1"/>
  <c r="E478" i="48"/>
  <c r="E482" i="48" s="1"/>
  <c r="E487" i="48"/>
  <c r="E488" i="48" s="1"/>
  <c r="E490" i="48" s="1"/>
  <c r="E515" i="48"/>
  <c r="E516" i="48" s="1"/>
  <c r="E518" i="48" s="1"/>
  <c r="E19" i="49"/>
  <c r="E22" i="49" s="1"/>
  <c r="E37" i="49"/>
  <c r="E40" i="49" s="1"/>
  <c r="E50" i="49"/>
  <c r="E51" i="49" s="1"/>
  <c r="E53" i="49" s="1"/>
  <c r="E55" i="49"/>
  <c r="E68" i="49"/>
  <c r="E69" i="49" s="1"/>
  <c r="E71" i="49" s="1"/>
  <c r="E73" i="49"/>
  <c r="E76" i="49" s="1"/>
  <c r="E86" i="49"/>
  <c r="E87" i="49" s="1"/>
  <c r="E89" i="49" s="1"/>
  <c r="E91" i="49"/>
  <c r="E94" i="49" s="1"/>
  <c r="E109" i="49"/>
  <c r="E112" i="49" s="1"/>
  <c r="E122" i="49"/>
  <c r="E123" i="49" s="1"/>
  <c r="E125" i="49" s="1"/>
  <c r="E127" i="49"/>
  <c r="E140" i="49"/>
  <c r="E141" i="49" s="1"/>
  <c r="E143" i="49" s="1"/>
  <c r="E145" i="49"/>
  <c r="E148" i="49" s="1"/>
  <c r="E158" i="49"/>
  <c r="E159" i="49" s="1"/>
  <c r="E161" i="49" s="1"/>
  <c r="E163" i="49"/>
  <c r="E166" i="49" s="1"/>
  <c r="E181" i="49"/>
  <c r="E194" i="49"/>
  <c r="E195" i="49" s="1"/>
  <c r="E197" i="49" s="1"/>
  <c r="E199" i="49"/>
  <c r="E217" i="49"/>
  <c r="E220" i="49" s="1"/>
  <c r="E235" i="49"/>
  <c r="E238" i="49" s="1"/>
  <c r="E253" i="49"/>
  <c r="E256" i="49" s="1"/>
  <c r="E271" i="49"/>
  <c r="E284" i="49"/>
  <c r="E285" i="49" s="1"/>
  <c r="E287" i="49" s="1"/>
  <c r="E289" i="49"/>
  <c r="E292" i="49" s="1"/>
  <c r="E302" i="49"/>
  <c r="E303" i="49" s="1"/>
  <c r="E305" i="49" s="1"/>
  <c r="E307" i="49"/>
  <c r="E310" i="49" s="1"/>
  <c r="E344" i="49"/>
  <c r="E345" i="49" s="1"/>
  <c r="E347" i="49" s="1"/>
  <c r="E372" i="49"/>
  <c r="E373" i="49" s="1"/>
  <c r="E375" i="49" s="1"/>
  <c r="E485" i="49"/>
  <c r="E494" i="49"/>
  <c r="E495" i="49" s="1"/>
  <c r="E497" i="49" s="1"/>
  <c r="E513" i="49"/>
  <c r="AA513" i="49" s="1"/>
  <c r="AF513" i="49" s="1"/>
  <c r="E349" i="50"/>
  <c r="E353" i="50" s="1"/>
  <c r="E377" i="50"/>
  <c r="E381" i="50" s="1"/>
  <c r="E492" i="51"/>
  <c r="E527" i="51"/>
  <c r="E365" i="52"/>
  <c r="E366" i="52" s="1"/>
  <c r="E368" i="52" s="1"/>
  <c r="E404" i="52"/>
  <c r="E405" i="52" s="1"/>
  <c r="E407" i="52" s="1"/>
  <c r="E409" i="52"/>
  <c r="E413" i="52" s="1"/>
  <c r="E425" i="52"/>
  <c r="E426" i="52" s="1"/>
  <c r="E428" i="52" s="1"/>
  <c r="E430" i="52"/>
  <c r="E434" i="52" s="1"/>
  <c r="E446" i="52"/>
  <c r="E447" i="52" s="1"/>
  <c r="E449" i="52" s="1"/>
  <c r="E451" i="52"/>
  <c r="E455" i="52" s="1"/>
  <c r="E471" i="52"/>
  <c r="E508" i="52"/>
  <c r="E509" i="52" s="1"/>
  <c r="E511" i="52" s="1"/>
  <c r="E506" i="53"/>
  <c r="E522" i="53"/>
  <c r="E523" i="53" s="1"/>
  <c r="E525" i="53" s="1"/>
  <c r="E425" i="48"/>
  <c r="E426" i="48" s="1"/>
  <c r="E428" i="48" s="1"/>
  <c r="E427" i="48"/>
  <c r="E453" i="51"/>
  <c r="E454" i="51" s="1"/>
  <c r="E455" i="51"/>
  <c r="E14" i="52"/>
  <c r="E15" i="52" s="1"/>
  <c r="E16" i="52"/>
  <c r="E62" i="52"/>
  <c r="E63" i="52" s="1"/>
  <c r="E65" i="52" s="1"/>
  <c r="E122" i="52"/>
  <c r="E123" i="52" s="1"/>
  <c r="E124" i="52"/>
  <c r="E188" i="52"/>
  <c r="E189" i="52" s="1"/>
  <c r="E191" i="52" s="1"/>
  <c r="E248" i="52"/>
  <c r="E249" i="52" s="1"/>
  <c r="E250" i="52"/>
  <c r="E501" i="52"/>
  <c r="E502" i="52" s="1"/>
  <c r="E503" i="52"/>
  <c r="U5" i="49"/>
  <c r="E494" i="48"/>
  <c r="E495" i="48" s="1"/>
  <c r="E497" i="48" s="1"/>
  <c r="E446" i="50"/>
  <c r="E447" i="50" s="1"/>
  <c r="E449" i="50" s="1"/>
  <c r="E104" i="51"/>
  <c r="E105" i="51" s="1"/>
  <c r="E106" i="51"/>
  <c r="E170" i="51"/>
  <c r="E171" i="51" s="1"/>
  <c r="E173" i="51" s="1"/>
  <c r="E501" i="51"/>
  <c r="E502" i="51" s="1"/>
  <c r="E503" i="51"/>
  <c r="E522" i="52"/>
  <c r="E523" i="52" s="1"/>
  <c r="E525" i="52" s="1"/>
  <c r="E418" i="53"/>
  <c r="E419" i="53" s="1"/>
  <c r="E421" i="53" s="1"/>
  <c r="E425" i="53"/>
  <c r="E426" i="53" s="1"/>
  <c r="E427" i="53"/>
  <c r="E460" i="53"/>
  <c r="E461" i="53" s="1"/>
  <c r="E463" i="53" s="1"/>
  <c r="E536" i="53"/>
  <c r="E537" i="53" s="1"/>
  <c r="E539" i="53" s="1"/>
  <c r="V6" i="52"/>
  <c r="E349" i="48"/>
  <c r="E353" i="48" s="1"/>
  <c r="E377" i="48"/>
  <c r="E381" i="48" s="1"/>
  <c r="E473" i="48"/>
  <c r="E474" i="48" s="1"/>
  <c r="E476" i="48" s="1"/>
  <c r="E409" i="49"/>
  <c r="E413" i="49" s="1"/>
  <c r="E430" i="49"/>
  <c r="E451" i="49"/>
  <c r="E455" i="49" s="1"/>
  <c r="E471" i="49"/>
  <c r="E508" i="49"/>
  <c r="E509" i="49" s="1"/>
  <c r="E511" i="49" s="1"/>
  <c r="E13" i="50"/>
  <c r="E31" i="50"/>
  <c r="E34" i="50" s="1"/>
  <c r="E44" i="50"/>
  <c r="E45" i="50" s="1"/>
  <c r="E47" i="50" s="1"/>
  <c r="E49" i="50"/>
  <c r="E67" i="50"/>
  <c r="E70" i="50" s="1"/>
  <c r="E80" i="50"/>
  <c r="E81" i="50" s="1"/>
  <c r="E83" i="50" s="1"/>
  <c r="E85" i="50"/>
  <c r="E98" i="50"/>
  <c r="E99" i="50" s="1"/>
  <c r="E101" i="50" s="1"/>
  <c r="E103" i="50"/>
  <c r="E106" i="50" s="1"/>
  <c r="E121" i="50"/>
  <c r="E139" i="50"/>
  <c r="E157" i="50"/>
  <c r="E160" i="50" s="1"/>
  <c r="E170" i="50"/>
  <c r="E171" i="50" s="1"/>
  <c r="E173" i="50" s="1"/>
  <c r="E175" i="50"/>
  <c r="E188" i="50"/>
  <c r="E189" i="50" s="1"/>
  <c r="E191" i="50" s="1"/>
  <c r="E193" i="50"/>
  <c r="E206" i="50"/>
  <c r="E207" i="50" s="1"/>
  <c r="E209" i="50" s="1"/>
  <c r="E211" i="50"/>
  <c r="E214" i="50" s="1"/>
  <c r="E224" i="50"/>
  <c r="E225" i="50" s="1"/>
  <c r="E227" i="50" s="1"/>
  <c r="E229" i="50"/>
  <c r="E247" i="50"/>
  <c r="E260" i="50"/>
  <c r="E261" i="50" s="1"/>
  <c r="E263" i="50" s="1"/>
  <c r="E265" i="50"/>
  <c r="E278" i="50"/>
  <c r="E279" i="50" s="1"/>
  <c r="E281" i="50" s="1"/>
  <c r="E283" i="50"/>
  <c r="E286" i="50" s="1"/>
  <c r="E296" i="50"/>
  <c r="E297" i="50" s="1"/>
  <c r="E299" i="50" s="1"/>
  <c r="E301" i="50"/>
  <c r="E304" i="50" s="1"/>
  <c r="E342" i="50"/>
  <c r="E370" i="50"/>
  <c r="E499" i="50"/>
  <c r="E506" i="51"/>
  <c r="E510" i="51" s="1"/>
  <c r="E20" i="53"/>
  <c r="E21" i="53" s="1"/>
  <c r="E23" i="53" s="1"/>
  <c r="E25" i="53"/>
  <c r="E28" i="53" s="1"/>
  <c r="E38" i="53"/>
  <c r="E39" i="53" s="1"/>
  <c r="E41" i="53" s="1"/>
  <c r="E43" i="53"/>
  <c r="E61" i="53"/>
  <c r="E74" i="53"/>
  <c r="E75" i="53" s="1"/>
  <c r="E77" i="53" s="1"/>
  <c r="E79" i="53"/>
  <c r="E92" i="53"/>
  <c r="E93" i="53" s="1"/>
  <c r="E95" i="53" s="1"/>
  <c r="E97" i="53"/>
  <c r="E100" i="53" s="1"/>
  <c r="E115" i="53"/>
  <c r="E133" i="53"/>
  <c r="E136" i="53" s="1"/>
  <c r="E151" i="53"/>
  <c r="E164" i="53"/>
  <c r="E165" i="53" s="1"/>
  <c r="E167" i="53" s="1"/>
  <c r="E169" i="53"/>
  <c r="E182" i="53"/>
  <c r="E183" i="53" s="1"/>
  <c r="E185" i="53" s="1"/>
  <c r="E187" i="53"/>
  <c r="E190" i="53" s="1"/>
  <c r="E205" i="53"/>
  <c r="E223" i="53"/>
  <c r="E226" i="53" s="1"/>
  <c r="E241" i="53"/>
  <c r="E244" i="53" s="1"/>
  <c r="E259" i="53"/>
  <c r="E277" i="53"/>
  <c r="E295" i="53"/>
  <c r="E308" i="53"/>
  <c r="E309" i="53" s="1"/>
  <c r="E311" i="53" s="1"/>
  <c r="E418" i="48"/>
  <c r="E419" i="48" s="1"/>
  <c r="E421" i="48" s="1"/>
  <c r="E460" i="48"/>
  <c r="E461" i="48" s="1"/>
  <c r="E463" i="48" s="1"/>
  <c r="E439" i="48"/>
  <c r="E440" i="48" s="1"/>
  <c r="E441" i="48"/>
  <c r="E529" i="50"/>
  <c r="E530" i="50" s="1"/>
  <c r="E531" i="50"/>
  <c r="E411" i="51"/>
  <c r="E412" i="51" s="1"/>
  <c r="E413" i="51"/>
  <c r="E473" i="51"/>
  <c r="E474" i="51" s="1"/>
  <c r="E475" i="51"/>
  <c r="E44" i="52"/>
  <c r="E45" i="52" s="1"/>
  <c r="E47" i="52" s="1"/>
  <c r="E116" i="52"/>
  <c r="E117" i="52" s="1"/>
  <c r="E119" i="52" s="1"/>
  <c r="E194" i="52"/>
  <c r="E195" i="52" s="1"/>
  <c r="E196" i="52"/>
  <c r="E260" i="52"/>
  <c r="E261" i="52" s="1"/>
  <c r="E263" i="52" s="1"/>
  <c r="E480" i="54"/>
  <c r="E481" i="54" s="1"/>
  <c r="E483" i="54" s="1"/>
  <c r="E372" i="48"/>
  <c r="E373" i="48" s="1"/>
  <c r="E375" i="48" s="1"/>
  <c r="E337" i="50"/>
  <c r="E338" i="50" s="1"/>
  <c r="E340" i="50" s="1"/>
  <c r="E473" i="50"/>
  <c r="E474" i="50" s="1"/>
  <c r="E475" i="50"/>
  <c r="E14" i="51"/>
  <c r="E15" i="51" s="1"/>
  <c r="E16" i="51"/>
  <c r="E44" i="51"/>
  <c r="E45" i="51" s="1"/>
  <c r="E47" i="51" s="1"/>
  <c r="E80" i="51"/>
  <c r="E81" i="51" s="1"/>
  <c r="E83" i="51" s="1"/>
  <c r="E206" i="51"/>
  <c r="E207" i="51" s="1"/>
  <c r="E209" i="51" s="1"/>
  <c r="E224" i="51"/>
  <c r="E225" i="51" s="1"/>
  <c r="E227" i="51" s="1"/>
  <c r="E242" i="51"/>
  <c r="E243" i="51" s="1"/>
  <c r="E245" i="51" s="1"/>
  <c r="E260" i="51"/>
  <c r="E261" i="51" s="1"/>
  <c r="E263" i="51" s="1"/>
  <c r="E278" i="51"/>
  <c r="E279" i="51" s="1"/>
  <c r="E281" i="51" s="1"/>
  <c r="E14" i="49"/>
  <c r="E15" i="49" s="1"/>
  <c r="E16" i="49"/>
  <c r="E176" i="49"/>
  <c r="E177" i="49" s="1"/>
  <c r="E178" i="49"/>
  <c r="E179" i="49" s="1"/>
  <c r="E230" i="49"/>
  <c r="E231" i="49" s="1"/>
  <c r="E232" i="49"/>
  <c r="E248" i="49"/>
  <c r="E249" i="49" s="1"/>
  <c r="E250" i="49"/>
  <c r="E337" i="48"/>
  <c r="E338" i="48" s="1"/>
  <c r="E340" i="48" s="1"/>
  <c r="E365" i="48"/>
  <c r="E366" i="48" s="1"/>
  <c r="E368" i="48" s="1"/>
  <c r="E404" i="48"/>
  <c r="E405" i="48" s="1"/>
  <c r="E407" i="48" s="1"/>
  <c r="E411" i="48"/>
  <c r="E412" i="48" s="1"/>
  <c r="E413" i="48"/>
  <c r="E446" i="48"/>
  <c r="E447" i="48" s="1"/>
  <c r="E449" i="48" s="1"/>
  <c r="E453" i="48"/>
  <c r="E454" i="48" s="1"/>
  <c r="E455" i="48"/>
  <c r="E508" i="48"/>
  <c r="E509" i="48" s="1"/>
  <c r="E511" i="48" s="1"/>
  <c r="E330" i="50"/>
  <c r="E331" i="50" s="1"/>
  <c r="E333" i="50" s="1"/>
  <c r="E358" i="50"/>
  <c r="E359" i="50" s="1"/>
  <c r="E361" i="50" s="1"/>
  <c r="E386" i="50"/>
  <c r="E387" i="50" s="1"/>
  <c r="E389" i="50" s="1"/>
  <c r="E335" i="51"/>
  <c r="E365" i="51"/>
  <c r="E366" i="51" s="1"/>
  <c r="E367" i="51"/>
  <c r="E418" i="51"/>
  <c r="E419" i="51" s="1"/>
  <c r="E421" i="51" s="1"/>
  <c r="E425" i="51"/>
  <c r="E426" i="51" s="1"/>
  <c r="E427" i="51"/>
  <c r="E460" i="51"/>
  <c r="E461" i="51" s="1"/>
  <c r="E463" i="51" s="1"/>
  <c r="E520" i="51"/>
  <c r="E20" i="52"/>
  <c r="E21" i="52" s="1"/>
  <c r="E23" i="52" s="1"/>
  <c r="E26" i="52"/>
  <c r="E27" i="52" s="1"/>
  <c r="E28" i="52"/>
  <c r="E38" i="52"/>
  <c r="E39" i="52" s="1"/>
  <c r="E41" i="52" s="1"/>
  <c r="E74" i="52"/>
  <c r="E75" i="52" s="1"/>
  <c r="E77" i="52" s="1"/>
  <c r="E80" i="52"/>
  <c r="E81" i="52" s="1"/>
  <c r="E82" i="52"/>
  <c r="E92" i="52"/>
  <c r="E93" i="52" s="1"/>
  <c r="E95" i="52" s="1"/>
  <c r="E98" i="52"/>
  <c r="E99" i="52" s="1"/>
  <c r="E100" i="52"/>
  <c r="E110" i="52"/>
  <c r="E111" i="52" s="1"/>
  <c r="E113" i="52" s="1"/>
  <c r="E128" i="52"/>
  <c r="E129" i="52" s="1"/>
  <c r="E131" i="52" s="1"/>
  <c r="E146" i="52"/>
  <c r="E147" i="52" s="1"/>
  <c r="E149" i="52" s="1"/>
  <c r="E152" i="52"/>
  <c r="E153" i="52" s="1"/>
  <c r="E154" i="52"/>
  <c r="E164" i="52"/>
  <c r="E165" i="52" s="1"/>
  <c r="E167" i="52" s="1"/>
  <c r="E200" i="52"/>
  <c r="E201" i="52" s="1"/>
  <c r="E203" i="52" s="1"/>
  <c r="E218" i="52"/>
  <c r="E219" i="52" s="1"/>
  <c r="E221" i="52" s="1"/>
  <c r="E224" i="52"/>
  <c r="E225" i="52" s="1"/>
  <c r="E227" i="52" s="1"/>
  <c r="E226" i="52"/>
  <c r="E236" i="52"/>
  <c r="E237" i="52" s="1"/>
  <c r="E239" i="52" s="1"/>
  <c r="E242" i="52"/>
  <c r="E243" i="52" s="1"/>
  <c r="E244" i="52"/>
  <c r="E254" i="52"/>
  <c r="E255" i="52" s="1"/>
  <c r="E257" i="52" s="1"/>
  <c r="E290" i="52"/>
  <c r="E291" i="52" s="1"/>
  <c r="E293" i="52" s="1"/>
  <c r="E296" i="52"/>
  <c r="E297" i="52" s="1"/>
  <c r="E299" i="52" s="1"/>
  <c r="E298" i="52"/>
  <c r="E308" i="52"/>
  <c r="E309" i="52" s="1"/>
  <c r="E311" i="52" s="1"/>
  <c r="E328" i="53"/>
  <c r="E332" i="53" s="1"/>
  <c r="E356" i="53"/>
  <c r="E360" i="53" s="1"/>
  <c r="E384" i="53"/>
  <c r="E478" i="53"/>
  <c r="E482" i="53" s="1"/>
  <c r="E14" i="54"/>
  <c r="E15" i="54" s="1"/>
  <c r="E17" i="54" s="1"/>
  <c r="E19" i="54"/>
  <c r="E22" i="54" s="1"/>
  <c r="E32" i="54"/>
  <c r="E33" i="54" s="1"/>
  <c r="E35" i="54" s="1"/>
  <c r="E37" i="54"/>
  <c r="E50" i="54"/>
  <c r="E51" i="54" s="1"/>
  <c r="E53" i="54" s="1"/>
  <c r="E55" i="54"/>
  <c r="E68" i="54"/>
  <c r="E69" i="54" s="1"/>
  <c r="E71" i="54" s="1"/>
  <c r="E73" i="54"/>
  <c r="E86" i="54"/>
  <c r="E87" i="54" s="1"/>
  <c r="E89" i="54" s="1"/>
  <c r="E91" i="54"/>
  <c r="E104" i="54"/>
  <c r="E105" i="54" s="1"/>
  <c r="E107" i="54" s="1"/>
  <c r="E109" i="54"/>
  <c r="E122" i="54"/>
  <c r="E123" i="54" s="1"/>
  <c r="E125" i="54" s="1"/>
  <c r="E127" i="54"/>
  <c r="E130" i="54" s="1"/>
  <c r="E140" i="54"/>
  <c r="E141" i="54" s="1"/>
  <c r="E143" i="54" s="1"/>
  <c r="E145" i="54"/>
  <c r="E148" i="54" s="1"/>
  <c r="E158" i="54"/>
  <c r="E159" i="54" s="1"/>
  <c r="E161" i="54" s="1"/>
  <c r="E163" i="54"/>
  <c r="E181" i="54"/>
  <c r="E351" i="49"/>
  <c r="E352" i="49" s="1"/>
  <c r="E354" i="49" s="1"/>
  <c r="E432" i="48"/>
  <c r="E433" i="48" s="1"/>
  <c r="E435" i="48" s="1"/>
  <c r="E446" i="51"/>
  <c r="E447" i="51" s="1"/>
  <c r="E449" i="51" s="1"/>
  <c r="E86" i="52"/>
  <c r="E87" i="52" s="1"/>
  <c r="E88" i="52"/>
  <c r="E134" i="52"/>
  <c r="E135" i="52" s="1"/>
  <c r="E137" i="52" s="1"/>
  <c r="E176" i="52"/>
  <c r="E177" i="52" s="1"/>
  <c r="E178" i="52"/>
  <c r="E230" i="52"/>
  <c r="E231" i="52" s="1"/>
  <c r="E233" i="52" s="1"/>
  <c r="E232" i="52"/>
  <c r="E501" i="48"/>
  <c r="E502" i="48" s="1"/>
  <c r="E504" i="48" s="1"/>
  <c r="E260" i="49"/>
  <c r="E261" i="49" s="1"/>
  <c r="E263" i="49" s="1"/>
  <c r="E501" i="49"/>
  <c r="E502" i="49" s="1"/>
  <c r="E503" i="49"/>
  <c r="E504" i="49" s="1"/>
  <c r="E330" i="49"/>
  <c r="E331" i="49" s="1"/>
  <c r="E333" i="49" s="1"/>
  <c r="E358" i="49"/>
  <c r="E359" i="49" s="1"/>
  <c r="E361" i="49" s="1"/>
  <c r="E386" i="49"/>
  <c r="E387" i="49" s="1"/>
  <c r="E389" i="49" s="1"/>
  <c r="E418" i="50"/>
  <c r="E419" i="50" s="1"/>
  <c r="E421" i="50" s="1"/>
  <c r="E425" i="50"/>
  <c r="E426" i="50" s="1"/>
  <c r="E427" i="50"/>
  <c r="E20" i="51"/>
  <c r="E21" i="51" s="1"/>
  <c r="E23" i="51" s="1"/>
  <c r="E74" i="51"/>
  <c r="E75" i="51" s="1"/>
  <c r="E77" i="51" s="1"/>
  <c r="E92" i="51"/>
  <c r="E93" i="51" s="1"/>
  <c r="E95" i="51" s="1"/>
  <c r="E98" i="51"/>
  <c r="E99" i="51" s="1"/>
  <c r="E101" i="51" s="1"/>
  <c r="E100" i="51"/>
  <c r="E110" i="51"/>
  <c r="E111" i="51" s="1"/>
  <c r="E113" i="51" s="1"/>
  <c r="E116" i="51"/>
  <c r="E117" i="51" s="1"/>
  <c r="E118" i="51"/>
  <c r="E146" i="51"/>
  <c r="E147" i="51" s="1"/>
  <c r="E149" i="51" s="1"/>
  <c r="E152" i="51"/>
  <c r="E153" i="51" s="1"/>
  <c r="E154" i="51"/>
  <c r="E164" i="51"/>
  <c r="E165" i="51" s="1"/>
  <c r="E167" i="51" s="1"/>
  <c r="E188" i="51"/>
  <c r="E189" i="51" s="1"/>
  <c r="E190" i="51"/>
  <c r="E200" i="51"/>
  <c r="E201" i="51" s="1"/>
  <c r="E203" i="51" s="1"/>
  <c r="E218" i="51"/>
  <c r="E219" i="51" s="1"/>
  <c r="E221" i="51" s="1"/>
  <c r="E236" i="51"/>
  <c r="E237" i="51" s="1"/>
  <c r="E239" i="51" s="1"/>
  <c r="E290" i="51"/>
  <c r="E291" i="51" s="1"/>
  <c r="E293" i="51" s="1"/>
  <c r="E308" i="51"/>
  <c r="E309" i="51" s="1"/>
  <c r="E311" i="51" s="1"/>
  <c r="E534" i="52"/>
  <c r="E538" i="52" s="1"/>
  <c r="E397" i="53"/>
  <c r="E398" i="53" s="1"/>
  <c r="E399" i="53"/>
  <c r="E400" i="53" s="1"/>
  <c r="E432" i="53"/>
  <c r="E433" i="53" s="1"/>
  <c r="E435" i="53" s="1"/>
  <c r="E439" i="53"/>
  <c r="E440" i="53" s="1"/>
  <c r="E441" i="53"/>
  <c r="E351" i="54"/>
  <c r="E352" i="54" s="1"/>
  <c r="E353" i="54"/>
  <c r="E354" i="54" s="1"/>
  <c r="E379" i="54"/>
  <c r="E380" i="54" s="1"/>
  <c r="E381" i="54"/>
  <c r="E266" i="52"/>
  <c r="E267" i="52" s="1"/>
  <c r="E268" i="52"/>
  <c r="E269" i="52" s="1"/>
  <c r="E98" i="54"/>
  <c r="E99" i="54" s="1"/>
  <c r="E100" i="54"/>
  <c r="E529" i="48"/>
  <c r="E530" i="48" s="1"/>
  <c r="E532" i="48" s="1"/>
  <c r="E411" i="50"/>
  <c r="E412" i="50" s="1"/>
  <c r="E414" i="50" s="1"/>
  <c r="E413" i="50"/>
  <c r="E71" i="51"/>
  <c r="E134" i="51"/>
  <c r="E135" i="51" s="1"/>
  <c r="E137" i="51" s="1"/>
  <c r="E296" i="51"/>
  <c r="E297" i="51" s="1"/>
  <c r="E299" i="51" s="1"/>
  <c r="E104" i="49"/>
  <c r="E105" i="49" s="1"/>
  <c r="E106" i="49"/>
  <c r="E212" i="49"/>
  <c r="E213" i="49" s="1"/>
  <c r="E214" i="49"/>
  <c r="E522" i="50"/>
  <c r="E523" i="50" s="1"/>
  <c r="E525" i="50" s="1"/>
  <c r="E14" i="48"/>
  <c r="E15" i="48" s="1"/>
  <c r="E17" i="48" s="1"/>
  <c r="E506" i="48"/>
  <c r="E510" i="48" s="1"/>
  <c r="E522" i="48"/>
  <c r="E523" i="48" s="1"/>
  <c r="E525" i="48" s="1"/>
  <c r="E335" i="49"/>
  <c r="E363" i="49"/>
  <c r="E402" i="49"/>
  <c r="E406" i="49" s="1"/>
  <c r="E418" i="49"/>
  <c r="E419" i="49" s="1"/>
  <c r="E421" i="49" s="1"/>
  <c r="E423" i="49"/>
  <c r="E427" i="49" s="1"/>
  <c r="E444" i="49"/>
  <c r="E448" i="49" s="1"/>
  <c r="E460" i="49"/>
  <c r="E461" i="49" s="1"/>
  <c r="E463" i="49" s="1"/>
  <c r="E520" i="49"/>
  <c r="E536" i="49"/>
  <c r="E537" i="49" s="1"/>
  <c r="E539" i="49" s="1"/>
  <c r="E20" i="50"/>
  <c r="E21" i="50" s="1"/>
  <c r="E23" i="50" s="1"/>
  <c r="E26" i="50"/>
  <c r="E27" i="50" s="1"/>
  <c r="E28" i="50"/>
  <c r="E29" i="50" s="1"/>
  <c r="E62" i="50"/>
  <c r="E63" i="50" s="1"/>
  <c r="E64" i="50"/>
  <c r="E74" i="50"/>
  <c r="E75" i="50" s="1"/>
  <c r="E77" i="50" s="1"/>
  <c r="E92" i="50"/>
  <c r="E93" i="50" s="1"/>
  <c r="E95" i="50" s="1"/>
  <c r="E110" i="50"/>
  <c r="E111" i="50" s="1"/>
  <c r="E113" i="50" s="1"/>
  <c r="E116" i="50"/>
  <c r="E117" i="50" s="1"/>
  <c r="E118" i="50"/>
  <c r="E134" i="50"/>
  <c r="E135" i="50" s="1"/>
  <c r="E136" i="50"/>
  <c r="E137" i="50" s="1"/>
  <c r="E146" i="50"/>
  <c r="E147" i="50" s="1"/>
  <c r="E149" i="50" s="1"/>
  <c r="E152" i="50"/>
  <c r="E153" i="50" s="1"/>
  <c r="E154" i="50"/>
  <c r="E155" i="50" s="1"/>
  <c r="E164" i="50"/>
  <c r="E165" i="50" s="1"/>
  <c r="E167" i="50" s="1"/>
  <c r="E200" i="50"/>
  <c r="E201" i="50" s="1"/>
  <c r="E203" i="50" s="1"/>
  <c r="E218" i="50"/>
  <c r="E219" i="50" s="1"/>
  <c r="E221" i="50" s="1"/>
  <c r="E236" i="50"/>
  <c r="E237" i="50" s="1"/>
  <c r="E239" i="50" s="1"/>
  <c r="E242" i="50"/>
  <c r="E243" i="50" s="1"/>
  <c r="E244" i="50"/>
  <c r="E254" i="50"/>
  <c r="E255" i="50" s="1"/>
  <c r="E257" i="50" s="1"/>
  <c r="E290" i="50"/>
  <c r="E291" i="50" s="1"/>
  <c r="E293" i="50" s="1"/>
  <c r="E308" i="50"/>
  <c r="E309" i="50" s="1"/>
  <c r="E311" i="50" s="1"/>
  <c r="E480" i="50"/>
  <c r="E481" i="50" s="1"/>
  <c r="E483" i="50" s="1"/>
  <c r="E534" i="51"/>
  <c r="E328" i="52"/>
  <c r="E356" i="52"/>
  <c r="E384" i="52"/>
  <c r="E388" i="52" s="1"/>
  <c r="E478" i="52"/>
  <c r="E482" i="52" s="1"/>
  <c r="E14" i="53"/>
  <c r="E15" i="53" s="1"/>
  <c r="E17" i="53" s="1"/>
  <c r="E32" i="53"/>
  <c r="E33" i="53" s="1"/>
  <c r="E35" i="53" s="1"/>
  <c r="E50" i="53"/>
  <c r="E51" i="53" s="1"/>
  <c r="E53" i="53" s="1"/>
  <c r="E56" i="53"/>
  <c r="E57" i="53" s="1"/>
  <c r="E58" i="53"/>
  <c r="E68" i="53"/>
  <c r="E69" i="53" s="1"/>
  <c r="E71" i="53" s="1"/>
  <c r="E86" i="53"/>
  <c r="E87" i="53" s="1"/>
  <c r="E89" i="53" s="1"/>
  <c r="E104" i="53"/>
  <c r="E105" i="53" s="1"/>
  <c r="E107" i="53" s="1"/>
  <c r="E110" i="53"/>
  <c r="E111" i="53" s="1"/>
  <c r="E112" i="53"/>
  <c r="E122" i="53"/>
  <c r="E123" i="53" s="1"/>
  <c r="E125" i="53" s="1"/>
  <c r="E128" i="53"/>
  <c r="E129" i="53" s="1"/>
  <c r="E130" i="53"/>
  <c r="E131" i="53" s="1"/>
  <c r="E140" i="53"/>
  <c r="E141" i="53" s="1"/>
  <c r="E143" i="53" s="1"/>
  <c r="E146" i="53"/>
  <c r="E147" i="53" s="1"/>
  <c r="E148" i="53"/>
  <c r="E158" i="53"/>
  <c r="E159" i="53" s="1"/>
  <c r="E161" i="53" s="1"/>
  <c r="E194" i="53"/>
  <c r="E195" i="53" s="1"/>
  <c r="E197" i="53" s="1"/>
  <c r="E200" i="53"/>
  <c r="E201" i="53" s="1"/>
  <c r="E202" i="53"/>
  <c r="E212" i="53"/>
  <c r="E213" i="53" s="1"/>
  <c r="E215" i="53" s="1"/>
  <c r="E218" i="53"/>
  <c r="E219" i="53" s="1"/>
  <c r="E220" i="53"/>
  <c r="E230" i="53"/>
  <c r="E231" i="53" s="1"/>
  <c r="E233" i="53" s="1"/>
  <c r="E236" i="53"/>
  <c r="E237" i="53" s="1"/>
  <c r="E239" i="53" s="1"/>
  <c r="E238" i="53"/>
  <c r="E254" i="53"/>
  <c r="E255" i="53" s="1"/>
  <c r="E256" i="53"/>
  <c r="E266" i="53"/>
  <c r="E267" i="53" s="1"/>
  <c r="E269" i="53" s="1"/>
  <c r="E272" i="53"/>
  <c r="E273" i="53" s="1"/>
  <c r="E274" i="53"/>
  <c r="E284" i="53"/>
  <c r="E285" i="53" s="1"/>
  <c r="E287" i="53" s="1"/>
  <c r="E290" i="53"/>
  <c r="E291" i="53" s="1"/>
  <c r="E292" i="53"/>
  <c r="E302" i="53"/>
  <c r="E303" i="53" s="1"/>
  <c r="E305" i="53" s="1"/>
  <c r="E344" i="53"/>
  <c r="E345" i="53" s="1"/>
  <c r="E347" i="53" s="1"/>
  <c r="E372" i="53"/>
  <c r="E373" i="53" s="1"/>
  <c r="E375" i="53" s="1"/>
  <c r="E485" i="53"/>
  <c r="E489" i="53" s="1"/>
  <c r="E494" i="53"/>
  <c r="E495" i="53" s="1"/>
  <c r="E497" i="53" s="1"/>
  <c r="E513" i="53"/>
  <c r="E517" i="53" s="1"/>
  <c r="E529" i="53"/>
  <c r="E530" i="53" s="1"/>
  <c r="E532" i="53" s="1"/>
  <c r="E529" i="54"/>
  <c r="E530" i="54" s="1"/>
  <c r="E531" i="54"/>
  <c r="E397" i="48"/>
  <c r="E398" i="48" s="1"/>
  <c r="E399" i="48"/>
  <c r="E404" i="51"/>
  <c r="E405" i="51" s="1"/>
  <c r="E407" i="51" s="1"/>
  <c r="E32" i="52"/>
  <c r="E33" i="52" s="1"/>
  <c r="E34" i="52"/>
  <c r="E104" i="52"/>
  <c r="E105" i="52" s="1"/>
  <c r="E106" i="52"/>
  <c r="E170" i="52"/>
  <c r="E171" i="52" s="1"/>
  <c r="E173" i="52" s="1"/>
  <c r="E206" i="52"/>
  <c r="E207" i="52" s="1"/>
  <c r="E209" i="52" s="1"/>
  <c r="E278" i="52"/>
  <c r="E279" i="52" s="1"/>
  <c r="E281" i="52" s="1"/>
  <c r="E44" i="54"/>
  <c r="E45" i="54" s="1"/>
  <c r="E46" i="54"/>
  <c r="E116" i="54"/>
  <c r="E117" i="54" s="1"/>
  <c r="E118" i="54"/>
  <c r="E188" i="54"/>
  <c r="E189" i="54" s="1"/>
  <c r="E190" i="54"/>
  <c r="E278" i="54"/>
  <c r="E279" i="54" s="1"/>
  <c r="E280" i="54"/>
  <c r="E344" i="48"/>
  <c r="E345" i="48" s="1"/>
  <c r="E347" i="48" s="1"/>
  <c r="E529" i="49"/>
  <c r="E530" i="49" s="1"/>
  <c r="E531" i="49"/>
  <c r="E365" i="50"/>
  <c r="E366" i="50" s="1"/>
  <c r="E368" i="50" s="1"/>
  <c r="E404" i="50"/>
  <c r="E405" i="50" s="1"/>
  <c r="E407" i="50" s="1"/>
  <c r="E453" i="50"/>
  <c r="E454" i="50" s="1"/>
  <c r="E455" i="50"/>
  <c r="E508" i="50"/>
  <c r="E509" i="50" s="1"/>
  <c r="E511" i="50" s="1"/>
  <c r="E26" i="51"/>
  <c r="E27" i="51" s="1"/>
  <c r="E29" i="51" s="1"/>
  <c r="E62" i="51"/>
  <c r="E63" i="51" s="1"/>
  <c r="E65" i="51" s="1"/>
  <c r="E86" i="51"/>
  <c r="E87" i="51" s="1"/>
  <c r="E88" i="51"/>
  <c r="E287" i="51"/>
  <c r="E32" i="49"/>
  <c r="E33" i="49" s="1"/>
  <c r="E34" i="49"/>
  <c r="E35" i="49" s="1"/>
  <c r="E134" i="49"/>
  <c r="E135" i="49" s="1"/>
  <c r="E137" i="49" s="1"/>
  <c r="E224" i="49"/>
  <c r="E225" i="49" s="1"/>
  <c r="E227" i="49" s="1"/>
  <c r="E242" i="49"/>
  <c r="E243" i="49" s="1"/>
  <c r="E245" i="49" s="1"/>
  <c r="E266" i="49"/>
  <c r="E267" i="49" s="1"/>
  <c r="E268" i="49"/>
  <c r="E296" i="49"/>
  <c r="E297" i="49" s="1"/>
  <c r="E299" i="49" s="1"/>
  <c r="E337" i="52"/>
  <c r="E338" i="52" s="1"/>
  <c r="E339" i="52"/>
  <c r="E340" i="52" s="1"/>
  <c r="E386" i="48"/>
  <c r="E387" i="48" s="1"/>
  <c r="E389" i="48" s="1"/>
  <c r="E20" i="49"/>
  <c r="E21" i="49" s="1"/>
  <c r="E23" i="49" s="1"/>
  <c r="E25" i="49"/>
  <c r="E28" i="49" s="1"/>
  <c r="E38" i="49"/>
  <c r="E39" i="49" s="1"/>
  <c r="E41" i="49" s="1"/>
  <c r="E43" i="49"/>
  <c r="E61" i="49"/>
  <c r="E74" i="49"/>
  <c r="E75" i="49" s="1"/>
  <c r="E77" i="49" s="1"/>
  <c r="E79" i="49"/>
  <c r="E97" i="49"/>
  <c r="E110" i="49"/>
  <c r="E111" i="49" s="1"/>
  <c r="E113" i="49" s="1"/>
  <c r="E115" i="49"/>
  <c r="E118" i="49" s="1"/>
  <c r="E133" i="49"/>
  <c r="E136" i="49" s="1"/>
  <c r="E146" i="49"/>
  <c r="E147" i="49" s="1"/>
  <c r="E149" i="49" s="1"/>
  <c r="E151" i="49"/>
  <c r="E164" i="49"/>
  <c r="E165" i="49" s="1"/>
  <c r="E167" i="49" s="1"/>
  <c r="E169" i="49"/>
  <c r="E187" i="49"/>
  <c r="E205" i="49"/>
  <c r="E223" i="49"/>
  <c r="E226" i="49" s="1"/>
  <c r="E241" i="49"/>
  <c r="E244" i="49" s="1"/>
  <c r="E254" i="49"/>
  <c r="E255" i="49" s="1"/>
  <c r="E257" i="49" s="1"/>
  <c r="E259" i="49"/>
  <c r="E262" i="49" s="1"/>
  <c r="E277" i="49"/>
  <c r="E290" i="49"/>
  <c r="E291" i="49" s="1"/>
  <c r="E293" i="49" s="1"/>
  <c r="E295" i="49"/>
  <c r="E298" i="49" s="1"/>
  <c r="E308" i="49"/>
  <c r="E309" i="49" s="1"/>
  <c r="E311" i="49" s="1"/>
  <c r="E480" i="49"/>
  <c r="E481" i="49" s="1"/>
  <c r="E483" i="49" s="1"/>
  <c r="E351" i="50"/>
  <c r="E352" i="50" s="1"/>
  <c r="E354" i="50" s="1"/>
  <c r="E379" i="50"/>
  <c r="E380" i="50" s="1"/>
  <c r="E382" i="50" s="1"/>
  <c r="E534" i="50"/>
  <c r="E328" i="51"/>
  <c r="E332" i="51" s="1"/>
  <c r="E356" i="51"/>
  <c r="E360" i="51" s="1"/>
  <c r="E384" i="51"/>
  <c r="E478" i="51"/>
  <c r="E395" i="52"/>
  <c r="E411" i="52"/>
  <c r="E412" i="52" s="1"/>
  <c r="E414" i="52" s="1"/>
  <c r="E416" i="52"/>
  <c r="E432" i="52"/>
  <c r="E433" i="52" s="1"/>
  <c r="E435" i="52" s="1"/>
  <c r="E437" i="52"/>
  <c r="E453" i="52"/>
  <c r="E454" i="52" s="1"/>
  <c r="E456" i="52" s="1"/>
  <c r="E458" i="52"/>
  <c r="E349" i="53"/>
  <c r="E353" i="53" s="1"/>
  <c r="E377" i="53"/>
  <c r="E381" i="53" s="1"/>
  <c r="E473" i="53"/>
  <c r="E474" i="53" s="1"/>
  <c r="E476" i="53" s="1"/>
  <c r="E409" i="54"/>
  <c r="E430" i="54"/>
  <c r="E434" i="54" s="1"/>
  <c r="E451" i="54"/>
  <c r="E471" i="54"/>
  <c r="E508" i="54"/>
  <c r="E509" i="54" s="1"/>
  <c r="E511" i="54" s="1"/>
  <c r="E193" i="54"/>
  <c r="E196" i="54" s="1"/>
  <c r="E206" i="54"/>
  <c r="E207" i="54" s="1"/>
  <c r="E209" i="54" s="1"/>
  <c r="E211" i="54"/>
  <c r="E214" i="54" s="1"/>
  <c r="E224" i="54"/>
  <c r="E225" i="54" s="1"/>
  <c r="E227" i="54" s="1"/>
  <c r="E229" i="54"/>
  <c r="E232" i="54" s="1"/>
  <c r="E242" i="54"/>
  <c r="E243" i="54" s="1"/>
  <c r="E245" i="54" s="1"/>
  <c r="E247" i="54"/>
  <c r="E250" i="54" s="1"/>
  <c r="E260" i="54"/>
  <c r="E261" i="54" s="1"/>
  <c r="E263" i="54" s="1"/>
  <c r="E265" i="54"/>
  <c r="E283" i="54"/>
  <c r="E286" i="54" s="1"/>
  <c r="E296" i="54"/>
  <c r="E297" i="54" s="1"/>
  <c r="E299" i="54" s="1"/>
  <c r="E301" i="54"/>
  <c r="E304" i="54" s="1"/>
  <c r="E342" i="54"/>
  <c r="E346" i="54" s="1"/>
  <c r="E370" i="54"/>
  <c r="E499" i="54"/>
  <c r="E503" i="54" s="1"/>
  <c r="E506" i="63"/>
  <c r="E510" i="63" s="1"/>
  <c r="U6" i="50"/>
  <c r="E330" i="54"/>
  <c r="E331" i="54" s="1"/>
  <c r="E333" i="54" s="1"/>
  <c r="E358" i="54"/>
  <c r="E359" i="54" s="1"/>
  <c r="E361" i="54" s="1"/>
  <c r="E386" i="54"/>
  <c r="E387" i="54" s="1"/>
  <c r="E389" i="54" s="1"/>
  <c r="E520" i="63"/>
  <c r="E524" i="63" s="1"/>
  <c r="E335" i="54"/>
  <c r="E363" i="54"/>
  <c r="E402" i="54"/>
  <c r="E406" i="54" s="1"/>
  <c r="E423" i="54"/>
  <c r="E427" i="54" s="1"/>
  <c r="E444" i="54"/>
  <c r="E448" i="54" s="1"/>
  <c r="E520" i="54"/>
  <c r="E536" i="54"/>
  <c r="E537" i="54" s="1"/>
  <c r="E539" i="54" s="1"/>
  <c r="E478" i="63"/>
  <c r="E482" i="63" s="1"/>
  <c r="U5" i="54"/>
  <c r="T5" i="48"/>
  <c r="E487" i="54"/>
  <c r="E488" i="54" s="1"/>
  <c r="E490" i="54" s="1"/>
  <c r="E395" i="54"/>
  <c r="E399" i="54" s="1"/>
  <c r="E416" i="54"/>
  <c r="E420" i="54" s="1"/>
  <c r="E437" i="54"/>
  <c r="E458" i="54"/>
  <c r="E462" i="54" s="1"/>
  <c r="E485" i="63"/>
  <c r="E489" i="63" s="1"/>
  <c r="E513" i="63"/>
  <c r="E517" i="63" s="1"/>
  <c r="E199" i="54"/>
  <c r="E212" i="54"/>
  <c r="E213" i="54" s="1"/>
  <c r="E215" i="54" s="1"/>
  <c r="E217" i="54"/>
  <c r="E230" i="54"/>
  <c r="E231" i="54" s="1"/>
  <c r="E233" i="54" s="1"/>
  <c r="E235" i="54"/>
  <c r="E253" i="54"/>
  <c r="E271" i="54"/>
  <c r="E289" i="54"/>
  <c r="E292" i="54" s="1"/>
  <c r="E307" i="54"/>
  <c r="E310" i="54" s="1"/>
  <c r="E485" i="54"/>
  <c r="E489" i="54" s="1"/>
  <c r="E494" i="54"/>
  <c r="E495" i="54" s="1"/>
  <c r="E497" i="54" s="1"/>
  <c r="E513" i="54"/>
  <c r="U5" i="51"/>
  <c r="T6" i="63"/>
  <c r="F554" i="55"/>
  <c r="F558" i="25" s="1"/>
  <c r="H559" i="55"/>
  <c r="H563" i="25" s="1"/>
  <c r="H564" i="55"/>
  <c r="U5" i="50"/>
  <c r="U5" i="53"/>
  <c r="U6" i="51"/>
  <c r="U6" i="54"/>
  <c r="G554" i="55"/>
  <c r="I559" i="55"/>
  <c r="I563" i="25" s="1"/>
  <c r="E554" i="55"/>
  <c r="I554" i="55"/>
  <c r="I558" i="25" s="1"/>
  <c r="U6" i="53"/>
  <c r="U6" i="49"/>
  <c r="H554" i="55"/>
  <c r="F559" i="55"/>
  <c r="T6" i="48"/>
  <c r="E26" i="55"/>
  <c r="E559" i="55"/>
  <c r="U5" i="52"/>
  <c r="E321" i="53"/>
  <c r="E325" i="53" s="1"/>
  <c r="E321" i="48"/>
  <c r="E321" i="52"/>
  <c r="E325" i="52" s="1"/>
  <c r="E321" i="51"/>
  <c r="E321" i="50"/>
  <c r="E325" i="50" s="1"/>
  <c r="E323" i="53"/>
  <c r="E324" i="53" s="1"/>
  <c r="E326" i="53" s="1"/>
  <c r="E323" i="54"/>
  <c r="E324" i="54" s="1"/>
  <c r="E326" i="54" s="1"/>
  <c r="E323" i="49"/>
  <c r="E324" i="49" s="1"/>
  <c r="E326" i="49" s="1"/>
  <c r="B629" i="60"/>
  <c r="B629" i="59"/>
  <c r="B629" i="25"/>
  <c r="B629" i="57"/>
  <c r="B642" i="25"/>
  <c r="B642" i="57"/>
  <c r="B629" i="56"/>
  <c r="B629" i="58"/>
  <c r="B629" i="61"/>
  <c r="B591" i="58"/>
  <c r="B604" i="58"/>
  <c r="B591" i="59"/>
  <c r="B591" i="60"/>
  <c r="B591" i="62"/>
  <c r="B591" i="56"/>
  <c r="B604" i="56"/>
  <c r="H484" i="55"/>
  <c r="H485" i="55" s="1"/>
  <c r="E374" i="57"/>
  <c r="E378" i="57" s="1"/>
  <c r="E191" i="62"/>
  <c r="E194" i="62" s="1"/>
  <c r="E203" i="62"/>
  <c r="E206" i="62" s="1"/>
  <c r="E215" i="62"/>
  <c r="E218" i="62" s="1"/>
  <c r="E227" i="62"/>
  <c r="E230" i="62" s="1"/>
  <c r="E239" i="62"/>
  <c r="E242" i="62" s="1"/>
  <c r="E251" i="62"/>
  <c r="E252" i="62" s="1"/>
  <c r="E253" i="62" s="1"/>
  <c r="E263" i="62"/>
  <c r="E266" i="62" s="1"/>
  <c r="E275" i="62"/>
  <c r="E276" i="62" s="1"/>
  <c r="E277" i="62" s="1"/>
  <c r="E287" i="62"/>
  <c r="E290" i="62" s="1"/>
  <c r="E299" i="62"/>
  <c r="E302" i="62" s="1"/>
  <c r="E311" i="62"/>
  <c r="E314" i="62" s="1"/>
  <c r="E215" i="61"/>
  <c r="E218" i="61" s="1"/>
  <c r="E227" i="61"/>
  <c r="E230" i="61" s="1"/>
  <c r="E239" i="61"/>
  <c r="E242" i="61" s="1"/>
  <c r="E251" i="61"/>
  <c r="E252" i="61" s="1"/>
  <c r="E253" i="61" s="1"/>
  <c r="E263" i="61"/>
  <c r="E266" i="61" s="1"/>
  <c r="E275" i="61"/>
  <c r="E278" i="61" s="1"/>
  <c r="E287" i="61"/>
  <c r="E290" i="61" s="1"/>
  <c r="E299" i="61"/>
  <c r="E302" i="61" s="1"/>
  <c r="E311" i="61"/>
  <c r="E314" i="61" s="1"/>
  <c r="E381" i="57"/>
  <c r="E385" i="57" s="1"/>
  <c r="E441" i="56"/>
  <c r="E445" i="56" s="1"/>
  <c r="E374" i="61"/>
  <c r="E378" i="61" s="1"/>
  <c r="E17" i="56"/>
  <c r="E20" i="56" s="1"/>
  <c r="E29" i="56"/>
  <c r="E32" i="56" s="1"/>
  <c r="E41" i="56"/>
  <c r="E44" i="56" s="1"/>
  <c r="E53" i="56"/>
  <c r="E56" i="56" s="1"/>
  <c r="E65" i="56"/>
  <c r="E68" i="56" s="1"/>
  <c r="E77" i="56"/>
  <c r="E80" i="56" s="1"/>
  <c r="E89" i="56"/>
  <c r="E92" i="56" s="1"/>
  <c r="E101" i="56"/>
  <c r="E102" i="56" s="1"/>
  <c r="E103" i="56" s="1"/>
  <c r="E113" i="56"/>
  <c r="E116" i="56" s="1"/>
  <c r="E125" i="56"/>
  <c r="E126" i="56" s="1"/>
  <c r="E127" i="56" s="1"/>
  <c r="E137" i="56"/>
  <c r="E140" i="56" s="1"/>
  <c r="E149" i="56"/>
  <c r="E152" i="56" s="1"/>
  <c r="E161" i="56"/>
  <c r="E164" i="56" s="1"/>
  <c r="E173" i="56"/>
  <c r="E176" i="56" s="1"/>
  <c r="E185" i="56"/>
  <c r="E186" i="56" s="1"/>
  <c r="E187" i="56" s="1"/>
  <c r="E197" i="56"/>
  <c r="E198" i="56" s="1"/>
  <c r="E199" i="56" s="1"/>
  <c r="E209" i="56"/>
  <c r="E212" i="56" s="1"/>
  <c r="E221" i="56"/>
  <c r="E224" i="56" s="1"/>
  <c r="E233" i="56"/>
  <c r="E234" i="56" s="1"/>
  <c r="E235" i="56" s="1"/>
  <c r="E245" i="56"/>
  <c r="E248" i="56" s="1"/>
  <c r="E257" i="56"/>
  <c r="E260" i="56" s="1"/>
  <c r="E269" i="56"/>
  <c r="E270" i="56" s="1"/>
  <c r="E271" i="56" s="1"/>
  <c r="E281" i="56"/>
  <c r="E284" i="56" s="1"/>
  <c r="E293" i="56"/>
  <c r="E296" i="56" s="1"/>
  <c r="E305" i="56"/>
  <c r="E308" i="56" s="1"/>
  <c r="E332" i="56"/>
  <c r="E336" i="56" s="1"/>
  <c r="E427" i="56"/>
  <c r="E431" i="56" s="1"/>
  <c r="E23" i="59"/>
  <c r="E26" i="59" s="1"/>
  <c r="E35" i="59"/>
  <c r="E38" i="59" s="1"/>
  <c r="E47" i="59"/>
  <c r="E50" i="59" s="1"/>
  <c r="E59" i="59"/>
  <c r="E62" i="59" s="1"/>
  <c r="E71" i="59"/>
  <c r="E74" i="59" s="1"/>
  <c r="E83" i="59"/>
  <c r="E86" i="59" s="1"/>
  <c r="E95" i="59"/>
  <c r="E98" i="59" s="1"/>
  <c r="E107" i="59"/>
  <c r="E110" i="59" s="1"/>
  <c r="E119" i="59"/>
  <c r="E122" i="59" s="1"/>
  <c r="E131" i="59"/>
  <c r="E134" i="59" s="1"/>
  <c r="E143" i="59"/>
  <c r="E146" i="59" s="1"/>
  <c r="E155" i="59"/>
  <c r="E158" i="59" s="1"/>
  <c r="E167" i="59"/>
  <c r="E170" i="59" s="1"/>
  <c r="E179" i="59"/>
  <c r="E182" i="59" s="1"/>
  <c r="E191" i="59"/>
  <c r="E194" i="59" s="1"/>
  <c r="E203" i="59"/>
  <c r="E206" i="59" s="1"/>
  <c r="E215" i="59"/>
  <c r="E218" i="59" s="1"/>
  <c r="E227" i="59"/>
  <c r="E230" i="59" s="1"/>
  <c r="E239" i="59"/>
  <c r="E242" i="59" s="1"/>
  <c r="E251" i="59"/>
  <c r="E254" i="59" s="1"/>
  <c r="E263" i="59"/>
  <c r="E266" i="59" s="1"/>
  <c r="E275" i="59"/>
  <c r="E278" i="59" s="1"/>
  <c r="E287" i="59"/>
  <c r="E288" i="59" s="1"/>
  <c r="E289" i="59" s="1"/>
  <c r="E299" i="59"/>
  <c r="E302" i="59" s="1"/>
  <c r="E311" i="59"/>
  <c r="E314" i="59" s="1"/>
  <c r="E353" i="60"/>
  <c r="E357" i="60" s="1"/>
  <c r="E448" i="60"/>
  <c r="E452" i="60" s="1"/>
  <c r="E510" i="57"/>
  <c r="E514" i="57" s="1"/>
  <c r="E339" i="58"/>
  <c r="E343" i="58" s="1"/>
  <c r="E434" i="58"/>
  <c r="E438" i="58" s="1"/>
  <c r="E531" i="59"/>
  <c r="E535" i="59" s="1"/>
  <c r="E17" i="60"/>
  <c r="E20" i="60" s="1"/>
  <c r="E29" i="60"/>
  <c r="E30" i="60" s="1"/>
  <c r="E31" i="60" s="1"/>
  <c r="E41" i="60"/>
  <c r="E44" i="60" s="1"/>
  <c r="E53" i="60"/>
  <c r="E56" i="60" s="1"/>
  <c r="E65" i="60"/>
  <c r="E66" i="60" s="1"/>
  <c r="E67" i="60" s="1"/>
  <c r="E77" i="60"/>
  <c r="E80" i="60" s="1"/>
  <c r="E89" i="60"/>
  <c r="E92" i="60" s="1"/>
  <c r="E101" i="60"/>
  <c r="E104" i="60" s="1"/>
  <c r="E113" i="60"/>
  <c r="E116" i="60" s="1"/>
  <c r="E125" i="60"/>
  <c r="E128" i="60" s="1"/>
  <c r="E137" i="60"/>
  <c r="E140" i="60" s="1"/>
  <c r="E149" i="60"/>
  <c r="E152" i="60" s="1"/>
  <c r="E161" i="60"/>
  <c r="E164" i="60" s="1"/>
  <c r="E173" i="60"/>
  <c r="E176" i="60" s="1"/>
  <c r="E185" i="60"/>
  <c r="E188" i="60" s="1"/>
  <c r="E197" i="60"/>
  <c r="E200" i="60" s="1"/>
  <c r="E209" i="60"/>
  <c r="E210" i="60" s="1"/>
  <c r="E211" i="60" s="1"/>
  <c r="E221" i="60"/>
  <c r="E224" i="60" s="1"/>
  <c r="E233" i="60"/>
  <c r="E236" i="60" s="1"/>
  <c r="E17" i="62"/>
  <c r="E20" i="62" s="1"/>
  <c r="E29" i="62"/>
  <c r="E30" i="62" s="1"/>
  <c r="E31" i="62" s="1"/>
  <c r="E41" i="62"/>
  <c r="E44" i="62" s="1"/>
  <c r="E53" i="62"/>
  <c r="E56" i="62" s="1"/>
  <c r="E65" i="62"/>
  <c r="E68" i="62" s="1"/>
  <c r="E77" i="62"/>
  <c r="E80" i="62" s="1"/>
  <c r="E89" i="62"/>
  <c r="E92" i="62" s="1"/>
  <c r="E101" i="62"/>
  <c r="E102" i="62" s="1"/>
  <c r="E103" i="62" s="1"/>
  <c r="E113" i="62"/>
  <c r="E116" i="62" s="1"/>
  <c r="E125" i="62"/>
  <c r="E128" i="62" s="1"/>
  <c r="E137" i="62"/>
  <c r="E140" i="62" s="1"/>
  <c r="E149" i="62"/>
  <c r="E152" i="62" s="1"/>
  <c r="E161" i="62"/>
  <c r="E164" i="62" s="1"/>
  <c r="E173" i="62"/>
  <c r="E176" i="62" s="1"/>
  <c r="E185" i="62"/>
  <c r="E188" i="62" s="1"/>
  <c r="E197" i="62"/>
  <c r="E200" i="62" s="1"/>
  <c r="E209" i="62"/>
  <c r="E210" i="62" s="1"/>
  <c r="E211" i="62" s="1"/>
  <c r="E221" i="62"/>
  <c r="E224" i="62" s="1"/>
  <c r="E233" i="62"/>
  <c r="E236" i="62" s="1"/>
  <c r="E245" i="62"/>
  <c r="E248" i="62" s="1"/>
  <c r="E257" i="62"/>
  <c r="E260" i="62" s="1"/>
  <c r="E269" i="62"/>
  <c r="E272" i="62" s="1"/>
  <c r="E281" i="62"/>
  <c r="E284" i="62" s="1"/>
  <c r="E180" i="62"/>
  <c r="E181" i="62" s="1"/>
  <c r="E183" i="62" s="1"/>
  <c r="E406" i="60"/>
  <c r="E410" i="60" s="1"/>
  <c r="E489" i="57"/>
  <c r="E491" i="57" s="1"/>
  <c r="E492" i="57" s="1"/>
  <c r="E381" i="58"/>
  <c r="E385" i="58" s="1"/>
  <c r="E360" i="59"/>
  <c r="E364" i="59" s="1"/>
  <c r="E455" i="59"/>
  <c r="E459" i="59" s="1"/>
  <c r="E367" i="57"/>
  <c r="E371" i="57" s="1"/>
  <c r="E462" i="57"/>
  <c r="E466" i="57" s="1"/>
  <c r="E475" i="59"/>
  <c r="E477" i="59" s="1"/>
  <c r="E478" i="59" s="1"/>
  <c r="E339" i="56"/>
  <c r="E343" i="56" s="1"/>
  <c r="E434" i="56"/>
  <c r="E438" i="56" s="1"/>
  <c r="E339" i="57"/>
  <c r="E343" i="57" s="1"/>
  <c r="E434" i="57"/>
  <c r="E438" i="57" s="1"/>
  <c r="E36" i="59"/>
  <c r="E37" i="59" s="1"/>
  <c r="E150" i="62"/>
  <c r="E151" i="62" s="1"/>
  <c r="E367" i="58"/>
  <c r="E371" i="58" s="1"/>
  <c r="E462" i="58"/>
  <c r="E466" i="58" s="1"/>
  <c r="E381" i="59"/>
  <c r="E385" i="59" s="1"/>
  <c r="E72" i="57"/>
  <c r="E73" i="57" s="1"/>
  <c r="E120" i="62"/>
  <c r="E121" i="62" s="1"/>
  <c r="E156" i="62"/>
  <c r="E157" i="62" s="1"/>
  <c r="E374" i="62"/>
  <c r="E378" i="62" s="1"/>
  <c r="E17" i="59"/>
  <c r="E20" i="59" s="1"/>
  <c r="E29" i="59"/>
  <c r="E32" i="59" s="1"/>
  <c r="E41" i="59"/>
  <c r="E44" i="59" s="1"/>
  <c r="E53" i="59"/>
  <c r="E54" i="59" s="1"/>
  <c r="E55" i="59" s="1"/>
  <c r="E65" i="59"/>
  <c r="E66" i="59" s="1"/>
  <c r="E67" i="59" s="1"/>
  <c r="E77" i="59"/>
  <c r="E80" i="59" s="1"/>
  <c r="E89" i="59"/>
  <c r="E92" i="59" s="1"/>
  <c r="E101" i="59"/>
  <c r="E104" i="59" s="1"/>
  <c r="E113" i="59"/>
  <c r="E116" i="59" s="1"/>
  <c r="E125" i="59"/>
  <c r="E128" i="59" s="1"/>
  <c r="E137" i="59"/>
  <c r="E140" i="59" s="1"/>
  <c r="E149" i="59"/>
  <c r="E152" i="59" s="1"/>
  <c r="E161" i="59"/>
  <c r="E164" i="59" s="1"/>
  <c r="E173" i="59"/>
  <c r="E174" i="59" s="1"/>
  <c r="E175" i="59" s="1"/>
  <c r="E185" i="59"/>
  <c r="E188" i="59" s="1"/>
  <c r="E197" i="59"/>
  <c r="E198" i="59" s="1"/>
  <c r="E199" i="59" s="1"/>
  <c r="E209" i="59"/>
  <c r="E210" i="59" s="1"/>
  <c r="E211" i="59" s="1"/>
  <c r="E221" i="59"/>
  <c r="E224" i="59" s="1"/>
  <c r="E233" i="59"/>
  <c r="E236" i="59" s="1"/>
  <c r="E245" i="59"/>
  <c r="E248" i="59" s="1"/>
  <c r="E257" i="59"/>
  <c r="E260" i="59" s="1"/>
  <c r="E269" i="59"/>
  <c r="E272" i="59" s="1"/>
  <c r="E281" i="59"/>
  <c r="E284" i="59" s="1"/>
  <c r="E293" i="59"/>
  <c r="E296" i="59" s="1"/>
  <c r="E305" i="59"/>
  <c r="E308" i="59" s="1"/>
  <c r="E332" i="59"/>
  <c r="E336" i="59" s="1"/>
  <c r="E427" i="59"/>
  <c r="E429" i="59" s="1"/>
  <c r="E430" i="59" s="1"/>
  <c r="E413" i="60"/>
  <c r="E417" i="60" s="1"/>
  <c r="E339" i="61"/>
  <c r="E343" i="61" s="1"/>
  <c r="E434" i="61"/>
  <c r="E438" i="61" s="1"/>
  <c r="E510" i="61"/>
  <c r="E514" i="61" s="1"/>
  <c r="E524" i="61"/>
  <c r="E528" i="61" s="1"/>
  <c r="E339" i="62"/>
  <c r="E343" i="62" s="1"/>
  <c r="E434" i="62"/>
  <c r="E438" i="62" s="1"/>
  <c r="E406" i="56"/>
  <c r="E410" i="56" s="1"/>
  <c r="E346" i="57"/>
  <c r="E350" i="57" s="1"/>
  <c r="E441" i="57"/>
  <c r="E443" i="57" s="1"/>
  <c r="E444" i="57" s="1"/>
  <c r="E346" i="58"/>
  <c r="E350" i="58" s="1"/>
  <c r="E441" i="58"/>
  <c r="E445" i="58" s="1"/>
  <c r="E346" i="59"/>
  <c r="E350" i="59" s="1"/>
  <c r="E441" i="59"/>
  <c r="E443" i="59" s="1"/>
  <c r="E444" i="59" s="1"/>
  <c r="E332" i="60"/>
  <c r="E336" i="60" s="1"/>
  <c r="E427" i="60"/>
  <c r="E431" i="60" s="1"/>
  <c r="E102" i="61"/>
  <c r="E103" i="61" s="1"/>
  <c r="E105" i="61" s="1"/>
  <c r="E288" i="57"/>
  <c r="E289" i="57" s="1"/>
  <c r="E156" i="57"/>
  <c r="E157" i="57" s="1"/>
  <c r="E159" i="57" s="1"/>
  <c r="E455" i="56"/>
  <c r="E459" i="56" s="1"/>
  <c r="E482" i="56"/>
  <c r="E486" i="56" s="1"/>
  <c r="E413" i="62"/>
  <c r="E417" i="62" s="1"/>
  <c r="E158" i="62"/>
  <c r="E374" i="60"/>
  <c r="E378" i="60" s="1"/>
  <c r="E24" i="61"/>
  <c r="E25" i="61" s="1"/>
  <c r="E27" i="61" s="1"/>
  <c r="E48" i="61"/>
  <c r="E49" i="61" s="1"/>
  <c r="E51" i="61" s="1"/>
  <c r="E72" i="61"/>
  <c r="E73" i="61" s="1"/>
  <c r="E75" i="61" s="1"/>
  <c r="E84" i="61"/>
  <c r="E85" i="61" s="1"/>
  <c r="E87" i="61" s="1"/>
  <c r="E96" i="61"/>
  <c r="E97" i="61" s="1"/>
  <c r="E99" i="61" s="1"/>
  <c r="E120" i="61"/>
  <c r="E121" i="61" s="1"/>
  <c r="E123" i="61" s="1"/>
  <c r="E144" i="61"/>
  <c r="E145" i="61" s="1"/>
  <c r="E147" i="61" s="1"/>
  <c r="E156" i="61"/>
  <c r="E157" i="61" s="1"/>
  <c r="E159" i="61" s="1"/>
  <c r="E168" i="61"/>
  <c r="E169" i="61" s="1"/>
  <c r="E171" i="61" s="1"/>
  <c r="E180" i="61"/>
  <c r="E181" i="61" s="1"/>
  <c r="E183" i="61" s="1"/>
  <c r="E24" i="62"/>
  <c r="E25" i="62" s="1"/>
  <c r="E27" i="62" s="1"/>
  <c r="E48" i="62"/>
  <c r="E49" i="62" s="1"/>
  <c r="E51" i="62" s="1"/>
  <c r="E72" i="62"/>
  <c r="E73" i="62" s="1"/>
  <c r="E75" i="62" s="1"/>
  <c r="E84" i="62"/>
  <c r="E85" i="62" s="1"/>
  <c r="E87" i="62" s="1"/>
  <c r="E96" i="62"/>
  <c r="E97" i="62" s="1"/>
  <c r="E99" i="62" s="1"/>
  <c r="E108" i="62"/>
  <c r="E109" i="62" s="1"/>
  <c r="E111" i="62" s="1"/>
  <c r="E144" i="62"/>
  <c r="E145" i="62" s="1"/>
  <c r="E147" i="62" s="1"/>
  <c r="E168" i="62"/>
  <c r="E169" i="62" s="1"/>
  <c r="E171" i="62" s="1"/>
  <c r="E406" i="62"/>
  <c r="E410" i="62" s="1"/>
  <c r="E122" i="62"/>
  <c r="E353" i="59"/>
  <c r="E357" i="59" s="1"/>
  <c r="E448" i="59"/>
  <c r="E452" i="59" s="1"/>
  <c r="E339" i="60"/>
  <c r="E434" i="60"/>
  <c r="E438" i="60" s="1"/>
  <c r="E360" i="61"/>
  <c r="E364" i="61" s="1"/>
  <c r="E455" i="61"/>
  <c r="E360" i="62"/>
  <c r="E364" i="62" s="1"/>
  <c r="E455" i="62"/>
  <c r="E348" i="56"/>
  <c r="E349" i="56" s="1"/>
  <c r="E351" i="56" s="1"/>
  <c r="E367" i="56"/>
  <c r="E462" i="56"/>
  <c r="E466" i="56" s="1"/>
  <c r="E413" i="57"/>
  <c r="E475" i="57"/>
  <c r="E413" i="58"/>
  <c r="E475" i="58"/>
  <c r="E489" i="58"/>
  <c r="E493" i="58" s="1"/>
  <c r="E413" i="59"/>
  <c r="E90" i="60"/>
  <c r="E91" i="60" s="1"/>
  <c r="E234" i="60"/>
  <c r="E235" i="60" s="1"/>
  <c r="E388" i="60"/>
  <c r="E392" i="60" s="1"/>
  <c r="E399" i="60"/>
  <c r="E403" i="60" s="1"/>
  <c r="E538" i="60"/>
  <c r="E542" i="60" s="1"/>
  <c r="E325" i="61"/>
  <c r="E329" i="61" s="1"/>
  <c r="E420" i="61"/>
  <c r="E424" i="61" s="1"/>
  <c r="E482" i="61"/>
  <c r="E486" i="61" s="1"/>
  <c r="E496" i="61"/>
  <c r="E500" i="61" s="1"/>
  <c r="E325" i="62"/>
  <c r="E329" i="62" s="1"/>
  <c r="E420" i="62"/>
  <c r="E424" i="62" s="1"/>
  <c r="E482" i="62"/>
  <c r="E486" i="62" s="1"/>
  <c r="E496" i="62"/>
  <c r="E500" i="62" s="1"/>
  <c r="E369" i="59"/>
  <c r="E370" i="59" s="1"/>
  <c r="E371" i="59"/>
  <c r="E36" i="62"/>
  <c r="E37" i="62" s="1"/>
  <c r="E38" i="62"/>
  <c r="E60" i="62"/>
  <c r="E61" i="62" s="1"/>
  <c r="E62" i="62"/>
  <c r="E132" i="62"/>
  <c r="E133" i="62" s="1"/>
  <c r="E134" i="62"/>
  <c r="E192" i="61"/>
  <c r="E193" i="61" s="1"/>
  <c r="E195" i="61" s="1"/>
  <c r="E36" i="61"/>
  <c r="E37" i="61" s="1"/>
  <c r="E38" i="61"/>
  <c r="E60" i="61"/>
  <c r="E61" i="61" s="1"/>
  <c r="E62" i="61"/>
  <c r="E108" i="61"/>
  <c r="E109" i="61" s="1"/>
  <c r="E110" i="61"/>
  <c r="E228" i="62"/>
  <c r="E229" i="62" s="1"/>
  <c r="E381" i="56"/>
  <c r="E17" i="57"/>
  <c r="E29" i="57"/>
  <c r="E32" i="57" s="1"/>
  <c r="E41" i="57"/>
  <c r="E44" i="57" s="1"/>
  <c r="E53" i="57"/>
  <c r="E65" i="57"/>
  <c r="E77" i="57"/>
  <c r="E89" i="57"/>
  <c r="E92" i="57" s="1"/>
  <c r="E101" i="57"/>
  <c r="E104" i="57" s="1"/>
  <c r="E113" i="57"/>
  <c r="E125" i="57"/>
  <c r="E128" i="57" s="1"/>
  <c r="E137" i="57"/>
  <c r="E140" i="57" s="1"/>
  <c r="E149" i="57"/>
  <c r="E161" i="57"/>
  <c r="E173" i="57"/>
  <c r="E185" i="57"/>
  <c r="E197" i="57"/>
  <c r="E209" i="57"/>
  <c r="E221" i="57"/>
  <c r="E224" i="57" s="1"/>
  <c r="E233" i="57"/>
  <c r="E236" i="57" s="1"/>
  <c r="E245" i="57"/>
  <c r="E248" i="57" s="1"/>
  <c r="E257" i="57"/>
  <c r="E260" i="57" s="1"/>
  <c r="E269" i="57"/>
  <c r="E281" i="57"/>
  <c r="E293" i="57"/>
  <c r="E305" i="57"/>
  <c r="E332" i="57"/>
  <c r="E336" i="57" s="1"/>
  <c r="E427" i="57"/>
  <c r="E503" i="57"/>
  <c r="E507" i="57" s="1"/>
  <c r="E17" i="58"/>
  <c r="E20" i="58" s="1"/>
  <c r="E29" i="58"/>
  <c r="E41" i="58"/>
  <c r="E53" i="58"/>
  <c r="E65" i="58"/>
  <c r="E77" i="58"/>
  <c r="E89" i="58"/>
  <c r="E92" i="58" s="1"/>
  <c r="E101" i="58"/>
  <c r="E104" i="58" s="1"/>
  <c r="E113" i="58"/>
  <c r="E116" i="58" s="1"/>
  <c r="E125" i="58"/>
  <c r="E137" i="58"/>
  <c r="E149" i="58"/>
  <c r="E161" i="58"/>
  <c r="E164" i="58" s="1"/>
  <c r="E173" i="58"/>
  <c r="E176" i="58" s="1"/>
  <c r="E185" i="58"/>
  <c r="E197" i="58"/>
  <c r="E200" i="58" s="1"/>
  <c r="E209" i="58"/>
  <c r="E212" i="58" s="1"/>
  <c r="E221" i="58"/>
  <c r="E224" i="58" s="1"/>
  <c r="E233" i="58"/>
  <c r="E236" i="58" s="1"/>
  <c r="E245" i="58"/>
  <c r="E257" i="58"/>
  <c r="E260" i="58" s="1"/>
  <c r="E269" i="58"/>
  <c r="E281" i="58"/>
  <c r="E293" i="58"/>
  <c r="E296" i="58" s="1"/>
  <c r="E305" i="58"/>
  <c r="E308" i="58" s="1"/>
  <c r="E332" i="58"/>
  <c r="E336" i="58" s="1"/>
  <c r="E427" i="58"/>
  <c r="E360" i="56"/>
  <c r="E364" i="56" s="1"/>
  <c r="E496" i="56"/>
  <c r="E500" i="56" s="1"/>
  <c r="E24" i="57"/>
  <c r="E25" i="57" s="1"/>
  <c r="E27" i="57" s="1"/>
  <c r="E216" i="57"/>
  <c r="E217" i="57" s="1"/>
  <c r="E219" i="57" s="1"/>
  <c r="E228" i="57"/>
  <c r="E229" i="57" s="1"/>
  <c r="E231" i="57" s="1"/>
  <c r="E240" i="57"/>
  <c r="E241" i="57" s="1"/>
  <c r="E243" i="57" s="1"/>
  <c r="E252" i="57"/>
  <c r="E253" i="57" s="1"/>
  <c r="E255" i="57" s="1"/>
  <c r="E300" i="57"/>
  <c r="E301" i="57" s="1"/>
  <c r="E303" i="57" s="1"/>
  <c r="E312" i="57"/>
  <c r="E313" i="57" s="1"/>
  <c r="E315" i="57" s="1"/>
  <c r="E406" i="57"/>
  <c r="E410" i="57" s="1"/>
  <c r="E406" i="58"/>
  <c r="E410" i="58" s="1"/>
  <c r="E245" i="60"/>
  <c r="E257" i="60"/>
  <c r="E269" i="60"/>
  <c r="E281" i="60"/>
  <c r="E293" i="60"/>
  <c r="E296" i="60" s="1"/>
  <c r="E305" i="60"/>
  <c r="E308" i="60" s="1"/>
  <c r="E367" i="60"/>
  <c r="E371" i="60" s="1"/>
  <c r="E462" i="60"/>
  <c r="E466" i="60" s="1"/>
  <c r="E475" i="60"/>
  <c r="E489" i="60"/>
  <c r="E493" i="60" s="1"/>
  <c r="E388" i="61"/>
  <c r="E399" i="61"/>
  <c r="E403" i="61" s="1"/>
  <c r="E388" i="62"/>
  <c r="E392" i="62" s="1"/>
  <c r="E399" i="62"/>
  <c r="E74" i="57"/>
  <c r="E325" i="56"/>
  <c r="E420" i="56"/>
  <c r="E424" i="56" s="1"/>
  <c r="E360" i="57"/>
  <c r="E455" i="57"/>
  <c r="E360" i="58"/>
  <c r="E455" i="58"/>
  <c r="E406" i="59"/>
  <c r="E54" i="61"/>
  <c r="E55" i="61" s="1"/>
  <c r="E57" i="61" s="1"/>
  <c r="E66" i="61"/>
  <c r="E67" i="61" s="1"/>
  <c r="E69" i="61" s="1"/>
  <c r="E198" i="61"/>
  <c r="E199" i="61" s="1"/>
  <c r="E201" i="61" s="1"/>
  <c r="E210" i="61"/>
  <c r="E211" i="61" s="1"/>
  <c r="E213" i="61" s="1"/>
  <c r="E222" i="61"/>
  <c r="E223" i="61" s="1"/>
  <c r="E225" i="61" s="1"/>
  <c r="E270" i="61"/>
  <c r="E271" i="61" s="1"/>
  <c r="E273" i="61" s="1"/>
  <c r="E282" i="61"/>
  <c r="E283" i="61" s="1"/>
  <c r="E285" i="61" s="1"/>
  <c r="E294" i="61"/>
  <c r="E295" i="61" s="1"/>
  <c r="E297" i="61" s="1"/>
  <c r="E353" i="61"/>
  <c r="E357" i="61" s="1"/>
  <c r="E448" i="61"/>
  <c r="E452" i="61" s="1"/>
  <c r="E353" i="62"/>
  <c r="E448" i="62"/>
  <c r="E47" i="25"/>
  <c r="E50" i="25" s="1"/>
  <c r="E209" i="25"/>
  <c r="E212" i="25" s="1"/>
  <c r="E23" i="56"/>
  <c r="E35" i="56"/>
  <c r="E47" i="56"/>
  <c r="E59" i="56"/>
  <c r="E71" i="56"/>
  <c r="E83" i="56"/>
  <c r="E95" i="56"/>
  <c r="E98" i="56" s="1"/>
  <c r="E107" i="56"/>
  <c r="E119" i="56"/>
  <c r="E122" i="56" s="1"/>
  <c r="E131" i="56"/>
  <c r="E134" i="56" s="1"/>
  <c r="E143" i="56"/>
  <c r="E146" i="56" s="1"/>
  <c r="E155" i="56"/>
  <c r="E158" i="56" s="1"/>
  <c r="E167" i="56"/>
  <c r="E170" i="56" s="1"/>
  <c r="E179" i="56"/>
  <c r="E191" i="56"/>
  <c r="E203" i="56"/>
  <c r="E215" i="56"/>
  <c r="E218" i="56" s="1"/>
  <c r="E227" i="56"/>
  <c r="E239" i="56"/>
  <c r="E251" i="56"/>
  <c r="E263" i="56"/>
  <c r="E275" i="56"/>
  <c r="E287" i="56"/>
  <c r="E290" i="56" s="1"/>
  <c r="E299" i="56"/>
  <c r="E311" i="56"/>
  <c r="E314" i="56" s="1"/>
  <c r="E374" i="56"/>
  <c r="E378" i="56" s="1"/>
  <c r="E325" i="57"/>
  <c r="E329" i="57" s="1"/>
  <c r="E420" i="57"/>
  <c r="E325" i="58"/>
  <c r="E329" i="58" s="1"/>
  <c r="E420" i="58"/>
  <c r="E424" i="58" s="1"/>
  <c r="E482" i="58"/>
  <c r="E486" i="58" s="1"/>
  <c r="E496" i="58"/>
  <c r="E500" i="58" s="1"/>
  <c r="E381" i="60"/>
  <c r="E517" i="60"/>
  <c r="E521" i="60" s="1"/>
  <c r="E531" i="60"/>
  <c r="E535" i="60" s="1"/>
  <c r="E413" i="61"/>
  <c r="E475" i="61"/>
  <c r="E180" i="57"/>
  <c r="E181" i="57" s="1"/>
  <c r="E183" i="57" s="1"/>
  <c r="E524" i="57"/>
  <c r="E528" i="57" s="1"/>
  <c r="E23" i="58"/>
  <c r="E26" i="58" s="1"/>
  <c r="E35" i="58"/>
  <c r="E47" i="58"/>
  <c r="E59" i="58"/>
  <c r="E71" i="58"/>
  <c r="E83" i="58"/>
  <c r="E86" i="58" s="1"/>
  <c r="E95" i="58"/>
  <c r="E98" i="58" s="1"/>
  <c r="E107" i="58"/>
  <c r="E119" i="58"/>
  <c r="E131" i="58"/>
  <c r="E143" i="58"/>
  <c r="E155" i="58"/>
  <c r="E167" i="58"/>
  <c r="E179" i="58"/>
  <c r="E191" i="58"/>
  <c r="E194" i="58" s="1"/>
  <c r="E203" i="58"/>
  <c r="E215" i="58"/>
  <c r="E218" i="58" s="1"/>
  <c r="E227" i="58"/>
  <c r="E239" i="58"/>
  <c r="E242" i="58" s="1"/>
  <c r="E251" i="58"/>
  <c r="E263" i="58"/>
  <c r="E266" i="58" s="1"/>
  <c r="E275" i="58"/>
  <c r="E287" i="58"/>
  <c r="E290" i="58" s="1"/>
  <c r="E299" i="58"/>
  <c r="E311" i="58"/>
  <c r="E314" i="58" s="1"/>
  <c r="E374" i="58"/>
  <c r="E510" i="58"/>
  <c r="E325" i="59"/>
  <c r="E420" i="59"/>
  <c r="E424" i="59" s="1"/>
  <c r="E346" i="60"/>
  <c r="E441" i="60"/>
  <c r="E445" i="60" s="1"/>
  <c r="E367" i="61"/>
  <c r="E462" i="61"/>
  <c r="E466" i="61" s="1"/>
  <c r="E489" i="61"/>
  <c r="E367" i="62"/>
  <c r="E371" i="62" s="1"/>
  <c r="E462" i="62"/>
  <c r="E475" i="62"/>
  <c r="E388" i="56"/>
  <c r="E392" i="56" s="1"/>
  <c r="E399" i="56"/>
  <c r="E374" i="59"/>
  <c r="E90" i="61"/>
  <c r="E91" i="61" s="1"/>
  <c r="E93" i="61" s="1"/>
  <c r="E150" i="61"/>
  <c r="E151" i="61" s="1"/>
  <c r="E152" i="61"/>
  <c r="E162" i="61"/>
  <c r="E163" i="61" s="1"/>
  <c r="E165" i="61" s="1"/>
  <c r="E186" i="61"/>
  <c r="E187" i="61" s="1"/>
  <c r="E189" i="61" s="1"/>
  <c r="E408" i="61"/>
  <c r="E409" i="61" s="1"/>
  <c r="E411" i="61" s="1"/>
  <c r="E293" i="62"/>
  <c r="E296" i="62" s="1"/>
  <c r="E305" i="62"/>
  <c r="E332" i="62"/>
  <c r="E336" i="62" s="1"/>
  <c r="E427" i="62"/>
  <c r="E17" i="25"/>
  <c r="E353" i="56"/>
  <c r="E448" i="56"/>
  <c r="E452" i="56" s="1"/>
  <c r="E388" i="57"/>
  <c r="E399" i="57"/>
  <c r="E388" i="58"/>
  <c r="E399" i="58"/>
  <c r="E538" i="58"/>
  <c r="E542" i="58" s="1"/>
  <c r="E339" i="59"/>
  <c r="E434" i="59"/>
  <c r="E510" i="59"/>
  <c r="E514" i="59" s="1"/>
  <c r="E524" i="59"/>
  <c r="E528" i="59" s="1"/>
  <c r="E360" i="60"/>
  <c r="E455" i="60"/>
  <c r="E459" i="60" s="1"/>
  <c r="E381" i="61"/>
  <c r="E381" i="62"/>
  <c r="E116" i="61"/>
  <c r="E413" i="56"/>
  <c r="E475" i="56"/>
  <c r="E479" i="56" s="1"/>
  <c r="E353" i="57"/>
  <c r="E448" i="57"/>
  <c r="E353" i="58"/>
  <c r="E448" i="58"/>
  <c r="E388" i="59"/>
  <c r="E399" i="59"/>
  <c r="E464" i="59"/>
  <c r="E465" i="59" s="1"/>
  <c r="E467" i="59" s="1"/>
  <c r="E23" i="60"/>
  <c r="E26" i="60" s="1"/>
  <c r="E35" i="60"/>
  <c r="E47" i="60"/>
  <c r="E59" i="60"/>
  <c r="E71" i="60"/>
  <c r="E83" i="60"/>
  <c r="E95" i="60"/>
  <c r="E98" i="60" s="1"/>
  <c r="E107" i="60"/>
  <c r="E110" i="60" s="1"/>
  <c r="E119" i="60"/>
  <c r="E131" i="60"/>
  <c r="E143" i="60"/>
  <c r="E146" i="60" s="1"/>
  <c r="E155" i="60"/>
  <c r="E167" i="60"/>
  <c r="E170" i="60" s="1"/>
  <c r="E179" i="60"/>
  <c r="E191" i="60"/>
  <c r="E194" i="60" s="1"/>
  <c r="E203" i="60"/>
  <c r="E215" i="60"/>
  <c r="E227" i="60"/>
  <c r="E239" i="60"/>
  <c r="E242" i="60" s="1"/>
  <c r="E251" i="60"/>
  <c r="E263" i="60"/>
  <c r="E266" i="60" s="1"/>
  <c r="E275" i="60"/>
  <c r="E287" i="60"/>
  <c r="E299" i="60"/>
  <c r="E311" i="60"/>
  <c r="E314" i="60" s="1"/>
  <c r="E325" i="60"/>
  <c r="E420" i="60"/>
  <c r="E424" i="60" s="1"/>
  <c r="E346" i="61"/>
  <c r="E350" i="61" s="1"/>
  <c r="E441" i="61"/>
  <c r="E346" i="62"/>
  <c r="E441" i="62"/>
  <c r="E517" i="59"/>
  <c r="N524" i="25"/>
  <c r="E526" i="55"/>
  <c r="E527" i="55" s="1"/>
  <c r="E529" i="55" s="1"/>
  <c r="F526" i="55"/>
  <c r="F527" i="55" s="1"/>
  <c r="G526" i="55"/>
  <c r="G527" i="55" s="1"/>
  <c r="H526" i="55"/>
  <c r="H527" i="55" s="1"/>
  <c r="E496" i="57"/>
  <c r="E500" i="57" s="1"/>
  <c r="N489" i="25"/>
  <c r="H491" i="55"/>
  <c r="H492" i="55" s="1"/>
  <c r="G491" i="55"/>
  <c r="G492" i="55" s="1"/>
  <c r="I491" i="55"/>
  <c r="I492" i="55" s="1"/>
  <c r="E491" i="55"/>
  <c r="E492" i="55" s="1"/>
  <c r="E494" i="55" s="1"/>
  <c r="E517" i="58"/>
  <c r="E517" i="62"/>
  <c r="F533" i="55"/>
  <c r="F534" i="55" s="1"/>
  <c r="N510" i="25"/>
  <c r="F512" i="55"/>
  <c r="F513" i="55" s="1"/>
  <c r="G512" i="55"/>
  <c r="G513" i="55" s="1"/>
  <c r="E512" i="55"/>
  <c r="E513" i="55" s="1"/>
  <c r="E515" i="55" s="1"/>
  <c r="E510" i="56"/>
  <c r="E514" i="56" s="1"/>
  <c r="E524" i="56"/>
  <c r="E528" i="56" s="1"/>
  <c r="E538" i="56"/>
  <c r="E531" i="58"/>
  <c r="E489" i="59"/>
  <c r="E510" i="60"/>
  <c r="E514" i="60" s="1"/>
  <c r="E531" i="62"/>
  <c r="I512" i="55"/>
  <c r="I513" i="55" s="1"/>
  <c r="E482" i="57"/>
  <c r="E486" i="57" s="1"/>
  <c r="E503" i="59"/>
  <c r="E524" i="60"/>
  <c r="E528" i="60" s="1"/>
  <c r="H512" i="55"/>
  <c r="H513" i="55" s="1"/>
  <c r="N538" i="25"/>
  <c r="F540" i="55"/>
  <c r="F541" i="55" s="1"/>
  <c r="E540" i="55"/>
  <c r="E541" i="55" s="1"/>
  <c r="E538" i="57"/>
  <c r="E542" i="57" s="1"/>
  <c r="H540" i="55"/>
  <c r="H541" i="55" s="1"/>
  <c r="H505" i="55"/>
  <c r="H506" i="55" s="1"/>
  <c r="I505" i="55"/>
  <c r="I506" i="55" s="1"/>
  <c r="G505" i="55"/>
  <c r="G506" i="55" s="1"/>
  <c r="E489" i="56"/>
  <c r="E493" i="56" s="1"/>
  <c r="E503" i="56"/>
  <c r="E507" i="56" s="1"/>
  <c r="E524" i="58"/>
  <c r="E528" i="58" s="1"/>
  <c r="E503" i="60"/>
  <c r="E507" i="60" s="1"/>
  <c r="E538" i="61"/>
  <c r="E542" i="61" s="1"/>
  <c r="E510" i="62"/>
  <c r="E514" i="62" s="1"/>
  <c r="E524" i="62"/>
  <c r="E528" i="62" s="1"/>
  <c r="F505" i="55"/>
  <c r="F506" i="55" s="1"/>
  <c r="E517" i="56"/>
  <c r="E521" i="56" s="1"/>
  <c r="E531" i="56"/>
  <c r="E535" i="56" s="1"/>
  <c r="E482" i="59"/>
  <c r="E486" i="59" s="1"/>
  <c r="E496" i="59"/>
  <c r="E500" i="59" s="1"/>
  <c r="E505" i="55"/>
  <c r="E506" i="55" s="1"/>
  <c r="E508" i="55" s="1"/>
  <c r="E538" i="62"/>
  <c r="N482" i="25"/>
  <c r="G484" i="55"/>
  <c r="G485" i="55" s="1"/>
  <c r="E484" i="55"/>
  <c r="E485" i="55" s="1"/>
  <c r="E487" i="55" s="1"/>
  <c r="F484" i="55"/>
  <c r="F485" i="55" s="1"/>
  <c r="N517" i="25"/>
  <c r="H519" i="55"/>
  <c r="H520" i="55" s="1"/>
  <c r="G519" i="55"/>
  <c r="G520" i="55" s="1"/>
  <c r="N531" i="25"/>
  <c r="I533" i="55"/>
  <c r="I534" i="55" s="1"/>
  <c r="G533" i="55"/>
  <c r="G534" i="55" s="1"/>
  <c r="H533" i="55"/>
  <c r="H534" i="55" s="1"/>
  <c r="E517" i="57"/>
  <c r="E531" i="57"/>
  <c r="E503" i="61"/>
  <c r="E507" i="61" s="1"/>
  <c r="I540" i="55"/>
  <c r="I541" i="55" s="1"/>
  <c r="E519" i="55"/>
  <c r="E520" i="55" s="1"/>
  <c r="E522" i="55" s="1"/>
  <c r="N496" i="25"/>
  <c r="E498" i="55"/>
  <c r="E499" i="55" s="1"/>
  <c r="E501" i="55" s="1"/>
  <c r="G498" i="55"/>
  <c r="G499" i="55" s="1"/>
  <c r="E503" i="58"/>
  <c r="E538" i="59"/>
  <c r="E542" i="59" s="1"/>
  <c r="E482" i="60"/>
  <c r="E486" i="60" s="1"/>
  <c r="E496" i="60"/>
  <c r="E500" i="60" s="1"/>
  <c r="E517" i="61"/>
  <c r="E531" i="61"/>
  <c r="E535" i="61" s="1"/>
  <c r="E489" i="62"/>
  <c r="E503" i="62"/>
  <c r="E50" i="48"/>
  <c r="E51" i="48" s="1"/>
  <c r="E53" i="48" s="1"/>
  <c r="E86" i="48"/>
  <c r="E87" i="48" s="1"/>
  <c r="E89" i="48" s="1"/>
  <c r="E194" i="48"/>
  <c r="E195" i="48" s="1"/>
  <c r="E197" i="48" s="1"/>
  <c r="E68" i="48"/>
  <c r="E69" i="48" s="1"/>
  <c r="E71" i="48" s="1"/>
  <c r="E104" i="48"/>
  <c r="E105" i="48" s="1"/>
  <c r="E107" i="48" s="1"/>
  <c r="E122" i="48"/>
  <c r="E123" i="48" s="1"/>
  <c r="E125" i="48" s="1"/>
  <c r="E140" i="48"/>
  <c r="E141" i="48" s="1"/>
  <c r="E143" i="48" s="1"/>
  <c r="E158" i="48"/>
  <c r="E159" i="48" s="1"/>
  <c r="E161" i="48" s="1"/>
  <c r="E176" i="48"/>
  <c r="E177" i="48" s="1"/>
  <c r="E179" i="48" s="1"/>
  <c r="E212" i="48"/>
  <c r="E213" i="48" s="1"/>
  <c r="E215" i="48" s="1"/>
  <c r="E230" i="48"/>
  <c r="E231" i="48" s="1"/>
  <c r="E233" i="48" s="1"/>
  <c r="E248" i="48"/>
  <c r="E249" i="48" s="1"/>
  <c r="E251" i="48" s="1"/>
  <c r="E266" i="48"/>
  <c r="E267" i="48" s="1"/>
  <c r="E269" i="48" s="1"/>
  <c r="E284" i="48"/>
  <c r="E285" i="48" s="1"/>
  <c r="E287" i="48" s="1"/>
  <c r="E302" i="48"/>
  <c r="E303" i="48" s="1"/>
  <c r="E305" i="48" s="1"/>
  <c r="E32" i="48"/>
  <c r="E33" i="48" s="1"/>
  <c r="E35" i="48" s="1"/>
  <c r="E26" i="48"/>
  <c r="E27" i="48" s="1"/>
  <c r="E29" i="48" s="1"/>
  <c r="E44" i="48"/>
  <c r="E45" i="48" s="1"/>
  <c r="E47" i="48" s="1"/>
  <c r="E62" i="48"/>
  <c r="E63" i="48" s="1"/>
  <c r="E65" i="48" s="1"/>
  <c r="E80" i="48"/>
  <c r="E81" i="48" s="1"/>
  <c r="E83" i="48" s="1"/>
  <c r="E98" i="48"/>
  <c r="E99" i="48" s="1"/>
  <c r="E101" i="48" s="1"/>
  <c r="E116" i="48"/>
  <c r="E117" i="48" s="1"/>
  <c r="E119" i="48" s="1"/>
  <c r="E134" i="48"/>
  <c r="E135" i="48" s="1"/>
  <c r="E137" i="48" s="1"/>
  <c r="E152" i="48"/>
  <c r="E153" i="48" s="1"/>
  <c r="E155" i="48" s="1"/>
  <c r="E170" i="48"/>
  <c r="E171" i="48" s="1"/>
  <c r="E173" i="48" s="1"/>
  <c r="E188" i="48"/>
  <c r="E189" i="48" s="1"/>
  <c r="E191" i="48" s="1"/>
  <c r="E206" i="48"/>
  <c r="E207" i="48" s="1"/>
  <c r="E209" i="48" s="1"/>
  <c r="E224" i="48"/>
  <c r="E225" i="48" s="1"/>
  <c r="E227" i="48" s="1"/>
  <c r="E242" i="48"/>
  <c r="E243" i="48" s="1"/>
  <c r="E245" i="48" s="1"/>
  <c r="E260" i="48"/>
  <c r="E261" i="48" s="1"/>
  <c r="E263" i="48" s="1"/>
  <c r="E296" i="48"/>
  <c r="E297" i="48" s="1"/>
  <c r="E299" i="48" s="1"/>
  <c r="E272" i="48"/>
  <c r="E273" i="48" s="1"/>
  <c r="E275" i="48" s="1"/>
  <c r="E278" i="48"/>
  <c r="E279" i="48" s="1"/>
  <c r="E281" i="48" s="1"/>
  <c r="E20" i="48"/>
  <c r="E21" i="48" s="1"/>
  <c r="E23" i="48" s="1"/>
  <c r="E110" i="48"/>
  <c r="E111" i="48" s="1"/>
  <c r="E113" i="48" s="1"/>
  <c r="E164" i="48"/>
  <c r="E165" i="48" s="1"/>
  <c r="E167" i="48" s="1"/>
  <c r="E200" i="48"/>
  <c r="E201" i="48" s="1"/>
  <c r="E203" i="48" s="1"/>
  <c r="E308" i="48"/>
  <c r="E309" i="48" s="1"/>
  <c r="E311" i="48" s="1"/>
  <c r="E38" i="48"/>
  <c r="E39" i="48" s="1"/>
  <c r="E41" i="48" s="1"/>
  <c r="E74" i="48"/>
  <c r="E75" i="48" s="1"/>
  <c r="E77" i="48" s="1"/>
  <c r="E128" i="48"/>
  <c r="E129" i="48" s="1"/>
  <c r="E131" i="48" s="1"/>
  <c r="E146" i="48"/>
  <c r="E147" i="48" s="1"/>
  <c r="E149" i="48" s="1"/>
  <c r="E182" i="48"/>
  <c r="E183" i="48" s="1"/>
  <c r="E185" i="48" s="1"/>
  <c r="E218" i="48"/>
  <c r="E219" i="48" s="1"/>
  <c r="E221" i="48" s="1"/>
  <c r="E254" i="48"/>
  <c r="E255" i="48" s="1"/>
  <c r="E257" i="48" s="1"/>
  <c r="E56" i="48"/>
  <c r="E57" i="48" s="1"/>
  <c r="E59" i="48" s="1"/>
  <c r="E92" i="48"/>
  <c r="E93" i="48" s="1"/>
  <c r="E95" i="48" s="1"/>
  <c r="E236" i="48"/>
  <c r="E237" i="48" s="1"/>
  <c r="E239" i="48" s="1"/>
  <c r="E290" i="48"/>
  <c r="E291" i="48" s="1"/>
  <c r="E293" i="48" s="1"/>
  <c r="E480" i="63"/>
  <c r="E481" i="63" s="1"/>
  <c r="E494" i="63"/>
  <c r="E495" i="63" s="1"/>
  <c r="E529" i="63"/>
  <c r="E530" i="63" s="1"/>
  <c r="E501" i="63"/>
  <c r="E502" i="63" s="1"/>
  <c r="E536" i="63"/>
  <c r="E537" i="63" s="1"/>
  <c r="E487" i="63"/>
  <c r="E488" i="63" s="1"/>
  <c r="E515" i="63"/>
  <c r="E516" i="63" s="1"/>
  <c r="E522" i="63"/>
  <c r="E523" i="63" s="1"/>
  <c r="M32" i="45"/>
  <c r="E350" i="55"/>
  <c r="B704" i="63"/>
  <c r="E39" i="64"/>
  <c r="F74" i="28" s="1"/>
  <c r="T6" i="61"/>
  <c r="U6" i="61" s="1"/>
  <c r="E480" i="55"/>
  <c r="B699" i="48"/>
  <c r="F342" i="55"/>
  <c r="E536" i="55"/>
  <c r="O32" i="66"/>
  <c r="O33" i="66" s="1"/>
  <c r="B710" i="52"/>
  <c r="E248" i="55"/>
  <c r="G23" i="65"/>
  <c r="E32" i="44"/>
  <c r="E32" i="55"/>
  <c r="E152" i="55"/>
  <c r="M32" i="44"/>
  <c r="I22" i="66"/>
  <c r="I39" i="66" s="1"/>
  <c r="I36" i="66"/>
  <c r="J79" i="28" s="1"/>
  <c r="K79" i="28" s="1"/>
  <c r="E445" i="55"/>
  <c r="E23" i="64"/>
  <c r="E38" i="55"/>
  <c r="I22" i="44"/>
  <c r="I23" i="44" s="1"/>
  <c r="F127" i="55"/>
  <c r="F128" i="55" s="1"/>
  <c r="F55" i="55"/>
  <c r="F56" i="55" s="1"/>
  <c r="E459" i="55"/>
  <c r="G22" i="44"/>
  <c r="G23" i="44" s="1"/>
  <c r="K22" i="27"/>
  <c r="K39" i="27" s="1"/>
  <c r="I32" i="44"/>
  <c r="I39" i="65"/>
  <c r="J77" i="28" s="1"/>
  <c r="B702" i="52"/>
  <c r="F328" i="55"/>
  <c r="F329" i="55" s="1"/>
  <c r="F175" i="55"/>
  <c r="F217" i="55"/>
  <c r="F218" i="55" s="1"/>
  <c r="B701" i="50"/>
  <c r="E22" i="44"/>
  <c r="E23" i="44" s="1"/>
  <c r="K32" i="44"/>
  <c r="B693" i="50"/>
  <c r="O21" i="27"/>
  <c r="O20" i="44"/>
  <c r="G32" i="43"/>
  <c r="B702" i="49"/>
  <c r="F199" i="55"/>
  <c r="F200" i="55" s="1"/>
  <c r="F535" i="55"/>
  <c r="E32" i="43"/>
  <c r="F193" i="55"/>
  <c r="U191" i="55" s="1"/>
  <c r="F507" i="55"/>
  <c r="F384" i="55"/>
  <c r="E44" i="55"/>
  <c r="F121" i="55"/>
  <c r="E110" i="55"/>
  <c r="F444" i="55"/>
  <c r="F445" i="55" s="1"/>
  <c r="F479" i="55"/>
  <c r="F169" i="55"/>
  <c r="F170" i="55" s="1"/>
  <c r="F277" i="55"/>
  <c r="B704" i="52"/>
  <c r="E32" i="45"/>
  <c r="I32" i="45"/>
  <c r="K32" i="43"/>
  <c r="F458" i="55"/>
  <c r="F459" i="55" s="1"/>
  <c r="I32" i="43"/>
  <c r="B710" i="49"/>
  <c r="B704" i="51"/>
  <c r="F133" i="55"/>
  <c r="F134" i="55" s="1"/>
  <c r="F430" i="55"/>
  <c r="F431" i="55" s="1"/>
  <c r="E438" i="55"/>
  <c r="F265" i="55"/>
  <c r="U263" i="55" s="1"/>
  <c r="F370" i="55"/>
  <c r="F145" i="55"/>
  <c r="B696" i="63"/>
  <c r="F416" i="55"/>
  <c r="F417" i="55" s="1"/>
  <c r="M21" i="66"/>
  <c r="K22" i="66"/>
  <c r="K23" i="66" s="1"/>
  <c r="T6" i="62"/>
  <c r="B704" i="50"/>
  <c r="B808" i="53"/>
  <c r="B832" i="53" s="1"/>
  <c r="B699" i="53"/>
  <c r="B812" i="53"/>
  <c r="B836" i="53" s="1"/>
  <c r="B703" i="53"/>
  <c r="B820" i="53"/>
  <c r="B844" i="53" s="1"/>
  <c r="B711" i="53"/>
  <c r="G22" i="43"/>
  <c r="G23" i="43" s="1"/>
  <c r="B696" i="50"/>
  <c r="B707" i="53"/>
  <c r="O20" i="43"/>
  <c r="E22" i="43"/>
  <c r="E23" i="43" s="1"/>
  <c r="B812" i="52"/>
  <c r="B836" i="52" s="1"/>
  <c r="B703" i="52"/>
  <c r="B813" i="48"/>
  <c r="B837" i="48" s="1"/>
  <c r="B704" i="48"/>
  <c r="B806" i="50"/>
  <c r="B830" i="50" s="1"/>
  <c r="B697" i="50"/>
  <c r="B814" i="50"/>
  <c r="B838" i="50" s="1"/>
  <c r="B705" i="50"/>
  <c r="I39" i="64"/>
  <c r="J74" i="28" s="1"/>
  <c r="B706" i="49"/>
  <c r="B709" i="50"/>
  <c r="T5" i="60"/>
  <c r="B805" i="54"/>
  <c r="B829" i="54" s="1"/>
  <c r="B696" i="54"/>
  <c r="O20" i="45"/>
  <c r="E22" i="45"/>
  <c r="E23" i="45" s="1"/>
  <c r="B820" i="48"/>
  <c r="B844" i="48" s="1"/>
  <c r="B711" i="48"/>
  <c r="T5" i="25"/>
  <c r="T6" i="59"/>
  <c r="T5" i="58"/>
  <c r="T5" i="56"/>
  <c r="T5" i="57"/>
  <c r="T6" i="60"/>
  <c r="E308" i="55"/>
  <c r="AA499" i="49"/>
  <c r="AF499" i="49" s="1"/>
  <c r="E415" i="60"/>
  <c r="E416" i="60" s="1"/>
  <c r="E418" i="60" s="1"/>
  <c r="H77" i="28"/>
  <c r="G40" i="65"/>
  <c r="F76" i="28"/>
  <c r="K76" i="28" s="1"/>
  <c r="O36" i="65"/>
  <c r="T5" i="63"/>
  <c r="T5" i="59"/>
  <c r="AA471" i="50"/>
  <c r="AF471" i="50" s="1"/>
  <c r="B698" i="52"/>
  <c r="B706" i="52"/>
  <c r="F617" i="63"/>
  <c r="T6" i="57"/>
  <c r="T6" i="58"/>
  <c r="F271" i="55"/>
  <c r="F402" i="55"/>
  <c r="J73" i="28"/>
  <c r="E290" i="55"/>
  <c r="F247" i="55"/>
  <c r="T5" i="61"/>
  <c r="T7" i="55"/>
  <c r="F528" i="55"/>
  <c r="F542" i="55"/>
  <c r="F514" i="55"/>
  <c r="F486" i="55"/>
  <c r="K32" i="45"/>
  <c r="T5" i="62"/>
  <c r="T6" i="56"/>
  <c r="E543" i="55"/>
  <c r="F290" i="55"/>
  <c r="F313" i="55"/>
  <c r="F314" i="55" s="1"/>
  <c r="F465" i="55"/>
  <c r="F466" i="55" s="1"/>
  <c r="F79" i="55"/>
  <c r="F335" i="55"/>
  <c r="F336" i="55" s="1"/>
  <c r="F295" i="55"/>
  <c r="F296" i="55" s="1"/>
  <c r="F187" i="55"/>
  <c r="F188" i="55" s="1"/>
  <c r="F139" i="55"/>
  <c r="F109" i="55"/>
  <c r="F110" i="55" s="1"/>
  <c r="F377" i="55"/>
  <c r="F259" i="55"/>
  <c r="F260" i="55" s="1"/>
  <c r="F451" i="55"/>
  <c r="F452" i="55" s="1"/>
  <c r="F349" i="55"/>
  <c r="F151" i="55"/>
  <c r="F91" i="55"/>
  <c r="F92" i="55" s="1"/>
  <c r="F85" i="55"/>
  <c r="F67" i="55"/>
  <c r="F68" i="55" s="1"/>
  <c r="F307" i="55"/>
  <c r="F308" i="55" s="1"/>
  <c r="F283" i="55"/>
  <c r="F223" i="55"/>
  <c r="F423" i="55"/>
  <c r="F229" i="55"/>
  <c r="F230" i="55" s="1"/>
  <c r="F235" i="55"/>
  <c r="F236" i="55" s="1"/>
  <c r="F211" i="55"/>
  <c r="F212" i="55" s="1"/>
  <c r="F301" i="55"/>
  <c r="F115" i="55"/>
  <c r="F116" i="55" s="1"/>
  <c r="F103" i="55"/>
  <c r="F391" i="55"/>
  <c r="F392" i="55" s="1"/>
  <c r="F363" i="55"/>
  <c r="F157" i="55"/>
  <c r="F158" i="55" s="1"/>
  <c r="F19" i="55"/>
  <c r="F409" i="55"/>
  <c r="F410" i="55" s="1"/>
  <c r="F181" i="55"/>
  <c r="F182" i="55" s="1"/>
  <c r="F25" i="55"/>
  <c r="F205" i="55"/>
  <c r="E431" i="55"/>
  <c r="G40" i="64"/>
  <c r="H73" i="28"/>
  <c r="T6" i="25"/>
  <c r="G39" i="66"/>
  <c r="G23" i="66"/>
  <c r="E39" i="66"/>
  <c r="F80" i="28" s="1"/>
  <c r="E33" i="66"/>
  <c r="K33" i="66"/>
  <c r="E39" i="65"/>
  <c r="F77" i="28" s="1"/>
  <c r="O22" i="65"/>
  <c r="O23" i="65" s="1"/>
  <c r="O32" i="65"/>
  <c r="O33" i="65" s="1"/>
  <c r="E23" i="65"/>
  <c r="K33" i="65"/>
  <c r="O32" i="64"/>
  <c r="O33" i="64" s="1"/>
  <c r="O36" i="64"/>
  <c r="K39" i="64"/>
  <c r="O22" i="64"/>
  <c r="O23" i="64" s="1"/>
  <c r="K23" i="64"/>
  <c r="M36" i="27"/>
  <c r="I33" i="27"/>
  <c r="O20" i="27"/>
  <c r="E36" i="27"/>
  <c r="F70" i="28" s="1"/>
  <c r="E22" i="27"/>
  <c r="E23" i="27" s="1"/>
  <c r="G36" i="27"/>
  <c r="H70" i="28" s="1"/>
  <c r="G22" i="27"/>
  <c r="G39" i="27" s="1"/>
  <c r="H71" i="28" s="1"/>
  <c r="I22" i="27"/>
  <c r="I39" i="27" s="1"/>
  <c r="J71" i="28" s="1"/>
  <c r="M32" i="27"/>
  <c r="M33" i="27" s="1"/>
  <c r="K36" i="27"/>
  <c r="M23" i="27"/>
  <c r="I36" i="27"/>
  <c r="J70" i="28" s="1"/>
  <c r="I21" i="45"/>
  <c r="G31" i="45"/>
  <c r="E31" i="45"/>
  <c r="M31" i="45"/>
  <c r="K31" i="45"/>
  <c r="I31" i="45"/>
  <c r="G22" i="45"/>
  <c r="G23" i="45" s="1"/>
  <c r="O21" i="44"/>
  <c r="G31" i="44"/>
  <c r="E31" i="44"/>
  <c r="M31" i="44"/>
  <c r="K31" i="44"/>
  <c r="I31" i="44"/>
  <c r="M22" i="44"/>
  <c r="M23" i="44" s="1"/>
  <c r="K22" i="44"/>
  <c r="K23" i="44" s="1"/>
  <c r="M22" i="43"/>
  <c r="G31" i="43"/>
  <c r="K31" i="43"/>
  <c r="E31" i="43"/>
  <c r="M31" i="43"/>
  <c r="I31" i="43"/>
  <c r="I22" i="43"/>
  <c r="O21" i="43"/>
  <c r="K22" i="43"/>
  <c r="E329" i="55"/>
  <c r="E357" i="55"/>
  <c r="E68" i="55"/>
  <c r="E200" i="55"/>
  <c r="E272" i="55"/>
  <c r="E140" i="55"/>
  <c r="E128" i="55"/>
  <c r="T6" i="55"/>
  <c r="X475" i="55"/>
  <c r="AA485" i="48"/>
  <c r="AF485" i="48" s="1"/>
  <c r="AA499" i="48"/>
  <c r="AF499" i="48" s="1"/>
  <c r="AA499" i="54"/>
  <c r="AF499" i="54" s="1"/>
  <c r="AA485" i="51"/>
  <c r="AF485" i="51" s="1"/>
  <c r="AA499" i="50"/>
  <c r="AF499" i="50" s="1"/>
  <c r="AA513" i="50"/>
  <c r="AF513" i="50" s="1"/>
  <c r="AA478" i="54"/>
  <c r="AF478" i="54" s="1"/>
  <c r="AA520" i="48"/>
  <c r="AF520" i="48" s="1"/>
  <c r="AA499" i="52"/>
  <c r="AF499" i="52" s="1"/>
  <c r="AA513" i="52"/>
  <c r="AF513" i="52" s="1"/>
  <c r="AA527" i="54"/>
  <c r="AF527" i="54" s="1"/>
  <c r="AA513" i="48"/>
  <c r="AF513" i="48" s="1"/>
  <c r="AA520" i="54"/>
  <c r="AF520" i="54" s="1"/>
  <c r="W19" i="55"/>
  <c r="B694" i="63"/>
  <c r="B699" i="52"/>
  <c r="I689" i="63"/>
  <c r="J687" i="63"/>
  <c r="B695" i="54"/>
  <c r="B698" i="63"/>
  <c r="B702" i="63"/>
  <c r="B696" i="49"/>
  <c r="B711" i="52"/>
  <c r="B706" i="63"/>
  <c r="B707" i="52"/>
  <c r="B710" i="63"/>
  <c r="W332" i="55"/>
  <c r="W342" i="55"/>
  <c r="W352" i="55"/>
  <c r="W354" i="55"/>
  <c r="W376" i="55"/>
  <c r="W388" i="55"/>
  <c r="W405" i="55"/>
  <c r="W407" i="55"/>
  <c r="W429" i="55"/>
  <c r="W441" i="55"/>
  <c r="W451" i="55"/>
  <c r="W463" i="55"/>
  <c r="F101" i="21"/>
  <c r="H734" i="55" s="1"/>
  <c r="H734" i="25" s="1"/>
  <c r="W492" i="55"/>
  <c r="F103" i="21"/>
  <c r="H736" i="55" s="1"/>
  <c r="H736" i="25" s="1"/>
  <c r="W506" i="55"/>
  <c r="F105" i="21"/>
  <c r="H738" i="55" s="1"/>
  <c r="H738" i="25" s="1"/>
  <c r="W520" i="55"/>
  <c r="F107" i="21"/>
  <c r="H740" i="55" s="1"/>
  <c r="H740" i="25" s="1"/>
  <c r="W534" i="55"/>
  <c r="D104" i="21"/>
  <c r="F737" i="55" s="1"/>
  <c r="F737" i="25" s="1"/>
  <c r="W511" i="55"/>
  <c r="D108" i="21"/>
  <c r="F741" i="55" s="1"/>
  <c r="F741" i="25" s="1"/>
  <c r="W539" i="55"/>
  <c r="F100" i="21"/>
  <c r="H733" i="55" s="1"/>
  <c r="H733" i="25" s="1"/>
  <c r="W485" i="55"/>
  <c r="A511" i="25"/>
  <c r="D735" i="25"/>
  <c r="D739" i="56"/>
  <c r="A490" i="57"/>
  <c r="A518" i="57"/>
  <c r="D733" i="57"/>
  <c r="D741" i="57"/>
  <c r="D736" i="58"/>
  <c r="A483" i="59"/>
  <c r="A511" i="59"/>
  <c r="A539" i="59"/>
  <c r="D739" i="59"/>
  <c r="A497" i="60"/>
  <c r="A525" i="60"/>
  <c r="D737" i="60"/>
  <c r="D740" i="61"/>
  <c r="A497" i="62"/>
  <c r="A525" i="62"/>
  <c r="D737" i="62"/>
  <c r="A518" i="25"/>
  <c r="D736" i="25"/>
  <c r="A504" i="56"/>
  <c r="A532" i="56"/>
  <c r="D740" i="56"/>
  <c r="D734" i="57"/>
  <c r="A504" i="58"/>
  <c r="A532" i="58"/>
  <c r="D737" i="58"/>
  <c r="D740" i="59"/>
  <c r="D738" i="60"/>
  <c r="A490" i="61"/>
  <c r="A518" i="61"/>
  <c r="D733" i="61"/>
  <c r="D741" i="61"/>
  <c r="D738" i="62"/>
  <c r="A525" i="25"/>
  <c r="D737" i="25"/>
  <c r="D733" i="56"/>
  <c r="D741" i="56"/>
  <c r="A497" i="57"/>
  <c r="A525" i="57"/>
  <c r="D735" i="57"/>
  <c r="D738" i="58"/>
  <c r="A490" i="59"/>
  <c r="A518" i="59"/>
  <c r="D733" i="59"/>
  <c r="D741" i="59"/>
  <c r="A504" i="60"/>
  <c r="A532" i="60"/>
  <c r="D739" i="60"/>
  <c r="D734" i="61"/>
  <c r="A504" i="62"/>
  <c r="A532" i="62"/>
  <c r="D739" i="62"/>
  <c r="A532" i="25"/>
  <c r="D738" i="25"/>
  <c r="A483" i="56"/>
  <c r="A511" i="56"/>
  <c r="A539" i="56"/>
  <c r="D734" i="56"/>
  <c r="D736" i="57"/>
  <c r="A483" i="58"/>
  <c r="A511" i="58"/>
  <c r="A539" i="58"/>
  <c r="D739" i="58"/>
  <c r="D734" i="59"/>
  <c r="D740" i="60"/>
  <c r="A497" i="61"/>
  <c r="A525" i="61"/>
  <c r="D735" i="61"/>
  <c r="D740" i="62"/>
  <c r="A483" i="25"/>
  <c r="A539" i="25"/>
  <c r="D739" i="25"/>
  <c r="D735" i="56"/>
  <c r="A504" i="57"/>
  <c r="A532" i="57"/>
  <c r="D737" i="57"/>
  <c r="D740" i="58"/>
  <c r="A497" i="59"/>
  <c r="A525" i="59"/>
  <c r="D735" i="59"/>
  <c r="A483" i="60"/>
  <c r="A511" i="60"/>
  <c r="A539" i="60"/>
  <c r="D733" i="60"/>
  <c r="D741" i="60"/>
  <c r="D736" i="61"/>
  <c r="A483" i="62"/>
  <c r="A511" i="62"/>
  <c r="A539" i="62"/>
  <c r="D733" i="62"/>
  <c r="D741" i="62"/>
  <c r="A490" i="25"/>
  <c r="D740" i="25"/>
  <c r="A490" i="56"/>
  <c r="A518" i="56"/>
  <c r="D736" i="56"/>
  <c r="D738" i="57"/>
  <c r="A490" i="58"/>
  <c r="A518" i="58"/>
  <c r="D733" i="58"/>
  <c r="D741" i="58"/>
  <c r="D736" i="59"/>
  <c r="D734" i="60"/>
  <c r="A504" i="61"/>
  <c r="A532" i="61"/>
  <c r="D737" i="61"/>
  <c r="D734" i="62"/>
  <c r="A497" i="25"/>
  <c r="D733" i="25"/>
  <c r="D741" i="25"/>
  <c r="D737" i="56"/>
  <c r="A483" i="57"/>
  <c r="A511" i="57"/>
  <c r="A539" i="57"/>
  <c r="D739" i="57"/>
  <c r="D734" i="58"/>
  <c r="A504" i="59"/>
  <c r="A490" i="60"/>
  <c r="A518" i="60"/>
  <c r="D735" i="60"/>
  <c r="D738" i="61"/>
  <c r="A490" i="62"/>
  <c r="A518" i="62"/>
  <c r="D735" i="62"/>
  <c r="A504" i="25"/>
  <c r="A497" i="56"/>
  <c r="A525" i="56"/>
  <c r="D738" i="56"/>
  <c r="D736" i="60"/>
  <c r="A483" i="61"/>
  <c r="A511" i="61"/>
  <c r="A539" i="61"/>
  <c r="J622" i="56"/>
  <c r="J583" i="57"/>
  <c r="B347" i="25"/>
  <c r="B340" i="56"/>
  <c r="B354" i="56"/>
  <c r="B368" i="56"/>
  <c r="B382" i="56"/>
  <c r="B333" i="58"/>
  <c r="B347" i="58"/>
  <c r="B361" i="58"/>
  <c r="B375" i="58"/>
  <c r="B389" i="58"/>
  <c r="A340" i="60"/>
  <c r="A354" i="60"/>
  <c r="A368" i="60"/>
  <c r="A382" i="60"/>
  <c r="A333" i="61"/>
  <c r="A347" i="61"/>
  <c r="A361" i="61"/>
  <c r="A375" i="61"/>
  <c r="A389" i="61"/>
  <c r="B333" i="62"/>
  <c r="B347" i="62"/>
  <c r="B361" i="62"/>
  <c r="B375" i="62"/>
  <c r="B389" i="62"/>
  <c r="B368" i="25"/>
  <c r="A340" i="57"/>
  <c r="A354" i="57"/>
  <c r="A368" i="57"/>
  <c r="A382" i="57"/>
  <c r="B333" i="61"/>
  <c r="B347" i="61"/>
  <c r="B361" i="61"/>
  <c r="B375" i="61"/>
  <c r="B389" i="61"/>
  <c r="B333" i="25"/>
  <c r="B389" i="25"/>
  <c r="B340" i="57"/>
  <c r="B354" i="57"/>
  <c r="B368" i="57"/>
  <c r="B382" i="57"/>
  <c r="A340" i="59"/>
  <c r="A354" i="59"/>
  <c r="A368" i="59"/>
  <c r="A382" i="59"/>
  <c r="B354" i="25"/>
  <c r="A333" i="56"/>
  <c r="A347" i="56"/>
  <c r="A361" i="56"/>
  <c r="A375" i="56"/>
  <c r="A389" i="56"/>
  <c r="A340" i="58"/>
  <c r="A354" i="58"/>
  <c r="A368" i="58"/>
  <c r="A382" i="58"/>
  <c r="B340" i="59"/>
  <c r="B354" i="59"/>
  <c r="B368" i="59"/>
  <c r="B382" i="59"/>
  <c r="A340" i="62"/>
  <c r="A354" i="62"/>
  <c r="A368" i="62"/>
  <c r="A382" i="62"/>
  <c r="B375" i="25"/>
  <c r="B333" i="56"/>
  <c r="B347" i="56"/>
  <c r="B361" i="56"/>
  <c r="B375" i="56"/>
  <c r="B389" i="56"/>
  <c r="B340" i="58"/>
  <c r="B354" i="58"/>
  <c r="B368" i="58"/>
  <c r="B382" i="58"/>
  <c r="A333" i="60"/>
  <c r="A347" i="60"/>
  <c r="A361" i="60"/>
  <c r="A375" i="60"/>
  <c r="A389" i="60"/>
  <c r="A340" i="61"/>
  <c r="A354" i="61"/>
  <c r="A368" i="61"/>
  <c r="A382" i="61"/>
  <c r="B340" i="62"/>
  <c r="B354" i="62"/>
  <c r="B368" i="62"/>
  <c r="B382" i="62"/>
  <c r="B340" i="25"/>
  <c r="A333" i="57"/>
  <c r="A347" i="57"/>
  <c r="A361" i="57"/>
  <c r="A375" i="57"/>
  <c r="A389" i="57"/>
  <c r="B340" i="61"/>
  <c r="B354" i="61"/>
  <c r="B368" i="61"/>
  <c r="B382" i="61"/>
  <c r="B361" i="25"/>
  <c r="B333" i="57"/>
  <c r="B347" i="57"/>
  <c r="B361" i="57"/>
  <c r="B375" i="57"/>
  <c r="B389" i="57"/>
  <c r="A333" i="59"/>
  <c r="A347" i="59"/>
  <c r="A361" i="59"/>
  <c r="A375" i="59"/>
  <c r="A389" i="59"/>
  <c r="B382" i="25"/>
  <c r="A354" i="56"/>
  <c r="A382" i="56"/>
  <c r="A333" i="58"/>
  <c r="A347" i="58"/>
  <c r="A361" i="58"/>
  <c r="A375" i="58"/>
  <c r="A389" i="58"/>
  <c r="B333" i="59"/>
  <c r="B347" i="59"/>
  <c r="B361" i="59"/>
  <c r="B375" i="59"/>
  <c r="B389" i="59"/>
  <c r="A347" i="62"/>
  <c r="A375" i="62"/>
  <c r="A389" i="62"/>
  <c r="B24" i="25"/>
  <c r="B288" i="25"/>
  <c r="A96" i="56"/>
  <c r="B288" i="56"/>
  <c r="A24" i="57"/>
  <c r="B108" i="57"/>
  <c r="A240" i="57"/>
  <c r="B24" i="59"/>
  <c r="B294" i="59"/>
  <c r="B294" i="60"/>
  <c r="V22" i="55"/>
  <c r="V28" i="55"/>
  <c r="W28" i="55" s="1"/>
  <c r="V34" i="55"/>
  <c r="V40" i="55"/>
  <c r="V61" i="55"/>
  <c r="V62" i="55"/>
  <c r="V68" i="55"/>
  <c r="V74" i="55"/>
  <c r="V80" i="55"/>
  <c r="V85" i="55"/>
  <c r="V91" i="55"/>
  <c r="V102" i="55"/>
  <c r="V107" i="55"/>
  <c r="V112" i="55"/>
  <c r="V118" i="55"/>
  <c r="V140" i="55"/>
  <c r="V146" i="55"/>
  <c r="V152" i="55"/>
  <c r="V158" i="55"/>
  <c r="V162" i="55"/>
  <c r="V168" i="55"/>
  <c r="V174" i="55"/>
  <c r="V179" i="55"/>
  <c r="V190" i="55"/>
  <c r="V196" i="55"/>
  <c r="W196" i="55" s="1"/>
  <c r="V202" i="55"/>
  <c r="V260" i="55"/>
  <c r="V266" i="55"/>
  <c r="V272" i="55"/>
  <c r="V276" i="55"/>
  <c r="V282" i="55"/>
  <c r="V287" i="55"/>
  <c r="V293" i="55"/>
  <c r="B96" i="25"/>
  <c r="B96" i="56"/>
  <c r="B24" i="57"/>
  <c r="B156" i="57"/>
  <c r="A288" i="57"/>
  <c r="A180" i="58"/>
  <c r="B138" i="59"/>
  <c r="A24" i="61"/>
  <c r="B162" i="25"/>
  <c r="A144" i="56"/>
  <c r="A24" i="58"/>
  <c r="A102" i="60"/>
  <c r="B24" i="61"/>
  <c r="A312" i="61"/>
  <c r="A192" i="56"/>
  <c r="B204" i="57"/>
  <c r="B24" i="58"/>
  <c r="A276" i="58"/>
  <c r="B234" i="59"/>
  <c r="B102" i="60"/>
  <c r="B312" i="61"/>
  <c r="B192" i="56"/>
  <c r="B282" i="61"/>
  <c r="A24" i="62"/>
  <c r="B192" i="25"/>
  <c r="A240" i="56"/>
  <c r="A198" i="60"/>
  <c r="A120" i="61"/>
  <c r="B24" i="62"/>
  <c r="A24" i="56"/>
  <c r="B240" i="56"/>
  <c r="B60" i="57"/>
  <c r="B300" i="57"/>
  <c r="A240" i="58"/>
  <c r="B198" i="59"/>
  <c r="A24" i="60"/>
  <c r="A42" i="61"/>
  <c r="B306" i="25"/>
  <c r="B24" i="56"/>
  <c r="A288" i="56"/>
  <c r="A24" i="59"/>
  <c r="B24" i="60"/>
  <c r="A294" i="60"/>
  <c r="B90" i="61"/>
  <c r="S30" i="56"/>
  <c r="A30" i="57"/>
  <c r="B30" i="56"/>
  <c r="B30" i="61"/>
  <c r="A30" i="56"/>
  <c r="A30" i="61"/>
  <c r="B30" i="62"/>
  <c r="A30" i="59"/>
  <c r="B30" i="58"/>
  <c r="A30" i="62"/>
  <c r="A30" i="58"/>
  <c r="B30" i="57"/>
  <c r="S36" i="56"/>
  <c r="B36" i="60"/>
  <c r="A36" i="60"/>
  <c r="B36" i="59"/>
  <c r="B36" i="62"/>
  <c r="A36" i="59"/>
  <c r="B36" i="58"/>
  <c r="A36" i="62"/>
  <c r="B36" i="61"/>
  <c r="A36" i="61"/>
  <c r="A42" i="57"/>
  <c r="B42" i="56"/>
  <c r="A42" i="56"/>
  <c r="B42" i="62"/>
  <c r="A42" i="59"/>
  <c r="B42" i="58"/>
  <c r="A42" i="62"/>
  <c r="A42" i="58"/>
  <c r="B42" i="57"/>
  <c r="A114" i="61"/>
  <c r="A114" i="57"/>
  <c r="B114" i="56"/>
  <c r="A114" i="56"/>
  <c r="B114" i="62"/>
  <c r="A114" i="59"/>
  <c r="B114" i="58"/>
  <c r="A114" i="62"/>
  <c r="B114" i="61"/>
  <c r="A114" i="58"/>
  <c r="B114" i="57"/>
  <c r="R120" i="57"/>
  <c r="B120" i="60"/>
  <c r="A120" i="60"/>
  <c r="B120" i="59"/>
  <c r="B120" i="62"/>
  <c r="A120" i="59"/>
  <c r="B120" i="58"/>
  <c r="A120" i="62"/>
  <c r="B192" i="61"/>
  <c r="B192" i="60"/>
  <c r="A192" i="61"/>
  <c r="A192" i="60"/>
  <c r="B192" i="59"/>
  <c r="B192" i="62"/>
  <c r="A192" i="59"/>
  <c r="B192" i="58"/>
  <c r="A192" i="62"/>
  <c r="A198" i="57"/>
  <c r="B198" i="56"/>
  <c r="A198" i="56"/>
  <c r="B198" i="62"/>
  <c r="A198" i="61"/>
  <c r="A198" i="59"/>
  <c r="B198" i="58"/>
  <c r="A198" i="62"/>
  <c r="A198" i="58"/>
  <c r="B198" i="57"/>
  <c r="Q204" i="56"/>
  <c r="B204" i="60"/>
  <c r="A204" i="60"/>
  <c r="B204" i="59"/>
  <c r="B204" i="62"/>
  <c r="B204" i="61"/>
  <c r="A204" i="59"/>
  <c r="B204" i="58"/>
  <c r="A204" i="62"/>
  <c r="R210" i="57"/>
  <c r="A210" i="61"/>
  <c r="A210" i="57"/>
  <c r="B210" i="56"/>
  <c r="A210" i="56"/>
  <c r="B210" i="62"/>
  <c r="A210" i="59"/>
  <c r="B210" i="58"/>
  <c r="A210" i="62"/>
  <c r="B210" i="61"/>
  <c r="A210" i="58"/>
  <c r="B210" i="57"/>
  <c r="Q216" i="56"/>
  <c r="B216" i="60"/>
  <c r="A216" i="60"/>
  <c r="B216" i="59"/>
  <c r="B216" i="62"/>
  <c r="A216" i="59"/>
  <c r="B216" i="58"/>
  <c r="A216" i="62"/>
  <c r="B60" i="25"/>
  <c r="B108" i="25"/>
  <c r="B156" i="25"/>
  <c r="B204" i="25"/>
  <c r="B252" i="25"/>
  <c r="B300" i="25"/>
  <c r="A60" i="56"/>
  <c r="A108" i="56"/>
  <c r="A156" i="56"/>
  <c r="A204" i="56"/>
  <c r="A252" i="56"/>
  <c r="A300" i="56"/>
  <c r="B120" i="57"/>
  <c r="B168" i="57"/>
  <c r="B216" i="57"/>
  <c r="B312" i="57"/>
  <c r="A60" i="58"/>
  <c r="A156" i="58"/>
  <c r="A252" i="58"/>
  <c r="B114" i="59"/>
  <c r="B210" i="59"/>
  <c r="B306" i="59"/>
  <c r="A66" i="60"/>
  <c r="A114" i="60"/>
  <c r="A162" i="60"/>
  <c r="A210" i="60"/>
  <c r="A258" i="60"/>
  <c r="A306" i="60"/>
  <c r="A168" i="61"/>
  <c r="A222" i="57"/>
  <c r="B222" i="56"/>
  <c r="B222" i="61"/>
  <c r="A222" i="56"/>
  <c r="A222" i="61"/>
  <c r="B222" i="62"/>
  <c r="A222" i="59"/>
  <c r="B222" i="58"/>
  <c r="A222" i="62"/>
  <c r="A222" i="58"/>
  <c r="B222" i="57"/>
  <c r="B228" i="60"/>
  <c r="A228" i="60"/>
  <c r="B228" i="59"/>
  <c r="B228" i="62"/>
  <c r="A228" i="59"/>
  <c r="B228" i="58"/>
  <c r="A228" i="62"/>
  <c r="B228" i="61"/>
  <c r="A228" i="61"/>
  <c r="Q234" i="57"/>
  <c r="A234" i="57"/>
  <c r="B234" i="56"/>
  <c r="A234" i="56"/>
  <c r="B234" i="62"/>
  <c r="A234" i="59"/>
  <c r="B234" i="58"/>
  <c r="A234" i="62"/>
  <c r="A234" i="58"/>
  <c r="B234" i="57"/>
  <c r="Q240" i="56"/>
  <c r="B240" i="61"/>
  <c r="B240" i="60"/>
  <c r="A240" i="61"/>
  <c r="A240" i="60"/>
  <c r="B240" i="59"/>
  <c r="B240" i="62"/>
  <c r="A240" i="59"/>
  <c r="B240" i="58"/>
  <c r="A240" i="62"/>
  <c r="B30" i="25"/>
  <c r="B78" i="25"/>
  <c r="B174" i="25"/>
  <c r="B222" i="25"/>
  <c r="B270" i="25"/>
  <c r="B60" i="56"/>
  <c r="B108" i="56"/>
  <c r="B156" i="56"/>
  <c r="B204" i="56"/>
  <c r="B252" i="56"/>
  <c r="B300" i="56"/>
  <c r="A60" i="57"/>
  <c r="A108" i="57"/>
  <c r="A204" i="57"/>
  <c r="A252" i="57"/>
  <c r="A300" i="57"/>
  <c r="A120" i="58"/>
  <c r="A216" i="58"/>
  <c r="A312" i="58"/>
  <c r="B114" i="60"/>
  <c r="B162" i="60"/>
  <c r="B210" i="60"/>
  <c r="B198" i="61"/>
  <c r="A252" i="61"/>
  <c r="A282" i="61"/>
  <c r="A54" i="57"/>
  <c r="B54" i="56"/>
  <c r="A54" i="56"/>
  <c r="B54" i="62"/>
  <c r="A54" i="61"/>
  <c r="A54" i="59"/>
  <c r="B54" i="58"/>
  <c r="A54" i="62"/>
  <c r="A54" i="58"/>
  <c r="B54" i="57"/>
  <c r="B48" i="25"/>
  <c r="A48" i="56"/>
  <c r="A54" i="60"/>
  <c r="A246" i="60"/>
  <c r="B60" i="60"/>
  <c r="A60" i="60"/>
  <c r="B60" i="59"/>
  <c r="B60" i="62"/>
  <c r="B60" i="61"/>
  <c r="A60" i="59"/>
  <c r="B60" i="58"/>
  <c r="A60" i="62"/>
  <c r="A66" i="61"/>
  <c r="A66" i="57"/>
  <c r="B66" i="56"/>
  <c r="A66" i="56"/>
  <c r="B66" i="62"/>
  <c r="A66" i="59"/>
  <c r="B66" i="58"/>
  <c r="A66" i="62"/>
  <c r="B66" i="61"/>
  <c r="A66" i="58"/>
  <c r="B66" i="57"/>
  <c r="Q72" i="56"/>
  <c r="B72" i="60"/>
  <c r="A72" i="60"/>
  <c r="B72" i="59"/>
  <c r="B72" i="62"/>
  <c r="A72" i="59"/>
  <c r="B72" i="58"/>
  <c r="A72" i="62"/>
  <c r="Q78" i="57"/>
  <c r="A78" i="57"/>
  <c r="B78" i="56"/>
  <c r="B78" i="61"/>
  <c r="A78" i="56"/>
  <c r="A78" i="61"/>
  <c r="B78" i="62"/>
  <c r="A78" i="59"/>
  <c r="B78" i="58"/>
  <c r="A78" i="62"/>
  <c r="A78" i="58"/>
  <c r="B78" i="57"/>
  <c r="R138" i="57"/>
  <c r="A138" i="57"/>
  <c r="B138" i="56"/>
  <c r="A138" i="56"/>
  <c r="B138" i="62"/>
  <c r="A138" i="59"/>
  <c r="B138" i="58"/>
  <c r="A138" i="62"/>
  <c r="A138" i="58"/>
  <c r="B138" i="57"/>
  <c r="B144" i="61"/>
  <c r="B144" i="60"/>
  <c r="A144" i="61"/>
  <c r="A144" i="60"/>
  <c r="B144" i="59"/>
  <c r="B144" i="62"/>
  <c r="A144" i="59"/>
  <c r="B144" i="58"/>
  <c r="A144" i="62"/>
  <c r="Q150" i="56"/>
  <c r="A150" i="57"/>
  <c r="B150" i="56"/>
  <c r="A150" i="56"/>
  <c r="B150" i="62"/>
  <c r="A150" i="61"/>
  <c r="A150" i="59"/>
  <c r="B150" i="58"/>
  <c r="A150" i="62"/>
  <c r="A150" i="58"/>
  <c r="B150" i="57"/>
  <c r="B156" i="60"/>
  <c r="A156" i="60"/>
  <c r="B156" i="59"/>
  <c r="B156" i="62"/>
  <c r="B156" i="61"/>
  <c r="A156" i="59"/>
  <c r="B156" i="58"/>
  <c r="A156" i="62"/>
  <c r="A258" i="61"/>
  <c r="A258" i="57"/>
  <c r="B258" i="56"/>
  <c r="A258" i="56"/>
  <c r="B258" i="62"/>
  <c r="A258" i="59"/>
  <c r="B258" i="58"/>
  <c r="A258" i="62"/>
  <c r="B258" i="61"/>
  <c r="A258" i="58"/>
  <c r="B258" i="57"/>
  <c r="B264" i="60"/>
  <c r="A264" i="60"/>
  <c r="B264" i="59"/>
  <c r="B264" i="62"/>
  <c r="A264" i="59"/>
  <c r="B264" i="58"/>
  <c r="A264" i="62"/>
  <c r="A270" i="57"/>
  <c r="B270" i="56"/>
  <c r="B270" i="61"/>
  <c r="A270" i="56"/>
  <c r="A270" i="61"/>
  <c r="B270" i="62"/>
  <c r="A270" i="59"/>
  <c r="B270" i="58"/>
  <c r="A270" i="62"/>
  <c r="A270" i="58"/>
  <c r="B270" i="57"/>
  <c r="B66" i="25"/>
  <c r="B258" i="25"/>
  <c r="B48" i="56"/>
  <c r="B144" i="56"/>
  <c r="A48" i="57"/>
  <c r="A144" i="57"/>
  <c r="A144" i="58"/>
  <c r="B54" i="60"/>
  <c r="B150" i="60"/>
  <c r="B150" i="61"/>
  <c r="R48" i="56"/>
  <c r="B48" i="61"/>
  <c r="B48" i="60"/>
  <c r="A48" i="61"/>
  <c r="A48" i="60"/>
  <c r="B48" i="59"/>
  <c r="B48" i="62"/>
  <c r="A48" i="59"/>
  <c r="B48" i="58"/>
  <c r="A48" i="62"/>
  <c r="A126" i="57"/>
  <c r="B126" i="56"/>
  <c r="B126" i="61"/>
  <c r="A126" i="56"/>
  <c r="A126" i="61"/>
  <c r="B126" i="62"/>
  <c r="A126" i="59"/>
  <c r="B126" i="58"/>
  <c r="A126" i="62"/>
  <c r="A126" i="58"/>
  <c r="B126" i="57"/>
  <c r="R246" i="57"/>
  <c r="A246" i="57"/>
  <c r="B246" i="56"/>
  <c r="A246" i="56"/>
  <c r="B246" i="62"/>
  <c r="A246" i="61"/>
  <c r="A246" i="59"/>
  <c r="B246" i="58"/>
  <c r="A246" i="62"/>
  <c r="A246" i="58"/>
  <c r="B246" i="57"/>
  <c r="R84" i="57"/>
  <c r="B84" i="60"/>
  <c r="A84" i="60"/>
  <c r="B84" i="59"/>
  <c r="B84" i="62"/>
  <c r="A84" i="59"/>
  <c r="B84" i="58"/>
  <c r="A84" i="62"/>
  <c r="B84" i="61"/>
  <c r="A84" i="61"/>
  <c r="A90" i="57"/>
  <c r="B90" i="56"/>
  <c r="A90" i="56"/>
  <c r="B90" i="62"/>
  <c r="A90" i="59"/>
  <c r="B90" i="58"/>
  <c r="A90" i="62"/>
  <c r="A90" i="58"/>
  <c r="B90" i="57"/>
  <c r="R96" i="56"/>
  <c r="B96" i="61"/>
  <c r="B96" i="60"/>
  <c r="A96" i="61"/>
  <c r="A96" i="60"/>
  <c r="B96" i="59"/>
  <c r="B96" i="62"/>
  <c r="A96" i="59"/>
  <c r="B96" i="58"/>
  <c r="A96" i="62"/>
  <c r="B36" i="25"/>
  <c r="B84" i="25"/>
  <c r="B132" i="25"/>
  <c r="B180" i="25"/>
  <c r="B228" i="25"/>
  <c r="B276" i="25"/>
  <c r="A36" i="56"/>
  <c r="A84" i="56"/>
  <c r="A180" i="56"/>
  <c r="A228" i="56"/>
  <c r="B48" i="57"/>
  <c r="B96" i="57"/>
  <c r="B144" i="57"/>
  <c r="B192" i="57"/>
  <c r="B240" i="57"/>
  <c r="A204" i="58"/>
  <c r="B66" i="59"/>
  <c r="B258" i="59"/>
  <c r="A42" i="60"/>
  <c r="A90" i="60"/>
  <c r="A138" i="60"/>
  <c r="A186" i="60"/>
  <c r="A234" i="60"/>
  <c r="B42" i="61"/>
  <c r="A72" i="61"/>
  <c r="B234" i="61"/>
  <c r="A264" i="61"/>
  <c r="B132" i="60"/>
  <c r="A132" i="60"/>
  <c r="B132" i="59"/>
  <c r="B132" i="62"/>
  <c r="A132" i="59"/>
  <c r="B132" i="58"/>
  <c r="A132" i="62"/>
  <c r="B132" i="61"/>
  <c r="A132" i="61"/>
  <c r="B252" i="60"/>
  <c r="A252" i="60"/>
  <c r="B252" i="59"/>
  <c r="B252" i="62"/>
  <c r="B252" i="61"/>
  <c r="A252" i="59"/>
  <c r="B252" i="58"/>
  <c r="A252" i="62"/>
  <c r="A102" i="57"/>
  <c r="B102" i="56"/>
  <c r="A102" i="56"/>
  <c r="B102" i="62"/>
  <c r="A102" i="61"/>
  <c r="A102" i="59"/>
  <c r="B102" i="58"/>
  <c r="A102" i="62"/>
  <c r="A102" i="58"/>
  <c r="B102" i="57"/>
  <c r="Q162" i="58"/>
  <c r="A162" i="61"/>
  <c r="A162" i="57"/>
  <c r="B162" i="56"/>
  <c r="A162" i="56"/>
  <c r="B162" i="62"/>
  <c r="A162" i="59"/>
  <c r="B162" i="58"/>
  <c r="A162" i="62"/>
  <c r="B162" i="61"/>
  <c r="A162" i="58"/>
  <c r="B162" i="57"/>
  <c r="B168" i="60"/>
  <c r="A168" i="60"/>
  <c r="B168" i="59"/>
  <c r="B168" i="62"/>
  <c r="A168" i="59"/>
  <c r="B168" i="58"/>
  <c r="A168" i="62"/>
  <c r="A174" i="57"/>
  <c r="B174" i="56"/>
  <c r="B174" i="61"/>
  <c r="A174" i="56"/>
  <c r="A174" i="61"/>
  <c r="B174" i="62"/>
  <c r="A174" i="59"/>
  <c r="B174" i="58"/>
  <c r="A174" i="62"/>
  <c r="A174" i="58"/>
  <c r="B174" i="57"/>
  <c r="R276" i="56"/>
  <c r="B276" i="60"/>
  <c r="A276" i="60"/>
  <c r="B276" i="59"/>
  <c r="B276" i="62"/>
  <c r="A276" i="59"/>
  <c r="B276" i="58"/>
  <c r="A276" i="62"/>
  <c r="B276" i="61"/>
  <c r="A276" i="61"/>
  <c r="A282" i="57"/>
  <c r="B282" i="56"/>
  <c r="A282" i="56"/>
  <c r="B282" i="62"/>
  <c r="A282" i="59"/>
  <c r="B282" i="58"/>
  <c r="A282" i="62"/>
  <c r="A282" i="58"/>
  <c r="B282" i="57"/>
  <c r="B54" i="25"/>
  <c r="B102" i="25"/>
  <c r="B150" i="25"/>
  <c r="B198" i="25"/>
  <c r="B246" i="25"/>
  <c r="B294" i="25"/>
  <c r="B36" i="56"/>
  <c r="B84" i="56"/>
  <c r="B132" i="56"/>
  <c r="B180" i="56"/>
  <c r="B228" i="56"/>
  <c r="B276" i="56"/>
  <c r="A36" i="57"/>
  <c r="A84" i="57"/>
  <c r="A132" i="57"/>
  <c r="A228" i="57"/>
  <c r="A276" i="57"/>
  <c r="A72" i="58"/>
  <c r="A168" i="58"/>
  <c r="A264" i="58"/>
  <c r="B30" i="59"/>
  <c r="B126" i="59"/>
  <c r="B222" i="59"/>
  <c r="B42" i="60"/>
  <c r="B90" i="60"/>
  <c r="B138" i="60"/>
  <c r="B186" i="60"/>
  <c r="B234" i="60"/>
  <c r="B282" i="60"/>
  <c r="B72" i="61"/>
  <c r="B102" i="61"/>
  <c r="A156" i="61"/>
  <c r="A186" i="61"/>
  <c r="B264" i="61"/>
  <c r="Q180" i="56"/>
  <c r="B180" i="60"/>
  <c r="A180" i="60"/>
  <c r="B180" i="59"/>
  <c r="B180" i="62"/>
  <c r="A180" i="59"/>
  <c r="B180" i="58"/>
  <c r="A180" i="62"/>
  <c r="B180" i="61"/>
  <c r="A180" i="61"/>
  <c r="Q288" i="56"/>
  <c r="B288" i="61"/>
  <c r="B288" i="60"/>
  <c r="A288" i="61"/>
  <c r="A288" i="60"/>
  <c r="B288" i="59"/>
  <c r="B288" i="62"/>
  <c r="A288" i="59"/>
  <c r="B288" i="58"/>
  <c r="A288" i="62"/>
  <c r="A294" i="57"/>
  <c r="B294" i="56"/>
  <c r="A294" i="56"/>
  <c r="B294" i="62"/>
  <c r="A294" i="61"/>
  <c r="A294" i="59"/>
  <c r="B294" i="58"/>
  <c r="A294" i="62"/>
  <c r="A294" i="58"/>
  <c r="B294" i="57"/>
  <c r="B72" i="25"/>
  <c r="B120" i="25"/>
  <c r="B168" i="25"/>
  <c r="B216" i="25"/>
  <c r="B264" i="25"/>
  <c r="B312" i="25"/>
  <c r="A72" i="56"/>
  <c r="A120" i="56"/>
  <c r="A168" i="56"/>
  <c r="A216" i="56"/>
  <c r="A264" i="56"/>
  <c r="B36" i="57"/>
  <c r="B84" i="57"/>
  <c r="B132" i="57"/>
  <c r="B180" i="57"/>
  <c r="B228" i="57"/>
  <c r="B276" i="57"/>
  <c r="A36" i="58"/>
  <c r="A132" i="58"/>
  <c r="A228" i="58"/>
  <c r="B90" i="59"/>
  <c r="B186" i="59"/>
  <c r="B282" i="59"/>
  <c r="A30" i="60"/>
  <c r="A78" i="60"/>
  <c r="A126" i="60"/>
  <c r="A174" i="60"/>
  <c r="A222" i="60"/>
  <c r="A270" i="60"/>
  <c r="A216" i="61"/>
  <c r="B108" i="60"/>
  <c r="A108" i="60"/>
  <c r="B108" i="59"/>
  <c r="B108" i="62"/>
  <c r="B108" i="61"/>
  <c r="A108" i="59"/>
  <c r="B108" i="58"/>
  <c r="A108" i="62"/>
  <c r="A186" i="57"/>
  <c r="B186" i="56"/>
  <c r="A186" i="56"/>
  <c r="B186" i="62"/>
  <c r="A186" i="59"/>
  <c r="B186" i="58"/>
  <c r="A186" i="62"/>
  <c r="A186" i="58"/>
  <c r="B186" i="57"/>
  <c r="Q300" i="57"/>
  <c r="B300" i="60"/>
  <c r="A300" i="60"/>
  <c r="B300" i="59"/>
  <c r="B300" i="62"/>
  <c r="B300" i="61"/>
  <c r="A300" i="59"/>
  <c r="B300" i="58"/>
  <c r="A300" i="62"/>
  <c r="A306" i="61"/>
  <c r="A306" i="57"/>
  <c r="B306" i="56"/>
  <c r="A306" i="56"/>
  <c r="B306" i="62"/>
  <c r="A306" i="59"/>
  <c r="B306" i="58"/>
  <c r="A306" i="62"/>
  <c r="B306" i="61"/>
  <c r="A306" i="58"/>
  <c r="B306" i="57"/>
  <c r="S312" i="56"/>
  <c r="B312" i="60"/>
  <c r="A312" i="60"/>
  <c r="B312" i="59"/>
  <c r="B312" i="62"/>
  <c r="A312" i="59"/>
  <c r="B312" i="58"/>
  <c r="A312" i="62"/>
  <c r="B42" i="25"/>
  <c r="B90" i="25"/>
  <c r="B138" i="25"/>
  <c r="B186" i="25"/>
  <c r="B234" i="25"/>
  <c r="B282" i="25"/>
  <c r="B72" i="56"/>
  <c r="B120" i="56"/>
  <c r="B168" i="56"/>
  <c r="B216" i="56"/>
  <c r="B264" i="56"/>
  <c r="B312" i="56"/>
  <c r="A72" i="57"/>
  <c r="A120" i="57"/>
  <c r="A168" i="57"/>
  <c r="A216" i="57"/>
  <c r="A264" i="57"/>
  <c r="A312" i="57"/>
  <c r="A96" i="58"/>
  <c r="A192" i="58"/>
  <c r="A288" i="58"/>
  <c r="B54" i="59"/>
  <c r="B150" i="59"/>
  <c r="B246" i="59"/>
  <c r="B30" i="60"/>
  <c r="B78" i="60"/>
  <c r="B126" i="60"/>
  <c r="B174" i="60"/>
  <c r="B222" i="60"/>
  <c r="B270" i="60"/>
  <c r="B54" i="61"/>
  <c r="A108" i="61"/>
  <c r="A138" i="61"/>
  <c r="B216" i="61"/>
  <c r="B246" i="61"/>
  <c r="A300" i="61"/>
  <c r="I710" i="60"/>
  <c r="J583" i="60"/>
  <c r="J623" i="57"/>
  <c r="J621" i="58"/>
  <c r="J618" i="60"/>
  <c r="J584" i="62"/>
  <c r="J623" i="56"/>
  <c r="H710" i="58"/>
  <c r="J623" i="58"/>
  <c r="J618" i="56"/>
  <c r="J583" i="61"/>
  <c r="J622" i="60"/>
  <c r="J620" i="58"/>
  <c r="J621" i="59"/>
  <c r="J580" i="57"/>
  <c r="J621" i="57"/>
  <c r="J624" i="58"/>
  <c r="J620" i="59"/>
  <c r="J621" i="61"/>
  <c r="J580" i="62"/>
  <c r="B705" i="49"/>
  <c r="B705" i="51"/>
  <c r="B693" i="52"/>
  <c r="B693" i="51"/>
  <c r="B709" i="52"/>
  <c r="B709" i="51"/>
  <c r="B701" i="52"/>
  <c r="B705" i="52"/>
  <c r="J676" i="51"/>
  <c r="B697" i="52"/>
  <c r="B709" i="63"/>
  <c r="J685" i="63"/>
  <c r="B706" i="48"/>
  <c r="J738" i="53"/>
  <c r="B711" i="54"/>
  <c r="H689" i="63"/>
  <c r="G732" i="50"/>
  <c r="B697" i="49"/>
  <c r="B710" i="50"/>
  <c r="G689" i="52"/>
  <c r="B697" i="48"/>
  <c r="B702" i="48"/>
  <c r="B704" i="49"/>
  <c r="B709" i="49"/>
  <c r="B707" i="54"/>
  <c r="B693" i="48"/>
  <c r="B698" i="48"/>
  <c r="B709" i="48"/>
  <c r="J648" i="63"/>
  <c r="J652" i="63"/>
  <c r="J656" i="63"/>
  <c r="G665" i="63"/>
  <c r="B694" i="51"/>
  <c r="B694" i="48"/>
  <c r="B710" i="48"/>
  <c r="B701" i="49"/>
  <c r="J613" i="51"/>
  <c r="J748" i="51"/>
  <c r="B705" i="53"/>
  <c r="H732" i="49"/>
  <c r="B693" i="53"/>
  <c r="F581" i="63"/>
  <c r="J748" i="50"/>
  <c r="J668" i="53"/>
  <c r="B698" i="50"/>
  <c r="B701" i="54"/>
  <c r="J671" i="63"/>
  <c r="B699" i="63"/>
  <c r="B711" i="63"/>
  <c r="J721" i="63"/>
  <c r="J722" i="63"/>
  <c r="J727" i="63"/>
  <c r="F732" i="50"/>
  <c r="F617" i="51"/>
  <c r="F665" i="63"/>
  <c r="F732" i="63"/>
  <c r="J650" i="63"/>
  <c r="J663" i="63"/>
  <c r="B703" i="63"/>
  <c r="J748" i="63"/>
  <c r="J783" i="63"/>
  <c r="J788" i="63"/>
  <c r="J791" i="63"/>
  <c r="J668" i="50"/>
  <c r="J670" i="50"/>
  <c r="J685" i="50"/>
  <c r="J738" i="50"/>
  <c r="J744" i="50"/>
  <c r="J724" i="53"/>
  <c r="B697" i="54"/>
  <c r="H732" i="54"/>
  <c r="H732" i="63"/>
  <c r="J738" i="63"/>
  <c r="B693" i="54"/>
  <c r="J651" i="63"/>
  <c r="J662" i="63"/>
  <c r="G689" i="63"/>
  <c r="J743" i="63"/>
  <c r="J778" i="63"/>
  <c r="J782" i="63"/>
  <c r="J786" i="63"/>
  <c r="J790" i="63"/>
  <c r="B705" i="54"/>
  <c r="J615" i="63"/>
  <c r="B695" i="63"/>
  <c r="B707" i="63"/>
  <c r="H732" i="48"/>
  <c r="I581" i="51"/>
  <c r="J655" i="63"/>
  <c r="J680" i="63"/>
  <c r="J681" i="63"/>
  <c r="J728" i="63"/>
  <c r="J621" i="56"/>
  <c r="J618" i="57"/>
  <c r="J618" i="58"/>
  <c r="J618" i="59"/>
  <c r="J580" i="60"/>
  <c r="J580" i="61"/>
  <c r="J586" i="62"/>
  <c r="J618" i="25"/>
  <c r="J624" i="56"/>
  <c r="J619" i="56"/>
  <c r="J581" i="62"/>
  <c r="J585" i="56"/>
  <c r="J619" i="57"/>
  <c r="J622" i="58"/>
  <c r="J619" i="59"/>
  <c r="J584" i="60"/>
  <c r="J581" i="60"/>
  <c r="J584" i="61"/>
  <c r="J581" i="61"/>
  <c r="J618" i="62"/>
  <c r="J622" i="57"/>
  <c r="J620" i="57"/>
  <c r="J580" i="58"/>
  <c r="J619" i="58"/>
  <c r="J622" i="59"/>
  <c r="J582" i="60"/>
  <c r="J582" i="61"/>
  <c r="J583" i="58"/>
  <c r="J580" i="59"/>
  <c r="J618" i="61"/>
  <c r="J621" i="62"/>
  <c r="J585" i="62"/>
  <c r="J583" i="56"/>
  <c r="J583" i="59"/>
  <c r="J623" i="59"/>
  <c r="J619" i="60"/>
  <c r="J585" i="60"/>
  <c r="J585" i="61"/>
  <c r="J582" i="62"/>
  <c r="J620" i="56"/>
  <c r="J624" i="57"/>
  <c r="J584" i="58"/>
  <c r="J586" i="59"/>
  <c r="J624" i="59"/>
  <c r="J586" i="60"/>
  <c r="J622" i="61"/>
  <c r="J619" i="61"/>
  <c r="J586" i="61"/>
  <c r="J583" i="62"/>
  <c r="H682" i="63"/>
  <c r="G682" i="63"/>
  <c r="E732" i="63"/>
  <c r="J716" i="63"/>
  <c r="J664" i="63"/>
  <c r="J796" i="63"/>
  <c r="B802" i="63"/>
  <c r="B826" i="63" s="1"/>
  <c r="B693" i="63"/>
  <c r="B806" i="63"/>
  <c r="B830" i="63" s="1"/>
  <c r="B697" i="63"/>
  <c r="B810" i="63"/>
  <c r="B834" i="63" s="1"/>
  <c r="B701" i="63"/>
  <c r="B814" i="63"/>
  <c r="B838" i="63" s="1"/>
  <c r="B705" i="63"/>
  <c r="I665" i="63"/>
  <c r="E471" i="63"/>
  <c r="E475" i="63" s="1"/>
  <c r="E617" i="63"/>
  <c r="J614" i="63"/>
  <c r="J668" i="63"/>
  <c r="J676" i="63"/>
  <c r="E750" i="63"/>
  <c r="J578" i="63"/>
  <c r="J616" i="63"/>
  <c r="I657" i="63"/>
  <c r="J649" i="63"/>
  <c r="J677" i="63"/>
  <c r="J729" i="63"/>
  <c r="J745" i="63"/>
  <c r="J784" i="63"/>
  <c r="H581" i="63"/>
  <c r="J612" i="63"/>
  <c r="I617" i="63"/>
  <c r="J653" i="63"/>
  <c r="J660" i="63"/>
  <c r="J673" i="63"/>
  <c r="J688" i="63"/>
  <c r="J717" i="63"/>
  <c r="J779" i="63"/>
  <c r="J780" i="63"/>
  <c r="J792" i="63"/>
  <c r="J576" i="63"/>
  <c r="H617" i="63"/>
  <c r="H665" i="63"/>
  <c r="J679" i="63"/>
  <c r="G732" i="63"/>
  <c r="J731" i="63"/>
  <c r="J742" i="63"/>
  <c r="J580" i="63"/>
  <c r="F657" i="63"/>
  <c r="J670" i="63"/>
  <c r="J686" i="63"/>
  <c r="J720" i="63"/>
  <c r="J777" i="63"/>
  <c r="J781" i="63"/>
  <c r="J794" i="63"/>
  <c r="E581" i="63"/>
  <c r="I581" i="63"/>
  <c r="E657" i="63"/>
  <c r="J678" i="63"/>
  <c r="F689" i="63"/>
  <c r="I732" i="63"/>
  <c r="J730" i="63"/>
  <c r="H750" i="63"/>
  <c r="J741" i="63"/>
  <c r="J785" i="63"/>
  <c r="E13" i="63"/>
  <c r="E16" i="63" s="1"/>
  <c r="J579" i="63"/>
  <c r="H657" i="63"/>
  <c r="J661" i="63"/>
  <c r="J669" i="63"/>
  <c r="J675" i="63"/>
  <c r="J718" i="63"/>
  <c r="J724" i="63"/>
  <c r="J739" i="63"/>
  <c r="I797" i="63"/>
  <c r="J793" i="63"/>
  <c r="E468" i="63"/>
  <c r="B692" i="63"/>
  <c r="B801" i="63"/>
  <c r="B825" i="63" s="1"/>
  <c r="J737" i="63"/>
  <c r="J747" i="63"/>
  <c r="B700" i="63"/>
  <c r="B809" i="63"/>
  <c r="B833" i="63" s="1"/>
  <c r="G750" i="63"/>
  <c r="F797" i="63"/>
  <c r="J789" i="63"/>
  <c r="B708" i="63"/>
  <c r="B817" i="63"/>
  <c r="B841" i="63" s="1"/>
  <c r="J575" i="63"/>
  <c r="G581" i="63"/>
  <c r="G657" i="63"/>
  <c r="J647" i="63"/>
  <c r="J674" i="63"/>
  <c r="I682" i="63"/>
  <c r="F750" i="63"/>
  <c r="J746" i="63"/>
  <c r="G797" i="63"/>
  <c r="J613" i="63"/>
  <c r="J654" i="63"/>
  <c r="J725" i="63"/>
  <c r="H797" i="63"/>
  <c r="J577" i="63"/>
  <c r="E689" i="63"/>
  <c r="F769" i="63"/>
  <c r="E682" i="63"/>
  <c r="I750" i="63"/>
  <c r="J787" i="63"/>
  <c r="J611" i="63"/>
  <c r="G617" i="63"/>
  <c r="F682" i="63"/>
  <c r="J672" i="63"/>
  <c r="J744" i="63"/>
  <c r="J795" i="63"/>
  <c r="J735" i="63"/>
  <c r="E665" i="63"/>
  <c r="E797" i="63"/>
  <c r="AA513" i="51"/>
  <c r="AF513" i="51" s="1"/>
  <c r="J622" i="62"/>
  <c r="J619" i="62"/>
  <c r="J620" i="62"/>
  <c r="J623" i="62"/>
  <c r="J624" i="62"/>
  <c r="J623" i="61"/>
  <c r="J620" i="61"/>
  <c r="J624" i="61"/>
  <c r="H710" i="60"/>
  <c r="J623" i="60"/>
  <c r="J620" i="60"/>
  <c r="J621" i="60"/>
  <c r="J617" i="60"/>
  <c r="J624" i="60"/>
  <c r="J581" i="59"/>
  <c r="J584" i="59"/>
  <c r="J585" i="59"/>
  <c r="J582" i="59"/>
  <c r="J581" i="58"/>
  <c r="J585" i="58"/>
  <c r="J582" i="58"/>
  <c r="J586" i="58"/>
  <c r="J581" i="57"/>
  <c r="J584" i="57"/>
  <c r="J582" i="57"/>
  <c r="J585" i="57"/>
  <c r="J586" i="57"/>
  <c r="J584" i="56"/>
  <c r="J581" i="56"/>
  <c r="J582" i="56"/>
  <c r="J586" i="56"/>
  <c r="J580" i="56"/>
  <c r="J619" i="25"/>
  <c r="J622" i="25"/>
  <c r="J586" i="25"/>
  <c r="J583" i="25"/>
  <c r="J623" i="25"/>
  <c r="J620" i="25"/>
  <c r="J621" i="25"/>
  <c r="J624" i="25"/>
  <c r="J584" i="25"/>
  <c r="J581" i="25"/>
  <c r="J585" i="25"/>
  <c r="J582" i="25"/>
  <c r="J580" i="25"/>
  <c r="E587" i="61"/>
  <c r="I587" i="60"/>
  <c r="I625" i="59"/>
  <c r="J655" i="61"/>
  <c r="J681" i="61"/>
  <c r="G710" i="62"/>
  <c r="F665" i="60"/>
  <c r="J655" i="59"/>
  <c r="J726" i="62"/>
  <c r="O483" i="56"/>
  <c r="E100" i="21"/>
  <c r="G733" i="55" s="1"/>
  <c r="G733" i="25" s="1"/>
  <c r="I587" i="57"/>
  <c r="S150" i="56"/>
  <c r="J695" i="56"/>
  <c r="J716" i="56"/>
  <c r="J716" i="57"/>
  <c r="J689" i="60"/>
  <c r="I587" i="62"/>
  <c r="J681" i="62"/>
  <c r="G103" i="21"/>
  <c r="I736" i="55" s="1"/>
  <c r="I736" i="25" s="1"/>
  <c r="Q234" i="56"/>
  <c r="J682" i="56"/>
  <c r="J705" i="57"/>
  <c r="S96" i="58"/>
  <c r="J716" i="58"/>
  <c r="G710" i="59"/>
  <c r="G710" i="61"/>
  <c r="I728" i="62"/>
  <c r="E101" i="21"/>
  <c r="G734" i="55" s="1"/>
  <c r="G734" i="25" s="1"/>
  <c r="D107" i="21"/>
  <c r="F740" i="55" s="1"/>
  <c r="F740" i="25" s="1"/>
  <c r="Q240" i="57"/>
  <c r="P518" i="56"/>
  <c r="J579" i="58"/>
  <c r="J695" i="62"/>
  <c r="J716" i="62"/>
  <c r="J726" i="59"/>
  <c r="H625" i="62"/>
  <c r="J664" i="62"/>
  <c r="J671" i="62"/>
  <c r="F102" i="21"/>
  <c r="H735" i="55" s="1"/>
  <c r="H735" i="25" s="1"/>
  <c r="Q442" i="56"/>
  <c r="J679" i="59"/>
  <c r="D100" i="21"/>
  <c r="F733" i="55" s="1"/>
  <c r="F733" i="25" s="1"/>
  <c r="G102" i="21"/>
  <c r="I735" i="55" s="1"/>
  <c r="I735" i="25" s="1"/>
  <c r="B475" i="56"/>
  <c r="B732" i="56" s="1"/>
  <c r="J713" i="58"/>
  <c r="L168" i="55"/>
  <c r="S168" i="62"/>
  <c r="R168" i="62"/>
  <c r="Q168" i="62"/>
  <c r="S168" i="61"/>
  <c r="R168" i="61"/>
  <c r="S168" i="60"/>
  <c r="R168" i="60"/>
  <c r="Q168" i="60"/>
  <c r="Q168" i="61"/>
  <c r="S168" i="59"/>
  <c r="R168" i="59"/>
  <c r="Q168" i="59"/>
  <c r="S168" i="58"/>
  <c r="Q168" i="58"/>
  <c r="S168" i="56"/>
  <c r="S168" i="57"/>
  <c r="R168" i="56"/>
  <c r="R168" i="57"/>
  <c r="Q168" i="56"/>
  <c r="Q168" i="57"/>
  <c r="R168" i="58"/>
  <c r="L270" i="55"/>
  <c r="O275" i="25" s="1"/>
  <c r="S270" i="62"/>
  <c r="R270" i="62"/>
  <c r="Q270" i="62"/>
  <c r="S270" i="61"/>
  <c r="R270" i="61"/>
  <c r="Q270" i="61"/>
  <c r="R270" i="60"/>
  <c r="Q270" i="60"/>
  <c r="S270" i="60"/>
  <c r="S270" i="59"/>
  <c r="Q270" i="59"/>
  <c r="R270" i="59"/>
  <c r="S270" i="58"/>
  <c r="R270" i="58"/>
  <c r="Q270" i="58"/>
  <c r="S270" i="56"/>
  <c r="S270" i="57"/>
  <c r="R270" i="57"/>
  <c r="Q270" i="56"/>
  <c r="L361" i="55"/>
  <c r="T361" i="62"/>
  <c r="F361" i="62" s="1"/>
  <c r="S361" i="62"/>
  <c r="R361" i="62"/>
  <c r="Q361" i="62"/>
  <c r="Q361" i="61"/>
  <c r="S361" i="60"/>
  <c r="R361" i="60"/>
  <c r="Q361" i="60"/>
  <c r="T361" i="61"/>
  <c r="F361" i="61" s="1"/>
  <c r="S361" i="61"/>
  <c r="Q361" i="59"/>
  <c r="T361" i="59"/>
  <c r="F361" i="59" s="1"/>
  <c r="R361" i="61"/>
  <c r="T361" i="60"/>
  <c r="F361" i="60" s="1"/>
  <c r="S361" i="59"/>
  <c r="R361" i="59"/>
  <c r="T361" i="58"/>
  <c r="F361" i="58" s="1"/>
  <c r="S361" i="58"/>
  <c r="R361" i="58"/>
  <c r="Q361" i="58"/>
  <c r="Q361" i="57"/>
  <c r="R361" i="57"/>
  <c r="Q361" i="56"/>
  <c r="T361" i="57"/>
  <c r="F361" i="57" s="1"/>
  <c r="S361" i="56"/>
  <c r="Q30" i="56"/>
  <c r="R361" i="56"/>
  <c r="L340" i="55"/>
  <c r="S340" i="62"/>
  <c r="R340" i="62"/>
  <c r="Q340" i="62"/>
  <c r="T340" i="62"/>
  <c r="F340" i="62" s="1"/>
  <c r="T340" i="61"/>
  <c r="F340" i="61" s="1"/>
  <c r="Q340" i="61"/>
  <c r="Q340" i="60"/>
  <c r="S340" i="61"/>
  <c r="T340" i="60"/>
  <c r="F340" i="60" s="1"/>
  <c r="R340" i="61"/>
  <c r="S340" i="60"/>
  <c r="R340" i="60"/>
  <c r="T340" i="59"/>
  <c r="F340" i="59" s="1"/>
  <c r="S340" i="59"/>
  <c r="R340" i="59"/>
  <c r="Q340" i="59"/>
  <c r="T340" i="58"/>
  <c r="F340" i="58" s="1"/>
  <c r="S340" i="58"/>
  <c r="R340" i="58"/>
  <c r="Q340" i="58"/>
  <c r="Q340" i="57"/>
  <c r="T340" i="57"/>
  <c r="F340" i="57" s="1"/>
  <c r="T340" i="56"/>
  <c r="F340" i="56" s="1"/>
  <c r="S340" i="57"/>
  <c r="S340" i="56"/>
  <c r="R340" i="57"/>
  <c r="R340" i="56"/>
  <c r="Q340" i="56"/>
  <c r="C496" i="62"/>
  <c r="C735" i="62" s="1"/>
  <c r="B496" i="62"/>
  <c r="B735" i="62" s="1"/>
  <c r="R497" i="62"/>
  <c r="F497" i="62" s="1"/>
  <c r="P497" i="62"/>
  <c r="O497" i="62"/>
  <c r="Q497" i="62"/>
  <c r="C496" i="61"/>
  <c r="C735" i="61" s="1"/>
  <c r="R497" i="61"/>
  <c r="F497" i="61" s="1"/>
  <c r="B496" i="61"/>
  <c r="B735" i="61" s="1"/>
  <c r="Q497" i="61"/>
  <c r="P497" i="61"/>
  <c r="O497" i="61"/>
  <c r="Q497" i="60"/>
  <c r="P497" i="60"/>
  <c r="O497" i="60"/>
  <c r="C496" i="60"/>
  <c r="C735" i="60" s="1"/>
  <c r="B496" i="60"/>
  <c r="B735" i="60" s="1"/>
  <c r="Q497" i="59"/>
  <c r="P497" i="59"/>
  <c r="O497" i="59"/>
  <c r="R497" i="60"/>
  <c r="F497" i="60" s="1"/>
  <c r="C496" i="59"/>
  <c r="C735" i="59" s="1"/>
  <c r="B496" i="59"/>
  <c r="B735" i="59" s="1"/>
  <c r="R497" i="59"/>
  <c r="F497" i="59" s="1"/>
  <c r="R497" i="58"/>
  <c r="F497" i="58" s="1"/>
  <c r="B496" i="58"/>
  <c r="B735" i="58" s="1"/>
  <c r="O497" i="58"/>
  <c r="C496" i="58"/>
  <c r="C735" i="58" s="1"/>
  <c r="C496" i="57"/>
  <c r="C735" i="57" s="1"/>
  <c r="B496" i="57"/>
  <c r="B735" i="57" s="1"/>
  <c r="Q497" i="58"/>
  <c r="R497" i="57"/>
  <c r="F497" i="57" s="1"/>
  <c r="P497" i="57"/>
  <c r="C496" i="56"/>
  <c r="C735" i="56" s="1"/>
  <c r="B496" i="56"/>
  <c r="B735" i="56" s="1"/>
  <c r="Q497" i="57"/>
  <c r="R497" i="56"/>
  <c r="F497" i="56" s="1"/>
  <c r="O497" i="57"/>
  <c r="P497" i="58"/>
  <c r="P497" i="56"/>
  <c r="P525" i="62"/>
  <c r="O525" i="62"/>
  <c r="C524" i="62"/>
  <c r="C739" i="62" s="1"/>
  <c r="B524" i="62"/>
  <c r="B739" i="62" s="1"/>
  <c r="R525" i="62"/>
  <c r="F525" i="62" s="1"/>
  <c r="Q525" i="62"/>
  <c r="Q525" i="61"/>
  <c r="P525" i="61"/>
  <c r="O525" i="61"/>
  <c r="B524" i="61"/>
  <c r="B739" i="61" s="1"/>
  <c r="C524" i="61"/>
  <c r="C739" i="61" s="1"/>
  <c r="C524" i="60"/>
  <c r="C739" i="60" s="1"/>
  <c r="R525" i="60"/>
  <c r="F525" i="60" s="1"/>
  <c r="B524" i="60"/>
  <c r="B739" i="60" s="1"/>
  <c r="Q525" i="60"/>
  <c r="P525" i="60"/>
  <c r="O525" i="60"/>
  <c r="R525" i="61"/>
  <c r="F525" i="61" s="1"/>
  <c r="P525" i="59"/>
  <c r="O525" i="59"/>
  <c r="C524" i="59"/>
  <c r="C739" i="59" s="1"/>
  <c r="B524" i="59"/>
  <c r="B739" i="59" s="1"/>
  <c r="R525" i="59"/>
  <c r="F525" i="59" s="1"/>
  <c r="P525" i="58"/>
  <c r="Q525" i="59"/>
  <c r="C524" i="58"/>
  <c r="C739" i="58" s="1"/>
  <c r="B524" i="58"/>
  <c r="B739" i="58" s="1"/>
  <c r="R525" i="58"/>
  <c r="F525" i="58" s="1"/>
  <c r="Q525" i="58"/>
  <c r="B524" i="57"/>
  <c r="B739" i="57" s="1"/>
  <c r="R525" i="57"/>
  <c r="F525" i="57" s="1"/>
  <c r="O525" i="58"/>
  <c r="Q525" i="57"/>
  <c r="P525" i="57"/>
  <c r="O525" i="57"/>
  <c r="C524" i="56"/>
  <c r="C739" i="56" s="1"/>
  <c r="R525" i="56"/>
  <c r="F525" i="56" s="1"/>
  <c r="B524" i="56"/>
  <c r="B739" i="56" s="1"/>
  <c r="Q525" i="56"/>
  <c r="C524" i="57"/>
  <c r="C739" i="57" s="1"/>
  <c r="P525" i="56"/>
  <c r="O525" i="56"/>
  <c r="R30" i="56"/>
  <c r="T361" i="56"/>
  <c r="F361" i="56" s="1"/>
  <c r="Q483" i="56"/>
  <c r="L42" i="55"/>
  <c r="S42" i="62"/>
  <c r="R42" i="62"/>
  <c r="Q42" i="62"/>
  <c r="R42" i="61"/>
  <c r="Q42" i="61"/>
  <c r="S42" i="61"/>
  <c r="S42" i="60"/>
  <c r="R42" i="60"/>
  <c r="Q42" i="60"/>
  <c r="S42" i="59"/>
  <c r="R42" i="59"/>
  <c r="Q42" i="59"/>
  <c r="S42" i="58"/>
  <c r="R42" i="58"/>
  <c r="Q42" i="58"/>
  <c r="R42" i="57"/>
  <c r="Q42" i="57"/>
  <c r="S42" i="56"/>
  <c r="R42" i="56"/>
  <c r="L258" i="55"/>
  <c r="O263" i="25" s="1"/>
  <c r="R258" i="62"/>
  <c r="S258" i="62"/>
  <c r="Q258" i="62"/>
  <c r="S258" i="61"/>
  <c r="R258" i="61"/>
  <c r="Q258" i="61"/>
  <c r="S258" i="60"/>
  <c r="R258" i="60"/>
  <c r="Q258" i="60"/>
  <c r="S258" i="59"/>
  <c r="R258" i="59"/>
  <c r="Q258" i="59"/>
  <c r="R258" i="58"/>
  <c r="Q258" i="58"/>
  <c r="S258" i="58"/>
  <c r="S258" i="56"/>
  <c r="R258" i="56"/>
  <c r="S258" i="57"/>
  <c r="Q258" i="56"/>
  <c r="R258" i="57"/>
  <c r="Q258" i="57"/>
  <c r="R550" i="25"/>
  <c r="E556" i="62"/>
  <c r="U550" i="62"/>
  <c r="T550" i="62"/>
  <c r="I556" i="62"/>
  <c r="S550" i="62"/>
  <c r="H556" i="62"/>
  <c r="R550" i="62"/>
  <c r="G556" i="62"/>
  <c r="Q550" i="62"/>
  <c r="F556" i="62"/>
  <c r="I556" i="61"/>
  <c r="U550" i="61"/>
  <c r="H556" i="61"/>
  <c r="T550" i="61"/>
  <c r="F556" i="61"/>
  <c r="R550" i="61"/>
  <c r="S550" i="61"/>
  <c r="Q550" i="61"/>
  <c r="T550" i="60"/>
  <c r="E556" i="61"/>
  <c r="I556" i="60"/>
  <c r="U550" i="60"/>
  <c r="H556" i="60"/>
  <c r="S550" i="60"/>
  <c r="G556" i="60"/>
  <c r="R550" i="60"/>
  <c r="F556" i="60"/>
  <c r="Q550" i="60"/>
  <c r="E556" i="60"/>
  <c r="F556" i="59"/>
  <c r="E556" i="59"/>
  <c r="U550" i="59"/>
  <c r="T550" i="59"/>
  <c r="S550" i="59"/>
  <c r="I556" i="59"/>
  <c r="R550" i="59"/>
  <c r="G556" i="61"/>
  <c r="H556" i="59"/>
  <c r="Q550" i="59"/>
  <c r="G556" i="58"/>
  <c r="F556" i="58"/>
  <c r="T550" i="58"/>
  <c r="S550" i="58"/>
  <c r="R550" i="58"/>
  <c r="I556" i="58"/>
  <c r="Q550" i="58"/>
  <c r="E556" i="58"/>
  <c r="U550" i="58"/>
  <c r="G556" i="59"/>
  <c r="F556" i="57"/>
  <c r="H556" i="58"/>
  <c r="E556" i="57"/>
  <c r="U550" i="57"/>
  <c r="T550" i="57"/>
  <c r="S550" i="57"/>
  <c r="H556" i="57"/>
  <c r="Q550" i="57"/>
  <c r="R550" i="57"/>
  <c r="U550" i="56"/>
  <c r="T550" i="56"/>
  <c r="S550" i="56"/>
  <c r="I556" i="56"/>
  <c r="R550" i="56"/>
  <c r="H556" i="56"/>
  <c r="Q550" i="56"/>
  <c r="I556" i="57"/>
  <c r="F556" i="56"/>
  <c r="L186" i="55"/>
  <c r="O191" i="25" s="1"/>
  <c r="R186" i="62"/>
  <c r="S186" i="62"/>
  <c r="Q186" i="62"/>
  <c r="S186" i="61"/>
  <c r="R186" i="61"/>
  <c r="Q186" i="61"/>
  <c r="Q186" i="60"/>
  <c r="S186" i="60"/>
  <c r="R186" i="60"/>
  <c r="R186" i="59"/>
  <c r="Q186" i="59"/>
  <c r="S186" i="59"/>
  <c r="S186" i="58"/>
  <c r="R186" i="58"/>
  <c r="Q186" i="58"/>
  <c r="R186" i="57"/>
  <c r="Q186" i="57"/>
  <c r="S186" i="56"/>
  <c r="R186" i="56"/>
  <c r="L276" i="55"/>
  <c r="O281" i="25" s="1"/>
  <c r="S276" i="62"/>
  <c r="R276" i="62"/>
  <c r="Q276" i="62"/>
  <c r="S276" i="61"/>
  <c r="R276" i="61"/>
  <c r="S276" i="60"/>
  <c r="Q276" i="61"/>
  <c r="R276" i="60"/>
  <c r="Q276" i="60"/>
  <c r="R276" i="59"/>
  <c r="Q276" i="59"/>
  <c r="S276" i="59"/>
  <c r="S276" i="58"/>
  <c r="R276" i="58"/>
  <c r="Q276" i="58"/>
  <c r="S276" i="57"/>
  <c r="Q276" i="56"/>
  <c r="R276" i="57"/>
  <c r="Q276" i="57"/>
  <c r="S276" i="56"/>
  <c r="L282" i="55"/>
  <c r="S282" i="62"/>
  <c r="Q282" i="62"/>
  <c r="R282" i="62"/>
  <c r="S282" i="61"/>
  <c r="R282" i="61"/>
  <c r="Q282" i="61"/>
  <c r="S282" i="60"/>
  <c r="R282" i="60"/>
  <c r="Q282" i="60"/>
  <c r="S282" i="59"/>
  <c r="R282" i="59"/>
  <c r="Q282" i="59"/>
  <c r="R282" i="58"/>
  <c r="Q282" i="58"/>
  <c r="S282" i="58"/>
  <c r="S282" i="56"/>
  <c r="S282" i="57"/>
  <c r="R282" i="56"/>
  <c r="R282" i="57"/>
  <c r="Q282" i="56"/>
  <c r="Q282" i="57"/>
  <c r="L375" i="55"/>
  <c r="T375" i="62"/>
  <c r="F375" i="62" s="1"/>
  <c r="S375" i="62"/>
  <c r="R375" i="62"/>
  <c r="Q375" i="62"/>
  <c r="Q375" i="61"/>
  <c r="R375" i="61"/>
  <c r="R375" i="60"/>
  <c r="Q375" i="60"/>
  <c r="T375" i="61"/>
  <c r="F375" i="61" s="1"/>
  <c r="S375" i="61"/>
  <c r="T375" i="60"/>
  <c r="F375" i="60" s="1"/>
  <c r="S375" i="60"/>
  <c r="T375" i="59"/>
  <c r="F375" i="59" s="1"/>
  <c r="S375" i="59"/>
  <c r="R375" i="59"/>
  <c r="Q375" i="59"/>
  <c r="T375" i="58"/>
  <c r="F375" i="58" s="1"/>
  <c r="S375" i="58"/>
  <c r="R375" i="58"/>
  <c r="Q375" i="58"/>
  <c r="T375" i="57"/>
  <c r="F375" i="57" s="1"/>
  <c r="S375" i="57"/>
  <c r="Q375" i="57"/>
  <c r="T375" i="56"/>
  <c r="F375" i="56" s="1"/>
  <c r="S375" i="56"/>
  <c r="R375" i="56"/>
  <c r="Q375" i="56"/>
  <c r="R375" i="57"/>
  <c r="T428" i="62"/>
  <c r="F428" i="62" s="1"/>
  <c r="S428" i="62"/>
  <c r="R428" i="62"/>
  <c r="Q428" i="62"/>
  <c r="S428" i="61"/>
  <c r="Q428" i="61"/>
  <c r="T428" i="61"/>
  <c r="F428" i="61" s="1"/>
  <c r="R428" i="61"/>
  <c r="T428" i="60"/>
  <c r="F428" i="60" s="1"/>
  <c r="S428" i="60"/>
  <c r="R428" i="60"/>
  <c r="Q428" i="59"/>
  <c r="T428" i="59"/>
  <c r="F428" i="59" s="1"/>
  <c r="Q428" i="60"/>
  <c r="S428" i="59"/>
  <c r="R428" i="59"/>
  <c r="T428" i="58"/>
  <c r="F428" i="58" s="1"/>
  <c r="S428" i="58"/>
  <c r="R428" i="58"/>
  <c r="Q428" i="58"/>
  <c r="T428" i="57"/>
  <c r="F428" i="57" s="1"/>
  <c r="S428" i="57"/>
  <c r="Q428" i="57"/>
  <c r="T428" i="56"/>
  <c r="F428" i="56" s="1"/>
  <c r="S428" i="56"/>
  <c r="R428" i="57"/>
  <c r="Q428" i="56"/>
  <c r="T449" i="62"/>
  <c r="F449" i="62" s="1"/>
  <c r="S449" i="62"/>
  <c r="Q449" i="62"/>
  <c r="R449" i="62"/>
  <c r="R449" i="61"/>
  <c r="T449" i="61"/>
  <c r="F449" i="61" s="1"/>
  <c r="S449" i="61"/>
  <c r="Q449" i="61"/>
  <c r="T449" i="60"/>
  <c r="F449" i="60" s="1"/>
  <c r="S449" i="60"/>
  <c r="R449" i="60"/>
  <c r="Q449" i="60"/>
  <c r="T449" i="59"/>
  <c r="F449" i="59" s="1"/>
  <c r="S449" i="59"/>
  <c r="R449" i="59"/>
  <c r="Q449" i="59"/>
  <c r="T449" i="58"/>
  <c r="F449" i="58" s="1"/>
  <c r="S449" i="58"/>
  <c r="T449" i="57"/>
  <c r="F449" i="57" s="1"/>
  <c r="R449" i="58"/>
  <c r="S449" i="57"/>
  <c r="Q449" i="58"/>
  <c r="R449" i="57"/>
  <c r="Q449" i="57"/>
  <c r="T449" i="56"/>
  <c r="F449" i="56" s="1"/>
  <c r="S449" i="56"/>
  <c r="R449" i="56"/>
  <c r="Q449" i="56"/>
  <c r="Q560" i="62"/>
  <c r="U560" i="62"/>
  <c r="T560" i="62"/>
  <c r="S560" i="62"/>
  <c r="R560" i="62"/>
  <c r="U560" i="61"/>
  <c r="T560" i="61"/>
  <c r="S560" i="61"/>
  <c r="Q560" i="61"/>
  <c r="R560" i="61"/>
  <c r="R560" i="60"/>
  <c r="Q560" i="60"/>
  <c r="U560" i="60"/>
  <c r="T560" i="60"/>
  <c r="S560" i="60"/>
  <c r="Q560" i="59"/>
  <c r="U560" i="59"/>
  <c r="T560" i="59"/>
  <c r="S560" i="59"/>
  <c r="R560" i="58"/>
  <c r="Q560" i="58"/>
  <c r="U560" i="58"/>
  <c r="R560" i="59"/>
  <c r="T560" i="58"/>
  <c r="S560" i="58"/>
  <c r="Q560" i="57"/>
  <c r="U560" i="57"/>
  <c r="S560" i="57"/>
  <c r="U560" i="56"/>
  <c r="T560" i="56"/>
  <c r="T560" i="57"/>
  <c r="S560" i="56"/>
  <c r="R560" i="57"/>
  <c r="R560" i="56"/>
  <c r="E733" i="62"/>
  <c r="I733" i="62"/>
  <c r="H733" i="62"/>
  <c r="G733" i="62"/>
  <c r="F733" i="62"/>
  <c r="G733" i="61"/>
  <c r="F733" i="61"/>
  <c r="E733" i="61"/>
  <c r="I733" i="61"/>
  <c r="H733" i="61"/>
  <c r="H733" i="60"/>
  <c r="G733" i="60"/>
  <c r="F733" i="60"/>
  <c r="E733" i="60"/>
  <c r="I733" i="59"/>
  <c r="H733" i="59"/>
  <c r="I733" i="60"/>
  <c r="G733" i="59"/>
  <c r="F733" i="59"/>
  <c r="E733" i="59"/>
  <c r="F733" i="58"/>
  <c r="E733" i="58"/>
  <c r="I733" i="58"/>
  <c r="H733" i="58"/>
  <c r="F733" i="57"/>
  <c r="E733" i="57"/>
  <c r="H733" i="57"/>
  <c r="I733" i="57"/>
  <c r="E733" i="56"/>
  <c r="G733" i="58"/>
  <c r="G733" i="57"/>
  <c r="I733" i="56"/>
  <c r="H733" i="56"/>
  <c r="G733" i="56"/>
  <c r="I735" i="62"/>
  <c r="H735" i="62"/>
  <c r="G735" i="62"/>
  <c r="F735" i="62"/>
  <c r="E735" i="62"/>
  <c r="I735" i="61"/>
  <c r="H735" i="61"/>
  <c r="F735" i="61"/>
  <c r="F735" i="60"/>
  <c r="E735" i="60"/>
  <c r="G735" i="61"/>
  <c r="E735" i="61"/>
  <c r="I735" i="60"/>
  <c r="H735" i="60"/>
  <c r="G735" i="60"/>
  <c r="I735" i="59"/>
  <c r="H735" i="59"/>
  <c r="G735" i="59"/>
  <c r="F735" i="59"/>
  <c r="E735" i="59"/>
  <c r="I735" i="58"/>
  <c r="H735" i="58"/>
  <c r="G735" i="58"/>
  <c r="F735" i="58"/>
  <c r="I735" i="57"/>
  <c r="H735" i="57"/>
  <c r="E735" i="58"/>
  <c r="F735" i="57"/>
  <c r="I735" i="56"/>
  <c r="H735" i="56"/>
  <c r="G735" i="56"/>
  <c r="F735" i="56"/>
  <c r="G735" i="57"/>
  <c r="E735" i="56"/>
  <c r="I737" i="62"/>
  <c r="H737" i="62"/>
  <c r="G737" i="62"/>
  <c r="F737" i="62"/>
  <c r="E737" i="62"/>
  <c r="I737" i="61"/>
  <c r="H737" i="61"/>
  <c r="G737" i="61"/>
  <c r="F737" i="61"/>
  <c r="E737" i="61"/>
  <c r="I737" i="60"/>
  <c r="H737" i="60"/>
  <c r="G737" i="60"/>
  <c r="F737" i="60"/>
  <c r="E737" i="60"/>
  <c r="G737" i="59"/>
  <c r="F737" i="59"/>
  <c r="E737" i="59"/>
  <c r="I737" i="59"/>
  <c r="I737" i="58"/>
  <c r="H737" i="58"/>
  <c r="G737" i="58"/>
  <c r="F737" i="58"/>
  <c r="E737" i="58"/>
  <c r="H737" i="59"/>
  <c r="I737" i="57"/>
  <c r="H737" i="57"/>
  <c r="G737" i="57"/>
  <c r="F737" i="57"/>
  <c r="I737" i="56"/>
  <c r="H737" i="56"/>
  <c r="G737" i="56"/>
  <c r="F737" i="56"/>
  <c r="E737" i="57"/>
  <c r="E737" i="56"/>
  <c r="G739" i="62"/>
  <c r="F739" i="62"/>
  <c r="E739" i="62"/>
  <c r="I739" i="62"/>
  <c r="H739" i="62"/>
  <c r="H739" i="61"/>
  <c r="G739" i="61"/>
  <c r="F739" i="61"/>
  <c r="E739" i="61"/>
  <c r="I739" i="61"/>
  <c r="I739" i="60"/>
  <c r="H739" i="60"/>
  <c r="G739" i="60"/>
  <c r="F739" i="60"/>
  <c r="E739" i="60"/>
  <c r="E739" i="59"/>
  <c r="I739" i="59"/>
  <c r="H739" i="59"/>
  <c r="G739" i="59"/>
  <c r="F739" i="59"/>
  <c r="G739" i="58"/>
  <c r="F739" i="58"/>
  <c r="E739" i="58"/>
  <c r="I739" i="58"/>
  <c r="H739" i="58"/>
  <c r="H739" i="57"/>
  <c r="G739" i="57"/>
  <c r="F739" i="57"/>
  <c r="E739" i="57"/>
  <c r="G739" i="56"/>
  <c r="I739" i="57"/>
  <c r="F739" i="56"/>
  <c r="E739" i="56"/>
  <c r="I739" i="56"/>
  <c r="E741" i="62"/>
  <c r="I741" i="62"/>
  <c r="H741" i="62"/>
  <c r="G741" i="62"/>
  <c r="F741" i="62"/>
  <c r="F741" i="61"/>
  <c r="E741" i="61"/>
  <c r="H741" i="61"/>
  <c r="H741" i="60"/>
  <c r="I741" i="61"/>
  <c r="G741" i="60"/>
  <c r="G741" i="61"/>
  <c r="F741" i="60"/>
  <c r="I741" i="59"/>
  <c r="H741" i="59"/>
  <c r="G741" i="59"/>
  <c r="F741" i="59"/>
  <c r="I741" i="60"/>
  <c r="E741" i="59"/>
  <c r="E741" i="60"/>
  <c r="E741" i="58"/>
  <c r="I741" i="58"/>
  <c r="H741" i="58"/>
  <c r="G741" i="58"/>
  <c r="F741" i="58"/>
  <c r="F741" i="57"/>
  <c r="E741" i="57"/>
  <c r="H741" i="57"/>
  <c r="E741" i="56"/>
  <c r="I741" i="56"/>
  <c r="H741" i="56"/>
  <c r="I741" i="57"/>
  <c r="G741" i="56"/>
  <c r="E99" i="21"/>
  <c r="G732" i="55" s="1"/>
  <c r="G732" i="25" s="1"/>
  <c r="G101" i="21"/>
  <c r="I734" i="55" s="1"/>
  <c r="I734" i="25" s="1"/>
  <c r="D106" i="21"/>
  <c r="F739" i="55" s="1"/>
  <c r="F739" i="25" s="1"/>
  <c r="E107" i="21"/>
  <c r="G740" i="55" s="1"/>
  <c r="G740" i="25" s="1"/>
  <c r="F108" i="21"/>
  <c r="H741" i="55" s="1"/>
  <c r="H741" i="25" s="1"/>
  <c r="Q186" i="56"/>
  <c r="Q312" i="56"/>
  <c r="C503" i="56"/>
  <c r="C736" i="56" s="1"/>
  <c r="S557" i="56"/>
  <c r="I734" i="56"/>
  <c r="L24" i="55"/>
  <c r="O29" i="25" s="1"/>
  <c r="S24" i="62"/>
  <c r="Q24" i="62"/>
  <c r="R24" i="62"/>
  <c r="Q24" i="61"/>
  <c r="S24" i="61"/>
  <c r="R24" i="61"/>
  <c r="Q24" i="60"/>
  <c r="S24" i="60"/>
  <c r="R24" i="60"/>
  <c r="S24" i="59"/>
  <c r="R24" i="59"/>
  <c r="Q24" i="59"/>
  <c r="R24" i="58"/>
  <c r="S24" i="58"/>
  <c r="S24" i="57"/>
  <c r="Q24" i="58"/>
  <c r="R24" i="57"/>
  <c r="Q24" i="57"/>
  <c r="A605" i="62"/>
  <c r="A605" i="61"/>
  <c r="A605" i="60"/>
  <c r="A605" i="59"/>
  <c r="A605" i="58"/>
  <c r="A605" i="57"/>
  <c r="A605" i="56"/>
  <c r="R511" i="25"/>
  <c r="F511" i="25" s="1"/>
  <c r="C510" i="62"/>
  <c r="C737" i="62" s="1"/>
  <c r="B510" i="62"/>
  <c r="B737" i="62" s="1"/>
  <c r="R511" i="62"/>
  <c r="F511" i="62" s="1"/>
  <c r="Q511" i="62"/>
  <c r="P511" i="62"/>
  <c r="O511" i="62"/>
  <c r="P511" i="61"/>
  <c r="C510" i="61"/>
  <c r="C737" i="61" s="1"/>
  <c r="R511" i="61"/>
  <c r="F511" i="61" s="1"/>
  <c r="Q511" i="61"/>
  <c r="O511" i="61"/>
  <c r="B510" i="61"/>
  <c r="B737" i="61" s="1"/>
  <c r="C510" i="60"/>
  <c r="C737" i="60" s="1"/>
  <c r="B510" i="60"/>
  <c r="B737" i="60" s="1"/>
  <c r="R511" i="60"/>
  <c r="F511" i="60" s="1"/>
  <c r="P511" i="60"/>
  <c r="O511" i="60"/>
  <c r="Q511" i="60"/>
  <c r="C510" i="59"/>
  <c r="C737" i="59" s="1"/>
  <c r="B510" i="59"/>
  <c r="B737" i="59" s="1"/>
  <c r="R511" i="59"/>
  <c r="F511" i="59" s="1"/>
  <c r="Q511" i="59"/>
  <c r="P511" i="59"/>
  <c r="O511" i="59"/>
  <c r="Q511" i="58"/>
  <c r="C510" i="58"/>
  <c r="C737" i="58" s="1"/>
  <c r="P511" i="58"/>
  <c r="O511" i="58"/>
  <c r="B510" i="58"/>
  <c r="B737" i="58" s="1"/>
  <c r="C510" i="57"/>
  <c r="C737" i="57" s="1"/>
  <c r="R511" i="57"/>
  <c r="F511" i="57" s="1"/>
  <c r="B510" i="57"/>
  <c r="B737" i="57" s="1"/>
  <c r="R511" i="58"/>
  <c r="F511" i="58" s="1"/>
  <c r="Q511" i="57"/>
  <c r="O511" i="57"/>
  <c r="P511" i="57"/>
  <c r="B510" i="56"/>
  <c r="B737" i="56" s="1"/>
  <c r="R511" i="56"/>
  <c r="F511" i="56" s="1"/>
  <c r="Q511" i="56"/>
  <c r="P511" i="56"/>
  <c r="R539" i="62"/>
  <c r="F539" i="62" s="1"/>
  <c r="Q539" i="62"/>
  <c r="P539" i="62"/>
  <c r="O539" i="62"/>
  <c r="C538" i="62"/>
  <c r="C741" i="62" s="1"/>
  <c r="B538" i="62"/>
  <c r="B741" i="62" s="1"/>
  <c r="C538" i="61"/>
  <c r="C741" i="61" s="1"/>
  <c r="Q539" i="61"/>
  <c r="P539" i="61"/>
  <c r="O539" i="61"/>
  <c r="R539" i="61"/>
  <c r="F539" i="61" s="1"/>
  <c r="B538" i="61"/>
  <c r="B741" i="61" s="1"/>
  <c r="O539" i="60"/>
  <c r="C538" i="60"/>
  <c r="C741" i="60" s="1"/>
  <c r="B538" i="60"/>
  <c r="B741" i="60" s="1"/>
  <c r="R539" i="60"/>
  <c r="F539" i="60" s="1"/>
  <c r="Q539" i="60"/>
  <c r="R539" i="59"/>
  <c r="F539" i="59" s="1"/>
  <c r="Q539" i="59"/>
  <c r="P539" i="60"/>
  <c r="P539" i="59"/>
  <c r="O539" i="59"/>
  <c r="C538" i="59"/>
  <c r="C741" i="59" s="1"/>
  <c r="R539" i="58"/>
  <c r="F539" i="58" s="1"/>
  <c r="B538" i="58"/>
  <c r="B741" i="58" s="1"/>
  <c r="Q539" i="58"/>
  <c r="B538" i="59"/>
  <c r="B741" i="59" s="1"/>
  <c r="P539" i="58"/>
  <c r="O539" i="58"/>
  <c r="R539" i="57"/>
  <c r="F539" i="57" s="1"/>
  <c r="B538" i="57"/>
  <c r="B741" i="57" s="1"/>
  <c r="Q539" i="57"/>
  <c r="P539" i="57"/>
  <c r="C538" i="58"/>
  <c r="C741" i="58" s="1"/>
  <c r="O539" i="57"/>
  <c r="P539" i="56"/>
  <c r="O539" i="56"/>
  <c r="C538" i="56"/>
  <c r="C741" i="56" s="1"/>
  <c r="C538" i="57"/>
  <c r="C741" i="57" s="1"/>
  <c r="R539" i="56"/>
  <c r="F539" i="56" s="1"/>
  <c r="A643" i="62"/>
  <c r="A643" i="61"/>
  <c r="A643" i="60"/>
  <c r="A643" i="59"/>
  <c r="A643" i="58"/>
  <c r="A643" i="57"/>
  <c r="A643" i="56"/>
  <c r="L48" i="55"/>
  <c r="O53" i="25" s="1"/>
  <c r="S48" i="62"/>
  <c r="Q48" i="62"/>
  <c r="R48" i="62"/>
  <c r="R48" i="61"/>
  <c r="Q48" i="61"/>
  <c r="S48" i="60"/>
  <c r="R48" i="60"/>
  <c r="Q48" i="60"/>
  <c r="S48" i="61"/>
  <c r="S48" i="59"/>
  <c r="R48" i="59"/>
  <c r="Q48" i="59"/>
  <c r="S48" i="58"/>
  <c r="Q48" i="58"/>
  <c r="S48" i="57"/>
  <c r="R48" i="57"/>
  <c r="Q48" i="57"/>
  <c r="R48" i="58"/>
  <c r="S48" i="56"/>
  <c r="Q48" i="56"/>
  <c r="L54" i="55"/>
  <c r="Q54" i="62"/>
  <c r="S54" i="62"/>
  <c r="R54" i="62"/>
  <c r="R54" i="61"/>
  <c r="Q54" i="61"/>
  <c r="S54" i="61"/>
  <c r="S54" i="60"/>
  <c r="Q54" i="60"/>
  <c r="R54" i="60"/>
  <c r="S54" i="59"/>
  <c r="R54" i="59"/>
  <c r="Q54" i="59"/>
  <c r="R54" i="58"/>
  <c r="S54" i="58"/>
  <c r="Q54" i="56"/>
  <c r="Q54" i="58"/>
  <c r="S54" i="57"/>
  <c r="R54" i="57"/>
  <c r="Q54" i="57"/>
  <c r="S54" i="56"/>
  <c r="L126" i="55"/>
  <c r="O131" i="25" s="1"/>
  <c r="Q126" i="62"/>
  <c r="S126" i="62"/>
  <c r="R126" i="62"/>
  <c r="S126" i="61"/>
  <c r="R126" i="61"/>
  <c r="Q126" i="61"/>
  <c r="S126" i="60"/>
  <c r="R126" i="60"/>
  <c r="Q126" i="60"/>
  <c r="Q126" i="59"/>
  <c r="S126" i="59"/>
  <c r="R126" i="59"/>
  <c r="S126" i="58"/>
  <c r="R126" i="58"/>
  <c r="Q126" i="58"/>
  <c r="S126" i="57"/>
  <c r="R126" i="57"/>
  <c r="Q126" i="57"/>
  <c r="S126" i="56"/>
  <c r="Q126" i="56"/>
  <c r="L132" i="55"/>
  <c r="O137" i="25" s="1"/>
  <c r="S132" i="62"/>
  <c r="R132" i="62"/>
  <c r="Q132" i="62"/>
  <c r="S132" i="61"/>
  <c r="R132" i="61"/>
  <c r="Q132" i="61"/>
  <c r="S132" i="60"/>
  <c r="R132" i="60"/>
  <c r="Q132" i="60"/>
  <c r="R132" i="59"/>
  <c r="Q132" i="59"/>
  <c r="S132" i="58"/>
  <c r="S132" i="59"/>
  <c r="R132" i="58"/>
  <c r="Q132" i="58"/>
  <c r="Q132" i="56"/>
  <c r="S132" i="57"/>
  <c r="R132" i="57"/>
  <c r="Q132" i="57"/>
  <c r="S132" i="56"/>
  <c r="L192" i="55"/>
  <c r="O197" i="25" s="1"/>
  <c r="R192" i="62"/>
  <c r="Q192" i="62"/>
  <c r="S192" i="62"/>
  <c r="S192" i="61"/>
  <c r="R192" i="61"/>
  <c r="R192" i="60"/>
  <c r="Q192" i="60"/>
  <c r="Q192" i="61"/>
  <c r="S192" i="60"/>
  <c r="R192" i="59"/>
  <c r="Q192" i="59"/>
  <c r="S192" i="58"/>
  <c r="R192" i="58"/>
  <c r="S192" i="59"/>
  <c r="Q192" i="58"/>
  <c r="S192" i="57"/>
  <c r="R192" i="57"/>
  <c r="Q192" i="57"/>
  <c r="S192" i="56"/>
  <c r="R192" i="56"/>
  <c r="L198" i="55"/>
  <c r="O203" i="25" s="1"/>
  <c r="S198" i="62"/>
  <c r="R198" i="62"/>
  <c r="Q198" i="62"/>
  <c r="R198" i="61"/>
  <c r="Q198" i="61"/>
  <c r="S198" i="61"/>
  <c r="S198" i="60"/>
  <c r="R198" i="60"/>
  <c r="Q198" i="60"/>
  <c r="S198" i="59"/>
  <c r="R198" i="59"/>
  <c r="Q198" i="59"/>
  <c r="S198" i="58"/>
  <c r="R198" i="58"/>
  <c r="Q198" i="58"/>
  <c r="S198" i="57"/>
  <c r="R198" i="57"/>
  <c r="S198" i="56"/>
  <c r="Q198" i="57"/>
  <c r="Q198" i="56"/>
  <c r="L204" i="55"/>
  <c r="O209" i="25" s="1"/>
  <c r="S204" i="62"/>
  <c r="R204" i="62"/>
  <c r="Q204" i="62"/>
  <c r="R204" i="61"/>
  <c r="Q204" i="61"/>
  <c r="S204" i="60"/>
  <c r="R204" i="60"/>
  <c r="Q204" i="60"/>
  <c r="S204" i="61"/>
  <c r="S204" i="59"/>
  <c r="R204" i="59"/>
  <c r="Q204" i="59"/>
  <c r="Q204" i="58"/>
  <c r="R204" i="58"/>
  <c r="S204" i="58"/>
  <c r="S204" i="57"/>
  <c r="R204" i="57"/>
  <c r="R204" i="56"/>
  <c r="L210" i="55"/>
  <c r="O215" i="25" s="1"/>
  <c r="S210" i="62"/>
  <c r="R210" i="62"/>
  <c r="Q210" i="62"/>
  <c r="Q210" i="61"/>
  <c r="S210" i="61"/>
  <c r="R210" i="61"/>
  <c r="S210" i="60"/>
  <c r="R210" i="60"/>
  <c r="Q210" i="60"/>
  <c r="S210" i="59"/>
  <c r="R210" i="59"/>
  <c r="Q210" i="59"/>
  <c r="R210" i="58"/>
  <c r="Q210" i="58"/>
  <c r="S210" i="58"/>
  <c r="Q210" i="57"/>
  <c r="S210" i="56"/>
  <c r="R210" i="56"/>
  <c r="Q210" i="56"/>
  <c r="S210" i="57"/>
  <c r="L288" i="55"/>
  <c r="O293" i="25" s="1"/>
  <c r="R288" i="62"/>
  <c r="Q288" i="62"/>
  <c r="S288" i="62"/>
  <c r="S288" i="61"/>
  <c r="R288" i="61"/>
  <c r="Q288" i="61"/>
  <c r="S288" i="60"/>
  <c r="R288" i="60"/>
  <c r="Q288" i="60"/>
  <c r="S288" i="59"/>
  <c r="R288" i="59"/>
  <c r="Q288" i="59"/>
  <c r="S288" i="58"/>
  <c r="R288" i="58"/>
  <c r="Q288" i="58"/>
  <c r="S288" i="57"/>
  <c r="R288" i="57"/>
  <c r="Q288" i="57"/>
  <c r="S288" i="56"/>
  <c r="R288" i="56"/>
  <c r="L294" i="55"/>
  <c r="O299" i="25" s="1"/>
  <c r="Q294" i="62"/>
  <c r="S294" i="62"/>
  <c r="R294" i="62"/>
  <c r="S294" i="61"/>
  <c r="R294" i="61"/>
  <c r="Q294" i="61"/>
  <c r="S294" i="60"/>
  <c r="R294" i="60"/>
  <c r="S294" i="59"/>
  <c r="Q294" i="60"/>
  <c r="R294" i="59"/>
  <c r="S294" i="58"/>
  <c r="Q294" i="59"/>
  <c r="R294" i="58"/>
  <c r="Q294" i="58"/>
  <c r="S294" i="57"/>
  <c r="R294" i="57"/>
  <c r="Q294" i="57"/>
  <c r="R294" i="56"/>
  <c r="L354" i="55"/>
  <c r="R354" i="62"/>
  <c r="Q354" i="62"/>
  <c r="T354" i="62"/>
  <c r="F354" i="62" s="1"/>
  <c r="S354" i="62"/>
  <c r="T354" i="61"/>
  <c r="F354" i="61" s="1"/>
  <c r="S354" i="61"/>
  <c r="R354" i="61"/>
  <c r="Q354" i="61"/>
  <c r="Q354" i="60"/>
  <c r="T354" i="60"/>
  <c r="F354" i="60" s="1"/>
  <c r="R354" i="60"/>
  <c r="T354" i="59"/>
  <c r="F354" i="59" s="1"/>
  <c r="S354" i="59"/>
  <c r="S354" i="60"/>
  <c r="R354" i="59"/>
  <c r="Q354" i="59"/>
  <c r="T354" i="58"/>
  <c r="F354" i="58" s="1"/>
  <c r="S354" i="58"/>
  <c r="R354" i="58"/>
  <c r="Q354" i="58"/>
  <c r="T354" i="57"/>
  <c r="F354" i="57" s="1"/>
  <c r="S354" i="57"/>
  <c r="R354" i="57"/>
  <c r="Q354" i="57"/>
  <c r="T354" i="56"/>
  <c r="F354" i="56" s="1"/>
  <c r="S354" i="56"/>
  <c r="R354" i="56"/>
  <c r="L407" i="55"/>
  <c r="R408" i="25" s="1"/>
  <c r="T407" i="62"/>
  <c r="F407" i="62" s="1"/>
  <c r="R407" i="62"/>
  <c r="S407" i="62"/>
  <c r="Q407" i="62"/>
  <c r="T407" i="61"/>
  <c r="F407" i="61" s="1"/>
  <c r="R407" i="61"/>
  <c r="Q407" i="61"/>
  <c r="S407" i="61"/>
  <c r="T407" i="60"/>
  <c r="F407" i="60" s="1"/>
  <c r="R407" i="60"/>
  <c r="Q407" i="60"/>
  <c r="T407" i="59"/>
  <c r="F407" i="59" s="1"/>
  <c r="S407" i="59"/>
  <c r="R407" i="59"/>
  <c r="Q407" i="59"/>
  <c r="S407" i="60"/>
  <c r="S407" i="58"/>
  <c r="R407" i="58"/>
  <c r="Q407" i="58"/>
  <c r="T407" i="57"/>
  <c r="F407" i="57" s="1"/>
  <c r="S407" i="57"/>
  <c r="R407" i="57"/>
  <c r="S407" i="56"/>
  <c r="R407" i="56"/>
  <c r="Q407" i="56"/>
  <c r="T407" i="58"/>
  <c r="F407" i="58" s="1"/>
  <c r="T556" i="62"/>
  <c r="S556" i="62"/>
  <c r="R556" i="62"/>
  <c r="Q556" i="62"/>
  <c r="U556" i="62"/>
  <c r="S556" i="61"/>
  <c r="Q556" i="61"/>
  <c r="U556" i="61"/>
  <c r="T556" i="61"/>
  <c r="R556" i="61"/>
  <c r="R556" i="60"/>
  <c r="Q556" i="60"/>
  <c r="S556" i="60"/>
  <c r="U556" i="60"/>
  <c r="U556" i="59"/>
  <c r="T556" i="60"/>
  <c r="T556" i="59"/>
  <c r="S556" i="59"/>
  <c r="R556" i="59"/>
  <c r="Q556" i="59"/>
  <c r="U556" i="58"/>
  <c r="S556" i="58"/>
  <c r="R556" i="58"/>
  <c r="Q556" i="58"/>
  <c r="T556" i="58"/>
  <c r="U556" i="57"/>
  <c r="T556" i="57"/>
  <c r="S556" i="57"/>
  <c r="R556" i="57"/>
  <c r="Q556" i="57"/>
  <c r="S556" i="56"/>
  <c r="R556" i="56"/>
  <c r="Q556" i="56"/>
  <c r="U556" i="56"/>
  <c r="G100" i="21"/>
  <c r="I733" i="55" s="1"/>
  <c r="I733" i="25" s="1"/>
  <c r="E106" i="21"/>
  <c r="G739" i="55" s="1"/>
  <c r="G739" i="25" s="1"/>
  <c r="G108" i="21"/>
  <c r="I741" i="55" s="1"/>
  <c r="I741" i="25" s="1"/>
  <c r="R24" i="56"/>
  <c r="R84" i="56"/>
  <c r="S204" i="56"/>
  <c r="Q246" i="56"/>
  <c r="T407" i="56"/>
  <c r="F407" i="56" s="1"/>
  <c r="Q456" i="56"/>
  <c r="P504" i="56"/>
  <c r="Q539" i="56"/>
  <c r="Q560" i="56"/>
  <c r="G736" i="56"/>
  <c r="Q180" i="57"/>
  <c r="L30" i="55"/>
  <c r="O35" i="25" s="1"/>
  <c r="R30" i="62"/>
  <c r="S30" i="62"/>
  <c r="Q30" i="62"/>
  <c r="Q30" i="61"/>
  <c r="S30" i="61"/>
  <c r="R30" i="61"/>
  <c r="R30" i="60"/>
  <c r="Q30" i="60"/>
  <c r="S30" i="60"/>
  <c r="S30" i="59"/>
  <c r="R30" i="59"/>
  <c r="Q30" i="59"/>
  <c r="S30" i="58"/>
  <c r="Q30" i="58"/>
  <c r="S30" i="57"/>
  <c r="R30" i="57"/>
  <c r="R30" i="58"/>
  <c r="Q30" i="57"/>
  <c r="L162" i="55"/>
  <c r="O167" i="25" s="1"/>
  <c r="S162" i="62"/>
  <c r="R162" i="62"/>
  <c r="Q162" i="62"/>
  <c r="S162" i="61"/>
  <c r="R162" i="61"/>
  <c r="Q162" i="61"/>
  <c r="S162" i="60"/>
  <c r="R162" i="60"/>
  <c r="Q162" i="60"/>
  <c r="S162" i="59"/>
  <c r="R162" i="59"/>
  <c r="Q162" i="59"/>
  <c r="S162" i="58"/>
  <c r="R162" i="58"/>
  <c r="S162" i="56"/>
  <c r="R162" i="56"/>
  <c r="Q162" i="56"/>
  <c r="S162" i="57"/>
  <c r="R162" i="57"/>
  <c r="Q162" i="57"/>
  <c r="L264" i="55"/>
  <c r="O269" i="25" s="1"/>
  <c r="R264" i="62"/>
  <c r="Q264" i="62"/>
  <c r="S264" i="62"/>
  <c r="S264" i="61"/>
  <c r="R264" i="61"/>
  <c r="Q264" i="61"/>
  <c r="Q264" i="60"/>
  <c r="R264" i="59"/>
  <c r="Q264" i="59"/>
  <c r="S264" i="60"/>
  <c r="R264" i="60"/>
  <c r="S264" i="59"/>
  <c r="S264" i="58"/>
  <c r="R264" i="58"/>
  <c r="Q264" i="58"/>
  <c r="S264" i="56"/>
  <c r="R264" i="56"/>
  <c r="S264" i="57"/>
  <c r="Q264" i="56"/>
  <c r="R264" i="57"/>
  <c r="Q264" i="57"/>
  <c r="L414" i="55"/>
  <c r="T415" i="25" s="1"/>
  <c r="G414" i="25" s="1"/>
  <c r="T414" i="62"/>
  <c r="F414" i="62" s="1"/>
  <c r="S414" i="62"/>
  <c r="R414" i="62"/>
  <c r="Q414" i="62"/>
  <c r="Q414" i="61"/>
  <c r="T414" i="61"/>
  <c r="F414" i="61" s="1"/>
  <c r="S414" i="61"/>
  <c r="R414" i="60"/>
  <c r="Q414" i="60"/>
  <c r="R414" i="61"/>
  <c r="T414" i="60"/>
  <c r="F414" i="60" s="1"/>
  <c r="Q414" i="59"/>
  <c r="S414" i="60"/>
  <c r="T414" i="59"/>
  <c r="F414" i="59" s="1"/>
  <c r="S414" i="59"/>
  <c r="R414" i="59"/>
  <c r="T414" i="58"/>
  <c r="F414" i="58" s="1"/>
  <c r="S414" i="58"/>
  <c r="R414" i="58"/>
  <c r="Q414" i="58"/>
  <c r="R414" i="57"/>
  <c r="Q414" i="57"/>
  <c r="T414" i="57"/>
  <c r="F414" i="57" s="1"/>
  <c r="S414" i="57"/>
  <c r="T414" i="56"/>
  <c r="F414" i="56" s="1"/>
  <c r="S414" i="56"/>
  <c r="Q414" i="56"/>
  <c r="L114" i="55"/>
  <c r="O119" i="25" s="1"/>
  <c r="S114" i="62"/>
  <c r="R114" i="62"/>
  <c r="Q114" i="62"/>
  <c r="Q114" i="61"/>
  <c r="S114" i="61"/>
  <c r="R114" i="61"/>
  <c r="S114" i="60"/>
  <c r="R114" i="60"/>
  <c r="Q114" i="60"/>
  <c r="S114" i="59"/>
  <c r="R114" i="59"/>
  <c r="Q114" i="59"/>
  <c r="R114" i="58"/>
  <c r="Q114" i="58"/>
  <c r="S114" i="58"/>
  <c r="S114" i="56"/>
  <c r="R114" i="56"/>
  <c r="Q114" i="56"/>
  <c r="S114" i="57"/>
  <c r="R114" i="57"/>
  <c r="Q114" i="57"/>
  <c r="L18" i="55"/>
  <c r="O23" i="25" s="1"/>
  <c r="S18" i="62"/>
  <c r="R18" i="62"/>
  <c r="Q18" i="62"/>
  <c r="S18" i="61"/>
  <c r="R18" i="61"/>
  <c r="Q18" i="61"/>
  <c r="Q18" i="60"/>
  <c r="S18" i="60"/>
  <c r="R18" i="60"/>
  <c r="R18" i="59"/>
  <c r="Q18" i="59"/>
  <c r="S18" i="59"/>
  <c r="S18" i="58"/>
  <c r="R18" i="58"/>
  <c r="Q18" i="58"/>
  <c r="S18" i="57"/>
  <c r="R18" i="57"/>
  <c r="Q18" i="57"/>
  <c r="L60" i="55"/>
  <c r="O65" i="25" s="1"/>
  <c r="S60" i="62"/>
  <c r="R60" i="62"/>
  <c r="Q60" i="62"/>
  <c r="S60" i="61"/>
  <c r="R60" i="61"/>
  <c r="Q60" i="61"/>
  <c r="R60" i="60"/>
  <c r="Q60" i="60"/>
  <c r="S60" i="60"/>
  <c r="S60" i="59"/>
  <c r="R60" i="59"/>
  <c r="Q60" i="59"/>
  <c r="R60" i="58"/>
  <c r="Q60" i="58"/>
  <c r="S60" i="58"/>
  <c r="S60" i="56"/>
  <c r="S60" i="57"/>
  <c r="R60" i="56"/>
  <c r="R60" i="57"/>
  <c r="Q60" i="56"/>
  <c r="Q60" i="57"/>
  <c r="L66" i="55"/>
  <c r="O71" i="25" s="1"/>
  <c r="S66" i="62"/>
  <c r="R66" i="62"/>
  <c r="Q66" i="62"/>
  <c r="S66" i="61"/>
  <c r="R66" i="61"/>
  <c r="Q66" i="61"/>
  <c r="S66" i="60"/>
  <c r="R66" i="60"/>
  <c r="Q66" i="60"/>
  <c r="Q66" i="59"/>
  <c r="S66" i="59"/>
  <c r="R66" i="58"/>
  <c r="Q66" i="58"/>
  <c r="R66" i="59"/>
  <c r="S66" i="56"/>
  <c r="S66" i="58"/>
  <c r="S66" i="57"/>
  <c r="R66" i="56"/>
  <c r="R66" i="57"/>
  <c r="Q66" i="56"/>
  <c r="Q66" i="57"/>
  <c r="L72" i="55"/>
  <c r="O77" i="25" s="1"/>
  <c r="R72" i="62"/>
  <c r="S72" i="62"/>
  <c r="Q72" i="62"/>
  <c r="S72" i="61"/>
  <c r="R72" i="61"/>
  <c r="Q72" i="61"/>
  <c r="S72" i="60"/>
  <c r="R72" i="60"/>
  <c r="Q72" i="60"/>
  <c r="Q72" i="59"/>
  <c r="S72" i="59"/>
  <c r="Q72" i="58"/>
  <c r="R72" i="59"/>
  <c r="S72" i="58"/>
  <c r="R72" i="58"/>
  <c r="S72" i="56"/>
  <c r="S72" i="57"/>
  <c r="R72" i="56"/>
  <c r="R72" i="57"/>
  <c r="Q72" i="57"/>
  <c r="L78" i="55"/>
  <c r="Q78" i="62"/>
  <c r="S78" i="62"/>
  <c r="R78" i="62"/>
  <c r="S78" i="61"/>
  <c r="R78" i="61"/>
  <c r="S78" i="60"/>
  <c r="R78" i="60"/>
  <c r="Q78" i="60"/>
  <c r="Q78" i="61"/>
  <c r="S78" i="59"/>
  <c r="R78" i="59"/>
  <c r="Q78" i="59"/>
  <c r="Q78" i="58"/>
  <c r="R78" i="58"/>
  <c r="S78" i="56"/>
  <c r="S78" i="58"/>
  <c r="S78" i="57"/>
  <c r="R78" i="57"/>
  <c r="Q78" i="56"/>
  <c r="L138" i="55"/>
  <c r="O143" i="25" s="1"/>
  <c r="S138" i="62"/>
  <c r="R138" i="62"/>
  <c r="Q138" i="62"/>
  <c r="S138" i="61"/>
  <c r="R138" i="61"/>
  <c r="Q138" i="61"/>
  <c r="S138" i="60"/>
  <c r="R138" i="60"/>
  <c r="Q138" i="60"/>
  <c r="S138" i="59"/>
  <c r="R138" i="59"/>
  <c r="Q138" i="59"/>
  <c r="Q138" i="58"/>
  <c r="S138" i="58"/>
  <c r="Q138" i="57"/>
  <c r="R138" i="58"/>
  <c r="S138" i="56"/>
  <c r="R138" i="56"/>
  <c r="Q138" i="56"/>
  <c r="S138" i="57"/>
  <c r="L144" i="55"/>
  <c r="O149" i="25" s="1"/>
  <c r="S144" i="62"/>
  <c r="Q144" i="62"/>
  <c r="R144" i="62"/>
  <c r="Q144" i="61"/>
  <c r="R144" i="61"/>
  <c r="S144" i="60"/>
  <c r="R144" i="60"/>
  <c r="Q144" i="60"/>
  <c r="S144" i="61"/>
  <c r="S144" i="59"/>
  <c r="R144" i="59"/>
  <c r="Q144" i="59"/>
  <c r="S144" i="58"/>
  <c r="R144" i="58"/>
  <c r="Q144" i="58"/>
  <c r="S144" i="57"/>
  <c r="R144" i="57"/>
  <c r="S144" i="56"/>
  <c r="Q144" i="57"/>
  <c r="R144" i="56"/>
  <c r="Q144" i="56"/>
  <c r="L150" i="55"/>
  <c r="O155" i="25" s="1"/>
  <c r="Q150" i="62"/>
  <c r="S150" i="62"/>
  <c r="R150" i="62"/>
  <c r="S150" i="61"/>
  <c r="R150" i="61"/>
  <c r="Q150" i="61"/>
  <c r="S150" i="60"/>
  <c r="R150" i="60"/>
  <c r="Q150" i="60"/>
  <c r="S150" i="59"/>
  <c r="R150" i="59"/>
  <c r="Q150" i="59"/>
  <c r="S150" i="58"/>
  <c r="R150" i="58"/>
  <c r="Q150" i="58"/>
  <c r="S150" i="57"/>
  <c r="R150" i="57"/>
  <c r="Q150" i="57"/>
  <c r="R150" i="56"/>
  <c r="L216" i="55"/>
  <c r="O221" i="25" s="1"/>
  <c r="S216" i="62"/>
  <c r="Q216" i="62"/>
  <c r="R216" i="62"/>
  <c r="Q216" i="61"/>
  <c r="S216" i="61"/>
  <c r="R216" i="61"/>
  <c r="S216" i="60"/>
  <c r="R216" i="60"/>
  <c r="Q216" i="60"/>
  <c r="S216" i="59"/>
  <c r="R216" i="59"/>
  <c r="Q216" i="59"/>
  <c r="S216" i="58"/>
  <c r="R216" i="58"/>
  <c r="Q216" i="58"/>
  <c r="R216" i="57"/>
  <c r="Q216" i="57"/>
  <c r="S216" i="56"/>
  <c r="R216" i="56"/>
  <c r="L300" i="55"/>
  <c r="O305" i="25" s="1"/>
  <c r="S300" i="62"/>
  <c r="R300" i="62"/>
  <c r="Q300" i="62"/>
  <c r="S300" i="61"/>
  <c r="Q300" i="60"/>
  <c r="R300" i="61"/>
  <c r="Q300" i="61"/>
  <c r="S300" i="60"/>
  <c r="R300" i="60"/>
  <c r="R300" i="59"/>
  <c r="Q300" i="59"/>
  <c r="S300" i="59"/>
  <c r="S300" i="58"/>
  <c r="Q300" i="58"/>
  <c r="S300" i="57"/>
  <c r="R300" i="57"/>
  <c r="S300" i="56"/>
  <c r="R300" i="56"/>
  <c r="Q300" i="56"/>
  <c r="R300" i="58"/>
  <c r="L306" i="55"/>
  <c r="O311" i="25" s="1"/>
  <c r="S306" i="62"/>
  <c r="Q306" i="62"/>
  <c r="R306" i="62"/>
  <c r="S306" i="60"/>
  <c r="S306" i="61"/>
  <c r="R306" i="60"/>
  <c r="Q306" i="61"/>
  <c r="Q306" i="60"/>
  <c r="S306" i="59"/>
  <c r="R306" i="61"/>
  <c r="R306" i="59"/>
  <c r="Q306" i="59"/>
  <c r="R306" i="58"/>
  <c r="Q306" i="58"/>
  <c r="S306" i="58"/>
  <c r="R306" i="57"/>
  <c r="Q306" i="57"/>
  <c r="S306" i="56"/>
  <c r="R306" i="56"/>
  <c r="Q306" i="56"/>
  <c r="L312" i="55"/>
  <c r="R312" i="62"/>
  <c r="Q312" i="62"/>
  <c r="S312" i="62"/>
  <c r="R312" i="61"/>
  <c r="Q312" i="61"/>
  <c r="S312" i="61"/>
  <c r="S312" i="60"/>
  <c r="R312" i="60"/>
  <c r="Q312" i="60"/>
  <c r="S312" i="59"/>
  <c r="R312" i="59"/>
  <c r="Q312" i="59"/>
  <c r="S312" i="58"/>
  <c r="R312" i="58"/>
  <c r="Q312" i="58"/>
  <c r="R312" i="57"/>
  <c r="Q312" i="57"/>
  <c r="S312" i="57"/>
  <c r="R312" i="56"/>
  <c r="L333" i="55"/>
  <c r="T333" i="62"/>
  <c r="F333" i="62" s="1"/>
  <c r="S333" i="62"/>
  <c r="Q333" i="62"/>
  <c r="R333" i="62"/>
  <c r="T333" i="61"/>
  <c r="F333" i="61" s="1"/>
  <c r="S333" i="61"/>
  <c r="R333" i="61"/>
  <c r="Q333" i="61"/>
  <c r="S333" i="60"/>
  <c r="R333" i="60"/>
  <c r="T333" i="60"/>
  <c r="F333" i="60" s="1"/>
  <c r="Q333" i="60"/>
  <c r="T333" i="59"/>
  <c r="F333" i="59" s="1"/>
  <c r="S333" i="59"/>
  <c r="R333" i="59"/>
  <c r="Q333" i="59"/>
  <c r="T333" i="58"/>
  <c r="F333" i="58" s="1"/>
  <c r="S333" i="58"/>
  <c r="R333" i="58"/>
  <c r="Q333" i="58"/>
  <c r="T333" i="57"/>
  <c r="F333" i="57" s="1"/>
  <c r="T333" i="56"/>
  <c r="F333" i="56" s="1"/>
  <c r="S333" i="56"/>
  <c r="S333" i="57"/>
  <c r="R333" i="56"/>
  <c r="R333" i="57"/>
  <c r="Q333" i="56"/>
  <c r="Q333" i="57"/>
  <c r="L389" i="55"/>
  <c r="Q390" i="25" s="1"/>
  <c r="T389" i="62"/>
  <c r="F389" i="62" s="1"/>
  <c r="S389" i="62"/>
  <c r="R389" i="62"/>
  <c r="Q389" i="62"/>
  <c r="T389" i="61"/>
  <c r="F389" i="61" s="1"/>
  <c r="S389" i="61"/>
  <c r="R389" i="61"/>
  <c r="Q389" i="61"/>
  <c r="T389" i="60"/>
  <c r="F389" i="60" s="1"/>
  <c r="S389" i="60"/>
  <c r="R389" i="60"/>
  <c r="Q389" i="60"/>
  <c r="T389" i="59"/>
  <c r="F389" i="59" s="1"/>
  <c r="S389" i="59"/>
  <c r="R389" i="59"/>
  <c r="Q389" i="59"/>
  <c r="Q389" i="58"/>
  <c r="T389" i="58"/>
  <c r="F389" i="58" s="1"/>
  <c r="T389" i="57"/>
  <c r="F389" i="57" s="1"/>
  <c r="S389" i="57"/>
  <c r="R389" i="57"/>
  <c r="Q389" i="57"/>
  <c r="R389" i="58"/>
  <c r="T389" i="56"/>
  <c r="F389" i="56" s="1"/>
  <c r="S389" i="56"/>
  <c r="R389" i="56"/>
  <c r="T442" i="62"/>
  <c r="F442" i="62" s="1"/>
  <c r="S442" i="62"/>
  <c r="R442" i="62"/>
  <c r="Q442" i="62"/>
  <c r="T442" i="61"/>
  <c r="F442" i="61" s="1"/>
  <c r="R442" i="61"/>
  <c r="Q442" i="61"/>
  <c r="S442" i="61"/>
  <c r="T442" i="60"/>
  <c r="F442" i="60" s="1"/>
  <c r="R442" i="60"/>
  <c r="Q442" i="60"/>
  <c r="S442" i="60"/>
  <c r="S442" i="59"/>
  <c r="R442" i="59"/>
  <c r="Q442" i="59"/>
  <c r="T442" i="59"/>
  <c r="F442" i="59" s="1"/>
  <c r="S442" i="58"/>
  <c r="R442" i="58"/>
  <c r="Q442" i="58"/>
  <c r="T442" i="57"/>
  <c r="F442" i="57" s="1"/>
  <c r="S442" i="57"/>
  <c r="R442" i="57"/>
  <c r="Q442" i="57"/>
  <c r="T442" i="58"/>
  <c r="F442" i="58" s="1"/>
  <c r="T442" i="56"/>
  <c r="F442" i="56" s="1"/>
  <c r="R442" i="56"/>
  <c r="S463" i="62"/>
  <c r="R463" i="62"/>
  <c r="Q463" i="62"/>
  <c r="T463" i="62"/>
  <c r="F463" i="62" s="1"/>
  <c r="T463" i="61"/>
  <c r="F463" i="61" s="1"/>
  <c r="S463" i="61"/>
  <c r="Q463" i="61"/>
  <c r="T463" i="60"/>
  <c r="F463" i="60" s="1"/>
  <c r="R463" i="61"/>
  <c r="S463" i="60"/>
  <c r="R463" i="60"/>
  <c r="Q463" i="60"/>
  <c r="Q463" i="59"/>
  <c r="T463" i="59"/>
  <c r="F463" i="59" s="1"/>
  <c r="S463" i="59"/>
  <c r="R463" i="59"/>
  <c r="S463" i="58"/>
  <c r="T463" i="58"/>
  <c r="F463" i="58" s="1"/>
  <c r="R463" i="58"/>
  <c r="Q463" i="58"/>
  <c r="T463" i="57"/>
  <c r="F463" i="57" s="1"/>
  <c r="S463" i="57"/>
  <c r="R463" i="57"/>
  <c r="Q463" i="57"/>
  <c r="T463" i="56"/>
  <c r="F463" i="56" s="1"/>
  <c r="S463" i="56"/>
  <c r="R463" i="56"/>
  <c r="Q463" i="56"/>
  <c r="U557" i="62"/>
  <c r="T557" i="62"/>
  <c r="S557" i="62"/>
  <c r="R557" i="62"/>
  <c r="Q557" i="62"/>
  <c r="O557" i="62"/>
  <c r="S557" i="61"/>
  <c r="Q557" i="61"/>
  <c r="O557" i="61"/>
  <c r="U557" i="61"/>
  <c r="T557" i="61"/>
  <c r="R557" i="61"/>
  <c r="S557" i="60"/>
  <c r="R557" i="60"/>
  <c r="U557" i="60"/>
  <c r="T557" i="60"/>
  <c r="Q557" i="60"/>
  <c r="O557" i="60"/>
  <c r="U557" i="59"/>
  <c r="T557" i="59"/>
  <c r="S557" i="59"/>
  <c r="R557" i="59"/>
  <c r="Q557" i="59"/>
  <c r="O557" i="59"/>
  <c r="U557" i="58"/>
  <c r="S557" i="58"/>
  <c r="R557" i="58"/>
  <c r="Q557" i="58"/>
  <c r="O557" i="58"/>
  <c r="T557" i="58"/>
  <c r="U557" i="57"/>
  <c r="T557" i="57"/>
  <c r="S557" i="57"/>
  <c r="R557" i="57"/>
  <c r="Q557" i="57"/>
  <c r="R557" i="56"/>
  <c r="Q557" i="56"/>
  <c r="O557" i="56"/>
  <c r="O557" i="57"/>
  <c r="T557" i="56"/>
  <c r="E105" i="21"/>
  <c r="G738" i="55" s="1"/>
  <c r="G738" i="25" s="1"/>
  <c r="F106" i="21"/>
  <c r="H739" i="55" s="1"/>
  <c r="H739" i="25" s="1"/>
  <c r="G107" i="21"/>
  <c r="I740" i="55" s="1"/>
  <c r="I740" i="25" s="1"/>
  <c r="R18" i="56"/>
  <c r="S24" i="56"/>
  <c r="Q42" i="56"/>
  <c r="R54" i="56"/>
  <c r="R132" i="56"/>
  <c r="R198" i="56"/>
  <c r="S246" i="56"/>
  <c r="R270" i="56"/>
  <c r="R347" i="56"/>
  <c r="S456" i="56"/>
  <c r="O497" i="56"/>
  <c r="S551" i="56"/>
  <c r="G552" i="56" s="1"/>
  <c r="E738" i="56"/>
  <c r="L36" i="55"/>
  <c r="S36" i="62"/>
  <c r="R36" i="62"/>
  <c r="Q36" i="62"/>
  <c r="Q36" i="61"/>
  <c r="S36" i="61"/>
  <c r="R36" i="61"/>
  <c r="S36" i="60"/>
  <c r="R36" i="60"/>
  <c r="Q36" i="60"/>
  <c r="S36" i="59"/>
  <c r="R36" i="59"/>
  <c r="Q36" i="59"/>
  <c r="Q36" i="58"/>
  <c r="R36" i="58"/>
  <c r="Q36" i="57"/>
  <c r="S36" i="58"/>
  <c r="S36" i="57"/>
  <c r="U561" i="62"/>
  <c r="T561" i="62"/>
  <c r="S561" i="62"/>
  <c r="R561" i="62"/>
  <c r="Q561" i="62"/>
  <c r="O561" i="62"/>
  <c r="S561" i="61"/>
  <c r="Q561" i="61"/>
  <c r="O561" i="61"/>
  <c r="U561" i="61"/>
  <c r="T561" i="61"/>
  <c r="R561" i="61"/>
  <c r="S561" i="60"/>
  <c r="R561" i="60"/>
  <c r="U561" i="60"/>
  <c r="T561" i="60"/>
  <c r="Q561" i="60"/>
  <c r="O561" i="60"/>
  <c r="U561" i="59"/>
  <c r="T561" i="59"/>
  <c r="S561" i="59"/>
  <c r="R561" i="59"/>
  <c r="Q561" i="59"/>
  <c r="O561" i="59"/>
  <c r="U561" i="58"/>
  <c r="S561" i="58"/>
  <c r="R561" i="58"/>
  <c r="Q561" i="58"/>
  <c r="O561" i="58"/>
  <c r="U561" i="57"/>
  <c r="T561" i="57"/>
  <c r="S561" i="57"/>
  <c r="R561" i="57"/>
  <c r="Q561" i="57"/>
  <c r="T561" i="58"/>
  <c r="O561" i="57"/>
  <c r="R561" i="56"/>
  <c r="Q561" i="56"/>
  <c r="O561" i="56"/>
  <c r="T561" i="56"/>
  <c r="L84" i="55"/>
  <c r="O89" i="25" s="1"/>
  <c r="R84" i="62"/>
  <c r="Q84" i="62"/>
  <c r="S84" i="62"/>
  <c r="S84" i="61"/>
  <c r="R84" i="61"/>
  <c r="Q84" i="61"/>
  <c r="S84" i="60"/>
  <c r="R84" i="60"/>
  <c r="Q84" i="60"/>
  <c r="Q84" i="59"/>
  <c r="S84" i="59"/>
  <c r="S84" i="58"/>
  <c r="R84" i="58"/>
  <c r="Q84" i="58"/>
  <c r="R84" i="59"/>
  <c r="Q84" i="57"/>
  <c r="Q84" i="56"/>
  <c r="S84" i="57"/>
  <c r="S84" i="56"/>
  <c r="L90" i="55"/>
  <c r="O95" i="25" s="1"/>
  <c r="S90" i="62"/>
  <c r="R90" i="62"/>
  <c r="Q90" i="62"/>
  <c r="S90" i="61"/>
  <c r="R90" i="61"/>
  <c r="Q90" i="61"/>
  <c r="S90" i="60"/>
  <c r="R90" i="60"/>
  <c r="Q90" i="60"/>
  <c r="R90" i="59"/>
  <c r="Q90" i="59"/>
  <c r="S90" i="59"/>
  <c r="S90" i="58"/>
  <c r="R90" i="58"/>
  <c r="Q90" i="58"/>
  <c r="R90" i="57"/>
  <c r="Q90" i="57"/>
  <c r="S90" i="56"/>
  <c r="R90" i="56"/>
  <c r="Q90" i="56"/>
  <c r="L96" i="55"/>
  <c r="O101" i="25" s="1"/>
  <c r="S96" i="62"/>
  <c r="R96" i="62"/>
  <c r="Q96" i="62"/>
  <c r="S96" i="61"/>
  <c r="R96" i="61"/>
  <c r="Q96" i="61"/>
  <c r="S96" i="60"/>
  <c r="Q96" i="60"/>
  <c r="S96" i="59"/>
  <c r="R96" i="59"/>
  <c r="R96" i="60"/>
  <c r="Q96" i="59"/>
  <c r="R96" i="58"/>
  <c r="Q96" i="58"/>
  <c r="S96" i="57"/>
  <c r="R96" i="57"/>
  <c r="Q96" i="57"/>
  <c r="S96" i="56"/>
  <c r="Q96" i="56"/>
  <c r="L156" i="55"/>
  <c r="O161" i="25" s="1"/>
  <c r="R156" i="62"/>
  <c r="Q156" i="62"/>
  <c r="S156" i="62"/>
  <c r="S156" i="61"/>
  <c r="R156" i="61"/>
  <c r="Q156" i="61"/>
  <c r="Q156" i="60"/>
  <c r="S156" i="60"/>
  <c r="R156" i="60"/>
  <c r="S156" i="59"/>
  <c r="R156" i="59"/>
  <c r="S156" i="58"/>
  <c r="R156" i="58"/>
  <c r="Q156" i="58"/>
  <c r="Q156" i="59"/>
  <c r="R156" i="56"/>
  <c r="Q156" i="56"/>
  <c r="S156" i="57"/>
  <c r="R156" i="57"/>
  <c r="Q156" i="57"/>
  <c r="L222" i="55"/>
  <c r="O227" i="25" s="1"/>
  <c r="S222" i="62"/>
  <c r="R222" i="62"/>
  <c r="Q222" i="62"/>
  <c r="S222" i="61"/>
  <c r="R222" i="61"/>
  <c r="Q222" i="61"/>
  <c r="S222" i="60"/>
  <c r="R222" i="60"/>
  <c r="Q222" i="60"/>
  <c r="S222" i="59"/>
  <c r="R222" i="59"/>
  <c r="Q222" i="59"/>
  <c r="S222" i="58"/>
  <c r="R222" i="58"/>
  <c r="Q222" i="58"/>
  <c r="Q222" i="56"/>
  <c r="S222" i="57"/>
  <c r="R222" i="57"/>
  <c r="Q222" i="57"/>
  <c r="S222" i="56"/>
  <c r="L368" i="55"/>
  <c r="Q369" i="25" s="1"/>
  <c r="Q368" i="62"/>
  <c r="S368" i="62"/>
  <c r="T368" i="62"/>
  <c r="F368" i="62" s="1"/>
  <c r="R368" i="62"/>
  <c r="S368" i="61"/>
  <c r="R368" i="61"/>
  <c r="Q368" i="61"/>
  <c r="T368" i="61"/>
  <c r="F368" i="61" s="1"/>
  <c r="S368" i="60"/>
  <c r="R368" i="60"/>
  <c r="T368" i="60"/>
  <c r="F368" i="60" s="1"/>
  <c r="Q368" i="60"/>
  <c r="T368" i="59"/>
  <c r="F368" i="59" s="1"/>
  <c r="S368" i="59"/>
  <c r="R368" i="59"/>
  <c r="Q368" i="59"/>
  <c r="R368" i="58"/>
  <c r="Q368" i="58"/>
  <c r="S368" i="57"/>
  <c r="T368" i="58"/>
  <c r="F368" i="58" s="1"/>
  <c r="R368" i="57"/>
  <c r="S368" i="58"/>
  <c r="Q368" i="57"/>
  <c r="R368" i="56"/>
  <c r="Q368" i="56"/>
  <c r="T368" i="57"/>
  <c r="F368" i="57" s="1"/>
  <c r="T368" i="56"/>
  <c r="F368" i="56" s="1"/>
  <c r="R421" i="62"/>
  <c r="Q421" i="62"/>
  <c r="T421" i="62"/>
  <c r="F421" i="62" s="1"/>
  <c r="S421" i="62"/>
  <c r="S421" i="61"/>
  <c r="R421" i="61"/>
  <c r="Q421" i="61"/>
  <c r="T421" i="61"/>
  <c r="F421" i="61" s="1"/>
  <c r="S421" i="60"/>
  <c r="R421" i="60"/>
  <c r="T421" i="60"/>
  <c r="F421" i="60" s="1"/>
  <c r="Q421" i="60"/>
  <c r="T421" i="59"/>
  <c r="F421" i="59" s="1"/>
  <c r="S421" i="59"/>
  <c r="R421" i="59"/>
  <c r="Q421" i="59"/>
  <c r="R421" i="58"/>
  <c r="Q421" i="58"/>
  <c r="T421" i="58"/>
  <c r="F421" i="58" s="1"/>
  <c r="T421" i="57"/>
  <c r="F421" i="57" s="1"/>
  <c r="S421" i="58"/>
  <c r="S421" i="57"/>
  <c r="R421" i="57"/>
  <c r="Q421" i="57"/>
  <c r="S421" i="56"/>
  <c r="R421" i="56"/>
  <c r="Q421" i="56"/>
  <c r="P476" i="62"/>
  <c r="O476" i="62"/>
  <c r="C475" i="62"/>
  <c r="C732" i="62" s="1"/>
  <c r="Q476" i="62"/>
  <c r="B475" i="62"/>
  <c r="B732" i="62" s="1"/>
  <c r="R476" i="62"/>
  <c r="F476" i="62" s="1"/>
  <c r="C475" i="61"/>
  <c r="C732" i="61" s="1"/>
  <c r="R476" i="61"/>
  <c r="F476" i="61" s="1"/>
  <c r="Q476" i="61"/>
  <c r="P476" i="61"/>
  <c r="O476" i="61"/>
  <c r="B475" i="61"/>
  <c r="B732" i="61" s="1"/>
  <c r="C475" i="60"/>
  <c r="C732" i="60" s="1"/>
  <c r="B475" i="60"/>
  <c r="B732" i="60" s="1"/>
  <c r="R476" i="60"/>
  <c r="F476" i="60" s="1"/>
  <c r="P476" i="60"/>
  <c r="O476" i="60"/>
  <c r="Q476" i="60"/>
  <c r="P476" i="59"/>
  <c r="O476" i="59"/>
  <c r="C475" i="59"/>
  <c r="C732" i="59" s="1"/>
  <c r="B475" i="59"/>
  <c r="B732" i="59" s="1"/>
  <c r="R476" i="59"/>
  <c r="F476" i="59" s="1"/>
  <c r="Q476" i="59"/>
  <c r="R476" i="58"/>
  <c r="F476" i="58" s="1"/>
  <c r="Q476" i="58"/>
  <c r="P476" i="58"/>
  <c r="O476" i="58"/>
  <c r="C475" i="58"/>
  <c r="C732" i="58" s="1"/>
  <c r="B475" i="58"/>
  <c r="B732" i="58" s="1"/>
  <c r="R476" i="57"/>
  <c r="F476" i="57" s="1"/>
  <c r="Q476" i="57"/>
  <c r="P476" i="57"/>
  <c r="O476" i="57"/>
  <c r="C475" i="57"/>
  <c r="C732" i="57" s="1"/>
  <c r="B475" i="57"/>
  <c r="B732" i="57" s="1"/>
  <c r="P476" i="56"/>
  <c r="O476" i="56"/>
  <c r="R476" i="56"/>
  <c r="F476" i="56" s="1"/>
  <c r="C475" i="56"/>
  <c r="C732" i="56" s="1"/>
  <c r="P490" i="62"/>
  <c r="O490" i="62"/>
  <c r="C489" i="62"/>
  <c r="C734" i="62" s="1"/>
  <c r="R490" i="62"/>
  <c r="F490" i="62" s="1"/>
  <c r="Q490" i="62"/>
  <c r="B489" i="62"/>
  <c r="B734" i="62" s="1"/>
  <c r="C489" i="61"/>
  <c r="C734" i="61" s="1"/>
  <c r="B489" i="61"/>
  <c r="B734" i="61" s="1"/>
  <c r="R490" i="61"/>
  <c r="F490" i="61" s="1"/>
  <c r="P490" i="61"/>
  <c r="O490" i="61"/>
  <c r="B489" i="60"/>
  <c r="B734" i="60" s="1"/>
  <c r="R490" i="60"/>
  <c r="F490" i="60" s="1"/>
  <c r="Q490" i="61"/>
  <c r="P490" i="60"/>
  <c r="O490" i="60"/>
  <c r="Q490" i="60"/>
  <c r="C489" i="60"/>
  <c r="C734" i="60" s="1"/>
  <c r="R490" i="59"/>
  <c r="F490" i="59" s="1"/>
  <c r="Q490" i="59"/>
  <c r="P490" i="59"/>
  <c r="O490" i="59"/>
  <c r="C489" i="59"/>
  <c r="C734" i="59" s="1"/>
  <c r="R490" i="58"/>
  <c r="F490" i="58" s="1"/>
  <c r="B489" i="59"/>
  <c r="B734" i="59" s="1"/>
  <c r="Q490" i="58"/>
  <c r="P490" i="58"/>
  <c r="O490" i="58"/>
  <c r="C489" i="58"/>
  <c r="C734" i="58" s="1"/>
  <c r="R490" i="57"/>
  <c r="F490" i="57" s="1"/>
  <c r="B489" i="58"/>
  <c r="B734" i="58" s="1"/>
  <c r="Q490" i="57"/>
  <c r="P490" i="57"/>
  <c r="O490" i="57"/>
  <c r="B489" i="57"/>
  <c r="B734" i="57" s="1"/>
  <c r="R490" i="56"/>
  <c r="F490" i="56" s="1"/>
  <c r="Q490" i="56"/>
  <c r="P490" i="56"/>
  <c r="C489" i="57"/>
  <c r="C734" i="57" s="1"/>
  <c r="O490" i="56"/>
  <c r="C489" i="56"/>
  <c r="C734" i="56" s="1"/>
  <c r="Q504" i="62"/>
  <c r="P504" i="62"/>
  <c r="O504" i="62"/>
  <c r="C503" i="62"/>
  <c r="C736" i="62" s="1"/>
  <c r="R504" i="62"/>
  <c r="F504" i="62" s="1"/>
  <c r="B503" i="62"/>
  <c r="B736" i="62" s="1"/>
  <c r="Q504" i="61"/>
  <c r="P504" i="61"/>
  <c r="O504" i="61"/>
  <c r="C503" i="61"/>
  <c r="C736" i="61" s="1"/>
  <c r="B503" i="61"/>
  <c r="B736" i="61" s="1"/>
  <c r="R504" i="61"/>
  <c r="F504" i="61" s="1"/>
  <c r="O504" i="60"/>
  <c r="C503" i="60"/>
  <c r="C736" i="60" s="1"/>
  <c r="R504" i="60"/>
  <c r="F504" i="60" s="1"/>
  <c r="Q504" i="60"/>
  <c r="O504" i="59"/>
  <c r="P504" i="60"/>
  <c r="B503" i="60"/>
  <c r="B736" i="60" s="1"/>
  <c r="C503" i="59"/>
  <c r="C736" i="59" s="1"/>
  <c r="B503" i="59"/>
  <c r="B736" i="59" s="1"/>
  <c r="R504" i="59"/>
  <c r="F504" i="59" s="1"/>
  <c r="Q504" i="59"/>
  <c r="B503" i="58"/>
  <c r="B736" i="58" s="1"/>
  <c r="P504" i="59"/>
  <c r="O504" i="58"/>
  <c r="R504" i="58"/>
  <c r="F504" i="58" s="1"/>
  <c r="Q504" i="58"/>
  <c r="P504" i="58"/>
  <c r="B503" i="57"/>
  <c r="B736" i="57" s="1"/>
  <c r="C503" i="58"/>
  <c r="C736" i="58" s="1"/>
  <c r="R504" i="57"/>
  <c r="F504" i="57" s="1"/>
  <c r="Q504" i="57"/>
  <c r="P504" i="57"/>
  <c r="O504" i="57"/>
  <c r="C503" i="57"/>
  <c r="C736" i="57" s="1"/>
  <c r="O504" i="56"/>
  <c r="Q504" i="56"/>
  <c r="B503" i="56"/>
  <c r="B736" i="56" s="1"/>
  <c r="R518" i="62"/>
  <c r="F518" i="62" s="1"/>
  <c r="B517" i="62"/>
  <c r="B738" i="62" s="1"/>
  <c r="Q518" i="62"/>
  <c r="P518" i="62"/>
  <c r="O518" i="62"/>
  <c r="C517" i="62"/>
  <c r="C738" i="62" s="1"/>
  <c r="C517" i="61"/>
  <c r="C738" i="61" s="1"/>
  <c r="R518" i="61"/>
  <c r="F518" i="61" s="1"/>
  <c r="Q518" i="61"/>
  <c r="P518" i="61"/>
  <c r="B517" i="61"/>
  <c r="B738" i="61" s="1"/>
  <c r="O518" i="61"/>
  <c r="P518" i="60"/>
  <c r="O518" i="60"/>
  <c r="C517" i="60"/>
  <c r="C738" i="60" s="1"/>
  <c r="B517" i="60"/>
  <c r="B738" i="60" s="1"/>
  <c r="R518" i="60"/>
  <c r="F518" i="60" s="1"/>
  <c r="Q518" i="60"/>
  <c r="R518" i="59"/>
  <c r="F518" i="59" s="1"/>
  <c r="Q518" i="59"/>
  <c r="P518" i="59"/>
  <c r="O518" i="59"/>
  <c r="C517" i="59"/>
  <c r="C738" i="59" s="1"/>
  <c r="B517" i="59"/>
  <c r="B738" i="59" s="1"/>
  <c r="Q518" i="58"/>
  <c r="R518" i="58"/>
  <c r="F518" i="58" s="1"/>
  <c r="P518" i="58"/>
  <c r="O518" i="58"/>
  <c r="B517" i="58"/>
  <c r="B738" i="58" s="1"/>
  <c r="O518" i="57"/>
  <c r="C517" i="57"/>
  <c r="C738" i="57" s="1"/>
  <c r="Q518" i="57"/>
  <c r="R518" i="57"/>
  <c r="F518" i="57" s="1"/>
  <c r="O518" i="56"/>
  <c r="P518" i="57"/>
  <c r="B517" i="57"/>
  <c r="B738" i="57" s="1"/>
  <c r="C517" i="58"/>
  <c r="C738" i="58" s="1"/>
  <c r="Q518" i="56"/>
  <c r="B517" i="56"/>
  <c r="B738" i="56" s="1"/>
  <c r="C531" i="62"/>
  <c r="C740" i="62" s="1"/>
  <c r="B531" i="62"/>
  <c r="B740" i="62" s="1"/>
  <c r="R532" i="62"/>
  <c r="F532" i="62" s="1"/>
  <c r="Q532" i="62"/>
  <c r="P532" i="62"/>
  <c r="O532" i="62"/>
  <c r="P532" i="61"/>
  <c r="C531" i="61"/>
  <c r="C740" i="61" s="1"/>
  <c r="B531" i="61"/>
  <c r="B740" i="61" s="1"/>
  <c r="R532" i="61"/>
  <c r="F532" i="61" s="1"/>
  <c r="Q532" i="61"/>
  <c r="O532" i="61"/>
  <c r="O532" i="60"/>
  <c r="C531" i="60"/>
  <c r="C740" i="60" s="1"/>
  <c r="R532" i="60"/>
  <c r="F532" i="60" s="1"/>
  <c r="B531" i="60"/>
  <c r="B740" i="60" s="1"/>
  <c r="Q532" i="60"/>
  <c r="P532" i="60"/>
  <c r="C531" i="59"/>
  <c r="C740" i="59" s="1"/>
  <c r="B531" i="59"/>
  <c r="B740" i="59" s="1"/>
  <c r="R532" i="59"/>
  <c r="F532" i="59" s="1"/>
  <c r="Q532" i="59"/>
  <c r="P532" i="59"/>
  <c r="O532" i="59"/>
  <c r="R532" i="58"/>
  <c r="F532" i="58" s="1"/>
  <c r="Q532" i="58"/>
  <c r="P532" i="58"/>
  <c r="O532" i="58"/>
  <c r="C531" i="58"/>
  <c r="C740" i="58" s="1"/>
  <c r="B531" i="58"/>
  <c r="B740" i="58" s="1"/>
  <c r="O532" i="57"/>
  <c r="C531" i="57"/>
  <c r="C740" i="57" s="1"/>
  <c r="Q532" i="57"/>
  <c r="R532" i="57"/>
  <c r="F532" i="57" s="1"/>
  <c r="R532" i="56"/>
  <c r="F532" i="56" s="1"/>
  <c r="C531" i="56"/>
  <c r="C740" i="56" s="1"/>
  <c r="P532" i="57"/>
  <c r="Q532" i="56"/>
  <c r="B531" i="56"/>
  <c r="B740" i="56" s="1"/>
  <c r="B531" i="57"/>
  <c r="B740" i="57" s="1"/>
  <c r="P532" i="56"/>
  <c r="G561" i="62"/>
  <c r="F561" i="62"/>
  <c r="E561" i="62"/>
  <c r="U555" i="62"/>
  <c r="I557" i="62" s="1"/>
  <c r="T555" i="62"/>
  <c r="H557" i="62" s="1"/>
  <c r="S555" i="62"/>
  <c r="G557" i="62" s="1"/>
  <c r="R555" i="62"/>
  <c r="F557" i="62" s="1"/>
  <c r="I561" i="62"/>
  <c r="Q555" i="62"/>
  <c r="E557" i="62" s="1"/>
  <c r="H561" i="62"/>
  <c r="E561" i="61"/>
  <c r="T555" i="61"/>
  <c r="H557" i="61" s="1"/>
  <c r="S555" i="61"/>
  <c r="G557" i="61" s="1"/>
  <c r="I561" i="61"/>
  <c r="R555" i="61"/>
  <c r="F557" i="61" s="1"/>
  <c r="G561" i="61"/>
  <c r="U555" i="61"/>
  <c r="I557" i="61" s="1"/>
  <c r="Q555" i="61"/>
  <c r="E557" i="61" s="1"/>
  <c r="E561" i="60"/>
  <c r="U555" i="60"/>
  <c r="I557" i="60" s="1"/>
  <c r="H561" i="61"/>
  <c r="T555" i="60"/>
  <c r="H557" i="60" s="1"/>
  <c r="F561" i="61"/>
  <c r="I561" i="60"/>
  <c r="R555" i="60"/>
  <c r="F557" i="60" s="1"/>
  <c r="H561" i="60"/>
  <c r="Q555" i="60"/>
  <c r="E557" i="60" s="1"/>
  <c r="G561" i="60"/>
  <c r="F561" i="60"/>
  <c r="S555" i="60"/>
  <c r="G557" i="60" s="1"/>
  <c r="G561" i="59"/>
  <c r="F561" i="59"/>
  <c r="E561" i="59"/>
  <c r="U555" i="59"/>
  <c r="I557" i="59" s="1"/>
  <c r="T555" i="59"/>
  <c r="H557" i="59" s="1"/>
  <c r="S555" i="59"/>
  <c r="G557" i="59" s="1"/>
  <c r="I561" i="59"/>
  <c r="R555" i="59"/>
  <c r="F557" i="59" s="1"/>
  <c r="H561" i="58"/>
  <c r="Q555" i="58"/>
  <c r="E557" i="58" s="1"/>
  <c r="Q555" i="59"/>
  <c r="E557" i="59" s="1"/>
  <c r="G561" i="58"/>
  <c r="E561" i="58"/>
  <c r="H561" i="59"/>
  <c r="U555" i="58"/>
  <c r="I557" i="58" s="1"/>
  <c r="T555" i="58"/>
  <c r="H557" i="58" s="1"/>
  <c r="S555" i="58"/>
  <c r="G557" i="58" s="1"/>
  <c r="I561" i="58"/>
  <c r="F561" i="58"/>
  <c r="R555" i="58"/>
  <c r="F557" i="58" s="1"/>
  <c r="G561" i="57"/>
  <c r="F561" i="57"/>
  <c r="E561" i="57"/>
  <c r="U555" i="57"/>
  <c r="I557" i="57" s="1"/>
  <c r="T555" i="57"/>
  <c r="H557" i="57" s="1"/>
  <c r="I561" i="57"/>
  <c r="R555" i="57"/>
  <c r="F557" i="57" s="1"/>
  <c r="H561" i="57"/>
  <c r="S555" i="57"/>
  <c r="G557" i="57" s="1"/>
  <c r="U555" i="56"/>
  <c r="I557" i="56" s="1"/>
  <c r="Q555" i="57"/>
  <c r="E557" i="57" s="1"/>
  <c r="T555" i="56"/>
  <c r="H557" i="56" s="1"/>
  <c r="I561" i="56"/>
  <c r="S555" i="56"/>
  <c r="G557" i="56" s="1"/>
  <c r="H561" i="56"/>
  <c r="R555" i="56"/>
  <c r="F557" i="56" s="1"/>
  <c r="F561" i="56"/>
  <c r="L593" i="55"/>
  <c r="L594" i="55" s="1"/>
  <c r="H594" i="25" s="1"/>
  <c r="A592" i="62"/>
  <c r="A592" i="61"/>
  <c r="A592" i="60"/>
  <c r="A592" i="58"/>
  <c r="A592" i="59"/>
  <c r="A592" i="57"/>
  <c r="D103" i="21"/>
  <c r="F736" i="55" s="1"/>
  <c r="F736" i="25" s="1"/>
  <c r="E104" i="21"/>
  <c r="G737" i="55" s="1"/>
  <c r="G737" i="25" s="1"/>
  <c r="G106" i="21"/>
  <c r="I739" i="55" s="1"/>
  <c r="I739" i="25" s="1"/>
  <c r="S18" i="56"/>
  <c r="S156" i="56"/>
  <c r="R382" i="56"/>
  <c r="R428" i="56"/>
  <c r="B489" i="56"/>
  <c r="B734" i="56" s="1"/>
  <c r="Q497" i="56"/>
  <c r="O532" i="56"/>
  <c r="E561" i="56"/>
  <c r="H739" i="56"/>
  <c r="R36" i="57"/>
  <c r="S216" i="57"/>
  <c r="G556" i="57"/>
  <c r="S389" i="58"/>
  <c r="L174" i="55"/>
  <c r="O179" i="25" s="1"/>
  <c r="S174" i="62"/>
  <c r="R174" i="62"/>
  <c r="Q174" i="62"/>
  <c r="Q174" i="61"/>
  <c r="R174" i="61"/>
  <c r="S174" i="61"/>
  <c r="S174" i="60"/>
  <c r="R174" i="60"/>
  <c r="Q174" i="60"/>
  <c r="S174" i="59"/>
  <c r="R174" i="59"/>
  <c r="Q174" i="59"/>
  <c r="R174" i="58"/>
  <c r="Q174" i="58"/>
  <c r="S174" i="58"/>
  <c r="S174" i="56"/>
  <c r="R174" i="56"/>
  <c r="S174" i="57"/>
  <c r="Q174" i="56"/>
  <c r="R174" i="57"/>
  <c r="Q174" i="57"/>
  <c r="Q270" i="57"/>
  <c r="L120" i="55"/>
  <c r="O125" i="25" s="1"/>
  <c r="S120" i="62"/>
  <c r="R120" i="62"/>
  <c r="Q120" i="62"/>
  <c r="S120" i="61"/>
  <c r="R120" i="61"/>
  <c r="Q120" i="61"/>
  <c r="S120" i="60"/>
  <c r="R120" i="60"/>
  <c r="Q120" i="60"/>
  <c r="S120" i="59"/>
  <c r="R120" i="59"/>
  <c r="S120" i="58"/>
  <c r="R120" i="58"/>
  <c r="Q120" i="58"/>
  <c r="Q120" i="59"/>
  <c r="Q120" i="57"/>
  <c r="S120" i="56"/>
  <c r="R120" i="56"/>
  <c r="Q120" i="56"/>
  <c r="S120" i="57"/>
  <c r="L180" i="55"/>
  <c r="S180" i="62"/>
  <c r="Q180" i="62"/>
  <c r="R180" i="62"/>
  <c r="S180" i="61"/>
  <c r="R180" i="61"/>
  <c r="Q180" i="61"/>
  <c r="S180" i="60"/>
  <c r="R180" i="60"/>
  <c r="Q180" i="60"/>
  <c r="Q180" i="59"/>
  <c r="S180" i="59"/>
  <c r="S180" i="58"/>
  <c r="R180" i="58"/>
  <c r="Q180" i="58"/>
  <c r="R180" i="59"/>
  <c r="S180" i="56"/>
  <c r="R180" i="56"/>
  <c r="S180" i="57"/>
  <c r="R180" i="57"/>
  <c r="C482" i="62"/>
  <c r="C733" i="62" s="1"/>
  <c r="B482" i="62"/>
  <c r="B733" i="62" s="1"/>
  <c r="R483" i="62"/>
  <c r="F483" i="62" s="1"/>
  <c r="P483" i="62"/>
  <c r="Q483" i="62"/>
  <c r="O483" i="62"/>
  <c r="Q483" i="61"/>
  <c r="O483" i="61"/>
  <c r="C482" i="61"/>
  <c r="C733" i="61" s="1"/>
  <c r="R483" i="61"/>
  <c r="F483" i="61" s="1"/>
  <c r="P483" i="61"/>
  <c r="O483" i="60"/>
  <c r="B482" i="60"/>
  <c r="B733" i="60" s="1"/>
  <c r="B482" i="61"/>
  <c r="B733" i="61" s="1"/>
  <c r="R483" i="60"/>
  <c r="F483" i="60" s="1"/>
  <c r="Q483" i="60"/>
  <c r="P483" i="60"/>
  <c r="C482" i="60"/>
  <c r="C733" i="60" s="1"/>
  <c r="C482" i="59"/>
  <c r="C733" i="59" s="1"/>
  <c r="B482" i="59"/>
  <c r="B733" i="59" s="1"/>
  <c r="R483" i="59"/>
  <c r="F483" i="59" s="1"/>
  <c r="Q483" i="59"/>
  <c r="P483" i="59"/>
  <c r="O483" i="59"/>
  <c r="B482" i="58"/>
  <c r="B733" i="58" s="1"/>
  <c r="P483" i="58"/>
  <c r="C482" i="58"/>
  <c r="C733" i="58" s="1"/>
  <c r="R483" i="58"/>
  <c r="F483" i="58" s="1"/>
  <c r="C482" i="57"/>
  <c r="C733" i="57" s="1"/>
  <c r="B482" i="57"/>
  <c r="B733" i="57" s="1"/>
  <c r="R483" i="57"/>
  <c r="F483" i="57" s="1"/>
  <c r="O483" i="58"/>
  <c r="P483" i="57"/>
  <c r="Q483" i="57"/>
  <c r="O483" i="57"/>
  <c r="C482" i="56"/>
  <c r="C733" i="56" s="1"/>
  <c r="B482" i="56"/>
  <c r="B733" i="56" s="1"/>
  <c r="R483" i="56"/>
  <c r="F483" i="56" s="1"/>
  <c r="P483" i="56"/>
  <c r="L102" i="55"/>
  <c r="O107" i="25" s="1"/>
  <c r="R102" i="62"/>
  <c r="Q102" i="62"/>
  <c r="S102" i="62"/>
  <c r="S102" i="61"/>
  <c r="R102" i="61"/>
  <c r="Q102" i="61"/>
  <c r="Q102" i="60"/>
  <c r="S102" i="60"/>
  <c r="R102" i="60"/>
  <c r="S102" i="59"/>
  <c r="R102" i="59"/>
  <c r="Q102" i="59"/>
  <c r="R102" i="58"/>
  <c r="Q102" i="58"/>
  <c r="S102" i="58"/>
  <c r="Q102" i="56"/>
  <c r="S102" i="57"/>
  <c r="R102" i="57"/>
  <c r="Q102" i="57"/>
  <c r="S102" i="56"/>
  <c r="L228" i="55"/>
  <c r="R229" i="25" s="1"/>
  <c r="S228" i="62"/>
  <c r="R228" i="62"/>
  <c r="Q228" i="62"/>
  <c r="S228" i="61"/>
  <c r="R228" i="61"/>
  <c r="Q228" i="61"/>
  <c r="S228" i="60"/>
  <c r="R228" i="60"/>
  <c r="Q228" i="60"/>
  <c r="S228" i="59"/>
  <c r="R228" i="59"/>
  <c r="Q228" i="59"/>
  <c r="Q228" i="58"/>
  <c r="S228" i="58"/>
  <c r="R228" i="58"/>
  <c r="S228" i="56"/>
  <c r="R228" i="56"/>
  <c r="S228" i="57"/>
  <c r="Q228" i="56"/>
  <c r="R228" i="57"/>
  <c r="Q228" i="57"/>
  <c r="L234" i="55"/>
  <c r="O239" i="25" s="1"/>
  <c r="S234" i="62"/>
  <c r="R234" i="62"/>
  <c r="Q234" i="62"/>
  <c r="S234" i="61"/>
  <c r="R234" i="61"/>
  <c r="Q234" i="61"/>
  <c r="S234" i="60"/>
  <c r="R234" i="60"/>
  <c r="Q234" i="60"/>
  <c r="S234" i="59"/>
  <c r="R234" i="59"/>
  <c r="Q234" i="59"/>
  <c r="R234" i="58"/>
  <c r="Q234" i="58"/>
  <c r="S234" i="58"/>
  <c r="S234" i="56"/>
  <c r="R234" i="56"/>
  <c r="S234" i="57"/>
  <c r="R234" i="57"/>
  <c r="L240" i="55"/>
  <c r="O245" i="25" s="1"/>
  <c r="S240" i="62"/>
  <c r="R240" i="62"/>
  <c r="Q240" i="62"/>
  <c r="S240" i="61"/>
  <c r="R240" i="61"/>
  <c r="Q240" i="61"/>
  <c r="S240" i="60"/>
  <c r="R240" i="60"/>
  <c r="Q240" i="60"/>
  <c r="S240" i="59"/>
  <c r="R240" i="59"/>
  <c r="Q240" i="59"/>
  <c r="S240" i="58"/>
  <c r="R240" i="58"/>
  <c r="Q240" i="58"/>
  <c r="S240" i="57"/>
  <c r="R240" i="57"/>
  <c r="R240" i="56"/>
  <c r="L347" i="55"/>
  <c r="Q348" i="25" s="1"/>
  <c r="T347" i="62"/>
  <c r="F347" i="62" s="1"/>
  <c r="S347" i="62"/>
  <c r="R347" i="62"/>
  <c r="Q347" i="62"/>
  <c r="S347" i="61"/>
  <c r="Q347" i="61"/>
  <c r="T347" i="61"/>
  <c r="F347" i="61" s="1"/>
  <c r="R347" i="61"/>
  <c r="T347" i="60"/>
  <c r="F347" i="60" s="1"/>
  <c r="R347" i="60"/>
  <c r="Q347" i="60"/>
  <c r="S347" i="60"/>
  <c r="Q347" i="59"/>
  <c r="T347" i="59"/>
  <c r="F347" i="59" s="1"/>
  <c r="S347" i="59"/>
  <c r="R347" i="59"/>
  <c r="R347" i="58"/>
  <c r="Q347" i="58"/>
  <c r="T347" i="58"/>
  <c r="F347" i="58" s="1"/>
  <c r="S347" i="58"/>
  <c r="T347" i="57"/>
  <c r="F347" i="57" s="1"/>
  <c r="S347" i="57"/>
  <c r="R347" i="57"/>
  <c r="Q347" i="56"/>
  <c r="Q347" i="57"/>
  <c r="S347" i="56"/>
  <c r="L400" i="55"/>
  <c r="R401" i="25" s="1"/>
  <c r="T400" i="62"/>
  <c r="F400" i="62" s="1"/>
  <c r="S400" i="62"/>
  <c r="R400" i="62"/>
  <c r="Q400" i="62"/>
  <c r="T400" i="61"/>
  <c r="F400" i="61" s="1"/>
  <c r="S400" i="61"/>
  <c r="R400" i="61"/>
  <c r="Q400" i="61"/>
  <c r="T400" i="60"/>
  <c r="F400" i="60" s="1"/>
  <c r="S400" i="60"/>
  <c r="R400" i="60"/>
  <c r="Q400" i="60"/>
  <c r="T400" i="59"/>
  <c r="F400" i="59" s="1"/>
  <c r="S400" i="59"/>
  <c r="R400" i="59"/>
  <c r="Q400" i="59"/>
  <c r="T400" i="58"/>
  <c r="F400" i="58" s="1"/>
  <c r="S400" i="58"/>
  <c r="R400" i="58"/>
  <c r="Q400" i="58"/>
  <c r="R400" i="57"/>
  <c r="Q400" i="57"/>
  <c r="T400" i="57"/>
  <c r="F400" i="57" s="1"/>
  <c r="T400" i="56"/>
  <c r="F400" i="56" s="1"/>
  <c r="S400" i="56"/>
  <c r="R400" i="56"/>
  <c r="S400" i="57"/>
  <c r="U551" i="25"/>
  <c r="T551" i="62"/>
  <c r="H552" i="62" s="1"/>
  <c r="S551" i="62"/>
  <c r="G552" i="62" s="1"/>
  <c r="R551" i="62"/>
  <c r="F552" i="62" s="1"/>
  <c r="Q551" i="62"/>
  <c r="E552" i="62" s="1"/>
  <c r="U551" i="61"/>
  <c r="I552" i="61" s="1"/>
  <c r="S551" i="61"/>
  <c r="G552" i="61" s="1"/>
  <c r="R551" i="61"/>
  <c r="F552" i="61" s="1"/>
  <c r="Q551" i="61"/>
  <c r="E552" i="61" s="1"/>
  <c r="U551" i="62"/>
  <c r="I552" i="62" s="1"/>
  <c r="T551" i="61"/>
  <c r="H552" i="61" s="1"/>
  <c r="R551" i="60"/>
  <c r="F552" i="60" s="1"/>
  <c r="Q551" i="60"/>
  <c r="E552" i="60" s="1"/>
  <c r="U551" i="60"/>
  <c r="I552" i="60" s="1"/>
  <c r="T551" i="60"/>
  <c r="H552" i="60" s="1"/>
  <c r="S551" i="60"/>
  <c r="G552" i="60" s="1"/>
  <c r="T551" i="59"/>
  <c r="H552" i="59" s="1"/>
  <c r="S551" i="59"/>
  <c r="G552" i="59" s="1"/>
  <c r="R551" i="59"/>
  <c r="F552" i="59" s="1"/>
  <c r="Q551" i="59"/>
  <c r="E552" i="59" s="1"/>
  <c r="T551" i="58"/>
  <c r="H552" i="58" s="1"/>
  <c r="S551" i="58"/>
  <c r="G552" i="58" s="1"/>
  <c r="Q551" i="58"/>
  <c r="E552" i="58" s="1"/>
  <c r="U551" i="59"/>
  <c r="I552" i="59" s="1"/>
  <c r="U551" i="58"/>
  <c r="I552" i="58" s="1"/>
  <c r="R551" i="58"/>
  <c r="F552" i="58" s="1"/>
  <c r="T551" i="57"/>
  <c r="H552" i="57" s="1"/>
  <c r="S551" i="57"/>
  <c r="G552" i="57" s="1"/>
  <c r="R551" i="57"/>
  <c r="F552" i="57" s="1"/>
  <c r="Q551" i="57"/>
  <c r="E552" i="57" s="1"/>
  <c r="R551" i="56"/>
  <c r="F552" i="56" s="1"/>
  <c r="U551" i="57"/>
  <c r="I552" i="57" s="1"/>
  <c r="Q551" i="56"/>
  <c r="E552" i="56" s="1"/>
  <c r="T551" i="56"/>
  <c r="H552" i="56" s="1"/>
  <c r="A630" i="62"/>
  <c r="A630" i="61"/>
  <c r="A630" i="60"/>
  <c r="A630" i="59"/>
  <c r="A630" i="58"/>
  <c r="A630" i="57"/>
  <c r="A630" i="56"/>
  <c r="I732" i="62"/>
  <c r="H732" i="62"/>
  <c r="G732" i="62"/>
  <c r="F732" i="62"/>
  <c r="E732" i="62"/>
  <c r="I732" i="61"/>
  <c r="H732" i="61"/>
  <c r="F732" i="61"/>
  <c r="G732" i="61"/>
  <c r="E732" i="61"/>
  <c r="E732" i="60"/>
  <c r="I732" i="60"/>
  <c r="H732" i="60"/>
  <c r="G732" i="60"/>
  <c r="F732" i="60"/>
  <c r="I732" i="59"/>
  <c r="H732" i="59"/>
  <c r="G732" i="59"/>
  <c r="F732" i="59"/>
  <c r="E732" i="59"/>
  <c r="I732" i="58"/>
  <c r="H732" i="58"/>
  <c r="G732" i="58"/>
  <c r="F732" i="58"/>
  <c r="E732" i="58"/>
  <c r="I732" i="57"/>
  <c r="H732" i="57"/>
  <c r="G732" i="57"/>
  <c r="E732" i="57"/>
  <c r="I732" i="56"/>
  <c r="F732" i="57"/>
  <c r="H732" i="56"/>
  <c r="G732" i="56"/>
  <c r="F732" i="56"/>
  <c r="E732" i="56"/>
  <c r="H734" i="62"/>
  <c r="G734" i="62"/>
  <c r="F734" i="62"/>
  <c r="E734" i="62"/>
  <c r="I734" i="62"/>
  <c r="I734" i="61"/>
  <c r="H734" i="61"/>
  <c r="G734" i="61"/>
  <c r="F734" i="61"/>
  <c r="E734" i="61"/>
  <c r="I734" i="60"/>
  <c r="H734" i="60"/>
  <c r="G734" i="60"/>
  <c r="F734" i="60"/>
  <c r="G734" i="59"/>
  <c r="F734" i="59"/>
  <c r="E734" i="59"/>
  <c r="E734" i="60"/>
  <c r="I734" i="59"/>
  <c r="H734" i="59"/>
  <c r="I734" i="58"/>
  <c r="H734" i="58"/>
  <c r="G734" i="58"/>
  <c r="F734" i="58"/>
  <c r="E734" i="58"/>
  <c r="I734" i="57"/>
  <c r="H734" i="57"/>
  <c r="G734" i="57"/>
  <c r="F734" i="57"/>
  <c r="E734" i="57"/>
  <c r="H734" i="56"/>
  <c r="G734" i="56"/>
  <c r="F734" i="56"/>
  <c r="E734" i="56"/>
  <c r="F736" i="62"/>
  <c r="E736" i="62"/>
  <c r="I736" i="62"/>
  <c r="H736" i="62"/>
  <c r="G736" i="61"/>
  <c r="F736" i="61"/>
  <c r="E736" i="61"/>
  <c r="G736" i="62"/>
  <c r="I736" i="61"/>
  <c r="H736" i="61"/>
  <c r="I736" i="60"/>
  <c r="H736" i="60"/>
  <c r="G736" i="60"/>
  <c r="F736" i="60"/>
  <c r="E736" i="60"/>
  <c r="I736" i="59"/>
  <c r="H736" i="59"/>
  <c r="G736" i="59"/>
  <c r="F736" i="59"/>
  <c r="E736" i="59"/>
  <c r="F736" i="58"/>
  <c r="E736" i="58"/>
  <c r="I736" i="58"/>
  <c r="H736" i="58"/>
  <c r="G736" i="58"/>
  <c r="G736" i="57"/>
  <c r="F736" i="57"/>
  <c r="E736" i="57"/>
  <c r="I736" i="57"/>
  <c r="F736" i="56"/>
  <c r="E736" i="56"/>
  <c r="H736" i="57"/>
  <c r="I736" i="56"/>
  <c r="H736" i="56"/>
  <c r="I738" i="62"/>
  <c r="H738" i="62"/>
  <c r="G738" i="62"/>
  <c r="F738" i="62"/>
  <c r="E738" i="62"/>
  <c r="E738" i="61"/>
  <c r="I738" i="61"/>
  <c r="G738" i="61"/>
  <c r="H738" i="61"/>
  <c r="F738" i="61"/>
  <c r="G738" i="60"/>
  <c r="F738" i="60"/>
  <c r="E738" i="60"/>
  <c r="H738" i="60"/>
  <c r="I738" i="60"/>
  <c r="I738" i="59"/>
  <c r="H738" i="59"/>
  <c r="G738" i="59"/>
  <c r="F738" i="59"/>
  <c r="E738" i="59"/>
  <c r="I738" i="58"/>
  <c r="H738" i="58"/>
  <c r="G738" i="58"/>
  <c r="F738" i="58"/>
  <c r="E738" i="58"/>
  <c r="E738" i="57"/>
  <c r="I738" i="57"/>
  <c r="G738" i="57"/>
  <c r="H738" i="57"/>
  <c r="F738" i="57"/>
  <c r="I738" i="56"/>
  <c r="H738" i="56"/>
  <c r="G738" i="56"/>
  <c r="F738" i="56"/>
  <c r="I740" i="62"/>
  <c r="H740" i="62"/>
  <c r="G740" i="62"/>
  <c r="F740" i="62"/>
  <c r="E740" i="62"/>
  <c r="I740" i="61"/>
  <c r="H740" i="61"/>
  <c r="G740" i="61"/>
  <c r="E740" i="61"/>
  <c r="F740" i="61"/>
  <c r="E740" i="60"/>
  <c r="I740" i="60"/>
  <c r="H740" i="60"/>
  <c r="G740" i="60"/>
  <c r="F740" i="60"/>
  <c r="H740" i="59"/>
  <c r="G740" i="59"/>
  <c r="F740" i="59"/>
  <c r="E740" i="59"/>
  <c r="I740" i="59"/>
  <c r="I740" i="58"/>
  <c r="H740" i="58"/>
  <c r="G740" i="58"/>
  <c r="F740" i="58"/>
  <c r="E740" i="58"/>
  <c r="I740" i="57"/>
  <c r="H740" i="57"/>
  <c r="G740" i="57"/>
  <c r="E740" i="57"/>
  <c r="F740" i="57"/>
  <c r="I740" i="56"/>
  <c r="H740" i="56"/>
  <c r="G740" i="56"/>
  <c r="F740" i="56"/>
  <c r="E740" i="56"/>
  <c r="D102" i="21"/>
  <c r="F735" i="55" s="1"/>
  <c r="F735" i="25" s="1"/>
  <c r="E103" i="21"/>
  <c r="G736" i="55" s="1"/>
  <c r="G736" i="25" s="1"/>
  <c r="F104" i="21"/>
  <c r="H737" i="55" s="1"/>
  <c r="H737" i="25" s="1"/>
  <c r="G105" i="21"/>
  <c r="I738" i="55" s="1"/>
  <c r="I738" i="25" s="1"/>
  <c r="Q36" i="56"/>
  <c r="R78" i="56"/>
  <c r="S240" i="56"/>
  <c r="Q294" i="56"/>
  <c r="Q400" i="56"/>
  <c r="E556" i="56"/>
  <c r="G561" i="56"/>
  <c r="F741" i="56"/>
  <c r="S186" i="57"/>
  <c r="Q204" i="57"/>
  <c r="S306" i="57"/>
  <c r="S42" i="57"/>
  <c r="C510" i="56"/>
  <c r="C737" i="56" s="1"/>
  <c r="L108" i="55"/>
  <c r="O113" i="25" s="1"/>
  <c r="S108" i="62"/>
  <c r="R108" i="62"/>
  <c r="Q108" i="62"/>
  <c r="S108" i="61"/>
  <c r="R108" i="61"/>
  <c r="Q108" i="61"/>
  <c r="S108" i="60"/>
  <c r="R108" i="60"/>
  <c r="Q108" i="60"/>
  <c r="S108" i="59"/>
  <c r="R108" i="59"/>
  <c r="Q108" i="59"/>
  <c r="S108" i="58"/>
  <c r="R108" i="58"/>
  <c r="Q108" i="58"/>
  <c r="S108" i="56"/>
  <c r="R108" i="56"/>
  <c r="Q108" i="56"/>
  <c r="S108" i="57"/>
  <c r="R108" i="57"/>
  <c r="Q108" i="57"/>
  <c r="L246" i="55"/>
  <c r="O251" i="25" s="1"/>
  <c r="S246" i="62"/>
  <c r="R246" i="62"/>
  <c r="Q246" i="62"/>
  <c r="R246" i="61"/>
  <c r="Q246" i="61"/>
  <c r="S246" i="61"/>
  <c r="S246" i="60"/>
  <c r="R246" i="60"/>
  <c r="Q246" i="60"/>
  <c r="R246" i="59"/>
  <c r="S246" i="59"/>
  <c r="Q246" i="59"/>
  <c r="S246" i="58"/>
  <c r="R246" i="58"/>
  <c r="Q246" i="58"/>
  <c r="Q246" i="57"/>
  <c r="S246" i="57"/>
  <c r="R246" i="56"/>
  <c r="L252" i="55"/>
  <c r="O257" i="25" s="1"/>
  <c r="S252" i="62"/>
  <c r="R252" i="62"/>
  <c r="Q252" i="62"/>
  <c r="R252" i="61"/>
  <c r="Q252" i="61"/>
  <c r="S252" i="61"/>
  <c r="S252" i="60"/>
  <c r="R252" i="60"/>
  <c r="Q252" i="60"/>
  <c r="S252" i="59"/>
  <c r="R252" i="59"/>
  <c r="Q252" i="59"/>
  <c r="S252" i="58"/>
  <c r="R252" i="58"/>
  <c r="Q252" i="58"/>
  <c r="S252" i="57"/>
  <c r="S252" i="56"/>
  <c r="R252" i="57"/>
  <c r="R252" i="56"/>
  <c r="Q252" i="57"/>
  <c r="Q252" i="56"/>
  <c r="L326" i="55"/>
  <c r="S327" i="25" s="1"/>
  <c r="T326" i="62"/>
  <c r="F326" i="62" s="1"/>
  <c r="S326" i="62"/>
  <c r="R326" i="62"/>
  <c r="Q326" i="62"/>
  <c r="T326" i="61"/>
  <c r="F326" i="61" s="1"/>
  <c r="S326" i="61"/>
  <c r="R326" i="61"/>
  <c r="R326" i="60"/>
  <c r="Q326" i="60"/>
  <c r="Q326" i="61"/>
  <c r="T326" i="60"/>
  <c r="F326" i="60" s="1"/>
  <c r="T326" i="59"/>
  <c r="F326" i="59" s="1"/>
  <c r="S326" i="60"/>
  <c r="S326" i="59"/>
  <c r="R326" i="59"/>
  <c r="Q326" i="59"/>
  <c r="T326" i="58"/>
  <c r="F326" i="58" s="1"/>
  <c r="S326" i="58"/>
  <c r="T326" i="57"/>
  <c r="F326" i="57" s="1"/>
  <c r="S326" i="57"/>
  <c r="R326" i="57"/>
  <c r="Q326" i="57"/>
  <c r="R326" i="58"/>
  <c r="Q326" i="58"/>
  <c r="Q326" i="56"/>
  <c r="S326" i="56"/>
  <c r="L382" i="55"/>
  <c r="Q383" i="25" s="1"/>
  <c r="T382" i="62"/>
  <c r="F382" i="62" s="1"/>
  <c r="R382" i="62"/>
  <c r="S382" i="62"/>
  <c r="Q382" i="62"/>
  <c r="S382" i="61"/>
  <c r="Q382" i="61"/>
  <c r="T382" i="61"/>
  <c r="F382" i="61" s="1"/>
  <c r="R382" i="61"/>
  <c r="T382" i="60"/>
  <c r="F382" i="60" s="1"/>
  <c r="S382" i="60"/>
  <c r="R382" i="60"/>
  <c r="Q382" i="60"/>
  <c r="R382" i="59"/>
  <c r="Q382" i="59"/>
  <c r="T382" i="59"/>
  <c r="F382" i="59" s="1"/>
  <c r="S382" i="59"/>
  <c r="T382" i="58"/>
  <c r="F382" i="58" s="1"/>
  <c r="S382" i="58"/>
  <c r="R382" i="58"/>
  <c r="Q382" i="58"/>
  <c r="Q382" i="57"/>
  <c r="S382" i="57"/>
  <c r="Q382" i="56"/>
  <c r="T382" i="57"/>
  <c r="F382" i="57" s="1"/>
  <c r="S382" i="56"/>
  <c r="T435" i="62"/>
  <c r="F435" i="62" s="1"/>
  <c r="R435" i="62"/>
  <c r="Q435" i="62"/>
  <c r="S435" i="62"/>
  <c r="T435" i="61"/>
  <c r="F435" i="61" s="1"/>
  <c r="S435" i="61"/>
  <c r="Q435" i="60"/>
  <c r="R435" i="61"/>
  <c r="Q435" i="61"/>
  <c r="T435" i="60"/>
  <c r="F435" i="60" s="1"/>
  <c r="R435" i="60"/>
  <c r="T435" i="59"/>
  <c r="F435" i="59" s="1"/>
  <c r="S435" i="59"/>
  <c r="S435" i="60"/>
  <c r="R435" i="59"/>
  <c r="Q435" i="59"/>
  <c r="T435" i="58"/>
  <c r="F435" i="58" s="1"/>
  <c r="S435" i="58"/>
  <c r="Q435" i="57"/>
  <c r="R435" i="58"/>
  <c r="S435" i="57"/>
  <c r="T435" i="56"/>
  <c r="F435" i="56" s="1"/>
  <c r="S435" i="56"/>
  <c r="R435" i="56"/>
  <c r="Q435" i="56"/>
  <c r="Q435" i="58"/>
  <c r="T435" i="57"/>
  <c r="F435" i="57" s="1"/>
  <c r="R456" i="62"/>
  <c r="Q456" i="62"/>
  <c r="S456" i="62"/>
  <c r="T456" i="62"/>
  <c r="F456" i="62" s="1"/>
  <c r="Q456" i="61"/>
  <c r="T456" i="61"/>
  <c r="F456" i="61" s="1"/>
  <c r="S456" i="61"/>
  <c r="R456" i="61"/>
  <c r="S456" i="60"/>
  <c r="R456" i="60"/>
  <c r="Q456" i="60"/>
  <c r="T456" i="60"/>
  <c r="F456" i="60" s="1"/>
  <c r="T456" i="59"/>
  <c r="F456" i="59" s="1"/>
  <c r="S456" i="59"/>
  <c r="R456" i="59"/>
  <c r="Q456" i="59"/>
  <c r="T456" i="58"/>
  <c r="F456" i="58" s="1"/>
  <c r="S456" i="58"/>
  <c r="R456" i="58"/>
  <c r="Q456" i="58"/>
  <c r="R456" i="57"/>
  <c r="Q456" i="57"/>
  <c r="T456" i="57"/>
  <c r="F456" i="57" s="1"/>
  <c r="T456" i="56"/>
  <c r="F456" i="56" s="1"/>
  <c r="R456" i="56"/>
  <c r="T552" i="62"/>
  <c r="S552" i="62"/>
  <c r="R552" i="62"/>
  <c r="Q552" i="62"/>
  <c r="U552" i="62"/>
  <c r="T552" i="61"/>
  <c r="R552" i="61"/>
  <c r="Q552" i="61"/>
  <c r="U552" i="61"/>
  <c r="S552" i="61"/>
  <c r="R552" i="60"/>
  <c r="Q552" i="60"/>
  <c r="U552" i="60"/>
  <c r="T552" i="60"/>
  <c r="S552" i="60"/>
  <c r="U552" i="59"/>
  <c r="T552" i="59"/>
  <c r="S552" i="59"/>
  <c r="R552" i="59"/>
  <c r="Q552" i="59"/>
  <c r="U552" i="58"/>
  <c r="S552" i="58"/>
  <c r="R552" i="58"/>
  <c r="Q552" i="58"/>
  <c r="U552" i="57"/>
  <c r="T552" i="57"/>
  <c r="S552" i="57"/>
  <c r="R552" i="57"/>
  <c r="Q552" i="57"/>
  <c r="T552" i="58"/>
  <c r="S552" i="56"/>
  <c r="R552" i="56"/>
  <c r="Q552" i="56"/>
  <c r="U552" i="56"/>
  <c r="E102" i="21"/>
  <c r="G735" i="55" s="1"/>
  <c r="G735" i="25" s="1"/>
  <c r="G104" i="21"/>
  <c r="I737" i="55" s="1"/>
  <c r="I737" i="25" s="1"/>
  <c r="R36" i="56"/>
  <c r="R102" i="56"/>
  <c r="R126" i="56"/>
  <c r="Q192" i="56"/>
  <c r="R222" i="56"/>
  <c r="S294" i="56"/>
  <c r="T326" i="56"/>
  <c r="F326" i="56" s="1"/>
  <c r="S368" i="56"/>
  <c r="T421" i="56"/>
  <c r="F421" i="56" s="1"/>
  <c r="C517" i="56"/>
  <c r="C738" i="56" s="1"/>
  <c r="T552" i="56"/>
  <c r="G556" i="56"/>
  <c r="S561" i="56"/>
  <c r="S90" i="57"/>
  <c r="S361" i="57"/>
  <c r="R382" i="57"/>
  <c r="E735" i="57"/>
  <c r="G587" i="56"/>
  <c r="J657" i="56"/>
  <c r="J722" i="56"/>
  <c r="J726" i="56"/>
  <c r="J703" i="56"/>
  <c r="I587" i="56"/>
  <c r="J680" i="56"/>
  <c r="J679" i="56"/>
  <c r="H710" i="56"/>
  <c r="J681" i="56"/>
  <c r="E472" i="57"/>
  <c r="J705" i="56"/>
  <c r="G728" i="56"/>
  <c r="J579" i="56"/>
  <c r="J617" i="56"/>
  <c r="J655" i="56"/>
  <c r="J717" i="56"/>
  <c r="J724" i="56"/>
  <c r="J707" i="57"/>
  <c r="J617" i="57"/>
  <c r="J655" i="57"/>
  <c r="J681" i="57"/>
  <c r="J579" i="57"/>
  <c r="F665" i="57"/>
  <c r="H710" i="57"/>
  <c r="J698" i="57"/>
  <c r="F587" i="57"/>
  <c r="J662" i="57"/>
  <c r="G728" i="57"/>
  <c r="H587" i="57"/>
  <c r="J672" i="57"/>
  <c r="J726" i="57"/>
  <c r="J688" i="58"/>
  <c r="I587" i="58"/>
  <c r="J695" i="58"/>
  <c r="J703" i="58"/>
  <c r="J726" i="58"/>
  <c r="J655" i="58"/>
  <c r="J681" i="58"/>
  <c r="H728" i="58"/>
  <c r="J720" i="58"/>
  <c r="J617" i="58"/>
  <c r="J663" i="58"/>
  <c r="J677" i="58"/>
  <c r="J689" i="58"/>
  <c r="G710" i="58"/>
  <c r="J699" i="58"/>
  <c r="J715" i="58"/>
  <c r="J676" i="58"/>
  <c r="J680" i="58"/>
  <c r="J719" i="58"/>
  <c r="I710" i="58"/>
  <c r="E673" i="58"/>
  <c r="J672" i="58"/>
  <c r="G690" i="58"/>
  <c r="J705" i="58"/>
  <c r="I587" i="59"/>
  <c r="J579" i="59"/>
  <c r="J716" i="59"/>
  <c r="J721" i="59"/>
  <c r="J617" i="59"/>
  <c r="J706" i="59"/>
  <c r="J681" i="59"/>
  <c r="J699" i="59"/>
  <c r="J705" i="59"/>
  <c r="H587" i="60"/>
  <c r="J681" i="60"/>
  <c r="J705" i="60"/>
  <c r="G728" i="60"/>
  <c r="J719" i="60"/>
  <c r="H665" i="60"/>
  <c r="J708" i="60"/>
  <c r="J726" i="60"/>
  <c r="E673" i="60"/>
  <c r="J672" i="60"/>
  <c r="J716" i="60"/>
  <c r="G587" i="61"/>
  <c r="J678" i="61"/>
  <c r="E625" i="61"/>
  <c r="J662" i="61"/>
  <c r="H710" i="61"/>
  <c r="J705" i="61"/>
  <c r="J709" i="61"/>
  <c r="J677" i="61"/>
  <c r="J696" i="61"/>
  <c r="J683" i="61"/>
  <c r="J687" i="61"/>
  <c r="J695" i="61"/>
  <c r="E472" i="62"/>
  <c r="E548" i="62"/>
  <c r="J682" i="62"/>
  <c r="J655" i="62"/>
  <c r="J579" i="62"/>
  <c r="H710" i="62"/>
  <c r="G728" i="62"/>
  <c r="I710" i="62"/>
  <c r="J705" i="62"/>
  <c r="J703" i="62"/>
  <c r="J717" i="62"/>
  <c r="J683" i="62"/>
  <c r="I625" i="62"/>
  <c r="G625" i="57"/>
  <c r="I625" i="57"/>
  <c r="G625" i="60"/>
  <c r="I625" i="61"/>
  <c r="I625" i="60"/>
  <c r="I625" i="56"/>
  <c r="I625" i="58"/>
  <c r="H665" i="57"/>
  <c r="J657" i="59"/>
  <c r="G665" i="59"/>
  <c r="H665" i="61"/>
  <c r="J656" i="59"/>
  <c r="J663" i="62"/>
  <c r="F665" i="59"/>
  <c r="J663" i="59"/>
  <c r="F665" i="58"/>
  <c r="J659" i="61"/>
  <c r="J663" i="61"/>
  <c r="J663" i="56"/>
  <c r="J663" i="57"/>
  <c r="J656" i="58"/>
  <c r="J663" i="60"/>
  <c r="J670" i="59"/>
  <c r="E673" i="57"/>
  <c r="E673" i="59"/>
  <c r="J672" i="56"/>
  <c r="I673" i="58"/>
  <c r="F673" i="59"/>
  <c r="J672" i="59"/>
  <c r="J672" i="61"/>
  <c r="G673" i="59"/>
  <c r="H673" i="56"/>
  <c r="I673" i="57"/>
  <c r="I673" i="56"/>
  <c r="I673" i="61"/>
  <c r="J670" i="61"/>
  <c r="J672" i="62"/>
  <c r="I673" i="60"/>
  <c r="J686" i="62"/>
  <c r="J686" i="56"/>
  <c r="J685" i="61"/>
  <c r="J689" i="62"/>
  <c r="J687" i="59"/>
  <c r="I690" i="61"/>
  <c r="J689" i="56"/>
  <c r="J689" i="59"/>
  <c r="J684" i="57"/>
  <c r="J689" i="57"/>
  <c r="I690" i="58"/>
  <c r="J684" i="59"/>
  <c r="H690" i="62"/>
  <c r="J687" i="62"/>
  <c r="J708" i="58"/>
  <c r="J709" i="62"/>
  <c r="F665" i="62"/>
  <c r="J659" i="62"/>
  <c r="J708" i="62"/>
  <c r="J719" i="62"/>
  <c r="J617" i="62"/>
  <c r="I673" i="62"/>
  <c r="F587" i="62"/>
  <c r="J658" i="62"/>
  <c r="J707" i="62"/>
  <c r="J677" i="62"/>
  <c r="J722" i="62"/>
  <c r="H587" i="62"/>
  <c r="J657" i="62"/>
  <c r="J680" i="62"/>
  <c r="J685" i="62"/>
  <c r="J706" i="62"/>
  <c r="J715" i="62"/>
  <c r="J721" i="62"/>
  <c r="J725" i="62"/>
  <c r="E673" i="62"/>
  <c r="F690" i="62"/>
  <c r="J684" i="62"/>
  <c r="J688" i="62"/>
  <c r="J698" i="62"/>
  <c r="E728" i="62"/>
  <c r="G625" i="62"/>
  <c r="J656" i="62"/>
  <c r="J660" i="62"/>
  <c r="G690" i="62"/>
  <c r="J679" i="62"/>
  <c r="J696" i="62"/>
  <c r="F728" i="62"/>
  <c r="J720" i="62"/>
  <c r="J724" i="62"/>
  <c r="E625" i="62"/>
  <c r="G673" i="62"/>
  <c r="J668" i="62"/>
  <c r="F673" i="62"/>
  <c r="G587" i="62"/>
  <c r="G665" i="62"/>
  <c r="H673" i="62"/>
  <c r="I690" i="62"/>
  <c r="J678" i="62"/>
  <c r="H728" i="62"/>
  <c r="J723" i="62"/>
  <c r="E587" i="62"/>
  <c r="H665" i="62"/>
  <c r="J662" i="62"/>
  <c r="J670" i="62"/>
  <c r="J702" i="62"/>
  <c r="I665" i="62"/>
  <c r="E710" i="62"/>
  <c r="J694" i="62"/>
  <c r="F625" i="62"/>
  <c r="J661" i="62"/>
  <c r="E665" i="62"/>
  <c r="J669" i="62"/>
  <c r="F710" i="62"/>
  <c r="J700" i="62"/>
  <c r="J676" i="62"/>
  <c r="E690" i="62"/>
  <c r="J699" i="62"/>
  <c r="F747" i="62"/>
  <c r="J713" i="62"/>
  <c r="F625" i="61"/>
  <c r="J657" i="61"/>
  <c r="H690" i="61"/>
  <c r="J682" i="61"/>
  <c r="J579" i="61"/>
  <c r="J661" i="61"/>
  <c r="J669" i="61"/>
  <c r="J686" i="61"/>
  <c r="J717" i="61"/>
  <c r="I665" i="61"/>
  <c r="H673" i="61"/>
  <c r="F710" i="61"/>
  <c r="J707" i="61"/>
  <c r="I728" i="61"/>
  <c r="E472" i="61"/>
  <c r="I587" i="61"/>
  <c r="F673" i="61"/>
  <c r="J700" i="61"/>
  <c r="J722" i="61"/>
  <c r="J726" i="61"/>
  <c r="J668" i="61"/>
  <c r="J617" i="61"/>
  <c r="F665" i="61"/>
  <c r="J664" i="61"/>
  <c r="G690" i="61"/>
  <c r="J684" i="61"/>
  <c r="J689" i="61"/>
  <c r="J699" i="61"/>
  <c r="J706" i="61"/>
  <c r="J716" i="61"/>
  <c r="J721" i="61"/>
  <c r="F587" i="61"/>
  <c r="J671" i="61"/>
  <c r="J679" i="61"/>
  <c r="J688" i="61"/>
  <c r="I710" i="61"/>
  <c r="J698" i="61"/>
  <c r="J715" i="61"/>
  <c r="E665" i="61"/>
  <c r="J723" i="61"/>
  <c r="G728" i="61"/>
  <c r="J656" i="61"/>
  <c r="J660" i="61"/>
  <c r="E728" i="61"/>
  <c r="J713" i="61"/>
  <c r="J725" i="61"/>
  <c r="H587" i="61"/>
  <c r="G625" i="61"/>
  <c r="E673" i="61"/>
  <c r="J703" i="61"/>
  <c r="F728" i="61"/>
  <c r="J720" i="61"/>
  <c r="H625" i="61"/>
  <c r="G665" i="61"/>
  <c r="J676" i="61"/>
  <c r="E690" i="61"/>
  <c r="J708" i="61"/>
  <c r="J724" i="61"/>
  <c r="J658" i="61"/>
  <c r="G673" i="61"/>
  <c r="F690" i="61"/>
  <c r="J680" i="61"/>
  <c r="E710" i="61"/>
  <c r="J694" i="61"/>
  <c r="J702" i="61"/>
  <c r="H728" i="61"/>
  <c r="J719" i="61"/>
  <c r="F747" i="61"/>
  <c r="E548" i="60"/>
  <c r="G665" i="60"/>
  <c r="J659" i="60"/>
  <c r="J682" i="60"/>
  <c r="J686" i="60"/>
  <c r="J695" i="60"/>
  <c r="I728" i="60"/>
  <c r="J717" i="60"/>
  <c r="J658" i="60"/>
  <c r="J707" i="60"/>
  <c r="G587" i="60"/>
  <c r="J677" i="60"/>
  <c r="J722" i="60"/>
  <c r="J655" i="60"/>
  <c r="J657" i="60"/>
  <c r="J680" i="60"/>
  <c r="J685" i="60"/>
  <c r="G710" i="60"/>
  <c r="J699" i="60"/>
  <c r="J706" i="60"/>
  <c r="J715" i="60"/>
  <c r="J721" i="60"/>
  <c r="J725" i="60"/>
  <c r="F690" i="60"/>
  <c r="J684" i="60"/>
  <c r="J688" i="60"/>
  <c r="J698" i="60"/>
  <c r="E728" i="60"/>
  <c r="J579" i="60"/>
  <c r="J656" i="60"/>
  <c r="J660" i="60"/>
  <c r="F728" i="60"/>
  <c r="J720" i="60"/>
  <c r="H625" i="60"/>
  <c r="J664" i="60"/>
  <c r="J671" i="60"/>
  <c r="J683" i="60"/>
  <c r="J703" i="60"/>
  <c r="J709" i="60"/>
  <c r="E625" i="60"/>
  <c r="J668" i="60"/>
  <c r="F673" i="60"/>
  <c r="G690" i="60"/>
  <c r="J679" i="60"/>
  <c r="J696" i="60"/>
  <c r="J724" i="60"/>
  <c r="F587" i="60"/>
  <c r="G673" i="60"/>
  <c r="H690" i="60"/>
  <c r="J687" i="60"/>
  <c r="H673" i="60"/>
  <c r="I690" i="60"/>
  <c r="J678" i="60"/>
  <c r="H728" i="60"/>
  <c r="J723" i="60"/>
  <c r="E587" i="60"/>
  <c r="J662" i="60"/>
  <c r="J670" i="60"/>
  <c r="J702" i="60"/>
  <c r="I665" i="60"/>
  <c r="E710" i="60"/>
  <c r="J694" i="60"/>
  <c r="F625" i="60"/>
  <c r="J661" i="60"/>
  <c r="E665" i="60"/>
  <c r="J669" i="60"/>
  <c r="F710" i="60"/>
  <c r="J700" i="60"/>
  <c r="J676" i="60"/>
  <c r="E690" i="60"/>
  <c r="F747" i="60"/>
  <c r="J713" i="60"/>
  <c r="J680" i="59"/>
  <c r="F710" i="59"/>
  <c r="H710" i="59"/>
  <c r="J661" i="59"/>
  <c r="J664" i="59"/>
  <c r="J702" i="59"/>
  <c r="E728" i="59"/>
  <c r="H673" i="59"/>
  <c r="H690" i="59"/>
  <c r="J688" i="59"/>
  <c r="G728" i="59"/>
  <c r="E548" i="59"/>
  <c r="J683" i="59"/>
  <c r="J662" i="59"/>
  <c r="J719" i="59"/>
  <c r="I665" i="59"/>
  <c r="J682" i="59"/>
  <c r="J686" i="59"/>
  <c r="J717" i="59"/>
  <c r="J724" i="59"/>
  <c r="I728" i="59"/>
  <c r="J707" i="59"/>
  <c r="J700" i="59"/>
  <c r="J671" i="59"/>
  <c r="G690" i="59"/>
  <c r="J725" i="59"/>
  <c r="F747" i="59"/>
  <c r="I673" i="59"/>
  <c r="E665" i="59"/>
  <c r="I690" i="59"/>
  <c r="J678" i="59"/>
  <c r="J698" i="59"/>
  <c r="J722" i="59"/>
  <c r="E587" i="59"/>
  <c r="E625" i="59"/>
  <c r="J660" i="59"/>
  <c r="J669" i="59"/>
  <c r="I710" i="59"/>
  <c r="J696" i="59"/>
  <c r="J715" i="59"/>
  <c r="F587" i="59"/>
  <c r="F625" i="59"/>
  <c r="J677" i="59"/>
  <c r="F690" i="59"/>
  <c r="J703" i="59"/>
  <c r="J709" i="59"/>
  <c r="F728" i="59"/>
  <c r="J720" i="59"/>
  <c r="G587" i="59"/>
  <c r="G625" i="59"/>
  <c r="J659" i="59"/>
  <c r="J668" i="59"/>
  <c r="J676" i="59"/>
  <c r="E690" i="59"/>
  <c r="J695" i="59"/>
  <c r="J708" i="59"/>
  <c r="H587" i="59"/>
  <c r="H625" i="59"/>
  <c r="H665" i="59"/>
  <c r="J658" i="59"/>
  <c r="J685" i="59"/>
  <c r="E710" i="59"/>
  <c r="J694" i="59"/>
  <c r="H728" i="59"/>
  <c r="J723" i="59"/>
  <c r="J713" i="59"/>
  <c r="F587" i="58"/>
  <c r="H625" i="58"/>
  <c r="J661" i="58"/>
  <c r="J669" i="58"/>
  <c r="J671" i="58"/>
  <c r="J682" i="58"/>
  <c r="J709" i="58"/>
  <c r="F728" i="58"/>
  <c r="J721" i="58"/>
  <c r="H587" i="58"/>
  <c r="J660" i="58"/>
  <c r="J662" i="58"/>
  <c r="J664" i="58"/>
  <c r="F710" i="58"/>
  <c r="J707" i="58"/>
  <c r="E690" i="58"/>
  <c r="J723" i="58"/>
  <c r="J725" i="58"/>
  <c r="J659" i="58"/>
  <c r="H673" i="58"/>
  <c r="H690" i="58"/>
  <c r="J706" i="58"/>
  <c r="J717" i="58"/>
  <c r="F625" i="58"/>
  <c r="J670" i="58"/>
  <c r="J683" i="58"/>
  <c r="J696" i="58"/>
  <c r="E472" i="58"/>
  <c r="E548" i="58"/>
  <c r="J657" i="58"/>
  <c r="E665" i="58"/>
  <c r="G728" i="58"/>
  <c r="G587" i="58"/>
  <c r="J678" i="58"/>
  <c r="J687" i="58"/>
  <c r="J698" i="58"/>
  <c r="G625" i="58"/>
  <c r="J686" i="58"/>
  <c r="E728" i="58"/>
  <c r="J722" i="58"/>
  <c r="E587" i="58"/>
  <c r="G665" i="58"/>
  <c r="J668" i="58"/>
  <c r="F673" i="58"/>
  <c r="J702" i="58"/>
  <c r="E625" i="58"/>
  <c r="H665" i="58"/>
  <c r="J658" i="58"/>
  <c r="G673" i="58"/>
  <c r="F690" i="58"/>
  <c r="J685" i="58"/>
  <c r="E710" i="58"/>
  <c r="J694" i="58"/>
  <c r="J724" i="58"/>
  <c r="I665" i="58"/>
  <c r="J679" i="58"/>
  <c r="J684" i="58"/>
  <c r="J700" i="58"/>
  <c r="I728" i="58"/>
  <c r="J678" i="57"/>
  <c r="J708" i="57"/>
  <c r="J719" i="57"/>
  <c r="J723" i="57"/>
  <c r="J659" i="57"/>
  <c r="J670" i="57"/>
  <c r="J682" i="57"/>
  <c r="J686" i="57"/>
  <c r="J695" i="57"/>
  <c r="J702" i="57"/>
  <c r="I728" i="57"/>
  <c r="J717" i="57"/>
  <c r="J677" i="57"/>
  <c r="J722" i="57"/>
  <c r="J657" i="57"/>
  <c r="J680" i="57"/>
  <c r="J685" i="57"/>
  <c r="J706" i="57"/>
  <c r="J721" i="57"/>
  <c r="F690" i="57"/>
  <c r="J688" i="57"/>
  <c r="E728" i="57"/>
  <c r="J656" i="57"/>
  <c r="J660" i="57"/>
  <c r="G690" i="57"/>
  <c r="J679" i="57"/>
  <c r="I710" i="57"/>
  <c r="J696" i="57"/>
  <c r="F728" i="57"/>
  <c r="J720" i="57"/>
  <c r="J724" i="57"/>
  <c r="H625" i="57"/>
  <c r="J664" i="57"/>
  <c r="J671" i="57"/>
  <c r="H690" i="57"/>
  <c r="J683" i="57"/>
  <c r="J687" i="57"/>
  <c r="J703" i="57"/>
  <c r="J709" i="57"/>
  <c r="J658" i="57"/>
  <c r="E665" i="57"/>
  <c r="E587" i="57"/>
  <c r="E548" i="57"/>
  <c r="J668" i="57"/>
  <c r="F673" i="57"/>
  <c r="E625" i="57"/>
  <c r="G673" i="57"/>
  <c r="G587" i="57"/>
  <c r="G665" i="57"/>
  <c r="H673" i="57"/>
  <c r="I690" i="57"/>
  <c r="H728" i="57"/>
  <c r="I665" i="57"/>
  <c r="E710" i="57"/>
  <c r="J694" i="57"/>
  <c r="F625" i="57"/>
  <c r="J661" i="57"/>
  <c r="J669" i="57"/>
  <c r="F710" i="57"/>
  <c r="J700" i="57"/>
  <c r="J676" i="57"/>
  <c r="E690" i="57"/>
  <c r="G710" i="57"/>
  <c r="J699" i="57"/>
  <c r="J715" i="57"/>
  <c r="J725" i="57"/>
  <c r="F747" i="57"/>
  <c r="J713" i="57"/>
  <c r="H587" i="56"/>
  <c r="H665" i="56"/>
  <c r="J658" i="56"/>
  <c r="J677" i="56"/>
  <c r="J687" i="56"/>
  <c r="J707" i="56"/>
  <c r="J723" i="56"/>
  <c r="F625" i="56"/>
  <c r="J670" i="56"/>
  <c r="J702" i="56"/>
  <c r="J706" i="56"/>
  <c r="J721" i="56"/>
  <c r="G625" i="56"/>
  <c r="J668" i="56"/>
  <c r="F690" i="56"/>
  <c r="J684" i="56"/>
  <c r="J688" i="56"/>
  <c r="J700" i="56"/>
  <c r="E728" i="56"/>
  <c r="H625" i="56"/>
  <c r="J656" i="56"/>
  <c r="J660" i="56"/>
  <c r="F673" i="56"/>
  <c r="I710" i="56"/>
  <c r="J699" i="56"/>
  <c r="F728" i="56"/>
  <c r="J661" i="56"/>
  <c r="J664" i="56"/>
  <c r="J671" i="56"/>
  <c r="H690" i="56"/>
  <c r="J683" i="56"/>
  <c r="J698" i="56"/>
  <c r="J720" i="56"/>
  <c r="F587" i="56"/>
  <c r="F665" i="56"/>
  <c r="J659" i="56"/>
  <c r="I690" i="56"/>
  <c r="J678" i="56"/>
  <c r="J696" i="56"/>
  <c r="J708" i="56"/>
  <c r="H728" i="56"/>
  <c r="J719" i="56"/>
  <c r="E548" i="56"/>
  <c r="E472" i="56"/>
  <c r="E625" i="56"/>
  <c r="G673" i="56"/>
  <c r="G690" i="56"/>
  <c r="J709" i="56"/>
  <c r="J662" i="56"/>
  <c r="I728" i="56"/>
  <c r="I665" i="56"/>
  <c r="E710" i="56"/>
  <c r="J694" i="56"/>
  <c r="G665" i="56"/>
  <c r="E665" i="56"/>
  <c r="J669" i="56"/>
  <c r="J685" i="56"/>
  <c r="F710" i="56"/>
  <c r="E587" i="56"/>
  <c r="J676" i="56"/>
  <c r="E690" i="56"/>
  <c r="G710" i="56"/>
  <c r="J715" i="56"/>
  <c r="J725" i="56"/>
  <c r="F747" i="56"/>
  <c r="E673" i="56"/>
  <c r="J713" i="56"/>
  <c r="S427" i="25"/>
  <c r="E427" i="25" s="1"/>
  <c r="E431" i="25" s="1"/>
  <c r="L442" i="55"/>
  <c r="T442" i="25"/>
  <c r="F442" i="25" s="1"/>
  <c r="S442" i="25"/>
  <c r="R442" i="25"/>
  <c r="Q442" i="25"/>
  <c r="Q482" i="25"/>
  <c r="E482" i="25" s="1"/>
  <c r="E486" i="25" s="1"/>
  <c r="L540" i="55"/>
  <c r="Q539" i="25"/>
  <c r="B538" i="25"/>
  <c r="B741" i="25" s="1"/>
  <c r="P539" i="25"/>
  <c r="O539" i="25"/>
  <c r="L644" i="55"/>
  <c r="L645" i="55" s="1"/>
  <c r="A643" i="25"/>
  <c r="Q24" i="25"/>
  <c r="S53" i="25"/>
  <c r="E53" i="25" s="1"/>
  <c r="E56" i="25" s="1"/>
  <c r="Q84" i="25"/>
  <c r="S107" i="25"/>
  <c r="E107" i="25" s="1"/>
  <c r="S137" i="25"/>
  <c r="E137" i="25" s="1"/>
  <c r="E140" i="25" s="1"/>
  <c r="S221" i="25"/>
  <c r="E221" i="25" s="1"/>
  <c r="E224" i="25" s="1"/>
  <c r="S251" i="25"/>
  <c r="E251" i="25" s="1"/>
  <c r="S275" i="25"/>
  <c r="E275" i="25" s="1"/>
  <c r="S311" i="25"/>
  <c r="E311" i="25" s="1"/>
  <c r="E314" i="25" s="1"/>
  <c r="S325" i="25"/>
  <c r="E325" i="25" s="1"/>
  <c r="T389" i="25"/>
  <c r="F389" i="25" s="1"/>
  <c r="T382" i="25"/>
  <c r="F382" i="25" s="1"/>
  <c r="T368" i="25"/>
  <c r="F368" i="25" s="1"/>
  <c r="T361" i="25"/>
  <c r="F361" i="25" s="1"/>
  <c r="T354" i="25"/>
  <c r="F354" i="25" s="1"/>
  <c r="T347" i="25"/>
  <c r="F347" i="25" s="1"/>
  <c r="T340" i="25"/>
  <c r="F340" i="25" s="1"/>
  <c r="T333" i="25"/>
  <c r="F333" i="25" s="1"/>
  <c r="R400" i="25"/>
  <c r="R407" i="25"/>
  <c r="R414" i="25"/>
  <c r="C538" i="25"/>
  <c r="C741" i="25" s="1"/>
  <c r="L421" i="55"/>
  <c r="T421" i="25"/>
  <c r="F421" i="25" s="1"/>
  <c r="S421" i="25"/>
  <c r="R421" i="25"/>
  <c r="Q421" i="25"/>
  <c r="L463" i="55"/>
  <c r="T463" i="25"/>
  <c r="F463" i="25" s="1"/>
  <c r="S463" i="25"/>
  <c r="R463" i="25"/>
  <c r="Q463" i="25"/>
  <c r="W496" i="55"/>
  <c r="Q496" i="25"/>
  <c r="E496" i="25" s="1"/>
  <c r="E500" i="25" s="1"/>
  <c r="Q510" i="25"/>
  <c r="E510" i="25" s="1"/>
  <c r="E514" i="25" s="1"/>
  <c r="Q524" i="25"/>
  <c r="E524" i="25" s="1"/>
  <c r="E528" i="25" s="1"/>
  <c r="R560" i="25"/>
  <c r="Q560" i="25"/>
  <c r="U560" i="25"/>
  <c r="T560" i="25"/>
  <c r="Q19" i="25"/>
  <c r="S24" i="25"/>
  <c r="S77" i="25"/>
  <c r="E77" i="25" s="1"/>
  <c r="E80" i="25" s="1"/>
  <c r="S131" i="25"/>
  <c r="E131" i="25" s="1"/>
  <c r="E134" i="25" s="1"/>
  <c r="S191" i="25"/>
  <c r="E191" i="25" s="1"/>
  <c r="E194" i="25" s="1"/>
  <c r="S305" i="25"/>
  <c r="E305" i="25" s="1"/>
  <c r="E308" i="25" s="1"/>
  <c r="T326" i="25"/>
  <c r="F326" i="25" s="1"/>
  <c r="Q326" i="25"/>
  <c r="Q376" i="25"/>
  <c r="Q362" i="25"/>
  <c r="Q355" i="25"/>
  <c r="Q341" i="25"/>
  <c r="Q334" i="25"/>
  <c r="S400" i="25"/>
  <c r="S407" i="25"/>
  <c r="S414" i="25"/>
  <c r="H556" i="25"/>
  <c r="S441" i="25"/>
  <c r="E441" i="25" s="1"/>
  <c r="E445" i="25" s="1"/>
  <c r="L477" i="55"/>
  <c r="O476" i="25"/>
  <c r="P476" i="25"/>
  <c r="Q476" i="25"/>
  <c r="B475" i="25"/>
  <c r="B732" i="25" s="1"/>
  <c r="R476" i="25"/>
  <c r="F476" i="25" s="1"/>
  <c r="C475" i="25"/>
  <c r="C732" i="25" s="1"/>
  <c r="L491" i="55"/>
  <c r="O490" i="25"/>
  <c r="C489" i="25"/>
  <c r="C734" i="25" s="1"/>
  <c r="R490" i="25"/>
  <c r="F490" i="25" s="1"/>
  <c r="B489" i="25"/>
  <c r="B734" i="25" s="1"/>
  <c r="Q490" i="25"/>
  <c r="Q538" i="25"/>
  <c r="E538" i="25" s="1"/>
  <c r="E542" i="25" s="1"/>
  <c r="Q556" i="25"/>
  <c r="U556" i="25"/>
  <c r="T556" i="25"/>
  <c r="S556" i="25"/>
  <c r="Q18" i="25"/>
  <c r="S101" i="25"/>
  <c r="E101" i="25" s="1"/>
  <c r="E104" i="25" s="1"/>
  <c r="S125" i="25"/>
  <c r="E125" i="25" s="1"/>
  <c r="E128" i="25" s="1"/>
  <c r="Q132" i="25"/>
  <c r="S155" i="25"/>
  <c r="E155" i="25" s="1"/>
  <c r="E158" i="25" s="1"/>
  <c r="S245" i="25"/>
  <c r="E245" i="25" s="1"/>
  <c r="S269" i="25"/>
  <c r="E269" i="25" s="1"/>
  <c r="S299" i="25"/>
  <c r="E299" i="25" s="1"/>
  <c r="E302" i="25" s="1"/>
  <c r="R326" i="25"/>
  <c r="R376" i="25"/>
  <c r="R369" i="25"/>
  <c r="R362" i="25"/>
  <c r="R355" i="25"/>
  <c r="R348" i="25"/>
  <c r="R341" i="25"/>
  <c r="R334" i="25"/>
  <c r="T400" i="25"/>
  <c r="F400" i="25" s="1"/>
  <c r="T407" i="25"/>
  <c r="F407" i="25" s="1"/>
  <c r="T414" i="25"/>
  <c r="F414" i="25" s="1"/>
  <c r="S420" i="25"/>
  <c r="E420" i="25" s="1"/>
  <c r="E424" i="25" s="1"/>
  <c r="L435" i="55"/>
  <c r="T435" i="25"/>
  <c r="F435" i="25" s="1"/>
  <c r="S435" i="25"/>
  <c r="R435" i="25"/>
  <c r="Q435" i="25"/>
  <c r="S462" i="25"/>
  <c r="E462" i="25" s="1"/>
  <c r="E466" i="25" s="1"/>
  <c r="L505" i="55"/>
  <c r="R504" i="25"/>
  <c r="F504" i="25" s="1"/>
  <c r="Q504" i="25"/>
  <c r="P504" i="25"/>
  <c r="O504" i="25"/>
  <c r="C503" i="25"/>
  <c r="C736" i="25" s="1"/>
  <c r="L519" i="55"/>
  <c r="O518" i="25"/>
  <c r="C517" i="25"/>
  <c r="C738" i="25" s="1"/>
  <c r="B517" i="25"/>
  <c r="B738" i="25" s="1"/>
  <c r="R518" i="25"/>
  <c r="F518" i="25" s="1"/>
  <c r="Q518" i="25"/>
  <c r="T557" i="25"/>
  <c r="S557" i="25"/>
  <c r="R557" i="25"/>
  <c r="Q557" i="25"/>
  <c r="S41" i="25"/>
  <c r="E41" i="25" s="1"/>
  <c r="S71" i="25"/>
  <c r="E71" i="25" s="1"/>
  <c r="E74" i="25" s="1"/>
  <c r="S185" i="25"/>
  <c r="E185" i="25" s="1"/>
  <c r="E188" i="25" s="1"/>
  <c r="S293" i="25"/>
  <c r="E293" i="25" s="1"/>
  <c r="E296" i="25" s="1"/>
  <c r="S300" i="25"/>
  <c r="S326" i="25"/>
  <c r="S388" i="25"/>
  <c r="E388" i="25" s="1"/>
  <c r="E392" i="25" s="1"/>
  <c r="S381" i="25"/>
  <c r="E381" i="25" s="1"/>
  <c r="E385" i="25" s="1"/>
  <c r="S374" i="25"/>
  <c r="E374" i="25" s="1"/>
  <c r="E378" i="25" s="1"/>
  <c r="S376" i="25"/>
  <c r="S367" i="25"/>
  <c r="E367" i="25" s="1"/>
  <c r="E371" i="25" s="1"/>
  <c r="S360" i="25"/>
  <c r="E360" i="25" s="1"/>
  <c r="E364" i="25" s="1"/>
  <c r="S362" i="25"/>
  <c r="S353" i="25"/>
  <c r="E353" i="25" s="1"/>
  <c r="E357" i="25" s="1"/>
  <c r="S355" i="25"/>
  <c r="S346" i="25"/>
  <c r="E346" i="25" s="1"/>
  <c r="E350" i="25" s="1"/>
  <c r="S348" i="25"/>
  <c r="S339" i="25"/>
  <c r="E339" i="25" s="1"/>
  <c r="E343" i="25" s="1"/>
  <c r="S341" i="25"/>
  <c r="S332" i="25"/>
  <c r="E332" i="25" s="1"/>
  <c r="S334" i="25"/>
  <c r="Q415" i="25"/>
  <c r="L456" i="55"/>
  <c r="T456" i="25"/>
  <c r="F456" i="25" s="1"/>
  <c r="S456" i="25"/>
  <c r="R456" i="25"/>
  <c r="Q456" i="25"/>
  <c r="C99" i="21"/>
  <c r="E732" i="55" s="1"/>
  <c r="Q475" i="25"/>
  <c r="E475" i="25" s="1"/>
  <c r="W489" i="55"/>
  <c r="Q489" i="25"/>
  <c r="E489" i="25" s="1"/>
  <c r="N503" i="25"/>
  <c r="L533" i="55"/>
  <c r="R532" i="25"/>
  <c r="F532" i="25" s="1"/>
  <c r="Q532" i="25"/>
  <c r="C531" i="25"/>
  <c r="C740" i="25" s="1"/>
  <c r="P532" i="25"/>
  <c r="B531" i="25"/>
  <c r="B740" i="25" s="1"/>
  <c r="O532" i="25"/>
  <c r="U555" i="25"/>
  <c r="I561" i="25"/>
  <c r="T555" i="25"/>
  <c r="H561" i="25"/>
  <c r="S555" i="25"/>
  <c r="G561" i="25"/>
  <c r="R555" i="25"/>
  <c r="F561" i="25"/>
  <c r="Q555" i="25"/>
  <c r="E561" i="25"/>
  <c r="F594" i="25"/>
  <c r="S18" i="25"/>
  <c r="S95" i="25"/>
  <c r="E95" i="25" s="1"/>
  <c r="E98" i="25" s="1"/>
  <c r="S119" i="25"/>
  <c r="E119" i="25" s="1"/>
  <c r="E122" i="25" s="1"/>
  <c r="S149" i="25"/>
  <c r="E149" i="25" s="1"/>
  <c r="E152" i="25" s="1"/>
  <c r="S239" i="25"/>
  <c r="E239" i="25" s="1"/>
  <c r="E242" i="25" s="1"/>
  <c r="S263" i="25"/>
  <c r="E263" i="25" s="1"/>
  <c r="E266" i="25" s="1"/>
  <c r="S287" i="25"/>
  <c r="E287" i="25" s="1"/>
  <c r="E290" i="25" s="1"/>
  <c r="T376" i="25"/>
  <c r="G375" i="25" s="1"/>
  <c r="T369" i="25"/>
  <c r="G368" i="25" s="1"/>
  <c r="T362" i="25"/>
  <c r="G361" i="25" s="1"/>
  <c r="T355" i="25"/>
  <c r="G354" i="25" s="1"/>
  <c r="T348" i="25"/>
  <c r="G347" i="25" s="1"/>
  <c r="T341" i="25"/>
  <c r="G340" i="25" s="1"/>
  <c r="T334" i="25"/>
  <c r="G333" i="25" s="1"/>
  <c r="O557" i="25"/>
  <c r="S560" i="25"/>
  <c r="S434" i="25"/>
  <c r="E434" i="25" s="1"/>
  <c r="E438" i="25" s="1"/>
  <c r="Q503" i="25"/>
  <c r="E503" i="25" s="1"/>
  <c r="Q517" i="25"/>
  <c r="E517" i="25" s="1"/>
  <c r="T551" i="25"/>
  <c r="S551" i="25"/>
  <c r="R551" i="25"/>
  <c r="Q551" i="25"/>
  <c r="L631" i="55"/>
  <c r="L632" i="55" s="1"/>
  <c r="A630" i="25"/>
  <c r="S23" i="25"/>
  <c r="E23" i="25" s="1"/>
  <c r="S35" i="25"/>
  <c r="E35" i="25" s="1"/>
  <c r="S65" i="25"/>
  <c r="E65" i="25" s="1"/>
  <c r="E68" i="25" s="1"/>
  <c r="S179" i="25"/>
  <c r="E179" i="25" s="1"/>
  <c r="S203" i="25"/>
  <c r="E203" i="25" s="1"/>
  <c r="S233" i="25"/>
  <c r="E233" i="25" s="1"/>
  <c r="E236" i="25" s="1"/>
  <c r="R327" i="25"/>
  <c r="Q389" i="25"/>
  <c r="Q382" i="25"/>
  <c r="Q375" i="25"/>
  <c r="Q368" i="25"/>
  <c r="Q361" i="25"/>
  <c r="Q354" i="25"/>
  <c r="Q347" i="25"/>
  <c r="Q340" i="25"/>
  <c r="Q333" i="25"/>
  <c r="S399" i="25"/>
  <c r="E399" i="25" s="1"/>
  <c r="S406" i="25"/>
  <c r="E406" i="25" s="1"/>
  <c r="S408" i="25"/>
  <c r="S413" i="25"/>
  <c r="E413" i="25" s="1"/>
  <c r="E417" i="25" s="1"/>
  <c r="B503" i="25"/>
  <c r="B736" i="25" s="1"/>
  <c r="R539" i="25"/>
  <c r="F539" i="25" s="1"/>
  <c r="R556" i="25"/>
  <c r="A592" i="25"/>
  <c r="L428" i="55"/>
  <c r="T428" i="25"/>
  <c r="F428" i="25" s="1"/>
  <c r="S428" i="25"/>
  <c r="R428" i="25"/>
  <c r="Q428" i="25"/>
  <c r="L449" i="55"/>
  <c r="T449" i="25"/>
  <c r="F449" i="25" s="1"/>
  <c r="S449" i="25"/>
  <c r="R449" i="25"/>
  <c r="Q449" i="25"/>
  <c r="S455" i="25"/>
  <c r="E455" i="25" s="1"/>
  <c r="E459" i="25" s="1"/>
  <c r="L484" i="55"/>
  <c r="Q483" i="25"/>
  <c r="B482" i="25"/>
  <c r="B733" i="25" s="1"/>
  <c r="P483" i="25"/>
  <c r="O483" i="25"/>
  <c r="Q531" i="25"/>
  <c r="E531" i="25" s="1"/>
  <c r="U552" i="25"/>
  <c r="T552" i="25"/>
  <c r="S552" i="25"/>
  <c r="R552" i="25"/>
  <c r="Q552" i="25"/>
  <c r="R24" i="25"/>
  <c r="S29" i="25"/>
  <c r="E29" i="25" s="1"/>
  <c r="S89" i="25"/>
  <c r="E89" i="25" s="1"/>
  <c r="S113" i="25"/>
  <c r="E113" i="25" s="1"/>
  <c r="S143" i="25"/>
  <c r="E143" i="25" s="1"/>
  <c r="S173" i="25"/>
  <c r="E173" i="25" s="1"/>
  <c r="E176" i="25" s="1"/>
  <c r="R205" i="25"/>
  <c r="S227" i="25"/>
  <c r="E227" i="25" s="1"/>
  <c r="S235" i="25"/>
  <c r="S257" i="25"/>
  <c r="E257" i="25" s="1"/>
  <c r="E260" i="25" s="1"/>
  <c r="S281" i="25"/>
  <c r="E281" i="25" s="1"/>
  <c r="E284" i="25" s="1"/>
  <c r="R389" i="25"/>
  <c r="R382" i="25"/>
  <c r="R375" i="25"/>
  <c r="R368" i="25"/>
  <c r="R361" i="25"/>
  <c r="R354" i="25"/>
  <c r="R347" i="25"/>
  <c r="R340" i="25"/>
  <c r="R333" i="25"/>
  <c r="T408" i="25"/>
  <c r="G407" i="25" s="1"/>
  <c r="C482" i="25"/>
  <c r="C733" i="25" s="1"/>
  <c r="U557" i="25"/>
  <c r="L498" i="55"/>
  <c r="C496" i="25"/>
  <c r="C735" i="25" s="1"/>
  <c r="B496" i="25"/>
  <c r="B735" i="25" s="1"/>
  <c r="R497" i="25"/>
  <c r="F497" i="25" s="1"/>
  <c r="Q497" i="25"/>
  <c r="P497" i="25"/>
  <c r="O497" i="25"/>
  <c r="L512" i="55"/>
  <c r="Q511" i="25"/>
  <c r="P511" i="25"/>
  <c r="O511" i="25"/>
  <c r="C510" i="25"/>
  <c r="C737" i="25" s="1"/>
  <c r="B510" i="25"/>
  <c r="B737" i="25" s="1"/>
  <c r="L526" i="55"/>
  <c r="R525" i="25"/>
  <c r="F525" i="25" s="1"/>
  <c r="Q525" i="25"/>
  <c r="P525" i="25"/>
  <c r="C524" i="25"/>
  <c r="C739" i="25" s="1"/>
  <c r="O525" i="25"/>
  <c r="B524" i="25"/>
  <c r="B739" i="25" s="1"/>
  <c r="L555" i="55"/>
  <c r="Q550" i="25"/>
  <c r="G556" i="25"/>
  <c r="F556" i="25"/>
  <c r="E556" i="25"/>
  <c r="U550" i="25"/>
  <c r="T550" i="25"/>
  <c r="S550" i="25"/>
  <c r="I556" i="25"/>
  <c r="U561" i="25"/>
  <c r="T561" i="25"/>
  <c r="S561" i="25"/>
  <c r="R561" i="25"/>
  <c r="Q561" i="25"/>
  <c r="O561" i="25"/>
  <c r="L606" i="55"/>
  <c r="L607" i="55" s="1"/>
  <c r="A605" i="25"/>
  <c r="R18" i="25"/>
  <c r="R30" i="25"/>
  <c r="S59" i="25"/>
  <c r="E59" i="25" s="1"/>
  <c r="E62" i="25" s="1"/>
  <c r="S83" i="25"/>
  <c r="E83" i="25" s="1"/>
  <c r="E86" i="25" s="1"/>
  <c r="S167" i="25"/>
  <c r="E167" i="25" s="1"/>
  <c r="E170" i="25" s="1"/>
  <c r="Q175" i="25"/>
  <c r="S197" i="25"/>
  <c r="E197" i="25" s="1"/>
  <c r="E200" i="25" s="1"/>
  <c r="S389" i="25"/>
  <c r="S382" i="25"/>
  <c r="S375" i="25"/>
  <c r="S368" i="25"/>
  <c r="S361" i="25"/>
  <c r="S354" i="25"/>
  <c r="S347" i="25"/>
  <c r="S340" i="25"/>
  <c r="S333" i="25"/>
  <c r="Q400" i="25"/>
  <c r="Q407" i="25"/>
  <c r="Q414" i="25"/>
  <c r="P518" i="25"/>
  <c r="R483" i="25"/>
  <c r="F483" i="25" s="1"/>
  <c r="T553" i="25"/>
  <c r="U553" i="25"/>
  <c r="Q31" i="25"/>
  <c r="Q91" i="25"/>
  <c r="Q180" i="25"/>
  <c r="Q240" i="25"/>
  <c r="Q36" i="25"/>
  <c r="S91" i="25"/>
  <c r="S240" i="25"/>
  <c r="Q96" i="25"/>
  <c r="S96" i="25"/>
  <c r="S108" i="25"/>
  <c r="Q192" i="25"/>
  <c r="S252" i="25"/>
  <c r="Q48" i="25"/>
  <c r="S103" i="25"/>
  <c r="R109" i="25"/>
  <c r="R114" i="25"/>
  <c r="S156" i="25"/>
  <c r="S192" i="25"/>
  <c r="R258" i="25"/>
  <c r="Q288" i="25"/>
  <c r="S48" i="25"/>
  <c r="R121" i="25"/>
  <c r="R126" i="25"/>
  <c r="R157" i="25"/>
  <c r="R162" i="25"/>
  <c r="R217" i="25"/>
  <c r="R222" i="25"/>
  <c r="Q228" i="25"/>
  <c r="R270" i="25"/>
  <c r="S288" i="25"/>
  <c r="R174" i="25"/>
  <c r="S204" i="25"/>
  <c r="Q235" i="25"/>
  <c r="Q271" i="25"/>
  <c r="S295" i="25"/>
  <c r="R313" i="25"/>
  <c r="Q139" i="25"/>
  <c r="S30" i="25"/>
  <c r="R48" i="25"/>
  <c r="Q61" i="25"/>
  <c r="Q66" i="25"/>
  <c r="S78" i="25"/>
  <c r="R91" i="25"/>
  <c r="R96" i="25"/>
  <c r="Q109" i="25"/>
  <c r="Q114" i="25"/>
  <c r="S121" i="25"/>
  <c r="S126" i="25"/>
  <c r="R139" i="25"/>
  <c r="R144" i="25"/>
  <c r="Q157" i="25"/>
  <c r="Q162" i="25"/>
  <c r="S174" i="25"/>
  <c r="R192" i="25"/>
  <c r="Q210" i="25"/>
  <c r="S217" i="25"/>
  <c r="S222" i="25"/>
  <c r="R235" i="25"/>
  <c r="R240" i="25"/>
  <c r="Q253" i="25"/>
  <c r="Q258" i="25"/>
  <c r="S270" i="25"/>
  <c r="R288" i="25"/>
  <c r="Q301" i="25"/>
  <c r="Q306" i="25"/>
  <c r="S313" i="25"/>
  <c r="R61" i="25"/>
  <c r="R66" i="25"/>
  <c r="S139" i="25"/>
  <c r="S144" i="25"/>
  <c r="R210" i="25"/>
  <c r="Q276" i="25"/>
  <c r="R301" i="25"/>
  <c r="R306" i="25"/>
  <c r="Q144" i="25"/>
  <c r="R31" i="25"/>
  <c r="R36" i="25"/>
  <c r="Q49" i="25"/>
  <c r="Q54" i="25"/>
  <c r="S61" i="25"/>
  <c r="S66" i="25"/>
  <c r="R84" i="25"/>
  <c r="Q102" i="25"/>
  <c r="S114" i="25"/>
  <c r="R132" i="25"/>
  <c r="Q145" i="25"/>
  <c r="Q150" i="25"/>
  <c r="S162" i="25"/>
  <c r="R175" i="25"/>
  <c r="R180" i="25"/>
  <c r="Q193" i="25"/>
  <c r="Q198" i="25"/>
  <c r="S210" i="25"/>
  <c r="R228" i="25"/>
  <c r="Q246" i="25"/>
  <c r="S253" i="25"/>
  <c r="S258" i="25"/>
  <c r="R271" i="25"/>
  <c r="R276" i="25"/>
  <c r="Q289" i="25"/>
  <c r="Q294" i="25"/>
  <c r="S301" i="25"/>
  <c r="S306" i="25"/>
  <c r="S31" i="25"/>
  <c r="S36" i="25"/>
  <c r="R49" i="25"/>
  <c r="R54" i="25"/>
  <c r="Q72" i="25"/>
  <c r="S84" i="25"/>
  <c r="R97" i="25"/>
  <c r="R102" i="25"/>
  <c r="Q120" i="25"/>
  <c r="S132" i="25"/>
  <c r="R145" i="25"/>
  <c r="R150" i="25"/>
  <c r="Q168" i="25"/>
  <c r="S175" i="25"/>
  <c r="S180" i="25"/>
  <c r="R198" i="25"/>
  <c r="Q211" i="25"/>
  <c r="Q216" i="25"/>
  <c r="S228" i="25"/>
  <c r="R246" i="25"/>
  <c r="Q264" i="25"/>
  <c r="S271" i="25"/>
  <c r="S276" i="25"/>
  <c r="R289" i="25"/>
  <c r="R294" i="25"/>
  <c r="Q307" i="25"/>
  <c r="Q312" i="25"/>
  <c r="Q42" i="25"/>
  <c r="S49" i="25"/>
  <c r="S54" i="25"/>
  <c r="R72" i="25"/>
  <c r="Q90" i="25"/>
  <c r="S97" i="25"/>
  <c r="S102" i="25"/>
  <c r="R115" i="25"/>
  <c r="R120" i="25"/>
  <c r="Q133" i="25"/>
  <c r="Q138" i="25"/>
  <c r="S145" i="25"/>
  <c r="S150" i="25"/>
  <c r="R168" i="25"/>
  <c r="Q186" i="25"/>
  <c r="S193" i="25"/>
  <c r="S198" i="25"/>
  <c r="R211" i="25"/>
  <c r="R216" i="25"/>
  <c r="Q234" i="25"/>
  <c r="S246" i="25"/>
  <c r="R264" i="25"/>
  <c r="Q277" i="25"/>
  <c r="Q282" i="25"/>
  <c r="S289" i="25"/>
  <c r="S294" i="25"/>
  <c r="R312" i="25"/>
  <c r="S60" i="25"/>
  <c r="R78" i="25"/>
  <c r="R37" i="25"/>
  <c r="R42" i="25"/>
  <c r="Q60" i="25"/>
  <c r="S72" i="25"/>
  <c r="R90" i="25"/>
  <c r="Q108" i="25"/>
  <c r="S120" i="25"/>
  <c r="R138" i="25"/>
  <c r="Q156" i="25"/>
  <c r="S168" i="25"/>
  <c r="R186" i="25"/>
  <c r="Q199" i="25"/>
  <c r="Q204" i="25"/>
  <c r="S216" i="25"/>
  <c r="R234" i="25"/>
  <c r="Q252" i="25"/>
  <c r="S259" i="25"/>
  <c r="S264" i="25"/>
  <c r="R277" i="25"/>
  <c r="R282" i="25"/>
  <c r="Q295" i="25"/>
  <c r="Q300" i="25"/>
  <c r="S307" i="25"/>
  <c r="S312" i="25"/>
  <c r="Q30" i="25"/>
  <c r="S42" i="25"/>
  <c r="R60" i="25"/>
  <c r="Q78" i="25"/>
  <c r="S90" i="25"/>
  <c r="R103" i="25"/>
  <c r="R108" i="25"/>
  <c r="Q121" i="25"/>
  <c r="Q126" i="25"/>
  <c r="S133" i="25"/>
  <c r="S138" i="25"/>
  <c r="R156" i="25"/>
  <c r="Q174" i="25"/>
  <c r="S186" i="25"/>
  <c r="R204" i="25"/>
  <c r="Q217" i="25"/>
  <c r="Q222" i="25"/>
  <c r="S234" i="25"/>
  <c r="R252" i="25"/>
  <c r="Q265" i="25"/>
  <c r="Q270" i="25"/>
  <c r="S277" i="25"/>
  <c r="S282" i="25"/>
  <c r="R300" i="25"/>
  <c r="Q313" i="25"/>
  <c r="F581" i="54"/>
  <c r="J614" i="51"/>
  <c r="F617" i="53"/>
  <c r="G617" i="54"/>
  <c r="J649" i="51"/>
  <c r="H665" i="49"/>
  <c r="J661" i="53"/>
  <c r="H665" i="50"/>
  <c r="I689" i="49"/>
  <c r="H689" i="53"/>
  <c r="B696" i="52"/>
  <c r="B695" i="50"/>
  <c r="B701" i="53"/>
  <c r="B706" i="51"/>
  <c r="B697" i="53"/>
  <c r="B703" i="50"/>
  <c r="J649" i="49"/>
  <c r="J784" i="49"/>
  <c r="J792" i="49"/>
  <c r="J796" i="49"/>
  <c r="J738" i="54"/>
  <c r="J578" i="49"/>
  <c r="H689" i="49"/>
  <c r="J616" i="50"/>
  <c r="J651" i="50"/>
  <c r="J655" i="50"/>
  <c r="J662" i="50"/>
  <c r="H732" i="50"/>
  <c r="G665" i="54"/>
  <c r="J668" i="49"/>
  <c r="J676" i="49"/>
  <c r="J718" i="50"/>
  <c r="J745" i="52"/>
  <c r="J786" i="53"/>
  <c r="F617" i="49"/>
  <c r="J790" i="50"/>
  <c r="J792" i="50"/>
  <c r="J796" i="50"/>
  <c r="F581" i="51"/>
  <c r="J653" i="52"/>
  <c r="J660" i="52"/>
  <c r="J664" i="52"/>
  <c r="H732" i="52"/>
  <c r="B698" i="53"/>
  <c r="I665" i="54"/>
  <c r="G689" i="54"/>
  <c r="J783" i="54"/>
  <c r="J613" i="48"/>
  <c r="J679" i="49"/>
  <c r="J741" i="49"/>
  <c r="J578" i="50"/>
  <c r="J669" i="50"/>
  <c r="J578" i="51"/>
  <c r="J793" i="52"/>
  <c r="J614" i="49"/>
  <c r="F732" i="49"/>
  <c r="J783" i="50"/>
  <c r="J791" i="50"/>
  <c r="I665" i="51"/>
  <c r="G689" i="51"/>
  <c r="J784" i="52"/>
  <c r="B694" i="53"/>
  <c r="B704" i="53"/>
  <c r="E732" i="54"/>
  <c r="J739" i="48"/>
  <c r="J577" i="49"/>
  <c r="B693" i="49"/>
  <c r="J720" i="49"/>
  <c r="J748" i="49"/>
  <c r="H689" i="51"/>
  <c r="J737" i="51"/>
  <c r="B710" i="53"/>
  <c r="J748" i="53"/>
  <c r="J688" i="48"/>
  <c r="J720" i="48"/>
  <c r="J748" i="48"/>
  <c r="B804" i="49"/>
  <c r="B828" i="49" s="1"/>
  <c r="B695" i="49"/>
  <c r="B812" i="49"/>
  <c r="B836" i="49" s="1"/>
  <c r="B703" i="49"/>
  <c r="F581" i="49"/>
  <c r="J650" i="49"/>
  <c r="J731" i="49"/>
  <c r="J739" i="49"/>
  <c r="J790" i="49"/>
  <c r="I581" i="48"/>
  <c r="J662" i="48"/>
  <c r="J681" i="48"/>
  <c r="G689" i="48"/>
  <c r="G732" i="49"/>
  <c r="J727" i="49"/>
  <c r="J738" i="49"/>
  <c r="J783" i="49"/>
  <c r="J580" i="48"/>
  <c r="G657" i="48"/>
  <c r="E732" i="48"/>
  <c r="J727" i="48"/>
  <c r="I581" i="49"/>
  <c r="J670" i="49"/>
  <c r="E689" i="49"/>
  <c r="I732" i="49"/>
  <c r="J718" i="49"/>
  <c r="J729" i="49"/>
  <c r="F732" i="48"/>
  <c r="J663" i="49"/>
  <c r="J778" i="49"/>
  <c r="J791" i="48"/>
  <c r="J795" i="48"/>
  <c r="J655" i="49"/>
  <c r="I665" i="49"/>
  <c r="J662" i="49"/>
  <c r="J669" i="49"/>
  <c r="J673" i="49"/>
  <c r="G689" i="49"/>
  <c r="J742" i="49"/>
  <c r="J747" i="49"/>
  <c r="J791" i="49"/>
  <c r="J577" i="50"/>
  <c r="I732" i="50"/>
  <c r="B803" i="50"/>
  <c r="B827" i="50" s="1"/>
  <c r="B694" i="50"/>
  <c r="I665" i="50"/>
  <c r="B815" i="50"/>
  <c r="B839" i="50" s="1"/>
  <c r="B706" i="50"/>
  <c r="J677" i="51"/>
  <c r="J681" i="51"/>
  <c r="B804" i="51"/>
  <c r="B828" i="51" s="1"/>
  <c r="B695" i="51"/>
  <c r="B812" i="51"/>
  <c r="B836" i="51" s="1"/>
  <c r="B703" i="51"/>
  <c r="J790" i="51"/>
  <c r="B820" i="51"/>
  <c r="B844" i="51" s="1"/>
  <c r="B711" i="51"/>
  <c r="F581" i="50"/>
  <c r="G689" i="50"/>
  <c r="G581" i="50"/>
  <c r="J611" i="50"/>
  <c r="J661" i="50"/>
  <c r="H689" i="50"/>
  <c r="J717" i="50"/>
  <c r="E750" i="50"/>
  <c r="J786" i="50"/>
  <c r="J579" i="50"/>
  <c r="J614" i="50"/>
  <c r="J676" i="50"/>
  <c r="J724" i="50"/>
  <c r="F617" i="50"/>
  <c r="J650" i="50"/>
  <c r="F689" i="50"/>
  <c r="E732" i="50"/>
  <c r="J727" i="50"/>
  <c r="J747" i="50"/>
  <c r="J613" i="50"/>
  <c r="E689" i="50"/>
  <c r="H732" i="51"/>
  <c r="H581" i="51"/>
  <c r="I732" i="51"/>
  <c r="J577" i="51"/>
  <c r="F581" i="52"/>
  <c r="F689" i="51"/>
  <c r="J678" i="51"/>
  <c r="J716" i="51"/>
  <c r="J741" i="51"/>
  <c r="J738" i="51"/>
  <c r="J791" i="51"/>
  <c r="J717" i="51"/>
  <c r="J725" i="51"/>
  <c r="J782" i="51"/>
  <c r="B810" i="51"/>
  <c r="B834" i="51" s="1"/>
  <c r="J747" i="51"/>
  <c r="G581" i="52"/>
  <c r="J783" i="52"/>
  <c r="J685" i="52"/>
  <c r="E732" i="52"/>
  <c r="J747" i="52"/>
  <c r="I581" i="52"/>
  <c r="H665" i="52"/>
  <c r="H750" i="52"/>
  <c r="J675" i="52"/>
  <c r="J688" i="52"/>
  <c r="G732" i="52"/>
  <c r="J730" i="52"/>
  <c r="J744" i="52"/>
  <c r="J748" i="52"/>
  <c r="J615" i="52"/>
  <c r="J727" i="52"/>
  <c r="J738" i="52"/>
  <c r="F617" i="52"/>
  <c r="J650" i="52"/>
  <c r="J661" i="52"/>
  <c r="J668" i="52"/>
  <c r="J676" i="52"/>
  <c r="J680" i="52"/>
  <c r="I732" i="52"/>
  <c r="J729" i="52"/>
  <c r="H797" i="52"/>
  <c r="J781" i="52"/>
  <c r="J788" i="52"/>
  <c r="J791" i="52"/>
  <c r="J794" i="52"/>
  <c r="J616" i="53"/>
  <c r="J686" i="53"/>
  <c r="J578" i="53"/>
  <c r="J670" i="53"/>
  <c r="J651" i="53"/>
  <c r="I665" i="53"/>
  <c r="J662" i="53"/>
  <c r="F732" i="53"/>
  <c r="J739" i="53"/>
  <c r="J580" i="53"/>
  <c r="J669" i="53"/>
  <c r="G689" i="53"/>
  <c r="G732" i="53"/>
  <c r="J720" i="53"/>
  <c r="J725" i="53"/>
  <c r="I750" i="53"/>
  <c r="B811" i="53"/>
  <c r="B835" i="53" s="1"/>
  <c r="B702" i="53"/>
  <c r="B815" i="53"/>
  <c r="B839" i="53" s="1"/>
  <c r="B706" i="53"/>
  <c r="F581" i="53"/>
  <c r="J579" i="53"/>
  <c r="J614" i="53"/>
  <c r="J650" i="53"/>
  <c r="J681" i="53"/>
  <c r="J718" i="53"/>
  <c r="J676" i="53"/>
  <c r="H732" i="53"/>
  <c r="J744" i="53"/>
  <c r="J791" i="53"/>
  <c r="B803" i="54"/>
  <c r="B827" i="54" s="1"/>
  <c r="B694" i="54"/>
  <c r="B807" i="54"/>
  <c r="B831" i="54" s="1"/>
  <c r="B698" i="54"/>
  <c r="B811" i="54"/>
  <c r="B835" i="54" s="1"/>
  <c r="B702" i="54"/>
  <c r="B815" i="54"/>
  <c r="B839" i="54" s="1"/>
  <c r="B706" i="54"/>
  <c r="B819" i="54"/>
  <c r="B843" i="54" s="1"/>
  <c r="B710" i="54"/>
  <c r="J783" i="53"/>
  <c r="J727" i="53"/>
  <c r="J614" i="54"/>
  <c r="J616" i="54"/>
  <c r="J676" i="54"/>
  <c r="J577" i="54"/>
  <c r="J611" i="54"/>
  <c r="H750" i="54"/>
  <c r="G732" i="54"/>
  <c r="J730" i="54"/>
  <c r="J748" i="54"/>
  <c r="J727" i="54"/>
  <c r="I732" i="54"/>
  <c r="J729" i="54"/>
  <c r="J791" i="54"/>
  <c r="J650" i="54"/>
  <c r="J677" i="54"/>
  <c r="J681" i="54"/>
  <c r="J688" i="54"/>
  <c r="J777" i="54"/>
  <c r="J793" i="54"/>
  <c r="J717" i="54"/>
  <c r="J722" i="54"/>
  <c r="J649" i="54"/>
  <c r="J672" i="54"/>
  <c r="X557" i="55"/>
  <c r="V400" i="55"/>
  <c r="X334" i="55"/>
  <c r="Y553" i="55"/>
  <c r="H566" i="55"/>
  <c r="X553" i="55"/>
  <c r="E651" i="55"/>
  <c r="I638" i="55"/>
  <c r="J673" i="55"/>
  <c r="V553" i="55"/>
  <c r="G548" i="55"/>
  <c r="J597" i="55"/>
  <c r="J611" i="55"/>
  <c r="G651" i="55"/>
  <c r="G638" i="55"/>
  <c r="J635" i="55"/>
  <c r="J636" i="55"/>
  <c r="I651" i="55"/>
  <c r="E613" i="55"/>
  <c r="J558" i="55"/>
  <c r="Z553" i="55" s="1"/>
  <c r="J598" i="55"/>
  <c r="F613" i="55"/>
  <c r="J609" i="55"/>
  <c r="BI2" i="55" a="1"/>
  <c r="BI2" i="55" s="1"/>
  <c r="F548" i="55"/>
  <c r="E600" i="55"/>
  <c r="J728" i="55"/>
  <c r="F566" i="55"/>
  <c r="F600" i="55"/>
  <c r="I600" i="55"/>
  <c r="J646" i="55"/>
  <c r="H651" i="55"/>
  <c r="E471" i="55"/>
  <c r="H548" i="55"/>
  <c r="G600" i="55"/>
  <c r="H613" i="55"/>
  <c r="F471" i="55"/>
  <c r="I566" i="55"/>
  <c r="H600" i="55"/>
  <c r="J649" i="55"/>
  <c r="X390" i="55"/>
  <c r="J587" i="55"/>
  <c r="U88" i="55"/>
  <c r="W553" i="55"/>
  <c r="J596" i="55"/>
  <c r="J665" i="55"/>
  <c r="AZ2" i="55" a="1"/>
  <c r="AZ2" i="55" s="1"/>
  <c r="I471" i="55"/>
  <c r="W557" i="55"/>
  <c r="Y557" i="55"/>
  <c r="J710" i="55"/>
  <c r="AR2" i="55" a="1"/>
  <c r="AR2" i="55" s="1"/>
  <c r="AV2" i="55" a="1"/>
  <c r="AV2" i="55" s="1"/>
  <c r="BE2" i="55" a="1"/>
  <c r="BE2" i="55" s="1"/>
  <c r="BJ2" i="55" a="1"/>
  <c r="BJ2" i="55" s="1"/>
  <c r="BA2" i="55" a="1"/>
  <c r="BA2" i="55" s="1"/>
  <c r="BF2" i="55" a="1"/>
  <c r="BF2" i="55" s="1"/>
  <c r="AS2" i="55" a="1"/>
  <c r="AS2" i="55" s="1"/>
  <c r="AW2" i="55" a="1"/>
  <c r="AW2" i="55" s="1"/>
  <c r="BB2" i="55" a="1"/>
  <c r="BB2" i="55" s="1"/>
  <c r="AP1" i="55"/>
  <c r="AP2" i="55" s="1" a="1"/>
  <c r="AP2" i="55" s="1"/>
  <c r="AX2" i="55" a="1"/>
  <c r="AX2" i="55" s="1"/>
  <c r="BG2" i="55" a="1"/>
  <c r="BG2" i="55" s="1"/>
  <c r="BL2" i="55" a="1"/>
  <c r="BL2" i="55" s="1"/>
  <c r="AT2" i="55" a="1"/>
  <c r="AT2" i="55" s="1"/>
  <c r="BC2" i="55" a="1"/>
  <c r="BC2" i="55" s="1"/>
  <c r="AY2" i="55" a="1"/>
  <c r="AY2" i="55" s="1"/>
  <c r="BH2" i="55" a="1"/>
  <c r="BH2" i="55" s="1"/>
  <c r="W136" i="55"/>
  <c r="AQ2" i="55" a="1"/>
  <c r="AQ2" i="55" s="1"/>
  <c r="AU2" i="55" a="1"/>
  <c r="AU2" i="55" s="1"/>
  <c r="BD2" i="55" a="1"/>
  <c r="BD2" i="55" s="1"/>
  <c r="G563" i="25"/>
  <c r="E563" i="25"/>
  <c r="W40" i="55"/>
  <c r="X406" i="55"/>
  <c r="W94" i="55"/>
  <c r="W76" i="55"/>
  <c r="X349" i="55"/>
  <c r="X340" i="55"/>
  <c r="F470" i="55"/>
  <c r="G471" i="55"/>
  <c r="H471" i="55"/>
  <c r="H547" i="55"/>
  <c r="H470" i="55"/>
  <c r="I547" i="55"/>
  <c r="G547" i="55"/>
  <c r="I613" i="55"/>
  <c r="G566" i="55"/>
  <c r="G558" i="25"/>
  <c r="J608" i="55"/>
  <c r="E638" i="55"/>
  <c r="F651" i="55"/>
  <c r="J690" i="55"/>
  <c r="H558" i="25"/>
  <c r="V557" i="55"/>
  <c r="F638" i="55"/>
  <c r="J647" i="55"/>
  <c r="X462" i="55"/>
  <c r="I548" i="55"/>
  <c r="J634" i="55"/>
  <c r="J625" i="55"/>
  <c r="J610" i="55"/>
  <c r="G613" i="55"/>
  <c r="J633" i="55"/>
  <c r="H638" i="55"/>
  <c r="E548" i="55"/>
  <c r="E566" i="55"/>
  <c r="J553" i="55"/>
  <c r="E558" i="25"/>
  <c r="J563" i="55"/>
  <c r="Z557" i="55" s="1"/>
  <c r="J595" i="55"/>
  <c r="J648" i="55"/>
  <c r="F563" i="25"/>
  <c r="J594" i="55"/>
  <c r="J607" i="55"/>
  <c r="H556" i="55"/>
  <c r="J632" i="55"/>
  <c r="J645" i="55"/>
  <c r="G750" i="54"/>
  <c r="E581" i="54"/>
  <c r="J578" i="54"/>
  <c r="I657" i="54"/>
  <c r="B813" i="54"/>
  <c r="B837" i="54" s="1"/>
  <c r="B704" i="54"/>
  <c r="E682" i="54"/>
  <c r="J668" i="54"/>
  <c r="B808" i="54"/>
  <c r="B832" i="54" s="1"/>
  <c r="B699" i="54"/>
  <c r="B812" i="54"/>
  <c r="B836" i="54" s="1"/>
  <c r="B703" i="54"/>
  <c r="I797" i="54"/>
  <c r="B818" i="54"/>
  <c r="B842" i="54" s="1"/>
  <c r="B709" i="54"/>
  <c r="J678" i="54"/>
  <c r="J685" i="54"/>
  <c r="J741" i="54"/>
  <c r="J745" i="54"/>
  <c r="J576" i="54"/>
  <c r="J579" i="54"/>
  <c r="H657" i="54"/>
  <c r="J654" i="54"/>
  <c r="J661" i="54"/>
  <c r="J669" i="54"/>
  <c r="J673" i="54"/>
  <c r="I682" i="54"/>
  <c r="J716" i="54"/>
  <c r="J718" i="54"/>
  <c r="J724" i="54"/>
  <c r="J739" i="54"/>
  <c r="J785" i="54"/>
  <c r="J794" i="54"/>
  <c r="H581" i="54"/>
  <c r="J612" i="54"/>
  <c r="J653" i="54"/>
  <c r="J660" i="54"/>
  <c r="H689" i="54"/>
  <c r="J784" i="54"/>
  <c r="J788" i="54"/>
  <c r="I581" i="54"/>
  <c r="J615" i="54"/>
  <c r="F665" i="54"/>
  <c r="G682" i="54"/>
  <c r="J680" i="54"/>
  <c r="I689" i="54"/>
  <c r="J728" i="54"/>
  <c r="J743" i="54"/>
  <c r="J792" i="54"/>
  <c r="E617" i="54"/>
  <c r="J652" i="54"/>
  <c r="J656" i="54"/>
  <c r="J671" i="54"/>
  <c r="J687" i="54"/>
  <c r="F732" i="54"/>
  <c r="J779" i="54"/>
  <c r="H665" i="54"/>
  <c r="J663" i="54"/>
  <c r="J679" i="54"/>
  <c r="F689" i="54"/>
  <c r="J721" i="54"/>
  <c r="J742" i="54"/>
  <c r="J778" i="54"/>
  <c r="J782" i="54"/>
  <c r="J787" i="54"/>
  <c r="J580" i="54"/>
  <c r="F617" i="54"/>
  <c r="J651" i="54"/>
  <c r="J662" i="54"/>
  <c r="J670" i="54"/>
  <c r="J686" i="54"/>
  <c r="J720" i="54"/>
  <c r="J786" i="54"/>
  <c r="J795" i="54"/>
  <c r="H617" i="54"/>
  <c r="H797" i="54"/>
  <c r="J725" i="54"/>
  <c r="F769" i="54"/>
  <c r="J674" i="54"/>
  <c r="J613" i="54"/>
  <c r="I750" i="54"/>
  <c r="B692" i="54"/>
  <c r="B801" i="54"/>
  <c r="B825" i="54" s="1"/>
  <c r="J790" i="54"/>
  <c r="J796" i="54"/>
  <c r="J648" i="54"/>
  <c r="J664" i="54"/>
  <c r="F682" i="54"/>
  <c r="J744" i="54"/>
  <c r="I617" i="54"/>
  <c r="E657" i="54"/>
  <c r="H682" i="54"/>
  <c r="J737" i="54"/>
  <c r="J747" i="54"/>
  <c r="J781" i="54"/>
  <c r="B700" i="54"/>
  <c r="B809" i="54"/>
  <c r="B833" i="54" s="1"/>
  <c r="E544" i="54"/>
  <c r="F657" i="54"/>
  <c r="J655" i="54"/>
  <c r="E750" i="54"/>
  <c r="F797" i="54"/>
  <c r="J789" i="54"/>
  <c r="B708" i="54"/>
  <c r="B817" i="54"/>
  <c r="B841" i="54" s="1"/>
  <c r="J575" i="54"/>
  <c r="G581" i="54"/>
  <c r="G657" i="54"/>
  <c r="J675" i="54"/>
  <c r="J731" i="54"/>
  <c r="F750" i="54"/>
  <c r="J746" i="54"/>
  <c r="G797" i="54"/>
  <c r="J780" i="54"/>
  <c r="J735" i="54"/>
  <c r="J647" i="54"/>
  <c r="E665" i="54"/>
  <c r="E797" i="54"/>
  <c r="E689" i="54"/>
  <c r="E581" i="53"/>
  <c r="J678" i="53"/>
  <c r="E689" i="53"/>
  <c r="F689" i="53"/>
  <c r="I732" i="53"/>
  <c r="J730" i="53"/>
  <c r="J741" i="53"/>
  <c r="J747" i="53"/>
  <c r="J777" i="53"/>
  <c r="J794" i="53"/>
  <c r="I657" i="53"/>
  <c r="J649" i="53"/>
  <c r="E682" i="53"/>
  <c r="J677" i="53"/>
  <c r="J729" i="53"/>
  <c r="J745" i="53"/>
  <c r="G797" i="53"/>
  <c r="I797" i="53"/>
  <c r="J716" i="53"/>
  <c r="H581" i="53"/>
  <c r="J612" i="53"/>
  <c r="J653" i="53"/>
  <c r="J660" i="53"/>
  <c r="F682" i="53"/>
  <c r="J672" i="53"/>
  <c r="J673" i="53"/>
  <c r="J688" i="53"/>
  <c r="J717" i="53"/>
  <c r="J784" i="53"/>
  <c r="J785" i="53"/>
  <c r="J655" i="53"/>
  <c r="J675" i="53"/>
  <c r="J615" i="53"/>
  <c r="J648" i="53"/>
  <c r="F665" i="53"/>
  <c r="G682" i="53"/>
  <c r="I689" i="53"/>
  <c r="B696" i="53"/>
  <c r="E732" i="53"/>
  <c r="J728" i="53"/>
  <c r="J743" i="53"/>
  <c r="J779" i="53"/>
  <c r="J780" i="53"/>
  <c r="J792" i="53"/>
  <c r="J793" i="53"/>
  <c r="J796" i="53"/>
  <c r="E617" i="53"/>
  <c r="J652" i="53"/>
  <c r="G665" i="53"/>
  <c r="J663" i="53"/>
  <c r="J664" i="53"/>
  <c r="J671" i="53"/>
  <c r="J685" i="53"/>
  <c r="J687" i="53"/>
  <c r="B695" i="53"/>
  <c r="B709" i="53"/>
  <c r="J722" i="53"/>
  <c r="E750" i="53"/>
  <c r="J787" i="53"/>
  <c r="J788" i="53"/>
  <c r="J576" i="53"/>
  <c r="H665" i="53"/>
  <c r="J679" i="53"/>
  <c r="J731" i="53"/>
  <c r="F750" i="53"/>
  <c r="J742" i="53"/>
  <c r="J778" i="53"/>
  <c r="J795" i="53"/>
  <c r="E468" i="53"/>
  <c r="I617" i="53"/>
  <c r="J613" i="53"/>
  <c r="G657" i="53"/>
  <c r="J647" i="53"/>
  <c r="I682" i="53"/>
  <c r="J575" i="53"/>
  <c r="G581" i="53"/>
  <c r="F769" i="53"/>
  <c r="H750" i="53"/>
  <c r="H657" i="53"/>
  <c r="J654" i="53"/>
  <c r="J674" i="53"/>
  <c r="J746" i="53"/>
  <c r="H797" i="53"/>
  <c r="J611" i="53"/>
  <c r="G617" i="53"/>
  <c r="J782" i="53"/>
  <c r="H617" i="53"/>
  <c r="J656" i="53"/>
  <c r="J680" i="53"/>
  <c r="B692" i="53"/>
  <c r="B801" i="53"/>
  <c r="B825" i="53" s="1"/>
  <c r="J790" i="53"/>
  <c r="I581" i="53"/>
  <c r="J577" i="53"/>
  <c r="E657" i="53"/>
  <c r="H682" i="53"/>
  <c r="J737" i="53"/>
  <c r="J781" i="53"/>
  <c r="B700" i="53"/>
  <c r="B809" i="53"/>
  <c r="B833" i="53" s="1"/>
  <c r="F657" i="53"/>
  <c r="J721" i="53"/>
  <c r="G750" i="53"/>
  <c r="F797" i="53"/>
  <c r="J789" i="53"/>
  <c r="B708" i="53"/>
  <c r="B817" i="53"/>
  <c r="B841" i="53" s="1"/>
  <c r="J735" i="53"/>
  <c r="E665" i="53"/>
  <c r="E797" i="53"/>
  <c r="I665" i="52"/>
  <c r="J669" i="52"/>
  <c r="J673" i="52"/>
  <c r="G750" i="52"/>
  <c r="J741" i="52"/>
  <c r="E581" i="52"/>
  <c r="J578" i="52"/>
  <c r="J614" i="52"/>
  <c r="F682" i="52"/>
  <c r="B804" i="52"/>
  <c r="B828" i="52" s="1"/>
  <c r="B695" i="52"/>
  <c r="I682" i="52"/>
  <c r="B694" i="52"/>
  <c r="B803" i="52"/>
  <c r="B827" i="52" s="1"/>
  <c r="J613" i="52"/>
  <c r="J616" i="52"/>
  <c r="I657" i="52"/>
  <c r="J649" i="52"/>
  <c r="J674" i="52"/>
  <c r="J677" i="52"/>
  <c r="J716" i="52"/>
  <c r="J718" i="52"/>
  <c r="J739" i="52"/>
  <c r="J746" i="52"/>
  <c r="J785" i="52"/>
  <c r="G682" i="52"/>
  <c r="H689" i="52"/>
  <c r="J717" i="52"/>
  <c r="J779" i="52"/>
  <c r="J792" i="52"/>
  <c r="G617" i="52"/>
  <c r="E617" i="52"/>
  <c r="J652" i="52"/>
  <c r="G665" i="52"/>
  <c r="H682" i="52"/>
  <c r="J671" i="52"/>
  <c r="I689" i="52"/>
  <c r="J724" i="52"/>
  <c r="J728" i="52"/>
  <c r="J743" i="52"/>
  <c r="J787" i="52"/>
  <c r="J796" i="52"/>
  <c r="J577" i="52"/>
  <c r="J580" i="52"/>
  <c r="E657" i="52"/>
  <c r="J679" i="52"/>
  <c r="J687" i="52"/>
  <c r="F732" i="52"/>
  <c r="J721" i="52"/>
  <c r="E750" i="52"/>
  <c r="J778" i="52"/>
  <c r="J782" i="52"/>
  <c r="F657" i="52"/>
  <c r="J648" i="52"/>
  <c r="J651" i="52"/>
  <c r="J655" i="52"/>
  <c r="J662" i="52"/>
  <c r="J670" i="52"/>
  <c r="F689" i="52"/>
  <c r="J731" i="52"/>
  <c r="F750" i="52"/>
  <c r="J742" i="52"/>
  <c r="J786" i="52"/>
  <c r="J579" i="52"/>
  <c r="G657" i="52"/>
  <c r="J656" i="52"/>
  <c r="J678" i="52"/>
  <c r="J686" i="52"/>
  <c r="J720" i="52"/>
  <c r="J725" i="52"/>
  <c r="J777" i="52"/>
  <c r="E468" i="52"/>
  <c r="I797" i="52"/>
  <c r="E544" i="52"/>
  <c r="J575" i="52"/>
  <c r="H581" i="52"/>
  <c r="J576" i="52"/>
  <c r="H657" i="52"/>
  <c r="J654" i="52"/>
  <c r="F769" i="52"/>
  <c r="J611" i="52"/>
  <c r="H617" i="52"/>
  <c r="J612" i="52"/>
  <c r="E682" i="52"/>
  <c r="J681" i="52"/>
  <c r="I750" i="52"/>
  <c r="B692" i="52"/>
  <c r="B801" i="52"/>
  <c r="B825" i="52" s="1"/>
  <c r="J790" i="52"/>
  <c r="J795" i="52"/>
  <c r="J672" i="52"/>
  <c r="B700" i="52"/>
  <c r="B809" i="52"/>
  <c r="B833" i="52" s="1"/>
  <c r="F665" i="52"/>
  <c r="J722" i="52"/>
  <c r="F797" i="52"/>
  <c r="B708" i="52"/>
  <c r="B817" i="52"/>
  <c r="B841" i="52" s="1"/>
  <c r="I617" i="52"/>
  <c r="J663" i="52"/>
  <c r="J737" i="52"/>
  <c r="G797" i="52"/>
  <c r="J780" i="52"/>
  <c r="J789" i="52"/>
  <c r="J735" i="52"/>
  <c r="J647" i="52"/>
  <c r="E665" i="52"/>
  <c r="E797" i="52"/>
  <c r="E689" i="52"/>
  <c r="J650" i="51"/>
  <c r="B805" i="51"/>
  <c r="B829" i="51" s="1"/>
  <c r="B696" i="51"/>
  <c r="J727" i="51"/>
  <c r="B811" i="51"/>
  <c r="B835" i="51" s="1"/>
  <c r="B702" i="51"/>
  <c r="J718" i="51"/>
  <c r="J724" i="51"/>
  <c r="J783" i="51"/>
  <c r="B710" i="51"/>
  <c r="B819" i="51"/>
  <c r="B843" i="51" s="1"/>
  <c r="E468" i="51"/>
  <c r="E682" i="51"/>
  <c r="J668" i="51"/>
  <c r="E689" i="51"/>
  <c r="J685" i="51"/>
  <c r="B806" i="51"/>
  <c r="B830" i="51" s="1"/>
  <c r="B697" i="51"/>
  <c r="J616" i="51"/>
  <c r="J661" i="51"/>
  <c r="J669" i="51"/>
  <c r="J675" i="51"/>
  <c r="J729" i="51"/>
  <c r="J739" i="51"/>
  <c r="J792" i="51"/>
  <c r="I617" i="51"/>
  <c r="J648" i="51"/>
  <c r="J653" i="51"/>
  <c r="J660" i="51"/>
  <c r="F682" i="51"/>
  <c r="J672" i="51"/>
  <c r="J673" i="51"/>
  <c r="I682" i="51"/>
  <c r="J688" i="51"/>
  <c r="B698" i="51"/>
  <c r="J728" i="51"/>
  <c r="H750" i="51"/>
  <c r="J781" i="51"/>
  <c r="J786" i="51"/>
  <c r="J795" i="51"/>
  <c r="J796" i="51"/>
  <c r="E617" i="51"/>
  <c r="J615" i="51"/>
  <c r="F665" i="51"/>
  <c r="I689" i="51"/>
  <c r="F732" i="51"/>
  <c r="G750" i="51"/>
  <c r="F797" i="51"/>
  <c r="E581" i="51"/>
  <c r="J580" i="51"/>
  <c r="J652" i="51"/>
  <c r="J656" i="51"/>
  <c r="G665" i="51"/>
  <c r="J663" i="51"/>
  <c r="J664" i="51"/>
  <c r="J671" i="51"/>
  <c r="J687" i="51"/>
  <c r="G732" i="51"/>
  <c r="E750" i="51"/>
  <c r="J785" i="51"/>
  <c r="J794" i="51"/>
  <c r="F657" i="51"/>
  <c r="H665" i="51"/>
  <c r="J720" i="51"/>
  <c r="F750" i="51"/>
  <c r="J742" i="51"/>
  <c r="J579" i="51"/>
  <c r="J651" i="51"/>
  <c r="J662" i="51"/>
  <c r="J670" i="51"/>
  <c r="J686" i="51"/>
  <c r="J730" i="51"/>
  <c r="J784" i="51"/>
  <c r="J793" i="51"/>
  <c r="J777" i="51"/>
  <c r="E797" i="51"/>
  <c r="B700" i="51"/>
  <c r="B809" i="51"/>
  <c r="B833" i="51" s="1"/>
  <c r="B692" i="51"/>
  <c r="B801" i="51"/>
  <c r="B825" i="51" s="1"/>
  <c r="J611" i="51"/>
  <c r="G617" i="51"/>
  <c r="H617" i="51"/>
  <c r="J575" i="51"/>
  <c r="G581" i="51"/>
  <c r="G682" i="51"/>
  <c r="J744" i="51"/>
  <c r="J745" i="51"/>
  <c r="E657" i="51"/>
  <c r="I797" i="51"/>
  <c r="J743" i="51"/>
  <c r="J612" i="51"/>
  <c r="J731" i="51"/>
  <c r="J778" i="51"/>
  <c r="J787" i="51"/>
  <c r="J788" i="51"/>
  <c r="G657" i="51"/>
  <c r="J647" i="51"/>
  <c r="H682" i="51"/>
  <c r="J680" i="51"/>
  <c r="G797" i="51"/>
  <c r="J789" i="51"/>
  <c r="E544" i="51"/>
  <c r="H657" i="51"/>
  <c r="I750" i="51"/>
  <c r="H797" i="51"/>
  <c r="B699" i="51"/>
  <c r="B808" i="51"/>
  <c r="B832" i="51" s="1"/>
  <c r="B708" i="51"/>
  <c r="B817" i="51"/>
  <c r="B841" i="51" s="1"/>
  <c r="J576" i="51"/>
  <c r="I657" i="51"/>
  <c r="J654" i="51"/>
  <c r="J655" i="51"/>
  <c r="J674" i="51"/>
  <c r="J679" i="51"/>
  <c r="E732" i="51"/>
  <c r="J735" i="51"/>
  <c r="J779" i="51"/>
  <c r="J780" i="51"/>
  <c r="J721" i="51"/>
  <c r="J722" i="51"/>
  <c r="J746" i="51"/>
  <c r="B707" i="51"/>
  <c r="B816" i="51"/>
  <c r="B840" i="51" s="1"/>
  <c r="E665" i="51"/>
  <c r="J678" i="50"/>
  <c r="J716" i="50"/>
  <c r="J737" i="50"/>
  <c r="J741" i="50"/>
  <c r="H581" i="50"/>
  <c r="E581" i="50"/>
  <c r="H657" i="50"/>
  <c r="J673" i="50"/>
  <c r="J675" i="50"/>
  <c r="J729" i="50"/>
  <c r="J739" i="50"/>
  <c r="J778" i="50"/>
  <c r="J787" i="50"/>
  <c r="J686" i="50"/>
  <c r="B711" i="50"/>
  <c r="J725" i="50"/>
  <c r="J653" i="50"/>
  <c r="J660" i="50"/>
  <c r="J664" i="50"/>
  <c r="I682" i="50"/>
  <c r="J688" i="50"/>
  <c r="J728" i="50"/>
  <c r="H750" i="50"/>
  <c r="J781" i="50"/>
  <c r="G617" i="50"/>
  <c r="J615" i="50"/>
  <c r="J648" i="50"/>
  <c r="J680" i="50"/>
  <c r="I689" i="50"/>
  <c r="J743" i="50"/>
  <c r="J785" i="50"/>
  <c r="J794" i="50"/>
  <c r="B811" i="50"/>
  <c r="B835" i="50" s="1"/>
  <c r="J652" i="50"/>
  <c r="J671" i="50"/>
  <c r="J677" i="50"/>
  <c r="J687" i="50"/>
  <c r="J721" i="50"/>
  <c r="J731" i="50"/>
  <c r="J780" i="50"/>
  <c r="J782" i="50"/>
  <c r="AA478" i="50"/>
  <c r="AF478" i="50" s="1"/>
  <c r="J580" i="50"/>
  <c r="J649" i="50"/>
  <c r="J679" i="50"/>
  <c r="J720" i="50"/>
  <c r="J742" i="50"/>
  <c r="J784" i="50"/>
  <c r="J793" i="50"/>
  <c r="J745" i="50"/>
  <c r="G750" i="50"/>
  <c r="B692" i="50"/>
  <c r="B801" i="50"/>
  <c r="B825" i="50" s="1"/>
  <c r="J612" i="50"/>
  <c r="E544" i="50"/>
  <c r="E682" i="50"/>
  <c r="I797" i="50"/>
  <c r="I581" i="50"/>
  <c r="E657" i="50"/>
  <c r="J656" i="50"/>
  <c r="F665" i="50"/>
  <c r="F682" i="50"/>
  <c r="J672" i="50"/>
  <c r="J681" i="50"/>
  <c r="F750" i="50"/>
  <c r="J777" i="50"/>
  <c r="E797" i="50"/>
  <c r="H617" i="50"/>
  <c r="E617" i="50"/>
  <c r="F657" i="50"/>
  <c r="G665" i="50"/>
  <c r="J663" i="50"/>
  <c r="G682" i="50"/>
  <c r="J730" i="50"/>
  <c r="F797" i="50"/>
  <c r="B700" i="50"/>
  <c r="B809" i="50"/>
  <c r="B833" i="50" s="1"/>
  <c r="J795" i="50"/>
  <c r="I617" i="50"/>
  <c r="G657" i="50"/>
  <c r="H682" i="50"/>
  <c r="G797" i="50"/>
  <c r="J789" i="50"/>
  <c r="J722" i="50"/>
  <c r="I750" i="50"/>
  <c r="H797" i="50"/>
  <c r="B699" i="50"/>
  <c r="B808" i="50"/>
  <c r="B832" i="50" s="1"/>
  <c r="B708" i="50"/>
  <c r="B817" i="50"/>
  <c r="B841" i="50" s="1"/>
  <c r="J576" i="50"/>
  <c r="I657" i="50"/>
  <c r="J674" i="50"/>
  <c r="J735" i="50"/>
  <c r="J788" i="50"/>
  <c r="J575" i="50"/>
  <c r="J654" i="50"/>
  <c r="J746" i="50"/>
  <c r="J779" i="50"/>
  <c r="B707" i="50"/>
  <c r="B816" i="50"/>
  <c r="B840" i="50" s="1"/>
  <c r="J647" i="50"/>
  <c r="E665" i="50"/>
  <c r="G581" i="49"/>
  <c r="J579" i="49"/>
  <c r="J651" i="49"/>
  <c r="J686" i="49"/>
  <c r="B694" i="49"/>
  <c r="I797" i="49"/>
  <c r="H581" i="49"/>
  <c r="G657" i="49"/>
  <c r="J678" i="49"/>
  <c r="J716" i="49"/>
  <c r="J737" i="49"/>
  <c r="H657" i="49"/>
  <c r="J675" i="49"/>
  <c r="F689" i="49"/>
  <c r="J787" i="49"/>
  <c r="J616" i="49"/>
  <c r="J677" i="49"/>
  <c r="B711" i="49"/>
  <c r="J717" i="49"/>
  <c r="J725" i="49"/>
  <c r="G750" i="49"/>
  <c r="J786" i="49"/>
  <c r="J613" i="49"/>
  <c r="J660" i="49"/>
  <c r="F682" i="49"/>
  <c r="J688" i="49"/>
  <c r="B698" i="49"/>
  <c r="J728" i="49"/>
  <c r="J744" i="49"/>
  <c r="H750" i="49"/>
  <c r="J781" i="49"/>
  <c r="J794" i="49"/>
  <c r="J612" i="49"/>
  <c r="J615" i="49"/>
  <c r="F665" i="49"/>
  <c r="J743" i="49"/>
  <c r="J785" i="49"/>
  <c r="E581" i="49"/>
  <c r="J580" i="49"/>
  <c r="J652" i="49"/>
  <c r="J656" i="49"/>
  <c r="H682" i="49"/>
  <c r="J671" i="49"/>
  <c r="J680" i="49"/>
  <c r="J685" i="49"/>
  <c r="J687" i="49"/>
  <c r="J721" i="49"/>
  <c r="E750" i="49"/>
  <c r="J780" i="49"/>
  <c r="J782" i="49"/>
  <c r="J793" i="49"/>
  <c r="E544" i="49"/>
  <c r="E468" i="49"/>
  <c r="J648" i="49"/>
  <c r="I617" i="49"/>
  <c r="J576" i="49"/>
  <c r="E657" i="49"/>
  <c r="B692" i="49"/>
  <c r="B801" i="49"/>
  <c r="B825" i="49" s="1"/>
  <c r="J746" i="49"/>
  <c r="J789" i="49"/>
  <c r="J611" i="49"/>
  <c r="G617" i="49"/>
  <c r="E682" i="49"/>
  <c r="G797" i="49"/>
  <c r="J653" i="49"/>
  <c r="J664" i="49"/>
  <c r="I682" i="49"/>
  <c r="J681" i="49"/>
  <c r="F750" i="49"/>
  <c r="J777" i="49"/>
  <c r="E797" i="49"/>
  <c r="H617" i="49"/>
  <c r="E617" i="49"/>
  <c r="G665" i="49"/>
  <c r="G682" i="49"/>
  <c r="J672" i="49"/>
  <c r="J724" i="49"/>
  <c r="J730" i="49"/>
  <c r="F797" i="49"/>
  <c r="B700" i="49"/>
  <c r="B809" i="49"/>
  <c r="B833" i="49" s="1"/>
  <c r="J795" i="49"/>
  <c r="J722" i="49"/>
  <c r="I750" i="49"/>
  <c r="H797" i="49"/>
  <c r="B699" i="49"/>
  <c r="B808" i="49"/>
  <c r="B832" i="49" s="1"/>
  <c r="B708" i="49"/>
  <c r="B817" i="49"/>
  <c r="B841" i="49" s="1"/>
  <c r="I657" i="49"/>
  <c r="F657" i="49"/>
  <c r="J674" i="49"/>
  <c r="E732" i="49"/>
  <c r="J735" i="49"/>
  <c r="J745" i="49"/>
  <c r="J788" i="49"/>
  <c r="J654" i="49"/>
  <c r="J661" i="49"/>
  <c r="E665" i="49"/>
  <c r="J779" i="49"/>
  <c r="B707" i="49"/>
  <c r="B816" i="49"/>
  <c r="B840" i="49" s="1"/>
  <c r="J575" i="49"/>
  <c r="J647" i="49"/>
  <c r="I665" i="48"/>
  <c r="J670" i="48"/>
  <c r="J728" i="48"/>
  <c r="J784" i="48"/>
  <c r="J653" i="48"/>
  <c r="H665" i="48"/>
  <c r="B703" i="48"/>
  <c r="J730" i="48"/>
  <c r="J793" i="48"/>
  <c r="F617" i="48"/>
  <c r="B695" i="48"/>
  <c r="B707" i="48"/>
  <c r="J669" i="48"/>
  <c r="J614" i="48"/>
  <c r="J650" i="48"/>
  <c r="J679" i="48"/>
  <c r="J783" i="48"/>
  <c r="B805" i="48"/>
  <c r="B829" i="48" s="1"/>
  <c r="B696" i="48"/>
  <c r="F665" i="48"/>
  <c r="J777" i="48"/>
  <c r="J781" i="48"/>
  <c r="J786" i="48"/>
  <c r="J792" i="48"/>
  <c r="E468" i="48"/>
  <c r="H617" i="48"/>
  <c r="J686" i="48"/>
  <c r="F797" i="48"/>
  <c r="J790" i="48"/>
  <c r="J794" i="48"/>
  <c r="J685" i="48"/>
  <c r="B705" i="48"/>
  <c r="J745" i="48"/>
  <c r="G797" i="48"/>
  <c r="J780" i="48"/>
  <c r="I797" i="48"/>
  <c r="J785" i="48"/>
  <c r="J789" i="48"/>
  <c r="J654" i="48"/>
  <c r="J661" i="48"/>
  <c r="I682" i="48"/>
  <c r="H689" i="48"/>
  <c r="J741" i="48"/>
  <c r="H797" i="48"/>
  <c r="F682" i="48"/>
  <c r="J677" i="48"/>
  <c r="J743" i="48"/>
  <c r="J779" i="48"/>
  <c r="J788" i="48"/>
  <c r="J649" i="48"/>
  <c r="J671" i="48"/>
  <c r="J676" i="48"/>
  <c r="F689" i="48"/>
  <c r="J718" i="48"/>
  <c r="J721" i="48"/>
  <c r="J737" i="48"/>
  <c r="J796" i="48"/>
  <c r="J648" i="48"/>
  <c r="J675" i="48"/>
  <c r="B701" i="48"/>
  <c r="J742" i="48"/>
  <c r="J778" i="48"/>
  <c r="J782" i="48"/>
  <c r="J787" i="48"/>
  <c r="J577" i="48"/>
  <c r="F581" i="48"/>
  <c r="I617" i="48"/>
  <c r="H657" i="48"/>
  <c r="J672" i="48"/>
  <c r="J744" i="48"/>
  <c r="E544" i="48"/>
  <c r="I657" i="48"/>
  <c r="G682" i="48"/>
  <c r="J668" i="48"/>
  <c r="H682" i="48"/>
  <c r="J738" i="48"/>
  <c r="G750" i="48"/>
  <c r="J578" i="48"/>
  <c r="J663" i="48"/>
  <c r="G732" i="48"/>
  <c r="J716" i="48"/>
  <c r="J576" i="48"/>
  <c r="J680" i="48"/>
  <c r="I732" i="48"/>
  <c r="J725" i="48"/>
  <c r="J731" i="48"/>
  <c r="E750" i="48"/>
  <c r="J747" i="48"/>
  <c r="E617" i="48"/>
  <c r="J612" i="48"/>
  <c r="G665" i="48"/>
  <c r="F750" i="48"/>
  <c r="E581" i="48"/>
  <c r="J575" i="48"/>
  <c r="J616" i="48"/>
  <c r="J652" i="48"/>
  <c r="J674" i="48"/>
  <c r="I689" i="48"/>
  <c r="J724" i="48"/>
  <c r="J746" i="48"/>
  <c r="J579" i="48"/>
  <c r="E657" i="48"/>
  <c r="J656" i="48"/>
  <c r="J660" i="48"/>
  <c r="J678" i="48"/>
  <c r="J687" i="48"/>
  <c r="J717" i="48"/>
  <c r="J729" i="48"/>
  <c r="H750" i="48"/>
  <c r="G581" i="48"/>
  <c r="J611" i="48"/>
  <c r="J615" i="48"/>
  <c r="F657" i="48"/>
  <c r="J651" i="48"/>
  <c r="J664" i="48"/>
  <c r="E682" i="48"/>
  <c r="J673" i="48"/>
  <c r="I750" i="48"/>
  <c r="H581" i="48"/>
  <c r="G617" i="48"/>
  <c r="J655" i="48"/>
  <c r="E689" i="48"/>
  <c r="J722" i="48"/>
  <c r="J735" i="48"/>
  <c r="B801" i="48"/>
  <c r="B825" i="48" s="1"/>
  <c r="B809" i="48"/>
  <c r="B833" i="48" s="1"/>
  <c r="B817" i="48"/>
  <c r="B841" i="48" s="1"/>
  <c r="J647" i="48"/>
  <c r="E665" i="48"/>
  <c r="E797" i="48"/>
  <c r="B84" i="21"/>
  <c r="A84" i="21"/>
  <c r="E334" i="61" l="1"/>
  <c r="E335" i="61" s="1"/>
  <c r="E337" i="61" s="1"/>
  <c r="E42" i="61"/>
  <c r="E43" i="61" s="1"/>
  <c r="E45" i="61" s="1"/>
  <c r="E36" i="57"/>
  <c r="E37" i="57" s="1"/>
  <c r="E39" i="57" s="1"/>
  <c r="E32" i="61"/>
  <c r="E429" i="61"/>
  <c r="E430" i="61" s="1"/>
  <c r="E126" i="61"/>
  <c r="E127" i="61" s="1"/>
  <c r="E129" i="61" s="1"/>
  <c r="U125" i="61" s="1"/>
  <c r="E174" i="61"/>
  <c r="E175" i="61" s="1"/>
  <c r="E177" i="61" s="1"/>
  <c r="E138" i="61"/>
  <c r="E139" i="61" s="1"/>
  <c r="E141" i="61" s="1"/>
  <c r="E168" i="57"/>
  <c r="E169" i="57" s="1"/>
  <c r="E171" i="57" s="1"/>
  <c r="E204" i="61"/>
  <c r="E205" i="61" s="1"/>
  <c r="E207" i="61" s="1"/>
  <c r="E276" i="57"/>
  <c r="E277" i="57" s="1"/>
  <c r="E279" i="57" s="1"/>
  <c r="E78" i="56"/>
  <c r="E79" i="56" s="1"/>
  <c r="E81" i="56" s="1"/>
  <c r="E408" i="60"/>
  <c r="E409" i="60" s="1"/>
  <c r="E144" i="57"/>
  <c r="E145" i="57" s="1"/>
  <c r="E147" i="57" s="1"/>
  <c r="E134" i="61"/>
  <c r="E62" i="57"/>
  <c r="E18" i="61"/>
  <c r="E19" i="61" s="1"/>
  <c r="E21" i="61" s="1"/>
  <c r="U17" i="61" s="1"/>
  <c r="E276" i="61"/>
  <c r="E277" i="61" s="1"/>
  <c r="E279" i="61" s="1"/>
  <c r="U275" i="61" s="1"/>
  <c r="E132" i="57"/>
  <c r="E133" i="57" s="1"/>
  <c r="E135" i="57" s="1"/>
  <c r="E204" i="57"/>
  <c r="E205" i="57" s="1"/>
  <c r="E207" i="57" s="1"/>
  <c r="F77" i="25"/>
  <c r="E192" i="57"/>
  <c r="E193" i="57" s="1"/>
  <c r="E195" i="57" s="1"/>
  <c r="U191" i="57" s="1"/>
  <c r="E288" i="61"/>
  <c r="E289" i="61" s="1"/>
  <c r="E291" i="61" s="1"/>
  <c r="E306" i="61"/>
  <c r="E307" i="61" s="1"/>
  <c r="E309" i="61" s="1"/>
  <c r="E48" i="57"/>
  <c r="E49" i="57" s="1"/>
  <c r="E51" i="57" s="1"/>
  <c r="H383" i="55"/>
  <c r="G541" i="55"/>
  <c r="X540" i="55"/>
  <c r="F341" i="55"/>
  <c r="X339" i="55"/>
  <c r="I362" i="55"/>
  <c r="X363" i="55"/>
  <c r="E55" i="55"/>
  <c r="E53" i="55"/>
  <c r="Q25" i="25"/>
  <c r="R151" i="25"/>
  <c r="G149" i="25" s="1"/>
  <c r="G152" i="25" s="1"/>
  <c r="R163" i="25"/>
  <c r="Q115" i="25"/>
  <c r="R265" i="25"/>
  <c r="G559" i="25"/>
  <c r="F559" i="25"/>
  <c r="I559" i="25"/>
  <c r="H559" i="25"/>
  <c r="E559" i="25"/>
  <c r="D105" i="21"/>
  <c r="F738" i="55" s="1"/>
  <c r="F738" i="25" s="1"/>
  <c r="W118" i="55"/>
  <c r="F49" i="55"/>
  <c r="F50" i="55" s="1"/>
  <c r="F356" i="55"/>
  <c r="F357" i="55" s="1"/>
  <c r="E54" i="56"/>
  <c r="E55" i="56" s="1"/>
  <c r="E246" i="61"/>
  <c r="E247" i="61" s="1"/>
  <c r="E249" i="61" s="1"/>
  <c r="E18" i="56"/>
  <c r="E19" i="56" s="1"/>
  <c r="E21" i="56" s="1"/>
  <c r="E120" i="57"/>
  <c r="E121" i="57" s="1"/>
  <c r="E123" i="57" s="1"/>
  <c r="E200" i="56"/>
  <c r="E201" i="56" s="1"/>
  <c r="E132" i="59"/>
  <c r="E133" i="59" s="1"/>
  <c r="E135" i="59" s="1"/>
  <c r="F18" i="55"/>
  <c r="F20" i="55" s="1"/>
  <c r="W17" i="55"/>
  <c r="E71" i="55"/>
  <c r="F375" i="55"/>
  <c r="F376" i="55" s="1"/>
  <c r="H401" i="55"/>
  <c r="X401" i="55"/>
  <c r="I209" i="55"/>
  <c r="I210" i="55" s="1"/>
  <c r="X327" i="55"/>
  <c r="H340" i="55"/>
  <c r="H341" i="55" s="1"/>
  <c r="F59" i="55"/>
  <c r="F60" i="55" s="1"/>
  <c r="F62" i="55" s="1"/>
  <c r="I435" i="55"/>
  <c r="I436" i="55" s="1"/>
  <c r="F547" i="55"/>
  <c r="X375" i="55"/>
  <c r="Q103" i="25"/>
  <c r="S151" i="25"/>
  <c r="S415" i="25"/>
  <c r="S390" i="25"/>
  <c r="G388" i="25" s="1"/>
  <c r="G392" i="25" s="1"/>
  <c r="E108" i="21"/>
  <c r="G741" i="55" s="1"/>
  <c r="G741" i="25" s="1"/>
  <c r="F73" i="55"/>
  <c r="F74" i="55" s="1"/>
  <c r="F163" i="55"/>
  <c r="F164" i="55" s="1"/>
  <c r="F498" i="55"/>
  <c r="F499" i="55" s="1"/>
  <c r="V497" i="55" s="1"/>
  <c r="E42" i="56"/>
  <c r="E43" i="56" s="1"/>
  <c r="E45" i="56" s="1"/>
  <c r="E376" i="57"/>
  <c r="E377" i="57" s="1"/>
  <c r="E379" i="57" s="1"/>
  <c r="E96" i="57"/>
  <c r="E97" i="57" s="1"/>
  <c r="E99" i="57" s="1"/>
  <c r="E449" i="55"/>
  <c r="E450" i="55" s="1"/>
  <c r="E452" i="55" s="1"/>
  <c r="E257" i="55"/>
  <c r="E258" i="55" s="1"/>
  <c r="E260" i="55" s="1"/>
  <c r="E259" i="55"/>
  <c r="G71" i="55"/>
  <c r="G72" i="55" s="1"/>
  <c r="E333" i="55"/>
  <c r="E334" i="55" s="1"/>
  <c r="E336" i="55" s="1"/>
  <c r="G299" i="55"/>
  <c r="G300" i="55" s="1"/>
  <c r="E368" i="55"/>
  <c r="E369" i="55" s="1"/>
  <c r="E371" i="55" s="1"/>
  <c r="E143" i="55"/>
  <c r="F477" i="55"/>
  <c r="W476" i="55"/>
  <c r="E221" i="55"/>
  <c r="E161" i="55"/>
  <c r="E162" i="55" s="1"/>
  <c r="E164" i="55" s="1"/>
  <c r="S25" i="25"/>
  <c r="G23" i="25" s="1"/>
  <c r="G24" i="25" s="1"/>
  <c r="G25" i="25" s="1"/>
  <c r="F424" i="55"/>
  <c r="F437" i="55"/>
  <c r="F438" i="55" s="1"/>
  <c r="I519" i="55"/>
  <c r="I520" i="55" s="1"/>
  <c r="I498" i="55"/>
  <c r="I499" i="55" s="1"/>
  <c r="E260" i="61"/>
  <c r="E234" i="61"/>
  <c r="E235" i="61" s="1"/>
  <c r="E237" i="61" s="1"/>
  <c r="U233" i="61" s="1"/>
  <c r="E84" i="57"/>
  <c r="E85" i="57" s="1"/>
  <c r="E87" i="57" s="1"/>
  <c r="G191" i="55"/>
  <c r="G192" i="55" s="1"/>
  <c r="X328" i="55"/>
  <c r="I327" i="55"/>
  <c r="V328" i="55" s="1"/>
  <c r="W415" i="55"/>
  <c r="V283" i="55"/>
  <c r="V70" i="55"/>
  <c r="V256" i="55"/>
  <c r="G99" i="21"/>
  <c r="I732" i="55" s="1"/>
  <c r="I732" i="25" s="1"/>
  <c r="V246" i="55"/>
  <c r="V169" i="55"/>
  <c r="H137" i="55"/>
  <c r="H138" i="55" s="1"/>
  <c r="E414" i="55"/>
  <c r="E415" i="55" s="1"/>
  <c r="E417" i="55" s="1"/>
  <c r="E416" i="55"/>
  <c r="E299" i="55"/>
  <c r="E209" i="55"/>
  <c r="E210" i="55" s="1"/>
  <c r="E212" i="55" s="1"/>
  <c r="E47" i="55"/>
  <c r="E48" i="55" s="1"/>
  <c r="E50" i="55" s="1"/>
  <c r="E49" i="55"/>
  <c r="H191" i="55"/>
  <c r="H192" i="55" s="1"/>
  <c r="E83" i="55"/>
  <c r="W427" i="55"/>
  <c r="V53" i="55"/>
  <c r="F143" i="55"/>
  <c r="F144" i="55" s="1"/>
  <c r="U143" i="55" s="1"/>
  <c r="V92" i="55"/>
  <c r="W92" i="55" s="1"/>
  <c r="D99" i="21"/>
  <c r="F732" i="55" s="1"/>
  <c r="F732" i="25" s="1"/>
  <c r="F221" i="55"/>
  <c r="F222" i="55" s="1"/>
  <c r="F224" i="55" s="1"/>
  <c r="F161" i="55"/>
  <c r="F162" i="55" s="1"/>
  <c r="G119" i="55"/>
  <c r="G120" i="55" s="1"/>
  <c r="F364" i="55"/>
  <c r="F241" i="55"/>
  <c r="F378" i="55"/>
  <c r="E264" i="57"/>
  <c r="E265" i="57" s="1"/>
  <c r="E267" i="57" s="1"/>
  <c r="W437" i="55"/>
  <c r="W384" i="55"/>
  <c r="V274" i="55"/>
  <c r="V52" i="55"/>
  <c r="W456" i="55"/>
  <c r="X456" i="55" s="1"/>
  <c r="V239" i="55"/>
  <c r="V26" i="55"/>
  <c r="V298" i="55"/>
  <c r="V247" i="55"/>
  <c r="V59" i="55"/>
  <c r="W465" i="55"/>
  <c r="V238" i="55"/>
  <c r="W490" i="55"/>
  <c r="V251" i="55"/>
  <c r="G287" i="55"/>
  <c r="G288" i="55" s="1"/>
  <c r="E251" i="55"/>
  <c r="E253" i="55"/>
  <c r="V197" i="55"/>
  <c r="V270" i="55"/>
  <c r="V312" i="55"/>
  <c r="G456" i="55"/>
  <c r="G457" i="55" s="1"/>
  <c r="X420" i="55"/>
  <c r="S163" i="25"/>
  <c r="G161" i="25" s="1"/>
  <c r="F284" i="55"/>
  <c r="F176" i="55"/>
  <c r="F491" i="55"/>
  <c r="F492" i="55" s="1"/>
  <c r="F494" i="55" s="1"/>
  <c r="V223" i="55"/>
  <c r="W223" i="55" s="1"/>
  <c r="W518" i="55"/>
  <c r="X518" i="55" s="1"/>
  <c r="V205" i="55"/>
  <c r="V95" i="55"/>
  <c r="W540" i="55"/>
  <c r="V103" i="55"/>
  <c r="V125" i="55"/>
  <c r="E275" i="55"/>
  <c r="E276" i="55" s="1"/>
  <c r="E278" i="55" s="1"/>
  <c r="W391" i="55"/>
  <c r="V58" i="55"/>
  <c r="V29" i="55"/>
  <c r="W387" i="55"/>
  <c r="V198" i="55"/>
  <c r="W198" i="55" s="1"/>
  <c r="V250" i="55"/>
  <c r="V98" i="55"/>
  <c r="E361" i="55"/>
  <c r="E362" i="55" s="1"/>
  <c r="E364" i="55" s="1"/>
  <c r="F95" i="55"/>
  <c r="F96" i="55" s="1"/>
  <c r="F98" i="55" s="1"/>
  <c r="E239" i="55"/>
  <c r="V210" i="55"/>
  <c r="V132" i="55"/>
  <c r="F140" i="55"/>
  <c r="F248" i="55"/>
  <c r="E436" i="56"/>
  <c r="E437" i="56" s="1"/>
  <c r="E439" i="56" s="1"/>
  <c r="E131" i="55"/>
  <c r="E133" i="55"/>
  <c r="F173" i="55"/>
  <c r="F174" i="55" s="1"/>
  <c r="E263" i="55"/>
  <c r="E265" i="55"/>
  <c r="Q151" i="25"/>
  <c r="R127" i="25"/>
  <c r="G125" i="25" s="1"/>
  <c r="T390" i="25"/>
  <c r="G389" i="25" s="1"/>
  <c r="R390" i="25"/>
  <c r="F521" i="55"/>
  <c r="F522" i="55" s="1"/>
  <c r="E290" i="59"/>
  <c r="E291" i="59" s="1"/>
  <c r="E334" i="56"/>
  <c r="E335" i="56" s="1"/>
  <c r="E337" i="56" s="1"/>
  <c r="E282" i="62"/>
  <c r="E283" i="62" s="1"/>
  <c r="E285" i="62" s="1"/>
  <c r="E80" i="61"/>
  <c r="E81" i="61" s="1"/>
  <c r="E258" i="62"/>
  <c r="E259" i="62" s="1"/>
  <c r="E389" i="55"/>
  <c r="E390" i="55" s="1"/>
  <c r="E392" i="55" s="1"/>
  <c r="V292" i="55"/>
  <c r="V206" i="55"/>
  <c r="W528" i="55"/>
  <c r="W434" i="55"/>
  <c r="E155" i="55"/>
  <c r="V280" i="55"/>
  <c r="V134" i="55"/>
  <c r="V41" i="55"/>
  <c r="V90" i="55"/>
  <c r="W90" i="55" s="1"/>
  <c r="W497" i="55"/>
  <c r="W366" i="55"/>
  <c r="V130" i="55"/>
  <c r="V310" i="55"/>
  <c r="V242" i="55"/>
  <c r="V71" i="55"/>
  <c r="W359" i="55"/>
  <c r="F493" i="55"/>
  <c r="F77" i="55"/>
  <c r="F78" i="55" s="1"/>
  <c r="V142" i="55"/>
  <c r="V262" i="55"/>
  <c r="F302" i="55"/>
  <c r="F86" i="55"/>
  <c r="U119" i="55"/>
  <c r="E306" i="56"/>
  <c r="E307" i="56" s="1"/>
  <c r="E270" i="62"/>
  <c r="E271" i="62" s="1"/>
  <c r="E108" i="57"/>
  <c r="E109" i="57" s="1"/>
  <c r="E111" i="57" s="1"/>
  <c r="E156" i="59"/>
  <c r="E157" i="59" s="1"/>
  <c r="V88" i="55"/>
  <c r="E311" i="55"/>
  <c r="E312" i="55" s="1"/>
  <c r="E314" i="55" s="1"/>
  <c r="F29" i="55"/>
  <c r="F30" i="55" s="1"/>
  <c r="F32" i="55" s="1"/>
  <c r="W414" i="55"/>
  <c r="V308" i="55"/>
  <c r="E179" i="55"/>
  <c r="E180" i="55" s="1"/>
  <c r="E181" i="55"/>
  <c r="V220" i="55"/>
  <c r="I477" i="55"/>
  <c r="E167" i="55"/>
  <c r="E168" i="55" s="1"/>
  <c r="V181" i="55"/>
  <c r="V175" i="55"/>
  <c r="E382" i="55"/>
  <c r="E383" i="55" s="1"/>
  <c r="E385" i="55" s="1"/>
  <c r="V286" i="55"/>
  <c r="W286" i="55" s="1"/>
  <c r="F275" i="55"/>
  <c r="F276" i="55" s="1"/>
  <c r="F278" i="55" s="1"/>
  <c r="E185" i="55"/>
  <c r="E186" i="55" s="1"/>
  <c r="E187" i="55"/>
  <c r="T327" i="25"/>
  <c r="G326" i="25" s="1"/>
  <c r="Q163" i="25"/>
  <c r="Q205" i="25"/>
  <c r="R223" i="25"/>
  <c r="S73" i="25"/>
  <c r="Q327" i="25"/>
  <c r="S369" i="25"/>
  <c r="G367" i="25" s="1"/>
  <c r="G371" i="25" s="1"/>
  <c r="X450" i="55"/>
  <c r="Q73" i="25"/>
  <c r="R133" i="25"/>
  <c r="R73" i="25"/>
  <c r="G71" i="25" s="1"/>
  <c r="G74" i="25" s="1"/>
  <c r="S109" i="25"/>
  <c r="G107" i="25" s="1"/>
  <c r="G108" i="25" s="1"/>
  <c r="G109" i="25" s="1"/>
  <c r="Q127" i="25"/>
  <c r="S553" i="25"/>
  <c r="R25" i="25"/>
  <c r="Q408" i="25"/>
  <c r="S19" i="25"/>
  <c r="F206" i="55"/>
  <c r="F43" i="55"/>
  <c r="F44" i="55" s="1"/>
  <c r="F253" i="55"/>
  <c r="F254" i="55" s="1"/>
  <c r="F371" i="55"/>
  <c r="E174" i="56"/>
  <c r="E175" i="56" s="1"/>
  <c r="E177" i="56" s="1"/>
  <c r="E186" i="60"/>
  <c r="E187" i="60" s="1"/>
  <c r="E189" i="60" s="1"/>
  <c r="U185" i="60" s="1"/>
  <c r="E293" i="55"/>
  <c r="G478" i="55"/>
  <c r="X477" i="55"/>
  <c r="X458" i="55"/>
  <c r="X370" i="55"/>
  <c r="X408" i="55"/>
  <c r="F299" i="25"/>
  <c r="F302" i="25" s="1"/>
  <c r="R307" i="25"/>
  <c r="S127" i="25"/>
  <c r="S205" i="25"/>
  <c r="S265" i="25"/>
  <c r="G263" i="25" s="1"/>
  <c r="G264" i="25" s="1"/>
  <c r="G265" i="25" s="1"/>
  <c r="S187" i="25"/>
  <c r="Q553" i="25"/>
  <c r="R19" i="25"/>
  <c r="G17" i="25" s="1"/>
  <c r="R415" i="25"/>
  <c r="F37" i="55"/>
  <c r="F38" i="55" s="1"/>
  <c r="F403" i="55"/>
  <c r="E162" i="56"/>
  <c r="E163" i="56" s="1"/>
  <c r="E144" i="59"/>
  <c r="E145" i="59" s="1"/>
  <c r="E147" i="59" s="1"/>
  <c r="E54" i="60"/>
  <c r="E55" i="60" s="1"/>
  <c r="E57" i="60" s="1"/>
  <c r="E188" i="56"/>
  <c r="F347" i="55"/>
  <c r="F348" i="55" s="1"/>
  <c r="F350" i="55" s="1"/>
  <c r="V36" i="55"/>
  <c r="W383" i="55"/>
  <c r="X383" i="55" s="1"/>
  <c r="G293" i="55"/>
  <c r="G294" i="55" s="1"/>
  <c r="E215" i="55"/>
  <c r="E216" i="55" s="1"/>
  <c r="E218" i="55" s="1"/>
  <c r="W381" i="55"/>
  <c r="X381" i="55" s="1"/>
  <c r="H477" i="55"/>
  <c r="E227" i="55"/>
  <c r="E228" i="55" s="1"/>
  <c r="E230" i="55" s="1"/>
  <c r="H442" i="55"/>
  <c r="H443" i="55" s="1"/>
  <c r="I401" i="55"/>
  <c r="X402" i="55"/>
  <c r="W421" i="55"/>
  <c r="V226" i="55"/>
  <c r="V166" i="55"/>
  <c r="V108" i="55"/>
  <c r="V31" i="55"/>
  <c r="V30" i="55"/>
  <c r="W30" i="55" s="1"/>
  <c r="F343" i="55"/>
  <c r="R295" i="25"/>
  <c r="S115" i="25"/>
  <c r="S223" i="25"/>
  <c r="Q97" i="25"/>
  <c r="Q223" i="25"/>
  <c r="R253" i="25"/>
  <c r="W20" i="55"/>
  <c r="F26" i="55"/>
  <c r="F152" i="55"/>
  <c r="F80" i="55"/>
  <c r="F272" i="55"/>
  <c r="V172" i="55"/>
  <c r="W172" i="55" s="1"/>
  <c r="E18" i="55"/>
  <c r="E20" i="55" s="1"/>
  <c r="W16" i="55"/>
  <c r="V170" i="55"/>
  <c r="V25" i="55"/>
  <c r="E375" i="55"/>
  <c r="E376" i="55" s="1"/>
  <c r="E378" i="55" s="1"/>
  <c r="V64" i="55"/>
  <c r="W345" i="55"/>
  <c r="V106" i="55"/>
  <c r="W106" i="55" s="1"/>
  <c r="X400" i="55"/>
  <c r="W338" i="55"/>
  <c r="E340" i="55"/>
  <c r="E341" i="55" s="1"/>
  <c r="E343" i="55" s="1"/>
  <c r="E59" i="55"/>
  <c r="V124" i="55"/>
  <c r="W124" i="55" s="1"/>
  <c r="V244" i="55"/>
  <c r="W244" i="55" s="1"/>
  <c r="E236" i="49"/>
  <c r="E237" i="49" s="1"/>
  <c r="E239" i="49" s="1"/>
  <c r="E536" i="52"/>
  <c r="E537" i="52" s="1"/>
  <c r="E539" i="52" s="1"/>
  <c r="E290" i="54"/>
  <c r="E291" i="54" s="1"/>
  <c r="E293" i="54" s="1"/>
  <c r="E57" i="56"/>
  <c r="E284" i="54"/>
  <c r="E285" i="54" s="1"/>
  <c r="E287" i="54" s="1"/>
  <c r="E92" i="49"/>
  <c r="E93" i="49" s="1"/>
  <c r="E95" i="49" s="1"/>
  <c r="E149" i="53"/>
  <c r="E146" i="54"/>
  <c r="E147" i="54" s="1"/>
  <c r="E149" i="54" s="1"/>
  <c r="U145" i="54" s="1"/>
  <c r="E191" i="51"/>
  <c r="E536" i="48"/>
  <c r="E537" i="48" s="1"/>
  <c r="E539" i="48" s="1"/>
  <c r="E480" i="48"/>
  <c r="E481" i="48" s="1"/>
  <c r="E483" i="48" s="1"/>
  <c r="E490" i="51"/>
  <c r="V532" i="55"/>
  <c r="E432" i="54"/>
  <c r="E433" i="54" s="1"/>
  <c r="E435" i="54" s="1"/>
  <c r="E418" i="54"/>
  <c r="E419" i="54" s="1"/>
  <c r="E421" i="54" s="1"/>
  <c r="E218" i="49"/>
  <c r="E219" i="49" s="1"/>
  <c r="E221" i="49" s="1"/>
  <c r="E330" i="51"/>
  <c r="E331" i="51" s="1"/>
  <c r="E333" i="51" s="1"/>
  <c r="E89" i="51"/>
  <c r="U85" i="51" s="1"/>
  <c r="E245" i="50"/>
  <c r="E439" i="49"/>
  <c r="E440" i="49" s="1"/>
  <c r="E442" i="49" s="1"/>
  <c r="E460" i="50"/>
  <c r="E461" i="50" s="1"/>
  <c r="E463" i="50" s="1"/>
  <c r="E251" i="49"/>
  <c r="E425" i="49"/>
  <c r="E426" i="49" s="1"/>
  <c r="E428" i="49" s="1"/>
  <c r="E411" i="49"/>
  <c r="E412" i="49" s="1"/>
  <c r="E414" i="49" s="1"/>
  <c r="E107" i="49"/>
  <c r="E351" i="52"/>
  <c r="E352" i="52" s="1"/>
  <c r="E354" i="52" s="1"/>
  <c r="E397" i="54"/>
  <c r="E398" i="54" s="1"/>
  <c r="E400" i="54" s="1"/>
  <c r="E379" i="52"/>
  <c r="E380" i="52" s="1"/>
  <c r="E382" i="52" s="1"/>
  <c r="E508" i="51"/>
  <c r="E509" i="51" s="1"/>
  <c r="E511" i="51" s="1"/>
  <c r="AA513" i="53"/>
  <c r="AF513" i="53" s="1"/>
  <c r="E119" i="54"/>
  <c r="E221" i="53"/>
  <c r="E65" i="50"/>
  <c r="E397" i="49"/>
  <c r="E398" i="49" s="1"/>
  <c r="E400" i="49" s="1"/>
  <c r="E131" i="50"/>
  <c r="E185" i="52"/>
  <c r="M33" i="44"/>
  <c r="E446" i="54"/>
  <c r="E447" i="54" s="1"/>
  <c r="E449" i="54" s="1"/>
  <c r="E400" i="48"/>
  <c r="E293" i="53"/>
  <c r="E113" i="53"/>
  <c r="E515" i="53"/>
  <c r="E516" i="53" s="1"/>
  <c r="E518" i="53" s="1"/>
  <c r="E476" i="50"/>
  <c r="E269" i="49"/>
  <c r="F487" i="55"/>
  <c r="E261" i="62"/>
  <c r="E89" i="52"/>
  <c r="E487" i="53"/>
  <c r="E488" i="53" s="1"/>
  <c r="E490" i="53" s="1"/>
  <c r="E101" i="52"/>
  <c r="E17" i="49"/>
  <c r="E59" i="50"/>
  <c r="E179" i="54"/>
  <c r="E273" i="62"/>
  <c r="E344" i="54"/>
  <c r="E345" i="54" s="1"/>
  <c r="E347" i="54" s="1"/>
  <c r="E194" i="54"/>
  <c r="E195" i="54" s="1"/>
  <c r="E197" i="54" s="1"/>
  <c r="E116" i="49"/>
  <c r="E117" i="49" s="1"/>
  <c r="E119" i="49" s="1"/>
  <c r="E20" i="54"/>
  <c r="E21" i="54" s="1"/>
  <c r="E23" i="54" s="1"/>
  <c r="E532" i="54"/>
  <c r="E351" i="53"/>
  <c r="E352" i="53" s="1"/>
  <c r="E354" i="53" s="1"/>
  <c r="E414" i="48"/>
  <c r="E442" i="51"/>
  <c r="F508" i="55"/>
  <c r="E404" i="54"/>
  <c r="E405" i="54" s="1"/>
  <c r="E407" i="54" s="1"/>
  <c r="E358" i="48"/>
  <c r="E359" i="48" s="1"/>
  <c r="E361" i="48" s="1"/>
  <c r="E501" i="54"/>
  <c r="E502" i="54" s="1"/>
  <c r="E504" i="54" s="1"/>
  <c r="E330" i="53"/>
  <c r="E331" i="53" s="1"/>
  <c r="E333" i="53" s="1"/>
  <c r="F529" i="55"/>
  <c r="E508" i="63"/>
  <c r="E509" i="63" s="1"/>
  <c r="E165" i="56"/>
  <c r="E153" i="62"/>
  <c r="E302" i="54"/>
  <c r="E303" i="54" s="1"/>
  <c r="E305" i="54" s="1"/>
  <c r="E460" i="54"/>
  <c r="E461" i="54" s="1"/>
  <c r="E463" i="54" s="1"/>
  <c r="E330" i="48"/>
  <c r="E331" i="48" s="1"/>
  <c r="E333" i="48" s="1"/>
  <c r="E532" i="49"/>
  <c r="E59" i="53"/>
  <c r="E442" i="50"/>
  <c r="E518" i="52"/>
  <c r="E274" i="54"/>
  <c r="E272" i="54"/>
  <c r="E273" i="54" s="1"/>
  <c r="E178" i="50"/>
  <c r="E176" i="50"/>
  <c r="E177" i="50" s="1"/>
  <c r="V6" i="49"/>
  <c r="U5" i="48"/>
  <c r="E325" i="48"/>
  <c r="E323" i="48"/>
  <c r="E324" i="48" s="1"/>
  <c r="E455" i="54"/>
  <c r="E453" i="54"/>
  <c r="E454" i="54" s="1"/>
  <c r="E411" i="54"/>
  <c r="E412" i="54" s="1"/>
  <c r="E413" i="54"/>
  <c r="E220" i="54"/>
  <c r="E218" i="54"/>
  <c r="E219" i="54" s="1"/>
  <c r="E434" i="49"/>
  <c r="E432" i="49"/>
  <c r="E433" i="49" s="1"/>
  <c r="E172" i="49"/>
  <c r="E170" i="49"/>
  <c r="E171" i="49" s="1"/>
  <c r="E173" i="49" s="1"/>
  <c r="V6" i="51"/>
  <c r="V5" i="51"/>
  <c r="E374" i="54"/>
  <c r="E372" i="54"/>
  <c r="E373" i="54" s="1"/>
  <c r="E375" i="54" s="1"/>
  <c r="E166" i="54"/>
  <c r="E164" i="54"/>
  <c r="E165" i="54" s="1"/>
  <c r="E346" i="50"/>
  <c r="E344" i="50"/>
  <c r="E345" i="50" s="1"/>
  <c r="E367" i="49"/>
  <c r="E365" i="49"/>
  <c r="E366" i="49" s="1"/>
  <c r="E456" i="48"/>
  <c r="F536" i="55"/>
  <c r="E237" i="60"/>
  <c r="E39" i="59"/>
  <c r="U35" i="59" s="1"/>
  <c r="E399" i="52"/>
  <c r="E397" i="52"/>
  <c r="E398" i="52" s="1"/>
  <c r="E44" i="49"/>
  <c r="E45" i="49" s="1"/>
  <c r="E46" i="49"/>
  <c r="E47" i="49" s="1"/>
  <c r="E379" i="53"/>
  <c r="E380" i="53" s="1"/>
  <c r="E382" i="53" s="1"/>
  <c r="E456" i="50"/>
  <c r="E339" i="49"/>
  <c r="E337" i="49"/>
  <c r="E338" i="49" s="1"/>
  <c r="E340" i="49" s="1"/>
  <c r="E182" i="54"/>
  <c r="E183" i="54" s="1"/>
  <c r="E184" i="54"/>
  <c r="E462" i="52"/>
  <c r="E460" i="52"/>
  <c r="E461" i="52" s="1"/>
  <c r="E206" i="49"/>
  <c r="E207" i="49" s="1"/>
  <c r="E208" i="49"/>
  <c r="E524" i="49"/>
  <c r="E522" i="49"/>
  <c r="E523" i="49" s="1"/>
  <c r="E525" i="49" s="1"/>
  <c r="E93" i="60"/>
  <c r="V5" i="50"/>
  <c r="E473" i="54"/>
  <c r="E474" i="54" s="1"/>
  <c r="E475" i="54"/>
  <c r="E476" i="54" s="1"/>
  <c r="E360" i="52"/>
  <c r="E358" i="52"/>
  <c r="E359" i="52" s="1"/>
  <c r="E337" i="54"/>
  <c r="E338" i="54" s="1"/>
  <c r="E339" i="54"/>
  <c r="E538" i="51"/>
  <c r="E536" i="51"/>
  <c r="E537" i="51" s="1"/>
  <c r="E539" i="51" s="1"/>
  <c r="V6" i="54"/>
  <c r="E515" i="54"/>
  <c r="E516" i="54" s="1"/>
  <c r="E517" i="54"/>
  <c r="E248" i="54"/>
  <c r="E249" i="54" s="1"/>
  <c r="E251" i="54" s="1"/>
  <c r="E441" i="52"/>
  <c r="E439" i="52"/>
  <c r="E440" i="52" s="1"/>
  <c r="E442" i="52" s="1"/>
  <c r="E482" i="51"/>
  <c r="E480" i="51"/>
  <c r="E481" i="51" s="1"/>
  <c r="E524" i="51"/>
  <c r="E522" i="51"/>
  <c r="E523" i="51" s="1"/>
  <c r="I40" i="64"/>
  <c r="E411" i="60"/>
  <c r="V5" i="53"/>
  <c r="E388" i="51"/>
  <c r="E386" i="51"/>
  <c r="E387" i="51" s="1"/>
  <c r="E248" i="50"/>
  <c r="E249" i="50" s="1"/>
  <c r="E250" i="50"/>
  <c r="E63" i="62"/>
  <c r="V5" i="52"/>
  <c r="U6" i="48"/>
  <c r="E238" i="54"/>
  <c r="E236" i="54"/>
  <c r="E237" i="54" s="1"/>
  <c r="E441" i="54"/>
  <c r="E439" i="54"/>
  <c r="E440" i="54" s="1"/>
  <c r="V6" i="50"/>
  <c r="E268" i="54"/>
  <c r="E266" i="54"/>
  <c r="E267" i="54" s="1"/>
  <c r="E154" i="49"/>
  <c r="E152" i="49"/>
  <c r="E153" i="49" s="1"/>
  <c r="E58" i="54"/>
  <c r="E56" i="54"/>
  <c r="E57" i="54" s="1"/>
  <c r="E386" i="52"/>
  <c r="E387" i="52" s="1"/>
  <c r="E389" i="52" s="1"/>
  <c r="V6" i="53"/>
  <c r="V5" i="54"/>
  <c r="E496" i="51"/>
  <c r="E494" i="51"/>
  <c r="E495" i="51" s="1"/>
  <c r="E497" i="51" s="1"/>
  <c r="E420" i="52"/>
  <c r="E418" i="52"/>
  <c r="E419" i="52" s="1"/>
  <c r="E421" i="52" s="1"/>
  <c r="E538" i="50"/>
  <c r="E536" i="50"/>
  <c r="E537" i="50" s="1"/>
  <c r="E539" i="50" s="1"/>
  <c r="E80" i="53"/>
  <c r="E81" i="53" s="1"/>
  <c r="E82" i="53"/>
  <c r="F543" i="55"/>
  <c r="E309" i="56"/>
  <c r="E159" i="59"/>
  <c r="E325" i="51"/>
  <c r="E323" i="51"/>
  <c r="E324" i="51" s="1"/>
  <c r="U6" i="63"/>
  <c r="E278" i="49"/>
  <c r="E279" i="49" s="1"/>
  <c r="E280" i="49"/>
  <c r="E128" i="54"/>
  <c r="E129" i="54" s="1"/>
  <c r="E131" i="54" s="1"/>
  <c r="E374" i="50"/>
  <c r="E372" i="50"/>
  <c r="E373" i="50" s="1"/>
  <c r="E257" i="53"/>
  <c r="E203" i="53"/>
  <c r="E332" i="52"/>
  <c r="E330" i="52"/>
  <c r="E331" i="52" s="1"/>
  <c r="E333" i="52" s="1"/>
  <c r="E26" i="49"/>
  <c r="E27" i="49" s="1"/>
  <c r="E29" i="49" s="1"/>
  <c r="E179" i="52"/>
  <c r="E76" i="54"/>
  <c r="E74" i="54"/>
  <c r="E75" i="54" s="1"/>
  <c r="E38" i="54"/>
  <c r="E39" i="54" s="1"/>
  <c r="E40" i="54"/>
  <c r="E298" i="53"/>
  <c r="E296" i="53"/>
  <c r="E297" i="53" s="1"/>
  <c r="E206" i="53"/>
  <c r="E207" i="53" s="1"/>
  <c r="E208" i="53"/>
  <c r="E154" i="53"/>
  <c r="E152" i="53"/>
  <c r="E153" i="53" s="1"/>
  <c r="E155" i="53" s="1"/>
  <c r="E98" i="49"/>
  <c r="E99" i="49" s="1"/>
  <c r="E100" i="49"/>
  <c r="E101" i="54"/>
  <c r="E382" i="54"/>
  <c r="E233" i="49"/>
  <c r="E442" i="48"/>
  <c r="E232" i="50"/>
  <c r="E230" i="50"/>
  <c r="E231" i="50" s="1"/>
  <c r="E88" i="50"/>
  <c r="E86" i="50"/>
  <c r="E87" i="50" s="1"/>
  <c r="E503" i="53"/>
  <c r="E501" i="53"/>
  <c r="E502" i="53" s="1"/>
  <c r="E504" i="53" s="1"/>
  <c r="E524" i="54"/>
  <c r="E522" i="54"/>
  <c r="E523" i="54" s="1"/>
  <c r="E365" i="54"/>
  <c r="E366" i="54" s="1"/>
  <c r="E367" i="54"/>
  <c r="E191" i="54"/>
  <c r="E358" i="53"/>
  <c r="E359" i="53" s="1"/>
  <c r="E361" i="53" s="1"/>
  <c r="E110" i="54"/>
  <c r="E111" i="54" s="1"/>
  <c r="E112" i="54"/>
  <c r="E62" i="53"/>
  <c r="E63" i="53" s="1"/>
  <c r="E64" i="53"/>
  <c r="E404" i="49"/>
  <c r="E405" i="49" s="1"/>
  <c r="E407" i="49" s="1"/>
  <c r="E188" i="49"/>
  <c r="E189" i="49" s="1"/>
  <c r="E190" i="49"/>
  <c r="E215" i="49"/>
  <c r="E119" i="51"/>
  <c r="E337" i="51"/>
  <c r="E338" i="51" s="1"/>
  <c r="E339" i="51"/>
  <c r="E260" i="53"/>
  <c r="E261" i="53" s="1"/>
  <c r="E262" i="53"/>
  <c r="E16" i="50"/>
  <c r="E14" i="50"/>
  <c r="E15" i="50" s="1"/>
  <c r="E272" i="49"/>
  <c r="E273" i="49" s="1"/>
  <c r="E274" i="49"/>
  <c r="E158" i="50"/>
  <c r="E159" i="50" s="1"/>
  <c r="E161" i="50" s="1"/>
  <c r="E453" i="49"/>
  <c r="E454" i="49" s="1"/>
  <c r="E456" i="49" s="1"/>
  <c r="E254" i="54"/>
  <c r="E255" i="54" s="1"/>
  <c r="E256" i="54"/>
  <c r="E82" i="49"/>
  <c r="E80" i="49"/>
  <c r="E81" i="49" s="1"/>
  <c r="E83" i="49" s="1"/>
  <c r="E107" i="52"/>
  <c r="E155" i="51"/>
  <c r="E428" i="50"/>
  <c r="E428" i="51"/>
  <c r="E480" i="53"/>
  <c r="E481" i="53" s="1"/>
  <c r="E483" i="53" s="1"/>
  <c r="E44" i="53"/>
  <c r="E45" i="53" s="1"/>
  <c r="E46" i="53"/>
  <c r="E388" i="53"/>
  <c r="E386" i="53"/>
  <c r="E387" i="53" s="1"/>
  <c r="E118" i="53"/>
  <c r="E119" i="53" s="1"/>
  <c r="E116" i="53"/>
  <c r="E117" i="53" s="1"/>
  <c r="E510" i="53"/>
  <c r="E508" i="53"/>
  <c r="E509" i="53" s="1"/>
  <c r="E308" i="54"/>
  <c r="E309" i="54" s="1"/>
  <c r="E311" i="54" s="1"/>
  <c r="U307" i="54" s="1"/>
  <c r="E119" i="50"/>
  <c r="E94" i="54"/>
  <c r="E92" i="54"/>
  <c r="E93" i="54" s="1"/>
  <c r="E142" i="50"/>
  <c r="E140" i="50"/>
  <c r="E141" i="50" s="1"/>
  <c r="E143" i="50" s="1"/>
  <c r="E473" i="49"/>
  <c r="E474" i="49" s="1"/>
  <c r="E476" i="49" s="1"/>
  <c r="E475" i="49"/>
  <c r="E62" i="49"/>
  <c r="E63" i="49" s="1"/>
  <c r="E65" i="49" s="1"/>
  <c r="E64" i="49"/>
  <c r="E47" i="54"/>
  <c r="E35" i="52"/>
  <c r="E275" i="53"/>
  <c r="E358" i="51"/>
  <c r="E359" i="51" s="1"/>
  <c r="E361" i="51" s="1"/>
  <c r="E170" i="53"/>
  <c r="E171" i="53" s="1"/>
  <c r="E172" i="53"/>
  <c r="E202" i="54"/>
  <c r="U199" i="54" s="1"/>
  <c r="E200" i="54"/>
  <c r="E201" i="54" s="1"/>
  <c r="E203" i="54" s="1"/>
  <c r="E425" i="54"/>
  <c r="E426" i="54" s="1"/>
  <c r="E428" i="54" s="1"/>
  <c r="E281" i="54"/>
  <c r="E442" i="53"/>
  <c r="E480" i="52"/>
  <c r="E481" i="52" s="1"/>
  <c r="E483" i="52" s="1"/>
  <c r="E501" i="50"/>
  <c r="E502" i="50" s="1"/>
  <c r="E503" i="50"/>
  <c r="E266" i="50"/>
  <c r="E267" i="50" s="1"/>
  <c r="E268" i="50"/>
  <c r="E196" i="50"/>
  <c r="E194" i="50"/>
  <c r="E195" i="50" s="1"/>
  <c r="E122" i="50"/>
  <c r="E123" i="50" s="1"/>
  <c r="E124" i="50"/>
  <c r="E446" i="49"/>
  <c r="E447" i="49" s="1"/>
  <c r="E449" i="49" s="1"/>
  <c r="E242" i="53"/>
  <c r="E243" i="53" s="1"/>
  <c r="E245" i="53" s="1"/>
  <c r="E245" i="52"/>
  <c r="E532" i="50"/>
  <c r="E278" i="53"/>
  <c r="E279" i="53" s="1"/>
  <c r="E280" i="53"/>
  <c r="E50" i="50"/>
  <c r="E51" i="50" s="1"/>
  <c r="E52" i="50"/>
  <c r="E504" i="51"/>
  <c r="E515" i="49"/>
  <c r="E516" i="49" s="1"/>
  <c r="E517" i="49"/>
  <c r="E275" i="52"/>
  <c r="U271" i="52" s="1"/>
  <c r="E212" i="50"/>
  <c r="E213" i="50" s="1"/>
  <c r="E215" i="50" s="1"/>
  <c r="E414" i="53"/>
  <c r="E131" i="51"/>
  <c r="E56" i="49"/>
  <c r="E57" i="49" s="1"/>
  <c r="E58" i="49"/>
  <c r="E504" i="52"/>
  <c r="E275" i="50"/>
  <c r="E104" i="50"/>
  <c r="E105" i="50" s="1"/>
  <c r="E107" i="50" s="1"/>
  <c r="E17" i="52"/>
  <c r="E200" i="49"/>
  <c r="E201" i="49" s="1"/>
  <c r="E202" i="49"/>
  <c r="E456" i="53"/>
  <c r="E59" i="52"/>
  <c r="E179" i="53"/>
  <c r="E487" i="50"/>
  <c r="E488" i="50" s="1"/>
  <c r="E490" i="50" s="1"/>
  <c r="E489" i="50"/>
  <c r="E302" i="50"/>
  <c r="E303" i="50" s="1"/>
  <c r="E305" i="50" s="1"/>
  <c r="E107" i="51"/>
  <c r="E251" i="52"/>
  <c r="E487" i="49"/>
  <c r="E488" i="49" s="1"/>
  <c r="E489" i="49"/>
  <c r="E59" i="51"/>
  <c r="E83" i="52"/>
  <c r="E29" i="52"/>
  <c r="E476" i="51"/>
  <c r="E456" i="51"/>
  <c r="E379" i="51"/>
  <c r="E380" i="51" s="1"/>
  <c r="E382" i="51" s="1"/>
  <c r="E381" i="51"/>
  <c r="E41" i="50"/>
  <c r="E518" i="51"/>
  <c r="E275" i="51"/>
  <c r="E490" i="52"/>
  <c r="E414" i="51"/>
  <c r="V5" i="49"/>
  <c r="E351" i="51"/>
  <c r="E352" i="51" s="1"/>
  <c r="E353" i="51"/>
  <c r="E182" i="49"/>
  <c r="E183" i="49" s="1"/>
  <c r="E185" i="49" s="1"/>
  <c r="E184" i="49"/>
  <c r="E224" i="53"/>
  <c r="E225" i="53" s="1"/>
  <c r="E227" i="53" s="1"/>
  <c r="E284" i="50"/>
  <c r="E285" i="50" s="1"/>
  <c r="E287" i="50" s="1"/>
  <c r="E185" i="50"/>
  <c r="E257" i="51"/>
  <c r="E473" i="52"/>
  <c r="E474" i="52" s="1"/>
  <c r="E475" i="52"/>
  <c r="E476" i="52" s="1"/>
  <c r="E128" i="49"/>
  <c r="E129" i="49" s="1"/>
  <c r="E131" i="49" s="1"/>
  <c r="E130" i="49"/>
  <c r="E98" i="53"/>
  <c r="E99" i="53" s="1"/>
  <c r="E101" i="53" s="1"/>
  <c r="E68" i="50"/>
  <c r="E69" i="50" s="1"/>
  <c r="E71" i="50" s="1"/>
  <c r="E32" i="50"/>
  <c r="E33" i="50" s="1"/>
  <c r="E35" i="50" s="1"/>
  <c r="E185" i="51"/>
  <c r="E155" i="52"/>
  <c r="E368" i="51"/>
  <c r="E17" i="51"/>
  <c r="E197" i="52"/>
  <c r="E428" i="53"/>
  <c r="E125" i="52"/>
  <c r="E529" i="51"/>
  <c r="E530" i="51" s="1"/>
  <c r="E531" i="51"/>
  <c r="E532" i="51" s="1"/>
  <c r="E529" i="52"/>
  <c r="E530" i="52" s="1"/>
  <c r="E531" i="52"/>
  <c r="E515" i="50"/>
  <c r="E516" i="50" s="1"/>
  <c r="E517" i="50"/>
  <c r="E379" i="48"/>
  <c r="E380" i="48" s="1"/>
  <c r="E382" i="48" s="1"/>
  <c r="E323" i="52"/>
  <c r="E324" i="52" s="1"/>
  <c r="E326" i="52" s="1"/>
  <c r="E323" i="50"/>
  <c r="E324" i="50" s="1"/>
  <c r="E326" i="50" s="1"/>
  <c r="E652" i="55"/>
  <c r="G594" i="25"/>
  <c r="L595" i="55"/>
  <c r="C594" i="25"/>
  <c r="E594" i="25"/>
  <c r="I594" i="25"/>
  <c r="X532" i="55"/>
  <c r="F515" i="55"/>
  <c r="F299" i="56"/>
  <c r="F65" i="60"/>
  <c r="F66" i="60" s="1"/>
  <c r="F67" i="60" s="1"/>
  <c r="F113" i="59"/>
  <c r="F114" i="59" s="1"/>
  <c r="F115" i="59" s="1"/>
  <c r="E264" i="61"/>
  <c r="E265" i="61" s="1"/>
  <c r="E267" i="61" s="1"/>
  <c r="E431" i="59"/>
  <c r="E432" i="59" s="1"/>
  <c r="E180" i="59"/>
  <c r="E181" i="59" s="1"/>
  <c r="E183" i="59" s="1"/>
  <c r="E512" i="57"/>
  <c r="E513" i="57" s="1"/>
  <c r="E515" i="57" s="1"/>
  <c r="E204" i="62"/>
  <c r="E205" i="62" s="1"/>
  <c r="E207" i="62" s="1"/>
  <c r="E66" i="56"/>
  <c r="E67" i="56" s="1"/>
  <c r="E69" i="56" s="1"/>
  <c r="E450" i="60"/>
  <c r="E451" i="60" s="1"/>
  <c r="E453" i="60" s="1"/>
  <c r="E18" i="62"/>
  <c r="E19" i="62" s="1"/>
  <c r="E21" i="62" s="1"/>
  <c r="E42" i="59"/>
  <c r="E43" i="59" s="1"/>
  <c r="E45" i="59" s="1"/>
  <c r="E246" i="56"/>
  <c r="E247" i="56" s="1"/>
  <c r="E249" i="56" s="1"/>
  <c r="E300" i="61"/>
  <c r="E301" i="61" s="1"/>
  <c r="E303" i="61" s="1"/>
  <c r="E276" i="59"/>
  <c r="E277" i="59" s="1"/>
  <c r="E279" i="59" s="1"/>
  <c r="E162" i="62"/>
  <c r="E163" i="62" s="1"/>
  <c r="E165" i="62" s="1"/>
  <c r="U161" i="62" s="1"/>
  <c r="E75" i="57"/>
  <c r="E90" i="56"/>
  <c r="E91" i="56" s="1"/>
  <c r="E93" i="56" s="1"/>
  <c r="U89" i="56" s="1"/>
  <c r="E198" i="60"/>
  <c r="E199" i="60" s="1"/>
  <c r="E201" i="60" s="1"/>
  <c r="U197" i="60" s="1"/>
  <c r="E240" i="62"/>
  <c r="E241" i="62" s="1"/>
  <c r="E243" i="62" s="1"/>
  <c r="E264" i="62"/>
  <c r="E265" i="62" s="1"/>
  <c r="E267" i="62" s="1"/>
  <c r="E533" i="59"/>
  <c r="E534" i="59" s="1"/>
  <c r="E536" i="59" s="1"/>
  <c r="E32" i="62"/>
  <c r="E33" i="62" s="1"/>
  <c r="U29" i="62" s="1"/>
  <c r="E72" i="59"/>
  <c r="E73" i="59" s="1"/>
  <c r="E75" i="59" s="1"/>
  <c r="E355" i="59"/>
  <c r="E356" i="59" s="1"/>
  <c r="E358" i="59" s="1"/>
  <c r="E216" i="61"/>
  <c r="E217" i="61" s="1"/>
  <c r="E219" i="61" s="1"/>
  <c r="E60" i="59"/>
  <c r="E61" i="59" s="1"/>
  <c r="E63" i="59" s="1"/>
  <c r="U59" i="59" s="1"/>
  <c r="E42" i="60"/>
  <c r="E43" i="60" s="1"/>
  <c r="E45" i="60" s="1"/>
  <c r="E48" i="59"/>
  <c r="E49" i="59" s="1"/>
  <c r="E51" i="59" s="1"/>
  <c r="E126" i="60"/>
  <c r="E127" i="60" s="1"/>
  <c r="E129" i="60" s="1"/>
  <c r="E222" i="56"/>
  <c r="E223" i="56" s="1"/>
  <c r="E225" i="56" s="1"/>
  <c r="U221" i="56" s="1"/>
  <c r="F155" i="58"/>
  <c r="F156" i="58" s="1"/>
  <c r="F157" i="58" s="1"/>
  <c r="F185" i="61"/>
  <c r="F186" i="61" s="1"/>
  <c r="F187" i="61" s="1"/>
  <c r="F257" i="59"/>
  <c r="F258" i="59" s="1"/>
  <c r="F259" i="59" s="1"/>
  <c r="F41" i="56"/>
  <c r="F44" i="56" s="1"/>
  <c r="F167" i="59"/>
  <c r="F170" i="59" s="1"/>
  <c r="E294" i="58"/>
  <c r="E295" i="58" s="1"/>
  <c r="E297" i="58" s="1"/>
  <c r="E429" i="56"/>
  <c r="E430" i="56" s="1"/>
  <c r="E432" i="56" s="1"/>
  <c r="E30" i="56"/>
  <c r="E31" i="56" s="1"/>
  <c r="E33" i="56" s="1"/>
  <c r="E192" i="62"/>
  <c r="E193" i="62" s="1"/>
  <c r="E195" i="62" s="1"/>
  <c r="E240" i="61"/>
  <c r="E241" i="61" s="1"/>
  <c r="E243" i="61" s="1"/>
  <c r="U239" i="61" s="1"/>
  <c r="E436" i="58"/>
  <c r="E437" i="58" s="1"/>
  <c r="E439" i="58" s="1"/>
  <c r="F221" i="56"/>
  <c r="F222" i="56" s="1"/>
  <c r="F223" i="56" s="1"/>
  <c r="E362" i="59"/>
  <c r="E363" i="59" s="1"/>
  <c r="E365" i="59" s="1"/>
  <c r="E198" i="62"/>
  <c r="E199" i="62" s="1"/>
  <c r="E201" i="62" s="1"/>
  <c r="E258" i="56"/>
  <c r="E259" i="56" s="1"/>
  <c r="E261" i="56" s="1"/>
  <c r="E42" i="62"/>
  <c r="E43" i="62" s="1"/>
  <c r="E45" i="62" s="1"/>
  <c r="U41" i="62" s="1"/>
  <c r="E78" i="59"/>
  <c r="E79" i="59" s="1"/>
  <c r="E81" i="59" s="1"/>
  <c r="E355" i="60"/>
  <c r="E356" i="60" s="1"/>
  <c r="E358" i="60" s="1"/>
  <c r="E288" i="62"/>
  <c r="E289" i="62" s="1"/>
  <c r="E291" i="62" s="1"/>
  <c r="F245" i="56"/>
  <c r="F246" i="56" s="1"/>
  <c r="F247" i="56" s="1"/>
  <c r="E210" i="56"/>
  <c r="E211" i="56" s="1"/>
  <c r="E213" i="56" s="1"/>
  <c r="U209" i="56" s="1"/>
  <c r="E114" i="56"/>
  <c r="E115" i="56" s="1"/>
  <c r="E117" i="56" s="1"/>
  <c r="E278" i="62"/>
  <c r="E279" i="62" s="1"/>
  <c r="E54" i="62"/>
  <c r="E55" i="62" s="1"/>
  <c r="E57" i="62" s="1"/>
  <c r="U53" i="62" s="1"/>
  <c r="E312" i="59"/>
  <c r="E313" i="59" s="1"/>
  <c r="E315" i="59" s="1"/>
  <c r="U311" i="59" s="1"/>
  <c r="E254" i="62"/>
  <c r="E255" i="62" s="1"/>
  <c r="U251" i="62" s="1"/>
  <c r="E104" i="56"/>
  <c r="E105" i="56" s="1"/>
  <c r="E90" i="58"/>
  <c r="E91" i="58" s="1"/>
  <c r="E93" i="58" s="1"/>
  <c r="E300" i="59"/>
  <c r="E301" i="59" s="1"/>
  <c r="E303" i="59" s="1"/>
  <c r="E383" i="57"/>
  <c r="E384" i="57" s="1"/>
  <c r="E386" i="57" s="1"/>
  <c r="E240" i="59"/>
  <c r="E241" i="59" s="1"/>
  <c r="E243" i="59" s="1"/>
  <c r="U239" i="59" s="1"/>
  <c r="E228" i="59"/>
  <c r="E229" i="59" s="1"/>
  <c r="E231" i="59" s="1"/>
  <c r="E114" i="60"/>
  <c r="E115" i="60" s="1"/>
  <c r="E117" i="60" s="1"/>
  <c r="E443" i="56"/>
  <c r="E444" i="56" s="1"/>
  <c r="E446" i="56" s="1"/>
  <c r="E258" i="57"/>
  <c r="E259" i="57" s="1"/>
  <c r="E261" i="57" s="1"/>
  <c r="E216" i="59"/>
  <c r="E217" i="59" s="1"/>
  <c r="E219" i="59" s="1"/>
  <c r="E210" i="58"/>
  <c r="E211" i="58" s="1"/>
  <c r="E213" i="58" s="1"/>
  <c r="E102" i="60"/>
  <c r="E103" i="60" s="1"/>
  <c r="E105" i="60" s="1"/>
  <c r="E246" i="62"/>
  <c r="E247" i="62" s="1"/>
  <c r="E249" i="62" s="1"/>
  <c r="U245" i="62" s="1"/>
  <c r="E192" i="59"/>
  <c r="E193" i="59" s="1"/>
  <c r="E195" i="59" s="1"/>
  <c r="E272" i="56"/>
  <c r="E273" i="56" s="1"/>
  <c r="E138" i="60"/>
  <c r="E139" i="60" s="1"/>
  <c r="E141" i="60" s="1"/>
  <c r="U137" i="60" s="1"/>
  <c r="E432" i="61"/>
  <c r="E150" i="56"/>
  <c r="E151" i="56" s="1"/>
  <c r="E153" i="56" s="1"/>
  <c r="U149" i="56" s="1"/>
  <c r="F59" i="25"/>
  <c r="F62" i="25" s="1"/>
  <c r="F251" i="61"/>
  <c r="F252" i="61" s="1"/>
  <c r="F253" i="61" s="1"/>
  <c r="F35" i="58"/>
  <c r="F36" i="58" s="1"/>
  <c r="F37" i="58" s="1"/>
  <c r="F299" i="62"/>
  <c r="F302" i="62" s="1"/>
  <c r="F257" i="58"/>
  <c r="F258" i="58" s="1"/>
  <c r="F259" i="58" s="1"/>
  <c r="F29" i="56"/>
  <c r="F30" i="56" s="1"/>
  <c r="F31" i="56" s="1"/>
  <c r="E254" i="61"/>
  <c r="E255" i="61" s="1"/>
  <c r="E294" i="56"/>
  <c r="E295" i="56" s="1"/>
  <c r="E297" i="56" s="1"/>
  <c r="U293" i="56" s="1"/>
  <c r="E56" i="59"/>
  <c r="E57" i="59" s="1"/>
  <c r="E372" i="59"/>
  <c r="E312" i="62"/>
  <c r="E313" i="62" s="1"/>
  <c r="E315" i="62" s="1"/>
  <c r="E341" i="58"/>
  <c r="E342" i="58" s="1"/>
  <c r="E344" i="58" s="1"/>
  <c r="G137" i="25"/>
  <c r="G138" i="25" s="1"/>
  <c r="G139" i="25" s="1"/>
  <c r="F448" i="25"/>
  <c r="F452" i="25" s="1"/>
  <c r="F462" i="25"/>
  <c r="F466" i="25" s="1"/>
  <c r="F251" i="58"/>
  <c r="F254" i="58" s="1"/>
  <c r="F251" i="62"/>
  <c r="F252" i="62" s="1"/>
  <c r="F253" i="62" s="1"/>
  <c r="F233" i="60"/>
  <c r="F234" i="60" s="1"/>
  <c r="F235" i="60" s="1"/>
  <c r="F119" i="59"/>
  <c r="F120" i="59" s="1"/>
  <c r="F121" i="59" s="1"/>
  <c r="E491" i="60"/>
  <c r="E492" i="60" s="1"/>
  <c r="E494" i="60" s="1"/>
  <c r="E168" i="59"/>
  <c r="E169" i="59" s="1"/>
  <c r="E171" i="59" s="1"/>
  <c r="E300" i="62"/>
  <c r="E301" i="62" s="1"/>
  <c r="E303" i="62" s="1"/>
  <c r="E228" i="61"/>
  <c r="E229" i="61" s="1"/>
  <c r="E231" i="61" s="1"/>
  <c r="F47" i="25"/>
  <c r="F50" i="25" s="1"/>
  <c r="F203" i="62"/>
  <c r="F206" i="62" s="1"/>
  <c r="F197" i="59"/>
  <c r="F200" i="59" s="1"/>
  <c r="F191" i="56"/>
  <c r="F192" i="56" s="1"/>
  <c r="F193" i="56" s="1"/>
  <c r="F131" i="61"/>
  <c r="F134" i="61" s="1"/>
  <c r="F125" i="58"/>
  <c r="F128" i="58" s="1"/>
  <c r="F53" i="59"/>
  <c r="F56" i="59" s="1"/>
  <c r="E120" i="59"/>
  <c r="E121" i="59" s="1"/>
  <c r="E123" i="59" s="1"/>
  <c r="E189" i="56"/>
  <c r="E376" i="61"/>
  <c r="E377" i="61" s="1"/>
  <c r="E379" i="61" s="1"/>
  <c r="E234" i="58"/>
  <c r="E235" i="58" s="1"/>
  <c r="E237" i="58" s="1"/>
  <c r="E138" i="56"/>
  <c r="E139" i="56" s="1"/>
  <c r="E141" i="56" s="1"/>
  <c r="U137" i="56" s="1"/>
  <c r="E24" i="59"/>
  <c r="E25" i="59" s="1"/>
  <c r="E27" i="59" s="1"/>
  <c r="E216" i="62"/>
  <c r="E217" i="62" s="1"/>
  <c r="E219" i="62" s="1"/>
  <c r="U215" i="62" s="1"/>
  <c r="E312" i="61"/>
  <c r="E313" i="61" s="1"/>
  <c r="E315" i="61" s="1"/>
  <c r="U311" i="61" s="1"/>
  <c r="F434" i="56"/>
  <c r="F438" i="56" s="1"/>
  <c r="F399" i="56"/>
  <c r="F401" i="56" s="1"/>
  <c r="F402" i="56" s="1"/>
  <c r="F203" i="61"/>
  <c r="F206" i="61" s="1"/>
  <c r="E128" i="56"/>
  <c r="E129" i="56" s="1"/>
  <c r="U125" i="56" s="1"/>
  <c r="E212" i="62"/>
  <c r="E213" i="62" s="1"/>
  <c r="U209" i="62" s="1"/>
  <c r="E174" i="62"/>
  <c r="E175" i="62" s="1"/>
  <c r="E177" i="62" s="1"/>
  <c r="E204" i="59"/>
  <c r="E205" i="59" s="1"/>
  <c r="E207" i="59" s="1"/>
  <c r="E222" i="62"/>
  <c r="E223" i="62" s="1"/>
  <c r="E225" i="62" s="1"/>
  <c r="E18" i="60"/>
  <c r="E19" i="60" s="1"/>
  <c r="E21" i="60" s="1"/>
  <c r="E66" i="62"/>
  <c r="E67" i="62" s="1"/>
  <c r="E69" i="62" s="1"/>
  <c r="E78" i="62"/>
  <c r="E79" i="62" s="1"/>
  <c r="E81" i="62" s="1"/>
  <c r="G311" i="25"/>
  <c r="G314" i="25" s="1"/>
  <c r="E493" i="57"/>
  <c r="E494" i="57" s="1"/>
  <c r="F215" i="62"/>
  <c r="F218" i="62" s="1"/>
  <c r="F59" i="57"/>
  <c r="F62" i="57" s="1"/>
  <c r="E422" i="58"/>
  <c r="E423" i="58" s="1"/>
  <c r="E425" i="58" s="1"/>
  <c r="E282" i="56"/>
  <c r="E283" i="56" s="1"/>
  <c r="E285" i="56" s="1"/>
  <c r="U281" i="56" s="1"/>
  <c r="E150" i="60"/>
  <c r="E151" i="60" s="1"/>
  <c r="E153" i="60" s="1"/>
  <c r="E246" i="59"/>
  <c r="E247" i="59" s="1"/>
  <c r="E249" i="59" s="1"/>
  <c r="E264" i="59"/>
  <c r="E265" i="59" s="1"/>
  <c r="E267" i="59" s="1"/>
  <c r="U263" i="59" s="1"/>
  <c r="E258" i="58"/>
  <c r="E259" i="58" s="1"/>
  <c r="E261" i="58" s="1"/>
  <c r="E96" i="59"/>
  <c r="E97" i="59" s="1"/>
  <c r="E99" i="59" s="1"/>
  <c r="F245" i="58"/>
  <c r="F246" i="58" s="1"/>
  <c r="F247" i="58" s="1"/>
  <c r="F245" i="62"/>
  <c r="F246" i="62" s="1"/>
  <c r="F247" i="62" s="1"/>
  <c r="F239" i="57"/>
  <c r="F242" i="57" s="1"/>
  <c r="F239" i="61"/>
  <c r="F240" i="61" s="1"/>
  <c r="F241" i="61" s="1"/>
  <c r="E505" i="56"/>
  <c r="E506" i="56" s="1"/>
  <c r="E508" i="56" s="1"/>
  <c r="E422" i="61"/>
  <c r="E423" i="61" s="1"/>
  <c r="E425" i="61" s="1"/>
  <c r="E84" i="59"/>
  <c r="E85" i="59" s="1"/>
  <c r="E87" i="59" s="1"/>
  <c r="E114" i="58"/>
  <c r="E115" i="58" s="1"/>
  <c r="E117" i="58" s="1"/>
  <c r="E236" i="56"/>
  <c r="E237" i="56" s="1"/>
  <c r="E108" i="59"/>
  <c r="E109" i="59" s="1"/>
  <c r="E111" i="59" s="1"/>
  <c r="E63" i="57"/>
  <c r="U59" i="57" s="1"/>
  <c r="E252" i="59"/>
  <c r="E253" i="59" s="1"/>
  <c r="E255" i="59" s="1"/>
  <c r="E39" i="61"/>
  <c r="E68" i="60"/>
  <c r="E69" i="60" s="1"/>
  <c r="E479" i="59"/>
  <c r="E480" i="59" s="1"/>
  <c r="E383" i="58"/>
  <c r="E384" i="58" s="1"/>
  <c r="E386" i="58" s="1"/>
  <c r="E186" i="62"/>
  <c r="E187" i="62" s="1"/>
  <c r="E189" i="62" s="1"/>
  <c r="U185" i="62" s="1"/>
  <c r="E159" i="62"/>
  <c r="E222" i="60"/>
  <c r="E223" i="60" s="1"/>
  <c r="E225" i="60" s="1"/>
  <c r="E138" i="62"/>
  <c r="E139" i="62" s="1"/>
  <c r="E141" i="62" s="1"/>
  <c r="U137" i="62" s="1"/>
  <c r="E104" i="62"/>
  <c r="E105" i="62" s="1"/>
  <c r="F245" i="59"/>
  <c r="F246" i="59" s="1"/>
  <c r="F247" i="59" s="1"/>
  <c r="E498" i="62"/>
  <c r="E499" i="62" s="1"/>
  <c r="E501" i="62" s="1"/>
  <c r="E126" i="62"/>
  <c r="E127" i="62" s="1"/>
  <c r="E129" i="62" s="1"/>
  <c r="E234" i="62"/>
  <c r="E235" i="62" s="1"/>
  <c r="E237" i="62" s="1"/>
  <c r="E32" i="60"/>
  <c r="E33" i="60" s="1"/>
  <c r="E348" i="59"/>
  <c r="E349" i="59" s="1"/>
  <c r="E351" i="59" s="1"/>
  <c r="E174" i="60"/>
  <c r="E175" i="60" s="1"/>
  <c r="E177" i="60" s="1"/>
  <c r="E39" i="62"/>
  <c r="F155" i="62"/>
  <c r="F158" i="62" s="1"/>
  <c r="F185" i="25"/>
  <c r="F188" i="25" s="1"/>
  <c r="F263" i="25"/>
  <c r="F266" i="25" s="1"/>
  <c r="G269" i="25"/>
  <c r="G270" i="25" s="1"/>
  <c r="G271" i="25" s="1"/>
  <c r="F434" i="57"/>
  <c r="F436" i="57" s="1"/>
  <c r="F437" i="57" s="1"/>
  <c r="E162" i="60"/>
  <c r="E163" i="60" s="1"/>
  <c r="E165" i="60" s="1"/>
  <c r="F353" i="25"/>
  <c r="F357" i="25" s="1"/>
  <c r="F35" i="25"/>
  <c r="F38" i="25" s="1"/>
  <c r="F95" i="25"/>
  <c r="F98" i="25" s="1"/>
  <c r="F215" i="58"/>
  <c r="F218" i="58" s="1"/>
  <c r="F137" i="61"/>
  <c r="F140" i="61" s="1"/>
  <c r="F47" i="57"/>
  <c r="F50" i="57" s="1"/>
  <c r="E246" i="57"/>
  <c r="E247" i="57" s="1"/>
  <c r="E249" i="57" s="1"/>
  <c r="E212" i="60"/>
  <c r="E213" i="60" s="1"/>
  <c r="E306" i="59"/>
  <c r="E307" i="59" s="1"/>
  <c r="E309" i="59" s="1"/>
  <c r="F29" i="62"/>
  <c r="F30" i="62" s="1"/>
  <c r="F31" i="62" s="1"/>
  <c r="F399" i="58"/>
  <c r="F401" i="58" s="1"/>
  <c r="F402" i="58" s="1"/>
  <c r="F399" i="61"/>
  <c r="F401" i="61" s="1"/>
  <c r="F402" i="61" s="1"/>
  <c r="F227" i="59"/>
  <c r="F228" i="59" s="1"/>
  <c r="F229" i="59" s="1"/>
  <c r="F179" i="57"/>
  <c r="F180" i="57" s="1"/>
  <c r="F181" i="57" s="1"/>
  <c r="E464" i="60"/>
  <c r="E465" i="60" s="1"/>
  <c r="E467" i="60" s="1"/>
  <c r="E445" i="57"/>
  <c r="E446" i="57" s="1"/>
  <c r="E234" i="57"/>
  <c r="E235" i="57" s="1"/>
  <c r="E237" i="57" s="1"/>
  <c r="E114" i="62"/>
  <c r="E115" i="62" s="1"/>
  <c r="E117" i="62" s="1"/>
  <c r="U113" i="62" s="1"/>
  <c r="E200" i="59"/>
  <c r="E201" i="59" s="1"/>
  <c r="U197" i="59" s="1"/>
  <c r="E222" i="57"/>
  <c r="E223" i="57" s="1"/>
  <c r="E225" i="57" s="1"/>
  <c r="E362" i="61"/>
  <c r="E363" i="61" s="1"/>
  <c r="E365" i="61" s="1"/>
  <c r="E369" i="57"/>
  <c r="E370" i="57" s="1"/>
  <c r="E372" i="57" s="1"/>
  <c r="E90" i="62"/>
  <c r="E91" i="62" s="1"/>
  <c r="E93" i="62" s="1"/>
  <c r="U89" i="62" s="1"/>
  <c r="E436" i="57"/>
  <c r="E437" i="57" s="1"/>
  <c r="E439" i="57" s="1"/>
  <c r="E78" i="60"/>
  <c r="E79" i="60" s="1"/>
  <c r="E81" i="60" s="1"/>
  <c r="U77" i="60" s="1"/>
  <c r="E383" i="59"/>
  <c r="E384" i="59" s="1"/>
  <c r="E386" i="59" s="1"/>
  <c r="E390" i="60"/>
  <c r="E391" i="60" s="1"/>
  <c r="E393" i="60" s="1"/>
  <c r="E294" i="59"/>
  <c r="E295" i="59" s="1"/>
  <c r="E297" i="59" s="1"/>
  <c r="U293" i="59" s="1"/>
  <c r="E282" i="59"/>
  <c r="E283" i="59" s="1"/>
  <c r="E285" i="59" s="1"/>
  <c r="E327" i="61"/>
  <c r="E328" i="61" s="1"/>
  <c r="E330" i="61" s="1"/>
  <c r="E436" i="62"/>
  <c r="E437" i="62" s="1"/>
  <c r="E439" i="62" s="1"/>
  <c r="E138" i="59"/>
  <c r="E139" i="59" s="1"/>
  <c r="E141" i="59" s="1"/>
  <c r="U137" i="59" s="1"/>
  <c r="E348" i="57"/>
  <c r="E349" i="57" s="1"/>
  <c r="E351" i="57" s="1"/>
  <c r="E408" i="56"/>
  <c r="E409" i="56" s="1"/>
  <c r="E411" i="56" s="1"/>
  <c r="E484" i="59"/>
  <c r="E485" i="59" s="1"/>
  <c r="E487" i="59" s="1"/>
  <c r="E117" i="61"/>
  <c r="E288" i="56"/>
  <c r="E289" i="56" s="1"/>
  <c r="E291" i="56" s="1"/>
  <c r="E291" i="57"/>
  <c r="U287" i="57" s="1"/>
  <c r="E390" i="62"/>
  <c r="E391" i="62" s="1"/>
  <c r="E393" i="62" s="1"/>
  <c r="E436" i="61"/>
  <c r="E437" i="61" s="1"/>
  <c r="E439" i="61" s="1"/>
  <c r="E150" i="59"/>
  <c r="E151" i="59" s="1"/>
  <c r="E153" i="59" s="1"/>
  <c r="E429" i="60"/>
  <c r="E430" i="60" s="1"/>
  <c r="E432" i="60" s="1"/>
  <c r="E498" i="59"/>
  <c r="E499" i="59" s="1"/>
  <c r="E501" i="59" s="1"/>
  <c r="F197" i="56"/>
  <c r="F198" i="56" s="1"/>
  <c r="F199" i="56" s="1"/>
  <c r="E422" i="60"/>
  <c r="E423" i="60" s="1"/>
  <c r="E425" i="60" s="1"/>
  <c r="E498" i="56"/>
  <c r="E499" i="56" s="1"/>
  <c r="E501" i="56" s="1"/>
  <c r="E519" i="60"/>
  <c r="E520" i="60" s="1"/>
  <c r="E522" i="60" s="1"/>
  <c r="E334" i="57"/>
  <c r="E335" i="57" s="1"/>
  <c r="E337" i="57" s="1"/>
  <c r="E443" i="58"/>
  <c r="E444" i="58" s="1"/>
  <c r="E446" i="58" s="1"/>
  <c r="E144" i="56"/>
  <c r="E145" i="56" s="1"/>
  <c r="E147" i="56" s="1"/>
  <c r="E457" i="59"/>
  <c r="E458" i="59" s="1"/>
  <c r="E460" i="59" s="1"/>
  <c r="E341" i="57"/>
  <c r="E342" i="57" s="1"/>
  <c r="E344" i="57" s="1"/>
  <c r="E186" i="59"/>
  <c r="E187" i="59" s="1"/>
  <c r="E189" i="59" s="1"/>
  <c r="E231" i="62"/>
  <c r="U227" i="62" s="1"/>
  <c r="F17" i="59"/>
  <c r="F18" i="59" s="1"/>
  <c r="F19" i="59" s="1"/>
  <c r="F197" i="61"/>
  <c r="F198" i="61" s="1"/>
  <c r="F199" i="61" s="1"/>
  <c r="F191" i="62"/>
  <c r="F192" i="62" s="1"/>
  <c r="F193" i="62" s="1"/>
  <c r="F131" i="59"/>
  <c r="F132" i="59" s="1"/>
  <c r="F133" i="59" s="1"/>
  <c r="F53" i="61"/>
  <c r="F54" i="61" s="1"/>
  <c r="F55" i="61" s="1"/>
  <c r="E138" i="57"/>
  <c r="E139" i="57" s="1"/>
  <c r="E141" i="57" s="1"/>
  <c r="E135" i="61"/>
  <c r="F95" i="60"/>
  <c r="F96" i="60" s="1"/>
  <c r="F97" i="60" s="1"/>
  <c r="F462" i="56"/>
  <c r="F464" i="56" s="1"/>
  <c r="F465" i="56" s="1"/>
  <c r="F388" i="61"/>
  <c r="F390" i="61" s="1"/>
  <c r="F391" i="61" s="1"/>
  <c r="F311" i="60"/>
  <c r="F312" i="60" s="1"/>
  <c r="F313" i="60" s="1"/>
  <c r="F71" i="56"/>
  <c r="F72" i="56" s="1"/>
  <c r="F73" i="56" s="1"/>
  <c r="F59" i="62"/>
  <c r="F60" i="62" s="1"/>
  <c r="F61" i="62" s="1"/>
  <c r="F17" i="60"/>
  <c r="F20" i="60" s="1"/>
  <c r="F23" i="56"/>
  <c r="F24" i="56" s="1"/>
  <c r="F25" i="56" s="1"/>
  <c r="F203" i="56"/>
  <c r="F204" i="56" s="1"/>
  <c r="F205" i="56" s="1"/>
  <c r="F257" i="62"/>
  <c r="F258" i="62" s="1"/>
  <c r="F259" i="62" s="1"/>
  <c r="E464" i="57"/>
  <c r="E465" i="57" s="1"/>
  <c r="E467" i="57" s="1"/>
  <c r="E341" i="56"/>
  <c r="E342" i="56" s="1"/>
  <c r="E344" i="56" s="1"/>
  <c r="F155" i="25"/>
  <c r="F158" i="25" s="1"/>
  <c r="F143" i="25"/>
  <c r="F146" i="25" s="1"/>
  <c r="F269" i="25"/>
  <c r="F270" i="25" s="1"/>
  <c r="F271" i="25" s="1"/>
  <c r="G251" i="25"/>
  <c r="G252" i="25" s="1"/>
  <c r="G253" i="25" s="1"/>
  <c r="F510" i="25"/>
  <c r="F514" i="25" s="1"/>
  <c r="F455" i="60"/>
  <c r="F457" i="60" s="1"/>
  <c r="F458" i="60" s="1"/>
  <c r="F381" i="62"/>
  <c r="F385" i="62" s="1"/>
  <c r="F107" i="57"/>
  <c r="F108" i="57" s="1"/>
  <c r="F109" i="57" s="1"/>
  <c r="F107" i="60"/>
  <c r="F110" i="60" s="1"/>
  <c r="F399" i="59"/>
  <c r="F403" i="59" s="1"/>
  <c r="F399" i="62"/>
  <c r="F401" i="62" s="1"/>
  <c r="F402" i="62" s="1"/>
  <c r="F179" i="62"/>
  <c r="F180" i="62" s="1"/>
  <c r="F181" i="62" s="1"/>
  <c r="F173" i="59"/>
  <c r="F174" i="59" s="1"/>
  <c r="F175" i="59" s="1"/>
  <c r="F489" i="61"/>
  <c r="F493" i="61" s="1"/>
  <c r="F420" i="58"/>
  <c r="F422" i="58" s="1"/>
  <c r="F423" i="58" s="1"/>
  <c r="F221" i="61"/>
  <c r="F222" i="61" s="1"/>
  <c r="F223" i="61" s="1"/>
  <c r="F95" i="59"/>
  <c r="F96" i="59" s="1"/>
  <c r="F97" i="59" s="1"/>
  <c r="F89" i="56"/>
  <c r="F92" i="56" s="1"/>
  <c r="F311" i="56"/>
  <c r="F312" i="56" s="1"/>
  <c r="F313" i="56" s="1"/>
  <c r="F149" i="57"/>
  <c r="F150" i="57" s="1"/>
  <c r="F151" i="57" s="1"/>
  <c r="F149" i="61"/>
  <c r="F152" i="61" s="1"/>
  <c r="F71" i="61"/>
  <c r="F72" i="61" s="1"/>
  <c r="F73" i="61" s="1"/>
  <c r="F113" i="61"/>
  <c r="F116" i="61" s="1"/>
  <c r="F263" i="59"/>
  <c r="F264" i="59" s="1"/>
  <c r="F265" i="59" s="1"/>
  <c r="F161" i="61"/>
  <c r="F162" i="61" s="1"/>
  <c r="F163" i="61" s="1"/>
  <c r="F203" i="57"/>
  <c r="F206" i="57" s="1"/>
  <c r="F197" i="58"/>
  <c r="F198" i="58" s="1"/>
  <c r="F199" i="58" s="1"/>
  <c r="F197" i="62"/>
  <c r="F200" i="62" s="1"/>
  <c r="F131" i="60"/>
  <c r="F134" i="60" s="1"/>
  <c r="F125" i="57"/>
  <c r="F126" i="57" s="1"/>
  <c r="F127" i="57" s="1"/>
  <c r="F125" i="61"/>
  <c r="F126" i="61" s="1"/>
  <c r="F127" i="61" s="1"/>
  <c r="F47" i="59"/>
  <c r="F48" i="59" s="1"/>
  <c r="F49" i="59" s="1"/>
  <c r="F23" i="57"/>
  <c r="F26" i="57" s="1"/>
  <c r="E526" i="59"/>
  <c r="E527" i="59" s="1"/>
  <c r="E529" i="59" s="1"/>
  <c r="E445" i="59"/>
  <c r="E446" i="59" s="1"/>
  <c r="E111" i="61"/>
  <c r="U107" i="61" s="1"/>
  <c r="E376" i="62"/>
  <c r="E377" i="62" s="1"/>
  <c r="E379" i="62" s="1"/>
  <c r="F149" i="56"/>
  <c r="F150" i="56" s="1"/>
  <c r="F151" i="56" s="1"/>
  <c r="E526" i="57"/>
  <c r="E527" i="57" s="1"/>
  <c r="E529" i="57" s="1"/>
  <c r="E258" i="59"/>
  <c r="E259" i="59" s="1"/>
  <c r="E261" i="59" s="1"/>
  <c r="E135" i="62"/>
  <c r="G215" i="25"/>
  <c r="G218" i="25" s="1"/>
  <c r="F125" i="56"/>
  <c r="F126" i="56" s="1"/>
  <c r="F127" i="56" s="1"/>
  <c r="F251" i="59"/>
  <c r="F254" i="59" s="1"/>
  <c r="F399" i="60"/>
  <c r="F403" i="60" s="1"/>
  <c r="F233" i="56"/>
  <c r="F234" i="56" s="1"/>
  <c r="F235" i="56" s="1"/>
  <c r="F233" i="61"/>
  <c r="F236" i="61" s="1"/>
  <c r="F227" i="58"/>
  <c r="F228" i="58" s="1"/>
  <c r="F229" i="58" s="1"/>
  <c r="F119" i="60"/>
  <c r="F120" i="60" s="1"/>
  <c r="F121" i="60" s="1"/>
  <c r="F517" i="61"/>
  <c r="F521" i="61" s="1"/>
  <c r="F475" i="61"/>
  <c r="F477" i="61" s="1"/>
  <c r="F478" i="61" s="1"/>
  <c r="E491" i="58"/>
  <c r="E492" i="58" s="1"/>
  <c r="E494" i="58" s="1"/>
  <c r="E540" i="58"/>
  <c r="E541" i="58" s="1"/>
  <c r="E543" i="58" s="1"/>
  <c r="E102" i="57"/>
  <c r="E103" i="57" s="1"/>
  <c r="E105" i="57" s="1"/>
  <c r="E264" i="58"/>
  <c r="E265" i="58" s="1"/>
  <c r="E267" i="58" s="1"/>
  <c r="E123" i="62"/>
  <c r="E369" i="62"/>
  <c r="E370" i="62" s="1"/>
  <c r="E372" i="62" s="1"/>
  <c r="E90" i="57"/>
  <c r="E91" i="57" s="1"/>
  <c r="E93" i="57" s="1"/>
  <c r="E240" i="58"/>
  <c r="E241" i="58" s="1"/>
  <c r="E243" i="58" s="1"/>
  <c r="E63" i="61"/>
  <c r="U59" i="61" s="1"/>
  <c r="E376" i="56"/>
  <c r="E377" i="56" s="1"/>
  <c r="E379" i="56" s="1"/>
  <c r="F107" i="25"/>
  <c r="F110" i="25" s="1"/>
  <c r="F360" i="25"/>
  <c r="F364" i="25" s="1"/>
  <c r="F173" i="61"/>
  <c r="F176" i="61" s="1"/>
  <c r="E198" i="58"/>
  <c r="E199" i="58" s="1"/>
  <c r="E201" i="58" s="1"/>
  <c r="E30" i="57"/>
  <c r="E31" i="57" s="1"/>
  <c r="E33" i="57" s="1"/>
  <c r="E408" i="62"/>
  <c r="E409" i="62" s="1"/>
  <c r="E411" i="62" s="1"/>
  <c r="E96" i="60"/>
  <c r="E97" i="60" s="1"/>
  <c r="E99" i="60" s="1"/>
  <c r="E327" i="57"/>
  <c r="E328" i="57" s="1"/>
  <c r="E330" i="57" s="1"/>
  <c r="E96" i="25"/>
  <c r="E97" i="25" s="1"/>
  <c r="E99" i="25" s="1"/>
  <c r="E498" i="57"/>
  <c r="E499" i="57" s="1"/>
  <c r="E501" i="57" s="1"/>
  <c r="E144" i="60"/>
  <c r="E145" i="60" s="1"/>
  <c r="E147" i="60" s="1"/>
  <c r="U143" i="60" s="1"/>
  <c r="F269" i="56"/>
  <c r="F270" i="56" s="1"/>
  <c r="F271" i="56" s="1"/>
  <c r="F78" i="25"/>
  <c r="F79" i="25" s="1"/>
  <c r="F95" i="62"/>
  <c r="F98" i="62" s="1"/>
  <c r="F257" i="56"/>
  <c r="F258" i="56" s="1"/>
  <c r="F259" i="56" s="1"/>
  <c r="F257" i="61"/>
  <c r="F258" i="61" s="1"/>
  <c r="F259" i="61" s="1"/>
  <c r="F339" i="58"/>
  <c r="F341" i="58" s="1"/>
  <c r="F342" i="58" s="1"/>
  <c r="F167" i="61"/>
  <c r="F170" i="61" s="1"/>
  <c r="E33" i="61"/>
  <c r="E369" i="58"/>
  <c r="E370" i="58" s="1"/>
  <c r="E372" i="58" s="1"/>
  <c r="E341" i="62"/>
  <c r="E342" i="62" s="1"/>
  <c r="E344" i="62" s="1"/>
  <c r="F496" i="57"/>
  <c r="F498" i="57" s="1"/>
  <c r="F499" i="57" s="1"/>
  <c r="E484" i="62"/>
  <c r="E485" i="62" s="1"/>
  <c r="E487" i="62" s="1"/>
  <c r="E526" i="61"/>
  <c r="E527" i="61" s="1"/>
  <c r="E529" i="61" s="1"/>
  <c r="E216" i="58"/>
  <c r="E217" i="58" s="1"/>
  <c r="E219" i="58" s="1"/>
  <c r="E376" i="60"/>
  <c r="E377" i="60" s="1"/>
  <c r="E379" i="60" s="1"/>
  <c r="E348" i="58"/>
  <c r="E349" i="58" s="1"/>
  <c r="E351" i="58" s="1"/>
  <c r="E153" i="61"/>
  <c r="E464" i="58"/>
  <c r="E465" i="58" s="1"/>
  <c r="E467" i="58" s="1"/>
  <c r="E450" i="59"/>
  <c r="E451" i="59" s="1"/>
  <c r="E453" i="59" s="1"/>
  <c r="E362" i="56"/>
  <c r="E363" i="56" s="1"/>
  <c r="E365" i="56" s="1"/>
  <c r="E401" i="60"/>
  <c r="E402" i="60" s="1"/>
  <c r="E404" i="60" s="1"/>
  <c r="G305" i="25"/>
  <c r="G306" i="25" s="1"/>
  <c r="G307" i="25" s="1"/>
  <c r="F227" i="57"/>
  <c r="F228" i="57" s="1"/>
  <c r="F229" i="57" s="1"/>
  <c r="F482" i="57"/>
  <c r="F484" i="57" s="1"/>
  <c r="F485" i="57" s="1"/>
  <c r="F53" i="56"/>
  <c r="F54" i="56" s="1"/>
  <c r="F55" i="56" s="1"/>
  <c r="F332" i="56"/>
  <c r="F334" i="56" s="1"/>
  <c r="F335" i="56" s="1"/>
  <c r="F305" i="60"/>
  <c r="F143" i="61"/>
  <c r="F71" i="57"/>
  <c r="F72" i="57" s="1"/>
  <c r="F73" i="57" s="1"/>
  <c r="F281" i="62"/>
  <c r="F284" i="62" s="1"/>
  <c r="E533" i="60"/>
  <c r="E534" i="60" s="1"/>
  <c r="E536" i="60" s="1"/>
  <c r="E306" i="58"/>
  <c r="E307" i="58" s="1"/>
  <c r="E309" i="58" s="1"/>
  <c r="E294" i="60"/>
  <c r="E295" i="60" s="1"/>
  <c r="E297" i="60" s="1"/>
  <c r="E334" i="59"/>
  <c r="E335" i="59" s="1"/>
  <c r="E337" i="59" s="1"/>
  <c r="F293" i="57"/>
  <c r="F294" i="57" s="1"/>
  <c r="F295" i="57" s="1"/>
  <c r="F293" i="61"/>
  <c r="F296" i="61" s="1"/>
  <c r="F287" i="58"/>
  <c r="F288" i="58" s="1"/>
  <c r="F289" i="58" s="1"/>
  <c r="F209" i="59"/>
  <c r="F210" i="59" s="1"/>
  <c r="F211" i="59" s="1"/>
  <c r="F53" i="62"/>
  <c r="F510" i="60"/>
  <c r="F23" i="61"/>
  <c r="F185" i="56"/>
  <c r="F496" i="61"/>
  <c r="F498" i="61" s="1"/>
  <c r="F499" i="61" s="1"/>
  <c r="F339" i="56"/>
  <c r="F343" i="56" s="1"/>
  <c r="F339" i="59"/>
  <c r="F341" i="59" s="1"/>
  <c r="F342" i="59" s="1"/>
  <c r="F360" i="58"/>
  <c r="F362" i="58" s="1"/>
  <c r="F363" i="58" s="1"/>
  <c r="F360" i="60"/>
  <c r="F364" i="60" s="1"/>
  <c r="E348" i="61"/>
  <c r="E349" i="61" s="1"/>
  <c r="E351" i="61" s="1"/>
  <c r="E312" i="56"/>
  <c r="E313" i="56" s="1"/>
  <c r="E315" i="56" s="1"/>
  <c r="E120" i="56"/>
  <c r="E121" i="56" s="1"/>
  <c r="E123" i="56" s="1"/>
  <c r="E30" i="59"/>
  <c r="E31" i="59" s="1"/>
  <c r="E33" i="59" s="1"/>
  <c r="E168" i="56"/>
  <c r="E169" i="56" s="1"/>
  <c r="E171" i="56" s="1"/>
  <c r="U167" i="56" s="1"/>
  <c r="E84" i="58"/>
  <c r="E85" i="58" s="1"/>
  <c r="E87" i="58" s="1"/>
  <c r="U83" i="58" s="1"/>
  <c r="E176" i="59"/>
  <c r="E177" i="59" s="1"/>
  <c r="F275" i="25"/>
  <c r="F278" i="25" s="1"/>
  <c r="E512" i="60"/>
  <c r="E513" i="60" s="1"/>
  <c r="E515" i="60" s="1"/>
  <c r="E222" i="58"/>
  <c r="E223" i="58" s="1"/>
  <c r="E225" i="58" s="1"/>
  <c r="U221" i="58" s="1"/>
  <c r="E261" i="61"/>
  <c r="E312" i="60"/>
  <c r="E313" i="60" s="1"/>
  <c r="E315" i="60" s="1"/>
  <c r="E334" i="62"/>
  <c r="E335" i="62" s="1"/>
  <c r="E337" i="62" s="1"/>
  <c r="E390" i="56"/>
  <c r="E391" i="56" s="1"/>
  <c r="E393" i="56" s="1"/>
  <c r="F503" i="59"/>
  <c r="F420" i="62"/>
  <c r="F422" i="62" s="1"/>
  <c r="F423" i="62" s="1"/>
  <c r="F311" i="57"/>
  <c r="F312" i="57" s="1"/>
  <c r="F313" i="57" s="1"/>
  <c r="F311" i="61"/>
  <c r="F312" i="61" s="1"/>
  <c r="F313" i="61" s="1"/>
  <c r="F305" i="58"/>
  <c r="F306" i="58" s="1"/>
  <c r="F307" i="58" s="1"/>
  <c r="F299" i="59"/>
  <c r="F300" i="59" s="1"/>
  <c r="F301" i="59" s="1"/>
  <c r="F203" i="58"/>
  <c r="F204" i="58" s="1"/>
  <c r="F205" i="58" s="1"/>
  <c r="F132" i="61"/>
  <c r="F133" i="61" s="1"/>
  <c r="F448" i="61"/>
  <c r="F427" i="61"/>
  <c r="F431" i="61" s="1"/>
  <c r="E498" i="61"/>
  <c r="E499" i="61" s="1"/>
  <c r="E501" i="61" s="1"/>
  <c r="E126" i="57"/>
  <c r="E127" i="57" s="1"/>
  <c r="E129" i="57" s="1"/>
  <c r="E192" i="60"/>
  <c r="E193" i="60" s="1"/>
  <c r="E195" i="60" s="1"/>
  <c r="U191" i="60" s="1"/>
  <c r="E415" i="62"/>
  <c r="E416" i="62" s="1"/>
  <c r="E418" i="62" s="1"/>
  <c r="E114" i="59"/>
  <c r="E115" i="59" s="1"/>
  <c r="E117" i="59" s="1"/>
  <c r="E234" i="59"/>
  <c r="E235" i="59" s="1"/>
  <c r="E237" i="59" s="1"/>
  <c r="G203" i="25"/>
  <c r="G206" i="25" s="1"/>
  <c r="F101" i="56"/>
  <c r="F434" i="58"/>
  <c r="F434" i="61"/>
  <c r="F71" i="59"/>
  <c r="F72" i="59" s="1"/>
  <c r="F73" i="59" s="1"/>
  <c r="F71" i="62"/>
  <c r="F72" i="62" s="1"/>
  <c r="F73" i="62" s="1"/>
  <c r="F448" i="62"/>
  <c r="F452" i="62" s="1"/>
  <c r="F275" i="57"/>
  <c r="F276" i="57" s="1"/>
  <c r="F277" i="57" s="1"/>
  <c r="F257" i="57"/>
  <c r="F258" i="57" s="1"/>
  <c r="F259" i="57" s="1"/>
  <c r="F41" i="61"/>
  <c r="F42" i="61" s="1"/>
  <c r="F43" i="61" s="1"/>
  <c r="F339" i="61"/>
  <c r="F343" i="61" s="1"/>
  <c r="E484" i="60"/>
  <c r="E485" i="60" s="1"/>
  <c r="E487" i="60" s="1"/>
  <c r="E484" i="61"/>
  <c r="E485" i="61" s="1"/>
  <c r="E487" i="61" s="1"/>
  <c r="E174" i="58"/>
  <c r="E175" i="58" s="1"/>
  <c r="E177" i="58" s="1"/>
  <c r="U173" i="58" s="1"/>
  <c r="E216" i="56"/>
  <c r="E217" i="56" s="1"/>
  <c r="E219" i="56" s="1"/>
  <c r="U215" i="56" s="1"/>
  <c r="E168" i="60"/>
  <c r="E169" i="60" s="1"/>
  <c r="E171" i="60" s="1"/>
  <c r="U167" i="60" s="1"/>
  <c r="E450" i="56"/>
  <c r="E451" i="56" s="1"/>
  <c r="E453" i="56" s="1"/>
  <c r="E68" i="59"/>
  <c r="E69" i="59" s="1"/>
  <c r="E457" i="56"/>
  <c r="E458" i="56" s="1"/>
  <c r="E460" i="56" s="1"/>
  <c r="E401" i="61"/>
  <c r="E402" i="61" s="1"/>
  <c r="E404" i="61" s="1"/>
  <c r="E222" i="59"/>
  <c r="E223" i="59" s="1"/>
  <c r="E225" i="59" s="1"/>
  <c r="U221" i="59" s="1"/>
  <c r="F65" i="25"/>
  <c r="F68" i="25" s="1"/>
  <c r="F346" i="25"/>
  <c r="F350" i="25" s="1"/>
  <c r="F251" i="25"/>
  <c r="F254" i="25" s="1"/>
  <c r="F293" i="25"/>
  <c r="G59" i="25"/>
  <c r="G62" i="25" s="1"/>
  <c r="F524" i="25"/>
  <c r="F503" i="25"/>
  <c r="F505" i="25" s="1"/>
  <c r="F506" i="25" s="1"/>
  <c r="F489" i="25"/>
  <c r="F491" i="25" s="1"/>
  <c r="F492" i="25" s="1"/>
  <c r="F281" i="25"/>
  <c r="F284" i="25" s="1"/>
  <c r="F119" i="25"/>
  <c r="F122" i="25" s="1"/>
  <c r="G287" i="25"/>
  <c r="G290" i="25" s="1"/>
  <c r="F427" i="25"/>
  <c r="F431" i="25" s="1"/>
  <c r="F420" i="25"/>
  <c r="F424" i="25" s="1"/>
  <c r="F35" i="56"/>
  <c r="F36" i="56" s="1"/>
  <c r="F37" i="56" s="1"/>
  <c r="F381" i="61"/>
  <c r="F385" i="61" s="1"/>
  <c r="F325" i="58"/>
  <c r="F329" i="58" s="1"/>
  <c r="F107" i="58"/>
  <c r="F107" i="62"/>
  <c r="F119" i="56"/>
  <c r="F173" i="56"/>
  <c r="F176" i="56" s="1"/>
  <c r="F420" i="57"/>
  <c r="F422" i="57" s="1"/>
  <c r="F423" i="57" s="1"/>
  <c r="F221" i="59"/>
  <c r="F222" i="59" s="1"/>
  <c r="F223" i="59" s="1"/>
  <c r="F95" i="57"/>
  <c r="F96" i="57" s="1"/>
  <c r="F97" i="57" s="1"/>
  <c r="F462" i="61"/>
  <c r="F464" i="61" s="1"/>
  <c r="F465" i="61" s="1"/>
  <c r="F311" i="58"/>
  <c r="F312" i="58" s="1"/>
  <c r="F313" i="58" s="1"/>
  <c r="F305" i="59"/>
  <c r="F306" i="59" s="1"/>
  <c r="F307" i="59" s="1"/>
  <c r="F299" i="58"/>
  <c r="F300" i="58" s="1"/>
  <c r="F301" i="58" s="1"/>
  <c r="F215" i="57"/>
  <c r="F77" i="62"/>
  <c r="F113" i="58"/>
  <c r="F114" i="58" s="1"/>
  <c r="F115" i="58" s="1"/>
  <c r="F29" i="60"/>
  <c r="F32" i="60" s="1"/>
  <c r="F353" i="56"/>
  <c r="F355" i="56" s="1"/>
  <c r="F356" i="56" s="1"/>
  <c r="F353" i="59"/>
  <c r="F355" i="59" s="1"/>
  <c r="F356" i="59" s="1"/>
  <c r="F293" i="59"/>
  <c r="F294" i="59" s="1"/>
  <c r="F295" i="59" s="1"/>
  <c r="F287" i="56"/>
  <c r="F288" i="56" s="1"/>
  <c r="F289" i="56" s="1"/>
  <c r="F287" i="60"/>
  <c r="F288" i="60" s="1"/>
  <c r="F289" i="60" s="1"/>
  <c r="F191" i="60"/>
  <c r="F192" i="60" s="1"/>
  <c r="F193" i="60" s="1"/>
  <c r="F125" i="59"/>
  <c r="F126" i="59" s="1"/>
  <c r="F127" i="59" s="1"/>
  <c r="F53" i="60"/>
  <c r="F54" i="60" s="1"/>
  <c r="F55" i="60" s="1"/>
  <c r="F47" i="58"/>
  <c r="F48" i="58" s="1"/>
  <c r="F49" i="58" s="1"/>
  <c r="F448" i="56"/>
  <c r="F450" i="56" s="1"/>
  <c r="F451" i="56" s="1"/>
  <c r="F448" i="59"/>
  <c r="F281" i="60"/>
  <c r="F275" i="61"/>
  <c r="F276" i="61" s="1"/>
  <c r="F277" i="61" s="1"/>
  <c r="F185" i="62"/>
  <c r="F186" i="62" s="1"/>
  <c r="F187" i="62" s="1"/>
  <c r="F360" i="61"/>
  <c r="F362" i="61" s="1"/>
  <c r="F363" i="61" s="1"/>
  <c r="F167" i="60"/>
  <c r="F168" i="60" s="1"/>
  <c r="F169" i="60" s="1"/>
  <c r="E505" i="57"/>
  <c r="E506" i="57" s="1"/>
  <c r="E508" i="57" s="1"/>
  <c r="E540" i="60"/>
  <c r="E541" i="60" s="1"/>
  <c r="E543" i="60" s="1"/>
  <c r="E162" i="58"/>
  <c r="E163" i="58" s="1"/>
  <c r="E165" i="58" s="1"/>
  <c r="E108" i="60"/>
  <c r="E109" i="60" s="1"/>
  <c r="E111" i="60" s="1"/>
  <c r="E334" i="60"/>
  <c r="E335" i="60" s="1"/>
  <c r="E337" i="60" s="1"/>
  <c r="E341" i="61"/>
  <c r="E342" i="61" s="1"/>
  <c r="E344" i="61" s="1"/>
  <c r="E162" i="59"/>
  <c r="E163" i="59" s="1"/>
  <c r="E165" i="59" s="1"/>
  <c r="F300" i="56"/>
  <c r="F301" i="56" s="1"/>
  <c r="F47" i="61"/>
  <c r="F48" i="61" s="1"/>
  <c r="F49" i="61" s="1"/>
  <c r="E526" i="56"/>
  <c r="E527" i="56" s="1"/>
  <c r="E529" i="56" s="1"/>
  <c r="E484" i="56"/>
  <c r="E485" i="56" s="1"/>
  <c r="E487" i="56" s="1"/>
  <c r="E512" i="61"/>
  <c r="E513" i="61" s="1"/>
  <c r="E515" i="61" s="1"/>
  <c r="E422" i="62"/>
  <c r="E423" i="62" s="1"/>
  <c r="E425" i="62" s="1"/>
  <c r="E362" i="62"/>
  <c r="E363" i="62" s="1"/>
  <c r="E365" i="62" s="1"/>
  <c r="E96" i="56"/>
  <c r="E97" i="56" s="1"/>
  <c r="E99" i="56" s="1"/>
  <c r="E270" i="59"/>
  <c r="E271" i="59" s="1"/>
  <c r="E273" i="59" s="1"/>
  <c r="U269" i="59" s="1"/>
  <c r="E126" i="59"/>
  <c r="E127" i="59" s="1"/>
  <c r="E129" i="59" s="1"/>
  <c r="F149" i="25"/>
  <c r="F152" i="25" s="1"/>
  <c r="F191" i="25"/>
  <c r="F192" i="25" s="1"/>
  <c r="F193" i="25" s="1"/>
  <c r="G119" i="25"/>
  <c r="G122" i="25" s="1"/>
  <c r="G339" i="25"/>
  <c r="G343" i="25" s="1"/>
  <c r="F325" i="57"/>
  <c r="F327" i="57" s="1"/>
  <c r="F328" i="57" s="1"/>
  <c r="F251" i="56"/>
  <c r="F252" i="56" s="1"/>
  <c r="F253" i="56" s="1"/>
  <c r="G143" i="25"/>
  <c r="F95" i="58"/>
  <c r="E512" i="56"/>
  <c r="E513" i="56" s="1"/>
  <c r="E515" i="56" s="1"/>
  <c r="E498" i="58"/>
  <c r="E499" i="58" s="1"/>
  <c r="E501" i="58" s="1"/>
  <c r="E526" i="60"/>
  <c r="E527" i="60" s="1"/>
  <c r="E529" i="60" s="1"/>
  <c r="E212" i="59"/>
  <c r="E213" i="59" s="1"/>
  <c r="E102" i="59"/>
  <c r="E103" i="59" s="1"/>
  <c r="E105" i="59" s="1"/>
  <c r="E422" i="56"/>
  <c r="E423" i="56" s="1"/>
  <c r="E425" i="56" s="1"/>
  <c r="G131" i="25"/>
  <c r="G132" i="25" s="1"/>
  <c r="G133" i="25" s="1"/>
  <c r="F311" i="25"/>
  <c r="F314" i="25" s="1"/>
  <c r="F388" i="25"/>
  <c r="F392" i="25" s="1"/>
  <c r="F23" i="25"/>
  <c r="F24" i="25" s="1"/>
  <c r="F25" i="25" s="1"/>
  <c r="F119" i="62"/>
  <c r="F517" i="62"/>
  <c r="F521" i="62" s="1"/>
  <c r="F475" i="60"/>
  <c r="F479" i="60" s="1"/>
  <c r="F367" i="60"/>
  <c r="F369" i="60" s="1"/>
  <c r="F370" i="60" s="1"/>
  <c r="F83" i="61"/>
  <c r="F84" i="61" s="1"/>
  <c r="F85" i="61" s="1"/>
  <c r="F131" i="56"/>
  <c r="F132" i="56" s="1"/>
  <c r="F133" i="56" s="1"/>
  <c r="F65" i="56"/>
  <c r="F66" i="56" s="1"/>
  <c r="F67" i="56" s="1"/>
  <c r="F209" i="58"/>
  <c r="F210" i="58" s="1"/>
  <c r="F211" i="58" s="1"/>
  <c r="F185" i="60"/>
  <c r="F186" i="60" s="1"/>
  <c r="F187" i="60" s="1"/>
  <c r="F41" i="59"/>
  <c r="F42" i="59" s="1"/>
  <c r="F43" i="59" s="1"/>
  <c r="E457" i="60"/>
  <c r="E458" i="60" s="1"/>
  <c r="E460" i="60" s="1"/>
  <c r="E436" i="60"/>
  <c r="E437" i="60" s="1"/>
  <c r="E439" i="60" s="1"/>
  <c r="E443" i="60"/>
  <c r="E444" i="60" s="1"/>
  <c r="E446" i="60" s="1"/>
  <c r="E505" i="61"/>
  <c r="E506" i="61" s="1"/>
  <c r="E508" i="61" s="1"/>
  <c r="E484" i="58"/>
  <c r="E485" i="58" s="1"/>
  <c r="E487" i="58" s="1"/>
  <c r="E327" i="62"/>
  <c r="E328" i="62" s="1"/>
  <c r="E330" i="62" s="1"/>
  <c r="E334" i="58"/>
  <c r="E335" i="58" s="1"/>
  <c r="E337" i="58" s="1"/>
  <c r="E18" i="58"/>
  <c r="E19" i="58" s="1"/>
  <c r="E21" i="58" s="1"/>
  <c r="E464" i="56"/>
  <c r="E465" i="56" s="1"/>
  <c r="E467" i="56" s="1"/>
  <c r="E18" i="59"/>
  <c r="E19" i="59" s="1"/>
  <c r="E21" i="59" s="1"/>
  <c r="E408" i="58"/>
  <c r="E409" i="58" s="1"/>
  <c r="E411" i="58" s="1"/>
  <c r="E369" i="60"/>
  <c r="E370" i="60" s="1"/>
  <c r="E372" i="60" s="1"/>
  <c r="E90" i="59"/>
  <c r="E91" i="59" s="1"/>
  <c r="E93" i="59" s="1"/>
  <c r="U89" i="59" s="1"/>
  <c r="G293" i="25"/>
  <c r="G294" i="25" s="1"/>
  <c r="G295" i="25" s="1"/>
  <c r="F167" i="25"/>
  <c r="F170" i="25" s="1"/>
  <c r="G406" i="25"/>
  <c r="F406" i="25"/>
  <c r="F161" i="25"/>
  <c r="E410" i="25"/>
  <c r="E108" i="25"/>
  <c r="E109" i="25" s="1"/>
  <c r="E110" i="25"/>
  <c r="F239" i="60"/>
  <c r="F227" i="62"/>
  <c r="F101" i="59"/>
  <c r="F482" i="56"/>
  <c r="F486" i="56" s="1"/>
  <c r="F531" i="60"/>
  <c r="F533" i="60" s="1"/>
  <c r="F534" i="60" s="1"/>
  <c r="F475" i="57"/>
  <c r="F367" i="59"/>
  <c r="F155" i="60"/>
  <c r="F95" i="61"/>
  <c r="E312" i="25"/>
  <c r="E313" i="25" s="1"/>
  <c r="E315" i="25" s="1"/>
  <c r="E336" i="25"/>
  <c r="F346" i="56"/>
  <c r="F41" i="25"/>
  <c r="F44" i="25" s="1"/>
  <c r="F245" i="61"/>
  <c r="F399" i="57"/>
  <c r="E180" i="25"/>
  <c r="E181" i="25" s="1"/>
  <c r="E182" i="25"/>
  <c r="E204" i="25"/>
  <c r="E205" i="25" s="1"/>
  <c r="E206" i="25"/>
  <c r="F53" i="25"/>
  <c r="F56" i="25" s="1"/>
  <c r="E144" i="25"/>
  <c r="E145" i="25" s="1"/>
  <c r="E146" i="25"/>
  <c r="E270" i="25"/>
  <c r="E271" i="25" s="1"/>
  <c r="E272" i="25"/>
  <c r="E401" i="25"/>
  <c r="E402" i="25" s="1"/>
  <c r="E403" i="25"/>
  <c r="E246" i="25"/>
  <c r="E247" i="25" s="1"/>
  <c r="E248" i="25"/>
  <c r="F233" i="25"/>
  <c r="F236" i="25" s="1"/>
  <c r="F71" i="25"/>
  <c r="F74" i="25" s="1"/>
  <c r="F257" i="25"/>
  <c r="F260" i="25" s="1"/>
  <c r="E26" i="25"/>
  <c r="E24" i="25"/>
  <c r="E25" i="25" s="1"/>
  <c r="F455" i="25"/>
  <c r="F459" i="25" s="1"/>
  <c r="F434" i="25"/>
  <c r="F438" i="25" s="1"/>
  <c r="G360" i="25"/>
  <c r="G364" i="25" s="1"/>
  <c r="F413" i="25"/>
  <c r="F417" i="25" s="1"/>
  <c r="F179" i="59"/>
  <c r="F83" i="25"/>
  <c r="F86" i="25" s="1"/>
  <c r="F209" i="25"/>
  <c r="F517" i="25"/>
  <c r="F519" i="25" s="1"/>
  <c r="F520" i="25" s="1"/>
  <c r="G374" i="25"/>
  <c r="G378" i="25" s="1"/>
  <c r="F399" i="25"/>
  <c r="E276" i="25"/>
  <c r="E277" i="25" s="1"/>
  <c r="E278" i="25"/>
  <c r="F455" i="57"/>
  <c r="F436" i="56"/>
  <c r="F437" i="56" s="1"/>
  <c r="F381" i="59"/>
  <c r="F252" i="58"/>
  <c r="F253" i="58" s="1"/>
  <c r="F346" i="58"/>
  <c r="F475" i="56"/>
  <c r="F475" i="62"/>
  <c r="F462" i="62"/>
  <c r="F305" i="57"/>
  <c r="F143" i="62"/>
  <c r="F59" i="58"/>
  <c r="F413" i="61"/>
  <c r="F263" i="57"/>
  <c r="F287" i="62"/>
  <c r="F448" i="58"/>
  <c r="F427" i="60"/>
  <c r="F374" i="59"/>
  <c r="F374" i="62"/>
  <c r="F281" i="58"/>
  <c r="F275" i="59"/>
  <c r="E264" i="25"/>
  <c r="E265" i="25" s="1"/>
  <c r="E267" i="25" s="1"/>
  <c r="F41" i="60"/>
  <c r="F339" i="57"/>
  <c r="F339" i="62"/>
  <c r="F269" i="58"/>
  <c r="F269" i="62"/>
  <c r="F80" i="25"/>
  <c r="E350" i="62"/>
  <c r="E348" i="62"/>
  <c r="E349" i="62" s="1"/>
  <c r="F179" i="25"/>
  <c r="F239" i="25"/>
  <c r="F242" i="25" s="1"/>
  <c r="F332" i="25"/>
  <c r="E252" i="25"/>
  <c r="E253" i="25" s="1"/>
  <c r="E254" i="25"/>
  <c r="F455" i="61"/>
  <c r="F434" i="60"/>
  <c r="F325" i="59"/>
  <c r="F325" i="62"/>
  <c r="F245" i="60"/>
  <c r="F346" i="59"/>
  <c r="F239" i="59"/>
  <c r="F233" i="57"/>
  <c r="F227" i="56"/>
  <c r="F227" i="61"/>
  <c r="F179" i="58"/>
  <c r="F420" i="59"/>
  <c r="F367" i="61"/>
  <c r="F89" i="61"/>
  <c r="F83" i="58"/>
  <c r="F83" i="62"/>
  <c r="F35" i="59"/>
  <c r="F17" i="56"/>
  <c r="F441" i="62"/>
  <c r="F332" i="60"/>
  <c r="F305" i="62"/>
  <c r="E306" i="25"/>
  <c r="E307" i="25" s="1"/>
  <c r="E309" i="25" s="1"/>
  <c r="F215" i="60"/>
  <c r="F143" i="58"/>
  <c r="F137" i="59"/>
  <c r="F77" i="60"/>
  <c r="F65" i="59"/>
  <c r="F65" i="62"/>
  <c r="E66" i="25"/>
  <c r="E67" i="25" s="1"/>
  <c r="E69" i="25" s="1"/>
  <c r="F113" i="56"/>
  <c r="F413" i="57"/>
  <c r="F161" i="56"/>
  <c r="F29" i="59"/>
  <c r="F353" i="58"/>
  <c r="F353" i="61"/>
  <c r="F293" i="62"/>
  <c r="E294" i="25"/>
  <c r="E295" i="25" s="1"/>
  <c r="E297" i="25" s="1"/>
  <c r="F191" i="59"/>
  <c r="F53" i="58"/>
  <c r="F374" i="56"/>
  <c r="F524" i="56"/>
  <c r="F528" i="56" s="1"/>
  <c r="F275" i="56"/>
  <c r="E162" i="25"/>
  <c r="E163" i="25" s="1"/>
  <c r="E164" i="25"/>
  <c r="E364" i="60"/>
  <c r="E362" i="60"/>
  <c r="E363" i="60" s="1"/>
  <c r="E126" i="25"/>
  <c r="E127" i="25" s="1"/>
  <c r="E129" i="25" s="1"/>
  <c r="F101" i="25"/>
  <c r="F89" i="25"/>
  <c r="F92" i="25" s="1"/>
  <c r="F197" i="25"/>
  <c r="F200" i="25" s="1"/>
  <c r="G95" i="25"/>
  <c r="G173" i="25"/>
  <c r="G176" i="25" s="1"/>
  <c r="G233" i="25"/>
  <c r="G236" i="25" s="1"/>
  <c r="F221" i="25"/>
  <c r="F224" i="25" s="1"/>
  <c r="F113" i="25"/>
  <c r="F116" i="25" s="1"/>
  <c r="F339" i="25"/>
  <c r="F343" i="25" s="1"/>
  <c r="E228" i="25"/>
  <c r="E229" i="25" s="1"/>
  <c r="E230" i="25"/>
  <c r="E44" i="25"/>
  <c r="F325" i="25"/>
  <c r="F475" i="25"/>
  <c r="F381" i="57"/>
  <c r="F455" i="58"/>
  <c r="F381" i="60"/>
  <c r="F325" i="56"/>
  <c r="E258" i="25"/>
  <c r="E259" i="25" s="1"/>
  <c r="E261" i="25" s="1"/>
  <c r="F107" i="56"/>
  <c r="F107" i="61"/>
  <c r="F346" i="62"/>
  <c r="F101" i="58"/>
  <c r="F101" i="62"/>
  <c r="F173" i="57"/>
  <c r="F173" i="60"/>
  <c r="F35" i="57"/>
  <c r="F517" i="57"/>
  <c r="F420" i="56"/>
  <c r="F367" i="58"/>
  <c r="F221" i="58"/>
  <c r="F221" i="62"/>
  <c r="F155" i="59"/>
  <c r="F89" i="57"/>
  <c r="F441" i="56"/>
  <c r="F441" i="59"/>
  <c r="F215" i="56"/>
  <c r="F149" i="62"/>
  <c r="F77" i="57"/>
  <c r="F71" i="58"/>
  <c r="F59" i="59"/>
  <c r="F413" i="60"/>
  <c r="F406" i="59"/>
  <c r="F406" i="62"/>
  <c r="F293" i="58"/>
  <c r="F287" i="59"/>
  <c r="F209" i="60"/>
  <c r="F131" i="57"/>
  <c r="F125" i="62"/>
  <c r="F23" i="62"/>
  <c r="F281" i="59"/>
  <c r="F275" i="60"/>
  <c r="F185" i="57"/>
  <c r="F339" i="60"/>
  <c r="F360" i="59"/>
  <c r="F269" i="59"/>
  <c r="F47" i="56"/>
  <c r="E542" i="62"/>
  <c r="E540" i="62"/>
  <c r="E541" i="62" s="1"/>
  <c r="E542" i="56"/>
  <c r="E540" i="56"/>
  <c r="E541" i="56" s="1"/>
  <c r="F367" i="62"/>
  <c r="F462" i="57"/>
  <c r="F462" i="60"/>
  <c r="F388" i="59"/>
  <c r="F388" i="62"/>
  <c r="F215" i="61"/>
  <c r="F149" i="58"/>
  <c r="E150" i="25"/>
  <c r="E151" i="25" s="1"/>
  <c r="E153" i="25" s="1"/>
  <c r="F77" i="61"/>
  <c r="F65" i="58"/>
  <c r="E72" i="25"/>
  <c r="E73" i="25" s="1"/>
  <c r="E75" i="25" s="1"/>
  <c r="F17" i="57"/>
  <c r="F17" i="61"/>
  <c r="F413" i="58"/>
  <c r="F263" i="56"/>
  <c r="F263" i="61"/>
  <c r="F161" i="58"/>
  <c r="F161" i="62"/>
  <c r="F360" i="56"/>
  <c r="F360" i="62"/>
  <c r="F167" i="58"/>
  <c r="E120" i="25"/>
  <c r="E121" i="25" s="1"/>
  <c r="E123" i="25" s="1"/>
  <c r="F89" i="58"/>
  <c r="F89" i="62"/>
  <c r="F35" i="60"/>
  <c r="F388" i="56"/>
  <c r="F332" i="58"/>
  <c r="F332" i="61"/>
  <c r="F299" i="60"/>
  <c r="F143" i="59"/>
  <c r="F137" i="60"/>
  <c r="F113" i="62"/>
  <c r="F406" i="56"/>
  <c r="F300" i="25"/>
  <c r="F301" i="25" s="1"/>
  <c r="F303" i="25" s="1"/>
  <c r="E300" i="25"/>
  <c r="E301" i="25" s="1"/>
  <c r="E303" i="25" s="1"/>
  <c r="F209" i="56"/>
  <c r="F209" i="61"/>
  <c r="F47" i="60"/>
  <c r="F510" i="59"/>
  <c r="F512" i="59" s="1"/>
  <c r="F513" i="59" s="1"/>
  <c r="F23" i="58"/>
  <c r="F427" i="58"/>
  <c r="F185" i="58"/>
  <c r="F257" i="60"/>
  <c r="F41" i="57"/>
  <c r="F314" i="58"/>
  <c r="F315" i="58" s="1"/>
  <c r="E452" i="58"/>
  <c r="E450" i="58"/>
  <c r="E451" i="58" s="1"/>
  <c r="E74" i="58"/>
  <c r="E72" i="58"/>
  <c r="E73" i="58" s="1"/>
  <c r="E156" i="25"/>
  <c r="E157" i="25" s="1"/>
  <c r="E159" i="25" s="1"/>
  <c r="E132" i="25"/>
  <c r="E133" i="25" s="1"/>
  <c r="E135" i="25" s="1"/>
  <c r="F245" i="57"/>
  <c r="E230" i="60"/>
  <c r="E228" i="60"/>
  <c r="E229" i="60" s="1"/>
  <c r="E86" i="60"/>
  <c r="E84" i="60"/>
  <c r="E85" i="60" s="1"/>
  <c r="E514" i="58"/>
  <c r="E512" i="58"/>
  <c r="E513" i="58" s="1"/>
  <c r="E78" i="25"/>
  <c r="E79" i="25" s="1"/>
  <c r="E81" i="25" s="1"/>
  <c r="E168" i="25"/>
  <c r="E169" i="25" s="1"/>
  <c r="E171" i="25" s="1"/>
  <c r="E210" i="25"/>
  <c r="E211" i="25" s="1"/>
  <c r="E213" i="25" s="1"/>
  <c r="G101" i="25"/>
  <c r="G102" i="25" s="1"/>
  <c r="G103" i="25" s="1"/>
  <c r="G275" i="25"/>
  <c r="G276" i="25" s="1"/>
  <c r="G277" i="25" s="1"/>
  <c r="F215" i="25"/>
  <c r="F218" i="25" s="1"/>
  <c r="G113" i="25"/>
  <c r="G114" i="25" s="1"/>
  <c r="G115" i="25" s="1"/>
  <c r="G47" i="25"/>
  <c r="G50" i="25" s="1"/>
  <c r="F131" i="25"/>
  <c r="G29" i="25"/>
  <c r="G89" i="25"/>
  <c r="G90" i="25" s="1"/>
  <c r="G91" i="25" s="1"/>
  <c r="F125" i="25"/>
  <c r="F128" i="25" s="1"/>
  <c r="F29" i="25"/>
  <c r="F367" i="25"/>
  <c r="F371" i="25" s="1"/>
  <c r="E114" i="25"/>
  <c r="E115" i="25" s="1"/>
  <c r="E116" i="25"/>
  <c r="G332" i="25"/>
  <c r="F441" i="25"/>
  <c r="F445" i="25" s="1"/>
  <c r="F455" i="59"/>
  <c r="F381" i="58"/>
  <c r="F251" i="60"/>
  <c r="F346" i="57"/>
  <c r="F239" i="56"/>
  <c r="F233" i="62"/>
  <c r="F101" i="60"/>
  <c r="F179" i="60"/>
  <c r="F119" i="61"/>
  <c r="F489" i="60"/>
  <c r="F491" i="60" s="1"/>
  <c r="F492" i="60" s="1"/>
  <c r="F475" i="59"/>
  <c r="F420" i="60"/>
  <c r="F155" i="57"/>
  <c r="F83" i="60"/>
  <c r="F35" i="61"/>
  <c r="F441" i="57"/>
  <c r="F441" i="60"/>
  <c r="F311" i="62"/>
  <c r="F305" i="61"/>
  <c r="F149" i="59"/>
  <c r="F137" i="56"/>
  <c r="F77" i="58"/>
  <c r="F59" i="60"/>
  <c r="F17" i="58"/>
  <c r="F17" i="62"/>
  <c r="F413" i="59"/>
  <c r="F263" i="58"/>
  <c r="F161" i="59"/>
  <c r="F29" i="61"/>
  <c r="F406" i="57"/>
  <c r="F406" i="60"/>
  <c r="F203" i="59"/>
  <c r="F197" i="60"/>
  <c r="F191" i="57"/>
  <c r="F191" i="61"/>
  <c r="F131" i="58"/>
  <c r="F131" i="62"/>
  <c r="F23" i="59"/>
  <c r="F281" i="57"/>
  <c r="E192" i="25"/>
  <c r="E193" i="25" s="1"/>
  <c r="E195" i="25" s="1"/>
  <c r="F41" i="58"/>
  <c r="F41" i="62"/>
  <c r="F167" i="57"/>
  <c r="F83" i="57"/>
  <c r="F209" i="57"/>
  <c r="F119" i="57"/>
  <c r="E218" i="60"/>
  <c r="E216" i="60"/>
  <c r="E217" i="60" s="1"/>
  <c r="E74" i="60"/>
  <c r="E72" i="60"/>
  <c r="E73" i="60" s="1"/>
  <c r="F77" i="56"/>
  <c r="F346" i="60"/>
  <c r="F233" i="58"/>
  <c r="F367" i="56"/>
  <c r="F462" i="58"/>
  <c r="F388" i="58"/>
  <c r="F388" i="60"/>
  <c r="F332" i="62"/>
  <c r="F299" i="61"/>
  <c r="F143" i="56"/>
  <c r="F59" i="56"/>
  <c r="F413" i="62"/>
  <c r="F263" i="62"/>
  <c r="F29" i="58"/>
  <c r="F353" i="62"/>
  <c r="F427" i="59"/>
  <c r="F281" i="56"/>
  <c r="F269" i="60"/>
  <c r="F167" i="56"/>
  <c r="F137" i="57"/>
  <c r="E204" i="60"/>
  <c r="E205" i="60" s="1"/>
  <c r="E206" i="60"/>
  <c r="E60" i="60"/>
  <c r="E61" i="60" s="1"/>
  <c r="E62" i="60"/>
  <c r="E385" i="62"/>
  <c r="E383" i="62"/>
  <c r="E384" i="62" s="1"/>
  <c r="E357" i="62"/>
  <c r="E355" i="62"/>
  <c r="E356" i="62" s="1"/>
  <c r="F17" i="25"/>
  <c r="F374" i="25"/>
  <c r="F378" i="25" s="1"/>
  <c r="E90" i="25"/>
  <c r="E91" i="25" s="1"/>
  <c r="E92" i="25"/>
  <c r="E477" i="25"/>
  <c r="E478" i="25" s="1"/>
  <c r="E479" i="25"/>
  <c r="F203" i="25"/>
  <c r="F206" i="25" s="1"/>
  <c r="F137" i="25"/>
  <c r="F140" i="25" s="1"/>
  <c r="G221" i="25"/>
  <c r="G222" i="25" s="1"/>
  <c r="G223" i="25" s="1"/>
  <c r="F305" i="25"/>
  <c r="F308" i="25" s="1"/>
  <c r="F287" i="25"/>
  <c r="F290" i="25" s="1"/>
  <c r="F173" i="25"/>
  <c r="F381" i="25"/>
  <c r="F385" i="25" s="1"/>
  <c r="E30" i="25"/>
  <c r="E31" i="25" s="1"/>
  <c r="E32" i="25"/>
  <c r="E36" i="25"/>
  <c r="E37" i="25" s="1"/>
  <c r="E38" i="25"/>
  <c r="G346" i="25"/>
  <c r="G350" i="25" s="1"/>
  <c r="F455" i="56"/>
  <c r="F455" i="62"/>
  <c r="F325" i="60"/>
  <c r="F251" i="57"/>
  <c r="F107" i="59"/>
  <c r="E240" i="25"/>
  <c r="E241" i="25" s="1"/>
  <c r="E243" i="25" s="1"/>
  <c r="F173" i="62"/>
  <c r="F427" i="56"/>
  <c r="F221" i="60"/>
  <c r="F155" i="61"/>
  <c r="F89" i="59"/>
  <c r="F332" i="59"/>
  <c r="F311" i="59"/>
  <c r="F143" i="60"/>
  <c r="F137" i="58"/>
  <c r="F65" i="57"/>
  <c r="F59" i="61"/>
  <c r="F413" i="56"/>
  <c r="F29" i="57"/>
  <c r="F293" i="60"/>
  <c r="F287" i="57"/>
  <c r="F287" i="61"/>
  <c r="F209" i="62"/>
  <c r="E138" i="25"/>
  <c r="E139" i="25" s="1"/>
  <c r="E141" i="25" s="1"/>
  <c r="F53" i="57"/>
  <c r="F47" i="62"/>
  <c r="F510" i="61"/>
  <c r="F23" i="60"/>
  <c r="F427" i="62"/>
  <c r="F374" i="58"/>
  <c r="F374" i="60"/>
  <c r="F281" i="61"/>
  <c r="F275" i="58"/>
  <c r="F275" i="62"/>
  <c r="F185" i="59"/>
  <c r="F524" i="57"/>
  <c r="F526" i="57" s="1"/>
  <c r="F527" i="57" s="1"/>
  <c r="F360" i="57"/>
  <c r="F269" i="57"/>
  <c r="F296" i="59"/>
  <c r="F302" i="56"/>
  <c r="F227" i="25"/>
  <c r="F245" i="25"/>
  <c r="G299" i="25"/>
  <c r="G300" i="25" s="1"/>
  <c r="G301" i="25" s="1"/>
  <c r="G353" i="25"/>
  <c r="G357" i="25" s="1"/>
  <c r="E329" i="25"/>
  <c r="E327" i="25"/>
  <c r="E328" i="25" s="1"/>
  <c r="F434" i="59"/>
  <c r="F325" i="61"/>
  <c r="F346" i="61"/>
  <c r="F233" i="59"/>
  <c r="F101" i="57"/>
  <c r="F179" i="56"/>
  <c r="F179" i="61"/>
  <c r="F173" i="58"/>
  <c r="F381" i="56"/>
  <c r="F155" i="56"/>
  <c r="E102" i="25"/>
  <c r="E103" i="25" s="1"/>
  <c r="E105" i="25" s="1"/>
  <c r="F388" i="57"/>
  <c r="F332" i="57"/>
  <c r="F305" i="56"/>
  <c r="F299" i="57"/>
  <c r="E222" i="25"/>
  <c r="E223" i="25" s="1"/>
  <c r="E225" i="25" s="1"/>
  <c r="F149" i="60"/>
  <c r="F77" i="59"/>
  <c r="F71" i="60"/>
  <c r="F263" i="60"/>
  <c r="F161" i="60"/>
  <c r="F353" i="57"/>
  <c r="F353" i="60"/>
  <c r="F293" i="56"/>
  <c r="F197" i="57"/>
  <c r="F125" i="60"/>
  <c r="F448" i="57"/>
  <c r="F448" i="60"/>
  <c r="F427" i="57"/>
  <c r="F374" i="61"/>
  <c r="F269" i="61"/>
  <c r="F254" i="56"/>
  <c r="E308" i="62"/>
  <c r="E306" i="62"/>
  <c r="E307" i="62" s="1"/>
  <c r="F434" i="62"/>
  <c r="F239" i="58"/>
  <c r="F239" i="62"/>
  <c r="F227" i="60"/>
  <c r="F101" i="61"/>
  <c r="F119" i="58"/>
  <c r="F475" i="58"/>
  <c r="F420" i="61"/>
  <c r="F367" i="57"/>
  <c r="F221" i="57"/>
  <c r="F89" i="60"/>
  <c r="F35" i="62"/>
  <c r="F462" i="59"/>
  <c r="F441" i="58"/>
  <c r="F441" i="61"/>
  <c r="F215" i="59"/>
  <c r="F143" i="57"/>
  <c r="F137" i="62"/>
  <c r="F65" i="61"/>
  <c r="F113" i="57"/>
  <c r="F113" i="60"/>
  <c r="F161" i="57"/>
  <c r="F83" i="56"/>
  <c r="F406" i="58"/>
  <c r="F406" i="61"/>
  <c r="E216" i="25"/>
  <c r="E217" i="25" s="1"/>
  <c r="E219" i="25" s="1"/>
  <c r="F203" i="60"/>
  <c r="F191" i="58"/>
  <c r="F510" i="62"/>
  <c r="E282" i="25"/>
  <c r="E283" i="25" s="1"/>
  <c r="E285" i="25" s="1"/>
  <c r="F167" i="62"/>
  <c r="E357" i="57"/>
  <c r="E355" i="57"/>
  <c r="E356" i="57" s="1"/>
  <c r="E417" i="56"/>
  <c r="E415" i="56"/>
  <c r="E416" i="56" s="1"/>
  <c r="F83" i="59"/>
  <c r="E198" i="25"/>
  <c r="E199" i="25" s="1"/>
  <c r="E201" i="25" s="1"/>
  <c r="E54" i="25"/>
  <c r="E55" i="25" s="1"/>
  <c r="E57" i="25" s="1"/>
  <c r="F374" i="57"/>
  <c r="F95" i="56"/>
  <c r="E443" i="62"/>
  <c r="E444" i="62" s="1"/>
  <c r="E445" i="62"/>
  <c r="E276" i="60"/>
  <c r="E277" i="60" s="1"/>
  <c r="E278" i="60"/>
  <c r="E132" i="60"/>
  <c r="E133" i="60" s="1"/>
  <c r="E134" i="60"/>
  <c r="E343" i="59"/>
  <c r="E341" i="59"/>
  <c r="E342" i="59" s="1"/>
  <c r="E252" i="58"/>
  <c r="E253" i="58" s="1"/>
  <c r="E254" i="58"/>
  <c r="E110" i="58"/>
  <c r="E108" i="58"/>
  <c r="E109" i="58" s="1"/>
  <c r="E276" i="56"/>
  <c r="E277" i="56" s="1"/>
  <c r="E278" i="56"/>
  <c r="E80" i="58"/>
  <c r="E78" i="58"/>
  <c r="E79" i="58" s="1"/>
  <c r="E120" i="60"/>
  <c r="E121" i="60" s="1"/>
  <c r="E122" i="60"/>
  <c r="E401" i="59"/>
  <c r="E402" i="59" s="1"/>
  <c r="E403" i="59"/>
  <c r="E466" i="62"/>
  <c r="E464" i="62"/>
  <c r="E465" i="62" s="1"/>
  <c r="E385" i="60"/>
  <c r="E383" i="60"/>
  <c r="E384" i="60" s="1"/>
  <c r="E266" i="56"/>
  <c r="E264" i="56"/>
  <c r="E265" i="56" s="1"/>
  <c r="E254" i="60"/>
  <c r="E252" i="60"/>
  <c r="E253" i="60" s="1"/>
  <c r="E392" i="59"/>
  <c r="E390" i="59"/>
  <c r="E391" i="59" s="1"/>
  <c r="E452" i="57"/>
  <c r="E450" i="57"/>
  <c r="E451" i="57" s="1"/>
  <c r="E403" i="56"/>
  <c r="E401" i="56"/>
  <c r="E402" i="56" s="1"/>
  <c r="E264" i="60"/>
  <c r="E265" i="60" s="1"/>
  <c r="E267" i="60" s="1"/>
  <c r="E327" i="59"/>
  <c r="E328" i="59" s="1"/>
  <c r="E329" i="59"/>
  <c r="E246" i="60"/>
  <c r="E247" i="60" s="1"/>
  <c r="E248" i="60"/>
  <c r="E422" i="59"/>
  <c r="E423" i="59" s="1"/>
  <c r="E425" i="59" s="1"/>
  <c r="E429" i="58"/>
  <c r="E430" i="58" s="1"/>
  <c r="E431" i="58"/>
  <c r="E401" i="58"/>
  <c r="E402" i="58" s="1"/>
  <c r="E403" i="58"/>
  <c r="E378" i="58"/>
  <c r="E376" i="58"/>
  <c r="E377" i="58" s="1"/>
  <c r="E392" i="58"/>
  <c r="E390" i="58"/>
  <c r="E391" i="58" s="1"/>
  <c r="E182" i="58"/>
  <c r="E180" i="58"/>
  <c r="E181" i="58" s="1"/>
  <c r="E38" i="58"/>
  <c r="E36" i="58"/>
  <c r="E37" i="58" s="1"/>
  <c r="E479" i="60"/>
  <c r="E477" i="60"/>
  <c r="E478" i="60" s="1"/>
  <c r="E512" i="59"/>
  <c r="E513" i="59" s="1"/>
  <c r="E515" i="59" s="1"/>
  <c r="E50" i="60"/>
  <c r="E48" i="60"/>
  <c r="E49" i="60" s="1"/>
  <c r="E457" i="58"/>
  <c r="E458" i="58" s="1"/>
  <c r="E459" i="58"/>
  <c r="E519" i="56"/>
  <c r="E520" i="56" s="1"/>
  <c r="E522" i="56" s="1"/>
  <c r="E443" i="61"/>
  <c r="E444" i="61" s="1"/>
  <c r="E445" i="61"/>
  <c r="E329" i="60"/>
  <c r="E327" i="60"/>
  <c r="E328" i="60" s="1"/>
  <c r="E180" i="60"/>
  <c r="E181" i="60" s="1"/>
  <c r="E182" i="60"/>
  <c r="E36" i="60"/>
  <c r="E37" i="60" s="1"/>
  <c r="E38" i="60"/>
  <c r="E357" i="58"/>
  <c r="E355" i="58"/>
  <c r="E356" i="58" s="1"/>
  <c r="E18" i="25"/>
  <c r="E19" i="25" s="1"/>
  <c r="E20" i="25"/>
  <c r="E429" i="62"/>
  <c r="E430" i="62" s="1"/>
  <c r="E431" i="62"/>
  <c r="E308" i="57"/>
  <c r="E306" i="57"/>
  <c r="E307" i="57" s="1"/>
  <c r="E164" i="57"/>
  <c r="E162" i="57"/>
  <c r="E163" i="57" s="1"/>
  <c r="E20" i="57"/>
  <c r="E18" i="57"/>
  <c r="E19" i="57" s="1"/>
  <c r="E302" i="60"/>
  <c r="E300" i="60"/>
  <c r="E301" i="60" s="1"/>
  <c r="E156" i="60"/>
  <c r="E157" i="60" s="1"/>
  <c r="E158" i="60"/>
  <c r="E438" i="59"/>
  <c r="E436" i="59"/>
  <c r="E437" i="59" s="1"/>
  <c r="E355" i="56"/>
  <c r="E356" i="56" s="1"/>
  <c r="E357" i="56"/>
  <c r="E477" i="56"/>
  <c r="E478" i="56" s="1"/>
  <c r="E480" i="56" s="1"/>
  <c r="E276" i="58"/>
  <c r="E277" i="58" s="1"/>
  <c r="E278" i="58"/>
  <c r="E132" i="58"/>
  <c r="E133" i="58" s="1"/>
  <c r="E134" i="58"/>
  <c r="E296" i="57"/>
  <c r="E294" i="57"/>
  <c r="E295" i="57" s="1"/>
  <c r="E152" i="57"/>
  <c r="E150" i="57"/>
  <c r="E151" i="57" s="1"/>
  <c r="E290" i="60"/>
  <c r="E288" i="60"/>
  <c r="E289" i="60" s="1"/>
  <c r="E383" i="61"/>
  <c r="E384" i="61" s="1"/>
  <c r="E385" i="61"/>
  <c r="E378" i="59"/>
  <c r="E376" i="59"/>
  <c r="E377" i="59" s="1"/>
  <c r="E120" i="58"/>
  <c r="E121" i="58" s="1"/>
  <c r="E122" i="58"/>
  <c r="E282" i="57"/>
  <c r="E283" i="57" s="1"/>
  <c r="E284" i="57"/>
  <c r="E401" i="57"/>
  <c r="E402" i="57" s="1"/>
  <c r="E403" i="57"/>
  <c r="E170" i="58"/>
  <c r="E168" i="58"/>
  <c r="E169" i="58" s="1"/>
  <c r="E479" i="61"/>
  <c r="E477" i="61"/>
  <c r="E478" i="61" s="1"/>
  <c r="E327" i="56"/>
  <c r="E328" i="56" s="1"/>
  <c r="E329" i="56"/>
  <c r="E156" i="56"/>
  <c r="E157" i="56" s="1"/>
  <c r="E159" i="56" s="1"/>
  <c r="E464" i="61"/>
  <c r="E465" i="61" s="1"/>
  <c r="E467" i="61" s="1"/>
  <c r="E282" i="60"/>
  <c r="E283" i="60" s="1"/>
  <c r="E284" i="60"/>
  <c r="E392" i="57"/>
  <c r="E390" i="57"/>
  <c r="E391" i="57" s="1"/>
  <c r="E491" i="61"/>
  <c r="E492" i="61" s="1"/>
  <c r="E493" i="61"/>
  <c r="E350" i="60"/>
  <c r="E348" i="60"/>
  <c r="E349" i="60" s="1"/>
  <c r="E302" i="58"/>
  <c r="E300" i="58"/>
  <c r="E301" i="58" s="1"/>
  <c r="E156" i="58"/>
  <c r="E157" i="58" s="1"/>
  <c r="E158" i="58"/>
  <c r="E415" i="61"/>
  <c r="E416" i="61" s="1"/>
  <c r="E417" i="61"/>
  <c r="E424" i="57"/>
  <c r="E422" i="57"/>
  <c r="E423" i="57" s="1"/>
  <c r="E26" i="56"/>
  <c r="E24" i="56"/>
  <c r="E25" i="56" s="1"/>
  <c r="E452" i="62"/>
  <c r="E450" i="62"/>
  <c r="E451" i="62" s="1"/>
  <c r="E364" i="57"/>
  <c r="E362" i="57"/>
  <c r="E363" i="57" s="1"/>
  <c r="E270" i="60"/>
  <c r="E271" i="60" s="1"/>
  <c r="E272" i="60"/>
  <c r="E288" i="58"/>
  <c r="E289" i="58" s="1"/>
  <c r="E291" i="58" s="1"/>
  <c r="E270" i="58"/>
  <c r="E271" i="58" s="1"/>
  <c r="E272" i="58"/>
  <c r="E126" i="58"/>
  <c r="E127" i="58" s="1"/>
  <c r="E128" i="58"/>
  <c r="E408" i="57"/>
  <c r="E409" i="57" s="1"/>
  <c r="E411" i="57" s="1"/>
  <c r="E341" i="60"/>
  <c r="E342" i="60" s="1"/>
  <c r="E343" i="60"/>
  <c r="E477" i="62"/>
  <c r="E478" i="62" s="1"/>
  <c r="E479" i="62"/>
  <c r="E146" i="58"/>
  <c r="E144" i="58"/>
  <c r="E145" i="58" s="1"/>
  <c r="E300" i="56"/>
  <c r="E301" i="56" s="1"/>
  <c r="E302" i="56"/>
  <c r="E392" i="61"/>
  <c r="E390" i="61"/>
  <c r="E391" i="61" s="1"/>
  <c r="E260" i="60"/>
  <c r="E258" i="60"/>
  <c r="E259" i="60" s="1"/>
  <c r="E371" i="61"/>
  <c r="E369" i="61"/>
  <c r="E370" i="61" s="1"/>
  <c r="E240" i="60"/>
  <c r="E241" i="60" s="1"/>
  <c r="E243" i="60" s="1"/>
  <c r="U239" i="60" s="1"/>
  <c r="E252" i="56"/>
  <c r="E253" i="56" s="1"/>
  <c r="E254" i="56"/>
  <c r="E108" i="56"/>
  <c r="E109" i="56" s="1"/>
  <c r="E110" i="56"/>
  <c r="E327" i="58"/>
  <c r="E328" i="58" s="1"/>
  <c r="E330" i="58" s="1"/>
  <c r="E66" i="58"/>
  <c r="E67" i="58" s="1"/>
  <c r="E68" i="58"/>
  <c r="E270" i="57"/>
  <c r="E271" i="57" s="1"/>
  <c r="E272" i="57"/>
  <c r="E355" i="61"/>
  <c r="E356" i="61" s="1"/>
  <c r="E358" i="61" s="1"/>
  <c r="E24" i="60"/>
  <c r="E25" i="60" s="1"/>
  <c r="E27" i="60" s="1"/>
  <c r="E230" i="58"/>
  <c r="E228" i="58"/>
  <c r="E229" i="58" s="1"/>
  <c r="E242" i="56"/>
  <c r="E240" i="56"/>
  <c r="E241" i="56" s="1"/>
  <c r="E401" i="62"/>
  <c r="E402" i="62" s="1"/>
  <c r="E403" i="62"/>
  <c r="E54" i="58"/>
  <c r="E55" i="58" s="1"/>
  <c r="E56" i="58"/>
  <c r="E116" i="57"/>
  <c r="E114" i="57"/>
  <c r="E115" i="57" s="1"/>
  <c r="E383" i="56"/>
  <c r="E384" i="56" s="1"/>
  <c r="E385" i="56"/>
  <c r="E228" i="56"/>
  <c r="E229" i="56" s="1"/>
  <c r="E230" i="56"/>
  <c r="E84" i="56"/>
  <c r="E85" i="56" s="1"/>
  <c r="E86" i="56"/>
  <c r="E410" i="59"/>
  <c r="E408" i="59"/>
  <c r="E409" i="59" s="1"/>
  <c r="E312" i="58"/>
  <c r="E313" i="58" s="1"/>
  <c r="E315" i="58" s="1"/>
  <c r="U311" i="58" s="1"/>
  <c r="E24" i="58"/>
  <c r="E25" i="58" s="1"/>
  <c r="E27" i="58" s="1"/>
  <c r="E186" i="58"/>
  <c r="E187" i="58" s="1"/>
  <c r="E188" i="58"/>
  <c r="E42" i="58"/>
  <c r="E43" i="58" s="1"/>
  <c r="E44" i="58"/>
  <c r="E204" i="58"/>
  <c r="E205" i="58" s="1"/>
  <c r="E206" i="58"/>
  <c r="E60" i="58"/>
  <c r="E61" i="58" s="1"/>
  <c r="E62" i="58"/>
  <c r="E72" i="56"/>
  <c r="E73" i="56" s="1"/>
  <c r="E74" i="56"/>
  <c r="E364" i="58"/>
  <c r="E362" i="58"/>
  <c r="E363" i="58" s="1"/>
  <c r="E30" i="58"/>
  <c r="E31" i="58" s="1"/>
  <c r="E32" i="58"/>
  <c r="E50" i="58"/>
  <c r="E48" i="58"/>
  <c r="E49" i="58" s="1"/>
  <c r="E204" i="56"/>
  <c r="E205" i="56" s="1"/>
  <c r="E206" i="56"/>
  <c r="E60" i="56"/>
  <c r="E61" i="56" s="1"/>
  <c r="E62" i="56"/>
  <c r="E294" i="62"/>
  <c r="E295" i="62" s="1"/>
  <c r="E297" i="62" s="1"/>
  <c r="U293" i="62" s="1"/>
  <c r="E192" i="58"/>
  <c r="E193" i="58" s="1"/>
  <c r="E195" i="58" s="1"/>
  <c r="E96" i="58"/>
  <c r="E97" i="58" s="1"/>
  <c r="E99" i="58" s="1"/>
  <c r="U95" i="58" s="1"/>
  <c r="E194" i="56"/>
  <c r="E192" i="56"/>
  <c r="E193" i="56" s="1"/>
  <c r="E457" i="57"/>
  <c r="E458" i="57" s="1"/>
  <c r="E459" i="57"/>
  <c r="E210" i="57"/>
  <c r="E211" i="57" s="1"/>
  <c r="E212" i="57"/>
  <c r="E66" i="57"/>
  <c r="E67" i="57" s="1"/>
  <c r="E68" i="57"/>
  <c r="E174" i="57"/>
  <c r="E175" i="57" s="1"/>
  <c r="E176" i="57"/>
  <c r="E450" i="61"/>
  <c r="E451" i="61" s="1"/>
  <c r="E453" i="61" s="1"/>
  <c r="E479" i="58"/>
  <c r="E477" i="58"/>
  <c r="E478" i="58" s="1"/>
  <c r="E415" i="58"/>
  <c r="E416" i="58" s="1"/>
  <c r="E417" i="58"/>
  <c r="E50" i="56"/>
  <c r="E48" i="56"/>
  <c r="E49" i="56" s="1"/>
  <c r="E306" i="60"/>
  <c r="E307" i="60" s="1"/>
  <c r="E309" i="60" s="1"/>
  <c r="E477" i="57"/>
  <c r="E478" i="57" s="1"/>
  <c r="E479" i="57"/>
  <c r="E371" i="56"/>
  <c r="E369" i="56"/>
  <c r="E370" i="56" s="1"/>
  <c r="E180" i="56"/>
  <c r="E181" i="56" s="1"/>
  <c r="E182" i="56"/>
  <c r="E36" i="56"/>
  <c r="E37" i="56" s="1"/>
  <c r="E38" i="56"/>
  <c r="E132" i="56"/>
  <c r="E133" i="56" s="1"/>
  <c r="E135" i="56" s="1"/>
  <c r="E152" i="58"/>
  <c r="E150" i="58"/>
  <c r="E151" i="58" s="1"/>
  <c r="E415" i="59"/>
  <c r="E416" i="59" s="1"/>
  <c r="E417" i="59"/>
  <c r="E415" i="57"/>
  <c r="E416" i="57" s="1"/>
  <c r="E417" i="57"/>
  <c r="E457" i="62"/>
  <c r="E458" i="62" s="1"/>
  <c r="E459" i="62"/>
  <c r="E457" i="61"/>
  <c r="E458" i="61" s="1"/>
  <c r="E459" i="61"/>
  <c r="E282" i="58"/>
  <c r="E283" i="58" s="1"/>
  <c r="E284" i="58"/>
  <c r="E138" i="58"/>
  <c r="E139" i="58" s="1"/>
  <c r="E140" i="58"/>
  <c r="E429" i="57"/>
  <c r="E430" i="57" s="1"/>
  <c r="E431" i="57"/>
  <c r="E80" i="57"/>
  <c r="E78" i="57"/>
  <c r="E79" i="57" s="1"/>
  <c r="E198" i="57"/>
  <c r="E199" i="57" s="1"/>
  <c r="E200" i="57"/>
  <c r="E54" i="57"/>
  <c r="E55" i="57" s="1"/>
  <c r="E56" i="57"/>
  <c r="E246" i="58"/>
  <c r="E247" i="58" s="1"/>
  <c r="E248" i="58"/>
  <c r="E186" i="57"/>
  <c r="E187" i="57" s="1"/>
  <c r="E188" i="57"/>
  <c r="E102" i="58"/>
  <c r="E103" i="58" s="1"/>
  <c r="E105" i="58" s="1"/>
  <c r="E42" i="57"/>
  <c r="E43" i="57" s="1"/>
  <c r="E45" i="57" s="1"/>
  <c r="U41" i="57" s="1"/>
  <c r="E519" i="25"/>
  <c r="E520" i="25" s="1"/>
  <c r="E521" i="25"/>
  <c r="E491" i="25"/>
  <c r="E492" i="25" s="1"/>
  <c r="E493" i="25"/>
  <c r="E505" i="25"/>
  <c r="E506" i="25" s="1"/>
  <c r="E507" i="25"/>
  <c r="F517" i="58"/>
  <c r="F503" i="60"/>
  <c r="F524" i="61"/>
  <c r="E535" i="58"/>
  <c r="E533" i="58"/>
  <c r="E534" i="58" s="1"/>
  <c r="E521" i="58"/>
  <c r="E519" i="58"/>
  <c r="E520" i="58" s="1"/>
  <c r="E519" i="59"/>
  <c r="E520" i="59" s="1"/>
  <c r="E521" i="59"/>
  <c r="F531" i="25"/>
  <c r="F531" i="59"/>
  <c r="F503" i="58"/>
  <c r="F538" i="56"/>
  <c r="F510" i="56"/>
  <c r="F524" i="59"/>
  <c r="F538" i="25"/>
  <c r="F542" i="25" s="1"/>
  <c r="F517" i="60"/>
  <c r="F489" i="57"/>
  <c r="F489" i="59"/>
  <c r="F510" i="58"/>
  <c r="E484" i="25"/>
  <c r="E485" i="25" s="1"/>
  <c r="E487" i="25" s="1"/>
  <c r="E484" i="57"/>
  <c r="E485" i="57" s="1"/>
  <c r="E487" i="57" s="1"/>
  <c r="F482" i="60"/>
  <c r="F503" i="62"/>
  <c r="F538" i="57"/>
  <c r="F538" i="59"/>
  <c r="F538" i="61"/>
  <c r="F524" i="60"/>
  <c r="E540" i="59"/>
  <c r="E541" i="59" s="1"/>
  <c r="E543" i="59" s="1"/>
  <c r="E491" i="56"/>
  <c r="E492" i="56" s="1"/>
  <c r="E505" i="60"/>
  <c r="E506" i="60" s="1"/>
  <c r="E508" i="60" s="1"/>
  <c r="E512" i="62"/>
  <c r="E513" i="62" s="1"/>
  <c r="E515" i="62" s="1"/>
  <c r="F496" i="25"/>
  <c r="F482" i="62"/>
  <c r="F531" i="61"/>
  <c r="F538" i="60"/>
  <c r="F510" i="57"/>
  <c r="F496" i="59"/>
  <c r="E505" i="62"/>
  <c r="E506" i="62" s="1"/>
  <c r="E507" i="62"/>
  <c r="E533" i="62"/>
  <c r="E534" i="62" s="1"/>
  <c r="E535" i="62"/>
  <c r="E519" i="62"/>
  <c r="E520" i="62" s="1"/>
  <c r="E521" i="62"/>
  <c r="E526" i="58"/>
  <c r="E527" i="58" s="1"/>
  <c r="E529" i="58" s="1"/>
  <c r="F517" i="59"/>
  <c r="F517" i="56"/>
  <c r="E491" i="62"/>
  <c r="E492" i="62" s="1"/>
  <c r="E493" i="62"/>
  <c r="F482" i="58"/>
  <c r="F531" i="56"/>
  <c r="F531" i="62"/>
  <c r="F503" i="56"/>
  <c r="F524" i="62"/>
  <c r="E498" i="25"/>
  <c r="E499" i="25" s="1"/>
  <c r="E501" i="25" s="1"/>
  <c r="E533" i="61"/>
  <c r="E534" i="61" s="1"/>
  <c r="E536" i="61" s="1"/>
  <c r="E526" i="62"/>
  <c r="E527" i="62" s="1"/>
  <c r="E529" i="62" s="1"/>
  <c r="E533" i="25"/>
  <c r="E534" i="25" s="1"/>
  <c r="E535" i="25"/>
  <c r="F482" i="25"/>
  <c r="F486" i="25" s="1"/>
  <c r="F503" i="57"/>
  <c r="F489" i="58"/>
  <c r="F524" i="58"/>
  <c r="F496" i="56"/>
  <c r="F496" i="62"/>
  <c r="E521" i="61"/>
  <c r="E519" i="61"/>
  <c r="E520" i="61" s="1"/>
  <c r="E505" i="59"/>
  <c r="E506" i="59" s="1"/>
  <c r="E507" i="59"/>
  <c r="F531" i="58"/>
  <c r="F489" i="56"/>
  <c r="F538" i="58"/>
  <c r="F496" i="58"/>
  <c r="E507" i="58"/>
  <c r="E505" i="58"/>
  <c r="E506" i="58" s="1"/>
  <c r="E533" i="57"/>
  <c r="E534" i="57" s="1"/>
  <c r="E535" i="57"/>
  <c r="E498" i="60"/>
  <c r="E499" i="60" s="1"/>
  <c r="E501" i="60" s="1"/>
  <c r="E533" i="56"/>
  <c r="E534" i="56" s="1"/>
  <c r="E536" i="56" s="1"/>
  <c r="F482" i="59"/>
  <c r="F482" i="61"/>
  <c r="F503" i="61"/>
  <c r="F489" i="62"/>
  <c r="F538" i="62"/>
  <c r="F496" i="60"/>
  <c r="E519" i="57"/>
  <c r="E520" i="57" s="1"/>
  <c r="E521" i="57"/>
  <c r="E540" i="25"/>
  <c r="E541" i="25" s="1"/>
  <c r="E543" i="25" s="1"/>
  <c r="E512" i="25"/>
  <c r="E513" i="25" s="1"/>
  <c r="E515" i="25" s="1"/>
  <c r="E540" i="57"/>
  <c r="E541" i="57" s="1"/>
  <c r="E543" i="57" s="1"/>
  <c r="E540" i="61"/>
  <c r="E541" i="61" s="1"/>
  <c r="E543" i="61" s="1"/>
  <c r="F531" i="57"/>
  <c r="E493" i="59"/>
  <c r="E491" i="59"/>
  <c r="E492" i="59" s="1"/>
  <c r="E526" i="25"/>
  <c r="E527" i="25" s="1"/>
  <c r="E529" i="25" s="1"/>
  <c r="U307" i="51"/>
  <c r="U289" i="51"/>
  <c r="AA520" i="52"/>
  <c r="AF520" i="52" s="1"/>
  <c r="U181" i="48"/>
  <c r="AA478" i="48"/>
  <c r="AF478" i="48" s="1"/>
  <c r="U163" i="50"/>
  <c r="O39" i="64"/>
  <c r="E40" i="64"/>
  <c r="U283" i="50"/>
  <c r="K74" i="28"/>
  <c r="I40" i="65"/>
  <c r="I23" i="66"/>
  <c r="U295" i="51"/>
  <c r="K73" i="28"/>
  <c r="AA513" i="54"/>
  <c r="AF513" i="54" s="1"/>
  <c r="U299" i="55"/>
  <c r="U113" i="55"/>
  <c r="K23" i="27"/>
  <c r="U229" i="48"/>
  <c r="AA492" i="48"/>
  <c r="AF492" i="48" s="1"/>
  <c r="AA534" i="54"/>
  <c r="AF534" i="54" s="1"/>
  <c r="U127" i="50"/>
  <c r="AA499" i="51"/>
  <c r="AF499" i="51" s="1"/>
  <c r="V518" i="55"/>
  <c r="U209" i="55"/>
  <c r="U107" i="55"/>
  <c r="AA478" i="51"/>
  <c r="AF478" i="51" s="1"/>
  <c r="AA471" i="51"/>
  <c r="AA540" i="51" s="1"/>
  <c r="AF540" i="51" s="1"/>
  <c r="U295" i="48"/>
  <c r="U49" i="48"/>
  <c r="U409" i="51"/>
  <c r="U253" i="50"/>
  <c r="O32" i="44"/>
  <c r="U37" i="51"/>
  <c r="F194" i="55"/>
  <c r="O32" i="43"/>
  <c r="AA492" i="51"/>
  <c r="AF492" i="51" s="1"/>
  <c r="E37" i="44"/>
  <c r="F59" i="28" s="1"/>
  <c r="O32" i="45"/>
  <c r="U131" i="55"/>
  <c r="U127" i="53"/>
  <c r="K37" i="44"/>
  <c r="AA485" i="50"/>
  <c r="AF485" i="50" s="1"/>
  <c r="AA527" i="53"/>
  <c r="AF527" i="53" s="1"/>
  <c r="AA520" i="49"/>
  <c r="AF520" i="49" s="1"/>
  <c r="AA478" i="53"/>
  <c r="AF478" i="53" s="1"/>
  <c r="AA534" i="49"/>
  <c r="AF534" i="49" s="1"/>
  <c r="U103" i="48"/>
  <c r="F122" i="55"/>
  <c r="AA485" i="52"/>
  <c r="AF485" i="52" s="1"/>
  <c r="AA492" i="52"/>
  <c r="AF492" i="52" s="1"/>
  <c r="J732" i="63"/>
  <c r="F146" i="55"/>
  <c r="AA534" i="53"/>
  <c r="AF534" i="53" s="1"/>
  <c r="U175" i="53"/>
  <c r="U211" i="52"/>
  <c r="AA534" i="50"/>
  <c r="AF534" i="50" s="1"/>
  <c r="AA485" i="49"/>
  <c r="AF485" i="49" s="1"/>
  <c r="U193" i="48"/>
  <c r="F266" i="55"/>
  <c r="J732" i="51"/>
  <c r="U227" i="55"/>
  <c r="U223" i="48"/>
  <c r="M36" i="66"/>
  <c r="O36" i="66" s="1"/>
  <c r="O21" i="66"/>
  <c r="M22" i="66"/>
  <c r="M23" i="66" s="1"/>
  <c r="K39" i="66"/>
  <c r="K40" i="66" s="1"/>
  <c r="AA506" i="50"/>
  <c r="AF506" i="50" s="1"/>
  <c r="K40" i="27"/>
  <c r="AA492" i="54"/>
  <c r="AF492" i="54" s="1"/>
  <c r="U109" i="48"/>
  <c r="O22" i="44"/>
  <c r="O23" i="44" s="1"/>
  <c r="K70" i="28"/>
  <c r="AA478" i="49"/>
  <c r="AF478" i="49" s="1"/>
  <c r="AA492" i="53"/>
  <c r="AF492" i="53" s="1"/>
  <c r="U5" i="57"/>
  <c r="U6" i="25"/>
  <c r="AA527" i="49"/>
  <c r="AF527" i="49" s="1"/>
  <c r="AA527" i="48"/>
  <c r="AF527" i="48" s="1"/>
  <c r="F242" i="55"/>
  <c r="U239" i="55"/>
  <c r="AA492" i="50"/>
  <c r="AF492" i="50" s="1"/>
  <c r="U6" i="59"/>
  <c r="AA527" i="51"/>
  <c r="AF527" i="51" s="1"/>
  <c r="U5" i="62"/>
  <c r="U5" i="63"/>
  <c r="U5" i="59"/>
  <c r="M37" i="44"/>
  <c r="J80" i="28"/>
  <c r="J82" i="28" s="1"/>
  <c r="I40" i="66"/>
  <c r="U6" i="57"/>
  <c r="U6" i="56"/>
  <c r="U5" i="56"/>
  <c r="AA492" i="49"/>
  <c r="AF492" i="49" s="1"/>
  <c r="AA478" i="52"/>
  <c r="AF478" i="52" s="1"/>
  <c r="AA485" i="53"/>
  <c r="AF485" i="53" s="1"/>
  <c r="F104" i="55"/>
  <c r="U101" i="55"/>
  <c r="AA527" i="50"/>
  <c r="AF527" i="50" s="1"/>
  <c r="AA471" i="49"/>
  <c r="AA540" i="49" s="1"/>
  <c r="AF540" i="49" s="1"/>
  <c r="G40" i="66"/>
  <c r="H80" i="28"/>
  <c r="H82" i="28" s="1"/>
  <c r="U7" i="55"/>
  <c r="G486" i="55"/>
  <c r="G487" i="55" s="1"/>
  <c r="G542" i="55"/>
  <c r="G543" i="55" s="1"/>
  <c r="G528" i="55"/>
  <c r="G529" i="55" s="1"/>
  <c r="G514" i="55"/>
  <c r="G515" i="55" s="1"/>
  <c r="G500" i="55"/>
  <c r="G501" i="55" s="1"/>
  <c r="G521" i="55"/>
  <c r="G522" i="55" s="1"/>
  <c r="G479" i="55"/>
  <c r="G480" i="55" s="1"/>
  <c r="G493" i="55"/>
  <c r="G494" i="55" s="1"/>
  <c r="G507" i="55"/>
  <c r="G508" i="55" s="1"/>
  <c r="G535" i="55"/>
  <c r="G536" i="55" s="1"/>
  <c r="V6" i="61"/>
  <c r="G181" i="55"/>
  <c r="G182" i="55" s="1"/>
  <c r="G91" i="55"/>
  <c r="G92" i="55" s="1"/>
  <c r="G335" i="55"/>
  <c r="G336" i="55" s="1"/>
  <c r="G295" i="55"/>
  <c r="G296" i="55" s="1"/>
  <c r="G109" i="55"/>
  <c r="G110" i="55" s="1"/>
  <c r="G169" i="55"/>
  <c r="G170" i="55" s="1"/>
  <c r="G19" i="55"/>
  <c r="G20" i="55" s="1"/>
  <c r="G451" i="55"/>
  <c r="G452" i="55" s="1"/>
  <c r="G163" i="55"/>
  <c r="G164" i="55" s="1"/>
  <c r="G409" i="55"/>
  <c r="G410" i="55" s="1"/>
  <c r="G307" i="55"/>
  <c r="G308" i="55" s="1"/>
  <c r="G205" i="55"/>
  <c r="G206" i="55" s="1"/>
  <c r="G157" i="55"/>
  <c r="G158" i="55" s="1"/>
  <c r="G133" i="55"/>
  <c r="G134" i="55" s="1"/>
  <c r="G85" i="55"/>
  <c r="G86" i="55" s="1"/>
  <c r="G79" i="55"/>
  <c r="G80" i="55" s="1"/>
  <c r="G37" i="55"/>
  <c r="G38" i="55" s="1"/>
  <c r="G289" i="55"/>
  <c r="G290" i="55" s="1"/>
  <c r="G235" i="55"/>
  <c r="G236" i="55" s="1"/>
  <c r="G423" i="55"/>
  <c r="G424" i="55" s="1"/>
  <c r="G229" i="55"/>
  <c r="G230" i="55" s="1"/>
  <c r="G241" i="55"/>
  <c r="G242" i="55" s="1"/>
  <c r="G223" i="55"/>
  <c r="G224" i="55" s="1"/>
  <c r="G31" i="55"/>
  <c r="G32" i="55" s="1"/>
  <c r="G301" i="55"/>
  <c r="G302" i="55" s="1"/>
  <c r="G217" i="55"/>
  <c r="G218" i="55" s="1"/>
  <c r="G377" i="55"/>
  <c r="G378" i="55" s="1"/>
  <c r="G391" i="55"/>
  <c r="G392" i="55" s="1"/>
  <c r="G349" i="55"/>
  <c r="G350" i="55" s="1"/>
  <c r="G277" i="55"/>
  <c r="G278" i="55" s="1"/>
  <c r="G465" i="55"/>
  <c r="G466" i="55" s="1"/>
  <c r="G151" i="55"/>
  <c r="G152" i="55" s="1"/>
  <c r="G437" i="55"/>
  <c r="G438" i="55" s="1"/>
  <c r="G145" i="55"/>
  <c r="G146" i="55" s="1"/>
  <c r="G363" i="55"/>
  <c r="G364" i="55" s="1"/>
  <c r="G253" i="55"/>
  <c r="G254" i="55" s="1"/>
  <c r="G73" i="55"/>
  <c r="G74" i="55" s="1"/>
  <c r="G61" i="55"/>
  <c r="G62" i="55" s="1"/>
  <c r="G247" i="55"/>
  <c r="G248" i="55" s="1"/>
  <c r="G25" i="55"/>
  <c r="G26" i="55" s="1"/>
  <c r="G271" i="55"/>
  <c r="G272" i="55" s="1"/>
  <c r="G370" i="55"/>
  <c r="G371" i="55" s="1"/>
  <c r="G444" i="55"/>
  <c r="G445" i="55" s="1"/>
  <c r="G67" i="55"/>
  <c r="G68" i="55" s="1"/>
  <c r="G115" i="55"/>
  <c r="G116" i="55" s="1"/>
  <c r="G49" i="55"/>
  <c r="G50" i="55" s="1"/>
  <c r="G175" i="55"/>
  <c r="G176" i="55" s="1"/>
  <c r="G458" i="55"/>
  <c r="G459" i="55" s="1"/>
  <c r="G127" i="55"/>
  <c r="G128" i="55" s="1"/>
  <c r="G283" i="55"/>
  <c r="G284" i="55" s="1"/>
  <c r="G430" i="55"/>
  <c r="G431" i="55" s="1"/>
  <c r="G55" i="55"/>
  <c r="G56" i="55" s="1"/>
  <c r="G103" i="55"/>
  <c r="G104" i="55" s="1"/>
  <c r="G313" i="55"/>
  <c r="G314" i="55" s="1"/>
  <c r="G356" i="55"/>
  <c r="G357" i="55" s="1"/>
  <c r="G199" i="55"/>
  <c r="G200" i="55" s="1"/>
  <c r="G265" i="55"/>
  <c r="G266" i="55" s="1"/>
  <c r="G342" i="55"/>
  <c r="G343" i="55" s="1"/>
  <c r="G43" i="55"/>
  <c r="G44" i="55" s="1"/>
  <c r="G193" i="55"/>
  <c r="G194" i="55" s="1"/>
  <c r="G121" i="55"/>
  <c r="G122" i="55" s="1"/>
  <c r="G328" i="55"/>
  <c r="G329" i="55" s="1"/>
  <c r="G384" i="55"/>
  <c r="G385" i="55" s="1"/>
  <c r="G97" i="55"/>
  <c r="G98" i="55" s="1"/>
  <c r="G259" i="55"/>
  <c r="G260" i="55" s="1"/>
  <c r="G211" i="55"/>
  <c r="G212" i="55" s="1"/>
  <c r="G416" i="55"/>
  <c r="G417" i="55" s="1"/>
  <c r="G402" i="55"/>
  <c r="G403" i="55" s="1"/>
  <c r="G187" i="55"/>
  <c r="G188" i="55" s="1"/>
  <c r="G139" i="55"/>
  <c r="G140" i="55" s="1"/>
  <c r="K77" i="28"/>
  <c r="U5" i="61"/>
  <c r="U5" i="58"/>
  <c r="U6" i="58"/>
  <c r="U5" i="25"/>
  <c r="U6" i="60"/>
  <c r="AA534" i="51"/>
  <c r="AF534" i="51" s="1"/>
  <c r="U6" i="62"/>
  <c r="U5" i="60"/>
  <c r="AA506" i="54"/>
  <c r="AF506" i="54" s="1"/>
  <c r="AA506" i="52"/>
  <c r="AF506" i="52" s="1"/>
  <c r="E40" i="66"/>
  <c r="O39" i="65"/>
  <c r="E40" i="65"/>
  <c r="K40" i="64"/>
  <c r="M39" i="27"/>
  <c r="M40" i="27" s="1"/>
  <c r="I23" i="27"/>
  <c r="G23" i="27"/>
  <c r="G40" i="27"/>
  <c r="I40" i="27"/>
  <c r="E39" i="27"/>
  <c r="O22" i="27"/>
  <c r="O23" i="27" s="1"/>
  <c r="O36" i="27"/>
  <c r="O32" i="27"/>
  <c r="O33" i="27" s="1"/>
  <c r="M33" i="45"/>
  <c r="M34" i="45" s="1"/>
  <c r="O31" i="45"/>
  <c r="E37" i="45"/>
  <c r="F62" i="28" s="1"/>
  <c r="E33" i="45"/>
  <c r="E34" i="45" s="1"/>
  <c r="G33" i="45"/>
  <c r="G34" i="45" s="1"/>
  <c r="I33" i="45"/>
  <c r="I34" i="45" s="1"/>
  <c r="G37" i="45"/>
  <c r="H62" i="28" s="1"/>
  <c r="K33" i="45"/>
  <c r="K34" i="45" s="1"/>
  <c r="I37" i="45"/>
  <c r="J62" i="28" s="1"/>
  <c r="K21" i="45"/>
  <c r="I22" i="45"/>
  <c r="M40" i="44"/>
  <c r="I37" i="44"/>
  <c r="J59" i="28" s="1"/>
  <c r="I33" i="44"/>
  <c r="I40" i="44" s="1"/>
  <c r="J60" i="28" s="1"/>
  <c r="K33" i="44"/>
  <c r="K34" i="44" s="1"/>
  <c r="O31" i="44"/>
  <c r="E33" i="44"/>
  <c r="E34" i="44" s="1"/>
  <c r="M34" i="44"/>
  <c r="G37" i="44"/>
  <c r="G33" i="44"/>
  <c r="G40" i="44" s="1"/>
  <c r="H60" i="28" s="1"/>
  <c r="I23" i="43"/>
  <c r="K33" i="43"/>
  <c r="K34" i="43" s="1"/>
  <c r="I33" i="43"/>
  <c r="I40" i="43" s="1"/>
  <c r="J57" i="28" s="1"/>
  <c r="O31" i="43"/>
  <c r="E37" i="43"/>
  <c r="F56" i="28" s="1"/>
  <c r="E33" i="43"/>
  <c r="E34" i="43" s="1"/>
  <c r="I37" i="43"/>
  <c r="J56" i="28" s="1"/>
  <c r="G33" i="43"/>
  <c r="G40" i="43" s="1"/>
  <c r="H57" i="28" s="1"/>
  <c r="G37" i="43"/>
  <c r="H56" i="28" s="1"/>
  <c r="K23" i="43"/>
  <c r="K37" i="43"/>
  <c r="M23" i="43"/>
  <c r="M33" i="43"/>
  <c r="M40" i="43" s="1"/>
  <c r="O22" i="43"/>
  <c r="O23" i="43" s="1"/>
  <c r="M37" i="43"/>
  <c r="U281" i="55"/>
  <c r="U6" i="55"/>
  <c r="AA506" i="49"/>
  <c r="AF506" i="49" s="1"/>
  <c r="U89" i="55"/>
  <c r="U161" i="55"/>
  <c r="U65" i="55"/>
  <c r="U280" i="55"/>
  <c r="U64" i="55"/>
  <c r="U274" i="55"/>
  <c r="U125" i="55"/>
  <c r="U268" i="55"/>
  <c r="V539" i="55"/>
  <c r="U269" i="55"/>
  <c r="U100" i="55"/>
  <c r="U215" i="55"/>
  <c r="V525" i="55"/>
  <c r="U95" i="55"/>
  <c r="U185" i="55"/>
  <c r="U173" i="55"/>
  <c r="U77" i="55"/>
  <c r="AA478" i="63"/>
  <c r="AF478" i="63" s="1"/>
  <c r="AA506" i="63"/>
  <c r="AF506" i="63" s="1"/>
  <c r="AA492" i="63"/>
  <c r="AF492" i="63" s="1"/>
  <c r="AA499" i="63"/>
  <c r="AF499" i="63" s="1"/>
  <c r="AA534" i="63"/>
  <c r="AF534" i="63" s="1"/>
  <c r="AA513" i="63"/>
  <c r="AF513" i="63" s="1"/>
  <c r="AA520" i="63"/>
  <c r="AF520" i="63" s="1"/>
  <c r="AA485" i="63"/>
  <c r="AF485" i="63" s="1"/>
  <c r="AA527" i="63"/>
  <c r="AF527" i="63" s="1"/>
  <c r="U35" i="55"/>
  <c r="U23" i="55"/>
  <c r="V490" i="55"/>
  <c r="U155" i="55"/>
  <c r="V511" i="55"/>
  <c r="U203" i="55"/>
  <c r="U293" i="55"/>
  <c r="U310" i="55"/>
  <c r="U221" i="55"/>
  <c r="U148" i="55"/>
  <c r="U257" i="55"/>
  <c r="U137" i="55"/>
  <c r="U251" i="55"/>
  <c r="U167" i="55"/>
  <c r="V504" i="55"/>
  <c r="U53" i="55"/>
  <c r="U29" i="55"/>
  <c r="U197" i="55"/>
  <c r="J689" i="63"/>
  <c r="U311" i="55"/>
  <c r="U149" i="55"/>
  <c r="U17" i="55"/>
  <c r="U71" i="55"/>
  <c r="U226" i="55"/>
  <c r="U233" i="55"/>
  <c r="AA471" i="52"/>
  <c r="AA540" i="52" s="1"/>
  <c r="AF540" i="52" s="1"/>
  <c r="V355" i="55"/>
  <c r="V362" i="55"/>
  <c r="V348" i="55"/>
  <c r="V359" i="55"/>
  <c r="X376" i="55"/>
  <c r="X332" i="55"/>
  <c r="V388" i="55"/>
  <c r="V346" i="55"/>
  <c r="V347" i="55"/>
  <c r="X387" i="55"/>
  <c r="V366" i="55"/>
  <c r="V331" i="55"/>
  <c r="X391" i="55"/>
  <c r="X345" i="55"/>
  <c r="X377" i="55"/>
  <c r="V389" i="55"/>
  <c r="X389" i="55"/>
  <c r="V340" i="55"/>
  <c r="V368" i="55"/>
  <c r="X335" i="55"/>
  <c r="X354" i="55"/>
  <c r="X359" i="55"/>
  <c r="V341" i="55"/>
  <c r="X341" i="55"/>
  <c r="V369" i="55"/>
  <c r="X355" i="55"/>
  <c r="X373" i="55"/>
  <c r="V332" i="55"/>
  <c r="V349" i="55"/>
  <c r="V384" i="55"/>
  <c r="X384" i="55"/>
  <c r="V342" i="55"/>
  <c r="X342" i="55"/>
  <c r="V361" i="55"/>
  <c r="X361" i="55"/>
  <c r="V334" i="55"/>
  <c r="X368" i="55"/>
  <c r="X333" i="55"/>
  <c r="X352" i="55"/>
  <c r="X380" i="55"/>
  <c r="X366" i="55"/>
  <c r="X331" i="55"/>
  <c r="X353" i="55"/>
  <c r="V356" i="55"/>
  <c r="V382" i="55"/>
  <c r="X382" i="55"/>
  <c r="V363" i="55"/>
  <c r="V390" i="55"/>
  <c r="V367" i="55"/>
  <c r="V339" i="55"/>
  <c r="V370" i="55"/>
  <c r="X356" i="55"/>
  <c r="X388" i="55"/>
  <c r="X374" i="55"/>
  <c r="X360" i="55"/>
  <c r="V354" i="55"/>
  <c r="V383" i="55"/>
  <c r="V375" i="55"/>
  <c r="V352" i="55"/>
  <c r="X369" i="55"/>
  <c r="X346" i="55"/>
  <c r="X362" i="55"/>
  <c r="X348" i="55"/>
  <c r="V457" i="55"/>
  <c r="V421" i="55"/>
  <c r="V429" i="55"/>
  <c r="V444" i="55"/>
  <c r="X444" i="55"/>
  <c r="W419" i="55"/>
  <c r="X441" i="55"/>
  <c r="V442" i="55"/>
  <c r="V434" i="55"/>
  <c r="V456" i="55"/>
  <c r="X423" i="55"/>
  <c r="V449" i="55"/>
  <c r="V430" i="55"/>
  <c r="W461" i="55"/>
  <c r="W440" i="55"/>
  <c r="X440" i="55" s="1"/>
  <c r="X430" i="55"/>
  <c r="V463" i="55"/>
  <c r="V428" i="55"/>
  <c r="V414" i="55"/>
  <c r="V422" i="55"/>
  <c r="V416" i="55"/>
  <c r="V450" i="55"/>
  <c r="X434" i="55"/>
  <c r="X429" i="55"/>
  <c r="X428" i="55"/>
  <c r="X436" i="55"/>
  <c r="V420" i="55"/>
  <c r="V415" i="55"/>
  <c r="V451" i="55"/>
  <c r="X451" i="55"/>
  <c r="W426" i="55"/>
  <c r="X422" i="55"/>
  <c r="X416" i="55"/>
  <c r="X414" i="55"/>
  <c r="V435" i="55"/>
  <c r="V455" i="55"/>
  <c r="V448" i="55"/>
  <c r="V408" i="55"/>
  <c r="X465" i="55"/>
  <c r="V413" i="55"/>
  <c r="W447" i="55"/>
  <c r="X447" i="55" s="1"/>
  <c r="X455" i="55"/>
  <c r="X463" i="55"/>
  <c r="X407" i="55"/>
  <c r="X412" i="55"/>
  <c r="V427" i="55"/>
  <c r="X421" i="55"/>
  <c r="X449" i="55"/>
  <c r="X457" i="55"/>
  <c r="V406" i="55"/>
  <c r="V458" i="55"/>
  <c r="W454" i="55"/>
  <c r="W433" i="55"/>
  <c r="X405" i="55"/>
  <c r="X427" i="55"/>
  <c r="X435" i="55"/>
  <c r="V441" i="55"/>
  <c r="V462" i="55"/>
  <c r="V409" i="55"/>
  <c r="X443" i="55"/>
  <c r="X464" i="55"/>
  <c r="X415" i="55"/>
  <c r="X413" i="55"/>
  <c r="X514" i="55"/>
  <c r="X511" i="55"/>
  <c r="X500" i="55"/>
  <c r="X505" i="55"/>
  <c r="X525" i="55"/>
  <c r="X520" i="55"/>
  <c r="V483" i="55"/>
  <c r="X483" i="55"/>
  <c r="X493" i="55"/>
  <c r="X533" i="55"/>
  <c r="X526" i="55"/>
  <c r="X506" i="55"/>
  <c r="W503" i="55"/>
  <c r="W482" i="55"/>
  <c r="X504" i="55"/>
  <c r="X541" i="55"/>
  <c r="X512" i="55"/>
  <c r="X535" i="55"/>
  <c r="W538" i="55"/>
  <c r="X507" i="55"/>
  <c r="X534" i="55"/>
  <c r="W524" i="55"/>
  <c r="X490" i="55"/>
  <c r="X527" i="55"/>
  <c r="X498" i="55"/>
  <c r="X521" i="55"/>
  <c r="X492" i="55"/>
  <c r="W517" i="55"/>
  <c r="X517" i="55" s="1"/>
  <c r="X489" i="55"/>
  <c r="X542" i="55"/>
  <c r="X513" i="55"/>
  <c r="X484" i="55"/>
  <c r="X491" i="55"/>
  <c r="X499" i="55"/>
  <c r="J534" i="55"/>
  <c r="W531" i="55"/>
  <c r="X531" i="55" s="1"/>
  <c r="W510" i="55"/>
  <c r="X510" i="55" s="1"/>
  <c r="X528" i="55"/>
  <c r="X485" i="55"/>
  <c r="X539" i="55"/>
  <c r="X519" i="55"/>
  <c r="W122" i="55"/>
  <c r="U245" i="55"/>
  <c r="W176" i="55"/>
  <c r="Q85" i="25"/>
  <c r="V214" i="55"/>
  <c r="V46" i="55"/>
  <c r="W46" i="55" s="1"/>
  <c r="W258" i="55"/>
  <c r="W144" i="55"/>
  <c r="W66" i="55"/>
  <c r="W257" i="55"/>
  <c r="W206" i="55"/>
  <c r="W126" i="55"/>
  <c r="W48" i="55"/>
  <c r="W302" i="55"/>
  <c r="W211" i="55"/>
  <c r="W88" i="55"/>
  <c r="W239" i="55"/>
  <c r="W192" i="55"/>
  <c r="W289" i="55"/>
  <c r="W191" i="55"/>
  <c r="W299" i="55"/>
  <c r="W98" i="55"/>
  <c r="W91" i="55"/>
  <c r="W68" i="55"/>
  <c r="W34" i="55"/>
  <c r="W161" i="55"/>
  <c r="W96" i="55"/>
  <c r="U184" i="55"/>
  <c r="W184" i="55"/>
  <c r="W181" i="55"/>
  <c r="W188" i="55"/>
  <c r="W44" i="55"/>
  <c r="U83" i="55"/>
  <c r="U305" i="55"/>
  <c r="S85" i="25"/>
  <c r="W253" i="55"/>
  <c r="W138" i="55"/>
  <c r="W60" i="55"/>
  <c r="W252" i="55"/>
  <c r="W194" i="55"/>
  <c r="W116" i="55"/>
  <c r="W38" i="55"/>
  <c r="W251" i="55"/>
  <c r="W205" i="55"/>
  <c r="W233" i="55"/>
  <c r="W187" i="55"/>
  <c r="W64" i="55"/>
  <c r="W284" i="55"/>
  <c r="W186" i="55"/>
  <c r="W41" i="55"/>
  <c r="W294" i="55"/>
  <c r="W185" i="55"/>
  <c r="W276" i="55"/>
  <c r="W202" i="55"/>
  <c r="W174" i="55"/>
  <c r="W152" i="55"/>
  <c r="W112" i="55"/>
  <c r="W281" i="55"/>
  <c r="W157" i="55"/>
  <c r="W32" i="55"/>
  <c r="W271" i="55"/>
  <c r="U256" i="55"/>
  <c r="W256" i="55"/>
  <c r="U275" i="55"/>
  <c r="U22" i="55"/>
  <c r="W22" i="55"/>
  <c r="W308" i="55"/>
  <c r="W247" i="55"/>
  <c r="W127" i="55"/>
  <c r="W55" i="55"/>
  <c r="W246" i="55"/>
  <c r="W166" i="55"/>
  <c r="W100" i="55"/>
  <c r="W245" i="55"/>
  <c r="W199" i="55"/>
  <c r="W53" i="55"/>
  <c r="W227" i="55"/>
  <c r="W148" i="55"/>
  <c r="W278" i="55"/>
  <c r="W170" i="55"/>
  <c r="W35" i="55"/>
  <c r="W288" i="55"/>
  <c r="W180" i="55"/>
  <c r="W86" i="55"/>
  <c r="W85" i="55"/>
  <c r="W62" i="55"/>
  <c r="W275" i="55"/>
  <c r="W151" i="55"/>
  <c r="W84" i="55"/>
  <c r="U41" i="55"/>
  <c r="W242" i="55"/>
  <c r="W95" i="55"/>
  <c r="W49" i="55"/>
  <c r="W241" i="55"/>
  <c r="W155" i="55"/>
  <c r="W77" i="55"/>
  <c r="W240" i="55"/>
  <c r="W193" i="55"/>
  <c r="W47" i="55"/>
  <c r="W313" i="55"/>
  <c r="W221" i="55"/>
  <c r="W42" i="55"/>
  <c r="W29" i="55"/>
  <c r="W283" i="55"/>
  <c r="W175" i="55"/>
  <c r="W293" i="55"/>
  <c r="W272" i="55"/>
  <c r="W168" i="55"/>
  <c r="W146" i="55"/>
  <c r="W107" i="55"/>
  <c r="W265" i="55"/>
  <c r="W145" i="55"/>
  <c r="W79" i="55"/>
  <c r="W260" i="55"/>
  <c r="U304" i="55"/>
  <c r="W304" i="55"/>
  <c r="W236" i="55"/>
  <c r="W89" i="55"/>
  <c r="W280" i="55"/>
  <c r="W235" i="55"/>
  <c r="W149" i="55"/>
  <c r="W71" i="55"/>
  <c r="W234" i="55"/>
  <c r="W131" i="55"/>
  <c r="W43" i="55"/>
  <c r="W301" i="55"/>
  <c r="W216" i="55"/>
  <c r="W36" i="55"/>
  <c r="W215" i="55"/>
  <c r="W23" i="55"/>
  <c r="W277" i="55"/>
  <c r="W169" i="55"/>
  <c r="W80" i="55"/>
  <c r="W61" i="55"/>
  <c r="W259" i="55"/>
  <c r="W73" i="55"/>
  <c r="W109" i="55"/>
  <c r="W182" i="55"/>
  <c r="W200" i="55"/>
  <c r="W164" i="55"/>
  <c r="R241" i="25"/>
  <c r="V208" i="55"/>
  <c r="W208" i="55" s="1"/>
  <c r="W230" i="55"/>
  <c r="W83" i="55"/>
  <c r="W274" i="55"/>
  <c r="W229" i="55"/>
  <c r="W143" i="55"/>
  <c r="W65" i="55"/>
  <c r="W228" i="55"/>
  <c r="W125" i="55"/>
  <c r="W37" i="55"/>
  <c r="W290" i="55"/>
  <c r="W210" i="55"/>
  <c r="W120" i="55"/>
  <c r="W24" i="55"/>
  <c r="W312" i="55"/>
  <c r="W209" i="55"/>
  <c r="W119" i="55"/>
  <c r="W163" i="55"/>
  <c r="W287" i="55"/>
  <c r="W266" i="55"/>
  <c r="W190" i="55"/>
  <c r="W162" i="55"/>
  <c r="W140" i="55"/>
  <c r="W102" i="55"/>
  <c r="W248" i="55"/>
  <c r="W134" i="55"/>
  <c r="W67" i="55"/>
  <c r="W270" i="55"/>
  <c r="W224" i="55"/>
  <c r="W78" i="55"/>
  <c r="W269" i="55"/>
  <c r="W137" i="55"/>
  <c r="W222" i="55"/>
  <c r="W115" i="55"/>
  <c r="W31" i="55"/>
  <c r="W268" i="55"/>
  <c r="W204" i="55"/>
  <c r="W114" i="55"/>
  <c r="W306" i="55"/>
  <c r="W203" i="55"/>
  <c r="W113" i="55"/>
  <c r="W311" i="55"/>
  <c r="W108" i="55"/>
  <c r="W74" i="55"/>
  <c r="W173" i="55"/>
  <c r="W128" i="55"/>
  <c r="W56" i="55"/>
  <c r="W156" i="55"/>
  <c r="W133" i="55"/>
  <c r="W296" i="55"/>
  <c r="W307" i="55"/>
  <c r="W295" i="55"/>
  <c r="W110" i="55"/>
  <c r="W26" i="55"/>
  <c r="U47" i="55"/>
  <c r="W254" i="55"/>
  <c r="W121" i="55"/>
  <c r="W212" i="55"/>
  <c r="Q241" i="25"/>
  <c r="V160" i="55"/>
  <c r="W160" i="55" s="1"/>
  <c r="W264" i="55"/>
  <c r="W150" i="55"/>
  <c r="W72" i="55"/>
  <c r="W263" i="55"/>
  <c r="W218" i="55"/>
  <c r="W132" i="55"/>
  <c r="W54" i="55"/>
  <c r="W314" i="55"/>
  <c r="W217" i="55"/>
  <c r="W25" i="55"/>
  <c r="W300" i="55"/>
  <c r="W197" i="55"/>
  <c r="W104" i="55"/>
  <c r="W305" i="55"/>
  <c r="W226" i="55"/>
  <c r="W103" i="55"/>
  <c r="W282" i="55"/>
  <c r="W179" i="55"/>
  <c r="W158" i="55"/>
  <c r="W97" i="55"/>
  <c r="W310" i="55"/>
  <c r="W167" i="55"/>
  <c r="W101" i="55"/>
  <c r="W50" i="55"/>
  <c r="S79" i="25"/>
  <c r="O83" i="25"/>
  <c r="R247" i="25"/>
  <c r="Q247" i="25"/>
  <c r="R67" i="25"/>
  <c r="S247" i="25"/>
  <c r="Q229" i="25"/>
  <c r="O233" i="25"/>
  <c r="R181" i="25"/>
  <c r="O185" i="25"/>
  <c r="Q37" i="25"/>
  <c r="O41" i="25"/>
  <c r="R259" i="25"/>
  <c r="G257" i="25" s="1"/>
  <c r="Q67" i="25"/>
  <c r="R85" i="25"/>
  <c r="Q259" i="25"/>
  <c r="R193" i="25"/>
  <c r="G191" i="25" s="1"/>
  <c r="G192" i="25" s="1"/>
  <c r="G193" i="25" s="1"/>
  <c r="S157" i="25"/>
  <c r="G155" i="25" s="1"/>
  <c r="S211" i="25"/>
  <c r="G209" i="25" s="1"/>
  <c r="S241" i="25"/>
  <c r="R187" i="25"/>
  <c r="G185" i="25" s="1"/>
  <c r="Q187" i="25"/>
  <c r="R199" i="25"/>
  <c r="S67" i="25"/>
  <c r="S199" i="25"/>
  <c r="Q55" i="25"/>
  <c r="O59" i="25"/>
  <c r="Q283" i="25"/>
  <c r="O287" i="25"/>
  <c r="R43" i="25"/>
  <c r="O47" i="25"/>
  <c r="S169" i="25"/>
  <c r="O173" i="25"/>
  <c r="U143" i="57"/>
  <c r="J732" i="50"/>
  <c r="AA520" i="53"/>
  <c r="AF520" i="53" s="1"/>
  <c r="E468" i="50"/>
  <c r="AA471" i="63"/>
  <c r="AA540" i="63" s="1"/>
  <c r="AF540" i="63" s="1"/>
  <c r="E473" i="63"/>
  <c r="E474" i="63" s="1"/>
  <c r="U79" i="50"/>
  <c r="J689" i="48"/>
  <c r="J732" i="54"/>
  <c r="J732" i="52"/>
  <c r="J665" i="53"/>
  <c r="AA485" i="54"/>
  <c r="AF485" i="54" s="1"/>
  <c r="E544" i="63"/>
  <c r="J682" i="63"/>
  <c r="J665" i="63"/>
  <c r="J617" i="63"/>
  <c r="J797" i="63"/>
  <c r="J657" i="63"/>
  <c r="J750" i="63"/>
  <c r="E543" i="63"/>
  <c r="J581" i="63"/>
  <c r="J737" i="59"/>
  <c r="J734" i="57"/>
  <c r="J732" i="58"/>
  <c r="AA471" i="54"/>
  <c r="AF471" i="54" s="1"/>
  <c r="AA540" i="50"/>
  <c r="AF540" i="50" s="1"/>
  <c r="AF471" i="51"/>
  <c r="J710" i="62"/>
  <c r="U71" i="61"/>
  <c r="F472" i="59"/>
  <c r="J710" i="58"/>
  <c r="J735" i="57"/>
  <c r="U179" i="57"/>
  <c r="F548" i="56"/>
  <c r="F472" i="56"/>
  <c r="F548" i="58"/>
  <c r="F548" i="61"/>
  <c r="J741" i="59"/>
  <c r="J739" i="62"/>
  <c r="J737" i="57"/>
  <c r="J737" i="60"/>
  <c r="J735" i="56"/>
  <c r="J733" i="61"/>
  <c r="J732" i="56"/>
  <c r="J732" i="60"/>
  <c r="J732" i="57"/>
  <c r="J732" i="62"/>
  <c r="E742" i="56"/>
  <c r="F742" i="57"/>
  <c r="J739" i="58"/>
  <c r="J739" i="57"/>
  <c r="J739" i="59"/>
  <c r="J737" i="58"/>
  <c r="I742" i="57"/>
  <c r="J735" i="60"/>
  <c r="H742" i="57"/>
  <c r="J733" i="59"/>
  <c r="J741" i="58"/>
  <c r="I742" i="59"/>
  <c r="J735" i="61"/>
  <c r="J733" i="57"/>
  <c r="J740" i="58"/>
  <c r="J736" i="57"/>
  <c r="G742" i="59"/>
  <c r="H742" i="60"/>
  <c r="G742" i="58"/>
  <c r="I742" i="56"/>
  <c r="J741" i="57"/>
  <c r="J741" i="60"/>
  <c r="J741" i="61"/>
  <c r="J741" i="62"/>
  <c r="J739" i="56"/>
  <c r="J739" i="60"/>
  <c r="J739" i="61"/>
  <c r="J737" i="56"/>
  <c r="J737" i="61"/>
  <c r="J737" i="62"/>
  <c r="J735" i="58"/>
  <c r="J735" i="62"/>
  <c r="J733" i="56"/>
  <c r="F742" i="58"/>
  <c r="J733" i="60"/>
  <c r="J733" i="62"/>
  <c r="F742" i="59"/>
  <c r="F110" i="21"/>
  <c r="J741" i="56"/>
  <c r="F742" i="56"/>
  <c r="J734" i="58"/>
  <c r="H742" i="62"/>
  <c r="E742" i="59"/>
  <c r="F548" i="59"/>
  <c r="S181" i="25"/>
  <c r="R55" i="25"/>
  <c r="R283" i="25"/>
  <c r="R169" i="25"/>
  <c r="Q43" i="25"/>
  <c r="G742" i="57"/>
  <c r="J587" i="57"/>
  <c r="U65" i="61"/>
  <c r="G742" i="62"/>
  <c r="R79" i="25"/>
  <c r="Q79" i="25"/>
  <c r="R383" i="25"/>
  <c r="G742" i="56"/>
  <c r="J733" i="58"/>
  <c r="S229" i="25"/>
  <c r="G227" i="25" s="1"/>
  <c r="Q169" i="25"/>
  <c r="S37" i="25"/>
  <c r="G35" i="25" s="1"/>
  <c r="G38" i="25" s="1"/>
  <c r="S55" i="25"/>
  <c r="S401" i="25"/>
  <c r="J710" i="56"/>
  <c r="J732" i="59"/>
  <c r="Q181" i="25"/>
  <c r="S283" i="25"/>
  <c r="T401" i="25"/>
  <c r="G400" i="25" s="1"/>
  <c r="S383" i="25"/>
  <c r="E471" i="56"/>
  <c r="F548" i="57"/>
  <c r="S43" i="25"/>
  <c r="Q401" i="25"/>
  <c r="E742" i="58"/>
  <c r="E742" i="60"/>
  <c r="I742" i="62"/>
  <c r="U167" i="62"/>
  <c r="F472" i="57"/>
  <c r="F472" i="60"/>
  <c r="G742" i="61"/>
  <c r="J736" i="61"/>
  <c r="J734" i="59"/>
  <c r="F742" i="60"/>
  <c r="F548" i="62"/>
  <c r="T383" i="25"/>
  <c r="G382" i="25" s="1"/>
  <c r="E472" i="59"/>
  <c r="F472" i="61"/>
  <c r="F472" i="58"/>
  <c r="E742" i="57"/>
  <c r="I742" i="58"/>
  <c r="J738" i="58"/>
  <c r="J738" i="60"/>
  <c r="I742" i="60"/>
  <c r="H742" i="58"/>
  <c r="G742" i="60"/>
  <c r="F548" i="60"/>
  <c r="E110" i="21"/>
  <c r="J736" i="62"/>
  <c r="J732" i="61"/>
  <c r="J710" i="61"/>
  <c r="F742" i="62"/>
  <c r="I614" i="55"/>
  <c r="E470" i="55"/>
  <c r="E547" i="55"/>
  <c r="J587" i="60"/>
  <c r="U119" i="61"/>
  <c r="U185" i="61"/>
  <c r="E547" i="56"/>
  <c r="E548" i="61"/>
  <c r="J665" i="57"/>
  <c r="J673" i="58"/>
  <c r="U47" i="57"/>
  <c r="H742" i="56"/>
  <c r="J587" i="56"/>
  <c r="J587" i="61"/>
  <c r="J738" i="61"/>
  <c r="J734" i="60"/>
  <c r="X496" i="55"/>
  <c r="J673" i="56"/>
  <c r="U95" i="62"/>
  <c r="J740" i="61"/>
  <c r="I742" i="61"/>
  <c r="J738" i="57"/>
  <c r="J736" i="59"/>
  <c r="H742" i="59"/>
  <c r="H742" i="61"/>
  <c r="J740" i="57"/>
  <c r="J740" i="59"/>
  <c r="J740" i="60"/>
  <c r="J740" i="62"/>
  <c r="E742" i="62"/>
  <c r="J736" i="56"/>
  <c r="J736" i="58"/>
  <c r="E742" i="61"/>
  <c r="J734" i="56"/>
  <c r="F742" i="61"/>
  <c r="J734" i="62"/>
  <c r="R450" i="62"/>
  <c r="T450" i="62"/>
  <c r="G449" i="62" s="1"/>
  <c r="Q450" i="62"/>
  <c r="S450" i="62"/>
  <c r="T450" i="61"/>
  <c r="G449" i="61" s="1"/>
  <c r="S450" i="61"/>
  <c r="R450" i="61"/>
  <c r="Q450" i="61"/>
  <c r="T450" i="60"/>
  <c r="G449" i="60" s="1"/>
  <c r="S450" i="60"/>
  <c r="S450" i="59"/>
  <c r="R450" i="59"/>
  <c r="Q450" i="59"/>
  <c r="R450" i="60"/>
  <c r="Q450" i="60"/>
  <c r="T450" i="58"/>
  <c r="G449" i="58" s="1"/>
  <c r="S450" i="58"/>
  <c r="R450" i="58"/>
  <c r="Q450" i="58"/>
  <c r="T450" i="57"/>
  <c r="G449" i="57" s="1"/>
  <c r="T450" i="59"/>
  <c r="G449" i="59" s="1"/>
  <c r="R450" i="57"/>
  <c r="S450" i="57"/>
  <c r="Q450" i="57"/>
  <c r="T450" i="56"/>
  <c r="G449" i="56" s="1"/>
  <c r="R450" i="56"/>
  <c r="S450" i="56"/>
  <c r="Q450" i="56"/>
  <c r="I595" i="62"/>
  <c r="H595" i="62"/>
  <c r="G595" i="62"/>
  <c r="F595" i="62"/>
  <c r="E595" i="62"/>
  <c r="C595" i="62"/>
  <c r="G595" i="61"/>
  <c r="F595" i="61"/>
  <c r="E595" i="61"/>
  <c r="C595" i="61"/>
  <c r="I595" i="61"/>
  <c r="H595" i="61"/>
  <c r="G595" i="60"/>
  <c r="F595" i="60"/>
  <c r="I595" i="60"/>
  <c r="H595" i="60"/>
  <c r="E595" i="60"/>
  <c r="C595" i="60"/>
  <c r="G595" i="59"/>
  <c r="F595" i="59"/>
  <c r="E595" i="59"/>
  <c r="C595" i="59"/>
  <c r="I595" i="59"/>
  <c r="H595" i="58"/>
  <c r="G595" i="58"/>
  <c r="E595" i="58"/>
  <c r="H595" i="59"/>
  <c r="C595" i="58"/>
  <c r="F595" i="58"/>
  <c r="I595" i="57"/>
  <c r="H595" i="57"/>
  <c r="G595" i="57"/>
  <c r="F595" i="57"/>
  <c r="E595" i="57"/>
  <c r="E595" i="56"/>
  <c r="C595" i="56"/>
  <c r="C595" i="57"/>
  <c r="I595" i="56"/>
  <c r="I595" i="58"/>
  <c r="G595" i="56"/>
  <c r="H595" i="56"/>
  <c r="F595" i="56"/>
  <c r="T464" i="62"/>
  <c r="G463" i="62" s="1"/>
  <c r="R464" i="62"/>
  <c r="S464" i="62"/>
  <c r="Q464" i="62"/>
  <c r="S464" i="61"/>
  <c r="Q464" i="61"/>
  <c r="T464" i="61"/>
  <c r="G463" i="61" s="1"/>
  <c r="T464" i="60"/>
  <c r="G463" i="60" s="1"/>
  <c r="S464" i="60"/>
  <c r="R464" i="60"/>
  <c r="R464" i="61"/>
  <c r="Q464" i="60"/>
  <c r="T464" i="59"/>
  <c r="G463" i="59" s="1"/>
  <c r="S464" i="59"/>
  <c r="R464" i="59"/>
  <c r="Q464" i="59"/>
  <c r="S464" i="58"/>
  <c r="R464" i="58"/>
  <c r="Q464" i="58"/>
  <c r="T464" i="57"/>
  <c r="G463" i="57" s="1"/>
  <c r="R464" i="57"/>
  <c r="Q464" i="57"/>
  <c r="Q464" i="56"/>
  <c r="T464" i="58"/>
  <c r="G463" i="58" s="1"/>
  <c r="S464" i="56"/>
  <c r="S464" i="57"/>
  <c r="T464" i="56"/>
  <c r="G463" i="56" s="1"/>
  <c r="R464" i="56"/>
  <c r="P498" i="62"/>
  <c r="O498" i="62"/>
  <c r="C497" i="62"/>
  <c r="B497" i="62"/>
  <c r="R498" i="62"/>
  <c r="G497" i="62" s="1"/>
  <c r="Q498" i="62"/>
  <c r="O498" i="61"/>
  <c r="B497" i="61"/>
  <c r="Q498" i="61"/>
  <c r="P498" i="61"/>
  <c r="C497" i="61"/>
  <c r="R498" i="61"/>
  <c r="G497" i="61" s="1"/>
  <c r="R498" i="60"/>
  <c r="G497" i="60" s="1"/>
  <c r="Q498" i="60"/>
  <c r="O498" i="60"/>
  <c r="C497" i="60"/>
  <c r="P498" i="60"/>
  <c r="R498" i="59"/>
  <c r="G497" i="59" s="1"/>
  <c r="Q498" i="59"/>
  <c r="B497" i="60"/>
  <c r="P498" i="59"/>
  <c r="O498" i="59"/>
  <c r="C497" i="59"/>
  <c r="B497" i="59"/>
  <c r="P498" i="58"/>
  <c r="R498" i="58"/>
  <c r="G497" i="58" s="1"/>
  <c r="Q498" i="58"/>
  <c r="O498" i="58"/>
  <c r="C497" i="58"/>
  <c r="B497" i="58"/>
  <c r="P498" i="57"/>
  <c r="O498" i="57"/>
  <c r="C497" i="57"/>
  <c r="B497" i="57"/>
  <c r="R498" i="57"/>
  <c r="G497" i="57" s="1"/>
  <c r="P498" i="56"/>
  <c r="O498" i="56"/>
  <c r="C497" i="56"/>
  <c r="Q498" i="57"/>
  <c r="B497" i="56"/>
  <c r="R498" i="56"/>
  <c r="G497" i="56" s="1"/>
  <c r="Q498" i="56"/>
  <c r="O484" i="62"/>
  <c r="C483" i="62"/>
  <c r="B483" i="62"/>
  <c r="R484" i="62"/>
  <c r="G483" i="62" s="1"/>
  <c r="Q484" i="62"/>
  <c r="P484" i="62"/>
  <c r="Q484" i="61"/>
  <c r="P484" i="61"/>
  <c r="O484" i="61"/>
  <c r="R484" i="61"/>
  <c r="G483" i="61" s="1"/>
  <c r="C483" i="61"/>
  <c r="B483" i="61"/>
  <c r="Q484" i="60"/>
  <c r="P484" i="60"/>
  <c r="O484" i="60"/>
  <c r="B483" i="60"/>
  <c r="R484" i="60"/>
  <c r="G483" i="60" s="1"/>
  <c r="C483" i="60"/>
  <c r="P484" i="59"/>
  <c r="O484" i="59"/>
  <c r="C483" i="59"/>
  <c r="B483" i="59"/>
  <c r="R484" i="59"/>
  <c r="G483" i="59" s="1"/>
  <c r="Q484" i="59"/>
  <c r="C483" i="58"/>
  <c r="R484" i="58"/>
  <c r="G483" i="58" s="1"/>
  <c r="Q484" i="58"/>
  <c r="P484" i="58"/>
  <c r="O484" i="58"/>
  <c r="B483" i="58"/>
  <c r="P484" i="57"/>
  <c r="O484" i="57"/>
  <c r="C483" i="57"/>
  <c r="B483" i="57"/>
  <c r="R484" i="57"/>
  <c r="G483" i="57" s="1"/>
  <c r="P484" i="56"/>
  <c r="O484" i="56"/>
  <c r="C483" i="56"/>
  <c r="B483" i="56"/>
  <c r="R484" i="56"/>
  <c r="G483" i="56" s="1"/>
  <c r="Q484" i="57"/>
  <c r="Q484" i="56"/>
  <c r="C105" i="21"/>
  <c r="O533" i="62"/>
  <c r="C532" i="62"/>
  <c r="B532" i="62"/>
  <c r="R533" i="62"/>
  <c r="G532" i="62" s="1"/>
  <c r="Q533" i="62"/>
  <c r="P533" i="62"/>
  <c r="R533" i="61"/>
  <c r="G532" i="61" s="1"/>
  <c r="P533" i="61"/>
  <c r="O533" i="61"/>
  <c r="C532" i="61"/>
  <c r="Q533" i="61"/>
  <c r="B532" i="61"/>
  <c r="Q533" i="60"/>
  <c r="P533" i="60"/>
  <c r="O533" i="60"/>
  <c r="C532" i="60"/>
  <c r="B532" i="60"/>
  <c r="R533" i="60"/>
  <c r="G532" i="60" s="1"/>
  <c r="O533" i="59"/>
  <c r="C532" i="59"/>
  <c r="B532" i="59"/>
  <c r="R533" i="59"/>
  <c r="G532" i="59" s="1"/>
  <c r="Q533" i="59"/>
  <c r="O533" i="58"/>
  <c r="B532" i="58"/>
  <c r="P533" i="59"/>
  <c r="R533" i="58"/>
  <c r="G532" i="58" s="1"/>
  <c r="Q533" i="58"/>
  <c r="Q533" i="57"/>
  <c r="P533" i="57"/>
  <c r="O533" i="57"/>
  <c r="C532" i="57"/>
  <c r="B532" i="57"/>
  <c r="C532" i="58"/>
  <c r="C532" i="56"/>
  <c r="R533" i="57"/>
  <c r="G532" i="57" s="1"/>
  <c r="B532" i="56"/>
  <c r="P533" i="58"/>
  <c r="R533" i="56"/>
  <c r="G532" i="56" s="1"/>
  <c r="P533" i="56"/>
  <c r="Q533" i="56"/>
  <c r="O533" i="56"/>
  <c r="R477" i="62"/>
  <c r="G476" i="62" s="1"/>
  <c r="Q477" i="62"/>
  <c r="P477" i="62"/>
  <c r="O477" i="62"/>
  <c r="B476" i="62"/>
  <c r="C476" i="62"/>
  <c r="O477" i="61"/>
  <c r="B476" i="61"/>
  <c r="C476" i="61"/>
  <c r="R477" i="61"/>
  <c r="G476" i="61" s="1"/>
  <c r="C476" i="60"/>
  <c r="B476" i="60"/>
  <c r="R477" i="60"/>
  <c r="G476" i="60" s="1"/>
  <c r="Q477" i="60"/>
  <c r="Q477" i="61"/>
  <c r="P477" i="61"/>
  <c r="P477" i="60"/>
  <c r="O477" i="60"/>
  <c r="R477" i="59"/>
  <c r="G476" i="59" s="1"/>
  <c r="Q477" i="59"/>
  <c r="P477" i="59"/>
  <c r="O477" i="59"/>
  <c r="C476" i="59"/>
  <c r="B476" i="59"/>
  <c r="P477" i="58"/>
  <c r="R477" i="58"/>
  <c r="G476" i="58" s="1"/>
  <c r="Q477" i="58"/>
  <c r="O477" i="58"/>
  <c r="C476" i="58"/>
  <c r="B476" i="57"/>
  <c r="B476" i="58"/>
  <c r="R477" i="57"/>
  <c r="G476" i="57" s="1"/>
  <c r="Q477" i="57"/>
  <c r="O477" i="57"/>
  <c r="R477" i="56"/>
  <c r="G476" i="56" s="1"/>
  <c r="Q477" i="56"/>
  <c r="P477" i="56"/>
  <c r="O477" i="56"/>
  <c r="C476" i="56"/>
  <c r="P477" i="57"/>
  <c r="C476" i="57"/>
  <c r="B476" i="56"/>
  <c r="C104" i="21"/>
  <c r="T443" i="62"/>
  <c r="G442" i="62" s="1"/>
  <c r="R443" i="62"/>
  <c r="Q443" i="62"/>
  <c r="S443" i="62"/>
  <c r="T443" i="61"/>
  <c r="G442" i="61" s="1"/>
  <c r="S443" i="61"/>
  <c r="R443" i="61"/>
  <c r="Q443" i="61"/>
  <c r="R443" i="60"/>
  <c r="Q443" i="60"/>
  <c r="T443" i="60"/>
  <c r="G442" i="60" s="1"/>
  <c r="T443" i="59"/>
  <c r="G442" i="59" s="1"/>
  <c r="S443" i="59"/>
  <c r="R443" i="59"/>
  <c r="Q443" i="59"/>
  <c r="S443" i="60"/>
  <c r="T443" i="58"/>
  <c r="G442" i="58" s="1"/>
  <c r="S443" i="58"/>
  <c r="R443" i="58"/>
  <c r="R443" i="57"/>
  <c r="Q443" i="57"/>
  <c r="Q443" i="58"/>
  <c r="T443" i="57"/>
  <c r="G442" i="57" s="1"/>
  <c r="S443" i="57"/>
  <c r="T443" i="56"/>
  <c r="G442" i="56" s="1"/>
  <c r="S443" i="56"/>
  <c r="R443" i="56"/>
  <c r="Q443" i="56"/>
  <c r="P512" i="62"/>
  <c r="O512" i="62"/>
  <c r="C511" i="62"/>
  <c r="B511" i="62"/>
  <c r="R512" i="62"/>
  <c r="G511" i="62" s="1"/>
  <c r="Q512" i="62"/>
  <c r="R512" i="61"/>
  <c r="G511" i="61" s="1"/>
  <c r="P512" i="61"/>
  <c r="O512" i="61"/>
  <c r="C511" i="61"/>
  <c r="Q512" i="61"/>
  <c r="B511" i="61"/>
  <c r="C511" i="60"/>
  <c r="B511" i="60"/>
  <c r="R512" i="60"/>
  <c r="G511" i="60" s="1"/>
  <c r="Q512" i="60"/>
  <c r="P512" i="60"/>
  <c r="O512" i="60"/>
  <c r="O512" i="59"/>
  <c r="C511" i="59"/>
  <c r="B511" i="59"/>
  <c r="R512" i="59"/>
  <c r="G511" i="59" s="1"/>
  <c r="Q512" i="59"/>
  <c r="O512" i="58"/>
  <c r="P512" i="59"/>
  <c r="R512" i="58"/>
  <c r="G511" i="58" s="1"/>
  <c r="Q512" i="58"/>
  <c r="P512" i="58"/>
  <c r="C511" i="58"/>
  <c r="O512" i="57"/>
  <c r="C511" i="57"/>
  <c r="B511" i="57"/>
  <c r="B511" i="58"/>
  <c r="Q512" i="57"/>
  <c r="C511" i="56"/>
  <c r="B511" i="56"/>
  <c r="R512" i="56"/>
  <c r="G511" i="56" s="1"/>
  <c r="R512" i="57"/>
  <c r="G511" i="57" s="1"/>
  <c r="P512" i="56"/>
  <c r="Q512" i="56"/>
  <c r="P512" i="57"/>
  <c r="O512" i="56"/>
  <c r="R491" i="62"/>
  <c r="G490" i="62" s="1"/>
  <c r="Q491" i="62"/>
  <c r="P491" i="62"/>
  <c r="O491" i="62"/>
  <c r="B490" i="62"/>
  <c r="C490" i="62"/>
  <c r="P491" i="61"/>
  <c r="C490" i="61"/>
  <c r="B490" i="61"/>
  <c r="R491" i="61"/>
  <c r="G490" i="61" s="1"/>
  <c r="Q491" i="61"/>
  <c r="C490" i="60"/>
  <c r="B490" i="60"/>
  <c r="O491" i="61"/>
  <c r="R491" i="60"/>
  <c r="G490" i="60" s="1"/>
  <c r="Q491" i="60"/>
  <c r="O491" i="60"/>
  <c r="B490" i="59"/>
  <c r="R491" i="59"/>
  <c r="G490" i="59" s="1"/>
  <c r="Q491" i="59"/>
  <c r="P491" i="60"/>
  <c r="P491" i="59"/>
  <c r="O491" i="59"/>
  <c r="P491" i="58"/>
  <c r="C490" i="59"/>
  <c r="C490" i="58"/>
  <c r="B490" i="58"/>
  <c r="R491" i="58"/>
  <c r="G490" i="58" s="1"/>
  <c r="O491" i="58"/>
  <c r="R491" i="57"/>
  <c r="G490" i="57" s="1"/>
  <c r="Q491" i="57"/>
  <c r="P491" i="57"/>
  <c r="C490" i="57"/>
  <c r="O491" i="57"/>
  <c r="B490" i="57"/>
  <c r="R491" i="56"/>
  <c r="G490" i="56" s="1"/>
  <c r="Q491" i="56"/>
  <c r="P491" i="56"/>
  <c r="C490" i="56"/>
  <c r="B490" i="56"/>
  <c r="Q491" i="58"/>
  <c r="O491" i="56"/>
  <c r="R540" i="62"/>
  <c r="G539" i="62" s="1"/>
  <c r="Q540" i="62"/>
  <c r="P540" i="62"/>
  <c r="O540" i="62"/>
  <c r="C539" i="62"/>
  <c r="B539" i="62"/>
  <c r="B539" i="61"/>
  <c r="R540" i="61"/>
  <c r="G539" i="61" s="1"/>
  <c r="Q540" i="61"/>
  <c r="O540" i="61"/>
  <c r="P540" i="61"/>
  <c r="C539" i="61"/>
  <c r="Q540" i="60"/>
  <c r="P540" i="60"/>
  <c r="O540" i="60"/>
  <c r="C539" i="60"/>
  <c r="B539" i="60"/>
  <c r="R540" i="60"/>
  <c r="G539" i="60" s="1"/>
  <c r="R540" i="59"/>
  <c r="G539" i="59" s="1"/>
  <c r="Q540" i="59"/>
  <c r="P540" i="59"/>
  <c r="O540" i="59"/>
  <c r="C539" i="59"/>
  <c r="Q540" i="58"/>
  <c r="B539" i="59"/>
  <c r="P540" i="58"/>
  <c r="O540" i="58"/>
  <c r="C539" i="58"/>
  <c r="R540" i="58"/>
  <c r="G539" i="58" s="1"/>
  <c r="B539" i="58"/>
  <c r="R540" i="57"/>
  <c r="G539" i="57" s="1"/>
  <c r="Q540" i="57"/>
  <c r="P540" i="57"/>
  <c r="C539" i="57"/>
  <c r="R540" i="56"/>
  <c r="G539" i="56" s="1"/>
  <c r="Q540" i="56"/>
  <c r="O540" i="57"/>
  <c r="P540" i="56"/>
  <c r="B539" i="57"/>
  <c r="O540" i="56"/>
  <c r="C539" i="56"/>
  <c r="B539" i="56"/>
  <c r="G632" i="62"/>
  <c r="F632" i="62"/>
  <c r="E632" i="62"/>
  <c r="C632" i="62"/>
  <c r="I632" i="62"/>
  <c r="H632" i="62"/>
  <c r="G632" i="61"/>
  <c r="F632" i="61"/>
  <c r="E632" i="61"/>
  <c r="C632" i="61"/>
  <c r="I632" i="61"/>
  <c r="H632" i="61"/>
  <c r="F632" i="60"/>
  <c r="E632" i="60"/>
  <c r="I632" i="60"/>
  <c r="H632" i="60"/>
  <c r="C632" i="60"/>
  <c r="G632" i="59"/>
  <c r="F632" i="59"/>
  <c r="C632" i="59"/>
  <c r="I632" i="59"/>
  <c r="H632" i="59"/>
  <c r="G632" i="60"/>
  <c r="E632" i="59"/>
  <c r="G632" i="58"/>
  <c r="F632" i="58"/>
  <c r="E632" i="58"/>
  <c r="C632" i="58"/>
  <c r="I632" i="58"/>
  <c r="H632" i="58"/>
  <c r="H632" i="57"/>
  <c r="G632" i="57"/>
  <c r="F632" i="57"/>
  <c r="E632" i="57"/>
  <c r="C632" i="57"/>
  <c r="C632" i="56"/>
  <c r="I632" i="57"/>
  <c r="I632" i="56"/>
  <c r="H632" i="56"/>
  <c r="G632" i="56"/>
  <c r="F632" i="56"/>
  <c r="E632" i="56"/>
  <c r="C103" i="21"/>
  <c r="T436" i="62"/>
  <c r="G435" i="62" s="1"/>
  <c r="S436" i="62"/>
  <c r="R436" i="62"/>
  <c r="Q436" i="62"/>
  <c r="T436" i="61"/>
  <c r="G435" i="61" s="1"/>
  <c r="R436" i="61"/>
  <c r="Q436" i="61"/>
  <c r="S436" i="61"/>
  <c r="T436" i="60"/>
  <c r="G435" i="60" s="1"/>
  <c r="S436" i="60"/>
  <c r="Q436" i="60"/>
  <c r="Q436" i="59"/>
  <c r="R436" i="60"/>
  <c r="T436" i="59"/>
  <c r="G435" i="59" s="1"/>
  <c r="S436" i="59"/>
  <c r="R436" i="59"/>
  <c r="T436" i="58"/>
  <c r="G435" i="58" s="1"/>
  <c r="S436" i="58"/>
  <c r="R436" i="58"/>
  <c r="Q436" i="58"/>
  <c r="T436" i="57"/>
  <c r="G435" i="57" s="1"/>
  <c r="S436" i="57"/>
  <c r="R436" i="57"/>
  <c r="Q436" i="57"/>
  <c r="T436" i="56"/>
  <c r="G435" i="56" s="1"/>
  <c r="R436" i="56"/>
  <c r="S436" i="56"/>
  <c r="Q436" i="56"/>
  <c r="C102" i="21"/>
  <c r="R526" i="62"/>
  <c r="G525" i="62" s="1"/>
  <c r="Q526" i="62"/>
  <c r="P526" i="62"/>
  <c r="O526" i="62"/>
  <c r="C525" i="62"/>
  <c r="B525" i="62"/>
  <c r="B525" i="61"/>
  <c r="R526" i="61"/>
  <c r="G525" i="61" s="1"/>
  <c r="Q526" i="61"/>
  <c r="O526" i="61"/>
  <c r="P526" i="61"/>
  <c r="C525" i="61"/>
  <c r="B525" i="60"/>
  <c r="R526" i="60"/>
  <c r="G525" i="60" s="1"/>
  <c r="Q526" i="60"/>
  <c r="P526" i="60"/>
  <c r="O526" i="60"/>
  <c r="C525" i="60"/>
  <c r="R526" i="59"/>
  <c r="G525" i="59" s="1"/>
  <c r="Q526" i="59"/>
  <c r="P526" i="59"/>
  <c r="O526" i="59"/>
  <c r="C525" i="59"/>
  <c r="B525" i="59"/>
  <c r="R526" i="58"/>
  <c r="G525" i="58" s="1"/>
  <c r="C525" i="58"/>
  <c r="Q526" i="58"/>
  <c r="P526" i="58"/>
  <c r="O526" i="58"/>
  <c r="B525" i="58"/>
  <c r="B525" i="57"/>
  <c r="R526" i="57"/>
  <c r="G525" i="57" s="1"/>
  <c r="Q526" i="57"/>
  <c r="O526" i="57"/>
  <c r="P526" i="57"/>
  <c r="B525" i="56"/>
  <c r="C525" i="57"/>
  <c r="R526" i="56"/>
  <c r="G525" i="56" s="1"/>
  <c r="Q526" i="56"/>
  <c r="O526" i="56"/>
  <c r="C525" i="56"/>
  <c r="P526" i="56"/>
  <c r="C107" i="21"/>
  <c r="T457" i="62"/>
  <c r="G456" i="62" s="1"/>
  <c r="S457" i="62"/>
  <c r="Q457" i="62"/>
  <c r="R457" i="62"/>
  <c r="S457" i="61"/>
  <c r="R457" i="61"/>
  <c r="Q457" i="61"/>
  <c r="T457" i="61"/>
  <c r="G456" i="61" s="1"/>
  <c r="S457" i="60"/>
  <c r="R457" i="60"/>
  <c r="Q457" i="60"/>
  <c r="Q457" i="59"/>
  <c r="T457" i="60"/>
  <c r="G456" i="60" s="1"/>
  <c r="T457" i="59"/>
  <c r="G456" i="59" s="1"/>
  <c r="S457" i="59"/>
  <c r="R457" i="59"/>
  <c r="T457" i="58"/>
  <c r="G456" i="58" s="1"/>
  <c r="R457" i="58"/>
  <c r="Q457" i="58"/>
  <c r="T457" i="57"/>
  <c r="G456" i="57" s="1"/>
  <c r="S457" i="57"/>
  <c r="S457" i="58"/>
  <c r="R457" i="57"/>
  <c r="T457" i="56"/>
  <c r="G456" i="56" s="1"/>
  <c r="S457" i="56"/>
  <c r="R457" i="56"/>
  <c r="Q457" i="56"/>
  <c r="Q457" i="57"/>
  <c r="R505" i="62"/>
  <c r="G504" i="62" s="1"/>
  <c r="Q505" i="62"/>
  <c r="P505" i="62"/>
  <c r="O505" i="62"/>
  <c r="C504" i="62"/>
  <c r="B504" i="62"/>
  <c r="B504" i="61"/>
  <c r="R505" i="61"/>
  <c r="G504" i="61" s="1"/>
  <c r="Q505" i="61"/>
  <c r="O505" i="61"/>
  <c r="C504" i="61"/>
  <c r="P505" i="61"/>
  <c r="Q505" i="60"/>
  <c r="P505" i="60"/>
  <c r="O505" i="60"/>
  <c r="B504" i="60"/>
  <c r="R505" i="60"/>
  <c r="G504" i="60" s="1"/>
  <c r="C504" i="60"/>
  <c r="Q505" i="59"/>
  <c r="P505" i="59"/>
  <c r="O505" i="59"/>
  <c r="C504" i="59"/>
  <c r="B504" i="59"/>
  <c r="R505" i="59"/>
  <c r="G504" i="59" s="1"/>
  <c r="B504" i="58"/>
  <c r="Q505" i="58"/>
  <c r="O505" i="58"/>
  <c r="C504" i="58"/>
  <c r="B504" i="57"/>
  <c r="R505" i="57"/>
  <c r="G504" i="57" s="1"/>
  <c r="Q505" i="57"/>
  <c r="R505" i="58"/>
  <c r="G504" i="58" s="1"/>
  <c r="O505" i="57"/>
  <c r="Q505" i="56"/>
  <c r="P505" i="56"/>
  <c r="O505" i="56"/>
  <c r="C504" i="56"/>
  <c r="B504" i="56"/>
  <c r="P505" i="57"/>
  <c r="P505" i="58"/>
  <c r="C504" i="57"/>
  <c r="R505" i="56"/>
  <c r="G504" i="56" s="1"/>
  <c r="C108" i="21"/>
  <c r="C100" i="21"/>
  <c r="Q553" i="62"/>
  <c r="O553" i="62"/>
  <c r="U553" i="62"/>
  <c r="T553" i="62"/>
  <c r="S553" i="62"/>
  <c r="Q553" i="61"/>
  <c r="U553" i="61"/>
  <c r="S553" i="61"/>
  <c r="T553" i="61"/>
  <c r="R553" i="61"/>
  <c r="O553" i="61"/>
  <c r="R553" i="62"/>
  <c r="T553" i="60"/>
  <c r="S553" i="60"/>
  <c r="R553" i="60"/>
  <c r="Q553" i="60"/>
  <c r="O553" i="60"/>
  <c r="U553" i="60"/>
  <c r="R553" i="59"/>
  <c r="Q553" i="59"/>
  <c r="O553" i="59"/>
  <c r="U553" i="59"/>
  <c r="T553" i="59"/>
  <c r="S553" i="58"/>
  <c r="R553" i="58"/>
  <c r="O553" i="58"/>
  <c r="U553" i="58"/>
  <c r="T553" i="58"/>
  <c r="Q553" i="58"/>
  <c r="S553" i="59"/>
  <c r="R553" i="57"/>
  <c r="Q553" i="57"/>
  <c r="O553" i="57"/>
  <c r="T553" i="57"/>
  <c r="U553" i="57"/>
  <c r="O553" i="56"/>
  <c r="S553" i="57"/>
  <c r="U553" i="56"/>
  <c r="T553" i="56"/>
  <c r="R553" i="56"/>
  <c r="S553" i="56"/>
  <c r="Q553" i="56"/>
  <c r="Q429" i="62"/>
  <c r="S429" i="62"/>
  <c r="T429" i="62"/>
  <c r="G428" i="62" s="1"/>
  <c r="R429" i="62"/>
  <c r="T429" i="61"/>
  <c r="G428" i="61" s="1"/>
  <c r="S429" i="61"/>
  <c r="R429" i="61"/>
  <c r="T429" i="60"/>
  <c r="G428" i="60" s="1"/>
  <c r="Q429" i="61"/>
  <c r="S429" i="60"/>
  <c r="R429" i="60"/>
  <c r="T429" i="59"/>
  <c r="G428" i="59" s="1"/>
  <c r="S429" i="59"/>
  <c r="R429" i="59"/>
  <c r="Q429" i="59"/>
  <c r="Q429" i="60"/>
  <c r="R429" i="58"/>
  <c r="Q429" i="58"/>
  <c r="S429" i="57"/>
  <c r="T429" i="58"/>
  <c r="G428" i="58" s="1"/>
  <c r="R429" i="57"/>
  <c r="S429" i="58"/>
  <c r="Q429" i="57"/>
  <c r="S429" i="56"/>
  <c r="R429" i="56"/>
  <c r="Q429" i="56"/>
  <c r="T429" i="57"/>
  <c r="G428" i="57" s="1"/>
  <c r="T429" i="56"/>
  <c r="G428" i="56" s="1"/>
  <c r="C101" i="21"/>
  <c r="T422" i="62"/>
  <c r="G421" i="62" s="1"/>
  <c r="S422" i="62"/>
  <c r="R422" i="62"/>
  <c r="Q422" i="62"/>
  <c r="Q422" i="61"/>
  <c r="S422" i="61"/>
  <c r="R422" i="61"/>
  <c r="T422" i="61"/>
  <c r="G421" i="61" s="1"/>
  <c r="S422" i="60"/>
  <c r="R422" i="60"/>
  <c r="Q422" i="60"/>
  <c r="T422" i="60"/>
  <c r="G421" i="60" s="1"/>
  <c r="T422" i="59"/>
  <c r="G421" i="59" s="1"/>
  <c r="S422" i="59"/>
  <c r="R422" i="59"/>
  <c r="Q422" i="59"/>
  <c r="T422" i="58"/>
  <c r="G421" i="58" s="1"/>
  <c r="S422" i="58"/>
  <c r="R422" i="58"/>
  <c r="Q422" i="58"/>
  <c r="T422" i="57"/>
  <c r="G421" i="57" s="1"/>
  <c r="R422" i="57"/>
  <c r="S422" i="57"/>
  <c r="Q422" i="57"/>
  <c r="T422" i="56"/>
  <c r="G421" i="56" s="1"/>
  <c r="S422" i="56"/>
  <c r="Q422" i="56"/>
  <c r="R422" i="56"/>
  <c r="F645" i="62"/>
  <c r="E645" i="62"/>
  <c r="C645" i="62"/>
  <c r="I645" i="62"/>
  <c r="H645" i="62"/>
  <c r="G645" i="62"/>
  <c r="F645" i="61"/>
  <c r="E645" i="61"/>
  <c r="C645" i="61"/>
  <c r="H645" i="61"/>
  <c r="I645" i="61"/>
  <c r="G645" i="61"/>
  <c r="E645" i="60"/>
  <c r="C645" i="60"/>
  <c r="I645" i="60"/>
  <c r="H645" i="60"/>
  <c r="G645" i="60"/>
  <c r="F645" i="60"/>
  <c r="F645" i="59"/>
  <c r="E645" i="59"/>
  <c r="I645" i="59"/>
  <c r="H645" i="59"/>
  <c r="G645" i="59"/>
  <c r="C645" i="59"/>
  <c r="F645" i="58"/>
  <c r="E645" i="58"/>
  <c r="C645" i="58"/>
  <c r="I645" i="58"/>
  <c r="H645" i="58"/>
  <c r="G645" i="58"/>
  <c r="F645" i="57"/>
  <c r="E645" i="57"/>
  <c r="C645" i="57"/>
  <c r="H645" i="57"/>
  <c r="I645" i="57"/>
  <c r="G645" i="57"/>
  <c r="I645" i="56"/>
  <c r="H645" i="56"/>
  <c r="G645" i="56"/>
  <c r="F645" i="56"/>
  <c r="E645" i="56"/>
  <c r="C645" i="56"/>
  <c r="E607" i="62"/>
  <c r="C607" i="62"/>
  <c r="I607" i="62"/>
  <c r="H607" i="62"/>
  <c r="G607" i="62"/>
  <c r="F607" i="62"/>
  <c r="C607" i="61"/>
  <c r="I607" i="61"/>
  <c r="H607" i="61"/>
  <c r="F607" i="61"/>
  <c r="G607" i="61"/>
  <c r="E607" i="61"/>
  <c r="G607" i="60"/>
  <c r="F607" i="60"/>
  <c r="E607" i="60"/>
  <c r="C607" i="60"/>
  <c r="I607" i="60"/>
  <c r="C607" i="59"/>
  <c r="I607" i="59"/>
  <c r="H607" i="60"/>
  <c r="H607" i="59"/>
  <c r="G607" i="59"/>
  <c r="F607" i="59"/>
  <c r="E607" i="58"/>
  <c r="E607" i="59"/>
  <c r="C607" i="58"/>
  <c r="I607" i="58"/>
  <c r="H607" i="58"/>
  <c r="G607" i="58"/>
  <c r="F607" i="57"/>
  <c r="E607" i="57"/>
  <c r="C607" i="57"/>
  <c r="H607" i="57"/>
  <c r="I607" i="56"/>
  <c r="I607" i="57"/>
  <c r="H607" i="56"/>
  <c r="G607" i="57"/>
  <c r="G607" i="56"/>
  <c r="F607" i="56"/>
  <c r="C607" i="56"/>
  <c r="F607" i="58"/>
  <c r="E607" i="56"/>
  <c r="R519" i="62"/>
  <c r="G518" i="62" s="1"/>
  <c r="Q519" i="62"/>
  <c r="P519" i="62"/>
  <c r="O519" i="62"/>
  <c r="C518" i="62"/>
  <c r="B518" i="62"/>
  <c r="C518" i="61"/>
  <c r="R519" i="61"/>
  <c r="G518" i="61" s="1"/>
  <c r="P519" i="61"/>
  <c r="Q519" i="61"/>
  <c r="O519" i="61"/>
  <c r="B518" i="61"/>
  <c r="R519" i="60"/>
  <c r="G518" i="60" s="1"/>
  <c r="Q519" i="60"/>
  <c r="P519" i="60"/>
  <c r="C518" i="60"/>
  <c r="B518" i="60"/>
  <c r="O519" i="60"/>
  <c r="R519" i="59"/>
  <c r="G518" i="59" s="1"/>
  <c r="Q519" i="59"/>
  <c r="P519" i="59"/>
  <c r="O519" i="59"/>
  <c r="C518" i="59"/>
  <c r="O519" i="58"/>
  <c r="B518" i="59"/>
  <c r="C518" i="58"/>
  <c r="B518" i="58"/>
  <c r="R519" i="58"/>
  <c r="G518" i="58" s="1"/>
  <c r="Q519" i="57"/>
  <c r="P519" i="57"/>
  <c r="O519" i="57"/>
  <c r="C518" i="57"/>
  <c r="B518" i="57"/>
  <c r="P519" i="58"/>
  <c r="Q519" i="56"/>
  <c r="P519" i="56"/>
  <c r="O519" i="56"/>
  <c r="C518" i="56"/>
  <c r="Q519" i="58"/>
  <c r="B518" i="56"/>
  <c r="R519" i="57"/>
  <c r="G518" i="57" s="1"/>
  <c r="R519" i="56"/>
  <c r="G518" i="56" s="1"/>
  <c r="C106" i="21"/>
  <c r="J728" i="58"/>
  <c r="J665" i="59"/>
  <c r="L247" i="55"/>
  <c r="R247" i="62"/>
  <c r="Q247" i="62"/>
  <c r="S247" i="62"/>
  <c r="S247" i="61"/>
  <c r="R247" i="61"/>
  <c r="Q247" i="61"/>
  <c r="S247" i="60"/>
  <c r="R247" i="60"/>
  <c r="S247" i="59"/>
  <c r="Q247" i="60"/>
  <c r="R247" i="59"/>
  <c r="Q247" i="59"/>
  <c r="S247" i="58"/>
  <c r="R247" i="58"/>
  <c r="Q247" i="58"/>
  <c r="S247" i="56"/>
  <c r="S247" i="57"/>
  <c r="R247" i="56"/>
  <c r="R247" i="57"/>
  <c r="Q247" i="56"/>
  <c r="Q247" i="57"/>
  <c r="L401" i="55"/>
  <c r="O406" i="25" s="1"/>
  <c r="E408" i="25" s="1"/>
  <c r="E409" i="25" s="1"/>
  <c r="Q401" i="62"/>
  <c r="S401" i="62"/>
  <c r="T401" i="62"/>
  <c r="G400" i="62" s="1"/>
  <c r="R401" i="62"/>
  <c r="S401" i="61"/>
  <c r="Q401" i="61"/>
  <c r="R401" i="61"/>
  <c r="T401" i="60"/>
  <c r="G400" i="60" s="1"/>
  <c r="S401" i="60"/>
  <c r="R401" i="60"/>
  <c r="T401" i="61"/>
  <c r="G400" i="61" s="1"/>
  <c r="Q401" i="60"/>
  <c r="R401" i="59"/>
  <c r="Q401" i="59"/>
  <c r="T401" i="59"/>
  <c r="G400" i="59" s="1"/>
  <c r="R401" i="58"/>
  <c r="Q401" i="58"/>
  <c r="T401" i="58"/>
  <c r="G400" i="58" s="1"/>
  <c r="S401" i="58"/>
  <c r="T401" i="57"/>
  <c r="G400" i="57" s="1"/>
  <c r="S401" i="57"/>
  <c r="R401" i="57"/>
  <c r="S401" i="59"/>
  <c r="R401" i="56"/>
  <c r="Q401" i="56"/>
  <c r="Q401" i="57"/>
  <c r="T401" i="56"/>
  <c r="G400" i="56" s="1"/>
  <c r="S401" i="56"/>
  <c r="L229" i="55"/>
  <c r="Q229" i="62"/>
  <c r="S229" i="62"/>
  <c r="R229" i="62"/>
  <c r="Q229" i="61"/>
  <c r="S229" i="61"/>
  <c r="S229" i="60"/>
  <c r="R229" i="61"/>
  <c r="R229" i="60"/>
  <c r="Q229" i="60"/>
  <c r="S229" i="59"/>
  <c r="R229" i="59"/>
  <c r="Q229" i="59"/>
  <c r="S229" i="58"/>
  <c r="R229" i="58"/>
  <c r="Q229" i="58"/>
  <c r="S229" i="57"/>
  <c r="Q229" i="56"/>
  <c r="R229" i="57"/>
  <c r="Q229" i="57"/>
  <c r="S229" i="56"/>
  <c r="R229" i="56"/>
  <c r="L181" i="55"/>
  <c r="S181" i="62"/>
  <c r="R181" i="62"/>
  <c r="Q181" i="62"/>
  <c r="R181" i="61"/>
  <c r="Q181" i="61"/>
  <c r="S181" i="61"/>
  <c r="S181" i="60"/>
  <c r="R181" i="60"/>
  <c r="Q181" i="60"/>
  <c r="S181" i="59"/>
  <c r="R181" i="59"/>
  <c r="Q181" i="59"/>
  <c r="S181" i="58"/>
  <c r="Q181" i="58"/>
  <c r="S181" i="56"/>
  <c r="R181" i="58"/>
  <c r="R181" i="56"/>
  <c r="S181" i="57"/>
  <c r="Q181" i="56"/>
  <c r="R181" i="57"/>
  <c r="Q181" i="57"/>
  <c r="L85" i="55"/>
  <c r="S85" i="62"/>
  <c r="Q85" i="62"/>
  <c r="R85" i="62"/>
  <c r="R85" i="61"/>
  <c r="Q85" i="61"/>
  <c r="S85" i="61"/>
  <c r="S85" i="60"/>
  <c r="R85" i="60"/>
  <c r="Q85" i="60"/>
  <c r="S85" i="59"/>
  <c r="R85" i="59"/>
  <c r="Q85" i="59"/>
  <c r="S85" i="58"/>
  <c r="R85" i="58"/>
  <c r="Q85" i="58"/>
  <c r="S85" i="57"/>
  <c r="S85" i="56"/>
  <c r="R85" i="57"/>
  <c r="R85" i="56"/>
  <c r="Q85" i="57"/>
  <c r="Q85" i="56"/>
  <c r="L115" i="55"/>
  <c r="Q115" i="62"/>
  <c r="S115" i="62"/>
  <c r="R115" i="62"/>
  <c r="S115" i="61"/>
  <c r="R115" i="61"/>
  <c r="Q115" i="61"/>
  <c r="R115" i="60"/>
  <c r="Q115" i="60"/>
  <c r="S115" i="60"/>
  <c r="S115" i="59"/>
  <c r="R115" i="59"/>
  <c r="Q115" i="59"/>
  <c r="S115" i="58"/>
  <c r="R115" i="58"/>
  <c r="Q115" i="58"/>
  <c r="Q115" i="56"/>
  <c r="S115" i="57"/>
  <c r="R115" i="57"/>
  <c r="Q115" i="57"/>
  <c r="S115" i="56"/>
  <c r="R115" i="56"/>
  <c r="L163" i="55"/>
  <c r="R163" i="62"/>
  <c r="S163" i="62"/>
  <c r="Q163" i="62"/>
  <c r="S163" i="61"/>
  <c r="R163" i="61"/>
  <c r="Q163" i="61"/>
  <c r="S163" i="60"/>
  <c r="Q163" i="60"/>
  <c r="S163" i="59"/>
  <c r="R163" i="59"/>
  <c r="Q163" i="59"/>
  <c r="R163" i="60"/>
  <c r="S163" i="58"/>
  <c r="R163" i="58"/>
  <c r="Q163" i="58"/>
  <c r="S163" i="57"/>
  <c r="R163" i="57"/>
  <c r="Q163" i="57"/>
  <c r="R163" i="56"/>
  <c r="S163" i="56"/>
  <c r="Q163" i="56"/>
  <c r="L355" i="55"/>
  <c r="O360" i="25" s="1"/>
  <c r="T355" i="62"/>
  <c r="G354" i="62" s="1"/>
  <c r="S355" i="62"/>
  <c r="R355" i="62"/>
  <c r="Q355" i="62"/>
  <c r="S355" i="61"/>
  <c r="Q355" i="61"/>
  <c r="R355" i="61"/>
  <c r="T355" i="60"/>
  <c r="G354" i="60" s="1"/>
  <c r="S355" i="60"/>
  <c r="T355" i="61"/>
  <c r="G354" i="61" s="1"/>
  <c r="Q355" i="60"/>
  <c r="Q355" i="59"/>
  <c r="R355" i="60"/>
  <c r="T355" i="59"/>
  <c r="G354" i="59" s="1"/>
  <c r="S355" i="59"/>
  <c r="R355" i="59"/>
  <c r="T355" i="58"/>
  <c r="G354" i="58" s="1"/>
  <c r="S355" i="58"/>
  <c r="R355" i="58"/>
  <c r="R355" i="57"/>
  <c r="Q355" i="58"/>
  <c r="Q355" i="57"/>
  <c r="R355" i="56"/>
  <c r="Q355" i="56"/>
  <c r="T355" i="57"/>
  <c r="G354" i="57" s="1"/>
  <c r="T355" i="56"/>
  <c r="G354" i="56" s="1"/>
  <c r="S355" i="57"/>
  <c r="S355" i="56"/>
  <c r="L133" i="55"/>
  <c r="R133" i="62"/>
  <c r="S133" i="62"/>
  <c r="Q133" i="62"/>
  <c r="R133" i="61"/>
  <c r="Q133" i="61"/>
  <c r="S133" i="61"/>
  <c r="S133" i="60"/>
  <c r="R133" i="60"/>
  <c r="Q133" i="60"/>
  <c r="S133" i="59"/>
  <c r="R133" i="59"/>
  <c r="Q133" i="59"/>
  <c r="S133" i="58"/>
  <c r="R133" i="58"/>
  <c r="Q133" i="58"/>
  <c r="S133" i="57"/>
  <c r="R133" i="57"/>
  <c r="Q133" i="57"/>
  <c r="S133" i="56"/>
  <c r="R133" i="56"/>
  <c r="Q133" i="56"/>
  <c r="U23" i="62"/>
  <c r="E547" i="62"/>
  <c r="J740" i="56"/>
  <c r="J738" i="59"/>
  <c r="J736" i="60"/>
  <c r="L369" i="55"/>
  <c r="O374" i="25" s="1"/>
  <c r="T369" i="62"/>
  <c r="G368" i="62" s="1"/>
  <c r="S369" i="62"/>
  <c r="R369" i="62"/>
  <c r="Q369" i="62"/>
  <c r="Q369" i="61"/>
  <c r="T369" i="61"/>
  <c r="G368" i="61" s="1"/>
  <c r="S369" i="61"/>
  <c r="R369" i="61"/>
  <c r="S369" i="60"/>
  <c r="R369" i="60"/>
  <c r="Q369" i="60"/>
  <c r="T369" i="60"/>
  <c r="G368" i="60" s="1"/>
  <c r="R369" i="59"/>
  <c r="Q369" i="59"/>
  <c r="T369" i="59"/>
  <c r="G368" i="59" s="1"/>
  <c r="T369" i="58"/>
  <c r="G368" i="58" s="1"/>
  <c r="S369" i="58"/>
  <c r="R369" i="58"/>
  <c r="Q369" i="58"/>
  <c r="T369" i="57"/>
  <c r="G368" i="57" s="1"/>
  <c r="S369" i="57"/>
  <c r="S369" i="59"/>
  <c r="T369" i="56"/>
  <c r="G368" i="56" s="1"/>
  <c r="S369" i="56"/>
  <c r="R369" i="57"/>
  <c r="R369" i="56"/>
  <c r="Q369" i="57"/>
  <c r="Q369" i="56"/>
  <c r="L334" i="55"/>
  <c r="O339" i="25" s="1"/>
  <c r="S334" i="62"/>
  <c r="R334" i="62"/>
  <c r="Q334" i="62"/>
  <c r="T334" i="62"/>
  <c r="G333" i="62" s="1"/>
  <c r="R334" i="61"/>
  <c r="T334" i="61"/>
  <c r="G333" i="61" s="1"/>
  <c r="S334" i="61"/>
  <c r="Q334" i="61"/>
  <c r="S334" i="60"/>
  <c r="R334" i="60"/>
  <c r="Q334" i="60"/>
  <c r="T334" i="60"/>
  <c r="G333" i="60" s="1"/>
  <c r="T334" i="59"/>
  <c r="G333" i="59" s="1"/>
  <c r="S334" i="59"/>
  <c r="R334" i="59"/>
  <c r="Q334" i="59"/>
  <c r="T334" i="58"/>
  <c r="G333" i="58" s="1"/>
  <c r="S334" i="58"/>
  <c r="T334" i="57"/>
  <c r="G333" i="57" s="1"/>
  <c r="S334" i="57"/>
  <c r="R334" i="57"/>
  <c r="Q334" i="57"/>
  <c r="R334" i="58"/>
  <c r="T334" i="56"/>
  <c r="G333" i="56" s="1"/>
  <c r="Q334" i="58"/>
  <c r="R334" i="56"/>
  <c r="S334" i="56"/>
  <c r="Q334" i="56"/>
  <c r="L67" i="55"/>
  <c r="S67" i="62"/>
  <c r="R67" i="62"/>
  <c r="Q67" i="62"/>
  <c r="Q67" i="61"/>
  <c r="S67" i="61"/>
  <c r="R67" i="61"/>
  <c r="S67" i="60"/>
  <c r="R67" i="60"/>
  <c r="Q67" i="60"/>
  <c r="S67" i="59"/>
  <c r="R67" i="59"/>
  <c r="Q67" i="59"/>
  <c r="R67" i="58"/>
  <c r="S67" i="58"/>
  <c r="Q67" i="58"/>
  <c r="S67" i="57"/>
  <c r="R67" i="56"/>
  <c r="R67" i="57"/>
  <c r="Q67" i="56"/>
  <c r="Q67" i="57"/>
  <c r="S67" i="56"/>
  <c r="L289" i="55"/>
  <c r="S289" i="62"/>
  <c r="R289" i="62"/>
  <c r="Q289" i="62"/>
  <c r="Q289" i="61"/>
  <c r="S289" i="61"/>
  <c r="R289" i="61"/>
  <c r="R289" i="60"/>
  <c r="Q289" i="60"/>
  <c r="S289" i="60"/>
  <c r="R289" i="59"/>
  <c r="Q289" i="59"/>
  <c r="S289" i="59"/>
  <c r="Q289" i="58"/>
  <c r="S289" i="57"/>
  <c r="R289" i="57"/>
  <c r="Q289" i="57"/>
  <c r="S289" i="58"/>
  <c r="R289" i="58"/>
  <c r="S289" i="56"/>
  <c r="R289" i="56"/>
  <c r="Q289" i="56"/>
  <c r="L205" i="55"/>
  <c r="Q205" i="62"/>
  <c r="S205" i="62"/>
  <c r="R205" i="62"/>
  <c r="S205" i="61"/>
  <c r="R205" i="61"/>
  <c r="Q205" i="61"/>
  <c r="R205" i="60"/>
  <c r="Q205" i="60"/>
  <c r="S205" i="60"/>
  <c r="Q205" i="59"/>
  <c r="S205" i="59"/>
  <c r="S205" i="58"/>
  <c r="R205" i="58"/>
  <c r="Q205" i="58"/>
  <c r="S205" i="57"/>
  <c r="S205" i="56"/>
  <c r="R205" i="57"/>
  <c r="R205" i="56"/>
  <c r="R205" i="59"/>
  <c r="Q205" i="57"/>
  <c r="Q205" i="56"/>
  <c r="L25" i="55"/>
  <c r="S25" i="62"/>
  <c r="R25" i="62"/>
  <c r="Q25" i="62"/>
  <c r="R25" i="61"/>
  <c r="Q25" i="61"/>
  <c r="S25" i="61"/>
  <c r="S25" i="60"/>
  <c r="R25" i="60"/>
  <c r="Q25" i="60"/>
  <c r="Q25" i="59"/>
  <c r="S25" i="59"/>
  <c r="S25" i="58"/>
  <c r="R25" i="58"/>
  <c r="Q25" i="58"/>
  <c r="R25" i="59"/>
  <c r="R25" i="57"/>
  <c r="Q25" i="57"/>
  <c r="S25" i="56"/>
  <c r="R25" i="56"/>
  <c r="Q25" i="56"/>
  <c r="S25" i="57"/>
  <c r="J735" i="59"/>
  <c r="U221" i="61"/>
  <c r="J587" i="62"/>
  <c r="L235" i="55"/>
  <c r="Q235" i="62"/>
  <c r="S235" i="62"/>
  <c r="R235" i="62"/>
  <c r="S235" i="61"/>
  <c r="R235" i="61"/>
  <c r="Q235" i="61"/>
  <c r="S235" i="60"/>
  <c r="R235" i="60"/>
  <c r="Q235" i="60"/>
  <c r="S235" i="59"/>
  <c r="R235" i="59"/>
  <c r="Q235" i="59"/>
  <c r="S235" i="58"/>
  <c r="R235" i="58"/>
  <c r="Q235" i="58"/>
  <c r="S235" i="56"/>
  <c r="R235" i="56"/>
  <c r="S235" i="57"/>
  <c r="Q235" i="56"/>
  <c r="R235" i="57"/>
  <c r="Q235" i="57"/>
  <c r="L37" i="55"/>
  <c r="Q37" i="62"/>
  <c r="S37" i="62"/>
  <c r="R37" i="62"/>
  <c r="S37" i="61"/>
  <c r="Q37" i="60"/>
  <c r="R37" i="61"/>
  <c r="Q37" i="61"/>
  <c r="S37" i="60"/>
  <c r="R37" i="60"/>
  <c r="R37" i="59"/>
  <c r="Q37" i="59"/>
  <c r="R37" i="58"/>
  <c r="S37" i="59"/>
  <c r="S37" i="58"/>
  <c r="Q37" i="58"/>
  <c r="S37" i="57"/>
  <c r="R37" i="57"/>
  <c r="Q37" i="57"/>
  <c r="S37" i="56"/>
  <c r="R37" i="56"/>
  <c r="Q37" i="56"/>
  <c r="L307" i="55"/>
  <c r="S307" i="62"/>
  <c r="R307" i="62"/>
  <c r="Q307" i="62"/>
  <c r="S307" i="61"/>
  <c r="R307" i="61"/>
  <c r="Q307" i="61"/>
  <c r="S307" i="60"/>
  <c r="R307" i="60"/>
  <c r="Q307" i="60"/>
  <c r="S307" i="59"/>
  <c r="R307" i="59"/>
  <c r="Q307" i="59"/>
  <c r="S307" i="58"/>
  <c r="R307" i="58"/>
  <c r="Q307" i="58"/>
  <c r="S307" i="57"/>
  <c r="R307" i="57"/>
  <c r="Q307" i="57"/>
  <c r="R307" i="56"/>
  <c r="Q307" i="56"/>
  <c r="S307" i="56"/>
  <c r="L139" i="55"/>
  <c r="S139" i="62"/>
  <c r="R139" i="62"/>
  <c r="Q139" i="62"/>
  <c r="S139" i="61"/>
  <c r="R139" i="61"/>
  <c r="Q139" i="61"/>
  <c r="Q139" i="60"/>
  <c r="S139" i="60"/>
  <c r="R139" i="60"/>
  <c r="S139" i="59"/>
  <c r="R139" i="59"/>
  <c r="Q139" i="59"/>
  <c r="S139" i="58"/>
  <c r="R139" i="58"/>
  <c r="Q139" i="58"/>
  <c r="Q139" i="56"/>
  <c r="S139" i="57"/>
  <c r="R139" i="57"/>
  <c r="Q139" i="57"/>
  <c r="S139" i="56"/>
  <c r="R139" i="56"/>
  <c r="L19" i="55"/>
  <c r="R19" i="62"/>
  <c r="Q19" i="62"/>
  <c r="S19" i="62"/>
  <c r="S19" i="61"/>
  <c r="R19" i="61"/>
  <c r="Q19" i="61"/>
  <c r="S19" i="60"/>
  <c r="R19" i="60"/>
  <c r="Q19" i="60"/>
  <c r="S19" i="59"/>
  <c r="R19" i="59"/>
  <c r="Q19" i="59"/>
  <c r="R19" i="58"/>
  <c r="Q19" i="58"/>
  <c r="S19" i="57"/>
  <c r="S19" i="58"/>
  <c r="R19" i="57"/>
  <c r="R19" i="56"/>
  <c r="Q19" i="57"/>
  <c r="Q19" i="56"/>
  <c r="S19" i="56"/>
  <c r="L55" i="55"/>
  <c r="S55" i="62"/>
  <c r="R55" i="62"/>
  <c r="Q55" i="62"/>
  <c r="S55" i="61"/>
  <c r="R55" i="61"/>
  <c r="Q55" i="61"/>
  <c r="S55" i="60"/>
  <c r="R55" i="60"/>
  <c r="Q55" i="60"/>
  <c r="S55" i="59"/>
  <c r="R55" i="59"/>
  <c r="Q55" i="59"/>
  <c r="S55" i="58"/>
  <c r="R55" i="58"/>
  <c r="Q55" i="58"/>
  <c r="Q55" i="57"/>
  <c r="S55" i="56"/>
  <c r="R55" i="56"/>
  <c r="S55" i="57"/>
  <c r="R55" i="57"/>
  <c r="Q55" i="56"/>
  <c r="L283" i="55"/>
  <c r="S283" i="62"/>
  <c r="R283" i="62"/>
  <c r="Q283" i="62"/>
  <c r="Q283" i="61"/>
  <c r="Q283" i="60"/>
  <c r="S283" i="61"/>
  <c r="R283" i="61"/>
  <c r="S283" i="59"/>
  <c r="Q283" i="59"/>
  <c r="S283" i="60"/>
  <c r="R283" i="60"/>
  <c r="R283" i="59"/>
  <c r="S283" i="58"/>
  <c r="R283" i="58"/>
  <c r="R283" i="57"/>
  <c r="Q283" i="57"/>
  <c r="Q283" i="58"/>
  <c r="Q283" i="56"/>
  <c r="S283" i="57"/>
  <c r="S283" i="56"/>
  <c r="R283" i="56"/>
  <c r="L43" i="55"/>
  <c r="R43" i="62"/>
  <c r="Q43" i="62"/>
  <c r="S43" i="62"/>
  <c r="S43" i="61"/>
  <c r="R43" i="60"/>
  <c r="R43" i="61"/>
  <c r="Q43" i="60"/>
  <c r="Q43" i="61"/>
  <c r="S43" i="60"/>
  <c r="R43" i="59"/>
  <c r="Q43" i="59"/>
  <c r="S43" i="59"/>
  <c r="R43" i="58"/>
  <c r="S43" i="58"/>
  <c r="Q43" i="58"/>
  <c r="S43" i="56"/>
  <c r="R43" i="56"/>
  <c r="Q43" i="56"/>
  <c r="S43" i="57"/>
  <c r="R43" i="57"/>
  <c r="Q43" i="57"/>
  <c r="J728" i="62"/>
  <c r="E471" i="62"/>
  <c r="J738" i="62"/>
  <c r="L348" i="55"/>
  <c r="O353" i="25" s="1"/>
  <c r="R348" i="62"/>
  <c r="Q348" i="62"/>
  <c r="T348" i="62"/>
  <c r="G347" i="62" s="1"/>
  <c r="T348" i="61"/>
  <c r="G347" i="61" s="1"/>
  <c r="S348" i="62"/>
  <c r="S348" i="61"/>
  <c r="R348" i="61"/>
  <c r="Q348" i="61"/>
  <c r="R348" i="60"/>
  <c r="Q348" i="60"/>
  <c r="S348" i="60"/>
  <c r="T348" i="59"/>
  <c r="G347" i="59" s="1"/>
  <c r="S348" i="59"/>
  <c r="R348" i="59"/>
  <c r="Q348" i="59"/>
  <c r="T348" i="58"/>
  <c r="G347" i="58" s="1"/>
  <c r="S348" i="58"/>
  <c r="R348" i="58"/>
  <c r="Q348" i="58"/>
  <c r="R348" i="57"/>
  <c r="Q348" i="57"/>
  <c r="T348" i="60"/>
  <c r="G347" i="60" s="1"/>
  <c r="T348" i="57"/>
  <c r="G347" i="57" s="1"/>
  <c r="S348" i="57"/>
  <c r="T348" i="56"/>
  <c r="G347" i="56" s="1"/>
  <c r="S348" i="56"/>
  <c r="R348" i="56"/>
  <c r="Q348" i="56"/>
  <c r="L157" i="55"/>
  <c r="S157" i="62"/>
  <c r="Q157" i="62"/>
  <c r="R157" i="62"/>
  <c r="R157" i="61"/>
  <c r="Q157" i="61"/>
  <c r="S157" i="61"/>
  <c r="S157" i="60"/>
  <c r="R157" i="60"/>
  <c r="Q157" i="60"/>
  <c r="S157" i="59"/>
  <c r="R157" i="59"/>
  <c r="Q157" i="59"/>
  <c r="S157" i="58"/>
  <c r="R157" i="58"/>
  <c r="Q157" i="58"/>
  <c r="R157" i="57"/>
  <c r="Q157" i="57"/>
  <c r="S157" i="56"/>
  <c r="Q157" i="56"/>
  <c r="R157" i="56"/>
  <c r="S157" i="57"/>
  <c r="L217" i="55"/>
  <c r="S217" i="62"/>
  <c r="R217" i="62"/>
  <c r="Q217" i="62"/>
  <c r="S217" i="61"/>
  <c r="R217" i="61"/>
  <c r="Q217" i="61"/>
  <c r="S217" i="60"/>
  <c r="R217" i="60"/>
  <c r="Q217" i="60"/>
  <c r="S217" i="59"/>
  <c r="R217" i="59"/>
  <c r="Q217" i="58"/>
  <c r="Q217" i="59"/>
  <c r="S217" i="58"/>
  <c r="R217" i="58"/>
  <c r="S217" i="56"/>
  <c r="R217" i="56"/>
  <c r="Q217" i="56"/>
  <c r="S217" i="57"/>
  <c r="R217" i="57"/>
  <c r="Q217" i="57"/>
  <c r="L73" i="55"/>
  <c r="S73" i="62"/>
  <c r="R73" i="62"/>
  <c r="Q73" i="62"/>
  <c r="R73" i="61"/>
  <c r="Q73" i="61"/>
  <c r="S73" i="61"/>
  <c r="R73" i="60"/>
  <c r="Q73" i="60"/>
  <c r="S73" i="60"/>
  <c r="S73" i="59"/>
  <c r="R73" i="59"/>
  <c r="Q73" i="59"/>
  <c r="S73" i="58"/>
  <c r="Q73" i="58"/>
  <c r="R73" i="58"/>
  <c r="S73" i="56"/>
  <c r="S73" i="57"/>
  <c r="R73" i="56"/>
  <c r="R73" i="57"/>
  <c r="Q73" i="56"/>
  <c r="Q73" i="57"/>
  <c r="L265" i="55"/>
  <c r="S265" i="62"/>
  <c r="Q265" i="62"/>
  <c r="R265" i="62"/>
  <c r="Q265" i="61"/>
  <c r="S265" i="61"/>
  <c r="R265" i="61"/>
  <c r="S265" i="60"/>
  <c r="R265" i="60"/>
  <c r="Q265" i="60"/>
  <c r="S265" i="59"/>
  <c r="R265" i="59"/>
  <c r="Q265" i="59"/>
  <c r="R265" i="58"/>
  <c r="Q265" i="58"/>
  <c r="S265" i="58"/>
  <c r="R265" i="56"/>
  <c r="S265" i="57"/>
  <c r="Q265" i="56"/>
  <c r="R265" i="57"/>
  <c r="Q265" i="57"/>
  <c r="S265" i="56"/>
  <c r="L31" i="55"/>
  <c r="Q31" i="62"/>
  <c r="S31" i="62"/>
  <c r="R31" i="62"/>
  <c r="Q31" i="61"/>
  <c r="R31" i="61"/>
  <c r="S31" i="60"/>
  <c r="R31" i="60"/>
  <c r="R31" i="59"/>
  <c r="Q31" i="59"/>
  <c r="Q31" i="60"/>
  <c r="S31" i="61"/>
  <c r="S31" i="59"/>
  <c r="S31" i="58"/>
  <c r="Q31" i="58"/>
  <c r="S31" i="57"/>
  <c r="R31" i="57"/>
  <c r="Q31" i="57"/>
  <c r="R31" i="58"/>
  <c r="S31" i="56"/>
  <c r="R31" i="56"/>
  <c r="Q31" i="56"/>
  <c r="L193" i="55"/>
  <c r="S193" i="62"/>
  <c r="Q193" i="62"/>
  <c r="S193" i="61"/>
  <c r="R193" i="62"/>
  <c r="R193" i="61"/>
  <c r="Q193" i="61"/>
  <c r="S193" i="60"/>
  <c r="R193" i="60"/>
  <c r="Q193" i="60"/>
  <c r="S193" i="59"/>
  <c r="R193" i="59"/>
  <c r="Q193" i="59"/>
  <c r="S193" i="58"/>
  <c r="R193" i="58"/>
  <c r="Q193" i="58"/>
  <c r="Q193" i="57"/>
  <c r="S193" i="56"/>
  <c r="R193" i="56"/>
  <c r="Q193" i="56"/>
  <c r="S193" i="57"/>
  <c r="R193" i="57"/>
  <c r="L187" i="55"/>
  <c r="S187" i="62"/>
  <c r="R187" i="62"/>
  <c r="Q187" i="62"/>
  <c r="Q187" i="61"/>
  <c r="S187" i="61"/>
  <c r="R187" i="61"/>
  <c r="S187" i="60"/>
  <c r="R187" i="60"/>
  <c r="Q187" i="60"/>
  <c r="S187" i="59"/>
  <c r="R187" i="59"/>
  <c r="Q187" i="59"/>
  <c r="Q187" i="58"/>
  <c r="S187" i="58"/>
  <c r="R187" i="58"/>
  <c r="S187" i="56"/>
  <c r="R187" i="56"/>
  <c r="Q187" i="56"/>
  <c r="S187" i="57"/>
  <c r="R187" i="57"/>
  <c r="Q187" i="57"/>
  <c r="L362" i="55"/>
  <c r="O367" i="25" s="1"/>
  <c r="T362" i="62"/>
  <c r="G361" i="62" s="1"/>
  <c r="R362" i="62"/>
  <c r="Q362" i="62"/>
  <c r="S362" i="61"/>
  <c r="R362" i="61"/>
  <c r="Q362" i="61"/>
  <c r="T362" i="61"/>
  <c r="G361" i="61" s="1"/>
  <c r="S362" i="62"/>
  <c r="S362" i="60"/>
  <c r="R362" i="60"/>
  <c r="T362" i="60"/>
  <c r="G361" i="60" s="1"/>
  <c r="Q362" i="60"/>
  <c r="T362" i="59"/>
  <c r="G361" i="59" s="1"/>
  <c r="S362" i="59"/>
  <c r="R362" i="59"/>
  <c r="Q362" i="59"/>
  <c r="R362" i="58"/>
  <c r="Q362" i="58"/>
  <c r="T362" i="58"/>
  <c r="G361" i="58" s="1"/>
  <c r="S362" i="58"/>
  <c r="T362" i="57"/>
  <c r="G361" i="57" s="1"/>
  <c r="S362" i="57"/>
  <c r="R362" i="57"/>
  <c r="Q362" i="57"/>
  <c r="T362" i="56"/>
  <c r="G361" i="56" s="1"/>
  <c r="S362" i="56"/>
  <c r="R362" i="56"/>
  <c r="Q362" i="56"/>
  <c r="J734" i="61"/>
  <c r="L383" i="55"/>
  <c r="O388" i="25" s="1"/>
  <c r="T383" i="62"/>
  <c r="G382" i="62" s="1"/>
  <c r="S383" i="62"/>
  <c r="R383" i="62"/>
  <c r="Q383" i="62"/>
  <c r="T383" i="61"/>
  <c r="G382" i="61" s="1"/>
  <c r="S383" i="61"/>
  <c r="R383" i="61"/>
  <c r="Q383" i="61"/>
  <c r="T383" i="60"/>
  <c r="G382" i="60" s="1"/>
  <c r="S383" i="60"/>
  <c r="R383" i="60"/>
  <c r="Q383" i="60"/>
  <c r="T383" i="59"/>
  <c r="G382" i="59" s="1"/>
  <c r="S383" i="59"/>
  <c r="R383" i="59"/>
  <c r="Q383" i="59"/>
  <c r="T383" i="58"/>
  <c r="G382" i="58" s="1"/>
  <c r="S383" i="58"/>
  <c r="T383" i="57"/>
  <c r="G382" i="57" s="1"/>
  <c r="S383" i="57"/>
  <c r="R383" i="58"/>
  <c r="R383" i="57"/>
  <c r="Q383" i="58"/>
  <c r="Q383" i="57"/>
  <c r="T383" i="56"/>
  <c r="G382" i="56" s="1"/>
  <c r="S383" i="56"/>
  <c r="R383" i="56"/>
  <c r="Q383" i="56"/>
  <c r="L91" i="55"/>
  <c r="R91" i="62"/>
  <c r="S91" i="62"/>
  <c r="Q91" i="62"/>
  <c r="R91" i="61"/>
  <c r="Q91" i="61"/>
  <c r="S91" i="61"/>
  <c r="S91" i="60"/>
  <c r="R91" i="60"/>
  <c r="Q91" i="60"/>
  <c r="S91" i="59"/>
  <c r="R91" i="59"/>
  <c r="Q91" i="59"/>
  <c r="R91" i="58"/>
  <c r="Q91" i="58"/>
  <c r="S91" i="58"/>
  <c r="Q91" i="56"/>
  <c r="S91" i="57"/>
  <c r="R91" i="57"/>
  <c r="Q91" i="57"/>
  <c r="S91" i="56"/>
  <c r="R91" i="56"/>
  <c r="L390" i="55"/>
  <c r="T390" i="62"/>
  <c r="G389" i="62" s="1"/>
  <c r="R390" i="62"/>
  <c r="Q390" i="62"/>
  <c r="S390" i="62"/>
  <c r="T390" i="61"/>
  <c r="G389" i="61" s="1"/>
  <c r="R390" i="61"/>
  <c r="Q390" i="61"/>
  <c r="T390" i="60"/>
  <c r="G389" i="60" s="1"/>
  <c r="S390" i="60"/>
  <c r="R390" i="60"/>
  <c r="S390" i="61"/>
  <c r="Q390" i="60"/>
  <c r="R390" i="59"/>
  <c r="Q390" i="59"/>
  <c r="T390" i="59"/>
  <c r="G389" i="59" s="1"/>
  <c r="S390" i="59"/>
  <c r="T390" i="58"/>
  <c r="G389" i="58" s="1"/>
  <c r="S390" i="58"/>
  <c r="R390" i="58"/>
  <c r="Q390" i="58"/>
  <c r="T390" i="57"/>
  <c r="G389" i="57" s="1"/>
  <c r="R390" i="57"/>
  <c r="Q390" i="57"/>
  <c r="R390" i="56"/>
  <c r="Q390" i="56"/>
  <c r="T390" i="56"/>
  <c r="G389" i="56" s="1"/>
  <c r="S390" i="56"/>
  <c r="S390" i="57"/>
  <c r="L408" i="55"/>
  <c r="O413" i="25" s="1"/>
  <c r="T408" i="62"/>
  <c r="G407" i="62" s="1"/>
  <c r="S408" i="62"/>
  <c r="R408" i="62"/>
  <c r="Q408" i="62"/>
  <c r="T408" i="61"/>
  <c r="G407" i="61" s="1"/>
  <c r="S408" i="61"/>
  <c r="Q408" i="61"/>
  <c r="R408" i="60"/>
  <c r="Q408" i="60"/>
  <c r="R408" i="61"/>
  <c r="T408" i="60"/>
  <c r="G407" i="60" s="1"/>
  <c r="S408" i="60"/>
  <c r="T408" i="59"/>
  <c r="G407" i="59" s="1"/>
  <c r="S408" i="59"/>
  <c r="R408" i="59"/>
  <c r="Q408" i="59"/>
  <c r="T408" i="58"/>
  <c r="G407" i="58" s="1"/>
  <c r="S408" i="58"/>
  <c r="R408" i="58"/>
  <c r="R408" i="57"/>
  <c r="Q408" i="57"/>
  <c r="Q408" i="58"/>
  <c r="T408" i="57"/>
  <c r="G407" i="57" s="1"/>
  <c r="T408" i="56"/>
  <c r="G407" i="56" s="1"/>
  <c r="S408" i="56"/>
  <c r="S408" i="57"/>
  <c r="Q408" i="56"/>
  <c r="R408" i="56"/>
  <c r="L295" i="55"/>
  <c r="S295" i="62"/>
  <c r="R295" i="62"/>
  <c r="Q295" i="62"/>
  <c r="S295" i="61"/>
  <c r="R295" i="61"/>
  <c r="Q295" i="61"/>
  <c r="S295" i="60"/>
  <c r="R295" i="60"/>
  <c r="Q295" i="60"/>
  <c r="R295" i="59"/>
  <c r="Q295" i="59"/>
  <c r="S295" i="59"/>
  <c r="S295" i="58"/>
  <c r="R295" i="58"/>
  <c r="Q295" i="58"/>
  <c r="S295" i="57"/>
  <c r="S295" i="56"/>
  <c r="R295" i="57"/>
  <c r="R295" i="56"/>
  <c r="Q295" i="57"/>
  <c r="Q295" i="56"/>
  <c r="L376" i="55"/>
  <c r="O381" i="25" s="1"/>
  <c r="Q376" i="62"/>
  <c r="S376" i="62"/>
  <c r="T376" i="62"/>
  <c r="G375" i="62" s="1"/>
  <c r="R376" i="62"/>
  <c r="S376" i="61"/>
  <c r="R376" i="61"/>
  <c r="Q376" i="61"/>
  <c r="T376" i="61"/>
  <c r="G375" i="61" s="1"/>
  <c r="T376" i="60"/>
  <c r="G375" i="60" s="1"/>
  <c r="R376" i="60"/>
  <c r="Q376" i="60"/>
  <c r="S376" i="60"/>
  <c r="T376" i="59"/>
  <c r="G375" i="59" s="1"/>
  <c r="S376" i="59"/>
  <c r="R376" i="59"/>
  <c r="Q376" i="59"/>
  <c r="R376" i="58"/>
  <c r="Q376" i="58"/>
  <c r="S376" i="57"/>
  <c r="T376" i="58"/>
  <c r="G375" i="58" s="1"/>
  <c r="R376" i="57"/>
  <c r="S376" i="58"/>
  <c r="Q376" i="57"/>
  <c r="Q376" i="56"/>
  <c r="T376" i="57"/>
  <c r="G375" i="57" s="1"/>
  <c r="S376" i="56"/>
  <c r="R376" i="56"/>
  <c r="T376" i="56"/>
  <c r="G375" i="56" s="1"/>
  <c r="L253" i="55"/>
  <c r="S253" i="62"/>
  <c r="R253" i="62"/>
  <c r="Q253" i="62"/>
  <c r="S253" i="61"/>
  <c r="R253" i="61"/>
  <c r="Q253" i="61"/>
  <c r="R253" i="60"/>
  <c r="Q253" i="60"/>
  <c r="S253" i="59"/>
  <c r="Q253" i="59"/>
  <c r="S253" i="60"/>
  <c r="R253" i="59"/>
  <c r="S253" i="58"/>
  <c r="R253" i="58"/>
  <c r="Q253" i="58"/>
  <c r="S253" i="57"/>
  <c r="R253" i="57"/>
  <c r="R253" i="56"/>
  <c r="Q253" i="57"/>
  <c r="Q253" i="56"/>
  <c r="S253" i="56"/>
  <c r="J738" i="56"/>
  <c r="L103" i="55"/>
  <c r="S103" i="62"/>
  <c r="R103" i="62"/>
  <c r="Q103" i="62"/>
  <c r="S103" i="61"/>
  <c r="R103" i="61"/>
  <c r="Q103" i="61"/>
  <c r="S103" i="60"/>
  <c r="R103" i="60"/>
  <c r="Q103" i="60"/>
  <c r="S103" i="59"/>
  <c r="R103" i="59"/>
  <c r="Q103" i="59"/>
  <c r="S103" i="58"/>
  <c r="R103" i="58"/>
  <c r="R103" i="57"/>
  <c r="Q103" i="57"/>
  <c r="S103" i="56"/>
  <c r="R103" i="56"/>
  <c r="Q103" i="58"/>
  <c r="Q103" i="56"/>
  <c r="S103" i="57"/>
  <c r="L121" i="55"/>
  <c r="S121" i="62"/>
  <c r="R121" i="62"/>
  <c r="Q121" i="62"/>
  <c r="Q121" i="61"/>
  <c r="S121" i="61"/>
  <c r="R121" i="61"/>
  <c r="S121" i="60"/>
  <c r="R121" i="60"/>
  <c r="Q121" i="60"/>
  <c r="S121" i="59"/>
  <c r="R121" i="59"/>
  <c r="Q121" i="59"/>
  <c r="S121" i="58"/>
  <c r="R121" i="58"/>
  <c r="Q121" i="58"/>
  <c r="R121" i="56"/>
  <c r="Q121" i="56"/>
  <c r="S121" i="57"/>
  <c r="R121" i="57"/>
  <c r="Q121" i="57"/>
  <c r="S121" i="56"/>
  <c r="L175" i="55"/>
  <c r="R175" i="62"/>
  <c r="Q175" i="62"/>
  <c r="S175" i="62"/>
  <c r="S175" i="61"/>
  <c r="R175" i="61"/>
  <c r="S175" i="60"/>
  <c r="Q175" i="61"/>
  <c r="R175" i="60"/>
  <c r="Q175" i="60"/>
  <c r="S175" i="59"/>
  <c r="R175" i="59"/>
  <c r="Q175" i="59"/>
  <c r="S175" i="58"/>
  <c r="R175" i="58"/>
  <c r="Q175" i="58"/>
  <c r="S175" i="57"/>
  <c r="Q175" i="56"/>
  <c r="R175" i="57"/>
  <c r="Q175" i="57"/>
  <c r="S175" i="56"/>
  <c r="R175" i="56"/>
  <c r="L313" i="55"/>
  <c r="S313" i="62"/>
  <c r="Q313" i="62"/>
  <c r="R313" i="62"/>
  <c r="S313" i="61"/>
  <c r="R313" i="60"/>
  <c r="Q313" i="60"/>
  <c r="S313" i="60"/>
  <c r="R313" i="61"/>
  <c r="Q313" i="61"/>
  <c r="Q313" i="59"/>
  <c r="S313" i="59"/>
  <c r="R313" i="59"/>
  <c r="Q313" i="58"/>
  <c r="S313" i="57"/>
  <c r="R313" i="58"/>
  <c r="S313" i="58"/>
  <c r="R313" i="57"/>
  <c r="Q313" i="57"/>
  <c r="S313" i="56"/>
  <c r="R313" i="56"/>
  <c r="Q313" i="56"/>
  <c r="L145" i="55"/>
  <c r="S145" i="62"/>
  <c r="R145" i="62"/>
  <c r="Q145" i="62"/>
  <c r="S145" i="61"/>
  <c r="R145" i="61"/>
  <c r="Q145" i="61"/>
  <c r="S145" i="60"/>
  <c r="R145" i="60"/>
  <c r="Q145" i="60"/>
  <c r="R145" i="59"/>
  <c r="Q145" i="59"/>
  <c r="Q145" i="58"/>
  <c r="S145" i="59"/>
  <c r="S145" i="58"/>
  <c r="R145" i="58"/>
  <c r="Q145" i="57"/>
  <c r="R145" i="56"/>
  <c r="Q145" i="56"/>
  <c r="S145" i="57"/>
  <c r="R145" i="57"/>
  <c r="S145" i="56"/>
  <c r="L415" i="55"/>
  <c r="O420" i="25" s="1"/>
  <c r="Q415" i="62"/>
  <c r="S415" i="62"/>
  <c r="T415" i="62"/>
  <c r="G414" i="62" s="1"/>
  <c r="S415" i="61"/>
  <c r="R415" i="62"/>
  <c r="R415" i="61"/>
  <c r="Q415" i="61"/>
  <c r="T415" i="61"/>
  <c r="G414" i="61" s="1"/>
  <c r="T415" i="60"/>
  <c r="G414" i="60" s="1"/>
  <c r="R415" i="60"/>
  <c r="Q415" i="60"/>
  <c r="S415" i="60"/>
  <c r="T415" i="59"/>
  <c r="G414" i="59" s="1"/>
  <c r="S415" i="59"/>
  <c r="R415" i="59"/>
  <c r="Q415" i="59"/>
  <c r="R415" i="58"/>
  <c r="Q415" i="58"/>
  <c r="T415" i="57"/>
  <c r="G414" i="57" s="1"/>
  <c r="S415" i="57"/>
  <c r="R415" i="57"/>
  <c r="S415" i="58"/>
  <c r="S415" i="56"/>
  <c r="Q415" i="57"/>
  <c r="R415" i="56"/>
  <c r="Q415" i="56"/>
  <c r="T415" i="58"/>
  <c r="G414" i="58" s="1"/>
  <c r="T415" i="56"/>
  <c r="G414" i="56" s="1"/>
  <c r="L127" i="55"/>
  <c r="S127" i="62"/>
  <c r="R127" i="62"/>
  <c r="Q127" i="62"/>
  <c r="S127" i="61"/>
  <c r="S127" i="60"/>
  <c r="R127" i="60"/>
  <c r="R127" i="61"/>
  <c r="Q127" i="60"/>
  <c r="Q127" i="61"/>
  <c r="S127" i="59"/>
  <c r="R127" i="59"/>
  <c r="Q127" i="59"/>
  <c r="Q127" i="58"/>
  <c r="S127" i="58"/>
  <c r="Q127" i="57"/>
  <c r="S127" i="56"/>
  <c r="R127" i="56"/>
  <c r="Q127" i="56"/>
  <c r="R127" i="58"/>
  <c r="S127" i="57"/>
  <c r="R127" i="57"/>
  <c r="L169" i="55"/>
  <c r="Q169" i="62"/>
  <c r="S169" i="62"/>
  <c r="R169" i="62"/>
  <c r="S169" i="61"/>
  <c r="R169" i="61"/>
  <c r="Q169" i="61"/>
  <c r="R169" i="60"/>
  <c r="Q169" i="60"/>
  <c r="S169" i="60"/>
  <c r="S169" i="59"/>
  <c r="R169" i="59"/>
  <c r="Q169" i="59"/>
  <c r="S169" i="58"/>
  <c r="R169" i="58"/>
  <c r="Q169" i="58"/>
  <c r="R169" i="57"/>
  <c r="Q169" i="56"/>
  <c r="Q169" i="57"/>
  <c r="S169" i="56"/>
  <c r="S169" i="57"/>
  <c r="R169" i="56"/>
  <c r="L109" i="55"/>
  <c r="R109" i="62"/>
  <c r="S109" i="62"/>
  <c r="Q109" i="62"/>
  <c r="S109" i="61"/>
  <c r="R109" i="61"/>
  <c r="Q109" i="61"/>
  <c r="S109" i="60"/>
  <c r="R109" i="60"/>
  <c r="Q109" i="60"/>
  <c r="S109" i="59"/>
  <c r="R109" i="59"/>
  <c r="Q109" i="59"/>
  <c r="S109" i="58"/>
  <c r="R109" i="58"/>
  <c r="Q109" i="58"/>
  <c r="S109" i="57"/>
  <c r="R109" i="57"/>
  <c r="Q109" i="57"/>
  <c r="R109" i="56"/>
  <c r="S109" i="56"/>
  <c r="Q109" i="56"/>
  <c r="L241" i="55"/>
  <c r="R241" i="62"/>
  <c r="Q241" i="62"/>
  <c r="S241" i="62"/>
  <c r="S241" i="61"/>
  <c r="R241" i="61"/>
  <c r="Q241" i="61"/>
  <c r="S241" i="60"/>
  <c r="R241" i="60"/>
  <c r="Q241" i="60"/>
  <c r="S241" i="59"/>
  <c r="R241" i="59"/>
  <c r="Q241" i="59"/>
  <c r="Q241" i="58"/>
  <c r="S241" i="58"/>
  <c r="R241" i="58"/>
  <c r="S241" i="57"/>
  <c r="S241" i="56"/>
  <c r="R241" i="57"/>
  <c r="R241" i="56"/>
  <c r="Q241" i="57"/>
  <c r="Q241" i="56"/>
  <c r="L223" i="55"/>
  <c r="Q223" i="62"/>
  <c r="S223" i="62"/>
  <c r="R223" i="62"/>
  <c r="S223" i="61"/>
  <c r="R223" i="61"/>
  <c r="Q223" i="61"/>
  <c r="S223" i="60"/>
  <c r="R223" i="60"/>
  <c r="Q223" i="60"/>
  <c r="Q223" i="59"/>
  <c r="S223" i="59"/>
  <c r="S223" i="58"/>
  <c r="R223" i="58"/>
  <c r="Q223" i="58"/>
  <c r="R223" i="59"/>
  <c r="Q223" i="57"/>
  <c r="S223" i="56"/>
  <c r="R223" i="56"/>
  <c r="S223" i="57"/>
  <c r="R223" i="57"/>
  <c r="Q223" i="56"/>
  <c r="L79" i="55"/>
  <c r="S79" i="62"/>
  <c r="R79" i="62"/>
  <c r="Q79" i="62"/>
  <c r="Q79" i="61"/>
  <c r="S79" i="61"/>
  <c r="R79" i="61"/>
  <c r="R79" i="60"/>
  <c r="Q79" i="60"/>
  <c r="S79" i="60"/>
  <c r="S79" i="59"/>
  <c r="R79" i="59"/>
  <c r="Q79" i="59"/>
  <c r="S79" i="58"/>
  <c r="Q79" i="58"/>
  <c r="R79" i="58"/>
  <c r="S79" i="56"/>
  <c r="S79" i="57"/>
  <c r="R79" i="56"/>
  <c r="R79" i="57"/>
  <c r="Q79" i="56"/>
  <c r="Q79" i="57"/>
  <c r="L211" i="55"/>
  <c r="R211" i="62"/>
  <c r="Q211" i="62"/>
  <c r="S211" i="62"/>
  <c r="S211" i="61"/>
  <c r="R211" i="61"/>
  <c r="Q211" i="61"/>
  <c r="S211" i="60"/>
  <c r="R211" i="60"/>
  <c r="Q211" i="60"/>
  <c r="S211" i="59"/>
  <c r="R211" i="59"/>
  <c r="S211" i="58"/>
  <c r="Q211" i="59"/>
  <c r="R211" i="58"/>
  <c r="Q211" i="58"/>
  <c r="S211" i="57"/>
  <c r="R211" i="57"/>
  <c r="Q211" i="57"/>
  <c r="R211" i="56"/>
  <c r="Q211" i="56"/>
  <c r="S211" i="56"/>
  <c r="L199" i="55"/>
  <c r="R199" i="62"/>
  <c r="S199" i="62"/>
  <c r="Q199" i="62"/>
  <c r="S199" i="61"/>
  <c r="R199" i="61"/>
  <c r="Q199" i="61"/>
  <c r="S199" i="60"/>
  <c r="R199" i="60"/>
  <c r="Q199" i="60"/>
  <c r="S199" i="59"/>
  <c r="R199" i="59"/>
  <c r="Q199" i="59"/>
  <c r="S199" i="58"/>
  <c r="R199" i="58"/>
  <c r="Q199" i="58"/>
  <c r="S199" i="57"/>
  <c r="R199" i="57"/>
  <c r="S199" i="56"/>
  <c r="Q199" i="57"/>
  <c r="R199" i="56"/>
  <c r="Q199" i="56"/>
  <c r="L259" i="55"/>
  <c r="S259" i="62"/>
  <c r="R259" i="62"/>
  <c r="Q259" i="62"/>
  <c r="S259" i="61"/>
  <c r="S259" i="60"/>
  <c r="R259" i="60"/>
  <c r="Q259" i="60"/>
  <c r="R259" i="59"/>
  <c r="Q259" i="59"/>
  <c r="R259" i="61"/>
  <c r="S259" i="59"/>
  <c r="S259" i="58"/>
  <c r="R259" i="58"/>
  <c r="Q259" i="61"/>
  <c r="R259" i="57"/>
  <c r="Q259" i="58"/>
  <c r="Q259" i="57"/>
  <c r="R259" i="56"/>
  <c r="S259" i="56"/>
  <c r="Q259" i="56"/>
  <c r="S259" i="57"/>
  <c r="E547" i="60"/>
  <c r="L327" i="55"/>
  <c r="O332" i="25" s="1"/>
  <c r="E334" i="25" s="1"/>
  <c r="E335" i="25" s="1"/>
  <c r="Q327" i="62"/>
  <c r="S327" i="62"/>
  <c r="T327" i="62"/>
  <c r="G326" i="62" s="1"/>
  <c r="R327" i="62"/>
  <c r="T327" i="61"/>
  <c r="G326" i="61" s="1"/>
  <c r="R327" i="61"/>
  <c r="Q327" i="61"/>
  <c r="S327" i="61"/>
  <c r="S327" i="60"/>
  <c r="R327" i="60"/>
  <c r="T327" i="60"/>
  <c r="G326" i="60" s="1"/>
  <c r="Q327" i="60"/>
  <c r="R327" i="59"/>
  <c r="Q327" i="59"/>
  <c r="T327" i="59"/>
  <c r="G326" i="59" s="1"/>
  <c r="S327" i="59"/>
  <c r="T327" i="58"/>
  <c r="G326" i="58" s="1"/>
  <c r="S327" i="58"/>
  <c r="R327" i="58"/>
  <c r="Q327" i="58"/>
  <c r="T327" i="57"/>
  <c r="G326" i="57" s="1"/>
  <c r="T327" i="56"/>
  <c r="G326" i="56" s="1"/>
  <c r="S327" i="57"/>
  <c r="S327" i="56"/>
  <c r="R327" i="57"/>
  <c r="R327" i="56"/>
  <c r="Q327" i="57"/>
  <c r="Q327" i="56"/>
  <c r="F472" i="62"/>
  <c r="G594" i="62"/>
  <c r="F594" i="62"/>
  <c r="E594" i="62"/>
  <c r="C594" i="62"/>
  <c r="I594" i="62"/>
  <c r="H594" i="62"/>
  <c r="E594" i="61"/>
  <c r="C594" i="61"/>
  <c r="I594" i="61"/>
  <c r="G594" i="61"/>
  <c r="E594" i="60"/>
  <c r="C594" i="60"/>
  <c r="H594" i="61"/>
  <c r="F594" i="61"/>
  <c r="I594" i="60"/>
  <c r="H594" i="60"/>
  <c r="G594" i="60"/>
  <c r="F594" i="60"/>
  <c r="E594" i="59"/>
  <c r="C594" i="59"/>
  <c r="I594" i="59"/>
  <c r="H594" i="59"/>
  <c r="G594" i="59"/>
  <c r="F594" i="58"/>
  <c r="E594" i="58"/>
  <c r="F594" i="59"/>
  <c r="I594" i="58"/>
  <c r="H594" i="58"/>
  <c r="G594" i="58"/>
  <c r="C594" i="58"/>
  <c r="G594" i="57"/>
  <c r="F594" i="57"/>
  <c r="E594" i="57"/>
  <c r="C594" i="57"/>
  <c r="I594" i="57"/>
  <c r="I594" i="56"/>
  <c r="H594" i="56"/>
  <c r="H594" i="57"/>
  <c r="G594" i="56"/>
  <c r="E594" i="56"/>
  <c r="F594" i="56"/>
  <c r="C594" i="56"/>
  <c r="L97" i="55"/>
  <c r="R97" i="62"/>
  <c r="Q97" i="62"/>
  <c r="S97" i="62"/>
  <c r="R97" i="61"/>
  <c r="Q97" i="61"/>
  <c r="S97" i="61"/>
  <c r="S97" i="60"/>
  <c r="R97" i="60"/>
  <c r="Q97" i="60"/>
  <c r="Q97" i="59"/>
  <c r="S97" i="59"/>
  <c r="S97" i="58"/>
  <c r="R97" i="58"/>
  <c r="Q97" i="58"/>
  <c r="R97" i="59"/>
  <c r="Q97" i="57"/>
  <c r="S97" i="56"/>
  <c r="R97" i="56"/>
  <c r="Q97" i="56"/>
  <c r="S97" i="57"/>
  <c r="R97" i="57"/>
  <c r="L301" i="55"/>
  <c r="Q301" i="62"/>
  <c r="S301" i="62"/>
  <c r="R301" i="62"/>
  <c r="S301" i="61"/>
  <c r="R301" i="61"/>
  <c r="Q301" i="61"/>
  <c r="R301" i="60"/>
  <c r="Q301" i="60"/>
  <c r="S301" i="60"/>
  <c r="S301" i="59"/>
  <c r="R301" i="59"/>
  <c r="Q301" i="59"/>
  <c r="S301" i="58"/>
  <c r="R301" i="58"/>
  <c r="Q301" i="58"/>
  <c r="S301" i="57"/>
  <c r="R301" i="57"/>
  <c r="Q301" i="57"/>
  <c r="R301" i="56"/>
  <c r="S301" i="56"/>
  <c r="Q301" i="56"/>
  <c r="L151" i="55"/>
  <c r="S151" i="62"/>
  <c r="R151" i="62"/>
  <c r="Q151" i="62"/>
  <c r="Q151" i="61"/>
  <c r="S151" i="60"/>
  <c r="R151" i="60"/>
  <c r="Q151" i="60"/>
  <c r="S151" i="61"/>
  <c r="R151" i="61"/>
  <c r="S151" i="59"/>
  <c r="R151" i="59"/>
  <c r="Q151" i="59"/>
  <c r="S151" i="58"/>
  <c r="R151" i="58"/>
  <c r="Q151" i="58"/>
  <c r="S151" i="57"/>
  <c r="R151" i="57"/>
  <c r="Q151" i="57"/>
  <c r="S151" i="56"/>
  <c r="R151" i="56"/>
  <c r="Q151" i="56"/>
  <c r="L61" i="55"/>
  <c r="R61" i="62"/>
  <c r="Q61" i="62"/>
  <c r="S61" i="62"/>
  <c r="Q61" i="61"/>
  <c r="S61" i="61"/>
  <c r="R61" i="61"/>
  <c r="S61" i="60"/>
  <c r="R61" i="60"/>
  <c r="Q61" i="60"/>
  <c r="S61" i="59"/>
  <c r="R61" i="59"/>
  <c r="Q61" i="59"/>
  <c r="S61" i="58"/>
  <c r="R61" i="58"/>
  <c r="Q61" i="58"/>
  <c r="Q61" i="57"/>
  <c r="S61" i="57"/>
  <c r="R61" i="56"/>
  <c r="S61" i="56"/>
  <c r="R61" i="57"/>
  <c r="Q61" i="56"/>
  <c r="L49" i="55"/>
  <c r="S49" i="62"/>
  <c r="R49" i="62"/>
  <c r="Q49" i="62"/>
  <c r="S49" i="61"/>
  <c r="R49" i="61"/>
  <c r="S49" i="60"/>
  <c r="R49" i="60"/>
  <c r="Q49" i="60"/>
  <c r="Q49" i="61"/>
  <c r="S49" i="59"/>
  <c r="R49" i="59"/>
  <c r="Q49" i="59"/>
  <c r="R49" i="58"/>
  <c r="Q49" i="58"/>
  <c r="Q49" i="57"/>
  <c r="S49" i="56"/>
  <c r="R49" i="56"/>
  <c r="S49" i="58"/>
  <c r="Q49" i="56"/>
  <c r="S49" i="57"/>
  <c r="R49" i="57"/>
  <c r="L277" i="55"/>
  <c r="Q277" i="62"/>
  <c r="S277" i="62"/>
  <c r="R277" i="62"/>
  <c r="S277" i="61"/>
  <c r="R277" i="61"/>
  <c r="Q277" i="61"/>
  <c r="S277" i="60"/>
  <c r="R277" i="60"/>
  <c r="R277" i="59"/>
  <c r="Q277" i="60"/>
  <c r="Q277" i="59"/>
  <c r="S277" i="59"/>
  <c r="S277" i="58"/>
  <c r="R277" i="58"/>
  <c r="Q277" i="58"/>
  <c r="S277" i="56"/>
  <c r="R277" i="56"/>
  <c r="S277" i="57"/>
  <c r="R277" i="57"/>
  <c r="Q277" i="57"/>
  <c r="Q277" i="56"/>
  <c r="L341" i="55"/>
  <c r="O346" i="25" s="1"/>
  <c r="T341" i="62"/>
  <c r="G340" i="62" s="1"/>
  <c r="S341" i="62"/>
  <c r="Q341" i="62"/>
  <c r="R341" i="62"/>
  <c r="T341" i="61"/>
  <c r="G340" i="61" s="1"/>
  <c r="R341" i="61"/>
  <c r="Q341" i="61"/>
  <c r="T341" i="60"/>
  <c r="G340" i="60" s="1"/>
  <c r="S341" i="60"/>
  <c r="S341" i="61"/>
  <c r="Q341" i="60"/>
  <c r="R341" i="60"/>
  <c r="T341" i="59"/>
  <c r="G340" i="59" s="1"/>
  <c r="S341" i="59"/>
  <c r="R341" i="59"/>
  <c r="Q341" i="59"/>
  <c r="S341" i="58"/>
  <c r="R341" i="58"/>
  <c r="Q341" i="58"/>
  <c r="T341" i="57"/>
  <c r="G340" i="57" s="1"/>
  <c r="S341" i="57"/>
  <c r="R341" i="57"/>
  <c r="Q341" i="57"/>
  <c r="Q341" i="56"/>
  <c r="T341" i="58"/>
  <c r="G340" i="58" s="1"/>
  <c r="S341" i="56"/>
  <c r="T341" i="56"/>
  <c r="G340" i="56" s="1"/>
  <c r="R341" i="56"/>
  <c r="L271" i="55"/>
  <c r="R271" i="62"/>
  <c r="S271" i="62"/>
  <c r="Q271" i="62"/>
  <c r="S271" i="61"/>
  <c r="R271" i="61"/>
  <c r="Q271" i="61"/>
  <c r="S271" i="60"/>
  <c r="R271" i="60"/>
  <c r="Q271" i="59"/>
  <c r="Q271" i="60"/>
  <c r="S271" i="59"/>
  <c r="S271" i="58"/>
  <c r="R271" i="58"/>
  <c r="Q271" i="58"/>
  <c r="R271" i="59"/>
  <c r="S271" i="56"/>
  <c r="S271" i="57"/>
  <c r="R271" i="56"/>
  <c r="R271" i="57"/>
  <c r="Q271" i="56"/>
  <c r="Q271" i="57"/>
  <c r="J625" i="60"/>
  <c r="J625" i="57"/>
  <c r="J665" i="58"/>
  <c r="J665" i="62"/>
  <c r="J673" i="61"/>
  <c r="J673" i="62"/>
  <c r="J625" i="62"/>
  <c r="J690" i="62"/>
  <c r="U47" i="62"/>
  <c r="J665" i="61"/>
  <c r="J625" i="61"/>
  <c r="E547" i="61"/>
  <c r="E471" i="61"/>
  <c r="U406" i="61"/>
  <c r="U161" i="61"/>
  <c r="U47" i="61"/>
  <c r="J690" i="61"/>
  <c r="J728" i="61"/>
  <c r="U137" i="61"/>
  <c r="U23" i="61"/>
  <c r="U281" i="61"/>
  <c r="J728" i="60"/>
  <c r="J665" i="60"/>
  <c r="J690" i="60"/>
  <c r="J710" i="60"/>
  <c r="J673" i="60"/>
  <c r="E471" i="60"/>
  <c r="E472" i="60"/>
  <c r="J728" i="59"/>
  <c r="J587" i="59"/>
  <c r="J625" i="59"/>
  <c r="E547" i="59"/>
  <c r="J710" i="59"/>
  <c r="J673" i="59"/>
  <c r="J690" i="59"/>
  <c r="E471" i="59"/>
  <c r="U462" i="59"/>
  <c r="J587" i="58"/>
  <c r="J690" i="58"/>
  <c r="J625" i="58"/>
  <c r="E547" i="58"/>
  <c r="E471" i="58"/>
  <c r="J690" i="57"/>
  <c r="E547" i="57"/>
  <c r="E471" i="57"/>
  <c r="J710" i="57"/>
  <c r="U227" i="57"/>
  <c r="J673" i="57"/>
  <c r="J728" i="57"/>
  <c r="J690" i="56"/>
  <c r="J665" i="56"/>
  <c r="J728" i="56"/>
  <c r="J625" i="56"/>
  <c r="L527" i="55"/>
  <c r="Q526" i="25"/>
  <c r="P526" i="25"/>
  <c r="O526" i="25"/>
  <c r="C525" i="25"/>
  <c r="B525" i="25"/>
  <c r="R526" i="25"/>
  <c r="G525" i="25" s="1"/>
  <c r="L457" i="55"/>
  <c r="O462" i="25" s="1"/>
  <c r="Q457" i="25"/>
  <c r="T457" i="25"/>
  <c r="G456" i="25" s="1"/>
  <c r="S457" i="25"/>
  <c r="R457" i="25"/>
  <c r="L506" i="55"/>
  <c r="O505" i="25"/>
  <c r="C504" i="25"/>
  <c r="R505" i="25"/>
  <c r="G504" i="25" s="1"/>
  <c r="B504" i="25"/>
  <c r="Q505" i="25"/>
  <c r="P505" i="25"/>
  <c r="O553" i="25"/>
  <c r="R553" i="25"/>
  <c r="L429" i="55"/>
  <c r="O434" i="25" s="1"/>
  <c r="Q429" i="25"/>
  <c r="T429" i="25"/>
  <c r="G428" i="25" s="1"/>
  <c r="S429" i="25"/>
  <c r="R429" i="25"/>
  <c r="L422" i="55"/>
  <c r="O427" i="25" s="1"/>
  <c r="Q422" i="25"/>
  <c r="T422" i="25"/>
  <c r="G421" i="25" s="1"/>
  <c r="S422" i="25"/>
  <c r="R422" i="25"/>
  <c r="L646" i="55"/>
  <c r="I645" i="25"/>
  <c r="H645" i="25"/>
  <c r="G645" i="25"/>
  <c r="F645" i="25"/>
  <c r="E645" i="25"/>
  <c r="C645" i="25"/>
  <c r="L608" i="55"/>
  <c r="I607" i="25"/>
  <c r="H607" i="25"/>
  <c r="G607" i="25"/>
  <c r="F607" i="25"/>
  <c r="E607" i="25"/>
  <c r="C607" i="25"/>
  <c r="L520" i="55"/>
  <c r="R519" i="25"/>
  <c r="G518" i="25" s="1"/>
  <c r="Q519" i="25"/>
  <c r="P519" i="25"/>
  <c r="O519" i="25"/>
  <c r="C518" i="25"/>
  <c r="B518" i="25"/>
  <c r="L450" i="55"/>
  <c r="O455" i="25" s="1"/>
  <c r="Q450" i="25"/>
  <c r="T450" i="25"/>
  <c r="G449" i="25" s="1"/>
  <c r="S450" i="25"/>
  <c r="R450" i="25"/>
  <c r="L596" i="55"/>
  <c r="F595" i="25"/>
  <c r="G595" i="25"/>
  <c r="H595" i="25"/>
  <c r="I595" i="25"/>
  <c r="C595" i="25"/>
  <c r="E595" i="25"/>
  <c r="L464" i="55"/>
  <c r="Q464" i="25"/>
  <c r="T464" i="25"/>
  <c r="G463" i="25" s="1"/>
  <c r="S464" i="25"/>
  <c r="R464" i="25"/>
  <c r="L499" i="55"/>
  <c r="Q498" i="25"/>
  <c r="B497" i="25"/>
  <c r="P498" i="25"/>
  <c r="O498" i="25"/>
  <c r="C497" i="25"/>
  <c r="R498" i="25"/>
  <c r="G497" i="25" s="1"/>
  <c r="L485" i="55"/>
  <c r="R484" i="25"/>
  <c r="G483" i="25" s="1"/>
  <c r="Q484" i="25"/>
  <c r="P484" i="25"/>
  <c r="C483" i="25"/>
  <c r="O484" i="25"/>
  <c r="B483" i="25"/>
  <c r="L534" i="55"/>
  <c r="O533" i="25"/>
  <c r="C532" i="25"/>
  <c r="B532" i="25"/>
  <c r="R533" i="25"/>
  <c r="G532" i="25" s="1"/>
  <c r="Q533" i="25"/>
  <c r="P533" i="25"/>
  <c r="L478" i="55"/>
  <c r="R477" i="25"/>
  <c r="G476" i="25" s="1"/>
  <c r="B476" i="25"/>
  <c r="O477" i="25"/>
  <c r="C476" i="25"/>
  <c r="P477" i="25"/>
  <c r="Q477" i="25"/>
  <c r="L443" i="55"/>
  <c r="O448" i="25" s="1"/>
  <c r="Q443" i="25"/>
  <c r="T443" i="25"/>
  <c r="G442" i="25" s="1"/>
  <c r="S443" i="25"/>
  <c r="R443" i="25"/>
  <c r="L513" i="55"/>
  <c r="C511" i="25"/>
  <c r="B511" i="25"/>
  <c r="R512" i="25"/>
  <c r="G511" i="25" s="1"/>
  <c r="Q512" i="25"/>
  <c r="P512" i="25"/>
  <c r="O512" i="25"/>
  <c r="L492" i="55"/>
  <c r="R491" i="25"/>
  <c r="G490" i="25" s="1"/>
  <c r="Q491" i="25"/>
  <c r="C490" i="25"/>
  <c r="P491" i="25"/>
  <c r="B490" i="25"/>
  <c r="O491" i="25"/>
  <c r="L541" i="55"/>
  <c r="R540" i="25"/>
  <c r="G539" i="25" s="1"/>
  <c r="Q540" i="25"/>
  <c r="P540" i="25"/>
  <c r="C539" i="25"/>
  <c r="O540" i="25"/>
  <c r="B539" i="25"/>
  <c r="L633" i="55"/>
  <c r="C632" i="25"/>
  <c r="I632" i="25"/>
  <c r="H632" i="25"/>
  <c r="G632" i="25"/>
  <c r="F632" i="25"/>
  <c r="E632" i="25"/>
  <c r="L436" i="55"/>
  <c r="O441" i="25" s="1"/>
  <c r="Q436" i="25"/>
  <c r="T436" i="25"/>
  <c r="G435" i="25" s="1"/>
  <c r="S436" i="25"/>
  <c r="R436" i="25"/>
  <c r="J581" i="49"/>
  <c r="J689" i="49"/>
  <c r="J689" i="53"/>
  <c r="J581" i="50"/>
  <c r="J689" i="51"/>
  <c r="J581" i="52"/>
  <c r="AA527" i="52"/>
  <c r="AF527" i="52" s="1"/>
  <c r="J581" i="54"/>
  <c r="J689" i="52"/>
  <c r="J689" i="50"/>
  <c r="AA534" i="52"/>
  <c r="AF534" i="52" s="1"/>
  <c r="E543" i="52"/>
  <c r="J617" i="50"/>
  <c r="J750" i="48"/>
  <c r="J732" i="49"/>
  <c r="J682" i="54"/>
  <c r="J689" i="54"/>
  <c r="J682" i="53"/>
  <c r="J617" i="54"/>
  <c r="U13" i="54"/>
  <c r="I652" i="55"/>
  <c r="F614" i="55"/>
  <c r="E614" i="55"/>
  <c r="H652" i="55"/>
  <c r="G652" i="55"/>
  <c r="H614" i="55"/>
  <c r="G614" i="55"/>
  <c r="J566" i="55"/>
  <c r="J600" i="55"/>
  <c r="H567" i="55"/>
  <c r="X561" i="55" s="1"/>
  <c r="J305" i="55"/>
  <c r="J65" i="55"/>
  <c r="J651" i="55"/>
  <c r="J638" i="55"/>
  <c r="F652" i="55"/>
  <c r="J368" i="55"/>
  <c r="J281" i="55"/>
  <c r="J167" i="55"/>
  <c r="J526" i="55"/>
  <c r="J491" i="55"/>
  <c r="V475" i="55"/>
  <c r="E545" i="55"/>
  <c r="J477" i="55"/>
  <c r="J389" i="55"/>
  <c r="V325" i="55"/>
  <c r="F394" i="55"/>
  <c r="J209" i="55"/>
  <c r="U34" i="55"/>
  <c r="J35" i="55"/>
  <c r="J155" i="55"/>
  <c r="J203" i="55"/>
  <c r="U202" i="55"/>
  <c r="J613" i="55"/>
  <c r="J463" i="55"/>
  <c r="V345" i="55"/>
  <c r="J347" i="55"/>
  <c r="G545" i="55"/>
  <c r="F545" i="55"/>
  <c r="H468" i="55"/>
  <c r="V401" i="55"/>
  <c r="G394" i="55"/>
  <c r="V326" i="55"/>
  <c r="J173" i="55"/>
  <c r="U172" i="55"/>
  <c r="J333" i="55"/>
  <c r="J275" i="55"/>
  <c r="U190" i="55"/>
  <c r="J191" i="55"/>
  <c r="J282" i="55"/>
  <c r="J197" i="55"/>
  <c r="U196" i="55"/>
  <c r="J71" i="55"/>
  <c r="J269" i="55"/>
  <c r="J227" i="55"/>
  <c r="J131" i="55"/>
  <c r="H317" i="55"/>
  <c r="J59" i="55"/>
  <c r="J83" i="55"/>
  <c r="J66" i="55"/>
  <c r="V373" i="55"/>
  <c r="J375" i="55"/>
  <c r="H394" i="55"/>
  <c r="V327" i="55"/>
  <c r="V380" i="55"/>
  <c r="J382" i="55"/>
  <c r="F567" i="55"/>
  <c r="V561" i="55" s="1"/>
  <c r="G317" i="55"/>
  <c r="J435" i="55"/>
  <c r="G567" i="55"/>
  <c r="W561" i="55" s="1"/>
  <c r="J299" i="55"/>
  <c r="V398" i="55"/>
  <c r="J400" i="55"/>
  <c r="J421" i="55"/>
  <c r="J340" i="55"/>
  <c r="V353" i="55"/>
  <c r="J354" i="55"/>
  <c r="J239" i="55"/>
  <c r="J168" i="55"/>
  <c r="F317" i="55"/>
  <c r="J101" i="55"/>
  <c r="J150" i="55"/>
  <c r="V447" i="55"/>
  <c r="J449" i="55"/>
  <c r="J270" i="55"/>
  <c r="J540" i="55"/>
  <c r="U244" i="55"/>
  <c r="J245" i="55"/>
  <c r="J312" i="55"/>
  <c r="U124" i="55"/>
  <c r="J125" i="55"/>
  <c r="J257" i="55"/>
  <c r="J559" i="55"/>
  <c r="J149" i="55"/>
  <c r="J519" i="55"/>
  <c r="J428" i="55"/>
  <c r="G468" i="55"/>
  <c r="J311" i="55"/>
  <c r="J221" i="55"/>
  <c r="J143" i="55"/>
  <c r="U179" i="55"/>
  <c r="U118" i="55"/>
  <c r="J119" i="55"/>
  <c r="J564" i="55"/>
  <c r="J185" i="55"/>
  <c r="J89" i="55"/>
  <c r="J107" i="55"/>
  <c r="U106" i="55"/>
  <c r="J90" i="55"/>
  <c r="U16" i="55"/>
  <c r="J293" i="55"/>
  <c r="V402" i="55"/>
  <c r="J228" i="55"/>
  <c r="J23" i="55"/>
  <c r="V440" i="55"/>
  <c r="J442" i="55"/>
  <c r="J484" i="55"/>
  <c r="J533" i="55"/>
  <c r="H545" i="55"/>
  <c r="J456" i="55"/>
  <c r="F468" i="55"/>
  <c r="V399" i="55"/>
  <c r="J263" i="55"/>
  <c r="J361" i="55"/>
  <c r="U76" i="55"/>
  <c r="J77" i="55"/>
  <c r="J407" i="55"/>
  <c r="V405" i="55"/>
  <c r="J251" i="55"/>
  <c r="J102" i="55"/>
  <c r="J53" i="55"/>
  <c r="U46" i="55"/>
  <c r="J47" i="55"/>
  <c r="J17" i="55"/>
  <c r="J512" i="55"/>
  <c r="J554" i="55"/>
  <c r="E567" i="55"/>
  <c r="I545" i="55"/>
  <c r="V324" i="55"/>
  <c r="E394" i="55"/>
  <c r="J326" i="55"/>
  <c r="U286" i="55"/>
  <c r="J287" i="55"/>
  <c r="U94" i="55"/>
  <c r="J95" i="55"/>
  <c r="J276" i="55"/>
  <c r="J161" i="55"/>
  <c r="J233" i="55"/>
  <c r="U232" i="55"/>
  <c r="I394" i="55"/>
  <c r="J41" i="55"/>
  <c r="U40" i="55"/>
  <c r="I567" i="55"/>
  <c r="Y561" i="55" s="1"/>
  <c r="J137" i="55"/>
  <c r="U136" i="55"/>
  <c r="I317" i="55"/>
  <c r="J113" i="55"/>
  <c r="U112" i="55"/>
  <c r="J29" i="55"/>
  <c r="U28" i="55"/>
  <c r="E317" i="55"/>
  <c r="J665" i="54"/>
  <c r="U211" i="54"/>
  <c r="E468" i="54"/>
  <c r="J797" i="54"/>
  <c r="E467" i="54"/>
  <c r="E543" i="54"/>
  <c r="U193" i="54"/>
  <c r="J657" i="54"/>
  <c r="J750" i="54"/>
  <c r="U223" i="54"/>
  <c r="J750" i="53"/>
  <c r="E544" i="53"/>
  <c r="J797" i="53"/>
  <c r="J657" i="53"/>
  <c r="J732" i="53"/>
  <c r="AA499" i="53"/>
  <c r="AF499" i="53" s="1"/>
  <c r="J617" i="53"/>
  <c r="E543" i="53"/>
  <c r="AA471" i="53"/>
  <c r="AA506" i="53"/>
  <c r="AF506" i="53" s="1"/>
  <c r="E467" i="53"/>
  <c r="J581" i="53"/>
  <c r="U193" i="53"/>
  <c r="U307" i="53"/>
  <c r="J750" i="52"/>
  <c r="E467" i="52"/>
  <c r="J657" i="52"/>
  <c r="J665" i="52"/>
  <c r="J617" i="52"/>
  <c r="J797" i="52"/>
  <c r="J682" i="52"/>
  <c r="U321" i="52"/>
  <c r="U444" i="51"/>
  <c r="J665" i="51"/>
  <c r="J750" i="51"/>
  <c r="AA520" i="51"/>
  <c r="AF520" i="51" s="1"/>
  <c r="J797" i="51"/>
  <c r="J617" i="51"/>
  <c r="J682" i="51"/>
  <c r="AA506" i="51"/>
  <c r="AF506" i="51" s="1"/>
  <c r="U395" i="51"/>
  <c r="U169" i="51"/>
  <c r="J657" i="51"/>
  <c r="J581" i="51"/>
  <c r="E543" i="51"/>
  <c r="E467" i="51"/>
  <c r="E543" i="50"/>
  <c r="J665" i="50"/>
  <c r="J750" i="50"/>
  <c r="E467" i="50"/>
  <c r="AA520" i="50"/>
  <c r="AF520" i="50" s="1"/>
  <c r="J797" i="50"/>
  <c r="J682" i="50"/>
  <c r="J657" i="50"/>
  <c r="U157" i="49"/>
  <c r="J665" i="49"/>
  <c r="J617" i="49"/>
  <c r="E467" i="49"/>
  <c r="E543" i="49"/>
  <c r="U43" i="49"/>
  <c r="J657" i="49"/>
  <c r="J682" i="49"/>
  <c r="J750" i="49"/>
  <c r="J797" i="49"/>
  <c r="J797" i="48"/>
  <c r="J682" i="48"/>
  <c r="AA534" i="48"/>
  <c r="AF534" i="48" s="1"/>
  <c r="U55" i="48"/>
  <c r="J617" i="48"/>
  <c r="J581" i="48"/>
  <c r="J657" i="48"/>
  <c r="J732" i="48"/>
  <c r="AA506" i="48"/>
  <c r="AF506" i="48" s="1"/>
  <c r="J665" i="48"/>
  <c r="E543" i="48"/>
  <c r="AA471" i="48"/>
  <c r="E467" i="48"/>
  <c r="AP1" i="1" a="1"/>
  <c r="AP1" i="1" s="1"/>
  <c r="AP2" i="1" s="1" a="1"/>
  <c r="AP2" i="1" s="1"/>
  <c r="F168" i="59" l="1"/>
  <c r="F169" i="59" s="1"/>
  <c r="G413" i="25"/>
  <c r="G417" i="25" s="1"/>
  <c r="G110" i="21"/>
  <c r="U427" i="56"/>
  <c r="F74" i="61"/>
  <c r="F240" i="57"/>
  <c r="F241" i="57" s="1"/>
  <c r="F116" i="59"/>
  <c r="F117" i="59" s="1"/>
  <c r="F68" i="60"/>
  <c r="F69" i="60" s="1"/>
  <c r="H99" i="21"/>
  <c r="F248" i="56"/>
  <c r="F249" i="56" s="1"/>
  <c r="G325" i="25"/>
  <c r="G327" i="25" s="1"/>
  <c r="G328" i="25" s="1"/>
  <c r="U353" i="60"/>
  <c r="J215" i="55"/>
  <c r="J498" i="55"/>
  <c r="W59" i="55"/>
  <c r="W178" i="55"/>
  <c r="X437" i="55"/>
  <c r="F501" i="55"/>
  <c r="E170" i="55"/>
  <c r="U166" i="55"/>
  <c r="G334" i="25"/>
  <c r="G335" i="25" s="1"/>
  <c r="U59" i="55"/>
  <c r="I478" i="55"/>
  <c r="X479" i="55"/>
  <c r="E264" i="55"/>
  <c r="W262" i="55"/>
  <c r="E300" i="55"/>
  <c r="W298" i="55"/>
  <c r="J414" i="55"/>
  <c r="E468" i="55"/>
  <c r="I468" i="55"/>
  <c r="J179" i="55"/>
  <c r="G162" i="25"/>
  <c r="G163" i="25" s="1"/>
  <c r="H478" i="55"/>
  <c r="X478" i="55"/>
  <c r="E222" i="55"/>
  <c r="W220" i="55"/>
  <c r="G408" i="25"/>
  <c r="G409" i="25" s="1"/>
  <c r="E60" i="55"/>
  <c r="W58" i="55"/>
  <c r="E182" i="55"/>
  <c r="E132" i="55"/>
  <c r="W130" i="55"/>
  <c r="E252" i="55"/>
  <c r="W250" i="55"/>
  <c r="X476" i="55"/>
  <c r="F478" i="55"/>
  <c r="W139" i="55"/>
  <c r="E294" i="55"/>
  <c r="W292" i="55"/>
  <c r="E144" i="55"/>
  <c r="W142" i="55"/>
  <c r="X497" i="55"/>
  <c r="X338" i="55"/>
  <c r="E188" i="55"/>
  <c r="D110" i="21"/>
  <c r="W214" i="55"/>
  <c r="V412" i="55"/>
  <c r="F300" i="62"/>
  <c r="F301" i="62" s="1"/>
  <c r="F303" i="62" s="1"/>
  <c r="E156" i="55"/>
  <c r="W154" i="55"/>
  <c r="E84" i="55"/>
  <c r="W82" i="55"/>
  <c r="F248" i="62"/>
  <c r="G126" i="25"/>
  <c r="G127" i="25" s="1"/>
  <c r="E240" i="55"/>
  <c r="W238" i="55"/>
  <c r="E72" i="55"/>
  <c r="W70" i="55"/>
  <c r="E54" i="55"/>
  <c r="W52" i="55"/>
  <c r="E197" i="50"/>
  <c r="E95" i="54"/>
  <c r="E275" i="49"/>
  <c r="E89" i="50"/>
  <c r="U85" i="50" s="1"/>
  <c r="E326" i="48"/>
  <c r="E17" i="50"/>
  <c r="E83" i="53"/>
  <c r="E185" i="54"/>
  <c r="U181" i="54" s="1"/>
  <c r="E233" i="50"/>
  <c r="E511" i="53"/>
  <c r="E269" i="54"/>
  <c r="U265" i="54" s="1"/>
  <c r="E435" i="49"/>
  <c r="E221" i="54"/>
  <c r="E53" i="50"/>
  <c r="E113" i="54"/>
  <c r="U109" i="54" s="1"/>
  <c r="E251" i="50"/>
  <c r="E269" i="50"/>
  <c r="E299" i="53"/>
  <c r="E167" i="54"/>
  <c r="E532" i="52"/>
  <c r="E239" i="54"/>
  <c r="U235" i="54" s="1"/>
  <c r="E400" i="52"/>
  <c r="V6" i="63"/>
  <c r="E490" i="49"/>
  <c r="E173" i="53"/>
  <c r="E65" i="53"/>
  <c r="U61" i="53" s="1"/>
  <c r="E209" i="53"/>
  <c r="U205" i="53" s="1"/>
  <c r="E326" i="51"/>
  <c r="E483" i="51"/>
  <c r="E456" i="54"/>
  <c r="E375" i="50"/>
  <c r="E263" i="53"/>
  <c r="U259" i="53" s="1"/>
  <c r="E59" i="49"/>
  <c r="U55" i="49" s="1"/>
  <c r="E340" i="51"/>
  <c r="E368" i="54"/>
  <c r="E77" i="54"/>
  <c r="U73" i="54" s="1"/>
  <c r="E281" i="49"/>
  <c r="E518" i="54"/>
  <c r="E340" i="54"/>
  <c r="E368" i="49"/>
  <c r="E179" i="50"/>
  <c r="U175" i="50" s="1"/>
  <c r="E504" i="50"/>
  <c r="V6" i="48"/>
  <c r="E518" i="50"/>
  <c r="E389" i="53"/>
  <c r="E257" i="54"/>
  <c r="U253" i="54" s="1"/>
  <c r="E525" i="54"/>
  <c r="E101" i="49"/>
  <c r="U97" i="49" s="1"/>
  <c r="E59" i="54"/>
  <c r="U55" i="54" s="1"/>
  <c r="E442" i="54"/>
  <c r="E389" i="51"/>
  <c r="E361" i="52"/>
  <c r="E347" i="50"/>
  <c r="V5" i="48"/>
  <c r="E275" i="54"/>
  <c r="U271" i="54" s="1"/>
  <c r="F297" i="59"/>
  <c r="V293" i="59" s="1"/>
  <c r="E191" i="49"/>
  <c r="U187" i="49" s="1"/>
  <c r="E209" i="49"/>
  <c r="U205" i="49" s="1"/>
  <c r="E281" i="53"/>
  <c r="E41" i="54"/>
  <c r="U37" i="54" s="1"/>
  <c r="E354" i="51"/>
  <c r="E203" i="49"/>
  <c r="E518" i="49"/>
  <c r="E125" i="50"/>
  <c r="U121" i="50" s="1"/>
  <c r="E47" i="53"/>
  <c r="U43" i="53" s="1"/>
  <c r="E155" i="49"/>
  <c r="U151" i="49" s="1"/>
  <c r="E525" i="51"/>
  <c r="E463" i="52"/>
  <c r="E414" i="54"/>
  <c r="F54" i="59"/>
  <c r="F55" i="59" s="1"/>
  <c r="F57" i="59" s="1"/>
  <c r="F206" i="56"/>
  <c r="F207" i="56" s="1"/>
  <c r="G216" i="25"/>
  <c r="G217" i="25" s="1"/>
  <c r="G219" i="25" s="1"/>
  <c r="F32" i="56"/>
  <c r="F33" i="56" s="1"/>
  <c r="V29" i="56" s="1"/>
  <c r="F314" i="56"/>
  <c r="F315" i="56" s="1"/>
  <c r="F204" i="62"/>
  <c r="F205" i="62" s="1"/>
  <c r="F207" i="62" s="1"/>
  <c r="V203" i="62" s="1"/>
  <c r="F254" i="62"/>
  <c r="F255" i="62" s="1"/>
  <c r="V251" i="62" s="1"/>
  <c r="G312" i="25"/>
  <c r="G313" i="25" s="1"/>
  <c r="G315" i="25" s="1"/>
  <c r="F438" i="57"/>
  <c r="F439" i="57" s="1"/>
  <c r="G140" i="25"/>
  <c r="G141" i="25" s="1"/>
  <c r="F248" i="58"/>
  <c r="F249" i="58" s="1"/>
  <c r="F108" i="25"/>
  <c r="F109" i="25" s="1"/>
  <c r="F111" i="25" s="1"/>
  <c r="F38" i="58"/>
  <c r="F39" i="58" s="1"/>
  <c r="F158" i="58"/>
  <c r="F159" i="58" s="1"/>
  <c r="V155" i="58" s="1"/>
  <c r="F242" i="61"/>
  <c r="F243" i="61" s="1"/>
  <c r="F254" i="61"/>
  <c r="F255" i="61" s="1"/>
  <c r="V251" i="61" s="1"/>
  <c r="F459" i="60"/>
  <c r="G272" i="25"/>
  <c r="G273" i="25" s="1"/>
  <c r="F260" i="59"/>
  <c r="F236" i="60"/>
  <c r="U360" i="61"/>
  <c r="F32" i="62"/>
  <c r="F33" i="62" s="1"/>
  <c r="F60" i="57"/>
  <c r="F61" i="57" s="1"/>
  <c r="F63" i="57" s="1"/>
  <c r="F248" i="59"/>
  <c r="F249" i="59" s="1"/>
  <c r="F278" i="61"/>
  <c r="F279" i="61" s="1"/>
  <c r="F500" i="61"/>
  <c r="F501" i="61" s="1"/>
  <c r="F198" i="59"/>
  <c r="F199" i="59" s="1"/>
  <c r="F201" i="59" s="1"/>
  <c r="U173" i="59"/>
  <c r="F26" i="25"/>
  <c r="F27" i="25" s="1"/>
  <c r="F90" i="56"/>
  <c r="F91" i="56" s="1"/>
  <c r="F93" i="56" s="1"/>
  <c r="F128" i="56"/>
  <c r="F129" i="56" s="1"/>
  <c r="V125" i="56" s="1"/>
  <c r="F507" i="25"/>
  <c r="F508" i="25" s="1"/>
  <c r="F128" i="57"/>
  <c r="F129" i="57" s="1"/>
  <c r="F188" i="61"/>
  <c r="F189" i="61" s="1"/>
  <c r="F174" i="56"/>
  <c r="F175" i="56" s="1"/>
  <c r="F177" i="56" s="1"/>
  <c r="U381" i="56"/>
  <c r="F152" i="57"/>
  <c r="F153" i="57" s="1"/>
  <c r="F42" i="56"/>
  <c r="F43" i="56" s="1"/>
  <c r="F45" i="56" s="1"/>
  <c r="U434" i="58"/>
  <c r="F260" i="62"/>
  <c r="F261" i="62" s="1"/>
  <c r="F194" i="56"/>
  <c r="F195" i="56" s="1"/>
  <c r="V191" i="56" s="1"/>
  <c r="F401" i="59"/>
  <c r="F402" i="59" s="1"/>
  <c r="F404" i="59" s="1"/>
  <c r="F110" i="57"/>
  <c r="F111" i="57" s="1"/>
  <c r="G269" i="61"/>
  <c r="G272" i="61" s="1"/>
  <c r="G275" i="60"/>
  <c r="G278" i="60" s="1"/>
  <c r="G149" i="58"/>
  <c r="G152" i="58" s="1"/>
  <c r="G149" i="62"/>
  <c r="G152" i="62" s="1"/>
  <c r="G119" i="58"/>
  <c r="G122" i="58" s="1"/>
  <c r="G191" i="60"/>
  <c r="G194" i="60" s="1"/>
  <c r="G71" i="62"/>
  <c r="G74" i="62" s="1"/>
  <c r="G41" i="56"/>
  <c r="G44" i="56" s="1"/>
  <c r="G17" i="59"/>
  <c r="G20" i="59" s="1"/>
  <c r="G137" i="56"/>
  <c r="G140" i="56" s="1"/>
  <c r="G137" i="60"/>
  <c r="G140" i="60" s="1"/>
  <c r="G150" i="25"/>
  <c r="G151" i="25" s="1"/>
  <c r="G153" i="25" s="1"/>
  <c r="F224" i="56"/>
  <c r="F225" i="56" s="1"/>
  <c r="V221" i="56" s="1"/>
  <c r="F264" i="25"/>
  <c r="F265" i="25" s="1"/>
  <c r="F267" i="25" s="1"/>
  <c r="F48" i="57"/>
  <c r="F49" i="57" s="1"/>
  <c r="F51" i="57" s="1"/>
  <c r="F260" i="58"/>
  <c r="F261" i="58" s="1"/>
  <c r="U339" i="58"/>
  <c r="F526" i="56"/>
  <c r="F527" i="56" s="1"/>
  <c r="F529" i="56" s="1"/>
  <c r="F128" i="61"/>
  <c r="F129" i="61" s="1"/>
  <c r="F403" i="56"/>
  <c r="F404" i="56" s="1"/>
  <c r="F204" i="61"/>
  <c r="F205" i="61" s="1"/>
  <c r="F207" i="61" s="1"/>
  <c r="F50" i="59"/>
  <c r="F126" i="58"/>
  <c r="F127" i="58" s="1"/>
  <c r="F129" i="58" s="1"/>
  <c r="V125" i="58" s="1"/>
  <c r="F528" i="57"/>
  <c r="F529" i="57" s="1"/>
  <c r="F216" i="62"/>
  <c r="F217" i="62" s="1"/>
  <c r="F219" i="62" s="1"/>
  <c r="F74" i="57"/>
  <c r="F75" i="57" s="1"/>
  <c r="V71" i="57" s="1"/>
  <c r="G110" i="25"/>
  <c r="G111" i="25" s="1"/>
  <c r="F329" i="57"/>
  <c r="F330" i="57" s="1"/>
  <c r="F168" i="25"/>
  <c r="F169" i="25" s="1"/>
  <c r="F171" i="25" s="1"/>
  <c r="F132" i="60"/>
  <c r="F133" i="60" s="1"/>
  <c r="F135" i="60" s="1"/>
  <c r="F96" i="25"/>
  <c r="F97" i="25" s="1"/>
  <c r="F99" i="25" s="1"/>
  <c r="F252" i="59"/>
  <c r="F253" i="59" s="1"/>
  <c r="F255" i="59" s="1"/>
  <c r="F383" i="62"/>
  <c r="F384" i="62" s="1"/>
  <c r="F386" i="62" s="1"/>
  <c r="F212" i="58"/>
  <c r="F213" i="58" s="1"/>
  <c r="U367" i="57"/>
  <c r="U462" i="58"/>
  <c r="G116" i="25"/>
  <c r="G117" i="25" s="1"/>
  <c r="F50" i="58"/>
  <c r="F51" i="58" s="1"/>
  <c r="F198" i="62"/>
  <c r="F199" i="62" s="1"/>
  <c r="F201" i="62" s="1"/>
  <c r="G209" i="57"/>
  <c r="G212" i="57" s="1"/>
  <c r="G209" i="61"/>
  <c r="G210" i="61" s="1"/>
  <c r="G211" i="61" s="1"/>
  <c r="G221" i="58"/>
  <c r="G222" i="58" s="1"/>
  <c r="G223" i="58" s="1"/>
  <c r="G239" i="59"/>
  <c r="G242" i="59" s="1"/>
  <c r="G125" i="56"/>
  <c r="G128" i="56" s="1"/>
  <c r="G143" i="57"/>
  <c r="G146" i="57" s="1"/>
  <c r="G143" i="60"/>
  <c r="G146" i="60" s="1"/>
  <c r="G119" i="62"/>
  <c r="G122" i="62" s="1"/>
  <c r="G35" i="57"/>
  <c r="G36" i="57" s="1"/>
  <c r="G37" i="57" s="1"/>
  <c r="G233" i="62"/>
  <c r="G236" i="62" s="1"/>
  <c r="G131" i="59"/>
  <c r="G132" i="59" s="1"/>
  <c r="G133" i="59" s="1"/>
  <c r="G161" i="58"/>
  <c r="G164" i="58" s="1"/>
  <c r="G179" i="60"/>
  <c r="G182" i="60" s="1"/>
  <c r="U29" i="60"/>
  <c r="F512" i="25"/>
  <c r="F513" i="25" s="1"/>
  <c r="F515" i="25" s="1"/>
  <c r="F182" i="57"/>
  <c r="F183" i="57" s="1"/>
  <c r="G224" i="25"/>
  <c r="G225" i="25" s="1"/>
  <c r="U420" i="59"/>
  <c r="F212" i="59"/>
  <c r="F213" i="59" s="1"/>
  <c r="F122" i="59"/>
  <c r="F123" i="59" s="1"/>
  <c r="F403" i="58"/>
  <c r="F404" i="58" s="1"/>
  <c r="G278" i="25"/>
  <c r="G279" i="25" s="1"/>
  <c r="F135" i="61"/>
  <c r="F327" i="58"/>
  <c r="F328" i="58" s="1"/>
  <c r="V325" i="58" s="1"/>
  <c r="U475" i="59"/>
  <c r="F74" i="59"/>
  <c r="F75" i="59" s="1"/>
  <c r="E81" i="57"/>
  <c r="U77" i="57" s="1"/>
  <c r="G72" i="25"/>
  <c r="G73" i="25" s="1"/>
  <c r="G75" i="25" s="1"/>
  <c r="E69" i="57"/>
  <c r="U65" i="57" s="1"/>
  <c r="E21" i="57"/>
  <c r="E453" i="57"/>
  <c r="E344" i="59"/>
  <c r="F72" i="25"/>
  <c r="F73" i="25" s="1"/>
  <c r="F75" i="25" s="1"/>
  <c r="F521" i="25"/>
  <c r="F522" i="25" s="1"/>
  <c r="G134" i="25"/>
  <c r="G135" i="25" s="1"/>
  <c r="F392" i="61"/>
  <c r="F393" i="61" s="1"/>
  <c r="U427" i="62"/>
  <c r="F176" i="59"/>
  <c r="F177" i="59" s="1"/>
  <c r="U360" i="60"/>
  <c r="G26" i="25"/>
  <c r="G27" i="25" s="1"/>
  <c r="F26" i="56"/>
  <c r="F27" i="56" s="1"/>
  <c r="U538" i="58"/>
  <c r="U517" i="58"/>
  <c r="F237" i="60"/>
  <c r="F519" i="62"/>
  <c r="F520" i="62" s="1"/>
  <c r="F522" i="62" s="1"/>
  <c r="U374" i="59"/>
  <c r="F74" i="62"/>
  <c r="F75" i="62" s="1"/>
  <c r="F343" i="58"/>
  <c r="F344" i="58" s="1"/>
  <c r="F56" i="61"/>
  <c r="F57" i="61" s="1"/>
  <c r="F98" i="59"/>
  <c r="F99" i="59" s="1"/>
  <c r="F144" i="25"/>
  <c r="F145" i="25" s="1"/>
  <c r="F147" i="25" s="1"/>
  <c r="G155" i="56"/>
  <c r="G158" i="56" s="1"/>
  <c r="G161" i="60"/>
  <c r="G164" i="60" s="1"/>
  <c r="G245" i="57"/>
  <c r="G246" i="57" s="1"/>
  <c r="G247" i="57" s="1"/>
  <c r="G65" i="25"/>
  <c r="G68" i="25" s="1"/>
  <c r="F403" i="61"/>
  <c r="F404" i="61" s="1"/>
  <c r="G275" i="56"/>
  <c r="G276" i="56" s="1"/>
  <c r="G277" i="56" s="1"/>
  <c r="G275" i="61"/>
  <c r="G276" i="61" s="1"/>
  <c r="G277" i="61" s="1"/>
  <c r="G149" i="59"/>
  <c r="G150" i="59" s="1"/>
  <c r="G151" i="59" s="1"/>
  <c r="G325" i="58"/>
  <c r="G327" i="58" s="1"/>
  <c r="G328" i="58" s="1"/>
  <c r="G257" i="60"/>
  <c r="G258" i="60" s="1"/>
  <c r="G259" i="60" s="1"/>
  <c r="G209" i="58"/>
  <c r="G210" i="58" s="1"/>
  <c r="G211" i="58" s="1"/>
  <c r="G239" i="60"/>
  <c r="G242" i="60" s="1"/>
  <c r="G125" i="62"/>
  <c r="G128" i="62" s="1"/>
  <c r="G143" i="61"/>
  <c r="G146" i="61" s="1"/>
  <c r="G311" i="62"/>
  <c r="G312" i="62" s="1"/>
  <c r="G313" i="62" s="1"/>
  <c r="G119" i="59"/>
  <c r="G120" i="59" s="1"/>
  <c r="G121" i="59" s="1"/>
  <c r="G374" i="59"/>
  <c r="G378" i="59" s="1"/>
  <c r="G89" i="56"/>
  <c r="G90" i="56" s="1"/>
  <c r="G91" i="56" s="1"/>
  <c r="G191" i="61"/>
  <c r="G192" i="61" s="1"/>
  <c r="G193" i="61" s="1"/>
  <c r="G29" i="62"/>
  <c r="G30" i="62" s="1"/>
  <c r="G31" i="62" s="1"/>
  <c r="G71" i="59"/>
  <c r="G74" i="59" s="1"/>
  <c r="G17" i="60"/>
  <c r="G20" i="60" s="1"/>
  <c r="G137" i="57"/>
  <c r="G140" i="57" s="1"/>
  <c r="G23" i="58"/>
  <c r="G24" i="58" s="1"/>
  <c r="G25" i="58" s="1"/>
  <c r="G131" i="56"/>
  <c r="G134" i="56" s="1"/>
  <c r="G131" i="60"/>
  <c r="G132" i="60" s="1"/>
  <c r="G133" i="60" s="1"/>
  <c r="G113" i="56"/>
  <c r="G114" i="56" s="1"/>
  <c r="G115" i="56" s="1"/>
  <c r="G83" i="56"/>
  <c r="G86" i="56" s="1"/>
  <c r="G179" i="56"/>
  <c r="G182" i="56" s="1"/>
  <c r="G227" i="62"/>
  <c r="G228" i="62" s="1"/>
  <c r="G229" i="62" s="1"/>
  <c r="G245" i="56"/>
  <c r="G246" i="56" s="1"/>
  <c r="G247" i="56" s="1"/>
  <c r="F294" i="61"/>
  <c r="F295" i="61" s="1"/>
  <c r="F297" i="61" s="1"/>
  <c r="V293" i="61" s="1"/>
  <c r="U448" i="58"/>
  <c r="F383" i="61"/>
  <c r="F384" i="61" s="1"/>
  <c r="F386" i="61" s="1"/>
  <c r="F260" i="61"/>
  <c r="F261" i="61" s="1"/>
  <c r="F479" i="61"/>
  <c r="F480" i="61" s="1"/>
  <c r="G257" i="59"/>
  <c r="G260" i="59" s="1"/>
  <c r="F62" i="62"/>
  <c r="F63" i="62" s="1"/>
  <c r="F424" i="58"/>
  <c r="F425" i="58" s="1"/>
  <c r="F56" i="56"/>
  <c r="F57" i="56" s="1"/>
  <c r="F240" i="25"/>
  <c r="F241" i="25" s="1"/>
  <c r="F243" i="25" s="1"/>
  <c r="F75" i="61"/>
  <c r="U510" i="58"/>
  <c r="F156" i="62"/>
  <c r="F157" i="62" s="1"/>
  <c r="F159" i="62" s="1"/>
  <c r="F138" i="61"/>
  <c r="F139" i="61" s="1"/>
  <c r="F141" i="61" s="1"/>
  <c r="F18" i="60"/>
  <c r="F19" i="60" s="1"/>
  <c r="F21" i="60" s="1"/>
  <c r="F164" i="61"/>
  <c r="F165" i="61" s="1"/>
  <c r="F341" i="61"/>
  <c r="F342" i="61" s="1"/>
  <c r="F344" i="61" s="1"/>
  <c r="G427" i="61"/>
  <c r="G431" i="61" s="1"/>
  <c r="G455" i="56"/>
  <c r="G457" i="56" s="1"/>
  <c r="G458" i="56" s="1"/>
  <c r="G524" i="59"/>
  <c r="G528" i="59" s="1"/>
  <c r="F493" i="60"/>
  <c r="F494" i="60" s="1"/>
  <c r="F44" i="59"/>
  <c r="F45" i="59" s="1"/>
  <c r="F36" i="25"/>
  <c r="F37" i="25" s="1"/>
  <c r="F39" i="25" s="1"/>
  <c r="F174" i="61"/>
  <c r="F175" i="61" s="1"/>
  <c r="F177" i="61" s="1"/>
  <c r="G413" i="60"/>
  <c r="G417" i="60" s="1"/>
  <c r="U482" i="60"/>
  <c r="G254" i="25"/>
  <c r="G255" i="25" s="1"/>
  <c r="F486" i="57"/>
  <c r="F487" i="57" s="1"/>
  <c r="F519" i="61"/>
  <c r="F520" i="61" s="1"/>
  <c r="V517" i="61" s="1"/>
  <c r="F206" i="58"/>
  <c r="F207" i="58" s="1"/>
  <c r="F114" i="25"/>
  <c r="F115" i="25" s="1"/>
  <c r="F117" i="25" s="1"/>
  <c r="F200" i="56"/>
  <c r="F201" i="56" s="1"/>
  <c r="F230" i="59"/>
  <c r="F231" i="59" s="1"/>
  <c r="F128" i="59"/>
  <c r="F129" i="59" s="1"/>
  <c r="G374" i="61"/>
  <c r="G378" i="61" s="1"/>
  <c r="G434" i="25"/>
  <c r="G438" i="25" s="1"/>
  <c r="G104" i="25"/>
  <c r="G105" i="25" s="1"/>
  <c r="F216" i="58"/>
  <c r="F217" i="58" s="1"/>
  <c r="F219" i="58" s="1"/>
  <c r="V215" i="58" s="1"/>
  <c r="F278" i="57"/>
  <c r="F279" i="57" s="1"/>
  <c r="F194" i="62"/>
  <c r="F195" i="62" s="1"/>
  <c r="F152" i="56"/>
  <c r="F153" i="56" s="1"/>
  <c r="V149" i="56" s="1"/>
  <c r="G167" i="60"/>
  <c r="G170" i="60" s="1"/>
  <c r="F290" i="60"/>
  <c r="F291" i="60" s="1"/>
  <c r="F204" i="57"/>
  <c r="F205" i="57" s="1"/>
  <c r="F207" i="57" s="1"/>
  <c r="V203" i="57" s="1"/>
  <c r="E165" i="57"/>
  <c r="U161" i="57" s="1"/>
  <c r="E480" i="60"/>
  <c r="E393" i="59"/>
  <c r="F74" i="56"/>
  <c r="F75" i="56" s="1"/>
  <c r="F272" i="25"/>
  <c r="F273" i="25" s="1"/>
  <c r="G23" i="61"/>
  <c r="G26" i="61" s="1"/>
  <c r="F491" i="61"/>
  <c r="F492" i="61" s="1"/>
  <c r="F494" i="61" s="1"/>
  <c r="F514" i="59"/>
  <c r="F515" i="59" s="1"/>
  <c r="F194" i="60"/>
  <c r="F195" i="60" s="1"/>
  <c r="F114" i="61"/>
  <c r="F115" i="61" s="1"/>
  <c r="F117" i="61" s="1"/>
  <c r="F38" i="56"/>
  <c r="F39" i="56" s="1"/>
  <c r="V35" i="56" s="1"/>
  <c r="F20" i="59"/>
  <c r="F21" i="59" s="1"/>
  <c r="F200" i="58"/>
  <c r="F201" i="58" s="1"/>
  <c r="V197" i="58" s="1"/>
  <c r="G388" i="62"/>
  <c r="G392" i="62" s="1"/>
  <c r="G305" i="56"/>
  <c r="G308" i="56" s="1"/>
  <c r="F200" i="61"/>
  <c r="F201" i="61" s="1"/>
  <c r="E351" i="62"/>
  <c r="G281" i="59"/>
  <c r="G284" i="59" s="1"/>
  <c r="F234" i="61"/>
  <c r="F235" i="61" s="1"/>
  <c r="F237" i="61" s="1"/>
  <c r="G441" i="25"/>
  <c r="G445" i="25" s="1"/>
  <c r="U455" i="59"/>
  <c r="E189" i="57"/>
  <c r="U185" i="57" s="1"/>
  <c r="E141" i="58"/>
  <c r="U137" i="58" s="1"/>
  <c r="F341" i="56"/>
  <c r="F342" i="56" s="1"/>
  <c r="F344" i="56" s="1"/>
  <c r="F134" i="59"/>
  <c r="F135" i="59" s="1"/>
  <c r="F266" i="59"/>
  <c r="F267" i="59" s="1"/>
  <c r="F150" i="61"/>
  <c r="F151" i="61" s="1"/>
  <c r="F153" i="61" s="1"/>
  <c r="E273" i="25"/>
  <c r="F120" i="25"/>
  <c r="F121" i="25" s="1"/>
  <c r="F123" i="25" s="1"/>
  <c r="F401" i="60"/>
  <c r="F402" i="60" s="1"/>
  <c r="F404" i="60" s="1"/>
  <c r="F403" i="62"/>
  <c r="F404" i="62" s="1"/>
  <c r="F466" i="56"/>
  <c r="F467" i="56" s="1"/>
  <c r="G427" i="62"/>
  <c r="G429" i="62" s="1"/>
  <c r="G430" i="62" s="1"/>
  <c r="G434" i="57"/>
  <c r="G436" i="57" s="1"/>
  <c r="G437" i="57" s="1"/>
  <c r="E494" i="59"/>
  <c r="F493" i="25"/>
  <c r="F494" i="25" s="1"/>
  <c r="E279" i="60"/>
  <c r="U275" i="60" s="1"/>
  <c r="G120" i="25"/>
  <c r="G121" i="25" s="1"/>
  <c r="G123" i="25" s="1"/>
  <c r="F364" i="61"/>
  <c r="F365" i="61" s="1"/>
  <c r="F224" i="61"/>
  <c r="F225" i="61" s="1"/>
  <c r="E27" i="25"/>
  <c r="F535" i="60"/>
  <c r="F536" i="60" s="1"/>
  <c r="F68" i="56"/>
  <c r="F69" i="56" s="1"/>
  <c r="F194" i="25"/>
  <c r="F195" i="25" s="1"/>
  <c r="G353" i="60"/>
  <c r="G355" i="60" s="1"/>
  <c r="G356" i="60" s="1"/>
  <c r="F243" i="57"/>
  <c r="F170" i="60"/>
  <c r="F171" i="60" s="1"/>
  <c r="V167" i="60" s="1"/>
  <c r="G239" i="57"/>
  <c r="G240" i="57" s="1"/>
  <c r="G241" i="57" s="1"/>
  <c r="G339" i="56"/>
  <c r="G341" i="56" s="1"/>
  <c r="G342" i="56" s="1"/>
  <c r="G275" i="58"/>
  <c r="G276" i="58" s="1"/>
  <c r="G277" i="58" s="1"/>
  <c r="G149" i="56"/>
  <c r="G150" i="56" s="1"/>
  <c r="G151" i="56" s="1"/>
  <c r="G17" i="57"/>
  <c r="G18" i="57" s="1"/>
  <c r="G19" i="57" s="1"/>
  <c r="G83" i="61"/>
  <c r="G84" i="61" s="1"/>
  <c r="G85" i="61" s="1"/>
  <c r="G448" i="61"/>
  <c r="G450" i="61" s="1"/>
  <c r="G451" i="61" s="1"/>
  <c r="E195" i="56"/>
  <c r="U191" i="56" s="1"/>
  <c r="F424" i="62"/>
  <c r="F425" i="62" s="1"/>
  <c r="F168" i="61"/>
  <c r="F169" i="61" s="1"/>
  <c r="F171" i="61" s="1"/>
  <c r="V167" i="61" s="1"/>
  <c r="F156" i="25"/>
  <c r="F157" i="25" s="1"/>
  <c r="F159" i="25" s="1"/>
  <c r="F343" i="59"/>
  <c r="F344" i="59" s="1"/>
  <c r="F314" i="60"/>
  <c r="F315" i="60" s="1"/>
  <c r="U339" i="57"/>
  <c r="F182" i="62"/>
  <c r="F183" i="62" s="1"/>
  <c r="V179" i="62" s="1"/>
  <c r="G186" i="25"/>
  <c r="G187" i="25" s="1"/>
  <c r="F260" i="57"/>
  <c r="F261" i="57" s="1"/>
  <c r="F477" i="60"/>
  <c r="F478" i="60" s="1"/>
  <c r="F480" i="60" s="1"/>
  <c r="F252" i="25"/>
  <c r="F253" i="25" s="1"/>
  <c r="F255" i="25" s="1"/>
  <c r="F24" i="57"/>
  <c r="F25" i="57" s="1"/>
  <c r="F27" i="57" s="1"/>
  <c r="F224" i="59"/>
  <c r="F225" i="59" s="1"/>
  <c r="F222" i="25"/>
  <c r="F223" i="25" s="1"/>
  <c r="F225" i="25" s="1"/>
  <c r="U524" i="58"/>
  <c r="U360" i="56"/>
  <c r="G517" i="25"/>
  <c r="G521" i="25" s="1"/>
  <c r="U339" i="56"/>
  <c r="F500" i="57"/>
  <c r="F501" i="57" s="1"/>
  <c r="U399" i="62"/>
  <c r="F314" i="61"/>
  <c r="F315" i="61" s="1"/>
  <c r="F98" i="60"/>
  <c r="F99" i="60" s="1"/>
  <c r="E309" i="62"/>
  <c r="U305" i="62" s="1"/>
  <c r="F86" i="61"/>
  <c r="F87" i="61" s="1"/>
  <c r="F429" i="61"/>
  <c r="F430" i="61" s="1"/>
  <c r="F432" i="61" s="1"/>
  <c r="E543" i="56"/>
  <c r="F108" i="60"/>
  <c r="F109" i="60" s="1"/>
  <c r="F111" i="60" s="1"/>
  <c r="V107" i="60" s="1"/>
  <c r="F357" i="56"/>
  <c r="F358" i="56" s="1"/>
  <c r="F81" i="25"/>
  <c r="G191" i="62"/>
  <c r="G192" i="62" s="1"/>
  <c r="G193" i="62" s="1"/>
  <c r="G227" i="58"/>
  <c r="G228" i="58" s="1"/>
  <c r="G229" i="58" s="1"/>
  <c r="G302" i="25"/>
  <c r="G303" i="25" s="1"/>
  <c r="E522" i="61"/>
  <c r="G325" i="62"/>
  <c r="G327" i="62" s="1"/>
  <c r="G328" i="62" s="1"/>
  <c r="G209" i="59"/>
  <c r="G210" i="59" s="1"/>
  <c r="G211" i="59" s="1"/>
  <c r="G239" i="61"/>
  <c r="G242" i="61" s="1"/>
  <c r="G125" i="59"/>
  <c r="G128" i="59" s="1"/>
  <c r="G143" i="62"/>
  <c r="G144" i="62" s="1"/>
  <c r="G145" i="62" s="1"/>
  <c r="G311" i="59"/>
  <c r="G314" i="59" s="1"/>
  <c r="G119" i="60"/>
  <c r="G120" i="60" s="1"/>
  <c r="G121" i="60" s="1"/>
  <c r="G101" i="56"/>
  <c r="G102" i="56" s="1"/>
  <c r="G103" i="56" s="1"/>
  <c r="G251" i="57"/>
  <c r="G254" i="57" s="1"/>
  <c r="G251" i="61"/>
  <c r="G254" i="61" s="1"/>
  <c r="G89" i="57"/>
  <c r="G90" i="57" s="1"/>
  <c r="G91" i="57" s="1"/>
  <c r="G381" i="60"/>
  <c r="G383" i="60" s="1"/>
  <c r="G384" i="60" s="1"/>
  <c r="G191" i="58"/>
  <c r="G192" i="58" s="1"/>
  <c r="G193" i="58" s="1"/>
  <c r="G281" i="56"/>
  <c r="G282" i="56" s="1"/>
  <c r="G283" i="56" s="1"/>
  <c r="G17" i="61"/>
  <c r="G18" i="61" s="1"/>
  <c r="G19" i="61" s="1"/>
  <c r="G287" i="58"/>
  <c r="G290" i="58" s="1"/>
  <c r="G287" i="61"/>
  <c r="G288" i="61" s="1"/>
  <c r="G289" i="61" s="1"/>
  <c r="G332" i="57"/>
  <c r="G334" i="57" s="1"/>
  <c r="G335" i="57" s="1"/>
  <c r="G131" i="57"/>
  <c r="G132" i="57" s="1"/>
  <c r="G133" i="57" s="1"/>
  <c r="G113" i="57"/>
  <c r="G114" i="57" s="1"/>
  <c r="G115" i="57" s="1"/>
  <c r="G179" i="62"/>
  <c r="G180" i="62" s="1"/>
  <c r="G181" i="62" s="1"/>
  <c r="G308" i="25"/>
  <c r="G309" i="25" s="1"/>
  <c r="E536" i="57"/>
  <c r="F282" i="25"/>
  <c r="F283" i="25" s="1"/>
  <c r="F285" i="25" s="1"/>
  <c r="F260" i="56"/>
  <c r="F261" i="56" s="1"/>
  <c r="F290" i="56"/>
  <c r="F291" i="56" s="1"/>
  <c r="F314" i="57"/>
  <c r="F315" i="57" s="1"/>
  <c r="F188" i="62"/>
  <c r="F189" i="62" s="1"/>
  <c r="F98" i="57"/>
  <c r="F99" i="57" s="1"/>
  <c r="F96" i="62"/>
  <c r="F97" i="62" s="1"/>
  <c r="F99" i="62" s="1"/>
  <c r="V95" i="62" s="1"/>
  <c r="G441" i="62"/>
  <c r="G445" i="62" s="1"/>
  <c r="F484" i="56"/>
  <c r="F485" i="56" s="1"/>
  <c r="F487" i="56" s="1"/>
  <c r="F371" i="60"/>
  <c r="F372" i="60" s="1"/>
  <c r="E231" i="60"/>
  <c r="U227" i="60" s="1"/>
  <c r="G107" i="62"/>
  <c r="G110" i="62" s="1"/>
  <c r="G263" i="60"/>
  <c r="G264" i="60" s="1"/>
  <c r="G265" i="60" s="1"/>
  <c r="G155" i="58"/>
  <c r="G156" i="58" s="1"/>
  <c r="G157" i="58" s="1"/>
  <c r="G281" i="61"/>
  <c r="G282" i="61" s="1"/>
  <c r="G283" i="61" s="1"/>
  <c r="G83" i="58"/>
  <c r="G84" i="58" s="1"/>
  <c r="G85" i="58" s="1"/>
  <c r="E545" i="58"/>
  <c r="E522" i="57"/>
  <c r="F308" i="58"/>
  <c r="F309" i="58" s="1"/>
  <c r="F276" i="25"/>
  <c r="F277" i="25" s="1"/>
  <c r="F279" i="25" s="1"/>
  <c r="G92" i="25"/>
  <c r="G93" i="25" s="1"/>
  <c r="F364" i="58"/>
  <c r="F365" i="58" s="1"/>
  <c r="F302" i="59"/>
  <c r="F303" i="59" s="1"/>
  <c r="F450" i="62"/>
  <c r="F451" i="62" s="1"/>
  <c r="F453" i="62" s="1"/>
  <c r="F122" i="60"/>
  <c r="F123" i="60" s="1"/>
  <c r="F230" i="58"/>
  <c r="F231" i="58" s="1"/>
  <c r="G95" i="62"/>
  <c r="G96" i="62" s="1"/>
  <c r="G97" i="62" s="1"/>
  <c r="G399" i="25"/>
  <c r="G401" i="25" s="1"/>
  <c r="G402" i="25" s="1"/>
  <c r="U496" i="58"/>
  <c r="F303" i="56"/>
  <c r="F50" i="61"/>
  <c r="F51" i="61" s="1"/>
  <c r="F150" i="25"/>
  <c r="F151" i="25" s="1"/>
  <c r="F153" i="25" s="1"/>
  <c r="F424" i="57"/>
  <c r="F425" i="57" s="1"/>
  <c r="G269" i="56"/>
  <c r="G272" i="56" s="1"/>
  <c r="G47" i="60"/>
  <c r="G48" i="60" s="1"/>
  <c r="G49" i="60" s="1"/>
  <c r="G197" i="56"/>
  <c r="G198" i="56" s="1"/>
  <c r="G199" i="56" s="1"/>
  <c r="G197" i="60"/>
  <c r="G198" i="60" s="1"/>
  <c r="G199" i="60" s="1"/>
  <c r="G125" i="60"/>
  <c r="G128" i="60" s="1"/>
  <c r="G173" i="61"/>
  <c r="G176" i="61" s="1"/>
  <c r="G293" i="61"/>
  <c r="G294" i="61" s="1"/>
  <c r="G295" i="61" s="1"/>
  <c r="G89" i="62"/>
  <c r="G92" i="62" s="1"/>
  <c r="G185" i="59"/>
  <c r="G186" i="59" s="1"/>
  <c r="G187" i="59" s="1"/>
  <c r="G191" i="57"/>
  <c r="G194" i="57" s="1"/>
  <c r="G29" i="60"/>
  <c r="G32" i="60" s="1"/>
  <c r="G71" i="58"/>
  <c r="G72" i="58" s="1"/>
  <c r="G73" i="58" s="1"/>
  <c r="G155" i="59"/>
  <c r="G158" i="59" s="1"/>
  <c r="G41" i="61"/>
  <c r="G53" i="58"/>
  <c r="G54" i="58" s="1"/>
  <c r="G55" i="58" s="1"/>
  <c r="G53" i="62"/>
  <c r="G54" i="62" s="1"/>
  <c r="G55" i="62" s="1"/>
  <c r="G305" i="60"/>
  <c r="G306" i="60" s="1"/>
  <c r="G307" i="60" s="1"/>
  <c r="G35" i="61"/>
  <c r="G36" i="61" s="1"/>
  <c r="G37" i="61" s="1"/>
  <c r="G203" i="62"/>
  <c r="G204" i="62" s="1"/>
  <c r="G205" i="62" s="1"/>
  <c r="G65" i="59"/>
  <c r="G66" i="59" s="1"/>
  <c r="G67" i="59" s="1"/>
  <c r="G475" i="60"/>
  <c r="G477" i="60" s="1"/>
  <c r="G478" i="60" s="1"/>
  <c r="G128" i="25"/>
  <c r="G129" i="25" s="1"/>
  <c r="E460" i="57"/>
  <c r="E117" i="57"/>
  <c r="U113" i="57" s="1"/>
  <c r="E261" i="60"/>
  <c r="U257" i="60" s="1"/>
  <c r="E27" i="56"/>
  <c r="U23" i="56" s="1"/>
  <c r="U489" i="61"/>
  <c r="E171" i="58"/>
  <c r="U167" i="58" s="1"/>
  <c r="E291" i="60"/>
  <c r="U287" i="60" s="1"/>
  <c r="F362" i="60"/>
  <c r="F363" i="60" s="1"/>
  <c r="F365" i="60" s="1"/>
  <c r="E330" i="25"/>
  <c r="F134" i="56"/>
  <c r="F135" i="56" s="1"/>
  <c r="F466" i="61"/>
  <c r="F467" i="61" s="1"/>
  <c r="F236" i="56"/>
  <c r="F237" i="56" s="1"/>
  <c r="G266" i="25"/>
  <c r="G267" i="25" s="1"/>
  <c r="F230" i="57"/>
  <c r="F231" i="57" s="1"/>
  <c r="F44" i="61"/>
  <c r="F45" i="61" s="1"/>
  <c r="F66" i="25"/>
  <c r="F67" i="25" s="1"/>
  <c r="F69" i="25" s="1"/>
  <c r="F296" i="57"/>
  <c r="F297" i="57" s="1"/>
  <c r="G510" i="58"/>
  <c r="G512" i="58" s="1"/>
  <c r="G513" i="58" s="1"/>
  <c r="G441" i="57"/>
  <c r="G443" i="57" s="1"/>
  <c r="G444" i="57" s="1"/>
  <c r="G475" i="62"/>
  <c r="G477" i="62" s="1"/>
  <c r="G478" i="62" s="1"/>
  <c r="G482" i="58"/>
  <c r="G486" i="58" s="1"/>
  <c r="E432" i="62"/>
  <c r="E446" i="61"/>
  <c r="E279" i="56"/>
  <c r="U275" i="56" s="1"/>
  <c r="E446" i="62"/>
  <c r="F216" i="25"/>
  <c r="F217" i="25" s="1"/>
  <c r="F357" i="59"/>
  <c r="F358" i="59" s="1"/>
  <c r="E453" i="58"/>
  <c r="F272" i="56"/>
  <c r="F273" i="56" s="1"/>
  <c r="G210" i="25"/>
  <c r="G211" i="25" s="1"/>
  <c r="G212" i="25"/>
  <c r="G107" i="56"/>
  <c r="G108" i="56" s="1"/>
  <c r="G109" i="56" s="1"/>
  <c r="G346" i="62"/>
  <c r="G348" i="62" s="1"/>
  <c r="G349" i="62" s="1"/>
  <c r="F282" i="60"/>
  <c r="F283" i="60" s="1"/>
  <c r="F284" i="60"/>
  <c r="F120" i="56"/>
  <c r="F121" i="56" s="1"/>
  <c r="F122" i="56"/>
  <c r="F186" i="56"/>
  <c r="F187" i="56" s="1"/>
  <c r="F188" i="56"/>
  <c r="F120" i="62"/>
  <c r="F121" i="62" s="1"/>
  <c r="F122" i="62"/>
  <c r="F98" i="58"/>
  <c r="F96" i="58"/>
  <c r="F97" i="58" s="1"/>
  <c r="F450" i="59"/>
  <c r="F451" i="59" s="1"/>
  <c r="F452" i="59"/>
  <c r="F110" i="62"/>
  <c r="F108" i="62"/>
  <c r="F109" i="62" s="1"/>
  <c r="F528" i="25"/>
  <c r="F526" i="25"/>
  <c r="F527" i="25" s="1"/>
  <c r="F438" i="61"/>
  <c r="F436" i="61"/>
  <c r="F437" i="61" s="1"/>
  <c r="G146" i="25"/>
  <c r="G144" i="25"/>
  <c r="G145" i="25" s="1"/>
  <c r="F78" i="62"/>
  <c r="F79" i="62" s="1"/>
  <c r="F80" i="62"/>
  <c r="F108" i="58"/>
  <c r="F109" i="58" s="1"/>
  <c r="F110" i="58"/>
  <c r="F436" i="58"/>
  <c r="F437" i="58" s="1"/>
  <c r="F438" i="58"/>
  <c r="F512" i="60"/>
  <c r="F513" i="60" s="1"/>
  <c r="F514" i="60"/>
  <c r="F144" i="61"/>
  <c r="F145" i="61" s="1"/>
  <c r="F146" i="61"/>
  <c r="E201" i="57"/>
  <c r="U197" i="57" s="1"/>
  <c r="E460" i="62"/>
  <c r="E372" i="56"/>
  <c r="E75" i="56"/>
  <c r="U71" i="56" s="1"/>
  <c r="E404" i="62"/>
  <c r="E303" i="56"/>
  <c r="U299" i="56" s="1"/>
  <c r="E418" i="61"/>
  <c r="E285" i="60"/>
  <c r="U281" i="60" s="1"/>
  <c r="E285" i="57"/>
  <c r="U281" i="57" s="1"/>
  <c r="E303" i="60"/>
  <c r="U299" i="60" s="1"/>
  <c r="E358" i="58"/>
  <c r="E460" i="58"/>
  <c r="E379" i="58"/>
  <c r="E404" i="56"/>
  <c r="E467" i="62"/>
  <c r="F30" i="60"/>
  <c r="F31" i="60" s="1"/>
  <c r="F33" i="60" s="1"/>
  <c r="G18" i="25"/>
  <c r="G19" i="25" s="1"/>
  <c r="G20" i="25"/>
  <c r="F164" i="25"/>
  <c r="F162" i="25"/>
  <c r="F163" i="25" s="1"/>
  <c r="F216" i="57"/>
  <c r="F217" i="57" s="1"/>
  <c r="F218" i="57"/>
  <c r="F294" i="25"/>
  <c r="F295" i="25" s="1"/>
  <c r="F296" i="25"/>
  <c r="F102" i="56"/>
  <c r="F103" i="56" s="1"/>
  <c r="F104" i="56"/>
  <c r="F54" i="62"/>
  <c r="F55" i="62" s="1"/>
  <c r="F56" i="62"/>
  <c r="F306" i="60"/>
  <c r="F307" i="60" s="1"/>
  <c r="F308" i="60"/>
  <c r="G388" i="56"/>
  <c r="G390" i="56" s="1"/>
  <c r="G391" i="56" s="1"/>
  <c r="F507" i="59"/>
  <c r="F505" i="59"/>
  <c r="F506" i="59" s="1"/>
  <c r="F500" i="25"/>
  <c r="F498" i="25"/>
  <c r="F499" i="25" s="1"/>
  <c r="E243" i="56"/>
  <c r="U239" i="56" s="1"/>
  <c r="E147" i="58"/>
  <c r="U143" i="58" s="1"/>
  <c r="E51" i="60"/>
  <c r="U47" i="60" s="1"/>
  <c r="F452" i="56"/>
  <c r="F453" i="56" s="1"/>
  <c r="F439" i="56"/>
  <c r="F116" i="58"/>
  <c r="F117" i="58" s="1"/>
  <c r="F519" i="57"/>
  <c r="F520" i="57" s="1"/>
  <c r="F521" i="57"/>
  <c r="F24" i="61"/>
  <c r="F25" i="61" s="1"/>
  <c r="F26" i="61"/>
  <c r="G96" i="25"/>
  <c r="G97" i="25" s="1"/>
  <c r="G98" i="25"/>
  <c r="G162" i="58"/>
  <c r="G163" i="58" s="1"/>
  <c r="G165" i="58" s="1"/>
  <c r="E494" i="56"/>
  <c r="U489" i="56"/>
  <c r="F249" i="62"/>
  <c r="G30" i="25"/>
  <c r="G31" i="25" s="1"/>
  <c r="G32" i="25"/>
  <c r="G448" i="62"/>
  <c r="G287" i="59"/>
  <c r="F450" i="61"/>
  <c r="F451" i="61" s="1"/>
  <c r="F452" i="61"/>
  <c r="G269" i="57"/>
  <c r="G272" i="57" s="1"/>
  <c r="G113" i="58"/>
  <c r="G116" i="58" s="1"/>
  <c r="F282" i="62"/>
  <c r="F283" i="62" s="1"/>
  <c r="F285" i="62" s="1"/>
  <c r="F514" i="61"/>
  <c r="F512" i="61"/>
  <c r="F513" i="61" s="1"/>
  <c r="F134" i="25"/>
  <c r="F132" i="25"/>
  <c r="F133" i="25" s="1"/>
  <c r="G496" i="61"/>
  <c r="G498" i="61" s="1"/>
  <c r="G499" i="61" s="1"/>
  <c r="G83" i="25"/>
  <c r="G86" i="25" s="1"/>
  <c r="G434" i="56"/>
  <c r="G436" i="56" s="1"/>
  <c r="G437" i="56" s="1"/>
  <c r="G245" i="25"/>
  <c r="G246" i="25" s="1"/>
  <c r="G247" i="25" s="1"/>
  <c r="E207" i="58"/>
  <c r="U203" i="58" s="1"/>
  <c r="G251" i="60"/>
  <c r="G254" i="60" s="1"/>
  <c r="G258" i="25"/>
  <c r="G259" i="25" s="1"/>
  <c r="F290" i="58"/>
  <c r="F291" i="58" s="1"/>
  <c r="E219" i="60"/>
  <c r="U215" i="60" s="1"/>
  <c r="E87" i="60"/>
  <c r="U83" i="60" s="1"/>
  <c r="G204" i="25"/>
  <c r="G205" i="25" s="1"/>
  <c r="G207" i="25" s="1"/>
  <c r="F171" i="59"/>
  <c r="G59" i="62"/>
  <c r="G60" i="62" s="1"/>
  <c r="G61" i="62" s="1"/>
  <c r="E432" i="57"/>
  <c r="E279" i="58"/>
  <c r="U275" i="58" s="1"/>
  <c r="E279" i="25"/>
  <c r="G47" i="58"/>
  <c r="G48" i="58" s="1"/>
  <c r="G49" i="58" s="1"/>
  <c r="G299" i="56"/>
  <c r="G300" i="56" s="1"/>
  <c r="G301" i="56" s="1"/>
  <c r="G413" i="58"/>
  <c r="G415" i="58" s="1"/>
  <c r="G416" i="58" s="1"/>
  <c r="G65" i="56"/>
  <c r="G66" i="56" s="1"/>
  <c r="G67" i="56" s="1"/>
  <c r="G462" i="61"/>
  <c r="G464" i="61" s="1"/>
  <c r="G465" i="61" s="1"/>
  <c r="E45" i="58"/>
  <c r="U41" i="58" s="1"/>
  <c r="E386" i="56"/>
  <c r="E344" i="60"/>
  <c r="E386" i="61"/>
  <c r="E418" i="56"/>
  <c r="F261" i="59"/>
  <c r="V257" i="59" s="1"/>
  <c r="E543" i="62"/>
  <c r="F51" i="59"/>
  <c r="V47" i="59" s="1"/>
  <c r="G263" i="58"/>
  <c r="G517" i="58"/>
  <c r="G519" i="58" s="1"/>
  <c r="G520" i="58" s="1"/>
  <c r="E207" i="56"/>
  <c r="U203" i="56" s="1"/>
  <c r="G339" i="62"/>
  <c r="G341" i="62" s="1"/>
  <c r="G342" i="62" s="1"/>
  <c r="G95" i="61"/>
  <c r="G96" i="61" s="1"/>
  <c r="G97" i="61" s="1"/>
  <c r="G257" i="57"/>
  <c r="G258" i="57" s="1"/>
  <c r="G259" i="57" s="1"/>
  <c r="G197" i="62"/>
  <c r="G198" i="62" s="1"/>
  <c r="G199" i="62" s="1"/>
  <c r="G252" i="57"/>
  <c r="G253" i="57" s="1"/>
  <c r="G293" i="59"/>
  <c r="G294" i="59" s="1"/>
  <c r="G295" i="59" s="1"/>
  <c r="G406" i="59"/>
  <c r="G408" i="59" s="1"/>
  <c r="G409" i="59" s="1"/>
  <c r="G406" i="62"/>
  <c r="G408" i="62" s="1"/>
  <c r="G409" i="62" s="1"/>
  <c r="G155" i="57"/>
  <c r="G156" i="57" s="1"/>
  <c r="G157" i="57" s="1"/>
  <c r="G155" i="61"/>
  <c r="G156" i="61" s="1"/>
  <c r="G157" i="61" s="1"/>
  <c r="G346" i="60"/>
  <c r="G348" i="60" s="1"/>
  <c r="G349" i="60" s="1"/>
  <c r="G367" i="56"/>
  <c r="G369" i="56" s="1"/>
  <c r="G370" i="56" s="1"/>
  <c r="G455" i="57"/>
  <c r="G457" i="57" s="1"/>
  <c r="G458" i="57" s="1"/>
  <c r="G281" i="25"/>
  <c r="G284" i="25" s="1"/>
  <c r="G197" i="25"/>
  <c r="G200" i="25" s="1"/>
  <c r="U413" i="58"/>
  <c r="F198" i="25"/>
  <c r="F199" i="25" s="1"/>
  <c r="F201" i="25" s="1"/>
  <c r="F56" i="60"/>
  <c r="F57" i="60" s="1"/>
  <c r="F302" i="58"/>
  <c r="F303" i="58" s="1"/>
  <c r="E508" i="62"/>
  <c r="G257" i="56"/>
  <c r="G258" i="56" s="1"/>
  <c r="G259" i="56" s="1"/>
  <c r="G143" i="56"/>
  <c r="G144" i="56" s="1"/>
  <c r="G145" i="56" s="1"/>
  <c r="G173" i="62"/>
  <c r="G174" i="62" s="1"/>
  <c r="G175" i="62" s="1"/>
  <c r="G374" i="56"/>
  <c r="G376" i="56" s="1"/>
  <c r="G377" i="56" s="1"/>
  <c r="G35" i="59"/>
  <c r="G36" i="59" s="1"/>
  <c r="G37" i="59" s="1"/>
  <c r="G367" i="57"/>
  <c r="G371" i="57" s="1"/>
  <c r="G399" i="58"/>
  <c r="G401" i="58" s="1"/>
  <c r="G402" i="58" s="1"/>
  <c r="G441" i="56"/>
  <c r="G443" i="56" s="1"/>
  <c r="G444" i="56" s="1"/>
  <c r="G53" i="25"/>
  <c r="G56" i="25" s="1"/>
  <c r="E117" i="25"/>
  <c r="F336" i="56"/>
  <c r="F337" i="56" s="1"/>
  <c r="E255" i="25"/>
  <c r="G167" i="57"/>
  <c r="G168" i="57" s="1"/>
  <c r="G169" i="57" s="1"/>
  <c r="G311" i="58"/>
  <c r="G312" i="58" s="1"/>
  <c r="G313" i="58" s="1"/>
  <c r="E231" i="56"/>
  <c r="U227" i="56" s="1"/>
  <c r="E330" i="56"/>
  <c r="G462" i="25"/>
  <c r="G466" i="25" s="1"/>
  <c r="G448" i="25"/>
  <c r="G452" i="25" s="1"/>
  <c r="U325" i="56"/>
  <c r="G59" i="57"/>
  <c r="G60" i="57" s="1"/>
  <c r="G61" i="57" s="1"/>
  <c r="G59" i="60"/>
  <c r="G60" i="60" s="1"/>
  <c r="G61" i="60" s="1"/>
  <c r="G149" i="60"/>
  <c r="G150" i="60" s="1"/>
  <c r="G151" i="60" s="1"/>
  <c r="G325" i="56"/>
  <c r="G329" i="56" s="1"/>
  <c r="G257" i="58"/>
  <c r="G258" i="58" s="1"/>
  <c r="G259" i="58" s="1"/>
  <c r="G197" i="59"/>
  <c r="G198" i="59" s="1"/>
  <c r="G199" i="59" s="1"/>
  <c r="G77" i="57"/>
  <c r="G80" i="57" s="1"/>
  <c r="G221" i="61"/>
  <c r="G222" i="61" s="1"/>
  <c r="G223" i="61" s="1"/>
  <c r="G239" i="58"/>
  <c r="G240" i="58" s="1"/>
  <c r="G241" i="58" s="1"/>
  <c r="G167" i="59"/>
  <c r="G168" i="59" s="1"/>
  <c r="G169" i="59" s="1"/>
  <c r="G125" i="57"/>
  <c r="G126" i="57" s="1"/>
  <c r="G127" i="57" s="1"/>
  <c r="G173" i="60"/>
  <c r="G174" i="60" s="1"/>
  <c r="G175" i="60" s="1"/>
  <c r="G119" i="61"/>
  <c r="G293" i="60"/>
  <c r="G381" i="58"/>
  <c r="G385" i="58" s="1"/>
  <c r="G185" i="62"/>
  <c r="G186" i="62" s="1"/>
  <c r="G187" i="62" s="1"/>
  <c r="G71" i="56"/>
  <c r="G74" i="56" s="1"/>
  <c r="G346" i="61"/>
  <c r="G348" i="61" s="1"/>
  <c r="G349" i="61" s="1"/>
  <c r="G53" i="61"/>
  <c r="G54" i="61" s="1"/>
  <c r="G55" i="61" s="1"/>
  <c r="G305" i="59"/>
  <c r="G306" i="59" s="1"/>
  <c r="G307" i="59" s="1"/>
  <c r="G35" i="60"/>
  <c r="G36" i="60" s="1"/>
  <c r="G37" i="60" s="1"/>
  <c r="G23" i="60"/>
  <c r="G24" i="60" s="1"/>
  <c r="G25" i="60" s="1"/>
  <c r="G203" i="56"/>
  <c r="G204" i="56" s="1"/>
  <c r="G205" i="56" s="1"/>
  <c r="G65" i="62"/>
  <c r="G66" i="62" s="1"/>
  <c r="G67" i="62" s="1"/>
  <c r="G427" i="59"/>
  <c r="G429" i="59" s="1"/>
  <c r="G430" i="59" s="1"/>
  <c r="G441" i="59"/>
  <c r="G443" i="59" s="1"/>
  <c r="G444" i="59" s="1"/>
  <c r="G475" i="59"/>
  <c r="G479" i="59" s="1"/>
  <c r="G448" i="58"/>
  <c r="G450" i="58" s="1"/>
  <c r="G451" i="58" s="1"/>
  <c r="U503" i="58"/>
  <c r="F188" i="60"/>
  <c r="F189" i="60" s="1"/>
  <c r="F312" i="25"/>
  <c r="F313" i="25" s="1"/>
  <c r="F315" i="25" s="1"/>
  <c r="F308" i="59"/>
  <c r="F309" i="59" s="1"/>
  <c r="G462" i="62"/>
  <c r="G464" i="62" s="1"/>
  <c r="G465" i="62" s="1"/>
  <c r="E418" i="59"/>
  <c r="E480" i="62"/>
  <c r="G269" i="60"/>
  <c r="G47" i="57"/>
  <c r="G50" i="57" s="1"/>
  <c r="G149" i="57"/>
  <c r="G152" i="57" s="1"/>
  <c r="G299" i="62"/>
  <c r="G300" i="62" s="1"/>
  <c r="G301" i="62" s="1"/>
  <c r="G95" i="58"/>
  <c r="G98" i="58" s="1"/>
  <c r="G325" i="57"/>
  <c r="G327" i="57" s="1"/>
  <c r="G328" i="57" s="1"/>
  <c r="G209" i="60"/>
  <c r="G210" i="60" s="1"/>
  <c r="G211" i="60" s="1"/>
  <c r="G77" i="56"/>
  <c r="G78" i="56" s="1"/>
  <c r="G79" i="56" s="1"/>
  <c r="G77" i="61"/>
  <c r="G78" i="61" s="1"/>
  <c r="G79" i="61" s="1"/>
  <c r="G251" i="58"/>
  <c r="G254" i="58" s="1"/>
  <c r="G251" i="62"/>
  <c r="G252" i="62" s="1"/>
  <c r="G253" i="62" s="1"/>
  <c r="G374" i="57"/>
  <c r="G376" i="57" s="1"/>
  <c r="G377" i="57" s="1"/>
  <c r="G293" i="56"/>
  <c r="G360" i="56"/>
  <c r="G364" i="56" s="1"/>
  <c r="G360" i="59"/>
  <c r="G364" i="59" s="1"/>
  <c r="G191" i="59"/>
  <c r="G194" i="59" s="1"/>
  <c r="G263" i="57"/>
  <c r="G266" i="57" s="1"/>
  <c r="G215" i="58"/>
  <c r="G216" i="58" s="1"/>
  <c r="G217" i="58" s="1"/>
  <c r="G346" i="58"/>
  <c r="G350" i="58" s="1"/>
  <c r="G41" i="57"/>
  <c r="G44" i="57" s="1"/>
  <c r="G35" i="56"/>
  <c r="G38" i="56" s="1"/>
  <c r="G23" i="56"/>
  <c r="G26" i="56" s="1"/>
  <c r="G203" i="57"/>
  <c r="G206" i="57" s="1"/>
  <c r="G203" i="61"/>
  <c r="G206" i="61" s="1"/>
  <c r="G287" i="57"/>
  <c r="G290" i="57" s="1"/>
  <c r="G131" i="58"/>
  <c r="G134" i="58" s="1"/>
  <c r="G353" i="58"/>
  <c r="G355" i="58" s="1"/>
  <c r="G356" i="58" s="1"/>
  <c r="G161" i="57"/>
  <c r="G164" i="57" s="1"/>
  <c r="G161" i="61"/>
  <c r="G164" i="61" s="1"/>
  <c r="G113" i="62"/>
  <c r="G114" i="62" s="1"/>
  <c r="G115" i="62" s="1"/>
  <c r="G179" i="59"/>
  <c r="G180" i="59" s="1"/>
  <c r="G181" i="59" s="1"/>
  <c r="G227" i="56"/>
  <c r="G228" i="56" s="1"/>
  <c r="G229" i="56" s="1"/>
  <c r="G503" i="58"/>
  <c r="G505" i="58" s="1"/>
  <c r="G506" i="58" s="1"/>
  <c r="U531" i="58"/>
  <c r="E57" i="57"/>
  <c r="U53" i="57" s="1"/>
  <c r="E460" i="61"/>
  <c r="U360" i="58"/>
  <c r="E57" i="58"/>
  <c r="U53" i="58" s="1"/>
  <c r="E69" i="58"/>
  <c r="U65" i="58" s="1"/>
  <c r="E404" i="57"/>
  <c r="E393" i="58"/>
  <c r="E330" i="59"/>
  <c r="E386" i="60"/>
  <c r="E111" i="58"/>
  <c r="U107" i="58" s="1"/>
  <c r="E207" i="60"/>
  <c r="E111" i="25"/>
  <c r="F460" i="60"/>
  <c r="G230" i="25"/>
  <c r="G228" i="25"/>
  <c r="G229" i="25" s="1"/>
  <c r="G156" i="25"/>
  <c r="G157" i="25" s="1"/>
  <c r="G158" i="25"/>
  <c r="F90" i="60"/>
  <c r="F91" i="60" s="1"/>
  <c r="F92" i="60"/>
  <c r="F156" i="56"/>
  <c r="F157" i="56" s="1"/>
  <c r="F158" i="56"/>
  <c r="F378" i="60"/>
  <c r="F376" i="60"/>
  <c r="F377" i="60" s="1"/>
  <c r="F210" i="62"/>
  <c r="F211" i="62" s="1"/>
  <c r="F212" i="62"/>
  <c r="F144" i="60"/>
  <c r="F145" i="60" s="1"/>
  <c r="F146" i="60"/>
  <c r="F18" i="25"/>
  <c r="F19" i="25" s="1"/>
  <c r="F20" i="25"/>
  <c r="F138" i="56"/>
  <c r="F139" i="56" s="1"/>
  <c r="F140" i="56"/>
  <c r="F140" i="60"/>
  <c r="F138" i="60"/>
  <c r="F139" i="60" s="1"/>
  <c r="F466" i="60"/>
  <c r="F464" i="60"/>
  <c r="F465" i="60" s="1"/>
  <c r="F276" i="60"/>
  <c r="F277" i="60" s="1"/>
  <c r="F278" i="60"/>
  <c r="F408" i="62"/>
  <c r="F409" i="62" s="1"/>
  <c r="F410" i="62"/>
  <c r="F383" i="57"/>
  <c r="F384" i="57" s="1"/>
  <c r="F385" i="57"/>
  <c r="F164" i="56"/>
  <c r="F162" i="56"/>
  <c r="F163" i="56" s="1"/>
  <c r="F144" i="58"/>
  <c r="F145" i="58" s="1"/>
  <c r="F146" i="58"/>
  <c r="F341" i="57"/>
  <c r="F342" i="57" s="1"/>
  <c r="F343" i="57"/>
  <c r="F102" i="59"/>
  <c r="F103" i="59" s="1"/>
  <c r="F104" i="59"/>
  <c r="G482" i="25"/>
  <c r="G486" i="25" s="1"/>
  <c r="E464" i="25"/>
  <c r="E465" i="25" s="1"/>
  <c r="E467" i="25" s="1"/>
  <c r="F464" i="25"/>
  <c r="F465" i="25" s="1"/>
  <c r="F467" i="25" s="1"/>
  <c r="E545" i="56"/>
  <c r="G269" i="58"/>
  <c r="G269" i="62"/>
  <c r="G339" i="58"/>
  <c r="G339" i="61"/>
  <c r="G47" i="62"/>
  <c r="G95" i="56"/>
  <c r="G325" i="61"/>
  <c r="G209" i="62"/>
  <c r="G77" i="59"/>
  <c r="G239" i="56"/>
  <c r="G107" i="57"/>
  <c r="G107" i="61"/>
  <c r="G167" i="62"/>
  <c r="G413" i="61"/>
  <c r="G101" i="60"/>
  <c r="G388" i="57"/>
  <c r="G388" i="60"/>
  <c r="G89" i="60"/>
  <c r="G185" i="61"/>
  <c r="G215" i="57"/>
  <c r="G215" i="60"/>
  <c r="G41" i="58"/>
  <c r="G41" i="62"/>
  <c r="G281" i="60"/>
  <c r="G137" i="61"/>
  <c r="G233" i="59"/>
  <c r="G287" i="56"/>
  <c r="G65" i="57"/>
  <c r="G65" i="61"/>
  <c r="G332" i="58"/>
  <c r="F362" i="25"/>
  <c r="F363" i="25" s="1"/>
  <c r="F365" i="25" s="1"/>
  <c r="E362" i="25"/>
  <c r="E363" i="25" s="1"/>
  <c r="E365" i="25" s="1"/>
  <c r="G362" i="25"/>
  <c r="G363" i="25" s="1"/>
  <c r="G365" i="25" s="1"/>
  <c r="G161" i="59"/>
  <c r="G83" i="57"/>
  <c r="G179" i="58"/>
  <c r="G179" i="61"/>
  <c r="G399" i="61"/>
  <c r="G245" i="61"/>
  <c r="G517" i="59"/>
  <c r="G521" i="59" s="1"/>
  <c r="G434" i="60"/>
  <c r="G538" i="62"/>
  <c r="G542" i="62" s="1"/>
  <c r="G441" i="58"/>
  <c r="G441" i="61"/>
  <c r="G496" i="59"/>
  <c r="G188" i="25"/>
  <c r="G164" i="25"/>
  <c r="G122" i="59"/>
  <c r="E249" i="58"/>
  <c r="U245" i="58" s="1"/>
  <c r="E285" i="58"/>
  <c r="U281" i="58" s="1"/>
  <c r="E418" i="58"/>
  <c r="E33" i="58"/>
  <c r="U29" i="58" s="1"/>
  <c r="E189" i="58"/>
  <c r="U185" i="58" s="1"/>
  <c r="E273" i="57"/>
  <c r="U269" i="57" s="1"/>
  <c r="E494" i="61"/>
  <c r="E439" i="59"/>
  <c r="E183" i="58"/>
  <c r="U179" i="58" s="1"/>
  <c r="E249" i="60"/>
  <c r="U245" i="60" s="1"/>
  <c r="E267" i="56"/>
  <c r="U263" i="56" s="1"/>
  <c r="F408" i="61"/>
  <c r="F409" i="61" s="1"/>
  <c r="F410" i="61"/>
  <c r="F144" i="57"/>
  <c r="F145" i="57" s="1"/>
  <c r="F146" i="57"/>
  <c r="F240" i="58"/>
  <c r="F241" i="58" s="1"/>
  <c r="F242" i="58"/>
  <c r="F198" i="57"/>
  <c r="F199" i="57" s="1"/>
  <c r="F200" i="57"/>
  <c r="F376" i="58"/>
  <c r="F377" i="58" s="1"/>
  <c r="F378" i="58"/>
  <c r="F288" i="61"/>
  <c r="F289" i="61" s="1"/>
  <c r="F290" i="61"/>
  <c r="F312" i="59"/>
  <c r="F313" i="59" s="1"/>
  <c r="F314" i="59"/>
  <c r="F108" i="59"/>
  <c r="F109" i="59" s="1"/>
  <c r="F110" i="59"/>
  <c r="F234" i="58"/>
  <c r="F235" i="58" s="1"/>
  <c r="F236" i="58"/>
  <c r="F408" i="57"/>
  <c r="F409" i="57" s="1"/>
  <c r="F410" i="57"/>
  <c r="F150" i="59"/>
  <c r="F151" i="59" s="1"/>
  <c r="F152" i="59"/>
  <c r="E515" i="58"/>
  <c r="F246" i="57"/>
  <c r="F247" i="57" s="1"/>
  <c r="F248" i="57"/>
  <c r="F210" i="61"/>
  <c r="F211" i="61" s="1"/>
  <c r="F212" i="61"/>
  <c r="F144" i="59"/>
  <c r="F145" i="59" s="1"/>
  <c r="F146" i="59"/>
  <c r="F464" i="57"/>
  <c r="F465" i="57" s="1"/>
  <c r="F466" i="57"/>
  <c r="F282" i="59"/>
  <c r="F283" i="59" s="1"/>
  <c r="F284" i="59"/>
  <c r="F408" i="59"/>
  <c r="F409" i="59" s="1"/>
  <c r="F410" i="59"/>
  <c r="F90" i="57"/>
  <c r="F91" i="57" s="1"/>
  <c r="F92" i="57"/>
  <c r="F348" i="62"/>
  <c r="F349" i="62" s="1"/>
  <c r="F350" i="62"/>
  <c r="F477" i="25"/>
  <c r="F478" i="25" s="1"/>
  <c r="F479" i="25"/>
  <c r="E165" i="25"/>
  <c r="F376" i="56"/>
  <c r="F377" i="56" s="1"/>
  <c r="F378" i="56"/>
  <c r="F415" i="57"/>
  <c r="F416" i="57" s="1"/>
  <c r="F417" i="57"/>
  <c r="F216" i="60"/>
  <c r="F217" i="60" s="1"/>
  <c r="F218" i="60"/>
  <c r="F327" i="59"/>
  <c r="F328" i="59" s="1"/>
  <c r="F329" i="59"/>
  <c r="F42" i="60"/>
  <c r="F43" i="60" s="1"/>
  <c r="F44" i="60"/>
  <c r="G36" i="25"/>
  <c r="G37" i="25" s="1"/>
  <c r="G39" i="25" s="1"/>
  <c r="F144" i="62"/>
  <c r="F145" i="62" s="1"/>
  <c r="F146" i="62"/>
  <c r="F228" i="62"/>
  <c r="F229" i="62" s="1"/>
  <c r="F230" i="62"/>
  <c r="G355" i="25"/>
  <c r="G356" i="25" s="1"/>
  <c r="G358" i="25" s="1"/>
  <c r="E355" i="25"/>
  <c r="E356" i="25" s="1"/>
  <c r="E358" i="25" s="1"/>
  <c r="F355" i="25"/>
  <c r="F356" i="25" s="1"/>
  <c r="F358" i="25" s="1"/>
  <c r="E341" i="25"/>
  <c r="E342" i="25" s="1"/>
  <c r="E344" i="25" s="1"/>
  <c r="G341" i="25"/>
  <c r="G342" i="25" s="1"/>
  <c r="G344" i="25" s="1"/>
  <c r="F341" i="25"/>
  <c r="F342" i="25" s="1"/>
  <c r="F344" i="25" s="1"/>
  <c r="G489" i="59"/>
  <c r="G448" i="59"/>
  <c r="F168" i="62"/>
  <c r="F169" i="62" s="1"/>
  <c r="F170" i="62"/>
  <c r="F240" i="62"/>
  <c r="F241" i="62" s="1"/>
  <c r="F242" i="62"/>
  <c r="F126" i="60"/>
  <c r="F127" i="60" s="1"/>
  <c r="F128" i="60"/>
  <c r="F174" i="25"/>
  <c r="F175" i="25" s="1"/>
  <c r="F176" i="25"/>
  <c r="F415" i="62"/>
  <c r="F416" i="62" s="1"/>
  <c r="F417" i="62"/>
  <c r="F369" i="56"/>
  <c r="F370" i="56" s="1"/>
  <c r="F371" i="56"/>
  <c r="F42" i="58"/>
  <c r="F43" i="58" s="1"/>
  <c r="F44" i="58"/>
  <c r="F408" i="60"/>
  <c r="F409" i="60" s="1"/>
  <c r="F410" i="60"/>
  <c r="F477" i="59"/>
  <c r="F478" i="59" s="1"/>
  <c r="F479" i="59"/>
  <c r="F48" i="60"/>
  <c r="F49" i="60" s="1"/>
  <c r="F50" i="60"/>
  <c r="F102" i="58"/>
  <c r="F103" i="58" s="1"/>
  <c r="F104" i="58"/>
  <c r="F90" i="61"/>
  <c r="F91" i="61" s="1"/>
  <c r="F92" i="61"/>
  <c r="F327" i="62"/>
  <c r="F328" i="62" s="1"/>
  <c r="F329" i="62"/>
  <c r="F450" i="58"/>
  <c r="F451" i="58" s="1"/>
  <c r="F452" i="58"/>
  <c r="G420" i="25"/>
  <c r="G424" i="25" s="1"/>
  <c r="G275" i="62"/>
  <c r="G59" i="59"/>
  <c r="G149" i="61"/>
  <c r="G299" i="60"/>
  <c r="G197" i="58"/>
  <c r="G221" i="57"/>
  <c r="G221" i="60"/>
  <c r="G167" i="58"/>
  <c r="G413" i="62"/>
  <c r="G143" i="58"/>
  <c r="G173" i="59"/>
  <c r="G251" i="56"/>
  <c r="G406" i="56"/>
  <c r="G390" i="25"/>
  <c r="G391" i="25" s="1"/>
  <c r="G393" i="25" s="1"/>
  <c r="E390" i="25"/>
  <c r="E391" i="25" s="1"/>
  <c r="E393" i="25" s="1"/>
  <c r="F390" i="25"/>
  <c r="F391" i="25" s="1"/>
  <c r="F393" i="25" s="1"/>
  <c r="G185" i="56"/>
  <c r="G263" i="59"/>
  <c r="G53" i="57"/>
  <c r="G53" i="60"/>
  <c r="G17" i="56"/>
  <c r="G305" i="58"/>
  <c r="G305" i="62"/>
  <c r="G35" i="58"/>
  <c r="G287" i="60"/>
  <c r="G332" i="60"/>
  <c r="G367" i="62"/>
  <c r="G353" i="56"/>
  <c r="G113" i="60"/>
  <c r="G427" i="58"/>
  <c r="G475" i="56"/>
  <c r="G475" i="58"/>
  <c r="G448" i="57"/>
  <c r="G167" i="25"/>
  <c r="U455" i="62"/>
  <c r="F42" i="25"/>
  <c r="F43" i="25" s="1"/>
  <c r="F45" i="25" s="1"/>
  <c r="F84" i="25"/>
  <c r="F85" i="25" s="1"/>
  <c r="F87" i="25" s="1"/>
  <c r="E84" i="25"/>
  <c r="E85" i="25" s="1"/>
  <c r="E87" i="25" s="1"/>
  <c r="G260" i="25"/>
  <c r="E508" i="25"/>
  <c r="E39" i="56"/>
  <c r="U35" i="56" s="1"/>
  <c r="E480" i="58"/>
  <c r="E365" i="58"/>
  <c r="E393" i="61"/>
  <c r="E129" i="58"/>
  <c r="U125" i="58" s="1"/>
  <c r="E425" i="57"/>
  <c r="E393" i="57"/>
  <c r="E153" i="57"/>
  <c r="U149" i="57" s="1"/>
  <c r="F408" i="58"/>
  <c r="F409" i="58" s="1"/>
  <c r="F410" i="58"/>
  <c r="F216" i="59"/>
  <c r="F217" i="59" s="1"/>
  <c r="F218" i="59"/>
  <c r="F436" i="62"/>
  <c r="F437" i="62" s="1"/>
  <c r="F438" i="62"/>
  <c r="F228" i="25"/>
  <c r="F229" i="25" s="1"/>
  <c r="F230" i="25"/>
  <c r="F429" i="62"/>
  <c r="F430" i="62" s="1"/>
  <c r="F431" i="62"/>
  <c r="F288" i="57"/>
  <c r="F289" i="57" s="1"/>
  <c r="F290" i="57"/>
  <c r="F334" i="59"/>
  <c r="F335" i="59" s="1"/>
  <c r="F336" i="59"/>
  <c r="F252" i="57"/>
  <c r="F253" i="57" s="1"/>
  <c r="F254" i="57"/>
  <c r="E358" i="62"/>
  <c r="F30" i="61"/>
  <c r="F31" i="61" s="1"/>
  <c r="F32" i="61"/>
  <c r="F120" i="61"/>
  <c r="F121" i="61" s="1"/>
  <c r="F122" i="61"/>
  <c r="F42" i="57"/>
  <c r="F43" i="57" s="1"/>
  <c r="F44" i="57"/>
  <c r="F210" i="56"/>
  <c r="F211" i="56" s="1"/>
  <c r="F212" i="56"/>
  <c r="F300" i="60"/>
  <c r="F301" i="60" s="1"/>
  <c r="F302" i="60"/>
  <c r="F162" i="62"/>
  <c r="F163" i="62" s="1"/>
  <c r="F164" i="62"/>
  <c r="F66" i="58"/>
  <c r="F67" i="58" s="1"/>
  <c r="F68" i="58"/>
  <c r="F369" i="62"/>
  <c r="F370" i="62" s="1"/>
  <c r="F371" i="62"/>
  <c r="F24" i="62"/>
  <c r="F25" i="62" s="1"/>
  <c r="F26" i="62"/>
  <c r="F417" i="60"/>
  <c r="F415" i="60"/>
  <c r="F416" i="60" s="1"/>
  <c r="F156" i="59"/>
  <c r="F157" i="59" s="1"/>
  <c r="F158" i="59"/>
  <c r="F327" i="25"/>
  <c r="F328" i="25" s="1"/>
  <c r="F329" i="25"/>
  <c r="F54" i="58"/>
  <c r="F55" i="58" s="1"/>
  <c r="F56" i="58"/>
  <c r="F114" i="56"/>
  <c r="F115" i="56" s="1"/>
  <c r="F116" i="56"/>
  <c r="F306" i="25"/>
  <c r="F307" i="25" s="1"/>
  <c r="F309" i="25" s="1"/>
  <c r="F436" i="60"/>
  <c r="F437" i="60" s="1"/>
  <c r="F438" i="60"/>
  <c r="F348" i="58"/>
  <c r="F349" i="58" s="1"/>
  <c r="F350" i="58"/>
  <c r="E147" i="25"/>
  <c r="F240" i="60"/>
  <c r="F241" i="60" s="1"/>
  <c r="F242" i="60"/>
  <c r="F383" i="25"/>
  <c r="F384" i="25" s="1"/>
  <c r="F386" i="25" s="1"/>
  <c r="E383" i="25"/>
  <c r="E384" i="25" s="1"/>
  <c r="E386" i="25" s="1"/>
  <c r="F84" i="56"/>
  <c r="F85" i="56" s="1"/>
  <c r="F86" i="56"/>
  <c r="F224" i="57"/>
  <c r="F222" i="57"/>
  <c r="F223" i="57" s="1"/>
  <c r="F329" i="61"/>
  <c r="F327" i="61"/>
  <c r="F328" i="61" s="1"/>
  <c r="F24" i="60"/>
  <c r="F25" i="60" s="1"/>
  <c r="F26" i="60"/>
  <c r="F294" i="60"/>
  <c r="F295" i="60" s="1"/>
  <c r="F296" i="60"/>
  <c r="F90" i="59"/>
  <c r="F91" i="59" s="1"/>
  <c r="F92" i="59"/>
  <c r="F327" i="60"/>
  <c r="F328" i="60" s="1"/>
  <c r="F329" i="60"/>
  <c r="F282" i="56"/>
  <c r="F283" i="56" s="1"/>
  <c r="F284" i="56"/>
  <c r="F60" i="56"/>
  <c r="F61" i="56" s="1"/>
  <c r="F62" i="56"/>
  <c r="F162" i="59"/>
  <c r="F163" i="59" s="1"/>
  <c r="F164" i="59"/>
  <c r="F306" i="61"/>
  <c r="F307" i="61" s="1"/>
  <c r="F308" i="61"/>
  <c r="F180" i="60"/>
  <c r="F181" i="60" s="1"/>
  <c r="F182" i="60"/>
  <c r="F258" i="60"/>
  <c r="F259" i="60" s="1"/>
  <c r="F260" i="60"/>
  <c r="F334" i="61"/>
  <c r="F335" i="61" s="1"/>
  <c r="F336" i="61"/>
  <c r="F162" i="58"/>
  <c r="F163" i="58" s="1"/>
  <c r="F164" i="58"/>
  <c r="F78" i="61"/>
  <c r="F79" i="61" s="1"/>
  <c r="F80" i="61"/>
  <c r="F126" i="62"/>
  <c r="F127" i="62" s="1"/>
  <c r="F128" i="62"/>
  <c r="F60" i="59"/>
  <c r="F61" i="59" s="1"/>
  <c r="F62" i="59"/>
  <c r="F222" i="62"/>
  <c r="F223" i="62" s="1"/>
  <c r="F224" i="62"/>
  <c r="F108" i="61"/>
  <c r="F109" i="61" s="1"/>
  <c r="F110" i="61"/>
  <c r="F192" i="59"/>
  <c r="F193" i="59" s="1"/>
  <c r="F194" i="59"/>
  <c r="F369" i="61"/>
  <c r="F370" i="61" s="1"/>
  <c r="F371" i="61"/>
  <c r="F457" i="61"/>
  <c r="F458" i="61" s="1"/>
  <c r="F459" i="61"/>
  <c r="F210" i="25"/>
  <c r="F211" i="25" s="1"/>
  <c r="F212" i="25"/>
  <c r="F457" i="25"/>
  <c r="F458" i="25" s="1"/>
  <c r="F460" i="25" s="1"/>
  <c r="E457" i="25"/>
  <c r="E458" i="25" s="1"/>
  <c r="E460" i="25" s="1"/>
  <c r="G339" i="59"/>
  <c r="G47" i="59"/>
  <c r="G299" i="57"/>
  <c r="G299" i="61"/>
  <c r="G95" i="59"/>
  <c r="G257" i="62"/>
  <c r="G221" i="56"/>
  <c r="G107" i="58"/>
  <c r="G413" i="59"/>
  <c r="G173" i="56"/>
  <c r="G119" i="57"/>
  <c r="G101" i="61"/>
  <c r="G388" i="58"/>
  <c r="G381" i="57"/>
  <c r="G360" i="58"/>
  <c r="G360" i="61"/>
  <c r="G185" i="58"/>
  <c r="G71" i="57"/>
  <c r="G71" i="60"/>
  <c r="G215" i="56"/>
  <c r="G215" i="61"/>
  <c r="G155" i="62"/>
  <c r="G346" i="57"/>
  <c r="G41" i="59"/>
  <c r="G53" i="56"/>
  <c r="G137" i="58"/>
  <c r="G137" i="62"/>
  <c r="G233" i="57"/>
  <c r="G233" i="60"/>
  <c r="G203" i="59"/>
  <c r="G203" i="60"/>
  <c r="G367" i="59"/>
  <c r="G131" i="61"/>
  <c r="G161" i="56"/>
  <c r="G113" i="61"/>
  <c r="G83" i="62"/>
  <c r="G227" i="59"/>
  <c r="G399" i="62"/>
  <c r="G245" i="58"/>
  <c r="G517" i="57"/>
  <c r="G519" i="57" s="1"/>
  <c r="G520" i="57" s="1"/>
  <c r="G420" i="57"/>
  <c r="G420" i="60"/>
  <c r="G455" i="60"/>
  <c r="G462" i="60"/>
  <c r="F186" i="25"/>
  <c r="F187" i="25" s="1"/>
  <c r="F189" i="25" s="1"/>
  <c r="E186" i="25"/>
  <c r="E187" i="25" s="1"/>
  <c r="E189" i="25" s="1"/>
  <c r="G296" i="25"/>
  <c r="G297" i="25" s="1"/>
  <c r="E494" i="25"/>
  <c r="E183" i="56"/>
  <c r="U179" i="56" s="1"/>
  <c r="E411" i="59"/>
  <c r="E273" i="58"/>
  <c r="U269" i="58" s="1"/>
  <c r="E297" i="57"/>
  <c r="U293" i="57" s="1"/>
  <c r="E159" i="60"/>
  <c r="U155" i="60" s="1"/>
  <c r="E21" i="25"/>
  <c r="F162" i="57"/>
  <c r="F163" i="57" s="1"/>
  <c r="F164" i="57"/>
  <c r="F369" i="57"/>
  <c r="F370" i="57" s="1"/>
  <c r="F371" i="57"/>
  <c r="F294" i="56"/>
  <c r="F295" i="56" s="1"/>
  <c r="F296" i="56"/>
  <c r="F436" i="59"/>
  <c r="F437" i="59" s="1"/>
  <c r="F438" i="59"/>
  <c r="F30" i="57"/>
  <c r="F31" i="57" s="1"/>
  <c r="F32" i="57"/>
  <c r="F457" i="62"/>
  <c r="F458" i="62" s="1"/>
  <c r="F459" i="62"/>
  <c r="E386" i="62"/>
  <c r="F429" i="59"/>
  <c r="F430" i="59" s="1"/>
  <c r="F431" i="59"/>
  <c r="F348" i="60"/>
  <c r="F349" i="60" s="1"/>
  <c r="F350" i="60"/>
  <c r="E75" i="60"/>
  <c r="U71" i="60" s="1"/>
  <c r="F282" i="57"/>
  <c r="F283" i="57" s="1"/>
  <c r="F284" i="57"/>
  <c r="F264" i="58"/>
  <c r="F265" i="58" s="1"/>
  <c r="F266" i="58"/>
  <c r="F312" i="62"/>
  <c r="F313" i="62" s="1"/>
  <c r="F314" i="62"/>
  <c r="F102" i="60"/>
  <c r="F103" i="60" s="1"/>
  <c r="F104" i="60"/>
  <c r="F30" i="25"/>
  <c r="F31" i="25" s="1"/>
  <c r="F32" i="25"/>
  <c r="F334" i="58"/>
  <c r="F335" i="58" s="1"/>
  <c r="F336" i="58"/>
  <c r="F264" i="61"/>
  <c r="F265" i="61" s="1"/>
  <c r="F266" i="61"/>
  <c r="F132" i="57"/>
  <c r="F133" i="57" s="1"/>
  <c r="F134" i="57"/>
  <c r="F72" i="58"/>
  <c r="F73" i="58" s="1"/>
  <c r="F74" i="58"/>
  <c r="F222" i="58"/>
  <c r="F223" i="58" s="1"/>
  <c r="F224" i="58"/>
  <c r="F108" i="56"/>
  <c r="F109" i="56" s="1"/>
  <c r="F110" i="56"/>
  <c r="E42" i="25"/>
  <c r="E43" i="25" s="1"/>
  <c r="E45" i="25" s="1"/>
  <c r="F422" i="59"/>
  <c r="F423" i="59" s="1"/>
  <c r="F424" i="59"/>
  <c r="F264" i="57"/>
  <c r="F265" i="57" s="1"/>
  <c r="F266" i="57"/>
  <c r="F306" i="57"/>
  <c r="F307" i="57" s="1"/>
  <c r="F308" i="57"/>
  <c r="E249" i="25"/>
  <c r="F96" i="61"/>
  <c r="F97" i="61" s="1"/>
  <c r="F98" i="61"/>
  <c r="F48" i="62"/>
  <c r="F49" i="62" s="1"/>
  <c r="F50" i="62"/>
  <c r="F24" i="59"/>
  <c r="F25" i="59" s="1"/>
  <c r="F26" i="59"/>
  <c r="F443" i="60"/>
  <c r="F444" i="60" s="1"/>
  <c r="F445" i="60"/>
  <c r="F264" i="56"/>
  <c r="F265" i="56" s="1"/>
  <c r="F266" i="56"/>
  <c r="F369" i="58"/>
  <c r="F370" i="58" s="1"/>
  <c r="F371" i="58"/>
  <c r="F102" i="25"/>
  <c r="F103" i="25" s="1"/>
  <c r="F104" i="25"/>
  <c r="F415" i="61"/>
  <c r="F416" i="61" s="1"/>
  <c r="F417" i="61"/>
  <c r="F429" i="25"/>
  <c r="F430" i="25" s="1"/>
  <c r="F432" i="25" s="1"/>
  <c r="E429" i="25"/>
  <c r="E430" i="25" s="1"/>
  <c r="E432" i="25" s="1"/>
  <c r="G325" i="59"/>
  <c r="E415" i="25"/>
  <c r="E416" i="25" s="1"/>
  <c r="E418" i="25" s="1"/>
  <c r="F415" i="25"/>
  <c r="F416" i="25" s="1"/>
  <c r="F418" i="25" s="1"/>
  <c r="G415" i="25"/>
  <c r="G416" i="25" s="1"/>
  <c r="G418" i="25" s="1"/>
  <c r="G65" i="58"/>
  <c r="G427" i="56"/>
  <c r="F234" i="25"/>
  <c r="F235" i="25" s="1"/>
  <c r="F237" i="25" s="1"/>
  <c r="E234" i="25"/>
  <c r="E235" i="25" s="1"/>
  <c r="E237" i="25" s="1"/>
  <c r="G182" i="62"/>
  <c r="E522" i="25"/>
  <c r="E177" i="57"/>
  <c r="U173" i="57" s="1"/>
  <c r="E111" i="56"/>
  <c r="U107" i="56" s="1"/>
  <c r="E255" i="58"/>
  <c r="U251" i="58" s="1"/>
  <c r="F192" i="58"/>
  <c r="F193" i="58" s="1"/>
  <c r="F194" i="58"/>
  <c r="F114" i="57"/>
  <c r="F115" i="57" s="1"/>
  <c r="F116" i="57"/>
  <c r="F443" i="58"/>
  <c r="F444" i="58" s="1"/>
  <c r="F445" i="58"/>
  <c r="F477" i="58"/>
  <c r="F478" i="58" s="1"/>
  <c r="F479" i="58"/>
  <c r="F355" i="57"/>
  <c r="F356" i="57" s="1"/>
  <c r="F357" i="57"/>
  <c r="F306" i="56"/>
  <c r="F307" i="56" s="1"/>
  <c r="F308" i="56"/>
  <c r="F174" i="58"/>
  <c r="F175" i="58" s="1"/>
  <c r="F176" i="58"/>
  <c r="F362" i="57"/>
  <c r="F363" i="57" s="1"/>
  <c r="F364" i="57"/>
  <c r="F54" i="57"/>
  <c r="F55" i="57" s="1"/>
  <c r="F56" i="57"/>
  <c r="F222" i="60"/>
  <c r="F223" i="60" s="1"/>
  <c r="F224" i="60"/>
  <c r="F144" i="56"/>
  <c r="F145" i="56" s="1"/>
  <c r="F146" i="56"/>
  <c r="F132" i="62"/>
  <c r="F133" i="62" s="1"/>
  <c r="F134" i="62"/>
  <c r="F443" i="57"/>
  <c r="F444" i="57" s="1"/>
  <c r="F445" i="57"/>
  <c r="F240" i="56"/>
  <c r="F241" i="56" s="1"/>
  <c r="F242" i="56"/>
  <c r="F36" i="60"/>
  <c r="F37" i="60" s="1"/>
  <c r="F38" i="60"/>
  <c r="F415" i="58"/>
  <c r="F416" i="58" s="1"/>
  <c r="F417" i="58"/>
  <c r="F204" i="25"/>
  <c r="F205" i="25" s="1"/>
  <c r="F207" i="25" s="1"/>
  <c r="F150" i="62"/>
  <c r="F151" i="62" s="1"/>
  <c r="F152" i="62"/>
  <c r="F422" i="56"/>
  <c r="F423" i="56" s="1"/>
  <c r="F424" i="56"/>
  <c r="E231" i="25"/>
  <c r="F126" i="25"/>
  <c r="F127" i="25" s="1"/>
  <c r="F129" i="25" s="1"/>
  <c r="F276" i="56"/>
  <c r="F277" i="56" s="1"/>
  <c r="F278" i="56"/>
  <c r="F334" i="60"/>
  <c r="F335" i="60" s="1"/>
  <c r="F336" i="60"/>
  <c r="F228" i="61"/>
  <c r="F229" i="61" s="1"/>
  <c r="F230" i="61"/>
  <c r="F334" i="25"/>
  <c r="F335" i="25" s="1"/>
  <c r="F336" i="25"/>
  <c r="F383" i="59"/>
  <c r="F384" i="59" s="1"/>
  <c r="F385" i="59"/>
  <c r="E404" i="25"/>
  <c r="E183" i="25"/>
  <c r="G353" i="57"/>
  <c r="G381" i="25"/>
  <c r="G385" i="25" s="1"/>
  <c r="F443" i="61"/>
  <c r="F444" i="61" s="1"/>
  <c r="F445" i="61"/>
  <c r="F300" i="57"/>
  <c r="F301" i="57" s="1"/>
  <c r="F302" i="57"/>
  <c r="F156" i="61"/>
  <c r="F157" i="61" s="1"/>
  <c r="F158" i="61"/>
  <c r="F415" i="59"/>
  <c r="F416" i="59" s="1"/>
  <c r="F417" i="59"/>
  <c r="F48" i="56"/>
  <c r="F49" i="56" s="1"/>
  <c r="F50" i="56"/>
  <c r="F180" i="58"/>
  <c r="F181" i="58" s="1"/>
  <c r="F182" i="58"/>
  <c r="G101" i="57"/>
  <c r="E450" i="25"/>
  <c r="E451" i="25" s="1"/>
  <c r="E453" i="25" s="1"/>
  <c r="F450" i="25"/>
  <c r="F451" i="25" s="1"/>
  <c r="F453" i="25" s="1"/>
  <c r="G427" i="25"/>
  <c r="G431" i="25" s="1"/>
  <c r="G339" i="60"/>
  <c r="F348" i="25"/>
  <c r="F349" i="25" s="1"/>
  <c r="F351" i="25" s="1"/>
  <c r="E348" i="25"/>
  <c r="E349" i="25" s="1"/>
  <c r="E351" i="25" s="1"/>
  <c r="G348" i="25"/>
  <c r="G349" i="25" s="1"/>
  <c r="G351" i="25" s="1"/>
  <c r="G59" i="56"/>
  <c r="G59" i="61"/>
  <c r="G299" i="58"/>
  <c r="G209" i="56"/>
  <c r="G221" i="59"/>
  <c r="G221" i="62"/>
  <c r="G239" i="62"/>
  <c r="G107" i="59"/>
  <c r="G167" i="56"/>
  <c r="G125" i="58"/>
  <c r="G125" i="61"/>
  <c r="F422" i="25"/>
  <c r="F423" i="25" s="1"/>
  <c r="F425" i="25" s="1"/>
  <c r="E422" i="25"/>
  <c r="E423" i="25" s="1"/>
  <c r="E425" i="25" s="1"/>
  <c r="G143" i="59"/>
  <c r="G311" i="56"/>
  <c r="G311" i="61"/>
  <c r="G173" i="57"/>
  <c r="G119" i="56"/>
  <c r="G101" i="58"/>
  <c r="G101" i="62"/>
  <c r="G293" i="57"/>
  <c r="G381" i="61"/>
  <c r="G360" i="62"/>
  <c r="G29" i="56"/>
  <c r="G29" i="59"/>
  <c r="G263" i="61"/>
  <c r="G71" i="61"/>
  <c r="G215" i="62"/>
  <c r="G17" i="58"/>
  <c r="G17" i="62"/>
  <c r="G137" i="59"/>
  <c r="G233" i="56"/>
  <c r="G233" i="61"/>
  <c r="G287" i="62"/>
  <c r="G332" i="61"/>
  <c r="G367" i="60"/>
  <c r="G131" i="62"/>
  <c r="G227" i="60"/>
  <c r="G399" i="59"/>
  <c r="G245" i="59"/>
  <c r="G517" i="60"/>
  <c r="G521" i="60" s="1"/>
  <c r="G517" i="62"/>
  <c r="G519" i="62" s="1"/>
  <c r="G520" i="62" s="1"/>
  <c r="G420" i="58"/>
  <c r="G420" i="61"/>
  <c r="G503" i="62"/>
  <c r="G434" i="58"/>
  <c r="G538" i="57"/>
  <c r="G540" i="57" s="1"/>
  <c r="G541" i="57" s="1"/>
  <c r="G538" i="59"/>
  <c r="G542" i="59" s="1"/>
  <c r="G489" i="62"/>
  <c r="G493" i="62" s="1"/>
  <c r="G531" i="60"/>
  <c r="G535" i="60" s="1"/>
  <c r="G77" i="25"/>
  <c r="E48" i="25"/>
  <c r="E49" i="25" s="1"/>
  <c r="E51" i="25" s="1"/>
  <c r="G239" i="25"/>
  <c r="G336" i="25"/>
  <c r="E494" i="62"/>
  <c r="E418" i="57"/>
  <c r="E63" i="56"/>
  <c r="U59" i="56" s="1"/>
  <c r="E63" i="58"/>
  <c r="U59" i="58" s="1"/>
  <c r="E87" i="56"/>
  <c r="U83" i="56" s="1"/>
  <c r="E273" i="60"/>
  <c r="U269" i="60" s="1"/>
  <c r="E159" i="58"/>
  <c r="U155" i="58" s="1"/>
  <c r="E123" i="58"/>
  <c r="U119" i="58" s="1"/>
  <c r="E135" i="58"/>
  <c r="U131" i="58" s="1"/>
  <c r="F84" i="59"/>
  <c r="F85" i="59" s="1"/>
  <c r="F86" i="59"/>
  <c r="F204" i="60"/>
  <c r="F205" i="60" s="1"/>
  <c r="F206" i="60"/>
  <c r="F66" i="61"/>
  <c r="F67" i="61" s="1"/>
  <c r="F68" i="61"/>
  <c r="F464" i="59"/>
  <c r="F465" i="59" s="1"/>
  <c r="F466" i="59"/>
  <c r="F162" i="60"/>
  <c r="F163" i="60" s="1"/>
  <c r="F164" i="60"/>
  <c r="F334" i="57"/>
  <c r="F335" i="57" s="1"/>
  <c r="F336" i="57"/>
  <c r="F180" i="61"/>
  <c r="F181" i="61" s="1"/>
  <c r="F182" i="61"/>
  <c r="F429" i="56"/>
  <c r="F430" i="56" s="1"/>
  <c r="F431" i="56"/>
  <c r="E480" i="25"/>
  <c r="E63" i="60"/>
  <c r="U59" i="60" s="1"/>
  <c r="F138" i="57"/>
  <c r="F139" i="57" s="1"/>
  <c r="F140" i="57"/>
  <c r="F300" i="61"/>
  <c r="F301" i="61" s="1"/>
  <c r="F302" i="61"/>
  <c r="F120" i="57"/>
  <c r="F121" i="57" s="1"/>
  <c r="F122" i="57"/>
  <c r="F132" i="58"/>
  <c r="F133" i="58" s="1"/>
  <c r="F134" i="58"/>
  <c r="F18" i="62"/>
  <c r="F19" i="62" s="1"/>
  <c r="F20" i="62"/>
  <c r="F36" i="61"/>
  <c r="F37" i="61" s="1"/>
  <c r="F38" i="61"/>
  <c r="F348" i="57"/>
  <c r="F349" i="57" s="1"/>
  <c r="F350" i="57"/>
  <c r="F90" i="62"/>
  <c r="F91" i="62" s="1"/>
  <c r="F92" i="62"/>
  <c r="F18" i="61"/>
  <c r="F19" i="61" s="1"/>
  <c r="F20" i="61"/>
  <c r="F216" i="56"/>
  <c r="F217" i="56" s="1"/>
  <c r="F218" i="56"/>
  <c r="F443" i="62"/>
  <c r="F444" i="62" s="1"/>
  <c r="F445" i="62"/>
  <c r="F228" i="56"/>
  <c r="F229" i="56" s="1"/>
  <c r="F230" i="56"/>
  <c r="F276" i="59"/>
  <c r="F277" i="59" s="1"/>
  <c r="F278" i="59"/>
  <c r="F60" i="58"/>
  <c r="F61" i="58" s="1"/>
  <c r="F62" i="58"/>
  <c r="E207" i="25"/>
  <c r="F401" i="57"/>
  <c r="F402" i="57" s="1"/>
  <c r="F403" i="57"/>
  <c r="F48" i="25"/>
  <c r="F49" i="25" s="1"/>
  <c r="F51" i="25" s="1"/>
  <c r="G466" i="61"/>
  <c r="G467" i="61" s="1"/>
  <c r="F270" i="61"/>
  <c r="F271" i="61" s="1"/>
  <c r="F272" i="61"/>
  <c r="F383" i="56"/>
  <c r="F384" i="56" s="1"/>
  <c r="F385" i="56"/>
  <c r="F457" i="56"/>
  <c r="F458" i="56" s="1"/>
  <c r="F459" i="56"/>
  <c r="F186" i="58"/>
  <c r="F187" i="58" s="1"/>
  <c r="F188" i="58"/>
  <c r="F390" i="56"/>
  <c r="F391" i="56" s="1"/>
  <c r="F392" i="56"/>
  <c r="G275" i="59"/>
  <c r="G257" i="61"/>
  <c r="G251" i="59"/>
  <c r="G406" i="61"/>
  <c r="G89" i="58"/>
  <c r="G42" i="61"/>
  <c r="G43" i="61" s="1"/>
  <c r="G83" i="59"/>
  <c r="G227" i="61"/>
  <c r="G399" i="56"/>
  <c r="G427" i="60"/>
  <c r="G455" i="58"/>
  <c r="G455" i="61"/>
  <c r="G434" i="61"/>
  <c r="G462" i="58"/>
  <c r="G41" i="25"/>
  <c r="F540" i="25"/>
  <c r="F541" i="25" s="1"/>
  <c r="F543" i="25" s="1"/>
  <c r="E480" i="57"/>
  <c r="E231" i="58"/>
  <c r="U227" i="58" s="1"/>
  <c r="E255" i="56"/>
  <c r="U251" i="56" s="1"/>
  <c r="E365" i="57"/>
  <c r="E303" i="58"/>
  <c r="U299" i="58" s="1"/>
  <c r="E379" i="59"/>
  <c r="E39" i="60"/>
  <c r="U35" i="60" s="1"/>
  <c r="E404" i="58"/>
  <c r="E404" i="59"/>
  <c r="F376" i="61"/>
  <c r="F377" i="61" s="1"/>
  <c r="F378" i="61"/>
  <c r="F266" i="60"/>
  <c r="F264" i="60"/>
  <c r="F265" i="60" s="1"/>
  <c r="F390" i="57"/>
  <c r="F391" i="57" s="1"/>
  <c r="F392" i="57"/>
  <c r="F180" i="56"/>
  <c r="F181" i="56" s="1"/>
  <c r="F182" i="56"/>
  <c r="F186" i="59"/>
  <c r="F187" i="59" s="1"/>
  <c r="F188" i="59"/>
  <c r="F138" i="25"/>
  <c r="F139" i="25" s="1"/>
  <c r="F141" i="25" s="1"/>
  <c r="F415" i="56"/>
  <c r="F416" i="56" s="1"/>
  <c r="F417" i="56"/>
  <c r="F174" i="62"/>
  <c r="F175" i="62" s="1"/>
  <c r="F176" i="62"/>
  <c r="E39" i="25"/>
  <c r="F334" i="62"/>
  <c r="F335" i="62" s="1"/>
  <c r="F336" i="62"/>
  <c r="F210" i="57"/>
  <c r="F211" i="57" s="1"/>
  <c r="F212" i="57"/>
  <c r="F192" i="61"/>
  <c r="F193" i="61" s="1"/>
  <c r="F194" i="61"/>
  <c r="F18" i="58"/>
  <c r="F19" i="58" s="1"/>
  <c r="F20" i="58"/>
  <c r="F84" i="60"/>
  <c r="F85" i="60" s="1"/>
  <c r="F86" i="60"/>
  <c r="F252" i="60"/>
  <c r="F253" i="60" s="1"/>
  <c r="F254" i="60"/>
  <c r="F429" i="58"/>
  <c r="F430" i="58" s="1"/>
  <c r="F431" i="58"/>
  <c r="F408" i="56"/>
  <c r="F409" i="56" s="1"/>
  <c r="F410" i="56"/>
  <c r="F90" i="58"/>
  <c r="F91" i="58" s="1"/>
  <c r="F92" i="58"/>
  <c r="F168" i="58"/>
  <c r="F169" i="58" s="1"/>
  <c r="F170" i="58"/>
  <c r="F18" i="57"/>
  <c r="F19" i="57" s="1"/>
  <c r="F20" i="57"/>
  <c r="F150" i="58"/>
  <c r="F151" i="58" s="1"/>
  <c r="F152" i="58"/>
  <c r="F270" i="59"/>
  <c r="F271" i="59" s="1"/>
  <c r="F272" i="59"/>
  <c r="F443" i="59"/>
  <c r="F444" i="59" s="1"/>
  <c r="F445" i="59"/>
  <c r="F36" i="57"/>
  <c r="F37" i="57" s="1"/>
  <c r="F38" i="57"/>
  <c r="F258" i="25"/>
  <c r="F259" i="25" s="1"/>
  <c r="F261" i="25" s="1"/>
  <c r="F294" i="62"/>
  <c r="F295" i="62" s="1"/>
  <c r="F296" i="62"/>
  <c r="F66" i="62"/>
  <c r="F67" i="62" s="1"/>
  <c r="F68" i="62"/>
  <c r="F18" i="56"/>
  <c r="F19" i="56" s="1"/>
  <c r="F20" i="56"/>
  <c r="F234" i="57"/>
  <c r="F235" i="57" s="1"/>
  <c r="F236" i="57"/>
  <c r="F180" i="25"/>
  <c r="F181" i="25" s="1"/>
  <c r="F182" i="25"/>
  <c r="F282" i="58"/>
  <c r="F283" i="58" s="1"/>
  <c r="F284" i="58"/>
  <c r="F477" i="62"/>
  <c r="F478" i="62" s="1"/>
  <c r="F479" i="62"/>
  <c r="F457" i="57"/>
  <c r="F458" i="57" s="1"/>
  <c r="F459" i="57"/>
  <c r="F246" i="61"/>
  <c r="F247" i="61" s="1"/>
  <c r="F248" i="61"/>
  <c r="F348" i="56"/>
  <c r="F349" i="56" s="1"/>
  <c r="F350" i="56"/>
  <c r="F369" i="59"/>
  <c r="F370" i="59" s="1"/>
  <c r="F371" i="59"/>
  <c r="G77" i="60"/>
  <c r="F376" i="25"/>
  <c r="F377" i="25" s="1"/>
  <c r="F379" i="25" s="1"/>
  <c r="G376" i="25"/>
  <c r="G377" i="25" s="1"/>
  <c r="G379" i="25" s="1"/>
  <c r="E376" i="25"/>
  <c r="E377" i="25" s="1"/>
  <c r="E379" i="25" s="1"/>
  <c r="G245" i="62"/>
  <c r="G174" i="25"/>
  <c r="G175" i="25" s="1"/>
  <c r="G177" i="25" s="1"/>
  <c r="E174" i="25"/>
  <c r="E175" i="25" s="1"/>
  <c r="E177" i="25" s="1"/>
  <c r="F514" i="62"/>
  <c r="F512" i="62"/>
  <c r="F513" i="62" s="1"/>
  <c r="F114" i="60"/>
  <c r="F115" i="60" s="1"/>
  <c r="F116" i="60"/>
  <c r="F355" i="60"/>
  <c r="F356" i="60" s="1"/>
  <c r="F357" i="60"/>
  <c r="F272" i="57"/>
  <c r="F270" i="57"/>
  <c r="F271" i="57" s="1"/>
  <c r="F234" i="62"/>
  <c r="F235" i="62" s="1"/>
  <c r="F236" i="62"/>
  <c r="F306" i="62"/>
  <c r="F307" i="62" s="1"/>
  <c r="F308" i="62"/>
  <c r="F156" i="60"/>
  <c r="F157" i="60" s="1"/>
  <c r="F158" i="60"/>
  <c r="G353" i="61"/>
  <c r="G475" i="25"/>
  <c r="G455" i="25"/>
  <c r="G459" i="25" s="1"/>
  <c r="G339" i="57"/>
  <c r="G325" i="60"/>
  <c r="G77" i="58"/>
  <c r="G369" i="25"/>
  <c r="G370" i="25" s="1"/>
  <c r="G372" i="25" s="1"/>
  <c r="F369" i="25"/>
  <c r="F370" i="25" s="1"/>
  <c r="F372" i="25" s="1"/>
  <c r="E369" i="25"/>
  <c r="E370" i="25" s="1"/>
  <c r="E372" i="25" s="1"/>
  <c r="G29" i="58"/>
  <c r="G263" i="56"/>
  <c r="G346" i="56"/>
  <c r="G41" i="60"/>
  <c r="G281" i="57"/>
  <c r="G18" i="59"/>
  <c r="G19" i="59" s="1"/>
  <c r="G23" i="57"/>
  <c r="G332" i="59"/>
  <c r="G367" i="61"/>
  <c r="G353" i="59"/>
  <c r="G179" i="57"/>
  <c r="G227" i="57"/>
  <c r="G288" i="25"/>
  <c r="G289" i="25" s="1"/>
  <c r="G291" i="25" s="1"/>
  <c r="F288" i="25"/>
  <c r="F289" i="25" s="1"/>
  <c r="F291" i="25" s="1"/>
  <c r="E288" i="25"/>
  <c r="E289" i="25" s="1"/>
  <c r="E291" i="25" s="1"/>
  <c r="G194" i="25"/>
  <c r="G195" i="25" s="1"/>
  <c r="G410" i="25"/>
  <c r="G411" i="25" s="1"/>
  <c r="G44" i="61"/>
  <c r="G98" i="61"/>
  <c r="F120" i="58"/>
  <c r="F121" i="58" s="1"/>
  <c r="F122" i="58"/>
  <c r="F255" i="56"/>
  <c r="V251" i="56" s="1"/>
  <c r="F429" i="57"/>
  <c r="F430" i="57" s="1"/>
  <c r="F431" i="57"/>
  <c r="F72" i="60"/>
  <c r="F73" i="60" s="1"/>
  <c r="F74" i="60"/>
  <c r="F104" i="57"/>
  <c r="F102" i="57"/>
  <c r="F103" i="57" s="1"/>
  <c r="F276" i="62"/>
  <c r="F277" i="62" s="1"/>
  <c r="F278" i="62"/>
  <c r="F60" i="61"/>
  <c r="F61" i="61" s="1"/>
  <c r="F62" i="61"/>
  <c r="F168" i="56"/>
  <c r="F169" i="56" s="1"/>
  <c r="F170" i="56"/>
  <c r="F355" i="62"/>
  <c r="F356" i="62" s="1"/>
  <c r="F357" i="62"/>
  <c r="F392" i="60"/>
  <c r="F390" i="60"/>
  <c r="F391" i="60" s="1"/>
  <c r="F78" i="56"/>
  <c r="F79" i="56" s="1"/>
  <c r="F80" i="56"/>
  <c r="F84" i="57"/>
  <c r="F85" i="57" s="1"/>
  <c r="F86" i="57"/>
  <c r="F194" i="57"/>
  <c r="F192" i="57"/>
  <c r="F193" i="57" s="1"/>
  <c r="F60" i="60"/>
  <c r="F61" i="60" s="1"/>
  <c r="F62" i="60"/>
  <c r="F383" i="58"/>
  <c r="F384" i="58" s="1"/>
  <c r="F385" i="58"/>
  <c r="G48" i="25"/>
  <c r="G49" i="25" s="1"/>
  <c r="G51" i="25" s="1"/>
  <c r="F255" i="58"/>
  <c r="E75" i="58"/>
  <c r="U71" i="58" s="1"/>
  <c r="F114" i="62"/>
  <c r="F115" i="62" s="1"/>
  <c r="F116" i="62"/>
  <c r="F362" i="62"/>
  <c r="F363" i="62" s="1"/>
  <c r="F364" i="62"/>
  <c r="F216" i="61"/>
  <c r="F217" i="61" s="1"/>
  <c r="F218" i="61"/>
  <c r="F364" i="59"/>
  <c r="F362" i="59"/>
  <c r="F363" i="59" s="1"/>
  <c r="F210" i="60"/>
  <c r="F211" i="60" s="1"/>
  <c r="F212" i="60"/>
  <c r="F443" i="56"/>
  <c r="F444" i="56" s="1"/>
  <c r="F445" i="56"/>
  <c r="F174" i="60"/>
  <c r="F175" i="60" s="1"/>
  <c r="F176" i="60"/>
  <c r="F327" i="56"/>
  <c r="F328" i="56" s="1"/>
  <c r="F329" i="56"/>
  <c r="F355" i="61"/>
  <c r="F356" i="61" s="1"/>
  <c r="F357" i="61"/>
  <c r="F66" i="59"/>
  <c r="F67" i="59" s="1"/>
  <c r="F68" i="59"/>
  <c r="F36" i="59"/>
  <c r="F37" i="59" s="1"/>
  <c r="F38" i="59"/>
  <c r="F240" i="59"/>
  <c r="F241" i="59" s="1"/>
  <c r="F242" i="59"/>
  <c r="F272" i="62"/>
  <c r="F270" i="62"/>
  <c r="F271" i="62" s="1"/>
  <c r="F376" i="62"/>
  <c r="F377" i="62" s="1"/>
  <c r="F378" i="62"/>
  <c r="F477" i="56"/>
  <c r="F478" i="56" s="1"/>
  <c r="F479" i="56"/>
  <c r="F477" i="57"/>
  <c r="F478" i="57" s="1"/>
  <c r="F479" i="57"/>
  <c r="G374" i="60"/>
  <c r="G462" i="57"/>
  <c r="F96" i="56"/>
  <c r="F97" i="56" s="1"/>
  <c r="F98" i="56"/>
  <c r="F422" i="61"/>
  <c r="F423" i="61" s="1"/>
  <c r="F424" i="61"/>
  <c r="F78" i="57"/>
  <c r="F79" i="57" s="1"/>
  <c r="F80" i="57"/>
  <c r="F464" i="62"/>
  <c r="F465" i="62" s="1"/>
  <c r="F466" i="62"/>
  <c r="G413" i="56"/>
  <c r="E443" i="25"/>
  <c r="E444" i="25" s="1"/>
  <c r="E446" i="25" s="1"/>
  <c r="F443" i="25"/>
  <c r="F444" i="25" s="1"/>
  <c r="F446" i="25" s="1"/>
  <c r="G275" i="57"/>
  <c r="G47" i="56"/>
  <c r="G47" i="61"/>
  <c r="G299" i="59"/>
  <c r="G95" i="57"/>
  <c r="G77" i="62"/>
  <c r="G107" i="60"/>
  <c r="G413" i="57"/>
  <c r="G311" i="57"/>
  <c r="G311" i="60"/>
  <c r="G101" i="59"/>
  <c r="G374" i="58"/>
  <c r="G406" i="57"/>
  <c r="G406" i="60"/>
  <c r="G388" i="59"/>
  <c r="G89" i="59"/>
  <c r="G360" i="57"/>
  <c r="G29" i="61"/>
  <c r="G263" i="62"/>
  <c r="G215" i="59"/>
  <c r="G346" i="59"/>
  <c r="G281" i="58"/>
  <c r="G281" i="62"/>
  <c r="G233" i="58"/>
  <c r="G23" i="59"/>
  <c r="G203" i="58"/>
  <c r="G332" i="56"/>
  <c r="G332" i="62"/>
  <c r="G353" i="62"/>
  <c r="G161" i="62"/>
  <c r="G113" i="59"/>
  <c r="G399" i="57"/>
  <c r="G399" i="60"/>
  <c r="G245" i="60"/>
  <c r="G420" i="56"/>
  <c r="G427" i="57"/>
  <c r="G503" i="61"/>
  <c r="G507" i="61" s="1"/>
  <c r="G455" i="59"/>
  <c r="G455" i="62"/>
  <c r="G434" i="59"/>
  <c r="G489" i="58"/>
  <c r="G491" i="58" s="1"/>
  <c r="G492" i="58" s="1"/>
  <c r="G462" i="56"/>
  <c r="G448" i="56"/>
  <c r="G448" i="60"/>
  <c r="E153" i="58"/>
  <c r="U149" i="58" s="1"/>
  <c r="E51" i="56"/>
  <c r="U47" i="56" s="1"/>
  <c r="E213" i="57"/>
  <c r="U209" i="57" s="1"/>
  <c r="E51" i="58"/>
  <c r="U47" i="58" s="1"/>
  <c r="E372" i="61"/>
  <c r="E453" i="62"/>
  <c r="E351" i="60"/>
  <c r="E480" i="61"/>
  <c r="E183" i="60"/>
  <c r="U179" i="60" s="1"/>
  <c r="E432" i="58"/>
  <c r="E123" i="60"/>
  <c r="U119" i="60" s="1"/>
  <c r="E135" i="60"/>
  <c r="U131" i="60" s="1"/>
  <c r="F376" i="57"/>
  <c r="F377" i="57" s="1"/>
  <c r="F378" i="57"/>
  <c r="F138" i="62"/>
  <c r="F139" i="62" s="1"/>
  <c r="F140" i="62"/>
  <c r="F36" i="62"/>
  <c r="F37" i="62" s="1"/>
  <c r="F38" i="62"/>
  <c r="F102" i="61"/>
  <c r="F103" i="61" s="1"/>
  <c r="F104" i="61"/>
  <c r="F450" i="60"/>
  <c r="F451" i="60" s="1"/>
  <c r="F452" i="60"/>
  <c r="F78" i="59"/>
  <c r="F79" i="59" s="1"/>
  <c r="F80" i="59"/>
  <c r="F234" i="59"/>
  <c r="F235" i="59" s="1"/>
  <c r="F236" i="59"/>
  <c r="F276" i="58"/>
  <c r="F277" i="58" s="1"/>
  <c r="F278" i="58"/>
  <c r="F66" i="57"/>
  <c r="F67" i="57" s="1"/>
  <c r="F68" i="57"/>
  <c r="E33" i="25"/>
  <c r="E93" i="25"/>
  <c r="F270" i="60"/>
  <c r="F271" i="60" s="1"/>
  <c r="F272" i="60"/>
  <c r="F30" i="58"/>
  <c r="F31" i="58" s="1"/>
  <c r="F32" i="58"/>
  <c r="F390" i="58"/>
  <c r="F391" i="58" s="1"/>
  <c r="F392" i="58"/>
  <c r="F168" i="57"/>
  <c r="F169" i="57" s="1"/>
  <c r="F170" i="57"/>
  <c r="F198" i="60"/>
  <c r="F199" i="60" s="1"/>
  <c r="F200" i="60"/>
  <c r="F156" i="57"/>
  <c r="F157" i="57" s="1"/>
  <c r="F158" i="57"/>
  <c r="F457" i="59"/>
  <c r="F458" i="59" s="1"/>
  <c r="F459" i="59"/>
  <c r="F24" i="58"/>
  <c r="F25" i="58" s="1"/>
  <c r="F26" i="58"/>
  <c r="F362" i="56"/>
  <c r="F363" i="56" s="1"/>
  <c r="F364" i="56"/>
  <c r="F390" i="62"/>
  <c r="F391" i="62" s="1"/>
  <c r="F392" i="62"/>
  <c r="F393" i="62" s="1"/>
  <c r="F341" i="60"/>
  <c r="F342" i="60" s="1"/>
  <c r="F343" i="60"/>
  <c r="F288" i="59"/>
  <c r="F289" i="59" s="1"/>
  <c r="F290" i="59"/>
  <c r="F174" i="57"/>
  <c r="F175" i="57" s="1"/>
  <c r="F176" i="57"/>
  <c r="F383" i="60"/>
  <c r="F384" i="60" s="1"/>
  <c r="F385" i="60"/>
  <c r="G234" i="25"/>
  <c r="G235" i="25" s="1"/>
  <c r="G237" i="25" s="1"/>
  <c r="F355" i="58"/>
  <c r="F356" i="58" s="1"/>
  <c r="F357" i="58"/>
  <c r="F78" i="60"/>
  <c r="F79" i="60" s="1"/>
  <c r="F80" i="60"/>
  <c r="F84" i="62"/>
  <c r="F85" i="62" s="1"/>
  <c r="F86" i="62"/>
  <c r="F348" i="59"/>
  <c r="F349" i="59" s="1"/>
  <c r="F350" i="59"/>
  <c r="F270" i="58"/>
  <c r="F271" i="58" s="1"/>
  <c r="F272" i="58"/>
  <c r="F376" i="59"/>
  <c r="F377" i="59" s="1"/>
  <c r="F378" i="59"/>
  <c r="F288" i="62"/>
  <c r="F289" i="62" s="1"/>
  <c r="F290" i="62"/>
  <c r="F180" i="59"/>
  <c r="F181" i="59" s="1"/>
  <c r="F182" i="59"/>
  <c r="G388" i="61"/>
  <c r="G89" i="61"/>
  <c r="G179" i="25"/>
  <c r="E436" i="25"/>
  <c r="E437" i="25" s="1"/>
  <c r="E439" i="25" s="1"/>
  <c r="F436" i="25"/>
  <c r="F437" i="25" s="1"/>
  <c r="F439" i="25" s="1"/>
  <c r="G269" i="59"/>
  <c r="G59" i="58"/>
  <c r="G95" i="60"/>
  <c r="G197" i="57"/>
  <c r="G197" i="61"/>
  <c r="G167" i="61"/>
  <c r="G173" i="58"/>
  <c r="G374" i="62"/>
  <c r="G293" i="58"/>
  <c r="G293" i="62"/>
  <c r="G406" i="58"/>
  <c r="G381" i="56"/>
  <c r="G381" i="59"/>
  <c r="G381" i="62"/>
  <c r="G360" i="60"/>
  <c r="G185" i="57"/>
  <c r="G185" i="60"/>
  <c r="G191" i="56"/>
  <c r="G29" i="57"/>
  <c r="G155" i="60"/>
  <c r="G53" i="59"/>
  <c r="G305" i="57"/>
  <c r="G305" i="61"/>
  <c r="G35" i="62"/>
  <c r="G23" i="62"/>
  <c r="G65" i="60"/>
  <c r="G367" i="58"/>
  <c r="G83" i="60"/>
  <c r="G420" i="59"/>
  <c r="G420" i="62"/>
  <c r="G434" i="62"/>
  <c r="G441" i="60"/>
  <c r="G475" i="57"/>
  <c r="G475" i="61"/>
  <c r="G462" i="59"/>
  <c r="E60" i="25"/>
  <c r="E61" i="25" s="1"/>
  <c r="E63" i="25" s="1"/>
  <c r="G60" i="25"/>
  <c r="G61" i="25" s="1"/>
  <c r="G63" i="25" s="1"/>
  <c r="F60" i="25"/>
  <c r="F61" i="25" s="1"/>
  <c r="F63" i="25" s="1"/>
  <c r="E358" i="56"/>
  <c r="E309" i="57"/>
  <c r="U305" i="57" s="1"/>
  <c r="E330" i="60"/>
  <c r="E39" i="58"/>
  <c r="U35" i="58" s="1"/>
  <c r="E255" i="60"/>
  <c r="U251" i="60" s="1"/>
  <c r="E81" i="58"/>
  <c r="U77" i="58" s="1"/>
  <c r="F54" i="25"/>
  <c r="F55" i="25" s="1"/>
  <c r="F57" i="25" s="1"/>
  <c r="E358" i="57"/>
  <c r="F228" i="60"/>
  <c r="F229" i="60" s="1"/>
  <c r="F230" i="60"/>
  <c r="F450" i="57"/>
  <c r="F451" i="57" s="1"/>
  <c r="F452" i="57"/>
  <c r="F150" i="60"/>
  <c r="F151" i="60" s="1"/>
  <c r="F152" i="60"/>
  <c r="F350" i="61"/>
  <c r="F348" i="61"/>
  <c r="F349" i="61" s="1"/>
  <c r="F246" i="25"/>
  <c r="F247" i="25" s="1"/>
  <c r="F248" i="25"/>
  <c r="F282" i="61"/>
  <c r="F283" i="61" s="1"/>
  <c r="F284" i="61"/>
  <c r="F138" i="58"/>
  <c r="F139" i="58" s="1"/>
  <c r="F140" i="58"/>
  <c r="F264" i="62"/>
  <c r="F265" i="62" s="1"/>
  <c r="F266" i="62"/>
  <c r="F464" i="58"/>
  <c r="F465" i="58" s="1"/>
  <c r="F466" i="58"/>
  <c r="F42" i="62"/>
  <c r="F43" i="62" s="1"/>
  <c r="F44" i="62"/>
  <c r="F204" i="59"/>
  <c r="F205" i="59" s="1"/>
  <c r="F206" i="59"/>
  <c r="F78" i="58"/>
  <c r="F79" i="58" s="1"/>
  <c r="F80" i="58"/>
  <c r="F424" i="60"/>
  <c r="F422" i="60"/>
  <c r="F423" i="60" s="1"/>
  <c r="F219" i="25"/>
  <c r="F390" i="59"/>
  <c r="F391" i="59" s="1"/>
  <c r="F392" i="59"/>
  <c r="F186" i="57"/>
  <c r="F187" i="57" s="1"/>
  <c r="F188" i="57"/>
  <c r="F294" i="58"/>
  <c r="F295" i="58" s="1"/>
  <c r="F296" i="58"/>
  <c r="F90" i="25"/>
  <c r="F91" i="25" s="1"/>
  <c r="F93" i="25" s="1"/>
  <c r="F102" i="62"/>
  <c r="F103" i="62" s="1"/>
  <c r="F104" i="62"/>
  <c r="F457" i="58"/>
  <c r="F458" i="58" s="1"/>
  <c r="F459" i="58"/>
  <c r="E365" i="60"/>
  <c r="F30" i="59"/>
  <c r="F31" i="59" s="1"/>
  <c r="F32" i="59"/>
  <c r="F138" i="59"/>
  <c r="F139" i="59" s="1"/>
  <c r="F140" i="59"/>
  <c r="F84" i="58"/>
  <c r="F85" i="58" s="1"/>
  <c r="F86" i="58"/>
  <c r="F246" i="60"/>
  <c r="F247" i="60" s="1"/>
  <c r="F248" i="60"/>
  <c r="F341" i="62"/>
  <c r="F342" i="62" s="1"/>
  <c r="F343" i="62"/>
  <c r="F429" i="60"/>
  <c r="F430" i="60" s="1"/>
  <c r="F431" i="60"/>
  <c r="F401" i="25"/>
  <c r="F402" i="25" s="1"/>
  <c r="F403" i="25"/>
  <c r="E337" i="25"/>
  <c r="E411" i="25"/>
  <c r="F408" i="25"/>
  <c r="F409" i="25" s="1"/>
  <c r="F410" i="25"/>
  <c r="F540" i="61"/>
  <c r="F541" i="61" s="1"/>
  <c r="F542" i="61"/>
  <c r="G503" i="25"/>
  <c r="G517" i="61"/>
  <c r="G489" i="60"/>
  <c r="G510" i="56"/>
  <c r="G531" i="61"/>
  <c r="F486" i="59"/>
  <c r="F484" i="59"/>
  <c r="F485" i="59" s="1"/>
  <c r="F505" i="56"/>
  <c r="F506" i="56" s="1"/>
  <c r="F507" i="56"/>
  <c r="F540" i="60"/>
  <c r="F541" i="60" s="1"/>
  <c r="F542" i="60"/>
  <c r="F542" i="59"/>
  <c r="F540" i="59"/>
  <c r="F541" i="59" s="1"/>
  <c r="F526" i="59"/>
  <c r="F527" i="59" s="1"/>
  <c r="F528" i="59"/>
  <c r="F486" i="61"/>
  <c r="F484" i="61"/>
  <c r="F485" i="61" s="1"/>
  <c r="F512" i="57"/>
  <c r="F513" i="57" s="1"/>
  <c r="F514" i="57"/>
  <c r="G489" i="25"/>
  <c r="G531" i="25"/>
  <c r="G503" i="59"/>
  <c r="G538" i="56"/>
  <c r="G538" i="58"/>
  <c r="G538" i="60"/>
  <c r="G489" i="57"/>
  <c r="G482" i="60"/>
  <c r="E508" i="59"/>
  <c r="E536" i="25"/>
  <c r="F533" i="62"/>
  <c r="F534" i="62" s="1"/>
  <c r="F535" i="62"/>
  <c r="F540" i="57"/>
  <c r="F541" i="57" s="1"/>
  <c r="F542" i="57"/>
  <c r="F514" i="56"/>
  <c r="F512" i="56"/>
  <c r="F513" i="56" s="1"/>
  <c r="F526" i="62"/>
  <c r="F527" i="62" s="1"/>
  <c r="F528" i="62"/>
  <c r="G524" i="56"/>
  <c r="G489" i="61"/>
  <c r="G510" i="59"/>
  <c r="G510" i="62"/>
  <c r="G531" i="57"/>
  <c r="G531" i="62"/>
  <c r="G496" i="57"/>
  <c r="F533" i="57"/>
  <c r="F534" i="57" s="1"/>
  <c r="F535" i="57"/>
  <c r="F533" i="56"/>
  <c r="F534" i="56" s="1"/>
  <c r="F535" i="56"/>
  <c r="F507" i="62"/>
  <c r="F505" i="62"/>
  <c r="F506" i="62" s="1"/>
  <c r="F540" i="56"/>
  <c r="F541" i="56" s="1"/>
  <c r="F542" i="56"/>
  <c r="F484" i="58"/>
  <c r="F485" i="58" s="1"/>
  <c r="F486" i="58"/>
  <c r="F533" i="61"/>
  <c r="F534" i="61" s="1"/>
  <c r="F535" i="61"/>
  <c r="F486" i="60"/>
  <c r="F484" i="60"/>
  <c r="F485" i="60" s="1"/>
  <c r="F505" i="58"/>
  <c r="F506" i="58" s="1"/>
  <c r="F507" i="58"/>
  <c r="G482" i="56"/>
  <c r="G524" i="25"/>
  <c r="G524" i="58"/>
  <c r="G524" i="60"/>
  <c r="G538" i="61"/>
  <c r="G531" i="56"/>
  <c r="G496" i="60"/>
  <c r="F486" i="62"/>
  <c r="F484" i="62"/>
  <c r="F485" i="62" s="1"/>
  <c r="F512" i="58"/>
  <c r="F513" i="58" s="1"/>
  <c r="F514" i="58"/>
  <c r="F533" i="59"/>
  <c r="F534" i="59" s="1"/>
  <c r="F535" i="59"/>
  <c r="F526" i="61"/>
  <c r="F527" i="61" s="1"/>
  <c r="F528" i="61"/>
  <c r="G524" i="62"/>
  <c r="E508" i="58"/>
  <c r="E522" i="62"/>
  <c r="F491" i="59"/>
  <c r="F492" i="59" s="1"/>
  <c r="F493" i="59"/>
  <c r="F533" i="25"/>
  <c r="F534" i="25" s="1"/>
  <c r="F535" i="25"/>
  <c r="F507" i="60"/>
  <c r="F505" i="60"/>
  <c r="F506" i="60" s="1"/>
  <c r="G503" i="57"/>
  <c r="G531" i="58"/>
  <c r="G531" i="59"/>
  <c r="F500" i="62"/>
  <c r="F498" i="62"/>
  <c r="F499" i="62" s="1"/>
  <c r="F491" i="57"/>
  <c r="F492" i="57" s="1"/>
  <c r="F493" i="57"/>
  <c r="F519" i="58"/>
  <c r="F520" i="58" s="1"/>
  <c r="F521" i="58"/>
  <c r="G496" i="25"/>
  <c r="G538" i="25"/>
  <c r="G510" i="25"/>
  <c r="G503" i="60"/>
  <c r="G489" i="56"/>
  <c r="G510" i="61"/>
  <c r="G482" i="61"/>
  <c r="F498" i="60"/>
  <c r="F499" i="60" s="1"/>
  <c r="F500" i="60"/>
  <c r="F498" i="58"/>
  <c r="F499" i="58" s="1"/>
  <c r="F500" i="58"/>
  <c r="F500" i="56"/>
  <c r="F498" i="56"/>
  <c r="F499" i="56" s="1"/>
  <c r="E536" i="62"/>
  <c r="F521" i="60"/>
  <c r="F519" i="60"/>
  <c r="F520" i="60" s="1"/>
  <c r="E522" i="59"/>
  <c r="G482" i="57"/>
  <c r="G482" i="59"/>
  <c r="G496" i="58"/>
  <c r="G496" i="62"/>
  <c r="F540" i="62"/>
  <c r="F541" i="62" s="1"/>
  <c r="F542" i="62"/>
  <c r="F540" i="58"/>
  <c r="F541" i="58" s="1"/>
  <c r="F542" i="58"/>
  <c r="F528" i="58"/>
  <c r="F526" i="58"/>
  <c r="F527" i="58" s="1"/>
  <c r="E522" i="58"/>
  <c r="G524" i="57"/>
  <c r="G524" i="61"/>
  <c r="G482" i="62"/>
  <c r="G496" i="56"/>
  <c r="V540" i="55"/>
  <c r="F491" i="62"/>
  <c r="F492" i="62" s="1"/>
  <c r="F493" i="62"/>
  <c r="F491" i="56"/>
  <c r="F492" i="56" s="1"/>
  <c r="F493" i="56"/>
  <c r="F491" i="58"/>
  <c r="F492" i="58" s="1"/>
  <c r="F493" i="58"/>
  <c r="F521" i="56"/>
  <c r="F519" i="56"/>
  <c r="F520" i="56" s="1"/>
  <c r="G517" i="56"/>
  <c r="G503" i="56"/>
  <c r="G510" i="57"/>
  <c r="G510" i="60"/>
  <c r="F507" i="61"/>
  <c r="F505" i="61"/>
  <c r="F506" i="61" s="1"/>
  <c r="F533" i="58"/>
  <c r="F534" i="58" s="1"/>
  <c r="F535" i="58"/>
  <c r="F505" i="57"/>
  <c r="F506" i="57" s="1"/>
  <c r="F507" i="57"/>
  <c r="F519" i="59"/>
  <c r="F520" i="59" s="1"/>
  <c r="F521" i="59"/>
  <c r="F498" i="59"/>
  <c r="F499" i="59" s="1"/>
  <c r="F500" i="59"/>
  <c r="F528" i="60"/>
  <c r="F526" i="60"/>
  <c r="F527" i="60" s="1"/>
  <c r="F484" i="25"/>
  <c r="F485" i="25" s="1"/>
  <c r="F487" i="25" s="1"/>
  <c r="E536" i="58"/>
  <c r="U430" i="51"/>
  <c r="U534" i="51"/>
  <c r="O40" i="65"/>
  <c r="U349" i="52"/>
  <c r="U534" i="49"/>
  <c r="O40" i="64"/>
  <c r="U356" i="52"/>
  <c r="U217" i="48"/>
  <c r="U18" i="55"/>
  <c r="U229" i="51"/>
  <c r="U520" i="53"/>
  <c r="U234" i="55"/>
  <c r="AF471" i="49"/>
  <c r="V526" i="55"/>
  <c r="U294" i="55"/>
  <c r="U24" i="55"/>
  <c r="AF471" i="52"/>
  <c r="U328" i="54"/>
  <c r="V519" i="55"/>
  <c r="U307" i="52"/>
  <c r="U42" i="55"/>
  <c r="U103" i="52"/>
  <c r="U423" i="49"/>
  <c r="U30" i="55"/>
  <c r="V505" i="55"/>
  <c r="U108" i="55"/>
  <c r="U96" i="55"/>
  <c r="U181" i="49"/>
  <c r="U37" i="52"/>
  <c r="V484" i="55"/>
  <c r="U168" i="55"/>
  <c r="U84" i="55"/>
  <c r="U91" i="49"/>
  <c r="U198" i="55"/>
  <c r="V533" i="55"/>
  <c r="U211" i="49"/>
  <c r="U31" i="52"/>
  <c r="U265" i="49"/>
  <c r="U19" i="48"/>
  <c r="U264" i="55"/>
  <c r="U258" i="55"/>
  <c r="U246" i="55"/>
  <c r="U102" i="55"/>
  <c r="M39" i="66"/>
  <c r="O22" i="66"/>
  <c r="O23" i="66" s="1"/>
  <c r="U150" i="55"/>
  <c r="U109" i="52"/>
  <c r="U265" i="52"/>
  <c r="V5" i="61"/>
  <c r="V6" i="25"/>
  <c r="U120" i="55"/>
  <c r="U192" i="55"/>
  <c r="M34" i="43"/>
  <c r="I34" i="43"/>
  <c r="I34" i="44"/>
  <c r="K62" i="28"/>
  <c r="V5" i="56"/>
  <c r="U271" i="48"/>
  <c r="U370" i="51"/>
  <c r="U163" i="49"/>
  <c r="O39" i="27"/>
  <c r="F71" i="28"/>
  <c r="V491" i="55"/>
  <c r="U342" i="51"/>
  <c r="V6" i="56"/>
  <c r="U186" i="55"/>
  <c r="U193" i="51"/>
  <c r="M41" i="44"/>
  <c r="K80" i="28"/>
  <c r="U283" i="52"/>
  <c r="U217" i="52"/>
  <c r="V5" i="60"/>
  <c r="V5" i="59"/>
  <c r="V6" i="57"/>
  <c r="V7" i="55"/>
  <c r="H500" i="55"/>
  <c r="H514" i="55"/>
  <c r="H542" i="55"/>
  <c r="H486" i="55"/>
  <c r="H528" i="55"/>
  <c r="H535" i="55"/>
  <c r="H521" i="55"/>
  <c r="H493" i="55"/>
  <c r="H507" i="55"/>
  <c r="H479" i="55"/>
  <c r="V477" i="55"/>
  <c r="U312" i="55"/>
  <c r="U228" i="55"/>
  <c r="U127" i="52"/>
  <c r="U283" i="51"/>
  <c r="V6" i="59"/>
  <c r="V5" i="25"/>
  <c r="H451" i="55"/>
  <c r="H452" i="55" s="1"/>
  <c r="H235" i="55"/>
  <c r="H236" i="55" s="1"/>
  <c r="H211" i="55"/>
  <c r="H212" i="55" s="1"/>
  <c r="H199" i="55"/>
  <c r="H200" i="55" s="1"/>
  <c r="H169" i="55"/>
  <c r="H170" i="55" s="1"/>
  <c r="H139" i="55"/>
  <c r="H140" i="55" s="1"/>
  <c r="H127" i="55"/>
  <c r="H128" i="55" s="1"/>
  <c r="H19" i="55"/>
  <c r="H20" i="55" s="1"/>
  <c r="H391" i="55"/>
  <c r="H392" i="55" s="1"/>
  <c r="H363" i="55"/>
  <c r="H364" i="55" s="1"/>
  <c r="H349" i="55"/>
  <c r="H350" i="55" s="1"/>
  <c r="H289" i="55"/>
  <c r="H290" i="55" s="1"/>
  <c r="H229" i="55"/>
  <c r="H230" i="55" s="1"/>
  <c r="H163" i="55"/>
  <c r="H164" i="55" s="1"/>
  <c r="H409" i="55"/>
  <c r="H410" i="55" s="1"/>
  <c r="H335" i="55"/>
  <c r="H336" i="55" s="1"/>
  <c r="H217" i="55"/>
  <c r="H218" i="55" s="1"/>
  <c r="H465" i="55"/>
  <c r="H466" i="55" s="1"/>
  <c r="H423" i="55"/>
  <c r="H424" i="55" s="1"/>
  <c r="H73" i="55"/>
  <c r="H74" i="55" s="1"/>
  <c r="H223" i="55"/>
  <c r="H224" i="55" s="1"/>
  <c r="H97" i="55"/>
  <c r="H98" i="55" s="1"/>
  <c r="H91" i="55"/>
  <c r="H92" i="55" s="1"/>
  <c r="H301" i="55"/>
  <c r="H302" i="55" s="1"/>
  <c r="H295" i="55"/>
  <c r="H296" i="55" s="1"/>
  <c r="H283" i="55"/>
  <c r="H284" i="55" s="1"/>
  <c r="H271" i="55"/>
  <c r="H272" i="55" s="1"/>
  <c r="H175" i="55"/>
  <c r="H176" i="55" s="1"/>
  <c r="H377" i="55"/>
  <c r="H378" i="55" s="1"/>
  <c r="H151" i="55"/>
  <c r="H152" i="55" s="1"/>
  <c r="H437" i="55"/>
  <c r="H438" i="55" s="1"/>
  <c r="H145" i="55"/>
  <c r="H146" i="55" s="1"/>
  <c r="H247" i="55"/>
  <c r="H248" i="55" s="1"/>
  <c r="H157" i="55"/>
  <c r="H158" i="55" s="1"/>
  <c r="H55" i="55"/>
  <c r="H56" i="55" s="1"/>
  <c r="H79" i="55"/>
  <c r="H80" i="55" s="1"/>
  <c r="H67" i="55"/>
  <c r="H68" i="55" s="1"/>
  <c r="H253" i="55"/>
  <c r="H254" i="55" s="1"/>
  <c r="H61" i="55"/>
  <c r="H62" i="55" s="1"/>
  <c r="H25" i="55"/>
  <c r="H26" i="55" s="1"/>
  <c r="H109" i="55"/>
  <c r="H110" i="55" s="1"/>
  <c r="H259" i="55"/>
  <c r="H260" i="55" s="1"/>
  <c r="H31" i="55"/>
  <c r="H32" i="55" s="1"/>
  <c r="H49" i="55"/>
  <c r="H50" i="55" s="1"/>
  <c r="H121" i="55"/>
  <c r="H122" i="55" s="1"/>
  <c r="H205" i="55"/>
  <c r="H206" i="55" s="1"/>
  <c r="H85" i="55"/>
  <c r="H86" i="55" s="1"/>
  <c r="H43" i="55"/>
  <c r="H44" i="55" s="1"/>
  <c r="H193" i="55"/>
  <c r="H194" i="55" s="1"/>
  <c r="H342" i="55"/>
  <c r="H343" i="55" s="1"/>
  <c r="H307" i="55"/>
  <c r="H308" i="55" s="1"/>
  <c r="H416" i="55"/>
  <c r="H417" i="55" s="1"/>
  <c r="H430" i="55"/>
  <c r="H431" i="55" s="1"/>
  <c r="H265" i="55"/>
  <c r="H266" i="55" s="1"/>
  <c r="H115" i="55"/>
  <c r="H116" i="55" s="1"/>
  <c r="H187" i="55"/>
  <c r="H188" i="55" s="1"/>
  <c r="H313" i="55"/>
  <c r="H314" i="55" s="1"/>
  <c r="H277" i="55"/>
  <c r="H278" i="55" s="1"/>
  <c r="H133" i="55"/>
  <c r="H134" i="55" s="1"/>
  <c r="H241" i="55"/>
  <c r="H242" i="55" s="1"/>
  <c r="H402" i="55"/>
  <c r="H403" i="55" s="1"/>
  <c r="H444" i="55"/>
  <c r="H445" i="55" s="1"/>
  <c r="H103" i="55"/>
  <c r="H104" i="55" s="1"/>
  <c r="H328" i="55"/>
  <c r="H329" i="55" s="1"/>
  <c r="H181" i="55"/>
  <c r="H182" i="55" s="1"/>
  <c r="H384" i="55"/>
  <c r="H385" i="55" s="1"/>
  <c r="H458" i="55"/>
  <c r="H459" i="55" s="1"/>
  <c r="H356" i="55"/>
  <c r="H357" i="55" s="1"/>
  <c r="H37" i="55"/>
  <c r="H38" i="55" s="1"/>
  <c r="H370" i="55"/>
  <c r="H371" i="55" s="1"/>
  <c r="V6" i="62"/>
  <c r="V5" i="57"/>
  <c r="K40" i="43"/>
  <c r="K41" i="43" s="1"/>
  <c r="V5" i="58"/>
  <c r="V6" i="60"/>
  <c r="K56" i="28"/>
  <c r="V512" i="55"/>
  <c r="I40" i="45"/>
  <c r="J63" i="28" s="1"/>
  <c r="V498" i="55"/>
  <c r="G41" i="44"/>
  <c r="H59" i="28"/>
  <c r="K59" i="28" s="1"/>
  <c r="E40" i="27"/>
  <c r="O40" i="27" s="1"/>
  <c r="V6" i="58"/>
  <c r="V5" i="63"/>
  <c r="V5" i="62"/>
  <c r="G40" i="45"/>
  <c r="H63" i="28" s="1"/>
  <c r="I23" i="45"/>
  <c r="M21" i="45"/>
  <c r="K22" i="45"/>
  <c r="K40" i="45" s="1"/>
  <c r="K37" i="45"/>
  <c r="O33" i="45"/>
  <c r="O34" i="45" s="1"/>
  <c r="E40" i="45"/>
  <c r="F63" i="28" s="1"/>
  <c r="O33" i="44"/>
  <c r="O34" i="44" s="1"/>
  <c r="E40" i="44"/>
  <c r="F60" i="28" s="1"/>
  <c r="K60" i="28" s="1"/>
  <c r="K40" i="44"/>
  <c r="K41" i="44" s="1"/>
  <c r="I41" i="44"/>
  <c r="G34" i="44"/>
  <c r="O37" i="44"/>
  <c r="O33" i="43"/>
  <c r="O34" i="43" s="1"/>
  <c r="E40" i="43"/>
  <c r="E41" i="43" s="1"/>
  <c r="O37" i="43"/>
  <c r="I41" i="43"/>
  <c r="G34" i="43"/>
  <c r="M41" i="43"/>
  <c r="G41" i="43"/>
  <c r="U413" i="61"/>
  <c r="U427" i="59"/>
  <c r="U339" i="59"/>
  <c r="U138" i="55"/>
  <c r="U300" i="55"/>
  <c r="U66" i="55"/>
  <c r="U60" i="55"/>
  <c r="U216" i="55"/>
  <c r="U36" i="55"/>
  <c r="U72" i="55"/>
  <c r="U90" i="55"/>
  <c r="U204" i="55"/>
  <c r="U78" i="55"/>
  <c r="U288" i="55"/>
  <c r="U282" i="55"/>
  <c r="U126" i="55"/>
  <c r="U210" i="55"/>
  <c r="U132" i="55"/>
  <c r="U174" i="55"/>
  <c r="U306" i="55"/>
  <c r="U270" i="55"/>
  <c r="U240" i="55"/>
  <c r="U48" i="55"/>
  <c r="U222" i="55"/>
  <c r="U54" i="55"/>
  <c r="U180" i="55"/>
  <c r="U276" i="55"/>
  <c r="U144" i="55"/>
  <c r="U156" i="55"/>
  <c r="U114" i="55"/>
  <c r="U252" i="55"/>
  <c r="V6" i="55"/>
  <c r="U162" i="55"/>
  <c r="U235" i="49"/>
  <c r="U31" i="51"/>
  <c r="U157" i="51"/>
  <c r="U217" i="49"/>
  <c r="U181" i="52"/>
  <c r="U163" i="52"/>
  <c r="U253" i="52"/>
  <c r="U139" i="51"/>
  <c r="U247" i="51"/>
  <c r="V407" i="55"/>
  <c r="V510" i="55"/>
  <c r="V489" i="55"/>
  <c r="U208" i="55"/>
  <c r="J415" i="55"/>
  <c r="J162" i="55"/>
  <c r="U214" i="55"/>
  <c r="J186" i="55"/>
  <c r="J306" i="55"/>
  <c r="V360" i="55"/>
  <c r="U335" i="48"/>
  <c r="E465" i="51"/>
  <c r="V455" i="60"/>
  <c r="U151" i="54"/>
  <c r="J362" i="55"/>
  <c r="J258" i="55"/>
  <c r="V338" i="55"/>
  <c r="V517" i="55"/>
  <c r="V423" i="55"/>
  <c r="V374" i="55"/>
  <c r="U423" i="48"/>
  <c r="U160" i="55"/>
  <c r="J341" i="55"/>
  <c r="J24" i="55"/>
  <c r="E465" i="52"/>
  <c r="E391" i="52"/>
  <c r="U61" i="54"/>
  <c r="U335" i="54"/>
  <c r="U434" i="59"/>
  <c r="V538" i="55"/>
  <c r="V503" i="55"/>
  <c r="V311" i="56"/>
  <c r="V437" i="55"/>
  <c r="V465" i="55"/>
  <c r="V391" i="55"/>
  <c r="J390" i="55"/>
  <c r="AF471" i="63"/>
  <c r="AA540" i="54"/>
  <c r="AF540" i="54" s="1"/>
  <c r="J369" i="55"/>
  <c r="V333" i="55"/>
  <c r="V381" i="55"/>
  <c r="V387" i="55"/>
  <c r="V377" i="55"/>
  <c r="V335" i="55"/>
  <c r="J334" i="55"/>
  <c r="V376" i="55"/>
  <c r="X454" i="55"/>
  <c r="V436" i="55"/>
  <c r="V426" i="55"/>
  <c r="X433" i="55"/>
  <c r="V433" i="55"/>
  <c r="X419" i="55"/>
  <c r="V419" i="55"/>
  <c r="X461" i="55"/>
  <c r="V461" i="55"/>
  <c r="X426" i="55"/>
  <c r="J457" i="55"/>
  <c r="V443" i="55"/>
  <c r="V464" i="55"/>
  <c r="X482" i="55"/>
  <c r="X538" i="55"/>
  <c r="X503" i="55"/>
  <c r="J505" i="55"/>
  <c r="V524" i="55"/>
  <c r="V531" i="55"/>
  <c r="V496" i="55"/>
  <c r="X524" i="55"/>
  <c r="U455" i="58"/>
  <c r="U178" i="55"/>
  <c r="U179" i="62"/>
  <c r="E395" i="58"/>
  <c r="U121" i="54"/>
  <c r="E391" i="49"/>
  <c r="E465" i="50"/>
  <c r="E391" i="54"/>
  <c r="U283" i="49"/>
  <c r="U370" i="54"/>
  <c r="U346" i="61"/>
  <c r="U534" i="50"/>
  <c r="E391" i="53"/>
  <c r="U356" i="51"/>
  <c r="E525" i="63"/>
  <c r="E314" i="50"/>
  <c r="U235" i="51"/>
  <c r="E314" i="51"/>
  <c r="E391" i="48"/>
  <c r="E391" i="50"/>
  <c r="U151" i="48"/>
  <c r="U520" i="63"/>
  <c r="E395" i="61"/>
  <c r="U367" i="61"/>
  <c r="U489" i="59"/>
  <c r="U353" i="57"/>
  <c r="E395" i="57"/>
  <c r="U239" i="57"/>
  <c r="U506" i="63"/>
  <c r="E511" i="63"/>
  <c r="U513" i="63"/>
  <c r="E518" i="63"/>
  <c r="E490" i="63"/>
  <c r="U485" i="63"/>
  <c r="E532" i="63"/>
  <c r="U527" i="63"/>
  <c r="E504" i="63"/>
  <c r="U499" i="63"/>
  <c r="E476" i="63"/>
  <c r="U471" i="63"/>
  <c r="E497" i="63"/>
  <c r="U492" i="63"/>
  <c r="E539" i="63"/>
  <c r="U534" i="63"/>
  <c r="E541" i="63"/>
  <c r="E541" i="49"/>
  <c r="E541" i="54"/>
  <c r="U107" i="62"/>
  <c r="U65" i="62"/>
  <c r="E395" i="62"/>
  <c r="E469" i="62"/>
  <c r="E395" i="60"/>
  <c r="U339" i="60"/>
  <c r="U489" i="60"/>
  <c r="U346" i="58"/>
  <c r="V47" i="58"/>
  <c r="U71" i="57"/>
  <c r="E318" i="57"/>
  <c r="E469" i="56"/>
  <c r="U482" i="56"/>
  <c r="E395" i="56"/>
  <c r="U441" i="56"/>
  <c r="E545" i="61"/>
  <c r="E545" i="60"/>
  <c r="F547" i="60"/>
  <c r="J742" i="58"/>
  <c r="J742" i="56"/>
  <c r="E545" i="59"/>
  <c r="F547" i="62"/>
  <c r="J742" i="60"/>
  <c r="J742" i="57"/>
  <c r="J742" i="61"/>
  <c r="F547" i="56"/>
  <c r="J742" i="62"/>
  <c r="J742" i="59"/>
  <c r="F547" i="57"/>
  <c r="E318" i="56"/>
  <c r="U441" i="58"/>
  <c r="E318" i="59"/>
  <c r="F471" i="59"/>
  <c r="F471" i="60"/>
  <c r="U482" i="61"/>
  <c r="C110" i="21"/>
  <c r="F471" i="62"/>
  <c r="F547" i="59"/>
  <c r="U538" i="56"/>
  <c r="E545" i="57"/>
  <c r="E318" i="58"/>
  <c r="J595" i="60"/>
  <c r="E469" i="60"/>
  <c r="F471" i="61"/>
  <c r="U53" i="56"/>
  <c r="E395" i="59"/>
  <c r="J595" i="57"/>
  <c r="E318" i="61"/>
  <c r="J595" i="61"/>
  <c r="I633" i="62"/>
  <c r="H633" i="62"/>
  <c r="G633" i="62"/>
  <c r="F633" i="62"/>
  <c r="E633" i="62"/>
  <c r="C633" i="62"/>
  <c r="I633" i="61"/>
  <c r="H633" i="61"/>
  <c r="G633" i="61"/>
  <c r="F633" i="61"/>
  <c r="E633" i="61"/>
  <c r="C633" i="61"/>
  <c r="H633" i="60"/>
  <c r="G633" i="60"/>
  <c r="I633" i="60"/>
  <c r="F633" i="60"/>
  <c r="E633" i="60"/>
  <c r="C633" i="60"/>
  <c r="I633" i="59"/>
  <c r="H633" i="59"/>
  <c r="F633" i="59"/>
  <c r="E633" i="59"/>
  <c r="C633" i="59"/>
  <c r="G633" i="59"/>
  <c r="I633" i="58"/>
  <c r="H633" i="58"/>
  <c r="G633" i="58"/>
  <c r="F633" i="58"/>
  <c r="E633" i="58"/>
  <c r="C633" i="58"/>
  <c r="I633" i="57"/>
  <c r="H633" i="57"/>
  <c r="G633" i="57"/>
  <c r="F633" i="57"/>
  <c r="C633" i="57"/>
  <c r="F633" i="56"/>
  <c r="E633" i="57"/>
  <c r="E633" i="56"/>
  <c r="C633" i="56"/>
  <c r="I633" i="56"/>
  <c r="H633" i="56"/>
  <c r="G633" i="56"/>
  <c r="Q534" i="62"/>
  <c r="P534" i="62"/>
  <c r="O534" i="62"/>
  <c r="C533" i="62"/>
  <c r="B533" i="62"/>
  <c r="R534" i="62"/>
  <c r="H532" i="62" s="1"/>
  <c r="R534" i="61"/>
  <c r="H532" i="61" s="1"/>
  <c r="Q534" i="61"/>
  <c r="P534" i="61"/>
  <c r="C533" i="61"/>
  <c r="O534" i="61"/>
  <c r="B533" i="61"/>
  <c r="O534" i="60"/>
  <c r="R534" i="60"/>
  <c r="H532" i="60" s="1"/>
  <c r="Q534" i="60"/>
  <c r="P534" i="60"/>
  <c r="C533" i="60"/>
  <c r="B533" i="60"/>
  <c r="Q534" i="59"/>
  <c r="P534" i="59"/>
  <c r="O534" i="59"/>
  <c r="C533" i="59"/>
  <c r="B533" i="59"/>
  <c r="Q534" i="58"/>
  <c r="C533" i="58"/>
  <c r="B533" i="58"/>
  <c r="R534" i="59"/>
  <c r="H532" i="59" s="1"/>
  <c r="R534" i="58"/>
  <c r="H532" i="58" s="1"/>
  <c r="P534" i="58"/>
  <c r="O534" i="58"/>
  <c r="R534" i="57"/>
  <c r="H532" i="57" s="1"/>
  <c r="Q534" i="57"/>
  <c r="P534" i="57"/>
  <c r="O534" i="57"/>
  <c r="B533" i="57"/>
  <c r="C533" i="57"/>
  <c r="P534" i="56"/>
  <c r="O534" i="56"/>
  <c r="C533" i="56"/>
  <c r="B533" i="56"/>
  <c r="R534" i="56"/>
  <c r="H532" i="56" s="1"/>
  <c r="Q534" i="56"/>
  <c r="H646" i="62"/>
  <c r="G646" i="62"/>
  <c r="F646" i="62"/>
  <c r="E646" i="62"/>
  <c r="C646" i="62"/>
  <c r="I646" i="62"/>
  <c r="H646" i="61"/>
  <c r="G646" i="61"/>
  <c r="F646" i="61"/>
  <c r="E646" i="61"/>
  <c r="C646" i="61"/>
  <c r="I646" i="61"/>
  <c r="G646" i="60"/>
  <c r="F646" i="60"/>
  <c r="C646" i="60"/>
  <c r="I646" i="60"/>
  <c r="H646" i="60"/>
  <c r="G646" i="59"/>
  <c r="E646" i="60"/>
  <c r="F646" i="59"/>
  <c r="C646" i="59"/>
  <c r="E646" i="59"/>
  <c r="I646" i="59"/>
  <c r="H646" i="58"/>
  <c r="G646" i="58"/>
  <c r="F646" i="58"/>
  <c r="E646" i="58"/>
  <c r="C646" i="58"/>
  <c r="H646" i="59"/>
  <c r="I646" i="58"/>
  <c r="H646" i="57"/>
  <c r="G646" i="57"/>
  <c r="F646" i="57"/>
  <c r="E646" i="57"/>
  <c r="C646" i="57"/>
  <c r="E646" i="56"/>
  <c r="C646" i="56"/>
  <c r="I646" i="56"/>
  <c r="H646" i="56"/>
  <c r="G646" i="56"/>
  <c r="F646" i="56"/>
  <c r="I646" i="57"/>
  <c r="R458" i="62"/>
  <c r="Q458" i="62"/>
  <c r="T458" i="62"/>
  <c r="H456" i="62" s="1"/>
  <c r="S458" i="62"/>
  <c r="Q458" i="61"/>
  <c r="T458" i="61"/>
  <c r="H456" i="61" s="1"/>
  <c r="S458" i="61"/>
  <c r="S458" i="60"/>
  <c r="R458" i="60"/>
  <c r="Q458" i="60"/>
  <c r="T458" i="60"/>
  <c r="H456" i="60" s="1"/>
  <c r="T458" i="59"/>
  <c r="H456" i="59" s="1"/>
  <c r="S458" i="59"/>
  <c r="R458" i="61"/>
  <c r="R458" i="59"/>
  <c r="Q458" i="59"/>
  <c r="T458" i="58"/>
  <c r="H456" i="58" s="1"/>
  <c r="S458" i="58"/>
  <c r="R458" i="58"/>
  <c r="R458" i="57"/>
  <c r="Q458" i="57"/>
  <c r="Q458" i="58"/>
  <c r="T458" i="57"/>
  <c r="H456" i="57" s="1"/>
  <c r="T458" i="56"/>
  <c r="H456" i="56" s="1"/>
  <c r="S458" i="57"/>
  <c r="R458" i="56"/>
  <c r="S458" i="56"/>
  <c r="Q458" i="56"/>
  <c r="T437" i="62"/>
  <c r="H435" i="62" s="1"/>
  <c r="R437" i="62"/>
  <c r="S437" i="62"/>
  <c r="Q437" i="62"/>
  <c r="T437" i="61"/>
  <c r="H435" i="61" s="1"/>
  <c r="S437" i="61"/>
  <c r="R437" i="61"/>
  <c r="Q437" i="61"/>
  <c r="Q437" i="60"/>
  <c r="T437" i="60"/>
  <c r="H435" i="60" s="1"/>
  <c r="S437" i="60"/>
  <c r="R437" i="60"/>
  <c r="T437" i="59"/>
  <c r="H435" i="59" s="1"/>
  <c r="S437" i="59"/>
  <c r="R437" i="59"/>
  <c r="Q437" i="59"/>
  <c r="T437" i="58"/>
  <c r="H435" i="58" s="1"/>
  <c r="S437" i="58"/>
  <c r="Q437" i="57"/>
  <c r="R437" i="58"/>
  <c r="Q437" i="58"/>
  <c r="S437" i="57"/>
  <c r="T437" i="56"/>
  <c r="H435" i="56" s="1"/>
  <c r="S437" i="56"/>
  <c r="R437" i="56"/>
  <c r="Q437" i="56"/>
  <c r="T437" i="57"/>
  <c r="H435" i="57" s="1"/>
  <c r="R437" i="57"/>
  <c r="R478" i="62"/>
  <c r="H476" i="62" s="1"/>
  <c r="Q478" i="62"/>
  <c r="O478" i="62"/>
  <c r="P478" i="62"/>
  <c r="C477" i="62"/>
  <c r="B477" i="62"/>
  <c r="Q478" i="61"/>
  <c r="O478" i="61"/>
  <c r="C477" i="61"/>
  <c r="B477" i="61"/>
  <c r="R478" i="61"/>
  <c r="H476" i="61" s="1"/>
  <c r="P478" i="61"/>
  <c r="P478" i="60"/>
  <c r="O478" i="60"/>
  <c r="C477" i="60"/>
  <c r="R478" i="60"/>
  <c r="H476" i="60" s="1"/>
  <c r="Q478" i="60"/>
  <c r="B477" i="60"/>
  <c r="R478" i="59"/>
  <c r="H476" i="59" s="1"/>
  <c r="Q478" i="59"/>
  <c r="P478" i="59"/>
  <c r="O478" i="59"/>
  <c r="C477" i="59"/>
  <c r="R478" i="58"/>
  <c r="H476" i="58" s="1"/>
  <c r="B477" i="59"/>
  <c r="C477" i="58"/>
  <c r="P478" i="58"/>
  <c r="O478" i="58"/>
  <c r="B477" i="58"/>
  <c r="O478" i="57"/>
  <c r="C477" i="57"/>
  <c r="B477" i="57"/>
  <c r="Q478" i="57"/>
  <c r="R478" i="56"/>
  <c r="H476" i="56" s="1"/>
  <c r="R478" i="57"/>
  <c r="H476" i="57" s="1"/>
  <c r="Q478" i="56"/>
  <c r="P478" i="57"/>
  <c r="P478" i="56"/>
  <c r="C477" i="56"/>
  <c r="O478" i="56"/>
  <c r="B477" i="56"/>
  <c r="Q478" i="58"/>
  <c r="G608" i="62"/>
  <c r="F608" i="62"/>
  <c r="E608" i="62"/>
  <c r="C608" i="62"/>
  <c r="I608" i="62"/>
  <c r="H608" i="62"/>
  <c r="F608" i="61"/>
  <c r="E608" i="61"/>
  <c r="C608" i="61"/>
  <c r="H608" i="61"/>
  <c r="I608" i="61"/>
  <c r="G608" i="61"/>
  <c r="E608" i="60"/>
  <c r="C608" i="60"/>
  <c r="I608" i="60"/>
  <c r="H608" i="60"/>
  <c r="G608" i="60"/>
  <c r="F608" i="60"/>
  <c r="F608" i="59"/>
  <c r="E608" i="59"/>
  <c r="C608" i="59"/>
  <c r="I608" i="59"/>
  <c r="H608" i="59"/>
  <c r="G608" i="59"/>
  <c r="G608" i="58"/>
  <c r="F608" i="58"/>
  <c r="C608" i="58"/>
  <c r="I608" i="58"/>
  <c r="H608" i="58"/>
  <c r="E608" i="58"/>
  <c r="H608" i="57"/>
  <c r="G608" i="57"/>
  <c r="F608" i="57"/>
  <c r="E608" i="57"/>
  <c r="C608" i="57"/>
  <c r="C608" i="56"/>
  <c r="I608" i="57"/>
  <c r="I608" i="56"/>
  <c r="H608" i="56"/>
  <c r="F608" i="56"/>
  <c r="G608" i="56"/>
  <c r="E608" i="56"/>
  <c r="T444" i="62"/>
  <c r="H442" i="62" s="1"/>
  <c r="S444" i="62"/>
  <c r="R444" i="62"/>
  <c r="Q444" i="62"/>
  <c r="T444" i="61"/>
  <c r="H442" i="61" s="1"/>
  <c r="R444" i="61"/>
  <c r="Q444" i="61"/>
  <c r="S444" i="61"/>
  <c r="T444" i="60"/>
  <c r="H442" i="60" s="1"/>
  <c r="R444" i="60"/>
  <c r="Q444" i="60"/>
  <c r="S444" i="60"/>
  <c r="S444" i="59"/>
  <c r="R444" i="59"/>
  <c r="Q444" i="59"/>
  <c r="T444" i="59"/>
  <c r="H442" i="59" s="1"/>
  <c r="S444" i="58"/>
  <c r="R444" i="58"/>
  <c r="Q444" i="58"/>
  <c r="T444" i="57"/>
  <c r="H442" i="57" s="1"/>
  <c r="S444" i="57"/>
  <c r="R444" i="57"/>
  <c r="T444" i="58"/>
  <c r="H442" i="58" s="1"/>
  <c r="T444" i="56"/>
  <c r="H442" i="56" s="1"/>
  <c r="R444" i="56"/>
  <c r="S444" i="56"/>
  <c r="Q444" i="57"/>
  <c r="Q444" i="56"/>
  <c r="I596" i="62"/>
  <c r="H596" i="62"/>
  <c r="G596" i="62"/>
  <c r="F596" i="62"/>
  <c r="E596" i="62"/>
  <c r="C596" i="62"/>
  <c r="I596" i="61"/>
  <c r="H596" i="61"/>
  <c r="G596" i="61"/>
  <c r="F596" i="61"/>
  <c r="E596" i="61"/>
  <c r="C596" i="61"/>
  <c r="I596" i="60"/>
  <c r="H596" i="60"/>
  <c r="G596" i="60"/>
  <c r="F596" i="60"/>
  <c r="E596" i="60"/>
  <c r="C596" i="60"/>
  <c r="I596" i="59"/>
  <c r="H596" i="59"/>
  <c r="G596" i="59"/>
  <c r="F596" i="59"/>
  <c r="E596" i="59"/>
  <c r="C596" i="59"/>
  <c r="I596" i="58"/>
  <c r="G596" i="58"/>
  <c r="F596" i="58"/>
  <c r="E596" i="58"/>
  <c r="C596" i="58"/>
  <c r="H596" i="58"/>
  <c r="I596" i="57"/>
  <c r="H596" i="57"/>
  <c r="G596" i="57"/>
  <c r="E596" i="57"/>
  <c r="G596" i="56"/>
  <c r="F596" i="57"/>
  <c r="F596" i="56"/>
  <c r="C596" i="57"/>
  <c r="E596" i="56"/>
  <c r="C596" i="56"/>
  <c r="I596" i="56"/>
  <c r="H596" i="56"/>
  <c r="C519" i="62"/>
  <c r="B519" i="62"/>
  <c r="R520" i="62"/>
  <c r="H518" i="62" s="1"/>
  <c r="Q520" i="62"/>
  <c r="P520" i="62"/>
  <c r="O520" i="62"/>
  <c r="P520" i="61"/>
  <c r="C519" i="61"/>
  <c r="B519" i="61"/>
  <c r="R520" i="61"/>
  <c r="H518" i="61" s="1"/>
  <c r="Q520" i="61"/>
  <c r="O520" i="61"/>
  <c r="R520" i="60"/>
  <c r="H518" i="60" s="1"/>
  <c r="P520" i="60"/>
  <c r="O520" i="60"/>
  <c r="B519" i="60"/>
  <c r="C519" i="59"/>
  <c r="B519" i="59"/>
  <c r="Q520" i="60"/>
  <c r="R520" i="59"/>
  <c r="H518" i="59" s="1"/>
  <c r="C519" i="60"/>
  <c r="Q520" i="59"/>
  <c r="P520" i="59"/>
  <c r="Q520" i="58"/>
  <c r="O520" i="59"/>
  <c r="B519" i="58"/>
  <c r="R520" i="58"/>
  <c r="H518" i="58" s="1"/>
  <c r="P520" i="58"/>
  <c r="O520" i="58"/>
  <c r="C519" i="58"/>
  <c r="R520" i="57"/>
  <c r="H518" i="57" s="1"/>
  <c r="Q520" i="57"/>
  <c r="P520" i="57"/>
  <c r="O520" i="57"/>
  <c r="B519" i="57"/>
  <c r="R520" i="56"/>
  <c r="H518" i="56" s="1"/>
  <c r="Q520" i="56"/>
  <c r="P520" i="56"/>
  <c r="O520" i="56"/>
  <c r="C519" i="57"/>
  <c r="B519" i="56"/>
  <c r="C519" i="56"/>
  <c r="T430" i="62"/>
  <c r="H428" i="62" s="1"/>
  <c r="S430" i="62"/>
  <c r="R430" i="62"/>
  <c r="Q430" i="62"/>
  <c r="S430" i="61"/>
  <c r="Q430" i="61"/>
  <c r="T430" i="61"/>
  <c r="H428" i="61" s="1"/>
  <c r="R430" i="61"/>
  <c r="T430" i="60"/>
  <c r="H428" i="60" s="1"/>
  <c r="S430" i="60"/>
  <c r="R430" i="60"/>
  <c r="Q430" i="60"/>
  <c r="Q430" i="59"/>
  <c r="T430" i="59"/>
  <c r="H428" i="59" s="1"/>
  <c r="S430" i="59"/>
  <c r="R430" i="59"/>
  <c r="T430" i="58"/>
  <c r="H428" i="58" s="1"/>
  <c r="S430" i="58"/>
  <c r="R430" i="58"/>
  <c r="Q430" i="58"/>
  <c r="T430" i="57"/>
  <c r="H428" i="57" s="1"/>
  <c r="S430" i="57"/>
  <c r="Q430" i="57"/>
  <c r="R430" i="57"/>
  <c r="T430" i="56"/>
  <c r="H428" i="56" s="1"/>
  <c r="S430" i="56"/>
  <c r="Q430" i="56"/>
  <c r="R430" i="56"/>
  <c r="S465" i="62"/>
  <c r="R465" i="62"/>
  <c r="Q465" i="62"/>
  <c r="T465" i="62"/>
  <c r="H463" i="62" s="1"/>
  <c r="T465" i="61"/>
  <c r="H463" i="61" s="1"/>
  <c r="S465" i="61"/>
  <c r="R465" i="61"/>
  <c r="Q465" i="61"/>
  <c r="T465" i="60"/>
  <c r="H463" i="60" s="1"/>
  <c r="S465" i="60"/>
  <c r="Q465" i="59"/>
  <c r="T465" i="59"/>
  <c r="H463" i="59" s="1"/>
  <c r="R465" i="60"/>
  <c r="S465" i="59"/>
  <c r="Q465" i="60"/>
  <c r="R465" i="59"/>
  <c r="S465" i="58"/>
  <c r="T465" i="58"/>
  <c r="H463" i="58" s="1"/>
  <c r="R465" i="58"/>
  <c r="T465" i="57"/>
  <c r="H463" i="57" s="1"/>
  <c r="S465" i="57"/>
  <c r="R465" i="57"/>
  <c r="Q465" i="57"/>
  <c r="Q465" i="58"/>
  <c r="T465" i="56"/>
  <c r="H463" i="56" s="1"/>
  <c r="S465" i="56"/>
  <c r="R465" i="56"/>
  <c r="Q465" i="56"/>
  <c r="B505" i="62"/>
  <c r="R506" i="62"/>
  <c r="H504" i="62" s="1"/>
  <c r="Q506" i="62"/>
  <c r="P506" i="62"/>
  <c r="O506" i="62"/>
  <c r="C505" i="62"/>
  <c r="O506" i="61"/>
  <c r="B505" i="61"/>
  <c r="Q506" i="61"/>
  <c r="R506" i="61"/>
  <c r="H504" i="61" s="1"/>
  <c r="P506" i="61"/>
  <c r="R506" i="60"/>
  <c r="H504" i="60" s="1"/>
  <c r="Q506" i="60"/>
  <c r="O506" i="60"/>
  <c r="C505" i="60"/>
  <c r="P506" i="60"/>
  <c r="B505" i="60"/>
  <c r="C505" i="61"/>
  <c r="R506" i="59"/>
  <c r="H504" i="59" s="1"/>
  <c r="Q506" i="59"/>
  <c r="P506" i="59"/>
  <c r="O506" i="59"/>
  <c r="C505" i="59"/>
  <c r="B505" i="59"/>
  <c r="O506" i="58"/>
  <c r="R506" i="58"/>
  <c r="H504" i="58" s="1"/>
  <c r="Q506" i="58"/>
  <c r="P506" i="58"/>
  <c r="C505" i="58"/>
  <c r="B505" i="58"/>
  <c r="O506" i="57"/>
  <c r="C505" i="57"/>
  <c r="B505" i="57"/>
  <c r="Q506" i="57"/>
  <c r="R506" i="56"/>
  <c r="H504" i="56" s="1"/>
  <c r="Q506" i="56"/>
  <c r="R506" i="57"/>
  <c r="H504" i="57" s="1"/>
  <c r="P506" i="56"/>
  <c r="P506" i="57"/>
  <c r="O506" i="56"/>
  <c r="B505" i="56"/>
  <c r="C505" i="56"/>
  <c r="E318" i="60"/>
  <c r="R513" i="62"/>
  <c r="H511" i="62" s="1"/>
  <c r="Q513" i="62"/>
  <c r="P513" i="62"/>
  <c r="O513" i="62"/>
  <c r="C512" i="62"/>
  <c r="B512" i="62"/>
  <c r="R513" i="61"/>
  <c r="H511" i="61" s="1"/>
  <c r="Q513" i="61"/>
  <c r="P513" i="61"/>
  <c r="C512" i="61"/>
  <c r="O513" i="61"/>
  <c r="B512" i="61"/>
  <c r="P513" i="60"/>
  <c r="O513" i="60"/>
  <c r="C512" i="60"/>
  <c r="Q513" i="60"/>
  <c r="B512" i="60"/>
  <c r="Q513" i="59"/>
  <c r="P513" i="59"/>
  <c r="O513" i="59"/>
  <c r="C512" i="59"/>
  <c r="B512" i="59"/>
  <c r="R513" i="60"/>
  <c r="H511" i="60" s="1"/>
  <c r="B512" i="58"/>
  <c r="Q513" i="58"/>
  <c r="R513" i="59"/>
  <c r="H511" i="59" s="1"/>
  <c r="O513" i="58"/>
  <c r="C512" i="58"/>
  <c r="Q513" i="57"/>
  <c r="R513" i="58"/>
  <c r="H511" i="58" s="1"/>
  <c r="P513" i="57"/>
  <c r="P513" i="58"/>
  <c r="O513" i="57"/>
  <c r="C512" i="57"/>
  <c r="B512" i="57"/>
  <c r="P513" i="56"/>
  <c r="O513" i="56"/>
  <c r="C512" i="56"/>
  <c r="B512" i="56"/>
  <c r="R513" i="57"/>
  <c r="H511" i="57" s="1"/>
  <c r="R513" i="56"/>
  <c r="H511" i="56" s="1"/>
  <c r="Q513" i="56"/>
  <c r="R423" i="62"/>
  <c r="Q423" i="62"/>
  <c r="T423" i="62"/>
  <c r="H421" i="62" s="1"/>
  <c r="S423" i="62"/>
  <c r="S423" i="61"/>
  <c r="R423" i="61"/>
  <c r="Q423" i="61"/>
  <c r="S423" i="60"/>
  <c r="R423" i="60"/>
  <c r="T423" i="60"/>
  <c r="H421" i="60" s="1"/>
  <c r="Q423" i="60"/>
  <c r="T423" i="59"/>
  <c r="H421" i="59" s="1"/>
  <c r="S423" i="59"/>
  <c r="T423" i="61"/>
  <c r="H421" i="61" s="1"/>
  <c r="R423" i="59"/>
  <c r="Q423" i="59"/>
  <c r="R423" i="58"/>
  <c r="Q423" i="58"/>
  <c r="T423" i="57"/>
  <c r="H421" i="57" s="1"/>
  <c r="S423" i="57"/>
  <c r="R423" i="57"/>
  <c r="Q423" i="57"/>
  <c r="T423" i="58"/>
  <c r="H421" i="58" s="1"/>
  <c r="S423" i="56"/>
  <c r="S423" i="58"/>
  <c r="R423" i="56"/>
  <c r="Q423" i="56"/>
  <c r="T423" i="56"/>
  <c r="H421" i="56" s="1"/>
  <c r="U510" i="59"/>
  <c r="R492" i="62"/>
  <c r="H490" i="62" s="1"/>
  <c r="Q492" i="62"/>
  <c r="O492" i="62"/>
  <c r="P492" i="62"/>
  <c r="C491" i="62"/>
  <c r="B491" i="62"/>
  <c r="R492" i="61"/>
  <c r="H490" i="61" s="1"/>
  <c r="P492" i="61"/>
  <c r="O492" i="61"/>
  <c r="C491" i="61"/>
  <c r="Q492" i="61"/>
  <c r="B491" i="61"/>
  <c r="P492" i="60"/>
  <c r="O492" i="60"/>
  <c r="C491" i="60"/>
  <c r="R492" i="60"/>
  <c r="H490" i="60" s="1"/>
  <c r="Q492" i="60"/>
  <c r="O492" i="59"/>
  <c r="C491" i="59"/>
  <c r="B491" i="59"/>
  <c r="B491" i="60"/>
  <c r="R492" i="59"/>
  <c r="H490" i="59" s="1"/>
  <c r="Q492" i="59"/>
  <c r="C491" i="58"/>
  <c r="P492" i="59"/>
  <c r="R492" i="58"/>
  <c r="H490" i="58" s="1"/>
  <c r="Q492" i="58"/>
  <c r="P492" i="58"/>
  <c r="O492" i="58"/>
  <c r="B491" i="58"/>
  <c r="C491" i="57"/>
  <c r="B491" i="57"/>
  <c r="R492" i="57"/>
  <c r="H490" i="57" s="1"/>
  <c r="P492" i="57"/>
  <c r="O492" i="57"/>
  <c r="C491" i="56"/>
  <c r="B491" i="56"/>
  <c r="R492" i="56"/>
  <c r="H490" i="56" s="1"/>
  <c r="P492" i="56"/>
  <c r="Q492" i="57"/>
  <c r="Q492" i="56"/>
  <c r="O492" i="56"/>
  <c r="R499" i="62"/>
  <c r="H497" i="62" s="1"/>
  <c r="Q499" i="62"/>
  <c r="P499" i="62"/>
  <c r="O499" i="62"/>
  <c r="C498" i="62"/>
  <c r="B498" i="62"/>
  <c r="Q499" i="61"/>
  <c r="O499" i="61"/>
  <c r="C498" i="61"/>
  <c r="B498" i="61"/>
  <c r="R499" i="61"/>
  <c r="H497" i="61" s="1"/>
  <c r="P499" i="61"/>
  <c r="B498" i="60"/>
  <c r="Q499" i="60"/>
  <c r="P499" i="60"/>
  <c r="R499" i="60"/>
  <c r="H497" i="60" s="1"/>
  <c r="O499" i="60"/>
  <c r="C498" i="60"/>
  <c r="B498" i="59"/>
  <c r="R499" i="59"/>
  <c r="H497" i="59" s="1"/>
  <c r="Q499" i="59"/>
  <c r="P499" i="59"/>
  <c r="O499" i="59"/>
  <c r="R499" i="58"/>
  <c r="H497" i="58" s="1"/>
  <c r="C498" i="59"/>
  <c r="C498" i="58"/>
  <c r="B498" i="58"/>
  <c r="Q499" i="58"/>
  <c r="R499" i="57"/>
  <c r="H497" i="57" s="1"/>
  <c r="Q499" i="57"/>
  <c r="P499" i="58"/>
  <c r="P499" i="57"/>
  <c r="O499" i="58"/>
  <c r="O499" i="57"/>
  <c r="C498" i="57"/>
  <c r="R499" i="56"/>
  <c r="H497" i="56" s="1"/>
  <c r="Q499" i="56"/>
  <c r="B498" i="57"/>
  <c r="P499" i="56"/>
  <c r="O499" i="56"/>
  <c r="C498" i="56"/>
  <c r="B498" i="56"/>
  <c r="C540" i="62"/>
  <c r="B540" i="62"/>
  <c r="R541" i="62"/>
  <c r="H539" i="62" s="1"/>
  <c r="Q541" i="62"/>
  <c r="P541" i="62"/>
  <c r="O541" i="62"/>
  <c r="O541" i="61"/>
  <c r="B540" i="61"/>
  <c r="Q541" i="61"/>
  <c r="C540" i="61"/>
  <c r="R541" i="61"/>
  <c r="H539" i="61" s="1"/>
  <c r="P541" i="61"/>
  <c r="R541" i="60"/>
  <c r="H539" i="60" s="1"/>
  <c r="Q541" i="60"/>
  <c r="P541" i="60"/>
  <c r="O541" i="60"/>
  <c r="C540" i="60"/>
  <c r="B540" i="60"/>
  <c r="C540" i="59"/>
  <c r="B540" i="59"/>
  <c r="R541" i="59"/>
  <c r="H539" i="59" s="1"/>
  <c r="Q541" i="59"/>
  <c r="P541" i="59"/>
  <c r="C540" i="58"/>
  <c r="B540" i="58"/>
  <c r="O541" i="59"/>
  <c r="R541" i="58"/>
  <c r="H539" i="58" s="1"/>
  <c r="Q541" i="58"/>
  <c r="P541" i="58"/>
  <c r="O541" i="58"/>
  <c r="C540" i="57"/>
  <c r="B540" i="57"/>
  <c r="R541" i="57"/>
  <c r="H539" i="57" s="1"/>
  <c r="P541" i="57"/>
  <c r="Q541" i="57"/>
  <c r="O541" i="57"/>
  <c r="R541" i="56"/>
  <c r="H539" i="56" s="1"/>
  <c r="Q541" i="56"/>
  <c r="P541" i="56"/>
  <c r="C540" i="56"/>
  <c r="O541" i="56"/>
  <c r="B540" i="56"/>
  <c r="Q485" i="62"/>
  <c r="P485" i="62"/>
  <c r="O485" i="62"/>
  <c r="C484" i="62"/>
  <c r="R485" i="62"/>
  <c r="H483" i="62" s="1"/>
  <c r="B484" i="62"/>
  <c r="B484" i="61"/>
  <c r="R485" i="61"/>
  <c r="H483" i="61" s="1"/>
  <c r="Q485" i="61"/>
  <c r="C484" i="61"/>
  <c r="R485" i="60"/>
  <c r="H483" i="60" s="1"/>
  <c r="Q485" i="60"/>
  <c r="P485" i="61"/>
  <c r="O485" i="61"/>
  <c r="O485" i="60"/>
  <c r="C484" i="60"/>
  <c r="B484" i="60"/>
  <c r="R485" i="59"/>
  <c r="H483" i="59" s="1"/>
  <c r="Q485" i="59"/>
  <c r="P485" i="59"/>
  <c r="O485" i="59"/>
  <c r="C484" i="59"/>
  <c r="B484" i="59"/>
  <c r="P485" i="60"/>
  <c r="P485" i="58"/>
  <c r="B484" i="58"/>
  <c r="R485" i="58"/>
  <c r="H483" i="58" s="1"/>
  <c r="Q485" i="58"/>
  <c r="R485" i="57"/>
  <c r="H483" i="57" s="1"/>
  <c r="Q485" i="57"/>
  <c r="P485" i="57"/>
  <c r="O485" i="58"/>
  <c r="O485" i="57"/>
  <c r="C484" i="58"/>
  <c r="C484" i="57"/>
  <c r="R485" i="56"/>
  <c r="H483" i="56" s="1"/>
  <c r="Q485" i="56"/>
  <c r="P485" i="56"/>
  <c r="O485" i="56"/>
  <c r="C484" i="56"/>
  <c r="B484" i="57"/>
  <c r="B484" i="56"/>
  <c r="T451" i="62"/>
  <c r="H449" i="62" s="1"/>
  <c r="S451" i="62"/>
  <c r="Q451" i="62"/>
  <c r="R451" i="62"/>
  <c r="R451" i="61"/>
  <c r="T451" i="61"/>
  <c r="H449" i="61" s="1"/>
  <c r="T451" i="60"/>
  <c r="H449" i="60" s="1"/>
  <c r="S451" i="60"/>
  <c r="S451" i="61"/>
  <c r="R451" i="60"/>
  <c r="Q451" i="61"/>
  <c r="Q451" i="60"/>
  <c r="T451" i="59"/>
  <c r="H449" i="59" s="1"/>
  <c r="S451" i="59"/>
  <c r="R451" i="59"/>
  <c r="Q451" i="59"/>
  <c r="T451" i="58"/>
  <c r="H449" i="58" s="1"/>
  <c r="S451" i="58"/>
  <c r="Q451" i="58"/>
  <c r="T451" i="57"/>
  <c r="H449" i="57" s="1"/>
  <c r="S451" i="57"/>
  <c r="R451" i="57"/>
  <c r="Q451" i="57"/>
  <c r="R451" i="58"/>
  <c r="T451" i="56"/>
  <c r="H449" i="56" s="1"/>
  <c r="S451" i="56"/>
  <c r="R451" i="56"/>
  <c r="Q451" i="56"/>
  <c r="R527" i="62"/>
  <c r="H525" i="62" s="1"/>
  <c r="Q527" i="62"/>
  <c r="P527" i="62"/>
  <c r="O527" i="62"/>
  <c r="C526" i="62"/>
  <c r="B526" i="62"/>
  <c r="O527" i="61"/>
  <c r="B526" i="61"/>
  <c r="Q527" i="61"/>
  <c r="R527" i="61"/>
  <c r="H525" i="61" s="1"/>
  <c r="P527" i="61"/>
  <c r="C526" i="61"/>
  <c r="O527" i="60"/>
  <c r="C526" i="60"/>
  <c r="B526" i="60"/>
  <c r="R527" i="60"/>
  <c r="H525" i="60" s="1"/>
  <c r="R527" i="59"/>
  <c r="H525" i="59" s="1"/>
  <c r="Q527" i="60"/>
  <c r="Q527" i="59"/>
  <c r="P527" i="60"/>
  <c r="P527" i="59"/>
  <c r="O527" i="59"/>
  <c r="C526" i="59"/>
  <c r="B526" i="59"/>
  <c r="P527" i="58"/>
  <c r="R527" i="58"/>
  <c r="H525" i="58" s="1"/>
  <c r="Q527" i="58"/>
  <c r="O527" i="58"/>
  <c r="C526" i="58"/>
  <c r="O527" i="57"/>
  <c r="B526" i="58"/>
  <c r="C526" i="57"/>
  <c r="B526" i="57"/>
  <c r="Q527" i="57"/>
  <c r="O527" i="56"/>
  <c r="C526" i="56"/>
  <c r="B526" i="56"/>
  <c r="R527" i="57"/>
  <c r="H525" i="57" s="1"/>
  <c r="Q527" i="56"/>
  <c r="P527" i="57"/>
  <c r="R527" i="56"/>
  <c r="H525" i="56" s="1"/>
  <c r="P527" i="56"/>
  <c r="L62" i="55"/>
  <c r="S62" i="62"/>
  <c r="R62" i="62"/>
  <c r="Q62" i="62"/>
  <c r="S62" i="61"/>
  <c r="R62" i="61"/>
  <c r="Q62" i="61"/>
  <c r="S62" i="60"/>
  <c r="R62" i="60"/>
  <c r="Q62" i="60"/>
  <c r="Q62" i="59"/>
  <c r="S62" i="59"/>
  <c r="R62" i="59"/>
  <c r="S62" i="58"/>
  <c r="R62" i="58"/>
  <c r="Q62" i="58"/>
  <c r="S62" i="56"/>
  <c r="S62" i="57"/>
  <c r="R62" i="56"/>
  <c r="R62" i="57"/>
  <c r="Q62" i="56"/>
  <c r="Q62" i="57"/>
  <c r="Q62" i="25"/>
  <c r="S62" i="25"/>
  <c r="R62" i="25"/>
  <c r="L260" i="55"/>
  <c r="R260" i="62"/>
  <c r="Q260" i="62"/>
  <c r="S260" i="62"/>
  <c r="S260" i="61"/>
  <c r="R260" i="61"/>
  <c r="Q260" i="61"/>
  <c r="R260" i="60"/>
  <c r="Q260" i="60"/>
  <c r="S260" i="60"/>
  <c r="R260" i="59"/>
  <c r="Q260" i="59"/>
  <c r="S260" i="59"/>
  <c r="S260" i="58"/>
  <c r="R260" i="58"/>
  <c r="Q260" i="58"/>
  <c r="S260" i="56"/>
  <c r="R260" i="56"/>
  <c r="S260" i="57"/>
  <c r="Q260" i="56"/>
  <c r="R260" i="57"/>
  <c r="Q260" i="57"/>
  <c r="Q260" i="25"/>
  <c r="S260" i="25"/>
  <c r="R260" i="25"/>
  <c r="L200" i="55"/>
  <c r="S200" i="62"/>
  <c r="R200" i="62"/>
  <c r="Q200" i="62"/>
  <c r="R200" i="61"/>
  <c r="Q200" i="61"/>
  <c r="S200" i="60"/>
  <c r="R200" i="60"/>
  <c r="Q200" i="60"/>
  <c r="S200" i="61"/>
  <c r="S200" i="59"/>
  <c r="R200" i="59"/>
  <c r="Q200" i="59"/>
  <c r="R200" i="58"/>
  <c r="Q200" i="58"/>
  <c r="S200" i="58"/>
  <c r="Q200" i="56"/>
  <c r="S200" i="57"/>
  <c r="R200" i="57"/>
  <c r="S200" i="56"/>
  <c r="R200" i="56"/>
  <c r="Q200" i="57"/>
  <c r="Q200" i="25"/>
  <c r="R200" i="25"/>
  <c r="S200" i="25"/>
  <c r="L296" i="55"/>
  <c r="S296" i="62"/>
  <c r="R296" i="62"/>
  <c r="Q296" i="62"/>
  <c r="S296" i="61"/>
  <c r="R296" i="61"/>
  <c r="Q296" i="61"/>
  <c r="Q296" i="60"/>
  <c r="R296" i="59"/>
  <c r="Q296" i="59"/>
  <c r="S296" i="60"/>
  <c r="R296" i="60"/>
  <c r="S296" i="59"/>
  <c r="S296" i="58"/>
  <c r="S296" i="57"/>
  <c r="R296" i="58"/>
  <c r="R296" i="57"/>
  <c r="Q296" i="58"/>
  <c r="Q296" i="57"/>
  <c r="R296" i="56"/>
  <c r="Q296" i="56"/>
  <c r="S296" i="56"/>
  <c r="Q296" i="25"/>
  <c r="S296" i="25"/>
  <c r="R296" i="25"/>
  <c r="L349" i="55"/>
  <c r="T349" i="62"/>
  <c r="H347" i="62" s="1"/>
  <c r="S349" i="62"/>
  <c r="R349" i="62"/>
  <c r="Q349" i="62"/>
  <c r="S349" i="61"/>
  <c r="Q349" i="61"/>
  <c r="T349" i="61"/>
  <c r="H347" i="61" s="1"/>
  <c r="R349" i="61"/>
  <c r="T349" i="60"/>
  <c r="H347" i="60" s="1"/>
  <c r="R349" i="60"/>
  <c r="Q349" i="60"/>
  <c r="Q349" i="59"/>
  <c r="T349" i="59"/>
  <c r="H347" i="59" s="1"/>
  <c r="S349" i="60"/>
  <c r="S349" i="59"/>
  <c r="R349" i="59"/>
  <c r="R349" i="58"/>
  <c r="Q349" i="58"/>
  <c r="T349" i="57"/>
  <c r="H347" i="57" s="1"/>
  <c r="S349" i="57"/>
  <c r="R349" i="57"/>
  <c r="T349" i="58"/>
  <c r="H347" i="58" s="1"/>
  <c r="Q349" i="56"/>
  <c r="S349" i="58"/>
  <c r="S349" i="56"/>
  <c r="T349" i="56"/>
  <c r="H347" i="56" s="1"/>
  <c r="R349" i="56"/>
  <c r="Q349" i="57"/>
  <c r="S349" i="25"/>
  <c r="R349" i="25"/>
  <c r="Q349" i="25"/>
  <c r="T349" i="25"/>
  <c r="H347" i="25" s="1"/>
  <c r="L20" i="55"/>
  <c r="S20" i="62"/>
  <c r="Q20" i="62"/>
  <c r="R20" i="62"/>
  <c r="Q20" i="61"/>
  <c r="S20" i="61"/>
  <c r="R20" i="61"/>
  <c r="S20" i="60"/>
  <c r="R20" i="60"/>
  <c r="Q20" i="60"/>
  <c r="S20" i="59"/>
  <c r="R20" i="59"/>
  <c r="Q20" i="59"/>
  <c r="S20" i="58"/>
  <c r="Q20" i="58"/>
  <c r="S20" i="57"/>
  <c r="R20" i="57"/>
  <c r="Q20" i="57"/>
  <c r="R20" i="58"/>
  <c r="S20" i="56"/>
  <c r="R20" i="56"/>
  <c r="Q20" i="56"/>
  <c r="S20" i="25"/>
  <c r="Q20" i="25"/>
  <c r="R20" i="25"/>
  <c r="L116" i="55"/>
  <c r="S116" i="62"/>
  <c r="R116" i="62"/>
  <c r="Q116" i="62"/>
  <c r="S116" i="61"/>
  <c r="R116" i="61"/>
  <c r="Q116" i="61"/>
  <c r="S116" i="60"/>
  <c r="R116" i="60"/>
  <c r="Q116" i="60"/>
  <c r="Q116" i="59"/>
  <c r="S116" i="59"/>
  <c r="S116" i="58"/>
  <c r="R116" i="58"/>
  <c r="Q116" i="58"/>
  <c r="R116" i="59"/>
  <c r="Q116" i="57"/>
  <c r="S116" i="56"/>
  <c r="R116" i="56"/>
  <c r="S116" i="57"/>
  <c r="R116" i="57"/>
  <c r="Q116" i="56"/>
  <c r="S116" i="25"/>
  <c r="R116" i="25"/>
  <c r="Q116" i="25"/>
  <c r="L402" i="55"/>
  <c r="T402" i="62"/>
  <c r="H400" i="62" s="1"/>
  <c r="S402" i="62"/>
  <c r="R402" i="62"/>
  <c r="Q402" i="62"/>
  <c r="T402" i="61"/>
  <c r="H400" i="61" s="1"/>
  <c r="S402" i="61"/>
  <c r="R402" i="61"/>
  <c r="Q402" i="61"/>
  <c r="T402" i="60"/>
  <c r="H400" i="60" s="1"/>
  <c r="S402" i="60"/>
  <c r="R402" i="60"/>
  <c r="Q402" i="60"/>
  <c r="T402" i="59"/>
  <c r="H400" i="59" s="1"/>
  <c r="S402" i="59"/>
  <c r="R402" i="59"/>
  <c r="Q402" i="59"/>
  <c r="T402" i="58"/>
  <c r="H400" i="58" s="1"/>
  <c r="S402" i="58"/>
  <c r="R402" i="58"/>
  <c r="Q402" i="58"/>
  <c r="R402" i="57"/>
  <c r="Q402" i="57"/>
  <c r="T402" i="57"/>
  <c r="H400" i="57" s="1"/>
  <c r="T402" i="56"/>
  <c r="H400" i="56" s="1"/>
  <c r="S402" i="57"/>
  <c r="S402" i="56"/>
  <c r="R402" i="56"/>
  <c r="Q402" i="56"/>
  <c r="Q402" i="25"/>
  <c r="T402" i="25"/>
  <c r="H400" i="25" s="1"/>
  <c r="R402" i="25"/>
  <c r="S402" i="25"/>
  <c r="E733" i="55"/>
  <c r="E733" i="25" s="1"/>
  <c r="H100" i="21"/>
  <c r="E735" i="55"/>
  <c r="E735" i="25" s="1"/>
  <c r="H102" i="21"/>
  <c r="J632" i="56"/>
  <c r="J632" i="57"/>
  <c r="G548" i="56"/>
  <c r="G548" i="59"/>
  <c r="J595" i="62"/>
  <c r="L302" i="55"/>
  <c r="S302" i="62"/>
  <c r="R302" i="62"/>
  <c r="Q302" i="62"/>
  <c r="Q302" i="61"/>
  <c r="S302" i="61"/>
  <c r="R302" i="61"/>
  <c r="S302" i="60"/>
  <c r="R302" i="60"/>
  <c r="Q302" i="60"/>
  <c r="S302" i="59"/>
  <c r="Q302" i="59"/>
  <c r="R302" i="58"/>
  <c r="Q302" i="58"/>
  <c r="R302" i="59"/>
  <c r="S302" i="58"/>
  <c r="S302" i="56"/>
  <c r="R302" i="56"/>
  <c r="S302" i="57"/>
  <c r="Q302" i="56"/>
  <c r="R302" i="57"/>
  <c r="Q302" i="57"/>
  <c r="S302" i="25"/>
  <c r="R302" i="25"/>
  <c r="Q302" i="25"/>
  <c r="J594" i="59"/>
  <c r="J594" i="60"/>
  <c r="J594" i="62"/>
  <c r="L110" i="55"/>
  <c r="S110" i="62"/>
  <c r="R110" i="62"/>
  <c r="Q110" i="62"/>
  <c r="R110" i="61"/>
  <c r="Q110" i="61"/>
  <c r="S110" i="61"/>
  <c r="S110" i="60"/>
  <c r="R110" i="60"/>
  <c r="Q110" i="60"/>
  <c r="Q110" i="59"/>
  <c r="S110" i="59"/>
  <c r="R110" i="59"/>
  <c r="S110" i="58"/>
  <c r="R110" i="58"/>
  <c r="Q110" i="58"/>
  <c r="Q110" i="57"/>
  <c r="S110" i="56"/>
  <c r="R110" i="56"/>
  <c r="Q110" i="56"/>
  <c r="S110" i="57"/>
  <c r="R110" i="57"/>
  <c r="R110" i="25"/>
  <c r="Q110" i="25"/>
  <c r="S110" i="25"/>
  <c r="L146" i="55"/>
  <c r="Q146" i="62"/>
  <c r="S146" i="62"/>
  <c r="R146" i="62"/>
  <c r="S146" i="61"/>
  <c r="R146" i="61"/>
  <c r="Q146" i="61"/>
  <c r="S146" i="60"/>
  <c r="R146" i="60"/>
  <c r="Q146" i="60"/>
  <c r="S146" i="59"/>
  <c r="R146" i="59"/>
  <c r="Q146" i="59"/>
  <c r="S146" i="58"/>
  <c r="R146" i="58"/>
  <c r="Q146" i="58"/>
  <c r="S146" i="57"/>
  <c r="R146" i="57"/>
  <c r="S146" i="56"/>
  <c r="Q146" i="57"/>
  <c r="Q146" i="56"/>
  <c r="R146" i="56"/>
  <c r="Q146" i="25"/>
  <c r="S146" i="25"/>
  <c r="R146" i="25"/>
  <c r="L32" i="55"/>
  <c r="R32" i="62"/>
  <c r="Q32" i="62"/>
  <c r="S32" i="62"/>
  <c r="S32" i="61"/>
  <c r="R32" i="61"/>
  <c r="Q32" i="61"/>
  <c r="S32" i="60"/>
  <c r="R32" i="60"/>
  <c r="Q32" i="60"/>
  <c r="S32" i="59"/>
  <c r="R32" i="59"/>
  <c r="Q32" i="59"/>
  <c r="Q32" i="58"/>
  <c r="S32" i="58"/>
  <c r="R32" i="58"/>
  <c r="Q32" i="57"/>
  <c r="S32" i="57"/>
  <c r="R32" i="56"/>
  <c r="Q32" i="56"/>
  <c r="S32" i="56"/>
  <c r="R32" i="57"/>
  <c r="R32" i="25"/>
  <c r="Q32" i="25"/>
  <c r="S32" i="25"/>
  <c r="L26" i="55"/>
  <c r="S26" i="62"/>
  <c r="Q26" i="62"/>
  <c r="R26" i="62"/>
  <c r="S26" i="61"/>
  <c r="R26" i="61"/>
  <c r="Q26" i="61"/>
  <c r="S26" i="60"/>
  <c r="R26" i="60"/>
  <c r="Q26" i="60"/>
  <c r="S26" i="59"/>
  <c r="R26" i="59"/>
  <c r="Q26" i="59"/>
  <c r="R26" i="58"/>
  <c r="Q26" i="58"/>
  <c r="S26" i="58"/>
  <c r="S26" i="57"/>
  <c r="R26" i="57"/>
  <c r="Q26" i="57"/>
  <c r="Q26" i="56"/>
  <c r="S26" i="56"/>
  <c r="R26" i="56"/>
  <c r="R26" i="25"/>
  <c r="Q26" i="25"/>
  <c r="S26" i="25"/>
  <c r="L68" i="55"/>
  <c r="R68" i="62"/>
  <c r="S68" i="62"/>
  <c r="Q68" i="62"/>
  <c r="Q68" i="61"/>
  <c r="S68" i="60"/>
  <c r="R68" i="60"/>
  <c r="Q68" i="60"/>
  <c r="S68" i="61"/>
  <c r="R68" i="61"/>
  <c r="S68" i="59"/>
  <c r="R68" i="59"/>
  <c r="Q68" i="59"/>
  <c r="S68" i="58"/>
  <c r="R68" i="58"/>
  <c r="Q68" i="58"/>
  <c r="S68" i="56"/>
  <c r="S68" i="57"/>
  <c r="R68" i="57"/>
  <c r="Q68" i="56"/>
  <c r="R68" i="56"/>
  <c r="Q68" i="57"/>
  <c r="R68" i="25"/>
  <c r="S68" i="25"/>
  <c r="Q68" i="25"/>
  <c r="J607" i="56"/>
  <c r="J632" i="61"/>
  <c r="G548" i="58"/>
  <c r="G548" i="61"/>
  <c r="J595" i="56"/>
  <c r="F471" i="57"/>
  <c r="L152" i="55"/>
  <c r="S152" i="62"/>
  <c r="R152" i="62"/>
  <c r="Q152" i="62"/>
  <c r="S152" i="61"/>
  <c r="R152" i="61"/>
  <c r="Q152" i="61"/>
  <c r="Q152" i="60"/>
  <c r="R152" i="60"/>
  <c r="S152" i="60"/>
  <c r="Q152" i="59"/>
  <c r="S152" i="59"/>
  <c r="R152" i="59"/>
  <c r="S152" i="58"/>
  <c r="R152" i="58"/>
  <c r="R152" i="56"/>
  <c r="Q152" i="56"/>
  <c r="Q152" i="58"/>
  <c r="S152" i="57"/>
  <c r="R152" i="57"/>
  <c r="Q152" i="57"/>
  <c r="S152" i="56"/>
  <c r="R152" i="25"/>
  <c r="S152" i="25"/>
  <c r="Q152" i="25"/>
  <c r="L104" i="55"/>
  <c r="R104" i="62"/>
  <c r="Q104" i="62"/>
  <c r="S104" i="62"/>
  <c r="S104" i="61"/>
  <c r="R104" i="61"/>
  <c r="Q104" i="61"/>
  <c r="S104" i="60"/>
  <c r="R104" i="60"/>
  <c r="Q104" i="60"/>
  <c r="S104" i="59"/>
  <c r="R104" i="59"/>
  <c r="S104" i="58"/>
  <c r="R104" i="58"/>
  <c r="Q104" i="58"/>
  <c r="Q104" i="59"/>
  <c r="S104" i="56"/>
  <c r="R104" i="56"/>
  <c r="Q104" i="56"/>
  <c r="S104" i="57"/>
  <c r="R104" i="57"/>
  <c r="Q104" i="57"/>
  <c r="Q104" i="25"/>
  <c r="R104" i="25"/>
  <c r="S104" i="25"/>
  <c r="L158" i="55"/>
  <c r="S158" i="62"/>
  <c r="R158" i="62"/>
  <c r="Q158" i="62"/>
  <c r="S158" i="61"/>
  <c r="R158" i="61"/>
  <c r="Q158" i="61"/>
  <c r="S158" i="60"/>
  <c r="R158" i="60"/>
  <c r="Q158" i="60"/>
  <c r="R158" i="59"/>
  <c r="Q158" i="59"/>
  <c r="S158" i="58"/>
  <c r="R158" i="58"/>
  <c r="Q158" i="58"/>
  <c r="S158" i="56"/>
  <c r="R158" i="56"/>
  <c r="Q158" i="56"/>
  <c r="S158" i="57"/>
  <c r="S158" i="59"/>
  <c r="R158" i="57"/>
  <c r="Q158" i="57"/>
  <c r="R158" i="25"/>
  <c r="Q158" i="25"/>
  <c r="S158" i="25"/>
  <c r="L308" i="55"/>
  <c r="Q308" i="62"/>
  <c r="S308" i="62"/>
  <c r="R308" i="62"/>
  <c r="R308" i="61"/>
  <c r="Q308" i="61"/>
  <c r="S308" i="61"/>
  <c r="S308" i="60"/>
  <c r="R308" i="60"/>
  <c r="Q308" i="60"/>
  <c r="R308" i="59"/>
  <c r="Q308" i="59"/>
  <c r="S308" i="59"/>
  <c r="S308" i="58"/>
  <c r="R308" i="58"/>
  <c r="Q308" i="58"/>
  <c r="R308" i="57"/>
  <c r="Q308" i="57"/>
  <c r="S308" i="56"/>
  <c r="S308" i="57"/>
  <c r="Q308" i="56"/>
  <c r="R308" i="56"/>
  <c r="Q308" i="25"/>
  <c r="R308" i="25"/>
  <c r="S308" i="25"/>
  <c r="L164" i="55"/>
  <c r="S164" i="62"/>
  <c r="R164" i="62"/>
  <c r="Q164" i="62"/>
  <c r="S164" i="61"/>
  <c r="R164" i="61"/>
  <c r="Q164" i="61"/>
  <c r="S164" i="60"/>
  <c r="R164" i="60"/>
  <c r="Q164" i="60"/>
  <c r="Q164" i="59"/>
  <c r="S164" i="59"/>
  <c r="Q164" i="58"/>
  <c r="R164" i="59"/>
  <c r="S164" i="58"/>
  <c r="R164" i="58"/>
  <c r="S164" i="56"/>
  <c r="R164" i="56"/>
  <c r="S164" i="57"/>
  <c r="Q164" i="56"/>
  <c r="R164" i="57"/>
  <c r="Q164" i="57"/>
  <c r="S164" i="25"/>
  <c r="R164" i="25"/>
  <c r="Q164" i="25"/>
  <c r="J607" i="59"/>
  <c r="J607" i="62"/>
  <c r="J645" i="60"/>
  <c r="E741" i="55"/>
  <c r="E741" i="25" s="1"/>
  <c r="H108" i="21"/>
  <c r="E740" i="55"/>
  <c r="E740" i="25" s="1"/>
  <c r="H107" i="21"/>
  <c r="J632" i="59"/>
  <c r="G548" i="62"/>
  <c r="L342" i="55"/>
  <c r="S342" i="62"/>
  <c r="R342" i="62"/>
  <c r="Q342" i="62"/>
  <c r="T342" i="62"/>
  <c r="H340" i="62" s="1"/>
  <c r="T342" i="61"/>
  <c r="H340" i="61" s="1"/>
  <c r="S342" i="61"/>
  <c r="R342" i="61"/>
  <c r="Q342" i="61"/>
  <c r="Q342" i="60"/>
  <c r="T342" i="60"/>
  <c r="H340" i="60" s="1"/>
  <c r="S342" i="60"/>
  <c r="R342" i="60"/>
  <c r="T342" i="59"/>
  <c r="H340" i="59" s="1"/>
  <c r="S342" i="59"/>
  <c r="R342" i="59"/>
  <c r="Q342" i="59"/>
  <c r="T342" i="58"/>
  <c r="H340" i="58" s="1"/>
  <c r="S342" i="58"/>
  <c r="R342" i="58"/>
  <c r="Q342" i="57"/>
  <c r="Q342" i="58"/>
  <c r="R342" i="57"/>
  <c r="T342" i="56"/>
  <c r="H340" i="56" s="1"/>
  <c r="S342" i="56"/>
  <c r="R342" i="56"/>
  <c r="Q342" i="56"/>
  <c r="T342" i="57"/>
  <c r="H340" i="57" s="1"/>
  <c r="S342" i="57"/>
  <c r="T342" i="25"/>
  <c r="H340" i="25" s="1"/>
  <c r="S342" i="25"/>
  <c r="R342" i="25"/>
  <c r="Q342" i="25"/>
  <c r="L278" i="55"/>
  <c r="S278" i="62"/>
  <c r="R278" i="62"/>
  <c r="Q278" i="62"/>
  <c r="R278" i="61"/>
  <c r="Q278" i="61"/>
  <c r="S278" i="61"/>
  <c r="S278" i="60"/>
  <c r="R278" i="60"/>
  <c r="Q278" i="60"/>
  <c r="S278" i="59"/>
  <c r="R278" i="59"/>
  <c r="Q278" i="59"/>
  <c r="R278" i="58"/>
  <c r="Q278" i="58"/>
  <c r="S278" i="56"/>
  <c r="R278" i="56"/>
  <c r="S278" i="57"/>
  <c r="Q278" i="56"/>
  <c r="S278" i="58"/>
  <c r="R278" i="57"/>
  <c r="Q278" i="57"/>
  <c r="R278" i="25"/>
  <c r="Q278" i="25"/>
  <c r="S278" i="25"/>
  <c r="J594" i="57"/>
  <c r="J594" i="58"/>
  <c r="L242" i="55"/>
  <c r="S242" i="62"/>
  <c r="Q242" i="62"/>
  <c r="R242" i="62"/>
  <c r="R242" i="61"/>
  <c r="Q242" i="61"/>
  <c r="S242" i="61"/>
  <c r="R242" i="60"/>
  <c r="Q242" i="60"/>
  <c r="S242" i="60"/>
  <c r="S242" i="59"/>
  <c r="R242" i="59"/>
  <c r="S242" i="58"/>
  <c r="R242" i="58"/>
  <c r="Q242" i="58"/>
  <c r="Q242" i="59"/>
  <c r="R242" i="57"/>
  <c r="Q242" i="56"/>
  <c r="Q242" i="57"/>
  <c r="S242" i="56"/>
  <c r="R242" i="56"/>
  <c r="S242" i="57"/>
  <c r="S242" i="25"/>
  <c r="Q242" i="25"/>
  <c r="R242" i="25"/>
  <c r="L170" i="55"/>
  <c r="S170" i="62"/>
  <c r="R170" i="62"/>
  <c r="Q170" i="62"/>
  <c r="Q170" i="61"/>
  <c r="S170" i="61"/>
  <c r="R170" i="61"/>
  <c r="S170" i="60"/>
  <c r="R170" i="60"/>
  <c r="Q170" i="60"/>
  <c r="Q170" i="59"/>
  <c r="S170" i="59"/>
  <c r="R170" i="59"/>
  <c r="R170" i="58"/>
  <c r="Q170" i="58"/>
  <c r="S170" i="58"/>
  <c r="S170" i="56"/>
  <c r="R170" i="56"/>
  <c r="S170" i="57"/>
  <c r="Q170" i="56"/>
  <c r="R170" i="57"/>
  <c r="Q170" i="57"/>
  <c r="S170" i="25"/>
  <c r="Q170" i="25"/>
  <c r="R170" i="25"/>
  <c r="L314" i="55"/>
  <c r="S314" i="62"/>
  <c r="R314" i="62"/>
  <c r="Q314" i="62"/>
  <c r="S314" i="61"/>
  <c r="R314" i="61"/>
  <c r="Q314" i="61"/>
  <c r="R314" i="60"/>
  <c r="Q314" i="60"/>
  <c r="S314" i="60"/>
  <c r="S314" i="59"/>
  <c r="R314" i="59"/>
  <c r="Q314" i="59"/>
  <c r="S314" i="58"/>
  <c r="R314" i="58"/>
  <c r="Q314" i="58"/>
  <c r="S314" i="57"/>
  <c r="R314" i="57"/>
  <c r="Q314" i="57"/>
  <c r="R314" i="56"/>
  <c r="Q314" i="56"/>
  <c r="S314" i="56"/>
  <c r="S314" i="25"/>
  <c r="Q314" i="25"/>
  <c r="R314" i="25"/>
  <c r="L122" i="55"/>
  <c r="R122" i="62"/>
  <c r="S122" i="62"/>
  <c r="Q122" i="62"/>
  <c r="S122" i="61"/>
  <c r="R122" i="61"/>
  <c r="Q122" i="61"/>
  <c r="S122" i="60"/>
  <c r="R122" i="60"/>
  <c r="Q122" i="60"/>
  <c r="R122" i="59"/>
  <c r="Q122" i="59"/>
  <c r="S122" i="59"/>
  <c r="S122" i="58"/>
  <c r="R122" i="58"/>
  <c r="Q122" i="58"/>
  <c r="S122" i="57"/>
  <c r="R122" i="57"/>
  <c r="Q122" i="57"/>
  <c r="S122" i="56"/>
  <c r="Q122" i="56"/>
  <c r="R122" i="56"/>
  <c r="R122" i="25"/>
  <c r="Q122" i="25"/>
  <c r="S122" i="25"/>
  <c r="L194" i="55"/>
  <c r="S194" i="62"/>
  <c r="R194" i="62"/>
  <c r="Q194" i="62"/>
  <c r="S194" i="61"/>
  <c r="R194" i="61"/>
  <c r="S194" i="60"/>
  <c r="Q194" i="61"/>
  <c r="R194" i="60"/>
  <c r="Q194" i="60"/>
  <c r="S194" i="59"/>
  <c r="R194" i="59"/>
  <c r="Q194" i="59"/>
  <c r="S194" i="58"/>
  <c r="R194" i="58"/>
  <c r="S194" i="57"/>
  <c r="R194" i="57"/>
  <c r="Q194" i="57"/>
  <c r="Q194" i="58"/>
  <c r="R194" i="56"/>
  <c r="Q194" i="56"/>
  <c r="S194" i="56"/>
  <c r="R194" i="25"/>
  <c r="S194" i="25"/>
  <c r="Q194" i="25"/>
  <c r="L218" i="55"/>
  <c r="R218" i="62"/>
  <c r="Q218" i="62"/>
  <c r="S218" i="62"/>
  <c r="S218" i="61"/>
  <c r="R218" i="61"/>
  <c r="Q218" i="61"/>
  <c r="S218" i="60"/>
  <c r="R218" i="60"/>
  <c r="Q218" i="60"/>
  <c r="S218" i="59"/>
  <c r="R218" i="59"/>
  <c r="Q218" i="59"/>
  <c r="S218" i="58"/>
  <c r="R218" i="58"/>
  <c r="Q218" i="58"/>
  <c r="S218" i="57"/>
  <c r="R218" i="57"/>
  <c r="Q218" i="57"/>
  <c r="R218" i="56"/>
  <c r="S218" i="56"/>
  <c r="Q218" i="56"/>
  <c r="R218" i="25"/>
  <c r="S218" i="25"/>
  <c r="Q218" i="25"/>
  <c r="L44" i="55"/>
  <c r="S44" i="62"/>
  <c r="Q44" i="62"/>
  <c r="R44" i="62"/>
  <c r="S44" i="61"/>
  <c r="R44" i="61"/>
  <c r="Q44" i="61"/>
  <c r="S44" i="60"/>
  <c r="R44" i="60"/>
  <c r="Q44" i="60"/>
  <c r="S44" i="59"/>
  <c r="R44" i="59"/>
  <c r="Q44" i="59"/>
  <c r="Q44" i="58"/>
  <c r="S44" i="58"/>
  <c r="S44" i="57"/>
  <c r="R44" i="57"/>
  <c r="Q44" i="57"/>
  <c r="S44" i="56"/>
  <c r="Q44" i="56"/>
  <c r="R44" i="56"/>
  <c r="R44" i="58"/>
  <c r="Q44" i="25"/>
  <c r="S44" i="25"/>
  <c r="R44" i="25"/>
  <c r="L356" i="55"/>
  <c r="R356" i="62"/>
  <c r="Q356" i="62"/>
  <c r="T356" i="62"/>
  <c r="H354" i="62" s="1"/>
  <c r="S356" i="62"/>
  <c r="T356" i="61"/>
  <c r="H354" i="61" s="1"/>
  <c r="S356" i="61"/>
  <c r="Q356" i="60"/>
  <c r="R356" i="61"/>
  <c r="Q356" i="61"/>
  <c r="T356" i="60"/>
  <c r="H354" i="60" s="1"/>
  <c r="S356" i="60"/>
  <c r="R356" i="60"/>
  <c r="T356" i="59"/>
  <c r="H354" i="59" s="1"/>
  <c r="S356" i="59"/>
  <c r="R356" i="59"/>
  <c r="Q356" i="59"/>
  <c r="T356" i="58"/>
  <c r="H354" i="58" s="1"/>
  <c r="S356" i="58"/>
  <c r="R356" i="58"/>
  <c r="Q356" i="58"/>
  <c r="T356" i="57"/>
  <c r="H354" i="57" s="1"/>
  <c r="S356" i="57"/>
  <c r="R356" i="57"/>
  <c r="T356" i="56"/>
  <c r="H354" i="56" s="1"/>
  <c r="S356" i="56"/>
  <c r="R356" i="56"/>
  <c r="Q356" i="57"/>
  <c r="Q356" i="56"/>
  <c r="S356" i="25"/>
  <c r="R356" i="25"/>
  <c r="Q356" i="25"/>
  <c r="T356" i="25"/>
  <c r="H354" i="25" s="1"/>
  <c r="L230" i="55"/>
  <c r="S230" i="62"/>
  <c r="R230" i="62"/>
  <c r="Q230" i="62"/>
  <c r="S230" i="61"/>
  <c r="R230" i="61"/>
  <c r="Q230" i="61"/>
  <c r="Q230" i="60"/>
  <c r="S230" i="60"/>
  <c r="R230" i="60"/>
  <c r="S230" i="59"/>
  <c r="R230" i="59"/>
  <c r="S230" i="58"/>
  <c r="R230" i="58"/>
  <c r="Q230" i="58"/>
  <c r="Q230" i="59"/>
  <c r="S230" i="56"/>
  <c r="R230" i="56"/>
  <c r="S230" i="57"/>
  <c r="R230" i="57"/>
  <c r="Q230" i="56"/>
  <c r="Q230" i="57"/>
  <c r="R230" i="25"/>
  <c r="S230" i="25"/>
  <c r="Q230" i="25"/>
  <c r="E739" i="55"/>
  <c r="E739" i="25" s="1"/>
  <c r="H106" i="21"/>
  <c r="J607" i="58"/>
  <c r="J645" i="59"/>
  <c r="H101" i="21"/>
  <c r="E734" i="55"/>
  <c r="E734" i="25" s="1"/>
  <c r="G548" i="57"/>
  <c r="L50" i="55"/>
  <c r="Q50" i="62"/>
  <c r="S50" i="62"/>
  <c r="R50" i="62"/>
  <c r="S50" i="61"/>
  <c r="R50" i="61"/>
  <c r="Q50" i="61"/>
  <c r="S50" i="60"/>
  <c r="R50" i="60"/>
  <c r="Q50" i="60"/>
  <c r="S50" i="59"/>
  <c r="R50" i="59"/>
  <c r="Q50" i="58"/>
  <c r="Q50" i="59"/>
  <c r="S50" i="58"/>
  <c r="R50" i="58"/>
  <c r="Q50" i="56"/>
  <c r="S50" i="57"/>
  <c r="R50" i="57"/>
  <c r="Q50" i="57"/>
  <c r="S50" i="56"/>
  <c r="R50" i="56"/>
  <c r="S50" i="25"/>
  <c r="R50" i="25"/>
  <c r="Q50" i="25"/>
  <c r="J594" i="56"/>
  <c r="L128" i="55"/>
  <c r="S128" i="62"/>
  <c r="R128" i="62"/>
  <c r="Q128" i="62"/>
  <c r="S128" i="61"/>
  <c r="R128" i="61"/>
  <c r="Q128" i="61"/>
  <c r="R128" i="60"/>
  <c r="Q128" i="60"/>
  <c r="S128" i="60"/>
  <c r="S128" i="59"/>
  <c r="R128" i="59"/>
  <c r="Q128" i="59"/>
  <c r="S128" i="58"/>
  <c r="R128" i="58"/>
  <c r="Q128" i="58"/>
  <c r="Q128" i="56"/>
  <c r="S128" i="57"/>
  <c r="R128" i="57"/>
  <c r="Q128" i="57"/>
  <c r="S128" i="56"/>
  <c r="R128" i="56"/>
  <c r="R128" i="25"/>
  <c r="S128" i="25"/>
  <c r="Q128" i="25"/>
  <c r="L176" i="55"/>
  <c r="S176" i="62"/>
  <c r="Q176" i="62"/>
  <c r="R176" i="62"/>
  <c r="S176" i="61"/>
  <c r="R176" i="61"/>
  <c r="Q176" i="61"/>
  <c r="Q176" i="60"/>
  <c r="S176" i="60"/>
  <c r="Q176" i="59"/>
  <c r="R176" i="60"/>
  <c r="S176" i="59"/>
  <c r="S176" i="58"/>
  <c r="R176" i="58"/>
  <c r="Q176" i="58"/>
  <c r="R176" i="59"/>
  <c r="S176" i="56"/>
  <c r="R176" i="56"/>
  <c r="S176" i="57"/>
  <c r="R176" i="57"/>
  <c r="Q176" i="56"/>
  <c r="Q176" i="57"/>
  <c r="S176" i="25"/>
  <c r="R176" i="25"/>
  <c r="Q176" i="25"/>
  <c r="L254" i="55"/>
  <c r="R254" i="62"/>
  <c r="S254" i="62"/>
  <c r="Q254" i="62"/>
  <c r="S254" i="61"/>
  <c r="R254" i="61"/>
  <c r="Q254" i="61"/>
  <c r="S254" i="60"/>
  <c r="R254" i="60"/>
  <c r="Q254" i="59"/>
  <c r="Q254" i="60"/>
  <c r="S254" i="59"/>
  <c r="R254" i="59"/>
  <c r="R254" i="58"/>
  <c r="Q254" i="58"/>
  <c r="S254" i="58"/>
  <c r="S254" i="57"/>
  <c r="S254" i="56"/>
  <c r="R254" i="57"/>
  <c r="R254" i="56"/>
  <c r="Q254" i="57"/>
  <c r="Q254" i="56"/>
  <c r="R254" i="25"/>
  <c r="Q254" i="25"/>
  <c r="S254" i="25"/>
  <c r="L92" i="55"/>
  <c r="S92" i="62"/>
  <c r="R92" i="62"/>
  <c r="Q92" i="62"/>
  <c r="S92" i="61"/>
  <c r="R92" i="61"/>
  <c r="Q92" i="61"/>
  <c r="S92" i="60"/>
  <c r="R92" i="60"/>
  <c r="Q92" i="60"/>
  <c r="S92" i="59"/>
  <c r="R92" i="59"/>
  <c r="Q92" i="59"/>
  <c r="R92" i="58"/>
  <c r="S92" i="58"/>
  <c r="Q92" i="58"/>
  <c r="S92" i="57"/>
  <c r="R92" i="57"/>
  <c r="Q92" i="57"/>
  <c r="S92" i="56"/>
  <c r="R92" i="56"/>
  <c r="Q92" i="56"/>
  <c r="Q92" i="25"/>
  <c r="S92" i="25"/>
  <c r="R92" i="25"/>
  <c r="L384" i="55"/>
  <c r="T384" i="62"/>
  <c r="H382" i="62" s="1"/>
  <c r="R384" i="62"/>
  <c r="S384" i="62"/>
  <c r="Q384" i="62"/>
  <c r="S384" i="61"/>
  <c r="Q384" i="61"/>
  <c r="R384" i="61"/>
  <c r="T384" i="60"/>
  <c r="H382" i="60" s="1"/>
  <c r="S384" i="60"/>
  <c r="R384" i="60"/>
  <c r="R384" i="59"/>
  <c r="Q384" i="59"/>
  <c r="Q384" i="60"/>
  <c r="T384" i="59"/>
  <c r="H382" i="59" s="1"/>
  <c r="T384" i="61"/>
  <c r="H382" i="61" s="1"/>
  <c r="S384" i="59"/>
  <c r="T384" i="58"/>
  <c r="H382" i="58" s="1"/>
  <c r="S384" i="58"/>
  <c r="R384" i="58"/>
  <c r="Q384" i="58"/>
  <c r="Q384" i="57"/>
  <c r="S384" i="57"/>
  <c r="Q384" i="56"/>
  <c r="T384" i="57"/>
  <c r="H382" i="57" s="1"/>
  <c r="R384" i="57"/>
  <c r="S384" i="56"/>
  <c r="R384" i="56"/>
  <c r="T384" i="56"/>
  <c r="H382" i="56" s="1"/>
  <c r="S384" i="25"/>
  <c r="R384" i="25"/>
  <c r="Q384" i="25"/>
  <c r="T384" i="25"/>
  <c r="H382" i="25" s="1"/>
  <c r="L188" i="55"/>
  <c r="R188" i="62"/>
  <c r="Q188" i="62"/>
  <c r="S188" i="62"/>
  <c r="S188" i="61"/>
  <c r="R188" i="61"/>
  <c r="Q188" i="61"/>
  <c r="S188" i="60"/>
  <c r="R188" i="60"/>
  <c r="Q188" i="60"/>
  <c r="S188" i="59"/>
  <c r="R188" i="59"/>
  <c r="Q188" i="59"/>
  <c r="S188" i="58"/>
  <c r="R188" i="58"/>
  <c r="Q188" i="58"/>
  <c r="S188" i="57"/>
  <c r="R188" i="57"/>
  <c r="Q188" i="57"/>
  <c r="S188" i="56"/>
  <c r="Q188" i="56"/>
  <c r="R188" i="56"/>
  <c r="Q188" i="25"/>
  <c r="S188" i="25"/>
  <c r="R188" i="25"/>
  <c r="L284" i="55"/>
  <c r="Q284" i="62"/>
  <c r="S284" i="62"/>
  <c r="R284" i="62"/>
  <c r="S284" i="61"/>
  <c r="R284" i="61"/>
  <c r="Q284" i="61"/>
  <c r="S284" i="60"/>
  <c r="R284" i="60"/>
  <c r="Q284" i="60"/>
  <c r="Q284" i="59"/>
  <c r="S284" i="59"/>
  <c r="R284" i="59"/>
  <c r="S284" i="58"/>
  <c r="R284" i="58"/>
  <c r="Q284" i="58"/>
  <c r="Q284" i="57"/>
  <c r="S284" i="56"/>
  <c r="R284" i="56"/>
  <c r="S284" i="57"/>
  <c r="R284" i="57"/>
  <c r="Q284" i="56"/>
  <c r="Q284" i="25"/>
  <c r="S284" i="25"/>
  <c r="R284" i="25"/>
  <c r="J607" i="57"/>
  <c r="J607" i="60"/>
  <c r="J632" i="60"/>
  <c r="L98" i="55"/>
  <c r="S98" i="62"/>
  <c r="Q98" i="62"/>
  <c r="R98" i="62"/>
  <c r="S98" i="61"/>
  <c r="R98" i="61"/>
  <c r="Q98" i="61"/>
  <c r="R98" i="60"/>
  <c r="Q98" i="60"/>
  <c r="S98" i="60"/>
  <c r="S98" i="59"/>
  <c r="R98" i="59"/>
  <c r="Q98" i="59"/>
  <c r="Q98" i="58"/>
  <c r="S98" i="58"/>
  <c r="R98" i="58"/>
  <c r="Q98" i="56"/>
  <c r="S98" i="57"/>
  <c r="R98" i="57"/>
  <c r="Q98" i="57"/>
  <c r="S98" i="56"/>
  <c r="R98" i="56"/>
  <c r="Q98" i="25"/>
  <c r="R98" i="25"/>
  <c r="S98" i="25"/>
  <c r="J594" i="61"/>
  <c r="L328" i="55"/>
  <c r="T328" i="62"/>
  <c r="H326" i="62" s="1"/>
  <c r="S328" i="62"/>
  <c r="R328" i="62"/>
  <c r="Q328" i="62"/>
  <c r="T328" i="61"/>
  <c r="H326" i="61" s="1"/>
  <c r="S328" i="61"/>
  <c r="R328" i="61"/>
  <c r="Q328" i="61"/>
  <c r="R328" i="60"/>
  <c r="Q328" i="60"/>
  <c r="T328" i="60"/>
  <c r="H326" i="60" s="1"/>
  <c r="S328" i="60"/>
  <c r="T328" i="59"/>
  <c r="H326" i="59" s="1"/>
  <c r="S328" i="59"/>
  <c r="R328" i="59"/>
  <c r="Q328" i="59"/>
  <c r="T328" i="58"/>
  <c r="H326" i="58" s="1"/>
  <c r="S328" i="58"/>
  <c r="T328" i="57"/>
  <c r="H326" i="57" s="1"/>
  <c r="S328" i="57"/>
  <c r="R328" i="58"/>
  <c r="R328" i="57"/>
  <c r="Q328" i="58"/>
  <c r="Q328" i="57"/>
  <c r="Q328" i="56"/>
  <c r="S328" i="56"/>
  <c r="T328" i="56"/>
  <c r="H326" i="56" s="1"/>
  <c r="R328" i="56"/>
  <c r="R328" i="25"/>
  <c r="S328" i="25"/>
  <c r="T328" i="25"/>
  <c r="H326" i="25" s="1"/>
  <c r="Q328" i="25"/>
  <c r="S416" i="25"/>
  <c r="T416" i="62"/>
  <c r="H414" i="62" s="1"/>
  <c r="S416" i="62"/>
  <c r="R416" i="62"/>
  <c r="Q416" i="62"/>
  <c r="Q416" i="61"/>
  <c r="T416" i="61"/>
  <c r="H414" i="61" s="1"/>
  <c r="S416" i="61"/>
  <c r="R416" i="61"/>
  <c r="R416" i="60"/>
  <c r="Q416" i="60"/>
  <c r="T416" i="60"/>
  <c r="H414" i="60" s="1"/>
  <c r="S416" i="60"/>
  <c r="Q416" i="59"/>
  <c r="T416" i="59"/>
  <c r="H414" i="59" s="1"/>
  <c r="S416" i="59"/>
  <c r="R416" i="59"/>
  <c r="T416" i="58"/>
  <c r="H414" i="58" s="1"/>
  <c r="S416" i="58"/>
  <c r="R416" i="58"/>
  <c r="Q416" i="58"/>
  <c r="R416" i="57"/>
  <c r="Q416" i="57"/>
  <c r="T416" i="57"/>
  <c r="H414" i="57" s="1"/>
  <c r="S416" i="57"/>
  <c r="T416" i="56"/>
  <c r="H414" i="56" s="1"/>
  <c r="S416" i="56"/>
  <c r="Q416" i="56"/>
  <c r="R416" i="56"/>
  <c r="L416" i="55"/>
  <c r="T416" i="25"/>
  <c r="H414" i="25" s="1"/>
  <c r="Q416" i="25"/>
  <c r="R416" i="25"/>
  <c r="F547" i="58"/>
  <c r="F471" i="58"/>
  <c r="L409" i="55"/>
  <c r="T409" i="62"/>
  <c r="H407" i="62" s="1"/>
  <c r="R409" i="62"/>
  <c r="S409" i="62"/>
  <c r="Q409" i="62"/>
  <c r="T409" i="61"/>
  <c r="H407" i="61" s="1"/>
  <c r="R409" i="61"/>
  <c r="Q409" i="61"/>
  <c r="S409" i="61"/>
  <c r="T409" i="60"/>
  <c r="H407" i="60" s="1"/>
  <c r="R409" i="60"/>
  <c r="Q409" i="60"/>
  <c r="S409" i="60"/>
  <c r="T409" i="59"/>
  <c r="H407" i="59" s="1"/>
  <c r="S409" i="59"/>
  <c r="R409" i="59"/>
  <c r="Q409" i="59"/>
  <c r="S409" i="58"/>
  <c r="R409" i="58"/>
  <c r="Q409" i="58"/>
  <c r="T409" i="57"/>
  <c r="H407" i="57" s="1"/>
  <c r="T409" i="58"/>
  <c r="H407" i="58" s="1"/>
  <c r="S409" i="57"/>
  <c r="R409" i="57"/>
  <c r="S409" i="56"/>
  <c r="R409" i="56"/>
  <c r="Q409" i="56"/>
  <c r="Q409" i="57"/>
  <c r="T409" i="56"/>
  <c r="H407" i="56" s="1"/>
  <c r="S409" i="25"/>
  <c r="Q409" i="25"/>
  <c r="T409" i="25"/>
  <c r="H407" i="25" s="1"/>
  <c r="R409" i="25"/>
  <c r="L363" i="55"/>
  <c r="T363" i="62"/>
  <c r="H361" i="62" s="1"/>
  <c r="S363" i="62"/>
  <c r="R363" i="62"/>
  <c r="Q363" i="62"/>
  <c r="Q363" i="61"/>
  <c r="T363" i="61"/>
  <c r="H361" i="61" s="1"/>
  <c r="S363" i="61"/>
  <c r="R363" i="61"/>
  <c r="S363" i="60"/>
  <c r="R363" i="60"/>
  <c r="Q363" i="60"/>
  <c r="T363" i="60"/>
  <c r="H361" i="60" s="1"/>
  <c r="Q363" i="59"/>
  <c r="T363" i="59"/>
  <c r="H361" i="59" s="1"/>
  <c r="S363" i="59"/>
  <c r="R363" i="59"/>
  <c r="T363" i="58"/>
  <c r="H361" i="58" s="1"/>
  <c r="S363" i="58"/>
  <c r="R363" i="58"/>
  <c r="Q363" i="58"/>
  <c r="Q363" i="57"/>
  <c r="T363" i="57"/>
  <c r="H361" i="57" s="1"/>
  <c r="S363" i="57"/>
  <c r="T363" i="56"/>
  <c r="H361" i="56" s="1"/>
  <c r="R363" i="57"/>
  <c r="R363" i="56"/>
  <c r="S363" i="56"/>
  <c r="Q363" i="56"/>
  <c r="R363" i="25"/>
  <c r="Q363" i="25"/>
  <c r="T363" i="25"/>
  <c r="H361" i="25" s="1"/>
  <c r="S363" i="25"/>
  <c r="L74" i="55"/>
  <c r="R74" i="62"/>
  <c r="Q74" i="62"/>
  <c r="S74" i="62"/>
  <c r="S74" i="61"/>
  <c r="R74" i="61"/>
  <c r="Q74" i="61"/>
  <c r="S74" i="60"/>
  <c r="R74" i="60"/>
  <c r="Q74" i="60"/>
  <c r="S74" i="59"/>
  <c r="R74" i="59"/>
  <c r="Q74" i="59"/>
  <c r="S74" i="58"/>
  <c r="R74" i="58"/>
  <c r="Q74" i="58"/>
  <c r="Q74" i="57"/>
  <c r="S74" i="57"/>
  <c r="R74" i="56"/>
  <c r="R74" i="57"/>
  <c r="S74" i="56"/>
  <c r="Q74" i="56"/>
  <c r="R74" i="25"/>
  <c r="Q74" i="25"/>
  <c r="S74" i="25"/>
  <c r="L38" i="55"/>
  <c r="S38" i="62"/>
  <c r="R38" i="62"/>
  <c r="S38" i="61"/>
  <c r="R38" i="61"/>
  <c r="Q38" i="61"/>
  <c r="Q38" i="62"/>
  <c r="S38" i="60"/>
  <c r="R38" i="60"/>
  <c r="Q38" i="60"/>
  <c r="S38" i="59"/>
  <c r="R38" i="59"/>
  <c r="Q38" i="59"/>
  <c r="S38" i="58"/>
  <c r="R38" i="58"/>
  <c r="Q38" i="58"/>
  <c r="S38" i="57"/>
  <c r="R38" i="57"/>
  <c r="Q38" i="57"/>
  <c r="S38" i="56"/>
  <c r="R38" i="56"/>
  <c r="Q38" i="56"/>
  <c r="Q38" i="25"/>
  <c r="S38" i="25"/>
  <c r="R38" i="25"/>
  <c r="L236" i="55"/>
  <c r="S236" i="62"/>
  <c r="R236" i="62"/>
  <c r="Q236" i="62"/>
  <c r="Q236" i="61"/>
  <c r="R236" i="61"/>
  <c r="Q236" i="60"/>
  <c r="S236" i="60"/>
  <c r="R236" i="60"/>
  <c r="S236" i="61"/>
  <c r="S236" i="59"/>
  <c r="R236" i="59"/>
  <c r="Q236" i="59"/>
  <c r="S236" i="58"/>
  <c r="R236" i="58"/>
  <c r="Q236" i="58"/>
  <c r="R236" i="57"/>
  <c r="Q236" i="57"/>
  <c r="R236" i="56"/>
  <c r="S236" i="57"/>
  <c r="S236" i="56"/>
  <c r="Q236" i="56"/>
  <c r="R236" i="25"/>
  <c r="Q236" i="25"/>
  <c r="S236" i="25"/>
  <c r="L290" i="55"/>
  <c r="R290" i="62"/>
  <c r="Q290" i="62"/>
  <c r="S290" i="62"/>
  <c r="S290" i="61"/>
  <c r="R290" i="61"/>
  <c r="Q290" i="61"/>
  <c r="S290" i="60"/>
  <c r="R290" i="60"/>
  <c r="R290" i="59"/>
  <c r="Q290" i="60"/>
  <c r="Q290" i="59"/>
  <c r="S290" i="59"/>
  <c r="S290" i="58"/>
  <c r="R290" i="58"/>
  <c r="Q290" i="58"/>
  <c r="R290" i="57"/>
  <c r="Q290" i="57"/>
  <c r="S290" i="57"/>
  <c r="R290" i="56"/>
  <c r="S290" i="56"/>
  <c r="Q290" i="56"/>
  <c r="S290" i="25"/>
  <c r="Q290" i="25"/>
  <c r="R290" i="25"/>
  <c r="L182" i="55"/>
  <c r="Q182" i="62"/>
  <c r="S182" i="62"/>
  <c r="R182" i="62"/>
  <c r="S182" i="61"/>
  <c r="R182" i="61"/>
  <c r="Q182" i="61"/>
  <c r="R182" i="60"/>
  <c r="Q182" i="60"/>
  <c r="S182" i="60"/>
  <c r="S182" i="59"/>
  <c r="R182" i="59"/>
  <c r="Q182" i="59"/>
  <c r="S182" i="58"/>
  <c r="R182" i="58"/>
  <c r="Q182" i="58"/>
  <c r="R182" i="57"/>
  <c r="Q182" i="57"/>
  <c r="R182" i="56"/>
  <c r="S182" i="56"/>
  <c r="Q182" i="56"/>
  <c r="S182" i="57"/>
  <c r="Q182" i="25"/>
  <c r="S182" i="25"/>
  <c r="R182" i="25"/>
  <c r="G472" i="56"/>
  <c r="G472" i="61"/>
  <c r="G472" i="62"/>
  <c r="J645" i="58"/>
  <c r="J645" i="62"/>
  <c r="E738" i="55"/>
  <c r="E738" i="25" s="1"/>
  <c r="H105" i="21"/>
  <c r="L272" i="55"/>
  <c r="S272" i="62"/>
  <c r="R272" i="62"/>
  <c r="Q272" i="62"/>
  <c r="S272" i="61"/>
  <c r="R272" i="61"/>
  <c r="Q272" i="61"/>
  <c r="S272" i="60"/>
  <c r="R272" i="60"/>
  <c r="Q272" i="60"/>
  <c r="S272" i="59"/>
  <c r="R272" i="59"/>
  <c r="Q272" i="59"/>
  <c r="S272" i="58"/>
  <c r="R272" i="58"/>
  <c r="R272" i="57"/>
  <c r="Q272" i="56"/>
  <c r="Q272" i="57"/>
  <c r="Q272" i="58"/>
  <c r="S272" i="56"/>
  <c r="R272" i="56"/>
  <c r="S272" i="57"/>
  <c r="R272" i="25"/>
  <c r="S272" i="25"/>
  <c r="Q272" i="25"/>
  <c r="L212" i="55"/>
  <c r="S212" i="62"/>
  <c r="Q212" i="62"/>
  <c r="R212" i="62"/>
  <c r="S212" i="61"/>
  <c r="R212" i="61"/>
  <c r="Q212" i="61"/>
  <c r="Q212" i="60"/>
  <c r="S212" i="60"/>
  <c r="R212" i="60"/>
  <c r="S212" i="59"/>
  <c r="R212" i="59"/>
  <c r="Q212" i="59"/>
  <c r="S212" i="58"/>
  <c r="R212" i="58"/>
  <c r="Q212" i="58"/>
  <c r="S212" i="57"/>
  <c r="R212" i="57"/>
  <c r="Q212" i="57"/>
  <c r="S212" i="56"/>
  <c r="R212" i="56"/>
  <c r="Q212" i="56"/>
  <c r="Q212" i="25"/>
  <c r="R212" i="25"/>
  <c r="S212" i="25"/>
  <c r="L224" i="55"/>
  <c r="S224" i="62"/>
  <c r="R224" i="62"/>
  <c r="Q224" i="62"/>
  <c r="S224" i="61"/>
  <c r="R224" i="61"/>
  <c r="Q224" i="61"/>
  <c r="Q224" i="60"/>
  <c r="R224" i="60"/>
  <c r="S224" i="59"/>
  <c r="R224" i="59"/>
  <c r="Q224" i="59"/>
  <c r="S224" i="60"/>
  <c r="Q224" i="58"/>
  <c r="S224" i="58"/>
  <c r="S224" i="56"/>
  <c r="R224" i="56"/>
  <c r="Q224" i="56"/>
  <c r="S224" i="57"/>
  <c r="R224" i="58"/>
  <c r="R224" i="57"/>
  <c r="Q224" i="57"/>
  <c r="Q224" i="25"/>
  <c r="S224" i="25"/>
  <c r="R224" i="25"/>
  <c r="L391" i="55"/>
  <c r="T391" i="62"/>
  <c r="H389" i="62" s="1"/>
  <c r="S391" i="62"/>
  <c r="R391" i="62"/>
  <c r="Q391" i="62"/>
  <c r="T391" i="61"/>
  <c r="H389" i="61" s="1"/>
  <c r="S391" i="61"/>
  <c r="R391" i="61"/>
  <c r="Q391" i="61"/>
  <c r="T391" i="60"/>
  <c r="H389" i="60" s="1"/>
  <c r="S391" i="60"/>
  <c r="R391" i="60"/>
  <c r="Q391" i="60"/>
  <c r="T391" i="59"/>
  <c r="H389" i="59" s="1"/>
  <c r="S391" i="59"/>
  <c r="R391" i="59"/>
  <c r="Q391" i="59"/>
  <c r="Q391" i="58"/>
  <c r="T391" i="58"/>
  <c r="H389" i="58" s="1"/>
  <c r="T391" i="57"/>
  <c r="H389" i="57" s="1"/>
  <c r="S391" i="57"/>
  <c r="R391" i="57"/>
  <c r="S391" i="58"/>
  <c r="Q391" i="57"/>
  <c r="R391" i="58"/>
  <c r="T391" i="56"/>
  <c r="H389" i="56" s="1"/>
  <c r="S391" i="56"/>
  <c r="R391" i="56"/>
  <c r="Q391" i="56"/>
  <c r="R391" i="25"/>
  <c r="Q391" i="25"/>
  <c r="T391" i="25"/>
  <c r="H389" i="25" s="1"/>
  <c r="S391" i="25"/>
  <c r="L370" i="55"/>
  <c r="Q370" i="62"/>
  <c r="S370" i="62"/>
  <c r="R370" i="62"/>
  <c r="T370" i="62"/>
  <c r="H368" i="62" s="1"/>
  <c r="S370" i="61"/>
  <c r="R370" i="61"/>
  <c r="Q370" i="61"/>
  <c r="T370" i="61"/>
  <c r="H368" i="61" s="1"/>
  <c r="S370" i="60"/>
  <c r="R370" i="60"/>
  <c r="T370" i="60"/>
  <c r="H368" i="60" s="1"/>
  <c r="Q370" i="60"/>
  <c r="T370" i="59"/>
  <c r="H368" i="59" s="1"/>
  <c r="S370" i="59"/>
  <c r="R370" i="59"/>
  <c r="Q370" i="59"/>
  <c r="R370" i="58"/>
  <c r="Q370" i="58"/>
  <c r="S370" i="58"/>
  <c r="S370" i="57"/>
  <c r="R370" i="57"/>
  <c r="Q370" i="57"/>
  <c r="T370" i="58"/>
  <c r="H368" i="58" s="1"/>
  <c r="R370" i="56"/>
  <c r="Q370" i="56"/>
  <c r="T370" i="57"/>
  <c r="H368" i="57" s="1"/>
  <c r="T370" i="56"/>
  <c r="H368" i="56" s="1"/>
  <c r="S370" i="56"/>
  <c r="T370" i="25"/>
  <c r="H368" i="25" s="1"/>
  <c r="S370" i="25"/>
  <c r="R370" i="25"/>
  <c r="Q370" i="25"/>
  <c r="L134" i="55"/>
  <c r="S134" i="62"/>
  <c r="R134" i="62"/>
  <c r="Q134" i="62"/>
  <c r="S134" i="61"/>
  <c r="R134" i="61"/>
  <c r="Q134" i="61"/>
  <c r="S134" i="60"/>
  <c r="R134" i="60"/>
  <c r="Q134" i="60"/>
  <c r="S134" i="59"/>
  <c r="R134" i="59"/>
  <c r="Q134" i="59"/>
  <c r="S134" i="58"/>
  <c r="R134" i="58"/>
  <c r="Q134" i="58"/>
  <c r="S134" i="56"/>
  <c r="R134" i="56"/>
  <c r="Q134" i="56"/>
  <c r="S134" i="57"/>
  <c r="R134" i="57"/>
  <c r="Q134" i="57"/>
  <c r="Q134" i="25"/>
  <c r="R134" i="25"/>
  <c r="S134" i="25"/>
  <c r="G472" i="58"/>
  <c r="L248" i="55"/>
  <c r="S248" i="62"/>
  <c r="Q248" i="62"/>
  <c r="R248" i="62"/>
  <c r="S248" i="61"/>
  <c r="R248" i="61"/>
  <c r="Q248" i="61"/>
  <c r="S248" i="60"/>
  <c r="R248" i="60"/>
  <c r="Q248" i="60"/>
  <c r="S248" i="59"/>
  <c r="R248" i="59"/>
  <c r="Q248" i="59"/>
  <c r="S248" i="58"/>
  <c r="R248" i="58"/>
  <c r="S248" i="57"/>
  <c r="R248" i="56"/>
  <c r="R248" i="57"/>
  <c r="Q248" i="56"/>
  <c r="Q248" i="57"/>
  <c r="Q248" i="58"/>
  <c r="S248" i="56"/>
  <c r="S248" i="25"/>
  <c r="R248" i="25"/>
  <c r="Q248" i="25"/>
  <c r="J645" i="56"/>
  <c r="H103" i="21"/>
  <c r="E736" i="55"/>
  <c r="E736" i="25" s="1"/>
  <c r="G548" i="60"/>
  <c r="E545" i="62"/>
  <c r="L80" i="55"/>
  <c r="S80" i="62"/>
  <c r="R80" i="62"/>
  <c r="Q80" i="62"/>
  <c r="S80" i="61"/>
  <c r="R80" i="61"/>
  <c r="Q80" i="61"/>
  <c r="S80" i="60"/>
  <c r="R80" i="60"/>
  <c r="Q80" i="60"/>
  <c r="R80" i="59"/>
  <c r="Q80" i="59"/>
  <c r="S80" i="58"/>
  <c r="R80" i="58"/>
  <c r="Q80" i="58"/>
  <c r="S80" i="59"/>
  <c r="R80" i="57"/>
  <c r="Q80" i="56"/>
  <c r="Q80" i="57"/>
  <c r="S80" i="56"/>
  <c r="R80" i="56"/>
  <c r="S80" i="57"/>
  <c r="S80" i="25"/>
  <c r="Q80" i="25"/>
  <c r="R80" i="25"/>
  <c r="L377" i="55"/>
  <c r="T377" i="62"/>
  <c r="H375" i="62" s="1"/>
  <c r="S377" i="62"/>
  <c r="R377" i="62"/>
  <c r="Q377" i="62"/>
  <c r="Q377" i="61"/>
  <c r="T377" i="61"/>
  <c r="H375" i="61" s="1"/>
  <c r="S377" i="61"/>
  <c r="R377" i="61"/>
  <c r="R377" i="60"/>
  <c r="Q377" i="60"/>
  <c r="T377" i="60"/>
  <c r="H375" i="60" s="1"/>
  <c r="S377" i="60"/>
  <c r="T377" i="59"/>
  <c r="H375" i="59" s="1"/>
  <c r="S377" i="59"/>
  <c r="R377" i="59"/>
  <c r="Q377" i="59"/>
  <c r="T377" i="58"/>
  <c r="H375" i="58" s="1"/>
  <c r="S377" i="58"/>
  <c r="R377" i="58"/>
  <c r="Q377" i="58"/>
  <c r="T377" i="57"/>
  <c r="H375" i="57" s="1"/>
  <c r="S377" i="57"/>
  <c r="Q377" i="57"/>
  <c r="T377" i="56"/>
  <c r="H375" i="56" s="1"/>
  <c r="S377" i="56"/>
  <c r="R377" i="57"/>
  <c r="R377" i="56"/>
  <c r="Q377" i="56"/>
  <c r="T377" i="25"/>
  <c r="H375" i="25" s="1"/>
  <c r="S377" i="25"/>
  <c r="R377" i="25"/>
  <c r="Q377" i="25"/>
  <c r="F471" i="56"/>
  <c r="L266" i="55"/>
  <c r="S266" i="62"/>
  <c r="R266" i="62"/>
  <c r="Q266" i="62"/>
  <c r="S266" i="61"/>
  <c r="R266" i="61"/>
  <c r="Q266" i="61"/>
  <c r="S266" i="60"/>
  <c r="R266" i="60"/>
  <c r="Q266" i="60"/>
  <c r="S266" i="59"/>
  <c r="Q266" i="59"/>
  <c r="R266" i="59"/>
  <c r="S266" i="58"/>
  <c r="R266" i="58"/>
  <c r="Q266" i="58"/>
  <c r="Q266" i="57"/>
  <c r="S266" i="56"/>
  <c r="S266" i="57"/>
  <c r="Q266" i="56"/>
  <c r="R266" i="57"/>
  <c r="R266" i="56"/>
  <c r="Q266" i="25"/>
  <c r="R266" i="25"/>
  <c r="S266" i="25"/>
  <c r="L56" i="55"/>
  <c r="S56" i="62"/>
  <c r="R56" i="62"/>
  <c r="Q56" i="62"/>
  <c r="S56" i="61"/>
  <c r="R56" i="61"/>
  <c r="Q56" i="61"/>
  <c r="R56" i="60"/>
  <c r="Q56" i="60"/>
  <c r="S56" i="60"/>
  <c r="Q56" i="59"/>
  <c r="S56" i="59"/>
  <c r="R56" i="58"/>
  <c r="R56" i="59"/>
  <c r="S56" i="58"/>
  <c r="Q56" i="58"/>
  <c r="S56" i="56"/>
  <c r="R56" i="56"/>
  <c r="Q56" i="56"/>
  <c r="S56" i="57"/>
  <c r="R56" i="57"/>
  <c r="Q56" i="57"/>
  <c r="Q56" i="25"/>
  <c r="R56" i="25"/>
  <c r="S56" i="25"/>
  <c r="L140" i="55"/>
  <c r="R140" i="62"/>
  <c r="S140" i="62"/>
  <c r="Q140" i="61"/>
  <c r="Q140" i="62"/>
  <c r="S140" i="61"/>
  <c r="R140" i="61"/>
  <c r="S140" i="60"/>
  <c r="R140" i="60"/>
  <c r="Q140" i="60"/>
  <c r="S140" i="59"/>
  <c r="R140" i="59"/>
  <c r="Q140" i="59"/>
  <c r="S140" i="58"/>
  <c r="R140" i="58"/>
  <c r="Q140" i="58"/>
  <c r="S140" i="57"/>
  <c r="R140" i="57"/>
  <c r="Q140" i="57"/>
  <c r="S140" i="56"/>
  <c r="R140" i="56"/>
  <c r="Q140" i="56"/>
  <c r="R140" i="25"/>
  <c r="Q140" i="25"/>
  <c r="S140" i="25"/>
  <c r="L206" i="55"/>
  <c r="S206" i="62"/>
  <c r="R206" i="62"/>
  <c r="Q206" i="62"/>
  <c r="R206" i="61"/>
  <c r="Q206" i="61"/>
  <c r="S206" i="61"/>
  <c r="S206" i="60"/>
  <c r="R206" i="60"/>
  <c r="Q206" i="60"/>
  <c r="S206" i="59"/>
  <c r="R206" i="59"/>
  <c r="Q206" i="59"/>
  <c r="S206" i="58"/>
  <c r="R206" i="58"/>
  <c r="Q206" i="58"/>
  <c r="R206" i="57"/>
  <c r="R206" i="56"/>
  <c r="Q206" i="57"/>
  <c r="Q206" i="56"/>
  <c r="S206" i="57"/>
  <c r="S206" i="56"/>
  <c r="Q206" i="25"/>
  <c r="S206" i="25"/>
  <c r="R206" i="25"/>
  <c r="L335" i="55"/>
  <c r="T335" i="62"/>
  <c r="H333" i="62" s="1"/>
  <c r="S335" i="62"/>
  <c r="Q335" i="62"/>
  <c r="R335" i="62"/>
  <c r="T335" i="61"/>
  <c r="H333" i="61" s="1"/>
  <c r="S335" i="61"/>
  <c r="R335" i="61"/>
  <c r="Q335" i="61"/>
  <c r="S335" i="60"/>
  <c r="R335" i="60"/>
  <c r="Q335" i="60"/>
  <c r="T335" i="59"/>
  <c r="H333" i="59" s="1"/>
  <c r="S335" i="59"/>
  <c r="R335" i="59"/>
  <c r="Q335" i="59"/>
  <c r="T335" i="60"/>
  <c r="H333" i="60" s="1"/>
  <c r="T335" i="58"/>
  <c r="H333" i="58" s="1"/>
  <c r="S335" i="58"/>
  <c r="R335" i="58"/>
  <c r="Q335" i="58"/>
  <c r="T335" i="57"/>
  <c r="H333" i="57" s="1"/>
  <c r="R335" i="57"/>
  <c r="T335" i="56"/>
  <c r="H333" i="56" s="1"/>
  <c r="Q335" i="57"/>
  <c r="S335" i="56"/>
  <c r="R335" i="56"/>
  <c r="Q335" i="56"/>
  <c r="S335" i="57"/>
  <c r="R335" i="25"/>
  <c r="Q335" i="25"/>
  <c r="T335" i="25"/>
  <c r="H333" i="25" s="1"/>
  <c r="S335" i="25"/>
  <c r="F547" i="61"/>
  <c r="L86" i="55"/>
  <c r="S86" i="62"/>
  <c r="R86" i="62"/>
  <c r="Q86" i="62"/>
  <c r="S86" i="61"/>
  <c r="R86" i="61"/>
  <c r="Q86" i="61"/>
  <c r="S86" i="60"/>
  <c r="R86" i="60"/>
  <c r="Q86" i="60"/>
  <c r="S86" i="59"/>
  <c r="R86" i="59"/>
  <c r="Q86" i="59"/>
  <c r="S86" i="58"/>
  <c r="R86" i="58"/>
  <c r="Q86" i="58"/>
  <c r="S86" i="57"/>
  <c r="S86" i="56"/>
  <c r="R86" i="57"/>
  <c r="R86" i="56"/>
  <c r="Q86" i="57"/>
  <c r="Q86" i="56"/>
  <c r="R86" i="25"/>
  <c r="S86" i="25"/>
  <c r="Q86" i="25"/>
  <c r="J607" i="61"/>
  <c r="J645" i="57"/>
  <c r="J645" i="61"/>
  <c r="J632" i="58"/>
  <c r="J632" i="62"/>
  <c r="E737" i="55"/>
  <c r="E737" i="25" s="1"/>
  <c r="H104" i="21"/>
  <c r="J595" i="58"/>
  <c r="J595" i="59"/>
  <c r="U510" i="62"/>
  <c r="U59" i="62"/>
  <c r="U475" i="62"/>
  <c r="U381" i="62"/>
  <c r="U149" i="62"/>
  <c r="U353" i="62"/>
  <c r="U311" i="62"/>
  <c r="U441" i="62"/>
  <c r="U281" i="62"/>
  <c r="U388" i="62"/>
  <c r="U83" i="62"/>
  <c r="U275" i="62"/>
  <c r="U332" i="62"/>
  <c r="U524" i="62"/>
  <c r="U287" i="62"/>
  <c r="U119" i="62"/>
  <c r="U420" i="62"/>
  <c r="U197" i="62"/>
  <c r="U191" i="62"/>
  <c r="U257" i="62"/>
  <c r="U239" i="62"/>
  <c r="U71" i="62"/>
  <c r="U482" i="62"/>
  <c r="U233" i="62"/>
  <c r="U269" i="62"/>
  <c r="U360" i="62"/>
  <c r="U503" i="62"/>
  <c r="U339" i="62"/>
  <c r="U143" i="62"/>
  <c r="U263" i="62"/>
  <c r="U346" i="62"/>
  <c r="U221" i="62"/>
  <c r="U131" i="62"/>
  <c r="U125" i="62"/>
  <c r="U299" i="62"/>
  <c r="U374" i="62"/>
  <c r="U462" i="62"/>
  <c r="U155" i="62"/>
  <c r="U531" i="62"/>
  <c r="U203" i="62"/>
  <c r="U538" i="62"/>
  <c r="U325" i="62"/>
  <c r="U434" i="62"/>
  <c r="U448" i="62"/>
  <c r="U496" i="62"/>
  <c r="U35" i="62"/>
  <c r="U101" i="62"/>
  <c r="U77" i="62"/>
  <c r="U517" i="62"/>
  <c r="U367" i="62"/>
  <c r="U17" i="62"/>
  <c r="U489" i="62"/>
  <c r="U413" i="62"/>
  <c r="U406" i="62"/>
  <c r="E318" i="62"/>
  <c r="U29" i="61"/>
  <c r="E469" i="61"/>
  <c r="U203" i="61"/>
  <c r="U155" i="61"/>
  <c r="U77" i="61"/>
  <c r="U332" i="61"/>
  <c r="U434" i="61"/>
  <c r="U263" i="61"/>
  <c r="U496" i="61"/>
  <c r="U531" i="61"/>
  <c r="U113" i="61"/>
  <c r="U353" i="61"/>
  <c r="U538" i="61"/>
  <c r="U251" i="61"/>
  <c r="U293" i="61"/>
  <c r="U427" i="61"/>
  <c r="U101" i="61"/>
  <c r="U41" i="61"/>
  <c r="U227" i="61"/>
  <c r="U95" i="61"/>
  <c r="U420" i="61"/>
  <c r="U510" i="61"/>
  <c r="U191" i="61"/>
  <c r="U462" i="61"/>
  <c r="U517" i="61"/>
  <c r="U89" i="61"/>
  <c r="U388" i="61"/>
  <c r="U209" i="61"/>
  <c r="U381" i="61"/>
  <c r="U374" i="61"/>
  <c r="U149" i="61"/>
  <c r="U215" i="61"/>
  <c r="U339" i="61"/>
  <c r="U524" i="61"/>
  <c r="U475" i="61"/>
  <c r="U305" i="61"/>
  <c r="U287" i="61"/>
  <c r="U455" i="61"/>
  <c r="U325" i="61"/>
  <c r="U53" i="61"/>
  <c r="U257" i="61"/>
  <c r="U83" i="61"/>
  <c r="U131" i="61"/>
  <c r="U173" i="61"/>
  <c r="U269" i="61"/>
  <c r="U143" i="61"/>
  <c r="U448" i="61"/>
  <c r="U503" i="61"/>
  <c r="U35" i="61"/>
  <c r="U179" i="61"/>
  <c r="U167" i="61"/>
  <c r="U197" i="61"/>
  <c r="U441" i="61"/>
  <c r="U299" i="61"/>
  <c r="U263" i="60"/>
  <c r="U388" i="60"/>
  <c r="U332" i="60"/>
  <c r="U107" i="60"/>
  <c r="U434" i="60"/>
  <c r="U441" i="60"/>
  <c r="U475" i="60"/>
  <c r="U53" i="60"/>
  <c r="U374" i="60"/>
  <c r="U89" i="60"/>
  <c r="U399" i="60"/>
  <c r="U531" i="60"/>
  <c r="U406" i="60"/>
  <c r="U462" i="60"/>
  <c r="U496" i="60"/>
  <c r="U510" i="60"/>
  <c r="U95" i="60"/>
  <c r="U517" i="60"/>
  <c r="U101" i="60"/>
  <c r="U125" i="60"/>
  <c r="U221" i="60"/>
  <c r="U524" i="60"/>
  <c r="U367" i="60"/>
  <c r="U113" i="60"/>
  <c r="U503" i="60"/>
  <c r="U325" i="60"/>
  <c r="U149" i="60"/>
  <c r="U455" i="60"/>
  <c r="U538" i="60"/>
  <c r="U23" i="60"/>
  <c r="U233" i="60"/>
  <c r="U293" i="60"/>
  <c r="U427" i="60"/>
  <c r="U305" i="60"/>
  <c r="U41" i="60"/>
  <c r="U311" i="60"/>
  <c r="U381" i="60"/>
  <c r="U65" i="60"/>
  <c r="U161" i="60"/>
  <c r="U413" i="60"/>
  <c r="U209" i="60"/>
  <c r="U420" i="60"/>
  <c r="U173" i="60"/>
  <c r="U517" i="59"/>
  <c r="U257" i="59"/>
  <c r="U482" i="59"/>
  <c r="U233" i="59"/>
  <c r="U131" i="59"/>
  <c r="U325" i="59"/>
  <c r="U538" i="59"/>
  <c r="U353" i="59"/>
  <c r="U203" i="59"/>
  <c r="U161" i="59"/>
  <c r="U413" i="59"/>
  <c r="U179" i="59"/>
  <c r="U287" i="59"/>
  <c r="U524" i="59"/>
  <c r="U215" i="59"/>
  <c r="U41" i="59"/>
  <c r="U191" i="59"/>
  <c r="U125" i="59"/>
  <c r="U245" i="59"/>
  <c r="U531" i="59"/>
  <c r="U275" i="59"/>
  <c r="U167" i="59"/>
  <c r="U65" i="59"/>
  <c r="U281" i="59"/>
  <c r="U113" i="59"/>
  <c r="U332" i="59"/>
  <c r="U83" i="59"/>
  <c r="U251" i="59"/>
  <c r="U367" i="59"/>
  <c r="U143" i="59"/>
  <c r="U305" i="59"/>
  <c r="U209" i="59"/>
  <c r="U29" i="59"/>
  <c r="U496" i="59"/>
  <c r="U47" i="59"/>
  <c r="U119" i="59"/>
  <c r="U101" i="59"/>
  <c r="U149" i="59"/>
  <c r="U441" i="59"/>
  <c r="U388" i="59"/>
  <c r="U95" i="59"/>
  <c r="U185" i="59"/>
  <c r="U23" i="59"/>
  <c r="U503" i="59"/>
  <c r="U299" i="59"/>
  <c r="U406" i="59"/>
  <c r="U227" i="59"/>
  <c r="U107" i="59"/>
  <c r="E469" i="59"/>
  <c r="U77" i="59"/>
  <c r="U448" i="59"/>
  <c r="U53" i="59"/>
  <c r="U360" i="59"/>
  <c r="U71" i="59"/>
  <c r="U381" i="59"/>
  <c r="U17" i="59"/>
  <c r="U155" i="59"/>
  <c r="U23" i="58"/>
  <c r="U197" i="58"/>
  <c r="U475" i="58"/>
  <c r="U191" i="58"/>
  <c r="U367" i="58"/>
  <c r="U482" i="58"/>
  <c r="U305" i="58"/>
  <c r="U427" i="58"/>
  <c r="U293" i="58"/>
  <c r="U388" i="58"/>
  <c r="U257" i="58"/>
  <c r="U209" i="58"/>
  <c r="U420" i="58"/>
  <c r="U263" i="58"/>
  <c r="U374" i="58"/>
  <c r="U287" i="58"/>
  <c r="U161" i="58"/>
  <c r="U332" i="58"/>
  <c r="U89" i="58"/>
  <c r="U101" i="58"/>
  <c r="U489" i="58"/>
  <c r="U406" i="58"/>
  <c r="U239" i="58"/>
  <c r="U233" i="58"/>
  <c r="U215" i="58"/>
  <c r="U113" i="58"/>
  <c r="E469" i="58"/>
  <c r="U325" i="58"/>
  <c r="U353" i="58"/>
  <c r="E469" i="57"/>
  <c r="U29" i="57"/>
  <c r="U360" i="57"/>
  <c r="U299" i="57"/>
  <c r="U203" i="57"/>
  <c r="U441" i="57"/>
  <c r="U101" i="57"/>
  <c r="U257" i="57"/>
  <c r="U455" i="57"/>
  <c r="U251" i="57"/>
  <c r="U462" i="57"/>
  <c r="U89" i="57"/>
  <c r="U167" i="57"/>
  <c r="U131" i="57"/>
  <c r="U531" i="57"/>
  <c r="U346" i="57"/>
  <c r="U538" i="57"/>
  <c r="U233" i="57"/>
  <c r="U496" i="57"/>
  <c r="U503" i="57"/>
  <c r="U263" i="57"/>
  <c r="U413" i="57"/>
  <c r="U332" i="57"/>
  <c r="U35" i="57"/>
  <c r="U215" i="57"/>
  <c r="U399" i="57"/>
  <c r="U510" i="57"/>
  <c r="U95" i="57"/>
  <c r="U388" i="57"/>
  <c r="U107" i="57"/>
  <c r="U137" i="57"/>
  <c r="U524" i="57"/>
  <c r="U155" i="57"/>
  <c r="U434" i="57"/>
  <c r="U374" i="57"/>
  <c r="U311" i="57"/>
  <c r="U448" i="57"/>
  <c r="U119" i="57"/>
  <c r="U381" i="57"/>
  <c r="U325" i="57"/>
  <c r="U517" i="57"/>
  <c r="U125" i="57"/>
  <c r="U245" i="57"/>
  <c r="U475" i="57"/>
  <c r="U489" i="57"/>
  <c r="U83" i="57"/>
  <c r="U23" i="57"/>
  <c r="U221" i="57"/>
  <c r="U332" i="56"/>
  <c r="U29" i="56"/>
  <c r="U517" i="56"/>
  <c r="U173" i="56"/>
  <c r="U413" i="56"/>
  <c r="U462" i="56"/>
  <c r="U531" i="56"/>
  <c r="U95" i="56"/>
  <c r="U197" i="56"/>
  <c r="U113" i="56"/>
  <c r="U475" i="56"/>
  <c r="U41" i="56"/>
  <c r="U287" i="56"/>
  <c r="U367" i="56"/>
  <c r="U346" i="56"/>
  <c r="U524" i="56"/>
  <c r="U131" i="56"/>
  <c r="U510" i="56"/>
  <c r="U119" i="56"/>
  <c r="U65" i="56"/>
  <c r="U420" i="56"/>
  <c r="U406" i="56"/>
  <c r="U77" i="56"/>
  <c r="U185" i="56"/>
  <c r="U257" i="56"/>
  <c r="U448" i="56"/>
  <c r="U233" i="56"/>
  <c r="U245" i="56"/>
  <c r="U388" i="56"/>
  <c r="U155" i="56"/>
  <c r="U311" i="56"/>
  <c r="U143" i="56"/>
  <c r="U434" i="56"/>
  <c r="U305" i="56"/>
  <c r="U399" i="56"/>
  <c r="U161" i="56"/>
  <c r="U269" i="56"/>
  <c r="U374" i="56"/>
  <c r="U496" i="56"/>
  <c r="U503" i="56"/>
  <c r="L634" i="55"/>
  <c r="F633" i="25"/>
  <c r="E633" i="25"/>
  <c r="C633" i="25"/>
  <c r="I633" i="25"/>
  <c r="H633" i="25"/>
  <c r="G633" i="25"/>
  <c r="L535" i="55"/>
  <c r="R534" i="25"/>
  <c r="H532" i="25" s="1"/>
  <c r="Q534" i="25"/>
  <c r="P534" i="25"/>
  <c r="O534" i="25"/>
  <c r="C533" i="25"/>
  <c r="B533" i="25"/>
  <c r="L647" i="55"/>
  <c r="E646" i="25"/>
  <c r="C646" i="25"/>
  <c r="I646" i="25"/>
  <c r="H646" i="25"/>
  <c r="G646" i="25"/>
  <c r="F646" i="25"/>
  <c r="L458" i="55"/>
  <c r="T458" i="25"/>
  <c r="H456" i="25" s="1"/>
  <c r="S458" i="25"/>
  <c r="R458" i="25"/>
  <c r="Q458" i="25"/>
  <c r="L437" i="55"/>
  <c r="T437" i="25"/>
  <c r="H435" i="25" s="1"/>
  <c r="S437" i="25"/>
  <c r="R437" i="25"/>
  <c r="Q437" i="25"/>
  <c r="L479" i="55"/>
  <c r="O478" i="25"/>
  <c r="B477" i="25"/>
  <c r="P478" i="25"/>
  <c r="Q478" i="25"/>
  <c r="R478" i="25"/>
  <c r="H476" i="25" s="1"/>
  <c r="C477" i="25"/>
  <c r="L609" i="55"/>
  <c r="I608" i="25"/>
  <c r="H608" i="25"/>
  <c r="G608" i="25"/>
  <c r="F608" i="25"/>
  <c r="E608" i="25"/>
  <c r="C608" i="25"/>
  <c r="L444" i="55"/>
  <c r="T444" i="25"/>
  <c r="H442" i="25" s="1"/>
  <c r="S444" i="25"/>
  <c r="R444" i="25"/>
  <c r="Q444" i="25"/>
  <c r="L597" i="55"/>
  <c r="I596" i="25"/>
  <c r="E596" i="25"/>
  <c r="F596" i="25"/>
  <c r="G596" i="25"/>
  <c r="C596" i="25"/>
  <c r="H596" i="25"/>
  <c r="L521" i="55"/>
  <c r="O520" i="25"/>
  <c r="C519" i="25"/>
  <c r="R520" i="25"/>
  <c r="H518" i="25" s="1"/>
  <c r="B519" i="25"/>
  <c r="Q520" i="25"/>
  <c r="P520" i="25"/>
  <c r="L430" i="55"/>
  <c r="T430" i="25"/>
  <c r="H428" i="25" s="1"/>
  <c r="S430" i="25"/>
  <c r="R430" i="25"/>
  <c r="Q430" i="25"/>
  <c r="L465" i="55"/>
  <c r="T465" i="25"/>
  <c r="H463" i="25" s="1"/>
  <c r="S465" i="25"/>
  <c r="R465" i="25"/>
  <c r="Q465" i="25"/>
  <c r="L507" i="55"/>
  <c r="R506" i="25"/>
  <c r="H504" i="25" s="1"/>
  <c r="Q506" i="25"/>
  <c r="C505" i="25"/>
  <c r="P506" i="25"/>
  <c r="B505" i="25"/>
  <c r="O506" i="25"/>
  <c r="L514" i="55"/>
  <c r="Q513" i="25"/>
  <c r="B512" i="25"/>
  <c r="P513" i="25"/>
  <c r="O513" i="25"/>
  <c r="R513" i="25"/>
  <c r="H511" i="25" s="1"/>
  <c r="C512" i="25"/>
  <c r="L423" i="55"/>
  <c r="T423" i="25"/>
  <c r="H421" i="25" s="1"/>
  <c r="S423" i="25"/>
  <c r="R423" i="25"/>
  <c r="Q423" i="25"/>
  <c r="L493" i="55"/>
  <c r="O492" i="25"/>
  <c r="C491" i="25"/>
  <c r="B491" i="25"/>
  <c r="R492" i="25"/>
  <c r="H490" i="25" s="1"/>
  <c r="Q492" i="25"/>
  <c r="P492" i="25"/>
  <c r="L500" i="55"/>
  <c r="R499" i="25"/>
  <c r="H497" i="25" s="1"/>
  <c r="Q499" i="25"/>
  <c r="P499" i="25"/>
  <c r="C498" i="25"/>
  <c r="O499" i="25"/>
  <c r="B498" i="25"/>
  <c r="L542" i="55"/>
  <c r="Q541" i="25"/>
  <c r="P541" i="25"/>
  <c r="O541" i="25"/>
  <c r="C540" i="25"/>
  <c r="B540" i="25"/>
  <c r="R541" i="25"/>
  <c r="H539" i="25" s="1"/>
  <c r="L486" i="55"/>
  <c r="Q485" i="25"/>
  <c r="P485" i="25"/>
  <c r="O485" i="25"/>
  <c r="C484" i="25"/>
  <c r="B484" i="25"/>
  <c r="R485" i="25"/>
  <c r="H483" i="25" s="1"/>
  <c r="L451" i="55"/>
  <c r="T451" i="25"/>
  <c r="H449" i="25" s="1"/>
  <c r="S451" i="25"/>
  <c r="R451" i="25"/>
  <c r="Q451" i="25"/>
  <c r="L528" i="55"/>
  <c r="C526" i="25"/>
  <c r="B526" i="25"/>
  <c r="R527" i="25"/>
  <c r="H525" i="25" s="1"/>
  <c r="Q527" i="25"/>
  <c r="P527" i="25"/>
  <c r="O527" i="25"/>
  <c r="U356" i="50"/>
  <c r="E391" i="51"/>
  <c r="E314" i="52"/>
  <c r="U342" i="48"/>
  <c r="E541" i="52"/>
  <c r="U370" i="53"/>
  <c r="E465" i="54"/>
  <c r="U437" i="54"/>
  <c r="U115" i="53"/>
  <c r="E314" i="53"/>
  <c r="J614" i="55"/>
  <c r="J652" i="55"/>
  <c r="I569" i="55"/>
  <c r="I573" i="55" s="1"/>
  <c r="G569" i="55"/>
  <c r="G573" i="55" s="1"/>
  <c r="J513" i="55"/>
  <c r="J327" i="55"/>
  <c r="J48" i="55"/>
  <c r="J108" i="55"/>
  <c r="J222" i="55"/>
  <c r="J240" i="55"/>
  <c r="J84" i="55"/>
  <c r="J72" i="55"/>
  <c r="J252" i="55"/>
  <c r="J478" i="55"/>
  <c r="J42" i="55"/>
  <c r="J54" i="55"/>
  <c r="J120" i="55"/>
  <c r="J144" i="55"/>
  <c r="J499" i="55"/>
  <c r="J355" i="55"/>
  <c r="J300" i="55"/>
  <c r="J383" i="55"/>
  <c r="J198" i="55"/>
  <c r="J464" i="55"/>
  <c r="J317" i="55"/>
  <c r="J408" i="55"/>
  <c r="J541" i="55"/>
  <c r="J450" i="55"/>
  <c r="J60" i="55"/>
  <c r="J174" i="55"/>
  <c r="J492" i="55"/>
  <c r="J288" i="55"/>
  <c r="J443" i="55"/>
  <c r="J294" i="55"/>
  <c r="F318" i="55"/>
  <c r="J180" i="55"/>
  <c r="J126" i="55"/>
  <c r="J376" i="55"/>
  <c r="J192" i="55"/>
  <c r="J96" i="55"/>
  <c r="J78" i="55"/>
  <c r="J216" i="55"/>
  <c r="H569" i="55"/>
  <c r="G546" i="55"/>
  <c r="J36" i="55"/>
  <c r="J210" i="55"/>
  <c r="J506" i="55"/>
  <c r="E569" i="55"/>
  <c r="J394" i="55"/>
  <c r="J30" i="55"/>
  <c r="J138" i="55"/>
  <c r="J234" i="55"/>
  <c r="J567" i="55"/>
  <c r="J18" i="55"/>
  <c r="J401" i="55"/>
  <c r="J204" i="55"/>
  <c r="F569" i="55"/>
  <c r="J264" i="55"/>
  <c r="J520" i="55"/>
  <c r="J468" i="55"/>
  <c r="J436" i="55"/>
  <c r="J132" i="55"/>
  <c r="J114" i="55"/>
  <c r="J246" i="55"/>
  <c r="J422" i="55"/>
  <c r="J348" i="55"/>
  <c r="J156" i="55"/>
  <c r="J545" i="55"/>
  <c r="J527" i="55"/>
  <c r="U384" i="54"/>
  <c r="U187" i="54"/>
  <c r="U115" i="54"/>
  <c r="U492" i="54"/>
  <c r="U321" i="54"/>
  <c r="U513" i="54"/>
  <c r="U377" i="54"/>
  <c r="U169" i="54"/>
  <c r="U229" i="54"/>
  <c r="U133" i="54"/>
  <c r="U31" i="54"/>
  <c r="U430" i="54"/>
  <c r="U395" i="54"/>
  <c r="U157" i="54"/>
  <c r="U97" i="54"/>
  <c r="U295" i="54"/>
  <c r="U485" i="54"/>
  <c r="U478" i="54"/>
  <c r="U139" i="54"/>
  <c r="U43" i="54"/>
  <c r="U301" i="54"/>
  <c r="U423" i="54"/>
  <c r="U402" i="54"/>
  <c r="U283" i="54"/>
  <c r="U103" i="54"/>
  <c r="U217" i="54"/>
  <c r="U79" i="54"/>
  <c r="U471" i="54"/>
  <c r="U520" i="54"/>
  <c r="U356" i="54"/>
  <c r="U175" i="54"/>
  <c r="U25" i="54"/>
  <c r="U85" i="54"/>
  <c r="U506" i="54"/>
  <c r="U67" i="54"/>
  <c r="E314" i="54"/>
  <c r="U49" i="54"/>
  <c r="U241" i="54"/>
  <c r="U259" i="54"/>
  <c r="U444" i="54"/>
  <c r="U289" i="54"/>
  <c r="U499" i="54"/>
  <c r="U349" i="54"/>
  <c r="U458" i="54"/>
  <c r="U205" i="54"/>
  <c r="U416" i="54"/>
  <c r="U127" i="54"/>
  <c r="U363" i="54"/>
  <c r="U451" i="54"/>
  <c r="U277" i="54"/>
  <c r="U409" i="54"/>
  <c r="U91" i="54"/>
  <c r="U534" i="54"/>
  <c r="U163" i="54"/>
  <c r="E465" i="53"/>
  <c r="U328" i="53"/>
  <c r="U451" i="53"/>
  <c r="U229" i="53"/>
  <c r="U384" i="53"/>
  <c r="U67" i="53"/>
  <c r="U349" i="53"/>
  <c r="U241" i="53"/>
  <c r="U163" i="53"/>
  <c r="U342" i="53"/>
  <c r="U321" i="53"/>
  <c r="U265" i="53"/>
  <c r="U37" i="53"/>
  <c r="U187" i="53"/>
  <c r="U247" i="53"/>
  <c r="U363" i="53"/>
  <c r="U395" i="53"/>
  <c r="U534" i="53"/>
  <c r="U335" i="53"/>
  <c r="U235" i="53"/>
  <c r="U49" i="53"/>
  <c r="U295" i="53"/>
  <c r="U145" i="53"/>
  <c r="U73" i="53"/>
  <c r="U377" i="53"/>
  <c r="U478" i="53"/>
  <c r="U31" i="53"/>
  <c r="U109" i="53"/>
  <c r="U139" i="53"/>
  <c r="U283" i="53"/>
  <c r="AA540" i="53"/>
  <c r="AF540" i="53" s="1"/>
  <c r="AF471" i="53"/>
  <c r="U25" i="53"/>
  <c r="U181" i="53"/>
  <c r="U277" i="53"/>
  <c r="U430" i="53"/>
  <c r="U471" i="53"/>
  <c r="U121" i="53"/>
  <c r="U444" i="53"/>
  <c r="U301" i="53"/>
  <c r="U55" i="53"/>
  <c r="U211" i="53"/>
  <c r="U199" i="53"/>
  <c r="E541" i="53"/>
  <c r="U79" i="53"/>
  <c r="U19" i="53"/>
  <c r="U253" i="53"/>
  <c r="U133" i="53"/>
  <c r="U97" i="53"/>
  <c r="U437" i="53"/>
  <c r="U289" i="53"/>
  <c r="U157" i="53"/>
  <c r="U423" i="53"/>
  <c r="U513" i="53"/>
  <c r="U458" i="53"/>
  <c r="U85" i="53"/>
  <c r="U169" i="53"/>
  <c r="U103" i="53"/>
  <c r="U217" i="53"/>
  <c r="U223" i="53"/>
  <c r="U356" i="53"/>
  <c r="U91" i="53"/>
  <c r="U151" i="53"/>
  <c r="U271" i="53"/>
  <c r="U402" i="53"/>
  <c r="U193" i="52"/>
  <c r="U145" i="52"/>
  <c r="U377" i="52"/>
  <c r="U247" i="52"/>
  <c r="U169" i="52"/>
  <c r="U423" i="52"/>
  <c r="U25" i="52"/>
  <c r="U430" i="52"/>
  <c r="U301" i="52"/>
  <c r="U91" i="52"/>
  <c r="U115" i="52"/>
  <c r="U384" i="52"/>
  <c r="U49" i="52"/>
  <c r="U79" i="52"/>
  <c r="U121" i="52"/>
  <c r="U289" i="52"/>
  <c r="U485" i="52"/>
  <c r="U133" i="52"/>
  <c r="U73" i="52"/>
  <c r="U223" i="52"/>
  <c r="U444" i="52"/>
  <c r="U335" i="52"/>
  <c r="U492" i="52"/>
  <c r="U328" i="52"/>
  <c r="U85" i="52"/>
  <c r="U416" i="52"/>
  <c r="U342" i="52"/>
  <c r="U458" i="52"/>
  <c r="U175" i="52"/>
  <c r="U157" i="52"/>
  <c r="U259" i="52"/>
  <c r="U506" i="52"/>
  <c r="U520" i="52"/>
  <c r="U67" i="52"/>
  <c r="U451" i="52"/>
  <c r="U187" i="52"/>
  <c r="U437" i="52"/>
  <c r="U235" i="52"/>
  <c r="U229" i="52"/>
  <c r="U363" i="52"/>
  <c r="U19" i="52"/>
  <c r="U395" i="52"/>
  <c r="U478" i="52"/>
  <c r="U277" i="52"/>
  <c r="U499" i="52"/>
  <c r="U205" i="52"/>
  <c r="U97" i="52"/>
  <c r="U527" i="52"/>
  <c r="U151" i="52"/>
  <c r="U409" i="52"/>
  <c r="U471" i="52"/>
  <c r="U295" i="52"/>
  <c r="U139" i="52"/>
  <c r="U55" i="52"/>
  <c r="U402" i="52"/>
  <c r="U61" i="52"/>
  <c r="U241" i="52"/>
  <c r="U370" i="52"/>
  <c r="U199" i="52"/>
  <c r="U43" i="52"/>
  <c r="U513" i="52"/>
  <c r="U321" i="51"/>
  <c r="U437" i="51"/>
  <c r="U301" i="51"/>
  <c r="U499" i="51"/>
  <c r="U211" i="51"/>
  <c r="U133" i="51"/>
  <c r="U61" i="51"/>
  <c r="U55" i="51"/>
  <c r="U271" i="51"/>
  <c r="U328" i="51"/>
  <c r="U205" i="51"/>
  <c r="U127" i="51"/>
  <c r="U103" i="51"/>
  <c r="U25" i="51"/>
  <c r="U423" i="51"/>
  <c r="U471" i="51"/>
  <c r="U199" i="51"/>
  <c r="U115" i="51"/>
  <c r="U43" i="51"/>
  <c r="U181" i="51"/>
  <c r="U277" i="51"/>
  <c r="U478" i="51"/>
  <c r="U79" i="51"/>
  <c r="U265" i="51"/>
  <c r="U349" i="51"/>
  <c r="U97" i="51"/>
  <c r="E541" i="51"/>
  <c r="U151" i="51"/>
  <c r="U335" i="51"/>
  <c r="U492" i="51"/>
  <c r="U416" i="51"/>
  <c r="U73" i="51"/>
  <c r="U241" i="51"/>
  <c r="U377" i="51"/>
  <c r="U384" i="51"/>
  <c r="U402" i="51"/>
  <c r="U259" i="51"/>
  <c r="U513" i="51"/>
  <c r="U109" i="51"/>
  <c r="U458" i="51"/>
  <c r="U67" i="51"/>
  <c r="U175" i="51"/>
  <c r="U451" i="51"/>
  <c r="U19" i="51"/>
  <c r="U223" i="51"/>
  <c r="U49" i="51"/>
  <c r="U363" i="51"/>
  <c r="U187" i="51"/>
  <c r="U485" i="51"/>
  <c r="U91" i="51"/>
  <c r="U253" i="51"/>
  <c r="U121" i="51"/>
  <c r="U163" i="51"/>
  <c r="U145" i="51"/>
  <c r="U217" i="51"/>
  <c r="E541" i="50"/>
  <c r="U321" i="50"/>
  <c r="U342" i="50"/>
  <c r="U437" i="50"/>
  <c r="U328" i="50"/>
  <c r="U133" i="50"/>
  <c r="U527" i="50"/>
  <c r="U169" i="50"/>
  <c r="U199" i="50"/>
  <c r="U19" i="50"/>
  <c r="U395" i="50"/>
  <c r="U451" i="50"/>
  <c r="U349" i="50"/>
  <c r="U430" i="50"/>
  <c r="U205" i="50"/>
  <c r="U471" i="50"/>
  <c r="U416" i="50"/>
  <c r="U307" i="50"/>
  <c r="U506" i="50"/>
  <c r="U187" i="50"/>
  <c r="U61" i="50"/>
  <c r="U97" i="50"/>
  <c r="U335" i="50"/>
  <c r="U193" i="50"/>
  <c r="U49" i="50"/>
  <c r="U271" i="50"/>
  <c r="U109" i="50"/>
  <c r="U259" i="50"/>
  <c r="U55" i="50"/>
  <c r="U301" i="50"/>
  <c r="U151" i="50"/>
  <c r="U211" i="50"/>
  <c r="U223" i="50"/>
  <c r="U25" i="50"/>
  <c r="U377" i="50"/>
  <c r="U295" i="50"/>
  <c r="U478" i="50"/>
  <c r="U370" i="50"/>
  <c r="U241" i="50"/>
  <c r="U103" i="50"/>
  <c r="U235" i="50"/>
  <c r="U384" i="50"/>
  <c r="U157" i="50"/>
  <c r="U217" i="50"/>
  <c r="U115" i="50"/>
  <c r="U277" i="50"/>
  <c r="U492" i="50"/>
  <c r="U444" i="50"/>
  <c r="U289" i="50"/>
  <c r="U73" i="50"/>
  <c r="U513" i="50"/>
  <c r="U423" i="50"/>
  <c r="U265" i="50"/>
  <c r="U181" i="50"/>
  <c r="U499" i="50"/>
  <c r="U229" i="50"/>
  <c r="U247" i="50"/>
  <c r="U139" i="50"/>
  <c r="U485" i="50"/>
  <c r="U402" i="50"/>
  <c r="U31" i="50"/>
  <c r="U37" i="50"/>
  <c r="U409" i="50"/>
  <c r="U145" i="50"/>
  <c r="U43" i="50"/>
  <c r="U377" i="49"/>
  <c r="U31" i="49"/>
  <c r="U307" i="49"/>
  <c r="U199" i="49"/>
  <c r="U247" i="49"/>
  <c r="U25" i="49"/>
  <c r="U103" i="49"/>
  <c r="U395" i="49"/>
  <c r="U37" i="49"/>
  <c r="U301" i="49"/>
  <c r="U133" i="49"/>
  <c r="U259" i="49"/>
  <c r="U430" i="49"/>
  <c r="U169" i="49"/>
  <c r="U67" i="49"/>
  <c r="U277" i="49"/>
  <c r="E465" i="49"/>
  <c r="U139" i="49"/>
  <c r="U121" i="49"/>
  <c r="U363" i="49"/>
  <c r="U384" i="49"/>
  <c r="U527" i="49"/>
  <c r="U19" i="49"/>
  <c r="U485" i="49"/>
  <c r="U127" i="49"/>
  <c r="U145" i="49"/>
  <c r="U335" i="49"/>
  <c r="U370" i="49"/>
  <c r="U451" i="49"/>
  <c r="U478" i="49"/>
  <c r="U271" i="49"/>
  <c r="U458" i="49"/>
  <c r="U437" i="49"/>
  <c r="U61" i="49"/>
  <c r="U499" i="49"/>
  <c r="U49" i="49"/>
  <c r="U175" i="49"/>
  <c r="U253" i="49"/>
  <c r="U471" i="49"/>
  <c r="U109" i="49"/>
  <c r="U513" i="49"/>
  <c r="U85" i="49"/>
  <c r="U295" i="49"/>
  <c r="E314" i="49"/>
  <c r="U229" i="49"/>
  <c r="U223" i="49"/>
  <c r="U356" i="49"/>
  <c r="U73" i="49"/>
  <c r="U342" i="49"/>
  <c r="U328" i="49"/>
  <c r="U193" i="49"/>
  <c r="U444" i="49"/>
  <c r="U321" i="49"/>
  <c r="U492" i="49"/>
  <c r="U520" i="49"/>
  <c r="U115" i="49"/>
  <c r="U478" i="48"/>
  <c r="E314" i="48"/>
  <c r="U61" i="48"/>
  <c r="U169" i="48"/>
  <c r="U377" i="48"/>
  <c r="U444" i="48"/>
  <c r="U127" i="48"/>
  <c r="U241" i="48"/>
  <c r="U527" i="48"/>
  <c r="U199" i="48"/>
  <c r="U301" i="48"/>
  <c r="U247" i="48"/>
  <c r="U175" i="48"/>
  <c r="U430" i="48"/>
  <c r="U25" i="48"/>
  <c r="U187" i="48"/>
  <c r="U349" i="48"/>
  <c r="U133" i="48"/>
  <c r="U356" i="48"/>
  <c r="U79" i="48"/>
  <c r="U321" i="48"/>
  <c r="U409" i="48"/>
  <c r="U451" i="48"/>
  <c r="U277" i="48"/>
  <c r="U265" i="48"/>
  <c r="U363" i="48"/>
  <c r="U307" i="48"/>
  <c r="U499" i="48"/>
  <c r="U73" i="48"/>
  <c r="U458" i="48"/>
  <c r="U328" i="48"/>
  <c r="U283" i="48"/>
  <c r="U121" i="48"/>
  <c r="U259" i="48"/>
  <c r="U31" i="48"/>
  <c r="U163" i="48"/>
  <c r="U91" i="48"/>
  <c r="U211" i="48"/>
  <c r="U289" i="48"/>
  <c r="U97" i="48"/>
  <c r="U43" i="48"/>
  <c r="U471" i="48"/>
  <c r="U402" i="48"/>
  <c r="U205" i="48"/>
  <c r="U485" i="48"/>
  <c r="U145" i="48"/>
  <c r="U85" i="48"/>
  <c r="U37" i="48"/>
  <c r="U437" i="48"/>
  <c r="U534" i="48"/>
  <c r="U520" i="48"/>
  <c r="U67" i="48"/>
  <c r="U384" i="48"/>
  <c r="AA540" i="48"/>
  <c r="AF540" i="48" s="1"/>
  <c r="AF471" i="48"/>
  <c r="U115" i="48"/>
  <c r="U492" i="48"/>
  <c r="U139" i="48"/>
  <c r="E465" i="48"/>
  <c r="U253" i="48"/>
  <c r="E541" i="48"/>
  <c r="U513" i="48"/>
  <c r="U370" i="48"/>
  <c r="BH2" i="1" a="1"/>
  <c r="BH2" i="1" s="1"/>
  <c r="AS2" i="1" a="1"/>
  <c r="AS2" i="1" s="1"/>
  <c r="BA2" i="1" a="1"/>
  <c r="BA2" i="1" s="1"/>
  <c r="BI2" i="1" a="1"/>
  <c r="BI2" i="1" s="1"/>
  <c r="AR2" i="1" a="1"/>
  <c r="AR2" i="1" s="1"/>
  <c r="BB2" i="1" a="1"/>
  <c r="BB2" i="1" s="1"/>
  <c r="AU2" i="1" a="1"/>
  <c r="AU2" i="1" s="1"/>
  <c r="BC2" i="1" a="1"/>
  <c r="BC2" i="1" s="1"/>
  <c r="BK2" i="1" a="1"/>
  <c r="BK2" i="1" s="1"/>
  <c r="BJ2" i="1" a="1"/>
  <c r="BJ2" i="1" s="1"/>
  <c r="AV2" i="1" a="1"/>
  <c r="AV2" i="1" s="1"/>
  <c r="BD2" i="1" a="1"/>
  <c r="BD2" i="1" s="1"/>
  <c r="BL2" i="1" a="1"/>
  <c r="BL2" i="1" s="1"/>
  <c r="AW2" i="1" a="1"/>
  <c r="AW2" i="1" s="1"/>
  <c r="BE2" i="1" a="1"/>
  <c r="BE2" i="1" s="1"/>
  <c r="AZ2" i="1" a="1"/>
  <c r="AZ2" i="1" s="1"/>
  <c r="AX2" i="1" a="1"/>
  <c r="AX2" i="1" s="1"/>
  <c r="BF2" i="1" a="1"/>
  <c r="BF2" i="1" s="1"/>
  <c r="AT2" i="1" a="1"/>
  <c r="AT2" i="1" s="1"/>
  <c r="AQ2" i="1" a="1"/>
  <c r="AQ2" i="1" s="1"/>
  <c r="AY2" i="1" a="1"/>
  <c r="AY2" i="1" s="1"/>
  <c r="BG2" i="1" a="1"/>
  <c r="BG2" i="1" s="1"/>
  <c r="J11" i="21"/>
  <c r="C11" i="21" s="1"/>
  <c r="D11" i="21" s="1"/>
  <c r="E11" i="21" s="1"/>
  <c r="F11" i="21" s="1"/>
  <c r="G11" i="21" s="1"/>
  <c r="H11" i="21" s="1"/>
  <c r="J12" i="21"/>
  <c r="C12" i="21" s="1"/>
  <c r="D12" i="21" s="1"/>
  <c r="E12" i="21" s="1"/>
  <c r="F12" i="21" s="1"/>
  <c r="G12" i="21" s="1"/>
  <c r="H12" i="21" s="1"/>
  <c r="J13" i="21"/>
  <c r="C13" i="21" s="1"/>
  <c r="D13" i="21" s="1"/>
  <c r="E13" i="21" s="1"/>
  <c r="F13" i="21" s="1"/>
  <c r="G13" i="21" s="1"/>
  <c r="H13" i="21" s="1"/>
  <c r="J14" i="21"/>
  <c r="C14" i="21" s="1"/>
  <c r="D14" i="21" s="1"/>
  <c r="J15" i="21"/>
  <c r="C15" i="21" s="1"/>
  <c r="D15" i="21" s="1"/>
  <c r="E15" i="21" s="1"/>
  <c r="F15" i="21" s="1"/>
  <c r="G15" i="21" s="1"/>
  <c r="H15" i="21" s="1"/>
  <c r="J16" i="21"/>
  <c r="C16" i="21" s="1"/>
  <c r="D16" i="21" s="1"/>
  <c r="E16" i="21" s="1"/>
  <c r="F16" i="21" s="1"/>
  <c r="G16" i="21" s="1"/>
  <c r="H16" i="21" s="1"/>
  <c r="J17" i="21"/>
  <c r="C17" i="21" s="1"/>
  <c r="D17" i="21" s="1"/>
  <c r="E17" i="21" s="1"/>
  <c r="F17" i="21" s="1"/>
  <c r="G17" i="21" s="1"/>
  <c r="H17" i="21" s="1"/>
  <c r="J18" i="21"/>
  <c r="C18" i="21" s="1"/>
  <c r="D18" i="21" s="1"/>
  <c r="E18" i="21" s="1"/>
  <c r="F18" i="21" s="1"/>
  <c r="G18" i="21" s="1"/>
  <c r="H18" i="21" s="1"/>
  <c r="J19" i="21"/>
  <c r="C19" i="21" s="1"/>
  <c r="D19" i="21" s="1"/>
  <c r="E19" i="21" s="1"/>
  <c r="F19" i="21" s="1"/>
  <c r="G19" i="21" s="1"/>
  <c r="H19" i="21" s="1"/>
  <c r="J20" i="21"/>
  <c r="C20" i="21" s="1"/>
  <c r="D20" i="21" s="1"/>
  <c r="E20" i="21" s="1"/>
  <c r="F20" i="21" s="1"/>
  <c r="G20" i="21" s="1"/>
  <c r="H20" i="21" s="1"/>
  <c r="J21" i="21"/>
  <c r="C21" i="21" s="1"/>
  <c r="D21" i="21" s="1"/>
  <c r="E21" i="21" s="1"/>
  <c r="F21" i="21" s="1"/>
  <c r="G21" i="21" s="1"/>
  <c r="H21" i="21" s="1"/>
  <c r="J22" i="21"/>
  <c r="C22" i="21" s="1"/>
  <c r="D22" i="21" s="1"/>
  <c r="E22" i="21" s="1"/>
  <c r="F22" i="21" s="1"/>
  <c r="G22" i="21" s="1"/>
  <c r="H22" i="21" s="1"/>
  <c r="J23" i="21"/>
  <c r="C23" i="21" s="1"/>
  <c r="D23" i="21" s="1"/>
  <c r="E23" i="21" s="1"/>
  <c r="F23" i="21" s="1"/>
  <c r="G23" i="21" s="1"/>
  <c r="H23" i="21" s="1"/>
  <c r="J24" i="21"/>
  <c r="C24" i="21" s="1"/>
  <c r="D24" i="21" s="1"/>
  <c r="E24" i="21" s="1"/>
  <c r="F24" i="21" s="1"/>
  <c r="G24" i="21" s="1"/>
  <c r="H24" i="21" s="1"/>
  <c r="J25" i="21"/>
  <c r="C25" i="21" s="1"/>
  <c r="D25" i="21" s="1"/>
  <c r="E25" i="21" s="1"/>
  <c r="F25" i="21" s="1"/>
  <c r="G25" i="21" s="1"/>
  <c r="H25" i="21" s="1"/>
  <c r="J26" i="21"/>
  <c r="C26" i="21" s="1"/>
  <c r="D26" i="21" s="1"/>
  <c r="E26" i="21" s="1"/>
  <c r="F26" i="21" s="1"/>
  <c r="G26" i="21" s="1"/>
  <c r="H26" i="21" s="1"/>
  <c r="J27" i="21"/>
  <c r="C27" i="21" s="1"/>
  <c r="D27" i="21" s="1"/>
  <c r="E27" i="21" s="1"/>
  <c r="F27" i="21" s="1"/>
  <c r="G27" i="21" s="1"/>
  <c r="H27" i="21" s="1"/>
  <c r="J28" i="21"/>
  <c r="C28" i="21" s="1"/>
  <c r="D28" i="21" s="1"/>
  <c r="E28" i="21" s="1"/>
  <c r="F28" i="21" s="1"/>
  <c r="G28" i="21" s="1"/>
  <c r="H28" i="21" s="1"/>
  <c r="J29" i="21"/>
  <c r="C29" i="21" s="1"/>
  <c r="D29" i="21" s="1"/>
  <c r="E29" i="21" s="1"/>
  <c r="F29" i="21" s="1"/>
  <c r="G29" i="21" s="1"/>
  <c r="H29" i="21" s="1"/>
  <c r="J30" i="21"/>
  <c r="C30" i="21" s="1"/>
  <c r="D30" i="21" s="1"/>
  <c r="E30" i="21" s="1"/>
  <c r="F30" i="21" s="1"/>
  <c r="G30" i="21" s="1"/>
  <c r="H30" i="21" s="1"/>
  <c r="J31" i="21"/>
  <c r="C31" i="21" s="1"/>
  <c r="D31" i="21" s="1"/>
  <c r="E31" i="21" s="1"/>
  <c r="F31" i="21" s="1"/>
  <c r="G31" i="21" s="1"/>
  <c r="H31" i="21" s="1"/>
  <c r="J32" i="21"/>
  <c r="C32" i="21" s="1"/>
  <c r="D32" i="21" s="1"/>
  <c r="E32" i="21" s="1"/>
  <c r="F32" i="21" s="1"/>
  <c r="G32" i="21" s="1"/>
  <c r="H32" i="21" s="1"/>
  <c r="J33" i="21"/>
  <c r="C33" i="21" s="1"/>
  <c r="D33" i="21" s="1"/>
  <c r="E33" i="21" s="1"/>
  <c r="F33" i="21" s="1"/>
  <c r="G33" i="21" s="1"/>
  <c r="H33" i="21" s="1"/>
  <c r="J34" i="21"/>
  <c r="C34" i="21" s="1"/>
  <c r="D34" i="21" s="1"/>
  <c r="E34" i="21" s="1"/>
  <c r="F34" i="21" s="1"/>
  <c r="G34" i="21" s="1"/>
  <c r="H34" i="21" s="1"/>
  <c r="J35" i="21"/>
  <c r="C35" i="21" s="1"/>
  <c r="D35" i="21" s="1"/>
  <c r="E35" i="21" s="1"/>
  <c r="F35" i="21" s="1"/>
  <c r="G35" i="21" s="1"/>
  <c r="H35" i="21" s="1"/>
  <c r="J36" i="21"/>
  <c r="C36" i="21" s="1"/>
  <c r="D36" i="21" s="1"/>
  <c r="E36" i="21" s="1"/>
  <c r="F36" i="21" s="1"/>
  <c r="G36" i="21" s="1"/>
  <c r="H36" i="21" s="1"/>
  <c r="J37" i="21"/>
  <c r="C37" i="21" s="1"/>
  <c r="D37" i="21" s="1"/>
  <c r="E37" i="21" s="1"/>
  <c r="F37" i="21" s="1"/>
  <c r="G37" i="21" s="1"/>
  <c r="H37" i="21" s="1"/>
  <c r="J38" i="21"/>
  <c r="C38" i="21" s="1"/>
  <c r="D38" i="21" s="1"/>
  <c r="E38" i="21" s="1"/>
  <c r="F38" i="21" s="1"/>
  <c r="G38" i="21" s="1"/>
  <c r="H38" i="21" s="1"/>
  <c r="J39" i="21"/>
  <c r="C39" i="21" s="1"/>
  <c r="D39" i="21" s="1"/>
  <c r="E39" i="21" s="1"/>
  <c r="F39" i="21" s="1"/>
  <c r="G39" i="21" s="1"/>
  <c r="H39" i="21" s="1"/>
  <c r="J40" i="21"/>
  <c r="C40" i="21" s="1"/>
  <c r="D40" i="21" s="1"/>
  <c r="E40" i="21" s="1"/>
  <c r="F40" i="21" s="1"/>
  <c r="G40" i="21" s="1"/>
  <c r="H40" i="21" s="1"/>
  <c r="J41" i="21"/>
  <c r="C41" i="21" s="1"/>
  <c r="D41" i="21" s="1"/>
  <c r="E41" i="21" s="1"/>
  <c r="F41" i="21" s="1"/>
  <c r="G41" i="21" s="1"/>
  <c r="H41" i="21" s="1"/>
  <c r="J42" i="21"/>
  <c r="C42" i="21" s="1"/>
  <c r="D42" i="21" s="1"/>
  <c r="E42" i="21" s="1"/>
  <c r="F42" i="21" s="1"/>
  <c r="G42" i="21" s="1"/>
  <c r="H42" i="21" s="1"/>
  <c r="J43" i="21"/>
  <c r="C43" i="21" s="1"/>
  <c r="D43" i="21" s="1"/>
  <c r="E43" i="21" s="1"/>
  <c r="F43" i="21" s="1"/>
  <c r="G43" i="21" s="1"/>
  <c r="H43" i="21" s="1"/>
  <c r="J44" i="21"/>
  <c r="C44" i="21" s="1"/>
  <c r="D44" i="21" s="1"/>
  <c r="E44" i="21" s="1"/>
  <c r="F44" i="21" s="1"/>
  <c r="G44" i="21" s="1"/>
  <c r="H44" i="21" s="1"/>
  <c r="J45" i="21"/>
  <c r="C45" i="21" s="1"/>
  <c r="D45" i="21" s="1"/>
  <c r="E45" i="21" s="1"/>
  <c r="F45" i="21" s="1"/>
  <c r="G45" i="21" s="1"/>
  <c r="H45" i="21" s="1"/>
  <c r="J46" i="21"/>
  <c r="C46" i="21" s="1"/>
  <c r="D46" i="21" s="1"/>
  <c r="E46" i="21" s="1"/>
  <c r="F46" i="21" s="1"/>
  <c r="G46" i="21" s="1"/>
  <c r="H46" i="21" s="1"/>
  <c r="J47" i="21"/>
  <c r="C47" i="21" s="1"/>
  <c r="D47" i="21" s="1"/>
  <c r="E47" i="21" s="1"/>
  <c r="F47" i="21" s="1"/>
  <c r="G47" i="21" s="1"/>
  <c r="H47" i="21" s="1"/>
  <c r="J48" i="21"/>
  <c r="C48" i="21" s="1"/>
  <c r="D48" i="21" s="1"/>
  <c r="E48" i="21" s="1"/>
  <c r="F48" i="21" s="1"/>
  <c r="G48" i="21" s="1"/>
  <c r="H48" i="21" s="1"/>
  <c r="J49" i="21"/>
  <c r="C49" i="21" s="1"/>
  <c r="D49" i="21" s="1"/>
  <c r="E49" i="21" s="1"/>
  <c r="F49" i="21" s="1"/>
  <c r="G49" i="21" s="1"/>
  <c r="H49" i="21" s="1"/>
  <c r="J50" i="21"/>
  <c r="C50" i="21" s="1"/>
  <c r="D50" i="21" s="1"/>
  <c r="E50" i="21" s="1"/>
  <c r="F50" i="21" s="1"/>
  <c r="G50" i="21" s="1"/>
  <c r="H50" i="21" s="1"/>
  <c r="J51" i="21"/>
  <c r="C51" i="21" s="1"/>
  <c r="D51" i="21" s="1"/>
  <c r="E51" i="21" s="1"/>
  <c r="F51" i="21" s="1"/>
  <c r="G51" i="21" s="1"/>
  <c r="H51" i="21" s="1"/>
  <c r="J52" i="21"/>
  <c r="C52" i="21" s="1"/>
  <c r="D52" i="21" s="1"/>
  <c r="E52" i="21" s="1"/>
  <c r="F52" i="21" s="1"/>
  <c r="G52" i="21" s="1"/>
  <c r="H52" i="21" s="1"/>
  <c r="J53" i="21"/>
  <c r="C53" i="21" s="1"/>
  <c r="D53" i="21" s="1"/>
  <c r="E53" i="21" s="1"/>
  <c r="F53" i="21" s="1"/>
  <c r="G53" i="21" s="1"/>
  <c r="H53" i="21" s="1"/>
  <c r="J54" i="21"/>
  <c r="C54" i="21" s="1"/>
  <c r="D54" i="21" s="1"/>
  <c r="E54" i="21" s="1"/>
  <c r="F54" i="21" s="1"/>
  <c r="G54" i="21" s="1"/>
  <c r="H54" i="21" s="1"/>
  <c r="J55" i="21"/>
  <c r="C55" i="21" s="1"/>
  <c r="D55" i="21" s="1"/>
  <c r="E55" i="21" s="1"/>
  <c r="F55" i="21" s="1"/>
  <c r="G55" i="21" s="1"/>
  <c r="H55" i="21" s="1"/>
  <c r="J56" i="21"/>
  <c r="C56" i="21" s="1"/>
  <c r="D56" i="21" s="1"/>
  <c r="E56" i="21" s="1"/>
  <c r="F56" i="21" s="1"/>
  <c r="G56" i="21" s="1"/>
  <c r="H56" i="21" s="1"/>
  <c r="J57" i="21"/>
  <c r="C57" i="21" s="1"/>
  <c r="D57" i="21" s="1"/>
  <c r="E57" i="21" s="1"/>
  <c r="F57" i="21" s="1"/>
  <c r="G57" i="21" s="1"/>
  <c r="H57" i="21" s="1"/>
  <c r="J58" i="21"/>
  <c r="C58" i="21" s="1"/>
  <c r="D58" i="21" s="1"/>
  <c r="E58" i="21" s="1"/>
  <c r="F58" i="21" s="1"/>
  <c r="G58" i="21" s="1"/>
  <c r="H58" i="21" s="1"/>
  <c r="J59" i="21"/>
  <c r="C59" i="21" s="1"/>
  <c r="D59" i="21" s="1"/>
  <c r="E59" i="21" s="1"/>
  <c r="F59" i="21" s="1"/>
  <c r="G59" i="21" s="1"/>
  <c r="H59" i="21" s="1"/>
  <c r="J60" i="21"/>
  <c r="C60" i="21" s="1"/>
  <c r="D60" i="21" s="1"/>
  <c r="E60" i="21" s="1"/>
  <c r="F60" i="21" s="1"/>
  <c r="G60" i="21" s="1"/>
  <c r="H60" i="21" s="1"/>
  <c r="J61" i="21"/>
  <c r="C61" i="21" s="1"/>
  <c r="D61" i="21" s="1"/>
  <c r="E61" i="21" s="1"/>
  <c r="F61" i="21" s="1"/>
  <c r="G61" i="21" s="1"/>
  <c r="H61" i="21" s="1"/>
  <c r="J62" i="21"/>
  <c r="C62" i="21" s="1"/>
  <c r="D62" i="21" s="1"/>
  <c r="E62" i="21" s="1"/>
  <c r="F62" i="21" s="1"/>
  <c r="G62" i="21" s="1"/>
  <c r="H62" i="21" s="1"/>
  <c r="J63" i="21"/>
  <c r="C63" i="21" s="1"/>
  <c r="D63" i="21" s="1"/>
  <c r="E63" i="21" s="1"/>
  <c r="F63" i="21" s="1"/>
  <c r="G63" i="21" s="1"/>
  <c r="H63" i="21" s="1"/>
  <c r="J64" i="21"/>
  <c r="C64" i="21" s="1"/>
  <c r="D64" i="21" s="1"/>
  <c r="E64" i="21" s="1"/>
  <c r="F64" i="21" s="1"/>
  <c r="G64" i="21" s="1"/>
  <c r="H64" i="21" s="1"/>
  <c r="J65" i="21"/>
  <c r="C65" i="21" s="1"/>
  <c r="D65" i="21" s="1"/>
  <c r="E65" i="21" s="1"/>
  <c r="F65" i="21" s="1"/>
  <c r="G65" i="21" s="1"/>
  <c r="H65" i="21" s="1"/>
  <c r="J66" i="21"/>
  <c r="C66" i="21" s="1"/>
  <c r="D66" i="21" s="1"/>
  <c r="E66" i="21" s="1"/>
  <c r="F66" i="21" s="1"/>
  <c r="G66" i="21" s="1"/>
  <c r="H66" i="21" s="1"/>
  <c r="J67" i="21"/>
  <c r="C67" i="21" s="1"/>
  <c r="D67" i="21" s="1"/>
  <c r="E67" i="21" s="1"/>
  <c r="F67" i="21" s="1"/>
  <c r="G67" i="21" s="1"/>
  <c r="H67" i="21" s="1"/>
  <c r="J68" i="21"/>
  <c r="C68" i="21" s="1"/>
  <c r="D68" i="21" s="1"/>
  <c r="E68" i="21" s="1"/>
  <c r="F68" i="21" s="1"/>
  <c r="G68" i="21" s="1"/>
  <c r="H68" i="21" s="1"/>
  <c r="J69" i="21"/>
  <c r="C69" i="21" s="1"/>
  <c r="D69" i="21" s="1"/>
  <c r="E69" i="21" s="1"/>
  <c r="F69" i="21" s="1"/>
  <c r="G69" i="21" s="1"/>
  <c r="H69" i="21" s="1"/>
  <c r="J70" i="21"/>
  <c r="C70" i="21" s="1"/>
  <c r="D70" i="21" s="1"/>
  <c r="E70" i="21" s="1"/>
  <c r="F70" i="21" s="1"/>
  <c r="G70" i="21" s="1"/>
  <c r="H70" i="21" s="1"/>
  <c r="J71" i="21"/>
  <c r="C71" i="21" s="1"/>
  <c r="D71" i="21" s="1"/>
  <c r="E71" i="21" s="1"/>
  <c r="F71" i="21" s="1"/>
  <c r="G71" i="21" s="1"/>
  <c r="H71" i="21" s="1"/>
  <c r="J72" i="21"/>
  <c r="C72" i="21" s="1"/>
  <c r="D72" i="21" s="1"/>
  <c r="E72" i="21" s="1"/>
  <c r="F72" i="21" s="1"/>
  <c r="G72" i="21" s="1"/>
  <c r="H72" i="21" s="1"/>
  <c r="J73" i="21"/>
  <c r="C73" i="21" s="1"/>
  <c r="D73" i="21" s="1"/>
  <c r="E73" i="21" s="1"/>
  <c r="F73" i="21" s="1"/>
  <c r="G73" i="21" s="1"/>
  <c r="H73" i="21" s="1"/>
  <c r="J74" i="21"/>
  <c r="C74" i="21" s="1"/>
  <c r="D74" i="21" s="1"/>
  <c r="E74" i="21" s="1"/>
  <c r="F74" i="21" s="1"/>
  <c r="G74" i="21" s="1"/>
  <c r="H74" i="21" s="1"/>
  <c r="J75" i="21"/>
  <c r="C75" i="21" s="1"/>
  <c r="D75" i="21" s="1"/>
  <c r="E75" i="21" s="1"/>
  <c r="F75" i="21" s="1"/>
  <c r="G75" i="21" s="1"/>
  <c r="H75" i="21" s="1"/>
  <c r="J76" i="21"/>
  <c r="C76" i="21" s="1"/>
  <c r="D76" i="21" s="1"/>
  <c r="E76" i="21" s="1"/>
  <c r="F76" i="21" s="1"/>
  <c r="G76" i="21" s="1"/>
  <c r="H76" i="21" s="1"/>
  <c r="J77" i="21"/>
  <c r="C77" i="21" s="1"/>
  <c r="D77" i="21" s="1"/>
  <c r="E77" i="21" s="1"/>
  <c r="F77" i="21" s="1"/>
  <c r="G77" i="21" s="1"/>
  <c r="H77" i="21" s="1"/>
  <c r="G126" i="56" l="1"/>
  <c r="G127" i="56" s="1"/>
  <c r="G129" i="56" s="1"/>
  <c r="G459" i="56"/>
  <c r="G329" i="25"/>
  <c r="G330" i="25" s="1"/>
  <c r="H110" i="21"/>
  <c r="E158" i="55"/>
  <c r="U154" i="55"/>
  <c r="E224" i="55"/>
  <c r="U220" i="55"/>
  <c r="G165" i="25"/>
  <c r="F480" i="55"/>
  <c r="F546" i="55" s="1"/>
  <c r="V476" i="55"/>
  <c r="E56" i="55"/>
  <c r="E318" i="55" s="1"/>
  <c r="U52" i="55"/>
  <c r="E74" i="55"/>
  <c r="U70" i="55"/>
  <c r="E254" i="55"/>
  <c r="U250" i="55"/>
  <c r="E242" i="55"/>
  <c r="U238" i="55"/>
  <c r="E134" i="55"/>
  <c r="U130" i="55"/>
  <c r="G337" i="25"/>
  <c r="E146" i="55"/>
  <c r="U142" i="55"/>
  <c r="E62" i="55"/>
  <c r="U58" i="55"/>
  <c r="E302" i="55"/>
  <c r="U298" i="55"/>
  <c r="E86" i="55"/>
  <c r="U82" i="55"/>
  <c r="E296" i="55"/>
  <c r="U292" i="55"/>
  <c r="E266" i="55"/>
  <c r="U262" i="55"/>
  <c r="F171" i="57"/>
  <c r="V167" i="57" s="1"/>
  <c r="F279" i="58"/>
  <c r="F141" i="62"/>
  <c r="V399" i="62"/>
  <c r="F330" i="58"/>
  <c r="G99" i="61"/>
  <c r="G183" i="62"/>
  <c r="F105" i="58"/>
  <c r="F418" i="62"/>
  <c r="G134" i="59"/>
  <c r="G135" i="59" s="1"/>
  <c r="W131" i="59" s="1"/>
  <c r="G188" i="62"/>
  <c r="G189" i="62" s="1"/>
  <c r="G150" i="62"/>
  <c r="G151" i="62" s="1"/>
  <c r="G153" i="62" s="1"/>
  <c r="G443" i="25"/>
  <c r="G444" i="25" s="1"/>
  <c r="G446" i="25" s="1"/>
  <c r="G150" i="58"/>
  <c r="G151" i="58" s="1"/>
  <c r="G153" i="58" s="1"/>
  <c r="W149" i="58" s="1"/>
  <c r="F231" i="61"/>
  <c r="G84" i="56"/>
  <c r="G85" i="56" s="1"/>
  <c r="G87" i="56" s="1"/>
  <c r="G270" i="61"/>
  <c r="G271" i="61" s="1"/>
  <c r="G273" i="61" s="1"/>
  <c r="G54" i="25"/>
  <c r="G55" i="25" s="1"/>
  <c r="G57" i="25" s="1"/>
  <c r="G120" i="58"/>
  <c r="G121" i="58" s="1"/>
  <c r="G123" i="58" s="1"/>
  <c r="G234" i="62"/>
  <c r="G235" i="62" s="1"/>
  <c r="G237" i="62" s="1"/>
  <c r="G278" i="56"/>
  <c r="G279" i="56" s="1"/>
  <c r="G66" i="25"/>
  <c r="G67" i="25" s="1"/>
  <c r="G69" i="25" s="1"/>
  <c r="G282" i="59"/>
  <c r="G283" i="59" s="1"/>
  <c r="G285" i="59" s="1"/>
  <c r="G452" i="61"/>
  <c r="G453" i="61" s="1"/>
  <c r="G138" i="60"/>
  <c r="G139" i="60" s="1"/>
  <c r="G141" i="60" s="1"/>
  <c r="W137" i="60" s="1"/>
  <c r="G390" i="62"/>
  <c r="G391" i="62" s="1"/>
  <c r="G393" i="62" s="1"/>
  <c r="G212" i="58"/>
  <c r="G213" i="58" s="1"/>
  <c r="V531" i="60"/>
  <c r="G445" i="56"/>
  <c r="G446" i="56" s="1"/>
  <c r="G138" i="56"/>
  <c r="G139" i="56" s="1"/>
  <c r="G141" i="56" s="1"/>
  <c r="G376" i="61"/>
  <c r="G377" i="61" s="1"/>
  <c r="G379" i="61" s="1"/>
  <c r="V399" i="59"/>
  <c r="F330" i="56"/>
  <c r="F365" i="62"/>
  <c r="G329" i="62"/>
  <c r="G330" i="62" s="1"/>
  <c r="G146" i="62"/>
  <c r="G192" i="60"/>
  <c r="G193" i="60" s="1"/>
  <c r="G195" i="60" s="1"/>
  <c r="G343" i="56"/>
  <c r="G344" i="56" s="1"/>
  <c r="G417" i="58"/>
  <c r="G418" i="58" s="1"/>
  <c r="G230" i="58"/>
  <c r="G231" i="58" s="1"/>
  <c r="G26" i="58"/>
  <c r="G27" i="58" s="1"/>
  <c r="G138" i="57"/>
  <c r="G139" i="57" s="1"/>
  <c r="G141" i="57" s="1"/>
  <c r="F201" i="57"/>
  <c r="G144" i="61"/>
  <c r="G145" i="61" s="1"/>
  <c r="G147" i="61" s="1"/>
  <c r="G248" i="57"/>
  <c r="G249" i="57" s="1"/>
  <c r="G314" i="62"/>
  <c r="G315" i="62" s="1"/>
  <c r="G120" i="62"/>
  <c r="G121" i="62" s="1"/>
  <c r="G123" i="62" s="1"/>
  <c r="G174" i="61"/>
  <c r="G175" i="61" s="1"/>
  <c r="G177" i="61" s="1"/>
  <c r="V381" i="62"/>
  <c r="G42" i="56"/>
  <c r="G43" i="56" s="1"/>
  <c r="G45" i="56" s="1"/>
  <c r="G20" i="57"/>
  <c r="G21" i="57" s="1"/>
  <c r="G230" i="56"/>
  <c r="G231" i="56" s="1"/>
  <c r="G144" i="60"/>
  <c r="G145" i="60" s="1"/>
  <c r="G147" i="60" s="1"/>
  <c r="G122" i="60"/>
  <c r="G123" i="60" s="1"/>
  <c r="W119" i="60" s="1"/>
  <c r="G276" i="60"/>
  <c r="G277" i="60" s="1"/>
  <c r="G279" i="60" s="1"/>
  <c r="G116" i="57"/>
  <c r="G117" i="57" s="1"/>
  <c r="G443" i="62"/>
  <c r="G444" i="62" s="1"/>
  <c r="G446" i="62" s="1"/>
  <c r="G194" i="62"/>
  <c r="G195" i="62" s="1"/>
  <c r="G158" i="61"/>
  <c r="G159" i="61" s="1"/>
  <c r="G126" i="62"/>
  <c r="G127" i="62" s="1"/>
  <c r="G129" i="62" s="1"/>
  <c r="W125" i="62" s="1"/>
  <c r="H89" i="60"/>
  <c r="H92" i="60" s="1"/>
  <c r="H227" i="60"/>
  <c r="H230" i="60" s="1"/>
  <c r="H215" i="60"/>
  <c r="H218" i="60" s="1"/>
  <c r="G72" i="62"/>
  <c r="G73" i="62" s="1"/>
  <c r="G75" i="62" s="1"/>
  <c r="G415" i="60"/>
  <c r="G416" i="60" s="1"/>
  <c r="G418" i="60" s="1"/>
  <c r="G38" i="57"/>
  <c r="G39" i="57" s="1"/>
  <c r="G80" i="61"/>
  <c r="G81" i="61" s="1"/>
  <c r="G429" i="61"/>
  <c r="G430" i="61" s="1"/>
  <c r="G432" i="61" s="1"/>
  <c r="G210" i="57"/>
  <c r="G211" i="57" s="1"/>
  <c r="G213" i="57" s="1"/>
  <c r="G134" i="57"/>
  <c r="G135" i="57" s="1"/>
  <c r="V496" i="57"/>
  <c r="G519" i="59"/>
  <c r="G520" i="59" s="1"/>
  <c r="G522" i="59" s="1"/>
  <c r="G431" i="59"/>
  <c r="G432" i="59" s="1"/>
  <c r="V311" i="60"/>
  <c r="G86" i="61"/>
  <c r="G87" i="61" s="1"/>
  <c r="G296" i="61"/>
  <c r="G297" i="61" s="1"/>
  <c r="G116" i="56"/>
  <c r="G117" i="56" s="1"/>
  <c r="G206" i="62"/>
  <c r="G207" i="62" s="1"/>
  <c r="G180" i="60"/>
  <c r="G181" i="60" s="1"/>
  <c r="G183" i="60" s="1"/>
  <c r="V427" i="61"/>
  <c r="G18" i="60"/>
  <c r="G19" i="60" s="1"/>
  <c r="G21" i="60" s="1"/>
  <c r="W17" i="60" s="1"/>
  <c r="G144" i="57"/>
  <c r="G145" i="57" s="1"/>
  <c r="G147" i="57" s="1"/>
  <c r="G98" i="62"/>
  <c r="G99" i="62" s="1"/>
  <c r="G288" i="57"/>
  <c r="G289" i="57" s="1"/>
  <c r="G291" i="57" s="1"/>
  <c r="G86" i="58"/>
  <c r="G87" i="58" s="1"/>
  <c r="G72" i="59"/>
  <c r="G73" i="59" s="1"/>
  <c r="G75" i="59" s="1"/>
  <c r="W71" i="59" s="1"/>
  <c r="G240" i="60"/>
  <c r="G241" i="60" s="1"/>
  <c r="G243" i="60" s="1"/>
  <c r="G260" i="60"/>
  <c r="G261" i="60" s="1"/>
  <c r="G329" i="58"/>
  <c r="G330" i="58" s="1"/>
  <c r="G152" i="59"/>
  <c r="G153" i="59" s="1"/>
  <c r="G224" i="58"/>
  <c r="G225" i="58" s="1"/>
  <c r="G132" i="58"/>
  <c r="G133" i="58" s="1"/>
  <c r="G135" i="58" s="1"/>
  <c r="G189" i="25"/>
  <c r="G252" i="61"/>
  <c r="G253" i="61" s="1"/>
  <c r="G255" i="61" s="1"/>
  <c r="G436" i="25"/>
  <c r="G437" i="25" s="1"/>
  <c r="G439" i="25" s="1"/>
  <c r="G240" i="59"/>
  <c r="G241" i="59" s="1"/>
  <c r="G243" i="59" s="1"/>
  <c r="V462" i="56"/>
  <c r="G306" i="56"/>
  <c r="G307" i="56" s="1"/>
  <c r="G309" i="56" s="1"/>
  <c r="F219" i="57"/>
  <c r="F515" i="60"/>
  <c r="F529" i="25"/>
  <c r="F123" i="56"/>
  <c r="V119" i="56" s="1"/>
  <c r="V388" i="61"/>
  <c r="G438" i="57"/>
  <c r="G439" i="57" s="1"/>
  <c r="G212" i="61"/>
  <c r="G230" i="62"/>
  <c r="G231" i="62" s="1"/>
  <c r="G284" i="61"/>
  <c r="G285" i="61" s="1"/>
  <c r="G507" i="58"/>
  <c r="G508" i="58" s="1"/>
  <c r="G162" i="60"/>
  <c r="G163" i="60" s="1"/>
  <c r="G165" i="60" s="1"/>
  <c r="F183" i="56"/>
  <c r="V179" i="56" s="1"/>
  <c r="F105" i="25"/>
  <c r="G383" i="58"/>
  <c r="G384" i="58" s="1"/>
  <c r="G386" i="58" s="1"/>
  <c r="G74" i="58"/>
  <c r="G75" i="58" s="1"/>
  <c r="G248" i="25"/>
  <c r="G249" i="25" s="1"/>
  <c r="G134" i="60"/>
  <c r="G135" i="60" s="1"/>
  <c r="F147" i="56"/>
  <c r="F358" i="57"/>
  <c r="G284" i="56"/>
  <c r="G285" i="56" s="1"/>
  <c r="G36" i="56"/>
  <c r="G37" i="56" s="1"/>
  <c r="G39" i="56" s="1"/>
  <c r="G132" i="56"/>
  <c r="G133" i="56" s="1"/>
  <c r="G135" i="56" s="1"/>
  <c r="H185" i="58"/>
  <c r="H186" i="58" s="1"/>
  <c r="H187" i="58" s="1"/>
  <c r="H89" i="25"/>
  <c r="H92" i="25" s="1"/>
  <c r="H47" i="61"/>
  <c r="H48" i="61" s="1"/>
  <c r="H49" i="61" s="1"/>
  <c r="H227" i="58"/>
  <c r="H228" i="58" s="1"/>
  <c r="H229" i="58" s="1"/>
  <c r="H41" i="59"/>
  <c r="H44" i="59" s="1"/>
  <c r="H119" i="58"/>
  <c r="H120" i="58" s="1"/>
  <c r="H121" i="58" s="1"/>
  <c r="G533" i="60"/>
  <c r="G534" i="60" s="1"/>
  <c r="G536" i="60" s="1"/>
  <c r="G445" i="57"/>
  <c r="G446" i="57" s="1"/>
  <c r="V434" i="60"/>
  <c r="F27" i="62"/>
  <c r="F45" i="57"/>
  <c r="V406" i="58"/>
  <c r="G104" i="56"/>
  <c r="G105" i="56" s="1"/>
  <c r="G521" i="57"/>
  <c r="G522" i="57" s="1"/>
  <c r="G308" i="59"/>
  <c r="G309" i="59" s="1"/>
  <c r="G68" i="56"/>
  <c r="G69" i="56" s="1"/>
  <c r="F529" i="61"/>
  <c r="V381" i="60"/>
  <c r="G258" i="59"/>
  <c r="G259" i="59" s="1"/>
  <c r="G261" i="59" s="1"/>
  <c r="G24" i="61"/>
  <c r="G25" i="61" s="1"/>
  <c r="G27" i="61" s="1"/>
  <c r="V475" i="62"/>
  <c r="G445" i="59"/>
  <c r="G446" i="59" s="1"/>
  <c r="G156" i="56"/>
  <c r="G157" i="56" s="1"/>
  <c r="G159" i="56" s="1"/>
  <c r="G378" i="56"/>
  <c r="G379" i="56" s="1"/>
  <c r="V353" i="56"/>
  <c r="G403" i="58"/>
  <c r="G404" i="58" s="1"/>
  <c r="G30" i="60"/>
  <c r="G31" i="60" s="1"/>
  <c r="G33" i="60" s="1"/>
  <c r="G540" i="62"/>
  <c r="G541" i="62" s="1"/>
  <c r="G543" i="62" s="1"/>
  <c r="G266" i="60"/>
  <c r="G267" i="60" s="1"/>
  <c r="G192" i="57"/>
  <c r="G193" i="57" s="1"/>
  <c r="G195" i="57" s="1"/>
  <c r="W191" i="57" s="1"/>
  <c r="F446" i="61"/>
  <c r="G180" i="56"/>
  <c r="G181" i="56" s="1"/>
  <c r="G183" i="56" s="1"/>
  <c r="G68" i="62"/>
  <c r="G69" i="62" s="1"/>
  <c r="H245" i="61"/>
  <c r="H246" i="61" s="1"/>
  <c r="H247" i="61" s="1"/>
  <c r="H221" i="62"/>
  <c r="H222" i="62" s="1"/>
  <c r="H223" i="62" s="1"/>
  <c r="H173" i="58"/>
  <c r="H174" i="58" s="1"/>
  <c r="H175" i="58" s="1"/>
  <c r="H125" i="58"/>
  <c r="H128" i="58" s="1"/>
  <c r="H125" i="62"/>
  <c r="H128" i="62" s="1"/>
  <c r="H215" i="59"/>
  <c r="H216" i="59" s="1"/>
  <c r="H217" i="59" s="1"/>
  <c r="H311" i="58"/>
  <c r="H312" i="58" s="1"/>
  <c r="H313" i="58" s="1"/>
  <c r="H311" i="62"/>
  <c r="H314" i="62" s="1"/>
  <c r="H161" i="62"/>
  <c r="H162" i="62" s="1"/>
  <c r="H163" i="62" s="1"/>
  <c r="H305" i="62"/>
  <c r="H308" i="62" s="1"/>
  <c r="H155" i="56"/>
  <c r="H156" i="56" s="1"/>
  <c r="H157" i="56" s="1"/>
  <c r="H101" i="56"/>
  <c r="H102" i="56" s="1"/>
  <c r="H103" i="56" s="1"/>
  <c r="H101" i="61"/>
  <c r="H102" i="61" s="1"/>
  <c r="H103" i="61" s="1"/>
  <c r="H29" i="58"/>
  <c r="H30" i="58" s="1"/>
  <c r="H31" i="58" s="1"/>
  <c r="G296" i="59"/>
  <c r="G297" i="59" s="1"/>
  <c r="G343" i="62"/>
  <c r="G344" i="62" s="1"/>
  <c r="V23" i="56"/>
  <c r="G158" i="58"/>
  <c r="G159" i="58" s="1"/>
  <c r="G376" i="59"/>
  <c r="G377" i="59" s="1"/>
  <c r="G379" i="59" s="1"/>
  <c r="V448" i="62"/>
  <c r="G152" i="56"/>
  <c r="G153" i="56" s="1"/>
  <c r="G32" i="62"/>
  <c r="G33" i="62" s="1"/>
  <c r="G312" i="59"/>
  <c r="G313" i="59" s="1"/>
  <c r="G315" i="59" s="1"/>
  <c r="G336" i="57"/>
  <c r="G337" i="57" s="1"/>
  <c r="G270" i="56"/>
  <c r="G271" i="56" s="1"/>
  <c r="G273" i="56" s="1"/>
  <c r="G92" i="56"/>
  <c r="G93" i="56" s="1"/>
  <c r="G194" i="61"/>
  <c r="G195" i="61" s="1"/>
  <c r="G278" i="61"/>
  <c r="G279" i="61" s="1"/>
  <c r="F453" i="58"/>
  <c r="F243" i="62"/>
  <c r="V239" i="62" s="1"/>
  <c r="V406" i="61"/>
  <c r="G248" i="56"/>
  <c r="G249" i="56" s="1"/>
  <c r="G278" i="58"/>
  <c r="G279" i="58" s="1"/>
  <c r="G156" i="59"/>
  <c r="G157" i="59" s="1"/>
  <c r="G159" i="59" s="1"/>
  <c r="G290" i="61"/>
  <c r="G291" i="61" s="1"/>
  <c r="V305" i="59"/>
  <c r="G218" i="58"/>
  <c r="G219" i="58" s="1"/>
  <c r="H221" i="57"/>
  <c r="H222" i="57" s="1"/>
  <c r="H223" i="57" s="1"/>
  <c r="G519" i="25"/>
  <c r="G520" i="25" s="1"/>
  <c r="G522" i="25" s="1"/>
  <c r="G162" i="57"/>
  <c r="G163" i="57" s="1"/>
  <c r="G165" i="57" s="1"/>
  <c r="F330" i="60"/>
  <c r="G116" i="62"/>
  <c r="G117" i="62" s="1"/>
  <c r="G21" i="25"/>
  <c r="F111" i="58"/>
  <c r="V107" i="58" s="1"/>
  <c r="F453" i="59"/>
  <c r="H275" i="57"/>
  <c r="H276" i="57" s="1"/>
  <c r="H277" i="57" s="1"/>
  <c r="H275" i="60"/>
  <c r="H276" i="60" s="1"/>
  <c r="H277" i="60" s="1"/>
  <c r="H161" i="58"/>
  <c r="H162" i="58" s="1"/>
  <c r="H163" i="58" s="1"/>
  <c r="H155" i="61"/>
  <c r="H158" i="61" s="1"/>
  <c r="H149" i="57"/>
  <c r="H150" i="57" s="1"/>
  <c r="H151" i="57" s="1"/>
  <c r="H65" i="58"/>
  <c r="H66" i="58" s="1"/>
  <c r="H67" i="58" s="1"/>
  <c r="H23" i="62"/>
  <c r="H24" i="62" s="1"/>
  <c r="H25" i="62" s="1"/>
  <c r="H143" i="57"/>
  <c r="H144" i="57" s="1"/>
  <c r="H145" i="57" s="1"/>
  <c r="H143" i="61"/>
  <c r="H146" i="61" s="1"/>
  <c r="H107" i="56"/>
  <c r="H110" i="56" s="1"/>
  <c r="H113" i="61"/>
  <c r="H116" i="61" s="1"/>
  <c r="H17" i="58"/>
  <c r="H18" i="58" s="1"/>
  <c r="H19" i="58" s="1"/>
  <c r="H17" i="61"/>
  <c r="H18" i="61" s="1"/>
  <c r="H19" i="61" s="1"/>
  <c r="H346" i="56"/>
  <c r="H348" i="56" s="1"/>
  <c r="H349" i="56" s="1"/>
  <c r="H346" i="62"/>
  <c r="H348" i="62" s="1"/>
  <c r="H349" i="62" s="1"/>
  <c r="H293" i="57"/>
  <c r="H296" i="57" s="1"/>
  <c r="H59" i="57"/>
  <c r="H62" i="57" s="1"/>
  <c r="H462" i="59"/>
  <c r="H464" i="59" s="1"/>
  <c r="H465" i="59" s="1"/>
  <c r="H517" i="56"/>
  <c r="H519" i="56" s="1"/>
  <c r="H520" i="56" s="1"/>
  <c r="H531" i="59"/>
  <c r="H535" i="59" s="1"/>
  <c r="F522" i="59"/>
  <c r="G252" i="58"/>
  <c r="G253" i="58" s="1"/>
  <c r="G255" i="58" s="1"/>
  <c r="W251" i="58" s="1"/>
  <c r="H245" i="57"/>
  <c r="H248" i="57" s="1"/>
  <c r="H209" i="62"/>
  <c r="H212" i="62" s="1"/>
  <c r="H179" i="25"/>
  <c r="H180" i="25" s="1"/>
  <c r="H181" i="25" s="1"/>
  <c r="H233" i="58"/>
  <c r="H234" i="58" s="1"/>
  <c r="H235" i="58" s="1"/>
  <c r="H233" i="62"/>
  <c r="H236" i="62" s="1"/>
  <c r="H360" i="57"/>
  <c r="H362" i="57" s="1"/>
  <c r="H363" i="57" s="1"/>
  <c r="H281" i="25"/>
  <c r="H282" i="25" s="1"/>
  <c r="H283" i="25" s="1"/>
  <c r="H281" i="59"/>
  <c r="H282" i="59" s="1"/>
  <c r="H283" i="59" s="1"/>
  <c r="H89" i="59"/>
  <c r="H92" i="59" s="1"/>
  <c r="H251" i="59"/>
  <c r="H252" i="59" s="1"/>
  <c r="H253" i="59" s="1"/>
  <c r="H399" i="56"/>
  <c r="H403" i="56" s="1"/>
  <c r="H257" i="56"/>
  <c r="H258" i="56" s="1"/>
  <c r="H259" i="56" s="1"/>
  <c r="H257" i="61"/>
  <c r="H260" i="61" s="1"/>
  <c r="V510" i="59"/>
  <c r="F379" i="59"/>
  <c r="G452" i="58"/>
  <c r="G453" i="58" s="1"/>
  <c r="F255" i="57"/>
  <c r="V251" i="57" s="1"/>
  <c r="H263" i="59"/>
  <c r="H264" i="59" s="1"/>
  <c r="H265" i="59" s="1"/>
  <c r="F508" i="56"/>
  <c r="G176" i="62"/>
  <c r="G177" i="62" s="1"/>
  <c r="F111" i="61"/>
  <c r="V107" i="61" s="1"/>
  <c r="F337" i="61"/>
  <c r="F285" i="56"/>
  <c r="V281" i="56" s="1"/>
  <c r="F330" i="59"/>
  <c r="F213" i="61"/>
  <c r="V209" i="61" s="1"/>
  <c r="G526" i="59"/>
  <c r="G527" i="59" s="1"/>
  <c r="G529" i="59" s="1"/>
  <c r="F501" i="25"/>
  <c r="G519" i="60"/>
  <c r="G520" i="60" s="1"/>
  <c r="G522" i="60" s="1"/>
  <c r="G146" i="56"/>
  <c r="G147" i="56" s="1"/>
  <c r="F439" i="59"/>
  <c r="F147" i="61"/>
  <c r="G213" i="25"/>
  <c r="F522" i="61"/>
  <c r="G212" i="59"/>
  <c r="G213" i="59" s="1"/>
  <c r="G410" i="59"/>
  <c r="G411" i="59" s="1"/>
  <c r="V325" i="62"/>
  <c r="V475" i="57"/>
  <c r="H332" i="59"/>
  <c r="H334" i="59" s="1"/>
  <c r="H335" i="59" s="1"/>
  <c r="H53" i="56"/>
  <c r="H54" i="56" s="1"/>
  <c r="H55" i="56" s="1"/>
  <c r="H53" i="61"/>
  <c r="H56" i="61" s="1"/>
  <c r="H77" i="61"/>
  <c r="H78" i="61" s="1"/>
  <c r="H79" i="61" s="1"/>
  <c r="H245" i="25"/>
  <c r="H248" i="25" s="1"/>
  <c r="H245" i="59"/>
  <c r="H248" i="59" s="1"/>
  <c r="H388" i="61"/>
  <c r="H390" i="61" s="1"/>
  <c r="H391" i="61" s="1"/>
  <c r="H209" i="60"/>
  <c r="H210" i="60" s="1"/>
  <c r="H211" i="60" s="1"/>
  <c r="F543" i="62"/>
  <c r="F386" i="56"/>
  <c r="F99" i="61"/>
  <c r="F285" i="59"/>
  <c r="V281" i="59" s="1"/>
  <c r="V441" i="59"/>
  <c r="G493" i="58"/>
  <c r="G494" i="58" s="1"/>
  <c r="F249" i="25"/>
  <c r="F425" i="61"/>
  <c r="F309" i="60"/>
  <c r="V305" i="60" s="1"/>
  <c r="F494" i="57"/>
  <c r="F330" i="25"/>
  <c r="F165" i="62"/>
  <c r="V161" i="62" s="1"/>
  <c r="F33" i="61"/>
  <c r="F231" i="25"/>
  <c r="G260" i="58"/>
  <c r="G261" i="58" s="1"/>
  <c r="V339" i="59"/>
  <c r="F291" i="62"/>
  <c r="V287" i="62" s="1"/>
  <c r="F358" i="58"/>
  <c r="G168" i="60"/>
  <c r="G169" i="60" s="1"/>
  <c r="G171" i="60" s="1"/>
  <c r="G204" i="57"/>
  <c r="G205" i="57" s="1"/>
  <c r="G207" i="57" s="1"/>
  <c r="F446" i="62"/>
  <c r="F243" i="56"/>
  <c r="V239" i="56" s="1"/>
  <c r="F365" i="57"/>
  <c r="G371" i="56"/>
  <c r="G372" i="56" s="1"/>
  <c r="F453" i="61"/>
  <c r="G540" i="59"/>
  <c r="G541" i="59" s="1"/>
  <c r="W538" i="59" s="1"/>
  <c r="F153" i="60"/>
  <c r="G62" i="62"/>
  <c r="G63" i="62" s="1"/>
  <c r="G242" i="57"/>
  <c r="G243" i="57" s="1"/>
  <c r="G282" i="25"/>
  <c r="G283" i="25" s="1"/>
  <c r="G285" i="25" s="1"/>
  <c r="G357" i="60"/>
  <c r="G358" i="60" s="1"/>
  <c r="F508" i="59"/>
  <c r="G126" i="60"/>
  <c r="G127" i="60" s="1"/>
  <c r="G129" i="60" s="1"/>
  <c r="G200" i="56"/>
  <c r="G201" i="56" s="1"/>
  <c r="G24" i="56"/>
  <c r="G25" i="56" s="1"/>
  <c r="G27" i="56" s="1"/>
  <c r="F231" i="56"/>
  <c r="F467" i="59"/>
  <c r="F93" i="61"/>
  <c r="V89" i="61" s="1"/>
  <c r="G56" i="58"/>
  <c r="G57" i="58" s="1"/>
  <c r="G378" i="57"/>
  <c r="G379" i="57" s="1"/>
  <c r="V332" i="58"/>
  <c r="G78" i="57"/>
  <c r="G79" i="57" s="1"/>
  <c r="G81" i="57" s="1"/>
  <c r="V353" i="59"/>
  <c r="G410" i="62"/>
  <c r="G411" i="62" s="1"/>
  <c r="V388" i="58"/>
  <c r="V374" i="57"/>
  <c r="V399" i="57"/>
  <c r="V367" i="58"/>
  <c r="F297" i="56"/>
  <c r="G38" i="60"/>
  <c r="G39" i="60" s="1"/>
  <c r="F351" i="62"/>
  <c r="G403" i="25"/>
  <c r="G404" i="25" s="1"/>
  <c r="F57" i="62"/>
  <c r="F81" i="62"/>
  <c r="F99" i="58"/>
  <c r="V95" i="58" s="1"/>
  <c r="F487" i="61"/>
  <c r="G459" i="57"/>
  <c r="G460" i="57" s="1"/>
  <c r="H113" i="58"/>
  <c r="H116" i="58" s="1"/>
  <c r="H257" i="58"/>
  <c r="H260" i="58" s="1"/>
  <c r="G254" i="62"/>
  <c r="G255" i="62" s="1"/>
  <c r="G92" i="57"/>
  <c r="G93" i="57" s="1"/>
  <c r="G431" i="62"/>
  <c r="G432" i="62" s="1"/>
  <c r="F135" i="25"/>
  <c r="F105" i="56"/>
  <c r="V101" i="56" s="1"/>
  <c r="F123" i="62"/>
  <c r="V119" i="62" s="1"/>
  <c r="H448" i="25"/>
  <c r="H452" i="25" s="1"/>
  <c r="H137" i="61"/>
  <c r="H140" i="61" s="1"/>
  <c r="H263" i="60"/>
  <c r="H266" i="60" s="1"/>
  <c r="H221" i="59"/>
  <c r="H222" i="59" s="1"/>
  <c r="H223" i="59" s="1"/>
  <c r="H209" i="59"/>
  <c r="H212" i="59" s="1"/>
  <c r="H35" i="59"/>
  <c r="H38" i="59" s="1"/>
  <c r="G72" i="56"/>
  <c r="G73" i="56" s="1"/>
  <c r="G75" i="56" s="1"/>
  <c r="V517" i="56"/>
  <c r="G505" i="61"/>
  <c r="G506" i="61" s="1"/>
  <c r="G508" i="61" s="1"/>
  <c r="G521" i="58"/>
  <c r="G522" i="58" s="1"/>
  <c r="G56" i="62"/>
  <c r="G57" i="62" s="1"/>
  <c r="G308" i="60"/>
  <c r="G309" i="60" s="1"/>
  <c r="F358" i="60"/>
  <c r="F279" i="59"/>
  <c r="F93" i="62"/>
  <c r="F303" i="61"/>
  <c r="F165" i="60"/>
  <c r="V161" i="60" s="1"/>
  <c r="F337" i="25"/>
  <c r="F153" i="62"/>
  <c r="V149" i="62" s="1"/>
  <c r="F135" i="62"/>
  <c r="V131" i="62" s="1"/>
  <c r="F309" i="56"/>
  <c r="G200" i="60"/>
  <c r="G201" i="60" s="1"/>
  <c r="F411" i="59"/>
  <c r="F315" i="59"/>
  <c r="F515" i="61"/>
  <c r="F27" i="61"/>
  <c r="V23" i="61" s="1"/>
  <c r="G479" i="60"/>
  <c r="G480" i="60" s="1"/>
  <c r="F393" i="60"/>
  <c r="G194" i="58"/>
  <c r="G195" i="58" s="1"/>
  <c r="G264" i="57"/>
  <c r="G265" i="57" s="1"/>
  <c r="G267" i="57" s="1"/>
  <c r="G288" i="58"/>
  <c r="G289" i="58" s="1"/>
  <c r="G291" i="58" s="1"/>
  <c r="H332" i="58"/>
  <c r="H334" i="58" s="1"/>
  <c r="H335" i="58" s="1"/>
  <c r="H332" i="61"/>
  <c r="H336" i="61" s="1"/>
  <c r="H203" i="60"/>
  <c r="H206" i="60" s="1"/>
  <c r="H367" i="59"/>
  <c r="H371" i="59" s="1"/>
  <c r="H209" i="58"/>
  <c r="H210" i="58" s="1"/>
  <c r="H211" i="58" s="1"/>
  <c r="H179" i="59"/>
  <c r="H182" i="59" s="1"/>
  <c r="H287" i="25"/>
  <c r="H288" i="25" s="1"/>
  <c r="H289" i="25" s="1"/>
  <c r="H35" i="58"/>
  <c r="H36" i="58" s="1"/>
  <c r="H37" i="58" s="1"/>
  <c r="H35" i="62"/>
  <c r="H38" i="62" s="1"/>
  <c r="V367" i="60"/>
  <c r="F69" i="59"/>
  <c r="F386" i="58"/>
  <c r="F358" i="62"/>
  <c r="G152" i="60"/>
  <c r="G153" i="60" s="1"/>
  <c r="F337" i="62"/>
  <c r="G479" i="62"/>
  <c r="G480" i="62" s="1"/>
  <c r="F337" i="58"/>
  <c r="H482" i="60"/>
  <c r="H486" i="60" s="1"/>
  <c r="H538" i="25"/>
  <c r="H542" i="25" s="1"/>
  <c r="G270" i="57"/>
  <c r="G271" i="57" s="1"/>
  <c r="G273" i="57" s="1"/>
  <c r="H233" i="25"/>
  <c r="H234" i="25" s="1"/>
  <c r="H235" i="25" s="1"/>
  <c r="H406" i="61"/>
  <c r="H410" i="61" s="1"/>
  <c r="V299" i="58"/>
  <c r="V524" i="60"/>
  <c r="F536" i="62"/>
  <c r="G62" i="57"/>
  <c r="G63" i="57" s="1"/>
  <c r="G68" i="59"/>
  <c r="G69" i="59" s="1"/>
  <c r="G108" i="62"/>
  <c r="G109" i="62" s="1"/>
  <c r="G111" i="62" s="1"/>
  <c r="W107" i="62" s="1"/>
  <c r="G255" i="57"/>
  <c r="G206" i="56"/>
  <c r="G207" i="56" s="1"/>
  <c r="G126" i="59"/>
  <c r="G127" i="59" s="1"/>
  <c r="G129" i="59" s="1"/>
  <c r="G50" i="60"/>
  <c r="G51" i="60" s="1"/>
  <c r="F285" i="60"/>
  <c r="V281" i="60" s="1"/>
  <c r="V510" i="60"/>
  <c r="F453" i="57"/>
  <c r="F177" i="57"/>
  <c r="V173" i="57" s="1"/>
  <c r="F460" i="59"/>
  <c r="G302" i="62"/>
  <c r="G303" i="62" s="1"/>
  <c r="G385" i="60"/>
  <c r="G386" i="60" s="1"/>
  <c r="F21" i="57"/>
  <c r="G348" i="58"/>
  <c r="G349" i="58" s="1"/>
  <c r="G351" i="58" s="1"/>
  <c r="F418" i="59"/>
  <c r="F225" i="58"/>
  <c r="V221" i="58" s="1"/>
  <c r="F351" i="58"/>
  <c r="F219" i="60"/>
  <c r="V215" i="60" s="1"/>
  <c r="G438" i="56"/>
  <c r="G439" i="56" s="1"/>
  <c r="G240" i="61"/>
  <c r="G241" i="61" s="1"/>
  <c r="G243" i="61" s="1"/>
  <c r="G99" i="25"/>
  <c r="H367" i="60"/>
  <c r="H369" i="60" s="1"/>
  <c r="H370" i="60" s="1"/>
  <c r="H221" i="60"/>
  <c r="H222" i="60" s="1"/>
  <c r="H223" i="60" s="1"/>
  <c r="H269" i="25"/>
  <c r="H270" i="25" s="1"/>
  <c r="H271" i="25" s="1"/>
  <c r="H179" i="56"/>
  <c r="H180" i="56" s="1"/>
  <c r="H181" i="56" s="1"/>
  <c r="H287" i="56"/>
  <c r="H288" i="56" s="1"/>
  <c r="H289" i="56" s="1"/>
  <c r="H233" i="60"/>
  <c r="H234" i="60" s="1"/>
  <c r="H235" i="60" s="1"/>
  <c r="H71" i="25"/>
  <c r="H72" i="25" s="1"/>
  <c r="H73" i="25" s="1"/>
  <c r="H360" i="58"/>
  <c r="H362" i="58" s="1"/>
  <c r="H363" i="58" s="1"/>
  <c r="H413" i="62"/>
  <c r="H415" i="62" s="1"/>
  <c r="H416" i="62" s="1"/>
  <c r="H155" i="25"/>
  <c r="H158" i="25" s="1"/>
  <c r="H29" i="57"/>
  <c r="H32" i="57" s="1"/>
  <c r="H455" i="62"/>
  <c r="H459" i="62" s="1"/>
  <c r="F501" i="58"/>
  <c r="V517" i="58"/>
  <c r="V503" i="60"/>
  <c r="G514" i="58"/>
  <c r="G515" i="58" s="1"/>
  <c r="G212" i="60"/>
  <c r="G213" i="60" s="1"/>
  <c r="W209" i="60" s="1"/>
  <c r="G192" i="59"/>
  <c r="G193" i="59" s="1"/>
  <c r="G195" i="59" s="1"/>
  <c r="G327" i="56"/>
  <c r="G328" i="56" s="1"/>
  <c r="G330" i="56" s="1"/>
  <c r="G477" i="59"/>
  <c r="G478" i="59" s="1"/>
  <c r="G480" i="59" s="1"/>
  <c r="G96" i="58"/>
  <c r="G97" i="58" s="1"/>
  <c r="G99" i="58" s="1"/>
  <c r="G170" i="57"/>
  <c r="G171" i="57" s="1"/>
  <c r="G466" i="62"/>
  <c r="G467" i="62" s="1"/>
  <c r="F111" i="59"/>
  <c r="V107" i="59" s="1"/>
  <c r="G188" i="59"/>
  <c r="G189" i="59" s="1"/>
  <c r="G484" i="58"/>
  <c r="G485" i="58" s="1"/>
  <c r="G487" i="58" s="1"/>
  <c r="H143" i="56"/>
  <c r="H146" i="56" s="1"/>
  <c r="H293" i="59"/>
  <c r="H294" i="59" s="1"/>
  <c r="H295" i="59" s="1"/>
  <c r="F105" i="62"/>
  <c r="V101" i="62" s="1"/>
  <c r="G50" i="58"/>
  <c r="G51" i="58" s="1"/>
  <c r="G350" i="60"/>
  <c r="G351" i="60" s="1"/>
  <c r="V325" i="56"/>
  <c r="F159" i="60"/>
  <c r="V155" i="60" s="1"/>
  <c r="G90" i="62"/>
  <c r="G91" i="62" s="1"/>
  <c r="G93" i="62" s="1"/>
  <c r="G162" i="61"/>
  <c r="G163" i="61" s="1"/>
  <c r="G165" i="61" s="1"/>
  <c r="G392" i="56"/>
  <c r="G393" i="56" s="1"/>
  <c r="F165" i="57"/>
  <c r="G38" i="61"/>
  <c r="G39" i="61" s="1"/>
  <c r="V346" i="60"/>
  <c r="F111" i="62"/>
  <c r="V107" i="62" s="1"/>
  <c r="H155" i="57"/>
  <c r="H158" i="57" s="1"/>
  <c r="H475" i="58"/>
  <c r="H477" i="58" s="1"/>
  <c r="H478" i="58" s="1"/>
  <c r="F165" i="25"/>
  <c r="H233" i="61"/>
  <c r="H234" i="61" s="1"/>
  <c r="H235" i="61" s="1"/>
  <c r="H71" i="57"/>
  <c r="H72" i="57" s="1"/>
  <c r="H73" i="57" s="1"/>
  <c r="H281" i="62"/>
  <c r="H284" i="62" s="1"/>
  <c r="H381" i="57"/>
  <c r="H383" i="57" s="1"/>
  <c r="H384" i="57" s="1"/>
  <c r="H89" i="62"/>
  <c r="H92" i="62" s="1"/>
  <c r="H125" i="61"/>
  <c r="H126" i="61" s="1"/>
  <c r="H127" i="61" s="1"/>
  <c r="H353" i="60"/>
  <c r="H355" i="60" s="1"/>
  <c r="H356" i="60" s="1"/>
  <c r="H215" i="58"/>
  <c r="H216" i="58" s="1"/>
  <c r="H217" i="58" s="1"/>
  <c r="H311" i="57"/>
  <c r="H314" i="57" s="1"/>
  <c r="H311" i="61"/>
  <c r="H312" i="61" s="1"/>
  <c r="H313" i="61" s="1"/>
  <c r="H167" i="61"/>
  <c r="H170" i="61" s="1"/>
  <c r="H339" i="25"/>
  <c r="H343" i="25" s="1"/>
  <c r="H339" i="58"/>
  <c r="H343" i="58" s="1"/>
  <c r="H339" i="61"/>
  <c r="H341" i="61" s="1"/>
  <c r="H342" i="61" s="1"/>
  <c r="H161" i="56"/>
  <c r="H162" i="56" s="1"/>
  <c r="H163" i="56" s="1"/>
  <c r="H161" i="61"/>
  <c r="H162" i="61" s="1"/>
  <c r="H163" i="61" s="1"/>
  <c r="H101" i="57"/>
  <c r="H104" i="57" s="1"/>
  <c r="H101" i="60"/>
  <c r="H104" i="60" s="1"/>
  <c r="H23" i="57"/>
  <c r="H26" i="57" s="1"/>
  <c r="H23" i="61"/>
  <c r="H24" i="61" s="1"/>
  <c r="H25" i="61" s="1"/>
  <c r="H107" i="60"/>
  <c r="H110" i="60" s="1"/>
  <c r="H17" i="56"/>
  <c r="H18" i="56" s="1"/>
  <c r="H19" i="56" s="1"/>
  <c r="H17" i="60"/>
  <c r="H18" i="60" s="1"/>
  <c r="H19" i="60" s="1"/>
  <c r="H346" i="58"/>
  <c r="H350" i="58" s="1"/>
  <c r="H197" i="60"/>
  <c r="H198" i="60" s="1"/>
  <c r="H199" i="60" s="1"/>
  <c r="H257" i="57"/>
  <c r="H258" i="57" s="1"/>
  <c r="H259" i="57" s="1"/>
  <c r="H510" i="59"/>
  <c r="H514" i="59" s="1"/>
  <c r="H475" i="56"/>
  <c r="H477" i="56" s="1"/>
  <c r="H478" i="56" s="1"/>
  <c r="F344" i="60"/>
  <c r="F201" i="60"/>
  <c r="V197" i="60" s="1"/>
  <c r="F69" i="57"/>
  <c r="V65" i="57" s="1"/>
  <c r="F39" i="62"/>
  <c r="V35" i="62" s="1"/>
  <c r="F243" i="59"/>
  <c r="V239" i="59" s="1"/>
  <c r="F81" i="56"/>
  <c r="V77" i="56" s="1"/>
  <c r="F309" i="62"/>
  <c r="G260" i="56"/>
  <c r="G261" i="56" s="1"/>
  <c r="G114" i="58"/>
  <c r="G115" i="58" s="1"/>
  <c r="G117" i="58" s="1"/>
  <c r="F135" i="57"/>
  <c r="V131" i="57" s="1"/>
  <c r="G62" i="60"/>
  <c r="G63" i="60" s="1"/>
  <c r="G20" i="61"/>
  <c r="G21" i="61" s="1"/>
  <c r="H332" i="57"/>
  <c r="H336" i="57" s="1"/>
  <c r="H332" i="60"/>
  <c r="H334" i="60" s="1"/>
  <c r="H335" i="60" s="1"/>
  <c r="H203" i="59"/>
  <c r="H204" i="59" s="1"/>
  <c r="H205" i="59" s="1"/>
  <c r="H53" i="59"/>
  <c r="H56" i="59" s="1"/>
  <c r="H263" i="58"/>
  <c r="H264" i="58" s="1"/>
  <c r="H265" i="58" s="1"/>
  <c r="H263" i="62"/>
  <c r="H264" i="62" s="1"/>
  <c r="H265" i="62" s="1"/>
  <c r="H77" i="58"/>
  <c r="H80" i="58" s="1"/>
  <c r="H388" i="56"/>
  <c r="H390" i="56" s="1"/>
  <c r="H391" i="56" s="1"/>
  <c r="H388" i="59"/>
  <c r="H390" i="59" s="1"/>
  <c r="H391" i="59" s="1"/>
  <c r="H388" i="62"/>
  <c r="H390" i="62" s="1"/>
  <c r="H391" i="62" s="1"/>
  <c r="H221" i="56"/>
  <c r="H224" i="56" s="1"/>
  <c r="H209" i="57"/>
  <c r="H212" i="57" s="1"/>
  <c r="H209" i="61"/>
  <c r="H210" i="61" s="1"/>
  <c r="H211" i="61" s="1"/>
  <c r="H179" i="58"/>
  <c r="H182" i="58" s="1"/>
  <c r="H35" i="57"/>
  <c r="H36" i="57" s="1"/>
  <c r="H37" i="57" s="1"/>
  <c r="H360" i="62"/>
  <c r="H531" i="57"/>
  <c r="H535" i="57" s="1"/>
  <c r="H531" i="61"/>
  <c r="H533" i="61" s="1"/>
  <c r="H534" i="61" s="1"/>
  <c r="F508" i="57"/>
  <c r="F297" i="58"/>
  <c r="F237" i="57"/>
  <c r="F446" i="59"/>
  <c r="F411" i="56"/>
  <c r="G182" i="59"/>
  <c r="G183" i="59" s="1"/>
  <c r="G314" i="58"/>
  <c r="G315" i="58" s="1"/>
  <c r="G42" i="57"/>
  <c r="G43" i="57" s="1"/>
  <c r="G45" i="57" s="1"/>
  <c r="G302" i="56"/>
  <c r="G303" i="56" s="1"/>
  <c r="W299" i="56" s="1"/>
  <c r="G329" i="57"/>
  <c r="G330" i="57" s="1"/>
  <c r="F51" i="60"/>
  <c r="V47" i="60" s="1"/>
  <c r="F177" i="25"/>
  <c r="G176" i="60"/>
  <c r="G177" i="60" s="1"/>
  <c r="F147" i="62"/>
  <c r="F467" i="57"/>
  <c r="F291" i="61"/>
  <c r="V374" i="62"/>
  <c r="H149" i="25"/>
  <c r="H150" i="25" s="1"/>
  <c r="H151" i="25" s="1"/>
  <c r="G231" i="25"/>
  <c r="G270" i="60"/>
  <c r="G271" i="60" s="1"/>
  <c r="G272" i="60"/>
  <c r="H137" i="62"/>
  <c r="H138" i="62" s="1"/>
  <c r="H139" i="62" s="1"/>
  <c r="H239" i="60"/>
  <c r="H242" i="60" s="1"/>
  <c r="G128" i="57"/>
  <c r="G129" i="57" s="1"/>
  <c r="F159" i="59"/>
  <c r="V155" i="59" s="1"/>
  <c r="H251" i="62"/>
  <c r="H252" i="62" s="1"/>
  <c r="H253" i="62" s="1"/>
  <c r="G150" i="57"/>
  <c r="G151" i="57" s="1"/>
  <c r="G153" i="57" s="1"/>
  <c r="H83" i="25"/>
  <c r="H84" i="25" s="1"/>
  <c r="H85" i="25" s="1"/>
  <c r="H53" i="25"/>
  <c r="H54" i="25" s="1"/>
  <c r="H55" i="25" s="1"/>
  <c r="H234" i="62"/>
  <c r="H235" i="62" s="1"/>
  <c r="H185" i="62"/>
  <c r="H186" i="62" s="1"/>
  <c r="H187" i="62" s="1"/>
  <c r="H239" i="57"/>
  <c r="H240" i="57" s="1"/>
  <c r="H241" i="57" s="1"/>
  <c r="H239" i="61"/>
  <c r="H240" i="61" s="1"/>
  <c r="H241" i="61" s="1"/>
  <c r="H197" i="61"/>
  <c r="H200" i="61" s="1"/>
  <c r="G521" i="62"/>
  <c r="G522" i="62" s="1"/>
  <c r="F351" i="61"/>
  <c r="F446" i="56"/>
  <c r="G48" i="57"/>
  <c r="G49" i="57" s="1"/>
  <c r="G51" i="57" s="1"/>
  <c r="G110" i="56"/>
  <c r="G111" i="56" s="1"/>
  <c r="G80" i="56"/>
  <c r="G81" i="56" s="1"/>
  <c r="G158" i="57"/>
  <c r="G159" i="57" s="1"/>
  <c r="V381" i="59"/>
  <c r="F27" i="59"/>
  <c r="F309" i="57"/>
  <c r="F105" i="60"/>
  <c r="V101" i="60" s="1"/>
  <c r="F432" i="59"/>
  <c r="F213" i="25"/>
  <c r="F418" i="60"/>
  <c r="F213" i="56"/>
  <c r="V209" i="56" s="1"/>
  <c r="F219" i="59"/>
  <c r="V215" i="59" s="1"/>
  <c r="G261" i="25"/>
  <c r="F105" i="59"/>
  <c r="V101" i="59" s="1"/>
  <c r="F279" i="60"/>
  <c r="V275" i="60" s="1"/>
  <c r="F213" i="62"/>
  <c r="V209" i="62" s="1"/>
  <c r="G450" i="62"/>
  <c r="G451" i="62" s="1"/>
  <c r="G452" i="62"/>
  <c r="F297" i="25"/>
  <c r="G147" i="25"/>
  <c r="H420" i="56"/>
  <c r="H424" i="56" s="1"/>
  <c r="G500" i="61"/>
  <c r="G501" i="61" s="1"/>
  <c r="G38" i="59"/>
  <c r="G39" i="59" s="1"/>
  <c r="F87" i="57"/>
  <c r="V83" i="57" s="1"/>
  <c r="G362" i="59"/>
  <c r="G363" i="59" s="1"/>
  <c r="G365" i="59" s="1"/>
  <c r="H77" i="59"/>
  <c r="H80" i="59" s="1"/>
  <c r="H245" i="56"/>
  <c r="H246" i="56" s="1"/>
  <c r="H247" i="56" s="1"/>
  <c r="H388" i="58"/>
  <c r="H390" i="58" s="1"/>
  <c r="H391" i="58" s="1"/>
  <c r="H269" i="57"/>
  <c r="H270" i="57" s="1"/>
  <c r="H271" i="57" s="1"/>
  <c r="H95" i="60"/>
  <c r="H96" i="60" s="1"/>
  <c r="H97" i="60" s="1"/>
  <c r="H299" i="57"/>
  <c r="H302" i="57" s="1"/>
  <c r="H448" i="62"/>
  <c r="H452" i="62" s="1"/>
  <c r="V427" i="60"/>
  <c r="F81" i="57"/>
  <c r="V77" i="57" s="1"/>
  <c r="F213" i="60"/>
  <c r="V209" i="60" s="1"/>
  <c r="G350" i="61"/>
  <c r="G351" i="61" s="1"/>
  <c r="G198" i="25"/>
  <c r="G199" i="25" s="1"/>
  <c r="G201" i="25" s="1"/>
  <c r="G200" i="62"/>
  <c r="G201" i="62" s="1"/>
  <c r="G33" i="25"/>
  <c r="F522" i="57"/>
  <c r="H293" i="56"/>
  <c r="H294" i="56" s="1"/>
  <c r="H295" i="56" s="1"/>
  <c r="F273" i="57"/>
  <c r="H299" i="58"/>
  <c r="H300" i="58" s="1"/>
  <c r="H301" i="58" s="1"/>
  <c r="G460" i="56"/>
  <c r="H517" i="60"/>
  <c r="H519" i="60" s="1"/>
  <c r="H520" i="60" s="1"/>
  <c r="G369" i="57"/>
  <c r="G370" i="57" s="1"/>
  <c r="G372" i="57" s="1"/>
  <c r="H482" i="25"/>
  <c r="H484" i="25" s="1"/>
  <c r="H485" i="25" s="1"/>
  <c r="H245" i="62"/>
  <c r="H248" i="62" s="1"/>
  <c r="H185" i="59"/>
  <c r="H186" i="59" s="1"/>
  <c r="H187" i="59" s="1"/>
  <c r="H251" i="25"/>
  <c r="H252" i="25" s="1"/>
  <c r="H253" i="25" s="1"/>
  <c r="H173" i="25"/>
  <c r="H176" i="25" s="1"/>
  <c r="H227" i="25"/>
  <c r="H230" i="25" s="1"/>
  <c r="H353" i="58"/>
  <c r="H357" i="58" s="1"/>
  <c r="H41" i="56"/>
  <c r="H41" i="60"/>
  <c r="H42" i="60" s="1"/>
  <c r="H43" i="60" s="1"/>
  <c r="H191" i="25"/>
  <c r="H192" i="25" s="1"/>
  <c r="H193" i="25" s="1"/>
  <c r="H311" i="25"/>
  <c r="H312" i="25" s="1"/>
  <c r="H313" i="25" s="1"/>
  <c r="H167" i="58"/>
  <c r="H170" i="58" s="1"/>
  <c r="H339" i="62"/>
  <c r="H341" i="62" s="1"/>
  <c r="H342" i="62" s="1"/>
  <c r="H155" i="62"/>
  <c r="H156" i="62" s="1"/>
  <c r="H157" i="62" s="1"/>
  <c r="H65" i="59"/>
  <c r="H66" i="59" s="1"/>
  <c r="H67" i="59" s="1"/>
  <c r="H29" i="62"/>
  <c r="H30" i="62" s="1"/>
  <c r="H31" i="62" s="1"/>
  <c r="H143" i="58"/>
  <c r="H144" i="58" s="1"/>
  <c r="H145" i="58" s="1"/>
  <c r="H113" i="62"/>
  <c r="H114" i="62" s="1"/>
  <c r="H115" i="62" s="1"/>
  <c r="H17" i="62"/>
  <c r="H18" i="62" s="1"/>
  <c r="H19" i="62" s="1"/>
  <c r="H197" i="62"/>
  <c r="H198" i="62" s="1"/>
  <c r="H199" i="62" s="1"/>
  <c r="H448" i="56"/>
  <c r="H450" i="56" s="1"/>
  <c r="H451" i="56" s="1"/>
  <c r="H448" i="59"/>
  <c r="H450" i="59" s="1"/>
  <c r="H451" i="59" s="1"/>
  <c r="H462" i="60"/>
  <c r="H464" i="60" s="1"/>
  <c r="H465" i="60" s="1"/>
  <c r="H475" i="59"/>
  <c r="H479" i="59" s="1"/>
  <c r="H434" i="56"/>
  <c r="H436" i="56" s="1"/>
  <c r="H437" i="56" s="1"/>
  <c r="F494" i="58"/>
  <c r="V496" i="60"/>
  <c r="F344" i="62"/>
  <c r="F460" i="58"/>
  <c r="F267" i="62"/>
  <c r="G213" i="61"/>
  <c r="G260" i="57"/>
  <c r="G261" i="57" s="1"/>
  <c r="F285" i="58"/>
  <c r="V281" i="58" s="1"/>
  <c r="F177" i="62"/>
  <c r="V173" i="62" s="1"/>
  <c r="F189" i="58"/>
  <c r="F219" i="56"/>
  <c r="V215" i="56" s="1"/>
  <c r="F135" i="58"/>
  <c r="F183" i="61"/>
  <c r="V179" i="61" s="1"/>
  <c r="F207" i="60"/>
  <c r="V203" i="60" s="1"/>
  <c r="G56" i="61"/>
  <c r="G57" i="61" s="1"/>
  <c r="G204" i="61"/>
  <c r="G205" i="61" s="1"/>
  <c r="G207" i="61" s="1"/>
  <c r="F51" i="62"/>
  <c r="V47" i="62" s="1"/>
  <c r="F267" i="57"/>
  <c r="V263" i="57" s="1"/>
  <c r="F315" i="62"/>
  <c r="V311" i="62" s="1"/>
  <c r="G357" i="58"/>
  <c r="G358" i="58" s="1"/>
  <c r="F460" i="61"/>
  <c r="F129" i="62"/>
  <c r="F480" i="25"/>
  <c r="F439" i="61"/>
  <c r="F189" i="56"/>
  <c r="V185" i="56" s="1"/>
  <c r="F522" i="60"/>
  <c r="F159" i="57"/>
  <c r="V155" i="57" s="1"/>
  <c r="H131" i="25"/>
  <c r="H134" i="25" s="1"/>
  <c r="H325" i="60"/>
  <c r="H329" i="60" s="1"/>
  <c r="H482" i="62"/>
  <c r="H484" i="62" s="1"/>
  <c r="H485" i="62" s="1"/>
  <c r="G542" i="57"/>
  <c r="G543" i="57" s="1"/>
  <c r="G362" i="56"/>
  <c r="G363" i="56" s="1"/>
  <c r="G365" i="56" s="1"/>
  <c r="H233" i="57"/>
  <c r="H234" i="57" s="1"/>
  <c r="H235" i="57" s="1"/>
  <c r="H381" i="59"/>
  <c r="H383" i="59" s="1"/>
  <c r="H384" i="59" s="1"/>
  <c r="V332" i="56"/>
  <c r="H83" i="56"/>
  <c r="H84" i="56" s="1"/>
  <c r="H85" i="56" s="1"/>
  <c r="H53" i="57"/>
  <c r="H56" i="57" s="1"/>
  <c r="H263" i="56"/>
  <c r="H266" i="56" s="1"/>
  <c r="H374" i="25"/>
  <c r="H376" i="25" s="1"/>
  <c r="H377" i="25" s="1"/>
  <c r="H374" i="58"/>
  <c r="H378" i="58" s="1"/>
  <c r="H77" i="56"/>
  <c r="H78" i="56" s="1"/>
  <c r="H79" i="56" s="1"/>
  <c r="H77" i="60"/>
  <c r="H78" i="60" s="1"/>
  <c r="H79" i="60" s="1"/>
  <c r="H245" i="58"/>
  <c r="H248" i="58" s="1"/>
  <c r="H233" i="59"/>
  <c r="H234" i="59" s="1"/>
  <c r="H235" i="59" s="1"/>
  <c r="H35" i="25"/>
  <c r="H36" i="25" s="1"/>
  <c r="H37" i="25" s="1"/>
  <c r="H71" i="62"/>
  <c r="H72" i="62" s="1"/>
  <c r="H73" i="62" s="1"/>
  <c r="H325" i="59"/>
  <c r="H327" i="59" s="1"/>
  <c r="H328" i="59" s="1"/>
  <c r="H325" i="62"/>
  <c r="H327" i="62" s="1"/>
  <c r="H328" i="62" s="1"/>
  <c r="H95" i="61"/>
  <c r="H96" i="61" s="1"/>
  <c r="H97" i="61" s="1"/>
  <c r="H89" i="56"/>
  <c r="H92" i="56" s="1"/>
  <c r="H125" i="59"/>
  <c r="H126" i="59" s="1"/>
  <c r="H127" i="59" s="1"/>
  <c r="H353" i="25"/>
  <c r="H357" i="25" s="1"/>
  <c r="H119" i="25"/>
  <c r="H122" i="25" s="1"/>
  <c r="H119" i="59"/>
  <c r="H122" i="59" s="1"/>
  <c r="H311" i="59"/>
  <c r="H314" i="59" s="1"/>
  <c r="H167" i="59"/>
  <c r="H170" i="59" s="1"/>
  <c r="H239" i="58"/>
  <c r="H242" i="58" s="1"/>
  <c r="H275" i="56"/>
  <c r="H276" i="56" s="1"/>
  <c r="H277" i="56" s="1"/>
  <c r="H275" i="61"/>
  <c r="H276" i="61" s="1"/>
  <c r="H277" i="61" s="1"/>
  <c r="H161" i="25"/>
  <c r="H164" i="25" s="1"/>
  <c r="H155" i="58"/>
  <c r="H156" i="58" s="1"/>
  <c r="H157" i="58" s="1"/>
  <c r="H23" i="59"/>
  <c r="H26" i="59" s="1"/>
  <c r="H107" i="58"/>
  <c r="H110" i="58" s="1"/>
  <c r="H107" i="62"/>
  <c r="H110" i="62" s="1"/>
  <c r="H299" i="61"/>
  <c r="H300" i="61" s="1"/>
  <c r="H301" i="61" s="1"/>
  <c r="H293" i="25"/>
  <c r="H294" i="25" s="1"/>
  <c r="H295" i="25" s="1"/>
  <c r="G224" i="61"/>
  <c r="G225" i="61" s="1"/>
  <c r="G242" i="58"/>
  <c r="G243" i="58" s="1"/>
  <c r="G450" i="25"/>
  <c r="G451" i="25" s="1"/>
  <c r="G453" i="25" s="1"/>
  <c r="G84" i="25"/>
  <c r="G85" i="25" s="1"/>
  <c r="G87" i="25" s="1"/>
  <c r="G170" i="59"/>
  <c r="G171" i="59" s="1"/>
  <c r="F147" i="59"/>
  <c r="G252" i="60"/>
  <c r="G253" i="60" s="1"/>
  <c r="G255" i="60" s="1"/>
  <c r="W251" i="60" s="1"/>
  <c r="F379" i="60"/>
  <c r="G294" i="60"/>
  <c r="G295" i="60" s="1"/>
  <c r="G296" i="60"/>
  <c r="H353" i="62"/>
  <c r="H355" i="62" s="1"/>
  <c r="H356" i="62" s="1"/>
  <c r="H275" i="25"/>
  <c r="H276" i="25" s="1"/>
  <c r="H277" i="25" s="1"/>
  <c r="H29" i="56"/>
  <c r="H30" i="56" s="1"/>
  <c r="H31" i="56" s="1"/>
  <c r="H420" i="62"/>
  <c r="H422" i="62" s="1"/>
  <c r="H423" i="62" s="1"/>
  <c r="H367" i="61"/>
  <c r="H369" i="61" s="1"/>
  <c r="H370" i="61" s="1"/>
  <c r="V137" i="62"/>
  <c r="F494" i="59"/>
  <c r="F508" i="62"/>
  <c r="V420" i="61"/>
  <c r="G350" i="62"/>
  <c r="G351" i="62" s="1"/>
  <c r="F372" i="62"/>
  <c r="G120" i="61"/>
  <c r="G121" i="61" s="1"/>
  <c r="G122" i="61"/>
  <c r="F291" i="59"/>
  <c r="V287" i="59" s="1"/>
  <c r="G294" i="56"/>
  <c r="G295" i="56" s="1"/>
  <c r="G296" i="56"/>
  <c r="H287" i="57"/>
  <c r="H288" i="57" s="1"/>
  <c r="H289" i="57" s="1"/>
  <c r="H95" i="25"/>
  <c r="H96" i="25" s="1"/>
  <c r="H97" i="25" s="1"/>
  <c r="H489" i="61"/>
  <c r="H493" i="61" s="1"/>
  <c r="H441" i="59"/>
  <c r="H443" i="59" s="1"/>
  <c r="H444" i="59" s="1"/>
  <c r="G457" i="25"/>
  <c r="G458" i="25" s="1"/>
  <c r="G460" i="25" s="1"/>
  <c r="G26" i="60"/>
  <c r="G27" i="60" s="1"/>
  <c r="G464" i="25"/>
  <c r="G465" i="25" s="1"/>
  <c r="G467" i="25" s="1"/>
  <c r="G288" i="59"/>
  <c r="G289" i="59" s="1"/>
  <c r="G290" i="59"/>
  <c r="H71" i="56"/>
  <c r="H72" i="56" s="1"/>
  <c r="H73" i="56" s="1"/>
  <c r="V360" i="57"/>
  <c r="H434" i="25"/>
  <c r="H438" i="25" s="1"/>
  <c r="H185" i="60"/>
  <c r="H186" i="60" s="1"/>
  <c r="H187" i="60" s="1"/>
  <c r="H251" i="56"/>
  <c r="H252" i="56" s="1"/>
  <c r="H253" i="56" s="1"/>
  <c r="H125" i="56"/>
  <c r="H47" i="25"/>
  <c r="H47" i="59"/>
  <c r="H48" i="59" s="1"/>
  <c r="H49" i="59" s="1"/>
  <c r="H227" i="57"/>
  <c r="H228" i="57" s="1"/>
  <c r="H229" i="57" s="1"/>
  <c r="H41" i="61"/>
  <c r="H42" i="61" s="1"/>
  <c r="H43" i="61" s="1"/>
  <c r="H191" i="56"/>
  <c r="H192" i="56" s="1"/>
  <c r="H193" i="56" s="1"/>
  <c r="H119" i="60"/>
  <c r="H239" i="59"/>
  <c r="H275" i="62"/>
  <c r="H276" i="62" s="1"/>
  <c r="H277" i="62" s="1"/>
  <c r="H305" i="59"/>
  <c r="H306" i="59" s="1"/>
  <c r="H307" i="59" s="1"/>
  <c r="H23" i="56"/>
  <c r="H24" i="56" s="1"/>
  <c r="H25" i="56" s="1"/>
  <c r="H29" i="25"/>
  <c r="H143" i="59"/>
  <c r="H107" i="59"/>
  <c r="H108" i="59" s="1"/>
  <c r="H109" i="59" s="1"/>
  <c r="H113" i="25"/>
  <c r="H114" i="25" s="1"/>
  <c r="H115" i="25" s="1"/>
  <c r="H17" i="25"/>
  <c r="H18" i="25" s="1"/>
  <c r="H19" i="25" s="1"/>
  <c r="H346" i="57"/>
  <c r="H348" i="57" s="1"/>
  <c r="H349" i="57" s="1"/>
  <c r="H197" i="25"/>
  <c r="H197" i="59"/>
  <c r="H198" i="59" s="1"/>
  <c r="H199" i="59" s="1"/>
  <c r="H257" i="25"/>
  <c r="H258" i="25" s="1"/>
  <c r="H259" i="25" s="1"/>
  <c r="H462" i="57"/>
  <c r="H441" i="61"/>
  <c r="H443" i="61" s="1"/>
  <c r="H444" i="61" s="1"/>
  <c r="F487" i="60"/>
  <c r="F81" i="58"/>
  <c r="V77" i="58" s="1"/>
  <c r="F219" i="61"/>
  <c r="F123" i="58"/>
  <c r="V119" i="58" s="1"/>
  <c r="G200" i="59"/>
  <c r="G201" i="59" s="1"/>
  <c r="V346" i="56"/>
  <c r="F21" i="58"/>
  <c r="V17" i="58" s="1"/>
  <c r="V413" i="56"/>
  <c r="G422" i="25"/>
  <c r="G423" i="25" s="1"/>
  <c r="G425" i="25" s="1"/>
  <c r="F418" i="58"/>
  <c r="F267" i="61"/>
  <c r="V263" i="61" s="1"/>
  <c r="F165" i="59"/>
  <c r="F57" i="58"/>
  <c r="F69" i="58"/>
  <c r="F123" i="61"/>
  <c r="V119" i="61" s="1"/>
  <c r="G123" i="59"/>
  <c r="F141" i="60"/>
  <c r="G264" i="58"/>
  <c r="G265" i="58" s="1"/>
  <c r="G266" i="58"/>
  <c r="F439" i="58"/>
  <c r="H54" i="59"/>
  <c r="H55" i="59" s="1"/>
  <c r="G72" i="57"/>
  <c r="G73" i="57" s="1"/>
  <c r="G74" i="57"/>
  <c r="H251" i="58"/>
  <c r="H305" i="57"/>
  <c r="H305" i="61"/>
  <c r="H427" i="61"/>
  <c r="H475" i="61"/>
  <c r="H434" i="57"/>
  <c r="H455" i="60"/>
  <c r="F487" i="58"/>
  <c r="G60" i="56"/>
  <c r="G61" i="56" s="1"/>
  <c r="G62" i="56"/>
  <c r="G355" i="57"/>
  <c r="G356" i="57" s="1"/>
  <c r="G357" i="57"/>
  <c r="G491" i="59"/>
  <c r="G492" i="59" s="1"/>
  <c r="G493" i="59"/>
  <c r="G264" i="56"/>
  <c r="G265" i="56" s="1"/>
  <c r="G266" i="56"/>
  <c r="G258" i="62"/>
  <c r="G259" i="62" s="1"/>
  <c r="G260" i="62"/>
  <c r="H137" i="25"/>
  <c r="H367" i="62"/>
  <c r="H180" i="59"/>
  <c r="H181" i="59" s="1"/>
  <c r="H325" i="25"/>
  <c r="H381" i="60"/>
  <c r="H65" i="62"/>
  <c r="H399" i="59"/>
  <c r="H293" i="58"/>
  <c r="H59" i="56"/>
  <c r="H448" i="61"/>
  <c r="H538" i="58"/>
  <c r="H542" i="58" s="1"/>
  <c r="H538" i="62"/>
  <c r="H503" i="61"/>
  <c r="H505" i="61" s="1"/>
  <c r="H506" i="61" s="1"/>
  <c r="H462" i="56"/>
  <c r="H427" i="58"/>
  <c r="H434" i="59"/>
  <c r="H455" i="57"/>
  <c r="G436" i="58"/>
  <c r="G437" i="58" s="1"/>
  <c r="G438" i="58"/>
  <c r="G334" i="61"/>
  <c r="G335" i="61" s="1"/>
  <c r="G336" i="61"/>
  <c r="G362" i="62"/>
  <c r="G363" i="62" s="1"/>
  <c r="G364" i="62"/>
  <c r="G362" i="61"/>
  <c r="G363" i="61" s="1"/>
  <c r="G364" i="61"/>
  <c r="G300" i="61"/>
  <c r="G301" i="61" s="1"/>
  <c r="G302" i="61"/>
  <c r="H287" i="62"/>
  <c r="H413" i="57"/>
  <c r="H374" i="60"/>
  <c r="H413" i="25"/>
  <c r="H413" i="61"/>
  <c r="H119" i="62"/>
  <c r="H399" i="62"/>
  <c r="G450" i="60"/>
  <c r="G451" i="60" s="1"/>
  <c r="G452" i="60"/>
  <c r="G401" i="60"/>
  <c r="G402" i="60" s="1"/>
  <c r="G403" i="60"/>
  <c r="G348" i="59"/>
  <c r="G349" i="59" s="1"/>
  <c r="G350" i="59"/>
  <c r="G312" i="57"/>
  <c r="G313" i="57" s="1"/>
  <c r="G314" i="57"/>
  <c r="F21" i="56"/>
  <c r="V17" i="56" s="1"/>
  <c r="F273" i="59"/>
  <c r="V269" i="59" s="1"/>
  <c r="F432" i="58"/>
  <c r="F273" i="61"/>
  <c r="V269" i="61" s="1"/>
  <c r="F351" i="57"/>
  <c r="F141" i="57"/>
  <c r="V137" i="57" s="1"/>
  <c r="G505" i="62"/>
  <c r="G506" i="62" s="1"/>
  <c r="G507" i="62"/>
  <c r="G288" i="62"/>
  <c r="G289" i="62" s="1"/>
  <c r="G290" i="62"/>
  <c r="G383" i="61"/>
  <c r="G384" i="61" s="1"/>
  <c r="G385" i="61"/>
  <c r="G126" i="61"/>
  <c r="G127" i="61" s="1"/>
  <c r="G128" i="61"/>
  <c r="G334" i="60"/>
  <c r="G335" i="60" s="1"/>
  <c r="G336" i="60"/>
  <c r="G222" i="57"/>
  <c r="G223" i="57" s="1"/>
  <c r="G224" i="57"/>
  <c r="F372" i="56"/>
  <c r="V367" i="56"/>
  <c r="H413" i="60"/>
  <c r="H360" i="60"/>
  <c r="G450" i="56"/>
  <c r="G451" i="56" s="1"/>
  <c r="G452" i="56"/>
  <c r="G401" i="57"/>
  <c r="G402" i="57" s="1"/>
  <c r="G403" i="57"/>
  <c r="G216" i="59"/>
  <c r="G217" i="59" s="1"/>
  <c r="G218" i="59"/>
  <c r="G415" i="57"/>
  <c r="G416" i="57" s="1"/>
  <c r="G417" i="57"/>
  <c r="F213" i="57"/>
  <c r="V209" i="57" s="1"/>
  <c r="G42" i="25"/>
  <c r="G43" i="25" s="1"/>
  <c r="G44" i="25"/>
  <c r="F372" i="58"/>
  <c r="G198" i="58"/>
  <c r="G199" i="58" s="1"/>
  <c r="G200" i="58"/>
  <c r="G24" i="57"/>
  <c r="G25" i="57" s="1"/>
  <c r="G26" i="57"/>
  <c r="G60" i="61"/>
  <c r="G61" i="61" s="1"/>
  <c r="G62" i="61"/>
  <c r="V388" i="62"/>
  <c r="G415" i="56"/>
  <c r="G416" i="56" s="1"/>
  <c r="G417" i="56"/>
  <c r="G422" i="58"/>
  <c r="G423" i="58" s="1"/>
  <c r="G424" i="58"/>
  <c r="G234" i="56"/>
  <c r="G235" i="56" s="1"/>
  <c r="G236" i="56"/>
  <c r="G102" i="62"/>
  <c r="G103" i="62" s="1"/>
  <c r="G104" i="62"/>
  <c r="F344" i="57"/>
  <c r="F467" i="60"/>
  <c r="G162" i="62"/>
  <c r="G163" i="62" s="1"/>
  <c r="G164" i="62"/>
  <c r="G30" i="61"/>
  <c r="G31" i="61" s="1"/>
  <c r="G32" i="61"/>
  <c r="G78" i="62"/>
  <c r="G79" i="62" s="1"/>
  <c r="G80" i="62"/>
  <c r="F393" i="57"/>
  <c r="V388" i="57"/>
  <c r="G436" i="61"/>
  <c r="G437" i="61" s="1"/>
  <c r="G438" i="61"/>
  <c r="G408" i="61"/>
  <c r="G409" i="61" s="1"/>
  <c r="G410" i="61"/>
  <c r="F69" i="61"/>
  <c r="V65" i="61" s="1"/>
  <c r="G327" i="59"/>
  <c r="G328" i="59" s="1"/>
  <c r="G329" i="59"/>
  <c r="G36" i="58"/>
  <c r="G37" i="58" s="1"/>
  <c r="G38" i="58"/>
  <c r="G138" i="61"/>
  <c r="G139" i="61" s="1"/>
  <c r="G140" i="61"/>
  <c r="G102" i="60"/>
  <c r="G103" i="60" s="1"/>
  <c r="G104" i="60"/>
  <c r="G341" i="58"/>
  <c r="G342" i="58" s="1"/>
  <c r="G343" i="58"/>
  <c r="G234" i="60"/>
  <c r="G235" i="60" s="1"/>
  <c r="G236" i="60"/>
  <c r="H263" i="25"/>
  <c r="G464" i="59"/>
  <c r="G465" i="59" s="1"/>
  <c r="G466" i="59"/>
  <c r="G36" i="62"/>
  <c r="G37" i="62" s="1"/>
  <c r="G38" i="62"/>
  <c r="G383" i="59"/>
  <c r="G384" i="59" s="1"/>
  <c r="G385" i="59"/>
  <c r="G270" i="59"/>
  <c r="G271" i="59" s="1"/>
  <c r="G272" i="59"/>
  <c r="G327" i="60"/>
  <c r="G328" i="60" s="1"/>
  <c r="G329" i="60"/>
  <c r="G429" i="56"/>
  <c r="G430" i="56" s="1"/>
  <c r="G431" i="56"/>
  <c r="G84" i="57"/>
  <c r="G85" i="57" s="1"/>
  <c r="G86" i="57"/>
  <c r="G282" i="60"/>
  <c r="G283" i="60" s="1"/>
  <c r="G284" i="60"/>
  <c r="G415" i="61"/>
  <c r="G416" i="61" s="1"/>
  <c r="G417" i="61"/>
  <c r="G270" i="62"/>
  <c r="G271" i="62" s="1"/>
  <c r="G272" i="62"/>
  <c r="G246" i="58"/>
  <c r="G247" i="58" s="1"/>
  <c r="G248" i="58"/>
  <c r="H406" i="60"/>
  <c r="H332" i="25"/>
  <c r="F249" i="60"/>
  <c r="G477" i="61"/>
  <c r="G478" i="61" s="1"/>
  <c r="G479" i="61"/>
  <c r="G306" i="61"/>
  <c r="G307" i="61" s="1"/>
  <c r="G308" i="61"/>
  <c r="G383" i="56"/>
  <c r="G384" i="56" s="1"/>
  <c r="G385" i="56"/>
  <c r="G369" i="61"/>
  <c r="G370" i="61" s="1"/>
  <c r="G371" i="61"/>
  <c r="F87" i="56"/>
  <c r="V83" i="56" s="1"/>
  <c r="F249" i="57"/>
  <c r="V245" i="57" s="1"/>
  <c r="G500" i="59"/>
  <c r="G498" i="59"/>
  <c r="G499" i="59" s="1"/>
  <c r="G162" i="59"/>
  <c r="G163" i="59" s="1"/>
  <c r="G164" i="59"/>
  <c r="H203" i="25"/>
  <c r="H53" i="62"/>
  <c r="H77" i="62"/>
  <c r="H245" i="60"/>
  <c r="H367" i="25"/>
  <c r="H221" i="61"/>
  <c r="H179" i="62"/>
  <c r="H360" i="59"/>
  <c r="H406" i="56"/>
  <c r="H325" i="58"/>
  <c r="H95" i="59"/>
  <c r="H185" i="57"/>
  <c r="H185" i="61"/>
  <c r="H381" i="62"/>
  <c r="H173" i="56"/>
  <c r="H173" i="61"/>
  <c r="H125" i="57"/>
  <c r="H47" i="60"/>
  <c r="H191" i="57"/>
  <c r="H119" i="57"/>
  <c r="H119" i="61"/>
  <c r="H239" i="56"/>
  <c r="H275" i="59"/>
  <c r="H155" i="60"/>
  <c r="H143" i="60"/>
  <c r="H107" i="57"/>
  <c r="H399" i="25"/>
  <c r="H399" i="58"/>
  <c r="H399" i="61"/>
  <c r="H113" i="57"/>
  <c r="H113" i="60"/>
  <c r="H346" i="25"/>
  <c r="H197" i="56"/>
  <c r="H462" i="58"/>
  <c r="H462" i="61"/>
  <c r="H427" i="60"/>
  <c r="H441" i="62"/>
  <c r="H434" i="61"/>
  <c r="G334" i="59"/>
  <c r="G335" i="59" s="1"/>
  <c r="G336" i="59"/>
  <c r="G348" i="56"/>
  <c r="G349" i="56" s="1"/>
  <c r="G350" i="56"/>
  <c r="F63" i="59"/>
  <c r="V59" i="59" s="1"/>
  <c r="V325" i="60"/>
  <c r="G42" i="58"/>
  <c r="G43" i="58" s="1"/>
  <c r="G44" i="58"/>
  <c r="G108" i="61"/>
  <c r="G109" i="61" s="1"/>
  <c r="G110" i="61"/>
  <c r="H362" i="62"/>
  <c r="H363" i="62" s="1"/>
  <c r="H364" i="62"/>
  <c r="G443" i="60"/>
  <c r="G444" i="60" s="1"/>
  <c r="G445" i="60"/>
  <c r="G54" i="59"/>
  <c r="G55" i="59" s="1"/>
  <c r="G56" i="59"/>
  <c r="G294" i="62"/>
  <c r="G295" i="62" s="1"/>
  <c r="G296" i="62"/>
  <c r="F480" i="56"/>
  <c r="F358" i="61"/>
  <c r="F365" i="59"/>
  <c r="V360" i="59"/>
  <c r="F63" i="60"/>
  <c r="V59" i="60" s="1"/>
  <c r="F171" i="56"/>
  <c r="V167" i="56" s="1"/>
  <c r="F51" i="56"/>
  <c r="V47" i="56" s="1"/>
  <c r="G204" i="59"/>
  <c r="G205" i="59" s="1"/>
  <c r="G206" i="59"/>
  <c r="G72" i="60"/>
  <c r="G73" i="60" s="1"/>
  <c r="G74" i="60"/>
  <c r="G222" i="56"/>
  <c r="G223" i="56" s="1"/>
  <c r="G224" i="56"/>
  <c r="G443" i="58"/>
  <c r="G444" i="58" s="1"/>
  <c r="G445" i="58"/>
  <c r="F536" i="56"/>
  <c r="F529" i="62"/>
  <c r="F529" i="59"/>
  <c r="G369" i="58"/>
  <c r="G370" i="58" s="1"/>
  <c r="G371" i="58"/>
  <c r="G186" i="57"/>
  <c r="G187" i="57" s="1"/>
  <c r="G188" i="57"/>
  <c r="G198" i="57"/>
  <c r="G199" i="57" s="1"/>
  <c r="G200" i="57"/>
  <c r="F87" i="62"/>
  <c r="V83" i="62" s="1"/>
  <c r="G429" i="57"/>
  <c r="G430" i="57" s="1"/>
  <c r="G431" i="57"/>
  <c r="G234" i="58"/>
  <c r="G235" i="58" s="1"/>
  <c r="G236" i="58"/>
  <c r="G376" i="58"/>
  <c r="G377" i="58" s="1"/>
  <c r="G378" i="58"/>
  <c r="G276" i="57"/>
  <c r="G277" i="57" s="1"/>
  <c r="G278" i="57"/>
  <c r="G228" i="57"/>
  <c r="G229" i="57" s="1"/>
  <c r="G230" i="57"/>
  <c r="G355" i="61"/>
  <c r="G356" i="61" s="1"/>
  <c r="G357" i="61"/>
  <c r="G84" i="59"/>
  <c r="G85" i="59" s="1"/>
  <c r="G86" i="59"/>
  <c r="G264" i="61"/>
  <c r="G265" i="61" s="1"/>
  <c r="G266" i="61"/>
  <c r="G144" i="59"/>
  <c r="G145" i="59" s="1"/>
  <c r="G146" i="59"/>
  <c r="G222" i="59"/>
  <c r="G223" i="59" s="1"/>
  <c r="G224" i="59"/>
  <c r="F117" i="57"/>
  <c r="V113" i="57" s="1"/>
  <c r="G457" i="60"/>
  <c r="G458" i="60" s="1"/>
  <c r="G459" i="60"/>
  <c r="G369" i="59"/>
  <c r="G370" i="59" s="1"/>
  <c r="G371" i="59"/>
  <c r="G156" i="62"/>
  <c r="G157" i="62" s="1"/>
  <c r="G158" i="62"/>
  <c r="G174" i="56"/>
  <c r="G175" i="56" s="1"/>
  <c r="G176" i="56"/>
  <c r="F291" i="57"/>
  <c r="V287" i="57" s="1"/>
  <c r="G114" i="60"/>
  <c r="G115" i="60" s="1"/>
  <c r="G116" i="60"/>
  <c r="G264" i="59"/>
  <c r="G265" i="59" s="1"/>
  <c r="G266" i="59"/>
  <c r="G168" i="58"/>
  <c r="G169" i="58" s="1"/>
  <c r="G170" i="58"/>
  <c r="G66" i="57"/>
  <c r="G67" i="57" s="1"/>
  <c r="G68" i="57"/>
  <c r="G390" i="60"/>
  <c r="G391" i="60" s="1"/>
  <c r="G392" i="60"/>
  <c r="G96" i="56"/>
  <c r="G97" i="56" s="1"/>
  <c r="G98" i="56"/>
  <c r="G66" i="60"/>
  <c r="G67" i="60" s="1"/>
  <c r="G68" i="60"/>
  <c r="G362" i="60"/>
  <c r="G363" i="60" s="1"/>
  <c r="G364" i="60"/>
  <c r="G96" i="60"/>
  <c r="G97" i="60" s="1"/>
  <c r="G98" i="60"/>
  <c r="G422" i="56"/>
  <c r="G423" i="56" s="1"/>
  <c r="G424" i="56"/>
  <c r="G282" i="62"/>
  <c r="G283" i="62" s="1"/>
  <c r="G284" i="62"/>
  <c r="G102" i="59"/>
  <c r="G103" i="59" s="1"/>
  <c r="G104" i="59"/>
  <c r="G180" i="57"/>
  <c r="G181" i="57" s="1"/>
  <c r="G182" i="57"/>
  <c r="G282" i="57"/>
  <c r="G283" i="57" s="1"/>
  <c r="G284" i="57"/>
  <c r="G78" i="58"/>
  <c r="G79" i="58" s="1"/>
  <c r="G80" i="58"/>
  <c r="G132" i="62"/>
  <c r="G133" i="62" s="1"/>
  <c r="G134" i="62"/>
  <c r="G30" i="59"/>
  <c r="G31" i="59" s="1"/>
  <c r="G32" i="59"/>
  <c r="G210" i="56"/>
  <c r="G211" i="56" s="1"/>
  <c r="G212" i="56"/>
  <c r="G422" i="60"/>
  <c r="G423" i="60" s="1"/>
  <c r="G424" i="60"/>
  <c r="G216" i="61"/>
  <c r="G217" i="61" s="1"/>
  <c r="G218" i="61"/>
  <c r="G415" i="59"/>
  <c r="G416" i="59" s="1"/>
  <c r="G417" i="59"/>
  <c r="G355" i="56"/>
  <c r="G356" i="56" s="1"/>
  <c r="G357" i="56"/>
  <c r="G186" i="56"/>
  <c r="G187" i="56" s="1"/>
  <c r="G188" i="56"/>
  <c r="F411" i="60"/>
  <c r="G180" i="61"/>
  <c r="G181" i="61" s="1"/>
  <c r="G182" i="61"/>
  <c r="G288" i="56"/>
  <c r="G289" i="56" s="1"/>
  <c r="G290" i="56"/>
  <c r="G390" i="57"/>
  <c r="G391" i="57" s="1"/>
  <c r="G392" i="57"/>
  <c r="G48" i="62"/>
  <c r="G49" i="62" s="1"/>
  <c r="G50" i="62"/>
  <c r="H83" i="59"/>
  <c r="H137" i="59"/>
  <c r="H53" i="58"/>
  <c r="H77" i="25"/>
  <c r="H131" i="57"/>
  <c r="H131" i="60"/>
  <c r="H367" i="58"/>
  <c r="H269" i="61"/>
  <c r="H287" i="58"/>
  <c r="H35" i="61"/>
  <c r="H71" i="61"/>
  <c r="H360" i="56"/>
  <c r="H406" i="57"/>
  <c r="H325" i="61"/>
  <c r="H95" i="56"/>
  <c r="H281" i="58"/>
  <c r="H89" i="58"/>
  <c r="H173" i="59"/>
  <c r="H173" i="62"/>
  <c r="H47" i="57"/>
  <c r="H227" i="62"/>
  <c r="H353" i="57"/>
  <c r="H41" i="25"/>
  <c r="H215" i="62"/>
  <c r="H191" i="58"/>
  <c r="H191" i="62"/>
  <c r="H167" i="56"/>
  <c r="H149" i="60"/>
  <c r="H29" i="61"/>
  <c r="H299" i="25"/>
  <c r="H113" i="56"/>
  <c r="H346" i="59"/>
  <c r="H293" i="61"/>
  <c r="H197" i="57"/>
  <c r="H257" i="60"/>
  <c r="H59" i="60"/>
  <c r="H482" i="61"/>
  <c r="H484" i="61" s="1"/>
  <c r="H485" i="61" s="1"/>
  <c r="H441" i="56"/>
  <c r="H475" i="57"/>
  <c r="H475" i="60"/>
  <c r="V503" i="62"/>
  <c r="V367" i="62"/>
  <c r="G491" i="62"/>
  <c r="G492" i="62" s="1"/>
  <c r="G494" i="62" s="1"/>
  <c r="F536" i="57"/>
  <c r="F411" i="25"/>
  <c r="F425" i="60"/>
  <c r="G24" i="62"/>
  <c r="G25" i="62" s="1"/>
  <c r="G26" i="62"/>
  <c r="G383" i="62"/>
  <c r="G384" i="62" s="1"/>
  <c r="G385" i="62"/>
  <c r="G60" i="58"/>
  <c r="G61" i="58" s="1"/>
  <c r="G62" i="58"/>
  <c r="F183" i="59"/>
  <c r="V179" i="59" s="1"/>
  <c r="F81" i="60"/>
  <c r="V77" i="60" s="1"/>
  <c r="G246" i="60"/>
  <c r="G247" i="60" s="1"/>
  <c r="G248" i="60"/>
  <c r="G282" i="58"/>
  <c r="G283" i="58" s="1"/>
  <c r="G284" i="58"/>
  <c r="G312" i="60"/>
  <c r="G313" i="60" s="1"/>
  <c r="G314" i="60"/>
  <c r="F99" i="56"/>
  <c r="V95" i="56" s="1"/>
  <c r="F432" i="57"/>
  <c r="G355" i="59"/>
  <c r="G356" i="59" s="1"/>
  <c r="G357" i="59"/>
  <c r="G42" i="60"/>
  <c r="G43" i="60" s="1"/>
  <c r="G44" i="60"/>
  <c r="F117" i="60"/>
  <c r="V113" i="60" s="1"/>
  <c r="F249" i="61"/>
  <c r="V245" i="61" s="1"/>
  <c r="F195" i="61"/>
  <c r="V191" i="61" s="1"/>
  <c r="F189" i="59"/>
  <c r="V185" i="59" s="1"/>
  <c r="G369" i="60"/>
  <c r="G370" i="60" s="1"/>
  <c r="G371" i="60"/>
  <c r="G30" i="56"/>
  <c r="G31" i="56" s="1"/>
  <c r="G32" i="56"/>
  <c r="G300" i="58"/>
  <c r="G301" i="58" s="1"/>
  <c r="G302" i="58"/>
  <c r="F183" i="58"/>
  <c r="V179" i="58" s="1"/>
  <c r="F386" i="59"/>
  <c r="F425" i="56"/>
  <c r="F446" i="57"/>
  <c r="F177" i="58"/>
  <c r="V173" i="58" s="1"/>
  <c r="F195" i="58"/>
  <c r="V191" i="58" s="1"/>
  <c r="F75" i="58"/>
  <c r="V71" i="58" s="1"/>
  <c r="V427" i="59"/>
  <c r="F372" i="57"/>
  <c r="G422" i="57"/>
  <c r="G423" i="57" s="1"/>
  <c r="G424" i="57"/>
  <c r="G204" i="60"/>
  <c r="G205" i="60" s="1"/>
  <c r="G206" i="60"/>
  <c r="G216" i="56"/>
  <c r="G217" i="56" s="1"/>
  <c r="G218" i="56"/>
  <c r="G108" i="58"/>
  <c r="G109" i="58" s="1"/>
  <c r="G110" i="58"/>
  <c r="F225" i="62"/>
  <c r="V221" i="62" s="1"/>
  <c r="F261" i="60"/>
  <c r="V257" i="60" s="1"/>
  <c r="F225" i="57"/>
  <c r="V221" i="57" s="1"/>
  <c r="F243" i="60"/>
  <c r="V239" i="60" s="1"/>
  <c r="F432" i="62"/>
  <c r="G369" i="62"/>
  <c r="G370" i="62" s="1"/>
  <c r="G371" i="62"/>
  <c r="G222" i="60"/>
  <c r="G223" i="60" s="1"/>
  <c r="G224" i="60"/>
  <c r="F330" i="62"/>
  <c r="F45" i="58"/>
  <c r="V41" i="58" s="1"/>
  <c r="F171" i="62"/>
  <c r="G450" i="59"/>
  <c r="G451" i="59" s="1"/>
  <c r="G452" i="59"/>
  <c r="F93" i="57"/>
  <c r="F243" i="58"/>
  <c r="V239" i="58" s="1"/>
  <c r="G180" i="58"/>
  <c r="G181" i="58" s="1"/>
  <c r="G182" i="58"/>
  <c r="G234" i="59"/>
  <c r="G235" i="59" s="1"/>
  <c r="G236" i="59"/>
  <c r="G341" i="61"/>
  <c r="G342" i="61" s="1"/>
  <c r="G343" i="61"/>
  <c r="H462" i="25"/>
  <c r="H441" i="25"/>
  <c r="H455" i="25"/>
  <c r="H83" i="60"/>
  <c r="H137" i="56"/>
  <c r="H137" i="60"/>
  <c r="H374" i="61"/>
  <c r="H131" i="56"/>
  <c r="H131" i="61"/>
  <c r="H388" i="60"/>
  <c r="H221" i="25"/>
  <c r="H269" i="58"/>
  <c r="H269" i="62"/>
  <c r="H71" i="58"/>
  <c r="H406" i="25"/>
  <c r="H413" i="58"/>
  <c r="H325" i="56"/>
  <c r="H95" i="57"/>
  <c r="H185" i="25"/>
  <c r="H47" i="58"/>
  <c r="H47" i="62"/>
  <c r="H227" i="59"/>
  <c r="H353" i="61"/>
  <c r="H41" i="58"/>
  <c r="H215" i="25"/>
  <c r="H191" i="59"/>
  <c r="H167" i="62"/>
  <c r="H239" i="62"/>
  <c r="H339" i="59"/>
  <c r="H161" i="59"/>
  <c r="H305" i="58"/>
  <c r="H149" i="61"/>
  <c r="H23" i="58"/>
  <c r="H143" i="62"/>
  <c r="H107" i="61"/>
  <c r="H299" i="60"/>
  <c r="H113" i="59"/>
  <c r="H17" i="57"/>
  <c r="H293" i="62"/>
  <c r="H59" i="61"/>
  <c r="H420" i="57"/>
  <c r="H420" i="60"/>
  <c r="H510" i="62"/>
  <c r="H512" i="62" s="1"/>
  <c r="H513" i="62" s="1"/>
  <c r="H462" i="62"/>
  <c r="H441" i="57"/>
  <c r="H441" i="60"/>
  <c r="H434" i="62"/>
  <c r="H455" i="58"/>
  <c r="F522" i="56"/>
  <c r="F543" i="57"/>
  <c r="V538" i="60"/>
  <c r="F87" i="58"/>
  <c r="V83" i="58" s="1"/>
  <c r="F141" i="58"/>
  <c r="F231" i="60"/>
  <c r="V227" i="60" s="1"/>
  <c r="G477" i="57"/>
  <c r="G478" i="57" s="1"/>
  <c r="G479" i="57"/>
  <c r="G306" i="57"/>
  <c r="G307" i="57" s="1"/>
  <c r="G308" i="57"/>
  <c r="G408" i="58"/>
  <c r="G409" i="58" s="1"/>
  <c r="G410" i="58"/>
  <c r="G180" i="25"/>
  <c r="G181" i="25" s="1"/>
  <c r="G182" i="25"/>
  <c r="F365" i="56"/>
  <c r="F393" i="58"/>
  <c r="F237" i="59"/>
  <c r="V233" i="59" s="1"/>
  <c r="F379" i="57"/>
  <c r="G464" i="56"/>
  <c r="G465" i="56" s="1"/>
  <c r="G466" i="56"/>
  <c r="G114" i="59"/>
  <c r="G115" i="59" s="1"/>
  <c r="G116" i="59"/>
  <c r="G264" i="62"/>
  <c r="G265" i="62" s="1"/>
  <c r="G266" i="62"/>
  <c r="G108" i="60"/>
  <c r="G109" i="60" s="1"/>
  <c r="G110" i="60"/>
  <c r="F379" i="62"/>
  <c r="F195" i="57"/>
  <c r="V191" i="57" s="1"/>
  <c r="F63" i="61"/>
  <c r="V59" i="61" s="1"/>
  <c r="F515" i="62"/>
  <c r="G78" i="60"/>
  <c r="G79" i="60" s="1"/>
  <c r="G80" i="60"/>
  <c r="F460" i="57"/>
  <c r="F69" i="62"/>
  <c r="F153" i="58"/>
  <c r="G464" i="58"/>
  <c r="G465" i="58" s="1"/>
  <c r="G466" i="58"/>
  <c r="G90" i="58"/>
  <c r="G91" i="58" s="1"/>
  <c r="G92" i="58"/>
  <c r="F39" i="61"/>
  <c r="V35" i="61" s="1"/>
  <c r="V462" i="59"/>
  <c r="G422" i="61"/>
  <c r="G423" i="61" s="1"/>
  <c r="G424" i="61"/>
  <c r="G234" i="61"/>
  <c r="G235" i="61" s="1"/>
  <c r="G236" i="61"/>
  <c r="G294" i="57"/>
  <c r="G295" i="57" s="1"/>
  <c r="G296" i="57"/>
  <c r="G66" i="58"/>
  <c r="G67" i="58" s="1"/>
  <c r="G68" i="58"/>
  <c r="G429" i="25"/>
  <c r="G430" i="25" s="1"/>
  <c r="G432" i="25" s="1"/>
  <c r="F267" i="56"/>
  <c r="F425" i="59"/>
  <c r="F267" i="58"/>
  <c r="F460" i="62"/>
  <c r="G401" i="62"/>
  <c r="G402" i="62" s="1"/>
  <c r="G403" i="62"/>
  <c r="G234" i="57"/>
  <c r="G235" i="57" s="1"/>
  <c r="G236" i="57"/>
  <c r="G186" i="58"/>
  <c r="G187" i="58" s="1"/>
  <c r="G188" i="58"/>
  <c r="G96" i="59"/>
  <c r="G97" i="59" s="1"/>
  <c r="G98" i="59"/>
  <c r="F183" i="60"/>
  <c r="V179" i="60" s="1"/>
  <c r="F93" i="59"/>
  <c r="F303" i="60"/>
  <c r="V299" i="60" s="1"/>
  <c r="G288" i="60"/>
  <c r="G289" i="60" s="1"/>
  <c r="G290" i="60"/>
  <c r="G300" i="60"/>
  <c r="G301" i="60" s="1"/>
  <c r="G302" i="60"/>
  <c r="F231" i="62"/>
  <c r="V227" i="62" s="1"/>
  <c r="F418" i="57"/>
  <c r="F147" i="57"/>
  <c r="V143" i="57" s="1"/>
  <c r="G443" i="61"/>
  <c r="G444" i="61" s="1"/>
  <c r="G445" i="61"/>
  <c r="G42" i="62"/>
  <c r="G43" i="62" s="1"/>
  <c r="G44" i="62"/>
  <c r="G168" i="62"/>
  <c r="G169" i="62" s="1"/>
  <c r="G170" i="62"/>
  <c r="G270" i="58"/>
  <c r="G271" i="58" s="1"/>
  <c r="G272" i="58"/>
  <c r="F147" i="58"/>
  <c r="V143" i="58" s="1"/>
  <c r="F159" i="56"/>
  <c r="V155" i="56" s="1"/>
  <c r="G159" i="25"/>
  <c r="H475" i="25"/>
  <c r="H83" i="57"/>
  <c r="H332" i="62"/>
  <c r="H203" i="56"/>
  <c r="H138" i="61"/>
  <c r="H139" i="61" s="1"/>
  <c r="H53" i="60"/>
  <c r="H263" i="57"/>
  <c r="H367" i="56"/>
  <c r="H388" i="57"/>
  <c r="H209" i="25"/>
  <c r="H287" i="59"/>
  <c r="H406" i="58"/>
  <c r="H381" i="58"/>
  <c r="H381" i="61"/>
  <c r="H173" i="60"/>
  <c r="H167" i="25"/>
  <c r="H339" i="56"/>
  <c r="H149" i="56"/>
  <c r="H65" i="25"/>
  <c r="H197" i="58"/>
  <c r="H427" i="56"/>
  <c r="H427" i="59"/>
  <c r="H434" i="60"/>
  <c r="F141" i="59"/>
  <c r="V137" i="59" s="1"/>
  <c r="F207" i="59"/>
  <c r="V203" i="59" s="1"/>
  <c r="F285" i="61"/>
  <c r="V281" i="61" s="1"/>
  <c r="G436" i="62"/>
  <c r="G437" i="62" s="1"/>
  <c r="G438" i="62"/>
  <c r="G156" i="60"/>
  <c r="G157" i="60" s="1"/>
  <c r="G158" i="60"/>
  <c r="G294" i="58"/>
  <c r="G295" i="58" s="1"/>
  <c r="G296" i="58"/>
  <c r="G90" i="61"/>
  <c r="G91" i="61" s="1"/>
  <c r="G92" i="61"/>
  <c r="F386" i="60"/>
  <c r="F27" i="58"/>
  <c r="F33" i="58"/>
  <c r="F81" i="59"/>
  <c r="V77" i="59" s="1"/>
  <c r="G355" i="62"/>
  <c r="G356" i="62" s="1"/>
  <c r="G357" i="62"/>
  <c r="G362" i="57"/>
  <c r="G363" i="57" s="1"/>
  <c r="G364" i="57"/>
  <c r="F467" i="62"/>
  <c r="F273" i="62"/>
  <c r="V269" i="62" s="1"/>
  <c r="F279" i="62"/>
  <c r="G30" i="58"/>
  <c r="G31" i="58" s="1"/>
  <c r="G32" i="58"/>
  <c r="G341" i="57"/>
  <c r="G342" i="57" s="1"/>
  <c r="G343" i="57"/>
  <c r="F480" i="62"/>
  <c r="F297" i="62"/>
  <c r="G457" i="61"/>
  <c r="G458" i="61" s="1"/>
  <c r="G459" i="61"/>
  <c r="G252" i="59"/>
  <c r="G253" i="59" s="1"/>
  <c r="G254" i="59"/>
  <c r="F393" i="56"/>
  <c r="F21" i="62"/>
  <c r="V17" i="62" s="1"/>
  <c r="F432" i="56"/>
  <c r="G242" i="25"/>
  <c r="G240" i="25"/>
  <c r="G241" i="25" s="1"/>
  <c r="G138" i="59"/>
  <c r="G139" i="59" s="1"/>
  <c r="G140" i="59"/>
  <c r="G102" i="58"/>
  <c r="G103" i="58" s="1"/>
  <c r="G104" i="58"/>
  <c r="G126" i="58"/>
  <c r="G127" i="58" s="1"/>
  <c r="G128" i="58"/>
  <c r="F446" i="60"/>
  <c r="F285" i="57"/>
  <c r="V281" i="57" s="1"/>
  <c r="F33" i="57"/>
  <c r="V29" i="57" s="1"/>
  <c r="G228" i="59"/>
  <c r="G229" i="59" s="1"/>
  <c r="G230" i="59"/>
  <c r="G138" i="62"/>
  <c r="G139" i="62" s="1"/>
  <c r="G140" i="62"/>
  <c r="G362" i="58"/>
  <c r="G363" i="58" s="1"/>
  <c r="G364" i="58"/>
  <c r="G300" i="57"/>
  <c r="G301" i="57" s="1"/>
  <c r="G302" i="57"/>
  <c r="F309" i="61"/>
  <c r="V305" i="61" s="1"/>
  <c r="F297" i="60"/>
  <c r="V293" i="60" s="1"/>
  <c r="G383" i="25"/>
  <c r="G384" i="25" s="1"/>
  <c r="G386" i="25" s="1"/>
  <c r="F439" i="62"/>
  <c r="G168" i="25"/>
  <c r="G169" i="25" s="1"/>
  <c r="G170" i="25"/>
  <c r="G306" i="62"/>
  <c r="G307" i="62" s="1"/>
  <c r="G308" i="62"/>
  <c r="G408" i="56"/>
  <c r="G409" i="56" s="1"/>
  <c r="G410" i="56"/>
  <c r="G150" i="61"/>
  <c r="G151" i="61" s="1"/>
  <c r="G152" i="61"/>
  <c r="F379" i="56"/>
  <c r="F153" i="59"/>
  <c r="V149" i="59" s="1"/>
  <c r="F411" i="61"/>
  <c r="G216" i="60"/>
  <c r="G217" i="60" s="1"/>
  <c r="G218" i="60"/>
  <c r="G108" i="57"/>
  <c r="G109" i="57" s="1"/>
  <c r="G110" i="57"/>
  <c r="F141" i="56"/>
  <c r="V137" i="56" s="1"/>
  <c r="F93" i="60"/>
  <c r="V89" i="60" s="1"/>
  <c r="H83" i="61"/>
  <c r="H203" i="57"/>
  <c r="H203" i="61"/>
  <c r="H137" i="57"/>
  <c r="H131" i="58"/>
  <c r="H131" i="62"/>
  <c r="H269" i="59"/>
  <c r="H179" i="60"/>
  <c r="H287" i="60"/>
  <c r="H71" i="59"/>
  <c r="H360" i="61"/>
  <c r="H413" i="56"/>
  <c r="H413" i="59"/>
  <c r="H95" i="58"/>
  <c r="H95" i="62"/>
  <c r="H281" i="57"/>
  <c r="H281" i="60"/>
  <c r="H185" i="56"/>
  <c r="H381" i="25"/>
  <c r="H251" i="60"/>
  <c r="H125" i="25"/>
  <c r="H215" i="56"/>
  <c r="H191" i="60"/>
  <c r="H119" i="56"/>
  <c r="H239" i="25"/>
  <c r="H339" i="60"/>
  <c r="H305" i="25"/>
  <c r="H101" i="58"/>
  <c r="H101" i="62"/>
  <c r="H149" i="58"/>
  <c r="H149" i="62"/>
  <c r="H65" i="61"/>
  <c r="H23" i="25"/>
  <c r="H29" i="59"/>
  <c r="H143" i="25"/>
  <c r="H299" i="56"/>
  <c r="H399" i="60"/>
  <c r="H346" i="60"/>
  <c r="H293" i="60"/>
  <c r="H257" i="62"/>
  <c r="H59" i="58"/>
  <c r="H59" i="62"/>
  <c r="H524" i="59"/>
  <c r="H526" i="59" s="1"/>
  <c r="H527" i="59" s="1"/>
  <c r="H482" i="57"/>
  <c r="H484" i="57" s="1"/>
  <c r="H485" i="57" s="1"/>
  <c r="H496" i="58"/>
  <c r="H498" i="58" s="1"/>
  <c r="H499" i="58" s="1"/>
  <c r="H489" i="59"/>
  <c r="H491" i="59" s="1"/>
  <c r="H492" i="59" s="1"/>
  <c r="H489" i="60"/>
  <c r="H420" i="61"/>
  <c r="H510" i="56"/>
  <c r="H512" i="56" s="1"/>
  <c r="H513" i="56" s="1"/>
  <c r="H427" i="62"/>
  <c r="H517" i="57"/>
  <c r="H519" i="57" s="1"/>
  <c r="H520" i="57" s="1"/>
  <c r="H531" i="60"/>
  <c r="H533" i="60" s="1"/>
  <c r="H534" i="60" s="1"/>
  <c r="V339" i="62"/>
  <c r="F494" i="56"/>
  <c r="F536" i="25"/>
  <c r="F536" i="59"/>
  <c r="F543" i="56"/>
  <c r="F515" i="57"/>
  <c r="F189" i="57"/>
  <c r="F45" i="62"/>
  <c r="V41" i="62" s="1"/>
  <c r="G422" i="62"/>
  <c r="G423" i="62" s="1"/>
  <c r="G424" i="62"/>
  <c r="G376" i="62"/>
  <c r="G377" i="62" s="1"/>
  <c r="G378" i="62"/>
  <c r="G390" i="61"/>
  <c r="G391" i="61" s="1"/>
  <c r="G392" i="61"/>
  <c r="F273" i="58"/>
  <c r="V269" i="58" s="1"/>
  <c r="G436" i="59"/>
  <c r="G437" i="59" s="1"/>
  <c r="G438" i="59"/>
  <c r="G334" i="62"/>
  <c r="G335" i="62" s="1"/>
  <c r="G336" i="62"/>
  <c r="G90" i="59"/>
  <c r="G91" i="59" s="1"/>
  <c r="G92" i="59"/>
  <c r="G96" i="57"/>
  <c r="G97" i="57" s="1"/>
  <c r="G98" i="57"/>
  <c r="G464" i="57"/>
  <c r="G465" i="57" s="1"/>
  <c r="G466" i="57"/>
  <c r="F177" i="60"/>
  <c r="V173" i="60" s="1"/>
  <c r="F117" i="62"/>
  <c r="V113" i="62" s="1"/>
  <c r="F237" i="62"/>
  <c r="V233" i="62" s="1"/>
  <c r="F372" i="59"/>
  <c r="F255" i="60"/>
  <c r="G457" i="58"/>
  <c r="G458" i="58" s="1"/>
  <c r="G459" i="58"/>
  <c r="F404" i="57"/>
  <c r="G18" i="62"/>
  <c r="G19" i="62" s="1"/>
  <c r="G20" i="62"/>
  <c r="G120" i="56"/>
  <c r="G121" i="56" s="1"/>
  <c r="G122" i="56"/>
  <c r="G168" i="56"/>
  <c r="G169" i="56" s="1"/>
  <c r="G170" i="56"/>
  <c r="F159" i="61"/>
  <c r="V155" i="61" s="1"/>
  <c r="F337" i="60"/>
  <c r="F225" i="60"/>
  <c r="V221" i="60" s="1"/>
  <c r="F480" i="58"/>
  <c r="G84" i="62"/>
  <c r="G85" i="62" s="1"/>
  <c r="G86" i="62"/>
  <c r="G138" i="58"/>
  <c r="G139" i="58" s="1"/>
  <c r="G140" i="58"/>
  <c r="G383" i="57"/>
  <c r="G384" i="57" s="1"/>
  <c r="G385" i="57"/>
  <c r="G48" i="59"/>
  <c r="G49" i="59" s="1"/>
  <c r="G50" i="59"/>
  <c r="F372" i="61"/>
  <c r="F81" i="61"/>
  <c r="G450" i="57"/>
  <c r="G451" i="57" s="1"/>
  <c r="G452" i="57"/>
  <c r="G306" i="58"/>
  <c r="G307" i="58" s="1"/>
  <c r="G308" i="58"/>
  <c r="G252" i="56"/>
  <c r="G253" i="56" s="1"/>
  <c r="G254" i="56"/>
  <c r="G60" i="59"/>
  <c r="G61" i="59" s="1"/>
  <c r="G62" i="59"/>
  <c r="G436" i="60"/>
  <c r="G437" i="60" s="1"/>
  <c r="G438" i="60"/>
  <c r="G216" i="57"/>
  <c r="G217" i="57" s="1"/>
  <c r="G218" i="57"/>
  <c r="G240" i="56"/>
  <c r="G241" i="56" s="1"/>
  <c r="G242" i="56"/>
  <c r="F165" i="56"/>
  <c r="V161" i="56" s="1"/>
  <c r="H65" i="56"/>
  <c r="H448" i="58"/>
  <c r="H538" i="61"/>
  <c r="H540" i="61" s="1"/>
  <c r="H541" i="61" s="1"/>
  <c r="H420" i="58"/>
  <c r="H441" i="58"/>
  <c r="H455" i="59"/>
  <c r="G484" i="25"/>
  <c r="G485" i="25" s="1"/>
  <c r="G487" i="25" s="1"/>
  <c r="F33" i="59"/>
  <c r="V29" i="59" s="1"/>
  <c r="G422" i="59"/>
  <c r="G423" i="59" s="1"/>
  <c r="G424" i="59"/>
  <c r="G30" i="57"/>
  <c r="G31" i="57" s="1"/>
  <c r="G32" i="57"/>
  <c r="G174" i="58"/>
  <c r="G175" i="58" s="1"/>
  <c r="G176" i="58"/>
  <c r="F273" i="60"/>
  <c r="V269" i="60" s="1"/>
  <c r="G457" i="62"/>
  <c r="G458" i="62" s="1"/>
  <c r="G459" i="62"/>
  <c r="G334" i="56"/>
  <c r="G335" i="56" s="1"/>
  <c r="G336" i="56"/>
  <c r="G390" i="59"/>
  <c r="G391" i="59" s="1"/>
  <c r="G392" i="59"/>
  <c r="G300" i="59"/>
  <c r="G301" i="59" s="1"/>
  <c r="G302" i="59"/>
  <c r="G376" i="60"/>
  <c r="G377" i="60" s="1"/>
  <c r="G378" i="60"/>
  <c r="F171" i="58"/>
  <c r="V167" i="58" s="1"/>
  <c r="F267" i="60"/>
  <c r="V263" i="60" s="1"/>
  <c r="G429" i="60"/>
  <c r="G430" i="60" s="1"/>
  <c r="G431" i="60"/>
  <c r="G246" i="59"/>
  <c r="G247" i="59" s="1"/>
  <c r="G248" i="59"/>
  <c r="G18" i="58"/>
  <c r="G19" i="58" s="1"/>
  <c r="G20" i="58"/>
  <c r="G174" i="57"/>
  <c r="G175" i="57" s="1"/>
  <c r="G176" i="57"/>
  <c r="G108" i="59"/>
  <c r="G109" i="59" s="1"/>
  <c r="G110" i="59"/>
  <c r="G114" i="61"/>
  <c r="G115" i="61" s="1"/>
  <c r="G116" i="61"/>
  <c r="G54" i="56"/>
  <c r="G55" i="56" s="1"/>
  <c r="G56" i="56"/>
  <c r="G390" i="58"/>
  <c r="G391" i="58" s="1"/>
  <c r="G392" i="58"/>
  <c r="G341" i="59"/>
  <c r="G342" i="59" s="1"/>
  <c r="G343" i="59"/>
  <c r="F27" i="60"/>
  <c r="V23" i="60" s="1"/>
  <c r="F439" i="60"/>
  <c r="G477" i="58"/>
  <c r="G478" i="58" s="1"/>
  <c r="G479" i="58"/>
  <c r="G18" i="56"/>
  <c r="G19" i="56" s="1"/>
  <c r="G20" i="56"/>
  <c r="G174" i="59"/>
  <c r="G175" i="59" s="1"/>
  <c r="G176" i="59"/>
  <c r="G276" i="62"/>
  <c r="G277" i="62" s="1"/>
  <c r="G278" i="62"/>
  <c r="F411" i="57"/>
  <c r="G78" i="59"/>
  <c r="G79" i="59" s="1"/>
  <c r="G80" i="59"/>
  <c r="F386" i="57"/>
  <c r="F21" i="25"/>
  <c r="H420" i="25"/>
  <c r="H427" i="25"/>
  <c r="H203" i="58"/>
  <c r="H203" i="62"/>
  <c r="H263" i="61"/>
  <c r="H374" i="56"/>
  <c r="H374" i="59"/>
  <c r="H374" i="62"/>
  <c r="H77" i="57"/>
  <c r="H367" i="57"/>
  <c r="H221" i="58"/>
  <c r="H209" i="56"/>
  <c r="H179" i="61"/>
  <c r="H35" i="56"/>
  <c r="H35" i="60"/>
  <c r="H406" i="59"/>
  <c r="H281" i="56"/>
  <c r="H89" i="57"/>
  <c r="H89" i="61"/>
  <c r="H251" i="57"/>
  <c r="H173" i="57"/>
  <c r="H353" i="59"/>
  <c r="H41" i="57"/>
  <c r="H215" i="57"/>
  <c r="H215" i="61"/>
  <c r="H275" i="58"/>
  <c r="H339" i="57"/>
  <c r="H161" i="57"/>
  <c r="H161" i="60"/>
  <c r="H305" i="56"/>
  <c r="H155" i="59"/>
  <c r="H101" i="25"/>
  <c r="H101" i="59"/>
  <c r="H149" i="59"/>
  <c r="H23" i="60"/>
  <c r="H399" i="57"/>
  <c r="H17" i="59"/>
  <c r="H346" i="61"/>
  <c r="H59" i="25"/>
  <c r="H59" i="59"/>
  <c r="H455" i="56"/>
  <c r="H455" i="61"/>
  <c r="F404" i="25"/>
  <c r="F393" i="59"/>
  <c r="F467" i="58"/>
  <c r="G84" i="60"/>
  <c r="G85" i="60" s="1"/>
  <c r="G86" i="60"/>
  <c r="G192" i="56"/>
  <c r="G193" i="56" s="1"/>
  <c r="G194" i="56"/>
  <c r="G168" i="61"/>
  <c r="G169" i="61" s="1"/>
  <c r="G170" i="61"/>
  <c r="F351" i="59"/>
  <c r="F453" i="60"/>
  <c r="G457" i="59"/>
  <c r="G458" i="59" s="1"/>
  <c r="G459" i="59"/>
  <c r="G204" i="58"/>
  <c r="G205" i="58" s="1"/>
  <c r="G206" i="58"/>
  <c r="G408" i="60"/>
  <c r="G409" i="60" s="1"/>
  <c r="G410" i="60"/>
  <c r="G48" i="61"/>
  <c r="G49" i="61" s="1"/>
  <c r="G50" i="61"/>
  <c r="F105" i="57"/>
  <c r="V101" i="57" s="1"/>
  <c r="G477" i="25"/>
  <c r="G478" i="25" s="1"/>
  <c r="G479" i="25"/>
  <c r="F87" i="60"/>
  <c r="V83" i="60" s="1"/>
  <c r="F379" i="61"/>
  <c r="G401" i="56"/>
  <c r="G402" i="56" s="1"/>
  <c r="G403" i="56"/>
  <c r="G258" i="61"/>
  <c r="G259" i="61" s="1"/>
  <c r="G260" i="61"/>
  <c r="F87" i="59"/>
  <c r="V83" i="59" s="1"/>
  <c r="G78" i="25"/>
  <c r="G79" i="25" s="1"/>
  <c r="G80" i="25"/>
  <c r="G401" i="59"/>
  <c r="G402" i="59" s="1"/>
  <c r="G403" i="59"/>
  <c r="G216" i="62"/>
  <c r="G217" i="62" s="1"/>
  <c r="G218" i="62"/>
  <c r="G312" i="61"/>
  <c r="G313" i="61" s="1"/>
  <c r="G314" i="61"/>
  <c r="G240" i="62"/>
  <c r="G241" i="62" s="1"/>
  <c r="G242" i="62"/>
  <c r="G341" i="60"/>
  <c r="G342" i="60" s="1"/>
  <c r="G343" i="60"/>
  <c r="F303" i="57"/>
  <c r="F279" i="56"/>
  <c r="V275" i="56" s="1"/>
  <c r="F39" i="60"/>
  <c r="V35" i="60" s="1"/>
  <c r="F57" i="57"/>
  <c r="V53" i="57" s="1"/>
  <c r="F446" i="58"/>
  <c r="F111" i="56"/>
  <c r="V107" i="56" s="1"/>
  <c r="F351" i="60"/>
  <c r="V434" i="59"/>
  <c r="G162" i="56"/>
  <c r="G163" i="56" s="1"/>
  <c r="G164" i="56"/>
  <c r="G42" i="59"/>
  <c r="G43" i="59" s="1"/>
  <c r="G44" i="59"/>
  <c r="G102" i="61"/>
  <c r="G103" i="61" s="1"/>
  <c r="G104" i="61"/>
  <c r="F195" i="59"/>
  <c r="F165" i="58"/>
  <c r="V161" i="58" s="1"/>
  <c r="F337" i="59"/>
  <c r="G477" i="56"/>
  <c r="G478" i="56" s="1"/>
  <c r="G479" i="56"/>
  <c r="G54" i="60"/>
  <c r="G55" i="60" s="1"/>
  <c r="G56" i="60"/>
  <c r="G144" i="58"/>
  <c r="G145" i="58" s="1"/>
  <c r="G146" i="58"/>
  <c r="F480" i="59"/>
  <c r="F129" i="60"/>
  <c r="F379" i="58"/>
  <c r="G246" i="61"/>
  <c r="G247" i="61" s="1"/>
  <c r="G248" i="61"/>
  <c r="G334" i="58"/>
  <c r="G335" i="58" s="1"/>
  <c r="G336" i="58"/>
  <c r="G186" i="61"/>
  <c r="G187" i="61" s="1"/>
  <c r="G188" i="61"/>
  <c r="G210" i="62"/>
  <c r="G211" i="62" s="1"/>
  <c r="G212" i="62"/>
  <c r="H332" i="56"/>
  <c r="H503" i="25"/>
  <c r="H505" i="25" s="1"/>
  <c r="H506" i="25" s="1"/>
  <c r="H83" i="58"/>
  <c r="H83" i="62"/>
  <c r="H137" i="58"/>
  <c r="H374" i="57"/>
  <c r="H131" i="59"/>
  <c r="H388" i="25"/>
  <c r="H269" i="56"/>
  <c r="H269" i="60"/>
  <c r="H179" i="57"/>
  <c r="H287" i="61"/>
  <c r="H233" i="56"/>
  <c r="H71" i="60"/>
  <c r="H360" i="25"/>
  <c r="H406" i="62"/>
  <c r="H325" i="57"/>
  <c r="H281" i="61"/>
  <c r="H381" i="56"/>
  <c r="H251" i="61"/>
  <c r="H125" i="60"/>
  <c r="H47" i="56"/>
  <c r="H227" i="56"/>
  <c r="H227" i="61"/>
  <c r="H353" i="56"/>
  <c r="H41" i="62"/>
  <c r="H191" i="61"/>
  <c r="H311" i="56"/>
  <c r="H311" i="60"/>
  <c r="H167" i="57"/>
  <c r="H167" i="60"/>
  <c r="H305" i="60"/>
  <c r="H65" i="57"/>
  <c r="H65" i="60"/>
  <c r="H29" i="60"/>
  <c r="H107" i="25"/>
  <c r="H299" i="59"/>
  <c r="H299" i="62"/>
  <c r="H257" i="59"/>
  <c r="H524" i="56"/>
  <c r="H526" i="56" s="1"/>
  <c r="H527" i="56" s="1"/>
  <c r="H448" i="57"/>
  <c r="H448" i="60"/>
  <c r="H538" i="57"/>
  <c r="H489" i="57"/>
  <c r="H491" i="57" s="1"/>
  <c r="H492" i="57" s="1"/>
  <c r="H420" i="59"/>
  <c r="H510" i="61"/>
  <c r="H514" i="61" s="1"/>
  <c r="H503" i="58"/>
  <c r="H505" i="58" s="1"/>
  <c r="H506" i="58" s="1"/>
  <c r="H503" i="62"/>
  <c r="H505" i="62" s="1"/>
  <c r="H506" i="62" s="1"/>
  <c r="H427" i="57"/>
  <c r="H475" i="62"/>
  <c r="H434" i="58"/>
  <c r="F501" i="59"/>
  <c r="F432" i="60"/>
  <c r="G21" i="59"/>
  <c r="G186" i="60"/>
  <c r="G187" i="60" s="1"/>
  <c r="G188" i="60"/>
  <c r="G198" i="61"/>
  <c r="G199" i="61" s="1"/>
  <c r="G200" i="61"/>
  <c r="F105" i="61"/>
  <c r="V101" i="61" s="1"/>
  <c r="G24" i="59"/>
  <c r="G25" i="59" s="1"/>
  <c r="G26" i="59"/>
  <c r="G408" i="57"/>
  <c r="G409" i="57" s="1"/>
  <c r="G410" i="57"/>
  <c r="G48" i="56"/>
  <c r="G49" i="56" s="1"/>
  <c r="G50" i="56"/>
  <c r="F480" i="57"/>
  <c r="F39" i="59"/>
  <c r="F75" i="60"/>
  <c r="G45" i="61"/>
  <c r="G246" i="62"/>
  <c r="G247" i="62" s="1"/>
  <c r="G248" i="62"/>
  <c r="F351" i="56"/>
  <c r="F183" i="25"/>
  <c r="F39" i="57"/>
  <c r="V35" i="57" s="1"/>
  <c r="F93" i="58"/>
  <c r="V89" i="58" s="1"/>
  <c r="F418" i="56"/>
  <c r="G228" i="61"/>
  <c r="G229" i="61" s="1"/>
  <c r="G230" i="61"/>
  <c r="G276" i="59"/>
  <c r="G277" i="59" s="1"/>
  <c r="G278" i="59"/>
  <c r="F460" i="56"/>
  <c r="F63" i="58"/>
  <c r="F21" i="61"/>
  <c r="V17" i="61" s="1"/>
  <c r="F123" i="57"/>
  <c r="V119" i="57" s="1"/>
  <c r="F337" i="57"/>
  <c r="G228" i="60"/>
  <c r="G229" i="60" s="1"/>
  <c r="G230" i="60"/>
  <c r="G72" i="61"/>
  <c r="G73" i="61" s="1"/>
  <c r="G74" i="61"/>
  <c r="G312" i="56"/>
  <c r="G313" i="56" s="1"/>
  <c r="G314" i="56"/>
  <c r="G222" i="62"/>
  <c r="G223" i="62" s="1"/>
  <c r="G224" i="62"/>
  <c r="G102" i="57"/>
  <c r="G103" i="57" s="1"/>
  <c r="G104" i="57"/>
  <c r="F418" i="61"/>
  <c r="F33" i="25"/>
  <c r="G464" i="60"/>
  <c r="G465" i="60" s="1"/>
  <c r="G466" i="60"/>
  <c r="G132" i="61"/>
  <c r="G133" i="61" s="1"/>
  <c r="G134" i="61"/>
  <c r="G348" i="57"/>
  <c r="G349" i="57" s="1"/>
  <c r="G350" i="57"/>
  <c r="G120" i="57"/>
  <c r="G121" i="57" s="1"/>
  <c r="G122" i="57"/>
  <c r="F63" i="56"/>
  <c r="V59" i="56" s="1"/>
  <c r="F330" i="61"/>
  <c r="F117" i="56"/>
  <c r="V113" i="56" s="1"/>
  <c r="F411" i="58"/>
  <c r="G429" i="58"/>
  <c r="G430" i="58" s="1"/>
  <c r="G431" i="58"/>
  <c r="G54" i="57"/>
  <c r="G55" i="57" s="1"/>
  <c r="G56" i="57"/>
  <c r="G415" i="62"/>
  <c r="G416" i="62" s="1"/>
  <c r="G417" i="62"/>
  <c r="F45" i="60"/>
  <c r="V41" i="60" s="1"/>
  <c r="F237" i="58"/>
  <c r="V233" i="58" s="1"/>
  <c r="G401" i="61"/>
  <c r="G402" i="61" s="1"/>
  <c r="G403" i="61"/>
  <c r="G66" i="61"/>
  <c r="G67" i="61" s="1"/>
  <c r="G68" i="61"/>
  <c r="G90" i="60"/>
  <c r="G91" i="60" s="1"/>
  <c r="G92" i="60"/>
  <c r="G327" i="61"/>
  <c r="G328" i="61" s="1"/>
  <c r="G329" i="61"/>
  <c r="F411" i="62"/>
  <c r="F147" i="60"/>
  <c r="V143" i="60" s="1"/>
  <c r="H524" i="60"/>
  <c r="V531" i="62"/>
  <c r="G484" i="59"/>
  <c r="G485" i="59" s="1"/>
  <c r="G486" i="59"/>
  <c r="F508" i="60"/>
  <c r="G526" i="25"/>
  <c r="G527" i="25" s="1"/>
  <c r="G528" i="25"/>
  <c r="G533" i="57"/>
  <c r="G534" i="57" s="1"/>
  <c r="G535" i="57"/>
  <c r="G491" i="25"/>
  <c r="G492" i="25" s="1"/>
  <c r="G493" i="25"/>
  <c r="G498" i="58"/>
  <c r="G499" i="58" s="1"/>
  <c r="G500" i="58"/>
  <c r="G526" i="58"/>
  <c r="G527" i="58" s="1"/>
  <c r="G528" i="58"/>
  <c r="G533" i="62"/>
  <c r="G534" i="62" s="1"/>
  <c r="G535" i="62"/>
  <c r="G519" i="61"/>
  <c r="G520" i="61" s="1"/>
  <c r="G521" i="61"/>
  <c r="H496" i="25"/>
  <c r="H538" i="59"/>
  <c r="H517" i="61"/>
  <c r="H531" i="62"/>
  <c r="F508" i="61"/>
  <c r="G484" i="57"/>
  <c r="G485" i="57" s="1"/>
  <c r="G486" i="57"/>
  <c r="G484" i="56"/>
  <c r="G485" i="56" s="1"/>
  <c r="G486" i="56"/>
  <c r="G512" i="62"/>
  <c r="G513" i="62" s="1"/>
  <c r="G514" i="62"/>
  <c r="G507" i="25"/>
  <c r="G505" i="25"/>
  <c r="G506" i="25" s="1"/>
  <c r="H503" i="60"/>
  <c r="H531" i="56"/>
  <c r="G484" i="61"/>
  <c r="G485" i="61" s="1"/>
  <c r="G486" i="61"/>
  <c r="F501" i="62"/>
  <c r="G512" i="59"/>
  <c r="G513" i="59" s="1"/>
  <c r="G514" i="59"/>
  <c r="F487" i="59"/>
  <c r="H496" i="56"/>
  <c r="H496" i="60"/>
  <c r="H496" i="62"/>
  <c r="H510" i="58"/>
  <c r="H503" i="57"/>
  <c r="H517" i="62"/>
  <c r="F529" i="60"/>
  <c r="F494" i="62"/>
  <c r="F529" i="58"/>
  <c r="G512" i="61"/>
  <c r="G513" i="61" s="1"/>
  <c r="G514" i="61"/>
  <c r="F515" i="58"/>
  <c r="F508" i="58"/>
  <c r="G491" i="61"/>
  <c r="G492" i="61" s="1"/>
  <c r="G493" i="61"/>
  <c r="F543" i="61"/>
  <c r="G533" i="25"/>
  <c r="G534" i="25" s="1"/>
  <c r="G535" i="25"/>
  <c r="H524" i="57"/>
  <c r="H482" i="56"/>
  <c r="H510" i="57"/>
  <c r="H503" i="56"/>
  <c r="H517" i="58"/>
  <c r="F543" i="58"/>
  <c r="G491" i="56"/>
  <c r="G492" i="56" s="1"/>
  <c r="G493" i="56"/>
  <c r="G526" i="56"/>
  <c r="G527" i="56" s="1"/>
  <c r="G528" i="56"/>
  <c r="H489" i="25"/>
  <c r="H517" i="25"/>
  <c r="H524" i="62"/>
  <c r="H482" i="58"/>
  <c r="G512" i="60"/>
  <c r="G513" i="60" s="1"/>
  <c r="G514" i="60"/>
  <c r="G505" i="60"/>
  <c r="G506" i="60" s="1"/>
  <c r="G507" i="60"/>
  <c r="G533" i="59"/>
  <c r="G534" i="59" s="1"/>
  <c r="G535" i="59"/>
  <c r="G484" i="60"/>
  <c r="G485" i="60" s="1"/>
  <c r="G486" i="60"/>
  <c r="H496" i="61"/>
  <c r="G512" i="57"/>
  <c r="G513" i="57" s="1"/>
  <c r="G514" i="57"/>
  <c r="G512" i="25"/>
  <c r="G513" i="25" s="1"/>
  <c r="G514" i="25"/>
  <c r="G533" i="58"/>
  <c r="G534" i="58" s="1"/>
  <c r="G535" i="58"/>
  <c r="F487" i="62"/>
  <c r="G491" i="57"/>
  <c r="G492" i="57" s="1"/>
  <c r="G493" i="57"/>
  <c r="H524" i="58"/>
  <c r="G505" i="56"/>
  <c r="G506" i="56" s="1"/>
  <c r="G507" i="56"/>
  <c r="G498" i="56"/>
  <c r="G499" i="56" s="1"/>
  <c r="G500" i="56"/>
  <c r="F501" i="56"/>
  <c r="G542" i="25"/>
  <c r="G540" i="25"/>
  <c r="G541" i="25" s="1"/>
  <c r="G498" i="60"/>
  <c r="G499" i="60" s="1"/>
  <c r="G500" i="60"/>
  <c r="F536" i="61"/>
  <c r="G540" i="60"/>
  <c r="G541" i="60" s="1"/>
  <c r="G542" i="60"/>
  <c r="G533" i="61"/>
  <c r="G534" i="61" s="1"/>
  <c r="G535" i="61"/>
  <c r="H510" i="25"/>
  <c r="H496" i="59"/>
  <c r="H489" i="58"/>
  <c r="H489" i="62"/>
  <c r="G519" i="56"/>
  <c r="G520" i="56" s="1"/>
  <c r="G521" i="56"/>
  <c r="G484" i="62"/>
  <c r="G485" i="62" s="1"/>
  <c r="G486" i="62"/>
  <c r="G498" i="25"/>
  <c r="G499" i="25" s="1"/>
  <c r="G500" i="25"/>
  <c r="G533" i="56"/>
  <c r="G534" i="56" s="1"/>
  <c r="G535" i="56"/>
  <c r="F515" i="56"/>
  <c r="G540" i="58"/>
  <c r="G541" i="58" s="1"/>
  <c r="G542" i="58"/>
  <c r="F543" i="59"/>
  <c r="G512" i="56"/>
  <c r="G513" i="56" s="1"/>
  <c r="G514" i="56"/>
  <c r="H524" i="61"/>
  <c r="H538" i="56"/>
  <c r="H538" i="60"/>
  <c r="H489" i="56"/>
  <c r="H503" i="59"/>
  <c r="H517" i="59"/>
  <c r="G526" i="61"/>
  <c r="G527" i="61" s="1"/>
  <c r="G528" i="61"/>
  <c r="F522" i="58"/>
  <c r="G505" i="57"/>
  <c r="G506" i="57" s="1"/>
  <c r="G507" i="57"/>
  <c r="G526" i="62"/>
  <c r="G527" i="62" s="1"/>
  <c r="G528" i="62"/>
  <c r="G540" i="61"/>
  <c r="G541" i="61" s="1"/>
  <c r="G542" i="61"/>
  <c r="G540" i="56"/>
  <c r="G541" i="56" s="1"/>
  <c r="G542" i="56"/>
  <c r="F543" i="60"/>
  <c r="G491" i="60"/>
  <c r="G492" i="60" s="1"/>
  <c r="G493" i="60"/>
  <c r="H524" i="25"/>
  <c r="H531" i="25"/>
  <c r="H482" i="59"/>
  <c r="H496" i="57"/>
  <c r="H510" i="60"/>
  <c r="H531" i="58"/>
  <c r="F536" i="58"/>
  <c r="G526" i="57"/>
  <c r="G527" i="57" s="1"/>
  <c r="G528" i="57"/>
  <c r="G498" i="62"/>
  <c r="G499" i="62" s="1"/>
  <c r="G500" i="62"/>
  <c r="F501" i="60"/>
  <c r="G526" i="60"/>
  <c r="G527" i="60" s="1"/>
  <c r="G528" i="60"/>
  <c r="G498" i="57"/>
  <c r="G499" i="57" s="1"/>
  <c r="G500" i="57"/>
  <c r="G505" i="59"/>
  <c r="G506" i="59" s="1"/>
  <c r="G507" i="59"/>
  <c r="M40" i="66"/>
  <c r="O40" i="66" s="1"/>
  <c r="O39" i="66"/>
  <c r="I41" i="45"/>
  <c r="K63" i="28"/>
  <c r="H543" i="55"/>
  <c r="V541" i="55"/>
  <c r="H480" i="55"/>
  <c r="V478" i="55"/>
  <c r="H515" i="55"/>
  <c r="V513" i="55"/>
  <c r="H501" i="55"/>
  <c r="V499" i="55"/>
  <c r="I301" i="55"/>
  <c r="I302" i="55" s="1"/>
  <c r="I121" i="55"/>
  <c r="I122" i="55" s="1"/>
  <c r="I416" i="55"/>
  <c r="I417" i="55" s="1"/>
  <c r="I391" i="55"/>
  <c r="I392" i="55" s="1"/>
  <c r="I384" i="55"/>
  <c r="I385" i="55" s="1"/>
  <c r="I370" i="55"/>
  <c r="I371" i="55" s="1"/>
  <c r="I363" i="55"/>
  <c r="I364" i="55" s="1"/>
  <c r="I349" i="55"/>
  <c r="I350" i="55" s="1"/>
  <c r="I289" i="55"/>
  <c r="I290" i="55" s="1"/>
  <c r="I229" i="55"/>
  <c r="I230" i="55" s="1"/>
  <c r="I163" i="55"/>
  <c r="I164" i="55" s="1"/>
  <c r="I49" i="55"/>
  <c r="I50" i="55" s="1"/>
  <c r="I265" i="55"/>
  <c r="I266" i="55" s="1"/>
  <c r="I223" i="55"/>
  <c r="I224" i="55" s="1"/>
  <c r="I133" i="55"/>
  <c r="I134" i="55" s="1"/>
  <c r="I217" i="55"/>
  <c r="I218" i="55" s="1"/>
  <c r="I211" i="55"/>
  <c r="I212" i="55" s="1"/>
  <c r="I97" i="55"/>
  <c r="I98" i="55" s="1"/>
  <c r="I145" i="55"/>
  <c r="I146" i="55" s="1"/>
  <c r="I430" i="55"/>
  <c r="I431" i="55" s="1"/>
  <c r="I295" i="55"/>
  <c r="I296" i="55" s="1"/>
  <c r="I283" i="55"/>
  <c r="I284" i="55" s="1"/>
  <c r="I402" i="55"/>
  <c r="I403" i="55" s="1"/>
  <c r="I277" i="55"/>
  <c r="I278" i="55" s="1"/>
  <c r="I377" i="55"/>
  <c r="I378" i="55" s="1"/>
  <c r="I307" i="55"/>
  <c r="I308" i="55" s="1"/>
  <c r="I205" i="55"/>
  <c r="I206" i="55" s="1"/>
  <c r="I444" i="55"/>
  <c r="I445" i="55" s="1"/>
  <c r="I193" i="55"/>
  <c r="I194" i="55" s="1"/>
  <c r="I157" i="55"/>
  <c r="I158" i="55" s="1"/>
  <c r="I139" i="55"/>
  <c r="I140" i="55" s="1"/>
  <c r="I335" i="55"/>
  <c r="I336" i="55" s="1"/>
  <c r="I79" i="55"/>
  <c r="I80" i="55" s="1"/>
  <c r="I73" i="55"/>
  <c r="I74" i="55" s="1"/>
  <c r="I61" i="55"/>
  <c r="I62" i="55" s="1"/>
  <c r="I67" i="55"/>
  <c r="I68" i="55" s="1"/>
  <c r="I458" i="55"/>
  <c r="I459" i="55" s="1"/>
  <c r="I91" i="55"/>
  <c r="I92" i="55" s="1"/>
  <c r="I85" i="55"/>
  <c r="I86" i="55" s="1"/>
  <c r="I19" i="55"/>
  <c r="I20" i="55" s="1"/>
  <c r="I25" i="55"/>
  <c r="I26" i="55" s="1"/>
  <c r="I409" i="55"/>
  <c r="I410" i="55" s="1"/>
  <c r="I356" i="55"/>
  <c r="I357" i="55" s="1"/>
  <c r="I31" i="55"/>
  <c r="I32" i="55" s="1"/>
  <c r="I451" i="55"/>
  <c r="I452" i="55" s="1"/>
  <c r="I342" i="55"/>
  <c r="I343" i="55" s="1"/>
  <c r="I423" i="55"/>
  <c r="I424" i="55" s="1"/>
  <c r="I235" i="55"/>
  <c r="I236" i="55" s="1"/>
  <c r="I55" i="55"/>
  <c r="I56" i="55" s="1"/>
  <c r="I328" i="55"/>
  <c r="I329" i="55" s="1"/>
  <c r="I37" i="55"/>
  <c r="I38" i="55" s="1"/>
  <c r="I115" i="55"/>
  <c r="I116" i="55" s="1"/>
  <c r="I465" i="55"/>
  <c r="I466" i="55" s="1"/>
  <c r="I127" i="55"/>
  <c r="I128" i="55" s="1"/>
  <c r="I271" i="55"/>
  <c r="I272" i="55" s="1"/>
  <c r="I43" i="55"/>
  <c r="I44" i="55" s="1"/>
  <c r="I247" i="55"/>
  <c r="I248" i="55" s="1"/>
  <c r="I253" i="55"/>
  <c r="I254" i="55" s="1"/>
  <c r="I241" i="55"/>
  <c r="I242" i="55" s="1"/>
  <c r="I199" i="55"/>
  <c r="I200" i="55" s="1"/>
  <c r="I313" i="55"/>
  <c r="I314" i="55" s="1"/>
  <c r="I151" i="55"/>
  <c r="I152" i="55" s="1"/>
  <c r="I181" i="55"/>
  <c r="I182" i="55" s="1"/>
  <c r="I259" i="55"/>
  <c r="I260" i="55" s="1"/>
  <c r="I103" i="55"/>
  <c r="I104" i="55" s="1"/>
  <c r="I187" i="55"/>
  <c r="I188" i="55" s="1"/>
  <c r="I175" i="55"/>
  <c r="I176" i="55" s="1"/>
  <c r="I437" i="55"/>
  <c r="I438" i="55" s="1"/>
  <c r="I169" i="55"/>
  <c r="I170" i="55" s="1"/>
  <c r="I109" i="55"/>
  <c r="I110" i="55" s="1"/>
  <c r="I542" i="55"/>
  <c r="I500" i="55"/>
  <c r="I479" i="55"/>
  <c r="I514" i="55"/>
  <c r="I493" i="55"/>
  <c r="I521" i="55"/>
  <c r="J521" i="55" s="1"/>
  <c r="J522" i="55" s="1"/>
  <c r="I486" i="55"/>
  <c r="J486" i="55" s="1"/>
  <c r="I507" i="55"/>
  <c r="J507" i="55" s="1"/>
  <c r="J508" i="55" s="1"/>
  <c r="I535" i="55"/>
  <c r="J535" i="55" s="1"/>
  <c r="J536" i="55" s="1"/>
  <c r="I528" i="55"/>
  <c r="H508" i="55"/>
  <c r="V506" i="55"/>
  <c r="G41" i="45"/>
  <c r="H494" i="55"/>
  <c r="V492" i="55"/>
  <c r="K71" i="28"/>
  <c r="F82" i="28"/>
  <c r="K82" i="28" s="1"/>
  <c r="H522" i="55"/>
  <c r="V520" i="55"/>
  <c r="H536" i="55"/>
  <c r="V534" i="55"/>
  <c r="O40" i="43"/>
  <c r="F57" i="28"/>
  <c r="K57" i="28" s="1"/>
  <c r="H529" i="55"/>
  <c r="V527" i="55"/>
  <c r="K23" i="45"/>
  <c r="H487" i="55"/>
  <c r="V485" i="55"/>
  <c r="K41" i="45"/>
  <c r="M37" i="45"/>
  <c r="M22" i="45"/>
  <c r="O21" i="45"/>
  <c r="E41" i="45"/>
  <c r="O40" i="44"/>
  <c r="E41" i="44"/>
  <c r="O41" i="44" s="1"/>
  <c r="O41" i="43"/>
  <c r="V374" i="61"/>
  <c r="V346" i="58"/>
  <c r="U115" i="55"/>
  <c r="U253" i="55"/>
  <c r="U217" i="55"/>
  <c r="U79" i="55"/>
  <c r="U97" i="55"/>
  <c r="U265" i="55"/>
  <c r="U25" i="55"/>
  <c r="U73" i="55"/>
  <c r="U283" i="55"/>
  <c r="U133" i="55"/>
  <c r="U49" i="55"/>
  <c r="U151" i="55"/>
  <c r="U223" i="55"/>
  <c r="U85" i="55"/>
  <c r="U175" i="55"/>
  <c r="U313" i="55"/>
  <c r="U163" i="55"/>
  <c r="U259" i="55"/>
  <c r="U169" i="55"/>
  <c r="U187" i="55"/>
  <c r="U103" i="55"/>
  <c r="U307" i="55"/>
  <c r="U139" i="55"/>
  <c r="U229" i="55"/>
  <c r="U31" i="55"/>
  <c r="U43" i="55"/>
  <c r="U127" i="55"/>
  <c r="U145" i="55"/>
  <c r="U235" i="55"/>
  <c r="U121" i="55"/>
  <c r="U109" i="55"/>
  <c r="U55" i="55"/>
  <c r="U199" i="55"/>
  <c r="U289" i="55"/>
  <c r="H395" i="55"/>
  <c r="U205" i="55"/>
  <c r="U247" i="55"/>
  <c r="U301" i="55"/>
  <c r="U193" i="55"/>
  <c r="U61" i="55"/>
  <c r="H318" i="55"/>
  <c r="H319" i="55" s="1"/>
  <c r="U19" i="55"/>
  <c r="U67" i="55"/>
  <c r="U271" i="55"/>
  <c r="U91" i="55"/>
  <c r="U37" i="55"/>
  <c r="U157" i="55"/>
  <c r="U211" i="55"/>
  <c r="U181" i="55"/>
  <c r="U241" i="55"/>
  <c r="U295" i="55"/>
  <c r="U277" i="55"/>
  <c r="G318" i="55"/>
  <c r="G319" i="55" s="1"/>
  <c r="G395" i="55"/>
  <c r="G469" i="55"/>
  <c r="U342" i="54"/>
  <c r="F469" i="55"/>
  <c r="U381" i="58"/>
  <c r="V462" i="61"/>
  <c r="V441" i="56"/>
  <c r="V399" i="56"/>
  <c r="V454" i="55"/>
  <c r="V353" i="62"/>
  <c r="V360" i="56"/>
  <c r="V346" i="62"/>
  <c r="E469" i="55"/>
  <c r="J429" i="55"/>
  <c r="V482" i="55"/>
  <c r="J485" i="55"/>
  <c r="V413" i="59"/>
  <c r="U416" i="48"/>
  <c r="V339" i="60"/>
  <c r="V221" i="61"/>
  <c r="F395" i="62"/>
  <c r="W143" i="60"/>
  <c r="V388" i="60"/>
  <c r="V353" i="58"/>
  <c r="V185" i="61"/>
  <c r="V131" i="61"/>
  <c r="V482" i="59"/>
  <c r="V35" i="58"/>
  <c r="V149" i="57"/>
  <c r="V173" i="61"/>
  <c r="V381" i="58"/>
  <c r="V325" i="59"/>
  <c r="E483" i="63"/>
  <c r="E542" i="63" s="1"/>
  <c r="U478" i="63"/>
  <c r="V281" i="62"/>
  <c r="V517" i="62"/>
  <c r="V215" i="62"/>
  <c r="V197" i="62"/>
  <c r="V434" i="61"/>
  <c r="V489" i="61"/>
  <c r="V455" i="61"/>
  <c r="E546" i="61"/>
  <c r="V538" i="61"/>
  <c r="V275" i="61"/>
  <c r="V239" i="61"/>
  <c r="V83" i="61"/>
  <c r="V531" i="59"/>
  <c r="V406" i="59"/>
  <c r="V496" i="58"/>
  <c r="V475" i="58"/>
  <c r="V101" i="58"/>
  <c r="V179" i="57"/>
  <c r="V107" i="57"/>
  <c r="V455" i="57"/>
  <c r="V59" i="57"/>
  <c r="V510" i="57"/>
  <c r="V427" i="56"/>
  <c r="V53" i="56"/>
  <c r="V269" i="56"/>
  <c r="V131" i="56"/>
  <c r="V245" i="56"/>
  <c r="V503" i="61"/>
  <c r="V538" i="62"/>
  <c r="V510" i="62"/>
  <c r="V475" i="60"/>
  <c r="E546" i="56"/>
  <c r="E546" i="59"/>
  <c r="F545" i="56"/>
  <c r="V524" i="58"/>
  <c r="V489" i="58"/>
  <c r="V510" i="61"/>
  <c r="V524" i="61"/>
  <c r="V287" i="60"/>
  <c r="V374" i="56"/>
  <c r="V434" i="57"/>
  <c r="F395" i="59"/>
  <c r="F318" i="56"/>
  <c r="G547" i="62"/>
  <c r="V125" i="59"/>
  <c r="V517" i="57"/>
  <c r="V41" i="56"/>
  <c r="J596" i="60"/>
  <c r="V71" i="61"/>
  <c r="V17" i="59"/>
  <c r="V287" i="56"/>
  <c r="V448" i="57"/>
  <c r="V185" i="62"/>
  <c r="V339" i="57"/>
  <c r="V299" i="62"/>
  <c r="F318" i="58"/>
  <c r="V209" i="58"/>
  <c r="V367" i="61"/>
  <c r="V360" i="62"/>
  <c r="V381" i="61"/>
  <c r="V41" i="61"/>
  <c r="V197" i="61"/>
  <c r="V173" i="59"/>
  <c r="V339" i="58"/>
  <c r="V388" i="59"/>
  <c r="V360" i="60"/>
  <c r="V95" i="59"/>
  <c r="J646" i="56"/>
  <c r="J646" i="62"/>
  <c r="G547" i="57"/>
  <c r="V441" i="62"/>
  <c r="V197" i="59"/>
  <c r="V346" i="61"/>
  <c r="V233" i="56"/>
  <c r="V287" i="58"/>
  <c r="V245" i="58"/>
  <c r="V209" i="59"/>
  <c r="V482" i="58"/>
  <c r="V346" i="57"/>
  <c r="V173" i="56"/>
  <c r="J646" i="58"/>
  <c r="J646" i="60"/>
  <c r="V95" i="60"/>
  <c r="V496" i="59"/>
  <c r="V413" i="61"/>
  <c r="V47" i="61"/>
  <c r="V113" i="58"/>
  <c r="V125" i="61"/>
  <c r="V538" i="58"/>
  <c r="V29" i="60"/>
  <c r="F469" i="60"/>
  <c r="V65" i="56"/>
  <c r="V245" i="59"/>
  <c r="V524" i="59"/>
  <c r="V455" i="58"/>
  <c r="G471" i="57"/>
  <c r="V203" i="58"/>
  <c r="V53" i="61"/>
  <c r="V227" i="59"/>
  <c r="V434" i="62"/>
  <c r="V406" i="56"/>
  <c r="V441" i="61"/>
  <c r="V167" i="59"/>
  <c r="V413" i="58"/>
  <c r="V293" i="57"/>
  <c r="V441" i="60"/>
  <c r="J608" i="62"/>
  <c r="V489" i="60"/>
  <c r="V503" i="57"/>
  <c r="V482" i="60"/>
  <c r="V434" i="58"/>
  <c r="V531" i="56"/>
  <c r="V427" i="58"/>
  <c r="V538" i="57"/>
  <c r="V434" i="56"/>
  <c r="V496" i="61"/>
  <c r="V311" i="61"/>
  <c r="V263" i="59"/>
  <c r="V448" i="59"/>
  <c r="V399" i="60"/>
  <c r="V275" i="57"/>
  <c r="V482" i="61"/>
  <c r="V346" i="59"/>
  <c r="V53" i="60"/>
  <c r="V131" i="60"/>
  <c r="V227" i="61"/>
  <c r="C527" i="62"/>
  <c r="B527" i="62"/>
  <c r="R528" i="62"/>
  <c r="I525" i="62" s="1"/>
  <c r="Q528" i="62"/>
  <c r="P528" i="62"/>
  <c r="O528" i="62"/>
  <c r="Q528" i="61"/>
  <c r="O528" i="61"/>
  <c r="C527" i="61"/>
  <c r="B527" i="61"/>
  <c r="P528" i="61"/>
  <c r="R528" i="61"/>
  <c r="I525" i="61" s="1"/>
  <c r="Q528" i="60"/>
  <c r="P528" i="60"/>
  <c r="O528" i="60"/>
  <c r="C527" i="60"/>
  <c r="B527" i="60"/>
  <c r="R528" i="60"/>
  <c r="I525" i="60" s="1"/>
  <c r="C527" i="59"/>
  <c r="B527" i="59"/>
  <c r="R528" i="59"/>
  <c r="I525" i="59" s="1"/>
  <c r="Q528" i="59"/>
  <c r="P528" i="59"/>
  <c r="O528" i="59"/>
  <c r="C527" i="58"/>
  <c r="R528" i="58"/>
  <c r="I525" i="58" s="1"/>
  <c r="P528" i="58"/>
  <c r="O528" i="58"/>
  <c r="B527" i="58"/>
  <c r="Q528" i="57"/>
  <c r="P528" i="57"/>
  <c r="O528" i="57"/>
  <c r="C527" i="57"/>
  <c r="B527" i="57"/>
  <c r="Q528" i="56"/>
  <c r="P528" i="56"/>
  <c r="O528" i="56"/>
  <c r="C527" i="56"/>
  <c r="Q528" i="58"/>
  <c r="B527" i="56"/>
  <c r="R528" i="57"/>
  <c r="I525" i="57" s="1"/>
  <c r="R528" i="56"/>
  <c r="I525" i="56" s="1"/>
  <c r="I609" i="62"/>
  <c r="H609" i="62"/>
  <c r="G609" i="62"/>
  <c r="F609" i="62"/>
  <c r="E609" i="62"/>
  <c r="C609" i="62"/>
  <c r="H609" i="61"/>
  <c r="G609" i="61"/>
  <c r="F609" i="61"/>
  <c r="E609" i="61"/>
  <c r="C609" i="61"/>
  <c r="I609" i="61"/>
  <c r="G609" i="60"/>
  <c r="F609" i="60"/>
  <c r="E609" i="60"/>
  <c r="C609" i="60"/>
  <c r="H609" i="59"/>
  <c r="I609" i="60"/>
  <c r="H609" i="60"/>
  <c r="I609" i="59"/>
  <c r="G609" i="59"/>
  <c r="F609" i="59"/>
  <c r="E609" i="59"/>
  <c r="C609" i="59"/>
  <c r="H609" i="58"/>
  <c r="G609" i="58"/>
  <c r="E609" i="58"/>
  <c r="C609" i="58"/>
  <c r="I609" i="58"/>
  <c r="F609" i="58"/>
  <c r="I609" i="57"/>
  <c r="H609" i="57"/>
  <c r="G609" i="57"/>
  <c r="F609" i="57"/>
  <c r="C609" i="57"/>
  <c r="E609" i="57"/>
  <c r="F609" i="56"/>
  <c r="E609" i="56"/>
  <c r="C609" i="56"/>
  <c r="H609" i="56"/>
  <c r="I609" i="56"/>
  <c r="G609" i="56"/>
  <c r="I647" i="62"/>
  <c r="H647" i="62"/>
  <c r="G647" i="62"/>
  <c r="F647" i="62"/>
  <c r="E647" i="62"/>
  <c r="C647" i="62"/>
  <c r="I647" i="61"/>
  <c r="H647" i="61"/>
  <c r="G647" i="61"/>
  <c r="F647" i="61"/>
  <c r="C647" i="61"/>
  <c r="I647" i="60"/>
  <c r="H647" i="60"/>
  <c r="E647" i="61"/>
  <c r="G647" i="60"/>
  <c r="F647" i="60"/>
  <c r="E647" i="60"/>
  <c r="C647" i="60"/>
  <c r="I647" i="59"/>
  <c r="H647" i="59"/>
  <c r="F647" i="59"/>
  <c r="E647" i="59"/>
  <c r="C647" i="59"/>
  <c r="G647" i="59"/>
  <c r="I647" i="58"/>
  <c r="H647" i="58"/>
  <c r="G647" i="58"/>
  <c r="F647" i="58"/>
  <c r="E647" i="58"/>
  <c r="C647" i="58"/>
  <c r="I647" i="57"/>
  <c r="H647" i="57"/>
  <c r="G647" i="57"/>
  <c r="F647" i="57"/>
  <c r="C647" i="57"/>
  <c r="G647" i="56"/>
  <c r="F647" i="56"/>
  <c r="E647" i="56"/>
  <c r="C647" i="56"/>
  <c r="E647" i="57"/>
  <c r="I647" i="56"/>
  <c r="H647" i="56"/>
  <c r="F469" i="59"/>
  <c r="V29" i="62"/>
  <c r="T329" i="25"/>
  <c r="I326" i="25" s="1"/>
  <c r="Q329" i="62"/>
  <c r="S329" i="62"/>
  <c r="T329" i="62"/>
  <c r="I326" i="62" s="1"/>
  <c r="R329" i="62"/>
  <c r="T329" i="61"/>
  <c r="I326" i="61" s="1"/>
  <c r="S329" i="61"/>
  <c r="R329" i="61"/>
  <c r="Q329" i="61"/>
  <c r="S329" i="60"/>
  <c r="R329" i="60"/>
  <c r="Q329" i="60"/>
  <c r="R329" i="59"/>
  <c r="Q329" i="59"/>
  <c r="T329" i="60"/>
  <c r="I326" i="60" s="1"/>
  <c r="T329" i="59"/>
  <c r="I326" i="59" s="1"/>
  <c r="T329" i="58"/>
  <c r="I326" i="58" s="1"/>
  <c r="S329" i="58"/>
  <c r="R329" i="58"/>
  <c r="Q329" i="58"/>
  <c r="S329" i="59"/>
  <c r="T329" i="57"/>
  <c r="I326" i="57" s="1"/>
  <c r="R329" i="57"/>
  <c r="Q329" i="57"/>
  <c r="T329" i="56"/>
  <c r="I326" i="56" s="1"/>
  <c r="S329" i="56"/>
  <c r="R329" i="56"/>
  <c r="Q329" i="56"/>
  <c r="S329" i="57"/>
  <c r="S329" i="25"/>
  <c r="R329" i="25"/>
  <c r="Q329" i="25"/>
  <c r="G547" i="59"/>
  <c r="R93" i="25"/>
  <c r="R93" i="62"/>
  <c r="Q93" i="62"/>
  <c r="S93" i="62"/>
  <c r="S93" i="61"/>
  <c r="R93" i="61"/>
  <c r="Q93" i="61"/>
  <c r="S93" i="60"/>
  <c r="R93" i="60"/>
  <c r="Q93" i="60"/>
  <c r="Q93" i="59"/>
  <c r="S93" i="59"/>
  <c r="R93" i="59"/>
  <c r="S93" i="58"/>
  <c r="R93" i="58"/>
  <c r="Q93" i="58"/>
  <c r="Q93" i="57"/>
  <c r="S93" i="56"/>
  <c r="R93" i="56"/>
  <c r="Q93" i="56"/>
  <c r="S93" i="57"/>
  <c r="R93" i="57"/>
  <c r="Q93" i="25"/>
  <c r="S93" i="25"/>
  <c r="G547" i="56"/>
  <c r="F318" i="60"/>
  <c r="Q21" i="25"/>
  <c r="S21" i="62"/>
  <c r="R21" i="62"/>
  <c r="Q21" i="62"/>
  <c r="S21" i="61"/>
  <c r="R21" i="61"/>
  <c r="S21" i="60"/>
  <c r="Q21" i="60"/>
  <c r="Q21" i="61"/>
  <c r="Q21" i="59"/>
  <c r="R21" i="60"/>
  <c r="S21" i="59"/>
  <c r="R21" i="59"/>
  <c r="S21" i="58"/>
  <c r="R21" i="58"/>
  <c r="Q21" i="58"/>
  <c r="R21" i="57"/>
  <c r="Q21" i="57"/>
  <c r="S21" i="57"/>
  <c r="S21" i="56"/>
  <c r="R21" i="56"/>
  <c r="Q21" i="56"/>
  <c r="R21" i="25"/>
  <c r="S21" i="25"/>
  <c r="J608" i="56"/>
  <c r="J608" i="57"/>
  <c r="J646" i="57"/>
  <c r="J646" i="61"/>
  <c r="J633" i="56"/>
  <c r="J633" i="59"/>
  <c r="O493" i="62"/>
  <c r="C492" i="62"/>
  <c r="B492" i="62"/>
  <c r="Q493" i="62"/>
  <c r="R493" i="62"/>
  <c r="I490" i="62" s="1"/>
  <c r="P493" i="62"/>
  <c r="R493" i="61"/>
  <c r="I490" i="61" s="1"/>
  <c r="Q493" i="61"/>
  <c r="P493" i="61"/>
  <c r="C492" i="61"/>
  <c r="B492" i="61"/>
  <c r="R493" i="60"/>
  <c r="I490" i="60" s="1"/>
  <c r="O493" i="61"/>
  <c r="Q493" i="60"/>
  <c r="P493" i="60"/>
  <c r="C492" i="60"/>
  <c r="B492" i="60"/>
  <c r="O493" i="60"/>
  <c r="Q493" i="59"/>
  <c r="P493" i="59"/>
  <c r="O493" i="59"/>
  <c r="C492" i="59"/>
  <c r="B492" i="59"/>
  <c r="P493" i="58"/>
  <c r="R493" i="59"/>
  <c r="I490" i="59" s="1"/>
  <c r="B492" i="58"/>
  <c r="R493" i="58"/>
  <c r="I490" i="58" s="1"/>
  <c r="Q493" i="58"/>
  <c r="P493" i="57"/>
  <c r="O493" i="57"/>
  <c r="C492" i="57"/>
  <c r="B492" i="57"/>
  <c r="C492" i="58"/>
  <c r="R493" i="57"/>
  <c r="I490" i="57" s="1"/>
  <c r="P493" i="56"/>
  <c r="O493" i="56"/>
  <c r="C492" i="56"/>
  <c r="B492" i="56"/>
  <c r="O493" i="58"/>
  <c r="Q493" i="57"/>
  <c r="R493" i="56"/>
  <c r="I490" i="56" s="1"/>
  <c r="Q493" i="56"/>
  <c r="T466" i="62"/>
  <c r="I463" i="62" s="1"/>
  <c r="R466" i="62"/>
  <c r="Q466" i="62"/>
  <c r="S466" i="62"/>
  <c r="S466" i="61"/>
  <c r="Q466" i="61"/>
  <c r="T466" i="61"/>
  <c r="I463" i="61" s="1"/>
  <c r="R466" i="61"/>
  <c r="T466" i="60"/>
  <c r="I463" i="60" s="1"/>
  <c r="S466" i="60"/>
  <c r="R466" i="60"/>
  <c r="Q466" i="60"/>
  <c r="T466" i="59"/>
  <c r="I463" i="59" s="1"/>
  <c r="S466" i="59"/>
  <c r="R466" i="59"/>
  <c r="Q466" i="59"/>
  <c r="S466" i="58"/>
  <c r="T466" i="58"/>
  <c r="I463" i="58" s="1"/>
  <c r="R466" i="58"/>
  <c r="Q466" i="58"/>
  <c r="T466" i="57"/>
  <c r="I463" i="57" s="1"/>
  <c r="R466" i="57"/>
  <c r="Q466" i="56"/>
  <c r="S466" i="57"/>
  <c r="Q466" i="57"/>
  <c r="S466" i="56"/>
  <c r="T466" i="56"/>
  <c r="I463" i="56" s="1"/>
  <c r="R466" i="56"/>
  <c r="T445" i="62"/>
  <c r="I442" i="62" s="1"/>
  <c r="R445" i="62"/>
  <c r="Q445" i="62"/>
  <c r="T445" i="61"/>
  <c r="I442" i="61" s="1"/>
  <c r="S445" i="61"/>
  <c r="R445" i="60"/>
  <c r="Q445" i="60"/>
  <c r="R445" i="61"/>
  <c r="Q445" i="61"/>
  <c r="T445" i="60"/>
  <c r="I442" i="60" s="1"/>
  <c r="S445" i="60"/>
  <c r="T445" i="59"/>
  <c r="I442" i="59" s="1"/>
  <c r="S445" i="59"/>
  <c r="R445" i="59"/>
  <c r="S445" i="62"/>
  <c r="Q445" i="59"/>
  <c r="T445" i="58"/>
  <c r="I442" i="58" s="1"/>
  <c r="S445" i="58"/>
  <c r="R445" i="58"/>
  <c r="R445" i="57"/>
  <c r="Q445" i="57"/>
  <c r="Q445" i="58"/>
  <c r="T445" i="57"/>
  <c r="I442" i="57" s="1"/>
  <c r="T445" i="56"/>
  <c r="I442" i="56" s="1"/>
  <c r="S445" i="56"/>
  <c r="R445" i="56"/>
  <c r="Q445" i="56"/>
  <c r="S445" i="57"/>
  <c r="T459" i="62"/>
  <c r="I456" i="62" s="1"/>
  <c r="S459" i="62"/>
  <c r="Q459" i="62"/>
  <c r="R459" i="62"/>
  <c r="S459" i="61"/>
  <c r="R459" i="61"/>
  <c r="Q459" i="61"/>
  <c r="T459" i="61"/>
  <c r="I456" i="61" s="1"/>
  <c r="S459" i="60"/>
  <c r="R459" i="60"/>
  <c r="T459" i="60"/>
  <c r="I456" i="60" s="1"/>
  <c r="Q459" i="60"/>
  <c r="Q459" i="59"/>
  <c r="T459" i="59"/>
  <c r="I456" i="59" s="1"/>
  <c r="S459" i="59"/>
  <c r="R459" i="59"/>
  <c r="T459" i="58"/>
  <c r="I456" i="58" s="1"/>
  <c r="S459" i="58"/>
  <c r="R459" i="58"/>
  <c r="Q459" i="58"/>
  <c r="T459" i="57"/>
  <c r="I456" i="57" s="1"/>
  <c r="S459" i="57"/>
  <c r="R459" i="57"/>
  <c r="T459" i="56"/>
  <c r="I456" i="56" s="1"/>
  <c r="S459" i="56"/>
  <c r="R459" i="56"/>
  <c r="Q459" i="56"/>
  <c r="Q459" i="57"/>
  <c r="T410" i="25"/>
  <c r="I407" i="25" s="1"/>
  <c r="T410" i="62"/>
  <c r="I407" i="62" s="1"/>
  <c r="S410" i="62"/>
  <c r="R410" i="62"/>
  <c r="Q410" i="62"/>
  <c r="T410" i="61"/>
  <c r="I407" i="61" s="1"/>
  <c r="S410" i="61"/>
  <c r="R410" i="61"/>
  <c r="Q410" i="61"/>
  <c r="R410" i="60"/>
  <c r="Q410" i="60"/>
  <c r="T410" i="60"/>
  <c r="I407" i="60" s="1"/>
  <c r="S410" i="60"/>
  <c r="T410" i="59"/>
  <c r="I407" i="59" s="1"/>
  <c r="S410" i="59"/>
  <c r="R410" i="59"/>
  <c r="Q410" i="59"/>
  <c r="T410" i="58"/>
  <c r="I407" i="58" s="1"/>
  <c r="S410" i="58"/>
  <c r="R410" i="58"/>
  <c r="R410" i="57"/>
  <c r="Q410" i="57"/>
  <c r="Q410" i="58"/>
  <c r="T410" i="57"/>
  <c r="I407" i="57" s="1"/>
  <c r="T410" i="56"/>
  <c r="I407" i="56" s="1"/>
  <c r="S410" i="57"/>
  <c r="S410" i="56"/>
  <c r="Q410" i="56"/>
  <c r="R410" i="56"/>
  <c r="Q410" i="25"/>
  <c r="R410" i="25"/>
  <c r="S410" i="25"/>
  <c r="S99" i="25"/>
  <c r="S99" i="62"/>
  <c r="R99" i="62"/>
  <c r="Q99" i="62"/>
  <c r="S99" i="61"/>
  <c r="R99" i="61"/>
  <c r="Q99" i="61"/>
  <c r="S99" i="60"/>
  <c r="R99" i="60"/>
  <c r="Q99" i="60"/>
  <c r="S99" i="59"/>
  <c r="R99" i="59"/>
  <c r="Q99" i="59"/>
  <c r="S99" i="58"/>
  <c r="Q99" i="58"/>
  <c r="R99" i="58"/>
  <c r="S99" i="57"/>
  <c r="R99" i="57"/>
  <c r="Q99" i="57"/>
  <c r="S99" i="56"/>
  <c r="R99" i="56"/>
  <c r="Q99" i="56"/>
  <c r="Q99" i="25"/>
  <c r="R99" i="25"/>
  <c r="F469" i="61"/>
  <c r="S51" i="25"/>
  <c r="S51" i="62"/>
  <c r="R51" i="62"/>
  <c r="Q51" i="62"/>
  <c r="Q51" i="61"/>
  <c r="S51" i="61"/>
  <c r="R51" i="61"/>
  <c r="S51" i="60"/>
  <c r="R51" i="60"/>
  <c r="Q51" i="60"/>
  <c r="S51" i="59"/>
  <c r="R51" i="59"/>
  <c r="Q51" i="59"/>
  <c r="R51" i="58"/>
  <c r="S51" i="58"/>
  <c r="Q51" i="58"/>
  <c r="S51" i="57"/>
  <c r="R51" i="57"/>
  <c r="Q51" i="57"/>
  <c r="S51" i="56"/>
  <c r="R51" i="56"/>
  <c r="Q51" i="56"/>
  <c r="R51" i="25"/>
  <c r="Q51" i="25"/>
  <c r="S195" i="25"/>
  <c r="Q195" i="62"/>
  <c r="S195" i="62"/>
  <c r="R195" i="62"/>
  <c r="S195" i="61"/>
  <c r="R195" i="61"/>
  <c r="Q195" i="61"/>
  <c r="Q195" i="60"/>
  <c r="S195" i="60"/>
  <c r="Q195" i="59"/>
  <c r="R195" i="60"/>
  <c r="S195" i="59"/>
  <c r="S195" i="58"/>
  <c r="R195" i="58"/>
  <c r="R195" i="59"/>
  <c r="Q195" i="58"/>
  <c r="S195" i="57"/>
  <c r="R195" i="57"/>
  <c r="Q195" i="57"/>
  <c r="S195" i="56"/>
  <c r="R195" i="56"/>
  <c r="Q195" i="56"/>
  <c r="Q195" i="25"/>
  <c r="R195" i="25"/>
  <c r="S171" i="25"/>
  <c r="S171" i="62"/>
  <c r="R171" i="62"/>
  <c r="Q171" i="62"/>
  <c r="S171" i="61"/>
  <c r="R171" i="61"/>
  <c r="Q171" i="61"/>
  <c r="S171" i="60"/>
  <c r="R171" i="60"/>
  <c r="Q171" i="60"/>
  <c r="S171" i="59"/>
  <c r="R171" i="59"/>
  <c r="Q171" i="59"/>
  <c r="S171" i="58"/>
  <c r="R171" i="58"/>
  <c r="R171" i="56"/>
  <c r="S171" i="57"/>
  <c r="Q171" i="56"/>
  <c r="R171" i="57"/>
  <c r="Q171" i="57"/>
  <c r="Q171" i="58"/>
  <c r="S171" i="56"/>
  <c r="R171" i="25"/>
  <c r="Q171" i="25"/>
  <c r="S165" i="25"/>
  <c r="R165" i="62"/>
  <c r="Q165" i="62"/>
  <c r="S165" i="62"/>
  <c r="S165" i="61"/>
  <c r="R165" i="61"/>
  <c r="Q165" i="61"/>
  <c r="R165" i="60"/>
  <c r="Q165" i="60"/>
  <c r="S165" i="60"/>
  <c r="S165" i="59"/>
  <c r="R165" i="59"/>
  <c r="Q165" i="59"/>
  <c r="S165" i="58"/>
  <c r="R165" i="58"/>
  <c r="Q165" i="58"/>
  <c r="R165" i="56"/>
  <c r="S165" i="57"/>
  <c r="Q165" i="56"/>
  <c r="R165" i="57"/>
  <c r="Q165" i="57"/>
  <c r="S165" i="56"/>
  <c r="Q165" i="25"/>
  <c r="R165" i="25"/>
  <c r="G472" i="60"/>
  <c r="F469" i="57"/>
  <c r="G472" i="59"/>
  <c r="Q111" i="25"/>
  <c r="R111" i="62"/>
  <c r="Q111" i="62"/>
  <c r="S111" i="62"/>
  <c r="S111" i="61"/>
  <c r="R111" i="60"/>
  <c r="Q111" i="60"/>
  <c r="R111" i="61"/>
  <c r="Q111" i="61"/>
  <c r="S111" i="60"/>
  <c r="S111" i="59"/>
  <c r="R111" i="59"/>
  <c r="Q111" i="59"/>
  <c r="R111" i="58"/>
  <c r="Q111" i="58"/>
  <c r="S111" i="58"/>
  <c r="R111" i="56"/>
  <c r="Q111" i="56"/>
  <c r="S111" i="57"/>
  <c r="R111" i="57"/>
  <c r="Q111" i="57"/>
  <c r="S111" i="56"/>
  <c r="R111" i="25"/>
  <c r="S111" i="25"/>
  <c r="S117" i="62"/>
  <c r="R117" i="62"/>
  <c r="Q117" i="62"/>
  <c r="Q117" i="61"/>
  <c r="S117" i="61"/>
  <c r="S117" i="60"/>
  <c r="R117" i="61"/>
  <c r="R117" i="60"/>
  <c r="Q117" i="60"/>
  <c r="S117" i="59"/>
  <c r="R117" i="59"/>
  <c r="Q117" i="59"/>
  <c r="Q117" i="58"/>
  <c r="S117" i="58"/>
  <c r="R117" i="58"/>
  <c r="S117" i="56"/>
  <c r="R117" i="56"/>
  <c r="Q117" i="56"/>
  <c r="S117" i="57"/>
  <c r="R117" i="57"/>
  <c r="Q117" i="57"/>
  <c r="R117" i="25"/>
  <c r="Q117" i="25"/>
  <c r="S117" i="25"/>
  <c r="J596" i="56"/>
  <c r="J596" i="59"/>
  <c r="H548" i="57"/>
  <c r="H548" i="59"/>
  <c r="H548" i="61"/>
  <c r="J633" i="58"/>
  <c r="J633" i="62"/>
  <c r="R500" i="62"/>
  <c r="I497" i="62" s="1"/>
  <c r="Q500" i="62"/>
  <c r="P500" i="62"/>
  <c r="O500" i="62"/>
  <c r="C499" i="62"/>
  <c r="B499" i="62"/>
  <c r="Q500" i="61"/>
  <c r="P500" i="61"/>
  <c r="O500" i="61"/>
  <c r="B499" i="61"/>
  <c r="R500" i="61"/>
  <c r="I497" i="61" s="1"/>
  <c r="C499" i="61"/>
  <c r="O500" i="60"/>
  <c r="C499" i="60"/>
  <c r="B499" i="60"/>
  <c r="R500" i="60"/>
  <c r="I497" i="60" s="1"/>
  <c r="Q500" i="60"/>
  <c r="P500" i="60"/>
  <c r="O500" i="59"/>
  <c r="C499" i="59"/>
  <c r="B499" i="59"/>
  <c r="R500" i="59"/>
  <c r="I497" i="59" s="1"/>
  <c r="Q500" i="59"/>
  <c r="P500" i="59"/>
  <c r="P500" i="58"/>
  <c r="R500" i="58"/>
  <c r="I497" i="58" s="1"/>
  <c r="Q500" i="58"/>
  <c r="O500" i="58"/>
  <c r="C499" i="58"/>
  <c r="B499" i="58"/>
  <c r="R500" i="57"/>
  <c r="I497" i="57" s="1"/>
  <c r="Q500" i="57"/>
  <c r="P500" i="57"/>
  <c r="C499" i="57"/>
  <c r="O500" i="57"/>
  <c r="B499" i="57"/>
  <c r="R500" i="56"/>
  <c r="I497" i="56" s="1"/>
  <c r="Q500" i="56"/>
  <c r="P500" i="56"/>
  <c r="C499" i="56"/>
  <c r="O500" i="56"/>
  <c r="B499" i="56"/>
  <c r="V353" i="61"/>
  <c r="V441" i="57"/>
  <c r="S225" i="25"/>
  <c r="S225" i="62"/>
  <c r="R225" i="62"/>
  <c r="Q225" i="62"/>
  <c r="R225" i="61"/>
  <c r="Q225" i="61"/>
  <c r="S225" i="61"/>
  <c r="S225" i="60"/>
  <c r="R225" i="60"/>
  <c r="Q225" i="60"/>
  <c r="S225" i="59"/>
  <c r="R225" i="59"/>
  <c r="Q225" i="59"/>
  <c r="S225" i="58"/>
  <c r="R225" i="58"/>
  <c r="Q225" i="58"/>
  <c r="S225" i="57"/>
  <c r="R225" i="57"/>
  <c r="Q225" i="57"/>
  <c r="R225" i="56"/>
  <c r="S225" i="56"/>
  <c r="Q225" i="56"/>
  <c r="R225" i="25"/>
  <c r="Q225" i="25"/>
  <c r="S291" i="25"/>
  <c r="S291" i="62"/>
  <c r="Q291" i="62"/>
  <c r="R291" i="62"/>
  <c r="S291" i="61"/>
  <c r="R291" i="61"/>
  <c r="Q291" i="61"/>
  <c r="S291" i="60"/>
  <c r="R291" i="60"/>
  <c r="Q291" i="60"/>
  <c r="S291" i="59"/>
  <c r="R291" i="59"/>
  <c r="Q291" i="59"/>
  <c r="S291" i="58"/>
  <c r="R291" i="58"/>
  <c r="Q291" i="58"/>
  <c r="S291" i="57"/>
  <c r="S291" i="56"/>
  <c r="R291" i="56"/>
  <c r="Q291" i="56"/>
  <c r="R291" i="57"/>
  <c r="Q291" i="57"/>
  <c r="Q291" i="25"/>
  <c r="R291" i="25"/>
  <c r="R285" i="25"/>
  <c r="S285" i="62"/>
  <c r="R285" i="62"/>
  <c r="Q285" i="62"/>
  <c r="R285" i="61"/>
  <c r="Q285" i="61"/>
  <c r="S285" i="61"/>
  <c r="S285" i="60"/>
  <c r="R285" i="60"/>
  <c r="Q285" i="60"/>
  <c r="S285" i="59"/>
  <c r="R285" i="59"/>
  <c r="Q285" i="59"/>
  <c r="Q285" i="58"/>
  <c r="S285" i="58"/>
  <c r="R285" i="58"/>
  <c r="S285" i="57"/>
  <c r="R285" i="57"/>
  <c r="Q285" i="57"/>
  <c r="S285" i="56"/>
  <c r="R285" i="56"/>
  <c r="Q285" i="56"/>
  <c r="S285" i="25"/>
  <c r="Q285" i="25"/>
  <c r="R129" i="25"/>
  <c r="R129" i="62"/>
  <c r="S129" i="62"/>
  <c r="Q129" i="62"/>
  <c r="R129" i="61"/>
  <c r="Q129" i="61"/>
  <c r="S129" i="61"/>
  <c r="S129" i="60"/>
  <c r="R129" i="60"/>
  <c r="Q129" i="60"/>
  <c r="S129" i="59"/>
  <c r="R129" i="59"/>
  <c r="S129" i="58"/>
  <c r="R129" i="58"/>
  <c r="Q129" i="58"/>
  <c r="Q129" i="59"/>
  <c r="S129" i="57"/>
  <c r="R129" i="57"/>
  <c r="Q129" i="57"/>
  <c r="S129" i="56"/>
  <c r="R129" i="56"/>
  <c r="Q129" i="56"/>
  <c r="Q129" i="25"/>
  <c r="S129" i="25"/>
  <c r="F318" i="57"/>
  <c r="R45" i="25"/>
  <c r="S45" i="62"/>
  <c r="R45" i="62"/>
  <c r="Q45" i="62"/>
  <c r="Q45" i="61"/>
  <c r="S45" i="61"/>
  <c r="R45" i="61"/>
  <c r="S45" i="60"/>
  <c r="R45" i="60"/>
  <c r="Q45" i="60"/>
  <c r="S45" i="59"/>
  <c r="R45" i="59"/>
  <c r="Q45" i="59"/>
  <c r="R45" i="58"/>
  <c r="S45" i="58"/>
  <c r="Q45" i="57"/>
  <c r="S45" i="56"/>
  <c r="R45" i="56"/>
  <c r="Q45" i="56"/>
  <c r="Q45" i="58"/>
  <c r="S45" i="57"/>
  <c r="R45" i="57"/>
  <c r="S45" i="25"/>
  <c r="Q45" i="25"/>
  <c r="S315" i="25"/>
  <c r="Q315" i="62"/>
  <c r="S315" i="62"/>
  <c r="R315" i="62"/>
  <c r="Q315" i="61"/>
  <c r="S315" i="61"/>
  <c r="R315" i="61"/>
  <c r="S315" i="60"/>
  <c r="Q315" i="60"/>
  <c r="S315" i="59"/>
  <c r="R315" i="59"/>
  <c r="Q315" i="59"/>
  <c r="R315" i="60"/>
  <c r="S315" i="58"/>
  <c r="R315" i="58"/>
  <c r="Q315" i="58"/>
  <c r="S315" i="56"/>
  <c r="S315" i="57"/>
  <c r="R315" i="57"/>
  <c r="Q315" i="56"/>
  <c r="R315" i="56"/>
  <c r="Q315" i="57"/>
  <c r="R315" i="25"/>
  <c r="Q315" i="25"/>
  <c r="S279" i="62"/>
  <c r="R279" i="62"/>
  <c r="Q279" i="62"/>
  <c r="S279" i="61"/>
  <c r="R279" i="61"/>
  <c r="Q279" i="61"/>
  <c r="R279" i="60"/>
  <c r="Q279" i="60"/>
  <c r="S279" i="60"/>
  <c r="S279" i="59"/>
  <c r="Q279" i="59"/>
  <c r="R279" i="59"/>
  <c r="S279" i="58"/>
  <c r="R279" i="58"/>
  <c r="Q279" i="58"/>
  <c r="R279" i="57"/>
  <c r="Q279" i="57"/>
  <c r="R279" i="56"/>
  <c r="S279" i="57"/>
  <c r="S279" i="56"/>
  <c r="Q279" i="56"/>
  <c r="S279" i="25"/>
  <c r="R279" i="25"/>
  <c r="Q279" i="25"/>
  <c r="Q159" i="25"/>
  <c r="Q159" i="62"/>
  <c r="S159" i="62"/>
  <c r="R159" i="62"/>
  <c r="S159" i="61"/>
  <c r="R159" i="61"/>
  <c r="Q159" i="61"/>
  <c r="S159" i="60"/>
  <c r="R159" i="60"/>
  <c r="Q159" i="60"/>
  <c r="S159" i="59"/>
  <c r="R159" i="59"/>
  <c r="Q159" i="59"/>
  <c r="S159" i="58"/>
  <c r="R159" i="58"/>
  <c r="Q159" i="58"/>
  <c r="Q159" i="56"/>
  <c r="S159" i="57"/>
  <c r="R159" i="57"/>
  <c r="Q159" i="57"/>
  <c r="S159" i="56"/>
  <c r="R159" i="56"/>
  <c r="S159" i="25"/>
  <c r="R159" i="25"/>
  <c r="G471" i="60"/>
  <c r="G471" i="59"/>
  <c r="F469" i="62"/>
  <c r="F395" i="56"/>
  <c r="V89" i="56"/>
  <c r="J608" i="61"/>
  <c r="H548" i="56"/>
  <c r="P542" i="62"/>
  <c r="O542" i="62"/>
  <c r="C541" i="62"/>
  <c r="B541" i="62"/>
  <c r="R542" i="62"/>
  <c r="I539" i="62" s="1"/>
  <c r="Q542" i="62"/>
  <c r="Q542" i="61"/>
  <c r="O542" i="61"/>
  <c r="C541" i="61"/>
  <c r="B541" i="61"/>
  <c r="R542" i="61"/>
  <c r="I539" i="61" s="1"/>
  <c r="P542" i="61"/>
  <c r="B541" i="60"/>
  <c r="C541" i="60"/>
  <c r="R542" i="60"/>
  <c r="I539" i="60" s="1"/>
  <c r="Q542" i="60"/>
  <c r="P542" i="60"/>
  <c r="O542" i="60"/>
  <c r="P542" i="59"/>
  <c r="O542" i="59"/>
  <c r="C541" i="59"/>
  <c r="B541" i="59"/>
  <c r="R542" i="59"/>
  <c r="I539" i="59" s="1"/>
  <c r="P542" i="58"/>
  <c r="O542" i="58"/>
  <c r="Q542" i="59"/>
  <c r="B541" i="58"/>
  <c r="R542" i="58"/>
  <c r="I539" i="58" s="1"/>
  <c r="C541" i="58"/>
  <c r="P542" i="57"/>
  <c r="O542" i="57"/>
  <c r="Q542" i="58"/>
  <c r="C541" i="57"/>
  <c r="B541" i="57"/>
  <c r="R542" i="57"/>
  <c r="I539" i="57" s="1"/>
  <c r="C541" i="56"/>
  <c r="B541" i="56"/>
  <c r="R542" i="56"/>
  <c r="I539" i="56" s="1"/>
  <c r="P542" i="56"/>
  <c r="O542" i="56"/>
  <c r="Q542" i="56"/>
  <c r="Q542" i="57"/>
  <c r="S57" i="25"/>
  <c r="R57" i="62"/>
  <c r="S57" i="62"/>
  <c r="Q57" i="62"/>
  <c r="Q57" i="61"/>
  <c r="S57" i="61"/>
  <c r="R57" i="61"/>
  <c r="S57" i="60"/>
  <c r="R57" i="60"/>
  <c r="Q57" i="60"/>
  <c r="S57" i="59"/>
  <c r="R57" i="59"/>
  <c r="Q57" i="59"/>
  <c r="Q57" i="58"/>
  <c r="S57" i="58"/>
  <c r="R57" i="58"/>
  <c r="S57" i="57"/>
  <c r="R57" i="57"/>
  <c r="Q57" i="57"/>
  <c r="R57" i="56"/>
  <c r="S57" i="56"/>
  <c r="Q57" i="56"/>
  <c r="R57" i="25"/>
  <c r="Q57" i="25"/>
  <c r="S135" i="25"/>
  <c r="R135" i="62"/>
  <c r="Q135" i="62"/>
  <c r="S135" i="62"/>
  <c r="S135" i="61"/>
  <c r="R135" i="61"/>
  <c r="Q135" i="61"/>
  <c r="R135" i="60"/>
  <c r="Q135" i="60"/>
  <c r="S135" i="60"/>
  <c r="Q135" i="59"/>
  <c r="S135" i="59"/>
  <c r="S135" i="58"/>
  <c r="R135" i="59"/>
  <c r="R135" i="58"/>
  <c r="Q135" i="58"/>
  <c r="S135" i="57"/>
  <c r="R135" i="57"/>
  <c r="Q135" i="57"/>
  <c r="R135" i="56"/>
  <c r="S135" i="56"/>
  <c r="Q135" i="56"/>
  <c r="R135" i="25"/>
  <c r="Q135" i="25"/>
  <c r="R237" i="25"/>
  <c r="S237" i="62"/>
  <c r="R237" i="62"/>
  <c r="Q237" i="62"/>
  <c r="S237" i="61"/>
  <c r="R237" i="61"/>
  <c r="Q237" i="61"/>
  <c r="S237" i="60"/>
  <c r="R237" i="60"/>
  <c r="Q237" i="60"/>
  <c r="S237" i="59"/>
  <c r="R237" i="59"/>
  <c r="Q237" i="59"/>
  <c r="Q237" i="58"/>
  <c r="S237" i="58"/>
  <c r="R237" i="58"/>
  <c r="S237" i="56"/>
  <c r="R237" i="56"/>
  <c r="S237" i="57"/>
  <c r="Q237" i="56"/>
  <c r="R237" i="57"/>
  <c r="Q237" i="57"/>
  <c r="Q237" i="25"/>
  <c r="S237" i="25"/>
  <c r="S75" i="25"/>
  <c r="S75" i="62"/>
  <c r="Q75" i="62"/>
  <c r="R75" i="62"/>
  <c r="S75" i="61"/>
  <c r="R75" i="61"/>
  <c r="Q75" i="61"/>
  <c r="S75" i="60"/>
  <c r="R75" i="60"/>
  <c r="Q75" i="60"/>
  <c r="S75" i="59"/>
  <c r="R75" i="59"/>
  <c r="Q75" i="59"/>
  <c r="S75" i="58"/>
  <c r="R75" i="58"/>
  <c r="Q75" i="58"/>
  <c r="S75" i="56"/>
  <c r="S75" i="57"/>
  <c r="R75" i="56"/>
  <c r="R75" i="57"/>
  <c r="Q75" i="56"/>
  <c r="Q75" i="57"/>
  <c r="Q75" i="25"/>
  <c r="R75" i="25"/>
  <c r="F545" i="58"/>
  <c r="F395" i="60"/>
  <c r="F395" i="58"/>
  <c r="F545" i="59"/>
  <c r="S309" i="25"/>
  <c r="S309" i="62"/>
  <c r="R309" i="62"/>
  <c r="Q309" i="62"/>
  <c r="S309" i="61"/>
  <c r="R309" i="61"/>
  <c r="Q309" i="61"/>
  <c r="R309" i="60"/>
  <c r="Q309" i="60"/>
  <c r="S309" i="60"/>
  <c r="R309" i="59"/>
  <c r="Q309" i="59"/>
  <c r="S309" i="59"/>
  <c r="Q309" i="58"/>
  <c r="S309" i="58"/>
  <c r="R309" i="58"/>
  <c r="S309" i="57"/>
  <c r="S309" i="56"/>
  <c r="R309" i="56"/>
  <c r="Q309" i="56"/>
  <c r="R309" i="57"/>
  <c r="Q309" i="57"/>
  <c r="Q309" i="25"/>
  <c r="R309" i="25"/>
  <c r="V462" i="57"/>
  <c r="F395" i="57"/>
  <c r="R33" i="25"/>
  <c r="Q33" i="62"/>
  <c r="S33" i="62"/>
  <c r="R33" i="62"/>
  <c r="S33" i="61"/>
  <c r="R33" i="61"/>
  <c r="Q33" i="61"/>
  <c r="Q33" i="60"/>
  <c r="S33" i="60"/>
  <c r="R33" i="60"/>
  <c r="S33" i="59"/>
  <c r="R33" i="59"/>
  <c r="Q33" i="59"/>
  <c r="R33" i="58"/>
  <c r="S33" i="58"/>
  <c r="Q33" i="58"/>
  <c r="S33" i="57"/>
  <c r="R33" i="57"/>
  <c r="Q33" i="57"/>
  <c r="S33" i="56"/>
  <c r="R33" i="56"/>
  <c r="Q33" i="56"/>
  <c r="Q33" i="25"/>
  <c r="S33" i="25"/>
  <c r="H472" i="58"/>
  <c r="H472" i="60"/>
  <c r="H472" i="62"/>
  <c r="S297" i="25"/>
  <c r="R297" i="62"/>
  <c r="Q297" i="62"/>
  <c r="S297" i="62"/>
  <c r="S297" i="61"/>
  <c r="R297" i="61"/>
  <c r="Q297" i="61"/>
  <c r="S297" i="60"/>
  <c r="R297" i="60"/>
  <c r="Q297" i="60"/>
  <c r="S297" i="59"/>
  <c r="R297" i="59"/>
  <c r="Q297" i="59"/>
  <c r="S297" i="58"/>
  <c r="R297" i="58"/>
  <c r="Q297" i="58"/>
  <c r="R297" i="57"/>
  <c r="Q297" i="57"/>
  <c r="S297" i="57"/>
  <c r="S297" i="56"/>
  <c r="Q297" i="56"/>
  <c r="R297" i="56"/>
  <c r="R297" i="25"/>
  <c r="Q297" i="25"/>
  <c r="S201" i="25"/>
  <c r="R201" i="62"/>
  <c r="Q201" i="62"/>
  <c r="S201" i="62"/>
  <c r="S201" i="61"/>
  <c r="R201" i="61"/>
  <c r="Q201" i="61"/>
  <c r="R201" i="60"/>
  <c r="Q201" i="60"/>
  <c r="S201" i="60"/>
  <c r="R201" i="59"/>
  <c r="Q201" i="59"/>
  <c r="S201" i="59"/>
  <c r="S201" i="58"/>
  <c r="R201" i="58"/>
  <c r="Q201" i="58"/>
  <c r="S201" i="57"/>
  <c r="R201" i="57"/>
  <c r="S201" i="56"/>
  <c r="Q201" i="57"/>
  <c r="R201" i="56"/>
  <c r="Q201" i="56"/>
  <c r="Q201" i="25"/>
  <c r="R201" i="25"/>
  <c r="J596" i="62"/>
  <c r="H548" i="62"/>
  <c r="J633" i="61"/>
  <c r="R486" i="62"/>
  <c r="I483" i="62" s="1"/>
  <c r="Q486" i="62"/>
  <c r="P486" i="62"/>
  <c r="C485" i="62"/>
  <c r="O486" i="62"/>
  <c r="B485" i="62"/>
  <c r="O486" i="61"/>
  <c r="B485" i="61"/>
  <c r="R486" i="61"/>
  <c r="I483" i="61" s="1"/>
  <c r="Q486" i="61"/>
  <c r="P486" i="61"/>
  <c r="C485" i="61"/>
  <c r="B485" i="60"/>
  <c r="Q486" i="60"/>
  <c r="P486" i="60"/>
  <c r="R486" i="60"/>
  <c r="I483" i="60" s="1"/>
  <c r="O486" i="60"/>
  <c r="R486" i="59"/>
  <c r="I483" i="59" s="1"/>
  <c r="Q486" i="59"/>
  <c r="P486" i="59"/>
  <c r="C485" i="60"/>
  <c r="O486" i="59"/>
  <c r="C485" i="59"/>
  <c r="R486" i="58"/>
  <c r="I483" i="58" s="1"/>
  <c r="C485" i="58"/>
  <c r="B485" i="59"/>
  <c r="Q486" i="58"/>
  <c r="P486" i="58"/>
  <c r="O486" i="58"/>
  <c r="B485" i="58"/>
  <c r="R486" i="57"/>
  <c r="I483" i="57" s="1"/>
  <c r="Q486" i="57"/>
  <c r="P486" i="57"/>
  <c r="C485" i="57"/>
  <c r="R486" i="56"/>
  <c r="I483" i="56" s="1"/>
  <c r="Q486" i="56"/>
  <c r="O486" i="57"/>
  <c r="P486" i="56"/>
  <c r="B485" i="57"/>
  <c r="C485" i="56"/>
  <c r="O486" i="56"/>
  <c r="B485" i="56"/>
  <c r="O507" i="62"/>
  <c r="C506" i="62"/>
  <c r="B506" i="62"/>
  <c r="R507" i="62"/>
  <c r="I504" i="62" s="1"/>
  <c r="Q507" i="62"/>
  <c r="P507" i="62"/>
  <c r="Q507" i="61"/>
  <c r="O507" i="61"/>
  <c r="C506" i="61"/>
  <c r="B506" i="61"/>
  <c r="R507" i="61"/>
  <c r="I504" i="61" s="1"/>
  <c r="P507" i="61"/>
  <c r="B506" i="60"/>
  <c r="Q507" i="60"/>
  <c r="P507" i="60"/>
  <c r="C506" i="60"/>
  <c r="O507" i="60"/>
  <c r="B506" i="59"/>
  <c r="R507" i="59"/>
  <c r="I504" i="59" s="1"/>
  <c r="Q507" i="59"/>
  <c r="P507" i="59"/>
  <c r="O507" i="59"/>
  <c r="C506" i="59"/>
  <c r="Q507" i="58"/>
  <c r="B506" i="58"/>
  <c r="R507" i="60"/>
  <c r="I504" i="60" s="1"/>
  <c r="C506" i="58"/>
  <c r="R507" i="58"/>
  <c r="I504" i="58" s="1"/>
  <c r="Q507" i="57"/>
  <c r="P507" i="57"/>
  <c r="O507" i="57"/>
  <c r="C506" i="57"/>
  <c r="P507" i="58"/>
  <c r="B506" i="57"/>
  <c r="B506" i="56"/>
  <c r="R507" i="57"/>
  <c r="I504" i="57" s="1"/>
  <c r="R507" i="56"/>
  <c r="I504" i="56" s="1"/>
  <c r="Q507" i="56"/>
  <c r="O507" i="58"/>
  <c r="O507" i="56"/>
  <c r="C506" i="56"/>
  <c r="P507" i="56"/>
  <c r="E597" i="62"/>
  <c r="C597" i="62"/>
  <c r="I597" i="62"/>
  <c r="H597" i="62"/>
  <c r="G597" i="62"/>
  <c r="F597" i="62"/>
  <c r="I597" i="61"/>
  <c r="H597" i="61"/>
  <c r="G597" i="61"/>
  <c r="E597" i="61"/>
  <c r="F597" i="61"/>
  <c r="C597" i="61"/>
  <c r="G597" i="60"/>
  <c r="F597" i="60"/>
  <c r="E597" i="60"/>
  <c r="C597" i="60"/>
  <c r="I597" i="60"/>
  <c r="H597" i="60"/>
  <c r="I597" i="59"/>
  <c r="H597" i="59"/>
  <c r="G597" i="59"/>
  <c r="F597" i="59"/>
  <c r="E597" i="59"/>
  <c r="C597" i="58"/>
  <c r="C597" i="59"/>
  <c r="I597" i="58"/>
  <c r="H597" i="58"/>
  <c r="G597" i="58"/>
  <c r="F597" i="58"/>
  <c r="E597" i="58"/>
  <c r="E597" i="57"/>
  <c r="C597" i="57"/>
  <c r="I597" i="57"/>
  <c r="G597" i="57"/>
  <c r="F597" i="57"/>
  <c r="I597" i="56"/>
  <c r="H597" i="56"/>
  <c r="G597" i="56"/>
  <c r="F597" i="56"/>
  <c r="E597" i="56"/>
  <c r="C597" i="56"/>
  <c r="H597" i="57"/>
  <c r="T438" i="62"/>
  <c r="I435" i="62" s="1"/>
  <c r="S438" i="62"/>
  <c r="R438" i="62"/>
  <c r="Q438" i="62"/>
  <c r="T438" i="61"/>
  <c r="I435" i="61" s="1"/>
  <c r="R438" i="61"/>
  <c r="Q438" i="61"/>
  <c r="S438" i="61"/>
  <c r="T438" i="60"/>
  <c r="I435" i="60" s="1"/>
  <c r="S438" i="60"/>
  <c r="Q438" i="60"/>
  <c r="R438" i="60"/>
  <c r="Q438" i="59"/>
  <c r="T438" i="59"/>
  <c r="I435" i="59" s="1"/>
  <c r="S438" i="59"/>
  <c r="R438" i="59"/>
  <c r="T438" i="58"/>
  <c r="I435" i="58" s="1"/>
  <c r="S438" i="58"/>
  <c r="R438" i="58"/>
  <c r="Q438" i="58"/>
  <c r="T438" i="57"/>
  <c r="I435" i="57" s="1"/>
  <c r="S438" i="57"/>
  <c r="R438" i="57"/>
  <c r="Q438" i="57"/>
  <c r="T438" i="56"/>
  <c r="I435" i="56" s="1"/>
  <c r="R438" i="56"/>
  <c r="S438" i="56"/>
  <c r="Q438" i="56"/>
  <c r="F545" i="61"/>
  <c r="Q267" i="62"/>
  <c r="S267" i="62"/>
  <c r="R267" i="62"/>
  <c r="S267" i="61"/>
  <c r="R267" i="61"/>
  <c r="Q267" i="61"/>
  <c r="S267" i="60"/>
  <c r="Q267" i="59"/>
  <c r="R267" i="60"/>
  <c r="Q267" i="60"/>
  <c r="S267" i="59"/>
  <c r="R267" i="59"/>
  <c r="S267" i="58"/>
  <c r="R267" i="58"/>
  <c r="Q267" i="58"/>
  <c r="S267" i="56"/>
  <c r="R267" i="56"/>
  <c r="S267" i="57"/>
  <c r="Q267" i="56"/>
  <c r="R267" i="57"/>
  <c r="Q267" i="57"/>
  <c r="R267" i="25"/>
  <c r="Q267" i="25"/>
  <c r="S267" i="25"/>
  <c r="F469" i="56"/>
  <c r="G472" i="57"/>
  <c r="G547" i="58"/>
  <c r="S183" i="62"/>
  <c r="R183" i="62"/>
  <c r="Q183" i="62"/>
  <c r="R183" i="61"/>
  <c r="Q183" i="61"/>
  <c r="S183" i="60"/>
  <c r="R183" i="60"/>
  <c r="Q183" i="60"/>
  <c r="S183" i="61"/>
  <c r="S183" i="59"/>
  <c r="R183" i="59"/>
  <c r="R183" i="58"/>
  <c r="Q183" i="58"/>
  <c r="Q183" i="59"/>
  <c r="S183" i="58"/>
  <c r="S183" i="56"/>
  <c r="R183" i="56"/>
  <c r="S183" i="57"/>
  <c r="Q183" i="56"/>
  <c r="R183" i="57"/>
  <c r="Q183" i="57"/>
  <c r="S183" i="25"/>
  <c r="Q183" i="25"/>
  <c r="R183" i="25"/>
  <c r="T364" i="25"/>
  <c r="I361" i="25" s="1"/>
  <c r="T364" i="62"/>
  <c r="I361" i="62" s="1"/>
  <c r="R364" i="62"/>
  <c r="Q364" i="62"/>
  <c r="S364" i="62"/>
  <c r="S364" i="61"/>
  <c r="R364" i="61"/>
  <c r="Q364" i="61"/>
  <c r="T364" i="61"/>
  <c r="I361" i="61" s="1"/>
  <c r="S364" i="60"/>
  <c r="R364" i="60"/>
  <c r="T364" i="60"/>
  <c r="I361" i="60" s="1"/>
  <c r="Q364" i="60"/>
  <c r="T364" i="59"/>
  <c r="I361" i="59" s="1"/>
  <c r="S364" i="59"/>
  <c r="R364" i="59"/>
  <c r="Q364" i="59"/>
  <c r="R364" i="58"/>
  <c r="Q364" i="58"/>
  <c r="T364" i="57"/>
  <c r="I361" i="57" s="1"/>
  <c r="S364" i="57"/>
  <c r="R364" i="57"/>
  <c r="Q364" i="57"/>
  <c r="T364" i="58"/>
  <c r="I361" i="58" s="1"/>
  <c r="T364" i="56"/>
  <c r="I361" i="56" s="1"/>
  <c r="S364" i="56"/>
  <c r="R364" i="56"/>
  <c r="Q364" i="56"/>
  <c r="S364" i="58"/>
  <c r="R364" i="25"/>
  <c r="Q364" i="25"/>
  <c r="S364" i="25"/>
  <c r="F469" i="58"/>
  <c r="R177" i="25"/>
  <c r="S177" i="62"/>
  <c r="R177" i="62"/>
  <c r="Q177" i="62"/>
  <c r="S177" i="61"/>
  <c r="R177" i="61"/>
  <c r="Q177" i="61"/>
  <c r="S177" i="60"/>
  <c r="R177" i="60"/>
  <c r="Q177" i="60"/>
  <c r="S177" i="59"/>
  <c r="R177" i="59"/>
  <c r="Q177" i="59"/>
  <c r="Q177" i="58"/>
  <c r="S177" i="58"/>
  <c r="R177" i="58"/>
  <c r="S177" i="56"/>
  <c r="R177" i="56"/>
  <c r="S177" i="57"/>
  <c r="Q177" i="56"/>
  <c r="R177" i="57"/>
  <c r="Q177" i="57"/>
  <c r="Q177" i="25"/>
  <c r="S177" i="25"/>
  <c r="F545" i="57"/>
  <c r="F318" i="59"/>
  <c r="F545" i="62"/>
  <c r="S123" i="62"/>
  <c r="R123" i="62"/>
  <c r="Q123" i="62"/>
  <c r="S123" i="61"/>
  <c r="R123" i="61"/>
  <c r="Q123" i="61"/>
  <c r="S123" i="60"/>
  <c r="R123" i="60"/>
  <c r="Q123" i="60"/>
  <c r="S123" i="59"/>
  <c r="R123" i="59"/>
  <c r="Q123" i="59"/>
  <c r="R123" i="58"/>
  <c r="Q123" i="58"/>
  <c r="S123" i="58"/>
  <c r="S123" i="56"/>
  <c r="R123" i="56"/>
  <c r="Q123" i="56"/>
  <c r="S123" i="57"/>
  <c r="R123" i="57"/>
  <c r="Q123" i="57"/>
  <c r="Q123" i="25"/>
  <c r="S123" i="25"/>
  <c r="R123" i="25"/>
  <c r="G547" i="60"/>
  <c r="R153" i="62"/>
  <c r="S153" i="62"/>
  <c r="Q153" i="62"/>
  <c r="R153" i="61"/>
  <c r="Q153" i="61"/>
  <c r="S153" i="61"/>
  <c r="S153" i="60"/>
  <c r="R153" i="60"/>
  <c r="Q153" i="60"/>
  <c r="S153" i="59"/>
  <c r="R153" i="59"/>
  <c r="Q153" i="59"/>
  <c r="S153" i="58"/>
  <c r="R153" i="58"/>
  <c r="Q153" i="58"/>
  <c r="S153" i="57"/>
  <c r="R153" i="57"/>
  <c r="Q153" i="57"/>
  <c r="S153" i="56"/>
  <c r="Q153" i="56"/>
  <c r="R153" i="56"/>
  <c r="R153" i="25"/>
  <c r="Q153" i="25"/>
  <c r="S153" i="25"/>
  <c r="S27" i="25"/>
  <c r="R27" i="62"/>
  <c r="S27" i="62"/>
  <c r="Q27" i="62"/>
  <c r="S27" i="61"/>
  <c r="R27" i="61"/>
  <c r="Q27" i="61"/>
  <c r="S27" i="60"/>
  <c r="R27" i="60"/>
  <c r="Q27" i="60"/>
  <c r="S27" i="59"/>
  <c r="R27" i="59"/>
  <c r="Q27" i="59"/>
  <c r="S27" i="58"/>
  <c r="Q27" i="58"/>
  <c r="R27" i="58"/>
  <c r="S27" i="57"/>
  <c r="R27" i="57"/>
  <c r="Q27" i="57"/>
  <c r="S27" i="56"/>
  <c r="R27" i="56"/>
  <c r="Q27" i="56"/>
  <c r="R27" i="25"/>
  <c r="Q27" i="25"/>
  <c r="S147" i="62"/>
  <c r="R147" i="62"/>
  <c r="Q147" i="62"/>
  <c r="S147" i="61"/>
  <c r="R147" i="61"/>
  <c r="Q147" i="61"/>
  <c r="S147" i="60"/>
  <c r="R147" i="60"/>
  <c r="Q147" i="60"/>
  <c r="S147" i="59"/>
  <c r="R147" i="59"/>
  <c r="Q147" i="59"/>
  <c r="S147" i="58"/>
  <c r="R147" i="58"/>
  <c r="Q147" i="58"/>
  <c r="S147" i="57"/>
  <c r="R147" i="57"/>
  <c r="S147" i="56"/>
  <c r="Q147" i="57"/>
  <c r="R147" i="56"/>
  <c r="Q147" i="56"/>
  <c r="R147" i="25"/>
  <c r="S147" i="25"/>
  <c r="Q147" i="25"/>
  <c r="W95" i="61"/>
  <c r="H472" i="56"/>
  <c r="T403" i="25"/>
  <c r="I400" i="25" s="1"/>
  <c r="Q403" i="62"/>
  <c r="S403" i="62"/>
  <c r="T403" i="62"/>
  <c r="I400" i="62" s="1"/>
  <c r="R403" i="62"/>
  <c r="S403" i="61"/>
  <c r="Q403" i="61"/>
  <c r="T403" i="61"/>
  <c r="I400" i="61" s="1"/>
  <c r="R403" i="61"/>
  <c r="T403" i="60"/>
  <c r="I400" i="60" s="1"/>
  <c r="S403" i="60"/>
  <c r="R403" i="60"/>
  <c r="Q403" i="60"/>
  <c r="R403" i="59"/>
  <c r="Q403" i="59"/>
  <c r="T403" i="59"/>
  <c r="I400" i="59" s="1"/>
  <c r="S403" i="59"/>
  <c r="R403" i="58"/>
  <c r="Q403" i="58"/>
  <c r="S403" i="58"/>
  <c r="T403" i="57"/>
  <c r="I400" i="57" s="1"/>
  <c r="S403" i="57"/>
  <c r="R403" i="57"/>
  <c r="T403" i="58"/>
  <c r="I400" i="58" s="1"/>
  <c r="R403" i="56"/>
  <c r="Q403" i="56"/>
  <c r="Q403" i="57"/>
  <c r="T403" i="56"/>
  <c r="I400" i="56" s="1"/>
  <c r="S403" i="56"/>
  <c r="Q403" i="25"/>
  <c r="R403" i="25"/>
  <c r="S403" i="25"/>
  <c r="Q63" i="25"/>
  <c r="R63" i="62"/>
  <c r="Q63" i="62"/>
  <c r="S63" i="62"/>
  <c r="S63" i="61"/>
  <c r="R63" i="61"/>
  <c r="Q63" i="61"/>
  <c r="Q63" i="60"/>
  <c r="S63" i="60"/>
  <c r="R63" i="60"/>
  <c r="S63" i="59"/>
  <c r="R63" i="59"/>
  <c r="Q63" i="59"/>
  <c r="R63" i="58"/>
  <c r="Q63" i="58"/>
  <c r="S63" i="58"/>
  <c r="S63" i="57"/>
  <c r="R63" i="56"/>
  <c r="R63" i="57"/>
  <c r="Q63" i="56"/>
  <c r="Q63" i="57"/>
  <c r="S63" i="56"/>
  <c r="S63" i="25"/>
  <c r="R63" i="25"/>
  <c r="J596" i="58"/>
  <c r="J608" i="58"/>
  <c r="H548" i="58"/>
  <c r="H548" i="60"/>
  <c r="J646" i="59"/>
  <c r="J633" i="57"/>
  <c r="R452" i="62"/>
  <c r="Q452" i="62"/>
  <c r="T452" i="62"/>
  <c r="I449" i="62" s="1"/>
  <c r="S452" i="62"/>
  <c r="T452" i="61"/>
  <c r="I449" i="61" s="1"/>
  <c r="S452" i="61"/>
  <c r="R452" i="61"/>
  <c r="Q452" i="61"/>
  <c r="T452" i="60"/>
  <c r="I449" i="60" s="1"/>
  <c r="S452" i="60"/>
  <c r="R452" i="60"/>
  <c r="Q452" i="60"/>
  <c r="S452" i="59"/>
  <c r="R452" i="59"/>
  <c r="Q452" i="59"/>
  <c r="T452" i="59"/>
  <c r="I449" i="59" s="1"/>
  <c r="T452" i="58"/>
  <c r="I449" i="58" s="1"/>
  <c r="S452" i="58"/>
  <c r="R452" i="58"/>
  <c r="Q452" i="58"/>
  <c r="T452" i="57"/>
  <c r="I449" i="57" s="1"/>
  <c r="R452" i="57"/>
  <c r="S452" i="57"/>
  <c r="Q452" i="57"/>
  <c r="T452" i="56"/>
  <c r="I449" i="56" s="1"/>
  <c r="R452" i="56"/>
  <c r="S452" i="56"/>
  <c r="Q452" i="56"/>
  <c r="R514" i="62"/>
  <c r="I511" i="62" s="1"/>
  <c r="Q514" i="62"/>
  <c r="P514" i="62"/>
  <c r="O514" i="62"/>
  <c r="C513" i="62"/>
  <c r="B513" i="62"/>
  <c r="C513" i="61"/>
  <c r="R514" i="61"/>
  <c r="I511" i="61" s="1"/>
  <c r="P514" i="61"/>
  <c r="Q514" i="61"/>
  <c r="B513" i="61"/>
  <c r="O514" i="61"/>
  <c r="R514" i="60"/>
  <c r="I511" i="60" s="1"/>
  <c r="Q514" i="60"/>
  <c r="P514" i="60"/>
  <c r="C513" i="60"/>
  <c r="B513" i="60"/>
  <c r="R514" i="59"/>
  <c r="I511" i="59" s="1"/>
  <c r="Q514" i="59"/>
  <c r="P514" i="59"/>
  <c r="O514" i="59"/>
  <c r="O514" i="60"/>
  <c r="C513" i="59"/>
  <c r="B513" i="59"/>
  <c r="O514" i="58"/>
  <c r="R514" i="58"/>
  <c r="I511" i="58" s="1"/>
  <c r="Q514" i="58"/>
  <c r="P514" i="58"/>
  <c r="C513" i="58"/>
  <c r="B513" i="58"/>
  <c r="R514" i="57"/>
  <c r="I511" i="57" s="1"/>
  <c r="Q514" i="57"/>
  <c r="P514" i="57"/>
  <c r="O514" i="57"/>
  <c r="B513" i="57"/>
  <c r="R514" i="56"/>
  <c r="I511" i="56" s="1"/>
  <c r="Q514" i="56"/>
  <c r="P514" i="56"/>
  <c r="O514" i="56"/>
  <c r="C513" i="57"/>
  <c r="C513" i="56"/>
  <c r="B513" i="56"/>
  <c r="P521" i="62"/>
  <c r="O521" i="62"/>
  <c r="C520" i="62"/>
  <c r="B520" i="62"/>
  <c r="R521" i="62"/>
  <c r="I518" i="62" s="1"/>
  <c r="Q521" i="62"/>
  <c r="R521" i="61"/>
  <c r="I518" i="61" s="1"/>
  <c r="P521" i="61"/>
  <c r="O521" i="61"/>
  <c r="C520" i="61"/>
  <c r="Q521" i="61"/>
  <c r="B520" i="61"/>
  <c r="C520" i="60"/>
  <c r="B520" i="60"/>
  <c r="R521" i="60"/>
  <c r="I518" i="60" s="1"/>
  <c r="Q521" i="60"/>
  <c r="P521" i="60"/>
  <c r="O521" i="60"/>
  <c r="P521" i="59"/>
  <c r="O521" i="59"/>
  <c r="C520" i="59"/>
  <c r="B520" i="59"/>
  <c r="R521" i="59"/>
  <c r="I518" i="59" s="1"/>
  <c r="Q521" i="59"/>
  <c r="O521" i="58"/>
  <c r="B520" i="58"/>
  <c r="R521" i="58"/>
  <c r="I518" i="58" s="1"/>
  <c r="Q521" i="58"/>
  <c r="B520" i="57"/>
  <c r="P521" i="58"/>
  <c r="R521" i="57"/>
  <c r="I518" i="57" s="1"/>
  <c r="C520" i="58"/>
  <c r="Q521" i="57"/>
  <c r="O521" i="57"/>
  <c r="B520" i="56"/>
  <c r="R521" i="56"/>
  <c r="I518" i="56" s="1"/>
  <c r="P521" i="57"/>
  <c r="Q521" i="56"/>
  <c r="C520" i="57"/>
  <c r="O521" i="56"/>
  <c r="P521" i="56"/>
  <c r="C520" i="56"/>
  <c r="T336" i="25"/>
  <c r="I333" i="25" s="1"/>
  <c r="S336" i="62"/>
  <c r="R336" i="62"/>
  <c r="Q336" i="62"/>
  <c r="T336" i="62"/>
  <c r="I333" i="62" s="1"/>
  <c r="R336" i="61"/>
  <c r="T336" i="61"/>
  <c r="I333" i="61" s="1"/>
  <c r="S336" i="60"/>
  <c r="S336" i="61"/>
  <c r="R336" i="60"/>
  <c r="Q336" i="61"/>
  <c r="Q336" i="60"/>
  <c r="T336" i="59"/>
  <c r="I333" i="59" s="1"/>
  <c r="S336" i="59"/>
  <c r="T336" i="60"/>
  <c r="I333" i="60" s="1"/>
  <c r="R336" i="59"/>
  <c r="Q336" i="59"/>
  <c r="T336" i="58"/>
  <c r="I333" i="58" s="1"/>
  <c r="S336" i="58"/>
  <c r="T336" i="57"/>
  <c r="I333" i="57" s="1"/>
  <c r="S336" i="57"/>
  <c r="R336" i="57"/>
  <c r="Q336" i="57"/>
  <c r="R336" i="58"/>
  <c r="Q336" i="58"/>
  <c r="T336" i="56"/>
  <c r="I333" i="56" s="1"/>
  <c r="R336" i="56"/>
  <c r="Q336" i="56"/>
  <c r="S336" i="56"/>
  <c r="R336" i="25"/>
  <c r="S336" i="25"/>
  <c r="Q336" i="25"/>
  <c r="Q207" i="25"/>
  <c r="S207" i="62"/>
  <c r="R207" i="62"/>
  <c r="Q207" i="62"/>
  <c r="S207" i="61"/>
  <c r="R207" i="61"/>
  <c r="Q207" i="61"/>
  <c r="S207" i="60"/>
  <c r="R207" i="60"/>
  <c r="Q207" i="60"/>
  <c r="S207" i="59"/>
  <c r="R207" i="59"/>
  <c r="Q207" i="59"/>
  <c r="S207" i="58"/>
  <c r="R207" i="58"/>
  <c r="Q207" i="58"/>
  <c r="S207" i="57"/>
  <c r="S207" i="56"/>
  <c r="R207" i="57"/>
  <c r="Q207" i="57"/>
  <c r="Q207" i="56"/>
  <c r="R207" i="56"/>
  <c r="R207" i="25"/>
  <c r="S207" i="25"/>
  <c r="S249" i="62"/>
  <c r="R249" i="62"/>
  <c r="Q249" i="62"/>
  <c r="Q249" i="61"/>
  <c r="S249" i="61"/>
  <c r="R249" i="61"/>
  <c r="R249" i="60"/>
  <c r="Q249" i="60"/>
  <c r="S249" i="60"/>
  <c r="Q249" i="59"/>
  <c r="R249" i="59"/>
  <c r="S249" i="58"/>
  <c r="S249" i="59"/>
  <c r="R249" i="58"/>
  <c r="Q249" i="58"/>
  <c r="S249" i="56"/>
  <c r="S249" i="57"/>
  <c r="R249" i="57"/>
  <c r="Q249" i="56"/>
  <c r="R249" i="56"/>
  <c r="Q249" i="57"/>
  <c r="R249" i="25"/>
  <c r="S249" i="25"/>
  <c r="Q249" i="25"/>
  <c r="V448" i="60"/>
  <c r="S213" i="62"/>
  <c r="R213" i="62"/>
  <c r="Q213" i="62"/>
  <c r="S213" i="61"/>
  <c r="R213" i="61"/>
  <c r="Q213" i="61"/>
  <c r="S213" i="60"/>
  <c r="R213" i="60"/>
  <c r="Q213" i="60"/>
  <c r="R213" i="59"/>
  <c r="Q213" i="59"/>
  <c r="Q213" i="58"/>
  <c r="S213" i="59"/>
  <c r="R213" i="58"/>
  <c r="R213" i="56"/>
  <c r="Q213" i="56"/>
  <c r="S213" i="57"/>
  <c r="R213" i="57"/>
  <c r="S213" i="58"/>
  <c r="Q213" i="57"/>
  <c r="S213" i="56"/>
  <c r="S213" i="25"/>
  <c r="R213" i="25"/>
  <c r="Q213" i="25"/>
  <c r="R273" i="25"/>
  <c r="R273" i="62"/>
  <c r="Q273" i="62"/>
  <c r="S273" i="62"/>
  <c r="S273" i="61"/>
  <c r="R273" i="61"/>
  <c r="Q273" i="61"/>
  <c r="Q273" i="60"/>
  <c r="S273" i="59"/>
  <c r="R273" i="59"/>
  <c r="S273" i="60"/>
  <c r="R273" i="60"/>
  <c r="Q273" i="59"/>
  <c r="S273" i="58"/>
  <c r="R273" i="58"/>
  <c r="Q273" i="58"/>
  <c r="S273" i="56"/>
  <c r="S273" i="57"/>
  <c r="R273" i="56"/>
  <c r="R273" i="57"/>
  <c r="Q273" i="57"/>
  <c r="Q273" i="56"/>
  <c r="Q273" i="25"/>
  <c r="S273" i="25"/>
  <c r="V427" i="57"/>
  <c r="F318" i="61"/>
  <c r="R189" i="25"/>
  <c r="S189" i="62"/>
  <c r="Q189" i="62"/>
  <c r="R189" i="62"/>
  <c r="S189" i="61"/>
  <c r="R189" i="61"/>
  <c r="Q189" i="61"/>
  <c r="S189" i="60"/>
  <c r="R189" i="60"/>
  <c r="Q189" i="60"/>
  <c r="Q189" i="59"/>
  <c r="S189" i="59"/>
  <c r="S189" i="58"/>
  <c r="R189" i="58"/>
  <c r="Q189" i="58"/>
  <c r="R189" i="59"/>
  <c r="Q189" i="57"/>
  <c r="S189" i="56"/>
  <c r="R189" i="56"/>
  <c r="Q189" i="56"/>
  <c r="S189" i="57"/>
  <c r="R189" i="57"/>
  <c r="S189" i="25"/>
  <c r="Q189" i="25"/>
  <c r="S219" i="25"/>
  <c r="Q219" i="62"/>
  <c r="S219" i="62"/>
  <c r="R219" i="62"/>
  <c r="S219" i="61"/>
  <c r="S219" i="60"/>
  <c r="R219" i="60"/>
  <c r="Q219" i="60"/>
  <c r="R219" i="61"/>
  <c r="Q219" i="61"/>
  <c r="R219" i="59"/>
  <c r="Q219" i="59"/>
  <c r="S219" i="58"/>
  <c r="S219" i="59"/>
  <c r="R219" i="58"/>
  <c r="Q219" i="58"/>
  <c r="Q219" i="57"/>
  <c r="S219" i="56"/>
  <c r="R219" i="56"/>
  <c r="Q219" i="56"/>
  <c r="S219" i="57"/>
  <c r="R219" i="57"/>
  <c r="Q219" i="25"/>
  <c r="R219" i="25"/>
  <c r="T343" i="25"/>
  <c r="I340" i="25" s="1"/>
  <c r="T343" i="62"/>
  <c r="I340" i="62" s="1"/>
  <c r="S343" i="62"/>
  <c r="Q343" i="62"/>
  <c r="R343" i="62"/>
  <c r="T343" i="61"/>
  <c r="I340" i="61" s="1"/>
  <c r="R343" i="61"/>
  <c r="Q343" i="61"/>
  <c r="S343" i="61"/>
  <c r="T343" i="60"/>
  <c r="I340" i="60" s="1"/>
  <c r="S343" i="60"/>
  <c r="Q343" i="60"/>
  <c r="R343" i="60"/>
  <c r="T343" i="59"/>
  <c r="I340" i="59" s="1"/>
  <c r="S343" i="59"/>
  <c r="R343" i="59"/>
  <c r="Q343" i="59"/>
  <c r="S343" i="58"/>
  <c r="R343" i="58"/>
  <c r="Q343" i="58"/>
  <c r="T343" i="57"/>
  <c r="I340" i="57" s="1"/>
  <c r="S343" i="57"/>
  <c r="R343" i="57"/>
  <c r="Q343" i="57"/>
  <c r="T343" i="58"/>
  <c r="I340" i="58" s="1"/>
  <c r="Q343" i="56"/>
  <c r="S343" i="56"/>
  <c r="R343" i="56"/>
  <c r="T343" i="56"/>
  <c r="I340" i="56" s="1"/>
  <c r="Q343" i="25"/>
  <c r="S343" i="25"/>
  <c r="R343" i="25"/>
  <c r="F395" i="61"/>
  <c r="Q303" i="25"/>
  <c r="S303" i="62"/>
  <c r="R303" i="62"/>
  <c r="Q303" i="62"/>
  <c r="S303" i="61"/>
  <c r="R303" i="61"/>
  <c r="S303" i="60"/>
  <c r="Q303" i="61"/>
  <c r="Q303" i="60"/>
  <c r="R303" i="60"/>
  <c r="Q303" i="59"/>
  <c r="S303" i="59"/>
  <c r="R303" i="59"/>
  <c r="S303" i="58"/>
  <c r="R303" i="58"/>
  <c r="S303" i="57"/>
  <c r="R303" i="57"/>
  <c r="Q303" i="57"/>
  <c r="R303" i="56"/>
  <c r="Q303" i="56"/>
  <c r="Q303" i="58"/>
  <c r="S303" i="56"/>
  <c r="S303" i="25"/>
  <c r="R303" i="25"/>
  <c r="H472" i="57"/>
  <c r="G471" i="58"/>
  <c r="S261" i="62"/>
  <c r="Q261" i="62"/>
  <c r="R261" i="62"/>
  <c r="R261" i="61"/>
  <c r="Q261" i="61"/>
  <c r="S261" i="61"/>
  <c r="S261" i="60"/>
  <c r="R261" i="60"/>
  <c r="Q261" i="60"/>
  <c r="S261" i="59"/>
  <c r="R261" i="59"/>
  <c r="Q261" i="59"/>
  <c r="Q261" i="58"/>
  <c r="S261" i="58"/>
  <c r="R261" i="58"/>
  <c r="R261" i="56"/>
  <c r="S261" i="57"/>
  <c r="Q261" i="56"/>
  <c r="R261" i="57"/>
  <c r="Q261" i="57"/>
  <c r="S261" i="56"/>
  <c r="Q261" i="25"/>
  <c r="R261" i="25"/>
  <c r="S261" i="25"/>
  <c r="H472" i="61"/>
  <c r="J596" i="61"/>
  <c r="J608" i="60"/>
  <c r="J633" i="60"/>
  <c r="T424" i="62"/>
  <c r="I421" i="62" s="1"/>
  <c r="S424" i="62"/>
  <c r="R424" i="62"/>
  <c r="Q424" i="62"/>
  <c r="Q424" i="61"/>
  <c r="T424" i="61"/>
  <c r="I421" i="61" s="1"/>
  <c r="S424" i="61"/>
  <c r="R424" i="61"/>
  <c r="S424" i="60"/>
  <c r="R424" i="60"/>
  <c r="Q424" i="60"/>
  <c r="T424" i="60"/>
  <c r="I421" i="60" s="1"/>
  <c r="T424" i="59"/>
  <c r="I421" i="59" s="1"/>
  <c r="S424" i="59"/>
  <c r="R424" i="59"/>
  <c r="Q424" i="59"/>
  <c r="T424" i="58"/>
  <c r="I421" i="58" s="1"/>
  <c r="S424" i="58"/>
  <c r="R424" i="58"/>
  <c r="Q424" i="58"/>
  <c r="T424" i="57"/>
  <c r="I421" i="57" s="1"/>
  <c r="R424" i="57"/>
  <c r="S424" i="57"/>
  <c r="Q424" i="57"/>
  <c r="T424" i="56"/>
  <c r="I421" i="56" s="1"/>
  <c r="S424" i="56"/>
  <c r="Q424" i="56"/>
  <c r="R424" i="56"/>
  <c r="Q431" i="62"/>
  <c r="S431" i="62"/>
  <c r="T431" i="62"/>
  <c r="I428" i="62" s="1"/>
  <c r="R431" i="62"/>
  <c r="T431" i="61"/>
  <c r="I428" i="61" s="1"/>
  <c r="S431" i="61"/>
  <c r="R431" i="61"/>
  <c r="Q431" i="61"/>
  <c r="T431" i="60"/>
  <c r="I428" i="60" s="1"/>
  <c r="S431" i="60"/>
  <c r="R431" i="60"/>
  <c r="Q431" i="60"/>
  <c r="T431" i="59"/>
  <c r="I428" i="59" s="1"/>
  <c r="S431" i="59"/>
  <c r="R431" i="59"/>
  <c r="Q431" i="59"/>
  <c r="R431" i="58"/>
  <c r="Q431" i="58"/>
  <c r="S431" i="58"/>
  <c r="S431" i="57"/>
  <c r="R431" i="57"/>
  <c r="Q431" i="57"/>
  <c r="S431" i="56"/>
  <c r="R431" i="56"/>
  <c r="T431" i="57"/>
  <c r="I428" i="57" s="1"/>
  <c r="Q431" i="56"/>
  <c r="T431" i="58"/>
  <c r="I428" i="58" s="1"/>
  <c r="T431" i="56"/>
  <c r="I428" i="56" s="1"/>
  <c r="I634" i="62"/>
  <c r="H634" i="62"/>
  <c r="G634" i="62"/>
  <c r="F634" i="62"/>
  <c r="E634" i="62"/>
  <c r="C634" i="62"/>
  <c r="I634" i="61"/>
  <c r="H634" i="61"/>
  <c r="G634" i="61"/>
  <c r="E634" i="61"/>
  <c r="F634" i="61"/>
  <c r="C634" i="61"/>
  <c r="I634" i="60"/>
  <c r="H634" i="60"/>
  <c r="G634" i="60"/>
  <c r="F634" i="60"/>
  <c r="H634" i="59"/>
  <c r="G634" i="59"/>
  <c r="E634" i="60"/>
  <c r="F634" i="59"/>
  <c r="C634" i="60"/>
  <c r="I634" i="59"/>
  <c r="E634" i="59"/>
  <c r="I634" i="58"/>
  <c r="H634" i="58"/>
  <c r="G634" i="58"/>
  <c r="C634" i="59"/>
  <c r="F634" i="58"/>
  <c r="E634" i="58"/>
  <c r="C634" i="58"/>
  <c r="C634" i="57"/>
  <c r="I634" i="57"/>
  <c r="H634" i="57"/>
  <c r="F634" i="57"/>
  <c r="E634" i="57"/>
  <c r="H634" i="56"/>
  <c r="G634" i="56"/>
  <c r="F634" i="56"/>
  <c r="E634" i="56"/>
  <c r="C634" i="56"/>
  <c r="I634" i="56"/>
  <c r="G634" i="57"/>
  <c r="S87" i="25"/>
  <c r="Q87" i="62"/>
  <c r="S87" i="62"/>
  <c r="R87" i="62"/>
  <c r="S87" i="61"/>
  <c r="R87" i="61"/>
  <c r="S87" i="60"/>
  <c r="R87" i="60"/>
  <c r="Q87" i="61"/>
  <c r="Q87" i="60"/>
  <c r="S87" i="59"/>
  <c r="R87" i="59"/>
  <c r="R87" i="58"/>
  <c r="Q87" i="58"/>
  <c r="Q87" i="59"/>
  <c r="S87" i="58"/>
  <c r="S87" i="57"/>
  <c r="R87" i="57"/>
  <c r="R87" i="56"/>
  <c r="S87" i="56"/>
  <c r="Q87" i="57"/>
  <c r="Q87" i="56"/>
  <c r="Q87" i="25"/>
  <c r="R87" i="25"/>
  <c r="R141" i="25"/>
  <c r="S141" i="62"/>
  <c r="R141" i="62"/>
  <c r="Q141" i="62"/>
  <c r="S141" i="61"/>
  <c r="R141" i="61"/>
  <c r="Q141" i="61"/>
  <c r="S141" i="60"/>
  <c r="R141" i="60"/>
  <c r="Q141" i="60"/>
  <c r="R141" i="59"/>
  <c r="Q141" i="59"/>
  <c r="S141" i="58"/>
  <c r="R141" i="58"/>
  <c r="S141" i="59"/>
  <c r="Q141" i="58"/>
  <c r="S141" i="56"/>
  <c r="R141" i="56"/>
  <c r="Q141" i="56"/>
  <c r="S141" i="57"/>
  <c r="R141" i="57"/>
  <c r="Q141" i="57"/>
  <c r="Q141" i="25"/>
  <c r="S141" i="25"/>
  <c r="V455" i="56"/>
  <c r="T371" i="25"/>
  <c r="I368" i="25" s="1"/>
  <c r="T371" i="62"/>
  <c r="I368" i="62" s="1"/>
  <c r="S371" i="62"/>
  <c r="R371" i="62"/>
  <c r="Q371" i="62"/>
  <c r="Q371" i="61"/>
  <c r="T371" i="61"/>
  <c r="I368" i="61" s="1"/>
  <c r="S371" i="61"/>
  <c r="S371" i="60"/>
  <c r="R371" i="60"/>
  <c r="Q371" i="60"/>
  <c r="T371" i="60"/>
  <c r="I368" i="60" s="1"/>
  <c r="R371" i="61"/>
  <c r="R371" i="59"/>
  <c r="Q371" i="59"/>
  <c r="T371" i="59"/>
  <c r="I368" i="59" s="1"/>
  <c r="S371" i="59"/>
  <c r="T371" i="58"/>
  <c r="I368" i="58" s="1"/>
  <c r="S371" i="58"/>
  <c r="R371" i="58"/>
  <c r="Q371" i="58"/>
  <c r="T371" i="57"/>
  <c r="I368" i="57" s="1"/>
  <c r="S371" i="57"/>
  <c r="R371" i="57"/>
  <c r="Q371" i="57"/>
  <c r="T371" i="56"/>
  <c r="I368" i="56" s="1"/>
  <c r="S371" i="56"/>
  <c r="R371" i="56"/>
  <c r="Q371" i="56"/>
  <c r="S371" i="25"/>
  <c r="Q371" i="25"/>
  <c r="R371" i="25"/>
  <c r="T392" i="25"/>
  <c r="I389" i="25" s="1"/>
  <c r="T392" i="62"/>
  <c r="I389" i="62" s="1"/>
  <c r="R392" i="62"/>
  <c r="S392" i="62"/>
  <c r="Q392" i="62"/>
  <c r="T392" i="61"/>
  <c r="I389" i="61" s="1"/>
  <c r="R392" i="61"/>
  <c r="Q392" i="61"/>
  <c r="S392" i="61"/>
  <c r="T392" i="60"/>
  <c r="I389" i="60" s="1"/>
  <c r="S392" i="60"/>
  <c r="R392" i="60"/>
  <c r="Q392" i="60"/>
  <c r="R392" i="59"/>
  <c r="Q392" i="59"/>
  <c r="T392" i="59"/>
  <c r="I389" i="59" s="1"/>
  <c r="T392" i="58"/>
  <c r="I389" i="58" s="1"/>
  <c r="S392" i="58"/>
  <c r="R392" i="58"/>
  <c r="Q392" i="58"/>
  <c r="T392" i="57"/>
  <c r="I389" i="57" s="1"/>
  <c r="R392" i="57"/>
  <c r="S392" i="59"/>
  <c r="R392" i="56"/>
  <c r="Q392" i="56"/>
  <c r="S392" i="57"/>
  <c r="Q392" i="57"/>
  <c r="T392" i="56"/>
  <c r="I389" i="56" s="1"/>
  <c r="S392" i="56"/>
  <c r="R392" i="25"/>
  <c r="S392" i="25"/>
  <c r="Q392" i="25"/>
  <c r="V339" i="61"/>
  <c r="Q255" i="25"/>
  <c r="S255" i="62"/>
  <c r="R255" i="62"/>
  <c r="Q255" i="62"/>
  <c r="Q255" i="61"/>
  <c r="S255" i="61"/>
  <c r="R255" i="61"/>
  <c r="S255" i="60"/>
  <c r="R255" i="60"/>
  <c r="Q255" i="60"/>
  <c r="S255" i="59"/>
  <c r="R255" i="59"/>
  <c r="Q255" i="59"/>
  <c r="S255" i="58"/>
  <c r="R255" i="58"/>
  <c r="Q255" i="58"/>
  <c r="R255" i="57"/>
  <c r="R255" i="56"/>
  <c r="Q255" i="57"/>
  <c r="Q255" i="56"/>
  <c r="S255" i="57"/>
  <c r="S255" i="56"/>
  <c r="S255" i="25"/>
  <c r="R255" i="25"/>
  <c r="G471" i="61"/>
  <c r="S243" i="25"/>
  <c r="S243" i="62"/>
  <c r="R243" i="62"/>
  <c r="Q243" i="62"/>
  <c r="S243" i="61"/>
  <c r="R243" i="61"/>
  <c r="S243" i="60"/>
  <c r="Q243" i="61"/>
  <c r="R243" i="60"/>
  <c r="Q243" i="60"/>
  <c r="S243" i="59"/>
  <c r="R243" i="59"/>
  <c r="Q243" i="59"/>
  <c r="S243" i="58"/>
  <c r="R243" i="58"/>
  <c r="Q243" i="58"/>
  <c r="S243" i="56"/>
  <c r="S243" i="57"/>
  <c r="R243" i="56"/>
  <c r="R243" i="57"/>
  <c r="Q243" i="57"/>
  <c r="Q243" i="56"/>
  <c r="R243" i="25"/>
  <c r="Q243" i="25"/>
  <c r="S105" i="25"/>
  <c r="S105" i="62"/>
  <c r="Q105" i="62"/>
  <c r="R105" i="62"/>
  <c r="S105" i="61"/>
  <c r="R105" i="61"/>
  <c r="Q105" i="61"/>
  <c r="S105" i="60"/>
  <c r="R105" i="60"/>
  <c r="Q105" i="60"/>
  <c r="S105" i="59"/>
  <c r="R105" i="59"/>
  <c r="Q105" i="59"/>
  <c r="Q105" i="58"/>
  <c r="R105" i="58"/>
  <c r="S105" i="57"/>
  <c r="R105" i="57"/>
  <c r="Q105" i="57"/>
  <c r="S105" i="58"/>
  <c r="R105" i="56"/>
  <c r="S105" i="56"/>
  <c r="Q105" i="56"/>
  <c r="Q105" i="25"/>
  <c r="R105" i="25"/>
  <c r="F545" i="60"/>
  <c r="S69" i="25"/>
  <c r="S69" i="62"/>
  <c r="R69" i="62"/>
  <c r="Q69" i="62"/>
  <c r="S69" i="61"/>
  <c r="R69" i="61"/>
  <c r="Q69" i="61"/>
  <c r="R69" i="60"/>
  <c r="Q69" i="60"/>
  <c r="S69" i="60"/>
  <c r="S69" i="59"/>
  <c r="R69" i="59"/>
  <c r="Q69" i="58"/>
  <c r="S69" i="58"/>
  <c r="R69" i="58"/>
  <c r="Q69" i="59"/>
  <c r="S69" i="56"/>
  <c r="S69" i="57"/>
  <c r="R69" i="56"/>
  <c r="R69" i="57"/>
  <c r="Q69" i="56"/>
  <c r="Q69" i="57"/>
  <c r="Q69" i="25"/>
  <c r="R69" i="25"/>
  <c r="G471" i="56"/>
  <c r="T350" i="25"/>
  <c r="I347" i="25" s="1"/>
  <c r="R350" i="62"/>
  <c r="Q350" i="62"/>
  <c r="T350" i="62"/>
  <c r="I347" i="62" s="1"/>
  <c r="S350" i="62"/>
  <c r="T350" i="61"/>
  <c r="I347" i="61" s="1"/>
  <c r="S350" i="61"/>
  <c r="R350" i="60"/>
  <c r="Q350" i="60"/>
  <c r="R350" i="61"/>
  <c r="Q350" i="61"/>
  <c r="T350" i="60"/>
  <c r="I347" i="60" s="1"/>
  <c r="S350" i="60"/>
  <c r="T350" i="59"/>
  <c r="I347" i="59" s="1"/>
  <c r="S350" i="59"/>
  <c r="R350" i="59"/>
  <c r="Q350" i="59"/>
  <c r="T350" i="58"/>
  <c r="I347" i="58" s="1"/>
  <c r="S350" i="58"/>
  <c r="R350" i="58"/>
  <c r="Q350" i="58"/>
  <c r="R350" i="57"/>
  <c r="Q350" i="57"/>
  <c r="T350" i="56"/>
  <c r="I347" i="56" s="1"/>
  <c r="S350" i="56"/>
  <c r="R350" i="56"/>
  <c r="Q350" i="56"/>
  <c r="T350" i="57"/>
  <c r="I347" i="57" s="1"/>
  <c r="S350" i="57"/>
  <c r="Q350" i="25"/>
  <c r="S350" i="25"/>
  <c r="R350" i="25"/>
  <c r="G471" i="62"/>
  <c r="V420" i="57"/>
  <c r="J596" i="57"/>
  <c r="J608" i="59"/>
  <c r="C478" i="62"/>
  <c r="B478" i="62"/>
  <c r="Q479" i="62"/>
  <c r="R479" i="62"/>
  <c r="I476" i="62" s="1"/>
  <c r="P479" i="62"/>
  <c r="O479" i="62"/>
  <c r="Q479" i="61"/>
  <c r="P479" i="61"/>
  <c r="O479" i="61"/>
  <c r="R479" i="61"/>
  <c r="I476" i="61" s="1"/>
  <c r="C478" i="61"/>
  <c r="B478" i="61"/>
  <c r="R479" i="60"/>
  <c r="I476" i="60" s="1"/>
  <c r="Q479" i="60"/>
  <c r="P479" i="60"/>
  <c r="C478" i="60"/>
  <c r="B478" i="60"/>
  <c r="O479" i="60"/>
  <c r="C478" i="59"/>
  <c r="B478" i="59"/>
  <c r="R479" i="59"/>
  <c r="I476" i="59" s="1"/>
  <c r="Q479" i="59"/>
  <c r="P479" i="59"/>
  <c r="O479" i="59"/>
  <c r="P479" i="58"/>
  <c r="R479" i="58"/>
  <c r="I476" i="58" s="1"/>
  <c r="Q479" i="58"/>
  <c r="O479" i="58"/>
  <c r="C478" i="58"/>
  <c r="Q479" i="57"/>
  <c r="P479" i="57"/>
  <c r="O479" i="57"/>
  <c r="C478" i="57"/>
  <c r="B478" i="57"/>
  <c r="B478" i="58"/>
  <c r="C478" i="56"/>
  <c r="B478" i="56"/>
  <c r="R479" i="57"/>
  <c r="I476" i="57" s="1"/>
  <c r="R479" i="56"/>
  <c r="I476" i="56" s="1"/>
  <c r="P479" i="56"/>
  <c r="O479" i="56"/>
  <c r="Q479" i="56"/>
  <c r="R535" i="62"/>
  <c r="I532" i="62" s="1"/>
  <c r="Q535" i="62"/>
  <c r="P535" i="62"/>
  <c r="O535" i="62"/>
  <c r="C534" i="62"/>
  <c r="B534" i="62"/>
  <c r="C534" i="61"/>
  <c r="R535" i="61"/>
  <c r="I532" i="61" s="1"/>
  <c r="P535" i="61"/>
  <c r="B534" i="61"/>
  <c r="Q535" i="61"/>
  <c r="O535" i="61"/>
  <c r="Q535" i="60"/>
  <c r="C534" i="60"/>
  <c r="B534" i="60"/>
  <c r="R535" i="60"/>
  <c r="I532" i="60" s="1"/>
  <c r="O535" i="60"/>
  <c r="R535" i="59"/>
  <c r="I532" i="59" s="1"/>
  <c r="Q535" i="59"/>
  <c r="P535" i="60"/>
  <c r="P535" i="59"/>
  <c r="O535" i="59"/>
  <c r="C534" i="59"/>
  <c r="B534" i="59"/>
  <c r="P535" i="58"/>
  <c r="O535" i="58"/>
  <c r="C534" i="58"/>
  <c r="B534" i="58"/>
  <c r="B534" i="57"/>
  <c r="R535" i="58"/>
  <c r="I532" i="58" s="1"/>
  <c r="R535" i="57"/>
  <c r="I532" i="57" s="1"/>
  <c r="Q535" i="58"/>
  <c r="Q535" i="57"/>
  <c r="O535" i="57"/>
  <c r="R535" i="56"/>
  <c r="I532" i="56" s="1"/>
  <c r="Q535" i="56"/>
  <c r="P535" i="56"/>
  <c r="O535" i="56"/>
  <c r="C534" i="56"/>
  <c r="P535" i="57"/>
  <c r="C534" i="57"/>
  <c r="B534" i="56"/>
  <c r="T378" i="25"/>
  <c r="I375" i="25" s="1"/>
  <c r="Q378" i="62"/>
  <c r="S378" i="62"/>
  <c r="T378" i="62"/>
  <c r="I375" i="62" s="1"/>
  <c r="R378" i="62"/>
  <c r="S378" i="61"/>
  <c r="R378" i="61"/>
  <c r="Q378" i="61"/>
  <c r="T378" i="61"/>
  <c r="I375" i="61" s="1"/>
  <c r="T378" i="60"/>
  <c r="I375" i="60" s="1"/>
  <c r="R378" i="60"/>
  <c r="Q378" i="60"/>
  <c r="S378" i="60"/>
  <c r="T378" i="59"/>
  <c r="I375" i="59" s="1"/>
  <c r="S378" i="59"/>
  <c r="R378" i="59"/>
  <c r="Q378" i="59"/>
  <c r="R378" i="58"/>
  <c r="Q378" i="58"/>
  <c r="S378" i="58"/>
  <c r="S378" i="57"/>
  <c r="R378" i="57"/>
  <c r="Q378" i="57"/>
  <c r="Q378" i="56"/>
  <c r="T378" i="57"/>
  <c r="I375" i="57" s="1"/>
  <c r="T378" i="58"/>
  <c r="I375" i="58" s="1"/>
  <c r="S378" i="56"/>
  <c r="T378" i="56"/>
  <c r="I375" i="56" s="1"/>
  <c r="R378" i="56"/>
  <c r="Q378" i="25"/>
  <c r="R378" i="25"/>
  <c r="S378" i="25"/>
  <c r="Q81" i="25"/>
  <c r="R81" i="62"/>
  <c r="Q81" i="62"/>
  <c r="S81" i="62"/>
  <c r="S81" i="61"/>
  <c r="R81" i="61"/>
  <c r="Q81" i="61"/>
  <c r="S81" i="60"/>
  <c r="R81" i="60"/>
  <c r="Q81" i="60"/>
  <c r="S81" i="59"/>
  <c r="R81" i="59"/>
  <c r="Q81" i="59"/>
  <c r="S81" i="58"/>
  <c r="R81" i="58"/>
  <c r="S81" i="56"/>
  <c r="Q81" i="58"/>
  <c r="S81" i="57"/>
  <c r="R81" i="56"/>
  <c r="R81" i="57"/>
  <c r="Q81" i="57"/>
  <c r="Q81" i="56"/>
  <c r="S81" i="25"/>
  <c r="R81" i="25"/>
  <c r="S39" i="25"/>
  <c r="S39" i="62"/>
  <c r="R39" i="62"/>
  <c r="Q39" i="62"/>
  <c r="S39" i="61"/>
  <c r="R39" i="61"/>
  <c r="Q39" i="61"/>
  <c r="S39" i="60"/>
  <c r="R39" i="60"/>
  <c r="Q39" i="60"/>
  <c r="S39" i="59"/>
  <c r="R39" i="59"/>
  <c r="Q39" i="59"/>
  <c r="Q39" i="58"/>
  <c r="S39" i="58"/>
  <c r="R39" i="58"/>
  <c r="S39" i="57"/>
  <c r="R39" i="57"/>
  <c r="Q39" i="56"/>
  <c r="Q39" i="57"/>
  <c r="R39" i="56"/>
  <c r="S39" i="56"/>
  <c r="Q39" i="25"/>
  <c r="R39" i="25"/>
  <c r="Q417" i="62"/>
  <c r="S417" i="62"/>
  <c r="T417" i="62"/>
  <c r="I414" i="62" s="1"/>
  <c r="R417" i="62"/>
  <c r="S417" i="61"/>
  <c r="R417" i="61"/>
  <c r="Q417" i="61"/>
  <c r="T417" i="60"/>
  <c r="I414" i="60" s="1"/>
  <c r="T417" i="61"/>
  <c r="I414" i="61" s="1"/>
  <c r="R417" i="60"/>
  <c r="Q417" i="60"/>
  <c r="S417" i="60"/>
  <c r="T417" i="59"/>
  <c r="I414" i="59" s="1"/>
  <c r="S417" i="59"/>
  <c r="R417" i="59"/>
  <c r="Q417" i="59"/>
  <c r="R417" i="58"/>
  <c r="Q417" i="58"/>
  <c r="T417" i="57"/>
  <c r="I414" i="57" s="1"/>
  <c r="T417" i="58"/>
  <c r="I414" i="58" s="1"/>
  <c r="S417" i="57"/>
  <c r="S417" i="58"/>
  <c r="R417" i="57"/>
  <c r="S417" i="56"/>
  <c r="R417" i="56"/>
  <c r="Q417" i="56"/>
  <c r="Q417" i="57"/>
  <c r="T417" i="56"/>
  <c r="I414" i="56" s="1"/>
  <c r="Q417" i="25"/>
  <c r="T417" i="25"/>
  <c r="I414" i="25" s="1"/>
  <c r="S417" i="25"/>
  <c r="R417" i="25"/>
  <c r="T385" i="25"/>
  <c r="I382" i="25" s="1"/>
  <c r="T385" i="62"/>
  <c r="I382" i="62" s="1"/>
  <c r="S385" i="62"/>
  <c r="R385" i="62"/>
  <c r="Q385" i="62"/>
  <c r="T385" i="61"/>
  <c r="I382" i="61" s="1"/>
  <c r="S385" i="61"/>
  <c r="R385" i="61"/>
  <c r="T385" i="60"/>
  <c r="I382" i="60" s="1"/>
  <c r="S385" i="60"/>
  <c r="Q385" i="61"/>
  <c r="R385" i="60"/>
  <c r="T385" i="59"/>
  <c r="I382" i="59" s="1"/>
  <c r="S385" i="59"/>
  <c r="Q385" i="60"/>
  <c r="R385" i="59"/>
  <c r="Q385" i="59"/>
  <c r="T385" i="58"/>
  <c r="I382" i="58" s="1"/>
  <c r="S385" i="58"/>
  <c r="R385" i="58"/>
  <c r="T385" i="57"/>
  <c r="I382" i="57" s="1"/>
  <c r="Q385" i="58"/>
  <c r="S385" i="57"/>
  <c r="R385" i="57"/>
  <c r="Q385" i="57"/>
  <c r="T385" i="56"/>
  <c r="I382" i="56" s="1"/>
  <c r="S385" i="56"/>
  <c r="R385" i="56"/>
  <c r="Q385" i="56"/>
  <c r="R385" i="25"/>
  <c r="S385" i="25"/>
  <c r="Q385" i="25"/>
  <c r="S231" i="62"/>
  <c r="R231" i="62"/>
  <c r="Q231" i="62"/>
  <c r="S231" i="61"/>
  <c r="R231" i="61"/>
  <c r="Q231" i="61"/>
  <c r="S231" i="60"/>
  <c r="R231" i="60"/>
  <c r="Q231" i="60"/>
  <c r="S231" i="59"/>
  <c r="R231" i="59"/>
  <c r="Q231" i="59"/>
  <c r="S231" i="58"/>
  <c r="R231" i="58"/>
  <c r="Q231" i="58"/>
  <c r="S231" i="56"/>
  <c r="R231" i="56"/>
  <c r="S231" i="57"/>
  <c r="Q231" i="56"/>
  <c r="R231" i="57"/>
  <c r="Q231" i="57"/>
  <c r="S231" i="25"/>
  <c r="Q231" i="25"/>
  <c r="R231" i="25"/>
  <c r="T357" i="25"/>
  <c r="I354" i="25" s="1"/>
  <c r="T357" i="62"/>
  <c r="I354" i="62" s="1"/>
  <c r="S357" i="62"/>
  <c r="R357" i="62"/>
  <c r="Q357" i="62"/>
  <c r="S357" i="61"/>
  <c r="Q357" i="61"/>
  <c r="T357" i="61"/>
  <c r="I354" i="61" s="1"/>
  <c r="R357" i="61"/>
  <c r="T357" i="60"/>
  <c r="I354" i="60" s="1"/>
  <c r="S357" i="60"/>
  <c r="Q357" i="60"/>
  <c r="R357" i="60"/>
  <c r="Q357" i="59"/>
  <c r="T357" i="59"/>
  <c r="I354" i="59" s="1"/>
  <c r="S357" i="59"/>
  <c r="R357" i="59"/>
  <c r="T357" i="58"/>
  <c r="I354" i="58" s="1"/>
  <c r="S357" i="58"/>
  <c r="R357" i="57"/>
  <c r="Q357" i="57"/>
  <c r="R357" i="58"/>
  <c r="Q357" i="58"/>
  <c r="R357" i="56"/>
  <c r="Q357" i="56"/>
  <c r="T357" i="57"/>
  <c r="I354" i="57" s="1"/>
  <c r="S357" i="57"/>
  <c r="T357" i="56"/>
  <c r="I354" i="56" s="1"/>
  <c r="S357" i="56"/>
  <c r="R357" i="25"/>
  <c r="Q357" i="25"/>
  <c r="S357" i="25"/>
  <c r="G547" i="61"/>
  <c r="F318" i="62"/>
  <c r="H472" i="59"/>
  <c r="U203" i="60"/>
  <c r="E470" i="62"/>
  <c r="E396" i="62"/>
  <c r="E546" i="62"/>
  <c r="E396" i="61"/>
  <c r="E470" i="61"/>
  <c r="U399" i="61"/>
  <c r="U245" i="61"/>
  <c r="V420" i="60"/>
  <c r="E396" i="60"/>
  <c r="U346" i="60"/>
  <c r="U17" i="60"/>
  <c r="E546" i="60"/>
  <c r="E470" i="60"/>
  <c r="U448" i="60"/>
  <c r="E396" i="59"/>
  <c r="U346" i="59"/>
  <c r="E470" i="59"/>
  <c r="U399" i="59"/>
  <c r="E319" i="59"/>
  <c r="U399" i="58"/>
  <c r="E470" i="58"/>
  <c r="E396" i="58"/>
  <c r="E319" i="58"/>
  <c r="U17" i="58"/>
  <c r="E546" i="58"/>
  <c r="E396" i="57"/>
  <c r="U17" i="57"/>
  <c r="U275" i="57"/>
  <c r="U427" i="57"/>
  <c r="U406" i="57"/>
  <c r="E546" i="57"/>
  <c r="U482" i="57"/>
  <c r="U420" i="57"/>
  <c r="U101" i="56"/>
  <c r="E470" i="56"/>
  <c r="U455" i="56"/>
  <c r="U353" i="56"/>
  <c r="E396" i="56"/>
  <c r="U17" i="56"/>
  <c r="V482" i="56"/>
  <c r="V381" i="56"/>
  <c r="L480" i="55"/>
  <c r="R479" i="25"/>
  <c r="I476" i="25" s="1"/>
  <c r="B478" i="25"/>
  <c r="C478" i="25"/>
  <c r="O479" i="25"/>
  <c r="P479" i="25"/>
  <c r="Q479" i="25"/>
  <c r="L536" i="55"/>
  <c r="O535" i="25"/>
  <c r="C534" i="25"/>
  <c r="R535" i="25"/>
  <c r="I532" i="25" s="1"/>
  <c r="B534" i="25"/>
  <c r="Q535" i="25"/>
  <c r="P535" i="25"/>
  <c r="L529" i="55"/>
  <c r="Q528" i="25"/>
  <c r="B527" i="25"/>
  <c r="P528" i="25"/>
  <c r="O528" i="25"/>
  <c r="C527" i="25"/>
  <c r="R528" i="25"/>
  <c r="I525" i="25" s="1"/>
  <c r="L610" i="55"/>
  <c r="E609" i="25"/>
  <c r="C609" i="25"/>
  <c r="I609" i="25"/>
  <c r="H609" i="25"/>
  <c r="G609" i="25"/>
  <c r="F609" i="25"/>
  <c r="L648" i="55"/>
  <c r="G647" i="25"/>
  <c r="F647" i="25"/>
  <c r="E647" i="25"/>
  <c r="C647" i="25"/>
  <c r="I647" i="25"/>
  <c r="H647" i="25"/>
  <c r="L494" i="55"/>
  <c r="R493" i="25"/>
  <c r="I490" i="25" s="1"/>
  <c r="Q493" i="25"/>
  <c r="P493" i="25"/>
  <c r="O493" i="25"/>
  <c r="C492" i="25"/>
  <c r="B492" i="25"/>
  <c r="Q466" i="25"/>
  <c r="T466" i="25"/>
  <c r="I463" i="25" s="1"/>
  <c r="S466" i="25"/>
  <c r="R466" i="25"/>
  <c r="Q445" i="25"/>
  <c r="T445" i="25"/>
  <c r="I442" i="25" s="1"/>
  <c r="S445" i="25"/>
  <c r="R445" i="25"/>
  <c r="Q459" i="25"/>
  <c r="T459" i="25"/>
  <c r="I456" i="25" s="1"/>
  <c r="S459" i="25"/>
  <c r="R459" i="25"/>
  <c r="L501" i="55"/>
  <c r="Q500" i="25"/>
  <c r="P500" i="25"/>
  <c r="O500" i="25"/>
  <c r="C499" i="25"/>
  <c r="B499" i="25"/>
  <c r="R500" i="25"/>
  <c r="I497" i="25" s="1"/>
  <c r="L543" i="55"/>
  <c r="C541" i="25"/>
  <c r="B541" i="25"/>
  <c r="R542" i="25"/>
  <c r="I539" i="25" s="1"/>
  <c r="Q542" i="25"/>
  <c r="P542" i="25"/>
  <c r="O542" i="25"/>
  <c r="L487" i="55"/>
  <c r="C485" i="25"/>
  <c r="B485" i="25"/>
  <c r="R486" i="25"/>
  <c r="I483" i="25" s="1"/>
  <c r="Q486" i="25"/>
  <c r="P486" i="25"/>
  <c r="O486" i="25"/>
  <c r="L508" i="55"/>
  <c r="O507" i="25"/>
  <c r="C506" i="25"/>
  <c r="B506" i="25"/>
  <c r="R507" i="25"/>
  <c r="I504" i="25" s="1"/>
  <c r="Q507" i="25"/>
  <c r="P507" i="25"/>
  <c r="L598" i="55"/>
  <c r="E597" i="25"/>
  <c r="F597" i="25"/>
  <c r="G597" i="25"/>
  <c r="H597" i="25"/>
  <c r="I597" i="25"/>
  <c r="C597" i="25"/>
  <c r="Q438" i="25"/>
  <c r="T438" i="25"/>
  <c r="I435" i="25" s="1"/>
  <c r="S438" i="25"/>
  <c r="R438" i="25"/>
  <c r="Q452" i="25"/>
  <c r="T452" i="25"/>
  <c r="I449" i="25" s="1"/>
  <c r="S452" i="25"/>
  <c r="R452" i="25"/>
  <c r="L515" i="55"/>
  <c r="R514" i="25"/>
  <c r="I511" i="25" s="1"/>
  <c r="Q514" i="25"/>
  <c r="P514" i="25"/>
  <c r="C513" i="25"/>
  <c r="O514" i="25"/>
  <c r="B513" i="25"/>
  <c r="L522" i="55"/>
  <c r="R521" i="25"/>
  <c r="I518" i="25" s="1"/>
  <c r="Q521" i="25"/>
  <c r="C520" i="25"/>
  <c r="P521" i="25"/>
  <c r="B520" i="25"/>
  <c r="O521" i="25"/>
  <c r="Q424" i="25"/>
  <c r="T424" i="25"/>
  <c r="I421" i="25" s="1"/>
  <c r="S424" i="25"/>
  <c r="R424" i="25"/>
  <c r="Q431" i="25"/>
  <c r="T431" i="25"/>
  <c r="I428" i="25" s="1"/>
  <c r="S431" i="25"/>
  <c r="R431" i="25"/>
  <c r="L635" i="55"/>
  <c r="H634" i="25"/>
  <c r="G634" i="25"/>
  <c r="F634" i="25"/>
  <c r="E634" i="25"/>
  <c r="C634" i="25"/>
  <c r="I634" i="25"/>
  <c r="U534" i="52"/>
  <c r="E542" i="52"/>
  <c r="J569" i="55"/>
  <c r="F395" i="55"/>
  <c r="F319" i="55"/>
  <c r="Z561" i="55"/>
  <c r="E546" i="55"/>
  <c r="H573" i="55"/>
  <c r="E573" i="55"/>
  <c r="F573" i="55"/>
  <c r="E395" i="55"/>
  <c r="E542" i="54"/>
  <c r="U527" i="54"/>
  <c r="U247" i="54"/>
  <c r="E466" i="54"/>
  <c r="E392" i="54"/>
  <c r="U492" i="53"/>
  <c r="U506" i="53"/>
  <c r="U499" i="53"/>
  <c r="U416" i="53"/>
  <c r="U409" i="53"/>
  <c r="U527" i="53"/>
  <c r="U485" i="53"/>
  <c r="E315" i="53"/>
  <c r="U13" i="53"/>
  <c r="E392" i="53"/>
  <c r="E392" i="52"/>
  <c r="E466" i="52"/>
  <c r="E315" i="52"/>
  <c r="U13" i="52"/>
  <c r="E466" i="51"/>
  <c r="U520" i="51"/>
  <c r="E315" i="51"/>
  <c r="U13" i="51"/>
  <c r="U527" i="51"/>
  <c r="U506" i="51"/>
  <c r="E392" i="51"/>
  <c r="U67" i="50"/>
  <c r="U91" i="50"/>
  <c r="E466" i="50"/>
  <c r="U458" i="50"/>
  <c r="U13" i="50"/>
  <c r="U520" i="50"/>
  <c r="E542" i="50"/>
  <c r="E392" i="50"/>
  <c r="U363" i="50"/>
  <c r="E542" i="49"/>
  <c r="U506" i="49"/>
  <c r="U409" i="49"/>
  <c r="U416" i="49"/>
  <c r="U241" i="49"/>
  <c r="U79" i="49"/>
  <c r="U13" i="49"/>
  <c r="U289" i="49"/>
  <c r="U349" i="49"/>
  <c r="E392" i="49"/>
  <c r="U402" i="49"/>
  <c r="U157" i="48"/>
  <c r="U13" i="48"/>
  <c r="E466" i="48"/>
  <c r="U395" i="48"/>
  <c r="E542" i="48"/>
  <c r="U506" i="48"/>
  <c r="E392" i="48"/>
  <c r="U235" i="48"/>
  <c r="E14" i="21"/>
  <c r="B3" i="42"/>
  <c r="H68" i="59" l="1"/>
  <c r="H69" i="59" s="1"/>
  <c r="H104" i="56"/>
  <c r="H146" i="57"/>
  <c r="H90" i="59"/>
  <c r="H91" i="59" s="1"/>
  <c r="H26" i="56"/>
  <c r="H27" i="56" s="1"/>
  <c r="H188" i="58"/>
  <c r="H466" i="59"/>
  <c r="H467" i="59" s="1"/>
  <c r="H90" i="60"/>
  <c r="H91" i="60" s="1"/>
  <c r="H93" i="60" s="1"/>
  <c r="X89" i="60" s="1"/>
  <c r="H68" i="58"/>
  <c r="H69" i="58" s="1"/>
  <c r="H264" i="60"/>
  <c r="H265" i="60" s="1"/>
  <c r="H267" i="60" s="1"/>
  <c r="H126" i="58"/>
  <c r="H127" i="58" s="1"/>
  <c r="H129" i="58" s="1"/>
  <c r="H224" i="62"/>
  <c r="H225" i="62" s="1"/>
  <c r="X221" i="62" s="1"/>
  <c r="H152" i="57"/>
  <c r="H284" i="59"/>
  <c r="H188" i="59"/>
  <c r="H392" i="61"/>
  <c r="H393" i="61" s="1"/>
  <c r="H108" i="62"/>
  <c r="H109" i="62" s="1"/>
  <c r="J391" i="55"/>
  <c r="J392" i="55" s="1"/>
  <c r="J259" i="55"/>
  <c r="J260" i="55" s="1"/>
  <c r="W149" i="60"/>
  <c r="J217" i="55"/>
  <c r="J218" i="55" s="1"/>
  <c r="G372" i="62"/>
  <c r="G303" i="58"/>
  <c r="W299" i="58" s="1"/>
  <c r="H486" i="61"/>
  <c r="H487" i="61" s="1"/>
  <c r="H521" i="56"/>
  <c r="H522" i="56" s="1"/>
  <c r="H512" i="59"/>
  <c r="H513" i="59" s="1"/>
  <c r="X510" i="59" s="1"/>
  <c r="H156" i="25"/>
  <c r="H157" i="25" s="1"/>
  <c r="H159" i="25" s="1"/>
  <c r="H216" i="60"/>
  <c r="H217" i="60" s="1"/>
  <c r="H219" i="60" s="1"/>
  <c r="H20" i="60"/>
  <c r="H21" i="60" s="1"/>
  <c r="H254" i="62"/>
  <c r="H255" i="62" s="1"/>
  <c r="X251" i="62" s="1"/>
  <c r="H312" i="62"/>
  <c r="H313" i="62" s="1"/>
  <c r="H315" i="62" s="1"/>
  <c r="X311" i="62" s="1"/>
  <c r="H236" i="61"/>
  <c r="H237" i="61" s="1"/>
  <c r="X233" i="61" s="1"/>
  <c r="I23" i="59"/>
  <c r="I26" i="59" s="1"/>
  <c r="H200" i="59"/>
  <c r="H201" i="59" s="1"/>
  <c r="H228" i="60"/>
  <c r="H229" i="60" s="1"/>
  <c r="H231" i="60" s="1"/>
  <c r="H164" i="62"/>
  <c r="H165" i="62" s="1"/>
  <c r="X161" i="62" s="1"/>
  <c r="W59" i="62"/>
  <c r="H533" i="59"/>
  <c r="H534" i="59" s="1"/>
  <c r="H536" i="59" s="1"/>
  <c r="H26" i="62"/>
  <c r="H27" i="62" s="1"/>
  <c r="H254" i="59"/>
  <c r="H278" i="57"/>
  <c r="H279" i="57" s="1"/>
  <c r="H20" i="61"/>
  <c r="H21" i="61" s="1"/>
  <c r="X17" i="61" s="1"/>
  <c r="H479" i="58"/>
  <c r="H480" i="58" s="1"/>
  <c r="H174" i="25"/>
  <c r="H175" i="25" s="1"/>
  <c r="H177" i="25" s="1"/>
  <c r="H90" i="25"/>
  <c r="H91" i="25" s="1"/>
  <c r="H93" i="25" s="1"/>
  <c r="H56" i="56"/>
  <c r="H57" i="56" s="1"/>
  <c r="H42" i="59"/>
  <c r="H43" i="59" s="1"/>
  <c r="H45" i="59" s="1"/>
  <c r="X41" i="59" s="1"/>
  <c r="H376" i="58"/>
  <c r="H377" i="58" s="1"/>
  <c r="H379" i="58" s="1"/>
  <c r="H484" i="60"/>
  <c r="H485" i="60" s="1"/>
  <c r="H487" i="60" s="1"/>
  <c r="W77" i="61"/>
  <c r="H350" i="62"/>
  <c r="H351" i="62" s="1"/>
  <c r="H158" i="62"/>
  <c r="H159" i="62" s="1"/>
  <c r="H212" i="60"/>
  <c r="H213" i="60" s="1"/>
  <c r="H302" i="61"/>
  <c r="G147" i="62"/>
  <c r="W143" i="62" s="1"/>
  <c r="W227" i="56"/>
  <c r="H334" i="61"/>
  <c r="H335" i="61" s="1"/>
  <c r="H337" i="61" s="1"/>
  <c r="W346" i="60"/>
  <c r="H246" i="62"/>
  <c r="H247" i="62" s="1"/>
  <c r="H249" i="62" s="1"/>
  <c r="W475" i="59"/>
  <c r="H491" i="61"/>
  <c r="H492" i="61" s="1"/>
  <c r="X489" i="61" s="1"/>
  <c r="H74" i="56"/>
  <c r="H75" i="56" s="1"/>
  <c r="H248" i="61"/>
  <c r="H249" i="61" s="1"/>
  <c r="H122" i="58"/>
  <c r="H123" i="58" s="1"/>
  <c r="H422" i="56"/>
  <c r="H423" i="56" s="1"/>
  <c r="H425" i="56" s="1"/>
  <c r="H210" i="59"/>
  <c r="H211" i="59" s="1"/>
  <c r="H213" i="59" s="1"/>
  <c r="H20" i="56"/>
  <c r="H21" i="56" s="1"/>
  <c r="G123" i="61"/>
  <c r="W119" i="61" s="1"/>
  <c r="H357" i="60"/>
  <c r="H358" i="60" s="1"/>
  <c r="H479" i="56"/>
  <c r="H480" i="56" s="1"/>
  <c r="H38" i="58"/>
  <c r="H39" i="58" s="1"/>
  <c r="H230" i="58"/>
  <c r="H231" i="58" s="1"/>
  <c r="X227" i="58" s="1"/>
  <c r="H224" i="59"/>
  <c r="H225" i="59" s="1"/>
  <c r="X221" i="59" s="1"/>
  <c r="G165" i="62"/>
  <c r="W161" i="62" s="1"/>
  <c r="H50" i="61"/>
  <c r="H51" i="61" s="1"/>
  <c r="X47" i="61" s="1"/>
  <c r="H210" i="62"/>
  <c r="H211" i="62" s="1"/>
  <c r="H213" i="62" s="1"/>
  <c r="X209" i="62" s="1"/>
  <c r="H24" i="57"/>
  <c r="H25" i="57" s="1"/>
  <c r="H27" i="57" s="1"/>
  <c r="X23" i="57" s="1"/>
  <c r="H140" i="62"/>
  <c r="H141" i="62" s="1"/>
  <c r="H32" i="58"/>
  <c r="H33" i="58" s="1"/>
  <c r="X29" i="58" s="1"/>
  <c r="H80" i="61"/>
  <c r="H81" i="61" s="1"/>
  <c r="H385" i="57"/>
  <c r="H386" i="57" s="1"/>
  <c r="H182" i="25"/>
  <c r="H183" i="25" s="1"/>
  <c r="H156" i="61"/>
  <c r="H157" i="61" s="1"/>
  <c r="H159" i="61" s="1"/>
  <c r="H104" i="61"/>
  <c r="H105" i="61" s="1"/>
  <c r="H120" i="25"/>
  <c r="H121" i="25" s="1"/>
  <c r="H123" i="25" s="1"/>
  <c r="H80" i="56"/>
  <c r="H81" i="56" s="1"/>
  <c r="X77" i="56" s="1"/>
  <c r="G297" i="60"/>
  <c r="W293" i="60" s="1"/>
  <c r="H341" i="58"/>
  <c r="H342" i="58" s="1"/>
  <c r="H344" i="58" s="1"/>
  <c r="H224" i="57"/>
  <c r="H225" i="57" s="1"/>
  <c r="X221" i="57" s="1"/>
  <c r="H236" i="25"/>
  <c r="H237" i="25" s="1"/>
  <c r="H32" i="62"/>
  <c r="H33" i="62" s="1"/>
  <c r="H36" i="62"/>
  <c r="H37" i="62" s="1"/>
  <c r="H39" i="62" s="1"/>
  <c r="X35" i="62" s="1"/>
  <c r="H164" i="58"/>
  <c r="H165" i="58" s="1"/>
  <c r="X161" i="58" s="1"/>
  <c r="H246" i="59"/>
  <c r="H247" i="59" s="1"/>
  <c r="H249" i="59" s="1"/>
  <c r="H341" i="25"/>
  <c r="H342" i="25" s="1"/>
  <c r="H344" i="25" s="1"/>
  <c r="H266" i="59"/>
  <c r="H267" i="59" s="1"/>
  <c r="X263" i="59" s="1"/>
  <c r="H242" i="57"/>
  <c r="H243" i="57" s="1"/>
  <c r="X239" i="57" s="1"/>
  <c r="H246" i="25"/>
  <c r="H247" i="25" s="1"/>
  <c r="H249" i="25" s="1"/>
  <c r="H224" i="60"/>
  <c r="H225" i="60" s="1"/>
  <c r="I420" i="25"/>
  <c r="I422" i="25" s="1"/>
  <c r="I423" i="25" s="1"/>
  <c r="W462" i="62"/>
  <c r="H350" i="57"/>
  <c r="H351" i="57" s="1"/>
  <c r="H314" i="61"/>
  <c r="H315" i="61" s="1"/>
  <c r="H284" i="25"/>
  <c r="H285" i="25" s="1"/>
  <c r="H364" i="57"/>
  <c r="H365" i="57" s="1"/>
  <c r="H392" i="56"/>
  <c r="H393" i="56" s="1"/>
  <c r="H278" i="60"/>
  <c r="H279" i="60" s="1"/>
  <c r="H54" i="61"/>
  <c r="H55" i="61" s="1"/>
  <c r="H57" i="61" s="1"/>
  <c r="X53" i="61" s="1"/>
  <c r="H50" i="59"/>
  <c r="H51" i="59" s="1"/>
  <c r="H294" i="57"/>
  <c r="H295" i="57" s="1"/>
  <c r="H78" i="58"/>
  <c r="H79" i="58" s="1"/>
  <c r="H81" i="58" s="1"/>
  <c r="I131" i="59"/>
  <c r="I134" i="59" s="1"/>
  <c r="H507" i="61"/>
  <c r="X503" i="61" s="1"/>
  <c r="H408" i="61"/>
  <c r="H409" i="61" s="1"/>
  <c r="H411" i="61" s="1"/>
  <c r="W53" i="58"/>
  <c r="W257" i="56"/>
  <c r="H126" i="62"/>
  <c r="H127" i="62" s="1"/>
  <c r="H129" i="62" s="1"/>
  <c r="X125" i="62" s="1"/>
  <c r="H200" i="60"/>
  <c r="H201" i="60" s="1"/>
  <c r="W448" i="58"/>
  <c r="H507" i="25"/>
  <c r="H508" i="25" s="1"/>
  <c r="G344" i="58"/>
  <c r="I209" i="56"/>
  <c r="W29" i="62"/>
  <c r="H90" i="62"/>
  <c r="H91" i="62" s="1"/>
  <c r="H93" i="62" s="1"/>
  <c r="X89" i="62" s="1"/>
  <c r="H306" i="62"/>
  <c r="H307" i="62" s="1"/>
  <c r="H309" i="62" s="1"/>
  <c r="X305" i="62" s="1"/>
  <c r="H144" i="61"/>
  <c r="H145" i="61" s="1"/>
  <c r="H147" i="61" s="1"/>
  <c r="X143" i="61" s="1"/>
  <c r="H278" i="61"/>
  <c r="H279" i="61" s="1"/>
  <c r="X275" i="61" s="1"/>
  <c r="H296" i="59"/>
  <c r="H297" i="59" s="1"/>
  <c r="H102" i="57"/>
  <c r="H103" i="57" s="1"/>
  <c r="H105" i="57" s="1"/>
  <c r="I275" i="25"/>
  <c r="I278" i="25" s="1"/>
  <c r="W510" i="59"/>
  <c r="I137" i="62"/>
  <c r="I138" i="62" s="1"/>
  <c r="I139" i="62" s="1"/>
  <c r="I185" i="60"/>
  <c r="I186" i="60" s="1"/>
  <c r="I187" i="60" s="1"/>
  <c r="I203" i="59"/>
  <c r="I206" i="59" s="1"/>
  <c r="I59" i="61"/>
  <c r="I62" i="61" s="1"/>
  <c r="H296" i="56"/>
  <c r="H297" i="56" s="1"/>
  <c r="X293" i="56" s="1"/>
  <c r="H236" i="60"/>
  <c r="H237" i="60" s="1"/>
  <c r="H74" i="25"/>
  <c r="H75" i="25" s="1"/>
  <c r="G81" i="60"/>
  <c r="W77" i="60" s="1"/>
  <c r="H401" i="56"/>
  <c r="H402" i="56" s="1"/>
  <c r="H404" i="56" s="1"/>
  <c r="H260" i="25"/>
  <c r="H261" i="25" s="1"/>
  <c r="I299" i="61"/>
  <c r="I300" i="61" s="1"/>
  <c r="I301" i="61" s="1"/>
  <c r="H144" i="56"/>
  <c r="H145" i="56" s="1"/>
  <c r="H147" i="56" s="1"/>
  <c r="X143" i="56" s="1"/>
  <c r="G379" i="60"/>
  <c r="H278" i="62"/>
  <c r="H279" i="62" s="1"/>
  <c r="G285" i="57"/>
  <c r="W281" i="57" s="1"/>
  <c r="G201" i="57"/>
  <c r="W197" i="57" s="1"/>
  <c r="H212" i="58"/>
  <c r="H213" i="58" s="1"/>
  <c r="X209" i="58" s="1"/>
  <c r="G543" i="59"/>
  <c r="G460" i="62"/>
  <c r="H296" i="25"/>
  <c r="H297" i="25" s="1"/>
  <c r="H90" i="56"/>
  <c r="H91" i="56" s="1"/>
  <c r="H93" i="56" s="1"/>
  <c r="H365" i="62"/>
  <c r="H392" i="62"/>
  <c r="H393" i="62" s="1"/>
  <c r="H176" i="58"/>
  <c r="H177" i="58" s="1"/>
  <c r="X173" i="58" s="1"/>
  <c r="H236" i="59"/>
  <c r="H237" i="59" s="1"/>
  <c r="X233" i="59" s="1"/>
  <c r="H114" i="61"/>
  <c r="H115" i="61" s="1"/>
  <c r="H117" i="61" s="1"/>
  <c r="H282" i="62"/>
  <c r="H283" i="62" s="1"/>
  <c r="H285" i="62" s="1"/>
  <c r="I41" i="59"/>
  <c r="I42" i="59" s="1"/>
  <c r="I43" i="59" s="1"/>
  <c r="I125" i="25"/>
  <c r="I128" i="25" s="1"/>
  <c r="H164" i="56"/>
  <c r="H165" i="56" s="1"/>
  <c r="X161" i="56" s="1"/>
  <c r="I77" i="57"/>
  <c r="I78" i="57" s="1"/>
  <c r="I79" i="57" s="1"/>
  <c r="I251" i="61"/>
  <c r="I252" i="61" s="1"/>
  <c r="I253" i="61" s="1"/>
  <c r="I137" i="58"/>
  <c r="I140" i="58" s="1"/>
  <c r="I257" i="60"/>
  <c r="I260" i="60" s="1"/>
  <c r="H258" i="58"/>
  <c r="H259" i="58" s="1"/>
  <c r="H261" i="58" s="1"/>
  <c r="H312" i="59"/>
  <c r="H313" i="59" s="1"/>
  <c r="H315" i="59" s="1"/>
  <c r="X311" i="59" s="1"/>
  <c r="H164" i="61"/>
  <c r="H165" i="61" s="1"/>
  <c r="X161" i="61" s="1"/>
  <c r="H236" i="57"/>
  <c r="H237" i="57" s="1"/>
  <c r="X233" i="57" s="1"/>
  <c r="H236" i="58"/>
  <c r="H237" i="58" s="1"/>
  <c r="X233" i="58" s="1"/>
  <c r="H218" i="59"/>
  <c r="H219" i="59" s="1"/>
  <c r="H314" i="58"/>
  <c r="H315" i="58" s="1"/>
  <c r="X311" i="58" s="1"/>
  <c r="H204" i="60"/>
  <c r="H205" i="60" s="1"/>
  <c r="H207" i="60" s="1"/>
  <c r="X203" i="60" s="1"/>
  <c r="H60" i="57"/>
  <c r="H61" i="57" s="1"/>
  <c r="H63" i="57" s="1"/>
  <c r="H210" i="57"/>
  <c r="H211" i="57" s="1"/>
  <c r="H213" i="57" s="1"/>
  <c r="H102" i="60"/>
  <c r="H103" i="60" s="1"/>
  <c r="H105" i="60" s="1"/>
  <c r="H334" i="57"/>
  <c r="H335" i="57" s="1"/>
  <c r="H337" i="57" s="1"/>
  <c r="I475" i="60"/>
  <c r="I477" i="60" s="1"/>
  <c r="I478" i="60" s="1"/>
  <c r="I101" i="57"/>
  <c r="I104" i="57" s="1"/>
  <c r="H120" i="59"/>
  <c r="H121" i="59" s="1"/>
  <c r="H123" i="59" s="1"/>
  <c r="X119" i="59" s="1"/>
  <c r="H450" i="62"/>
  <c r="H451" i="62" s="1"/>
  <c r="H453" i="62" s="1"/>
  <c r="G183" i="57"/>
  <c r="W179" i="57" s="1"/>
  <c r="G189" i="57"/>
  <c r="W185" i="57" s="1"/>
  <c r="H355" i="58"/>
  <c r="H356" i="58" s="1"/>
  <c r="H290" i="25"/>
  <c r="H291" i="25" s="1"/>
  <c r="H248" i="56"/>
  <c r="H249" i="56" s="1"/>
  <c r="H290" i="56"/>
  <c r="H291" i="56" s="1"/>
  <c r="H212" i="61"/>
  <c r="H213" i="61" s="1"/>
  <c r="H246" i="57"/>
  <c r="H247" i="57" s="1"/>
  <c r="H249" i="57" s="1"/>
  <c r="H258" i="61"/>
  <c r="H259" i="61" s="1"/>
  <c r="H261" i="61" s="1"/>
  <c r="H114" i="58"/>
  <c r="H115" i="58" s="1"/>
  <c r="H117" i="58" s="1"/>
  <c r="H260" i="56"/>
  <c r="H261" i="56" s="1"/>
  <c r="H350" i="56"/>
  <c r="X346" i="56" s="1"/>
  <c r="H108" i="56"/>
  <c r="H109" i="56" s="1"/>
  <c r="H111" i="56" s="1"/>
  <c r="X107" i="56" s="1"/>
  <c r="G309" i="62"/>
  <c r="W305" i="62" s="1"/>
  <c r="G141" i="62"/>
  <c r="G344" i="57"/>
  <c r="G480" i="61"/>
  <c r="H80" i="60"/>
  <c r="H81" i="60" s="1"/>
  <c r="H158" i="56"/>
  <c r="H159" i="56" s="1"/>
  <c r="I311" i="62"/>
  <c r="I314" i="62" s="1"/>
  <c r="H128" i="59"/>
  <c r="H129" i="59" s="1"/>
  <c r="X125" i="59" s="1"/>
  <c r="G529" i="60"/>
  <c r="G105" i="61"/>
  <c r="W101" i="61" s="1"/>
  <c r="H108" i="58"/>
  <c r="H109" i="58" s="1"/>
  <c r="H111" i="58" s="1"/>
  <c r="H378" i="25"/>
  <c r="H379" i="25" s="1"/>
  <c r="I299" i="25"/>
  <c r="I300" i="25" s="1"/>
  <c r="I301" i="25" s="1"/>
  <c r="I215" i="57"/>
  <c r="I216" i="57" s="1"/>
  <c r="I217" i="57" s="1"/>
  <c r="I125" i="58"/>
  <c r="I126" i="58" s="1"/>
  <c r="I127" i="58" s="1"/>
  <c r="I161" i="59"/>
  <c r="I162" i="59" s="1"/>
  <c r="I163" i="59" s="1"/>
  <c r="H540" i="58"/>
  <c r="H541" i="58" s="1"/>
  <c r="H543" i="58" s="1"/>
  <c r="G425" i="59"/>
  <c r="G75" i="60"/>
  <c r="W71" i="60" s="1"/>
  <c r="H74" i="57"/>
  <c r="H75" i="57" s="1"/>
  <c r="H357" i="62"/>
  <c r="H358" i="62" s="1"/>
  <c r="G75" i="57"/>
  <c r="G393" i="59"/>
  <c r="G213" i="56"/>
  <c r="H392" i="59"/>
  <c r="H393" i="59" s="1"/>
  <c r="H20" i="25"/>
  <c r="H21" i="25" s="1"/>
  <c r="G315" i="60"/>
  <c r="G27" i="62"/>
  <c r="W23" i="62" s="1"/>
  <c r="I149" i="58"/>
  <c r="I150" i="58" s="1"/>
  <c r="I151" i="58" s="1"/>
  <c r="I305" i="62"/>
  <c r="I306" i="62" s="1"/>
  <c r="I307" i="62" s="1"/>
  <c r="W257" i="58"/>
  <c r="G529" i="56"/>
  <c r="H343" i="61"/>
  <c r="H344" i="61" s="1"/>
  <c r="H246" i="58"/>
  <c r="H247" i="58" s="1"/>
  <c r="H249" i="58" s="1"/>
  <c r="H254" i="25"/>
  <c r="H255" i="25" s="1"/>
  <c r="I125" i="56"/>
  <c r="I126" i="56" s="1"/>
  <c r="I127" i="56" s="1"/>
  <c r="I125" i="60"/>
  <c r="I126" i="60" s="1"/>
  <c r="I127" i="60" s="1"/>
  <c r="I281" i="56"/>
  <c r="I284" i="56" s="1"/>
  <c r="I281" i="60"/>
  <c r="I287" i="60"/>
  <c r="I290" i="60" s="1"/>
  <c r="I221" i="60"/>
  <c r="I222" i="60" s="1"/>
  <c r="I223" i="60" s="1"/>
  <c r="W510" i="58"/>
  <c r="G501" i="56"/>
  <c r="H182" i="56"/>
  <c r="H183" i="56" s="1"/>
  <c r="H450" i="25"/>
  <c r="H451" i="25" s="1"/>
  <c r="H453" i="25" s="1"/>
  <c r="G372" i="61"/>
  <c r="G273" i="60"/>
  <c r="W269" i="60" s="1"/>
  <c r="W503" i="56"/>
  <c r="G243" i="56"/>
  <c r="W239" i="56" s="1"/>
  <c r="G453" i="57"/>
  <c r="G337" i="62"/>
  <c r="W339" i="61"/>
  <c r="G159" i="62"/>
  <c r="W155" i="62" s="1"/>
  <c r="W332" i="59"/>
  <c r="G285" i="60"/>
  <c r="G39" i="62"/>
  <c r="W35" i="62" s="1"/>
  <c r="G453" i="60"/>
  <c r="G267" i="58"/>
  <c r="W263" i="58" s="1"/>
  <c r="H222" i="56"/>
  <c r="H223" i="56" s="1"/>
  <c r="H225" i="56" s="1"/>
  <c r="G93" i="60"/>
  <c r="G432" i="58"/>
  <c r="G467" i="60"/>
  <c r="G231" i="60"/>
  <c r="G315" i="61"/>
  <c r="W311" i="61" s="1"/>
  <c r="G460" i="59"/>
  <c r="G177" i="58"/>
  <c r="W173" i="58" s="1"/>
  <c r="G255" i="59"/>
  <c r="W251" i="59" s="1"/>
  <c r="G393" i="57"/>
  <c r="G425" i="56"/>
  <c r="G69" i="57"/>
  <c r="G337" i="60"/>
  <c r="W388" i="56"/>
  <c r="W441" i="58"/>
  <c r="H260" i="57"/>
  <c r="H261" i="57" s="1"/>
  <c r="H20" i="58"/>
  <c r="H21" i="58" s="1"/>
  <c r="H336" i="59"/>
  <c r="H337" i="59" s="1"/>
  <c r="I155" i="58"/>
  <c r="I158" i="58" s="1"/>
  <c r="I325" i="57"/>
  <c r="I327" i="57" s="1"/>
  <c r="I328" i="57" s="1"/>
  <c r="G69" i="61"/>
  <c r="G337" i="58"/>
  <c r="G219" i="62"/>
  <c r="W215" i="62" s="1"/>
  <c r="H230" i="57"/>
  <c r="H231" i="57" s="1"/>
  <c r="G225" i="56"/>
  <c r="G129" i="61"/>
  <c r="W125" i="61" s="1"/>
  <c r="H152" i="25"/>
  <c r="H153" i="25" s="1"/>
  <c r="H452" i="59"/>
  <c r="H453" i="59" s="1"/>
  <c r="I209" i="62"/>
  <c r="I210" i="62" s="1"/>
  <c r="I211" i="62" s="1"/>
  <c r="I203" i="58"/>
  <c r="I206" i="58" s="1"/>
  <c r="I203" i="62"/>
  <c r="I204" i="62" s="1"/>
  <c r="I205" i="62" s="1"/>
  <c r="I399" i="62"/>
  <c r="I401" i="62" s="1"/>
  <c r="I402" i="62" s="1"/>
  <c r="I173" i="59"/>
  <c r="I176" i="59" s="1"/>
  <c r="I263" i="59"/>
  <c r="I264" i="59" s="1"/>
  <c r="I265" i="59" s="1"/>
  <c r="I293" i="58"/>
  <c r="I294" i="58" s="1"/>
  <c r="I295" i="58" s="1"/>
  <c r="I29" i="57"/>
  <c r="I30" i="57" s="1"/>
  <c r="I31" i="57" s="1"/>
  <c r="I29" i="61"/>
  <c r="I30" i="61" s="1"/>
  <c r="I31" i="61" s="1"/>
  <c r="I71" i="59"/>
  <c r="I72" i="59" s="1"/>
  <c r="I73" i="59" s="1"/>
  <c r="I233" i="59"/>
  <c r="I234" i="59" s="1"/>
  <c r="I235" i="59" s="1"/>
  <c r="I281" i="58"/>
  <c r="I282" i="58" s="1"/>
  <c r="I283" i="58" s="1"/>
  <c r="G404" i="61"/>
  <c r="G105" i="57"/>
  <c r="H371" i="60"/>
  <c r="H372" i="60" s="1"/>
  <c r="H111" i="62"/>
  <c r="X107" i="62" s="1"/>
  <c r="H364" i="58"/>
  <c r="H365" i="58" s="1"/>
  <c r="H417" i="62"/>
  <c r="H418" i="62" s="1"/>
  <c r="I263" i="57"/>
  <c r="I264" i="57" s="1"/>
  <c r="I265" i="57" s="1"/>
  <c r="I71" i="57"/>
  <c r="I74" i="57" s="1"/>
  <c r="I191" i="60"/>
  <c r="I192" i="60" s="1"/>
  <c r="I193" i="60" s="1"/>
  <c r="I95" i="59"/>
  <c r="I96" i="59" s="1"/>
  <c r="I97" i="59" s="1"/>
  <c r="I406" i="58"/>
  <c r="I408" i="58" s="1"/>
  <c r="I409" i="58" s="1"/>
  <c r="I406" i="61"/>
  <c r="I408" i="61" s="1"/>
  <c r="I409" i="61" s="1"/>
  <c r="I17" i="56"/>
  <c r="I20" i="56" s="1"/>
  <c r="H528" i="56"/>
  <c r="H529" i="56" s="1"/>
  <c r="G249" i="59"/>
  <c r="G460" i="61"/>
  <c r="H168" i="59"/>
  <c r="H169" i="59" s="1"/>
  <c r="H171" i="59" s="1"/>
  <c r="H168" i="61"/>
  <c r="H169" i="61" s="1"/>
  <c r="H171" i="61" s="1"/>
  <c r="X167" i="61" s="1"/>
  <c r="G386" i="56"/>
  <c r="H355" i="25"/>
  <c r="H356" i="25" s="1"/>
  <c r="H358" i="25" s="1"/>
  <c r="H255" i="59"/>
  <c r="I35" i="58"/>
  <c r="I38" i="58" s="1"/>
  <c r="I107" i="60"/>
  <c r="I110" i="60" s="1"/>
  <c r="H20" i="62"/>
  <c r="H21" i="62" s="1"/>
  <c r="H242" i="61"/>
  <c r="H243" i="61" s="1"/>
  <c r="X239" i="61" s="1"/>
  <c r="H336" i="60"/>
  <c r="H337" i="60" s="1"/>
  <c r="W167" i="57"/>
  <c r="I167" i="60"/>
  <c r="I170" i="60" s="1"/>
  <c r="I191" i="56"/>
  <c r="I192" i="56" s="1"/>
  <c r="I193" i="56" s="1"/>
  <c r="I47" i="56"/>
  <c r="I50" i="56" s="1"/>
  <c r="I47" i="60"/>
  <c r="I48" i="60" s="1"/>
  <c r="I49" i="60" s="1"/>
  <c r="I462" i="58"/>
  <c r="I466" i="58" s="1"/>
  <c r="I89" i="60"/>
  <c r="I90" i="60" s="1"/>
  <c r="I91" i="60" s="1"/>
  <c r="G165" i="56"/>
  <c r="G243" i="62"/>
  <c r="G207" i="58"/>
  <c r="G432" i="60"/>
  <c r="H116" i="62"/>
  <c r="H117" i="62" s="1"/>
  <c r="X113" i="62" s="1"/>
  <c r="H302" i="58"/>
  <c r="H303" i="58" s="1"/>
  <c r="I197" i="25"/>
  <c r="I198" i="25" s="1"/>
  <c r="I199" i="25" s="1"/>
  <c r="H336" i="58"/>
  <c r="H337" i="58" s="1"/>
  <c r="I257" i="62"/>
  <c r="I258" i="62" s="1"/>
  <c r="I259" i="62" s="1"/>
  <c r="I161" i="57"/>
  <c r="I164" i="57" s="1"/>
  <c r="H194" i="56"/>
  <c r="H195" i="56" s="1"/>
  <c r="H36" i="59"/>
  <c r="H37" i="59" s="1"/>
  <c r="H39" i="59" s="1"/>
  <c r="X35" i="59" s="1"/>
  <c r="H44" i="61"/>
  <c r="H45" i="61" s="1"/>
  <c r="H108" i="60"/>
  <c r="H109" i="60" s="1"/>
  <c r="H111" i="60" s="1"/>
  <c r="H128" i="61"/>
  <c r="H129" i="61" s="1"/>
  <c r="X125" i="61" s="1"/>
  <c r="H146" i="58"/>
  <c r="H147" i="58" s="1"/>
  <c r="X143" i="58" s="1"/>
  <c r="H385" i="59"/>
  <c r="H386" i="59" s="1"/>
  <c r="I197" i="59"/>
  <c r="I198" i="59" s="1"/>
  <c r="I199" i="59" s="1"/>
  <c r="H156" i="57"/>
  <c r="H157" i="57" s="1"/>
  <c r="H159" i="57" s="1"/>
  <c r="X155" i="57" s="1"/>
  <c r="I215" i="58"/>
  <c r="I218" i="58" s="1"/>
  <c r="I185" i="62"/>
  <c r="I188" i="62" s="1"/>
  <c r="I269" i="61"/>
  <c r="I270" i="61" s="1"/>
  <c r="I271" i="61" s="1"/>
  <c r="I209" i="57"/>
  <c r="I210" i="57" s="1"/>
  <c r="I211" i="57" s="1"/>
  <c r="I203" i="57"/>
  <c r="I206" i="57" s="1"/>
  <c r="I448" i="58"/>
  <c r="I450" i="58" s="1"/>
  <c r="I451" i="58" s="1"/>
  <c r="I448" i="61"/>
  <c r="I452" i="61" s="1"/>
  <c r="I47" i="61"/>
  <c r="I48" i="61" s="1"/>
  <c r="I49" i="61" s="1"/>
  <c r="W203" i="56"/>
  <c r="H540" i="25"/>
  <c r="H541" i="25" s="1"/>
  <c r="H543" i="25" s="1"/>
  <c r="H26" i="61"/>
  <c r="H27" i="61" s="1"/>
  <c r="H198" i="61"/>
  <c r="H199" i="61" s="1"/>
  <c r="H201" i="61" s="1"/>
  <c r="I125" i="62"/>
  <c r="I128" i="62" s="1"/>
  <c r="I293" i="61"/>
  <c r="I294" i="61" s="1"/>
  <c r="I295" i="61" s="1"/>
  <c r="I29" i="56"/>
  <c r="I30" i="56" s="1"/>
  <c r="I31" i="56" s="1"/>
  <c r="I71" i="58"/>
  <c r="I72" i="58" s="1"/>
  <c r="I73" i="58" s="1"/>
  <c r="I233" i="62"/>
  <c r="I236" i="62" s="1"/>
  <c r="I53" i="58"/>
  <c r="I54" i="58" s="1"/>
  <c r="I55" i="58" s="1"/>
  <c r="I275" i="61"/>
  <c r="I276" i="61" s="1"/>
  <c r="I277" i="61" s="1"/>
  <c r="I41" i="56"/>
  <c r="I113" i="62"/>
  <c r="I114" i="62" s="1"/>
  <c r="I115" i="62" s="1"/>
  <c r="I161" i="61"/>
  <c r="I162" i="61" s="1"/>
  <c r="I163" i="61" s="1"/>
  <c r="W482" i="62"/>
  <c r="H514" i="56"/>
  <c r="H515" i="56" s="1"/>
  <c r="G460" i="58"/>
  <c r="G425" i="62"/>
  <c r="G111" i="57"/>
  <c r="H116" i="25"/>
  <c r="H117" i="25" s="1"/>
  <c r="H180" i="58"/>
  <c r="H181" i="58" s="1"/>
  <c r="H183" i="58" s="1"/>
  <c r="H228" i="25"/>
  <c r="H229" i="25" s="1"/>
  <c r="H231" i="25" s="1"/>
  <c r="H369" i="59"/>
  <c r="H370" i="59" s="1"/>
  <c r="H372" i="59" s="1"/>
  <c r="W374" i="60"/>
  <c r="H348" i="58"/>
  <c r="H349" i="58" s="1"/>
  <c r="H351" i="58" s="1"/>
  <c r="I455" i="25"/>
  <c r="I457" i="25" s="1"/>
  <c r="I458" i="25" s="1"/>
  <c r="I77" i="61"/>
  <c r="I78" i="61" s="1"/>
  <c r="I79" i="61" s="1"/>
  <c r="I346" i="56"/>
  <c r="I350" i="56" s="1"/>
  <c r="I65" i="58"/>
  <c r="I68" i="58" s="1"/>
  <c r="I65" i="62"/>
  <c r="I66" i="62" s="1"/>
  <c r="I67" i="62" s="1"/>
  <c r="I101" i="62"/>
  <c r="I102" i="62" s="1"/>
  <c r="I103" i="62" s="1"/>
  <c r="I215" i="61"/>
  <c r="I216" i="61" s="1"/>
  <c r="I217" i="61" s="1"/>
  <c r="I269" i="60"/>
  <c r="I270" i="60" s="1"/>
  <c r="I271" i="60" s="1"/>
  <c r="I510" i="57"/>
  <c r="I514" i="57" s="1"/>
  <c r="I59" i="57"/>
  <c r="I60" i="57" s="1"/>
  <c r="I61" i="57" s="1"/>
  <c r="I23" i="57"/>
  <c r="I24" i="57" s="1"/>
  <c r="I25" i="57" s="1"/>
  <c r="I23" i="61"/>
  <c r="I26" i="61" s="1"/>
  <c r="I119" i="57"/>
  <c r="I120" i="57" s="1"/>
  <c r="I121" i="57" s="1"/>
  <c r="I119" i="60"/>
  <c r="I120" i="60" s="1"/>
  <c r="I121" i="60" s="1"/>
  <c r="I41" i="58"/>
  <c r="I42" i="58" s="1"/>
  <c r="I43" i="58" s="1"/>
  <c r="G21" i="58"/>
  <c r="W17" i="58" s="1"/>
  <c r="G303" i="59"/>
  <c r="G33" i="57"/>
  <c r="W29" i="57" s="1"/>
  <c r="G171" i="25"/>
  <c r="G231" i="59"/>
  <c r="H314" i="25"/>
  <c r="H315" i="25" s="1"/>
  <c r="H327" i="60"/>
  <c r="H328" i="60" s="1"/>
  <c r="H330" i="60" s="1"/>
  <c r="G330" i="59"/>
  <c r="G33" i="61"/>
  <c r="W29" i="61" s="1"/>
  <c r="G418" i="56"/>
  <c r="G225" i="57"/>
  <c r="G404" i="60"/>
  <c r="H528" i="59"/>
  <c r="H529" i="59" s="1"/>
  <c r="H78" i="59"/>
  <c r="H79" i="59" s="1"/>
  <c r="H81" i="59" s="1"/>
  <c r="X77" i="59" s="1"/>
  <c r="H272" i="25"/>
  <c r="H273" i="25" s="1"/>
  <c r="I77" i="58"/>
  <c r="I78" i="58" s="1"/>
  <c r="I79" i="58" s="1"/>
  <c r="I65" i="59"/>
  <c r="I68" i="59" s="1"/>
  <c r="I251" i="58"/>
  <c r="I252" i="58" s="1"/>
  <c r="I253" i="58" s="1"/>
  <c r="I251" i="62"/>
  <c r="I252" i="62" s="1"/>
  <c r="I253" i="62" s="1"/>
  <c r="I399" i="56"/>
  <c r="I179" i="56"/>
  <c r="I182" i="56" s="1"/>
  <c r="I29" i="58"/>
  <c r="I32" i="58" s="1"/>
  <c r="I305" i="58"/>
  <c r="I306" i="58" s="1"/>
  <c r="I307" i="58" s="1"/>
  <c r="I53" i="60"/>
  <c r="I54" i="60" s="1"/>
  <c r="I55" i="60" s="1"/>
  <c r="I311" i="59"/>
  <c r="I314" i="59" s="1"/>
  <c r="G508" i="57"/>
  <c r="G543" i="60"/>
  <c r="H507" i="62"/>
  <c r="H508" i="62" s="1"/>
  <c r="G529" i="58"/>
  <c r="G177" i="59"/>
  <c r="W173" i="59" s="1"/>
  <c r="G57" i="56"/>
  <c r="G439" i="60"/>
  <c r="G51" i="59"/>
  <c r="W47" i="59" s="1"/>
  <c r="G171" i="56"/>
  <c r="W167" i="56" s="1"/>
  <c r="G183" i="61"/>
  <c r="W179" i="61" s="1"/>
  <c r="G141" i="61"/>
  <c r="W137" i="61" s="1"/>
  <c r="H297" i="57"/>
  <c r="H153" i="57"/>
  <c r="H457" i="62"/>
  <c r="H458" i="62" s="1"/>
  <c r="H460" i="62" s="1"/>
  <c r="H266" i="62"/>
  <c r="H267" i="62" s="1"/>
  <c r="H266" i="58"/>
  <c r="H267" i="58" s="1"/>
  <c r="I83" i="60"/>
  <c r="I86" i="60" s="1"/>
  <c r="I299" i="57"/>
  <c r="I302" i="57" s="1"/>
  <c r="J302" i="57" s="1"/>
  <c r="I269" i="56"/>
  <c r="I272" i="56" s="1"/>
  <c r="I245" i="56"/>
  <c r="I248" i="56" s="1"/>
  <c r="I332" i="59"/>
  <c r="I336" i="59" s="1"/>
  <c r="I59" i="58"/>
  <c r="I62" i="58" s="1"/>
  <c r="I59" i="62"/>
  <c r="I60" i="62" s="1"/>
  <c r="I61" i="62" s="1"/>
  <c r="I399" i="57"/>
  <c r="I403" i="57" s="1"/>
  <c r="I496" i="57"/>
  <c r="I500" i="57" s="1"/>
  <c r="I113" i="56"/>
  <c r="I114" i="56" s="1"/>
  <c r="I115" i="56" s="1"/>
  <c r="I107" i="56"/>
  <c r="I110" i="56" s="1"/>
  <c r="I89" i="57"/>
  <c r="I90" i="57" s="1"/>
  <c r="I91" i="57" s="1"/>
  <c r="I325" i="25"/>
  <c r="I327" i="25" s="1"/>
  <c r="I328" i="25" s="1"/>
  <c r="I325" i="58"/>
  <c r="I327" i="58" s="1"/>
  <c r="I328" i="58" s="1"/>
  <c r="W65" i="59"/>
  <c r="H507" i="58"/>
  <c r="H508" i="58" s="1"/>
  <c r="G411" i="57"/>
  <c r="H445" i="61"/>
  <c r="H446" i="61" s="1"/>
  <c r="G480" i="56"/>
  <c r="G273" i="58"/>
  <c r="W269" i="58" s="1"/>
  <c r="G111" i="58"/>
  <c r="W107" i="58" s="1"/>
  <c r="H312" i="57"/>
  <c r="H313" i="57" s="1"/>
  <c r="H315" i="57" s="1"/>
  <c r="H86" i="56"/>
  <c r="H87" i="56" s="1"/>
  <c r="X83" i="56" s="1"/>
  <c r="H74" i="62"/>
  <c r="H75" i="62" s="1"/>
  <c r="H533" i="57"/>
  <c r="H534" i="57" s="1"/>
  <c r="H536" i="57" s="1"/>
  <c r="I185" i="59"/>
  <c r="I188" i="59" s="1"/>
  <c r="I287" i="57"/>
  <c r="I288" i="57" s="1"/>
  <c r="I289" i="57" s="1"/>
  <c r="H240" i="58"/>
  <c r="H241" i="58" s="1"/>
  <c r="H243" i="58" s="1"/>
  <c r="X239" i="58" s="1"/>
  <c r="G33" i="59"/>
  <c r="W29" i="59" s="1"/>
  <c r="G372" i="58"/>
  <c r="G207" i="59"/>
  <c r="W203" i="59" s="1"/>
  <c r="H218" i="58"/>
  <c r="H219" i="58" s="1"/>
  <c r="G111" i="61"/>
  <c r="G501" i="59"/>
  <c r="G105" i="62"/>
  <c r="W101" i="62" s="1"/>
  <c r="G386" i="61"/>
  <c r="G303" i="61"/>
  <c r="W299" i="61" s="1"/>
  <c r="G453" i="62"/>
  <c r="I59" i="25"/>
  <c r="I60" i="25" s="1"/>
  <c r="I61" i="25" s="1"/>
  <c r="I59" i="59"/>
  <c r="I62" i="59" s="1"/>
  <c r="I71" i="62"/>
  <c r="I72" i="62" s="1"/>
  <c r="I73" i="62" s="1"/>
  <c r="I155" i="61"/>
  <c r="I158" i="61" s="1"/>
  <c r="I311" i="57"/>
  <c r="I312" i="57" s="1"/>
  <c r="I313" i="57" s="1"/>
  <c r="I311" i="61"/>
  <c r="I312" i="61" s="1"/>
  <c r="I313" i="61" s="1"/>
  <c r="I41" i="61"/>
  <c r="I42" i="61" s="1"/>
  <c r="I43" i="61" s="1"/>
  <c r="H535" i="61"/>
  <c r="X531" i="61" s="1"/>
  <c r="H512" i="61"/>
  <c r="H513" i="61" s="1"/>
  <c r="H515" i="61" s="1"/>
  <c r="H535" i="60"/>
  <c r="H536" i="60" s="1"/>
  <c r="H542" i="61"/>
  <c r="H543" i="61" s="1"/>
  <c r="G27" i="59"/>
  <c r="W23" i="59" s="1"/>
  <c r="H30" i="57"/>
  <c r="H31" i="57" s="1"/>
  <c r="H33" i="57" s="1"/>
  <c r="G171" i="62"/>
  <c r="W167" i="62" s="1"/>
  <c r="G425" i="61"/>
  <c r="G467" i="56"/>
  <c r="G480" i="57"/>
  <c r="H98" i="25"/>
  <c r="H99" i="25" s="1"/>
  <c r="H38" i="25"/>
  <c r="H39" i="25" s="1"/>
  <c r="I339" i="60"/>
  <c r="I343" i="60" s="1"/>
  <c r="I119" i="25"/>
  <c r="I120" i="25" s="1"/>
  <c r="I121" i="25" s="1"/>
  <c r="I173" i="62"/>
  <c r="I174" i="62" s="1"/>
  <c r="I175" i="62" s="1"/>
  <c r="I179" i="25"/>
  <c r="I180" i="25" s="1"/>
  <c r="I181" i="25" s="1"/>
  <c r="I263" i="62"/>
  <c r="I264" i="62" s="1"/>
  <c r="I265" i="62" s="1"/>
  <c r="H514" i="62"/>
  <c r="H515" i="62" s="1"/>
  <c r="G123" i="57"/>
  <c r="G225" i="62"/>
  <c r="W221" i="62" s="1"/>
  <c r="G249" i="62"/>
  <c r="W245" i="62" s="1"/>
  <c r="G225" i="60"/>
  <c r="W221" i="60" s="1"/>
  <c r="G135" i="62"/>
  <c r="H38" i="57"/>
  <c r="H39" i="57" s="1"/>
  <c r="G45" i="58"/>
  <c r="W41" i="58" s="1"/>
  <c r="H54" i="57"/>
  <c r="H55" i="57" s="1"/>
  <c r="H57" i="57" s="1"/>
  <c r="X53" i="57" s="1"/>
  <c r="G291" i="62"/>
  <c r="G315" i="57"/>
  <c r="W311" i="57" s="1"/>
  <c r="H206" i="59"/>
  <c r="H207" i="59" s="1"/>
  <c r="I77" i="60"/>
  <c r="I80" i="60" s="1"/>
  <c r="I374" i="56"/>
  <c r="I376" i="56" s="1"/>
  <c r="I377" i="56" s="1"/>
  <c r="I374" i="62"/>
  <c r="I378" i="62" s="1"/>
  <c r="I475" i="62"/>
  <c r="I477" i="62" s="1"/>
  <c r="I478" i="62" s="1"/>
  <c r="I65" i="61"/>
  <c r="I66" i="61" s="1"/>
  <c r="I67" i="61" s="1"/>
  <c r="I239" i="56"/>
  <c r="I242" i="56" s="1"/>
  <c r="I251" i="60"/>
  <c r="I252" i="60" s="1"/>
  <c r="I253" i="60" s="1"/>
  <c r="I23" i="56"/>
  <c r="I26" i="56" s="1"/>
  <c r="I23" i="60"/>
  <c r="I24" i="60" s="1"/>
  <c r="I25" i="60" s="1"/>
  <c r="I119" i="59"/>
  <c r="I122" i="59" s="1"/>
  <c r="I125" i="57"/>
  <c r="I128" i="57" s="1"/>
  <c r="I281" i="57"/>
  <c r="I282" i="57" s="1"/>
  <c r="I283" i="57" s="1"/>
  <c r="I287" i="61"/>
  <c r="I288" i="61" s="1"/>
  <c r="I289" i="61" s="1"/>
  <c r="I89" i="61"/>
  <c r="I90" i="61" s="1"/>
  <c r="I91" i="61" s="1"/>
  <c r="G543" i="56"/>
  <c r="G309" i="58"/>
  <c r="W305" i="58" s="1"/>
  <c r="G87" i="62"/>
  <c r="G141" i="59"/>
  <c r="H126" i="56"/>
  <c r="H127" i="56" s="1"/>
  <c r="H128" i="56"/>
  <c r="H438" i="56"/>
  <c r="X434" i="56" s="1"/>
  <c r="I167" i="25"/>
  <c r="I168" i="25" s="1"/>
  <c r="I169" i="25" s="1"/>
  <c r="H343" i="62"/>
  <c r="H344" i="62" s="1"/>
  <c r="I275" i="60"/>
  <c r="I276" i="60" s="1"/>
  <c r="I277" i="60" s="1"/>
  <c r="H493" i="57"/>
  <c r="H494" i="57" s="1"/>
  <c r="I137" i="59"/>
  <c r="I138" i="59" s="1"/>
  <c r="I139" i="59" s="1"/>
  <c r="I179" i="58"/>
  <c r="I182" i="58" s="1"/>
  <c r="W496" i="62"/>
  <c r="H132" i="25"/>
  <c r="H133" i="25" s="1"/>
  <c r="H135" i="25" s="1"/>
  <c r="H264" i="56"/>
  <c r="H265" i="56" s="1"/>
  <c r="H267" i="56" s="1"/>
  <c r="I374" i="60"/>
  <c r="I376" i="60" s="1"/>
  <c r="I377" i="60" s="1"/>
  <c r="I257" i="56"/>
  <c r="I258" i="56" s="1"/>
  <c r="I259" i="56" s="1"/>
  <c r="I257" i="61"/>
  <c r="I260" i="61" s="1"/>
  <c r="I299" i="56"/>
  <c r="I302" i="56" s="1"/>
  <c r="I399" i="58"/>
  <c r="I401" i="58" s="1"/>
  <c r="I402" i="58" s="1"/>
  <c r="I406" i="56"/>
  <c r="I410" i="56" s="1"/>
  <c r="I17" i="61"/>
  <c r="I20" i="61" s="1"/>
  <c r="H486" i="57"/>
  <c r="H487" i="57" s="1"/>
  <c r="H486" i="62"/>
  <c r="H487" i="62" s="1"/>
  <c r="H486" i="25"/>
  <c r="H487" i="25" s="1"/>
  <c r="W482" i="56"/>
  <c r="G418" i="62"/>
  <c r="G351" i="57"/>
  <c r="G315" i="56"/>
  <c r="G201" i="61"/>
  <c r="W197" i="61" s="1"/>
  <c r="H158" i="58"/>
  <c r="H159" i="58" s="1"/>
  <c r="G249" i="61"/>
  <c r="W245" i="61" s="1"/>
  <c r="G480" i="25"/>
  <c r="G21" i="56"/>
  <c r="G117" i="61"/>
  <c r="W113" i="61" s="1"/>
  <c r="H24" i="59"/>
  <c r="H25" i="59" s="1"/>
  <c r="H27" i="59" s="1"/>
  <c r="G446" i="61"/>
  <c r="H445" i="59"/>
  <c r="H446" i="59" s="1"/>
  <c r="H98" i="61"/>
  <c r="H99" i="61" s="1"/>
  <c r="H168" i="58"/>
  <c r="H169" i="58" s="1"/>
  <c r="H171" i="58" s="1"/>
  <c r="H466" i="60"/>
  <c r="H467" i="60" s="1"/>
  <c r="H358" i="58"/>
  <c r="H272" i="57"/>
  <c r="H273" i="57" s="1"/>
  <c r="H240" i="59"/>
  <c r="H241" i="59" s="1"/>
  <c r="H242" i="59"/>
  <c r="G297" i="56"/>
  <c r="W293" i="56" s="1"/>
  <c r="I215" i="25"/>
  <c r="I218" i="25" s="1"/>
  <c r="W531" i="57"/>
  <c r="H32" i="56"/>
  <c r="H33" i="56" s="1"/>
  <c r="I339" i="25"/>
  <c r="I341" i="25" s="1"/>
  <c r="I342" i="25" s="1"/>
  <c r="I209" i="58"/>
  <c r="I212" i="58" s="1"/>
  <c r="I275" i="56"/>
  <c r="I278" i="56" s="1"/>
  <c r="I524" i="60"/>
  <c r="I528" i="60" s="1"/>
  <c r="H477" i="59"/>
  <c r="H478" i="59" s="1"/>
  <c r="H480" i="59" s="1"/>
  <c r="H42" i="56"/>
  <c r="H43" i="56" s="1"/>
  <c r="H44" i="56"/>
  <c r="I77" i="62"/>
  <c r="I78" i="62" s="1"/>
  <c r="I79" i="62" s="1"/>
  <c r="I388" i="56"/>
  <c r="I390" i="56" s="1"/>
  <c r="I391" i="56" s="1"/>
  <c r="I388" i="60"/>
  <c r="I390" i="60" s="1"/>
  <c r="I391" i="60" s="1"/>
  <c r="I367" i="25"/>
  <c r="I369" i="25" s="1"/>
  <c r="I370" i="25" s="1"/>
  <c r="I367" i="58"/>
  <c r="I369" i="58" s="1"/>
  <c r="I370" i="58" s="1"/>
  <c r="I137" i="57"/>
  <c r="I140" i="57" s="1"/>
  <c r="I137" i="60"/>
  <c r="I140" i="60" s="1"/>
  <c r="I427" i="61"/>
  <c r="I431" i="61" s="1"/>
  <c r="I257" i="58"/>
  <c r="I258" i="58" s="1"/>
  <c r="I259" i="58" s="1"/>
  <c r="I510" i="61"/>
  <c r="I512" i="61" s="1"/>
  <c r="I513" i="61" s="1"/>
  <c r="I448" i="62"/>
  <c r="I450" i="62" s="1"/>
  <c r="I451" i="62" s="1"/>
  <c r="I305" i="57"/>
  <c r="I306" i="57" s="1"/>
  <c r="I307" i="57" s="1"/>
  <c r="H500" i="58"/>
  <c r="H501" i="58" s="1"/>
  <c r="H436" i="25"/>
  <c r="H437" i="25" s="1"/>
  <c r="H439" i="25" s="1"/>
  <c r="G411" i="61"/>
  <c r="H194" i="25"/>
  <c r="H195" i="25" s="1"/>
  <c r="G201" i="58"/>
  <c r="G453" i="56"/>
  <c r="H120" i="60"/>
  <c r="H121" i="60" s="1"/>
  <c r="H122" i="60"/>
  <c r="I17" i="25"/>
  <c r="I20" i="25" s="1"/>
  <c r="I47" i="25"/>
  <c r="I48" i="25" s="1"/>
  <c r="I49" i="25" s="1"/>
  <c r="H300" i="57"/>
  <c r="H301" i="57" s="1"/>
  <c r="H303" i="57" s="1"/>
  <c r="X299" i="57" s="1"/>
  <c r="I305" i="25"/>
  <c r="I306" i="25" s="1"/>
  <c r="I307" i="25" s="1"/>
  <c r="H464" i="57"/>
  <c r="H465" i="57" s="1"/>
  <c r="H466" i="57"/>
  <c r="I65" i="25"/>
  <c r="I66" i="25" s="1"/>
  <c r="I67" i="25" s="1"/>
  <c r="I413" i="57"/>
  <c r="I415" i="57" s="1"/>
  <c r="I416" i="57" s="1"/>
  <c r="I531" i="62"/>
  <c r="I533" i="62" s="1"/>
  <c r="I534" i="62" s="1"/>
  <c r="I239" i="25"/>
  <c r="I240" i="25" s="1"/>
  <c r="I241" i="25" s="1"/>
  <c r="I420" i="60"/>
  <c r="I424" i="60" s="1"/>
  <c r="I339" i="62"/>
  <c r="I341" i="62" s="1"/>
  <c r="I342" i="62" s="1"/>
  <c r="I215" i="56"/>
  <c r="I216" i="56" s="1"/>
  <c r="I217" i="56" s="1"/>
  <c r="I215" i="60"/>
  <c r="I216" i="60" s="1"/>
  <c r="I217" i="60" s="1"/>
  <c r="I209" i="25"/>
  <c r="I212" i="25" s="1"/>
  <c r="I59" i="56"/>
  <c r="I62" i="56" s="1"/>
  <c r="I197" i="62"/>
  <c r="I198" i="62" s="1"/>
  <c r="I199" i="62" s="1"/>
  <c r="I305" i="60"/>
  <c r="I306" i="60" s="1"/>
  <c r="I307" i="60" s="1"/>
  <c r="I71" i="25"/>
  <c r="I72" i="25" s="1"/>
  <c r="I73" i="25" s="1"/>
  <c r="I325" i="56"/>
  <c r="I327" i="56" s="1"/>
  <c r="I328" i="56" s="1"/>
  <c r="G487" i="57"/>
  <c r="H188" i="60"/>
  <c r="H189" i="60" s="1"/>
  <c r="H141" i="61"/>
  <c r="G69" i="58"/>
  <c r="W65" i="58" s="1"/>
  <c r="H110" i="59"/>
  <c r="H111" i="59" s="1"/>
  <c r="G51" i="62"/>
  <c r="G267" i="61"/>
  <c r="W263" i="61" s="1"/>
  <c r="G237" i="58"/>
  <c r="G446" i="60"/>
  <c r="H188" i="62"/>
  <c r="H189" i="62" s="1"/>
  <c r="H290" i="57"/>
  <c r="H291" i="57" s="1"/>
  <c r="H452" i="56"/>
  <c r="H453" i="56" s="1"/>
  <c r="H329" i="62"/>
  <c r="H330" i="62" s="1"/>
  <c r="H198" i="25"/>
  <c r="H199" i="25" s="1"/>
  <c r="H200" i="25"/>
  <c r="I161" i="25"/>
  <c r="I164" i="25" s="1"/>
  <c r="I287" i="25"/>
  <c r="I290" i="25" s="1"/>
  <c r="H392" i="58"/>
  <c r="H393" i="58" s="1"/>
  <c r="I367" i="60"/>
  <c r="I369" i="60" s="1"/>
  <c r="I370" i="60" s="1"/>
  <c r="I427" i="57"/>
  <c r="I429" i="57" s="1"/>
  <c r="I430" i="57" s="1"/>
  <c r="I269" i="62"/>
  <c r="I270" i="62" s="1"/>
  <c r="I271" i="62" s="1"/>
  <c r="I305" i="59"/>
  <c r="I306" i="59" s="1"/>
  <c r="I307" i="59" s="1"/>
  <c r="H189" i="58"/>
  <c r="H424" i="62"/>
  <c r="H425" i="62" s="1"/>
  <c r="I413" i="56"/>
  <c r="I415" i="56" s="1"/>
  <c r="I416" i="56" s="1"/>
  <c r="I427" i="25"/>
  <c r="I429" i="25" s="1"/>
  <c r="I430" i="25" s="1"/>
  <c r="I353" i="25"/>
  <c r="I355" i="25" s="1"/>
  <c r="I356" i="25" s="1"/>
  <c r="I413" i="60"/>
  <c r="I417" i="60" s="1"/>
  <c r="I77" i="25"/>
  <c r="I80" i="25" s="1"/>
  <c r="I77" i="59"/>
  <c r="I80" i="59" s="1"/>
  <c r="I475" i="61"/>
  <c r="I477" i="61" s="1"/>
  <c r="I478" i="61" s="1"/>
  <c r="I346" i="25"/>
  <c r="I348" i="25" s="1"/>
  <c r="I349" i="25" s="1"/>
  <c r="I346" i="58"/>
  <c r="I348" i="58" s="1"/>
  <c r="I349" i="58" s="1"/>
  <c r="I346" i="60"/>
  <c r="I348" i="60" s="1"/>
  <c r="I349" i="60" s="1"/>
  <c r="I251" i="25"/>
  <c r="I252" i="25" s="1"/>
  <c r="I253" i="25" s="1"/>
  <c r="I251" i="59"/>
  <c r="I252" i="59" s="1"/>
  <c r="I253" i="59" s="1"/>
  <c r="I185" i="56"/>
  <c r="I188" i="56" s="1"/>
  <c r="I269" i="59"/>
  <c r="I270" i="59" s="1"/>
  <c r="I271" i="59" s="1"/>
  <c r="I143" i="57"/>
  <c r="I144" i="57" s="1"/>
  <c r="I145" i="57" s="1"/>
  <c r="I143" i="61"/>
  <c r="I146" i="61" s="1"/>
  <c r="I221" i="61"/>
  <c r="I222" i="61" s="1"/>
  <c r="I223" i="61" s="1"/>
  <c r="I107" i="59"/>
  <c r="I108" i="59" s="1"/>
  <c r="I109" i="59" s="1"/>
  <c r="J109" i="59" s="1"/>
  <c r="I95" i="57"/>
  <c r="I96" i="57" s="1"/>
  <c r="I97" i="57" s="1"/>
  <c r="I95" i="61"/>
  <c r="I98" i="61" s="1"/>
  <c r="I455" i="58"/>
  <c r="I457" i="58" s="1"/>
  <c r="I458" i="58" s="1"/>
  <c r="I462" i="59"/>
  <c r="I464" i="59" s="1"/>
  <c r="I465" i="59" s="1"/>
  <c r="I17" i="58"/>
  <c r="I20" i="58" s="1"/>
  <c r="I17" i="62"/>
  <c r="I18" i="62" s="1"/>
  <c r="I19" i="62" s="1"/>
  <c r="H521" i="60"/>
  <c r="H522" i="60" s="1"/>
  <c r="G231" i="61"/>
  <c r="G81" i="25"/>
  <c r="G51" i="61"/>
  <c r="G195" i="56"/>
  <c r="W191" i="56" s="1"/>
  <c r="G111" i="59"/>
  <c r="W107" i="59" s="1"/>
  <c r="H254" i="56"/>
  <c r="H255" i="56" s="1"/>
  <c r="G63" i="59"/>
  <c r="G386" i="57"/>
  <c r="G123" i="56"/>
  <c r="W119" i="56" s="1"/>
  <c r="G467" i="57"/>
  <c r="G33" i="56"/>
  <c r="H56" i="25"/>
  <c r="H57" i="25" s="1"/>
  <c r="H86" i="25"/>
  <c r="H87" i="25" s="1"/>
  <c r="H278" i="25"/>
  <c r="H279" i="25" s="1"/>
  <c r="G439" i="61"/>
  <c r="H44" i="60"/>
  <c r="H45" i="60" s="1"/>
  <c r="H57" i="59"/>
  <c r="G291" i="59"/>
  <c r="W420" i="62"/>
  <c r="H240" i="60"/>
  <c r="H241" i="60" s="1"/>
  <c r="H243" i="60" s="1"/>
  <c r="X239" i="60" s="1"/>
  <c r="I227" i="56"/>
  <c r="I228" i="56" s="1"/>
  <c r="I229" i="56" s="1"/>
  <c r="I227" i="61"/>
  <c r="I228" i="61" s="1"/>
  <c r="I229" i="61" s="1"/>
  <c r="I35" i="60"/>
  <c r="I36" i="60" s="1"/>
  <c r="I37" i="60" s="1"/>
  <c r="I475" i="57"/>
  <c r="I479" i="57" s="1"/>
  <c r="I203" i="56"/>
  <c r="I206" i="56" s="1"/>
  <c r="I179" i="60"/>
  <c r="I180" i="60" s="1"/>
  <c r="I181" i="60" s="1"/>
  <c r="I434" i="62"/>
  <c r="I438" i="62" s="1"/>
  <c r="I29" i="62"/>
  <c r="I30" i="62" s="1"/>
  <c r="I31" i="62" s="1"/>
  <c r="I305" i="61"/>
  <c r="I308" i="61" s="1"/>
  <c r="I287" i="62"/>
  <c r="I288" i="62" s="1"/>
  <c r="I289" i="62" s="1"/>
  <c r="W257" i="57"/>
  <c r="H493" i="59"/>
  <c r="H494" i="59" s="1"/>
  <c r="H162" i="25"/>
  <c r="H163" i="25" s="1"/>
  <c r="H165" i="25" s="1"/>
  <c r="H371" i="61"/>
  <c r="H372" i="61" s="1"/>
  <c r="H237" i="62"/>
  <c r="H200" i="62"/>
  <c r="H201" i="62" s="1"/>
  <c r="H329" i="59"/>
  <c r="H330" i="59" s="1"/>
  <c r="H48" i="25"/>
  <c r="H49" i="25" s="1"/>
  <c r="H50" i="25"/>
  <c r="H98" i="60"/>
  <c r="H99" i="60" s="1"/>
  <c r="H144" i="59"/>
  <c r="H145" i="59" s="1"/>
  <c r="H146" i="59"/>
  <c r="H30" i="25"/>
  <c r="H31" i="25" s="1"/>
  <c r="H32" i="25"/>
  <c r="I119" i="58"/>
  <c r="I221" i="25"/>
  <c r="I222" i="25" s="1"/>
  <c r="I223" i="25" s="1"/>
  <c r="I95" i="25"/>
  <c r="I83" i="25"/>
  <c r="I86" i="25" s="1"/>
  <c r="I210" i="56"/>
  <c r="I211" i="56" s="1"/>
  <c r="I143" i="25"/>
  <c r="I144" i="25" s="1"/>
  <c r="I145" i="25" s="1"/>
  <c r="I149" i="25"/>
  <c r="I152" i="25" s="1"/>
  <c r="I381" i="60"/>
  <c r="I383" i="60" s="1"/>
  <c r="I384" i="60" s="1"/>
  <c r="I65" i="56"/>
  <c r="I66" i="56" s="1"/>
  <c r="I67" i="56" s="1"/>
  <c r="I101" i="56"/>
  <c r="I102" i="56" s="1"/>
  <c r="I103" i="56" s="1"/>
  <c r="I239" i="57"/>
  <c r="I240" i="57" s="1"/>
  <c r="I241" i="57" s="1"/>
  <c r="I367" i="56"/>
  <c r="I369" i="56" s="1"/>
  <c r="I370" i="56" s="1"/>
  <c r="I367" i="62"/>
  <c r="I371" i="62" s="1"/>
  <c r="I427" i="59"/>
  <c r="I429" i="59" s="1"/>
  <c r="I430" i="59" s="1"/>
  <c r="I420" i="58"/>
  <c r="I422" i="58" s="1"/>
  <c r="I423" i="58" s="1"/>
  <c r="I257" i="25"/>
  <c r="I258" i="25" s="1"/>
  <c r="I259" i="25" s="1"/>
  <c r="I257" i="59"/>
  <c r="I258" i="59" s="1"/>
  <c r="I259" i="59" s="1"/>
  <c r="I215" i="62"/>
  <c r="I216" i="62" s="1"/>
  <c r="I217" i="62" s="1"/>
  <c r="I269" i="57"/>
  <c r="I270" i="57" s="1"/>
  <c r="I271" i="57" s="1"/>
  <c r="I209" i="60"/>
  <c r="I210" i="60" s="1"/>
  <c r="I211" i="60" s="1"/>
  <c r="I203" i="60"/>
  <c r="I204" i="60" s="1"/>
  <c r="I205" i="60" s="1"/>
  <c r="I173" i="57"/>
  <c r="I176" i="57" s="1"/>
  <c r="I263" i="60"/>
  <c r="I266" i="60" s="1"/>
  <c r="I233" i="57"/>
  <c r="I236" i="57" s="1"/>
  <c r="I275" i="59"/>
  <c r="I278" i="59" s="1"/>
  <c r="I41" i="25"/>
  <c r="I42" i="25" s="1"/>
  <c r="I43" i="25" s="1"/>
  <c r="I221" i="58"/>
  <c r="I222" i="58" s="1"/>
  <c r="I223" i="58" s="1"/>
  <c r="I221" i="62"/>
  <c r="I222" i="62" s="1"/>
  <c r="I223" i="62" s="1"/>
  <c r="I167" i="58"/>
  <c r="I170" i="58" s="1"/>
  <c r="I167" i="62"/>
  <c r="I168" i="62" s="1"/>
  <c r="I169" i="62" s="1"/>
  <c r="I191" i="59"/>
  <c r="I192" i="59" s="1"/>
  <c r="I193" i="59" s="1"/>
  <c r="I47" i="62"/>
  <c r="I48" i="62" s="1"/>
  <c r="I49" i="62" s="1"/>
  <c r="I95" i="58"/>
  <c r="I96" i="58" s="1"/>
  <c r="I97" i="58" s="1"/>
  <c r="I17" i="59"/>
  <c r="I18" i="59" s="1"/>
  <c r="I19" i="59" s="1"/>
  <c r="G51" i="56"/>
  <c r="G45" i="59"/>
  <c r="W41" i="59" s="1"/>
  <c r="G344" i="60"/>
  <c r="G411" i="60"/>
  <c r="G87" i="60"/>
  <c r="W83" i="60" s="1"/>
  <c r="G81" i="59"/>
  <c r="G177" i="57"/>
  <c r="H278" i="56"/>
  <c r="H279" i="56" s="1"/>
  <c r="G255" i="56"/>
  <c r="W251" i="56" s="1"/>
  <c r="G141" i="58"/>
  <c r="W137" i="58" s="1"/>
  <c r="G21" i="62"/>
  <c r="G99" i="57"/>
  <c r="W95" i="57" s="1"/>
  <c r="H308" i="59"/>
  <c r="H309" i="59" s="1"/>
  <c r="G372" i="60"/>
  <c r="G219" i="61"/>
  <c r="W215" i="61" s="1"/>
  <c r="G446" i="58"/>
  <c r="G237" i="56"/>
  <c r="I401" i="56"/>
  <c r="I402" i="56" s="1"/>
  <c r="I403" i="56"/>
  <c r="I227" i="58"/>
  <c r="I227" i="62"/>
  <c r="I413" i="61"/>
  <c r="I35" i="57"/>
  <c r="I35" i="61"/>
  <c r="I374" i="59"/>
  <c r="I475" i="56"/>
  <c r="I346" i="59"/>
  <c r="I101" i="61"/>
  <c r="I239" i="61"/>
  <c r="I388" i="58"/>
  <c r="I388" i="61"/>
  <c r="I245" i="60"/>
  <c r="I204" i="57"/>
  <c r="I205" i="57" s="1"/>
  <c r="I332" i="56"/>
  <c r="I332" i="62"/>
  <c r="I475" i="25"/>
  <c r="I353" i="60"/>
  <c r="I413" i="58"/>
  <c r="I77" i="56"/>
  <c r="I388" i="25"/>
  <c r="I367" i="59"/>
  <c r="I346" i="62"/>
  <c r="I251" i="56"/>
  <c r="I367" i="61"/>
  <c r="H457" i="59"/>
  <c r="H458" i="59" s="1"/>
  <c r="H459" i="59"/>
  <c r="H60" i="58"/>
  <c r="H61" i="58" s="1"/>
  <c r="H62" i="58"/>
  <c r="H102" i="62"/>
  <c r="H103" i="62" s="1"/>
  <c r="H104" i="62"/>
  <c r="H282" i="60"/>
  <c r="H283" i="60" s="1"/>
  <c r="H284" i="60"/>
  <c r="H132" i="58"/>
  <c r="H133" i="58" s="1"/>
  <c r="H134" i="58"/>
  <c r="I479" i="60"/>
  <c r="I510" i="25"/>
  <c r="I512" i="25" s="1"/>
  <c r="I513" i="25" s="1"/>
  <c r="I353" i="56"/>
  <c r="I227" i="25"/>
  <c r="I381" i="58"/>
  <c r="I381" i="61"/>
  <c r="I413" i="62"/>
  <c r="I531" i="60"/>
  <c r="I533" i="60" s="1"/>
  <c r="I534" i="60" s="1"/>
  <c r="I227" i="59"/>
  <c r="I413" i="59"/>
  <c r="I410" i="58"/>
  <c r="I353" i="58"/>
  <c r="I381" i="25"/>
  <c r="I173" i="58"/>
  <c r="I197" i="57"/>
  <c r="I197" i="61"/>
  <c r="I29" i="60"/>
  <c r="I74" i="62"/>
  <c r="I233" i="58"/>
  <c r="I155" i="57"/>
  <c r="H429" i="57"/>
  <c r="H430" i="57" s="1"/>
  <c r="H431" i="57"/>
  <c r="H300" i="59"/>
  <c r="H301" i="59" s="1"/>
  <c r="H302" i="59"/>
  <c r="H42" i="62"/>
  <c r="H43" i="62" s="1"/>
  <c r="H44" i="62"/>
  <c r="H72" i="60"/>
  <c r="H73" i="60" s="1"/>
  <c r="H74" i="60"/>
  <c r="H84" i="58"/>
  <c r="H85" i="58" s="1"/>
  <c r="H86" i="58"/>
  <c r="H24" i="60"/>
  <c r="H25" i="60" s="1"/>
  <c r="H26" i="60"/>
  <c r="H216" i="57"/>
  <c r="H217" i="57" s="1"/>
  <c r="H218" i="57"/>
  <c r="H210" i="56"/>
  <c r="H211" i="56" s="1"/>
  <c r="H212" i="56"/>
  <c r="I441" i="25"/>
  <c r="I531" i="25"/>
  <c r="I533" i="25" s="1"/>
  <c r="I534" i="25" s="1"/>
  <c r="I388" i="59"/>
  <c r="I517" i="56"/>
  <c r="I519" i="56" s="1"/>
  <c r="I520" i="56" s="1"/>
  <c r="I399" i="25"/>
  <c r="I149" i="56"/>
  <c r="I482" i="56"/>
  <c r="H294" i="61"/>
  <c r="H295" i="61" s="1"/>
  <c r="H296" i="61"/>
  <c r="H228" i="62"/>
  <c r="H229" i="62" s="1"/>
  <c r="H230" i="62"/>
  <c r="H288" i="58"/>
  <c r="H289" i="58" s="1"/>
  <c r="H290" i="58"/>
  <c r="H540" i="62"/>
  <c r="H541" i="62" s="1"/>
  <c r="H542" i="62"/>
  <c r="H66" i="62"/>
  <c r="H67" i="62" s="1"/>
  <c r="H68" i="62"/>
  <c r="H369" i="62"/>
  <c r="H370" i="62" s="1"/>
  <c r="H371" i="62"/>
  <c r="I353" i="61"/>
  <c r="I475" i="59"/>
  <c r="I517" i="25"/>
  <c r="I519" i="25" s="1"/>
  <c r="I520" i="25" s="1"/>
  <c r="I448" i="25"/>
  <c r="I353" i="57"/>
  <c r="I227" i="57"/>
  <c r="I227" i="60"/>
  <c r="I381" i="56"/>
  <c r="I381" i="59"/>
  <c r="I381" i="62"/>
  <c r="I35" i="25"/>
  <c r="I35" i="59"/>
  <c r="I374" i="57"/>
  <c r="I346" i="57"/>
  <c r="I346" i="61"/>
  <c r="I101" i="25"/>
  <c r="I101" i="59"/>
  <c r="I239" i="59"/>
  <c r="I339" i="58"/>
  <c r="I339" i="61"/>
  <c r="I185" i="57"/>
  <c r="I269" i="25"/>
  <c r="I245" i="58"/>
  <c r="I245" i="62"/>
  <c r="I332" i="57"/>
  <c r="I332" i="60"/>
  <c r="I448" i="56"/>
  <c r="I448" i="59"/>
  <c r="I143" i="56"/>
  <c r="I143" i="60"/>
  <c r="I149" i="60"/>
  <c r="I360" i="60"/>
  <c r="I179" i="59"/>
  <c r="I263" i="58"/>
  <c r="H294" i="62"/>
  <c r="H295" i="62" s="1"/>
  <c r="H296" i="62"/>
  <c r="H240" i="62"/>
  <c r="H241" i="62" s="1"/>
  <c r="H242" i="62"/>
  <c r="H415" i="58"/>
  <c r="H416" i="58" s="1"/>
  <c r="H417" i="58"/>
  <c r="H138" i="56"/>
  <c r="H139" i="56" s="1"/>
  <c r="H140" i="56"/>
  <c r="I188" i="60"/>
  <c r="I173" i="25"/>
  <c r="I360" i="57"/>
  <c r="I434" i="61"/>
  <c r="H198" i="58"/>
  <c r="H199" i="58" s="1"/>
  <c r="H200" i="58"/>
  <c r="H369" i="56"/>
  <c r="H370" i="56" s="1"/>
  <c r="H371" i="56"/>
  <c r="H415" i="25"/>
  <c r="H416" i="25" s="1"/>
  <c r="H417" i="25"/>
  <c r="I300" i="57"/>
  <c r="I301" i="57" s="1"/>
  <c r="I60" i="61"/>
  <c r="I61" i="61" s="1"/>
  <c r="I156" i="58"/>
  <c r="I157" i="58" s="1"/>
  <c r="G93" i="59"/>
  <c r="W89" i="59" s="1"/>
  <c r="H491" i="60"/>
  <c r="H492" i="60" s="1"/>
  <c r="H493" i="60"/>
  <c r="H144" i="25"/>
  <c r="H145" i="25" s="1"/>
  <c r="H146" i="25"/>
  <c r="H192" i="60"/>
  <c r="H193" i="60" s="1"/>
  <c r="H194" i="60"/>
  <c r="H362" i="61"/>
  <c r="H363" i="61" s="1"/>
  <c r="H364" i="61"/>
  <c r="I462" i="25"/>
  <c r="I35" i="56"/>
  <c r="I374" i="25"/>
  <c r="I374" i="61"/>
  <c r="I65" i="57"/>
  <c r="I65" i="60"/>
  <c r="I101" i="60"/>
  <c r="I239" i="60"/>
  <c r="I388" i="57"/>
  <c r="I83" i="56"/>
  <c r="I427" i="58"/>
  <c r="I339" i="56"/>
  <c r="I339" i="59"/>
  <c r="I209" i="59"/>
  <c r="I245" i="59"/>
  <c r="I203" i="25"/>
  <c r="I448" i="60"/>
  <c r="I420" i="57"/>
  <c r="I353" i="59"/>
  <c r="I434" i="25"/>
  <c r="I353" i="62"/>
  <c r="I381" i="57"/>
  <c r="I413" i="25"/>
  <c r="I374" i="58"/>
  <c r="I149" i="61"/>
  <c r="I360" i="61"/>
  <c r="I263" i="25"/>
  <c r="I131" i="25"/>
  <c r="I53" i="25"/>
  <c r="H540" i="57"/>
  <c r="H541" i="57" s="1"/>
  <c r="H542" i="57"/>
  <c r="H306" i="60"/>
  <c r="H307" i="60" s="1"/>
  <c r="H308" i="60"/>
  <c r="H252" i="61"/>
  <c r="H253" i="61" s="1"/>
  <c r="H254" i="61"/>
  <c r="H392" i="25"/>
  <c r="H390" i="25"/>
  <c r="H391" i="25" s="1"/>
  <c r="H60" i="59"/>
  <c r="H61" i="59" s="1"/>
  <c r="H62" i="59"/>
  <c r="H306" i="56"/>
  <c r="H307" i="56" s="1"/>
  <c r="H308" i="56"/>
  <c r="H90" i="57"/>
  <c r="H91" i="57" s="1"/>
  <c r="H92" i="57"/>
  <c r="H376" i="56"/>
  <c r="H377" i="56" s="1"/>
  <c r="H378" i="56"/>
  <c r="H144" i="60"/>
  <c r="H145" i="60" s="1"/>
  <c r="H146" i="60"/>
  <c r="H126" i="57"/>
  <c r="H127" i="57" s="1"/>
  <c r="H128" i="57"/>
  <c r="H362" i="59"/>
  <c r="H363" i="59" s="1"/>
  <c r="H364" i="59"/>
  <c r="H54" i="62"/>
  <c r="H55" i="62" s="1"/>
  <c r="H56" i="62"/>
  <c r="I282" i="60"/>
  <c r="I283" i="60" s="1"/>
  <c r="I406" i="25"/>
  <c r="I462" i="61"/>
  <c r="I325" i="61"/>
  <c r="G501" i="25"/>
  <c r="H450" i="60"/>
  <c r="H451" i="60" s="1"/>
  <c r="H452" i="60"/>
  <c r="H168" i="60"/>
  <c r="H169" i="60" s="1"/>
  <c r="H170" i="60"/>
  <c r="H383" i="56"/>
  <c r="H384" i="56" s="1"/>
  <c r="H385" i="56"/>
  <c r="H132" i="59"/>
  <c r="H133" i="59" s="1"/>
  <c r="H134" i="59"/>
  <c r="H62" i="25"/>
  <c r="H60" i="25"/>
  <c r="H61" i="25" s="1"/>
  <c r="H162" i="60"/>
  <c r="H163" i="60" s="1"/>
  <c r="H164" i="60"/>
  <c r="H282" i="56"/>
  <c r="H283" i="56" s="1"/>
  <c r="H284" i="56"/>
  <c r="H264" i="61"/>
  <c r="H265" i="61" s="1"/>
  <c r="H266" i="61"/>
  <c r="H30" i="59"/>
  <c r="H31" i="59" s="1"/>
  <c r="H32" i="59"/>
  <c r="H216" i="56"/>
  <c r="H217" i="56" s="1"/>
  <c r="H218" i="56"/>
  <c r="H72" i="59"/>
  <c r="H73" i="59" s="1"/>
  <c r="H74" i="59"/>
  <c r="H383" i="61"/>
  <c r="H384" i="61" s="1"/>
  <c r="H385" i="61"/>
  <c r="G291" i="60"/>
  <c r="W287" i="60" s="1"/>
  <c r="G404" i="62"/>
  <c r="G237" i="61"/>
  <c r="W233" i="61" s="1"/>
  <c r="G117" i="59"/>
  <c r="W113" i="59" s="1"/>
  <c r="G309" i="57"/>
  <c r="H18" i="57"/>
  <c r="H19" i="57" s="1"/>
  <c r="H20" i="57"/>
  <c r="H168" i="62"/>
  <c r="H169" i="62" s="1"/>
  <c r="H170" i="62"/>
  <c r="H408" i="25"/>
  <c r="H409" i="25" s="1"/>
  <c r="H410" i="25"/>
  <c r="H84" i="60"/>
  <c r="H85" i="60" s="1"/>
  <c r="H86" i="60"/>
  <c r="G453" i="59"/>
  <c r="G386" i="62"/>
  <c r="H348" i="59"/>
  <c r="H349" i="59" s="1"/>
  <c r="H350" i="59"/>
  <c r="H48" i="57"/>
  <c r="H49" i="57" s="1"/>
  <c r="H50" i="57"/>
  <c r="H270" i="61"/>
  <c r="H271" i="61" s="1"/>
  <c r="H272" i="61"/>
  <c r="G418" i="59"/>
  <c r="G285" i="62"/>
  <c r="W281" i="62" s="1"/>
  <c r="G393" i="60"/>
  <c r="G177" i="56"/>
  <c r="G147" i="59"/>
  <c r="W143" i="59" s="1"/>
  <c r="G379" i="58"/>
  <c r="G57" i="59"/>
  <c r="W53" i="59" s="1"/>
  <c r="H174" i="61"/>
  <c r="H175" i="61" s="1"/>
  <c r="H176" i="61"/>
  <c r="H408" i="60"/>
  <c r="H409" i="60" s="1"/>
  <c r="H410" i="60"/>
  <c r="G418" i="61"/>
  <c r="G386" i="59"/>
  <c r="G404" i="57"/>
  <c r="H285" i="59"/>
  <c r="X281" i="59" s="1"/>
  <c r="G267" i="56"/>
  <c r="W263" i="56" s="1"/>
  <c r="I434" i="58"/>
  <c r="I293" i="57"/>
  <c r="I131" i="58"/>
  <c r="I42" i="56"/>
  <c r="I43" i="56" s="1"/>
  <c r="I161" i="60"/>
  <c r="I455" i="57"/>
  <c r="I44" i="56"/>
  <c r="H450" i="57"/>
  <c r="H451" i="57" s="1"/>
  <c r="H452" i="57"/>
  <c r="H168" i="57"/>
  <c r="H169" i="57" s="1"/>
  <c r="H170" i="57"/>
  <c r="H282" i="61"/>
  <c r="H283" i="61" s="1"/>
  <c r="H284" i="61"/>
  <c r="H348" i="61"/>
  <c r="H349" i="61" s="1"/>
  <c r="H350" i="61"/>
  <c r="H162" i="57"/>
  <c r="H163" i="57" s="1"/>
  <c r="H164" i="57"/>
  <c r="H408" i="59"/>
  <c r="H409" i="59" s="1"/>
  <c r="H410" i="59"/>
  <c r="H204" i="62"/>
  <c r="H205" i="62" s="1"/>
  <c r="H206" i="62"/>
  <c r="H24" i="25"/>
  <c r="H25" i="25" s="1"/>
  <c r="H26" i="25"/>
  <c r="H126" i="25"/>
  <c r="H127" i="25" s="1"/>
  <c r="H128" i="25"/>
  <c r="H288" i="60"/>
  <c r="H289" i="60" s="1"/>
  <c r="H290" i="60"/>
  <c r="H383" i="58"/>
  <c r="H384" i="58" s="1"/>
  <c r="H385" i="58"/>
  <c r="H264" i="57"/>
  <c r="H265" i="57" s="1"/>
  <c r="H266" i="57"/>
  <c r="H457" i="58"/>
  <c r="H458" i="58" s="1"/>
  <c r="H459" i="58"/>
  <c r="H114" i="59"/>
  <c r="H115" i="59" s="1"/>
  <c r="H116" i="59"/>
  <c r="H192" i="59"/>
  <c r="H193" i="59" s="1"/>
  <c r="H194" i="59"/>
  <c r="H72" i="58"/>
  <c r="H73" i="58" s="1"/>
  <c r="H74" i="58"/>
  <c r="H459" i="25"/>
  <c r="H457" i="25"/>
  <c r="H458" i="25" s="1"/>
  <c r="H114" i="56"/>
  <c r="H115" i="56" s="1"/>
  <c r="H116" i="56"/>
  <c r="H174" i="62"/>
  <c r="H175" i="62" s="1"/>
  <c r="H176" i="62"/>
  <c r="H369" i="58"/>
  <c r="H370" i="58" s="1"/>
  <c r="H371" i="58"/>
  <c r="H198" i="56"/>
  <c r="H199" i="56" s="1"/>
  <c r="H200" i="56"/>
  <c r="H174" i="56"/>
  <c r="H175" i="56" s="1"/>
  <c r="H176" i="56"/>
  <c r="H415" i="60"/>
  <c r="H416" i="60" s="1"/>
  <c r="H417" i="60"/>
  <c r="H450" i="61"/>
  <c r="H451" i="61" s="1"/>
  <c r="H452" i="61"/>
  <c r="H306" i="61"/>
  <c r="H307" i="61" s="1"/>
  <c r="H308" i="61"/>
  <c r="I503" i="62"/>
  <c r="I507" i="62" s="1"/>
  <c r="I197" i="58"/>
  <c r="I233" i="25"/>
  <c r="I131" i="62"/>
  <c r="I53" i="62"/>
  <c r="I155" i="62"/>
  <c r="I275" i="57"/>
  <c r="I287" i="56"/>
  <c r="I221" i="56"/>
  <c r="I113" i="58"/>
  <c r="I95" i="56"/>
  <c r="I95" i="60"/>
  <c r="I455" i="60"/>
  <c r="I441" i="56"/>
  <c r="I441" i="59"/>
  <c r="I441" i="62"/>
  <c r="H312" i="60"/>
  <c r="H313" i="60" s="1"/>
  <c r="H314" i="60"/>
  <c r="H327" i="57"/>
  <c r="H328" i="57" s="1"/>
  <c r="H329" i="57"/>
  <c r="H376" i="57"/>
  <c r="H377" i="57" s="1"/>
  <c r="H378" i="57"/>
  <c r="H18" i="59"/>
  <c r="H19" i="59" s="1"/>
  <c r="H20" i="59"/>
  <c r="H341" i="57"/>
  <c r="H342" i="57" s="1"/>
  <c r="H343" i="57"/>
  <c r="H36" i="60"/>
  <c r="H37" i="60" s="1"/>
  <c r="H38" i="60"/>
  <c r="H204" i="58"/>
  <c r="H205" i="58" s="1"/>
  <c r="H206" i="58"/>
  <c r="H66" i="61"/>
  <c r="H67" i="61" s="1"/>
  <c r="H68" i="61"/>
  <c r="H252" i="60"/>
  <c r="H253" i="60" s="1"/>
  <c r="H254" i="60"/>
  <c r="H180" i="60"/>
  <c r="H181" i="60" s="1"/>
  <c r="H182" i="60"/>
  <c r="H168" i="25"/>
  <c r="H169" i="25" s="1"/>
  <c r="H170" i="25"/>
  <c r="H54" i="60"/>
  <c r="H55" i="60" s="1"/>
  <c r="H56" i="60"/>
  <c r="H436" i="62"/>
  <c r="H437" i="62" s="1"/>
  <c r="H438" i="62"/>
  <c r="H300" i="60"/>
  <c r="H301" i="60" s="1"/>
  <c r="H302" i="60"/>
  <c r="H216" i="25"/>
  <c r="H217" i="25" s="1"/>
  <c r="H218" i="25"/>
  <c r="H270" i="62"/>
  <c r="H271" i="62" s="1"/>
  <c r="H272" i="62"/>
  <c r="H445" i="25"/>
  <c r="H443" i="25"/>
  <c r="H444" i="25" s="1"/>
  <c r="H300" i="25"/>
  <c r="H301" i="25" s="1"/>
  <c r="H302" i="25"/>
  <c r="H174" i="59"/>
  <c r="H175" i="59" s="1"/>
  <c r="H176" i="59"/>
  <c r="H132" i="60"/>
  <c r="H133" i="60" s="1"/>
  <c r="H134" i="60"/>
  <c r="H156" i="60"/>
  <c r="H157" i="60" s="1"/>
  <c r="H158" i="60"/>
  <c r="H383" i="62"/>
  <c r="H384" i="62" s="1"/>
  <c r="H385" i="62"/>
  <c r="H204" i="25"/>
  <c r="H205" i="25" s="1"/>
  <c r="H206" i="25"/>
  <c r="H60" i="56"/>
  <c r="H61" i="56" s="1"/>
  <c r="H62" i="56"/>
  <c r="H306" i="57"/>
  <c r="H307" i="57" s="1"/>
  <c r="H308" i="57"/>
  <c r="I107" i="58"/>
  <c r="I107" i="62"/>
  <c r="I167" i="57"/>
  <c r="I406" i="59"/>
  <c r="I406" i="62"/>
  <c r="I17" i="57"/>
  <c r="I325" i="62"/>
  <c r="H521" i="57"/>
  <c r="H522" i="57" s="1"/>
  <c r="G330" i="61"/>
  <c r="G57" i="57"/>
  <c r="G135" i="61"/>
  <c r="W131" i="61" s="1"/>
  <c r="G75" i="61"/>
  <c r="W71" i="61" s="1"/>
  <c r="G279" i="59"/>
  <c r="W275" i="59" s="1"/>
  <c r="H436" i="58"/>
  <c r="H437" i="58" s="1"/>
  <c r="H438" i="58"/>
  <c r="H258" i="59"/>
  <c r="H259" i="59" s="1"/>
  <c r="H260" i="59"/>
  <c r="H312" i="56"/>
  <c r="H313" i="56" s="1"/>
  <c r="H314" i="56"/>
  <c r="H408" i="62"/>
  <c r="H409" i="62" s="1"/>
  <c r="H410" i="62"/>
  <c r="H138" i="58"/>
  <c r="H139" i="58" s="1"/>
  <c r="H140" i="58"/>
  <c r="G404" i="59"/>
  <c r="G171" i="61"/>
  <c r="W167" i="61" s="1"/>
  <c r="H401" i="57"/>
  <c r="H402" i="57" s="1"/>
  <c r="H403" i="57"/>
  <c r="H276" i="58"/>
  <c r="H277" i="58" s="1"/>
  <c r="H278" i="58"/>
  <c r="H36" i="56"/>
  <c r="H37" i="56" s="1"/>
  <c r="H38" i="56"/>
  <c r="H429" i="25"/>
  <c r="H430" i="25" s="1"/>
  <c r="H431" i="25"/>
  <c r="G337" i="56"/>
  <c r="G219" i="57"/>
  <c r="W215" i="57" s="1"/>
  <c r="G439" i="59"/>
  <c r="H150" i="62"/>
  <c r="H151" i="62" s="1"/>
  <c r="H152" i="62"/>
  <c r="H383" i="25"/>
  <c r="H384" i="25" s="1"/>
  <c r="H385" i="25"/>
  <c r="H270" i="59"/>
  <c r="H271" i="59" s="1"/>
  <c r="H272" i="59"/>
  <c r="G219" i="60"/>
  <c r="G243" i="25"/>
  <c r="G33" i="58"/>
  <c r="W29" i="58" s="1"/>
  <c r="H408" i="58"/>
  <c r="H409" i="58" s="1"/>
  <c r="H410" i="58"/>
  <c r="G45" i="62"/>
  <c r="H443" i="60"/>
  <c r="H444" i="60" s="1"/>
  <c r="H445" i="60"/>
  <c r="H42" i="58"/>
  <c r="H43" i="58" s="1"/>
  <c r="H44" i="58"/>
  <c r="H270" i="58"/>
  <c r="H271" i="58" s="1"/>
  <c r="H272" i="58"/>
  <c r="H464" i="25"/>
  <c r="H465" i="25" s="1"/>
  <c r="H466" i="25"/>
  <c r="H30" i="61"/>
  <c r="H31" i="61" s="1"/>
  <c r="H32" i="61"/>
  <c r="H90" i="58"/>
  <c r="H91" i="58" s="1"/>
  <c r="H92" i="58"/>
  <c r="H132" i="57"/>
  <c r="H133" i="57" s="1"/>
  <c r="H134" i="57"/>
  <c r="G291" i="56"/>
  <c r="W287" i="56" s="1"/>
  <c r="G81" i="58"/>
  <c r="W77" i="58" s="1"/>
  <c r="H186" i="61"/>
  <c r="H187" i="61" s="1"/>
  <c r="H188" i="61"/>
  <c r="G165" i="59"/>
  <c r="W161" i="59" s="1"/>
  <c r="G309" i="61"/>
  <c r="G105" i="60"/>
  <c r="G39" i="58"/>
  <c r="W35" i="58" s="1"/>
  <c r="G81" i="62"/>
  <c r="W77" i="62" s="1"/>
  <c r="G425" i="58"/>
  <c r="G508" i="62"/>
  <c r="G351" i="59"/>
  <c r="H457" i="60"/>
  <c r="H458" i="60" s="1"/>
  <c r="H459" i="60"/>
  <c r="I137" i="56"/>
  <c r="I137" i="61"/>
  <c r="I83" i="57"/>
  <c r="I83" i="61"/>
  <c r="I427" i="62"/>
  <c r="I420" i="61"/>
  <c r="I299" i="58"/>
  <c r="I299" i="62"/>
  <c r="I185" i="61"/>
  <c r="I245" i="25"/>
  <c r="I332" i="25"/>
  <c r="I332" i="61"/>
  <c r="I448" i="57"/>
  <c r="I399" i="59"/>
  <c r="I23" i="58"/>
  <c r="I149" i="57"/>
  <c r="I179" i="57"/>
  <c r="I434" i="59"/>
  <c r="I293" i="62"/>
  <c r="I305" i="56"/>
  <c r="I53" i="59"/>
  <c r="I275" i="58"/>
  <c r="I275" i="62"/>
  <c r="I311" i="58"/>
  <c r="I41" i="62"/>
  <c r="I125" i="61"/>
  <c r="I281" i="61"/>
  <c r="I221" i="57"/>
  <c r="I161" i="56"/>
  <c r="I167" i="61"/>
  <c r="I191" i="57"/>
  <c r="I191" i="61"/>
  <c r="I47" i="57"/>
  <c r="I462" i="56"/>
  <c r="I89" i="56"/>
  <c r="G189" i="60"/>
  <c r="W185" i="60" s="1"/>
  <c r="H477" i="62"/>
  <c r="H478" i="62" s="1"/>
  <c r="H479" i="62"/>
  <c r="H300" i="62"/>
  <c r="H301" i="62" s="1"/>
  <c r="H302" i="62"/>
  <c r="H192" i="61"/>
  <c r="H193" i="61" s="1"/>
  <c r="H194" i="61"/>
  <c r="H364" i="25"/>
  <c r="H362" i="25"/>
  <c r="H363" i="25" s="1"/>
  <c r="H84" i="62"/>
  <c r="H85" i="62" s="1"/>
  <c r="H86" i="62"/>
  <c r="H216" i="61"/>
  <c r="H217" i="61" s="1"/>
  <c r="H218" i="61"/>
  <c r="H180" i="61"/>
  <c r="H181" i="61" s="1"/>
  <c r="H182" i="61"/>
  <c r="H424" i="25"/>
  <c r="H422" i="25"/>
  <c r="H423" i="25" s="1"/>
  <c r="G480" i="58"/>
  <c r="H60" i="62"/>
  <c r="H61" i="62" s="1"/>
  <c r="H62" i="62"/>
  <c r="H150" i="58"/>
  <c r="H151" i="58" s="1"/>
  <c r="H152" i="58"/>
  <c r="H186" i="56"/>
  <c r="H187" i="56" s="1"/>
  <c r="H188" i="56"/>
  <c r="H132" i="62"/>
  <c r="H133" i="62" s="1"/>
  <c r="H134" i="62"/>
  <c r="G93" i="61"/>
  <c r="H204" i="56"/>
  <c r="H205" i="56" s="1"/>
  <c r="H206" i="56"/>
  <c r="H443" i="57"/>
  <c r="H444" i="57" s="1"/>
  <c r="H445" i="57"/>
  <c r="H108" i="61"/>
  <c r="H109" i="61" s="1"/>
  <c r="H110" i="61"/>
  <c r="H355" i="61"/>
  <c r="H356" i="61" s="1"/>
  <c r="H357" i="61"/>
  <c r="H222" i="25"/>
  <c r="H223" i="25" s="1"/>
  <c r="H224" i="25"/>
  <c r="G344" i="61"/>
  <c r="G219" i="56"/>
  <c r="W215" i="56" s="1"/>
  <c r="G285" i="58"/>
  <c r="W281" i="58" s="1"/>
  <c r="H477" i="60"/>
  <c r="H478" i="60" s="1"/>
  <c r="H479" i="60"/>
  <c r="H150" i="60"/>
  <c r="H151" i="60" s="1"/>
  <c r="H152" i="60"/>
  <c r="H282" i="58"/>
  <c r="H283" i="58" s="1"/>
  <c r="H284" i="58"/>
  <c r="H78" i="25"/>
  <c r="H79" i="25" s="1"/>
  <c r="H80" i="25"/>
  <c r="G425" i="60"/>
  <c r="G99" i="60"/>
  <c r="G171" i="58"/>
  <c r="G372" i="59"/>
  <c r="G87" i="59"/>
  <c r="G432" i="57"/>
  <c r="G351" i="56"/>
  <c r="H348" i="25"/>
  <c r="H349" i="25" s="1"/>
  <c r="H350" i="25"/>
  <c r="H186" i="57"/>
  <c r="H187" i="57" s="1"/>
  <c r="H188" i="57"/>
  <c r="G87" i="57"/>
  <c r="W83" i="57" s="1"/>
  <c r="G467" i="59"/>
  <c r="G45" i="25"/>
  <c r="H376" i="60"/>
  <c r="H377" i="60" s="1"/>
  <c r="H378" i="60"/>
  <c r="G365" i="61"/>
  <c r="H327" i="25"/>
  <c r="H328" i="25" s="1"/>
  <c r="H329" i="25"/>
  <c r="G494" i="59"/>
  <c r="H436" i="57"/>
  <c r="H437" i="57" s="1"/>
  <c r="H438" i="57"/>
  <c r="H252" i="58"/>
  <c r="H253" i="58" s="1"/>
  <c r="H254" i="58"/>
  <c r="H334" i="62"/>
  <c r="H335" i="62" s="1"/>
  <c r="H336" i="62"/>
  <c r="H464" i="62"/>
  <c r="H465" i="62" s="1"/>
  <c r="H466" i="62"/>
  <c r="H144" i="62"/>
  <c r="H145" i="62" s="1"/>
  <c r="H146" i="62"/>
  <c r="H228" i="59"/>
  <c r="H229" i="59" s="1"/>
  <c r="H230" i="59"/>
  <c r="H390" i="60"/>
  <c r="H391" i="60" s="1"/>
  <c r="H392" i="60"/>
  <c r="H477" i="57"/>
  <c r="H478" i="57" s="1"/>
  <c r="H479" i="57"/>
  <c r="H168" i="56"/>
  <c r="H169" i="56" s="1"/>
  <c r="H170" i="56"/>
  <c r="H96" i="56"/>
  <c r="H97" i="56" s="1"/>
  <c r="H98" i="56"/>
  <c r="H54" i="58"/>
  <c r="H55" i="58" s="1"/>
  <c r="H56" i="58"/>
  <c r="H114" i="60"/>
  <c r="H115" i="60" s="1"/>
  <c r="H116" i="60"/>
  <c r="H276" i="59"/>
  <c r="H277" i="59" s="1"/>
  <c r="H278" i="59"/>
  <c r="H96" i="59"/>
  <c r="H97" i="59" s="1"/>
  <c r="H98" i="59"/>
  <c r="H264" i="25"/>
  <c r="H265" i="25" s="1"/>
  <c r="H266" i="25"/>
  <c r="H401" i="62"/>
  <c r="H402" i="62" s="1"/>
  <c r="H403" i="62"/>
  <c r="H120" i="62"/>
  <c r="H121" i="62" s="1"/>
  <c r="H122" i="62"/>
  <c r="H183" i="59"/>
  <c r="H477" i="61"/>
  <c r="H478" i="61" s="1"/>
  <c r="H479" i="61"/>
  <c r="I83" i="62"/>
  <c r="I299" i="59"/>
  <c r="I399" i="60"/>
  <c r="I143" i="58"/>
  <c r="I143" i="62"/>
  <c r="I23" i="62"/>
  <c r="I119" i="56"/>
  <c r="I119" i="61"/>
  <c r="I173" i="60"/>
  <c r="I360" i="25"/>
  <c r="I360" i="58"/>
  <c r="I434" i="56"/>
  <c r="I293" i="59"/>
  <c r="I71" i="60"/>
  <c r="I233" i="60"/>
  <c r="I155" i="25"/>
  <c r="I155" i="59"/>
  <c r="I311" i="60"/>
  <c r="I281" i="62"/>
  <c r="I287" i="58"/>
  <c r="I113" i="59"/>
  <c r="I107" i="25"/>
  <c r="I161" i="58"/>
  <c r="I167" i="56"/>
  <c r="I191" i="62"/>
  <c r="I455" i="61"/>
  <c r="I462" i="62"/>
  <c r="I284" i="60"/>
  <c r="I194" i="56"/>
  <c r="G529" i="57"/>
  <c r="G543" i="58"/>
  <c r="G515" i="57"/>
  <c r="G508" i="60"/>
  <c r="G494" i="25"/>
  <c r="H108" i="25"/>
  <c r="H109" i="25" s="1"/>
  <c r="H110" i="25"/>
  <c r="H355" i="56"/>
  <c r="H356" i="56" s="1"/>
  <c r="H357" i="56"/>
  <c r="H234" i="56"/>
  <c r="H235" i="56" s="1"/>
  <c r="H236" i="56"/>
  <c r="H150" i="59"/>
  <c r="H151" i="59" s="1"/>
  <c r="H152" i="59"/>
  <c r="H42" i="57"/>
  <c r="H43" i="57" s="1"/>
  <c r="H44" i="57"/>
  <c r="H222" i="58"/>
  <c r="H223" i="58" s="1"/>
  <c r="H224" i="58"/>
  <c r="H443" i="58"/>
  <c r="H444" i="58" s="1"/>
  <c r="H445" i="58"/>
  <c r="H258" i="62"/>
  <c r="H259" i="62" s="1"/>
  <c r="H260" i="62"/>
  <c r="H102" i="58"/>
  <c r="H103" i="58" s="1"/>
  <c r="H104" i="58"/>
  <c r="H282" i="57"/>
  <c r="H283" i="57" s="1"/>
  <c r="H284" i="57"/>
  <c r="H138" i="57"/>
  <c r="H139" i="57" s="1"/>
  <c r="H140" i="57"/>
  <c r="G297" i="58"/>
  <c r="W293" i="58" s="1"/>
  <c r="H66" i="25"/>
  <c r="H67" i="25" s="1"/>
  <c r="H68" i="25"/>
  <c r="H288" i="59"/>
  <c r="H289" i="59" s="1"/>
  <c r="H290" i="59"/>
  <c r="H84" i="57"/>
  <c r="H85" i="57" s="1"/>
  <c r="H86" i="57"/>
  <c r="G99" i="59"/>
  <c r="W95" i="59" s="1"/>
  <c r="G93" i="58"/>
  <c r="H24" i="58"/>
  <c r="H25" i="58" s="1"/>
  <c r="H26" i="58"/>
  <c r="H48" i="62"/>
  <c r="H49" i="62" s="1"/>
  <c r="H50" i="62"/>
  <c r="H132" i="61"/>
  <c r="H133" i="61" s="1"/>
  <c r="H134" i="61"/>
  <c r="G237" i="59"/>
  <c r="G207" i="60"/>
  <c r="W203" i="60" s="1"/>
  <c r="G249" i="60"/>
  <c r="W245" i="60" s="1"/>
  <c r="H443" i="56"/>
  <c r="H444" i="56" s="1"/>
  <c r="H445" i="56"/>
  <c r="H192" i="62"/>
  <c r="H193" i="62" s="1"/>
  <c r="H194" i="62"/>
  <c r="H327" i="61"/>
  <c r="H328" i="61" s="1"/>
  <c r="H329" i="61"/>
  <c r="H138" i="59"/>
  <c r="H139" i="59" s="1"/>
  <c r="H140" i="59"/>
  <c r="G365" i="60"/>
  <c r="G267" i="59"/>
  <c r="G460" i="60"/>
  <c r="G358" i="61"/>
  <c r="G337" i="59"/>
  <c r="H436" i="61"/>
  <c r="H437" i="61" s="1"/>
  <c r="H438" i="61"/>
  <c r="H114" i="57"/>
  <c r="H115" i="57" s="1"/>
  <c r="H116" i="57"/>
  <c r="H240" i="56"/>
  <c r="H241" i="56" s="1"/>
  <c r="H242" i="56"/>
  <c r="H180" i="62"/>
  <c r="H181" i="62" s="1"/>
  <c r="H182" i="62"/>
  <c r="G432" i="56"/>
  <c r="G365" i="62"/>
  <c r="H457" i="57"/>
  <c r="H458" i="57" s="1"/>
  <c r="H459" i="57"/>
  <c r="G358" i="57"/>
  <c r="H429" i="61"/>
  <c r="H430" i="61" s="1"/>
  <c r="H431" i="61"/>
  <c r="I293" i="25"/>
  <c r="I538" i="56"/>
  <c r="I540" i="56" s="1"/>
  <c r="I541" i="56" s="1"/>
  <c r="I113" i="25"/>
  <c r="I161" i="62"/>
  <c r="I325" i="59"/>
  <c r="H228" i="61"/>
  <c r="H229" i="61" s="1"/>
  <c r="H230" i="61"/>
  <c r="H288" i="61"/>
  <c r="H289" i="61" s="1"/>
  <c r="H290" i="61"/>
  <c r="H334" i="56"/>
  <c r="H335" i="56" s="1"/>
  <c r="H336" i="56"/>
  <c r="H102" i="59"/>
  <c r="H103" i="59" s="1"/>
  <c r="H104" i="59"/>
  <c r="H355" i="59"/>
  <c r="H356" i="59" s="1"/>
  <c r="H357" i="59"/>
  <c r="H369" i="57"/>
  <c r="H370" i="57" s="1"/>
  <c r="H371" i="57"/>
  <c r="H422" i="58"/>
  <c r="H423" i="58" s="1"/>
  <c r="H424" i="58"/>
  <c r="H294" i="60"/>
  <c r="H295" i="60" s="1"/>
  <c r="H296" i="60"/>
  <c r="H306" i="25"/>
  <c r="H307" i="25" s="1"/>
  <c r="H308" i="25"/>
  <c r="H96" i="62"/>
  <c r="H97" i="62" s="1"/>
  <c r="H98" i="62"/>
  <c r="H204" i="61"/>
  <c r="H205" i="61" s="1"/>
  <c r="H206" i="61"/>
  <c r="H436" i="60"/>
  <c r="H437" i="60" s="1"/>
  <c r="H438" i="60"/>
  <c r="H150" i="56"/>
  <c r="H151" i="56" s="1"/>
  <c r="H152" i="56"/>
  <c r="H477" i="25"/>
  <c r="H478" i="25" s="1"/>
  <c r="H479" i="25"/>
  <c r="H422" i="60"/>
  <c r="H423" i="60" s="1"/>
  <c r="H424" i="60"/>
  <c r="H150" i="61"/>
  <c r="H151" i="61" s="1"/>
  <c r="H152" i="61"/>
  <c r="H48" i="58"/>
  <c r="H49" i="58" s="1"/>
  <c r="H50" i="58"/>
  <c r="H132" i="56"/>
  <c r="H133" i="56" s="1"/>
  <c r="H134" i="56"/>
  <c r="H192" i="58"/>
  <c r="H193" i="58" s="1"/>
  <c r="H194" i="58"/>
  <c r="H408" i="57"/>
  <c r="H409" i="57" s="1"/>
  <c r="H410" i="57"/>
  <c r="H84" i="59"/>
  <c r="H85" i="59" s="1"/>
  <c r="H86" i="59"/>
  <c r="H443" i="62"/>
  <c r="H444" i="62" s="1"/>
  <c r="H445" i="62"/>
  <c r="H401" i="61"/>
  <c r="H402" i="61" s="1"/>
  <c r="H403" i="61"/>
  <c r="H120" i="61"/>
  <c r="H121" i="61" s="1"/>
  <c r="H122" i="61"/>
  <c r="H222" i="61"/>
  <c r="H223" i="61" s="1"/>
  <c r="H224" i="61"/>
  <c r="H436" i="59"/>
  <c r="H437" i="59" s="1"/>
  <c r="H438" i="59"/>
  <c r="H294" i="58"/>
  <c r="H295" i="58" s="1"/>
  <c r="H296" i="58"/>
  <c r="H147" i="57"/>
  <c r="X143" i="57" s="1"/>
  <c r="I427" i="56"/>
  <c r="I420" i="56"/>
  <c r="I339" i="57"/>
  <c r="I185" i="58"/>
  <c r="I209" i="61"/>
  <c r="I245" i="57"/>
  <c r="I245" i="61"/>
  <c r="I203" i="61"/>
  <c r="I517" i="61"/>
  <c r="I519" i="61" s="1"/>
  <c r="I520" i="61" s="1"/>
  <c r="I510" i="56"/>
  <c r="I512" i="56" s="1"/>
  <c r="I513" i="56" s="1"/>
  <c r="I60" i="59"/>
  <c r="I61" i="59" s="1"/>
  <c r="I149" i="62"/>
  <c r="I360" i="59"/>
  <c r="I179" i="61"/>
  <c r="I434" i="60"/>
  <c r="I503" i="61"/>
  <c r="I505" i="61" s="1"/>
  <c r="I506" i="61" s="1"/>
  <c r="I197" i="56"/>
  <c r="I293" i="56"/>
  <c r="I29" i="25"/>
  <c r="I71" i="56"/>
  <c r="I131" i="56"/>
  <c r="I131" i="60"/>
  <c r="I53" i="56"/>
  <c r="I155" i="56"/>
  <c r="I311" i="25"/>
  <c r="I281" i="25"/>
  <c r="I191" i="58"/>
  <c r="I47" i="58"/>
  <c r="I95" i="62"/>
  <c r="I455" i="59"/>
  <c r="I455" i="62"/>
  <c r="I441" i="57"/>
  <c r="I441" i="61"/>
  <c r="I489" i="62"/>
  <c r="I491" i="62" s="1"/>
  <c r="I492" i="62" s="1"/>
  <c r="I89" i="58"/>
  <c r="I212" i="56"/>
  <c r="G501" i="60"/>
  <c r="G515" i="60"/>
  <c r="G536" i="25"/>
  <c r="G515" i="59"/>
  <c r="G515" i="62"/>
  <c r="H30" i="60"/>
  <c r="H31" i="60" s="1"/>
  <c r="H32" i="60"/>
  <c r="H228" i="56"/>
  <c r="H229" i="56" s="1"/>
  <c r="H230" i="56"/>
  <c r="H180" i="57"/>
  <c r="H181" i="57" s="1"/>
  <c r="H182" i="57"/>
  <c r="G213" i="62"/>
  <c r="W209" i="62" s="1"/>
  <c r="G147" i="58"/>
  <c r="G261" i="61"/>
  <c r="W257" i="61" s="1"/>
  <c r="H102" i="25"/>
  <c r="H103" i="25" s="1"/>
  <c r="H104" i="25"/>
  <c r="H174" i="57"/>
  <c r="H175" i="57" s="1"/>
  <c r="H176" i="57"/>
  <c r="H78" i="57"/>
  <c r="H79" i="57" s="1"/>
  <c r="H80" i="57"/>
  <c r="G344" i="59"/>
  <c r="G393" i="61"/>
  <c r="H429" i="62"/>
  <c r="H430" i="62" s="1"/>
  <c r="H431" i="62"/>
  <c r="H348" i="60"/>
  <c r="H349" i="60" s="1"/>
  <c r="H350" i="60"/>
  <c r="H341" i="60"/>
  <c r="H342" i="60" s="1"/>
  <c r="H343" i="60"/>
  <c r="H96" i="58"/>
  <c r="H97" i="58" s="1"/>
  <c r="H98" i="58"/>
  <c r="H204" i="57"/>
  <c r="H205" i="57" s="1"/>
  <c r="H206" i="57"/>
  <c r="G153" i="61"/>
  <c r="W149" i="61" s="1"/>
  <c r="G303" i="57"/>
  <c r="W299" i="57" s="1"/>
  <c r="G129" i="58"/>
  <c r="W125" i="58" s="1"/>
  <c r="G365" i="57"/>
  <c r="G159" i="60"/>
  <c r="H429" i="59"/>
  <c r="H430" i="59" s="1"/>
  <c r="H431" i="59"/>
  <c r="H210" i="25"/>
  <c r="H211" i="25" s="1"/>
  <c r="H212" i="25"/>
  <c r="G189" i="58"/>
  <c r="W185" i="58" s="1"/>
  <c r="G467" i="58"/>
  <c r="G111" i="60"/>
  <c r="W107" i="60" s="1"/>
  <c r="G183" i="25"/>
  <c r="H422" i="57"/>
  <c r="H423" i="57" s="1"/>
  <c r="H424" i="57"/>
  <c r="H306" i="58"/>
  <c r="H307" i="58" s="1"/>
  <c r="H308" i="58"/>
  <c r="H186" i="25"/>
  <c r="H187" i="25" s="1"/>
  <c r="H188" i="25"/>
  <c r="G183" i="58"/>
  <c r="W179" i="58" s="1"/>
  <c r="G425" i="57"/>
  <c r="G45" i="60"/>
  <c r="W41" i="60" s="1"/>
  <c r="H60" i="60"/>
  <c r="H61" i="60" s="1"/>
  <c r="H62" i="60"/>
  <c r="H216" i="62"/>
  <c r="H217" i="62" s="1"/>
  <c r="H218" i="62"/>
  <c r="H362" i="56"/>
  <c r="H363" i="56" s="1"/>
  <c r="H364" i="56"/>
  <c r="G189" i="56"/>
  <c r="G69" i="60"/>
  <c r="W65" i="60" s="1"/>
  <c r="G117" i="60"/>
  <c r="W113" i="60" s="1"/>
  <c r="G231" i="57"/>
  <c r="W227" i="57" s="1"/>
  <c r="H429" i="60"/>
  <c r="H430" i="60" s="1"/>
  <c r="H431" i="60"/>
  <c r="H401" i="58"/>
  <c r="H402" i="58" s="1"/>
  <c r="H403" i="58"/>
  <c r="H120" i="57"/>
  <c r="H121" i="57" s="1"/>
  <c r="H122" i="57"/>
  <c r="H369" i="25"/>
  <c r="H370" i="25" s="1"/>
  <c r="H371" i="25"/>
  <c r="G249" i="58"/>
  <c r="G330" i="60"/>
  <c r="G63" i="61"/>
  <c r="G418" i="57"/>
  <c r="H362" i="60"/>
  <c r="H363" i="60" s="1"/>
  <c r="H364" i="60"/>
  <c r="H415" i="57"/>
  <c r="H416" i="57" s="1"/>
  <c r="H417" i="57"/>
  <c r="G337" i="61"/>
  <c r="H429" i="58"/>
  <c r="H430" i="58" s="1"/>
  <c r="H431" i="58"/>
  <c r="H401" i="59"/>
  <c r="H402" i="59" s="1"/>
  <c r="H403" i="59"/>
  <c r="H93" i="59"/>
  <c r="X89" i="59" s="1"/>
  <c r="G63" i="56"/>
  <c r="W59" i="56" s="1"/>
  <c r="I35" i="62"/>
  <c r="I475" i="58"/>
  <c r="I101" i="58"/>
  <c r="I239" i="58"/>
  <c r="I239" i="62"/>
  <c r="I251" i="57"/>
  <c r="I367" i="57"/>
  <c r="I137" i="25"/>
  <c r="I83" i="58"/>
  <c r="I427" i="60"/>
  <c r="I420" i="59"/>
  <c r="I420" i="62"/>
  <c r="I257" i="57"/>
  <c r="I299" i="60"/>
  <c r="I185" i="25"/>
  <c r="I517" i="59"/>
  <c r="I519" i="59" s="1"/>
  <c r="I520" i="59" s="1"/>
  <c r="I399" i="61"/>
  <c r="I143" i="59"/>
  <c r="I23" i="25"/>
  <c r="I119" i="62"/>
  <c r="I173" i="56"/>
  <c r="I173" i="61"/>
  <c r="I360" i="56"/>
  <c r="I360" i="62"/>
  <c r="I434" i="57"/>
  <c r="I197" i="60"/>
  <c r="I293" i="60"/>
  <c r="I29" i="59"/>
  <c r="I71" i="61"/>
  <c r="I233" i="56"/>
  <c r="I233" i="61"/>
  <c r="I53" i="61"/>
  <c r="I155" i="60"/>
  <c r="I41" i="57"/>
  <c r="I125" i="59"/>
  <c r="I281" i="59"/>
  <c r="I287" i="59"/>
  <c r="I113" i="57"/>
  <c r="I113" i="60"/>
  <c r="I107" i="57"/>
  <c r="I107" i="61"/>
  <c r="I406" i="60"/>
  <c r="I441" i="58"/>
  <c r="I462" i="60"/>
  <c r="I17" i="60"/>
  <c r="I89" i="62"/>
  <c r="I325" i="60"/>
  <c r="H422" i="59"/>
  <c r="H423" i="59" s="1"/>
  <c r="H424" i="59"/>
  <c r="H66" i="60"/>
  <c r="H67" i="60" s="1"/>
  <c r="H68" i="60"/>
  <c r="H48" i="56"/>
  <c r="H49" i="56" s="1"/>
  <c r="H50" i="56"/>
  <c r="H270" i="60"/>
  <c r="H271" i="60" s="1"/>
  <c r="H272" i="60"/>
  <c r="H457" i="61"/>
  <c r="H458" i="61" s="1"/>
  <c r="H459" i="61"/>
  <c r="H156" i="59"/>
  <c r="H157" i="59" s="1"/>
  <c r="H158" i="59"/>
  <c r="H252" i="57"/>
  <c r="H253" i="57" s="1"/>
  <c r="H254" i="57"/>
  <c r="H376" i="62"/>
  <c r="H377" i="62" s="1"/>
  <c r="H378" i="62"/>
  <c r="H450" i="58"/>
  <c r="H451" i="58" s="1"/>
  <c r="H452" i="58"/>
  <c r="H401" i="60"/>
  <c r="H402" i="60" s="1"/>
  <c r="H403" i="60"/>
  <c r="H240" i="25"/>
  <c r="H241" i="25" s="1"/>
  <c r="H242" i="25"/>
  <c r="H415" i="59"/>
  <c r="H416" i="59" s="1"/>
  <c r="H417" i="59"/>
  <c r="H84" i="61"/>
  <c r="H85" i="61" s="1"/>
  <c r="H86" i="61"/>
  <c r="H429" i="56"/>
  <c r="H430" i="56" s="1"/>
  <c r="H431" i="56"/>
  <c r="H174" i="60"/>
  <c r="H175" i="60" s="1"/>
  <c r="H176" i="60"/>
  <c r="H162" i="59"/>
  <c r="H163" i="59" s="1"/>
  <c r="H164" i="59"/>
  <c r="H96" i="57"/>
  <c r="H97" i="57" s="1"/>
  <c r="H98" i="57"/>
  <c r="H376" i="61"/>
  <c r="H377" i="61" s="1"/>
  <c r="H378" i="61"/>
  <c r="H258" i="60"/>
  <c r="H259" i="60" s="1"/>
  <c r="H260" i="60"/>
  <c r="H42" i="25"/>
  <c r="H43" i="25" s="1"/>
  <c r="H44" i="25"/>
  <c r="H72" i="61"/>
  <c r="H73" i="61" s="1"/>
  <c r="H74" i="61"/>
  <c r="H464" i="61"/>
  <c r="H465" i="61" s="1"/>
  <c r="H466" i="61"/>
  <c r="H401" i="25"/>
  <c r="H402" i="25" s="1"/>
  <c r="H403" i="25"/>
  <c r="H192" i="57"/>
  <c r="H193" i="57" s="1"/>
  <c r="H194" i="57"/>
  <c r="H327" i="58"/>
  <c r="H328" i="58" s="1"/>
  <c r="H329" i="58"/>
  <c r="H246" i="60"/>
  <c r="H247" i="60" s="1"/>
  <c r="H248" i="60"/>
  <c r="H334" i="25"/>
  <c r="H335" i="25" s="1"/>
  <c r="H336" i="25"/>
  <c r="H288" i="62"/>
  <c r="H289" i="62" s="1"/>
  <c r="H290" i="62"/>
  <c r="H464" i="56"/>
  <c r="H465" i="56" s="1"/>
  <c r="H466" i="56"/>
  <c r="H138" i="25"/>
  <c r="H139" i="25" s="1"/>
  <c r="H140" i="25"/>
  <c r="I388" i="62"/>
  <c r="I83" i="59"/>
  <c r="I215" i="59"/>
  <c r="I269" i="58"/>
  <c r="I332" i="58"/>
  <c r="I59" i="60"/>
  <c r="I149" i="59"/>
  <c r="I179" i="62"/>
  <c r="I263" i="56"/>
  <c r="I263" i="61"/>
  <c r="I482" i="58"/>
  <c r="I484" i="58" s="1"/>
  <c r="I485" i="58" s="1"/>
  <c r="I131" i="57"/>
  <c r="I131" i="61"/>
  <c r="I53" i="57"/>
  <c r="I538" i="61"/>
  <c r="I542" i="61" s="1"/>
  <c r="I311" i="56"/>
  <c r="I41" i="60"/>
  <c r="I221" i="59"/>
  <c r="I113" i="61"/>
  <c r="I167" i="59"/>
  <c r="I191" i="25"/>
  <c r="I47" i="59"/>
  <c r="I406" i="57"/>
  <c r="I455" i="56"/>
  <c r="I441" i="60"/>
  <c r="I462" i="57"/>
  <c r="I89" i="59"/>
  <c r="I89" i="25"/>
  <c r="G487" i="56"/>
  <c r="H66" i="57"/>
  <c r="H67" i="57" s="1"/>
  <c r="H68" i="57"/>
  <c r="H126" i="60"/>
  <c r="H127" i="60" s="1"/>
  <c r="H128" i="60"/>
  <c r="H270" i="56"/>
  <c r="H271" i="56" s="1"/>
  <c r="H272" i="56"/>
  <c r="G189" i="61"/>
  <c r="W185" i="61" s="1"/>
  <c r="G57" i="60"/>
  <c r="G404" i="56"/>
  <c r="H457" i="56"/>
  <c r="H458" i="56" s="1"/>
  <c r="H459" i="56"/>
  <c r="H90" i="61"/>
  <c r="H91" i="61" s="1"/>
  <c r="H92" i="61"/>
  <c r="H376" i="59"/>
  <c r="H377" i="59" s="1"/>
  <c r="H378" i="59"/>
  <c r="G279" i="62"/>
  <c r="W275" i="62" s="1"/>
  <c r="G393" i="58"/>
  <c r="H66" i="56"/>
  <c r="H67" i="56" s="1"/>
  <c r="H68" i="56"/>
  <c r="G379" i="62"/>
  <c r="H422" i="61"/>
  <c r="H423" i="61" s="1"/>
  <c r="H424" i="61"/>
  <c r="H300" i="56"/>
  <c r="H301" i="56" s="1"/>
  <c r="H302" i="56"/>
  <c r="H120" i="56"/>
  <c r="H121" i="56" s="1"/>
  <c r="H122" i="56"/>
  <c r="H415" i="56"/>
  <c r="H416" i="56" s="1"/>
  <c r="H417" i="56"/>
  <c r="G411" i="56"/>
  <c r="G365" i="58"/>
  <c r="G105" i="58"/>
  <c r="G358" i="62"/>
  <c r="G439" i="62"/>
  <c r="H341" i="56"/>
  <c r="H342" i="56" s="1"/>
  <c r="H343" i="56"/>
  <c r="H390" i="57"/>
  <c r="H391" i="57" s="1"/>
  <c r="H392" i="57"/>
  <c r="G303" i="60"/>
  <c r="G237" i="57"/>
  <c r="W233" i="57" s="1"/>
  <c r="G297" i="57"/>
  <c r="G267" i="62"/>
  <c r="W263" i="62" s="1"/>
  <c r="G411" i="58"/>
  <c r="H60" i="61"/>
  <c r="H61" i="61" s="1"/>
  <c r="H62" i="61"/>
  <c r="H341" i="59"/>
  <c r="H342" i="59" s="1"/>
  <c r="H343" i="59"/>
  <c r="H327" i="56"/>
  <c r="H328" i="56" s="1"/>
  <c r="H329" i="56"/>
  <c r="H138" i="60"/>
  <c r="H139" i="60" s="1"/>
  <c r="H140" i="60"/>
  <c r="G358" i="59"/>
  <c r="G63" i="58"/>
  <c r="W59" i="58" s="1"/>
  <c r="H198" i="57"/>
  <c r="H199" i="57" s="1"/>
  <c r="H200" i="57"/>
  <c r="H355" i="57"/>
  <c r="H356" i="57" s="1"/>
  <c r="H357" i="57"/>
  <c r="H36" i="61"/>
  <c r="H37" i="61" s="1"/>
  <c r="H38" i="61"/>
  <c r="G358" i="56"/>
  <c r="G105" i="59"/>
  <c r="G99" i="56"/>
  <c r="W95" i="56" s="1"/>
  <c r="G225" i="59"/>
  <c r="W221" i="59" s="1"/>
  <c r="G279" i="57"/>
  <c r="G297" i="62"/>
  <c r="W293" i="62" s="1"/>
  <c r="H464" i="58"/>
  <c r="H465" i="58" s="1"/>
  <c r="H466" i="58"/>
  <c r="H108" i="57"/>
  <c r="H109" i="57" s="1"/>
  <c r="H110" i="57"/>
  <c r="H48" i="60"/>
  <c r="H49" i="60" s="1"/>
  <c r="H50" i="60"/>
  <c r="H408" i="56"/>
  <c r="H409" i="56" s="1"/>
  <c r="H410" i="56"/>
  <c r="H78" i="62"/>
  <c r="H79" i="62" s="1"/>
  <c r="H80" i="62"/>
  <c r="G273" i="62"/>
  <c r="G273" i="59"/>
  <c r="G237" i="60"/>
  <c r="W233" i="60" s="1"/>
  <c r="H189" i="59"/>
  <c r="G27" i="57"/>
  <c r="W23" i="57" s="1"/>
  <c r="G219" i="59"/>
  <c r="H105" i="56"/>
  <c r="X101" i="56" s="1"/>
  <c r="H415" i="61"/>
  <c r="H416" i="61" s="1"/>
  <c r="H417" i="61"/>
  <c r="G439" i="58"/>
  <c r="H383" i="60"/>
  <c r="H384" i="60" s="1"/>
  <c r="H385" i="60"/>
  <c r="G261" i="62"/>
  <c r="W257" i="62" s="1"/>
  <c r="I538" i="57"/>
  <c r="I524" i="56"/>
  <c r="H533" i="25"/>
  <c r="H534" i="25" s="1"/>
  <c r="H535" i="25"/>
  <c r="G487" i="62"/>
  <c r="H512" i="25"/>
  <c r="H513" i="25" s="1"/>
  <c r="H514" i="25"/>
  <c r="G536" i="58"/>
  <c r="G487" i="60"/>
  <c r="H484" i="58"/>
  <c r="H485" i="58" s="1"/>
  <c r="H486" i="58"/>
  <c r="H505" i="56"/>
  <c r="H506" i="56" s="1"/>
  <c r="H507" i="56"/>
  <c r="H505" i="57"/>
  <c r="H506" i="57" s="1"/>
  <c r="H507" i="57"/>
  <c r="H533" i="56"/>
  <c r="H534" i="56" s="1"/>
  <c r="H535" i="56"/>
  <c r="G487" i="59"/>
  <c r="I538" i="25"/>
  <c r="I510" i="58"/>
  <c r="I503" i="60"/>
  <c r="I482" i="57"/>
  <c r="I538" i="60"/>
  <c r="I489" i="61"/>
  <c r="I524" i="59"/>
  <c r="I524" i="61"/>
  <c r="H526" i="25"/>
  <c r="H527" i="25" s="1"/>
  <c r="H528" i="25"/>
  <c r="G515" i="56"/>
  <c r="G536" i="61"/>
  <c r="G508" i="56"/>
  <c r="H526" i="62"/>
  <c r="H527" i="62" s="1"/>
  <c r="H528" i="62"/>
  <c r="H512" i="57"/>
  <c r="H513" i="57" s="1"/>
  <c r="H514" i="57"/>
  <c r="G515" i="61"/>
  <c r="H512" i="58"/>
  <c r="H513" i="58" s="1"/>
  <c r="H514" i="58"/>
  <c r="H505" i="60"/>
  <c r="H506" i="60" s="1"/>
  <c r="H507" i="60"/>
  <c r="G501" i="58"/>
  <c r="H498" i="60"/>
  <c r="H499" i="60" s="1"/>
  <c r="H500" i="60"/>
  <c r="I524" i="25"/>
  <c r="I531" i="59"/>
  <c r="I531" i="61"/>
  <c r="I510" i="60"/>
  <c r="I510" i="62"/>
  <c r="I482" i="59"/>
  <c r="I496" i="56"/>
  <c r="I496" i="62"/>
  <c r="I489" i="59"/>
  <c r="G501" i="62"/>
  <c r="G494" i="60"/>
  <c r="G529" i="61"/>
  <c r="G522" i="56"/>
  <c r="G515" i="25"/>
  <c r="G536" i="59"/>
  <c r="H519" i="25"/>
  <c r="H520" i="25" s="1"/>
  <c r="H521" i="25"/>
  <c r="H498" i="62"/>
  <c r="H499" i="62" s="1"/>
  <c r="H500" i="62"/>
  <c r="H484" i="56"/>
  <c r="H485" i="56" s="1"/>
  <c r="H486" i="56"/>
  <c r="H498" i="56"/>
  <c r="H499" i="56" s="1"/>
  <c r="H500" i="56"/>
  <c r="H519" i="61"/>
  <c r="H520" i="61" s="1"/>
  <c r="H521" i="61"/>
  <c r="I489" i="25"/>
  <c r="I517" i="58"/>
  <c r="I538" i="62"/>
  <c r="I496" i="59"/>
  <c r="I489" i="57"/>
  <c r="I524" i="57"/>
  <c r="H526" i="57"/>
  <c r="H527" i="57" s="1"/>
  <c r="H528" i="57"/>
  <c r="G508" i="25"/>
  <c r="H540" i="59"/>
  <c r="H541" i="59" s="1"/>
  <c r="H542" i="59"/>
  <c r="I482" i="25"/>
  <c r="I517" i="60"/>
  <c r="I538" i="58"/>
  <c r="H519" i="59"/>
  <c r="H520" i="59" s="1"/>
  <c r="H521" i="59"/>
  <c r="H498" i="25"/>
  <c r="H499" i="25" s="1"/>
  <c r="H500" i="25"/>
  <c r="I531" i="57"/>
  <c r="I503" i="58"/>
  <c r="I503" i="59"/>
  <c r="I482" i="60"/>
  <c r="I482" i="62"/>
  <c r="I489" i="60"/>
  <c r="I524" i="62"/>
  <c r="G508" i="59"/>
  <c r="G543" i="61"/>
  <c r="H505" i="59"/>
  <c r="H506" i="59" s="1"/>
  <c r="H507" i="59"/>
  <c r="G536" i="56"/>
  <c r="G494" i="56"/>
  <c r="G522" i="61"/>
  <c r="G536" i="57"/>
  <c r="I496" i="58"/>
  <c r="H533" i="58"/>
  <c r="H534" i="58" s="1"/>
  <c r="H535" i="58"/>
  <c r="H491" i="56"/>
  <c r="H492" i="56" s="1"/>
  <c r="H493" i="56"/>
  <c r="H526" i="58"/>
  <c r="H527" i="58" s="1"/>
  <c r="H528" i="58"/>
  <c r="H526" i="60"/>
  <c r="H527" i="60" s="1"/>
  <c r="H528" i="60"/>
  <c r="H533" i="62"/>
  <c r="H534" i="62" s="1"/>
  <c r="H535" i="62"/>
  <c r="I510" i="59"/>
  <c r="I496" i="61"/>
  <c r="I524" i="58"/>
  <c r="G501" i="57"/>
  <c r="H512" i="60"/>
  <c r="H513" i="60" s="1"/>
  <c r="H514" i="60"/>
  <c r="G529" i="62"/>
  <c r="H540" i="60"/>
  <c r="H541" i="60" s="1"/>
  <c r="H542" i="60"/>
  <c r="H491" i="62"/>
  <c r="H492" i="62" s="1"/>
  <c r="H493" i="62"/>
  <c r="G543" i="25"/>
  <c r="G494" i="57"/>
  <c r="G494" i="61"/>
  <c r="G487" i="61"/>
  <c r="G536" i="62"/>
  <c r="G529" i="25"/>
  <c r="H491" i="25"/>
  <c r="H492" i="25" s="1"/>
  <c r="H493" i="25"/>
  <c r="I517" i="57"/>
  <c r="I517" i="62"/>
  <c r="I503" i="56"/>
  <c r="I503" i="57"/>
  <c r="I489" i="58"/>
  <c r="H498" i="57"/>
  <c r="H499" i="57" s="1"/>
  <c r="H500" i="57"/>
  <c r="H540" i="56"/>
  <c r="H541" i="56" s="1"/>
  <c r="H542" i="56"/>
  <c r="H491" i="58"/>
  <c r="H492" i="58" s="1"/>
  <c r="H493" i="58"/>
  <c r="I503" i="25"/>
  <c r="I531" i="56"/>
  <c r="I531" i="58"/>
  <c r="I496" i="25"/>
  <c r="I482" i="61"/>
  <c r="I538" i="59"/>
  <c r="I496" i="60"/>
  <c r="I489" i="56"/>
  <c r="H484" i="59"/>
  <c r="H485" i="59" s="1"/>
  <c r="H486" i="59"/>
  <c r="H526" i="61"/>
  <c r="H527" i="61" s="1"/>
  <c r="H528" i="61"/>
  <c r="H498" i="59"/>
  <c r="H499" i="59" s="1"/>
  <c r="H500" i="59"/>
  <c r="H498" i="61"/>
  <c r="H499" i="61" s="1"/>
  <c r="H500" i="61"/>
  <c r="H519" i="58"/>
  <c r="H520" i="58" s="1"/>
  <c r="H521" i="58"/>
  <c r="H519" i="62"/>
  <c r="H520" i="62" s="1"/>
  <c r="H521" i="62"/>
  <c r="J363" i="55"/>
  <c r="J364" i="55" s="1"/>
  <c r="J43" i="55"/>
  <c r="J44" i="55" s="1"/>
  <c r="J127" i="55"/>
  <c r="J128" i="55" s="1"/>
  <c r="J175" i="55"/>
  <c r="J176" i="55" s="1"/>
  <c r="J211" i="55"/>
  <c r="J212" i="55" s="1"/>
  <c r="J145" i="55"/>
  <c r="J146" i="55" s="1"/>
  <c r="J25" i="55"/>
  <c r="J26" i="55" s="1"/>
  <c r="J19" i="55"/>
  <c r="J20" i="55" s="1"/>
  <c r="J193" i="55"/>
  <c r="J194" i="55" s="1"/>
  <c r="J430" i="55"/>
  <c r="J431" i="55" s="1"/>
  <c r="J67" i="55"/>
  <c r="J68" i="55" s="1"/>
  <c r="J409" i="55"/>
  <c r="J410" i="55" s="1"/>
  <c r="J335" i="55"/>
  <c r="J336" i="55" s="1"/>
  <c r="J79" i="55"/>
  <c r="J80" i="55" s="1"/>
  <c r="G570" i="55"/>
  <c r="G571" i="55" s="1"/>
  <c r="J283" i="55"/>
  <c r="J284" i="55" s="1"/>
  <c r="J487" i="55"/>
  <c r="I515" i="55"/>
  <c r="V514" i="55"/>
  <c r="I480" i="55"/>
  <c r="V479" i="55"/>
  <c r="J479" i="55"/>
  <c r="J480" i="55" s="1"/>
  <c r="I543" i="55"/>
  <c r="V542" i="55"/>
  <c r="J223" i="55"/>
  <c r="J224" i="55" s="1"/>
  <c r="H546" i="55"/>
  <c r="J542" i="55"/>
  <c r="J543" i="55" s="1"/>
  <c r="J458" i="55"/>
  <c r="J459" i="55" s="1"/>
  <c r="J115" i="55"/>
  <c r="J116" i="55" s="1"/>
  <c r="J265" i="55"/>
  <c r="J266" i="55" s="1"/>
  <c r="J85" i="55"/>
  <c r="J86" i="55" s="1"/>
  <c r="I529" i="55"/>
  <c r="V528" i="55"/>
  <c r="J528" i="55"/>
  <c r="J529" i="55" s="1"/>
  <c r="J377" i="55"/>
  <c r="J378" i="55" s="1"/>
  <c r="J514" i="55"/>
  <c r="J515" i="55" s="1"/>
  <c r="I536" i="55"/>
  <c r="V535" i="55"/>
  <c r="J73" i="55"/>
  <c r="J74" i="55" s="1"/>
  <c r="J151" i="55"/>
  <c r="J152" i="55" s="1"/>
  <c r="J402" i="55"/>
  <c r="J403" i="55" s="1"/>
  <c r="I487" i="55"/>
  <c r="V486" i="55"/>
  <c r="J55" i="55"/>
  <c r="J56" i="55" s="1"/>
  <c r="J295" i="55"/>
  <c r="J296" i="55" s="1"/>
  <c r="I522" i="55"/>
  <c r="V521" i="55"/>
  <c r="I501" i="55"/>
  <c r="V500" i="55"/>
  <c r="J500" i="55"/>
  <c r="J501" i="55" s="1"/>
  <c r="I508" i="55"/>
  <c r="V507" i="55"/>
  <c r="J241" i="55"/>
  <c r="J242" i="55" s="1"/>
  <c r="J247" i="55"/>
  <c r="J248" i="55" s="1"/>
  <c r="J187" i="55"/>
  <c r="J188" i="55" s="1"/>
  <c r="J61" i="55"/>
  <c r="J62" i="55" s="1"/>
  <c r="I494" i="55"/>
  <c r="V493" i="55"/>
  <c r="J493" i="55"/>
  <c r="J494" i="55" s="1"/>
  <c r="M40" i="45"/>
  <c r="O40" i="45" s="1"/>
  <c r="O22" i="45"/>
  <c r="O23" i="45" s="1"/>
  <c r="M23" i="45"/>
  <c r="O37" i="45"/>
  <c r="W531" i="62"/>
  <c r="F570" i="55"/>
  <c r="F571" i="55" s="1"/>
  <c r="J416" i="55"/>
  <c r="J417" i="55" s="1"/>
  <c r="U200" i="55"/>
  <c r="U32" i="55"/>
  <c r="U290" i="55"/>
  <c r="J289" i="55"/>
  <c r="J290" i="55" s="1"/>
  <c r="U230" i="55"/>
  <c r="U308" i="55"/>
  <c r="J307" i="55"/>
  <c r="J308" i="55" s="1"/>
  <c r="U38" i="55"/>
  <c r="U50" i="55"/>
  <c r="U272" i="55"/>
  <c r="J384" i="55"/>
  <c r="J385" i="55" s="1"/>
  <c r="J37" i="55"/>
  <c r="J38" i="55" s="1"/>
  <c r="J49" i="55"/>
  <c r="J50" i="55" s="1"/>
  <c r="U314" i="55"/>
  <c r="U164" i="55"/>
  <c r="U110" i="55"/>
  <c r="J109" i="55"/>
  <c r="J110" i="55" s="1"/>
  <c r="U158" i="55"/>
  <c r="H469" i="55"/>
  <c r="J199" i="55"/>
  <c r="J200" i="55" s="1"/>
  <c r="J229" i="55"/>
  <c r="J230" i="55" s="1"/>
  <c r="U92" i="55"/>
  <c r="J91" i="55"/>
  <c r="J92" i="55" s="1"/>
  <c r="U254" i="55"/>
  <c r="U212" i="55"/>
  <c r="U104" i="55"/>
  <c r="J349" i="55"/>
  <c r="J350" i="55" s="1"/>
  <c r="J31" i="55"/>
  <c r="J32" i="55" s="1"/>
  <c r="U260" i="55"/>
  <c r="U44" i="55"/>
  <c r="U26" i="55"/>
  <c r="U182" i="55"/>
  <c r="J181" i="55"/>
  <c r="J182" i="55" s="1"/>
  <c r="U278" i="55"/>
  <c r="J277" i="55"/>
  <c r="J278" i="55" s="1"/>
  <c r="J253" i="55"/>
  <c r="J254" i="55" s="1"/>
  <c r="J370" i="55"/>
  <c r="J371" i="55" s="1"/>
  <c r="U176" i="55"/>
  <c r="U98" i="55"/>
  <c r="U236" i="55"/>
  <c r="J437" i="55"/>
  <c r="J438" i="55" s="1"/>
  <c r="U218" i="55"/>
  <c r="U80" i="55"/>
  <c r="U224" i="55"/>
  <c r="J444" i="55"/>
  <c r="J445" i="55" s="1"/>
  <c r="J235" i="55"/>
  <c r="J236" i="55" s="1"/>
  <c r="J451" i="55"/>
  <c r="J452" i="55" s="1"/>
  <c r="U116" i="55"/>
  <c r="U170" i="55"/>
  <c r="U56" i="55"/>
  <c r="U134" i="55"/>
  <c r="J133" i="55"/>
  <c r="J134" i="55" s="1"/>
  <c r="U206" i="55"/>
  <c r="J205" i="55"/>
  <c r="J206" i="55" s="1"/>
  <c r="U284" i="55"/>
  <c r="U248" i="55"/>
  <c r="U302" i="55"/>
  <c r="J301" i="55"/>
  <c r="J302" i="55" s="1"/>
  <c r="U140" i="55"/>
  <c r="J139" i="55"/>
  <c r="J140" i="55" s="1"/>
  <c r="U74" i="55"/>
  <c r="J163" i="55"/>
  <c r="J164" i="55" s="1"/>
  <c r="J97" i="55"/>
  <c r="J98" i="55" s="1"/>
  <c r="U62" i="55"/>
  <c r="J271" i="55"/>
  <c r="J272" i="55" s="1"/>
  <c r="J342" i="55"/>
  <c r="J343" i="55" s="1"/>
  <c r="J356" i="55"/>
  <c r="J357" i="55" s="1"/>
  <c r="J169" i="55"/>
  <c r="J170" i="55" s="1"/>
  <c r="U20" i="55"/>
  <c r="U122" i="55"/>
  <c r="J121" i="55"/>
  <c r="J122" i="55" s="1"/>
  <c r="U188" i="55"/>
  <c r="J328" i="55"/>
  <c r="J329" i="55" s="1"/>
  <c r="J423" i="55"/>
  <c r="J424" i="55" s="1"/>
  <c r="U296" i="55"/>
  <c r="U266" i="55"/>
  <c r="U86" i="55"/>
  <c r="U146" i="55"/>
  <c r="U194" i="55"/>
  <c r="J103" i="55"/>
  <c r="J104" i="55" s="1"/>
  <c r="U128" i="55"/>
  <c r="U242" i="55"/>
  <c r="U152" i="55"/>
  <c r="U68" i="55"/>
  <c r="J313" i="55"/>
  <c r="J314" i="55" s="1"/>
  <c r="J465" i="55"/>
  <c r="J466" i="55" s="1"/>
  <c r="J157" i="55"/>
  <c r="J158" i="55" s="1"/>
  <c r="W332" i="56"/>
  <c r="W441" i="60"/>
  <c r="W367" i="57"/>
  <c r="W71" i="56"/>
  <c r="E466" i="53"/>
  <c r="W89" i="62"/>
  <c r="E466" i="49"/>
  <c r="E315" i="50"/>
  <c r="E316" i="50" s="1"/>
  <c r="W161" i="57"/>
  <c r="W281" i="56"/>
  <c r="W275" i="58"/>
  <c r="X388" i="61"/>
  <c r="W462" i="59"/>
  <c r="W47" i="57"/>
  <c r="W125" i="57"/>
  <c r="X23" i="56"/>
  <c r="W149" i="56"/>
  <c r="W353" i="56"/>
  <c r="W475" i="57"/>
  <c r="H547" i="57"/>
  <c r="H547" i="60"/>
  <c r="W125" i="60"/>
  <c r="W287" i="57"/>
  <c r="E319" i="60"/>
  <c r="E320" i="60" s="1"/>
  <c r="W143" i="56"/>
  <c r="W434" i="59"/>
  <c r="W203" i="61"/>
  <c r="W531" i="59"/>
  <c r="G545" i="56"/>
  <c r="W131" i="58"/>
  <c r="W524" i="59"/>
  <c r="W503" i="58"/>
  <c r="W496" i="59"/>
  <c r="W441" i="57"/>
  <c r="W89" i="56"/>
  <c r="W269" i="57"/>
  <c r="I548" i="59"/>
  <c r="G318" i="60"/>
  <c r="W413" i="58"/>
  <c r="W420" i="60"/>
  <c r="W143" i="61"/>
  <c r="W23" i="58"/>
  <c r="X71" i="62"/>
  <c r="W475" i="61"/>
  <c r="W239" i="57"/>
  <c r="W311" i="59"/>
  <c r="G395" i="56"/>
  <c r="W65" i="62"/>
  <c r="E319" i="56"/>
  <c r="E320" i="56" s="1"/>
  <c r="W191" i="60"/>
  <c r="W53" i="62"/>
  <c r="W119" i="59"/>
  <c r="W381" i="62"/>
  <c r="W489" i="62"/>
  <c r="G395" i="59"/>
  <c r="W113" i="57"/>
  <c r="C500" i="62"/>
  <c r="B500" i="62"/>
  <c r="B500" i="61"/>
  <c r="C500" i="61"/>
  <c r="B500" i="60"/>
  <c r="C500" i="60"/>
  <c r="C500" i="59"/>
  <c r="B500" i="59"/>
  <c r="C500" i="58"/>
  <c r="C500" i="57"/>
  <c r="B500" i="58"/>
  <c r="B500" i="57"/>
  <c r="C500" i="56"/>
  <c r="B500" i="56"/>
  <c r="C528" i="62"/>
  <c r="B528" i="62"/>
  <c r="B528" i="61"/>
  <c r="C528" i="61"/>
  <c r="C528" i="60"/>
  <c r="B528" i="60"/>
  <c r="C528" i="59"/>
  <c r="B528" i="59"/>
  <c r="C528" i="58"/>
  <c r="B528" i="58"/>
  <c r="B528" i="57"/>
  <c r="C528" i="57"/>
  <c r="B528" i="56"/>
  <c r="C528" i="56"/>
  <c r="G318" i="62"/>
  <c r="I610" i="62"/>
  <c r="H610" i="62"/>
  <c r="G610" i="62"/>
  <c r="F610" i="62"/>
  <c r="E610" i="62"/>
  <c r="C610" i="62"/>
  <c r="I610" i="61"/>
  <c r="H610" i="61"/>
  <c r="G610" i="61"/>
  <c r="F610" i="61"/>
  <c r="C610" i="61"/>
  <c r="E610" i="61"/>
  <c r="I610" i="60"/>
  <c r="H610" i="60"/>
  <c r="G610" i="60"/>
  <c r="F610" i="60"/>
  <c r="E610" i="60"/>
  <c r="C610" i="60"/>
  <c r="F610" i="59"/>
  <c r="I610" i="59"/>
  <c r="H610" i="59"/>
  <c r="G610" i="59"/>
  <c r="E610" i="59"/>
  <c r="I610" i="58"/>
  <c r="G610" i="58"/>
  <c r="F610" i="58"/>
  <c r="E610" i="58"/>
  <c r="C610" i="58"/>
  <c r="H610" i="58"/>
  <c r="C610" i="57"/>
  <c r="I610" i="57"/>
  <c r="H610" i="57"/>
  <c r="C610" i="59"/>
  <c r="F610" i="57"/>
  <c r="H610" i="56"/>
  <c r="G610" i="56"/>
  <c r="F610" i="56"/>
  <c r="E610" i="56"/>
  <c r="C610" i="56"/>
  <c r="G610" i="57"/>
  <c r="I610" i="56"/>
  <c r="E610" i="57"/>
  <c r="G469" i="56"/>
  <c r="B486" i="62"/>
  <c r="C486" i="62"/>
  <c r="C486" i="61"/>
  <c r="B486" i="61"/>
  <c r="C486" i="60"/>
  <c r="B486" i="60"/>
  <c r="C486" i="59"/>
  <c r="B486" i="59"/>
  <c r="C486" i="57"/>
  <c r="C486" i="58"/>
  <c r="B486" i="57"/>
  <c r="B486" i="58"/>
  <c r="C486" i="56"/>
  <c r="B486" i="56"/>
  <c r="C648" i="62"/>
  <c r="I648" i="62"/>
  <c r="H648" i="62"/>
  <c r="G648" i="62"/>
  <c r="F648" i="62"/>
  <c r="E648" i="62"/>
  <c r="C648" i="61"/>
  <c r="I648" i="61"/>
  <c r="H648" i="61"/>
  <c r="F648" i="61"/>
  <c r="G648" i="61"/>
  <c r="E648" i="61"/>
  <c r="C648" i="60"/>
  <c r="I648" i="60"/>
  <c r="H648" i="60"/>
  <c r="G648" i="60"/>
  <c r="H648" i="59"/>
  <c r="G648" i="59"/>
  <c r="F648" i="59"/>
  <c r="F648" i="60"/>
  <c r="I648" i="59"/>
  <c r="E648" i="60"/>
  <c r="E648" i="59"/>
  <c r="C648" i="59"/>
  <c r="C648" i="58"/>
  <c r="I648" i="58"/>
  <c r="H648" i="58"/>
  <c r="G648" i="58"/>
  <c r="F648" i="58"/>
  <c r="E648" i="58"/>
  <c r="I648" i="57"/>
  <c r="H648" i="57"/>
  <c r="G648" i="57"/>
  <c r="E648" i="57"/>
  <c r="I648" i="56"/>
  <c r="H648" i="56"/>
  <c r="G648" i="56"/>
  <c r="F648" i="56"/>
  <c r="F648" i="57"/>
  <c r="E648" i="56"/>
  <c r="C648" i="57"/>
  <c r="C648" i="56"/>
  <c r="V455" i="59"/>
  <c r="E635" i="62"/>
  <c r="C635" i="62"/>
  <c r="I635" i="62"/>
  <c r="H635" i="62"/>
  <c r="G635" i="62"/>
  <c r="F635" i="62"/>
  <c r="E635" i="61"/>
  <c r="C635" i="61"/>
  <c r="I635" i="61"/>
  <c r="G635" i="61"/>
  <c r="C635" i="60"/>
  <c r="H635" i="61"/>
  <c r="F635" i="61"/>
  <c r="G635" i="60"/>
  <c r="F635" i="60"/>
  <c r="E635" i="60"/>
  <c r="E635" i="59"/>
  <c r="C635" i="59"/>
  <c r="I635" i="60"/>
  <c r="H635" i="60"/>
  <c r="I635" i="59"/>
  <c r="H635" i="59"/>
  <c r="G635" i="59"/>
  <c r="F635" i="59"/>
  <c r="E635" i="58"/>
  <c r="C635" i="58"/>
  <c r="I635" i="58"/>
  <c r="H635" i="58"/>
  <c r="G635" i="58"/>
  <c r="F635" i="58"/>
  <c r="F635" i="57"/>
  <c r="E635" i="57"/>
  <c r="C635" i="57"/>
  <c r="H635" i="57"/>
  <c r="I635" i="56"/>
  <c r="H635" i="56"/>
  <c r="G635" i="56"/>
  <c r="F635" i="56"/>
  <c r="I635" i="57"/>
  <c r="E635" i="56"/>
  <c r="G635" i="57"/>
  <c r="C635" i="56"/>
  <c r="B535" i="62"/>
  <c r="C535" i="62"/>
  <c r="C535" i="61"/>
  <c r="B535" i="61"/>
  <c r="C535" i="60"/>
  <c r="B535" i="60"/>
  <c r="B535" i="59"/>
  <c r="C535" i="58"/>
  <c r="B535" i="58"/>
  <c r="C535" i="59"/>
  <c r="C535" i="57"/>
  <c r="B535" i="57"/>
  <c r="C535" i="56"/>
  <c r="B535" i="56"/>
  <c r="C542" i="62"/>
  <c r="B542" i="62"/>
  <c r="B542" i="61"/>
  <c r="C542" i="61"/>
  <c r="C542" i="60"/>
  <c r="B542" i="60"/>
  <c r="C542" i="59"/>
  <c r="B542" i="59"/>
  <c r="C542" i="58"/>
  <c r="B542" i="58"/>
  <c r="C542" i="57"/>
  <c r="C542" i="56"/>
  <c r="B542" i="56"/>
  <c r="B542" i="57"/>
  <c r="W89" i="57"/>
  <c r="V455" i="62"/>
  <c r="H471" i="57"/>
  <c r="G598" i="62"/>
  <c r="F598" i="62"/>
  <c r="I602" i="62"/>
  <c r="E598" i="62"/>
  <c r="H602" i="62"/>
  <c r="C598" i="62"/>
  <c r="G602" i="62"/>
  <c r="F602" i="62"/>
  <c r="E602" i="62"/>
  <c r="I598" i="62"/>
  <c r="H598" i="62"/>
  <c r="E598" i="61"/>
  <c r="I602" i="61"/>
  <c r="C598" i="61"/>
  <c r="H602" i="61"/>
  <c r="G602" i="61"/>
  <c r="F602" i="61"/>
  <c r="I598" i="61"/>
  <c r="G598" i="61"/>
  <c r="H598" i="61"/>
  <c r="F598" i="61"/>
  <c r="I602" i="60"/>
  <c r="E598" i="60"/>
  <c r="H602" i="60"/>
  <c r="C598" i="60"/>
  <c r="E602" i="61"/>
  <c r="G602" i="60"/>
  <c r="I598" i="60"/>
  <c r="F602" i="60"/>
  <c r="H598" i="60"/>
  <c r="E602" i="60"/>
  <c r="G598" i="60"/>
  <c r="F598" i="60"/>
  <c r="E598" i="59"/>
  <c r="I602" i="59"/>
  <c r="C598" i="59"/>
  <c r="H602" i="59"/>
  <c r="G602" i="59"/>
  <c r="F602" i="59"/>
  <c r="I598" i="59"/>
  <c r="E602" i="59"/>
  <c r="H598" i="59"/>
  <c r="G598" i="59"/>
  <c r="F598" i="58"/>
  <c r="E598" i="58"/>
  <c r="F598" i="59"/>
  <c r="H602" i="58"/>
  <c r="G602" i="58"/>
  <c r="F602" i="58"/>
  <c r="I598" i="58"/>
  <c r="E602" i="58"/>
  <c r="H598" i="58"/>
  <c r="G598" i="58"/>
  <c r="C598" i="58"/>
  <c r="G598" i="57"/>
  <c r="F598" i="57"/>
  <c r="E598" i="57"/>
  <c r="I602" i="57"/>
  <c r="C598" i="57"/>
  <c r="H602" i="57"/>
  <c r="I602" i="58"/>
  <c r="F602" i="57"/>
  <c r="I598" i="57"/>
  <c r="H602" i="56"/>
  <c r="G602" i="56"/>
  <c r="F602" i="56"/>
  <c r="I598" i="56"/>
  <c r="G602" i="57"/>
  <c r="E602" i="56"/>
  <c r="H598" i="56"/>
  <c r="E602" i="57"/>
  <c r="G598" i="56"/>
  <c r="H598" i="57"/>
  <c r="E598" i="56"/>
  <c r="F598" i="56"/>
  <c r="I602" i="56"/>
  <c r="C598" i="56"/>
  <c r="H471" i="60"/>
  <c r="V125" i="62"/>
  <c r="G469" i="57"/>
  <c r="V489" i="56"/>
  <c r="G318" i="59"/>
  <c r="V89" i="59"/>
  <c r="I548" i="61"/>
  <c r="V448" i="61"/>
  <c r="V59" i="58"/>
  <c r="W517" i="60"/>
  <c r="V293" i="62"/>
  <c r="W524" i="62"/>
  <c r="V257" i="62"/>
  <c r="V227" i="58"/>
  <c r="J634" i="56"/>
  <c r="J634" i="59"/>
  <c r="V191" i="59"/>
  <c r="V167" i="62"/>
  <c r="W185" i="62"/>
  <c r="W475" i="58"/>
  <c r="V496" i="62"/>
  <c r="W191" i="61"/>
  <c r="V462" i="60"/>
  <c r="I472" i="57"/>
  <c r="W462" i="58"/>
  <c r="V215" i="61"/>
  <c r="V482" i="57"/>
  <c r="V149" i="61"/>
  <c r="V524" i="62"/>
  <c r="V161" i="57"/>
  <c r="J597" i="58"/>
  <c r="V441" i="58"/>
  <c r="W125" i="59"/>
  <c r="W367" i="60"/>
  <c r="V427" i="62"/>
  <c r="W41" i="61"/>
  <c r="V125" i="57"/>
  <c r="W155" i="61"/>
  <c r="W203" i="57"/>
  <c r="W517" i="62"/>
  <c r="V77" i="62"/>
  <c r="V503" i="56"/>
  <c r="V524" i="57"/>
  <c r="V388" i="56"/>
  <c r="V23" i="57"/>
  <c r="H471" i="62"/>
  <c r="V227" i="57"/>
  <c r="W119" i="58"/>
  <c r="W360" i="57"/>
  <c r="W489" i="57"/>
  <c r="V275" i="62"/>
  <c r="V413" i="62"/>
  <c r="W281" i="61"/>
  <c r="J647" i="58"/>
  <c r="J647" i="62"/>
  <c r="J609" i="59"/>
  <c r="J609" i="60"/>
  <c r="W510" i="57"/>
  <c r="W496" i="60"/>
  <c r="V489" i="62"/>
  <c r="V89" i="57"/>
  <c r="W299" i="62"/>
  <c r="X367" i="59"/>
  <c r="V197" i="56"/>
  <c r="V149" i="60"/>
  <c r="V119" i="59"/>
  <c r="W427" i="60"/>
  <c r="H471" i="61"/>
  <c r="I472" i="56"/>
  <c r="I472" i="62"/>
  <c r="V191" i="62"/>
  <c r="G545" i="60"/>
  <c r="G318" i="58"/>
  <c r="V325" i="57"/>
  <c r="V305" i="56"/>
  <c r="V41" i="57"/>
  <c r="W496" i="56"/>
  <c r="W209" i="58"/>
  <c r="G469" i="59"/>
  <c r="G469" i="60"/>
  <c r="W455" i="59"/>
  <c r="W531" i="56"/>
  <c r="W71" i="58"/>
  <c r="V203" i="61"/>
  <c r="V489" i="57"/>
  <c r="W197" i="56"/>
  <c r="V399" i="61"/>
  <c r="W215" i="58"/>
  <c r="W197" i="59"/>
  <c r="V65" i="59"/>
  <c r="W311" i="62"/>
  <c r="J609" i="56"/>
  <c r="J609" i="58"/>
  <c r="V137" i="60"/>
  <c r="V59" i="62"/>
  <c r="V503" i="59"/>
  <c r="W325" i="56"/>
  <c r="W482" i="60"/>
  <c r="W167" i="60"/>
  <c r="V125" i="60"/>
  <c r="W374" i="56"/>
  <c r="G318" i="56"/>
  <c r="W413" i="62"/>
  <c r="F546" i="60"/>
  <c r="V517" i="60"/>
  <c r="V299" i="59"/>
  <c r="W420" i="59"/>
  <c r="V413" i="60"/>
  <c r="J634" i="58"/>
  <c r="J634" i="62"/>
  <c r="V113" i="59"/>
  <c r="V275" i="58"/>
  <c r="H471" i="59"/>
  <c r="V325" i="61"/>
  <c r="V448" i="58"/>
  <c r="V332" i="57"/>
  <c r="V448" i="56"/>
  <c r="W353" i="57"/>
  <c r="V143" i="61"/>
  <c r="W325" i="60"/>
  <c r="V374" i="59"/>
  <c r="W332" i="62"/>
  <c r="W406" i="59"/>
  <c r="I548" i="58"/>
  <c r="W360" i="61"/>
  <c r="G545" i="62"/>
  <c r="W353" i="58"/>
  <c r="V131" i="59"/>
  <c r="V332" i="60"/>
  <c r="W381" i="57"/>
  <c r="I548" i="62"/>
  <c r="W185" i="59"/>
  <c r="G395" i="57"/>
  <c r="V119" i="60"/>
  <c r="V257" i="56"/>
  <c r="H547" i="58"/>
  <c r="V251" i="58"/>
  <c r="H471" i="58"/>
  <c r="W367" i="59"/>
  <c r="V406" i="57"/>
  <c r="V305" i="57"/>
  <c r="W517" i="57"/>
  <c r="V251" i="60"/>
  <c r="W161" i="60"/>
  <c r="V475" i="56"/>
  <c r="V215" i="57"/>
  <c r="G545" i="59"/>
  <c r="V257" i="57"/>
  <c r="W23" i="61"/>
  <c r="W538" i="57"/>
  <c r="W360" i="59"/>
  <c r="V233" i="60"/>
  <c r="V420" i="59"/>
  <c r="J609" i="62"/>
  <c r="W381" i="56"/>
  <c r="V143" i="62"/>
  <c r="V293" i="56"/>
  <c r="W475" i="56"/>
  <c r="V311" i="58"/>
  <c r="I472" i="60"/>
  <c r="V489" i="59"/>
  <c r="W346" i="61"/>
  <c r="G395" i="60"/>
  <c r="V482" i="62"/>
  <c r="V399" i="58"/>
  <c r="V185" i="60"/>
  <c r="W131" i="60"/>
  <c r="V475" i="59"/>
  <c r="G469" i="62"/>
  <c r="W227" i="58"/>
  <c r="W524" i="60"/>
  <c r="V65" i="62"/>
  <c r="G545" i="57"/>
  <c r="V233" i="61"/>
  <c r="V311" i="59"/>
  <c r="W524" i="56"/>
  <c r="W448" i="56"/>
  <c r="W346" i="58"/>
  <c r="W65" i="56"/>
  <c r="V420" i="58"/>
  <c r="V155" i="62"/>
  <c r="W161" i="58"/>
  <c r="V47" i="57"/>
  <c r="W489" i="56"/>
  <c r="V137" i="61"/>
  <c r="V161" i="59"/>
  <c r="W420" i="56"/>
  <c r="J609" i="57"/>
  <c r="C507" i="62"/>
  <c r="B507" i="62"/>
  <c r="B507" i="61"/>
  <c r="C507" i="61"/>
  <c r="C507" i="60"/>
  <c r="B507" i="60"/>
  <c r="C507" i="59"/>
  <c r="B507" i="59"/>
  <c r="C507" i="58"/>
  <c r="B507" i="58"/>
  <c r="B507" i="57"/>
  <c r="C507" i="57"/>
  <c r="C507" i="56"/>
  <c r="B507" i="56"/>
  <c r="C493" i="62"/>
  <c r="B493" i="62"/>
  <c r="C493" i="61"/>
  <c r="B493" i="61"/>
  <c r="C493" i="60"/>
  <c r="B493" i="60"/>
  <c r="C493" i="59"/>
  <c r="B493" i="59"/>
  <c r="C493" i="58"/>
  <c r="B493" i="58"/>
  <c r="C493" i="57"/>
  <c r="C493" i="56"/>
  <c r="B493" i="57"/>
  <c r="B493" i="56"/>
  <c r="E470" i="57"/>
  <c r="V185" i="58"/>
  <c r="V251" i="59"/>
  <c r="W420" i="58"/>
  <c r="V538" i="59"/>
  <c r="G545" i="61"/>
  <c r="V360" i="61"/>
  <c r="V374" i="60"/>
  <c r="W71" i="62"/>
  <c r="V239" i="57"/>
  <c r="V191" i="60"/>
  <c r="W427" i="62"/>
  <c r="I548" i="57"/>
  <c r="W23" i="60"/>
  <c r="W360" i="58"/>
  <c r="V143" i="56"/>
  <c r="J634" i="57"/>
  <c r="J634" i="60"/>
  <c r="V462" i="58"/>
  <c r="V305" i="62"/>
  <c r="W125" i="56"/>
  <c r="V367" i="57"/>
  <c r="W406" i="56"/>
  <c r="W503" i="59"/>
  <c r="G318" i="61"/>
  <c r="W95" i="62"/>
  <c r="G545" i="58"/>
  <c r="W287" i="61"/>
  <c r="J597" i="61"/>
  <c r="V71" i="59"/>
  <c r="V275" i="59"/>
  <c r="W143" i="57"/>
  <c r="V29" i="58"/>
  <c r="V71" i="60"/>
  <c r="H471" i="56"/>
  <c r="V420" i="62"/>
  <c r="V406" i="62"/>
  <c r="V332" i="61"/>
  <c r="W399" i="60"/>
  <c r="V35" i="59"/>
  <c r="V413" i="57"/>
  <c r="W191" i="59"/>
  <c r="W388" i="59"/>
  <c r="W35" i="56"/>
  <c r="W406" i="61"/>
  <c r="W245" i="56"/>
  <c r="H547" i="62"/>
  <c r="W149" i="57"/>
  <c r="V510" i="58"/>
  <c r="V374" i="58"/>
  <c r="G395" i="58"/>
  <c r="W233" i="62"/>
  <c r="W191" i="58"/>
  <c r="V245" i="62"/>
  <c r="J647" i="60"/>
  <c r="W119" i="62"/>
  <c r="V71" i="62"/>
  <c r="J634" i="61"/>
  <c r="W209" i="61"/>
  <c r="W381" i="60"/>
  <c r="W332" i="60"/>
  <c r="I472" i="58"/>
  <c r="I472" i="61"/>
  <c r="W434" i="60"/>
  <c r="V299" i="56"/>
  <c r="V53" i="58"/>
  <c r="V221" i="59"/>
  <c r="J597" i="62"/>
  <c r="V131" i="58"/>
  <c r="W538" i="56"/>
  <c r="V531" i="57"/>
  <c r="W448" i="61"/>
  <c r="W332" i="61"/>
  <c r="W448" i="57"/>
  <c r="V381" i="57"/>
  <c r="V161" i="61"/>
  <c r="V263" i="62"/>
  <c r="W413" i="57"/>
  <c r="W83" i="58"/>
  <c r="V299" i="57"/>
  <c r="V353" i="60"/>
  <c r="V233" i="57"/>
  <c r="V538" i="56"/>
  <c r="H547" i="61"/>
  <c r="W406" i="62"/>
  <c r="V531" i="58"/>
  <c r="W517" i="59"/>
  <c r="V185" i="57"/>
  <c r="V77" i="61"/>
  <c r="V531" i="61"/>
  <c r="G318" i="57"/>
  <c r="W17" i="57"/>
  <c r="J647" i="57"/>
  <c r="J609" i="61"/>
  <c r="G469" i="61"/>
  <c r="V269" i="57"/>
  <c r="C514" i="62"/>
  <c r="B514" i="62"/>
  <c r="C514" i="61"/>
  <c r="B514" i="61"/>
  <c r="C514" i="60"/>
  <c r="B514" i="60"/>
  <c r="B514" i="59"/>
  <c r="C514" i="59"/>
  <c r="B514" i="58"/>
  <c r="C514" i="58"/>
  <c r="B514" i="57"/>
  <c r="C514" i="57"/>
  <c r="C514" i="56"/>
  <c r="B514" i="56"/>
  <c r="H547" i="59"/>
  <c r="V149" i="58"/>
  <c r="V65" i="58"/>
  <c r="W251" i="57"/>
  <c r="W35" i="59"/>
  <c r="W59" i="57"/>
  <c r="W413" i="60"/>
  <c r="F396" i="62"/>
  <c r="V332" i="62"/>
  <c r="G395" i="61"/>
  <c r="W41" i="57"/>
  <c r="W455" i="62"/>
  <c r="V65" i="60"/>
  <c r="W374" i="58"/>
  <c r="V41" i="59"/>
  <c r="W107" i="56"/>
  <c r="I472" i="59"/>
  <c r="V263" i="56"/>
  <c r="W305" i="57"/>
  <c r="V496" i="56"/>
  <c r="W305" i="56"/>
  <c r="W503" i="57"/>
  <c r="V95" i="61"/>
  <c r="V227" i="56"/>
  <c r="V89" i="62"/>
  <c r="J597" i="56"/>
  <c r="V113" i="61"/>
  <c r="W332" i="57"/>
  <c r="V143" i="59"/>
  <c r="V360" i="58"/>
  <c r="W77" i="56"/>
  <c r="W299" i="59"/>
  <c r="V353" i="57"/>
  <c r="W462" i="60"/>
  <c r="V339" i="56"/>
  <c r="V517" i="59"/>
  <c r="W311" i="58"/>
  <c r="V245" i="60"/>
  <c r="V197" i="57"/>
  <c r="V305" i="58"/>
  <c r="W531" i="61"/>
  <c r="V257" i="58"/>
  <c r="H547" i="56"/>
  <c r="G395" i="62"/>
  <c r="W496" i="58"/>
  <c r="W239" i="60"/>
  <c r="W35" i="60"/>
  <c r="V53" i="62"/>
  <c r="V293" i="58"/>
  <c r="W191" i="62"/>
  <c r="C521" i="62"/>
  <c r="B521" i="62"/>
  <c r="C521" i="61"/>
  <c r="B521" i="61"/>
  <c r="C521" i="60"/>
  <c r="B521" i="60"/>
  <c r="C521" i="59"/>
  <c r="B521" i="59"/>
  <c r="B521" i="58"/>
  <c r="C521" i="58"/>
  <c r="C521" i="57"/>
  <c r="B521" i="57"/>
  <c r="C521" i="56"/>
  <c r="B521" i="56"/>
  <c r="C479" i="62"/>
  <c r="B479" i="62"/>
  <c r="B479" i="61"/>
  <c r="C479" i="61"/>
  <c r="C479" i="59"/>
  <c r="B479" i="59"/>
  <c r="C479" i="60"/>
  <c r="C479" i="58"/>
  <c r="B479" i="60"/>
  <c r="B479" i="58"/>
  <c r="B479" i="57"/>
  <c r="C479" i="57"/>
  <c r="C479" i="56"/>
  <c r="B479" i="56"/>
  <c r="V203" i="56"/>
  <c r="W374" i="59"/>
  <c r="V406" i="60"/>
  <c r="W367" i="61"/>
  <c r="W221" i="61"/>
  <c r="V332" i="59"/>
  <c r="V53" i="59"/>
  <c r="G469" i="58"/>
  <c r="W339" i="58"/>
  <c r="W161" i="61"/>
  <c r="V257" i="61"/>
  <c r="V299" i="61"/>
  <c r="V367" i="59"/>
  <c r="W510" i="56"/>
  <c r="W203" i="62"/>
  <c r="W275" i="61"/>
  <c r="W311" i="60"/>
  <c r="V420" i="56"/>
  <c r="V475" i="61"/>
  <c r="J597" i="57"/>
  <c r="J597" i="59"/>
  <c r="J597" i="60"/>
  <c r="V462" i="62"/>
  <c r="V137" i="58"/>
  <c r="W275" i="60"/>
  <c r="V510" i="56"/>
  <c r="V503" i="58"/>
  <c r="V263" i="58"/>
  <c r="W353" i="60"/>
  <c r="V287" i="61"/>
  <c r="W179" i="59"/>
  <c r="V524" i="56"/>
  <c r="V95" i="57"/>
  <c r="W482" i="59"/>
  <c r="W531" i="58"/>
  <c r="W524" i="57"/>
  <c r="V311" i="57"/>
  <c r="W239" i="61"/>
  <c r="W293" i="59"/>
  <c r="J647" i="56"/>
  <c r="J647" i="59"/>
  <c r="J647" i="61"/>
  <c r="U173" i="62"/>
  <c r="E319" i="62"/>
  <c r="E319" i="61"/>
  <c r="E320" i="59"/>
  <c r="E320" i="58"/>
  <c r="E319" i="57"/>
  <c r="L636" i="55"/>
  <c r="I635" i="25"/>
  <c r="H635" i="25"/>
  <c r="G635" i="25"/>
  <c r="F635" i="25"/>
  <c r="E635" i="25"/>
  <c r="C635" i="25"/>
  <c r="C535" i="25"/>
  <c r="B535" i="25"/>
  <c r="C500" i="25"/>
  <c r="B500" i="25"/>
  <c r="C528" i="25"/>
  <c r="B528" i="25"/>
  <c r="B542" i="25"/>
  <c r="C542" i="25"/>
  <c r="L611" i="55"/>
  <c r="G610" i="25"/>
  <c r="F610" i="25"/>
  <c r="E610" i="25"/>
  <c r="C610" i="25"/>
  <c r="I610" i="25"/>
  <c r="H610" i="25"/>
  <c r="B486" i="25"/>
  <c r="C486" i="25"/>
  <c r="L649" i="55"/>
  <c r="I648" i="25"/>
  <c r="H648" i="25"/>
  <c r="G648" i="25"/>
  <c r="F648" i="25"/>
  <c r="E648" i="25"/>
  <c r="C648" i="25"/>
  <c r="C507" i="25"/>
  <c r="B507" i="25"/>
  <c r="C493" i="25"/>
  <c r="B493" i="25"/>
  <c r="L599" i="55"/>
  <c r="G602" i="25"/>
  <c r="G598" i="25"/>
  <c r="C598" i="25"/>
  <c r="F602" i="25"/>
  <c r="H598" i="25"/>
  <c r="E602" i="25"/>
  <c r="I598" i="25"/>
  <c r="I602" i="25"/>
  <c r="E598" i="25"/>
  <c r="F598" i="25"/>
  <c r="H602" i="25"/>
  <c r="C514" i="25"/>
  <c r="B514" i="25"/>
  <c r="C521" i="25"/>
  <c r="B521" i="25"/>
  <c r="C479" i="25"/>
  <c r="B479" i="25"/>
  <c r="E542" i="51"/>
  <c r="E542" i="53"/>
  <c r="E315" i="48"/>
  <c r="E319" i="55"/>
  <c r="E570" i="55"/>
  <c r="J573" i="55"/>
  <c r="E315" i="54"/>
  <c r="U19" i="54"/>
  <c r="E316" i="53"/>
  <c r="E316" i="52"/>
  <c r="E316" i="51"/>
  <c r="E315" i="49"/>
  <c r="E316" i="49" s="1"/>
  <c r="F14" i="21"/>
  <c r="I140" i="62" l="1"/>
  <c r="I302" i="61"/>
  <c r="I210" i="58"/>
  <c r="I211" i="58" s="1"/>
  <c r="I343" i="62"/>
  <c r="I266" i="57"/>
  <c r="I102" i="57"/>
  <c r="I103" i="57" s="1"/>
  <c r="I105" i="57" s="1"/>
  <c r="I258" i="60"/>
  <c r="I259" i="60" s="1"/>
  <c r="I200" i="25"/>
  <c r="I201" i="25" s="1"/>
  <c r="I312" i="62"/>
  <c r="I313" i="62" s="1"/>
  <c r="I329" i="57"/>
  <c r="J329" i="57" s="1"/>
  <c r="X510" i="62"/>
  <c r="I200" i="59"/>
  <c r="I201" i="59" s="1"/>
  <c r="I288" i="60"/>
  <c r="I289" i="60" s="1"/>
  <c r="I291" i="60" s="1"/>
  <c r="Y287" i="60" s="1"/>
  <c r="I378" i="56"/>
  <c r="X332" i="57"/>
  <c r="I344" i="62"/>
  <c r="H515" i="59"/>
  <c r="H494" i="61"/>
  <c r="I261" i="60"/>
  <c r="Y257" i="60" s="1"/>
  <c r="I315" i="62"/>
  <c r="I24" i="59"/>
  <c r="I25" i="59" s="1"/>
  <c r="I27" i="59" s="1"/>
  <c r="I26" i="57"/>
  <c r="J26" i="57" s="1"/>
  <c r="X53" i="56"/>
  <c r="I74" i="59"/>
  <c r="I75" i="59" s="1"/>
  <c r="X269" i="57"/>
  <c r="I126" i="25"/>
  <c r="I127" i="25" s="1"/>
  <c r="H508" i="61"/>
  <c r="X448" i="57"/>
  <c r="I32" i="57"/>
  <c r="I33" i="57" s="1"/>
  <c r="H303" i="61"/>
  <c r="X299" i="61" s="1"/>
  <c r="X197" i="59"/>
  <c r="I194" i="59"/>
  <c r="I195" i="59" s="1"/>
  <c r="I98" i="59"/>
  <c r="J98" i="59" s="1"/>
  <c r="X332" i="61"/>
  <c r="I204" i="59"/>
  <c r="I205" i="59" s="1"/>
  <c r="I207" i="59" s="1"/>
  <c r="I218" i="57"/>
  <c r="I219" i="57" s="1"/>
  <c r="I401" i="57"/>
  <c r="I402" i="57" s="1"/>
  <c r="I404" i="57" s="1"/>
  <c r="J128" i="57"/>
  <c r="I236" i="59"/>
  <c r="X332" i="56"/>
  <c r="I72" i="57"/>
  <c r="I73" i="57" s="1"/>
  <c r="I75" i="57" s="1"/>
  <c r="H291" i="59"/>
  <c r="X287" i="59" s="1"/>
  <c r="X538" i="57"/>
  <c r="I138" i="58"/>
  <c r="I139" i="58" s="1"/>
  <c r="I141" i="58" s="1"/>
  <c r="I521" i="61"/>
  <c r="I522" i="61" s="1"/>
  <c r="I329" i="25"/>
  <c r="I330" i="25" s="1"/>
  <c r="I128" i="58"/>
  <c r="I129" i="58" s="1"/>
  <c r="I343" i="25"/>
  <c r="I344" i="25" s="1"/>
  <c r="I276" i="59"/>
  <c r="I277" i="59" s="1"/>
  <c r="I279" i="59" s="1"/>
  <c r="I392" i="56"/>
  <c r="I393" i="56" s="1"/>
  <c r="H351" i="56"/>
  <c r="I308" i="62"/>
  <c r="I309" i="62" s="1"/>
  <c r="I329" i="58"/>
  <c r="I330" i="58" s="1"/>
  <c r="X179" i="56"/>
  <c r="I452" i="58"/>
  <c r="I453" i="58" s="1"/>
  <c r="I424" i="25"/>
  <c r="I425" i="25" s="1"/>
  <c r="I296" i="61"/>
  <c r="I297" i="61" s="1"/>
  <c r="Y293" i="61" s="1"/>
  <c r="I56" i="60"/>
  <c r="I57" i="60" s="1"/>
  <c r="J18" i="59"/>
  <c r="X531" i="57"/>
  <c r="X233" i="60"/>
  <c r="H418" i="58"/>
  <c r="I74" i="58"/>
  <c r="I75" i="58" s="1"/>
  <c r="I120" i="59"/>
  <c r="I121" i="59" s="1"/>
  <c r="I123" i="59" s="1"/>
  <c r="I422" i="60"/>
  <c r="I423" i="60" s="1"/>
  <c r="I425" i="60" s="1"/>
  <c r="I132" i="59"/>
  <c r="I133" i="59" s="1"/>
  <c r="I135" i="59" s="1"/>
  <c r="I284" i="58"/>
  <c r="I285" i="58" s="1"/>
  <c r="X275" i="62"/>
  <c r="I498" i="57"/>
  <c r="I499" i="57" s="1"/>
  <c r="J499" i="57" s="1"/>
  <c r="I512" i="57"/>
  <c r="I513" i="57" s="1"/>
  <c r="I515" i="57" s="1"/>
  <c r="X245" i="56"/>
  <c r="I417" i="57"/>
  <c r="J417" i="57" s="1"/>
  <c r="X353" i="61"/>
  <c r="J97" i="57"/>
  <c r="H189" i="25"/>
  <c r="H432" i="59"/>
  <c r="I431" i="57"/>
  <c r="I432" i="57" s="1"/>
  <c r="I234" i="62"/>
  <c r="I235" i="62" s="1"/>
  <c r="I237" i="62" s="1"/>
  <c r="I234" i="57"/>
  <c r="I235" i="57" s="1"/>
  <c r="I237" i="57" s="1"/>
  <c r="H379" i="60"/>
  <c r="I128" i="56"/>
  <c r="I129" i="56" s="1"/>
  <c r="Y125" i="56" s="1"/>
  <c r="I164" i="59"/>
  <c r="I165" i="59" s="1"/>
  <c r="Y161" i="59" s="1"/>
  <c r="I128" i="60"/>
  <c r="I129" i="60" s="1"/>
  <c r="X227" i="57"/>
  <c r="X503" i="62"/>
  <c r="I450" i="61"/>
  <c r="I451" i="61" s="1"/>
  <c r="I453" i="61" s="1"/>
  <c r="I290" i="57"/>
  <c r="I291" i="57" s="1"/>
  <c r="X77" i="60"/>
  <c r="H386" i="60"/>
  <c r="I312" i="59"/>
  <c r="I313" i="59" s="1"/>
  <c r="I315" i="59" s="1"/>
  <c r="I290" i="61"/>
  <c r="I291" i="61" s="1"/>
  <c r="Y287" i="61" s="1"/>
  <c r="I104" i="62"/>
  <c r="I105" i="62" s="1"/>
  <c r="I80" i="57"/>
  <c r="I81" i="57" s="1"/>
  <c r="I18" i="56"/>
  <c r="I19" i="56" s="1"/>
  <c r="I21" i="56" s="1"/>
  <c r="Y17" i="56" s="1"/>
  <c r="I276" i="25"/>
  <c r="I277" i="25" s="1"/>
  <c r="I279" i="25" s="1"/>
  <c r="I521" i="59"/>
  <c r="J521" i="59" s="1"/>
  <c r="H536" i="61"/>
  <c r="I282" i="56"/>
  <c r="I283" i="56" s="1"/>
  <c r="I285" i="56" s="1"/>
  <c r="I254" i="61"/>
  <c r="I334" i="59"/>
  <c r="I335" i="59" s="1"/>
  <c r="I337" i="59" s="1"/>
  <c r="X367" i="58"/>
  <c r="I78" i="60"/>
  <c r="I79" i="60" s="1"/>
  <c r="I81" i="60" s="1"/>
  <c r="J212" i="58"/>
  <c r="I246" i="56"/>
  <c r="I247" i="56" s="1"/>
  <c r="I249" i="56" s="1"/>
  <c r="I50" i="61"/>
  <c r="I51" i="61" s="1"/>
  <c r="I392" i="60"/>
  <c r="I393" i="60" s="1"/>
  <c r="I218" i="61"/>
  <c r="I219" i="61" s="1"/>
  <c r="I254" i="59"/>
  <c r="I255" i="59" s="1"/>
  <c r="I266" i="59"/>
  <c r="I267" i="59" s="1"/>
  <c r="X287" i="56"/>
  <c r="I156" i="61"/>
  <c r="I157" i="61" s="1"/>
  <c r="I159" i="61" s="1"/>
  <c r="X538" i="58"/>
  <c r="X413" i="60"/>
  <c r="X381" i="58"/>
  <c r="H165" i="57"/>
  <c r="I170" i="25"/>
  <c r="I171" i="25" s="1"/>
  <c r="I270" i="56"/>
  <c r="I271" i="56" s="1"/>
  <c r="I273" i="56" s="1"/>
  <c r="Y269" i="56" s="1"/>
  <c r="I284" i="57"/>
  <c r="I285" i="57" s="1"/>
  <c r="Y281" i="57" s="1"/>
  <c r="I56" i="58"/>
  <c r="I57" i="58" s="1"/>
  <c r="Y53" i="58" s="1"/>
  <c r="X517" i="60"/>
  <c r="I186" i="59"/>
  <c r="I187" i="59" s="1"/>
  <c r="I189" i="59" s="1"/>
  <c r="I48" i="56"/>
  <c r="I49" i="56" s="1"/>
  <c r="I51" i="56" s="1"/>
  <c r="I126" i="57"/>
  <c r="I127" i="57" s="1"/>
  <c r="I129" i="57" s="1"/>
  <c r="I152" i="58"/>
  <c r="I153" i="58" s="1"/>
  <c r="I477" i="57"/>
  <c r="I478" i="57" s="1"/>
  <c r="I480" i="57" s="1"/>
  <c r="I32" i="61"/>
  <c r="I33" i="61" s="1"/>
  <c r="I62" i="57"/>
  <c r="I63" i="57" s="1"/>
  <c r="I92" i="61"/>
  <c r="I93" i="61" s="1"/>
  <c r="I254" i="58"/>
  <c r="J254" i="58" s="1"/>
  <c r="I410" i="61"/>
  <c r="I411" i="61" s="1"/>
  <c r="I36" i="58"/>
  <c r="I37" i="58" s="1"/>
  <c r="I39" i="58" s="1"/>
  <c r="I44" i="59"/>
  <c r="I45" i="59" s="1"/>
  <c r="H439" i="56"/>
  <c r="X462" i="56"/>
  <c r="X455" i="61"/>
  <c r="I224" i="60"/>
  <c r="I272" i="59"/>
  <c r="I273" i="59" s="1"/>
  <c r="I44" i="61"/>
  <c r="I45" i="61" s="1"/>
  <c r="Y41" i="61" s="1"/>
  <c r="I194" i="60"/>
  <c r="I195" i="60" s="1"/>
  <c r="I302" i="25"/>
  <c r="I303" i="25" s="1"/>
  <c r="I278" i="61"/>
  <c r="I279" i="61" s="1"/>
  <c r="I186" i="56"/>
  <c r="I187" i="56" s="1"/>
  <c r="I189" i="56" s="1"/>
  <c r="Y185" i="56" s="1"/>
  <c r="I452" i="62"/>
  <c r="I453" i="62" s="1"/>
  <c r="I378" i="60"/>
  <c r="I379" i="60" s="1"/>
  <c r="I168" i="60"/>
  <c r="I169" i="60" s="1"/>
  <c r="I171" i="60" s="1"/>
  <c r="Y167" i="60" s="1"/>
  <c r="H358" i="57"/>
  <c r="H63" i="61"/>
  <c r="X59" i="61" s="1"/>
  <c r="H213" i="25"/>
  <c r="I62" i="62"/>
  <c r="I63" i="62" s="1"/>
  <c r="H418" i="25"/>
  <c r="X538" i="62"/>
  <c r="I314" i="61"/>
  <c r="I315" i="61" s="1"/>
  <c r="X503" i="58"/>
  <c r="I50" i="60"/>
  <c r="I51" i="60" s="1"/>
  <c r="I230" i="56"/>
  <c r="I231" i="56" s="1"/>
  <c r="I272" i="60"/>
  <c r="I273" i="60" s="1"/>
  <c r="I314" i="57"/>
  <c r="I315" i="57" s="1"/>
  <c r="Y311" i="57" s="1"/>
  <c r="I80" i="58"/>
  <c r="I81" i="58" s="1"/>
  <c r="X462" i="58"/>
  <c r="I164" i="61"/>
  <c r="I165" i="61" s="1"/>
  <c r="I60" i="58"/>
  <c r="I61" i="58" s="1"/>
  <c r="I63" i="58" s="1"/>
  <c r="I212" i="62"/>
  <c r="I213" i="62" s="1"/>
  <c r="I116" i="62"/>
  <c r="I117" i="62" s="1"/>
  <c r="I24" i="61"/>
  <c r="I25" i="61" s="1"/>
  <c r="I27" i="61" s="1"/>
  <c r="I50" i="25"/>
  <c r="I51" i="25" s="1"/>
  <c r="I78" i="25"/>
  <c r="I79" i="25" s="1"/>
  <c r="I81" i="25" s="1"/>
  <c r="I44" i="25"/>
  <c r="I45" i="25" s="1"/>
  <c r="H480" i="60"/>
  <c r="H177" i="61"/>
  <c r="X173" i="61" s="1"/>
  <c r="H51" i="57"/>
  <c r="H21" i="57"/>
  <c r="X17" i="57" s="1"/>
  <c r="I26" i="60"/>
  <c r="I27" i="60" s="1"/>
  <c r="X531" i="58"/>
  <c r="H249" i="60"/>
  <c r="X245" i="60" s="1"/>
  <c r="H45" i="25"/>
  <c r="H432" i="56"/>
  <c r="H379" i="62"/>
  <c r="H69" i="60"/>
  <c r="H33" i="61"/>
  <c r="H141" i="58"/>
  <c r="X137" i="58" s="1"/>
  <c r="H207" i="25"/>
  <c r="H171" i="25"/>
  <c r="H351" i="59"/>
  <c r="I212" i="57"/>
  <c r="I213" i="57" s="1"/>
  <c r="I303" i="61"/>
  <c r="I371" i="56"/>
  <c r="I372" i="56" s="1"/>
  <c r="I108" i="60"/>
  <c r="I109" i="60" s="1"/>
  <c r="H480" i="61"/>
  <c r="I78" i="59"/>
  <c r="I79" i="59" s="1"/>
  <c r="I81" i="59" s="1"/>
  <c r="Y77" i="59" s="1"/>
  <c r="I224" i="25"/>
  <c r="I225" i="25" s="1"/>
  <c r="H330" i="58"/>
  <c r="H261" i="60"/>
  <c r="X257" i="60" s="1"/>
  <c r="H87" i="61"/>
  <c r="X83" i="61" s="1"/>
  <c r="H255" i="57"/>
  <c r="X251" i="57" s="1"/>
  <c r="H425" i="59"/>
  <c r="H501" i="59"/>
  <c r="H141" i="56"/>
  <c r="X137" i="56" s="1"/>
  <c r="H330" i="56"/>
  <c r="H303" i="56"/>
  <c r="I254" i="60"/>
  <c r="I255" i="60" s="1"/>
  <c r="I141" i="62"/>
  <c r="Y137" i="62" s="1"/>
  <c r="H529" i="61"/>
  <c r="H515" i="58"/>
  <c r="X503" i="57"/>
  <c r="H432" i="61"/>
  <c r="I92" i="57"/>
  <c r="I93" i="57" s="1"/>
  <c r="I308" i="57"/>
  <c r="I309" i="57" s="1"/>
  <c r="I84" i="60"/>
  <c r="I85" i="60" s="1"/>
  <c r="I87" i="60" s="1"/>
  <c r="I180" i="58"/>
  <c r="I181" i="58" s="1"/>
  <c r="I183" i="58" s="1"/>
  <c r="Y179" i="58" s="1"/>
  <c r="I431" i="25"/>
  <c r="I432" i="25" s="1"/>
  <c r="I66" i="59"/>
  <c r="I67" i="59" s="1"/>
  <c r="I69" i="59" s="1"/>
  <c r="Y65" i="59" s="1"/>
  <c r="J26" i="56"/>
  <c r="H494" i="56"/>
  <c r="H508" i="57"/>
  <c r="H439" i="61"/>
  <c r="I174" i="59"/>
  <c r="I175" i="59" s="1"/>
  <c r="I177" i="59" s="1"/>
  <c r="Y173" i="59" s="1"/>
  <c r="I403" i="62"/>
  <c r="J403" i="62" s="1"/>
  <c r="I260" i="62"/>
  <c r="I261" i="62" s="1"/>
  <c r="Y257" i="62" s="1"/>
  <c r="I417" i="56"/>
  <c r="I418" i="56" s="1"/>
  <c r="I204" i="58"/>
  <c r="I205" i="58" s="1"/>
  <c r="I207" i="58" s="1"/>
  <c r="Y203" i="58" s="1"/>
  <c r="H45" i="62"/>
  <c r="X41" i="62" s="1"/>
  <c r="I376" i="62"/>
  <c r="I377" i="62" s="1"/>
  <c r="I379" i="62" s="1"/>
  <c r="I369" i="62"/>
  <c r="I370" i="62" s="1"/>
  <c r="I372" i="62" s="1"/>
  <c r="I464" i="58"/>
  <c r="I465" i="58" s="1"/>
  <c r="I467" i="58" s="1"/>
  <c r="I92" i="60"/>
  <c r="I93" i="60" s="1"/>
  <c r="I182" i="60"/>
  <c r="I183" i="60" s="1"/>
  <c r="I122" i="57"/>
  <c r="J122" i="57" s="1"/>
  <c r="I122" i="25"/>
  <c r="I123" i="25" s="1"/>
  <c r="I535" i="62"/>
  <c r="I536" i="62" s="1"/>
  <c r="H536" i="58"/>
  <c r="H291" i="62"/>
  <c r="X287" i="62" s="1"/>
  <c r="H467" i="61"/>
  <c r="H165" i="59"/>
  <c r="X161" i="59" s="1"/>
  <c r="H404" i="60"/>
  <c r="H273" i="60"/>
  <c r="X269" i="60" s="1"/>
  <c r="I264" i="60"/>
  <c r="I265" i="60" s="1"/>
  <c r="I267" i="60" s="1"/>
  <c r="X455" i="60"/>
  <c r="H87" i="60"/>
  <c r="X83" i="60" s="1"/>
  <c r="I182" i="25"/>
  <c r="I183" i="25" s="1"/>
  <c r="I308" i="58"/>
  <c r="I309" i="58" s="1"/>
  <c r="I104" i="56"/>
  <c r="I105" i="56" s="1"/>
  <c r="I68" i="61"/>
  <c r="J68" i="61" s="1"/>
  <c r="X191" i="56"/>
  <c r="I186" i="62"/>
  <c r="I187" i="62" s="1"/>
  <c r="I189" i="62" s="1"/>
  <c r="Y185" i="62" s="1"/>
  <c r="I20" i="62"/>
  <c r="I21" i="62" s="1"/>
  <c r="I459" i="25"/>
  <c r="I460" i="25" s="1"/>
  <c r="X374" i="62"/>
  <c r="H81" i="25"/>
  <c r="H189" i="56"/>
  <c r="X185" i="56" s="1"/>
  <c r="I329" i="56"/>
  <c r="I330" i="56" s="1"/>
  <c r="I296" i="58"/>
  <c r="I297" i="58" s="1"/>
  <c r="I68" i="62"/>
  <c r="I69" i="62" s="1"/>
  <c r="H372" i="62"/>
  <c r="I272" i="61"/>
  <c r="I273" i="61" s="1"/>
  <c r="I216" i="58"/>
  <c r="I217" i="58" s="1"/>
  <c r="I219" i="58" s="1"/>
  <c r="Y215" i="58" s="1"/>
  <c r="I18" i="61"/>
  <c r="I19" i="61" s="1"/>
  <c r="I21" i="61" s="1"/>
  <c r="I306" i="61"/>
  <c r="I307" i="61" s="1"/>
  <c r="I309" i="61" s="1"/>
  <c r="I146" i="57"/>
  <c r="I147" i="57" s="1"/>
  <c r="I479" i="62"/>
  <c r="I480" i="62" s="1"/>
  <c r="X406" i="58"/>
  <c r="I174" i="57"/>
  <c r="I175" i="57" s="1"/>
  <c r="I177" i="57" s="1"/>
  <c r="I240" i="56"/>
  <c r="I241" i="56" s="1"/>
  <c r="I243" i="56" s="1"/>
  <c r="Y239" i="56" s="1"/>
  <c r="H141" i="60"/>
  <c r="H123" i="56"/>
  <c r="X119" i="56" s="1"/>
  <c r="H69" i="57"/>
  <c r="X65" i="57" s="1"/>
  <c r="I341" i="60"/>
  <c r="I342" i="60" s="1"/>
  <c r="I344" i="60" s="1"/>
  <c r="H273" i="58"/>
  <c r="X269" i="58" s="1"/>
  <c r="H273" i="59"/>
  <c r="X269" i="59" s="1"/>
  <c r="H315" i="56"/>
  <c r="X311" i="56" s="1"/>
  <c r="H159" i="60"/>
  <c r="X155" i="60" s="1"/>
  <c r="H219" i="25"/>
  <c r="H255" i="60"/>
  <c r="I32" i="62"/>
  <c r="I33" i="62" s="1"/>
  <c r="Y29" i="62" s="1"/>
  <c r="I32" i="56"/>
  <c r="I33" i="56" s="1"/>
  <c r="I206" i="62"/>
  <c r="I207" i="62" s="1"/>
  <c r="I371" i="60"/>
  <c r="I372" i="60" s="1"/>
  <c r="I357" i="25"/>
  <c r="I358" i="25" s="1"/>
  <c r="I348" i="56"/>
  <c r="I349" i="56" s="1"/>
  <c r="I351" i="56" s="1"/>
  <c r="I415" i="60"/>
  <c r="I416" i="60" s="1"/>
  <c r="I418" i="60" s="1"/>
  <c r="I24" i="56"/>
  <c r="I25" i="56" s="1"/>
  <c r="I27" i="56" s="1"/>
  <c r="Y23" i="56" s="1"/>
  <c r="X107" i="59"/>
  <c r="X388" i="58"/>
  <c r="H117" i="57"/>
  <c r="H27" i="58"/>
  <c r="X23" i="58" s="1"/>
  <c r="I162" i="57"/>
  <c r="I163" i="57" s="1"/>
  <c r="I165" i="57" s="1"/>
  <c r="Y161" i="57" s="1"/>
  <c r="I242" i="25"/>
  <c r="I243" i="25" s="1"/>
  <c r="I20" i="59"/>
  <c r="I21" i="59" s="1"/>
  <c r="I126" i="62"/>
  <c r="I127" i="62" s="1"/>
  <c r="I129" i="62" s="1"/>
  <c r="X332" i="62"/>
  <c r="H153" i="60"/>
  <c r="H63" i="62"/>
  <c r="X59" i="62" s="1"/>
  <c r="H45" i="58"/>
  <c r="X41" i="58" s="1"/>
  <c r="H386" i="25"/>
  <c r="I436" i="62"/>
  <c r="I437" i="62" s="1"/>
  <c r="I439" i="62" s="1"/>
  <c r="I254" i="62"/>
  <c r="J254" i="62" s="1"/>
  <c r="J206" i="56"/>
  <c r="X489" i="56"/>
  <c r="J200" i="59"/>
  <c r="I535" i="60"/>
  <c r="I536" i="60" s="1"/>
  <c r="I62" i="25"/>
  <c r="I63" i="25" s="1"/>
  <c r="I116" i="56"/>
  <c r="I117" i="56" s="1"/>
  <c r="I350" i="60"/>
  <c r="I351" i="60" s="1"/>
  <c r="I176" i="62"/>
  <c r="J176" i="62" s="1"/>
  <c r="I266" i="62"/>
  <c r="I267" i="62" s="1"/>
  <c r="I212" i="60"/>
  <c r="I213" i="60" s="1"/>
  <c r="Y209" i="60" s="1"/>
  <c r="H460" i="59"/>
  <c r="I66" i="58"/>
  <c r="I67" i="58" s="1"/>
  <c r="I69" i="58" s="1"/>
  <c r="I206" i="60"/>
  <c r="J206" i="60" s="1"/>
  <c r="J218" i="58"/>
  <c r="I514" i="25"/>
  <c r="I515" i="25" s="1"/>
  <c r="X462" i="61"/>
  <c r="H231" i="56"/>
  <c r="X227" i="56" s="1"/>
  <c r="J289" i="61"/>
  <c r="H189" i="57"/>
  <c r="X185" i="57" s="1"/>
  <c r="X339" i="57"/>
  <c r="H386" i="61"/>
  <c r="H165" i="60"/>
  <c r="H93" i="57"/>
  <c r="X89" i="57" s="1"/>
  <c r="H543" i="57"/>
  <c r="I385" i="60"/>
  <c r="J385" i="60" s="1"/>
  <c r="H291" i="58"/>
  <c r="X287" i="58" s="1"/>
  <c r="I140" i="59"/>
  <c r="J140" i="59" s="1"/>
  <c r="X215" i="58"/>
  <c r="X95" i="61"/>
  <c r="H201" i="57"/>
  <c r="X197" i="57" s="1"/>
  <c r="H273" i="56"/>
  <c r="X269" i="56" s="1"/>
  <c r="H147" i="25"/>
  <c r="I272" i="57"/>
  <c r="J272" i="57" s="1"/>
  <c r="H33" i="25"/>
  <c r="H45" i="56"/>
  <c r="X41" i="56" s="1"/>
  <c r="H63" i="25"/>
  <c r="X420" i="62"/>
  <c r="I44" i="58"/>
  <c r="I45" i="58" s="1"/>
  <c r="I18" i="58"/>
  <c r="I19" i="58" s="1"/>
  <c r="I21" i="58" s="1"/>
  <c r="Y17" i="58" s="1"/>
  <c r="I74" i="25"/>
  <c r="I75" i="25" s="1"/>
  <c r="I80" i="61"/>
  <c r="I81" i="61" s="1"/>
  <c r="Y77" i="61" s="1"/>
  <c r="I180" i="56"/>
  <c r="I181" i="56" s="1"/>
  <c r="I183" i="56" s="1"/>
  <c r="I204" i="56"/>
  <c r="I205" i="56" s="1"/>
  <c r="I207" i="56" s="1"/>
  <c r="I267" i="57"/>
  <c r="I108" i="56"/>
  <c r="I109" i="56" s="1"/>
  <c r="I111" i="56" s="1"/>
  <c r="I466" i="59"/>
  <c r="J466" i="59" s="1"/>
  <c r="I535" i="25"/>
  <c r="I536" i="25" s="1"/>
  <c r="I162" i="25"/>
  <c r="I163" i="25" s="1"/>
  <c r="I165" i="25" s="1"/>
  <c r="H425" i="25"/>
  <c r="I408" i="56"/>
  <c r="I409" i="56" s="1"/>
  <c r="I411" i="56" s="1"/>
  <c r="I308" i="60"/>
  <c r="I309" i="60" s="1"/>
  <c r="I122" i="60"/>
  <c r="I123" i="60" s="1"/>
  <c r="H243" i="59"/>
  <c r="X239" i="59" s="1"/>
  <c r="I30" i="58"/>
  <c r="I31" i="58" s="1"/>
  <c r="I33" i="58" s="1"/>
  <c r="X374" i="61"/>
  <c r="X413" i="59"/>
  <c r="I98" i="58"/>
  <c r="I99" i="58" s="1"/>
  <c r="X441" i="60"/>
  <c r="I68" i="56"/>
  <c r="J68" i="56" s="1"/>
  <c r="I459" i="58"/>
  <c r="I460" i="58" s="1"/>
  <c r="I68" i="25"/>
  <c r="I69" i="25" s="1"/>
  <c r="X482" i="57"/>
  <c r="I514" i="61"/>
  <c r="J514" i="61" s="1"/>
  <c r="I507" i="61"/>
  <c r="I508" i="61" s="1"/>
  <c r="I63" i="59"/>
  <c r="H467" i="56"/>
  <c r="H404" i="25"/>
  <c r="H99" i="57"/>
  <c r="X95" i="57" s="1"/>
  <c r="H243" i="25"/>
  <c r="H460" i="61"/>
  <c r="I50" i="62"/>
  <c r="I51" i="62" s="1"/>
  <c r="H135" i="62"/>
  <c r="X131" i="62" s="1"/>
  <c r="H189" i="61"/>
  <c r="X185" i="61" s="1"/>
  <c r="H93" i="58"/>
  <c r="X89" i="58" s="1"/>
  <c r="H303" i="25"/>
  <c r="H57" i="60"/>
  <c r="X53" i="60" s="1"/>
  <c r="I254" i="25"/>
  <c r="I255" i="25" s="1"/>
  <c r="X413" i="61"/>
  <c r="H365" i="60"/>
  <c r="H425" i="57"/>
  <c r="H183" i="57"/>
  <c r="H183" i="62"/>
  <c r="X179" i="62" s="1"/>
  <c r="H135" i="61"/>
  <c r="X131" i="61" s="1"/>
  <c r="H69" i="25"/>
  <c r="J410" i="58"/>
  <c r="J80" i="59"/>
  <c r="H529" i="58"/>
  <c r="H543" i="59"/>
  <c r="H522" i="61"/>
  <c r="H508" i="56"/>
  <c r="H39" i="61"/>
  <c r="X35" i="61" s="1"/>
  <c r="H344" i="59"/>
  <c r="H425" i="61"/>
  <c r="H141" i="25"/>
  <c r="H195" i="57"/>
  <c r="H379" i="61"/>
  <c r="H418" i="59"/>
  <c r="H159" i="59"/>
  <c r="X155" i="59" s="1"/>
  <c r="H33" i="60"/>
  <c r="X29" i="60" s="1"/>
  <c r="H243" i="56"/>
  <c r="H51" i="62"/>
  <c r="X47" i="62" s="1"/>
  <c r="H135" i="57"/>
  <c r="X131" i="57" s="1"/>
  <c r="H446" i="60"/>
  <c r="H153" i="62"/>
  <c r="X149" i="62" s="1"/>
  <c r="H439" i="58"/>
  <c r="H63" i="56"/>
  <c r="X59" i="56" s="1"/>
  <c r="H177" i="59"/>
  <c r="X173" i="59" s="1"/>
  <c r="H439" i="62"/>
  <c r="H273" i="61"/>
  <c r="X269" i="61" s="1"/>
  <c r="H171" i="62"/>
  <c r="X167" i="62" s="1"/>
  <c r="I276" i="56"/>
  <c r="I277" i="56" s="1"/>
  <c r="I279" i="56" s="1"/>
  <c r="Y275" i="56" s="1"/>
  <c r="H75" i="60"/>
  <c r="X71" i="60" s="1"/>
  <c r="I150" i="25"/>
  <c r="I151" i="25" s="1"/>
  <c r="I153" i="25" s="1"/>
  <c r="I138" i="60"/>
  <c r="I139" i="60" s="1"/>
  <c r="I141" i="60" s="1"/>
  <c r="Y137" i="60" s="1"/>
  <c r="I308" i="25"/>
  <c r="I309" i="25" s="1"/>
  <c r="I260" i="59"/>
  <c r="J260" i="59" s="1"/>
  <c r="X427" i="58"/>
  <c r="I224" i="62"/>
  <c r="I225" i="62" s="1"/>
  <c r="H393" i="25"/>
  <c r="I290" i="62"/>
  <c r="I291" i="62" s="1"/>
  <c r="I218" i="62"/>
  <c r="I219" i="62" s="1"/>
  <c r="H51" i="25"/>
  <c r="X185" i="60"/>
  <c r="J188" i="60"/>
  <c r="J477" i="60"/>
  <c r="H487" i="59"/>
  <c r="I521" i="56"/>
  <c r="I522" i="56" s="1"/>
  <c r="I540" i="61"/>
  <c r="I541" i="61" s="1"/>
  <c r="I543" i="61" s="1"/>
  <c r="I514" i="56"/>
  <c r="I515" i="56" s="1"/>
  <c r="I242" i="57"/>
  <c r="I243" i="57" s="1"/>
  <c r="I138" i="57"/>
  <c r="I139" i="57" s="1"/>
  <c r="I141" i="57" s="1"/>
  <c r="I98" i="57"/>
  <c r="I99" i="57" s="1"/>
  <c r="H195" i="60"/>
  <c r="I159" i="58"/>
  <c r="I210" i="25"/>
  <c r="I211" i="25" s="1"/>
  <c r="I213" i="25" s="1"/>
  <c r="H372" i="56"/>
  <c r="I260" i="58"/>
  <c r="I261" i="58" s="1"/>
  <c r="I403" i="58"/>
  <c r="I404" i="58" s="1"/>
  <c r="I80" i="62"/>
  <c r="I81" i="62" s="1"/>
  <c r="H543" i="62"/>
  <c r="I260" i="25"/>
  <c r="I261" i="25" s="1"/>
  <c r="I371" i="25"/>
  <c r="I372" i="25" s="1"/>
  <c r="I431" i="59"/>
  <c r="I432" i="59" s="1"/>
  <c r="I96" i="25"/>
  <c r="I97" i="25" s="1"/>
  <c r="I98" i="25"/>
  <c r="H123" i="60"/>
  <c r="X119" i="60" s="1"/>
  <c r="I60" i="56"/>
  <c r="I61" i="56" s="1"/>
  <c r="I63" i="56" s="1"/>
  <c r="I96" i="61"/>
  <c r="I97" i="61" s="1"/>
  <c r="I99" i="61" s="1"/>
  <c r="I486" i="58"/>
  <c r="I487" i="58" s="1"/>
  <c r="I521" i="25"/>
  <c r="I522" i="25" s="1"/>
  <c r="H81" i="62"/>
  <c r="X77" i="62" s="1"/>
  <c r="H379" i="59"/>
  <c r="H372" i="25"/>
  <c r="H365" i="56"/>
  <c r="H432" i="62"/>
  <c r="H297" i="58"/>
  <c r="X293" i="58" s="1"/>
  <c r="H87" i="59"/>
  <c r="X83" i="59" s="1"/>
  <c r="H425" i="60"/>
  <c r="H309" i="25"/>
  <c r="H337" i="56"/>
  <c r="H261" i="62"/>
  <c r="H358" i="56"/>
  <c r="I195" i="56"/>
  <c r="H99" i="59"/>
  <c r="H480" i="57"/>
  <c r="H255" i="58"/>
  <c r="H111" i="61"/>
  <c r="X107" i="61" s="1"/>
  <c r="H39" i="56"/>
  <c r="X35" i="56" s="1"/>
  <c r="H21" i="59"/>
  <c r="X17" i="59" s="1"/>
  <c r="I526" i="60"/>
  <c r="I527" i="60" s="1"/>
  <c r="I529" i="60" s="1"/>
  <c r="H453" i="61"/>
  <c r="H117" i="56"/>
  <c r="X113" i="56" s="1"/>
  <c r="H267" i="57"/>
  <c r="X263" i="57" s="1"/>
  <c r="H411" i="59"/>
  <c r="H285" i="56"/>
  <c r="X281" i="56" s="1"/>
  <c r="H453" i="60"/>
  <c r="H379" i="56"/>
  <c r="H309" i="60"/>
  <c r="X305" i="60" s="1"/>
  <c r="I230" i="61"/>
  <c r="I231" i="61" s="1"/>
  <c r="I218" i="60"/>
  <c r="J218" i="60" s="1"/>
  <c r="I308" i="59"/>
  <c r="I309" i="59" s="1"/>
  <c r="I213" i="58"/>
  <c r="Y209" i="58" s="1"/>
  <c r="I207" i="57"/>
  <c r="H129" i="56"/>
  <c r="I170" i="62"/>
  <c r="I171" i="62" s="1"/>
  <c r="I216" i="25"/>
  <c r="I217" i="25" s="1"/>
  <c r="I219" i="25" s="1"/>
  <c r="I45" i="56"/>
  <c r="I110" i="59"/>
  <c r="I111" i="59" s="1"/>
  <c r="I288" i="25"/>
  <c r="I289" i="25" s="1"/>
  <c r="I291" i="25" s="1"/>
  <c r="I146" i="25"/>
  <c r="I147" i="25" s="1"/>
  <c r="I218" i="56"/>
  <c r="I219" i="56" s="1"/>
  <c r="I429" i="61"/>
  <c r="I430" i="61" s="1"/>
  <c r="I432" i="61" s="1"/>
  <c r="I258" i="61"/>
  <c r="I259" i="61" s="1"/>
  <c r="I261" i="61" s="1"/>
  <c r="I272" i="62"/>
  <c r="I273" i="62" s="1"/>
  <c r="I278" i="60"/>
  <c r="I279" i="60" s="1"/>
  <c r="I350" i="58"/>
  <c r="J350" i="58" s="1"/>
  <c r="X95" i="60"/>
  <c r="I493" i="62"/>
  <c r="I494" i="62" s="1"/>
  <c r="I300" i="56"/>
  <c r="I301" i="56" s="1"/>
  <c r="I303" i="56" s="1"/>
  <c r="I224" i="61"/>
  <c r="I225" i="61" s="1"/>
  <c r="X427" i="56"/>
  <c r="I84" i="25"/>
  <c r="I85" i="25" s="1"/>
  <c r="I87" i="25" s="1"/>
  <c r="I168" i="58"/>
  <c r="I169" i="58" s="1"/>
  <c r="I171" i="58" s="1"/>
  <c r="H261" i="59"/>
  <c r="X257" i="59" s="1"/>
  <c r="H309" i="57"/>
  <c r="X305" i="57" s="1"/>
  <c r="H135" i="60"/>
  <c r="X131" i="60" s="1"/>
  <c r="H303" i="60"/>
  <c r="X299" i="60" s="1"/>
  <c r="H69" i="61"/>
  <c r="X65" i="61" s="1"/>
  <c r="H460" i="25"/>
  <c r="I144" i="61"/>
  <c r="I145" i="61" s="1"/>
  <c r="I147" i="61" s="1"/>
  <c r="I38" i="60"/>
  <c r="J38" i="60" s="1"/>
  <c r="I200" i="62"/>
  <c r="I201" i="62" s="1"/>
  <c r="I371" i="58"/>
  <c r="I372" i="58" s="1"/>
  <c r="I260" i="56"/>
  <c r="I261" i="56" s="1"/>
  <c r="H231" i="62"/>
  <c r="X227" i="62" s="1"/>
  <c r="I479" i="61"/>
  <c r="I480" i="61" s="1"/>
  <c r="I404" i="56"/>
  <c r="I350" i="25"/>
  <c r="I351" i="25" s="1"/>
  <c r="I213" i="56"/>
  <c r="Y209" i="56" s="1"/>
  <c r="I224" i="58"/>
  <c r="I225" i="58" s="1"/>
  <c r="I120" i="58"/>
  <c r="I121" i="58" s="1"/>
  <c r="I122" i="58"/>
  <c r="H51" i="60"/>
  <c r="X47" i="60" s="1"/>
  <c r="H344" i="56"/>
  <c r="H460" i="56"/>
  <c r="I18" i="25"/>
  <c r="I19" i="25" s="1"/>
  <c r="I21" i="25" s="1"/>
  <c r="H404" i="58"/>
  <c r="H63" i="60"/>
  <c r="X59" i="60" s="1"/>
  <c r="H207" i="57"/>
  <c r="H81" i="57"/>
  <c r="X77" i="57" s="1"/>
  <c r="H225" i="61"/>
  <c r="X221" i="61" s="1"/>
  <c r="H195" i="58"/>
  <c r="X191" i="58" s="1"/>
  <c r="H153" i="56"/>
  <c r="X149" i="56" s="1"/>
  <c r="H425" i="58"/>
  <c r="H231" i="61"/>
  <c r="X227" i="61" s="1"/>
  <c r="H460" i="57"/>
  <c r="H141" i="59"/>
  <c r="X137" i="59" s="1"/>
  <c r="H225" i="58"/>
  <c r="X221" i="58" s="1"/>
  <c r="I424" i="58"/>
  <c r="I425" i="58" s="1"/>
  <c r="I303" i="57"/>
  <c r="Y299" i="57" s="1"/>
  <c r="H147" i="59"/>
  <c r="H201" i="25"/>
  <c r="H467" i="57"/>
  <c r="I114" i="57"/>
  <c r="I115" i="57" s="1"/>
  <c r="I116" i="57"/>
  <c r="J116" i="57" s="1"/>
  <c r="I294" i="60"/>
  <c r="I295" i="60" s="1"/>
  <c r="I296" i="60"/>
  <c r="I294" i="56"/>
  <c r="I295" i="56" s="1"/>
  <c r="I296" i="56"/>
  <c r="I204" i="61"/>
  <c r="I205" i="61" s="1"/>
  <c r="J205" i="61" s="1"/>
  <c r="I206" i="61"/>
  <c r="J206" i="61" s="1"/>
  <c r="I288" i="58"/>
  <c r="I289" i="58" s="1"/>
  <c r="J289" i="58" s="1"/>
  <c r="I290" i="58"/>
  <c r="J290" i="58" s="1"/>
  <c r="I436" i="56"/>
  <c r="I437" i="56" s="1"/>
  <c r="I438" i="56"/>
  <c r="I126" i="61"/>
  <c r="I127" i="61" s="1"/>
  <c r="J127" i="61" s="1"/>
  <c r="I128" i="61"/>
  <c r="J128" i="61" s="1"/>
  <c r="I401" i="59"/>
  <c r="I402" i="59" s="1"/>
  <c r="I403" i="59"/>
  <c r="I84" i="57"/>
  <c r="I85" i="57" s="1"/>
  <c r="J85" i="57" s="1"/>
  <c r="I86" i="57"/>
  <c r="J86" i="57" s="1"/>
  <c r="I108" i="62"/>
  <c r="I109" i="62" s="1"/>
  <c r="I110" i="62"/>
  <c r="J110" i="62" s="1"/>
  <c r="I288" i="56"/>
  <c r="I289" i="56" s="1"/>
  <c r="I290" i="56"/>
  <c r="J290" i="56" s="1"/>
  <c r="I436" i="58"/>
  <c r="I437" i="58" s="1"/>
  <c r="I438" i="58"/>
  <c r="I132" i="25"/>
  <c r="I133" i="25" s="1"/>
  <c r="I134" i="25"/>
  <c r="I436" i="25"/>
  <c r="I437" i="25" s="1"/>
  <c r="I438" i="25"/>
  <c r="I362" i="57"/>
  <c r="I363" i="57" s="1"/>
  <c r="I364" i="57"/>
  <c r="J364" i="57" s="1"/>
  <c r="I180" i="59"/>
  <c r="I181" i="59" s="1"/>
  <c r="I182" i="59"/>
  <c r="J182" i="59" s="1"/>
  <c r="I246" i="58"/>
  <c r="I247" i="58" s="1"/>
  <c r="I248" i="58"/>
  <c r="I102" i="59"/>
  <c r="I103" i="59" s="1"/>
  <c r="J103" i="59" s="1"/>
  <c r="I104" i="59"/>
  <c r="I228" i="60"/>
  <c r="I229" i="60" s="1"/>
  <c r="I230" i="60"/>
  <c r="J230" i="60" s="1"/>
  <c r="I234" i="58"/>
  <c r="I235" i="58" s="1"/>
  <c r="I236" i="58"/>
  <c r="I415" i="58"/>
  <c r="I416" i="58" s="1"/>
  <c r="I417" i="58"/>
  <c r="J417" i="58" s="1"/>
  <c r="I90" i="59"/>
  <c r="I91" i="59" s="1"/>
  <c r="I92" i="59"/>
  <c r="I216" i="59"/>
  <c r="I217" i="59" s="1"/>
  <c r="I218" i="59"/>
  <c r="I327" i="60"/>
  <c r="I328" i="60" s="1"/>
  <c r="I329" i="60"/>
  <c r="J329" i="60" s="1"/>
  <c r="I288" i="59"/>
  <c r="I289" i="59" s="1"/>
  <c r="J289" i="59" s="1"/>
  <c r="I290" i="59"/>
  <c r="J290" i="59" s="1"/>
  <c r="I198" i="60"/>
  <c r="I199" i="60" s="1"/>
  <c r="J199" i="60" s="1"/>
  <c r="I200" i="60"/>
  <c r="I102" i="58"/>
  <c r="I103" i="58" s="1"/>
  <c r="J103" i="58" s="1"/>
  <c r="I104" i="58"/>
  <c r="I282" i="25"/>
  <c r="I283" i="25" s="1"/>
  <c r="I284" i="25"/>
  <c r="I198" i="56"/>
  <c r="I199" i="56" s="1"/>
  <c r="I200" i="56"/>
  <c r="I246" i="61"/>
  <c r="I247" i="61" s="1"/>
  <c r="I248" i="61"/>
  <c r="J248" i="61" s="1"/>
  <c r="I327" i="59"/>
  <c r="I328" i="59" s="1"/>
  <c r="I329" i="59"/>
  <c r="J329" i="59" s="1"/>
  <c r="I282" i="62"/>
  <c r="I283" i="62" s="1"/>
  <c r="I284" i="62"/>
  <c r="H365" i="25"/>
  <c r="I42" i="62"/>
  <c r="I43" i="62" s="1"/>
  <c r="J43" i="62" s="1"/>
  <c r="I44" i="62"/>
  <c r="J44" i="62" s="1"/>
  <c r="I450" i="57"/>
  <c r="I451" i="57" s="1"/>
  <c r="I452" i="57"/>
  <c r="J452" i="57" s="1"/>
  <c r="I138" i="61"/>
  <c r="I139" i="61" s="1"/>
  <c r="I140" i="61"/>
  <c r="J140" i="61" s="1"/>
  <c r="I108" i="58"/>
  <c r="I109" i="58" s="1"/>
  <c r="I110" i="58"/>
  <c r="I276" i="57"/>
  <c r="I277" i="57" s="1"/>
  <c r="I278" i="57"/>
  <c r="I174" i="25"/>
  <c r="I175" i="25" s="1"/>
  <c r="I176" i="25"/>
  <c r="I362" i="60"/>
  <c r="I363" i="60" s="1"/>
  <c r="I364" i="60"/>
  <c r="J364" i="60" s="1"/>
  <c r="I270" i="25"/>
  <c r="I271" i="25" s="1"/>
  <c r="I272" i="25"/>
  <c r="I102" i="25"/>
  <c r="I103" i="25" s="1"/>
  <c r="I104" i="25"/>
  <c r="I228" i="57"/>
  <c r="I229" i="57" s="1"/>
  <c r="I230" i="57"/>
  <c r="I75" i="62"/>
  <c r="I355" i="60"/>
  <c r="I356" i="60" s="1"/>
  <c r="I357" i="60"/>
  <c r="J357" i="60" s="1"/>
  <c r="H536" i="25"/>
  <c r="H411" i="56"/>
  <c r="H393" i="57"/>
  <c r="H93" i="61"/>
  <c r="X89" i="61" s="1"/>
  <c r="I464" i="57"/>
  <c r="I465" i="57" s="1"/>
  <c r="I466" i="57"/>
  <c r="I54" i="57"/>
  <c r="I55" i="57" s="1"/>
  <c r="I56" i="57"/>
  <c r="I84" i="59"/>
  <c r="I85" i="59" s="1"/>
  <c r="I86" i="59"/>
  <c r="I90" i="62"/>
  <c r="I91" i="62" s="1"/>
  <c r="I92" i="62"/>
  <c r="I436" i="57"/>
  <c r="I437" i="57" s="1"/>
  <c r="J437" i="57" s="1"/>
  <c r="I438" i="57"/>
  <c r="I300" i="60"/>
  <c r="I301" i="60" s="1"/>
  <c r="J301" i="60" s="1"/>
  <c r="I302" i="60"/>
  <c r="I477" i="58"/>
  <c r="I478" i="58" s="1"/>
  <c r="I479" i="58"/>
  <c r="H123" i="57"/>
  <c r="X119" i="57" s="1"/>
  <c r="H219" i="62"/>
  <c r="I246" i="57"/>
  <c r="I247" i="57" s="1"/>
  <c r="I248" i="57"/>
  <c r="J248" i="57" s="1"/>
  <c r="H439" i="59"/>
  <c r="H411" i="57"/>
  <c r="H480" i="25"/>
  <c r="H297" i="60"/>
  <c r="H291" i="61"/>
  <c r="X287" i="61" s="1"/>
  <c r="H446" i="58"/>
  <c r="H111" i="25"/>
  <c r="I285" i="60"/>
  <c r="Y281" i="60" s="1"/>
  <c r="I362" i="58"/>
  <c r="I363" i="58" s="1"/>
  <c r="J363" i="58" s="1"/>
  <c r="I364" i="58"/>
  <c r="J364" i="58" s="1"/>
  <c r="H279" i="59"/>
  <c r="X275" i="59" s="1"/>
  <c r="H393" i="60"/>
  <c r="H439" i="57"/>
  <c r="H446" i="57"/>
  <c r="H195" i="61"/>
  <c r="X191" i="61" s="1"/>
  <c r="I312" i="58"/>
  <c r="I313" i="58" s="1"/>
  <c r="I314" i="58"/>
  <c r="J314" i="58" s="1"/>
  <c r="I334" i="61"/>
  <c r="I335" i="61" s="1"/>
  <c r="J335" i="61" s="1"/>
  <c r="I336" i="61"/>
  <c r="J336" i="61" s="1"/>
  <c r="I138" i="56"/>
  <c r="I139" i="56" s="1"/>
  <c r="I140" i="56"/>
  <c r="J140" i="56" s="1"/>
  <c r="H279" i="58"/>
  <c r="H379" i="57"/>
  <c r="I156" i="62"/>
  <c r="I157" i="62" s="1"/>
  <c r="I158" i="62"/>
  <c r="J158" i="62" s="1"/>
  <c r="H418" i="60"/>
  <c r="H386" i="58"/>
  <c r="I376" i="61"/>
  <c r="I377" i="61" s="1"/>
  <c r="I378" i="61"/>
  <c r="J378" i="61" s="1"/>
  <c r="I150" i="60"/>
  <c r="I151" i="60" s="1"/>
  <c r="I152" i="60"/>
  <c r="I186" i="57"/>
  <c r="I187" i="57" s="1"/>
  <c r="J187" i="57" s="1"/>
  <c r="I188" i="57"/>
  <c r="J188" i="57" s="1"/>
  <c r="I348" i="61"/>
  <c r="I349" i="61" s="1"/>
  <c r="I350" i="61"/>
  <c r="I355" i="57"/>
  <c r="I356" i="57" s="1"/>
  <c r="I357" i="57"/>
  <c r="J357" i="57" s="1"/>
  <c r="I383" i="25"/>
  <c r="I384" i="25" s="1"/>
  <c r="I385" i="25"/>
  <c r="I477" i="25"/>
  <c r="I478" i="25" s="1"/>
  <c r="I479" i="25"/>
  <c r="I36" i="61"/>
  <c r="I37" i="61" s="1"/>
  <c r="I38" i="61"/>
  <c r="I443" i="60"/>
  <c r="I444" i="60" s="1"/>
  <c r="J444" i="60" s="1"/>
  <c r="I445" i="60"/>
  <c r="I132" i="61"/>
  <c r="I133" i="61" s="1"/>
  <c r="I134" i="61"/>
  <c r="I18" i="60"/>
  <c r="I19" i="60" s="1"/>
  <c r="I20" i="60"/>
  <c r="J20" i="60" s="1"/>
  <c r="I282" i="59"/>
  <c r="I283" i="59" s="1"/>
  <c r="J283" i="59" s="1"/>
  <c r="I284" i="59"/>
  <c r="I362" i="62"/>
  <c r="I363" i="62" s="1"/>
  <c r="J363" i="62" s="1"/>
  <c r="I364" i="62"/>
  <c r="J364" i="62" s="1"/>
  <c r="I258" i="57"/>
  <c r="I259" i="57" s="1"/>
  <c r="I260" i="57"/>
  <c r="J260" i="57" s="1"/>
  <c r="I36" i="62"/>
  <c r="I37" i="62" s="1"/>
  <c r="I38" i="62"/>
  <c r="I436" i="60"/>
  <c r="I437" i="60" s="1"/>
  <c r="I438" i="60"/>
  <c r="I210" i="61"/>
  <c r="I211" i="61" s="1"/>
  <c r="I212" i="61"/>
  <c r="J212" i="61" s="1"/>
  <c r="I312" i="60"/>
  <c r="I313" i="60" s="1"/>
  <c r="I314" i="60"/>
  <c r="J314" i="60" s="1"/>
  <c r="I362" i="25"/>
  <c r="I363" i="25" s="1"/>
  <c r="I364" i="25"/>
  <c r="I90" i="56"/>
  <c r="I91" i="56" s="1"/>
  <c r="J91" i="56" s="1"/>
  <c r="I92" i="56"/>
  <c r="J92" i="56" s="1"/>
  <c r="I276" i="62"/>
  <c r="I277" i="62" s="1"/>
  <c r="I278" i="62"/>
  <c r="J278" i="62" s="1"/>
  <c r="I334" i="25"/>
  <c r="I335" i="25" s="1"/>
  <c r="I336" i="25"/>
  <c r="I443" i="62"/>
  <c r="I444" i="62" s="1"/>
  <c r="I445" i="62"/>
  <c r="J445" i="62" s="1"/>
  <c r="I54" i="62"/>
  <c r="I55" i="62" s="1"/>
  <c r="I56" i="62"/>
  <c r="H411" i="60"/>
  <c r="H411" i="25"/>
  <c r="I355" i="59"/>
  <c r="I356" i="59" s="1"/>
  <c r="J356" i="59" s="1"/>
  <c r="I357" i="59"/>
  <c r="J357" i="59" s="1"/>
  <c r="I341" i="59"/>
  <c r="I342" i="59" s="1"/>
  <c r="J342" i="59" s="1"/>
  <c r="I343" i="59"/>
  <c r="J343" i="59" s="1"/>
  <c r="I376" i="25"/>
  <c r="I377" i="25" s="1"/>
  <c r="I378" i="25"/>
  <c r="I144" i="60"/>
  <c r="I145" i="60" s="1"/>
  <c r="I146" i="60"/>
  <c r="I348" i="57"/>
  <c r="I349" i="57" s="1"/>
  <c r="I350" i="57"/>
  <c r="I450" i="25"/>
  <c r="I451" i="25" s="1"/>
  <c r="I452" i="25"/>
  <c r="H69" i="62"/>
  <c r="X65" i="62" s="1"/>
  <c r="I355" i="58"/>
  <c r="I356" i="58" s="1"/>
  <c r="I357" i="58"/>
  <c r="I480" i="60"/>
  <c r="I36" i="57"/>
  <c r="I37" i="57" s="1"/>
  <c r="I38" i="57"/>
  <c r="J38" i="57" s="1"/>
  <c r="I312" i="56"/>
  <c r="I313" i="56" s="1"/>
  <c r="J313" i="56" s="1"/>
  <c r="I314" i="56"/>
  <c r="J314" i="56" s="1"/>
  <c r="I240" i="58"/>
  <c r="I241" i="58" s="1"/>
  <c r="I242" i="58"/>
  <c r="I457" i="56"/>
  <c r="I458" i="56" s="1"/>
  <c r="J458" i="56" s="1"/>
  <c r="I459" i="56"/>
  <c r="I132" i="57"/>
  <c r="I133" i="57" s="1"/>
  <c r="I134" i="57"/>
  <c r="I390" i="62"/>
  <c r="I391" i="62" s="1"/>
  <c r="I392" i="62"/>
  <c r="J392" i="62" s="1"/>
  <c r="I126" i="59"/>
  <c r="I127" i="59" s="1"/>
  <c r="I128" i="59"/>
  <c r="I362" i="56"/>
  <c r="I363" i="56" s="1"/>
  <c r="J363" i="56" s="1"/>
  <c r="I364" i="56"/>
  <c r="J364" i="56" s="1"/>
  <c r="I422" i="62"/>
  <c r="I423" i="62" s="1"/>
  <c r="I424" i="62"/>
  <c r="J424" i="62" s="1"/>
  <c r="I90" i="58"/>
  <c r="I91" i="58" s="1"/>
  <c r="I92" i="58"/>
  <c r="I312" i="25"/>
  <c r="I313" i="25" s="1"/>
  <c r="I314" i="25"/>
  <c r="I180" i="61"/>
  <c r="I181" i="61" s="1"/>
  <c r="J181" i="61" s="1"/>
  <c r="I182" i="61"/>
  <c r="I186" i="58"/>
  <c r="I187" i="58" s="1"/>
  <c r="I188" i="58"/>
  <c r="J188" i="58" s="1"/>
  <c r="I162" i="62"/>
  <c r="I163" i="62" s="1"/>
  <c r="I164" i="62"/>
  <c r="J164" i="62" s="1"/>
  <c r="I174" i="60"/>
  <c r="I175" i="60" s="1"/>
  <c r="J175" i="60" s="1"/>
  <c r="I176" i="60"/>
  <c r="J176" i="60" s="1"/>
  <c r="H117" i="60"/>
  <c r="H231" i="59"/>
  <c r="X227" i="59" s="1"/>
  <c r="H207" i="56"/>
  <c r="X203" i="56" s="1"/>
  <c r="H303" i="62"/>
  <c r="X299" i="62" s="1"/>
  <c r="I464" i="56"/>
  <c r="I465" i="56" s="1"/>
  <c r="I466" i="56"/>
  <c r="J466" i="56" s="1"/>
  <c r="I276" i="58"/>
  <c r="I277" i="58" s="1"/>
  <c r="I278" i="58"/>
  <c r="H404" i="57"/>
  <c r="H330" i="57"/>
  <c r="I443" i="59"/>
  <c r="I444" i="59" s="1"/>
  <c r="J444" i="59" s="1"/>
  <c r="I445" i="59"/>
  <c r="J445" i="59" s="1"/>
  <c r="I132" i="62"/>
  <c r="I133" i="62" s="1"/>
  <c r="J133" i="62" s="1"/>
  <c r="I134" i="62"/>
  <c r="H177" i="56"/>
  <c r="X173" i="56" s="1"/>
  <c r="H75" i="58"/>
  <c r="X71" i="58" s="1"/>
  <c r="H291" i="60"/>
  <c r="H351" i="61"/>
  <c r="I457" i="57"/>
  <c r="I458" i="57" s="1"/>
  <c r="J458" i="57" s="1"/>
  <c r="I459" i="57"/>
  <c r="J459" i="57" s="1"/>
  <c r="H75" i="59"/>
  <c r="H57" i="62"/>
  <c r="X53" i="62" s="1"/>
  <c r="H309" i="56"/>
  <c r="X305" i="56" s="1"/>
  <c r="I422" i="57"/>
  <c r="I423" i="57" s="1"/>
  <c r="I424" i="57"/>
  <c r="I341" i="56"/>
  <c r="I342" i="56" s="1"/>
  <c r="I343" i="56"/>
  <c r="H494" i="60"/>
  <c r="I237" i="59"/>
  <c r="H201" i="58"/>
  <c r="X197" i="58" s="1"/>
  <c r="H243" i="62"/>
  <c r="X239" i="62" s="1"/>
  <c r="I144" i="56"/>
  <c r="I145" i="56" s="1"/>
  <c r="I146" i="56"/>
  <c r="I376" i="57"/>
  <c r="I377" i="57" s="1"/>
  <c r="I378" i="57"/>
  <c r="H213" i="56"/>
  <c r="X209" i="56" s="1"/>
  <c r="H303" i="59"/>
  <c r="X299" i="59" s="1"/>
  <c r="H135" i="58"/>
  <c r="X131" i="58" s="1"/>
  <c r="I348" i="62"/>
  <c r="I349" i="62" s="1"/>
  <c r="I350" i="62"/>
  <c r="J350" i="62" s="1"/>
  <c r="I415" i="61"/>
  <c r="I416" i="61" s="1"/>
  <c r="I417" i="61"/>
  <c r="I90" i="25"/>
  <c r="I91" i="25" s="1"/>
  <c r="I92" i="25"/>
  <c r="I270" i="58"/>
  <c r="I271" i="58" s="1"/>
  <c r="I272" i="58"/>
  <c r="I186" i="25"/>
  <c r="I187" i="25" s="1"/>
  <c r="I188" i="25"/>
  <c r="I408" i="57"/>
  <c r="I409" i="57" s="1"/>
  <c r="I410" i="57"/>
  <c r="J410" i="57" s="1"/>
  <c r="I464" i="60"/>
  <c r="I465" i="60" s="1"/>
  <c r="I466" i="60"/>
  <c r="J466" i="60" s="1"/>
  <c r="I42" i="57"/>
  <c r="I43" i="57" s="1"/>
  <c r="J43" i="57" s="1"/>
  <c r="I44" i="57"/>
  <c r="I174" i="61"/>
  <c r="I175" i="61" s="1"/>
  <c r="I176" i="61"/>
  <c r="I422" i="59"/>
  <c r="I423" i="59" s="1"/>
  <c r="J423" i="59" s="1"/>
  <c r="I424" i="59"/>
  <c r="I156" i="56"/>
  <c r="I157" i="56" s="1"/>
  <c r="I158" i="56"/>
  <c r="I362" i="59"/>
  <c r="I363" i="59" s="1"/>
  <c r="I364" i="59"/>
  <c r="I341" i="57"/>
  <c r="I342" i="57" s="1"/>
  <c r="I343" i="57"/>
  <c r="J343" i="57" s="1"/>
  <c r="I114" i="25"/>
  <c r="I115" i="25" s="1"/>
  <c r="I116" i="25"/>
  <c r="I464" i="62"/>
  <c r="I465" i="62" s="1"/>
  <c r="I466" i="62"/>
  <c r="I156" i="59"/>
  <c r="I157" i="59" s="1"/>
  <c r="I158" i="59"/>
  <c r="J158" i="59" s="1"/>
  <c r="I48" i="57"/>
  <c r="I49" i="57" s="1"/>
  <c r="I50" i="57"/>
  <c r="I54" i="59"/>
  <c r="I55" i="59" s="1"/>
  <c r="I56" i="59"/>
  <c r="I246" i="25"/>
  <c r="I247" i="25" s="1"/>
  <c r="I248" i="25"/>
  <c r="I443" i="56"/>
  <c r="I444" i="56" s="1"/>
  <c r="I445" i="56"/>
  <c r="J445" i="56" s="1"/>
  <c r="I162" i="60"/>
  <c r="I163" i="60" s="1"/>
  <c r="I164" i="60"/>
  <c r="I327" i="61"/>
  <c r="I328" i="61" s="1"/>
  <c r="I329" i="61"/>
  <c r="J329" i="61" s="1"/>
  <c r="I429" i="58"/>
  <c r="I430" i="58" s="1"/>
  <c r="I431" i="58"/>
  <c r="I341" i="61"/>
  <c r="I342" i="61" s="1"/>
  <c r="I343" i="61"/>
  <c r="I477" i="59"/>
  <c r="I478" i="59" s="1"/>
  <c r="J478" i="59" s="1"/>
  <c r="I479" i="59"/>
  <c r="J479" i="59" s="1"/>
  <c r="I30" i="60"/>
  <c r="I31" i="60" s="1"/>
  <c r="I32" i="60"/>
  <c r="I415" i="62"/>
  <c r="I416" i="62" s="1"/>
  <c r="I417" i="62"/>
  <c r="I334" i="62"/>
  <c r="I335" i="62" s="1"/>
  <c r="I336" i="62"/>
  <c r="J336" i="62" s="1"/>
  <c r="I390" i="61"/>
  <c r="I391" i="61" s="1"/>
  <c r="I392" i="61"/>
  <c r="I228" i="62"/>
  <c r="I229" i="62" s="1"/>
  <c r="I230" i="62"/>
  <c r="I192" i="58"/>
  <c r="I193" i="58" s="1"/>
  <c r="J193" i="58" s="1"/>
  <c r="I194" i="58"/>
  <c r="J194" i="58" s="1"/>
  <c r="X503" i="56"/>
  <c r="H508" i="59"/>
  <c r="H501" i="25"/>
  <c r="H515" i="57"/>
  <c r="H111" i="57"/>
  <c r="X107" i="57" s="1"/>
  <c r="I48" i="59"/>
  <c r="I49" i="59" s="1"/>
  <c r="I50" i="59"/>
  <c r="I264" i="61"/>
  <c r="I265" i="61" s="1"/>
  <c r="J265" i="61" s="1"/>
  <c r="I266" i="61"/>
  <c r="J266" i="61" s="1"/>
  <c r="I443" i="58"/>
  <c r="I444" i="58" s="1"/>
  <c r="I445" i="58"/>
  <c r="J445" i="58" s="1"/>
  <c r="I156" i="60"/>
  <c r="I157" i="60" s="1"/>
  <c r="J157" i="60" s="1"/>
  <c r="I158" i="60"/>
  <c r="I174" i="56"/>
  <c r="I175" i="56" s="1"/>
  <c r="I176" i="56"/>
  <c r="I429" i="60"/>
  <c r="I430" i="60" s="1"/>
  <c r="I431" i="60"/>
  <c r="J431" i="60" s="1"/>
  <c r="H404" i="59"/>
  <c r="H432" i="60"/>
  <c r="H99" i="58"/>
  <c r="X95" i="58" s="1"/>
  <c r="H177" i="57"/>
  <c r="X173" i="57" s="1"/>
  <c r="I443" i="61"/>
  <c r="I444" i="61" s="1"/>
  <c r="I445" i="61"/>
  <c r="J445" i="61" s="1"/>
  <c r="I54" i="56"/>
  <c r="I55" i="56" s="1"/>
  <c r="J55" i="56" s="1"/>
  <c r="I56" i="56"/>
  <c r="J56" i="56" s="1"/>
  <c r="I150" i="62"/>
  <c r="I151" i="62" s="1"/>
  <c r="I152" i="62"/>
  <c r="H123" i="61"/>
  <c r="H135" i="56"/>
  <c r="X131" i="56" s="1"/>
  <c r="H439" i="60"/>
  <c r="H372" i="57"/>
  <c r="H330" i="61"/>
  <c r="H141" i="57"/>
  <c r="X137" i="57" s="1"/>
  <c r="H45" i="57"/>
  <c r="X41" i="57" s="1"/>
  <c r="I457" i="61"/>
  <c r="I458" i="61" s="1"/>
  <c r="I459" i="61"/>
  <c r="I156" i="25"/>
  <c r="I157" i="25" s="1"/>
  <c r="I158" i="25"/>
  <c r="I120" i="61"/>
  <c r="I121" i="61" s="1"/>
  <c r="I122" i="61"/>
  <c r="J122" i="61" s="1"/>
  <c r="H123" i="62"/>
  <c r="X119" i="62" s="1"/>
  <c r="H57" i="58"/>
  <c r="H147" i="62"/>
  <c r="H330" i="25"/>
  <c r="H183" i="61"/>
  <c r="X179" i="61" s="1"/>
  <c r="H480" i="62"/>
  <c r="I192" i="61"/>
  <c r="I193" i="61" s="1"/>
  <c r="J193" i="61" s="1"/>
  <c r="I194" i="61"/>
  <c r="I306" i="56"/>
  <c r="I307" i="56" s="1"/>
  <c r="I308" i="56"/>
  <c r="J308" i="56" s="1"/>
  <c r="I186" i="61"/>
  <c r="I187" i="61" s="1"/>
  <c r="I188" i="61"/>
  <c r="H460" i="60"/>
  <c r="I327" i="62"/>
  <c r="I328" i="62" s="1"/>
  <c r="I329" i="62"/>
  <c r="J329" i="62" s="1"/>
  <c r="H207" i="58"/>
  <c r="X203" i="58" s="1"/>
  <c r="H315" i="60"/>
  <c r="I457" i="60"/>
  <c r="I458" i="60" s="1"/>
  <c r="J458" i="60" s="1"/>
  <c r="I459" i="60"/>
  <c r="I234" i="25"/>
  <c r="I235" i="25" s="1"/>
  <c r="I236" i="25"/>
  <c r="H201" i="56"/>
  <c r="X197" i="56" s="1"/>
  <c r="H195" i="59"/>
  <c r="H129" i="25"/>
  <c r="H285" i="61"/>
  <c r="X281" i="61" s="1"/>
  <c r="H219" i="56"/>
  <c r="X215" i="56" s="1"/>
  <c r="H135" i="59"/>
  <c r="X131" i="59" s="1"/>
  <c r="I464" i="61"/>
  <c r="I465" i="61" s="1"/>
  <c r="I466" i="61"/>
  <c r="J466" i="61" s="1"/>
  <c r="H365" i="59"/>
  <c r="H63" i="59"/>
  <c r="X59" i="59" s="1"/>
  <c r="I376" i="58"/>
  <c r="I377" i="58" s="1"/>
  <c r="I378" i="58"/>
  <c r="I84" i="56"/>
  <c r="I85" i="56" s="1"/>
  <c r="J85" i="56" s="1"/>
  <c r="I86" i="56"/>
  <c r="I36" i="56"/>
  <c r="I37" i="56" s="1"/>
  <c r="I38" i="56"/>
  <c r="H297" i="62"/>
  <c r="I341" i="58"/>
  <c r="I342" i="58" s="1"/>
  <c r="I343" i="58"/>
  <c r="H219" i="57"/>
  <c r="X215" i="57" s="1"/>
  <c r="H432" i="57"/>
  <c r="I198" i="61"/>
  <c r="I199" i="61" s="1"/>
  <c r="I200" i="61"/>
  <c r="J200" i="61" s="1"/>
  <c r="I111" i="60"/>
  <c r="I383" i="61"/>
  <c r="I384" i="61" s="1"/>
  <c r="J384" i="61" s="1"/>
  <c r="I385" i="61"/>
  <c r="J385" i="61" s="1"/>
  <c r="H285" i="60"/>
  <c r="I334" i="56"/>
  <c r="I335" i="56" s="1"/>
  <c r="I336" i="56"/>
  <c r="J336" i="56" s="1"/>
  <c r="I390" i="58"/>
  <c r="I391" i="58" s="1"/>
  <c r="I392" i="58"/>
  <c r="J392" i="58" s="1"/>
  <c r="I228" i="58"/>
  <c r="I229" i="58" s="1"/>
  <c r="I230" i="58"/>
  <c r="J230" i="58" s="1"/>
  <c r="I505" i="62"/>
  <c r="I506" i="62" s="1"/>
  <c r="I508" i="62" s="1"/>
  <c r="I192" i="25"/>
  <c r="I193" i="25" s="1"/>
  <c r="I194" i="25"/>
  <c r="I264" i="56"/>
  <c r="I265" i="56" s="1"/>
  <c r="I266" i="56"/>
  <c r="I408" i="60"/>
  <c r="I409" i="60" s="1"/>
  <c r="I410" i="60"/>
  <c r="J410" i="60" s="1"/>
  <c r="I54" i="61"/>
  <c r="I55" i="61" s="1"/>
  <c r="J55" i="61" s="1"/>
  <c r="I56" i="61"/>
  <c r="I120" i="62"/>
  <c r="I121" i="62" s="1"/>
  <c r="I122" i="62"/>
  <c r="I84" i="58"/>
  <c r="I85" i="58" s="1"/>
  <c r="I86" i="58"/>
  <c r="I443" i="57"/>
  <c r="I444" i="57" s="1"/>
  <c r="I445" i="57"/>
  <c r="I132" i="60"/>
  <c r="I133" i="60" s="1"/>
  <c r="J133" i="60" s="1"/>
  <c r="I134" i="60"/>
  <c r="I422" i="56"/>
  <c r="I423" i="56" s="1"/>
  <c r="I424" i="56"/>
  <c r="J424" i="56" s="1"/>
  <c r="I192" i="62"/>
  <c r="I193" i="62" s="1"/>
  <c r="J193" i="62" s="1"/>
  <c r="I194" i="62"/>
  <c r="I234" i="60"/>
  <c r="I235" i="60" s="1"/>
  <c r="I236" i="60"/>
  <c r="I120" i="56"/>
  <c r="I121" i="56" s="1"/>
  <c r="I122" i="56"/>
  <c r="J122" i="56" s="1"/>
  <c r="I192" i="57"/>
  <c r="I193" i="57" s="1"/>
  <c r="I194" i="57"/>
  <c r="I294" i="62"/>
  <c r="I295" i="62" s="1"/>
  <c r="I296" i="62"/>
  <c r="I300" i="62"/>
  <c r="I301" i="62" s="1"/>
  <c r="I302" i="62"/>
  <c r="I18" i="57"/>
  <c r="I19" i="57" s="1"/>
  <c r="I20" i="57"/>
  <c r="J20" i="57" s="1"/>
  <c r="I408" i="25"/>
  <c r="I409" i="25" s="1"/>
  <c r="I410" i="25"/>
  <c r="I264" i="25"/>
  <c r="I265" i="25" s="1"/>
  <c r="I266" i="25"/>
  <c r="I415" i="25"/>
  <c r="I416" i="25" s="1"/>
  <c r="I417" i="25"/>
  <c r="I450" i="60"/>
  <c r="I451" i="60" s="1"/>
  <c r="I452" i="60"/>
  <c r="I390" i="57"/>
  <c r="I391" i="57" s="1"/>
  <c r="J391" i="57" s="1"/>
  <c r="I392" i="57"/>
  <c r="I450" i="59"/>
  <c r="I451" i="59" s="1"/>
  <c r="J451" i="59" s="1"/>
  <c r="I452" i="59"/>
  <c r="J452" i="59" s="1"/>
  <c r="I36" i="59"/>
  <c r="I37" i="59" s="1"/>
  <c r="J37" i="59" s="1"/>
  <c r="I38" i="59"/>
  <c r="J38" i="59" s="1"/>
  <c r="I390" i="59"/>
  <c r="I391" i="59" s="1"/>
  <c r="I392" i="59"/>
  <c r="J392" i="59" s="1"/>
  <c r="I443" i="25"/>
  <c r="I444" i="25" s="1"/>
  <c r="I445" i="25"/>
  <c r="I198" i="57"/>
  <c r="I199" i="57" s="1"/>
  <c r="J199" i="57" s="1"/>
  <c r="I200" i="57"/>
  <c r="I383" i="58"/>
  <c r="I384" i="58" s="1"/>
  <c r="I385" i="58"/>
  <c r="J385" i="58" s="1"/>
  <c r="I240" i="61"/>
  <c r="I241" i="61" s="1"/>
  <c r="I242" i="61"/>
  <c r="X374" i="56"/>
  <c r="H467" i="58"/>
  <c r="H69" i="56"/>
  <c r="I129" i="25"/>
  <c r="I168" i="59"/>
  <c r="I169" i="59" s="1"/>
  <c r="I170" i="59"/>
  <c r="I180" i="62"/>
  <c r="I181" i="62" s="1"/>
  <c r="J181" i="62" s="1"/>
  <c r="I182" i="62"/>
  <c r="J182" i="62" s="1"/>
  <c r="I234" i="61"/>
  <c r="I235" i="61" s="1"/>
  <c r="J235" i="61" s="1"/>
  <c r="I236" i="61"/>
  <c r="I24" i="25"/>
  <c r="I25" i="25" s="1"/>
  <c r="I26" i="25"/>
  <c r="I138" i="25"/>
  <c r="I139" i="25" s="1"/>
  <c r="I140" i="25"/>
  <c r="H432" i="58"/>
  <c r="H344" i="60"/>
  <c r="H105" i="25"/>
  <c r="I457" i="62"/>
  <c r="I458" i="62" s="1"/>
  <c r="J458" i="62" s="1"/>
  <c r="I459" i="62"/>
  <c r="I132" i="56"/>
  <c r="I133" i="56" s="1"/>
  <c r="I134" i="56"/>
  <c r="I429" i="56"/>
  <c r="I430" i="56" s="1"/>
  <c r="J430" i="56" s="1"/>
  <c r="I431" i="56"/>
  <c r="J431" i="56" s="1"/>
  <c r="H404" i="61"/>
  <c r="H51" i="58"/>
  <c r="X47" i="58" s="1"/>
  <c r="H207" i="61"/>
  <c r="X203" i="61" s="1"/>
  <c r="H358" i="59"/>
  <c r="H195" i="62"/>
  <c r="X191" i="62" s="1"/>
  <c r="H285" i="57"/>
  <c r="H153" i="59"/>
  <c r="X149" i="59" s="1"/>
  <c r="I168" i="56"/>
  <c r="I169" i="56" s="1"/>
  <c r="I170" i="56"/>
  <c r="I24" i="62"/>
  <c r="I25" i="62" s="1"/>
  <c r="I26" i="62"/>
  <c r="J26" i="62" s="1"/>
  <c r="H404" i="62"/>
  <c r="H99" i="56"/>
  <c r="H467" i="62"/>
  <c r="H225" i="25"/>
  <c r="H219" i="61"/>
  <c r="X215" i="61" s="1"/>
  <c r="I168" i="61"/>
  <c r="I169" i="61" s="1"/>
  <c r="I170" i="61"/>
  <c r="I436" i="59"/>
  <c r="I437" i="59" s="1"/>
  <c r="I438" i="59"/>
  <c r="J438" i="59" s="1"/>
  <c r="I300" i="58"/>
  <c r="I301" i="58" s="1"/>
  <c r="I302" i="58"/>
  <c r="H411" i="58"/>
  <c r="I408" i="62"/>
  <c r="I409" i="62" s="1"/>
  <c r="J409" i="62" s="1"/>
  <c r="I410" i="62"/>
  <c r="H39" i="60"/>
  <c r="X35" i="60" s="1"/>
  <c r="I96" i="60"/>
  <c r="I97" i="60" s="1"/>
  <c r="I98" i="60"/>
  <c r="I198" i="58"/>
  <c r="I199" i="58" s="1"/>
  <c r="I200" i="58"/>
  <c r="H372" i="58"/>
  <c r="H117" i="59"/>
  <c r="X113" i="59" s="1"/>
  <c r="H27" i="25"/>
  <c r="H171" i="57"/>
  <c r="H33" i="59"/>
  <c r="X29" i="59" s="1"/>
  <c r="H386" i="56"/>
  <c r="H129" i="57"/>
  <c r="X125" i="57" s="1"/>
  <c r="I204" i="25"/>
  <c r="I205" i="25" s="1"/>
  <c r="I206" i="25"/>
  <c r="I240" i="60"/>
  <c r="I241" i="60" s="1"/>
  <c r="J241" i="60" s="1"/>
  <c r="I242" i="60"/>
  <c r="I63" i="61"/>
  <c r="I450" i="56"/>
  <c r="I451" i="56" s="1"/>
  <c r="I452" i="56"/>
  <c r="J452" i="56" s="1"/>
  <c r="I36" i="25"/>
  <c r="I37" i="25" s="1"/>
  <c r="I38" i="25"/>
  <c r="I355" i="61"/>
  <c r="I356" i="61" s="1"/>
  <c r="I357" i="61"/>
  <c r="J357" i="61" s="1"/>
  <c r="I150" i="56"/>
  <c r="I151" i="56" s="1"/>
  <c r="I152" i="56"/>
  <c r="H27" i="60"/>
  <c r="X23" i="60" s="1"/>
  <c r="I174" i="58"/>
  <c r="I175" i="58" s="1"/>
  <c r="I176" i="58"/>
  <c r="I379" i="56"/>
  <c r="I228" i="25"/>
  <c r="I229" i="25" s="1"/>
  <c r="I230" i="25"/>
  <c r="H105" i="62"/>
  <c r="X101" i="62" s="1"/>
  <c r="I102" i="61"/>
  <c r="I103" i="61" s="1"/>
  <c r="I104" i="61"/>
  <c r="I114" i="61"/>
  <c r="I115" i="61" s="1"/>
  <c r="I116" i="61"/>
  <c r="J116" i="61" s="1"/>
  <c r="I150" i="59"/>
  <c r="I151" i="59" s="1"/>
  <c r="I152" i="59"/>
  <c r="I108" i="61"/>
  <c r="I109" i="61" s="1"/>
  <c r="J109" i="61" s="1"/>
  <c r="I110" i="61"/>
  <c r="I234" i="56"/>
  <c r="I235" i="56" s="1"/>
  <c r="J235" i="56" s="1"/>
  <c r="I236" i="56"/>
  <c r="I144" i="59"/>
  <c r="I145" i="59" s="1"/>
  <c r="I146" i="59"/>
  <c r="J146" i="59" s="1"/>
  <c r="I369" i="57"/>
  <c r="I370" i="57" s="1"/>
  <c r="I371" i="57"/>
  <c r="I457" i="59"/>
  <c r="I458" i="59" s="1"/>
  <c r="I459" i="59"/>
  <c r="J459" i="59" s="1"/>
  <c r="I72" i="56"/>
  <c r="I73" i="56" s="1"/>
  <c r="I74" i="56"/>
  <c r="J74" i="56" s="1"/>
  <c r="I162" i="58"/>
  <c r="I163" i="58" s="1"/>
  <c r="I164" i="58"/>
  <c r="J164" i="58" s="1"/>
  <c r="I72" i="60"/>
  <c r="I73" i="60" s="1"/>
  <c r="I74" i="60"/>
  <c r="J74" i="60" s="1"/>
  <c r="I144" i="62"/>
  <c r="I145" i="62" s="1"/>
  <c r="I146" i="62"/>
  <c r="J146" i="62" s="1"/>
  <c r="I300" i="59"/>
  <c r="I301" i="59" s="1"/>
  <c r="J301" i="59" s="1"/>
  <c r="I302" i="59"/>
  <c r="I162" i="56"/>
  <c r="I163" i="56" s="1"/>
  <c r="I164" i="56"/>
  <c r="I180" i="57"/>
  <c r="I181" i="57" s="1"/>
  <c r="I182" i="57"/>
  <c r="J182" i="57" s="1"/>
  <c r="I422" i="61"/>
  <c r="I423" i="61" s="1"/>
  <c r="I424" i="61"/>
  <c r="J424" i="61" s="1"/>
  <c r="I408" i="59"/>
  <c r="I409" i="59" s="1"/>
  <c r="I410" i="59"/>
  <c r="I96" i="56"/>
  <c r="I97" i="56" s="1"/>
  <c r="I98" i="56"/>
  <c r="J98" i="56" s="1"/>
  <c r="I246" i="59"/>
  <c r="I247" i="59" s="1"/>
  <c r="J247" i="59" s="1"/>
  <c r="I248" i="59"/>
  <c r="I102" i="60"/>
  <c r="I103" i="60" s="1"/>
  <c r="J103" i="60" s="1"/>
  <c r="I104" i="60"/>
  <c r="J104" i="60" s="1"/>
  <c r="I464" i="25"/>
  <c r="I465" i="25" s="1"/>
  <c r="I466" i="25"/>
  <c r="I334" i="60"/>
  <c r="I335" i="60" s="1"/>
  <c r="J335" i="60" s="1"/>
  <c r="I336" i="60"/>
  <c r="J336" i="60" s="1"/>
  <c r="I383" i="62"/>
  <c r="I384" i="62" s="1"/>
  <c r="J384" i="62" s="1"/>
  <c r="I385" i="62"/>
  <c r="I355" i="56"/>
  <c r="I356" i="56" s="1"/>
  <c r="I357" i="56"/>
  <c r="J357" i="56" s="1"/>
  <c r="I369" i="61"/>
  <c r="I370" i="61" s="1"/>
  <c r="I371" i="61"/>
  <c r="I369" i="59"/>
  <c r="I370" i="59" s="1"/>
  <c r="J370" i="59" s="1"/>
  <c r="I371" i="59"/>
  <c r="I246" i="60"/>
  <c r="I247" i="60" s="1"/>
  <c r="J247" i="60" s="1"/>
  <c r="I248" i="60"/>
  <c r="I348" i="59"/>
  <c r="I349" i="59" s="1"/>
  <c r="I350" i="59"/>
  <c r="J350" i="59" s="1"/>
  <c r="I542" i="56"/>
  <c r="I543" i="56" s="1"/>
  <c r="H501" i="60"/>
  <c r="I222" i="59"/>
  <c r="I223" i="59" s="1"/>
  <c r="I224" i="59"/>
  <c r="I60" i="60"/>
  <c r="I61" i="60" s="1"/>
  <c r="J61" i="60" s="1"/>
  <c r="I62" i="60"/>
  <c r="I108" i="57"/>
  <c r="I109" i="57" s="1"/>
  <c r="I110" i="57"/>
  <c r="I72" i="61"/>
  <c r="I73" i="61" s="1"/>
  <c r="I74" i="61"/>
  <c r="J74" i="61" s="1"/>
  <c r="I401" i="61"/>
  <c r="I402" i="61" s="1"/>
  <c r="I403" i="61"/>
  <c r="J403" i="61" s="1"/>
  <c r="I252" i="57"/>
  <c r="I253" i="57" s="1"/>
  <c r="I254" i="57"/>
  <c r="J254" i="57" s="1"/>
  <c r="H351" i="60"/>
  <c r="I96" i="62"/>
  <c r="I97" i="62" s="1"/>
  <c r="I98" i="62"/>
  <c r="H446" i="62"/>
  <c r="H153" i="61"/>
  <c r="X149" i="61" s="1"/>
  <c r="H99" i="62"/>
  <c r="X95" i="62" s="1"/>
  <c r="H105" i="59"/>
  <c r="X101" i="59" s="1"/>
  <c r="I294" i="25"/>
  <c r="I295" i="25" s="1"/>
  <c r="I296" i="25"/>
  <c r="H446" i="56"/>
  <c r="H105" i="58"/>
  <c r="X101" i="58" s="1"/>
  <c r="H237" i="56"/>
  <c r="X233" i="56" s="1"/>
  <c r="I108" i="25"/>
  <c r="I109" i="25" s="1"/>
  <c r="I110" i="25"/>
  <c r="I294" i="59"/>
  <c r="I295" i="59" s="1"/>
  <c r="I296" i="59"/>
  <c r="J296" i="59" s="1"/>
  <c r="I144" i="58"/>
  <c r="I145" i="58" s="1"/>
  <c r="I146" i="58"/>
  <c r="I84" i="62"/>
  <c r="I85" i="62" s="1"/>
  <c r="J85" i="62" s="1"/>
  <c r="I86" i="62"/>
  <c r="H267" i="25"/>
  <c r="H171" i="56"/>
  <c r="X167" i="56" s="1"/>
  <c r="H337" i="62"/>
  <c r="H358" i="61"/>
  <c r="H87" i="62"/>
  <c r="X83" i="62" s="1"/>
  <c r="I222" i="57"/>
  <c r="I223" i="57" s="1"/>
  <c r="I224" i="57"/>
  <c r="I150" i="57"/>
  <c r="I151" i="57" s="1"/>
  <c r="I152" i="57"/>
  <c r="I429" i="62"/>
  <c r="I430" i="62" s="1"/>
  <c r="I431" i="62"/>
  <c r="H432" i="25"/>
  <c r="H446" i="25"/>
  <c r="H344" i="57"/>
  <c r="I225" i="60"/>
  <c r="I114" i="58"/>
  <c r="I115" i="58" s="1"/>
  <c r="J115" i="58" s="1"/>
  <c r="I116" i="58"/>
  <c r="J116" i="58" s="1"/>
  <c r="H309" i="61"/>
  <c r="X305" i="61" s="1"/>
  <c r="H177" i="62"/>
  <c r="X173" i="62" s="1"/>
  <c r="H460" i="58"/>
  <c r="H207" i="62"/>
  <c r="X203" i="62" s="1"/>
  <c r="H453" i="57"/>
  <c r="I132" i="58"/>
  <c r="I133" i="58" s="1"/>
  <c r="J133" i="58" s="1"/>
  <c r="I134" i="58"/>
  <c r="H267" i="61"/>
  <c r="X263" i="61" s="1"/>
  <c r="H171" i="60"/>
  <c r="H147" i="60"/>
  <c r="X143" i="60" s="1"/>
  <c r="H255" i="61"/>
  <c r="X251" i="61" s="1"/>
  <c r="I362" i="61"/>
  <c r="I363" i="61" s="1"/>
  <c r="I364" i="61"/>
  <c r="J364" i="61" s="1"/>
  <c r="I383" i="57"/>
  <c r="I384" i="57" s="1"/>
  <c r="I385" i="57"/>
  <c r="I210" i="59"/>
  <c r="I211" i="59" s="1"/>
  <c r="J211" i="59" s="1"/>
  <c r="I212" i="59"/>
  <c r="J212" i="59" s="1"/>
  <c r="I66" i="60"/>
  <c r="I67" i="60" s="1"/>
  <c r="I68" i="60"/>
  <c r="J68" i="60" s="1"/>
  <c r="H365" i="61"/>
  <c r="I189" i="60"/>
  <c r="Y185" i="60" s="1"/>
  <c r="I334" i="57"/>
  <c r="I335" i="57" s="1"/>
  <c r="J335" i="57" s="1"/>
  <c r="I336" i="57"/>
  <c r="I383" i="59"/>
  <c r="I384" i="59" s="1"/>
  <c r="J384" i="59" s="1"/>
  <c r="I385" i="59"/>
  <c r="J385" i="59" s="1"/>
  <c r="H87" i="58"/>
  <c r="X83" i="58" s="1"/>
  <c r="I411" i="58"/>
  <c r="I415" i="59"/>
  <c r="I416" i="59" s="1"/>
  <c r="I417" i="59"/>
  <c r="H63" i="58"/>
  <c r="I252" i="56"/>
  <c r="I253" i="56" s="1"/>
  <c r="I254" i="56"/>
  <c r="J254" i="56" s="1"/>
  <c r="I390" i="25"/>
  <c r="I391" i="25" s="1"/>
  <c r="I392" i="25"/>
  <c r="I477" i="56"/>
  <c r="I478" i="56" s="1"/>
  <c r="I479" i="56"/>
  <c r="H515" i="25"/>
  <c r="H418" i="61"/>
  <c r="H418" i="56"/>
  <c r="H129" i="60"/>
  <c r="X125" i="60" s="1"/>
  <c r="I42" i="60"/>
  <c r="I43" i="60" s="1"/>
  <c r="I44" i="60"/>
  <c r="J44" i="60" s="1"/>
  <c r="I334" i="58"/>
  <c r="I335" i="58" s="1"/>
  <c r="J335" i="58" s="1"/>
  <c r="I336" i="58"/>
  <c r="H337" i="25"/>
  <c r="H75" i="61"/>
  <c r="H177" i="60"/>
  <c r="X173" i="60" s="1"/>
  <c r="H453" i="58"/>
  <c r="H51" i="56"/>
  <c r="X47" i="56" s="1"/>
  <c r="I114" i="60"/>
  <c r="I115" i="60" s="1"/>
  <c r="I116" i="60"/>
  <c r="J116" i="60" s="1"/>
  <c r="I30" i="59"/>
  <c r="I31" i="59" s="1"/>
  <c r="I32" i="59"/>
  <c r="J32" i="59" s="1"/>
  <c r="I240" i="62"/>
  <c r="I241" i="62" s="1"/>
  <c r="J241" i="62" s="1"/>
  <c r="I242" i="62"/>
  <c r="H418" i="57"/>
  <c r="H309" i="58"/>
  <c r="X305" i="58" s="1"/>
  <c r="I48" i="58"/>
  <c r="I49" i="58" s="1"/>
  <c r="J49" i="58" s="1"/>
  <c r="I50" i="58"/>
  <c r="I30" i="25"/>
  <c r="I31" i="25" s="1"/>
  <c r="I32" i="25"/>
  <c r="H87" i="57"/>
  <c r="I114" i="59"/>
  <c r="I115" i="59" s="1"/>
  <c r="I116" i="59"/>
  <c r="I401" i="60"/>
  <c r="I402" i="60" s="1"/>
  <c r="I403" i="60"/>
  <c r="J403" i="60" s="1"/>
  <c r="H351" i="25"/>
  <c r="H285" i="58"/>
  <c r="H153" i="58"/>
  <c r="X149" i="58" s="1"/>
  <c r="I282" i="61"/>
  <c r="I283" i="61" s="1"/>
  <c r="I284" i="61"/>
  <c r="I24" i="58"/>
  <c r="I25" i="58" s="1"/>
  <c r="I26" i="58"/>
  <c r="I84" i="61"/>
  <c r="I85" i="61" s="1"/>
  <c r="J85" i="61" s="1"/>
  <c r="I86" i="61"/>
  <c r="J86" i="61" s="1"/>
  <c r="H467" i="25"/>
  <c r="H411" i="62"/>
  <c r="I168" i="57"/>
  <c r="I169" i="57" s="1"/>
  <c r="I170" i="57"/>
  <c r="H386" i="62"/>
  <c r="H273" i="62"/>
  <c r="X269" i="62" s="1"/>
  <c r="H183" i="60"/>
  <c r="X179" i="60" s="1"/>
  <c r="I222" i="56"/>
  <c r="I223" i="56" s="1"/>
  <c r="J223" i="56" s="1"/>
  <c r="I224" i="56"/>
  <c r="I294" i="57"/>
  <c r="I295" i="57" s="1"/>
  <c r="J295" i="57" s="1"/>
  <c r="I296" i="57"/>
  <c r="J296" i="57" s="1"/>
  <c r="I54" i="25"/>
  <c r="I55" i="25" s="1"/>
  <c r="I56" i="25"/>
  <c r="I150" i="61"/>
  <c r="I151" i="61" s="1"/>
  <c r="J151" i="61" s="1"/>
  <c r="I152" i="61"/>
  <c r="I355" i="62"/>
  <c r="I356" i="62" s="1"/>
  <c r="J356" i="62" s="1"/>
  <c r="I357" i="62"/>
  <c r="I66" i="57"/>
  <c r="I67" i="57" s="1"/>
  <c r="I68" i="57"/>
  <c r="J68" i="57" s="1"/>
  <c r="I436" i="61"/>
  <c r="I437" i="61" s="1"/>
  <c r="J437" i="61" s="1"/>
  <c r="I438" i="61"/>
  <c r="I264" i="58"/>
  <c r="I265" i="58" s="1"/>
  <c r="I266" i="58"/>
  <c r="I246" i="62"/>
  <c r="I247" i="62" s="1"/>
  <c r="I248" i="62"/>
  <c r="I240" i="59"/>
  <c r="I241" i="59" s="1"/>
  <c r="I242" i="59"/>
  <c r="I383" i="56"/>
  <c r="I384" i="56" s="1"/>
  <c r="I385" i="56"/>
  <c r="H297" i="61"/>
  <c r="X293" i="61" s="1"/>
  <c r="I484" i="56"/>
  <c r="I485" i="56" s="1"/>
  <c r="I486" i="56"/>
  <c r="J486" i="56" s="1"/>
  <c r="I401" i="25"/>
  <c r="I402" i="25" s="1"/>
  <c r="I403" i="25"/>
  <c r="I156" i="57"/>
  <c r="I157" i="57" s="1"/>
  <c r="I158" i="57"/>
  <c r="I228" i="59"/>
  <c r="I229" i="59" s="1"/>
  <c r="I230" i="59"/>
  <c r="I255" i="61"/>
  <c r="Y251" i="61" s="1"/>
  <c r="I78" i="56"/>
  <c r="I79" i="56" s="1"/>
  <c r="I80" i="56"/>
  <c r="J80" i="56" s="1"/>
  <c r="I376" i="59"/>
  <c r="I377" i="59" s="1"/>
  <c r="J377" i="59" s="1"/>
  <c r="I378" i="59"/>
  <c r="J378" i="59" s="1"/>
  <c r="I526" i="58"/>
  <c r="I527" i="58" s="1"/>
  <c r="I528" i="58"/>
  <c r="J528" i="58" s="1"/>
  <c r="H501" i="56"/>
  <c r="I533" i="61"/>
  <c r="I534" i="61" s="1"/>
  <c r="I535" i="61"/>
  <c r="J535" i="61" s="1"/>
  <c r="I540" i="60"/>
  <c r="I541" i="60" s="1"/>
  <c r="I542" i="60"/>
  <c r="J542" i="60" s="1"/>
  <c r="H487" i="58"/>
  <c r="I505" i="57"/>
  <c r="I506" i="57" s="1"/>
  <c r="J506" i="57" s="1"/>
  <c r="I507" i="57"/>
  <c r="J507" i="57" s="1"/>
  <c r="I498" i="61"/>
  <c r="I499" i="61" s="1"/>
  <c r="J499" i="61" s="1"/>
  <c r="I500" i="61"/>
  <c r="H522" i="59"/>
  <c r="H529" i="57"/>
  <c r="I533" i="59"/>
  <c r="I534" i="59" s="1"/>
  <c r="I535" i="59"/>
  <c r="H529" i="62"/>
  <c r="I484" i="57"/>
  <c r="I485" i="57" s="1"/>
  <c r="I486" i="57"/>
  <c r="J486" i="57" s="1"/>
  <c r="H522" i="62"/>
  <c r="H494" i="58"/>
  <c r="I505" i="56"/>
  <c r="I506" i="56" s="1"/>
  <c r="I507" i="56"/>
  <c r="H494" i="62"/>
  <c r="I512" i="59"/>
  <c r="I513" i="59" s="1"/>
  <c r="I514" i="59"/>
  <c r="J514" i="59" s="1"/>
  <c r="H487" i="56"/>
  <c r="I526" i="25"/>
  <c r="I527" i="25" s="1"/>
  <c r="I528" i="25"/>
  <c r="I505" i="60"/>
  <c r="I506" i="60" s="1"/>
  <c r="I507" i="60"/>
  <c r="J507" i="60" s="1"/>
  <c r="H522" i="58"/>
  <c r="I491" i="56"/>
  <c r="I492" i="56" s="1"/>
  <c r="I493" i="56"/>
  <c r="J493" i="56" s="1"/>
  <c r="H543" i="56"/>
  <c r="I519" i="57"/>
  <c r="I520" i="57" s="1"/>
  <c r="I521" i="57"/>
  <c r="J521" i="57" s="1"/>
  <c r="H543" i="60"/>
  <c r="H536" i="62"/>
  <c r="I498" i="58"/>
  <c r="I499" i="58" s="1"/>
  <c r="I500" i="58"/>
  <c r="J500" i="58" s="1"/>
  <c r="I526" i="62"/>
  <c r="I527" i="62" s="1"/>
  <c r="I528" i="62"/>
  <c r="J528" i="62" s="1"/>
  <c r="I526" i="57"/>
  <c r="I527" i="57" s="1"/>
  <c r="I528" i="57"/>
  <c r="J528" i="57" s="1"/>
  <c r="I540" i="25"/>
  <c r="I541" i="25" s="1"/>
  <c r="I542" i="25"/>
  <c r="I498" i="60"/>
  <c r="I499" i="60" s="1"/>
  <c r="I500" i="60"/>
  <c r="J500" i="60" s="1"/>
  <c r="H494" i="25"/>
  <c r="I491" i="60"/>
  <c r="I492" i="60" s="1"/>
  <c r="J492" i="60" s="1"/>
  <c r="I493" i="60"/>
  <c r="I540" i="58"/>
  <c r="I541" i="58" s="1"/>
  <c r="I542" i="58"/>
  <c r="J542" i="58" s="1"/>
  <c r="I491" i="57"/>
  <c r="I492" i="57" s="1"/>
  <c r="I493" i="57"/>
  <c r="J493" i="57" s="1"/>
  <c r="H501" i="61"/>
  <c r="I540" i="59"/>
  <c r="I541" i="59" s="1"/>
  <c r="I542" i="59"/>
  <c r="H501" i="57"/>
  <c r="H529" i="60"/>
  <c r="I484" i="62"/>
  <c r="I485" i="62" s="1"/>
  <c r="J485" i="62" s="1"/>
  <c r="I486" i="62"/>
  <c r="J486" i="62" s="1"/>
  <c r="I519" i="60"/>
  <c r="I520" i="60" s="1"/>
  <c r="I521" i="60"/>
  <c r="I498" i="59"/>
  <c r="I499" i="59" s="1"/>
  <c r="I500" i="59"/>
  <c r="H501" i="62"/>
  <c r="I491" i="59"/>
  <c r="I492" i="59" s="1"/>
  <c r="I493" i="59"/>
  <c r="H508" i="60"/>
  <c r="H529" i="25"/>
  <c r="H536" i="56"/>
  <c r="I484" i="61"/>
  <c r="I485" i="61" s="1"/>
  <c r="J485" i="61" s="1"/>
  <c r="I486" i="61"/>
  <c r="H515" i="60"/>
  <c r="I484" i="60"/>
  <c r="I485" i="60" s="1"/>
  <c r="I486" i="60"/>
  <c r="J486" i="60" s="1"/>
  <c r="I484" i="25"/>
  <c r="I485" i="25" s="1"/>
  <c r="I486" i="25"/>
  <c r="I540" i="62"/>
  <c r="I541" i="62" s="1"/>
  <c r="I542" i="62"/>
  <c r="J542" i="62" s="1"/>
  <c r="I498" i="62"/>
  <c r="I499" i="62" s="1"/>
  <c r="I500" i="62"/>
  <c r="I519" i="62"/>
  <c r="I520" i="62" s="1"/>
  <c r="I521" i="62"/>
  <c r="I512" i="58"/>
  <c r="I513" i="58" s="1"/>
  <c r="I514" i="58"/>
  <c r="J514" i="58" s="1"/>
  <c r="I498" i="25"/>
  <c r="I499" i="25" s="1"/>
  <c r="I500" i="25"/>
  <c r="I505" i="59"/>
  <c r="I506" i="59" s="1"/>
  <c r="I507" i="59"/>
  <c r="J507" i="59" s="1"/>
  <c r="I519" i="58"/>
  <c r="I520" i="58" s="1"/>
  <c r="J520" i="58" s="1"/>
  <c r="I521" i="58"/>
  <c r="J521" i="58" s="1"/>
  <c r="I498" i="56"/>
  <c r="I499" i="56" s="1"/>
  <c r="I500" i="56"/>
  <c r="J500" i="56" s="1"/>
  <c r="I533" i="58"/>
  <c r="I534" i="58" s="1"/>
  <c r="I535" i="58"/>
  <c r="J535" i="58" s="1"/>
  <c r="I505" i="58"/>
  <c r="I506" i="58" s="1"/>
  <c r="I507" i="58"/>
  <c r="J507" i="58" s="1"/>
  <c r="I491" i="25"/>
  <c r="I492" i="25" s="1"/>
  <c r="I493" i="25"/>
  <c r="H522" i="25"/>
  <c r="I484" i="59"/>
  <c r="I485" i="59" s="1"/>
  <c r="I486" i="59"/>
  <c r="I526" i="61"/>
  <c r="I527" i="61" s="1"/>
  <c r="I528" i="61"/>
  <c r="J528" i="61" s="1"/>
  <c r="I526" i="56"/>
  <c r="I527" i="56" s="1"/>
  <c r="I528" i="56"/>
  <c r="J528" i="56" s="1"/>
  <c r="I533" i="56"/>
  <c r="I534" i="56" s="1"/>
  <c r="I535" i="56"/>
  <c r="I533" i="57"/>
  <c r="I534" i="57" s="1"/>
  <c r="I535" i="57"/>
  <c r="I512" i="62"/>
  <c r="I513" i="62" s="1"/>
  <c r="J513" i="62" s="1"/>
  <c r="I514" i="62"/>
  <c r="J514" i="62" s="1"/>
  <c r="I526" i="59"/>
  <c r="I527" i="59" s="1"/>
  <c r="J527" i="59" s="1"/>
  <c r="I528" i="59"/>
  <c r="I540" i="57"/>
  <c r="I541" i="57" s="1"/>
  <c r="I542" i="57"/>
  <c r="J542" i="57" s="1"/>
  <c r="I505" i="25"/>
  <c r="I506" i="25" s="1"/>
  <c r="I507" i="25"/>
  <c r="I491" i="58"/>
  <c r="I492" i="58" s="1"/>
  <c r="I493" i="58"/>
  <c r="J493" i="58" s="1"/>
  <c r="I512" i="60"/>
  <c r="I513" i="60" s="1"/>
  <c r="I514" i="60"/>
  <c r="I491" i="61"/>
  <c r="I492" i="61" s="1"/>
  <c r="I493" i="61"/>
  <c r="J493" i="61" s="1"/>
  <c r="M41" i="45"/>
  <c r="O41" i="45" s="1"/>
  <c r="G574" i="55"/>
  <c r="G575" i="55" s="1"/>
  <c r="G744" i="55" s="1"/>
  <c r="G748" i="55" s="1"/>
  <c r="F574" i="55"/>
  <c r="F575" i="55" s="1"/>
  <c r="F744" i="55" s="1"/>
  <c r="F748" i="55" s="1"/>
  <c r="H570" i="55"/>
  <c r="H571" i="55" s="1"/>
  <c r="I546" i="55"/>
  <c r="J546" i="55" s="1"/>
  <c r="X23" i="61"/>
  <c r="X406" i="61"/>
  <c r="X517" i="59"/>
  <c r="X374" i="57"/>
  <c r="X413" i="57"/>
  <c r="X388" i="56"/>
  <c r="I395" i="55"/>
  <c r="J395" i="55" s="1"/>
  <c r="I318" i="55"/>
  <c r="I469" i="55"/>
  <c r="X65" i="58"/>
  <c r="X489" i="62"/>
  <c r="J187" i="60"/>
  <c r="X353" i="60"/>
  <c r="J424" i="60"/>
  <c r="X281" i="62"/>
  <c r="X406" i="62"/>
  <c r="X388" i="62"/>
  <c r="Y113" i="62"/>
  <c r="J288" i="61"/>
  <c r="J260" i="60"/>
  <c r="J283" i="60"/>
  <c r="J282" i="60"/>
  <c r="J206" i="59"/>
  <c r="J188" i="59"/>
  <c r="X441" i="58"/>
  <c r="Y406" i="58"/>
  <c r="J97" i="58"/>
  <c r="J301" i="57"/>
  <c r="J303" i="57" s="1"/>
  <c r="J266" i="57"/>
  <c r="J163" i="61"/>
  <c r="J438" i="62"/>
  <c r="F470" i="56"/>
  <c r="J50" i="56"/>
  <c r="J477" i="62"/>
  <c r="J479" i="57"/>
  <c r="J236" i="62"/>
  <c r="X441" i="62"/>
  <c r="J343" i="62"/>
  <c r="X367" i="62"/>
  <c r="J277" i="61"/>
  <c r="J294" i="61"/>
  <c r="J343" i="60"/>
  <c r="J451" i="60"/>
  <c r="J284" i="60"/>
  <c r="F470" i="59"/>
  <c r="J520" i="59"/>
  <c r="X167" i="59"/>
  <c r="F396" i="58"/>
  <c r="J42" i="58"/>
  <c r="J307" i="58"/>
  <c r="J306" i="58"/>
  <c r="J300" i="57"/>
  <c r="J264" i="57"/>
  <c r="J248" i="56"/>
  <c r="J513" i="56"/>
  <c r="J102" i="56"/>
  <c r="J370" i="56"/>
  <c r="J193" i="56"/>
  <c r="J192" i="56"/>
  <c r="J272" i="56"/>
  <c r="J194" i="56"/>
  <c r="J110" i="56"/>
  <c r="F396" i="56"/>
  <c r="J62" i="56"/>
  <c r="J210" i="56"/>
  <c r="J188" i="56"/>
  <c r="J512" i="56"/>
  <c r="F546" i="62"/>
  <c r="H545" i="59"/>
  <c r="F546" i="61"/>
  <c r="X275" i="56"/>
  <c r="J24" i="57"/>
  <c r="F470" i="60"/>
  <c r="J314" i="59"/>
  <c r="J258" i="59"/>
  <c r="J96" i="57"/>
  <c r="X197" i="60"/>
  <c r="X311" i="57"/>
  <c r="H469" i="59"/>
  <c r="J635" i="57"/>
  <c r="H318" i="59"/>
  <c r="X209" i="57"/>
  <c r="J479" i="60"/>
  <c r="J610" i="57"/>
  <c r="H545" i="60"/>
  <c r="J212" i="56"/>
  <c r="J186" i="60"/>
  <c r="I548" i="60"/>
  <c r="J164" i="57"/>
  <c r="H545" i="57"/>
  <c r="J341" i="62"/>
  <c r="J258" i="60"/>
  <c r="J540" i="56"/>
  <c r="H469" i="56"/>
  <c r="X215" i="60"/>
  <c r="F546" i="56"/>
  <c r="X305" i="59"/>
  <c r="J438" i="57"/>
  <c r="F470" i="61"/>
  <c r="X441" i="56"/>
  <c r="I548" i="56"/>
  <c r="X293" i="57"/>
  <c r="F546" i="58"/>
  <c r="X35" i="57"/>
  <c r="X71" i="57"/>
  <c r="X245" i="59"/>
  <c r="J140" i="60"/>
  <c r="J30" i="56"/>
  <c r="X101" i="60"/>
  <c r="X197" i="62"/>
  <c r="I547" i="60"/>
  <c r="J278" i="56"/>
  <c r="H318" i="61"/>
  <c r="X101" i="57"/>
  <c r="X89" i="56"/>
  <c r="X167" i="58"/>
  <c r="J598" i="60"/>
  <c r="J610" i="58"/>
  <c r="W517" i="61"/>
  <c r="X420" i="58"/>
  <c r="W245" i="58"/>
  <c r="W155" i="57"/>
  <c r="J302" i="56"/>
  <c r="J86" i="60"/>
  <c r="F396" i="59"/>
  <c r="H545" i="56"/>
  <c r="H395" i="59"/>
  <c r="W462" i="61"/>
  <c r="X420" i="60"/>
  <c r="W209" i="56"/>
  <c r="J211" i="56"/>
  <c r="X538" i="56"/>
  <c r="W388" i="62"/>
  <c r="X155" i="56"/>
  <c r="W367" i="56"/>
  <c r="W489" i="60"/>
  <c r="W427" i="58"/>
  <c r="J466" i="58"/>
  <c r="W381" i="58"/>
  <c r="J284" i="56"/>
  <c r="W482" i="58"/>
  <c r="W197" i="60"/>
  <c r="J302" i="61"/>
  <c r="J431" i="61"/>
  <c r="W227" i="62"/>
  <c r="X524" i="59"/>
  <c r="X245" i="58"/>
  <c r="V17" i="57"/>
  <c r="F319" i="57"/>
  <c r="X388" i="60"/>
  <c r="X381" i="57"/>
  <c r="W95" i="58"/>
  <c r="X287" i="57"/>
  <c r="W197" i="58"/>
  <c r="J108" i="59"/>
  <c r="W47" i="62"/>
  <c r="J258" i="62"/>
  <c r="J211" i="57"/>
  <c r="W179" i="60"/>
  <c r="W420" i="61"/>
  <c r="X346" i="62"/>
  <c r="J96" i="59"/>
  <c r="J240" i="57"/>
  <c r="W374" i="61"/>
  <c r="H469" i="57"/>
  <c r="W113" i="58"/>
  <c r="H469" i="60"/>
  <c r="X281" i="60"/>
  <c r="J74" i="57"/>
  <c r="J308" i="61"/>
  <c r="X503" i="60"/>
  <c r="W215" i="59"/>
  <c r="W17" i="56"/>
  <c r="W185" i="56"/>
  <c r="X263" i="60"/>
  <c r="X489" i="58"/>
  <c r="W167" i="58"/>
  <c r="J598" i="58"/>
  <c r="J635" i="59"/>
  <c r="F603" i="62"/>
  <c r="I599" i="62"/>
  <c r="I600" i="62" s="1"/>
  <c r="E603" i="62"/>
  <c r="H599" i="62"/>
  <c r="H600" i="62" s="1"/>
  <c r="G599" i="62"/>
  <c r="G600" i="62" s="1"/>
  <c r="F599" i="62"/>
  <c r="F600" i="62" s="1"/>
  <c r="E599" i="62"/>
  <c r="I603" i="62"/>
  <c r="C599" i="62"/>
  <c r="H603" i="62"/>
  <c r="G603" i="62"/>
  <c r="E603" i="61"/>
  <c r="G599" i="61"/>
  <c r="G600" i="61" s="1"/>
  <c r="F599" i="61"/>
  <c r="F600" i="61" s="1"/>
  <c r="E599" i="61"/>
  <c r="C599" i="61"/>
  <c r="I603" i="61"/>
  <c r="G603" i="61"/>
  <c r="I599" i="61"/>
  <c r="I600" i="61" s="1"/>
  <c r="H603" i="61"/>
  <c r="F603" i="61"/>
  <c r="G599" i="60"/>
  <c r="G600" i="60" s="1"/>
  <c r="F599" i="60"/>
  <c r="F600" i="60" s="1"/>
  <c r="H599" i="61"/>
  <c r="H600" i="61" s="1"/>
  <c r="F603" i="60"/>
  <c r="E599" i="60"/>
  <c r="E603" i="60"/>
  <c r="C599" i="60"/>
  <c r="I603" i="60"/>
  <c r="H603" i="60"/>
  <c r="G603" i="60"/>
  <c r="E603" i="59"/>
  <c r="G599" i="59"/>
  <c r="G600" i="59" s="1"/>
  <c r="F599" i="59"/>
  <c r="F600" i="59" s="1"/>
  <c r="I599" i="60"/>
  <c r="I600" i="60" s="1"/>
  <c r="E599" i="59"/>
  <c r="H599" i="60"/>
  <c r="H600" i="60" s="1"/>
  <c r="C599" i="59"/>
  <c r="I603" i="59"/>
  <c r="H603" i="59"/>
  <c r="G603" i="59"/>
  <c r="I599" i="59"/>
  <c r="I600" i="59" s="1"/>
  <c r="F603" i="59"/>
  <c r="F603" i="58"/>
  <c r="H599" i="58"/>
  <c r="H600" i="58" s="1"/>
  <c r="H599" i="59"/>
  <c r="H600" i="59" s="1"/>
  <c r="E603" i="58"/>
  <c r="G599" i="58"/>
  <c r="G600" i="58" s="1"/>
  <c r="E599" i="58"/>
  <c r="C599" i="58"/>
  <c r="I603" i="58"/>
  <c r="H603" i="58"/>
  <c r="I599" i="58"/>
  <c r="I600" i="58" s="1"/>
  <c r="F599" i="58"/>
  <c r="F600" i="58" s="1"/>
  <c r="G603" i="57"/>
  <c r="I599" i="57"/>
  <c r="I600" i="57" s="1"/>
  <c r="F603" i="57"/>
  <c r="H599" i="57"/>
  <c r="H600" i="57" s="1"/>
  <c r="E603" i="57"/>
  <c r="G599" i="57"/>
  <c r="G600" i="57" s="1"/>
  <c r="F599" i="57"/>
  <c r="F600" i="57" s="1"/>
  <c r="E599" i="57"/>
  <c r="I603" i="57"/>
  <c r="E599" i="56"/>
  <c r="C599" i="56"/>
  <c r="H603" i="57"/>
  <c r="I603" i="56"/>
  <c r="H603" i="56"/>
  <c r="G603" i="56"/>
  <c r="I599" i="56"/>
  <c r="I600" i="56" s="1"/>
  <c r="G603" i="58"/>
  <c r="C599" i="57"/>
  <c r="E603" i="56"/>
  <c r="G599" i="56"/>
  <c r="G600" i="56" s="1"/>
  <c r="H599" i="56"/>
  <c r="H600" i="56" s="1"/>
  <c r="F599" i="56"/>
  <c r="F600" i="56" s="1"/>
  <c r="F603" i="56"/>
  <c r="W227" i="61"/>
  <c r="W155" i="58"/>
  <c r="W325" i="62"/>
  <c r="W221" i="57"/>
  <c r="W47" i="60"/>
  <c r="J438" i="61"/>
  <c r="W427" i="59"/>
  <c r="X353" i="62"/>
  <c r="X374" i="59"/>
  <c r="W281" i="60"/>
  <c r="X517" i="61"/>
  <c r="Y339" i="62"/>
  <c r="J92" i="57"/>
  <c r="H395" i="58"/>
  <c r="W101" i="57"/>
  <c r="W353" i="61"/>
  <c r="I471" i="61"/>
  <c r="X510" i="61"/>
  <c r="W83" i="56"/>
  <c r="W29" i="60"/>
  <c r="X360" i="58"/>
  <c r="W503" i="62"/>
  <c r="X339" i="62"/>
  <c r="J108" i="56"/>
  <c r="W155" i="59"/>
  <c r="W482" i="57"/>
  <c r="J55" i="60"/>
  <c r="W399" i="62"/>
  <c r="W360" i="62"/>
  <c r="J68" i="59"/>
  <c r="W233" i="56"/>
  <c r="W287" i="58"/>
  <c r="X155" i="58"/>
  <c r="W101" i="59"/>
  <c r="F470" i="57"/>
  <c r="X448" i="59"/>
  <c r="W149" i="62"/>
  <c r="X427" i="57"/>
  <c r="W245" i="57"/>
  <c r="W531" i="60"/>
  <c r="X399" i="57"/>
  <c r="W448" i="59"/>
  <c r="J408" i="58"/>
  <c r="X524" i="58"/>
  <c r="W374" i="62"/>
  <c r="J26" i="61"/>
  <c r="X455" i="56"/>
  <c r="J391" i="60"/>
  <c r="W441" i="61"/>
  <c r="J38" i="58"/>
  <c r="J30" i="62"/>
  <c r="W95" i="60"/>
  <c r="W173" i="56"/>
  <c r="W299" i="60"/>
  <c r="W263" i="60"/>
  <c r="W179" i="56"/>
  <c r="J371" i="62"/>
  <c r="W399" i="57"/>
  <c r="J598" i="61"/>
  <c r="J598" i="62"/>
  <c r="X510" i="57"/>
  <c r="J648" i="57"/>
  <c r="W455" i="60"/>
  <c r="W35" i="57"/>
  <c r="X531" i="59"/>
  <c r="W137" i="56"/>
  <c r="W281" i="59"/>
  <c r="G546" i="56"/>
  <c r="W517" i="56"/>
  <c r="J151" i="58"/>
  <c r="J150" i="58"/>
  <c r="I471" i="59"/>
  <c r="J260" i="61"/>
  <c r="W413" i="59"/>
  <c r="X388" i="57"/>
  <c r="J158" i="58"/>
  <c r="J74" i="58"/>
  <c r="W263" i="57"/>
  <c r="J265" i="57"/>
  <c r="J403" i="57"/>
  <c r="I471" i="57"/>
  <c r="J206" i="57"/>
  <c r="X427" i="61"/>
  <c r="W311" i="56"/>
  <c r="W275" i="57"/>
  <c r="W538" i="60"/>
  <c r="W339" i="62"/>
  <c r="J342" i="62"/>
  <c r="W346" i="57"/>
  <c r="X381" i="62"/>
  <c r="J42" i="61"/>
  <c r="J327" i="56"/>
  <c r="H318" i="60"/>
  <c r="X360" i="56"/>
  <c r="W346" i="59"/>
  <c r="X413" i="56"/>
  <c r="W406" i="57"/>
  <c r="W441" i="59"/>
  <c r="X325" i="58"/>
  <c r="J403" i="56"/>
  <c r="I471" i="56"/>
  <c r="W448" i="62"/>
  <c r="W434" i="58"/>
  <c r="W227" i="59"/>
  <c r="J128" i="62"/>
  <c r="W149" i="59"/>
  <c r="F470" i="58"/>
  <c r="J120" i="59"/>
  <c r="J26" i="59"/>
  <c r="X462" i="57"/>
  <c r="W517" i="58"/>
  <c r="J216" i="61"/>
  <c r="W489" i="59"/>
  <c r="G546" i="59"/>
  <c r="W388" i="58"/>
  <c r="W367" i="58"/>
  <c r="J138" i="62"/>
  <c r="W269" i="56"/>
  <c r="X482" i="62"/>
  <c r="J290" i="60"/>
  <c r="J284" i="58"/>
  <c r="W406" i="60"/>
  <c r="J114" i="62"/>
  <c r="W406" i="58"/>
  <c r="W339" i="60"/>
  <c r="J342" i="60"/>
  <c r="J176" i="57"/>
  <c r="X427" i="59"/>
  <c r="H469" i="61"/>
  <c r="W233" i="59"/>
  <c r="W448" i="60"/>
  <c r="H469" i="62"/>
  <c r="W263" i="59"/>
  <c r="X332" i="60"/>
  <c r="X455" i="58"/>
  <c r="I547" i="56"/>
  <c r="W462" i="57"/>
  <c r="J417" i="60"/>
  <c r="X462" i="59"/>
  <c r="W434" i="57"/>
  <c r="X381" i="59"/>
  <c r="X420" i="59"/>
  <c r="W83" i="59"/>
  <c r="W434" i="62"/>
  <c r="W538" i="58"/>
  <c r="X23" i="59"/>
  <c r="W83" i="61"/>
  <c r="W524" i="61"/>
  <c r="W131" i="62"/>
  <c r="J541" i="56"/>
  <c r="W441" i="62"/>
  <c r="X399" i="56"/>
  <c r="J120" i="62"/>
  <c r="X496" i="61"/>
  <c r="Y339" i="60"/>
  <c r="W269" i="61"/>
  <c r="W374" i="57"/>
  <c r="X17" i="60"/>
  <c r="X245" i="57"/>
  <c r="X113" i="58"/>
  <c r="X434" i="57"/>
  <c r="X538" i="60"/>
  <c r="W53" i="57"/>
  <c r="W482" i="61"/>
  <c r="J528" i="60"/>
  <c r="J163" i="59"/>
  <c r="J491" i="62"/>
  <c r="X524" i="62"/>
  <c r="X360" i="60"/>
  <c r="J126" i="57"/>
  <c r="J242" i="56"/>
  <c r="W503" i="61"/>
  <c r="J32" i="58"/>
  <c r="J122" i="59"/>
  <c r="I471" i="58"/>
  <c r="J336" i="59"/>
  <c r="J218" i="61"/>
  <c r="W77" i="59"/>
  <c r="W101" i="58"/>
  <c r="X517" i="58"/>
  <c r="J294" i="57"/>
  <c r="J139" i="62"/>
  <c r="X381" i="56"/>
  <c r="W538" i="62"/>
  <c r="W413" i="56"/>
  <c r="X353" i="59"/>
  <c r="W101" i="56"/>
  <c r="J103" i="56"/>
  <c r="W113" i="62"/>
  <c r="J115" i="62"/>
  <c r="W353" i="62"/>
  <c r="J210" i="62"/>
  <c r="I547" i="58"/>
  <c r="X538" i="61"/>
  <c r="W179" i="62"/>
  <c r="X215" i="59"/>
  <c r="J452" i="61"/>
  <c r="I471" i="62"/>
  <c r="J520" i="56"/>
  <c r="H318" i="58"/>
  <c r="W47" i="61"/>
  <c r="J598" i="56"/>
  <c r="J598" i="59"/>
  <c r="X441" i="61"/>
  <c r="J478" i="60"/>
  <c r="W155" i="56"/>
  <c r="J648" i="56"/>
  <c r="W399" i="56"/>
  <c r="F649" i="62"/>
  <c r="E649" i="62"/>
  <c r="C649" i="62"/>
  <c r="I649" i="62"/>
  <c r="H649" i="62"/>
  <c r="G649" i="62"/>
  <c r="F649" i="61"/>
  <c r="E649" i="61"/>
  <c r="C649" i="61"/>
  <c r="H649" i="61"/>
  <c r="I649" i="61"/>
  <c r="G649" i="61"/>
  <c r="E649" i="60"/>
  <c r="C649" i="60"/>
  <c r="H649" i="60"/>
  <c r="G649" i="60"/>
  <c r="F649" i="60"/>
  <c r="E649" i="59"/>
  <c r="C649" i="59"/>
  <c r="I649" i="59"/>
  <c r="I649" i="60"/>
  <c r="H649" i="59"/>
  <c r="G649" i="59"/>
  <c r="F649" i="59"/>
  <c r="F649" i="58"/>
  <c r="E649" i="58"/>
  <c r="C649" i="58"/>
  <c r="I649" i="58"/>
  <c r="H649" i="58"/>
  <c r="E649" i="57"/>
  <c r="C649" i="57"/>
  <c r="I649" i="57"/>
  <c r="G649" i="57"/>
  <c r="G649" i="58"/>
  <c r="H649" i="57"/>
  <c r="I649" i="56"/>
  <c r="F649" i="57"/>
  <c r="H649" i="56"/>
  <c r="G649" i="56"/>
  <c r="F649" i="56"/>
  <c r="E649" i="56"/>
  <c r="C649" i="56"/>
  <c r="G636" i="62"/>
  <c r="F636" i="62"/>
  <c r="E636" i="62"/>
  <c r="I640" i="62"/>
  <c r="C636" i="62"/>
  <c r="H640" i="62"/>
  <c r="G640" i="62"/>
  <c r="F640" i="62"/>
  <c r="I636" i="62"/>
  <c r="E640" i="62"/>
  <c r="H636" i="62"/>
  <c r="G636" i="61"/>
  <c r="F636" i="61"/>
  <c r="E636" i="61"/>
  <c r="I640" i="61"/>
  <c r="C636" i="61"/>
  <c r="H640" i="61"/>
  <c r="F640" i="61"/>
  <c r="I636" i="61"/>
  <c r="G640" i="61"/>
  <c r="E640" i="61"/>
  <c r="H636" i="61"/>
  <c r="F636" i="60"/>
  <c r="E636" i="60"/>
  <c r="I640" i="60"/>
  <c r="H640" i="60"/>
  <c r="I636" i="60"/>
  <c r="G640" i="60"/>
  <c r="H636" i="60"/>
  <c r="F640" i="60"/>
  <c r="G636" i="60"/>
  <c r="E640" i="60"/>
  <c r="C636" i="60"/>
  <c r="G636" i="59"/>
  <c r="F636" i="59"/>
  <c r="I640" i="59"/>
  <c r="C636" i="59"/>
  <c r="H640" i="59"/>
  <c r="G640" i="59"/>
  <c r="I636" i="59"/>
  <c r="H636" i="59"/>
  <c r="E636" i="59"/>
  <c r="F640" i="59"/>
  <c r="E640" i="59"/>
  <c r="G636" i="58"/>
  <c r="F636" i="58"/>
  <c r="E636" i="58"/>
  <c r="I640" i="58"/>
  <c r="C636" i="58"/>
  <c r="H640" i="58"/>
  <c r="G640" i="58"/>
  <c r="F640" i="58"/>
  <c r="I636" i="58"/>
  <c r="E640" i="58"/>
  <c r="H636" i="58"/>
  <c r="H636" i="57"/>
  <c r="G636" i="57"/>
  <c r="F636" i="57"/>
  <c r="I640" i="57"/>
  <c r="E636" i="57"/>
  <c r="H640" i="57"/>
  <c r="C636" i="57"/>
  <c r="F640" i="57"/>
  <c r="I640" i="56"/>
  <c r="C636" i="56"/>
  <c r="G640" i="57"/>
  <c r="H640" i="56"/>
  <c r="E640" i="57"/>
  <c r="G640" i="56"/>
  <c r="F640" i="56"/>
  <c r="I636" i="56"/>
  <c r="I636" i="57"/>
  <c r="E640" i="56"/>
  <c r="H636" i="56"/>
  <c r="G636" i="56"/>
  <c r="F636" i="56"/>
  <c r="E636" i="56"/>
  <c r="W388" i="57"/>
  <c r="X531" i="60"/>
  <c r="J383" i="60"/>
  <c r="X482" i="61"/>
  <c r="X475" i="59"/>
  <c r="J48" i="58"/>
  <c r="W221" i="58"/>
  <c r="J223" i="58"/>
  <c r="J410" i="56"/>
  <c r="X346" i="57"/>
  <c r="X434" i="59"/>
  <c r="W510" i="60"/>
  <c r="F319" i="58"/>
  <c r="V23" i="58"/>
  <c r="W441" i="56"/>
  <c r="W455" i="58"/>
  <c r="X510" i="60"/>
  <c r="W173" i="61"/>
  <c r="W305" i="59"/>
  <c r="W173" i="60"/>
  <c r="J216" i="60"/>
  <c r="W339" i="57"/>
  <c r="H545" i="62"/>
  <c r="W161" i="56"/>
  <c r="W434" i="56"/>
  <c r="W239" i="58"/>
  <c r="F470" i="62"/>
  <c r="W455" i="61"/>
  <c r="X137" i="62"/>
  <c r="X517" i="57"/>
  <c r="W524" i="58"/>
  <c r="X413" i="62"/>
  <c r="X510" i="56"/>
  <c r="J206" i="58"/>
  <c r="W245" i="59"/>
  <c r="X434" i="58"/>
  <c r="W339" i="56"/>
  <c r="H395" i="56"/>
  <c r="V17" i="60"/>
  <c r="F319" i="60"/>
  <c r="X360" i="62"/>
  <c r="W325" i="57"/>
  <c r="X496" i="59"/>
  <c r="W53" i="60"/>
  <c r="W293" i="57"/>
  <c r="X399" i="59"/>
  <c r="W257" i="59"/>
  <c r="J259" i="59"/>
  <c r="W23" i="56"/>
  <c r="W173" i="57"/>
  <c r="X482" i="58"/>
  <c r="X406" i="57"/>
  <c r="W399" i="59"/>
  <c r="F396" i="57"/>
  <c r="X455" i="57"/>
  <c r="J140" i="62"/>
  <c r="W275" i="56"/>
  <c r="W53" i="61"/>
  <c r="J385" i="57"/>
  <c r="W388" i="60"/>
  <c r="J188" i="62"/>
  <c r="W83" i="62"/>
  <c r="J20" i="58"/>
  <c r="J78" i="57"/>
  <c r="V23" i="62"/>
  <c r="F319" i="62"/>
  <c r="J598" i="57"/>
  <c r="W41" i="62"/>
  <c r="I547" i="57"/>
  <c r="J176" i="59"/>
  <c r="J648" i="59"/>
  <c r="J610" i="59"/>
  <c r="J610" i="60"/>
  <c r="W325" i="59"/>
  <c r="C611" i="62"/>
  <c r="I611" i="62"/>
  <c r="H611" i="62"/>
  <c r="G611" i="62"/>
  <c r="F611" i="62"/>
  <c r="E611" i="62"/>
  <c r="C611" i="61"/>
  <c r="I611" i="61"/>
  <c r="H611" i="61"/>
  <c r="F611" i="61"/>
  <c r="G611" i="61"/>
  <c r="E611" i="61"/>
  <c r="E611" i="60"/>
  <c r="C611" i="60"/>
  <c r="I611" i="60"/>
  <c r="H611" i="60"/>
  <c r="C611" i="59"/>
  <c r="G611" i="60"/>
  <c r="F611" i="60"/>
  <c r="H611" i="59"/>
  <c r="G611" i="59"/>
  <c r="I611" i="59"/>
  <c r="F611" i="59"/>
  <c r="E611" i="59"/>
  <c r="C611" i="58"/>
  <c r="I611" i="58"/>
  <c r="H611" i="58"/>
  <c r="G611" i="58"/>
  <c r="F611" i="58"/>
  <c r="E611" i="58"/>
  <c r="F611" i="57"/>
  <c r="E611" i="57"/>
  <c r="C611" i="57"/>
  <c r="H611" i="57"/>
  <c r="I611" i="56"/>
  <c r="H611" i="56"/>
  <c r="G611" i="56"/>
  <c r="I611" i="57"/>
  <c r="F611" i="56"/>
  <c r="G611" i="57"/>
  <c r="C611" i="56"/>
  <c r="E611" i="56"/>
  <c r="X517" i="56"/>
  <c r="W413" i="61"/>
  <c r="W489" i="58"/>
  <c r="W47" i="58"/>
  <c r="H318" i="57"/>
  <c r="W89" i="60"/>
  <c r="W89" i="58"/>
  <c r="X441" i="59"/>
  <c r="W325" i="61"/>
  <c r="W381" i="59"/>
  <c r="H545" i="61"/>
  <c r="J192" i="60"/>
  <c r="W293" i="61"/>
  <c r="J295" i="61"/>
  <c r="J222" i="56"/>
  <c r="W131" i="56"/>
  <c r="W215" i="60"/>
  <c r="J217" i="60"/>
  <c r="X524" i="61"/>
  <c r="W203" i="58"/>
  <c r="J104" i="57"/>
  <c r="J168" i="60"/>
  <c r="J150" i="57"/>
  <c r="X257" i="56"/>
  <c r="W360" i="60"/>
  <c r="X227" i="60"/>
  <c r="W346" i="62"/>
  <c r="W65" i="57"/>
  <c r="W107" i="61"/>
  <c r="W167" i="59"/>
  <c r="J140" i="57"/>
  <c r="W137" i="59"/>
  <c r="X346" i="59"/>
  <c r="X448" i="62"/>
  <c r="W489" i="61"/>
  <c r="X209" i="59"/>
  <c r="W53" i="56"/>
  <c r="W455" i="57"/>
  <c r="W137" i="62"/>
  <c r="W59" i="60"/>
  <c r="W346" i="56"/>
  <c r="W269" i="62"/>
  <c r="X427" i="62"/>
  <c r="J116" i="62"/>
  <c r="J288" i="62"/>
  <c r="W77" i="57"/>
  <c r="J79" i="57"/>
  <c r="W427" i="56"/>
  <c r="J635" i="58"/>
  <c r="J635" i="62"/>
  <c r="J648" i="58"/>
  <c r="J648" i="60"/>
  <c r="J648" i="62"/>
  <c r="J610" i="56"/>
  <c r="H395" i="57"/>
  <c r="W47" i="56"/>
  <c r="J49" i="56"/>
  <c r="J514" i="57"/>
  <c r="W399" i="58"/>
  <c r="J110" i="60"/>
  <c r="H395" i="61"/>
  <c r="W510" i="62"/>
  <c r="W239" i="62"/>
  <c r="W239" i="59"/>
  <c r="J126" i="56"/>
  <c r="W59" i="61"/>
  <c r="W269" i="59"/>
  <c r="W399" i="61"/>
  <c r="J66" i="56"/>
  <c r="W209" i="59"/>
  <c r="X332" i="58"/>
  <c r="W197" i="62"/>
  <c r="V23" i="59"/>
  <c r="F319" i="59"/>
  <c r="W221" i="56"/>
  <c r="X339" i="59"/>
  <c r="W325" i="58"/>
  <c r="W35" i="61"/>
  <c r="J290" i="57"/>
  <c r="J378" i="56"/>
  <c r="J252" i="61"/>
  <c r="J170" i="60"/>
  <c r="J542" i="61"/>
  <c r="W155" i="60"/>
  <c r="J507" i="62"/>
  <c r="H318" i="56"/>
  <c r="W41" i="56"/>
  <c r="W71" i="57"/>
  <c r="H545" i="58"/>
  <c r="J533" i="62"/>
  <c r="F396" i="60"/>
  <c r="W475" i="62"/>
  <c r="W305" i="61"/>
  <c r="W305" i="60"/>
  <c r="W107" i="57"/>
  <c r="H395" i="62"/>
  <c r="F396" i="61"/>
  <c r="X489" i="60"/>
  <c r="J55" i="58"/>
  <c r="J54" i="58"/>
  <c r="J174" i="62"/>
  <c r="W427" i="61"/>
  <c r="J134" i="59"/>
  <c r="J452" i="58"/>
  <c r="W59" i="59"/>
  <c r="W353" i="59"/>
  <c r="W287" i="62"/>
  <c r="J289" i="62"/>
  <c r="J252" i="62"/>
  <c r="F546" i="57"/>
  <c r="W119" i="57"/>
  <c r="X524" i="56"/>
  <c r="J182" i="58"/>
  <c r="J282" i="57"/>
  <c r="W89" i="61"/>
  <c r="I547" i="62"/>
  <c r="W332" i="58"/>
  <c r="J635" i="56"/>
  <c r="J635" i="60"/>
  <c r="X448" i="60"/>
  <c r="W209" i="57"/>
  <c r="J610" i="62"/>
  <c r="W496" i="61"/>
  <c r="J313" i="57"/>
  <c r="X496" i="57"/>
  <c r="X29" i="56"/>
  <c r="X434" i="61"/>
  <c r="J78" i="61"/>
  <c r="W233" i="58"/>
  <c r="H395" i="60"/>
  <c r="W462" i="56"/>
  <c r="H318" i="62"/>
  <c r="W113" i="56"/>
  <c r="W420" i="57"/>
  <c r="W65" i="61"/>
  <c r="W101" i="60"/>
  <c r="J312" i="57"/>
  <c r="J20" i="61"/>
  <c r="X59" i="57"/>
  <c r="X339" i="60"/>
  <c r="W29" i="56"/>
  <c r="J31" i="56"/>
  <c r="W510" i="61"/>
  <c r="V71" i="56"/>
  <c r="F319" i="56"/>
  <c r="W257" i="60"/>
  <c r="J259" i="60"/>
  <c r="W137" i="57"/>
  <c r="X381" i="61"/>
  <c r="X275" i="57"/>
  <c r="W455" i="56"/>
  <c r="X339" i="56"/>
  <c r="X367" i="56"/>
  <c r="W143" i="58"/>
  <c r="W339" i="59"/>
  <c r="W251" i="61"/>
  <c r="J253" i="61"/>
  <c r="W227" i="60"/>
  <c r="J500" i="57"/>
  <c r="X221" i="56"/>
  <c r="F546" i="59"/>
  <c r="J198" i="59"/>
  <c r="J20" i="56"/>
  <c r="J62" i="58"/>
  <c r="W381" i="61"/>
  <c r="W496" i="57"/>
  <c r="J162" i="59"/>
  <c r="X353" i="57"/>
  <c r="J96" i="58"/>
  <c r="W367" i="62"/>
  <c r="H469" i="58"/>
  <c r="X374" i="58"/>
  <c r="J48" i="62"/>
  <c r="I547" i="61"/>
  <c r="J378" i="62"/>
  <c r="W173" i="62"/>
  <c r="J175" i="62"/>
  <c r="I471" i="60"/>
  <c r="J44" i="56"/>
  <c r="W503" i="60"/>
  <c r="W427" i="57"/>
  <c r="W287" i="59"/>
  <c r="W475" i="60"/>
  <c r="J270" i="57"/>
  <c r="J216" i="56"/>
  <c r="X420" i="61"/>
  <c r="W131" i="57"/>
  <c r="X475" i="57"/>
  <c r="J204" i="61"/>
  <c r="J25" i="57"/>
  <c r="W251" i="62"/>
  <c r="J253" i="62"/>
  <c r="W434" i="61"/>
  <c r="J204" i="60"/>
  <c r="V29" i="61"/>
  <c r="F319" i="61"/>
  <c r="W360" i="56"/>
  <c r="W538" i="61"/>
  <c r="X455" i="62"/>
  <c r="I547" i="59"/>
  <c r="X475" i="60"/>
  <c r="X420" i="57"/>
  <c r="X434" i="62"/>
  <c r="J635" i="61"/>
  <c r="W388" i="61"/>
  <c r="J648" i="61"/>
  <c r="J610" i="61"/>
  <c r="X332" i="59"/>
  <c r="E320" i="62"/>
  <c r="E320" i="61"/>
  <c r="E320" i="57"/>
  <c r="L612" i="55"/>
  <c r="I611" i="25"/>
  <c r="H611" i="25"/>
  <c r="G611" i="25"/>
  <c r="F611" i="25"/>
  <c r="E611" i="25"/>
  <c r="C611" i="25"/>
  <c r="L600" i="55"/>
  <c r="I603" i="25"/>
  <c r="C599" i="25"/>
  <c r="H603" i="25"/>
  <c r="G603" i="25"/>
  <c r="E599" i="25"/>
  <c r="F603" i="25"/>
  <c r="F599" i="25"/>
  <c r="E603" i="25"/>
  <c r="G599" i="25"/>
  <c r="H599" i="25"/>
  <c r="I599" i="25"/>
  <c r="L650" i="55"/>
  <c r="I649" i="25"/>
  <c r="H649" i="25"/>
  <c r="G649" i="25"/>
  <c r="F649" i="25"/>
  <c r="E649" i="25"/>
  <c r="C649" i="25"/>
  <c r="L637" i="55"/>
  <c r="I640" i="25"/>
  <c r="C636" i="25"/>
  <c r="H640" i="25"/>
  <c r="G640" i="25"/>
  <c r="F640" i="25"/>
  <c r="I636" i="25"/>
  <c r="E640" i="25"/>
  <c r="H636" i="25"/>
  <c r="G636" i="25"/>
  <c r="F636" i="25"/>
  <c r="E636" i="25"/>
  <c r="E316" i="48"/>
  <c r="E574" i="55"/>
  <c r="E571" i="55"/>
  <c r="E316" i="54"/>
  <c r="G14" i="21"/>
  <c r="J60" i="56" l="1"/>
  <c r="J73" i="57"/>
  <c r="I330" i="57"/>
  <c r="J18" i="56"/>
  <c r="J186" i="56"/>
  <c r="J132" i="60"/>
  <c r="I27" i="57"/>
  <c r="Y23" i="57" s="1"/>
  <c r="J27" i="57"/>
  <c r="J56" i="60"/>
  <c r="J392" i="60"/>
  <c r="J393" i="60" s="1"/>
  <c r="J194" i="59"/>
  <c r="J204" i="59"/>
  <c r="J74" i="59"/>
  <c r="Y448" i="61"/>
  <c r="J272" i="60"/>
  <c r="J450" i="61"/>
  <c r="J355" i="59"/>
  <c r="J392" i="56"/>
  <c r="Y29" i="56"/>
  <c r="J80" i="58"/>
  <c r="J288" i="60"/>
  <c r="J92" i="60"/>
  <c r="I386" i="60"/>
  <c r="J314" i="57"/>
  <c r="J315" i="57" s="1"/>
  <c r="J410" i="61"/>
  <c r="J265" i="60"/>
  <c r="J542" i="56"/>
  <c r="J255" i="62"/>
  <c r="J284" i="57"/>
  <c r="J128" i="58"/>
  <c r="I243" i="58"/>
  <c r="J278" i="61"/>
  <c r="J279" i="61" s="1"/>
  <c r="J521" i="61"/>
  <c r="Y367" i="56"/>
  <c r="J218" i="62"/>
  <c r="J54" i="59"/>
  <c r="J314" i="61"/>
  <c r="J296" i="61"/>
  <c r="J313" i="59"/>
  <c r="J315" i="59" s="1"/>
  <c r="J114" i="60"/>
  <c r="J362" i="59"/>
  <c r="I255" i="58"/>
  <c r="Y251" i="58" s="1"/>
  <c r="I99" i="59"/>
  <c r="Y95" i="59" s="1"/>
  <c r="J264" i="56"/>
  <c r="J72" i="57"/>
  <c r="J32" i="57"/>
  <c r="J224" i="61"/>
  <c r="J271" i="56"/>
  <c r="J273" i="56" s="1"/>
  <c r="J270" i="56"/>
  <c r="I69" i="56"/>
  <c r="Y65" i="56" s="1"/>
  <c r="I501" i="57"/>
  <c r="J329" i="58"/>
  <c r="J312" i="59"/>
  <c r="J260" i="62"/>
  <c r="J507" i="61"/>
  <c r="J450" i="56"/>
  <c r="J308" i="60"/>
  <c r="J334" i="58"/>
  <c r="Y161" i="61"/>
  <c r="J79" i="59"/>
  <c r="J81" i="59" s="1"/>
  <c r="J212" i="62"/>
  <c r="J20" i="59"/>
  <c r="J308" i="58"/>
  <c r="J309" i="58" s="1"/>
  <c r="I411" i="62"/>
  <c r="J327" i="60"/>
  <c r="J294" i="62"/>
  <c r="J234" i="62"/>
  <c r="J198" i="57"/>
  <c r="J422" i="60"/>
  <c r="J234" i="58"/>
  <c r="Y420" i="60"/>
  <c r="J186" i="58"/>
  <c r="J128" i="56"/>
  <c r="J371" i="60"/>
  <c r="J80" i="57"/>
  <c r="J81" i="57" s="1"/>
  <c r="J431" i="57"/>
  <c r="J423" i="60"/>
  <c r="J425" i="60" s="1"/>
  <c r="J164" i="61"/>
  <c r="J165" i="61" s="1"/>
  <c r="J350" i="60"/>
  <c r="J403" i="58"/>
  <c r="J122" i="60"/>
  <c r="J36" i="59"/>
  <c r="J514" i="56"/>
  <c r="J515" i="56" s="1"/>
  <c r="I418" i="57"/>
  <c r="I93" i="62"/>
  <c r="J378" i="60"/>
  <c r="Y510" i="56"/>
  <c r="J80" i="61"/>
  <c r="Y434" i="56"/>
  <c r="J56" i="58"/>
  <c r="J57" i="58" s="1"/>
  <c r="I522" i="59"/>
  <c r="J44" i="58"/>
  <c r="J452" i="62"/>
  <c r="J216" i="58"/>
  <c r="I337" i="25"/>
  <c r="I439" i="60"/>
  <c r="I135" i="61"/>
  <c r="I351" i="61"/>
  <c r="J254" i="59"/>
  <c r="J98" i="58"/>
  <c r="J99" i="58" s="1"/>
  <c r="J522" i="59"/>
  <c r="I123" i="57"/>
  <c r="J290" i="61"/>
  <c r="J291" i="61" s="1"/>
  <c r="Y448" i="56"/>
  <c r="J477" i="58"/>
  <c r="I237" i="58"/>
  <c r="I439" i="25"/>
  <c r="I404" i="59"/>
  <c r="I297" i="60"/>
  <c r="J477" i="57"/>
  <c r="J198" i="61"/>
  <c r="J443" i="59"/>
  <c r="J362" i="58"/>
  <c r="J48" i="56"/>
  <c r="Y167" i="62"/>
  <c r="J96" i="56"/>
  <c r="Y95" i="58"/>
  <c r="J212" i="57"/>
  <c r="J213" i="57" s="1"/>
  <c r="I177" i="62"/>
  <c r="Y173" i="62" s="1"/>
  <c r="J84" i="62"/>
  <c r="J186" i="59"/>
  <c r="J126" i="61"/>
  <c r="J78" i="56"/>
  <c r="J132" i="58"/>
  <c r="J54" i="61"/>
  <c r="J341" i="60"/>
  <c r="I135" i="58"/>
  <c r="Y131" i="58" s="1"/>
  <c r="I87" i="62"/>
  <c r="Y83" i="62" s="1"/>
  <c r="I297" i="25"/>
  <c r="I201" i="58"/>
  <c r="I171" i="61"/>
  <c r="Y167" i="61" s="1"/>
  <c r="I171" i="59"/>
  <c r="I201" i="57"/>
  <c r="Y197" i="57" s="1"/>
  <c r="I453" i="60"/>
  <c r="I297" i="62"/>
  <c r="Y293" i="62" s="1"/>
  <c r="I135" i="60"/>
  <c r="Y131" i="60" s="1"/>
  <c r="I267" i="56"/>
  <c r="Y263" i="56" s="1"/>
  <c r="J156" i="62"/>
  <c r="J334" i="60"/>
  <c r="J78" i="59"/>
  <c r="I57" i="59"/>
  <c r="Y53" i="59" s="1"/>
  <c r="I365" i="59"/>
  <c r="J264" i="58"/>
  <c r="J156" i="60"/>
  <c r="Y191" i="60"/>
  <c r="J452" i="60"/>
  <c r="J453" i="60" s="1"/>
  <c r="J341" i="58"/>
  <c r="J277" i="56"/>
  <c r="J279" i="56" s="1"/>
  <c r="J32" i="61"/>
  <c r="J430" i="61"/>
  <c r="J432" i="61" s="1"/>
  <c r="I207" i="25"/>
  <c r="I365" i="25"/>
  <c r="J479" i="61"/>
  <c r="J44" i="61"/>
  <c r="I267" i="58"/>
  <c r="Y263" i="58" s="1"/>
  <c r="J254" i="60"/>
  <c r="J66" i="59"/>
  <c r="J98" i="57"/>
  <c r="J99" i="57" s="1"/>
  <c r="I69" i="61"/>
  <c r="J186" i="62"/>
  <c r="J246" i="62"/>
  <c r="J54" i="56"/>
  <c r="J276" i="56"/>
  <c r="Y381" i="60"/>
  <c r="J194" i="60"/>
  <c r="J417" i="56"/>
  <c r="J162" i="57"/>
  <c r="J152" i="58"/>
  <c r="J153" i="58" s="1"/>
  <c r="J174" i="60"/>
  <c r="J240" i="60"/>
  <c r="J32" i="56"/>
  <c r="J33" i="56" s="1"/>
  <c r="J192" i="61"/>
  <c r="I255" i="62"/>
  <c r="Y251" i="62" s="1"/>
  <c r="Y462" i="62"/>
  <c r="I480" i="58"/>
  <c r="I467" i="57"/>
  <c r="J218" i="56"/>
  <c r="J369" i="59"/>
  <c r="J371" i="56"/>
  <c r="J372" i="56" s="1"/>
  <c r="I207" i="60"/>
  <c r="Y203" i="60" s="1"/>
  <c r="J371" i="58"/>
  <c r="J68" i="62"/>
  <c r="Y101" i="56"/>
  <c r="J288" i="58"/>
  <c r="I480" i="56"/>
  <c r="J334" i="57"/>
  <c r="J204" i="56"/>
  <c r="J18" i="58"/>
  <c r="Y434" i="62"/>
  <c r="J491" i="60"/>
  <c r="I543" i="59"/>
  <c r="I501" i="61"/>
  <c r="I515" i="61"/>
  <c r="I153" i="61"/>
  <c r="Y149" i="61" s="1"/>
  <c r="I171" i="57"/>
  <c r="Y167" i="57" s="1"/>
  <c r="I393" i="25"/>
  <c r="I153" i="57"/>
  <c r="Y149" i="57" s="1"/>
  <c r="I111" i="57"/>
  <c r="Y107" i="57" s="1"/>
  <c r="I39" i="59"/>
  <c r="Y35" i="59" s="1"/>
  <c r="I411" i="25"/>
  <c r="I237" i="60"/>
  <c r="I351" i="57"/>
  <c r="I273" i="57"/>
  <c r="Y269" i="57" s="1"/>
  <c r="J180" i="58"/>
  <c r="J42" i="57"/>
  <c r="J102" i="60"/>
  <c r="J479" i="58"/>
  <c r="J84" i="61"/>
  <c r="J104" i="56"/>
  <c r="J105" i="56" s="1"/>
  <c r="J217" i="58"/>
  <c r="J219" i="58" s="1"/>
  <c r="I529" i="59"/>
  <c r="I487" i="59"/>
  <c r="Y332" i="57"/>
  <c r="I432" i="58"/>
  <c r="I51" i="57"/>
  <c r="Y47" i="57" s="1"/>
  <c r="I159" i="56"/>
  <c r="Y155" i="56" s="1"/>
  <c r="I57" i="62"/>
  <c r="Y53" i="62" s="1"/>
  <c r="I315" i="60"/>
  <c r="Y311" i="60" s="1"/>
  <c r="I285" i="59"/>
  <c r="Y281" i="59" s="1"/>
  <c r="I386" i="25"/>
  <c r="J312" i="60"/>
  <c r="I195" i="61"/>
  <c r="Y191" i="61" s="1"/>
  <c r="I159" i="60"/>
  <c r="Y155" i="60" s="1"/>
  <c r="I177" i="25"/>
  <c r="I105" i="58"/>
  <c r="Y101" i="58" s="1"/>
  <c r="J212" i="60"/>
  <c r="J437" i="62"/>
  <c r="J439" i="62" s="1"/>
  <c r="Y367" i="59"/>
  <c r="J383" i="62"/>
  <c r="J170" i="62"/>
  <c r="J48" i="57"/>
  <c r="J180" i="62"/>
  <c r="J436" i="62"/>
  <c r="J205" i="58"/>
  <c r="J207" i="58" s="1"/>
  <c r="J491" i="59"/>
  <c r="J200" i="62"/>
  <c r="J187" i="62"/>
  <c r="J240" i="62"/>
  <c r="I386" i="62"/>
  <c r="I411" i="59"/>
  <c r="I75" i="60"/>
  <c r="I237" i="56"/>
  <c r="Y233" i="56" s="1"/>
  <c r="Y441" i="61"/>
  <c r="J175" i="59"/>
  <c r="J177" i="59" s="1"/>
  <c r="J228" i="58"/>
  <c r="Y455" i="60"/>
  <c r="J32" i="62"/>
  <c r="J195" i="58"/>
  <c r="J443" i="61"/>
  <c r="J535" i="62"/>
  <c r="I522" i="62"/>
  <c r="I386" i="56"/>
  <c r="I351" i="58"/>
  <c r="I255" i="57"/>
  <c r="I231" i="25"/>
  <c r="I358" i="61"/>
  <c r="I418" i="61"/>
  <c r="I425" i="57"/>
  <c r="I135" i="62"/>
  <c r="Y131" i="62" s="1"/>
  <c r="I93" i="58"/>
  <c r="Y89" i="58" s="1"/>
  <c r="I460" i="56"/>
  <c r="J204" i="58"/>
  <c r="J459" i="58"/>
  <c r="J234" i="56"/>
  <c r="I404" i="62"/>
  <c r="J174" i="59"/>
  <c r="J362" i="61"/>
  <c r="J180" i="59"/>
  <c r="J24" i="56"/>
  <c r="Y332" i="60"/>
  <c r="J535" i="60"/>
  <c r="J25" i="56"/>
  <c r="J27" i="56" s="1"/>
  <c r="J104" i="58"/>
  <c r="J105" i="58" s="1"/>
  <c r="J519" i="60"/>
  <c r="J162" i="60"/>
  <c r="J464" i="62"/>
  <c r="Y489" i="59"/>
  <c r="J533" i="56"/>
  <c r="J144" i="56"/>
  <c r="J264" i="61"/>
  <c r="J329" i="56"/>
  <c r="J444" i="61"/>
  <c r="J446" i="61" s="1"/>
  <c r="J56" i="59"/>
  <c r="I467" i="59"/>
  <c r="J479" i="62"/>
  <c r="Y95" i="57"/>
  <c r="J169" i="58"/>
  <c r="J431" i="59"/>
  <c r="Y531" i="60"/>
  <c r="J170" i="61"/>
  <c r="I141" i="59"/>
  <c r="J192" i="62"/>
  <c r="J521" i="56"/>
  <c r="J522" i="56" s="1"/>
  <c r="J240" i="56"/>
  <c r="J189" i="60"/>
  <c r="I460" i="61"/>
  <c r="J410" i="59"/>
  <c r="J479" i="56"/>
  <c r="J457" i="60"/>
  <c r="J86" i="62"/>
  <c r="J87" i="62" s="1"/>
  <c r="J134" i="58"/>
  <c r="J135" i="58" s="1"/>
  <c r="I225" i="56"/>
  <c r="Y221" i="56" s="1"/>
  <c r="I27" i="58"/>
  <c r="I33" i="25"/>
  <c r="I418" i="59"/>
  <c r="I372" i="61"/>
  <c r="I249" i="59"/>
  <c r="Y245" i="59" s="1"/>
  <c r="I303" i="59"/>
  <c r="Y299" i="59" s="1"/>
  <c r="I372" i="57"/>
  <c r="I105" i="61"/>
  <c r="Y101" i="61" s="1"/>
  <c r="I303" i="58"/>
  <c r="Y299" i="58" s="1"/>
  <c r="I237" i="61"/>
  <c r="Y233" i="61" s="1"/>
  <c r="I344" i="56"/>
  <c r="I273" i="25"/>
  <c r="I201" i="56"/>
  <c r="I219" i="59"/>
  <c r="I105" i="59"/>
  <c r="I439" i="58"/>
  <c r="J466" i="57"/>
  <c r="J222" i="57"/>
  <c r="I297" i="57"/>
  <c r="Y293" i="57" s="1"/>
  <c r="I87" i="61"/>
  <c r="Y83" i="61" s="1"/>
  <c r="I117" i="60"/>
  <c r="Y113" i="60" s="1"/>
  <c r="Y455" i="59"/>
  <c r="Y406" i="62"/>
  <c r="I27" i="25"/>
  <c r="I309" i="56"/>
  <c r="Y305" i="56" s="1"/>
  <c r="I159" i="25"/>
  <c r="I153" i="62"/>
  <c r="Y149" i="62" s="1"/>
  <c r="I177" i="56"/>
  <c r="I418" i="62"/>
  <c r="J459" i="61"/>
  <c r="J385" i="62"/>
  <c r="J386" i="62" s="1"/>
  <c r="J246" i="60"/>
  <c r="Y47" i="62"/>
  <c r="I439" i="61"/>
  <c r="I225" i="57"/>
  <c r="Y221" i="57" s="1"/>
  <c r="I63" i="60"/>
  <c r="Y59" i="60" s="1"/>
  <c r="I446" i="25"/>
  <c r="I418" i="25"/>
  <c r="I195" i="57"/>
  <c r="Y191" i="57" s="1"/>
  <c r="I446" i="57"/>
  <c r="I195" i="25"/>
  <c r="I344" i="58"/>
  <c r="Y420" i="59"/>
  <c r="I261" i="59"/>
  <c r="Y257" i="59" s="1"/>
  <c r="I165" i="62"/>
  <c r="Y161" i="62" s="1"/>
  <c r="I365" i="56"/>
  <c r="I418" i="58"/>
  <c r="I365" i="57"/>
  <c r="I87" i="57"/>
  <c r="Y83" i="57" s="1"/>
  <c r="I123" i="58"/>
  <c r="Y119" i="58" s="1"/>
  <c r="J30" i="59"/>
  <c r="J26" i="58"/>
  <c r="J401" i="60"/>
  <c r="J50" i="62"/>
  <c r="I515" i="58"/>
  <c r="I494" i="60"/>
  <c r="I501" i="58"/>
  <c r="I529" i="25"/>
  <c r="I536" i="61"/>
  <c r="I69" i="57"/>
  <c r="I153" i="56"/>
  <c r="Y149" i="56" s="1"/>
  <c r="I171" i="56"/>
  <c r="I135" i="56"/>
  <c r="I165" i="60"/>
  <c r="Y161" i="60" s="1"/>
  <c r="I467" i="62"/>
  <c r="I177" i="61"/>
  <c r="I273" i="58"/>
  <c r="Y360" i="61"/>
  <c r="J438" i="60"/>
  <c r="J120" i="58"/>
  <c r="J224" i="56"/>
  <c r="J225" i="56" s="1"/>
  <c r="I285" i="61"/>
  <c r="Y281" i="61" s="1"/>
  <c r="I303" i="60"/>
  <c r="Y299" i="60" s="1"/>
  <c r="I111" i="58"/>
  <c r="Y107" i="58" s="1"/>
  <c r="J84" i="57"/>
  <c r="J162" i="62"/>
  <c r="J158" i="60"/>
  <c r="J159" i="60" s="1"/>
  <c r="I39" i="60"/>
  <c r="J152" i="57"/>
  <c r="J42" i="62"/>
  <c r="J210" i="59"/>
  <c r="J294" i="56"/>
  <c r="J312" i="56"/>
  <c r="I337" i="58"/>
  <c r="I404" i="61"/>
  <c r="I315" i="25"/>
  <c r="I135" i="57"/>
  <c r="J422" i="59"/>
  <c r="I39" i="56"/>
  <c r="I51" i="59"/>
  <c r="Y47" i="59" s="1"/>
  <c r="I393" i="61"/>
  <c r="I147" i="56"/>
  <c r="I358" i="58"/>
  <c r="I147" i="60"/>
  <c r="I453" i="57"/>
  <c r="J266" i="58"/>
  <c r="J350" i="61"/>
  <c r="J236" i="56"/>
  <c r="J237" i="56" s="1"/>
  <c r="I494" i="59"/>
  <c r="I543" i="25"/>
  <c r="I379" i="59"/>
  <c r="I249" i="62"/>
  <c r="Y245" i="62" s="1"/>
  <c r="I386" i="59"/>
  <c r="I57" i="25"/>
  <c r="I33" i="59"/>
  <c r="Y29" i="59" s="1"/>
  <c r="I255" i="56"/>
  <c r="Y251" i="56" s="1"/>
  <c r="I337" i="56"/>
  <c r="I379" i="25"/>
  <c r="I249" i="57"/>
  <c r="Y245" i="57" s="1"/>
  <c r="I87" i="59"/>
  <c r="I358" i="60"/>
  <c r="I45" i="62"/>
  <c r="Y41" i="62" s="1"/>
  <c r="I99" i="25"/>
  <c r="J72" i="56"/>
  <c r="J134" i="56"/>
  <c r="J248" i="62"/>
  <c r="J266" i="56"/>
  <c r="J246" i="59"/>
  <c r="J152" i="56"/>
  <c r="J50" i="59"/>
  <c r="J300" i="59"/>
  <c r="J334" i="61"/>
  <c r="Y101" i="59"/>
  <c r="J242" i="57"/>
  <c r="I117" i="57"/>
  <c r="Y113" i="57" s="1"/>
  <c r="Y287" i="62"/>
  <c r="I219" i="60"/>
  <c r="Y215" i="60" s="1"/>
  <c r="J457" i="56"/>
  <c r="Y482" i="62"/>
  <c r="J176" i="56"/>
  <c r="J401" i="59"/>
  <c r="J102" i="59"/>
  <c r="Y510" i="62"/>
  <c r="J508" i="57"/>
  <c r="I69" i="60"/>
  <c r="Y65" i="60" s="1"/>
  <c r="I57" i="56"/>
  <c r="Y53" i="56" s="1"/>
  <c r="I33" i="60"/>
  <c r="I249" i="58"/>
  <c r="I291" i="56"/>
  <c r="I291" i="58"/>
  <c r="Y287" i="58" s="1"/>
  <c r="Y233" i="58"/>
  <c r="J403" i="59"/>
  <c r="J410" i="62"/>
  <c r="J411" i="62" s="1"/>
  <c r="J129" i="61"/>
  <c r="I515" i="60"/>
  <c r="I536" i="57"/>
  <c r="J300" i="60"/>
  <c r="J383" i="58"/>
  <c r="J296" i="62"/>
  <c r="J104" i="59"/>
  <c r="J105" i="59" s="1"/>
  <c r="J282" i="59"/>
  <c r="J417" i="61"/>
  <c r="J417" i="62"/>
  <c r="J438" i="58"/>
  <c r="J519" i="58"/>
  <c r="J477" i="59"/>
  <c r="J150" i="61"/>
  <c r="J493" i="62"/>
  <c r="J110" i="58"/>
  <c r="J526" i="59"/>
  <c r="J192" i="57"/>
  <c r="J54" i="62"/>
  <c r="J486" i="58"/>
  <c r="J424" i="58"/>
  <c r="J417" i="59"/>
  <c r="J343" i="58"/>
  <c r="J288" i="59"/>
  <c r="J152" i="62"/>
  <c r="J134" i="57"/>
  <c r="Y107" i="59"/>
  <c r="J385" i="56"/>
  <c r="J302" i="60"/>
  <c r="J303" i="60" s="1"/>
  <c r="J350" i="57"/>
  <c r="J327" i="59"/>
  <c r="J296" i="60"/>
  <c r="J90" i="56"/>
  <c r="J429" i="56"/>
  <c r="J236" i="58"/>
  <c r="J408" i="62"/>
  <c r="Y221" i="58"/>
  <c r="J364" i="59"/>
  <c r="J110" i="59"/>
  <c r="J111" i="59" s="1"/>
  <c r="J177" i="60"/>
  <c r="J146" i="56"/>
  <c r="J234" i="61"/>
  <c r="J343" i="56"/>
  <c r="J90" i="58"/>
  <c r="J436" i="56"/>
  <c r="J110" i="57"/>
  <c r="J224" i="58"/>
  <c r="J225" i="58" s="1"/>
  <c r="I480" i="59"/>
  <c r="I249" i="25"/>
  <c r="I344" i="57"/>
  <c r="I467" i="60"/>
  <c r="I379" i="57"/>
  <c r="I467" i="56"/>
  <c r="I393" i="62"/>
  <c r="I93" i="56"/>
  <c r="Y89" i="56" s="1"/>
  <c r="I261" i="57"/>
  <c r="Y257" i="57" s="1"/>
  <c r="I153" i="60"/>
  <c r="Y149" i="60" s="1"/>
  <c r="I337" i="61"/>
  <c r="I231" i="57"/>
  <c r="I330" i="59"/>
  <c r="I291" i="59"/>
  <c r="Y287" i="59" s="1"/>
  <c r="J371" i="57"/>
  <c r="I460" i="62"/>
  <c r="J459" i="62"/>
  <c r="J460" i="62" s="1"/>
  <c r="J84" i="56"/>
  <c r="J500" i="61"/>
  <c r="J501" i="61" s="1"/>
  <c r="Y434" i="57"/>
  <c r="J327" i="61"/>
  <c r="J156" i="59"/>
  <c r="I501" i="59"/>
  <c r="I81" i="56"/>
  <c r="Y77" i="56" s="1"/>
  <c r="I487" i="56"/>
  <c r="I117" i="59"/>
  <c r="I123" i="62"/>
  <c r="Y119" i="62" s="1"/>
  <c r="J122" i="62"/>
  <c r="I460" i="60"/>
  <c r="J459" i="60"/>
  <c r="J460" i="60" s="1"/>
  <c r="J177" i="62"/>
  <c r="J357" i="58"/>
  <c r="J519" i="57"/>
  <c r="J158" i="56"/>
  <c r="J484" i="62"/>
  <c r="J38" i="56"/>
  <c r="J282" i="61"/>
  <c r="J50" i="57"/>
  <c r="I213" i="59"/>
  <c r="Y209" i="59" s="1"/>
  <c r="I432" i="62"/>
  <c r="I75" i="61"/>
  <c r="Y71" i="61" s="1"/>
  <c r="I39" i="25"/>
  <c r="I446" i="61"/>
  <c r="I446" i="58"/>
  <c r="I195" i="58"/>
  <c r="Y191" i="58" s="1"/>
  <c r="I315" i="56"/>
  <c r="Y311" i="56" s="1"/>
  <c r="I344" i="59"/>
  <c r="I365" i="58"/>
  <c r="I57" i="57"/>
  <c r="Y53" i="57" s="1"/>
  <c r="J56" i="57"/>
  <c r="I183" i="59"/>
  <c r="Y179" i="59" s="1"/>
  <c r="I111" i="62"/>
  <c r="Y107" i="62" s="1"/>
  <c r="I207" i="61"/>
  <c r="Y203" i="61" s="1"/>
  <c r="J542" i="59"/>
  <c r="J355" i="62"/>
  <c r="J86" i="59"/>
  <c r="J62" i="60"/>
  <c r="J63" i="60" s="1"/>
  <c r="J459" i="56"/>
  <c r="J460" i="56" s="1"/>
  <c r="I494" i="58"/>
  <c r="I536" i="56"/>
  <c r="I522" i="60"/>
  <c r="I337" i="57"/>
  <c r="J336" i="57"/>
  <c r="J337" i="57" s="1"/>
  <c r="I147" i="58"/>
  <c r="I351" i="59"/>
  <c r="I337" i="60"/>
  <c r="I425" i="61"/>
  <c r="I165" i="58"/>
  <c r="I111" i="61"/>
  <c r="Y107" i="61" s="1"/>
  <c r="I99" i="60"/>
  <c r="I243" i="61"/>
  <c r="J242" i="61"/>
  <c r="I453" i="59"/>
  <c r="I21" i="57"/>
  <c r="Y17" i="57" s="1"/>
  <c r="I195" i="62"/>
  <c r="Y191" i="62" s="1"/>
  <c r="I57" i="61"/>
  <c r="Y53" i="61" s="1"/>
  <c r="J56" i="61"/>
  <c r="J57" i="61" s="1"/>
  <c r="I231" i="58"/>
  <c r="Y227" i="58" s="1"/>
  <c r="I467" i="61"/>
  <c r="I446" i="56"/>
  <c r="I117" i="25"/>
  <c r="I45" i="57"/>
  <c r="Y41" i="57" s="1"/>
  <c r="I93" i="25"/>
  <c r="I460" i="57"/>
  <c r="I279" i="58"/>
  <c r="Y275" i="58" s="1"/>
  <c r="I189" i="58"/>
  <c r="Y185" i="58" s="1"/>
  <c r="I129" i="59"/>
  <c r="I279" i="62"/>
  <c r="I39" i="62"/>
  <c r="I446" i="60"/>
  <c r="J445" i="60"/>
  <c r="J446" i="60" s="1"/>
  <c r="I189" i="57"/>
  <c r="Y185" i="57" s="1"/>
  <c r="I141" i="56"/>
  <c r="I285" i="62"/>
  <c r="I201" i="60"/>
  <c r="Y197" i="60" s="1"/>
  <c r="J248" i="59"/>
  <c r="J249" i="59" s="1"/>
  <c r="J284" i="59"/>
  <c r="J285" i="59" s="1"/>
  <c r="I453" i="56"/>
  <c r="I201" i="61"/>
  <c r="Y197" i="61" s="1"/>
  <c r="I267" i="61"/>
  <c r="Y263" i="61" s="1"/>
  <c r="I231" i="62"/>
  <c r="I39" i="57"/>
  <c r="I453" i="25"/>
  <c r="I358" i="59"/>
  <c r="I279" i="57"/>
  <c r="I297" i="56"/>
  <c r="Y293" i="56" s="1"/>
  <c r="J296" i="56"/>
  <c r="J56" i="62"/>
  <c r="J302" i="58"/>
  <c r="J424" i="57"/>
  <c r="J194" i="61"/>
  <c r="J195" i="61" s="1"/>
  <c r="J134" i="62"/>
  <c r="J135" i="62" s="1"/>
  <c r="J224" i="57"/>
  <c r="I231" i="59"/>
  <c r="I386" i="57"/>
  <c r="I297" i="59"/>
  <c r="I249" i="60"/>
  <c r="Y245" i="60" s="1"/>
  <c r="J248" i="60"/>
  <c r="J249" i="60" s="1"/>
  <c r="I467" i="25"/>
  <c r="I183" i="57"/>
  <c r="Y179" i="57" s="1"/>
  <c r="I75" i="56"/>
  <c r="Y71" i="56" s="1"/>
  <c r="I153" i="59"/>
  <c r="I177" i="58"/>
  <c r="I141" i="25"/>
  <c r="I386" i="58"/>
  <c r="I393" i="57"/>
  <c r="I303" i="62"/>
  <c r="I425" i="56"/>
  <c r="I411" i="60"/>
  <c r="I393" i="58"/>
  <c r="I330" i="62"/>
  <c r="I183" i="61"/>
  <c r="Y179" i="61" s="1"/>
  <c r="J182" i="61"/>
  <c r="J183" i="61" s="1"/>
  <c r="I39" i="61"/>
  <c r="J38" i="61"/>
  <c r="J436" i="57"/>
  <c r="I51" i="58"/>
  <c r="Y47" i="58" s="1"/>
  <c r="J50" i="58"/>
  <c r="J51" i="58" s="1"/>
  <c r="Y524" i="59"/>
  <c r="J302" i="59"/>
  <c r="J303" i="59" s="1"/>
  <c r="J445" i="57"/>
  <c r="J493" i="59"/>
  <c r="J336" i="58"/>
  <c r="J337" i="58" s="1"/>
  <c r="J521" i="62"/>
  <c r="I515" i="59"/>
  <c r="I365" i="61"/>
  <c r="I111" i="25"/>
  <c r="I99" i="62"/>
  <c r="I372" i="59"/>
  <c r="J371" i="59"/>
  <c r="J372" i="59" s="1"/>
  <c r="I105" i="60"/>
  <c r="Y101" i="60" s="1"/>
  <c r="I165" i="56"/>
  <c r="I460" i="59"/>
  <c r="I117" i="61"/>
  <c r="Y113" i="61" s="1"/>
  <c r="I344" i="61"/>
  <c r="I411" i="57"/>
  <c r="I365" i="62"/>
  <c r="I480" i="25"/>
  <c r="I379" i="61"/>
  <c r="I315" i="58"/>
  <c r="I105" i="25"/>
  <c r="I249" i="61"/>
  <c r="Y245" i="61" s="1"/>
  <c r="I330" i="60"/>
  <c r="Y353" i="62"/>
  <c r="J431" i="58"/>
  <c r="Y332" i="58"/>
  <c r="J261" i="59"/>
  <c r="J186" i="61"/>
  <c r="J92" i="58"/>
  <c r="J528" i="59"/>
  <c r="J529" i="59" s="1"/>
  <c r="I501" i="56"/>
  <c r="I501" i="62"/>
  <c r="I159" i="57"/>
  <c r="I243" i="59"/>
  <c r="I358" i="62"/>
  <c r="I117" i="58"/>
  <c r="Y113" i="58" s="1"/>
  <c r="I225" i="59"/>
  <c r="I27" i="62"/>
  <c r="Y23" i="62" s="1"/>
  <c r="I432" i="56"/>
  <c r="I87" i="56"/>
  <c r="Y83" i="56" s="1"/>
  <c r="I189" i="61"/>
  <c r="Y185" i="61" s="1"/>
  <c r="J188" i="61"/>
  <c r="I123" i="61"/>
  <c r="Y119" i="61" s="1"/>
  <c r="I432" i="60"/>
  <c r="I337" i="62"/>
  <c r="I351" i="62"/>
  <c r="I439" i="57"/>
  <c r="I141" i="61"/>
  <c r="Y137" i="61" s="1"/>
  <c r="I231" i="60"/>
  <c r="I135" i="25"/>
  <c r="I129" i="61"/>
  <c r="Y125" i="61" s="1"/>
  <c r="J194" i="57"/>
  <c r="I243" i="62"/>
  <c r="Y239" i="62" s="1"/>
  <c r="J242" i="62"/>
  <c r="J243" i="62" s="1"/>
  <c r="I439" i="56"/>
  <c r="J438" i="56"/>
  <c r="J236" i="61"/>
  <c r="J237" i="61" s="1"/>
  <c r="J242" i="58"/>
  <c r="J392" i="61"/>
  <c r="J357" i="62"/>
  <c r="J358" i="62" s="1"/>
  <c r="J284" i="61"/>
  <c r="I404" i="25"/>
  <c r="I404" i="60"/>
  <c r="I45" i="60"/>
  <c r="Y41" i="60" s="1"/>
  <c r="I358" i="56"/>
  <c r="I99" i="56"/>
  <c r="Y95" i="56" s="1"/>
  <c r="I147" i="62"/>
  <c r="Y143" i="62" s="1"/>
  <c r="I147" i="59"/>
  <c r="Y143" i="59" s="1"/>
  <c r="I243" i="60"/>
  <c r="Y239" i="60" s="1"/>
  <c r="J242" i="60"/>
  <c r="J243" i="60" s="1"/>
  <c r="I439" i="59"/>
  <c r="I183" i="62"/>
  <c r="Y179" i="62" s="1"/>
  <c r="I393" i="59"/>
  <c r="I267" i="25"/>
  <c r="I123" i="56"/>
  <c r="I87" i="58"/>
  <c r="Y83" i="58" s="1"/>
  <c r="J86" i="58"/>
  <c r="I386" i="61"/>
  <c r="I379" i="58"/>
  <c r="I237" i="25"/>
  <c r="I330" i="61"/>
  <c r="I159" i="59"/>
  <c r="Y155" i="59" s="1"/>
  <c r="I425" i="59"/>
  <c r="I189" i="25"/>
  <c r="I446" i="59"/>
  <c r="I177" i="60"/>
  <c r="Y173" i="60" s="1"/>
  <c r="I425" i="62"/>
  <c r="I446" i="62"/>
  <c r="I213" i="61"/>
  <c r="Y209" i="61" s="1"/>
  <c r="I21" i="60"/>
  <c r="I358" i="57"/>
  <c r="I159" i="62"/>
  <c r="Y155" i="62" s="1"/>
  <c r="I365" i="60"/>
  <c r="I285" i="25"/>
  <c r="I93" i="59"/>
  <c r="J500" i="62"/>
  <c r="I522" i="58"/>
  <c r="I543" i="62"/>
  <c r="I508" i="56"/>
  <c r="J507" i="56"/>
  <c r="J512" i="62"/>
  <c r="I494" i="61"/>
  <c r="I515" i="62"/>
  <c r="I494" i="56"/>
  <c r="I508" i="57"/>
  <c r="J535" i="57"/>
  <c r="J486" i="59"/>
  <c r="J535" i="56"/>
  <c r="I494" i="25"/>
  <c r="I508" i="59"/>
  <c r="I487" i="25"/>
  <c r="I494" i="57"/>
  <c r="I529" i="57"/>
  <c r="J514" i="60"/>
  <c r="J484" i="61"/>
  <c r="I508" i="58"/>
  <c r="I501" i="25"/>
  <c r="I487" i="60"/>
  <c r="I543" i="58"/>
  <c r="I529" i="62"/>
  <c r="I508" i="60"/>
  <c r="I487" i="57"/>
  <c r="I543" i="60"/>
  <c r="J519" i="62"/>
  <c r="J500" i="59"/>
  <c r="I508" i="25"/>
  <c r="I529" i="56"/>
  <c r="I536" i="58"/>
  <c r="I487" i="61"/>
  <c r="I487" i="62"/>
  <c r="I536" i="59"/>
  <c r="J535" i="59"/>
  <c r="I543" i="57"/>
  <c r="I529" i="61"/>
  <c r="I529" i="58"/>
  <c r="I501" i="60"/>
  <c r="I522" i="57"/>
  <c r="J521" i="60"/>
  <c r="J39" i="59"/>
  <c r="J261" i="60"/>
  <c r="H574" i="55"/>
  <c r="H575" i="55" s="1"/>
  <c r="H744" i="55" s="1"/>
  <c r="H748" i="55" s="1"/>
  <c r="J169" i="62"/>
  <c r="J55" i="62"/>
  <c r="J466" i="62"/>
  <c r="J297" i="61"/>
  <c r="J267" i="61"/>
  <c r="J169" i="61"/>
  <c r="J164" i="60"/>
  <c r="J134" i="60"/>
  <c r="J135" i="60" s="1"/>
  <c r="J219" i="60"/>
  <c r="Y517" i="59"/>
  <c r="Y517" i="58"/>
  <c r="Y381" i="58"/>
  <c r="Y77" i="57"/>
  <c r="J55" i="57"/>
  <c r="J189" i="57"/>
  <c r="Y531" i="56"/>
  <c r="J57" i="56"/>
  <c r="I570" i="55"/>
  <c r="I571" i="55" s="1"/>
  <c r="J571" i="55" s="1"/>
  <c r="J469" i="55"/>
  <c r="J570" i="55" s="1"/>
  <c r="I319" i="55"/>
  <c r="J319" i="55" s="1"/>
  <c r="J318" i="55"/>
  <c r="Y441" i="60"/>
  <c r="Y448" i="60"/>
  <c r="Y524" i="62"/>
  <c r="J384" i="58"/>
  <c r="J386" i="58" s="1"/>
  <c r="J527" i="62"/>
  <c r="J529" i="62" s="1"/>
  <c r="Y332" i="61"/>
  <c r="J51" i="56"/>
  <c r="J337" i="61"/>
  <c r="J515" i="62"/>
  <c r="J49" i="62"/>
  <c r="J384" i="56"/>
  <c r="J409" i="58"/>
  <c r="J411" i="58" s="1"/>
  <c r="J267" i="57"/>
  <c r="Y263" i="57"/>
  <c r="J194" i="62"/>
  <c r="J195" i="62" s="1"/>
  <c r="J45" i="62"/>
  <c r="Y517" i="62"/>
  <c r="Y381" i="56"/>
  <c r="J443" i="57"/>
  <c r="Y538" i="56"/>
  <c r="J437" i="56"/>
  <c r="Y203" i="59"/>
  <c r="J144" i="62"/>
  <c r="J186" i="57"/>
  <c r="J192" i="58"/>
  <c r="J162" i="61"/>
  <c r="J210" i="60"/>
  <c r="J290" i="62"/>
  <c r="J291" i="62" s="1"/>
  <c r="Y305" i="58"/>
  <c r="J60" i="60"/>
  <c r="J222" i="58"/>
  <c r="J54" i="57"/>
  <c r="Y47" i="56"/>
  <c r="J358" i="59"/>
  <c r="J285" i="60"/>
  <c r="Y185" i="59"/>
  <c r="J132" i="62"/>
  <c r="J168" i="62"/>
  <c r="J66" i="62"/>
  <c r="Y531" i="62"/>
  <c r="J487" i="62"/>
  <c r="J526" i="62"/>
  <c r="J344" i="62"/>
  <c r="J156" i="61"/>
  <c r="Y275" i="61"/>
  <c r="J283" i="61"/>
  <c r="J152" i="61"/>
  <c r="J153" i="61" s="1"/>
  <c r="J222" i="61"/>
  <c r="J312" i="61"/>
  <c r="J168" i="61"/>
  <c r="Y489" i="60"/>
  <c r="J493" i="60"/>
  <c r="J494" i="60" s="1"/>
  <c r="J402" i="60"/>
  <c r="J404" i="60" s="1"/>
  <c r="J138" i="60"/>
  <c r="J105" i="60"/>
  <c r="J519" i="59"/>
  <c r="Y441" i="59"/>
  <c r="J408" i="59"/>
  <c r="J457" i="59"/>
  <c r="J446" i="59"/>
  <c r="J213" i="59"/>
  <c r="J291" i="59"/>
  <c r="J144" i="59"/>
  <c r="J157" i="59"/>
  <c r="J159" i="59" s="1"/>
  <c r="J164" i="59"/>
  <c r="J165" i="59" s="1"/>
  <c r="J294" i="59"/>
  <c r="J211" i="58"/>
  <c r="J213" i="58" s="1"/>
  <c r="J348" i="58"/>
  <c r="J78" i="58"/>
  <c r="J84" i="58"/>
  <c r="J300" i="58"/>
  <c r="J114" i="58"/>
  <c r="Y41" i="58"/>
  <c r="J122" i="58"/>
  <c r="J258" i="58"/>
  <c r="J246" i="57"/>
  <c r="J151" i="57"/>
  <c r="J108" i="57"/>
  <c r="J109" i="57"/>
  <c r="J258" i="57"/>
  <c r="J247" i="57"/>
  <c r="J249" i="57" s="1"/>
  <c r="J439" i="57"/>
  <c r="J204" i="57"/>
  <c r="J180" i="57"/>
  <c r="J210" i="57"/>
  <c r="J19" i="57"/>
  <c r="J21" i="57" s="1"/>
  <c r="J18" i="57"/>
  <c r="J114" i="57"/>
  <c r="Y503" i="57"/>
  <c r="J48" i="59"/>
  <c r="Y455" i="62"/>
  <c r="J223" i="57"/>
  <c r="J117" i="58"/>
  <c r="J534" i="60"/>
  <c r="J180" i="61"/>
  <c r="J235" i="58"/>
  <c r="Y455" i="56"/>
  <c r="J91" i="58"/>
  <c r="J183" i="62"/>
  <c r="J422" i="58"/>
  <c r="J457" i="62"/>
  <c r="J355" i="56"/>
  <c r="J344" i="60"/>
  <c r="J207" i="61"/>
  <c r="J533" i="60"/>
  <c r="J543" i="56"/>
  <c r="J432" i="56"/>
  <c r="Y427" i="56"/>
  <c r="J362" i="56"/>
  <c r="J383" i="56"/>
  <c r="J369" i="56"/>
  <c r="J187" i="56"/>
  <c r="J189" i="56" s="1"/>
  <c r="J86" i="56"/>
  <c r="J87" i="56" s="1"/>
  <c r="J300" i="56"/>
  <c r="Y215" i="62"/>
  <c r="J108" i="62"/>
  <c r="Y233" i="62"/>
  <c r="Y381" i="62"/>
  <c r="J24" i="62"/>
  <c r="J478" i="62"/>
  <c r="J109" i="62"/>
  <c r="J111" i="62" s="1"/>
  <c r="J383" i="61"/>
  <c r="J436" i="61"/>
  <c r="J498" i="61"/>
  <c r="Y482" i="61"/>
  <c r="J486" i="61"/>
  <c r="J487" i="61" s="1"/>
  <c r="J276" i="61"/>
  <c r="J254" i="61"/>
  <c r="J255" i="61" s="1"/>
  <c r="Y257" i="61"/>
  <c r="J36" i="61"/>
  <c r="J429" i="61"/>
  <c r="J87" i="61"/>
  <c r="J102" i="61"/>
  <c r="J240" i="61"/>
  <c r="J436" i="60"/>
  <c r="J450" i="60"/>
  <c r="J337" i="60"/>
  <c r="J180" i="60"/>
  <c r="J443" i="60"/>
  <c r="J369" i="60"/>
  <c r="J222" i="60"/>
  <c r="J383" i="59"/>
  <c r="J192" i="59"/>
  <c r="J484" i="59"/>
  <c r="J424" i="59"/>
  <c r="J425" i="59" s="1"/>
  <c r="Y360" i="59"/>
  <c r="J390" i="59"/>
  <c r="Y311" i="59"/>
  <c r="J210" i="58"/>
  <c r="J102" i="58"/>
  <c r="J365" i="58"/>
  <c r="J291" i="58"/>
  <c r="J36" i="58"/>
  <c r="Y360" i="58"/>
  <c r="J522" i="58"/>
  <c r="J415" i="58"/>
  <c r="Y35" i="58"/>
  <c r="J200" i="57"/>
  <c r="J201" i="57" s="1"/>
  <c r="J44" i="57"/>
  <c r="J45" i="57" s="1"/>
  <c r="J297" i="57"/>
  <c r="J30" i="57"/>
  <c r="X149" i="57"/>
  <c r="Y191" i="56"/>
  <c r="J246" i="56"/>
  <c r="J306" i="56"/>
  <c r="J195" i="56"/>
  <c r="J365" i="56"/>
  <c r="J93" i="56"/>
  <c r="J213" i="56"/>
  <c r="J341" i="56"/>
  <c r="Y257" i="56"/>
  <c r="J505" i="57"/>
  <c r="J480" i="60"/>
  <c r="J480" i="59"/>
  <c r="J498" i="56"/>
  <c r="J501" i="57"/>
  <c r="J526" i="60"/>
  <c r="J498" i="62"/>
  <c r="J533" i="59"/>
  <c r="G470" i="60"/>
  <c r="Y29" i="61"/>
  <c r="J114" i="61"/>
  <c r="Y29" i="57"/>
  <c r="J505" i="56"/>
  <c r="J138" i="61"/>
  <c r="Y263" i="62"/>
  <c r="J328" i="61"/>
  <c r="J330" i="61" s="1"/>
  <c r="J429" i="60"/>
  <c r="Y251" i="59"/>
  <c r="J453" i="59"/>
  <c r="J348" i="60"/>
  <c r="Y59" i="58"/>
  <c r="J198" i="60"/>
  <c r="J252" i="56"/>
  <c r="X83" i="57"/>
  <c r="Y53" i="60"/>
  <c r="J457" i="57"/>
  <c r="J30" i="61"/>
  <c r="I545" i="58"/>
  <c r="J545" i="58" s="1"/>
  <c r="J264" i="62"/>
  <c r="Y71" i="59"/>
  <c r="J228" i="60"/>
  <c r="J422" i="56"/>
  <c r="Y101" i="57"/>
  <c r="Y179" i="60"/>
  <c r="J24" i="59"/>
  <c r="G470" i="58"/>
  <c r="G396" i="56"/>
  <c r="J379" i="59"/>
  <c r="J294" i="60"/>
  <c r="G396" i="58"/>
  <c r="J210" i="61"/>
  <c r="Y374" i="59"/>
  <c r="J390" i="57"/>
  <c r="Y257" i="58"/>
  <c r="I318" i="56"/>
  <c r="J318" i="56" s="1"/>
  <c r="J450" i="58"/>
  <c r="G546" i="58"/>
  <c r="G470" i="59"/>
  <c r="J108" i="60"/>
  <c r="J390" i="60"/>
  <c r="X185" i="62"/>
  <c r="G396" i="57"/>
  <c r="J540" i="59"/>
  <c r="J168" i="58"/>
  <c r="G546" i="60"/>
  <c r="J108" i="58"/>
  <c r="Y59" i="57"/>
  <c r="J60" i="57"/>
  <c r="J276" i="60"/>
  <c r="I318" i="59"/>
  <c r="J318" i="59" s="1"/>
  <c r="G546" i="62"/>
  <c r="G396" i="60"/>
  <c r="J87" i="57"/>
  <c r="Y149" i="58"/>
  <c r="Y299" i="56"/>
  <c r="J102" i="62"/>
  <c r="J533" i="61"/>
  <c r="J300" i="62"/>
  <c r="H650" i="62"/>
  <c r="H651" i="62" s="1"/>
  <c r="G650" i="62"/>
  <c r="G651" i="62" s="1"/>
  <c r="F650" i="62"/>
  <c r="F651" i="62" s="1"/>
  <c r="E650" i="62"/>
  <c r="C650" i="62"/>
  <c r="I650" i="62"/>
  <c r="I651" i="62" s="1"/>
  <c r="H650" i="61"/>
  <c r="H651" i="61" s="1"/>
  <c r="G650" i="61"/>
  <c r="G651" i="61" s="1"/>
  <c r="F650" i="61"/>
  <c r="F651" i="61" s="1"/>
  <c r="E650" i="61"/>
  <c r="E651" i="61" s="1"/>
  <c r="C650" i="61"/>
  <c r="I650" i="61"/>
  <c r="I651" i="61" s="1"/>
  <c r="G650" i="60"/>
  <c r="G651" i="60" s="1"/>
  <c r="F650" i="60"/>
  <c r="F651" i="60" s="1"/>
  <c r="I650" i="60"/>
  <c r="I651" i="60" s="1"/>
  <c r="H650" i="60"/>
  <c r="H651" i="60" s="1"/>
  <c r="E650" i="60"/>
  <c r="E651" i="60" s="1"/>
  <c r="G650" i="59"/>
  <c r="G651" i="59" s="1"/>
  <c r="F650" i="59"/>
  <c r="F651" i="59" s="1"/>
  <c r="C650" i="59"/>
  <c r="C650" i="60"/>
  <c r="I650" i="59"/>
  <c r="I651" i="59" s="1"/>
  <c r="H650" i="59"/>
  <c r="H651" i="59" s="1"/>
  <c r="H650" i="58"/>
  <c r="H651" i="58" s="1"/>
  <c r="G650" i="58"/>
  <c r="G651" i="58" s="1"/>
  <c r="F650" i="58"/>
  <c r="F651" i="58" s="1"/>
  <c r="E650" i="58"/>
  <c r="E651" i="58" s="1"/>
  <c r="C650" i="58"/>
  <c r="E650" i="59"/>
  <c r="E651" i="59" s="1"/>
  <c r="G650" i="57"/>
  <c r="G651" i="57" s="1"/>
  <c r="F650" i="57"/>
  <c r="F651" i="57" s="1"/>
  <c r="E650" i="57"/>
  <c r="E651" i="57" s="1"/>
  <c r="C650" i="57"/>
  <c r="I650" i="58"/>
  <c r="I651" i="58" s="1"/>
  <c r="I650" i="57"/>
  <c r="I651" i="57" s="1"/>
  <c r="E650" i="56"/>
  <c r="H650" i="57"/>
  <c r="H651" i="57" s="1"/>
  <c r="C650" i="56"/>
  <c r="I650" i="56"/>
  <c r="I651" i="56" s="1"/>
  <c r="H650" i="56"/>
  <c r="H651" i="56" s="1"/>
  <c r="G650" i="56"/>
  <c r="G651" i="56" s="1"/>
  <c r="F650" i="56"/>
  <c r="F651" i="56" s="1"/>
  <c r="J132" i="56"/>
  <c r="X299" i="58"/>
  <c r="J301" i="58"/>
  <c r="J478" i="61"/>
  <c r="I545" i="61"/>
  <c r="J545" i="61" s="1"/>
  <c r="X448" i="58"/>
  <c r="J451" i="58"/>
  <c r="J453" i="58" s="1"/>
  <c r="Y510" i="58"/>
  <c r="J306" i="59"/>
  <c r="Y462" i="60"/>
  <c r="G319" i="57"/>
  <c r="J355" i="57"/>
  <c r="X191" i="57"/>
  <c r="J193" i="57"/>
  <c r="J24" i="58"/>
  <c r="Y197" i="58"/>
  <c r="J408" i="60"/>
  <c r="J74" i="62"/>
  <c r="J276" i="58"/>
  <c r="X221" i="60"/>
  <c r="J223" i="60"/>
  <c r="Y420" i="56"/>
  <c r="J450" i="62"/>
  <c r="J146" i="58"/>
  <c r="J306" i="62"/>
  <c r="J288" i="57"/>
  <c r="J26" i="60"/>
  <c r="J484" i="60"/>
  <c r="J48" i="61"/>
  <c r="X71" i="56"/>
  <c r="J73" i="56"/>
  <c r="J75" i="56" s="1"/>
  <c r="J229" i="58"/>
  <c r="J231" i="58" s="1"/>
  <c r="Y346" i="57"/>
  <c r="J176" i="61"/>
  <c r="Y360" i="56"/>
  <c r="G396" i="61"/>
  <c r="J271" i="58"/>
  <c r="J270" i="58"/>
  <c r="X455" i="59"/>
  <c r="J458" i="59"/>
  <c r="J460" i="59" s="1"/>
  <c r="J228" i="57"/>
  <c r="X47" i="59"/>
  <c r="J49" i="59"/>
  <c r="Y221" i="60"/>
  <c r="J150" i="56"/>
  <c r="X53" i="59"/>
  <c r="J55" i="59"/>
  <c r="J343" i="61"/>
  <c r="J278" i="59"/>
  <c r="X367" i="61"/>
  <c r="J370" i="61"/>
  <c r="F320" i="58"/>
  <c r="J176" i="58"/>
  <c r="J272" i="61"/>
  <c r="X197" i="61"/>
  <c r="J199" i="61"/>
  <c r="J201" i="61" s="1"/>
  <c r="X185" i="58"/>
  <c r="J187" i="58"/>
  <c r="J189" i="58" s="1"/>
  <c r="J636" i="58"/>
  <c r="J636" i="61"/>
  <c r="J649" i="61"/>
  <c r="J157" i="56"/>
  <c r="J36" i="60"/>
  <c r="X503" i="59"/>
  <c r="J506" i="59"/>
  <c r="J508" i="59" s="1"/>
  <c r="J342" i="61"/>
  <c r="X339" i="61"/>
  <c r="J180" i="56"/>
  <c r="J498" i="59"/>
  <c r="J408" i="61"/>
  <c r="I545" i="56"/>
  <c r="J545" i="56" s="1"/>
  <c r="J144" i="57"/>
  <c r="Y381" i="61"/>
  <c r="J436" i="58"/>
  <c r="J415" i="56"/>
  <c r="X360" i="57"/>
  <c r="J363" i="57"/>
  <c r="J365" i="57" s="1"/>
  <c r="Y119" i="59"/>
  <c r="J121" i="59"/>
  <c r="J123" i="59" s="1"/>
  <c r="J126" i="60"/>
  <c r="J349" i="57"/>
  <c r="X59" i="58"/>
  <c r="J61" i="58"/>
  <c r="J63" i="58" s="1"/>
  <c r="J450" i="57"/>
  <c r="J498" i="60"/>
  <c r="J44" i="59"/>
  <c r="X29" i="62"/>
  <c r="J31" i="62"/>
  <c r="Y388" i="60"/>
  <c r="J24" i="61"/>
  <c r="J390" i="62"/>
  <c r="Y59" i="56"/>
  <c r="J61" i="56"/>
  <c r="J63" i="56" s="1"/>
  <c r="G470" i="62"/>
  <c r="J43" i="60"/>
  <c r="J45" i="60" s="1"/>
  <c r="X257" i="61"/>
  <c r="J259" i="61"/>
  <c r="J261" i="61" s="1"/>
  <c r="Y353" i="56"/>
  <c r="J103" i="57"/>
  <c r="J105" i="57" s="1"/>
  <c r="J443" i="62"/>
  <c r="J342" i="56"/>
  <c r="Y339" i="56"/>
  <c r="J120" i="56"/>
  <c r="J369" i="57"/>
  <c r="J599" i="60"/>
  <c r="J600" i="60" s="1"/>
  <c r="E600" i="60"/>
  <c r="J228" i="59"/>
  <c r="J464" i="59"/>
  <c r="Y496" i="62"/>
  <c r="Y17" i="62"/>
  <c r="I318" i="62"/>
  <c r="J378" i="57"/>
  <c r="Y367" i="60"/>
  <c r="X257" i="62"/>
  <c r="J259" i="62"/>
  <c r="J150" i="62"/>
  <c r="I395" i="59"/>
  <c r="J362" i="62"/>
  <c r="J114" i="59"/>
  <c r="J334" i="56"/>
  <c r="J431" i="62"/>
  <c r="I395" i="57"/>
  <c r="J395" i="57" s="1"/>
  <c r="J328" i="57"/>
  <c r="J330" i="57" s="1"/>
  <c r="J146" i="61"/>
  <c r="G470" i="61"/>
  <c r="X179" i="58"/>
  <c r="J181" i="58"/>
  <c r="J183" i="58" s="1"/>
  <c r="Y503" i="59"/>
  <c r="F320" i="56"/>
  <c r="J248" i="58"/>
  <c r="J134" i="61"/>
  <c r="Y475" i="57"/>
  <c r="X406" i="60"/>
  <c r="J409" i="60"/>
  <c r="J411" i="60" s="1"/>
  <c r="J72" i="62"/>
  <c r="J443" i="56"/>
  <c r="X275" i="58"/>
  <c r="J277" i="58"/>
  <c r="J540" i="61"/>
  <c r="J308" i="62"/>
  <c r="Y489" i="57"/>
  <c r="X65" i="56"/>
  <c r="J67" i="56"/>
  <c r="J69" i="56" s="1"/>
  <c r="Y353" i="58"/>
  <c r="J25" i="60"/>
  <c r="J24" i="60"/>
  <c r="X482" i="60"/>
  <c r="J485" i="60"/>
  <c r="J487" i="60" s="1"/>
  <c r="J491" i="57"/>
  <c r="H470" i="57"/>
  <c r="X441" i="57"/>
  <c r="J444" i="57"/>
  <c r="J306" i="60"/>
  <c r="J327" i="57"/>
  <c r="J174" i="61"/>
  <c r="X413" i="58"/>
  <c r="J416" i="58"/>
  <c r="J418" i="58" s="1"/>
  <c r="J31" i="59"/>
  <c r="J33" i="59" s="1"/>
  <c r="J477" i="61"/>
  <c r="J230" i="57"/>
  <c r="J464" i="60"/>
  <c r="J611" i="59"/>
  <c r="G396" i="59"/>
  <c r="X143" i="59"/>
  <c r="J145" i="59"/>
  <c r="J147" i="59" s="1"/>
  <c r="J168" i="57"/>
  <c r="J236" i="57"/>
  <c r="J276" i="59"/>
  <c r="J174" i="58"/>
  <c r="X517" i="62"/>
  <c r="J520" i="62"/>
  <c r="J636" i="56"/>
  <c r="J649" i="60"/>
  <c r="J390" i="56"/>
  <c r="Y209" i="62"/>
  <c r="J211" i="62"/>
  <c r="J213" i="62" s="1"/>
  <c r="X367" i="60"/>
  <c r="J370" i="60"/>
  <c r="X35" i="58"/>
  <c r="J37" i="58"/>
  <c r="J39" i="58" s="1"/>
  <c r="I318" i="57"/>
  <c r="J318" i="57" s="1"/>
  <c r="J182" i="56"/>
  <c r="X311" i="60"/>
  <c r="J313" i="60"/>
  <c r="J315" i="60" s="1"/>
  <c r="J234" i="60"/>
  <c r="Y353" i="59"/>
  <c r="X496" i="56"/>
  <c r="J499" i="56"/>
  <c r="J501" i="56" s="1"/>
  <c r="X155" i="61"/>
  <c r="J157" i="61"/>
  <c r="X239" i="56"/>
  <c r="J241" i="56"/>
  <c r="J243" i="56" s="1"/>
  <c r="I469" i="56"/>
  <c r="J469" i="56" s="1"/>
  <c r="J401" i="56"/>
  <c r="J128" i="60"/>
  <c r="J328" i="56"/>
  <c r="I395" i="56"/>
  <c r="J395" i="56" s="1"/>
  <c r="X496" i="60"/>
  <c r="J499" i="60"/>
  <c r="J501" i="60" s="1"/>
  <c r="Y388" i="59"/>
  <c r="X161" i="57"/>
  <c r="J163" i="57"/>
  <c r="J165" i="57" s="1"/>
  <c r="J42" i="59"/>
  <c r="I545" i="59"/>
  <c r="J545" i="59" s="1"/>
  <c r="J90" i="62"/>
  <c r="Y475" i="58"/>
  <c r="J98" i="62"/>
  <c r="G319" i="60"/>
  <c r="G320" i="60" s="1"/>
  <c r="X367" i="57"/>
  <c r="J370" i="57"/>
  <c r="J599" i="58"/>
  <c r="J600" i="58" s="1"/>
  <c r="E600" i="58"/>
  <c r="J540" i="57"/>
  <c r="Y374" i="57"/>
  <c r="J376" i="57"/>
  <c r="J181" i="60"/>
  <c r="J341" i="57"/>
  <c r="J126" i="58"/>
  <c r="J355" i="58"/>
  <c r="J102" i="57"/>
  <c r="J164" i="56"/>
  <c r="I395" i="62"/>
  <c r="J395" i="62" s="1"/>
  <c r="J328" i="62"/>
  <c r="J330" i="62" s="1"/>
  <c r="J327" i="62"/>
  <c r="X360" i="59"/>
  <c r="J363" i="59"/>
  <c r="J115" i="56"/>
  <c r="J114" i="56"/>
  <c r="J429" i="62"/>
  <c r="J18" i="62"/>
  <c r="J138" i="58"/>
  <c r="X251" i="56"/>
  <c r="J253" i="56"/>
  <c r="J255" i="56" s="1"/>
  <c r="X475" i="58"/>
  <c r="J478" i="58"/>
  <c r="J61" i="61"/>
  <c r="J60" i="61"/>
  <c r="J72" i="60"/>
  <c r="J31" i="57"/>
  <c r="J271" i="57"/>
  <c r="J273" i="57" s="1"/>
  <c r="J308" i="59"/>
  <c r="G641" i="62"/>
  <c r="I637" i="62"/>
  <c r="I638" i="62" s="1"/>
  <c r="F641" i="62"/>
  <c r="H637" i="62"/>
  <c r="H638" i="62" s="1"/>
  <c r="E641" i="62"/>
  <c r="G637" i="62"/>
  <c r="G638" i="62" s="1"/>
  <c r="F637" i="62"/>
  <c r="F638" i="62" s="1"/>
  <c r="E637" i="62"/>
  <c r="E638" i="62" s="1"/>
  <c r="C637" i="62"/>
  <c r="I641" i="62"/>
  <c r="H641" i="62"/>
  <c r="G641" i="61"/>
  <c r="I637" i="61"/>
  <c r="I638" i="61" s="1"/>
  <c r="F641" i="61"/>
  <c r="H637" i="61"/>
  <c r="H638" i="61" s="1"/>
  <c r="E641" i="61"/>
  <c r="G637" i="61"/>
  <c r="G638" i="61" s="1"/>
  <c r="F637" i="61"/>
  <c r="F638" i="61" s="1"/>
  <c r="E637" i="61"/>
  <c r="I641" i="61"/>
  <c r="H641" i="61"/>
  <c r="C637" i="61"/>
  <c r="F641" i="60"/>
  <c r="H637" i="60"/>
  <c r="H638" i="60" s="1"/>
  <c r="E641" i="60"/>
  <c r="G637" i="60"/>
  <c r="G638" i="60" s="1"/>
  <c r="G641" i="60"/>
  <c r="E637" i="60"/>
  <c r="E638" i="60" s="1"/>
  <c r="C637" i="60"/>
  <c r="H641" i="60"/>
  <c r="G641" i="59"/>
  <c r="I637" i="59"/>
  <c r="I638" i="59" s="1"/>
  <c r="I637" i="60"/>
  <c r="I638" i="60" s="1"/>
  <c r="F641" i="59"/>
  <c r="H637" i="59"/>
  <c r="H638" i="59" s="1"/>
  <c r="F637" i="60"/>
  <c r="F638" i="60" s="1"/>
  <c r="F637" i="59"/>
  <c r="F638" i="59" s="1"/>
  <c r="E637" i="59"/>
  <c r="E638" i="59" s="1"/>
  <c r="C637" i="59"/>
  <c r="I641" i="60"/>
  <c r="I641" i="59"/>
  <c r="H641" i="59"/>
  <c r="E641" i="59"/>
  <c r="G641" i="58"/>
  <c r="I637" i="58"/>
  <c r="I638" i="58" s="1"/>
  <c r="F641" i="58"/>
  <c r="H637" i="58"/>
  <c r="H638" i="58" s="1"/>
  <c r="E641" i="58"/>
  <c r="G637" i="58"/>
  <c r="G638" i="58" s="1"/>
  <c r="F637" i="58"/>
  <c r="F638" i="58" s="1"/>
  <c r="G637" i="59"/>
  <c r="G638" i="59" s="1"/>
  <c r="E637" i="58"/>
  <c r="E638" i="58" s="1"/>
  <c r="C637" i="58"/>
  <c r="I641" i="58"/>
  <c r="H641" i="58"/>
  <c r="G641" i="57"/>
  <c r="F641" i="57"/>
  <c r="I637" i="57"/>
  <c r="I638" i="57" s="1"/>
  <c r="E641" i="57"/>
  <c r="H637" i="57"/>
  <c r="H638" i="57" s="1"/>
  <c r="G637" i="57"/>
  <c r="G638" i="57" s="1"/>
  <c r="F637" i="57"/>
  <c r="F638" i="57" s="1"/>
  <c r="I641" i="57"/>
  <c r="C637" i="57"/>
  <c r="H641" i="57"/>
  <c r="F637" i="56"/>
  <c r="F638" i="56" s="1"/>
  <c r="E637" i="56"/>
  <c r="E638" i="56" s="1"/>
  <c r="C637" i="56"/>
  <c r="E637" i="57"/>
  <c r="E638" i="57" s="1"/>
  <c r="I641" i="56"/>
  <c r="H641" i="56"/>
  <c r="G641" i="56"/>
  <c r="I637" i="56"/>
  <c r="I638" i="56" s="1"/>
  <c r="F641" i="56"/>
  <c r="H637" i="56"/>
  <c r="H638" i="56" s="1"/>
  <c r="E641" i="56"/>
  <c r="G637" i="56"/>
  <c r="G638" i="56" s="1"/>
  <c r="J376" i="61"/>
  <c r="J140" i="58"/>
  <c r="J439" i="61"/>
  <c r="J278" i="57"/>
  <c r="Y510" i="60"/>
  <c r="Y406" i="60"/>
  <c r="J90" i="60"/>
  <c r="Y346" i="61"/>
  <c r="X399" i="58"/>
  <c r="X137" i="61"/>
  <c r="J139" i="61"/>
  <c r="J141" i="61" s="1"/>
  <c r="X360" i="61"/>
  <c r="J363" i="61"/>
  <c r="J365" i="61" s="1"/>
  <c r="J246" i="58"/>
  <c r="I318" i="61"/>
  <c r="J18" i="61"/>
  <c r="X325" i="60"/>
  <c r="J328" i="60"/>
  <c r="J330" i="60" s="1"/>
  <c r="J132" i="61"/>
  <c r="I395" i="61"/>
  <c r="J395" i="61" s="1"/>
  <c r="I545" i="57"/>
  <c r="J545" i="57" s="1"/>
  <c r="X281" i="57"/>
  <c r="J283" i="57"/>
  <c r="X299" i="56"/>
  <c r="J301" i="56"/>
  <c r="J303" i="56" s="1"/>
  <c r="J62" i="61"/>
  <c r="J341" i="59"/>
  <c r="J512" i="59"/>
  <c r="X420" i="56"/>
  <c r="J423" i="56"/>
  <c r="J425" i="56" s="1"/>
  <c r="J218" i="57"/>
  <c r="J216" i="62"/>
  <c r="X325" i="61"/>
  <c r="X489" i="57"/>
  <c r="J492" i="57"/>
  <c r="J494" i="57" s="1"/>
  <c r="J350" i="56"/>
  <c r="X325" i="57"/>
  <c r="J460" i="57"/>
  <c r="Y293" i="58"/>
  <c r="J295" i="58"/>
  <c r="Y462" i="57"/>
  <c r="X209" i="61"/>
  <c r="J211" i="61"/>
  <c r="J213" i="61" s="1"/>
  <c r="X489" i="59"/>
  <c r="J492" i="59"/>
  <c r="H546" i="61"/>
  <c r="X475" i="61"/>
  <c r="J386" i="59"/>
  <c r="X137" i="60"/>
  <c r="J139" i="60"/>
  <c r="J141" i="60" s="1"/>
  <c r="J540" i="60"/>
  <c r="J415" i="61"/>
  <c r="X462" i="60"/>
  <c r="J465" i="60"/>
  <c r="J467" i="60" s="1"/>
  <c r="J611" i="58"/>
  <c r="J611" i="62"/>
  <c r="X167" i="57"/>
  <c r="J169" i="57"/>
  <c r="F320" i="60"/>
  <c r="J234" i="57"/>
  <c r="X263" i="58"/>
  <c r="J265" i="58"/>
  <c r="J198" i="62"/>
  <c r="Y517" i="60"/>
  <c r="J520" i="60"/>
  <c r="X353" i="56"/>
  <c r="J356" i="56"/>
  <c r="J358" i="56" s="1"/>
  <c r="J276" i="62"/>
  <c r="J526" i="61"/>
  <c r="Y125" i="58"/>
  <c r="J636" i="57"/>
  <c r="J649" i="57"/>
  <c r="J533" i="57"/>
  <c r="J146" i="60"/>
  <c r="J141" i="62"/>
  <c r="J54" i="60"/>
  <c r="J334" i="59"/>
  <c r="G546" i="61"/>
  <c r="X346" i="60"/>
  <c r="J349" i="60"/>
  <c r="J236" i="60"/>
  <c r="J224" i="62"/>
  <c r="J464" i="61"/>
  <c r="J369" i="58"/>
  <c r="Y434" i="60"/>
  <c r="X399" i="62"/>
  <c r="J348" i="61"/>
  <c r="X399" i="61"/>
  <c r="Y281" i="58"/>
  <c r="X293" i="60"/>
  <c r="J295" i="60"/>
  <c r="I469" i="57"/>
  <c r="J469" i="57" s="1"/>
  <c r="J401" i="57"/>
  <c r="J72" i="58"/>
  <c r="J526" i="57"/>
  <c r="Y496" i="56"/>
  <c r="Y475" i="59"/>
  <c r="J355" i="61"/>
  <c r="J92" i="62"/>
  <c r="J96" i="62"/>
  <c r="J151" i="62"/>
  <c r="Y107" i="56"/>
  <c r="J109" i="56"/>
  <c r="J111" i="56" s="1"/>
  <c r="J270" i="59"/>
  <c r="X462" i="62"/>
  <c r="J465" i="62"/>
  <c r="X113" i="57"/>
  <c r="J115" i="57"/>
  <c r="J117" i="57" s="1"/>
  <c r="J206" i="62"/>
  <c r="J484" i="58"/>
  <c r="J599" i="56"/>
  <c r="J600" i="56" s="1"/>
  <c r="E600" i="56"/>
  <c r="X203" i="59"/>
  <c r="J205" i="59"/>
  <c r="J207" i="59" s="1"/>
  <c r="X125" i="58"/>
  <c r="J127" i="58"/>
  <c r="J300" i="61"/>
  <c r="X353" i="58"/>
  <c r="J356" i="58"/>
  <c r="J162" i="56"/>
  <c r="J116" i="56"/>
  <c r="J37" i="57"/>
  <c r="J39" i="57" s="1"/>
  <c r="J36" i="57"/>
  <c r="Y17" i="59"/>
  <c r="Y496" i="57"/>
  <c r="J415" i="59"/>
  <c r="J422" i="61"/>
  <c r="Y325" i="61"/>
  <c r="J378" i="58"/>
  <c r="J491" i="61"/>
  <c r="J296" i="58"/>
  <c r="Y374" i="60"/>
  <c r="J611" i="60"/>
  <c r="X203" i="57"/>
  <c r="J205" i="57"/>
  <c r="J207" i="57" s="1"/>
  <c r="J57" i="60"/>
  <c r="X113" i="61"/>
  <c r="J115" i="61"/>
  <c r="J117" i="61" s="1"/>
  <c r="J636" i="62"/>
  <c r="I469" i="62"/>
  <c r="J469" i="62" s="1"/>
  <c r="J401" i="62"/>
  <c r="J144" i="60"/>
  <c r="J236" i="59"/>
  <c r="X257" i="57"/>
  <c r="J259" i="57"/>
  <c r="J261" i="57" s="1"/>
  <c r="J151" i="56"/>
  <c r="J222" i="62"/>
  <c r="J415" i="60"/>
  <c r="J465" i="57"/>
  <c r="Y455" i="57"/>
  <c r="X346" i="61"/>
  <c r="J349" i="61"/>
  <c r="J31" i="61"/>
  <c r="J126" i="62"/>
  <c r="J376" i="60"/>
  <c r="X524" i="57"/>
  <c r="J527" i="57"/>
  <c r="J529" i="57" s="1"/>
  <c r="J464" i="57"/>
  <c r="Y524" i="57"/>
  <c r="J365" i="62"/>
  <c r="J272" i="59"/>
  <c r="J204" i="62"/>
  <c r="J138" i="59"/>
  <c r="J599" i="61"/>
  <c r="J600" i="61" s="1"/>
  <c r="E600" i="61"/>
  <c r="J599" i="62"/>
  <c r="J600" i="62" s="1"/>
  <c r="E600" i="62"/>
  <c r="J78" i="62"/>
  <c r="J512" i="58"/>
  <c r="J266" i="60"/>
  <c r="J267" i="60" s="1"/>
  <c r="J158" i="57"/>
  <c r="J348" i="59"/>
  <c r="J199" i="58"/>
  <c r="F320" i="57"/>
  <c r="J49" i="60"/>
  <c r="J48" i="60"/>
  <c r="J464" i="58"/>
  <c r="X245" i="62"/>
  <c r="J247" i="62"/>
  <c r="J260" i="58"/>
  <c r="J390" i="61"/>
  <c r="J120" i="60"/>
  <c r="X325" i="59"/>
  <c r="J533" i="58"/>
  <c r="I604" i="62"/>
  <c r="H604" i="62"/>
  <c r="G604" i="62"/>
  <c r="F604" i="62"/>
  <c r="E604" i="62"/>
  <c r="H604" i="61"/>
  <c r="G604" i="61"/>
  <c r="F604" i="61"/>
  <c r="E604" i="61"/>
  <c r="I604" i="61"/>
  <c r="G604" i="60"/>
  <c r="F604" i="60"/>
  <c r="I604" i="60"/>
  <c r="H604" i="60"/>
  <c r="E604" i="60"/>
  <c r="H604" i="59"/>
  <c r="G604" i="59"/>
  <c r="F604" i="59"/>
  <c r="E604" i="59"/>
  <c r="I604" i="58"/>
  <c r="H604" i="58"/>
  <c r="F604" i="58"/>
  <c r="E604" i="58"/>
  <c r="I604" i="59"/>
  <c r="G604" i="58"/>
  <c r="I604" i="57"/>
  <c r="H604" i="57"/>
  <c r="G604" i="57"/>
  <c r="F604" i="57"/>
  <c r="F604" i="56"/>
  <c r="E604" i="57"/>
  <c r="E604" i="56"/>
  <c r="H604" i="56"/>
  <c r="I604" i="56"/>
  <c r="G604" i="56"/>
  <c r="J200" i="56"/>
  <c r="J42" i="56"/>
  <c r="Y339" i="59"/>
  <c r="Y197" i="59"/>
  <c r="J199" i="59"/>
  <c r="J201" i="59" s="1"/>
  <c r="X311" i="61"/>
  <c r="J313" i="61"/>
  <c r="J315" i="61" s="1"/>
  <c r="X482" i="59"/>
  <c r="J485" i="59"/>
  <c r="Y448" i="58"/>
  <c r="J240" i="59"/>
  <c r="Y339" i="61"/>
  <c r="J505" i="62"/>
  <c r="J376" i="56"/>
  <c r="J144" i="61"/>
  <c r="J92" i="59"/>
  <c r="J66" i="61"/>
  <c r="J376" i="58"/>
  <c r="J19" i="59"/>
  <c r="X53" i="58"/>
  <c r="J138" i="57"/>
  <c r="J258" i="56"/>
  <c r="Y482" i="60"/>
  <c r="X167" i="60"/>
  <c r="J169" i="60"/>
  <c r="J171" i="60" s="1"/>
  <c r="J150" i="60"/>
  <c r="X191" i="60"/>
  <c r="J193" i="60"/>
  <c r="I318" i="58"/>
  <c r="J66" i="58"/>
  <c r="J429" i="57"/>
  <c r="J526" i="58"/>
  <c r="Y448" i="59"/>
  <c r="J611" i="56"/>
  <c r="X263" i="56"/>
  <c r="J265" i="56"/>
  <c r="J128" i="59"/>
  <c r="J270" i="60"/>
  <c r="J120" i="57"/>
  <c r="X531" i="56"/>
  <c r="J534" i="56"/>
  <c r="J464" i="56"/>
  <c r="Y413" i="56"/>
  <c r="J520" i="57"/>
  <c r="J522" i="57" s="1"/>
  <c r="Y406" i="59"/>
  <c r="Y143" i="56"/>
  <c r="J145" i="56"/>
  <c r="J519" i="61"/>
  <c r="J505" i="60"/>
  <c r="Y406" i="56"/>
  <c r="J32" i="60"/>
  <c r="J498" i="58"/>
  <c r="J636" i="59"/>
  <c r="G470" i="56"/>
  <c r="I545" i="60"/>
  <c r="J545" i="60" s="1"/>
  <c r="X434" i="60"/>
  <c r="J437" i="60"/>
  <c r="I469" i="58"/>
  <c r="J469" i="58" s="1"/>
  <c r="J401" i="58"/>
  <c r="J163" i="62"/>
  <c r="J165" i="62" s="1"/>
  <c r="J234" i="59"/>
  <c r="J121" i="62"/>
  <c r="Y221" i="61"/>
  <c r="J223" i="61"/>
  <c r="J294" i="58"/>
  <c r="J38" i="62"/>
  <c r="X185" i="59"/>
  <c r="J187" i="59"/>
  <c r="J189" i="59" s="1"/>
  <c r="J252" i="57"/>
  <c r="X448" i="61"/>
  <c r="J451" i="61"/>
  <c r="J453" i="61" s="1"/>
  <c r="J174" i="57"/>
  <c r="J390" i="58"/>
  <c r="X41" i="61"/>
  <c r="J43" i="61"/>
  <c r="Y482" i="56"/>
  <c r="X374" i="60"/>
  <c r="J377" i="60"/>
  <c r="J505" i="58"/>
  <c r="J72" i="61"/>
  <c r="X388" i="59"/>
  <c r="J391" i="59"/>
  <c r="J393" i="59" s="1"/>
  <c r="J540" i="62"/>
  <c r="X155" i="62"/>
  <c r="J157" i="62"/>
  <c r="J159" i="62" s="1"/>
  <c r="Y367" i="57"/>
  <c r="J90" i="57"/>
  <c r="Y346" i="58"/>
  <c r="J484" i="56"/>
  <c r="Y155" i="61"/>
  <c r="G396" i="62"/>
  <c r="Y339" i="58"/>
  <c r="J599" i="57"/>
  <c r="J600" i="57" s="1"/>
  <c r="E600" i="57"/>
  <c r="J80" i="62"/>
  <c r="I545" i="62"/>
  <c r="J545" i="62" s="1"/>
  <c r="Y77" i="58"/>
  <c r="X510" i="58"/>
  <c r="J513" i="58"/>
  <c r="J515" i="58" s="1"/>
  <c r="J66" i="60"/>
  <c r="Y263" i="60"/>
  <c r="J156" i="57"/>
  <c r="X399" i="60"/>
  <c r="Y209" i="57"/>
  <c r="J36" i="56"/>
  <c r="J282" i="56"/>
  <c r="J50" i="60"/>
  <c r="G319" i="58"/>
  <c r="J20" i="62"/>
  <c r="J216" i="57"/>
  <c r="X215" i="62"/>
  <c r="J217" i="62"/>
  <c r="J75" i="57"/>
  <c r="X179" i="59"/>
  <c r="J181" i="59"/>
  <c r="J183" i="59" s="1"/>
  <c r="J491" i="56"/>
  <c r="Y215" i="56"/>
  <c r="J217" i="56"/>
  <c r="Y399" i="60"/>
  <c r="J386" i="61"/>
  <c r="J168" i="56"/>
  <c r="Y420" i="58"/>
  <c r="X95" i="56"/>
  <c r="J97" i="56"/>
  <c r="J99" i="56" s="1"/>
  <c r="X257" i="58"/>
  <c r="J259" i="58"/>
  <c r="J79" i="56"/>
  <c r="J81" i="56" s="1"/>
  <c r="X17" i="62"/>
  <c r="J60" i="62"/>
  <c r="X77" i="61"/>
  <c r="J79" i="61"/>
  <c r="X325" i="62"/>
  <c r="H396" i="62"/>
  <c r="X531" i="62"/>
  <c r="J534" i="62"/>
  <c r="J498" i="57"/>
  <c r="J19" i="56"/>
  <c r="J21" i="56" s="1"/>
  <c r="J152" i="60"/>
  <c r="Y538" i="59"/>
  <c r="X23" i="62"/>
  <c r="J25" i="62"/>
  <c r="J27" i="62" s="1"/>
  <c r="X125" i="56"/>
  <c r="J127" i="56"/>
  <c r="J129" i="56" s="1"/>
  <c r="Y107" i="60"/>
  <c r="J90" i="59"/>
  <c r="J512" i="57"/>
  <c r="X263" i="62"/>
  <c r="J265" i="62"/>
  <c r="G319" i="59"/>
  <c r="G320" i="59" s="1"/>
  <c r="W17" i="59"/>
  <c r="J152" i="59"/>
  <c r="J230" i="56"/>
  <c r="X496" i="62"/>
  <c r="J499" i="62"/>
  <c r="J259" i="56"/>
  <c r="J110" i="61"/>
  <c r="J111" i="61" s="1"/>
  <c r="X149" i="60"/>
  <c r="J151" i="60"/>
  <c r="J68" i="58"/>
  <c r="J218" i="59"/>
  <c r="J162" i="58"/>
  <c r="J348" i="62"/>
  <c r="X346" i="58"/>
  <c r="J349" i="58"/>
  <c r="J351" i="58" s="1"/>
  <c r="J383" i="57"/>
  <c r="X191" i="59"/>
  <c r="J193" i="59"/>
  <c r="J484" i="57"/>
  <c r="J126" i="59"/>
  <c r="X325" i="56"/>
  <c r="X107" i="60"/>
  <c r="J109" i="60"/>
  <c r="J111" i="60" s="1"/>
  <c r="X538" i="59"/>
  <c r="J541" i="59"/>
  <c r="J513" i="60"/>
  <c r="J515" i="60" s="1"/>
  <c r="J30" i="60"/>
  <c r="X496" i="58"/>
  <c r="J499" i="58"/>
  <c r="J501" i="58" s="1"/>
  <c r="J120" i="61"/>
  <c r="Y475" i="60"/>
  <c r="J19" i="58"/>
  <c r="J21" i="58" s="1"/>
  <c r="J376" i="59"/>
  <c r="X287" i="60"/>
  <c r="J289" i="60"/>
  <c r="J291" i="60" s="1"/>
  <c r="J416" i="56"/>
  <c r="J418" i="56" s="1"/>
  <c r="J158" i="61"/>
  <c r="J30" i="58"/>
  <c r="Y413" i="58"/>
  <c r="J104" i="61"/>
  <c r="J187" i="61"/>
  <c r="J36" i="62"/>
  <c r="J512" i="61"/>
  <c r="J224" i="59"/>
  <c r="J408" i="57"/>
  <c r="J392" i="57"/>
  <c r="J393" i="57" s="1"/>
  <c r="Y215" i="61"/>
  <c r="J217" i="61"/>
  <c r="J219" i="61" s="1"/>
  <c r="J423" i="58"/>
  <c r="J425" i="58" s="1"/>
  <c r="X119" i="58"/>
  <c r="J121" i="58"/>
  <c r="J174" i="56"/>
  <c r="Y496" i="60"/>
  <c r="J315" i="56"/>
  <c r="J156" i="58"/>
  <c r="J72" i="59"/>
  <c r="X143" i="62"/>
  <c r="J145" i="62"/>
  <c r="J147" i="62" s="1"/>
  <c r="X71" i="61"/>
  <c r="J73" i="61"/>
  <c r="J75" i="61" s="1"/>
  <c r="J334" i="62"/>
  <c r="G546" i="57"/>
  <c r="I395" i="58"/>
  <c r="J327" i="58"/>
  <c r="X482" i="56"/>
  <c r="J485" i="56"/>
  <c r="J487" i="56" s="1"/>
  <c r="J282" i="58"/>
  <c r="Y191" i="59"/>
  <c r="J519" i="56"/>
  <c r="Y475" i="62"/>
  <c r="X65" i="60"/>
  <c r="J67" i="60"/>
  <c r="J69" i="60" s="1"/>
  <c r="Y311" i="61"/>
  <c r="Y239" i="57"/>
  <c r="J241" i="57"/>
  <c r="X233" i="62"/>
  <c r="J235" i="62"/>
  <c r="J237" i="62" s="1"/>
  <c r="J252" i="59"/>
  <c r="J84" i="59"/>
  <c r="Y496" i="61"/>
  <c r="J98" i="60"/>
  <c r="J477" i="56"/>
  <c r="J170" i="59"/>
  <c r="J200" i="58"/>
  <c r="J266" i="62"/>
  <c r="J276" i="57"/>
  <c r="Y346" i="56"/>
  <c r="J348" i="56"/>
  <c r="F320" i="61"/>
  <c r="J61" i="57"/>
  <c r="J478" i="57"/>
  <c r="J480" i="57" s="1"/>
  <c r="J457" i="61"/>
  <c r="J376" i="62"/>
  <c r="I469" i="60"/>
  <c r="J469" i="60" s="1"/>
  <c r="J198" i="58"/>
  <c r="J170" i="56"/>
  <c r="J505" i="61"/>
  <c r="J252" i="58"/>
  <c r="I395" i="60"/>
  <c r="J302" i="62"/>
  <c r="J62" i="62"/>
  <c r="J228" i="62"/>
  <c r="J66" i="57"/>
  <c r="X427" i="60"/>
  <c r="J430" i="60"/>
  <c r="J432" i="60" s="1"/>
  <c r="J295" i="56"/>
  <c r="X448" i="56"/>
  <c r="J451" i="56"/>
  <c r="J453" i="56" s="1"/>
  <c r="J60" i="59"/>
  <c r="J526" i="56"/>
  <c r="Y367" i="61"/>
  <c r="X339" i="58"/>
  <c r="J342" i="58"/>
  <c r="J150" i="59"/>
  <c r="J229" i="56"/>
  <c r="J228" i="56"/>
  <c r="J104" i="62"/>
  <c r="X47" i="57"/>
  <c r="J49" i="57"/>
  <c r="J264" i="59"/>
  <c r="Y167" i="58"/>
  <c r="J355" i="60"/>
  <c r="J216" i="59"/>
  <c r="Y360" i="57"/>
  <c r="J611" i="57"/>
  <c r="F320" i="62"/>
  <c r="J362" i="60"/>
  <c r="W17" i="61"/>
  <c r="G319" i="61"/>
  <c r="X209" i="60"/>
  <c r="J211" i="60"/>
  <c r="J213" i="60" s="1"/>
  <c r="J230" i="61"/>
  <c r="J288" i="56"/>
  <c r="X381" i="60"/>
  <c r="J384" i="60"/>
  <c r="J386" i="60" s="1"/>
  <c r="X119" i="61"/>
  <c r="J121" i="61"/>
  <c r="J123" i="61" s="1"/>
  <c r="J636" i="60"/>
  <c r="J649" i="58"/>
  <c r="J649" i="59"/>
  <c r="J649" i="62"/>
  <c r="J189" i="62"/>
  <c r="Y427" i="60"/>
  <c r="J170" i="57"/>
  <c r="Y125" i="57"/>
  <c r="J127" i="57"/>
  <c r="J129" i="57" s="1"/>
  <c r="J314" i="62"/>
  <c r="J78" i="60"/>
  <c r="J512" i="60"/>
  <c r="J222" i="59"/>
  <c r="Y388" i="57"/>
  <c r="X113" i="60"/>
  <c r="J115" i="60"/>
  <c r="J117" i="60" s="1"/>
  <c r="J408" i="56"/>
  <c r="J270" i="62"/>
  <c r="Y23" i="59"/>
  <c r="J25" i="59"/>
  <c r="J27" i="59" s="1"/>
  <c r="J138" i="56"/>
  <c r="J246" i="61"/>
  <c r="Y203" i="57"/>
  <c r="J306" i="57"/>
  <c r="J282" i="62"/>
  <c r="X71" i="59"/>
  <c r="J73" i="59"/>
  <c r="J75" i="59" s="1"/>
  <c r="I469" i="59"/>
  <c r="J469" i="59" s="1"/>
  <c r="J443" i="58"/>
  <c r="J429" i="59"/>
  <c r="J348" i="57"/>
  <c r="X281" i="58"/>
  <c r="J283" i="58"/>
  <c r="J285" i="58" s="1"/>
  <c r="J98" i="61"/>
  <c r="J240" i="58"/>
  <c r="J540" i="58"/>
  <c r="J599" i="59"/>
  <c r="J600" i="59" s="1"/>
  <c r="E600" i="59"/>
  <c r="W17" i="62"/>
  <c r="G319" i="62"/>
  <c r="J252" i="60"/>
  <c r="J264" i="60"/>
  <c r="J306" i="61"/>
  <c r="X251" i="59"/>
  <c r="J253" i="59"/>
  <c r="J97" i="60"/>
  <c r="J96" i="60"/>
  <c r="J90" i="61"/>
  <c r="J62" i="57"/>
  <c r="X475" i="56"/>
  <c r="J478" i="56"/>
  <c r="J168" i="59"/>
  <c r="J182" i="60"/>
  <c r="F612" i="62"/>
  <c r="F613" i="62" s="1"/>
  <c r="E612" i="62"/>
  <c r="E613" i="62" s="1"/>
  <c r="C612" i="62"/>
  <c r="I612" i="62"/>
  <c r="I613" i="62" s="1"/>
  <c r="H612" i="62"/>
  <c r="H613" i="62" s="1"/>
  <c r="G612" i="62"/>
  <c r="G613" i="62" s="1"/>
  <c r="F612" i="61"/>
  <c r="F613" i="61" s="1"/>
  <c r="E612" i="61"/>
  <c r="C612" i="61"/>
  <c r="H612" i="61"/>
  <c r="H613" i="61" s="1"/>
  <c r="I612" i="61"/>
  <c r="I613" i="61" s="1"/>
  <c r="G612" i="61"/>
  <c r="G613" i="61" s="1"/>
  <c r="E612" i="60"/>
  <c r="E613" i="60" s="1"/>
  <c r="C612" i="60"/>
  <c r="I612" i="60"/>
  <c r="I613" i="60" s="1"/>
  <c r="H612" i="60"/>
  <c r="H613" i="60" s="1"/>
  <c r="G612" i="60"/>
  <c r="G613" i="60" s="1"/>
  <c r="F612" i="60"/>
  <c r="F613" i="60" s="1"/>
  <c r="F612" i="59"/>
  <c r="F613" i="59" s="1"/>
  <c r="I612" i="59"/>
  <c r="I613" i="59" s="1"/>
  <c r="H612" i="59"/>
  <c r="H613" i="59" s="1"/>
  <c r="G612" i="59"/>
  <c r="G613" i="59" s="1"/>
  <c r="E612" i="59"/>
  <c r="F612" i="58"/>
  <c r="F613" i="58" s="1"/>
  <c r="E612" i="58"/>
  <c r="I612" i="58"/>
  <c r="I613" i="58" s="1"/>
  <c r="C612" i="59"/>
  <c r="H612" i="58"/>
  <c r="H613" i="58" s="1"/>
  <c r="H612" i="57"/>
  <c r="H613" i="57" s="1"/>
  <c r="G612" i="57"/>
  <c r="G613" i="57" s="1"/>
  <c r="F612" i="57"/>
  <c r="F613" i="57" s="1"/>
  <c r="E612" i="57"/>
  <c r="C612" i="57"/>
  <c r="C612" i="58"/>
  <c r="C612" i="56"/>
  <c r="I612" i="57"/>
  <c r="I613" i="57" s="1"/>
  <c r="I612" i="56"/>
  <c r="I613" i="56" s="1"/>
  <c r="H612" i="56"/>
  <c r="H613" i="56" s="1"/>
  <c r="G612" i="58"/>
  <c r="G613" i="58" s="1"/>
  <c r="F612" i="56"/>
  <c r="F613" i="56" s="1"/>
  <c r="E612" i="56"/>
  <c r="G612" i="56"/>
  <c r="G613" i="56" s="1"/>
  <c r="J198" i="56"/>
  <c r="X107" i="58"/>
  <c r="J109" i="58"/>
  <c r="X524" i="60"/>
  <c r="J527" i="60"/>
  <c r="J529" i="60" s="1"/>
  <c r="X406" i="59"/>
  <c r="J409" i="59"/>
  <c r="J132" i="59"/>
  <c r="J242" i="59"/>
  <c r="J205" i="60"/>
  <c r="J207" i="60" s="1"/>
  <c r="J429" i="58"/>
  <c r="J344" i="59"/>
  <c r="X179" i="57"/>
  <c r="J181" i="57"/>
  <c r="J183" i="57" s="1"/>
  <c r="X251" i="58"/>
  <c r="J253" i="58"/>
  <c r="J255" i="58" s="1"/>
  <c r="Y325" i="60"/>
  <c r="X293" i="59"/>
  <c r="J295" i="59"/>
  <c r="J297" i="59" s="1"/>
  <c r="X275" i="60"/>
  <c r="J277" i="60"/>
  <c r="J230" i="62"/>
  <c r="Y203" i="56"/>
  <c r="J205" i="56"/>
  <c r="J207" i="56" s="1"/>
  <c r="J144" i="58"/>
  <c r="Y496" i="58"/>
  <c r="J422" i="62"/>
  <c r="F320" i="59"/>
  <c r="J62" i="59"/>
  <c r="J50" i="61"/>
  <c r="J278" i="60"/>
  <c r="Y275" i="60"/>
  <c r="J224" i="60"/>
  <c r="J266" i="59"/>
  <c r="J170" i="58"/>
  <c r="J371" i="61"/>
  <c r="J272" i="58"/>
  <c r="J611" i="61"/>
  <c r="J415" i="62"/>
  <c r="J491" i="58"/>
  <c r="J108" i="61"/>
  <c r="J260" i="56"/>
  <c r="Y346" i="60"/>
  <c r="X101" i="61"/>
  <c r="J103" i="61"/>
  <c r="X475" i="62"/>
  <c r="J369" i="61"/>
  <c r="J228" i="61"/>
  <c r="J270" i="61"/>
  <c r="Y441" i="57"/>
  <c r="J649" i="56"/>
  <c r="Y517" i="56"/>
  <c r="Y381" i="59"/>
  <c r="Y360" i="62"/>
  <c r="J117" i="62"/>
  <c r="X293" i="62"/>
  <c r="J295" i="62"/>
  <c r="J505" i="59"/>
  <c r="Y489" i="62"/>
  <c r="J492" i="62"/>
  <c r="Y524" i="60"/>
  <c r="J341" i="61"/>
  <c r="J312" i="62"/>
  <c r="X161" i="60"/>
  <c r="J163" i="60"/>
  <c r="J80" i="60"/>
  <c r="Y293" i="60"/>
  <c r="J156" i="56"/>
  <c r="J146" i="57"/>
  <c r="X77" i="58"/>
  <c r="J79" i="58"/>
  <c r="J422" i="57"/>
  <c r="X406" i="56"/>
  <c r="J409" i="56"/>
  <c r="J411" i="56" s="1"/>
  <c r="J85" i="58"/>
  <c r="J362" i="57"/>
  <c r="J272" i="62"/>
  <c r="Y293" i="59"/>
  <c r="J457" i="58"/>
  <c r="X245" i="61"/>
  <c r="J247" i="61"/>
  <c r="J249" i="61" s="1"/>
  <c r="J60" i="58"/>
  <c r="J308" i="57"/>
  <c r="J284" i="62"/>
  <c r="Y251" i="60"/>
  <c r="G470" i="57"/>
  <c r="J369" i="62"/>
  <c r="J312" i="58"/>
  <c r="I318" i="60"/>
  <c r="J318" i="60" s="1"/>
  <c r="J18" i="60"/>
  <c r="J42" i="60"/>
  <c r="J258" i="61"/>
  <c r="I469" i="61"/>
  <c r="J469" i="61" s="1"/>
  <c r="J401" i="61"/>
  <c r="J436" i="59"/>
  <c r="Y434" i="61"/>
  <c r="J96" i="61"/>
  <c r="J230" i="59"/>
  <c r="X251" i="60"/>
  <c r="J253" i="60"/>
  <c r="G319" i="56"/>
  <c r="Y517" i="57"/>
  <c r="Y71" i="57"/>
  <c r="J450" i="59"/>
  <c r="X95" i="59"/>
  <c r="J97" i="59"/>
  <c r="J99" i="59" s="1"/>
  <c r="X65" i="59"/>
  <c r="J67" i="59"/>
  <c r="J69" i="59" s="1"/>
  <c r="J132" i="57"/>
  <c r="Y427" i="61"/>
  <c r="J307" i="56"/>
  <c r="J309" i="56" s="1"/>
  <c r="J116" i="59"/>
  <c r="J92" i="61"/>
  <c r="J415" i="57"/>
  <c r="Y482" i="59"/>
  <c r="J84" i="60"/>
  <c r="J200" i="60"/>
  <c r="J201" i="60" s="1"/>
  <c r="J278" i="58"/>
  <c r="E604" i="25"/>
  <c r="I604" i="25"/>
  <c r="H604" i="25"/>
  <c r="G604" i="25"/>
  <c r="F604" i="25"/>
  <c r="L651" i="55"/>
  <c r="E650" i="25"/>
  <c r="C650" i="25"/>
  <c r="I650" i="25"/>
  <c r="H650" i="25"/>
  <c r="G650" i="25"/>
  <c r="F650" i="25"/>
  <c r="L638" i="55"/>
  <c r="F637" i="25"/>
  <c r="E637" i="25"/>
  <c r="C637" i="25"/>
  <c r="I641" i="25"/>
  <c r="H641" i="25"/>
  <c r="G641" i="25"/>
  <c r="I637" i="25"/>
  <c r="F641" i="25"/>
  <c r="H637" i="25"/>
  <c r="E641" i="25"/>
  <c r="G637" i="25"/>
  <c r="L613" i="55"/>
  <c r="I612" i="25"/>
  <c r="H612" i="25"/>
  <c r="G612" i="25"/>
  <c r="F612" i="25"/>
  <c r="E612" i="25"/>
  <c r="C612" i="25"/>
  <c r="E575" i="55"/>
  <c r="E744" i="55" s="1"/>
  <c r="H14" i="21"/>
  <c r="J439" i="60" l="1"/>
  <c r="J255" i="60"/>
  <c r="J219" i="62"/>
  <c r="J225" i="61"/>
  <c r="J480" i="56"/>
  <c r="J536" i="62"/>
  <c r="J45" i="61"/>
  <c r="J159" i="56"/>
  <c r="J467" i="57"/>
  <c r="J33" i="57"/>
  <c r="J81" i="58"/>
  <c r="J195" i="59"/>
  <c r="J267" i="56"/>
  <c r="J195" i="60"/>
  <c r="J480" i="61"/>
  <c r="J219" i="56"/>
  <c r="J243" i="57"/>
  <c r="J147" i="56"/>
  <c r="J21" i="59"/>
  <c r="J285" i="57"/>
  <c r="J129" i="58"/>
  <c r="J351" i="60"/>
  <c r="J372" i="60"/>
  <c r="J261" i="62"/>
  <c r="J255" i="59"/>
  <c r="J111" i="58"/>
  <c r="J522" i="60"/>
  <c r="J330" i="56"/>
  <c r="J365" i="59"/>
  <c r="J33" i="61"/>
  <c r="J81" i="61"/>
  <c r="J480" i="58"/>
  <c r="J379" i="60"/>
  <c r="J351" i="61"/>
  <c r="J358" i="58"/>
  <c r="J480" i="62"/>
  <c r="J33" i="62"/>
  <c r="J494" i="62"/>
  <c r="J372" i="57"/>
  <c r="J303" i="58"/>
  <c r="J536" i="60"/>
  <c r="J171" i="62"/>
  <c r="J153" i="57"/>
  <c r="J57" i="59"/>
  <c r="J165" i="60"/>
  <c r="J225" i="57"/>
  <c r="J267" i="58"/>
  <c r="J87" i="58"/>
  <c r="J153" i="56"/>
  <c r="J171" i="58"/>
  <c r="J51" i="57"/>
  <c r="J297" i="56"/>
  <c r="J123" i="62"/>
  <c r="J249" i="62"/>
  <c r="J285" i="61"/>
  <c r="J57" i="57"/>
  <c r="J344" i="56"/>
  <c r="J171" i="61"/>
  <c r="J297" i="62"/>
  <c r="J297" i="60"/>
  <c r="J411" i="59"/>
  <c r="J189" i="61"/>
  <c r="J439" i="56"/>
  <c r="J111" i="57"/>
  <c r="J386" i="56"/>
  <c r="J93" i="58"/>
  <c r="J51" i="62"/>
  <c r="J446" i="57"/>
  <c r="J351" i="57"/>
  <c r="J237" i="58"/>
  <c r="J344" i="58"/>
  <c r="J543" i="59"/>
  <c r="J536" i="56"/>
  <c r="J501" i="62"/>
  <c r="J153" i="62"/>
  <c r="J51" i="59"/>
  <c r="J195" i="57"/>
  <c r="J522" i="62"/>
  <c r="J494" i="59"/>
  <c r="J57" i="62"/>
  <c r="J487" i="59"/>
  <c r="J467" i="62"/>
  <c r="I574" i="55"/>
  <c r="J123" i="58"/>
  <c r="H470" i="59"/>
  <c r="J27" i="60"/>
  <c r="J67" i="62"/>
  <c r="J69" i="62" s="1"/>
  <c r="Y65" i="62"/>
  <c r="J19" i="62"/>
  <c r="J21" i="62" s="1"/>
  <c r="Y47" i="60"/>
  <c r="J43" i="58"/>
  <c r="J45" i="58" s="1"/>
  <c r="Y269" i="58"/>
  <c r="I614" i="62"/>
  <c r="H546" i="62"/>
  <c r="J37" i="61"/>
  <c r="J39" i="61" s="1"/>
  <c r="Y35" i="61"/>
  <c r="J241" i="61"/>
  <c r="J243" i="61" s="1"/>
  <c r="Y239" i="61"/>
  <c r="H614" i="60"/>
  <c r="G614" i="60"/>
  <c r="H546" i="59"/>
  <c r="H470" i="58"/>
  <c r="J261" i="58"/>
  <c r="F614" i="57"/>
  <c r="J63" i="57"/>
  <c r="J231" i="56"/>
  <c r="G652" i="56"/>
  <c r="J247" i="56"/>
  <c r="J249" i="56" s="1"/>
  <c r="Y245" i="56"/>
  <c r="Y113" i="56"/>
  <c r="H470" i="56"/>
  <c r="I652" i="56"/>
  <c r="H396" i="56"/>
  <c r="H546" i="56"/>
  <c r="J534" i="59"/>
  <c r="J536" i="59" s="1"/>
  <c r="Y531" i="59"/>
  <c r="J506" i="56"/>
  <c r="J508" i="56" s="1"/>
  <c r="Y503" i="56"/>
  <c r="H396" i="58"/>
  <c r="E652" i="58"/>
  <c r="F614" i="60"/>
  <c r="H652" i="58"/>
  <c r="I614" i="60"/>
  <c r="H652" i="60"/>
  <c r="J63" i="61"/>
  <c r="J105" i="61"/>
  <c r="J99" i="60"/>
  <c r="G652" i="61"/>
  <c r="F652" i="56"/>
  <c r="Y227" i="60"/>
  <c r="J229" i="60"/>
  <c r="J231" i="60" s="1"/>
  <c r="I614" i="56"/>
  <c r="E614" i="60"/>
  <c r="J650" i="56"/>
  <c r="J651" i="56" s="1"/>
  <c r="J650" i="62"/>
  <c r="J651" i="62" s="1"/>
  <c r="E652" i="57"/>
  <c r="I652" i="59"/>
  <c r="H546" i="57"/>
  <c r="H652" i="61"/>
  <c r="F652" i="58"/>
  <c r="I614" i="59"/>
  <c r="J297" i="58"/>
  <c r="J637" i="59"/>
  <c r="J638" i="59" s="1"/>
  <c r="J650" i="58"/>
  <c r="J651" i="58" s="1"/>
  <c r="F652" i="60"/>
  <c r="I652" i="60"/>
  <c r="J637" i="62"/>
  <c r="J638" i="62" s="1"/>
  <c r="F614" i="58"/>
  <c r="H546" i="60"/>
  <c r="E651" i="56"/>
  <c r="E652" i="56" s="1"/>
  <c r="J612" i="56"/>
  <c r="J613" i="56" s="1"/>
  <c r="J612" i="58"/>
  <c r="J613" i="58" s="1"/>
  <c r="J153" i="60"/>
  <c r="J344" i="61"/>
  <c r="H319" i="59"/>
  <c r="H320" i="59" s="1"/>
  <c r="J279" i="60"/>
  <c r="E651" i="62"/>
  <c r="H396" i="57"/>
  <c r="G652" i="60"/>
  <c r="E652" i="60"/>
  <c r="G652" i="58"/>
  <c r="H652" i="62"/>
  <c r="H614" i="62"/>
  <c r="G614" i="57"/>
  <c r="G614" i="61"/>
  <c r="Y269" i="61"/>
  <c r="J271" i="61"/>
  <c r="J273" i="61" s="1"/>
  <c r="Y137" i="56"/>
  <c r="J139" i="56"/>
  <c r="J141" i="56" s="1"/>
  <c r="Y420" i="57"/>
  <c r="J423" i="57"/>
  <c r="J425" i="57" s="1"/>
  <c r="J612" i="57"/>
  <c r="J613" i="57" s="1"/>
  <c r="J612" i="61"/>
  <c r="J613" i="61" s="1"/>
  <c r="Y305" i="61"/>
  <c r="J307" i="61"/>
  <c r="J309" i="61" s="1"/>
  <c r="Y281" i="62"/>
  <c r="J283" i="62"/>
  <c r="J285" i="62" s="1"/>
  <c r="Y524" i="56"/>
  <c r="J527" i="56"/>
  <c r="J529" i="56" s="1"/>
  <c r="Y275" i="57"/>
  <c r="J277" i="57"/>
  <c r="J279" i="57" s="1"/>
  <c r="Y406" i="57"/>
  <c r="J409" i="57"/>
  <c r="J411" i="57" s="1"/>
  <c r="Y125" i="59"/>
  <c r="J127" i="59"/>
  <c r="J129" i="59" s="1"/>
  <c r="Y346" i="62"/>
  <c r="J349" i="62"/>
  <c r="J351" i="62" s="1"/>
  <c r="J267" i="62"/>
  <c r="H319" i="56"/>
  <c r="X17" i="56"/>
  <c r="Y215" i="57"/>
  <c r="J217" i="57"/>
  <c r="J219" i="57" s="1"/>
  <c r="Y388" i="58"/>
  <c r="J391" i="58"/>
  <c r="J393" i="58" s="1"/>
  <c r="Y251" i="57"/>
  <c r="J253" i="57"/>
  <c r="J255" i="57" s="1"/>
  <c r="I652" i="62"/>
  <c r="Y65" i="58"/>
  <c r="J67" i="58"/>
  <c r="J69" i="58" s="1"/>
  <c r="Y137" i="59"/>
  <c r="J139" i="59"/>
  <c r="J141" i="59" s="1"/>
  <c r="Y125" i="62"/>
  <c r="J127" i="62"/>
  <c r="J129" i="62" s="1"/>
  <c r="Y399" i="62"/>
  <c r="I614" i="57"/>
  <c r="Y71" i="58"/>
  <c r="J73" i="58"/>
  <c r="J75" i="58" s="1"/>
  <c r="Y531" i="57"/>
  <c r="J534" i="57"/>
  <c r="J536" i="57" s="1"/>
  <c r="H396" i="60"/>
  <c r="Y89" i="60"/>
  <c r="J91" i="60"/>
  <c r="J93" i="60" s="1"/>
  <c r="J637" i="61"/>
  <c r="J638" i="61" s="1"/>
  <c r="H319" i="57"/>
  <c r="X29" i="57"/>
  <c r="J183" i="60"/>
  <c r="Y89" i="62"/>
  <c r="J91" i="62"/>
  <c r="J93" i="62" s="1"/>
  <c r="Y71" i="62"/>
  <c r="J73" i="62"/>
  <c r="J75" i="62" s="1"/>
  <c r="H614" i="58"/>
  <c r="Y23" i="61"/>
  <c r="J25" i="61"/>
  <c r="J27" i="61" s="1"/>
  <c r="Y475" i="56"/>
  <c r="Y179" i="56"/>
  <c r="J181" i="56"/>
  <c r="J183" i="56" s="1"/>
  <c r="Y35" i="60"/>
  <c r="J37" i="60"/>
  <c r="J39" i="60" s="1"/>
  <c r="E638" i="61"/>
  <c r="E652" i="61" s="1"/>
  <c r="H652" i="57"/>
  <c r="E613" i="57"/>
  <c r="E614" i="57" s="1"/>
  <c r="Y287" i="57"/>
  <c r="J289" i="57"/>
  <c r="J291" i="57" s="1"/>
  <c r="Y353" i="57"/>
  <c r="J356" i="57"/>
  <c r="J358" i="57" s="1"/>
  <c r="Y131" i="56"/>
  <c r="J133" i="56"/>
  <c r="J135" i="56" s="1"/>
  <c r="J650" i="59"/>
  <c r="J651" i="59" s="1"/>
  <c r="J612" i="59"/>
  <c r="J613" i="59" s="1"/>
  <c r="Y89" i="61"/>
  <c r="J91" i="61"/>
  <c r="J93" i="61" s="1"/>
  <c r="Y441" i="58"/>
  <c r="J444" i="58"/>
  <c r="J446" i="58" s="1"/>
  <c r="Y221" i="59"/>
  <c r="J223" i="59"/>
  <c r="J225" i="59" s="1"/>
  <c r="G320" i="61"/>
  <c r="E613" i="56"/>
  <c r="E614" i="56" s="1"/>
  <c r="Y149" i="59"/>
  <c r="J151" i="59"/>
  <c r="J153" i="59" s="1"/>
  <c r="Y227" i="62"/>
  <c r="J229" i="62"/>
  <c r="J231" i="62" s="1"/>
  <c r="Y374" i="62"/>
  <c r="J377" i="62"/>
  <c r="J379" i="62" s="1"/>
  <c r="Y332" i="62"/>
  <c r="J335" i="62"/>
  <c r="J337" i="62" s="1"/>
  <c r="Y155" i="58"/>
  <c r="J157" i="58"/>
  <c r="J159" i="58" s="1"/>
  <c r="J37" i="56"/>
  <c r="J39" i="56" s="1"/>
  <c r="G614" i="59"/>
  <c r="Y89" i="57"/>
  <c r="J91" i="57"/>
  <c r="J93" i="57" s="1"/>
  <c r="Y399" i="58"/>
  <c r="Y503" i="60"/>
  <c r="J506" i="60"/>
  <c r="J508" i="60" s="1"/>
  <c r="J318" i="58"/>
  <c r="Y374" i="58"/>
  <c r="J377" i="58"/>
  <c r="J379" i="58" s="1"/>
  <c r="Y41" i="56"/>
  <c r="J43" i="56"/>
  <c r="J45" i="56" s="1"/>
  <c r="Y531" i="58"/>
  <c r="J534" i="58"/>
  <c r="J536" i="58" s="1"/>
  <c r="J201" i="58"/>
  <c r="J395" i="60"/>
  <c r="Y161" i="56"/>
  <c r="J163" i="56"/>
  <c r="J165" i="56" s="1"/>
  <c r="Y353" i="61"/>
  <c r="J356" i="61"/>
  <c r="J358" i="61" s="1"/>
  <c r="Y325" i="59"/>
  <c r="J328" i="59"/>
  <c r="J330" i="59" s="1"/>
  <c r="Y227" i="59"/>
  <c r="J229" i="59"/>
  <c r="J231" i="59" s="1"/>
  <c r="I614" i="58"/>
  <c r="Y441" i="62"/>
  <c r="J444" i="62"/>
  <c r="J446" i="62" s="1"/>
  <c r="X41" i="60"/>
  <c r="H319" i="60"/>
  <c r="J225" i="60"/>
  <c r="G320" i="57"/>
  <c r="Y531" i="61"/>
  <c r="J534" i="61"/>
  <c r="J536" i="61" s="1"/>
  <c r="Y227" i="61"/>
  <c r="J229" i="61"/>
  <c r="J231" i="61" s="1"/>
  <c r="Y131" i="59"/>
  <c r="J133" i="59"/>
  <c r="J135" i="59" s="1"/>
  <c r="Y167" i="59"/>
  <c r="J169" i="59"/>
  <c r="J171" i="59" s="1"/>
  <c r="Y538" i="58"/>
  <c r="J541" i="58"/>
  <c r="J543" i="58" s="1"/>
  <c r="Y305" i="57"/>
  <c r="J307" i="57"/>
  <c r="J309" i="57" s="1"/>
  <c r="Y263" i="59"/>
  <c r="J265" i="59"/>
  <c r="J267" i="59" s="1"/>
  <c r="Y59" i="59"/>
  <c r="J61" i="59"/>
  <c r="J63" i="59" s="1"/>
  <c r="Y482" i="57"/>
  <c r="J485" i="57"/>
  <c r="J487" i="57" s="1"/>
  <c r="Y161" i="58"/>
  <c r="J163" i="58"/>
  <c r="J165" i="58" s="1"/>
  <c r="G320" i="58"/>
  <c r="H614" i="59"/>
  <c r="Y173" i="57"/>
  <c r="J175" i="57"/>
  <c r="J177" i="57" s="1"/>
  <c r="Y143" i="61"/>
  <c r="J145" i="61"/>
  <c r="J147" i="61" s="1"/>
  <c r="Y239" i="59"/>
  <c r="J241" i="59"/>
  <c r="J243" i="59" s="1"/>
  <c r="Y77" i="62"/>
  <c r="J79" i="62"/>
  <c r="J81" i="62" s="1"/>
  <c r="X29" i="61"/>
  <c r="H319" i="61"/>
  <c r="H470" i="61"/>
  <c r="Y367" i="58"/>
  <c r="J370" i="58"/>
  <c r="J372" i="58" s="1"/>
  <c r="Y332" i="59"/>
  <c r="J335" i="59"/>
  <c r="J337" i="59" s="1"/>
  <c r="J318" i="61"/>
  <c r="J637" i="56"/>
  <c r="J638" i="56" s="1"/>
  <c r="Y71" i="60"/>
  <c r="J73" i="60"/>
  <c r="J75" i="60" s="1"/>
  <c r="J117" i="56"/>
  <c r="J377" i="57"/>
  <c r="J379" i="57" s="1"/>
  <c r="Y538" i="61"/>
  <c r="J541" i="61"/>
  <c r="J543" i="61" s="1"/>
  <c r="J395" i="59"/>
  <c r="Y125" i="60"/>
  <c r="J127" i="60"/>
  <c r="J129" i="60" s="1"/>
  <c r="Y47" i="61"/>
  <c r="J49" i="61"/>
  <c r="J51" i="61" s="1"/>
  <c r="Y305" i="62"/>
  <c r="J307" i="62"/>
  <c r="J309" i="62" s="1"/>
  <c r="I652" i="61"/>
  <c r="J402" i="58"/>
  <c r="J404" i="58" s="1"/>
  <c r="Y427" i="58"/>
  <c r="J430" i="58"/>
  <c r="J432" i="58" s="1"/>
  <c r="J612" i="60"/>
  <c r="J613" i="60" s="1"/>
  <c r="G320" i="62"/>
  <c r="Y399" i="59"/>
  <c r="J402" i="59"/>
  <c r="J404" i="59" s="1"/>
  <c r="Y269" i="62"/>
  <c r="J271" i="62"/>
  <c r="J273" i="62" s="1"/>
  <c r="Y503" i="61"/>
  <c r="J506" i="61"/>
  <c r="J508" i="61" s="1"/>
  <c r="Y455" i="61"/>
  <c r="J458" i="61"/>
  <c r="J460" i="61" s="1"/>
  <c r="Y95" i="60"/>
  <c r="Y325" i="58"/>
  <c r="J328" i="58"/>
  <c r="J330" i="58" s="1"/>
  <c r="Y29" i="60"/>
  <c r="J31" i="60"/>
  <c r="J33" i="60" s="1"/>
  <c r="Y227" i="56"/>
  <c r="Y510" i="57"/>
  <c r="J513" i="57"/>
  <c r="J515" i="57" s="1"/>
  <c r="Y167" i="56"/>
  <c r="J169" i="56"/>
  <c r="J171" i="56" s="1"/>
  <c r="F614" i="59"/>
  <c r="Y233" i="59"/>
  <c r="J235" i="59"/>
  <c r="J237" i="59" s="1"/>
  <c r="I652" i="58"/>
  <c r="Y517" i="61"/>
  <c r="J520" i="61"/>
  <c r="J522" i="61" s="1"/>
  <c r="H396" i="59"/>
  <c r="Y346" i="59"/>
  <c r="J349" i="59"/>
  <c r="J351" i="59" s="1"/>
  <c r="Y203" i="62"/>
  <c r="J205" i="62"/>
  <c r="J207" i="62" s="1"/>
  <c r="Y413" i="60"/>
  <c r="I470" i="60"/>
  <c r="J416" i="60"/>
  <c r="J418" i="60" s="1"/>
  <c r="H614" i="61"/>
  <c r="Y482" i="58"/>
  <c r="J485" i="58"/>
  <c r="J487" i="58" s="1"/>
  <c r="Y399" i="57"/>
  <c r="J402" i="57"/>
  <c r="J404" i="57" s="1"/>
  <c r="Y233" i="57"/>
  <c r="J235" i="57"/>
  <c r="J237" i="57" s="1"/>
  <c r="Y413" i="61"/>
  <c r="J416" i="61"/>
  <c r="J418" i="61" s="1"/>
  <c r="Y59" i="61"/>
  <c r="J19" i="61"/>
  <c r="J21" i="61" s="1"/>
  <c r="Y374" i="61"/>
  <c r="J377" i="61"/>
  <c r="J379" i="61" s="1"/>
  <c r="Y137" i="58"/>
  <c r="J139" i="58"/>
  <c r="J141" i="58" s="1"/>
  <c r="F614" i="56"/>
  <c r="Y41" i="59"/>
  <c r="J43" i="59"/>
  <c r="J45" i="59" s="1"/>
  <c r="Y399" i="56"/>
  <c r="J402" i="56"/>
  <c r="J404" i="56" s="1"/>
  <c r="Y173" i="58"/>
  <c r="J175" i="58"/>
  <c r="J177" i="58" s="1"/>
  <c r="J279" i="58"/>
  <c r="Y448" i="57"/>
  <c r="J451" i="57"/>
  <c r="J453" i="57" s="1"/>
  <c r="Y434" i="58"/>
  <c r="J437" i="58"/>
  <c r="J439" i="58" s="1"/>
  <c r="J372" i="61"/>
  <c r="J25" i="58"/>
  <c r="J27" i="58" s="1"/>
  <c r="J650" i="61"/>
  <c r="J651" i="61" s="1"/>
  <c r="Y101" i="62"/>
  <c r="J103" i="62"/>
  <c r="J105" i="62" s="1"/>
  <c r="Y311" i="58"/>
  <c r="J313" i="58"/>
  <c r="J315" i="58" s="1"/>
  <c r="Y413" i="57"/>
  <c r="J416" i="57"/>
  <c r="J418" i="57" s="1"/>
  <c r="Y420" i="62"/>
  <c r="J423" i="62"/>
  <c r="J425" i="62" s="1"/>
  <c r="Y434" i="59"/>
  <c r="J437" i="59"/>
  <c r="J439" i="59" s="1"/>
  <c r="Y239" i="58"/>
  <c r="J241" i="58"/>
  <c r="J243" i="58" s="1"/>
  <c r="Y427" i="59"/>
  <c r="J430" i="59"/>
  <c r="J432" i="59" s="1"/>
  <c r="Y77" i="60"/>
  <c r="J79" i="60"/>
  <c r="J81" i="60" s="1"/>
  <c r="Y287" i="56"/>
  <c r="J289" i="56"/>
  <c r="J291" i="56" s="1"/>
  <c r="J349" i="56"/>
  <c r="J351" i="56" s="1"/>
  <c r="J395" i="58"/>
  <c r="Y510" i="61"/>
  <c r="J513" i="61"/>
  <c r="J515" i="61" s="1"/>
  <c r="X17" i="58"/>
  <c r="H319" i="58"/>
  <c r="H320" i="58" s="1"/>
  <c r="H470" i="60"/>
  <c r="Y119" i="57"/>
  <c r="J121" i="57"/>
  <c r="J123" i="57" s="1"/>
  <c r="E613" i="61"/>
  <c r="E614" i="61" s="1"/>
  <c r="Y524" i="58"/>
  <c r="J527" i="58"/>
  <c r="J529" i="58" s="1"/>
  <c r="Y137" i="57"/>
  <c r="J139" i="57"/>
  <c r="J141" i="57" s="1"/>
  <c r="Y65" i="61"/>
  <c r="J67" i="61"/>
  <c r="J69" i="61" s="1"/>
  <c r="Y374" i="56"/>
  <c r="J377" i="56"/>
  <c r="J379" i="56" s="1"/>
  <c r="Y462" i="58"/>
  <c r="J465" i="58"/>
  <c r="J467" i="58" s="1"/>
  <c r="Y420" i="61"/>
  <c r="J423" i="61"/>
  <c r="J425" i="61" s="1"/>
  <c r="F614" i="61"/>
  <c r="Y462" i="61"/>
  <c r="J465" i="61"/>
  <c r="J467" i="61" s="1"/>
  <c r="Y524" i="61"/>
  <c r="J527" i="61"/>
  <c r="J529" i="61" s="1"/>
  <c r="E613" i="58"/>
  <c r="E614" i="58" s="1"/>
  <c r="E652" i="59"/>
  <c r="G652" i="59"/>
  <c r="H652" i="59"/>
  <c r="F652" i="59"/>
  <c r="F652" i="62"/>
  <c r="Y173" i="61"/>
  <c r="J175" i="61"/>
  <c r="J177" i="61" s="1"/>
  <c r="Y332" i="56"/>
  <c r="J335" i="56"/>
  <c r="J337" i="56" s="1"/>
  <c r="Y119" i="56"/>
  <c r="J121" i="56"/>
  <c r="J123" i="56" s="1"/>
  <c r="Y406" i="61"/>
  <c r="J409" i="61"/>
  <c r="J411" i="61" s="1"/>
  <c r="J273" i="58"/>
  <c r="Y475" i="61"/>
  <c r="J650" i="60"/>
  <c r="J651" i="60" s="1"/>
  <c r="I614" i="61"/>
  <c r="I642" i="62"/>
  <c r="H642" i="62"/>
  <c r="G642" i="62"/>
  <c r="F642" i="62"/>
  <c r="E642" i="62"/>
  <c r="I642" i="61"/>
  <c r="H642" i="61"/>
  <c r="G642" i="61"/>
  <c r="F642" i="61"/>
  <c r="F652" i="61" s="1"/>
  <c r="E642" i="61"/>
  <c r="I642" i="60"/>
  <c r="H642" i="60"/>
  <c r="G642" i="60"/>
  <c r="F642" i="60"/>
  <c r="E642" i="60"/>
  <c r="I642" i="59"/>
  <c r="G642" i="59"/>
  <c r="F642" i="59"/>
  <c r="E642" i="59"/>
  <c r="H642" i="59"/>
  <c r="I642" i="58"/>
  <c r="H642" i="58"/>
  <c r="G642" i="58"/>
  <c r="F642" i="58"/>
  <c r="E642" i="58"/>
  <c r="I642" i="57"/>
  <c r="H642" i="57"/>
  <c r="G642" i="57"/>
  <c r="F642" i="57"/>
  <c r="G642" i="56"/>
  <c r="F642" i="56"/>
  <c r="E642" i="56"/>
  <c r="I642" i="56"/>
  <c r="H642" i="56"/>
  <c r="E642" i="57"/>
  <c r="Y131" i="57"/>
  <c r="J133" i="57"/>
  <c r="J135" i="57" s="1"/>
  <c r="J19" i="60"/>
  <c r="J21" i="60" s="1"/>
  <c r="H614" i="56"/>
  <c r="Y215" i="59"/>
  <c r="J217" i="59"/>
  <c r="J219" i="59" s="1"/>
  <c r="Y29" i="58"/>
  <c r="J31" i="58"/>
  <c r="J33" i="58" s="1"/>
  <c r="J261" i="56"/>
  <c r="Y89" i="59"/>
  <c r="J91" i="59"/>
  <c r="J93" i="59" s="1"/>
  <c r="Y59" i="62"/>
  <c r="J61" i="62"/>
  <c r="J63" i="62" s="1"/>
  <c r="Y489" i="56"/>
  <c r="J492" i="56"/>
  <c r="J494" i="56" s="1"/>
  <c r="Y119" i="60"/>
  <c r="J121" i="60"/>
  <c r="J123" i="60" s="1"/>
  <c r="Y221" i="62"/>
  <c r="J223" i="62"/>
  <c r="J225" i="62" s="1"/>
  <c r="Y489" i="61"/>
  <c r="J492" i="61"/>
  <c r="J494" i="61" s="1"/>
  <c r="Y269" i="59"/>
  <c r="J271" i="59"/>
  <c r="J273" i="59" s="1"/>
  <c r="Y95" i="62"/>
  <c r="J97" i="62"/>
  <c r="J99" i="62" s="1"/>
  <c r="H652" i="56"/>
  <c r="Y538" i="60"/>
  <c r="J541" i="60"/>
  <c r="J543" i="60" s="1"/>
  <c r="Y131" i="61"/>
  <c r="J133" i="61"/>
  <c r="J135" i="61" s="1"/>
  <c r="Y245" i="58"/>
  <c r="J247" i="58"/>
  <c r="J249" i="58" s="1"/>
  <c r="Y538" i="57"/>
  <c r="J541" i="57"/>
  <c r="J543" i="57" s="1"/>
  <c r="G614" i="56"/>
  <c r="Y325" i="56"/>
  <c r="E652" i="62"/>
  <c r="Y275" i="59"/>
  <c r="J277" i="59"/>
  <c r="J279" i="59" s="1"/>
  <c r="G614" i="58"/>
  <c r="G652" i="57"/>
  <c r="Y227" i="57"/>
  <c r="J229" i="57"/>
  <c r="J231" i="57" s="1"/>
  <c r="Y305" i="59"/>
  <c r="J307" i="59"/>
  <c r="J309" i="59" s="1"/>
  <c r="J650" i="57"/>
  <c r="J651" i="57" s="1"/>
  <c r="Y399" i="61"/>
  <c r="J402" i="61"/>
  <c r="J404" i="61" s="1"/>
  <c r="Y367" i="62"/>
  <c r="J370" i="62"/>
  <c r="J372" i="62" s="1"/>
  <c r="Y413" i="62"/>
  <c r="J416" i="62"/>
  <c r="J418" i="62" s="1"/>
  <c r="Y83" i="60"/>
  <c r="J85" i="60"/>
  <c r="J87" i="60" s="1"/>
  <c r="Y455" i="58"/>
  <c r="J458" i="58"/>
  <c r="J460" i="58" s="1"/>
  <c r="Y197" i="56"/>
  <c r="J199" i="56"/>
  <c r="J201" i="56" s="1"/>
  <c r="E614" i="62"/>
  <c r="G320" i="56"/>
  <c r="Y95" i="61"/>
  <c r="J97" i="61"/>
  <c r="J99" i="61" s="1"/>
  <c r="Y311" i="62"/>
  <c r="J313" i="62"/>
  <c r="J315" i="62" s="1"/>
  <c r="J612" i="62"/>
  <c r="J613" i="62" s="1"/>
  <c r="Y173" i="56"/>
  <c r="J175" i="56"/>
  <c r="J177" i="56" s="1"/>
  <c r="Y35" i="62"/>
  <c r="J37" i="62"/>
  <c r="J39" i="62" s="1"/>
  <c r="Y381" i="57"/>
  <c r="J384" i="57"/>
  <c r="J386" i="57" s="1"/>
  <c r="H319" i="62"/>
  <c r="Y503" i="58"/>
  <c r="J506" i="58"/>
  <c r="J508" i="58" s="1"/>
  <c r="Y269" i="60"/>
  <c r="J271" i="60"/>
  <c r="J273" i="60" s="1"/>
  <c r="Y427" i="57"/>
  <c r="J430" i="57"/>
  <c r="J432" i="57" s="1"/>
  <c r="J51" i="60"/>
  <c r="Y143" i="60"/>
  <c r="J145" i="60"/>
  <c r="J147" i="60" s="1"/>
  <c r="Y413" i="59"/>
  <c r="J416" i="59"/>
  <c r="J418" i="59" s="1"/>
  <c r="Y299" i="61"/>
  <c r="J301" i="61"/>
  <c r="J303" i="61" s="1"/>
  <c r="H470" i="62"/>
  <c r="Y275" i="62"/>
  <c r="J277" i="62"/>
  <c r="J279" i="62" s="1"/>
  <c r="H396" i="61"/>
  <c r="J637" i="57"/>
  <c r="J638" i="57" s="1"/>
  <c r="Y427" i="62"/>
  <c r="J430" i="62"/>
  <c r="J432" i="62" s="1"/>
  <c r="G614" i="62"/>
  <c r="J159" i="61"/>
  <c r="Y233" i="60"/>
  <c r="J235" i="60"/>
  <c r="J237" i="60" s="1"/>
  <c r="Y388" i="56"/>
  <c r="J391" i="56"/>
  <c r="J393" i="56" s="1"/>
  <c r="G652" i="62"/>
  <c r="Y441" i="56"/>
  <c r="J444" i="56"/>
  <c r="J446" i="56" s="1"/>
  <c r="Y325" i="57"/>
  <c r="Y113" i="59"/>
  <c r="J115" i="59"/>
  <c r="J117" i="59" s="1"/>
  <c r="Y388" i="62"/>
  <c r="J391" i="62"/>
  <c r="J393" i="62" s="1"/>
  <c r="Y496" i="59"/>
  <c r="J499" i="59"/>
  <c r="J501" i="59" s="1"/>
  <c r="I652" i="57"/>
  <c r="F652" i="57"/>
  <c r="Y23" i="60"/>
  <c r="Y448" i="62"/>
  <c r="J451" i="62"/>
  <c r="J453" i="62" s="1"/>
  <c r="J318" i="62"/>
  <c r="J402" i="62"/>
  <c r="J404" i="62" s="1"/>
  <c r="Y489" i="58"/>
  <c r="J492" i="58"/>
  <c r="J494" i="58" s="1"/>
  <c r="Y143" i="58"/>
  <c r="J145" i="58"/>
  <c r="J147" i="58" s="1"/>
  <c r="Y360" i="60"/>
  <c r="J363" i="60"/>
  <c r="J365" i="60" s="1"/>
  <c r="H614" i="57"/>
  <c r="Y353" i="60"/>
  <c r="J356" i="60"/>
  <c r="J358" i="60" s="1"/>
  <c r="Y65" i="57"/>
  <c r="J67" i="57"/>
  <c r="J69" i="57" s="1"/>
  <c r="Y83" i="59"/>
  <c r="J85" i="59"/>
  <c r="J87" i="59" s="1"/>
  <c r="Y281" i="56"/>
  <c r="J283" i="56"/>
  <c r="J285" i="56" s="1"/>
  <c r="Y155" i="57"/>
  <c r="J157" i="57"/>
  <c r="J159" i="57" s="1"/>
  <c r="Y538" i="62"/>
  <c r="J541" i="62"/>
  <c r="J543" i="62" s="1"/>
  <c r="Y462" i="56"/>
  <c r="J465" i="56"/>
  <c r="J467" i="56" s="1"/>
  <c r="Y503" i="62"/>
  <c r="J506" i="62"/>
  <c r="J508" i="62" s="1"/>
  <c r="Y388" i="61"/>
  <c r="J391" i="61"/>
  <c r="J393" i="61" s="1"/>
  <c r="Y197" i="62"/>
  <c r="J199" i="62"/>
  <c r="J201" i="62" s="1"/>
  <c r="J171" i="57"/>
  <c r="Y510" i="59"/>
  <c r="J513" i="59"/>
  <c r="J515" i="59" s="1"/>
  <c r="J637" i="58"/>
  <c r="J638" i="58" s="1"/>
  <c r="J637" i="60"/>
  <c r="J638" i="60" s="1"/>
  <c r="H546" i="58"/>
  <c r="Y325" i="62"/>
  <c r="Y339" i="57"/>
  <c r="J342" i="57"/>
  <c r="J344" i="57" s="1"/>
  <c r="F614" i="62"/>
  <c r="Y305" i="60"/>
  <c r="J307" i="60"/>
  <c r="J309" i="60" s="1"/>
  <c r="Y462" i="59"/>
  <c r="J465" i="59"/>
  <c r="J467" i="59" s="1"/>
  <c r="Y143" i="57"/>
  <c r="J145" i="57"/>
  <c r="J147" i="57" s="1"/>
  <c r="E613" i="59"/>
  <c r="E614" i="59" s="1"/>
  <c r="Y299" i="62"/>
  <c r="J301" i="62"/>
  <c r="J303" i="62" s="1"/>
  <c r="G642" i="25"/>
  <c r="F642" i="25"/>
  <c r="E642" i="25"/>
  <c r="I642" i="25"/>
  <c r="H642" i="25"/>
  <c r="I575" i="55" l="1"/>
  <c r="J574" i="55"/>
  <c r="I546" i="60"/>
  <c r="J546" i="60" s="1"/>
  <c r="I396" i="60"/>
  <c r="I546" i="57"/>
  <c r="J546" i="57" s="1"/>
  <c r="J652" i="58"/>
  <c r="J614" i="60"/>
  <c r="J614" i="59"/>
  <c r="J470" i="60"/>
  <c r="J652" i="60"/>
  <c r="I546" i="58"/>
  <c r="J546" i="58" s="1"/>
  <c r="I396" i="61"/>
  <c r="J396" i="61" s="1"/>
  <c r="J652" i="57"/>
  <c r="J652" i="61"/>
  <c r="I546" i="62"/>
  <c r="J546" i="62" s="1"/>
  <c r="I546" i="59"/>
  <c r="J546" i="59" s="1"/>
  <c r="J652" i="56"/>
  <c r="J614" i="58"/>
  <c r="I546" i="56"/>
  <c r="J546" i="56" s="1"/>
  <c r="J652" i="62"/>
  <c r="I396" i="62"/>
  <c r="J396" i="62" s="1"/>
  <c r="I396" i="56"/>
  <c r="I546" i="61"/>
  <c r="J546" i="61" s="1"/>
  <c r="J614" i="62"/>
  <c r="I470" i="61"/>
  <c r="J470" i="61" s="1"/>
  <c r="I470" i="58"/>
  <c r="J470" i="58" s="1"/>
  <c r="I319" i="59"/>
  <c r="J614" i="56"/>
  <c r="J652" i="59"/>
  <c r="I470" i="56"/>
  <c r="J470" i="56" s="1"/>
  <c r="I396" i="59"/>
  <c r="J396" i="59" s="1"/>
  <c r="Y23" i="58"/>
  <c r="I319" i="58"/>
  <c r="J319" i="58" s="1"/>
  <c r="H320" i="61"/>
  <c r="Y17" i="60"/>
  <c r="I319" i="60"/>
  <c r="I320" i="60" s="1"/>
  <c r="I470" i="59"/>
  <c r="J470" i="59" s="1"/>
  <c r="J614" i="57"/>
  <c r="I470" i="62"/>
  <c r="I319" i="62"/>
  <c r="I320" i="62" s="1"/>
  <c r="I396" i="57"/>
  <c r="Y17" i="61"/>
  <c r="I319" i="61"/>
  <c r="H320" i="62"/>
  <c r="I470" i="57"/>
  <c r="J470" i="57" s="1"/>
  <c r="Y35" i="56"/>
  <c r="I319" i="56"/>
  <c r="Y35" i="57"/>
  <c r="I319" i="57"/>
  <c r="H320" i="56"/>
  <c r="J614" i="61"/>
  <c r="I396" i="58"/>
  <c r="H320" i="60"/>
  <c r="H320" i="57"/>
  <c r="E748" i="55"/>
  <c r="J730" i="1"/>
  <c r="J727" i="1"/>
  <c r="J731" i="1"/>
  <c r="J729" i="1"/>
  <c r="J728" i="1"/>
  <c r="J725" i="1"/>
  <c r="J724" i="1"/>
  <c r="J722" i="1"/>
  <c r="J721" i="1"/>
  <c r="J720" i="1"/>
  <c r="J716" i="1"/>
  <c r="J747" i="1"/>
  <c r="J741" i="1"/>
  <c r="J742" i="1"/>
  <c r="J739" i="1"/>
  <c r="J738" i="1"/>
  <c r="J737" i="1"/>
  <c r="I744" i="55" l="1"/>
  <c r="J575" i="55"/>
  <c r="J396" i="60"/>
  <c r="J320" i="62"/>
  <c r="J470" i="62"/>
  <c r="J319" i="60"/>
  <c r="I320" i="57"/>
  <c r="J320" i="57" s="1"/>
  <c r="J319" i="57"/>
  <c r="J396" i="58"/>
  <c r="I320" i="59"/>
  <c r="J320" i="59" s="1"/>
  <c r="J319" i="59"/>
  <c r="J396" i="56"/>
  <c r="I320" i="61"/>
  <c r="J320" i="61" s="1"/>
  <c r="J319" i="62"/>
  <c r="I320" i="56"/>
  <c r="J320" i="56" s="1"/>
  <c r="J319" i="56"/>
  <c r="J320" i="60"/>
  <c r="J396" i="57"/>
  <c r="I320" i="58"/>
  <c r="J320" i="58" s="1"/>
  <c r="J319" i="61"/>
  <c r="J721" i="25"/>
  <c r="J695" i="25"/>
  <c r="F710" i="25"/>
  <c r="J708" i="25"/>
  <c r="J707" i="25"/>
  <c r="J705" i="25"/>
  <c r="J702" i="25"/>
  <c r="J699" i="25"/>
  <c r="J698" i="25"/>
  <c r="J722" i="25"/>
  <c r="J725" i="25"/>
  <c r="J709" i="25"/>
  <c r="J706" i="25"/>
  <c r="J703" i="25"/>
  <c r="J700" i="25"/>
  <c r="H710" i="25"/>
  <c r="G710" i="25"/>
  <c r="J716" i="25"/>
  <c r="J720" i="25"/>
  <c r="J717" i="25"/>
  <c r="J723" i="25"/>
  <c r="J715" i="25"/>
  <c r="J724" i="25"/>
  <c r="J719" i="25"/>
  <c r="J696" i="25"/>
  <c r="I710" i="25"/>
  <c r="E710" i="25"/>
  <c r="J694" i="25"/>
  <c r="I748" i="55" l="1"/>
  <c r="J748" i="55" s="1"/>
  <c r="J744" i="55"/>
  <c r="J710" i="25"/>
  <c r="M749" i="25" l="1"/>
  <c r="O749" i="25"/>
  <c r="L560" i="1" l="1"/>
  <c r="L559" i="1"/>
  <c r="L558" i="1"/>
  <c r="L555" i="1"/>
  <c r="O557" i="63" s="1"/>
  <c r="L554" i="1"/>
  <c r="L553" i="1"/>
  <c r="L550" i="1"/>
  <c r="L549" i="1"/>
  <c r="L548" i="1"/>
  <c r="H559" i="1"/>
  <c r="H554" i="1"/>
  <c r="F554" i="1"/>
  <c r="G554" i="1"/>
  <c r="G555" i="1" l="1"/>
  <c r="G555" i="63" s="1"/>
  <c r="F558" i="62"/>
  <c r="V550" i="62" s="1"/>
  <c r="I558" i="57"/>
  <c r="Y550" i="57" s="1"/>
  <c r="G558" i="56"/>
  <c r="W550" i="56" s="1"/>
  <c r="E558" i="62"/>
  <c r="H558" i="57"/>
  <c r="X550" i="57" s="1"/>
  <c r="F558" i="56"/>
  <c r="V550" i="56" s="1"/>
  <c r="A552" i="63"/>
  <c r="G558" i="57"/>
  <c r="W550" i="57" s="1"/>
  <c r="E558" i="56"/>
  <c r="I558" i="58"/>
  <c r="Y550" i="58" s="1"/>
  <c r="F558" i="57"/>
  <c r="V550" i="57" s="1"/>
  <c r="H554" i="63"/>
  <c r="X548" i="63" s="1"/>
  <c r="I558" i="60"/>
  <c r="Y550" i="60" s="1"/>
  <c r="G558" i="58"/>
  <c r="W550" i="58" s="1"/>
  <c r="G554" i="63"/>
  <c r="W548" i="63" s="1"/>
  <c r="H558" i="60"/>
  <c r="X550" i="60" s="1"/>
  <c r="I558" i="59"/>
  <c r="Y550" i="59" s="1"/>
  <c r="F558" i="58"/>
  <c r="V550" i="58" s="1"/>
  <c r="H558" i="61"/>
  <c r="X550" i="61" s="1"/>
  <c r="F558" i="60"/>
  <c r="V550" i="60" s="1"/>
  <c r="G558" i="59"/>
  <c r="W550" i="59" s="1"/>
  <c r="F554" i="63"/>
  <c r="V548" i="63" s="1"/>
  <c r="H558" i="62"/>
  <c r="X550" i="62" s="1"/>
  <c r="E558" i="57"/>
  <c r="I558" i="61"/>
  <c r="Y550" i="61" s="1"/>
  <c r="F558" i="59"/>
  <c r="V550" i="59" s="1"/>
  <c r="G558" i="62"/>
  <c r="W550" i="62" s="1"/>
  <c r="E558" i="61"/>
  <c r="I558" i="56"/>
  <c r="Y550" i="56" s="1"/>
  <c r="H558" i="59"/>
  <c r="X550" i="59" s="1"/>
  <c r="H558" i="56"/>
  <c r="X550" i="56" s="1"/>
  <c r="G558" i="61"/>
  <c r="W550" i="61" s="1"/>
  <c r="E558" i="59"/>
  <c r="F558" i="61"/>
  <c r="V550" i="61" s="1"/>
  <c r="H558" i="58"/>
  <c r="X550" i="58" s="1"/>
  <c r="E558" i="58"/>
  <c r="G558" i="60"/>
  <c r="W550" i="60" s="1"/>
  <c r="E558" i="60"/>
  <c r="I558" i="62"/>
  <c r="Y550" i="62" s="1"/>
  <c r="I559" i="60"/>
  <c r="G559" i="58"/>
  <c r="H559" i="60"/>
  <c r="I559" i="59"/>
  <c r="F559" i="58"/>
  <c r="I559" i="61"/>
  <c r="G559" i="60"/>
  <c r="H559" i="59"/>
  <c r="E559" i="58"/>
  <c r="H559" i="61"/>
  <c r="F559" i="60"/>
  <c r="G559" i="59"/>
  <c r="H559" i="62"/>
  <c r="F559" i="61"/>
  <c r="E559" i="59"/>
  <c r="I559" i="56"/>
  <c r="G559" i="62"/>
  <c r="E559" i="61"/>
  <c r="H559" i="56"/>
  <c r="E559" i="62"/>
  <c r="H559" i="57"/>
  <c r="F559" i="56"/>
  <c r="G559" i="56"/>
  <c r="E559" i="56"/>
  <c r="I559" i="58"/>
  <c r="F559" i="59"/>
  <c r="G559" i="61"/>
  <c r="H559" i="58"/>
  <c r="I559" i="57"/>
  <c r="E559" i="57"/>
  <c r="I559" i="62"/>
  <c r="E559" i="60"/>
  <c r="G559" i="57"/>
  <c r="F559" i="62"/>
  <c r="F559" i="57"/>
  <c r="I563" i="60"/>
  <c r="Y554" i="60" s="1"/>
  <c r="H563" i="58"/>
  <c r="X554" i="58" s="1"/>
  <c r="E563" i="57"/>
  <c r="H559" i="63"/>
  <c r="X552" i="63" s="1"/>
  <c r="H563" i="60"/>
  <c r="X554" i="60" s="1"/>
  <c r="G563" i="58"/>
  <c r="W554" i="58" s="1"/>
  <c r="G559" i="63"/>
  <c r="W552" i="63" s="1"/>
  <c r="G563" i="60"/>
  <c r="W554" i="60" s="1"/>
  <c r="I563" i="59"/>
  <c r="Y554" i="59" s="1"/>
  <c r="F563" i="58"/>
  <c r="V554" i="58" s="1"/>
  <c r="I563" i="61"/>
  <c r="Y554" i="61" s="1"/>
  <c r="F563" i="60"/>
  <c r="V554" i="60" s="1"/>
  <c r="H563" i="59"/>
  <c r="X554" i="59" s="1"/>
  <c r="E563" i="58"/>
  <c r="H563" i="62"/>
  <c r="X554" i="62" s="1"/>
  <c r="G563" i="61"/>
  <c r="W554" i="61" s="1"/>
  <c r="F563" i="59"/>
  <c r="V554" i="59" s="1"/>
  <c r="I563" i="56"/>
  <c r="Y554" i="56" s="1"/>
  <c r="A558" i="63"/>
  <c r="G563" i="62"/>
  <c r="W554" i="62" s="1"/>
  <c r="F563" i="61"/>
  <c r="V554" i="61" s="1"/>
  <c r="E563" i="59"/>
  <c r="H563" i="56"/>
  <c r="X554" i="56" s="1"/>
  <c r="E563" i="62"/>
  <c r="I563" i="57"/>
  <c r="Y554" i="57" s="1"/>
  <c r="F563" i="56"/>
  <c r="V554" i="56" s="1"/>
  <c r="I563" i="62"/>
  <c r="Y554" i="62" s="1"/>
  <c r="G563" i="57"/>
  <c r="W554" i="57" s="1"/>
  <c r="E563" i="56"/>
  <c r="F563" i="62"/>
  <c r="V554" i="62" s="1"/>
  <c r="E563" i="60"/>
  <c r="F563" i="57"/>
  <c r="V554" i="57" s="1"/>
  <c r="G563" i="56"/>
  <c r="W554" i="56" s="1"/>
  <c r="H563" i="61"/>
  <c r="X554" i="61" s="1"/>
  <c r="G563" i="59"/>
  <c r="W554" i="59" s="1"/>
  <c r="E563" i="61"/>
  <c r="I563" i="58"/>
  <c r="Y554" i="58" s="1"/>
  <c r="H563" i="57"/>
  <c r="X554" i="57" s="1"/>
  <c r="H564" i="62"/>
  <c r="G564" i="61"/>
  <c r="F564" i="59"/>
  <c r="I564" i="56"/>
  <c r="G564" i="62"/>
  <c r="F564" i="61"/>
  <c r="E564" i="59"/>
  <c r="H564" i="56"/>
  <c r="F564" i="62"/>
  <c r="E564" i="61"/>
  <c r="G564" i="56"/>
  <c r="E564" i="62"/>
  <c r="I564" i="57"/>
  <c r="F564" i="56"/>
  <c r="G564" i="57"/>
  <c r="I564" i="58"/>
  <c r="F564" i="57"/>
  <c r="H564" i="60"/>
  <c r="G564" i="58"/>
  <c r="E564" i="60"/>
  <c r="I564" i="59"/>
  <c r="E564" i="56"/>
  <c r="F564" i="58"/>
  <c r="I564" i="61"/>
  <c r="H564" i="59"/>
  <c r="H564" i="61"/>
  <c r="G564" i="59"/>
  <c r="H564" i="58"/>
  <c r="E564" i="58"/>
  <c r="E564" i="57"/>
  <c r="I564" i="62"/>
  <c r="I564" i="60"/>
  <c r="H564" i="57"/>
  <c r="G564" i="60"/>
  <c r="F564" i="60"/>
  <c r="F555" i="1"/>
  <c r="F555" i="63" s="1"/>
  <c r="H555" i="1"/>
  <c r="H555" i="63" s="1"/>
  <c r="H560" i="1"/>
  <c r="H560" i="63" s="1"/>
  <c r="F553" i="62"/>
  <c r="H553" i="57"/>
  <c r="G553" i="56"/>
  <c r="E553" i="62"/>
  <c r="G553" i="57"/>
  <c r="F553" i="56"/>
  <c r="I553" i="58"/>
  <c r="F553" i="57"/>
  <c r="E553" i="56"/>
  <c r="H553" i="58"/>
  <c r="E553" i="57"/>
  <c r="I553" i="60"/>
  <c r="I566" i="60" s="1"/>
  <c r="I553" i="59"/>
  <c r="F553" i="58"/>
  <c r="I553" i="61"/>
  <c r="H553" i="60"/>
  <c r="H566" i="60" s="1"/>
  <c r="H553" i="59"/>
  <c r="E553" i="58"/>
  <c r="G553" i="61"/>
  <c r="F553" i="60"/>
  <c r="F553" i="59"/>
  <c r="F566" i="59" s="1"/>
  <c r="E553" i="61"/>
  <c r="G553" i="58"/>
  <c r="G566" i="58" s="1"/>
  <c r="E553" i="60"/>
  <c r="G553" i="60"/>
  <c r="G566" i="60" s="1"/>
  <c r="H553" i="62"/>
  <c r="I553" i="57"/>
  <c r="A547" i="63"/>
  <c r="I553" i="62"/>
  <c r="I566" i="62" s="1"/>
  <c r="G553" i="62"/>
  <c r="G553" i="59"/>
  <c r="I553" i="56"/>
  <c r="H553" i="61"/>
  <c r="E553" i="59"/>
  <c r="H553" i="56"/>
  <c r="F553" i="61"/>
  <c r="F566" i="61" s="1"/>
  <c r="I554" i="60"/>
  <c r="I567" i="60" s="1"/>
  <c r="I570" i="60" s="1"/>
  <c r="I554" i="59"/>
  <c r="I567" i="59" s="1"/>
  <c r="I570" i="59" s="1"/>
  <c r="F554" i="58"/>
  <c r="I554" i="61"/>
  <c r="H554" i="60"/>
  <c r="H554" i="59"/>
  <c r="E554" i="58"/>
  <c r="H554" i="61"/>
  <c r="G554" i="60"/>
  <c r="G554" i="59"/>
  <c r="G554" i="61"/>
  <c r="F554" i="60"/>
  <c r="F554" i="59"/>
  <c r="F567" i="59" s="1"/>
  <c r="F570" i="59" s="1"/>
  <c r="H554" i="62"/>
  <c r="E554" i="61"/>
  <c r="I554" i="56"/>
  <c r="G554" i="62"/>
  <c r="I554" i="57"/>
  <c r="H554" i="56"/>
  <c r="E554" i="62"/>
  <c r="G554" i="57"/>
  <c r="F554" i="56"/>
  <c r="E554" i="59"/>
  <c r="E554" i="60"/>
  <c r="H554" i="57"/>
  <c r="H567" i="57" s="1"/>
  <c r="H570" i="57" s="1"/>
  <c r="F554" i="57"/>
  <c r="F567" i="57" s="1"/>
  <c r="F570" i="57" s="1"/>
  <c r="I554" i="62"/>
  <c r="E554" i="57"/>
  <c r="E554" i="56"/>
  <c r="F554" i="62"/>
  <c r="G554" i="56"/>
  <c r="H554" i="58"/>
  <c r="H567" i="58" s="1"/>
  <c r="H570" i="58" s="1"/>
  <c r="H574" i="58" s="1"/>
  <c r="G554" i="58"/>
  <c r="G567" i="58" s="1"/>
  <c r="G570" i="58" s="1"/>
  <c r="F554" i="61"/>
  <c r="F567" i="61" s="1"/>
  <c r="F570" i="61" s="1"/>
  <c r="I554" i="58"/>
  <c r="I567" i="58" s="1"/>
  <c r="I570" i="58" s="1"/>
  <c r="I550" i="54"/>
  <c r="H550" i="54"/>
  <c r="G550" i="54"/>
  <c r="F550" i="54"/>
  <c r="E550" i="54"/>
  <c r="I550" i="53"/>
  <c r="G550" i="53"/>
  <c r="F550" i="53"/>
  <c r="H550" i="53"/>
  <c r="E550" i="53"/>
  <c r="F550" i="52"/>
  <c r="E550" i="52"/>
  <c r="I550" i="52"/>
  <c r="H550" i="52"/>
  <c r="G550" i="52"/>
  <c r="H550" i="51"/>
  <c r="G550" i="51"/>
  <c r="F550" i="51"/>
  <c r="E550" i="51"/>
  <c r="F550" i="50"/>
  <c r="I550" i="51"/>
  <c r="E550" i="50"/>
  <c r="I550" i="50"/>
  <c r="H550" i="50"/>
  <c r="G550" i="50"/>
  <c r="F550" i="49"/>
  <c r="E550" i="49"/>
  <c r="I550" i="49"/>
  <c r="H550" i="49"/>
  <c r="G550" i="49"/>
  <c r="G550" i="48"/>
  <c r="F550" i="48"/>
  <c r="E550" i="48"/>
  <c r="I550" i="48"/>
  <c r="H550" i="48"/>
  <c r="G555" i="54"/>
  <c r="F555" i="54"/>
  <c r="E555" i="54"/>
  <c r="I555" i="54"/>
  <c r="H555" i="54"/>
  <c r="H555" i="53"/>
  <c r="G555" i="53"/>
  <c r="E555" i="53"/>
  <c r="I555" i="53"/>
  <c r="F555" i="53"/>
  <c r="E555" i="52"/>
  <c r="I555" i="52"/>
  <c r="H555" i="52"/>
  <c r="G555" i="52"/>
  <c r="F555" i="52"/>
  <c r="E555" i="51"/>
  <c r="I555" i="51"/>
  <c r="F555" i="51"/>
  <c r="I555" i="50"/>
  <c r="H555" i="50"/>
  <c r="F555" i="50"/>
  <c r="E555" i="50"/>
  <c r="H555" i="51"/>
  <c r="G555" i="51"/>
  <c r="G555" i="50"/>
  <c r="E555" i="49"/>
  <c r="I555" i="49"/>
  <c r="H555" i="49"/>
  <c r="G555" i="49"/>
  <c r="F555" i="49"/>
  <c r="F555" i="48"/>
  <c r="E555" i="48"/>
  <c r="H555" i="48"/>
  <c r="G555" i="48"/>
  <c r="I555" i="48"/>
  <c r="O557" i="54"/>
  <c r="O557" i="53"/>
  <c r="O557" i="52"/>
  <c r="O557" i="51"/>
  <c r="O557" i="50"/>
  <c r="O557" i="49"/>
  <c r="O557" i="48"/>
  <c r="A552" i="54"/>
  <c r="I554" i="54"/>
  <c r="Y548" i="54" s="1"/>
  <c r="H554" i="54"/>
  <c r="X548" i="54" s="1"/>
  <c r="F554" i="54"/>
  <c r="V548" i="54" s="1"/>
  <c r="G554" i="54"/>
  <c r="W548" i="54" s="1"/>
  <c r="E554" i="54"/>
  <c r="E554" i="53"/>
  <c r="A552" i="53"/>
  <c r="I554" i="53"/>
  <c r="Y548" i="53" s="1"/>
  <c r="F554" i="53"/>
  <c r="V548" i="53" s="1"/>
  <c r="H554" i="53"/>
  <c r="X548" i="53" s="1"/>
  <c r="G554" i="53"/>
  <c r="W548" i="53" s="1"/>
  <c r="I554" i="52"/>
  <c r="Y548" i="52" s="1"/>
  <c r="H554" i="52"/>
  <c r="X548" i="52" s="1"/>
  <c r="G554" i="52"/>
  <c r="W548" i="52" s="1"/>
  <c r="F554" i="52"/>
  <c r="V548" i="52" s="1"/>
  <c r="E554" i="52"/>
  <c r="I554" i="51"/>
  <c r="A552" i="51"/>
  <c r="H554" i="51"/>
  <c r="X548" i="51" s="1"/>
  <c r="G554" i="51"/>
  <c r="W548" i="51" s="1"/>
  <c r="F554" i="51"/>
  <c r="V548" i="51" s="1"/>
  <c r="A552" i="52"/>
  <c r="I554" i="50"/>
  <c r="Y548" i="50" s="1"/>
  <c r="E554" i="51"/>
  <c r="H554" i="50"/>
  <c r="X548" i="50" s="1"/>
  <c r="G554" i="50"/>
  <c r="W548" i="50" s="1"/>
  <c r="F554" i="50"/>
  <c r="V548" i="50" s="1"/>
  <c r="E554" i="50"/>
  <c r="A552" i="50"/>
  <c r="I554" i="49"/>
  <c r="Y548" i="49" s="1"/>
  <c r="H554" i="49"/>
  <c r="X548" i="49" s="1"/>
  <c r="G554" i="49"/>
  <c r="W548" i="49" s="1"/>
  <c r="F554" i="49"/>
  <c r="V548" i="49" s="1"/>
  <c r="E554" i="49"/>
  <c r="A552" i="48"/>
  <c r="A552" i="49"/>
  <c r="I554" i="48"/>
  <c r="Y548" i="48" s="1"/>
  <c r="H554" i="48"/>
  <c r="X548" i="48" s="1"/>
  <c r="G554" i="48"/>
  <c r="W548" i="48" s="1"/>
  <c r="E554" i="48"/>
  <c r="F554" i="48"/>
  <c r="V548" i="48" s="1"/>
  <c r="A558" i="54"/>
  <c r="I559" i="54"/>
  <c r="Y552" i="54" s="1"/>
  <c r="H559" i="54"/>
  <c r="X552" i="54" s="1"/>
  <c r="G559" i="54"/>
  <c r="W552" i="54" s="1"/>
  <c r="F559" i="54"/>
  <c r="V552" i="54" s="1"/>
  <c r="E559" i="54"/>
  <c r="A558" i="53"/>
  <c r="I559" i="53"/>
  <c r="Y552" i="53" s="1"/>
  <c r="H559" i="53"/>
  <c r="X552" i="53" s="1"/>
  <c r="G559" i="53"/>
  <c r="W552" i="53" s="1"/>
  <c r="F559" i="53"/>
  <c r="V552" i="53" s="1"/>
  <c r="E559" i="53"/>
  <c r="I559" i="52"/>
  <c r="Y552" i="52" s="1"/>
  <c r="H559" i="52"/>
  <c r="X552" i="52" s="1"/>
  <c r="G559" i="52"/>
  <c r="W552" i="52" s="1"/>
  <c r="F559" i="52"/>
  <c r="V552" i="52" s="1"/>
  <c r="E559" i="52"/>
  <c r="A558" i="52"/>
  <c r="I559" i="51"/>
  <c r="Y552" i="51" s="1"/>
  <c r="H559" i="51"/>
  <c r="X552" i="51" s="1"/>
  <c r="G559" i="51"/>
  <c r="W552" i="51" s="1"/>
  <c r="F559" i="51"/>
  <c r="V552" i="51" s="1"/>
  <c r="E559" i="51"/>
  <c r="G559" i="50"/>
  <c r="W552" i="50" s="1"/>
  <c r="A558" i="51"/>
  <c r="F559" i="50"/>
  <c r="V552" i="50" s="1"/>
  <c r="E559" i="50"/>
  <c r="H559" i="50"/>
  <c r="X552" i="50" s="1"/>
  <c r="A558" i="50"/>
  <c r="I559" i="50"/>
  <c r="Y552" i="50" s="1"/>
  <c r="I559" i="49"/>
  <c r="H559" i="49"/>
  <c r="X552" i="49" s="1"/>
  <c r="G559" i="49"/>
  <c r="W552" i="49" s="1"/>
  <c r="F559" i="49"/>
  <c r="V552" i="49" s="1"/>
  <c r="E559" i="49"/>
  <c r="A558" i="49"/>
  <c r="I559" i="48"/>
  <c r="Y552" i="48" s="1"/>
  <c r="H559" i="48"/>
  <c r="X552" i="48" s="1"/>
  <c r="G559" i="48"/>
  <c r="W552" i="48" s="1"/>
  <c r="F559" i="48"/>
  <c r="V552" i="48" s="1"/>
  <c r="A558" i="48"/>
  <c r="E559" i="48"/>
  <c r="A547" i="54"/>
  <c r="I549" i="54"/>
  <c r="H549" i="54"/>
  <c r="F549" i="54"/>
  <c r="E549" i="54"/>
  <c r="G549" i="54"/>
  <c r="E549" i="53"/>
  <c r="I549" i="53"/>
  <c r="H549" i="53"/>
  <c r="G549" i="53"/>
  <c r="A547" i="53"/>
  <c r="F549" i="53"/>
  <c r="I549" i="52"/>
  <c r="A547" i="52"/>
  <c r="H549" i="52"/>
  <c r="G549" i="52"/>
  <c r="F549" i="52"/>
  <c r="E549" i="52"/>
  <c r="A547" i="51"/>
  <c r="I549" i="51"/>
  <c r="H549" i="51"/>
  <c r="G549" i="51"/>
  <c r="F549" i="51"/>
  <c r="I549" i="50"/>
  <c r="I562" i="50" s="1"/>
  <c r="E549" i="51"/>
  <c r="H549" i="50"/>
  <c r="G549" i="50"/>
  <c r="F549" i="50"/>
  <c r="E549" i="50"/>
  <c r="A547" i="50"/>
  <c r="I549" i="49"/>
  <c r="H549" i="49"/>
  <c r="G549" i="49"/>
  <c r="F549" i="49"/>
  <c r="E549" i="49"/>
  <c r="A547" i="49"/>
  <c r="I549" i="48"/>
  <c r="H549" i="48"/>
  <c r="G549" i="48"/>
  <c r="F549" i="48"/>
  <c r="A547" i="48"/>
  <c r="E549" i="48"/>
  <c r="E560" i="54"/>
  <c r="I560" i="54"/>
  <c r="G560" i="54"/>
  <c r="H560" i="54"/>
  <c r="F560" i="54"/>
  <c r="G560" i="53"/>
  <c r="F560" i="53"/>
  <c r="I560" i="53"/>
  <c r="H560" i="53"/>
  <c r="E560" i="53"/>
  <c r="I560" i="52"/>
  <c r="H560" i="52"/>
  <c r="G560" i="52"/>
  <c r="F560" i="52"/>
  <c r="E560" i="52"/>
  <c r="I560" i="51"/>
  <c r="H560" i="51"/>
  <c r="I560" i="50"/>
  <c r="H560" i="50"/>
  <c r="G560" i="50"/>
  <c r="F560" i="50"/>
  <c r="G560" i="51"/>
  <c r="F560" i="51"/>
  <c r="E560" i="50"/>
  <c r="E560" i="51"/>
  <c r="I560" i="49"/>
  <c r="H560" i="49"/>
  <c r="G560" i="49"/>
  <c r="F560" i="49"/>
  <c r="E560" i="48"/>
  <c r="E560" i="49"/>
  <c r="I560" i="48"/>
  <c r="G560" i="48"/>
  <c r="F560" i="48"/>
  <c r="H560" i="48"/>
  <c r="I559" i="1"/>
  <c r="I554" i="1"/>
  <c r="E559" i="1"/>
  <c r="E559" i="63" s="1"/>
  <c r="E554" i="1"/>
  <c r="E554" i="63" s="1"/>
  <c r="F559" i="1"/>
  <c r="G559" i="1"/>
  <c r="I549" i="1"/>
  <c r="I549" i="63" s="1"/>
  <c r="H549" i="1"/>
  <c r="H549" i="63" s="1"/>
  <c r="H562" i="63" s="1"/>
  <c r="H548" i="1"/>
  <c r="H547" i="1" s="1"/>
  <c r="H547" i="63" s="1"/>
  <c r="G549" i="1"/>
  <c r="G549" i="63" s="1"/>
  <c r="G562" i="63" s="1"/>
  <c r="F549" i="1"/>
  <c r="E549" i="1"/>
  <c r="E549" i="63" s="1"/>
  <c r="A759" i="1"/>
  <c r="A760" i="1"/>
  <c r="A761" i="1"/>
  <c r="A762" i="1"/>
  <c r="A763" i="1"/>
  <c r="A758" i="1"/>
  <c r="L763" i="1"/>
  <c r="L762" i="1"/>
  <c r="L761" i="1"/>
  <c r="L760" i="1"/>
  <c r="L759" i="1"/>
  <c r="L758" i="1"/>
  <c r="J612" i="1"/>
  <c r="J613" i="1"/>
  <c r="J614" i="1"/>
  <c r="J615" i="1"/>
  <c r="J616" i="1"/>
  <c r="I527" i="1"/>
  <c r="I531" i="1" s="1"/>
  <c r="H527" i="1"/>
  <c r="H531" i="1" s="1"/>
  <c r="G527" i="1"/>
  <c r="G531" i="1" s="1"/>
  <c r="F527" i="1"/>
  <c r="F531" i="1" s="1"/>
  <c r="L528" i="1"/>
  <c r="I528" i="1"/>
  <c r="H528" i="1"/>
  <c r="G528" i="1"/>
  <c r="F528" i="1"/>
  <c r="E528" i="1"/>
  <c r="N527" i="1"/>
  <c r="I520" i="1"/>
  <c r="I524" i="1" s="1"/>
  <c r="H520" i="1"/>
  <c r="H524" i="1" s="1"/>
  <c r="G520" i="1"/>
  <c r="G524" i="1" s="1"/>
  <c r="F520" i="1"/>
  <c r="F524" i="1" s="1"/>
  <c r="L521" i="1"/>
  <c r="I521" i="1"/>
  <c r="H521" i="1"/>
  <c r="G521" i="1"/>
  <c r="F521" i="1"/>
  <c r="E521" i="1"/>
  <c r="E520" i="1"/>
  <c r="N520" i="1"/>
  <c r="I513" i="1"/>
  <c r="I517" i="1" s="1"/>
  <c r="H513" i="1"/>
  <c r="H517" i="1" s="1"/>
  <c r="G513" i="1"/>
  <c r="G517" i="1" s="1"/>
  <c r="F513" i="1"/>
  <c r="F517" i="1" s="1"/>
  <c r="L514" i="1"/>
  <c r="I514" i="1"/>
  <c r="H514" i="1"/>
  <c r="G514" i="1"/>
  <c r="F514" i="1"/>
  <c r="E514" i="1"/>
  <c r="N513" i="1"/>
  <c r="I506" i="1"/>
  <c r="I510" i="1" s="1"/>
  <c r="H506" i="1"/>
  <c r="H510" i="1" s="1"/>
  <c r="G506" i="1"/>
  <c r="G510" i="1" s="1"/>
  <c r="F506" i="1"/>
  <c r="F510" i="1" s="1"/>
  <c r="L507" i="1"/>
  <c r="I507" i="1"/>
  <c r="H507" i="1"/>
  <c r="G507" i="1"/>
  <c r="F507" i="1"/>
  <c r="E507" i="1"/>
  <c r="N506" i="1"/>
  <c r="I499" i="1"/>
  <c r="I503" i="1" s="1"/>
  <c r="H499" i="1"/>
  <c r="H503" i="1" s="1"/>
  <c r="G499" i="1"/>
  <c r="G503" i="1" s="1"/>
  <c r="F499" i="1"/>
  <c r="F503" i="1" s="1"/>
  <c r="L500" i="1"/>
  <c r="I500" i="1"/>
  <c r="H500" i="1"/>
  <c r="G500" i="1"/>
  <c r="F500" i="1"/>
  <c r="E500" i="1"/>
  <c r="N499" i="1"/>
  <c r="H567" i="60" l="1"/>
  <c r="H570" i="60" s="1"/>
  <c r="H566" i="59"/>
  <c r="I567" i="62"/>
  <c r="I570" i="62" s="1"/>
  <c r="I574" i="62" s="1"/>
  <c r="F567" i="58"/>
  <c r="F570" i="58" s="1"/>
  <c r="I566" i="57"/>
  <c r="I566" i="61"/>
  <c r="G566" i="56"/>
  <c r="J558" i="59"/>
  <c r="Z550" i="59" s="1"/>
  <c r="H566" i="62"/>
  <c r="H569" i="62" s="1"/>
  <c r="H573" i="62" s="1"/>
  <c r="F566" i="58"/>
  <c r="V558" i="58" s="1"/>
  <c r="I566" i="59"/>
  <c r="I569" i="59" s="1"/>
  <c r="I573" i="59" s="1"/>
  <c r="F567" i="56"/>
  <c r="F570" i="56" s="1"/>
  <c r="F574" i="56" s="1"/>
  <c r="H567" i="61"/>
  <c r="H570" i="61" s="1"/>
  <c r="F566" i="57"/>
  <c r="V558" i="57" s="1"/>
  <c r="I566" i="58"/>
  <c r="I569" i="58" s="1"/>
  <c r="F567" i="62"/>
  <c r="F570" i="62" s="1"/>
  <c r="F574" i="62" s="1"/>
  <c r="G566" i="62"/>
  <c r="F566" i="56"/>
  <c r="E562" i="63"/>
  <c r="I574" i="59"/>
  <c r="I569" i="61"/>
  <c r="I573" i="61" s="1"/>
  <c r="J564" i="62"/>
  <c r="J558" i="56"/>
  <c r="Z550" i="56" s="1"/>
  <c r="F574" i="57"/>
  <c r="F574" i="59"/>
  <c r="F569" i="56"/>
  <c r="F573" i="56" s="1"/>
  <c r="J563" i="58"/>
  <c r="Z554" i="58" s="1"/>
  <c r="J563" i="57"/>
  <c r="Z554" i="57" s="1"/>
  <c r="J559" i="59"/>
  <c r="I574" i="60"/>
  <c r="G569" i="60"/>
  <c r="G573" i="60" s="1"/>
  <c r="I555" i="1"/>
  <c r="I555" i="63" s="1"/>
  <c r="E567" i="60"/>
  <c r="J554" i="60"/>
  <c r="F567" i="60"/>
  <c r="F570" i="60" s="1"/>
  <c r="V558" i="61"/>
  <c r="F569" i="61"/>
  <c r="F573" i="61" s="1"/>
  <c r="F569" i="58"/>
  <c r="F573" i="58" s="1"/>
  <c r="G566" i="57"/>
  <c r="J564" i="56"/>
  <c r="J564" i="61"/>
  <c r="J563" i="61"/>
  <c r="Z554" i="61" s="1"/>
  <c r="H574" i="57"/>
  <c r="I560" i="1"/>
  <c r="I560" i="63" s="1"/>
  <c r="I574" i="58"/>
  <c r="E567" i="59"/>
  <c r="J554" i="59"/>
  <c r="G567" i="61"/>
  <c r="G570" i="61" s="1"/>
  <c r="H566" i="56"/>
  <c r="J553" i="60"/>
  <c r="E566" i="60"/>
  <c r="J553" i="62"/>
  <c r="E566" i="62"/>
  <c r="J563" i="62"/>
  <c r="Z554" i="62" s="1"/>
  <c r="F574" i="61"/>
  <c r="G567" i="59"/>
  <c r="G570" i="59" s="1"/>
  <c r="E566" i="59"/>
  <c r="J553" i="59"/>
  <c r="W558" i="58"/>
  <c r="G569" i="58"/>
  <c r="G573" i="58" s="1"/>
  <c r="Y558" i="60"/>
  <c r="I569" i="60"/>
  <c r="I573" i="60" s="1"/>
  <c r="G569" i="56"/>
  <c r="G573" i="56" s="1"/>
  <c r="J564" i="60"/>
  <c r="I559" i="63"/>
  <c r="Y552" i="63" s="1"/>
  <c r="J559" i="56"/>
  <c r="J558" i="61"/>
  <c r="Z550" i="61" s="1"/>
  <c r="F560" i="1"/>
  <c r="F560" i="63" s="1"/>
  <c r="J554" i="61"/>
  <c r="E567" i="61"/>
  <c r="F550" i="1"/>
  <c r="F550" i="63" s="1"/>
  <c r="F563" i="63" s="1"/>
  <c r="G574" i="58"/>
  <c r="G567" i="57"/>
  <c r="G570" i="57" s="1"/>
  <c r="G567" i="60"/>
  <c r="G570" i="60" s="1"/>
  <c r="H566" i="61"/>
  <c r="J553" i="61"/>
  <c r="E566" i="61"/>
  <c r="F549" i="63"/>
  <c r="H566" i="57"/>
  <c r="J564" i="59"/>
  <c r="J563" i="59"/>
  <c r="Z554" i="59" s="1"/>
  <c r="F559" i="63"/>
  <c r="V552" i="63" s="1"/>
  <c r="J558" i="60"/>
  <c r="Z550" i="60" s="1"/>
  <c r="J558" i="62"/>
  <c r="Z550" i="62" s="1"/>
  <c r="X558" i="60"/>
  <c r="H569" i="60"/>
  <c r="H573" i="60" s="1"/>
  <c r="E567" i="62"/>
  <c r="J554" i="62"/>
  <c r="H574" i="61"/>
  <c r="I566" i="56"/>
  <c r="V558" i="59"/>
  <c r="F569" i="59"/>
  <c r="F573" i="59" s="1"/>
  <c r="J553" i="57"/>
  <c r="E566" i="57"/>
  <c r="F566" i="62"/>
  <c r="J564" i="57"/>
  <c r="I554" i="63"/>
  <c r="Y548" i="63" s="1"/>
  <c r="I569" i="57"/>
  <c r="I573" i="57" s="1"/>
  <c r="E555" i="1"/>
  <c r="E555" i="63" s="1"/>
  <c r="G567" i="56"/>
  <c r="G570" i="56" s="1"/>
  <c r="H567" i="56"/>
  <c r="H570" i="56" s="1"/>
  <c r="J554" i="58"/>
  <c r="E567" i="58"/>
  <c r="G566" i="59"/>
  <c r="F566" i="60"/>
  <c r="H566" i="58"/>
  <c r="J564" i="58"/>
  <c r="J559" i="58"/>
  <c r="I567" i="57"/>
  <c r="I570" i="57" s="1"/>
  <c r="H567" i="59"/>
  <c r="H570" i="59" s="1"/>
  <c r="H574" i="59" s="1"/>
  <c r="G569" i="62"/>
  <c r="G573" i="62" s="1"/>
  <c r="G566" i="61"/>
  <c r="J563" i="60"/>
  <c r="Z554" i="60" s="1"/>
  <c r="J559" i="60"/>
  <c r="J559" i="62"/>
  <c r="J558" i="58"/>
  <c r="Z550" i="58" s="1"/>
  <c r="J558" i="57"/>
  <c r="Z550" i="57" s="1"/>
  <c r="H567" i="62"/>
  <c r="H570" i="62" s="1"/>
  <c r="E560" i="1"/>
  <c r="E560" i="63" s="1"/>
  <c r="J560" i="63" s="1"/>
  <c r="G550" i="1"/>
  <c r="G550" i="63" s="1"/>
  <c r="G563" i="63" s="1"/>
  <c r="W556" i="63" s="1"/>
  <c r="H550" i="1"/>
  <c r="H550" i="63" s="1"/>
  <c r="H563" i="63" s="1"/>
  <c r="X556" i="63" s="1"/>
  <c r="I550" i="63"/>
  <c r="I550" i="1"/>
  <c r="E567" i="56"/>
  <c r="J554" i="56"/>
  <c r="G567" i="62"/>
  <c r="G570" i="62" s="1"/>
  <c r="Y558" i="62"/>
  <c r="I569" i="62"/>
  <c r="I573" i="62" s="1"/>
  <c r="E566" i="58"/>
  <c r="J553" i="58"/>
  <c r="F574" i="58"/>
  <c r="E550" i="1"/>
  <c r="E550" i="63" s="1"/>
  <c r="H574" i="60"/>
  <c r="E566" i="56"/>
  <c r="J553" i="56"/>
  <c r="G560" i="63"/>
  <c r="G560" i="1"/>
  <c r="J554" i="57"/>
  <c r="E567" i="57"/>
  <c r="I567" i="56"/>
  <c r="I570" i="56" s="1"/>
  <c r="I574" i="56" s="1"/>
  <c r="I567" i="61"/>
  <c r="I570" i="61" s="1"/>
  <c r="H569" i="59"/>
  <c r="F569" i="57"/>
  <c r="F573" i="57" s="1"/>
  <c r="F575" i="57" s="1"/>
  <c r="F744" i="57" s="1"/>
  <c r="J563" i="56"/>
  <c r="Z554" i="56" s="1"/>
  <c r="J559" i="57"/>
  <c r="J559" i="61"/>
  <c r="H562" i="48"/>
  <c r="W520" i="1"/>
  <c r="E524" i="1"/>
  <c r="F562" i="54"/>
  <c r="E87" i="21"/>
  <c r="G758" i="1" s="1"/>
  <c r="G758" i="63" s="1"/>
  <c r="W501" i="1"/>
  <c r="E89" i="21"/>
  <c r="G760" i="1" s="1"/>
  <c r="G760" i="63" s="1"/>
  <c r="W515" i="1"/>
  <c r="E91" i="21"/>
  <c r="G762" i="1" s="1"/>
  <c r="G762" i="63" s="1"/>
  <c r="W529" i="1"/>
  <c r="D87" i="21"/>
  <c r="F758" i="1" s="1"/>
  <c r="F758" i="63" s="1"/>
  <c r="W500" i="1"/>
  <c r="F87" i="21"/>
  <c r="H758" i="1" s="1"/>
  <c r="H758" i="63" s="1"/>
  <c r="W502" i="1"/>
  <c r="F91" i="21"/>
  <c r="H762" i="1" s="1"/>
  <c r="H762" i="63" s="1"/>
  <c r="W530" i="1"/>
  <c r="G87" i="21"/>
  <c r="I758" i="1" s="1"/>
  <c r="I758" i="63" s="1"/>
  <c r="W503" i="1"/>
  <c r="G89" i="21"/>
  <c r="I760" i="1" s="1"/>
  <c r="I760" i="63" s="1"/>
  <c r="W517" i="1"/>
  <c r="G91" i="21"/>
  <c r="I762" i="1" s="1"/>
  <c r="I762" i="63" s="1"/>
  <c r="W531" i="1"/>
  <c r="D88" i="21"/>
  <c r="F759" i="1" s="1"/>
  <c r="F759" i="63" s="1"/>
  <c r="W507" i="1"/>
  <c r="D90" i="21"/>
  <c r="F761" i="1" s="1"/>
  <c r="F761" i="63" s="1"/>
  <c r="W521" i="1"/>
  <c r="E90" i="21"/>
  <c r="G761" i="1" s="1"/>
  <c r="G761" i="63" s="1"/>
  <c r="W522" i="1"/>
  <c r="D91" i="21"/>
  <c r="F762" i="1" s="1"/>
  <c r="F762" i="63" s="1"/>
  <c r="W528" i="1"/>
  <c r="F89" i="21"/>
  <c r="H760" i="1" s="1"/>
  <c r="H760" i="63" s="1"/>
  <c r="W516" i="1"/>
  <c r="E88" i="21"/>
  <c r="G759" i="1" s="1"/>
  <c r="G759" i="63" s="1"/>
  <c r="W508" i="1"/>
  <c r="F88" i="21"/>
  <c r="H759" i="1" s="1"/>
  <c r="H759" i="63" s="1"/>
  <c r="W509" i="1"/>
  <c r="F90" i="21"/>
  <c r="H761" i="1" s="1"/>
  <c r="H761" i="63" s="1"/>
  <c r="W523" i="1"/>
  <c r="D89" i="21"/>
  <c r="F760" i="1" s="1"/>
  <c r="F760" i="63" s="1"/>
  <c r="W514" i="1"/>
  <c r="G88" i="21"/>
  <c r="I759" i="1" s="1"/>
  <c r="I759" i="63" s="1"/>
  <c r="W510" i="1"/>
  <c r="G90" i="21"/>
  <c r="I761" i="1" s="1"/>
  <c r="I761" i="63" s="1"/>
  <c r="W524" i="1"/>
  <c r="G562" i="54"/>
  <c r="G562" i="51"/>
  <c r="I562" i="48"/>
  <c r="H562" i="51"/>
  <c r="I562" i="52"/>
  <c r="F562" i="50"/>
  <c r="G562" i="48"/>
  <c r="F562" i="51"/>
  <c r="H562" i="52"/>
  <c r="H562" i="54"/>
  <c r="J555" i="53"/>
  <c r="G562" i="49"/>
  <c r="H562" i="53"/>
  <c r="G562" i="52"/>
  <c r="F563" i="48"/>
  <c r="H563" i="50"/>
  <c r="H563" i="51"/>
  <c r="F563" i="53"/>
  <c r="J560" i="52"/>
  <c r="C761" i="63"/>
  <c r="B761" i="63"/>
  <c r="A761" i="63"/>
  <c r="B760" i="63"/>
  <c r="A760" i="63"/>
  <c r="C760" i="63"/>
  <c r="Q521" i="63"/>
  <c r="B521" i="63"/>
  <c r="P521" i="63"/>
  <c r="O521" i="63"/>
  <c r="R521" i="63"/>
  <c r="F521" i="63" s="1"/>
  <c r="C521" i="63"/>
  <c r="A763" i="63"/>
  <c r="C763" i="63"/>
  <c r="B763" i="63"/>
  <c r="C762" i="63"/>
  <c r="B762" i="63"/>
  <c r="A762" i="63"/>
  <c r="R507" i="63"/>
  <c r="F507" i="63" s="1"/>
  <c r="Q507" i="63"/>
  <c r="P507" i="63"/>
  <c r="O507" i="63"/>
  <c r="C507" i="63"/>
  <c r="B507" i="63"/>
  <c r="C758" i="63"/>
  <c r="B758" i="63"/>
  <c r="A758" i="63"/>
  <c r="P500" i="63"/>
  <c r="O500" i="63"/>
  <c r="C500" i="63"/>
  <c r="B500" i="63"/>
  <c r="R500" i="63"/>
  <c r="F500" i="63" s="1"/>
  <c r="Q500" i="63"/>
  <c r="O514" i="63"/>
  <c r="C514" i="63"/>
  <c r="B514" i="63"/>
  <c r="R514" i="63"/>
  <c r="F514" i="63" s="1"/>
  <c r="Q514" i="63"/>
  <c r="P514" i="63"/>
  <c r="C528" i="63"/>
  <c r="R528" i="63"/>
  <c r="F528" i="63" s="1"/>
  <c r="B528" i="63"/>
  <c r="Q528" i="63"/>
  <c r="P528" i="63"/>
  <c r="O528" i="63"/>
  <c r="C759" i="63"/>
  <c r="B759" i="63"/>
  <c r="A759" i="63"/>
  <c r="J559" i="51"/>
  <c r="Z552" i="51" s="1"/>
  <c r="J554" i="52"/>
  <c r="Z548" i="52" s="1"/>
  <c r="J560" i="53"/>
  <c r="J560" i="51"/>
  <c r="G562" i="53"/>
  <c r="C521" i="54"/>
  <c r="B521" i="54"/>
  <c r="R521" i="54"/>
  <c r="F521" i="54" s="1"/>
  <c r="P521" i="54"/>
  <c r="Q521" i="54"/>
  <c r="O521" i="54"/>
  <c r="B521" i="53"/>
  <c r="R521" i="53"/>
  <c r="F521" i="53" s="1"/>
  <c r="O521" i="53"/>
  <c r="C521" i="53"/>
  <c r="P521" i="53"/>
  <c r="Q521" i="53"/>
  <c r="O521" i="52"/>
  <c r="C521" i="52"/>
  <c r="B521" i="52"/>
  <c r="R521" i="52"/>
  <c r="F521" i="52" s="1"/>
  <c r="P521" i="51"/>
  <c r="O521" i="51"/>
  <c r="C521" i="51"/>
  <c r="B521" i="51"/>
  <c r="Q521" i="52"/>
  <c r="B521" i="50"/>
  <c r="P521" i="52"/>
  <c r="R521" i="50"/>
  <c r="F521" i="50" s="1"/>
  <c r="Q521" i="50"/>
  <c r="R521" i="51"/>
  <c r="F521" i="51" s="1"/>
  <c r="P521" i="50"/>
  <c r="C521" i="50"/>
  <c r="O521" i="50"/>
  <c r="Q521" i="51"/>
  <c r="Q521" i="49"/>
  <c r="P521" i="49"/>
  <c r="O521" i="49"/>
  <c r="C521" i="49"/>
  <c r="B521" i="49"/>
  <c r="O521" i="48"/>
  <c r="C521" i="48"/>
  <c r="B521" i="48"/>
  <c r="Q521" i="48"/>
  <c r="P521" i="48"/>
  <c r="R521" i="49"/>
  <c r="F521" i="49" s="1"/>
  <c r="R521" i="48"/>
  <c r="F521" i="48" s="1"/>
  <c r="E758" i="54"/>
  <c r="C758" i="54"/>
  <c r="B758" i="54"/>
  <c r="A758" i="54"/>
  <c r="I758" i="54"/>
  <c r="H758" i="54"/>
  <c r="G758" i="54"/>
  <c r="F758" i="54"/>
  <c r="E758" i="53"/>
  <c r="C758" i="53"/>
  <c r="B758" i="53"/>
  <c r="A758" i="53"/>
  <c r="G758" i="53"/>
  <c r="I758" i="53"/>
  <c r="H758" i="53"/>
  <c r="F758" i="53"/>
  <c r="F758" i="52"/>
  <c r="A758" i="52"/>
  <c r="I758" i="52"/>
  <c r="H758" i="52"/>
  <c r="G758" i="52"/>
  <c r="E758" i="52"/>
  <c r="C758" i="51"/>
  <c r="B758" i="51"/>
  <c r="A758" i="51"/>
  <c r="I758" i="51"/>
  <c r="C758" i="52"/>
  <c r="H758" i="51"/>
  <c r="E758" i="51"/>
  <c r="B758" i="52"/>
  <c r="F758" i="50"/>
  <c r="E758" i="50"/>
  <c r="C758" i="50"/>
  <c r="G758" i="51"/>
  <c r="B758" i="50"/>
  <c r="F758" i="51"/>
  <c r="A758" i="50"/>
  <c r="H758" i="50"/>
  <c r="G758" i="50"/>
  <c r="E758" i="49"/>
  <c r="I758" i="48"/>
  <c r="C758" i="49"/>
  <c r="I758" i="50"/>
  <c r="B758" i="49"/>
  <c r="G758" i="48"/>
  <c r="A758" i="49"/>
  <c r="F758" i="48"/>
  <c r="I758" i="49"/>
  <c r="E758" i="48"/>
  <c r="H758" i="49"/>
  <c r="C758" i="48"/>
  <c r="G758" i="49"/>
  <c r="B758" i="48"/>
  <c r="F758" i="49"/>
  <c r="H758" i="48"/>
  <c r="A758" i="48"/>
  <c r="J560" i="49"/>
  <c r="E562" i="50"/>
  <c r="J549" i="50"/>
  <c r="J549" i="54"/>
  <c r="E562" i="54"/>
  <c r="I562" i="49"/>
  <c r="Y552" i="49"/>
  <c r="J554" i="48"/>
  <c r="Z548" i="48" s="1"/>
  <c r="J554" i="51"/>
  <c r="Z548" i="51" s="1"/>
  <c r="G563" i="48"/>
  <c r="I563" i="50"/>
  <c r="Y556" i="50" s="1"/>
  <c r="G563" i="52"/>
  <c r="G563" i="53"/>
  <c r="E759" i="54"/>
  <c r="C759" i="54"/>
  <c r="B759" i="54"/>
  <c r="A759" i="54"/>
  <c r="I759" i="54"/>
  <c r="H759" i="54"/>
  <c r="G759" i="54"/>
  <c r="F759" i="54"/>
  <c r="E759" i="53"/>
  <c r="C759" i="53"/>
  <c r="B759" i="53"/>
  <c r="A759" i="53"/>
  <c r="G759" i="53"/>
  <c r="I759" i="53"/>
  <c r="H759" i="53"/>
  <c r="F759" i="52"/>
  <c r="F759" i="53"/>
  <c r="C759" i="52"/>
  <c r="A759" i="52"/>
  <c r="E759" i="52"/>
  <c r="B759" i="52"/>
  <c r="I759" i="52"/>
  <c r="C759" i="51"/>
  <c r="B759" i="51"/>
  <c r="H759" i="52"/>
  <c r="A759" i="51"/>
  <c r="G759" i="52"/>
  <c r="I759" i="51"/>
  <c r="H759" i="51"/>
  <c r="G759" i="51"/>
  <c r="F759" i="51"/>
  <c r="F759" i="50"/>
  <c r="E759" i="50"/>
  <c r="E759" i="51"/>
  <c r="C759" i="50"/>
  <c r="B759" i="50"/>
  <c r="A759" i="50"/>
  <c r="I759" i="50"/>
  <c r="H759" i="50"/>
  <c r="G759" i="50"/>
  <c r="C759" i="49"/>
  <c r="I759" i="48"/>
  <c r="B759" i="49"/>
  <c r="A759" i="49"/>
  <c r="G759" i="48"/>
  <c r="I759" i="49"/>
  <c r="F759" i="48"/>
  <c r="H759" i="49"/>
  <c r="E759" i="48"/>
  <c r="G759" i="49"/>
  <c r="C759" i="48"/>
  <c r="F759" i="49"/>
  <c r="B759" i="48"/>
  <c r="A759" i="48"/>
  <c r="E759" i="49"/>
  <c r="H759" i="48"/>
  <c r="F562" i="53"/>
  <c r="J559" i="54"/>
  <c r="Z552" i="54" s="1"/>
  <c r="J555" i="52"/>
  <c r="J555" i="54"/>
  <c r="G563" i="49"/>
  <c r="E563" i="50"/>
  <c r="H563" i="52"/>
  <c r="I563" i="53"/>
  <c r="E760" i="54"/>
  <c r="C760" i="54"/>
  <c r="B760" i="54"/>
  <c r="A760" i="54"/>
  <c r="I760" i="54"/>
  <c r="H760" i="54"/>
  <c r="G760" i="54"/>
  <c r="F760" i="54"/>
  <c r="E760" i="53"/>
  <c r="C760" i="53"/>
  <c r="B760" i="53"/>
  <c r="A760" i="53"/>
  <c r="G760" i="53"/>
  <c r="I760" i="53"/>
  <c r="H760" i="53"/>
  <c r="F760" i="53"/>
  <c r="F760" i="52"/>
  <c r="E760" i="52"/>
  <c r="C760" i="52"/>
  <c r="A760" i="52"/>
  <c r="I760" i="52"/>
  <c r="H760" i="52"/>
  <c r="G760" i="52"/>
  <c r="B760" i="52"/>
  <c r="C760" i="51"/>
  <c r="B760" i="51"/>
  <c r="A760" i="51"/>
  <c r="I760" i="51"/>
  <c r="H760" i="51"/>
  <c r="G760" i="51"/>
  <c r="F760" i="51"/>
  <c r="E760" i="51"/>
  <c r="F760" i="50"/>
  <c r="E760" i="50"/>
  <c r="C760" i="50"/>
  <c r="B760" i="50"/>
  <c r="A760" i="50"/>
  <c r="H760" i="50"/>
  <c r="G760" i="50"/>
  <c r="I760" i="50"/>
  <c r="C760" i="49"/>
  <c r="I760" i="48"/>
  <c r="B760" i="49"/>
  <c r="A760" i="49"/>
  <c r="G760" i="48"/>
  <c r="I760" i="49"/>
  <c r="F760" i="48"/>
  <c r="H760" i="49"/>
  <c r="E760" i="48"/>
  <c r="G760" i="49"/>
  <c r="C760" i="48"/>
  <c r="F760" i="49"/>
  <c r="B760" i="48"/>
  <c r="E760" i="49"/>
  <c r="A760" i="48"/>
  <c r="H760" i="48"/>
  <c r="J560" i="54"/>
  <c r="J549" i="49"/>
  <c r="G562" i="50"/>
  <c r="J554" i="53"/>
  <c r="Z548" i="53" s="1"/>
  <c r="J555" i="49"/>
  <c r="H563" i="49"/>
  <c r="I563" i="51"/>
  <c r="I563" i="52"/>
  <c r="J550" i="54"/>
  <c r="E563" i="54"/>
  <c r="I562" i="51"/>
  <c r="Y548" i="51"/>
  <c r="Q500" i="54"/>
  <c r="P500" i="54"/>
  <c r="O500" i="54"/>
  <c r="B500" i="54"/>
  <c r="R500" i="54"/>
  <c r="F500" i="54" s="1"/>
  <c r="C500" i="54"/>
  <c r="B500" i="53"/>
  <c r="R500" i="53"/>
  <c r="F500" i="53" s="1"/>
  <c r="P500" i="53"/>
  <c r="O500" i="53"/>
  <c r="Q500" i="53"/>
  <c r="C500" i="53"/>
  <c r="O500" i="52"/>
  <c r="C500" i="52"/>
  <c r="B500" i="52"/>
  <c r="R500" i="52"/>
  <c r="F500" i="52" s="1"/>
  <c r="Q500" i="52"/>
  <c r="P500" i="52"/>
  <c r="F499" i="52" s="1"/>
  <c r="C500" i="51"/>
  <c r="B500" i="51"/>
  <c r="R500" i="51"/>
  <c r="F500" i="51" s="1"/>
  <c r="Q500" i="51"/>
  <c r="C500" i="50"/>
  <c r="R500" i="50"/>
  <c r="F500" i="50" s="1"/>
  <c r="B500" i="50"/>
  <c r="P500" i="51"/>
  <c r="O500" i="51"/>
  <c r="Q500" i="50"/>
  <c r="P500" i="50"/>
  <c r="O500" i="50"/>
  <c r="B500" i="49"/>
  <c r="R500" i="49"/>
  <c r="F500" i="49" s="1"/>
  <c r="Q500" i="49"/>
  <c r="P500" i="49"/>
  <c r="O500" i="49"/>
  <c r="C500" i="49"/>
  <c r="C500" i="48"/>
  <c r="B500" i="48"/>
  <c r="R500" i="48"/>
  <c r="F500" i="48" s="1"/>
  <c r="Q500" i="48"/>
  <c r="O500" i="48"/>
  <c r="P500" i="48"/>
  <c r="R514" i="54"/>
  <c r="F514" i="54" s="1"/>
  <c r="Q514" i="54"/>
  <c r="P514" i="54"/>
  <c r="O514" i="54"/>
  <c r="C514" i="54"/>
  <c r="B514" i="54"/>
  <c r="Q514" i="53"/>
  <c r="P514" i="53"/>
  <c r="R514" i="53"/>
  <c r="F514" i="53" s="1"/>
  <c r="O514" i="53"/>
  <c r="C514" i="53"/>
  <c r="B514" i="53"/>
  <c r="Q514" i="52"/>
  <c r="P514" i="52"/>
  <c r="O514" i="52"/>
  <c r="C514" i="52"/>
  <c r="B514" i="52"/>
  <c r="R514" i="52"/>
  <c r="F514" i="52" s="1"/>
  <c r="R514" i="51"/>
  <c r="F514" i="51" s="1"/>
  <c r="Q514" i="51"/>
  <c r="P514" i="51"/>
  <c r="O514" i="50"/>
  <c r="C514" i="50"/>
  <c r="B514" i="50"/>
  <c r="Q514" i="50"/>
  <c r="P514" i="50"/>
  <c r="O514" i="51"/>
  <c r="C514" i="51"/>
  <c r="R514" i="50"/>
  <c r="F514" i="50" s="1"/>
  <c r="B514" i="51"/>
  <c r="R514" i="49"/>
  <c r="F514" i="49" s="1"/>
  <c r="Q514" i="49"/>
  <c r="P514" i="49"/>
  <c r="O514" i="49"/>
  <c r="C514" i="49"/>
  <c r="B514" i="49"/>
  <c r="Q514" i="48"/>
  <c r="P514" i="48"/>
  <c r="O514" i="48"/>
  <c r="C514" i="48"/>
  <c r="R514" i="48"/>
  <c r="F514" i="48" s="1"/>
  <c r="B514" i="48"/>
  <c r="R528" i="54"/>
  <c r="F528" i="54" s="1"/>
  <c r="Q528" i="54"/>
  <c r="P528" i="54"/>
  <c r="O528" i="54"/>
  <c r="C528" i="54"/>
  <c r="B528" i="54"/>
  <c r="B528" i="53"/>
  <c r="R528" i="53"/>
  <c r="F528" i="53" s="1"/>
  <c r="P528" i="53"/>
  <c r="O528" i="53"/>
  <c r="C528" i="53"/>
  <c r="Q528" i="53"/>
  <c r="Q528" i="52"/>
  <c r="P528" i="52"/>
  <c r="O528" i="52"/>
  <c r="R528" i="51"/>
  <c r="F528" i="51" s="1"/>
  <c r="B528" i="51"/>
  <c r="Q528" i="51"/>
  <c r="R528" i="52"/>
  <c r="F528" i="52" s="1"/>
  <c r="P528" i="51"/>
  <c r="C528" i="52"/>
  <c r="O528" i="51"/>
  <c r="B528" i="52"/>
  <c r="R528" i="50"/>
  <c r="F528" i="50" s="1"/>
  <c r="Q528" i="50"/>
  <c r="P528" i="50"/>
  <c r="O528" i="50"/>
  <c r="B528" i="50"/>
  <c r="C528" i="50"/>
  <c r="C528" i="51"/>
  <c r="C528" i="49"/>
  <c r="B528" i="49"/>
  <c r="R528" i="49"/>
  <c r="F528" i="49" s="1"/>
  <c r="Q528" i="49"/>
  <c r="P528" i="49"/>
  <c r="O528" i="49"/>
  <c r="C528" i="48"/>
  <c r="B528" i="48"/>
  <c r="R528" i="48"/>
  <c r="F528" i="48" s="1"/>
  <c r="Q528" i="48"/>
  <c r="O528" i="48"/>
  <c r="P528" i="48"/>
  <c r="E761" i="54"/>
  <c r="C761" i="54"/>
  <c r="B761" i="54"/>
  <c r="A761" i="54"/>
  <c r="I761" i="54"/>
  <c r="H761" i="54"/>
  <c r="G761" i="54"/>
  <c r="F761" i="54"/>
  <c r="E761" i="53"/>
  <c r="C761" i="53"/>
  <c r="B761" i="53"/>
  <c r="A761" i="53"/>
  <c r="G761" i="53"/>
  <c r="H761" i="53"/>
  <c r="F761" i="53"/>
  <c r="H761" i="52"/>
  <c r="I761" i="53"/>
  <c r="F761" i="52"/>
  <c r="E761" i="52"/>
  <c r="C761" i="52"/>
  <c r="A761" i="52"/>
  <c r="B761" i="52"/>
  <c r="I761" i="52"/>
  <c r="C761" i="51"/>
  <c r="G761" i="52"/>
  <c r="B761" i="51"/>
  <c r="A761" i="51"/>
  <c r="I761" i="51"/>
  <c r="H761" i="51"/>
  <c r="F761" i="51"/>
  <c r="F761" i="50"/>
  <c r="E761" i="51"/>
  <c r="E761" i="50"/>
  <c r="C761" i="50"/>
  <c r="B761" i="50"/>
  <c r="A761" i="50"/>
  <c r="G761" i="51"/>
  <c r="G761" i="50"/>
  <c r="I761" i="50"/>
  <c r="H761" i="50"/>
  <c r="C761" i="49"/>
  <c r="I761" i="48"/>
  <c r="B761" i="49"/>
  <c r="A761" i="49"/>
  <c r="G761" i="48"/>
  <c r="I761" i="49"/>
  <c r="F761" i="48"/>
  <c r="H761" i="49"/>
  <c r="E761" i="48"/>
  <c r="G761" i="49"/>
  <c r="C761" i="48"/>
  <c r="F761" i="49"/>
  <c r="B761" i="48"/>
  <c r="H761" i="48"/>
  <c r="A761" i="48"/>
  <c r="E761" i="49"/>
  <c r="J560" i="50"/>
  <c r="E562" i="48"/>
  <c r="J549" i="48"/>
  <c r="F562" i="49"/>
  <c r="H562" i="50"/>
  <c r="E562" i="52"/>
  <c r="J549" i="52"/>
  <c r="I562" i="54"/>
  <c r="J559" i="53"/>
  <c r="Z552" i="53" s="1"/>
  <c r="J554" i="54"/>
  <c r="Z548" i="54" s="1"/>
  <c r="I563" i="49"/>
  <c r="J550" i="50"/>
  <c r="F563" i="50"/>
  <c r="J550" i="52"/>
  <c r="E563" i="52"/>
  <c r="F563" i="54"/>
  <c r="C507" i="54"/>
  <c r="B507" i="54"/>
  <c r="R507" i="54"/>
  <c r="F507" i="54" s="1"/>
  <c r="P507" i="54"/>
  <c r="O507" i="54"/>
  <c r="Q507" i="54"/>
  <c r="C507" i="53"/>
  <c r="Q507" i="53"/>
  <c r="P507" i="53"/>
  <c r="R507" i="53"/>
  <c r="F507" i="53" s="1"/>
  <c r="O507" i="53"/>
  <c r="B507" i="53"/>
  <c r="B507" i="52"/>
  <c r="R507" i="52"/>
  <c r="F507" i="52" s="1"/>
  <c r="Q507" i="52"/>
  <c r="P507" i="52"/>
  <c r="O507" i="52"/>
  <c r="C507" i="52"/>
  <c r="C507" i="51"/>
  <c r="B507" i="51"/>
  <c r="R507" i="51"/>
  <c r="F507" i="51" s="1"/>
  <c r="O507" i="51"/>
  <c r="R507" i="50"/>
  <c r="F507" i="50" s="1"/>
  <c r="B507" i="50"/>
  <c r="Q507" i="50"/>
  <c r="P507" i="50"/>
  <c r="O507" i="50"/>
  <c r="Q507" i="51"/>
  <c r="P507" i="51"/>
  <c r="C507" i="49"/>
  <c r="B507" i="49"/>
  <c r="C507" i="50"/>
  <c r="R507" i="49"/>
  <c r="F507" i="49" s="1"/>
  <c r="Q507" i="49"/>
  <c r="P507" i="49"/>
  <c r="O507" i="49"/>
  <c r="R507" i="48"/>
  <c r="F507" i="48" s="1"/>
  <c r="Q507" i="48"/>
  <c r="P507" i="48"/>
  <c r="O507" i="48"/>
  <c r="C507" i="48"/>
  <c r="B507" i="48"/>
  <c r="E762" i="54"/>
  <c r="C762" i="54"/>
  <c r="B762" i="54"/>
  <c r="A762" i="54"/>
  <c r="I762" i="54"/>
  <c r="H762" i="54"/>
  <c r="G762" i="54"/>
  <c r="F762" i="54"/>
  <c r="E762" i="53"/>
  <c r="C762" i="53"/>
  <c r="B762" i="53"/>
  <c r="A762" i="53"/>
  <c r="G762" i="53"/>
  <c r="H762" i="53"/>
  <c r="F762" i="53"/>
  <c r="H762" i="52"/>
  <c r="I762" i="53"/>
  <c r="F762" i="52"/>
  <c r="E762" i="52"/>
  <c r="C762" i="52"/>
  <c r="A762" i="52"/>
  <c r="I762" i="52"/>
  <c r="G762" i="52"/>
  <c r="B762" i="52"/>
  <c r="C762" i="51"/>
  <c r="B762" i="51"/>
  <c r="A762" i="51"/>
  <c r="I762" i="51"/>
  <c r="H762" i="51"/>
  <c r="G762" i="51"/>
  <c r="F762" i="51"/>
  <c r="E762" i="51"/>
  <c r="F762" i="50"/>
  <c r="E762" i="50"/>
  <c r="C762" i="50"/>
  <c r="B762" i="50"/>
  <c r="A762" i="50"/>
  <c r="I762" i="50"/>
  <c r="H762" i="50"/>
  <c r="G762" i="50"/>
  <c r="C762" i="49"/>
  <c r="I762" i="48"/>
  <c r="B762" i="49"/>
  <c r="A762" i="49"/>
  <c r="G762" i="48"/>
  <c r="I762" i="49"/>
  <c r="F762" i="48"/>
  <c r="H762" i="49"/>
  <c r="E762" i="48"/>
  <c r="G762" i="49"/>
  <c r="C762" i="48"/>
  <c r="F762" i="49"/>
  <c r="B762" i="48"/>
  <c r="H762" i="48"/>
  <c r="A762" i="48"/>
  <c r="E762" i="49"/>
  <c r="E562" i="51"/>
  <c r="J549" i="51"/>
  <c r="F562" i="52"/>
  <c r="E562" i="49"/>
  <c r="J559" i="49"/>
  <c r="Z552" i="49" s="1"/>
  <c r="J559" i="50"/>
  <c r="Z552" i="50" s="1"/>
  <c r="J554" i="50"/>
  <c r="Z548" i="50" s="1"/>
  <c r="J555" i="48"/>
  <c r="J555" i="51"/>
  <c r="H563" i="48"/>
  <c r="X556" i="48" s="1"/>
  <c r="J550" i="49"/>
  <c r="E563" i="49"/>
  <c r="E563" i="51"/>
  <c r="J550" i="51"/>
  <c r="F563" i="52"/>
  <c r="G563" i="54"/>
  <c r="E763" i="54"/>
  <c r="C763" i="54"/>
  <c r="B763" i="54"/>
  <c r="A763" i="54"/>
  <c r="I763" i="54"/>
  <c r="H763" i="54"/>
  <c r="G763" i="54"/>
  <c r="F763" i="54"/>
  <c r="E763" i="53"/>
  <c r="C763" i="53"/>
  <c r="B763" i="53"/>
  <c r="A763" i="53"/>
  <c r="G763" i="53"/>
  <c r="I763" i="53"/>
  <c r="H763" i="53"/>
  <c r="F763" i="53"/>
  <c r="H763" i="52"/>
  <c r="G763" i="52"/>
  <c r="F763" i="52"/>
  <c r="E763" i="52"/>
  <c r="C763" i="52"/>
  <c r="A763" i="52"/>
  <c r="I763" i="52"/>
  <c r="B763" i="52"/>
  <c r="C763" i="51"/>
  <c r="B763" i="51"/>
  <c r="A763" i="51"/>
  <c r="I763" i="51"/>
  <c r="H763" i="51"/>
  <c r="F763" i="51"/>
  <c r="E763" i="51"/>
  <c r="F763" i="50"/>
  <c r="E763" i="50"/>
  <c r="C763" i="50"/>
  <c r="B763" i="50"/>
  <c r="A763" i="50"/>
  <c r="G763" i="50"/>
  <c r="I763" i="50"/>
  <c r="G763" i="51"/>
  <c r="H763" i="50"/>
  <c r="C763" i="49"/>
  <c r="I763" i="48"/>
  <c r="B763" i="49"/>
  <c r="A763" i="49"/>
  <c r="G763" i="48"/>
  <c r="I763" i="49"/>
  <c r="F763" i="48"/>
  <c r="H763" i="49"/>
  <c r="E763" i="48"/>
  <c r="G763" i="49"/>
  <c r="C763" i="48"/>
  <c r="F763" i="49"/>
  <c r="B763" i="48"/>
  <c r="A763" i="48"/>
  <c r="E763" i="49"/>
  <c r="H763" i="48"/>
  <c r="J560" i="48"/>
  <c r="F562" i="48"/>
  <c r="H562" i="49"/>
  <c r="I562" i="53"/>
  <c r="J559" i="48"/>
  <c r="Z552" i="48" s="1"/>
  <c r="I563" i="48"/>
  <c r="F563" i="49"/>
  <c r="F563" i="51"/>
  <c r="J550" i="53"/>
  <c r="E563" i="53"/>
  <c r="H563" i="54"/>
  <c r="X556" i="54" s="1"/>
  <c r="E562" i="53"/>
  <c r="J549" i="53"/>
  <c r="J559" i="52"/>
  <c r="Z552" i="52" s="1"/>
  <c r="J554" i="49"/>
  <c r="Z548" i="49" s="1"/>
  <c r="J555" i="50"/>
  <c r="E563" i="48"/>
  <c r="J550" i="48"/>
  <c r="G563" i="50"/>
  <c r="G563" i="51"/>
  <c r="H563" i="53"/>
  <c r="I563" i="54"/>
  <c r="C90" i="21"/>
  <c r="L522" i="1"/>
  <c r="L501" i="1"/>
  <c r="L508" i="1"/>
  <c r="E499" i="1"/>
  <c r="E503" i="1" s="1"/>
  <c r="I529" i="1"/>
  <c r="I530" i="1" s="1"/>
  <c r="E527" i="1"/>
  <c r="E531" i="1" s="1"/>
  <c r="I501" i="1"/>
  <c r="I502" i="1" s="1"/>
  <c r="H522" i="1"/>
  <c r="H523" i="1" s="1"/>
  <c r="E506" i="1"/>
  <c r="E510" i="1" s="1"/>
  <c r="E513" i="1"/>
  <c r="E517" i="1" s="1"/>
  <c r="L515" i="1"/>
  <c r="L529" i="1"/>
  <c r="F529" i="1"/>
  <c r="F530" i="1" s="1"/>
  <c r="G529" i="1"/>
  <c r="G530" i="1" s="1"/>
  <c r="H529" i="1"/>
  <c r="H530" i="1" s="1"/>
  <c r="E522" i="1"/>
  <c r="E523" i="1" s="1"/>
  <c r="G522" i="1"/>
  <c r="G523" i="1" s="1"/>
  <c r="I522" i="1"/>
  <c r="I523" i="1" s="1"/>
  <c r="F522" i="1"/>
  <c r="F523" i="1" s="1"/>
  <c r="H515" i="1"/>
  <c r="H516" i="1" s="1"/>
  <c r="G515" i="1"/>
  <c r="G516" i="1" s="1"/>
  <c r="I508" i="1"/>
  <c r="I509" i="1" s="1"/>
  <c r="F515" i="1"/>
  <c r="F516" i="1" s="1"/>
  <c r="I515" i="1"/>
  <c r="I516" i="1" s="1"/>
  <c r="F508" i="1"/>
  <c r="F509" i="1" s="1"/>
  <c r="G508" i="1"/>
  <c r="G509" i="1" s="1"/>
  <c r="H508" i="1"/>
  <c r="H509" i="1" s="1"/>
  <c r="F501" i="1"/>
  <c r="F502" i="1" s="1"/>
  <c r="G501" i="1"/>
  <c r="G502" i="1" s="1"/>
  <c r="H501" i="1"/>
  <c r="H502" i="1" s="1"/>
  <c r="W558" i="62" l="1"/>
  <c r="Y558" i="57"/>
  <c r="X558" i="59"/>
  <c r="F575" i="56"/>
  <c r="F744" i="56" s="1"/>
  <c r="F745" i="56" s="1"/>
  <c r="G571" i="58"/>
  <c r="Y558" i="58"/>
  <c r="F575" i="58"/>
  <c r="F744" i="58" s="1"/>
  <c r="F745" i="58" s="1"/>
  <c r="W558" i="56"/>
  <c r="F571" i="58"/>
  <c r="Y558" i="59"/>
  <c r="I573" i="58"/>
  <c r="I575" i="58" s="1"/>
  <c r="I744" i="58" s="1"/>
  <c r="I748" i="58" s="1"/>
  <c r="J31" i="28" s="1"/>
  <c r="I571" i="58"/>
  <c r="Y558" i="61"/>
  <c r="F520" i="48"/>
  <c r="F520" i="54"/>
  <c r="F506" i="63"/>
  <c r="F527" i="63"/>
  <c r="F506" i="51"/>
  <c r="F527" i="49"/>
  <c r="F529" i="49" s="1"/>
  <c r="F530" i="49" s="1"/>
  <c r="H575" i="60"/>
  <c r="H744" i="60" s="1"/>
  <c r="H745" i="60" s="1"/>
  <c r="F506" i="48"/>
  <c r="F508" i="48" s="1"/>
  <c r="F509" i="48" s="1"/>
  <c r="F527" i="53"/>
  <c r="F531" i="53" s="1"/>
  <c r="F513" i="54"/>
  <c r="H571" i="60"/>
  <c r="I563" i="63"/>
  <c r="F506" i="50"/>
  <c r="F527" i="51"/>
  <c r="F513" i="52"/>
  <c r="F520" i="52"/>
  <c r="J555" i="63"/>
  <c r="F575" i="61"/>
  <c r="F744" i="61" s="1"/>
  <c r="F748" i="61" s="1"/>
  <c r="G40" i="28" s="1"/>
  <c r="V558" i="56"/>
  <c r="F527" i="48"/>
  <c r="F529" i="48" s="1"/>
  <c r="F530" i="48" s="1"/>
  <c r="F499" i="48"/>
  <c r="F506" i="49"/>
  <c r="G575" i="58"/>
  <c r="G744" i="58" s="1"/>
  <c r="G748" i="58" s="1"/>
  <c r="H31" i="28" s="1"/>
  <c r="J550" i="63"/>
  <c r="E563" i="63"/>
  <c r="F520" i="63"/>
  <c r="W558" i="59"/>
  <c r="G569" i="59"/>
  <c r="G573" i="59" s="1"/>
  <c r="F515" i="52"/>
  <c r="F516" i="52" s="1"/>
  <c r="F518" i="52" s="1"/>
  <c r="F517" i="52"/>
  <c r="F524" i="52"/>
  <c r="F522" i="52"/>
  <c r="F523" i="52" s="1"/>
  <c r="F525" i="52" s="1"/>
  <c r="I571" i="61"/>
  <c r="I574" i="61"/>
  <c r="I575" i="61" s="1"/>
  <c r="I744" i="61" s="1"/>
  <c r="X558" i="62"/>
  <c r="F531" i="49"/>
  <c r="F501" i="48"/>
  <c r="F502" i="48" s="1"/>
  <c r="F503" i="48"/>
  <c r="H574" i="56"/>
  <c r="J567" i="61"/>
  <c r="J570" i="61" s="1"/>
  <c r="E570" i="61"/>
  <c r="F574" i="60"/>
  <c r="I575" i="59"/>
  <c r="I744" i="59" s="1"/>
  <c r="J566" i="57"/>
  <c r="E569" i="57"/>
  <c r="E573" i="57" s="1"/>
  <c r="F510" i="49"/>
  <c r="F508" i="49"/>
  <c r="F509" i="49" s="1"/>
  <c r="F511" i="49" s="1"/>
  <c r="F499" i="50"/>
  <c r="F520" i="49"/>
  <c r="J567" i="57"/>
  <c r="J570" i="57" s="1"/>
  <c r="E570" i="57"/>
  <c r="G571" i="56"/>
  <c r="G574" i="56"/>
  <c r="Y558" i="56"/>
  <c r="I569" i="56"/>
  <c r="X558" i="57"/>
  <c r="H569" i="57"/>
  <c r="I571" i="59"/>
  <c r="F510" i="51"/>
  <c r="F508" i="51"/>
  <c r="F509" i="51" s="1"/>
  <c r="F499" i="53"/>
  <c r="F501" i="52"/>
  <c r="F502" i="52" s="1"/>
  <c r="F503" i="52"/>
  <c r="F504" i="52" s="1"/>
  <c r="F499" i="63"/>
  <c r="J566" i="58"/>
  <c r="E569" i="58"/>
  <c r="I571" i="57"/>
  <c r="I574" i="57"/>
  <c r="I575" i="57" s="1"/>
  <c r="I744" i="57" s="1"/>
  <c r="F562" i="63"/>
  <c r="V556" i="63" s="1"/>
  <c r="J566" i="60"/>
  <c r="E569" i="60"/>
  <c r="E573" i="60" s="1"/>
  <c r="J567" i="60"/>
  <c r="J570" i="60" s="1"/>
  <c r="E570" i="60"/>
  <c r="F575" i="59"/>
  <c r="F744" i="59" s="1"/>
  <c r="I575" i="62"/>
  <c r="I744" i="62" s="1"/>
  <c r="F515" i="54"/>
  <c r="F516" i="54" s="1"/>
  <c r="F517" i="54"/>
  <c r="F529" i="51"/>
  <c r="F530" i="51" s="1"/>
  <c r="F531" i="51"/>
  <c r="F513" i="48"/>
  <c r="F520" i="53"/>
  <c r="AB520" i="53" s="1"/>
  <c r="J566" i="62"/>
  <c r="E569" i="62"/>
  <c r="E573" i="62" s="1"/>
  <c r="F506" i="53"/>
  <c r="F527" i="54"/>
  <c r="F513" i="49"/>
  <c r="F513" i="51"/>
  <c r="F513" i="63"/>
  <c r="J566" i="61"/>
  <c r="E569" i="61"/>
  <c r="E573" i="61" s="1"/>
  <c r="J566" i="59"/>
  <c r="E569" i="59"/>
  <c r="E573" i="59" s="1"/>
  <c r="F571" i="59"/>
  <c r="I571" i="62"/>
  <c r="F510" i="63"/>
  <c r="F508" i="63"/>
  <c r="F509" i="63" s="1"/>
  <c r="F527" i="50"/>
  <c r="F527" i="52"/>
  <c r="F513" i="53"/>
  <c r="F499" i="51"/>
  <c r="F499" i="54"/>
  <c r="F520" i="51"/>
  <c r="H571" i="62"/>
  <c r="H574" i="62"/>
  <c r="H575" i="62" s="1"/>
  <c r="H744" i="62" s="1"/>
  <c r="G574" i="59"/>
  <c r="G575" i="59" s="1"/>
  <c r="G744" i="59" s="1"/>
  <c r="X558" i="56"/>
  <c r="H569" i="56"/>
  <c r="H573" i="56" s="1"/>
  <c r="J549" i="63"/>
  <c r="H573" i="59"/>
  <c r="H575" i="59" s="1"/>
  <c r="H744" i="59" s="1"/>
  <c r="H571" i="59"/>
  <c r="W558" i="61"/>
  <c r="G569" i="61"/>
  <c r="G573" i="61" s="1"/>
  <c r="F522" i="48"/>
  <c r="F523" i="48" s="1"/>
  <c r="F524" i="48"/>
  <c r="F524" i="54"/>
  <c r="F522" i="54"/>
  <c r="F523" i="54" s="1"/>
  <c r="G571" i="62"/>
  <c r="G574" i="62"/>
  <c r="G575" i="62" s="1"/>
  <c r="G744" i="62" s="1"/>
  <c r="J567" i="62"/>
  <c r="J570" i="62" s="1"/>
  <c r="E570" i="62"/>
  <c r="X558" i="61"/>
  <c r="H569" i="61"/>
  <c r="G574" i="61"/>
  <c r="F571" i="57"/>
  <c r="F508" i="50"/>
  <c r="F509" i="50" s="1"/>
  <c r="F510" i="50"/>
  <c r="F513" i="50"/>
  <c r="F531" i="63"/>
  <c r="F529" i="63"/>
  <c r="F530" i="63" s="1"/>
  <c r="J567" i="58"/>
  <c r="J570" i="58" s="1"/>
  <c r="E570" i="58"/>
  <c r="E574" i="58" s="1"/>
  <c r="J574" i="58" s="1"/>
  <c r="F520" i="50"/>
  <c r="J566" i="56"/>
  <c r="E569" i="56"/>
  <c r="E573" i="56" s="1"/>
  <c r="G571" i="60"/>
  <c r="G574" i="60"/>
  <c r="G575" i="60" s="1"/>
  <c r="G744" i="60" s="1"/>
  <c r="F571" i="56"/>
  <c r="W558" i="60"/>
  <c r="J559" i="63"/>
  <c r="Z552" i="63" s="1"/>
  <c r="F748" i="57"/>
  <c r="G28" i="28" s="1"/>
  <c r="F745" i="57"/>
  <c r="J567" i="56"/>
  <c r="J570" i="56" s="1"/>
  <c r="E570" i="56"/>
  <c r="X558" i="58"/>
  <c r="H569" i="58"/>
  <c r="G574" i="57"/>
  <c r="J567" i="59"/>
  <c r="J570" i="59" s="1"/>
  <c r="E570" i="59"/>
  <c r="W558" i="57"/>
  <c r="G569" i="57"/>
  <c r="G573" i="57" s="1"/>
  <c r="I575" i="60"/>
  <c r="I744" i="60" s="1"/>
  <c r="I562" i="63"/>
  <c r="Y556" i="63" s="1"/>
  <c r="F506" i="52"/>
  <c r="F506" i="54"/>
  <c r="F499" i="49"/>
  <c r="V558" i="60"/>
  <c r="F569" i="60"/>
  <c r="F573" i="60" s="1"/>
  <c r="V558" i="62"/>
  <c r="F569" i="62"/>
  <c r="G575" i="56"/>
  <c r="G744" i="56" s="1"/>
  <c r="F571" i="61"/>
  <c r="I571" i="60"/>
  <c r="J554" i="63"/>
  <c r="Z548" i="63" s="1"/>
  <c r="X556" i="53"/>
  <c r="AB506" i="52"/>
  <c r="AB513" i="49"/>
  <c r="AB520" i="51"/>
  <c r="AB506" i="51"/>
  <c r="AB527" i="51"/>
  <c r="AB513" i="52"/>
  <c r="AB506" i="54"/>
  <c r="AB499" i="50"/>
  <c r="J563" i="63"/>
  <c r="Y556" i="48"/>
  <c r="W556" i="49"/>
  <c r="W556" i="54"/>
  <c r="Y556" i="52"/>
  <c r="V529" i="1"/>
  <c r="V556" i="54"/>
  <c r="W556" i="51"/>
  <c r="V556" i="50"/>
  <c r="X556" i="52"/>
  <c r="V556" i="48"/>
  <c r="W556" i="48"/>
  <c r="V515" i="1"/>
  <c r="V508" i="1"/>
  <c r="V528" i="1"/>
  <c r="X521" i="1"/>
  <c r="V530" i="1"/>
  <c r="V502" i="1"/>
  <c r="V510" i="1"/>
  <c r="X524" i="1"/>
  <c r="X509" i="1"/>
  <c r="X522" i="1"/>
  <c r="X500" i="1"/>
  <c r="C91" i="21"/>
  <c r="H91" i="21" s="1"/>
  <c r="W527" i="1"/>
  <c r="X508" i="1"/>
  <c r="X503" i="1"/>
  <c r="X529" i="1"/>
  <c r="X510" i="1"/>
  <c r="V509" i="1"/>
  <c r="V521" i="1"/>
  <c r="C89" i="21"/>
  <c r="H89" i="21" s="1"/>
  <c r="W513" i="1"/>
  <c r="C87" i="21"/>
  <c r="H87" i="21" s="1"/>
  <c r="W499" i="1"/>
  <c r="X514" i="1"/>
  <c r="X507" i="1"/>
  <c r="X530" i="1"/>
  <c r="X515" i="1"/>
  <c r="C88" i="21"/>
  <c r="H88" i="21" s="1"/>
  <c r="W506" i="1"/>
  <c r="V516" i="1"/>
  <c r="X516" i="1"/>
  <c r="V517" i="1"/>
  <c r="X517" i="1"/>
  <c r="X523" i="1"/>
  <c r="X528" i="1"/>
  <c r="X531" i="1"/>
  <c r="X502" i="1"/>
  <c r="X501" i="1"/>
  <c r="V523" i="1"/>
  <c r="V501" i="1"/>
  <c r="V500" i="1"/>
  <c r="V531" i="1"/>
  <c r="V503" i="1"/>
  <c r="V524" i="1"/>
  <c r="V507" i="1"/>
  <c r="V522" i="1"/>
  <c r="V520" i="1"/>
  <c r="V514" i="1"/>
  <c r="X556" i="50"/>
  <c r="W556" i="52"/>
  <c r="V556" i="51"/>
  <c r="V556" i="53"/>
  <c r="X556" i="49"/>
  <c r="Y556" i="51"/>
  <c r="X556" i="51"/>
  <c r="W556" i="53"/>
  <c r="V556" i="52"/>
  <c r="B529" i="63"/>
  <c r="R529" i="63"/>
  <c r="G528" i="63" s="1"/>
  <c r="Q529" i="63"/>
  <c r="P529" i="63"/>
  <c r="O529" i="63"/>
  <c r="C529" i="63"/>
  <c r="B508" i="63"/>
  <c r="R508" i="63"/>
  <c r="G507" i="63" s="1"/>
  <c r="Q508" i="63"/>
  <c r="P508" i="63"/>
  <c r="O508" i="63"/>
  <c r="C508" i="63"/>
  <c r="Q515" i="63"/>
  <c r="P515" i="63"/>
  <c r="O515" i="63"/>
  <c r="C515" i="63"/>
  <c r="B515" i="63"/>
  <c r="R515" i="63"/>
  <c r="G514" i="63" s="1"/>
  <c r="Q501" i="63"/>
  <c r="P501" i="63"/>
  <c r="G499" i="63" s="1"/>
  <c r="O501" i="63"/>
  <c r="C501" i="63"/>
  <c r="B501" i="63"/>
  <c r="R501" i="63"/>
  <c r="G500" i="63" s="1"/>
  <c r="R522" i="63"/>
  <c r="G521" i="63" s="1"/>
  <c r="Q522" i="63"/>
  <c r="P522" i="63"/>
  <c r="O522" i="63"/>
  <c r="C522" i="63"/>
  <c r="B522" i="63"/>
  <c r="J762" i="49"/>
  <c r="J761" i="51"/>
  <c r="J760" i="49"/>
  <c r="J763" i="48"/>
  <c r="J763" i="50"/>
  <c r="J763" i="53"/>
  <c r="J763" i="54"/>
  <c r="J762" i="48"/>
  <c r="J762" i="50"/>
  <c r="J762" i="53"/>
  <c r="J762" i="51"/>
  <c r="J759" i="48"/>
  <c r="J759" i="53"/>
  <c r="J759" i="54"/>
  <c r="J758" i="48"/>
  <c r="J758" i="53"/>
  <c r="J758" i="54"/>
  <c r="P508" i="54"/>
  <c r="O508" i="54"/>
  <c r="C508" i="54"/>
  <c r="B508" i="54"/>
  <c r="R508" i="54"/>
  <c r="G507" i="54" s="1"/>
  <c r="Q508" i="54"/>
  <c r="C508" i="53"/>
  <c r="B508" i="53"/>
  <c r="R508" i="53"/>
  <c r="G507" i="53" s="1"/>
  <c r="Q508" i="53"/>
  <c r="O508" i="53"/>
  <c r="C508" i="52"/>
  <c r="B508" i="52"/>
  <c r="R508" i="52"/>
  <c r="G507" i="52" s="1"/>
  <c r="Q508" i="52"/>
  <c r="O508" i="52"/>
  <c r="P508" i="51"/>
  <c r="O508" i="51"/>
  <c r="P508" i="52"/>
  <c r="C508" i="51"/>
  <c r="B508" i="51"/>
  <c r="P508" i="53"/>
  <c r="R508" i="50"/>
  <c r="G507" i="50" s="1"/>
  <c r="Q508" i="50"/>
  <c r="R508" i="51"/>
  <c r="G507" i="51" s="1"/>
  <c r="P508" i="50"/>
  <c r="C508" i="50"/>
  <c r="B508" i="50"/>
  <c r="Q508" i="51"/>
  <c r="O508" i="50"/>
  <c r="O508" i="49"/>
  <c r="C508" i="49"/>
  <c r="B508" i="49"/>
  <c r="R508" i="49"/>
  <c r="G507" i="49" s="1"/>
  <c r="Q508" i="49"/>
  <c r="B508" i="48"/>
  <c r="P508" i="49"/>
  <c r="R508" i="48"/>
  <c r="G507" i="48" s="1"/>
  <c r="Q508" i="48"/>
  <c r="O508" i="48"/>
  <c r="C508" i="48"/>
  <c r="P508" i="48"/>
  <c r="J562" i="51"/>
  <c r="E565" i="51"/>
  <c r="E569" i="51" s="1"/>
  <c r="J562" i="53"/>
  <c r="E565" i="53"/>
  <c r="E569" i="53" s="1"/>
  <c r="J563" i="53"/>
  <c r="E566" i="53"/>
  <c r="J762" i="52"/>
  <c r="J562" i="48"/>
  <c r="E565" i="48"/>
  <c r="J760" i="51"/>
  <c r="J737" i="55"/>
  <c r="Q501" i="54"/>
  <c r="P501" i="54"/>
  <c r="O501" i="54"/>
  <c r="C501" i="54"/>
  <c r="B501" i="54"/>
  <c r="R501" i="54"/>
  <c r="G500" i="54" s="1"/>
  <c r="R501" i="53"/>
  <c r="G500" i="53" s="1"/>
  <c r="P501" i="53"/>
  <c r="O501" i="53"/>
  <c r="Q501" i="53"/>
  <c r="C501" i="53"/>
  <c r="B501" i="53"/>
  <c r="P501" i="52"/>
  <c r="O501" i="52"/>
  <c r="C501" i="52"/>
  <c r="B501" i="52"/>
  <c r="R501" i="51"/>
  <c r="G500" i="51" s="1"/>
  <c r="Q501" i="51"/>
  <c r="P501" i="51"/>
  <c r="R501" i="52"/>
  <c r="G500" i="52" s="1"/>
  <c r="O501" i="51"/>
  <c r="C501" i="51"/>
  <c r="O501" i="50"/>
  <c r="B501" i="51"/>
  <c r="C501" i="50"/>
  <c r="Q501" i="52"/>
  <c r="B501" i="50"/>
  <c r="Q501" i="50"/>
  <c r="P501" i="50"/>
  <c r="R501" i="50"/>
  <c r="G500" i="50" s="1"/>
  <c r="B501" i="49"/>
  <c r="R501" i="49"/>
  <c r="G500" i="49" s="1"/>
  <c r="Q501" i="49"/>
  <c r="P501" i="49"/>
  <c r="O501" i="49"/>
  <c r="C501" i="48"/>
  <c r="B501" i="48"/>
  <c r="R501" i="48"/>
  <c r="G500" i="48" s="1"/>
  <c r="P501" i="48"/>
  <c r="C501" i="49"/>
  <c r="O501" i="48"/>
  <c r="Q501" i="48"/>
  <c r="R529" i="54"/>
  <c r="G528" i="54" s="1"/>
  <c r="Q529" i="54"/>
  <c r="P529" i="54"/>
  <c r="C529" i="54"/>
  <c r="O529" i="54"/>
  <c r="B529" i="54"/>
  <c r="B529" i="53"/>
  <c r="R529" i="53"/>
  <c r="G528" i="53" s="1"/>
  <c r="Q529" i="53"/>
  <c r="O529" i="53"/>
  <c r="C529" i="53"/>
  <c r="P529" i="53"/>
  <c r="R529" i="52"/>
  <c r="G528" i="52" s="1"/>
  <c r="Q529" i="52"/>
  <c r="P529" i="52"/>
  <c r="O529" i="52"/>
  <c r="C529" i="52"/>
  <c r="B529" i="52"/>
  <c r="R529" i="51"/>
  <c r="G528" i="51" s="1"/>
  <c r="Q529" i="51"/>
  <c r="P529" i="51"/>
  <c r="O529" i="51"/>
  <c r="C529" i="51"/>
  <c r="B529" i="51"/>
  <c r="R529" i="50"/>
  <c r="G528" i="50" s="1"/>
  <c r="Q529" i="50"/>
  <c r="P529" i="50"/>
  <c r="O529" i="50"/>
  <c r="C529" i="50"/>
  <c r="B529" i="50"/>
  <c r="C529" i="49"/>
  <c r="B529" i="49"/>
  <c r="R529" i="49"/>
  <c r="G528" i="49" s="1"/>
  <c r="Q529" i="49"/>
  <c r="P529" i="49"/>
  <c r="O529" i="48"/>
  <c r="O529" i="49"/>
  <c r="C529" i="48"/>
  <c r="B529" i="48"/>
  <c r="Q529" i="48"/>
  <c r="P529" i="48"/>
  <c r="R529" i="48"/>
  <c r="G528" i="48" s="1"/>
  <c r="J761" i="48"/>
  <c r="J761" i="50"/>
  <c r="J761" i="53"/>
  <c r="J761" i="54"/>
  <c r="AB499" i="54"/>
  <c r="Y556" i="53"/>
  <c r="J759" i="51"/>
  <c r="J562" i="50"/>
  <c r="E565" i="50"/>
  <c r="E569" i="50" s="1"/>
  <c r="P522" i="54"/>
  <c r="O522" i="54"/>
  <c r="C522" i="54"/>
  <c r="B522" i="54"/>
  <c r="R522" i="54"/>
  <c r="G521" i="54" s="1"/>
  <c r="Q522" i="54"/>
  <c r="P522" i="53"/>
  <c r="O522" i="53"/>
  <c r="B522" i="53"/>
  <c r="R522" i="53"/>
  <c r="G521" i="53" s="1"/>
  <c r="Q522" i="53"/>
  <c r="C522" i="53"/>
  <c r="Q522" i="52"/>
  <c r="P522" i="52"/>
  <c r="O522" i="52"/>
  <c r="C522" i="52"/>
  <c r="B522" i="52"/>
  <c r="R522" i="52"/>
  <c r="G521" i="52" s="1"/>
  <c r="R522" i="51"/>
  <c r="G521" i="51" s="1"/>
  <c r="Q522" i="51"/>
  <c r="P522" i="51"/>
  <c r="O522" i="51"/>
  <c r="C522" i="51"/>
  <c r="C522" i="50"/>
  <c r="B522" i="50"/>
  <c r="B522" i="51"/>
  <c r="R522" i="50"/>
  <c r="G521" i="50" s="1"/>
  <c r="Q522" i="50"/>
  <c r="O522" i="50"/>
  <c r="R522" i="49"/>
  <c r="G521" i="49" s="1"/>
  <c r="Q522" i="49"/>
  <c r="P522" i="49"/>
  <c r="P522" i="50"/>
  <c r="O522" i="49"/>
  <c r="C522" i="49"/>
  <c r="B522" i="49"/>
  <c r="Q522" i="48"/>
  <c r="P522" i="48"/>
  <c r="O522" i="48"/>
  <c r="C522" i="48"/>
  <c r="B522" i="48"/>
  <c r="R522" i="48"/>
  <c r="G521" i="48" s="1"/>
  <c r="J763" i="49"/>
  <c r="J763" i="51"/>
  <c r="J562" i="52"/>
  <c r="E565" i="52"/>
  <c r="E569" i="52" s="1"/>
  <c r="Y556" i="49"/>
  <c r="J758" i="49"/>
  <c r="J758" i="50"/>
  <c r="J761" i="49"/>
  <c r="J762" i="54"/>
  <c r="J563" i="50"/>
  <c r="E566" i="50"/>
  <c r="H90" i="21"/>
  <c r="J739" i="55"/>
  <c r="J563" i="54"/>
  <c r="E566" i="54"/>
  <c r="W556" i="50"/>
  <c r="J759" i="49"/>
  <c r="J759" i="50"/>
  <c r="J562" i="54"/>
  <c r="E565" i="54"/>
  <c r="E569" i="54" s="1"/>
  <c r="J563" i="48"/>
  <c r="E566" i="48"/>
  <c r="E570" i="48" s="1"/>
  <c r="J563" i="52"/>
  <c r="E566" i="52"/>
  <c r="J738" i="55"/>
  <c r="J740" i="55"/>
  <c r="E761" i="1"/>
  <c r="Y556" i="54"/>
  <c r="J563" i="51"/>
  <c r="E566" i="51"/>
  <c r="V556" i="49"/>
  <c r="J760" i="50"/>
  <c r="J760" i="52"/>
  <c r="J758" i="52"/>
  <c r="R515" i="54"/>
  <c r="G514" i="54" s="1"/>
  <c r="Q515" i="54"/>
  <c r="P515" i="54"/>
  <c r="C515" i="54"/>
  <c r="O515" i="54"/>
  <c r="B515" i="54"/>
  <c r="R515" i="53"/>
  <c r="G514" i="53" s="1"/>
  <c r="P515" i="53"/>
  <c r="O515" i="53"/>
  <c r="Q515" i="53"/>
  <c r="C515" i="53"/>
  <c r="B515" i="53"/>
  <c r="R515" i="52"/>
  <c r="G514" i="52" s="1"/>
  <c r="Q515" i="52"/>
  <c r="P515" i="52"/>
  <c r="O515" i="52"/>
  <c r="C515" i="52"/>
  <c r="B515" i="52"/>
  <c r="C515" i="51"/>
  <c r="B515" i="51"/>
  <c r="R515" i="51"/>
  <c r="G514" i="51" s="1"/>
  <c r="Q515" i="50"/>
  <c r="P515" i="50"/>
  <c r="Q515" i="51"/>
  <c r="O515" i="50"/>
  <c r="P515" i="51"/>
  <c r="C515" i="50"/>
  <c r="O515" i="51"/>
  <c r="B515" i="50"/>
  <c r="R515" i="50"/>
  <c r="G514" i="50" s="1"/>
  <c r="R515" i="49"/>
  <c r="G514" i="49" s="1"/>
  <c r="Q515" i="49"/>
  <c r="P515" i="49"/>
  <c r="O515" i="49"/>
  <c r="C515" i="49"/>
  <c r="R515" i="48"/>
  <c r="G514" i="48" s="1"/>
  <c r="Q515" i="48"/>
  <c r="P515" i="48"/>
  <c r="O515" i="48"/>
  <c r="B515" i="48"/>
  <c r="B515" i="49"/>
  <c r="C515" i="48"/>
  <c r="J736" i="55"/>
  <c r="J763" i="52"/>
  <c r="J563" i="49"/>
  <c r="E566" i="49"/>
  <c r="E570" i="49" s="1"/>
  <c r="J562" i="49"/>
  <c r="E565" i="49"/>
  <c r="J761" i="52"/>
  <c r="J760" i="48"/>
  <c r="J760" i="53"/>
  <c r="J760" i="54"/>
  <c r="J759" i="52"/>
  <c r="J758" i="51"/>
  <c r="L509" i="1"/>
  <c r="L502" i="1"/>
  <c r="L523" i="1"/>
  <c r="E501" i="1"/>
  <c r="E502" i="1" s="1"/>
  <c r="E529" i="1"/>
  <c r="E530" i="1" s="1"/>
  <c r="E515" i="1"/>
  <c r="E516" i="1" s="1"/>
  <c r="E508" i="1"/>
  <c r="E509" i="1" s="1"/>
  <c r="L530" i="1"/>
  <c r="L516" i="1"/>
  <c r="J522" i="1"/>
  <c r="G745" i="58" l="1"/>
  <c r="G749" i="58" s="1"/>
  <c r="G758" i="55" s="1"/>
  <c r="F748" i="56"/>
  <c r="G25" i="28" s="1"/>
  <c r="F748" i="58"/>
  <c r="G31" i="28" s="1"/>
  <c r="G575" i="61"/>
  <c r="G744" i="61" s="1"/>
  <c r="G745" i="61" s="1"/>
  <c r="H748" i="60"/>
  <c r="I37" i="28" s="1"/>
  <c r="I745" i="58"/>
  <c r="J30" i="28" s="1"/>
  <c r="F745" i="61"/>
  <c r="G39" i="28" s="1"/>
  <c r="F529" i="53"/>
  <c r="F530" i="53" s="1"/>
  <c r="F532" i="53" s="1"/>
  <c r="G575" i="57"/>
  <c r="G744" i="57" s="1"/>
  <c r="G745" i="57" s="1"/>
  <c r="J573" i="60"/>
  <c r="G571" i="61"/>
  <c r="F525" i="48"/>
  <c r="G520" i="53"/>
  <c r="G524" i="53" s="1"/>
  <c r="G499" i="54"/>
  <c r="G501" i="54" s="1"/>
  <c r="G502" i="54" s="1"/>
  <c r="G506" i="52"/>
  <c r="G506" i="48"/>
  <c r="G513" i="50"/>
  <c r="G517" i="50" s="1"/>
  <c r="G527" i="63"/>
  <c r="G531" i="63" s="1"/>
  <c r="F510" i="48"/>
  <c r="F511" i="48" s="1"/>
  <c r="G513" i="53"/>
  <c r="G527" i="50"/>
  <c r="G527" i="52"/>
  <c r="G529" i="52" s="1"/>
  <c r="G530" i="52" s="1"/>
  <c r="G527" i="54"/>
  <c r="G506" i="50"/>
  <c r="F531" i="48"/>
  <c r="F532" i="48" s="1"/>
  <c r="G499" i="53"/>
  <c r="G503" i="53" s="1"/>
  <c r="G506" i="49"/>
  <c r="G508" i="49" s="1"/>
  <c r="G509" i="49" s="1"/>
  <c r="I748" i="57"/>
  <c r="J28" i="28" s="1"/>
  <c r="I745" i="57"/>
  <c r="G748" i="62"/>
  <c r="H43" i="28" s="1"/>
  <c r="G745" i="62"/>
  <c r="G515" i="50"/>
  <c r="G516" i="50" s="1"/>
  <c r="G748" i="59"/>
  <c r="H34" i="28" s="1"/>
  <c r="G745" i="59"/>
  <c r="F529" i="54"/>
  <c r="F530" i="54" s="1"/>
  <c r="F531" i="54"/>
  <c r="E573" i="58"/>
  <c r="E571" i="58"/>
  <c r="H573" i="57"/>
  <c r="H575" i="57" s="1"/>
  <c r="H744" i="57" s="1"/>
  <c r="H571" i="57"/>
  <c r="F504" i="48"/>
  <c r="G503" i="54"/>
  <c r="F529" i="52"/>
  <c r="F530" i="52" s="1"/>
  <c r="F531" i="52"/>
  <c r="F573" i="62"/>
  <c r="F575" i="62" s="1"/>
  <c r="F744" i="62" s="1"/>
  <c r="F571" i="62"/>
  <c r="F529" i="50"/>
  <c r="F530" i="50" s="1"/>
  <c r="F531" i="50"/>
  <c r="F532" i="50" s="1"/>
  <c r="F515" i="49"/>
  <c r="F516" i="49" s="1"/>
  <c r="F517" i="49"/>
  <c r="F518" i="54"/>
  <c r="G506" i="51"/>
  <c r="G529" i="63"/>
  <c r="G530" i="63" s="1"/>
  <c r="F511" i="50"/>
  <c r="G520" i="48"/>
  <c r="G520" i="52"/>
  <c r="G527" i="48"/>
  <c r="G520" i="63"/>
  <c r="G571" i="57"/>
  <c r="G748" i="60"/>
  <c r="H37" i="28" s="1"/>
  <c r="G745" i="60"/>
  <c r="J562" i="63"/>
  <c r="Z556" i="63" s="1"/>
  <c r="F525" i="54"/>
  <c r="G571" i="59"/>
  <c r="F510" i="53"/>
  <c r="F508" i="53"/>
  <c r="F509" i="53" s="1"/>
  <c r="F511" i="53" s="1"/>
  <c r="Z558" i="58"/>
  <c r="J569" i="58"/>
  <c r="Z558" i="57"/>
  <c r="J569" i="57"/>
  <c r="E571" i="59"/>
  <c r="E574" i="59"/>
  <c r="J574" i="59" s="1"/>
  <c r="G499" i="52"/>
  <c r="G513" i="49"/>
  <c r="G520" i="54"/>
  <c r="AC520" i="54" s="1"/>
  <c r="G499" i="49"/>
  <c r="G513" i="63"/>
  <c r="H573" i="58"/>
  <c r="H575" i="58" s="1"/>
  <c r="H744" i="58" s="1"/>
  <c r="H571" i="58"/>
  <c r="I745" i="62"/>
  <c r="I748" i="62"/>
  <c r="J43" i="28" s="1"/>
  <c r="F503" i="63"/>
  <c r="F501" i="63"/>
  <c r="F502" i="63" s="1"/>
  <c r="I573" i="56"/>
  <c r="I571" i="56"/>
  <c r="I748" i="59"/>
  <c r="J34" i="28" s="1"/>
  <c r="I745" i="59"/>
  <c r="G531" i="54"/>
  <c r="G529" i="54"/>
  <c r="G530" i="54" s="1"/>
  <c r="G532" i="54" s="1"/>
  <c r="G510" i="50"/>
  <c r="G508" i="50"/>
  <c r="G509" i="50" s="1"/>
  <c r="F501" i="49"/>
  <c r="F502" i="49" s="1"/>
  <c r="F504" i="49" s="1"/>
  <c r="F503" i="49"/>
  <c r="F748" i="59"/>
  <c r="G34" i="28" s="1"/>
  <c r="F745" i="59"/>
  <c r="F575" i="60"/>
  <c r="F744" i="60" s="1"/>
  <c r="G508" i="48"/>
  <c r="G509" i="48" s="1"/>
  <c r="G510" i="48"/>
  <c r="G517" i="53"/>
  <c r="G515" i="53"/>
  <c r="G516" i="53" s="1"/>
  <c r="G531" i="52"/>
  <c r="G501" i="53"/>
  <c r="G502" i="53" s="1"/>
  <c r="G506" i="54"/>
  <c r="F510" i="54"/>
  <c r="F508" i="54"/>
  <c r="F509" i="54" s="1"/>
  <c r="Z558" i="56"/>
  <c r="J569" i="56"/>
  <c r="H745" i="62"/>
  <c r="H748" i="62"/>
  <c r="I43" i="28" s="1"/>
  <c r="E571" i="60"/>
  <c r="E574" i="60"/>
  <c r="J574" i="60" s="1"/>
  <c r="F571" i="60"/>
  <c r="F532" i="49"/>
  <c r="G531" i="50"/>
  <c r="G529" i="50"/>
  <c r="G530" i="50" s="1"/>
  <c r="E571" i="56"/>
  <c r="E574" i="56"/>
  <c r="J574" i="56" s="1"/>
  <c r="G499" i="51"/>
  <c r="F510" i="52"/>
  <c r="F508" i="52"/>
  <c r="F509" i="52" s="1"/>
  <c r="F511" i="52" s="1"/>
  <c r="F524" i="50"/>
  <c r="F522" i="50"/>
  <c r="F523" i="50" s="1"/>
  <c r="F525" i="50" s="1"/>
  <c r="Z558" i="59"/>
  <c r="J569" i="59"/>
  <c r="Z558" i="62"/>
  <c r="J569" i="62"/>
  <c r="F524" i="63"/>
  <c r="F522" i="63"/>
  <c r="F523" i="63" s="1"/>
  <c r="G520" i="50"/>
  <c r="G520" i="51"/>
  <c r="G527" i="53"/>
  <c r="G506" i="63"/>
  <c r="G24" i="28"/>
  <c r="F749" i="56"/>
  <c r="F756" i="55" s="1"/>
  <c r="F524" i="51"/>
  <c r="F522" i="51"/>
  <c r="F523" i="51" s="1"/>
  <c r="F524" i="53"/>
  <c r="F522" i="53"/>
  <c r="F523" i="53" s="1"/>
  <c r="E575" i="60"/>
  <c r="F503" i="53"/>
  <c r="F501" i="53"/>
  <c r="F502" i="53" s="1"/>
  <c r="E571" i="57"/>
  <c r="E574" i="57"/>
  <c r="J574" i="57" s="1"/>
  <c r="J573" i="59"/>
  <c r="H30" i="28"/>
  <c r="F515" i="50"/>
  <c r="F516" i="50" s="1"/>
  <c r="F517" i="50"/>
  <c r="F518" i="50" s="1"/>
  <c r="F515" i="51"/>
  <c r="F516" i="51" s="1"/>
  <c r="F517" i="51"/>
  <c r="G520" i="49"/>
  <c r="G527" i="49"/>
  <c r="G499" i="50"/>
  <c r="G506" i="53"/>
  <c r="AB513" i="50"/>
  <c r="I748" i="60"/>
  <c r="J37" i="28" s="1"/>
  <c r="I745" i="60"/>
  <c r="I36" i="28"/>
  <c r="H573" i="61"/>
  <c r="H571" i="61"/>
  <c r="F501" i="54"/>
  <c r="F502" i="54" s="1"/>
  <c r="F503" i="54"/>
  <c r="Z558" i="61"/>
  <c r="J569" i="61"/>
  <c r="F515" i="48"/>
  <c r="F516" i="48" s="1"/>
  <c r="F517" i="48"/>
  <c r="Z558" i="60"/>
  <c r="J569" i="60"/>
  <c r="E571" i="61"/>
  <c r="E574" i="61"/>
  <c r="J574" i="61" s="1"/>
  <c r="G30" i="28"/>
  <c r="G510" i="52"/>
  <c r="G508" i="52"/>
  <c r="G509" i="52" s="1"/>
  <c r="G511" i="52" s="1"/>
  <c r="G503" i="63"/>
  <c r="G501" i="63"/>
  <c r="G502" i="63" s="1"/>
  <c r="G748" i="56"/>
  <c r="H25" i="28" s="1"/>
  <c r="G745" i="56"/>
  <c r="G27" i="28"/>
  <c r="F749" i="57"/>
  <c r="F757" i="55" s="1"/>
  <c r="H745" i="59"/>
  <c r="H748" i="59"/>
  <c r="I34" i="28" s="1"/>
  <c r="F501" i="51"/>
  <c r="F502" i="51" s="1"/>
  <c r="F503" i="51"/>
  <c r="F532" i="51"/>
  <c r="F524" i="49"/>
  <c r="F522" i="49"/>
  <c r="F523" i="49" s="1"/>
  <c r="H571" i="56"/>
  <c r="G513" i="52"/>
  <c r="G513" i="54"/>
  <c r="G522" i="53"/>
  <c r="G523" i="53" s="1"/>
  <c r="G513" i="48"/>
  <c r="G513" i="51"/>
  <c r="G527" i="51"/>
  <c r="G499" i="48"/>
  <c r="E571" i="62"/>
  <c r="E574" i="62"/>
  <c r="J574" i="62" s="1"/>
  <c r="F517" i="53"/>
  <c r="F515" i="53"/>
  <c r="F516" i="53" s="1"/>
  <c r="F518" i="53" s="1"/>
  <c r="F517" i="63"/>
  <c r="F515" i="63"/>
  <c r="F516" i="63" s="1"/>
  <c r="F511" i="51"/>
  <c r="F501" i="50"/>
  <c r="F502" i="50" s="1"/>
  <c r="F503" i="50"/>
  <c r="H575" i="56"/>
  <c r="H744" i="56" s="1"/>
  <c r="I745" i="61"/>
  <c r="I748" i="61"/>
  <c r="J40" i="28" s="1"/>
  <c r="AB527" i="49"/>
  <c r="AB499" i="52"/>
  <c r="AB513" i="54"/>
  <c r="AB506" i="48"/>
  <c r="AC499" i="52"/>
  <c r="AB527" i="48"/>
  <c r="AB520" i="52"/>
  <c r="AB520" i="49"/>
  <c r="AC520" i="51"/>
  <c r="AB527" i="63"/>
  <c r="E760" i="1"/>
  <c r="E760" i="63" s="1"/>
  <c r="J760" i="63" s="1"/>
  <c r="E758" i="1"/>
  <c r="E758" i="63" s="1"/>
  <c r="J758" i="63" s="1"/>
  <c r="V513" i="1"/>
  <c r="V527" i="1"/>
  <c r="AB527" i="54"/>
  <c r="AB499" i="53"/>
  <c r="AB513" i="51"/>
  <c r="Z556" i="54"/>
  <c r="AB513" i="48"/>
  <c r="Q502" i="63"/>
  <c r="P502" i="63"/>
  <c r="O502" i="63"/>
  <c r="C502" i="63"/>
  <c r="B502" i="63"/>
  <c r="R502" i="63"/>
  <c r="H500" i="63" s="1"/>
  <c r="R516" i="63"/>
  <c r="H514" i="63" s="1"/>
  <c r="Q516" i="63"/>
  <c r="P516" i="63"/>
  <c r="O516" i="63"/>
  <c r="C516" i="63"/>
  <c r="B516" i="63"/>
  <c r="O530" i="63"/>
  <c r="C530" i="63"/>
  <c r="B530" i="63"/>
  <c r="R530" i="63"/>
  <c r="H528" i="63" s="1"/>
  <c r="Q530" i="63"/>
  <c r="P530" i="63"/>
  <c r="B523" i="63"/>
  <c r="R523" i="63"/>
  <c r="H521" i="63" s="1"/>
  <c r="Q523" i="63"/>
  <c r="P523" i="63"/>
  <c r="H520" i="63" s="1"/>
  <c r="O523" i="63"/>
  <c r="C523" i="63"/>
  <c r="AB520" i="63"/>
  <c r="AB499" i="63"/>
  <c r="AB506" i="63"/>
  <c r="AB506" i="49"/>
  <c r="O509" i="63"/>
  <c r="C509" i="63"/>
  <c r="B509" i="63"/>
  <c r="R509" i="63"/>
  <c r="H507" i="63" s="1"/>
  <c r="Q509" i="63"/>
  <c r="P509" i="63"/>
  <c r="H506" i="63" s="1"/>
  <c r="AB513" i="63"/>
  <c r="J761" i="1"/>
  <c r="E761" i="63"/>
  <c r="J761" i="63" s="1"/>
  <c r="AB527" i="50"/>
  <c r="AB520" i="48"/>
  <c r="J739" i="25"/>
  <c r="Z556" i="48"/>
  <c r="AB499" i="49"/>
  <c r="C530" i="54"/>
  <c r="B530" i="54"/>
  <c r="R530" i="54"/>
  <c r="H528" i="54" s="1"/>
  <c r="P530" i="54"/>
  <c r="H527" i="54" s="1"/>
  <c r="O530" i="54"/>
  <c r="Q530" i="54"/>
  <c r="O530" i="53"/>
  <c r="C530" i="53"/>
  <c r="R530" i="53"/>
  <c r="H528" i="53" s="1"/>
  <c r="Q530" i="53"/>
  <c r="P530" i="53"/>
  <c r="B530" i="53"/>
  <c r="B530" i="52"/>
  <c r="R530" i="52"/>
  <c r="H528" i="52" s="1"/>
  <c r="Q530" i="52"/>
  <c r="P530" i="52"/>
  <c r="H527" i="52" s="1"/>
  <c r="O530" i="52"/>
  <c r="C530" i="52"/>
  <c r="C530" i="51"/>
  <c r="B530" i="51"/>
  <c r="R530" i="51"/>
  <c r="H528" i="51" s="1"/>
  <c r="C530" i="50"/>
  <c r="B530" i="50"/>
  <c r="R530" i="50"/>
  <c r="H528" i="50" s="1"/>
  <c r="P530" i="50"/>
  <c r="H527" i="50" s="1"/>
  <c r="Q530" i="51"/>
  <c r="O530" i="50"/>
  <c r="P530" i="51"/>
  <c r="H527" i="51" s="1"/>
  <c r="O530" i="51"/>
  <c r="Q530" i="50"/>
  <c r="P530" i="49"/>
  <c r="O530" i="49"/>
  <c r="C530" i="49"/>
  <c r="B530" i="49"/>
  <c r="R530" i="49"/>
  <c r="H528" i="49" s="1"/>
  <c r="Q530" i="49"/>
  <c r="Q530" i="48"/>
  <c r="P530" i="48"/>
  <c r="O530" i="48"/>
  <c r="C530" i="48"/>
  <c r="B530" i="48"/>
  <c r="R530" i="48"/>
  <c r="H528" i="48" s="1"/>
  <c r="C516" i="54"/>
  <c r="B516" i="54"/>
  <c r="R516" i="54"/>
  <c r="H514" i="54" s="1"/>
  <c r="P516" i="54"/>
  <c r="Q516" i="54"/>
  <c r="O516" i="54"/>
  <c r="B516" i="53"/>
  <c r="R516" i="53"/>
  <c r="H514" i="53" s="1"/>
  <c r="Q516" i="53"/>
  <c r="P516" i="53"/>
  <c r="H513" i="53" s="1"/>
  <c r="O516" i="53"/>
  <c r="C516" i="53"/>
  <c r="B516" i="52"/>
  <c r="R516" i="52"/>
  <c r="H514" i="52" s="1"/>
  <c r="Q516" i="52"/>
  <c r="P516" i="52"/>
  <c r="O516" i="52"/>
  <c r="C516" i="52"/>
  <c r="P516" i="51"/>
  <c r="H513" i="51" s="1"/>
  <c r="O516" i="51"/>
  <c r="C516" i="51"/>
  <c r="B516" i="51"/>
  <c r="R516" i="51"/>
  <c r="H514" i="51" s="1"/>
  <c r="Q516" i="51"/>
  <c r="R516" i="50"/>
  <c r="H514" i="50" s="1"/>
  <c r="Q516" i="50"/>
  <c r="P516" i="50"/>
  <c r="O516" i="50"/>
  <c r="C516" i="50"/>
  <c r="B516" i="50"/>
  <c r="C516" i="49"/>
  <c r="B516" i="49"/>
  <c r="R516" i="49"/>
  <c r="H514" i="49" s="1"/>
  <c r="Q516" i="49"/>
  <c r="P516" i="49"/>
  <c r="B516" i="48"/>
  <c r="R516" i="48"/>
  <c r="H514" i="48" s="1"/>
  <c r="Q516" i="48"/>
  <c r="O516" i="49"/>
  <c r="O516" i="48"/>
  <c r="C516" i="48"/>
  <c r="P516" i="48"/>
  <c r="E567" i="51"/>
  <c r="E570" i="51"/>
  <c r="E571" i="51" s="1"/>
  <c r="AB513" i="53"/>
  <c r="Z556" i="50"/>
  <c r="E567" i="53"/>
  <c r="E570" i="53"/>
  <c r="E571" i="53" s="1"/>
  <c r="Z556" i="51"/>
  <c r="AB520" i="50"/>
  <c r="AB499" i="51"/>
  <c r="AB506" i="53"/>
  <c r="E569" i="49"/>
  <c r="E567" i="49"/>
  <c r="AB527" i="52"/>
  <c r="R523" i="54"/>
  <c r="H521" i="54" s="1"/>
  <c r="Q523" i="54"/>
  <c r="P523" i="54"/>
  <c r="H520" i="54" s="1"/>
  <c r="O523" i="54"/>
  <c r="C523" i="54"/>
  <c r="B523" i="54"/>
  <c r="R523" i="53"/>
  <c r="H521" i="53" s="1"/>
  <c r="Q523" i="53"/>
  <c r="O523" i="53"/>
  <c r="C523" i="53"/>
  <c r="P523" i="53"/>
  <c r="H520" i="53" s="1"/>
  <c r="B523" i="53"/>
  <c r="R523" i="52"/>
  <c r="H521" i="52" s="1"/>
  <c r="Q523" i="52"/>
  <c r="P523" i="52"/>
  <c r="H520" i="52" s="1"/>
  <c r="O523" i="52"/>
  <c r="C523" i="52"/>
  <c r="B523" i="52"/>
  <c r="R523" i="51"/>
  <c r="H521" i="51" s="1"/>
  <c r="Q523" i="51"/>
  <c r="P523" i="51"/>
  <c r="O523" i="51"/>
  <c r="P523" i="50"/>
  <c r="H520" i="50" s="1"/>
  <c r="C523" i="51"/>
  <c r="O523" i="50"/>
  <c r="B523" i="51"/>
  <c r="C523" i="50"/>
  <c r="B523" i="50"/>
  <c r="R523" i="50"/>
  <c r="H521" i="50" s="1"/>
  <c r="Q523" i="50"/>
  <c r="B523" i="49"/>
  <c r="R523" i="49"/>
  <c r="H521" i="49" s="1"/>
  <c r="Q523" i="49"/>
  <c r="P523" i="49"/>
  <c r="O523" i="49"/>
  <c r="R523" i="48"/>
  <c r="H521" i="48" s="1"/>
  <c r="Q523" i="48"/>
  <c r="P523" i="48"/>
  <c r="C523" i="49"/>
  <c r="O523" i="48"/>
  <c r="B523" i="48"/>
  <c r="C523" i="48"/>
  <c r="Z556" i="49"/>
  <c r="E567" i="52"/>
  <c r="E570" i="52"/>
  <c r="AB506" i="50"/>
  <c r="E567" i="54"/>
  <c r="E570" i="54"/>
  <c r="Z556" i="52"/>
  <c r="E567" i="50"/>
  <c r="E570" i="50"/>
  <c r="R502" i="54"/>
  <c r="H500" i="54" s="1"/>
  <c r="Q502" i="54"/>
  <c r="P502" i="54"/>
  <c r="O502" i="54"/>
  <c r="C502" i="54"/>
  <c r="B502" i="54"/>
  <c r="R502" i="53"/>
  <c r="H500" i="53" s="1"/>
  <c r="P502" i="53"/>
  <c r="H499" i="53" s="1"/>
  <c r="O502" i="53"/>
  <c r="B502" i="53"/>
  <c r="Q502" i="53"/>
  <c r="C502" i="53"/>
  <c r="P502" i="52"/>
  <c r="O502" i="52"/>
  <c r="C502" i="52"/>
  <c r="B502" i="52"/>
  <c r="R502" i="52"/>
  <c r="H500" i="52" s="1"/>
  <c r="Q502" i="52"/>
  <c r="R502" i="51"/>
  <c r="H500" i="51" s="1"/>
  <c r="Q502" i="51"/>
  <c r="P502" i="51"/>
  <c r="H499" i="51" s="1"/>
  <c r="O502" i="51"/>
  <c r="P502" i="50"/>
  <c r="O502" i="50"/>
  <c r="C502" i="50"/>
  <c r="B502" i="50"/>
  <c r="C502" i="51"/>
  <c r="B502" i="51"/>
  <c r="Q502" i="50"/>
  <c r="R502" i="50"/>
  <c r="H500" i="50" s="1"/>
  <c r="B502" i="49"/>
  <c r="R502" i="49"/>
  <c r="H500" i="49" s="1"/>
  <c r="Q502" i="49"/>
  <c r="P502" i="49"/>
  <c r="O502" i="49"/>
  <c r="C502" i="48"/>
  <c r="B502" i="48"/>
  <c r="C502" i="49"/>
  <c r="R502" i="48"/>
  <c r="H500" i="48" s="1"/>
  <c r="P502" i="48"/>
  <c r="O502" i="48"/>
  <c r="Q502" i="48"/>
  <c r="R509" i="54"/>
  <c r="H507" i="54" s="1"/>
  <c r="Q509" i="54"/>
  <c r="P509" i="54"/>
  <c r="H506" i="54" s="1"/>
  <c r="O509" i="54"/>
  <c r="C509" i="54"/>
  <c r="B509" i="54"/>
  <c r="P509" i="53"/>
  <c r="O509" i="53"/>
  <c r="B509" i="53"/>
  <c r="Q509" i="53"/>
  <c r="C509" i="53"/>
  <c r="R509" i="53"/>
  <c r="H507" i="53" s="1"/>
  <c r="P509" i="52"/>
  <c r="O509" i="52"/>
  <c r="C509" i="52"/>
  <c r="B509" i="52"/>
  <c r="R509" i="52"/>
  <c r="H507" i="52" s="1"/>
  <c r="R509" i="51"/>
  <c r="H507" i="51" s="1"/>
  <c r="Q509" i="52"/>
  <c r="Q509" i="51"/>
  <c r="P509" i="51"/>
  <c r="O509" i="51"/>
  <c r="C509" i="51"/>
  <c r="C509" i="50"/>
  <c r="B509" i="50"/>
  <c r="B509" i="51"/>
  <c r="R509" i="50"/>
  <c r="H507" i="50" s="1"/>
  <c r="O509" i="50"/>
  <c r="Q509" i="50"/>
  <c r="P509" i="50"/>
  <c r="H506" i="50" s="1"/>
  <c r="Q509" i="49"/>
  <c r="P509" i="49"/>
  <c r="O509" i="49"/>
  <c r="C509" i="49"/>
  <c r="B509" i="49"/>
  <c r="R509" i="49"/>
  <c r="H507" i="49" s="1"/>
  <c r="O509" i="48"/>
  <c r="C509" i="48"/>
  <c r="B509" i="48"/>
  <c r="Q509" i="48"/>
  <c r="P509" i="48"/>
  <c r="R509" i="48"/>
  <c r="H507" i="48" s="1"/>
  <c r="AB499" i="48"/>
  <c r="AB527" i="53"/>
  <c r="AB520" i="54"/>
  <c r="E569" i="48"/>
  <c r="E567" i="48"/>
  <c r="Z556" i="53"/>
  <c r="J738" i="25"/>
  <c r="L524" i="1"/>
  <c r="L503" i="1"/>
  <c r="L510" i="1"/>
  <c r="E759" i="1"/>
  <c r="E762" i="1"/>
  <c r="J508" i="1"/>
  <c r="J501" i="1"/>
  <c r="J529" i="1"/>
  <c r="J515" i="1"/>
  <c r="L531" i="1"/>
  <c r="L517" i="1"/>
  <c r="J530" i="1"/>
  <c r="J523" i="1"/>
  <c r="J516" i="1"/>
  <c r="E778" i="1"/>
  <c r="F778" i="1"/>
  <c r="G778" i="1"/>
  <c r="H778" i="1"/>
  <c r="I778" i="1"/>
  <c r="H749" i="60" l="1"/>
  <c r="H760" i="55" s="1"/>
  <c r="F749" i="58"/>
  <c r="F758" i="55" s="1"/>
  <c r="G748" i="61"/>
  <c r="H40" i="28" s="1"/>
  <c r="J571" i="62"/>
  <c r="J571" i="61"/>
  <c r="J571" i="60"/>
  <c r="E575" i="59"/>
  <c r="I749" i="58"/>
  <c r="I758" i="55" s="1"/>
  <c r="F749" i="61"/>
  <c r="F761" i="55" s="1"/>
  <c r="J573" i="62"/>
  <c r="AC506" i="49"/>
  <c r="F518" i="48"/>
  <c r="J571" i="57"/>
  <c r="H513" i="48"/>
  <c r="H527" i="63"/>
  <c r="H529" i="63" s="1"/>
  <c r="H530" i="63" s="1"/>
  <c r="G518" i="53"/>
  <c r="F518" i="49"/>
  <c r="H513" i="52"/>
  <c r="H515" i="52" s="1"/>
  <c r="H516" i="52" s="1"/>
  <c r="H513" i="54"/>
  <c r="F504" i="51"/>
  <c r="G532" i="50"/>
  <c r="G511" i="48"/>
  <c r="G748" i="57"/>
  <c r="H28" i="28" s="1"/>
  <c r="G510" i="49"/>
  <c r="H508" i="54"/>
  <c r="H509" i="54" s="1"/>
  <c r="H510" i="54"/>
  <c r="G522" i="48"/>
  <c r="G523" i="48" s="1"/>
  <c r="G524" i="48"/>
  <c r="H522" i="53"/>
  <c r="H523" i="53" s="1"/>
  <c r="H524" i="53"/>
  <c r="G503" i="50"/>
  <c r="G501" i="50"/>
  <c r="G502" i="50" s="1"/>
  <c r="G531" i="53"/>
  <c r="G529" i="53"/>
  <c r="G530" i="53" s="1"/>
  <c r="G511" i="49"/>
  <c r="J571" i="56"/>
  <c r="G522" i="54"/>
  <c r="G523" i="54" s="1"/>
  <c r="G524" i="54"/>
  <c r="F745" i="62"/>
  <c r="F748" i="62"/>
  <c r="G43" i="28" s="1"/>
  <c r="F532" i="54"/>
  <c r="G517" i="52"/>
  <c r="G515" i="52"/>
  <c r="G516" i="52" s="1"/>
  <c r="H503" i="53"/>
  <c r="H501" i="53"/>
  <c r="H502" i="53" s="1"/>
  <c r="H504" i="53" s="1"/>
  <c r="H522" i="50"/>
  <c r="H523" i="50" s="1"/>
  <c r="H524" i="50"/>
  <c r="H517" i="48"/>
  <c r="H515" i="48"/>
  <c r="H516" i="48" s="1"/>
  <c r="H506" i="52"/>
  <c r="H520" i="49"/>
  <c r="H527" i="53"/>
  <c r="F525" i="49"/>
  <c r="G531" i="49"/>
  <c r="G529" i="49"/>
  <c r="G530" i="49" s="1"/>
  <c r="F504" i="53"/>
  <c r="G522" i="51"/>
  <c r="G523" i="51" s="1"/>
  <c r="G524" i="51"/>
  <c r="E575" i="62"/>
  <c r="G504" i="53"/>
  <c r="J573" i="56"/>
  <c r="I575" i="56"/>
  <c r="I744" i="56" s="1"/>
  <c r="G517" i="49"/>
  <c r="G515" i="49"/>
  <c r="G516" i="49" s="1"/>
  <c r="G749" i="59"/>
  <c r="G759" i="55" s="1"/>
  <c r="H33" i="28"/>
  <c r="G522" i="49"/>
  <c r="G523" i="49" s="1"/>
  <c r="G524" i="49"/>
  <c r="G522" i="50"/>
  <c r="G523" i="50" s="1"/>
  <c r="G524" i="50"/>
  <c r="E744" i="59"/>
  <c r="J575" i="59"/>
  <c r="H39" i="28"/>
  <c r="G503" i="52"/>
  <c r="G501" i="52"/>
  <c r="G502" i="52" s="1"/>
  <c r="H27" i="28"/>
  <c r="F532" i="52"/>
  <c r="H520" i="51"/>
  <c r="H517" i="54"/>
  <c r="H515" i="54"/>
  <c r="H516" i="54" s="1"/>
  <c r="H513" i="50"/>
  <c r="F504" i="54"/>
  <c r="E744" i="60"/>
  <c r="J575" i="60"/>
  <c r="G503" i="51"/>
  <c r="G501" i="51"/>
  <c r="G502" i="51" s="1"/>
  <c r="G532" i="52"/>
  <c r="E575" i="56"/>
  <c r="G504" i="54"/>
  <c r="G518" i="50"/>
  <c r="H499" i="63"/>
  <c r="G503" i="48"/>
  <c r="G501" i="48"/>
  <c r="G502" i="48" s="1"/>
  <c r="G504" i="48" s="1"/>
  <c r="F518" i="51"/>
  <c r="F525" i="53"/>
  <c r="I42" i="28"/>
  <c r="H749" i="62"/>
  <c r="H762" i="55" s="1"/>
  <c r="J571" i="59"/>
  <c r="H503" i="51"/>
  <c r="H501" i="51"/>
  <c r="H502" i="51" s="1"/>
  <c r="H531" i="50"/>
  <c r="H529" i="50"/>
  <c r="H530" i="50" s="1"/>
  <c r="G508" i="63"/>
  <c r="G509" i="63" s="1"/>
  <c r="G510" i="63"/>
  <c r="H499" i="48"/>
  <c r="H506" i="51"/>
  <c r="AD506" i="51" s="1"/>
  <c r="H499" i="54"/>
  <c r="H527" i="49"/>
  <c r="J39" i="28"/>
  <c r="I749" i="61"/>
  <c r="I761" i="55" s="1"/>
  <c r="G531" i="51"/>
  <c r="G529" i="51"/>
  <c r="G530" i="51" s="1"/>
  <c r="H575" i="61"/>
  <c r="H744" i="61" s="1"/>
  <c r="J573" i="61"/>
  <c r="J42" i="28"/>
  <c r="I749" i="62"/>
  <c r="I762" i="55" s="1"/>
  <c r="H36" i="28"/>
  <c r="G749" i="60"/>
  <c r="G760" i="55" s="1"/>
  <c r="G508" i="51"/>
  <c r="G509" i="51" s="1"/>
  <c r="G511" i="51" s="1"/>
  <c r="G510" i="51"/>
  <c r="H517" i="51"/>
  <c r="H515" i="51"/>
  <c r="H516" i="51" s="1"/>
  <c r="H506" i="49"/>
  <c r="H748" i="56"/>
  <c r="I25" i="28" s="1"/>
  <c r="H745" i="56"/>
  <c r="G517" i="51"/>
  <c r="G515" i="51"/>
  <c r="G516" i="51" s="1"/>
  <c r="E575" i="61"/>
  <c r="E575" i="57"/>
  <c r="H42" i="28"/>
  <c r="G749" i="62"/>
  <c r="G762" i="55" s="1"/>
  <c r="G508" i="53"/>
  <c r="G509" i="53" s="1"/>
  <c r="G510" i="53"/>
  <c r="G503" i="49"/>
  <c r="G501" i="49"/>
  <c r="G502" i="49" s="1"/>
  <c r="G504" i="49" s="1"/>
  <c r="H506" i="53"/>
  <c r="H499" i="52"/>
  <c r="H513" i="49"/>
  <c r="F504" i="50"/>
  <c r="G517" i="48"/>
  <c r="G515" i="48"/>
  <c r="G516" i="48" s="1"/>
  <c r="G518" i="48" s="1"/>
  <c r="I33" i="28"/>
  <c r="H749" i="59"/>
  <c r="H759" i="55" s="1"/>
  <c r="F525" i="51"/>
  <c r="F511" i="54"/>
  <c r="G511" i="50"/>
  <c r="H522" i="63"/>
  <c r="H523" i="63" s="1"/>
  <c r="H524" i="63"/>
  <c r="J36" i="28"/>
  <c r="I749" i="60"/>
  <c r="H748" i="58"/>
  <c r="I31" i="28" s="1"/>
  <c r="H745" i="58"/>
  <c r="G524" i="63"/>
  <c r="G522" i="63"/>
  <c r="G523" i="63" s="1"/>
  <c r="H745" i="57"/>
  <c r="H748" i="57"/>
  <c r="I28" i="28" s="1"/>
  <c r="J27" i="28"/>
  <c r="I749" i="57"/>
  <c r="I757" i="55" s="1"/>
  <c r="H508" i="50"/>
  <c r="H509" i="50" s="1"/>
  <c r="H511" i="50" s="1"/>
  <c r="H510" i="50"/>
  <c r="H522" i="52"/>
  <c r="H523" i="52" s="1"/>
  <c r="H524" i="52"/>
  <c r="H522" i="54"/>
  <c r="H523" i="54" s="1"/>
  <c r="H524" i="54"/>
  <c r="H517" i="53"/>
  <c r="H515" i="53"/>
  <c r="H516" i="53" s="1"/>
  <c r="H531" i="51"/>
  <c r="H529" i="51"/>
  <c r="H530" i="51" s="1"/>
  <c r="H531" i="52"/>
  <c r="H529" i="52"/>
  <c r="H530" i="52" s="1"/>
  <c r="H531" i="54"/>
  <c r="H529" i="54"/>
  <c r="H530" i="54" s="1"/>
  <c r="H508" i="63"/>
  <c r="H509" i="63" s="1"/>
  <c r="H510" i="63"/>
  <c r="H506" i="48"/>
  <c r="H513" i="63"/>
  <c r="G525" i="53"/>
  <c r="F748" i="60"/>
  <c r="G37" i="28" s="1"/>
  <c r="F745" i="60"/>
  <c r="G531" i="48"/>
  <c r="G529" i="48"/>
  <c r="G530" i="48" s="1"/>
  <c r="J571" i="58"/>
  <c r="H499" i="50"/>
  <c r="H520" i="48"/>
  <c r="H499" i="49"/>
  <c r="H527" i="48"/>
  <c r="AC499" i="50"/>
  <c r="G517" i="54"/>
  <c r="G515" i="54"/>
  <c r="G516" i="54" s="1"/>
  <c r="G518" i="54" s="1"/>
  <c r="H24" i="28"/>
  <c r="G749" i="56"/>
  <c r="G756" i="55" s="1"/>
  <c r="G508" i="54"/>
  <c r="G509" i="54" s="1"/>
  <c r="G510" i="54"/>
  <c r="G33" i="28"/>
  <c r="F749" i="59"/>
  <c r="F759" i="55" s="1"/>
  <c r="J33" i="28"/>
  <c r="I749" i="59"/>
  <c r="I759" i="55" s="1"/>
  <c r="G517" i="63"/>
  <c r="G515" i="63"/>
  <c r="G516" i="63" s="1"/>
  <c r="G524" i="52"/>
  <c r="G522" i="52"/>
  <c r="G523" i="52" s="1"/>
  <c r="G525" i="52" s="1"/>
  <c r="E575" i="58"/>
  <c r="J573" i="58"/>
  <c r="J573" i="57"/>
  <c r="AC499" i="53"/>
  <c r="AC499" i="51"/>
  <c r="AD527" i="54"/>
  <c r="W499" i="53"/>
  <c r="AD513" i="54"/>
  <c r="AC520" i="48"/>
  <c r="AC506" i="53"/>
  <c r="AC506" i="48"/>
  <c r="AC513" i="63"/>
  <c r="J760" i="1"/>
  <c r="AC520" i="53"/>
  <c r="J509" i="1"/>
  <c r="V506" i="1"/>
  <c r="J502" i="1"/>
  <c r="V499" i="1"/>
  <c r="AC527" i="63"/>
  <c r="AC527" i="54"/>
  <c r="AC499" i="63"/>
  <c r="O524" i="63"/>
  <c r="C524" i="63"/>
  <c r="B524" i="63"/>
  <c r="R524" i="63"/>
  <c r="I521" i="63" s="1"/>
  <c r="Q524" i="63"/>
  <c r="P524" i="63"/>
  <c r="Q531" i="63"/>
  <c r="P531" i="63"/>
  <c r="O531" i="63"/>
  <c r="C531" i="63"/>
  <c r="B531" i="63"/>
  <c r="R531" i="63"/>
  <c r="I528" i="63" s="1"/>
  <c r="AC506" i="63"/>
  <c r="V499" i="63"/>
  <c r="Q510" i="63"/>
  <c r="P510" i="63"/>
  <c r="O510" i="63"/>
  <c r="C510" i="63"/>
  <c r="B510" i="63"/>
  <c r="R510" i="63"/>
  <c r="I507" i="63" s="1"/>
  <c r="AC520" i="63"/>
  <c r="P503" i="63"/>
  <c r="O503" i="63"/>
  <c r="C503" i="63"/>
  <c r="B503" i="63"/>
  <c r="R503" i="63"/>
  <c r="I500" i="63" s="1"/>
  <c r="Q503" i="63"/>
  <c r="B517" i="63"/>
  <c r="R517" i="63"/>
  <c r="I514" i="63" s="1"/>
  <c r="Q517" i="63"/>
  <c r="P517" i="63"/>
  <c r="O517" i="63"/>
  <c r="C517" i="63"/>
  <c r="J759" i="1"/>
  <c r="E759" i="63"/>
  <c r="J759" i="63" s="1"/>
  <c r="J762" i="1"/>
  <c r="E762" i="63"/>
  <c r="J762" i="63" s="1"/>
  <c r="AC513" i="50"/>
  <c r="AC527" i="51"/>
  <c r="AC499" i="48"/>
  <c r="AC513" i="52"/>
  <c r="AC527" i="53"/>
  <c r="V527" i="49"/>
  <c r="P531" i="54"/>
  <c r="O531" i="54"/>
  <c r="C531" i="54"/>
  <c r="B531" i="54"/>
  <c r="R531" i="54"/>
  <c r="I528" i="54" s="1"/>
  <c r="Q531" i="54"/>
  <c r="Q531" i="53"/>
  <c r="P531" i="53"/>
  <c r="C531" i="53"/>
  <c r="B531" i="53"/>
  <c r="R531" i="53"/>
  <c r="I528" i="53" s="1"/>
  <c r="O531" i="53"/>
  <c r="O531" i="52"/>
  <c r="C531" i="52"/>
  <c r="B531" i="52"/>
  <c r="R531" i="52"/>
  <c r="I528" i="52" s="1"/>
  <c r="Q531" i="52"/>
  <c r="P531" i="52"/>
  <c r="I527" i="52" s="1"/>
  <c r="P531" i="51"/>
  <c r="O531" i="51"/>
  <c r="C531" i="51"/>
  <c r="B531" i="51"/>
  <c r="P531" i="50"/>
  <c r="O531" i="50"/>
  <c r="C531" i="50"/>
  <c r="R531" i="51"/>
  <c r="I528" i="51" s="1"/>
  <c r="B531" i="50"/>
  <c r="Q531" i="51"/>
  <c r="Q531" i="50"/>
  <c r="R531" i="50"/>
  <c r="I528" i="50" s="1"/>
  <c r="R531" i="49"/>
  <c r="I528" i="49" s="1"/>
  <c r="Q531" i="49"/>
  <c r="P531" i="49"/>
  <c r="O531" i="49"/>
  <c r="C531" i="49"/>
  <c r="B531" i="49"/>
  <c r="R531" i="48"/>
  <c r="I528" i="48" s="1"/>
  <c r="Q531" i="48"/>
  <c r="P531" i="48"/>
  <c r="O531" i="48"/>
  <c r="B531" i="48"/>
  <c r="L532" i="1"/>
  <c r="C531" i="48"/>
  <c r="R524" i="54"/>
  <c r="I521" i="54" s="1"/>
  <c r="Q524" i="54"/>
  <c r="P524" i="54"/>
  <c r="C524" i="54"/>
  <c r="B524" i="54"/>
  <c r="O524" i="54"/>
  <c r="Q524" i="53"/>
  <c r="P524" i="53"/>
  <c r="B524" i="53"/>
  <c r="R524" i="53"/>
  <c r="I521" i="53" s="1"/>
  <c r="O524" i="53"/>
  <c r="C524" i="53"/>
  <c r="B524" i="52"/>
  <c r="R524" i="52"/>
  <c r="I521" i="52" s="1"/>
  <c r="Q524" i="52"/>
  <c r="P524" i="52"/>
  <c r="O524" i="52"/>
  <c r="C524" i="52"/>
  <c r="C524" i="51"/>
  <c r="B524" i="51"/>
  <c r="R524" i="51"/>
  <c r="I521" i="51" s="1"/>
  <c r="R524" i="50"/>
  <c r="I521" i="50" s="1"/>
  <c r="Q524" i="50"/>
  <c r="P524" i="50"/>
  <c r="I520" i="50" s="1"/>
  <c r="O524" i="50"/>
  <c r="C524" i="50"/>
  <c r="B524" i="50"/>
  <c r="O524" i="51"/>
  <c r="Q524" i="51"/>
  <c r="P524" i="51"/>
  <c r="O524" i="49"/>
  <c r="C524" i="49"/>
  <c r="B524" i="49"/>
  <c r="R524" i="49"/>
  <c r="I521" i="49" s="1"/>
  <c r="Q524" i="49"/>
  <c r="B524" i="48"/>
  <c r="P524" i="49"/>
  <c r="R524" i="48"/>
  <c r="I521" i="48" s="1"/>
  <c r="Q524" i="48"/>
  <c r="O524" i="48"/>
  <c r="C524" i="48"/>
  <c r="L525" i="1"/>
  <c r="P524" i="48"/>
  <c r="AC506" i="54"/>
  <c r="AC513" i="49"/>
  <c r="AC520" i="50"/>
  <c r="AC527" i="49"/>
  <c r="V513" i="48"/>
  <c r="V527" i="50"/>
  <c r="AC513" i="53"/>
  <c r="V499" i="52"/>
  <c r="AC513" i="48"/>
  <c r="AC520" i="52"/>
  <c r="AC527" i="50"/>
  <c r="V527" i="48"/>
  <c r="V513" i="54"/>
  <c r="V513" i="52"/>
  <c r="AC513" i="54"/>
  <c r="AC499" i="49"/>
  <c r="V499" i="53"/>
  <c r="V527" i="54"/>
  <c r="AC520" i="49"/>
  <c r="P517" i="54"/>
  <c r="O517" i="54"/>
  <c r="C517" i="54"/>
  <c r="B517" i="54"/>
  <c r="R517" i="54"/>
  <c r="I514" i="54" s="1"/>
  <c r="Q517" i="54"/>
  <c r="O517" i="53"/>
  <c r="C517" i="53"/>
  <c r="R517" i="53"/>
  <c r="I514" i="53" s="1"/>
  <c r="P517" i="53"/>
  <c r="B517" i="53"/>
  <c r="Q517" i="53"/>
  <c r="O517" i="52"/>
  <c r="C517" i="52"/>
  <c r="B517" i="52"/>
  <c r="R517" i="52"/>
  <c r="I514" i="52" s="1"/>
  <c r="P517" i="52"/>
  <c r="R517" i="51"/>
  <c r="I514" i="51" s="1"/>
  <c r="Q517" i="51"/>
  <c r="P517" i="51"/>
  <c r="I513" i="51" s="1"/>
  <c r="O517" i="51"/>
  <c r="C517" i="51"/>
  <c r="B517" i="50"/>
  <c r="Q517" i="52"/>
  <c r="R517" i="50"/>
  <c r="I514" i="50" s="1"/>
  <c r="Q517" i="50"/>
  <c r="B517" i="51"/>
  <c r="P517" i="50"/>
  <c r="O517" i="50"/>
  <c r="C517" i="50"/>
  <c r="P517" i="49"/>
  <c r="O517" i="49"/>
  <c r="C517" i="49"/>
  <c r="B517" i="49"/>
  <c r="R517" i="49"/>
  <c r="I514" i="49" s="1"/>
  <c r="O517" i="48"/>
  <c r="C517" i="48"/>
  <c r="B517" i="48"/>
  <c r="Q517" i="48"/>
  <c r="P517" i="48"/>
  <c r="Q517" i="49"/>
  <c r="L518" i="1"/>
  <c r="R517" i="48"/>
  <c r="I514" i="48" s="1"/>
  <c r="Q503" i="54"/>
  <c r="P503" i="54"/>
  <c r="I499" i="54" s="1"/>
  <c r="O503" i="54"/>
  <c r="C503" i="54"/>
  <c r="B503" i="54"/>
  <c r="R503" i="54"/>
  <c r="I500" i="54" s="1"/>
  <c r="R503" i="53"/>
  <c r="I500" i="53" s="1"/>
  <c r="Q503" i="53"/>
  <c r="O503" i="53"/>
  <c r="C503" i="53"/>
  <c r="P503" i="53"/>
  <c r="B503" i="53"/>
  <c r="P503" i="52"/>
  <c r="O503" i="52"/>
  <c r="C503" i="52"/>
  <c r="B503" i="52"/>
  <c r="R503" i="51"/>
  <c r="I500" i="51" s="1"/>
  <c r="Q503" i="51"/>
  <c r="P503" i="51"/>
  <c r="O503" i="51"/>
  <c r="C503" i="51"/>
  <c r="B503" i="51"/>
  <c r="P503" i="50"/>
  <c r="O503" i="50"/>
  <c r="C503" i="50"/>
  <c r="B503" i="50"/>
  <c r="R503" i="52"/>
  <c r="I500" i="52" s="1"/>
  <c r="Q503" i="52"/>
  <c r="R503" i="50"/>
  <c r="I500" i="50" s="1"/>
  <c r="Q503" i="50"/>
  <c r="R503" i="49"/>
  <c r="I500" i="49" s="1"/>
  <c r="Q503" i="49"/>
  <c r="P503" i="49"/>
  <c r="O503" i="49"/>
  <c r="C503" i="49"/>
  <c r="B503" i="49"/>
  <c r="C503" i="48"/>
  <c r="B503" i="48"/>
  <c r="R503" i="48"/>
  <c r="I500" i="48" s="1"/>
  <c r="P503" i="48"/>
  <c r="O503" i="48"/>
  <c r="L504" i="1"/>
  <c r="Q503" i="48"/>
  <c r="AC527" i="48"/>
  <c r="AC506" i="52"/>
  <c r="E571" i="52"/>
  <c r="AC513" i="51"/>
  <c r="AC506" i="51"/>
  <c r="V506" i="49"/>
  <c r="AC527" i="52"/>
  <c r="E571" i="54"/>
  <c r="V513" i="51"/>
  <c r="E571" i="48"/>
  <c r="AC506" i="50"/>
  <c r="E571" i="50"/>
  <c r="AC499" i="54"/>
  <c r="R510" i="54"/>
  <c r="I507" i="54" s="1"/>
  <c r="Q510" i="54"/>
  <c r="P510" i="54"/>
  <c r="C510" i="54"/>
  <c r="O510" i="54"/>
  <c r="B510" i="54"/>
  <c r="R510" i="53"/>
  <c r="I507" i="53" s="1"/>
  <c r="Q510" i="53"/>
  <c r="O510" i="53"/>
  <c r="C510" i="53"/>
  <c r="P510" i="53"/>
  <c r="B510" i="53"/>
  <c r="R510" i="52"/>
  <c r="I507" i="52" s="1"/>
  <c r="Q510" i="52"/>
  <c r="P510" i="52"/>
  <c r="O510" i="52"/>
  <c r="C510" i="52"/>
  <c r="B510" i="52"/>
  <c r="R510" i="51"/>
  <c r="I507" i="51" s="1"/>
  <c r="Q510" i="51"/>
  <c r="P510" i="51"/>
  <c r="O510" i="51"/>
  <c r="P510" i="50"/>
  <c r="C510" i="51"/>
  <c r="O510" i="50"/>
  <c r="B510" i="51"/>
  <c r="C510" i="50"/>
  <c r="B510" i="50"/>
  <c r="R510" i="50"/>
  <c r="I507" i="50" s="1"/>
  <c r="Q510" i="50"/>
  <c r="R510" i="49"/>
  <c r="I507" i="49" s="1"/>
  <c r="Q510" i="49"/>
  <c r="P510" i="49"/>
  <c r="O510" i="49"/>
  <c r="C510" i="49"/>
  <c r="B510" i="49"/>
  <c r="Q510" i="48"/>
  <c r="P510" i="48"/>
  <c r="O510" i="48"/>
  <c r="C510" i="48"/>
  <c r="B510" i="48"/>
  <c r="R510" i="48"/>
  <c r="I507" i="48" s="1"/>
  <c r="L511" i="1"/>
  <c r="V520" i="48"/>
  <c r="V506" i="52"/>
  <c r="E571" i="49"/>
  <c r="J737" i="25"/>
  <c r="J740" i="25"/>
  <c r="G749" i="61" l="1"/>
  <c r="G761" i="55" s="1"/>
  <c r="H517" i="52"/>
  <c r="H518" i="52" s="1"/>
  <c r="I499" i="51"/>
  <c r="I503" i="51" s="1"/>
  <c r="I520" i="52"/>
  <c r="I520" i="63"/>
  <c r="I524" i="63" s="1"/>
  <c r="H531" i="63"/>
  <c r="G532" i="48"/>
  <c r="H518" i="48"/>
  <c r="G525" i="54"/>
  <c r="G525" i="48"/>
  <c r="I513" i="53"/>
  <c r="I515" i="53" s="1"/>
  <c r="I516" i="53" s="1"/>
  <c r="H511" i="54"/>
  <c r="I499" i="50"/>
  <c r="I499" i="53"/>
  <c r="I503" i="53" s="1"/>
  <c r="AD513" i="52"/>
  <c r="H532" i="50"/>
  <c r="H525" i="50"/>
  <c r="G532" i="53"/>
  <c r="I520" i="48"/>
  <c r="I522" i="48" s="1"/>
  <c r="I523" i="48" s="1"/>
  <c r="I506" i="48"/>
  <c r="I508" i="48" s="1"/>
  <c r="I509" i="48" s="1"/>
  <c r="I513" i="52"/>
  <c r="I515" i="52" s="1"/>
  <c r="I516" i="52" s="1"/>
  <c r="I499" i="49"/>
  <c r="I503" i="49" s="1"/>
  <c r="I513" i="48"/>
  <c r="I515" i="48" s="1"/>
  <c r="I516" i="48" s="1"/>
  <c r="I513" i="50"/>
  <c r="AE513" i="50" s="1"/>
  <c r="I520" i="51"/>
  <c r="I527" i="63"/>
  <c r="I529" i="63" s="1"/>
  <c r="I530" i="63" s="1"/>
  <c r="G749" i="57"/>
  <c r="G757" i="55" s="1"/>
  <c r="G504" i="50"/>
  <c r="I501" i="49"/>
  <c r="I502" i="49" s="1"/>
  <c r="I522" i="51"/>
  <c r="I523" i="51" s="1"/>
  <c r="I525" i="51" s="1"/>
  <c r="I524" i="51"/>
  <c r="G525" i="49"/>
  <c r="I513" i="63"/>
  <c r="H522" i="48"/>
  <c r="H523" i="48" s="1"/>
  <c r="H524" i="48"/>
  <c r="H532" i="54"/>
  <c r="H508" i="53"/>
  <c r="H509" i="53" s="1"/>
  <c r="H510" i="53"/>
  <c r="G532" i="51"/>
  <c r="H504" i="51"/>
  <c r="E744" i="56"/>
  <c r="J575" i="56"/>
  <c r="I517" i="48"/>
  <c r="I24" i="28"/>
  <c r="H749" i="56"/>
  <c r="H756" i="55" s="1"/>
  <c r="I522" i="52"/>
  <c r="I523" i="52" s="1"/>
  <c r="I524" i="52"/>
  <c r="I527" i="50"/>
  <c r="I522" i="63"/>
  <c r="I523" i="63" s="1"/>
  <c r="H503" i="50"/>
  <c r="H501" i="50"/>
  <c r="H502" i="50" s="1"/>
  <c r="H504" i="50" s="1"/>
  <c r="H508" i="49"/>
  <c r="H509" i="49" s="1"/>
  <c r="H511" i="49" s="1"/>
  <c r="H510" i="49"/>
  <c r="G532" i="49"/>
  <c r="G518" i="52"/>
  <c r="I760" i="55"/>
  <c r="H517" i="49"/>
  <c r="H515" i="49"/>
  <c r="H516" i="49" s="1"/>
  <c r="H522" i="51"/>
  <c r="H523" i="51" s="1"/>
  <c r="H524" i="51"/>
  <c r="H745" i="61"/>
  <c r="H748" i="61"/>
  <c r="I40" i="28" s="1"/>
  <c r="G525" i="51"/>
  <c r="I506" i="53"/>
  <c r="I513" i="54"/>
  <c r="AE513" i="54" s="1"/>
  <c r="I520" i="54"/>
  <c r="H532" i="52"/>
  <c r="H518" i="51"/>
  <c r="G504" i="51"/>
  <c r="G504" i="52"/>
  <c r="I527" i="54"/>
  <c r="I531" i="63"/>
  <c r="H503" i="49"/>
  <c r="H501" i="49"/>
  <c r="H502" i="49" s="1"/>
  <c r="H504" i="49" s="1"/>
  <c r="H525" i="52"/>
  <c r="H503" i="52"/>
  <c r="H501" i="52"/>
  <c r="H502" i="52" s="1"/>
  <c r="H504" i="52" s="1"/>
  <c r="I506" i="50"/>
  <c r="I501" i="51"/>
  <c r="I502" i="51" s="1"/>
  <c r="I506" i="49"/>
  <c r="I506" i="51"/>
  <c r="I527" i="49"/>
  <c r="I506" i="63"/>
  <c r="I499" i="48"/>
  <c r="I520" i="49"/>
  <c r="AE520" i="49" s="1"/>
  <c r="I527" i="53"/>
  <c r="G511" i="54"/>
  <c r="H532" i="51"/>
  <c r="G511" i="53"/>
  <c r="H531" i="49"/>
  <c r="H529" i="49"/>
  <c r="H530" i="49" s="1"/>
  <c r="G518" i="49"/>
  <c r="H531" i="53"/>
  <c r="H529" i="53"/>
  <c r="H530" i="53" s="1"/>
  <c r="F749" i="60"/>
  <c r="F760" i="55" s="1"/>
  <c r="G36" i="28"/>
  <c r="I27" i="28"/>
  <c r="H749" i="57"/>
  <c r="H757" i="55" s="1"/>
  <c r="H503" i="54"/>
  <c r="H501" i="54"/>
  <c r="H502" i="54" s="1"/>
  <c r="H504" i="54" s="1"/>
  <c r="E748" i="60"/>
  <c r="E745" i="60"/>
  <c r="J744" i="60"/>
  <c r="H522" i="49"/>
  <c r="H523" i="49" s="1"/>
  <c r="H525" i="49" s="1"/>
  <c r="H524" i="49"/>
  <c r="G42" i="28"/>
  <c r="F749" i="62"/>
  <c r="F762" i="55" s="1"/>
  <c r="H525" i="53"/>
  <c r="E744" i="58"/>
  <c r="J575" i="58"/>
  <c r="H518" i="53"/>
  <c r="H508" i="51"/>
  <c r="H509" i="51" s="1"/>
  <c r="H511" i="51" s="1"/>
  <c r="H510" i="51"/>
  <c r="I745" i="56"/>
  <c r="I748" i="56"/>
  <c r="J25" i="28" s="1"/>
  <c r="H508" i="52"/>
  <c r="H509" i="52" s="1"/>
  <c r="H511" i="52" s="1"/>
  <c r="H510" i="52"/>
  <c r="I522" i="50"/>
  <c r="I523" i="50" s="1"/>
  <c r="I524" i="50"/>
  <c r="I525" i="50" s="1"/>
  <c r="I515" i="51"/>
  <c r="I516" i="51" s="1"/>
  <c r="I517" i="51"/>
  <c r="H503" i="48"/>
  <c r="H501" i="48"/>
  <c r="H502" i="48" s="1"/>
  <c r="H517" i="50"/>
  <c r="H515" i="50"/>
  <c r="H516" i="50" s="1"/>
  <c r="E748" i="59"/>
  <c r="E745" i="59"/>
  <c r="J744" i="59"/>
  <c r="I517" i="53"/>
  <c r="I529" i="52"/>
  <c r="I530" i="52" s="1"/>
  <c r="I532" i="52" s="1"/>
  <c r="I531" i="52"/>
  <c r="I499" i="52"/>
  <c r="AE499" i="52" s="1"/>
  <c r="E744" i="57"/>
  <c r="J575" i="57"/>
  <c r="I513" i="49"/>
  <c r="AD499" i="48"/>
  <c r="H517" i="63"/>
  <c r="H515" i="63"/>
  <c r="H516" i="63" s="1"/>
  <c r="I30" i="28"/>
  <c r="H749" i="58"/>
  <c r="H758" i="55" s="1"/>
  <c r="E744" i="61"/>
  <c r="J575" i="61"/>
  <c r="H518" i="54"/>
  <c r="G525" i="50"/>
  <c r="H531" i="48"/>
  <c r="H529" i="48"/>
  <c r="H530" i="48" s="1"/>
  <c r="I527" i="51"/>
  <c r="I501" i="54"/>
  <c r="I502" i="54" s="1"/>
  <c r="I503" i="54"/>
  <c r="I506" i="52"/>
  <c r="I506" i="54"/>
  <c r="I501" i="50"/>
  <c r="I502" i="50" s="1"/>
  <c r="I503" i="50"/>
  <c r="I501" i="53"/>
  <c r="I502" i="53" s="1"/>
  <c r="I520" i="53"/>
  <c r="I527" i="48"/>
  <c r="I499" i="63"/>
  <c r="H508" i="48"/>
  <c r="H509" i="48" s="1"/>
  <c r="H511" i="48" s="1"/>
  <c r="H510" i="48"/>
  <c r="H525" i="54"/>
  <c r="G518" i="51"/>
  <c r="H503" i="63"/>
  <c r="H501" i="63"/>
  <c r="H502" i="63" s="1"/>
  <c r="E744" i="62"/>
  <c r="J575" i="62"/>
  <c r="W520" i="53"/>
  <c r="AD520" i="54"/>
  <c r="AD506" i="48"/>
  <c r="AD527" i="50"/>
  <c r="AD527" i="53"/>
  <c r="AD520" i="52"/>
  <c r="W527" i="51"/>
  <c r="AD506" i="52"/>
  <c r="AE513" i="49"/>
  <c r="W527" i="63"/>
  <c r="AE513" i="51"/>
  <c r="AE520" i="52"/>
  <c r="W513" i="52"/>
  <c r="AD506" i="63"/>
  <c r="AD499" i="63"/>
  <c r="G504" i="63"/>
  <c r="W499" i="48"/>
  <c r="W499" i="51"/>
  <c r="AD506" i="50"/>
  <c r="AD506" i="53"/>
  <c r="W506" i="53"/>
  <c r="AD499" i="49"/>
  <c r="G532" i="63"/>
  <c r="AD527" i="48"/>
  <c r="AD520" i="63"/>
  <c r="G518" i="63"/>
  <c r="W513" i="63"/>
  <c r="G511" i="63"/>
  <c r="AD513" i="51"/>
  <c r="W513" i="50"/>
  <c r="AD513" i="53"/>
  <c r="V506" i="63"/>
  <c r="F511" i="63"/>
  <c r="C511" i="63"/>
  <c r="B511" i="63"/>
  <c r="G525" i="63"/>
  <c r="W520" i="63"/>
  <c r="W506" i="63"/>
  <c r="C525" i="63"/>
  <c r="B525" i="63"/>
  <c r="C504" i="63"/>
  <c r="B504" i="63"/>
  <c r="AD513" i="63"/>
  <c r="V513" i="63"/>
  <c r="F518" i="63"/>
  <c r="AD527" i="63"/>
  <c r="C532" i="63"/>
  <c r="B532" i="63"/>
  <c r="F504" i="63"/>
  <c r="C518" i="63"/>
  <c r="B518" i="63"/>
  <c r="F532" i="63"/>
  <c r="V527" i="63"/>
  <c r="V520" i="63"/>
  <c r="F525" i="63"/>
  <c r="AD513" i="48"/>
  <c r="W520" i="51"/>
  <c r="W527" i="54"/>
  <c r="W506" i="49"/>
  <c r="AD506" i="49"/>
  <c r="AD520" i="51"/>
  <c r="V527" i="51"/>
  <c r="V513" i="49"/>
  <c r="V499" i="54"/>
  <c r="W527" i="52"/>
  <c r="C518" i="54"/>
  <c r="B518" i="54"/>
  <c r="C518" i="53"/>
  <c r="B518" i="53"/>
  <c r="C518" i="52"/>
  <c r="B518" i="52"/>
  <c r="C518" i="50"/>
  <c r="B518" i="50"/>
  <c r="B518" i="51"/>
  <c r="C518" i="51"/>
  <c r="C518" i="49"/>
  <c r="B518" i="49"/>
  <c r="C518" i="48"/>
  <c r="B518" i="48"/>
  <c r="AD513" i="50"/>
  <c r="AD527" i="52"/>
  <c r="W499" i="50"/>
  <c r="W513" i="49"/>
  <c r="V499" i="49"/>
  <c r="V520" i="54"/>
  <c r="C525" i="54"/>
  <c r="B525" i="54"/>
  <c r="C525" i="53"/>
  <c r="B525" i="53"/>
  <c r="C525" i="52"/>
  <c r="B525" i="52"/>
  <c r="C525" i="51"/>
  <c r="B525" i="51"/>
  <c r="C525" i="50"/>
  <c r="B525" i="50"/>
  <c r="C525" i="49"/>
  <c r="B525" i="49"/>
  <c r="C525" i="48"/>
  <c r="B525" i="48"/>
  <c r="W506" i="52"/>
  <c r="W520" i="49"/>
  <c r="W499" i="49"/>
  <c r="V520" i="51"/>
  <c r="AD499" i="54"/>
  <c r="W506" i="50"/>
  <c r="W527" i="53"/>
  <c r="AD499" i="52"/>
  <c r="V520" i="50"/>
  <c r="C504" i="54"/>
  <c r="B504" i="54"/>
  <c r="C504" i="53"/>
  <c r="B504" i="53"/>
  <c r="C504" i="52"/>
  <c r="B504" i="52"/>
  <c r="C504" i="51"/>
  <c r="B504" i="51"/>
  <c r="C504" i="50"/>
  <c r="B504" i="50"/>
  <c r="C504" i="49"/>
  <c r="B504" i="49"/>
  <c r="C504" i="48"/>
  <c r="B504" i="48"/>
  <c r="V520" i="49"/>
  <c r="W506" i="48"/>
  <c r="V506" i="53"/>
  <c r="W506" i="54"/>
  <c r="W506" i="51"/>
  <c r="C511" i="54"/>
  <c r="B511" i="54"/>
  <c r="C511" i="53"/>
  <c r="B511" i="53"/>
  <c r="C511" i="52"/>
  <c r="B511" i="52"/>
  <c r="C511" i="51"/>
  <c r="B511" i="51"/>
  <c r="C511" i="50"/>
  <c r="B511" i="50"/>
  <c r="B511" i="49"/>
  <c r="B511" i="48"/>
  <c r="C511" i="49"/>
  <c r="C511" i="48"/>
  <c r="V520" i="52"/>
  <c r="AD499" i="51"/>
  <c r="V527" i="52"/>
  <c r="V527" i="53"/>
  <c r="AD520" i="49"/>
  <c r="V506" i="48"/>
  <c r="AD499" i="50"/>
  <c r="W513" i="53"/>
  <c r="V506" i="51"/>
  <c r="V506" i="54"/>
  <c r="V513" i="50"/>
  <c r="W520" i="54"/>
  <c r="W499" i="54"/>
  <c r="AD513" i="49"/>
  <c r="AD527" i="51"/>
  <c r="V499" i="48"/>
  <c r="W520" i="52"/>
  <c r="AD520" i="48"/>
  <c r="W520" i="50"/>
  <c r="V520" i="53"/>
  <c r="V499" i="51"/>
  <c r="V513" i="53"/>
  <c r="AD506" i="54"/>
  <c r="AD527" i="49"/>
  <c r="V499" i="50"/>
  <c r="AD520" i="53"/>
  <c r="V506" i="50"/>
  <c r="AD520" i="50"/>
  <c r="AD499" i="53"/>
  <c r="C532" i="54"/>
  <c r="B532" i="54"/>
  <c r="B532" i="53"/>
  <c r="C532" i="53"/>
  <c r="C532" i="52"/>
  <c r="B532" i="52"/>
  <c r="C532" i="51"/>
  <c r="B532" i="51"/>
  <c r="C532" i="50"/>
  <c r="B532" i="50"/>
  <c r="C532" i="49"/>
  <c r="B532" i="48"/>
  <c r="B532" i="49"/>
  <c r="C532" i="48"/>
  <c r="J717" i="1"/>
  <c r="J718" i="1"/>
  <c r="J674" i="1"/>
  <c r="J675" i="1"/>
  <c r="J676" i="1"/>
  <c r="J677" i="1"/>
  <c r="J678" i="1"/>
  <c r="J679" i="1"/>
  <c r="J680" i="1"/>
  <c r="J681" i="1"/>
  <c r="J661" i="1"/>
  <c r="J662" i="1"/>
  <c r="J663" i="1"/>
  <c r="J664" i="1"/>
  <c r="J648" i="1"/>
  <c r="J649" i="1"/>
  <c r="J650" i="1"/>
  <c r="J651" i="1"/>
  <c r="J652" i="1"/>
  <c r="J653" i="1"/>
  <c r="J654" i="1"/>
  <c r="J655" i="1"/>
  <c r="J656" i="1"/>
  <c r="J576" i="1"/>
  <c r="J577" i="1"/>
  <c r="J578" i="1"/>
  <c r="J579" i="1"/>
  <c r="J580" i="1"/>
  <c r="S461" i="1"/>
  <c r="I457" i="1" s="1"/>
  <c r="I461" i="1" s="1"/>
  <c r="S460" i="1"/>
  <c r="H457" i="1" s="1"/>
  <c r="H461" i="1" s="1"/>
  <c r="S459" i="1"/>
  <c r="G457" i="1" s="1"/>
  <c r="G461" i="1" s="1"/>
  <c r="S458" i="1"/>
  <c r="F457" i="1" s="1"/>
  <c r="F461" i="1" s="1"/>
  <c r="L458" i="1"/>
  <c r="I458" i="1"/>
  <c r="H458" i="1"/>
  <c r="G458" i="1"/>
  <c r="F458" i="1"/>
  <c r="E458" i="1"/>
  <c r="S457" i="1"/>
  <c r="S458" i="63" s="1"/>
  <c r="E458" i="63" s="1"/>
  <c r="E462" i="63" s="1"/>
  <c r="O457" i="1"/>
  <c r="O458" i="63" s="1"/>
  <c r="N457" i="1"/>
  <c r="S454" i="1"/>
  <c r="I450" i="1" s="1"/>
  <c r="I454" i="1" s="1"/>
  <c r="S453" i="1"/>
  <c r="H450" i="1" s="1"/>
  <c r="H454" i="1" s="1"/>
  <c r="S452" i="1"/>
  <c r="G450" i="1" s="1"/>
  <c r="G454" i="1" s="1"/>
  <c r="S451" i="1"/>
  <c r="F450" i="1" s="1"/>
  <c r="F454" i="1" s="1"/>
  <c r="L451" i="1"/>
  <c r="I451" i="1"/>
  <c r="H451" i="1"/>
  <c r="G451" i="1"/>
  <c r="F451" i="1"/>
  <c r="E451" i="1"/>
  <c r="S450" i="1"/>
  <c r="S451" i="63" s="1"/>
  <c r="E451" i="63" s="1"/>
  <c r="E455" i="63" s="1"/>
  <c r="O450" i="1"/>
  <c r="O451" i="63" s="1"/>
  <c r="N450" i="1"/>
  <c r="S447" i="1"/>
  <c r="I443" i="1" s="1"/>
  <c r="I447" i="1" s="1"/>
  <c r="S446" i="1"/>
  <c r="H443" i="1" s="1"/>
  <c r="H447" i="1" s="1"/>
  <c r="S445" i="1"/>
  <c r="G443" i="1" s="1"/>
  <c r="G447" i="1" s="1"/>
  <c r="S444" i="1"/>
  <c r="F443" i="1" s="1"/>
  <c r="F447" i="1" s="1"/>
  <c r="L444" i="1"/>
  <c r="I444" i="1"/>
  <c r="H444" i="1"/>
  <c r="G444" i="1"/>
  <c r="F444" i="1"/>
  <c r="E444" i="1"/>
  <c r="S443" i="1"/>
  <c r="S444" i="63" s="1"/>
  <c r="E444" i="63" s="1"/>
  <c r="E448" i="63" s="1"/>
  <c r="O443" i="1"/>
  <c r="O444" i="63" s="1"/>
  <c r="N443" i="1"/>
  <c r="S440" i="1"/>
  <c r="I436" i="1" s="1"/>
  <c r="I440" i="1" s="1"/>
  <c r="S439" i="1"/>
  <c r="H436" i="1" s="1"/>
  <c r="H440" i="1" s="1"/>
  <c r="S438" i="1"/>
  <c r="G436" i="1" s="1"/>
  <c r="G440" i="1" s="1"/>
  <c r="S437" i="1"/>
  <c r="F436" i="1" s="1"/>
  <c r="F440" i="1" s="1"/>
  <c r="L437" i="1"/>
  <c r="I437" i="1"/>
  <c r="H437" i="1"/>
  <c r="G437" i="1"/>
  <c r="F437" i="1"/>
  <c r="E437" i="1"/>
  <c r="S436" i="1"/>
  <c r="S437" i="63" s="1"/>
  <c r="E437" i="63" s="1"/>
  <c r="E441" i="63" s="1"/>
  <c r="O436" i="1"/>
  <c r="O437" i="63" s="1"/>
  <c r="N436" i="1"/>
  <c r="S433" i="1"/>
  <c r="I429" i="1" s="1"/>
  <c r="I433" i="1" s="1"/>
  <c r="S432" i="1"/>
  <c r="H429" i="1" s="1"/>
  <c r="H433" i="1" s="1"/>
  <c r="S431" i="1"/>
  <c r="G429" i="1" s="1"/>
  <c r="G433" i="1" s="1"/>
  <c r="S430" i="1"/>
  <c r="F429" i="1" s="1"/>
  <c r="F433" i="1" s="1"/>
  <c r="L430" i="1"/>
  <c r="I430" i="1"/>
  <c r="H430" i="1"/>
  <c r="G430" i="1"/>
  <c r="F430" i="1"/>
  <c r="E430" i="1"/>
  <c r="S429" i="1"/>
  <c r="S430" i="63" s="1"/>
  <c r="E430" i="63" s="1"/>
  <c r="E434" i="63" s="1"/>
  <c r="O429" i="1"/>
  <c r="O430" i="63" s="1"/>
  <c r="N429" i="1"/>
  <c r="S426" i="1"/>
  <c r="I422" i="1" s="1"/>
  <c r="I426" i="1" s="1"/>
  <c r="S425" i="1"/>
  <c r="H422" i="1" s="1"/>
  <c r="H426" i="1" s="1"/>
  <c r="S424" i="1"/>
  <c r="G422" i="1" s="1"/>
  <c r="G426" i="1" s="1"/>
  <c r="S423" i="1"/>
  <c r="F422" i="1" s="1"/>
  <c r="F426" i="1" s="1"/>
  <c r="L423" i="1"/>
  <c r="I423" i="1"/>
  <c r="H423" i="1"/>
  <c r="G423" i="1"/>
  <c r="F423" i="1"/>
  <c r="E423" i="1"/>
  <c r="S422" i="1"/>
  <c r="S423" i="63" s="1"/>
  <c r="E423" i="63" s="1"/>
  <c r="E427" i="63" s="1"/>
  <c r="O422" i="1"/>
  <c r="O423" i="63" s="1"/>
  <c r="N422" i="1"/>
  <c r="S419" i="1"/>
  <c r="I415" i="1" s="1"/>
  <c r="I419" i="1" s="1"/>
  <c r="S418" i="1"/>
  <c r="H415" i="1" s="1"/>
  <c r="H419" i="1" s="1"/>
  <c r="S417" i="1"/>
  <c r="G415" i="1" s="1"/>
  <c r="G419" i="1" s="1"/>
  <c r="S416" i="1"/>
  <c r="F415" i="1" s="1"/>
  <c r="F419" i="1" s="1"/>
  <c r="L416" i="1"/>
  <c r="I416" i="1"/>
  <c r="H416" i="1"/>
  <c r="G416" i="1"/>
  <c r="F416" i="1"/>
  <c r="E416" i="1"/>
  <c r="S415" i="1"/>
  <c r="O415" i="1"/>
  <c r="O416" i="63" s="1"/>
  <c r="N415" i="1"/>
  <c r="S387" i="1"/>
  <c r="I383" i="1" s="1"/>
  <c r="I387" i="1" s="1"/>
  <c r="S386" i="1"/>
  <c r="H383" i="1" s="1"/>
  <c r="H387" i="1" s="1"/>
  <c r="S385" i="1"/>
  <c r="G383" i="1" s="1"/>
  <c r="G387" i="1" s="1"/>
  <c r="S384" i="1"/>
  <c r="F383" i="1" s="1"/>
  <c r="F387" i="1" s="1"/>
  <c r="L384" i="1"/>
  <c r="I384" i="1"/>
  <c r="H384" i="1"/>
  <c r="G384" i="1"/>
  <c r="F384" i="1"/>
  <c r="E384" i="1"/>
  <c r="S383" i="1"/>
  <c r="O383" i="1"/>
  <c r="O384" i="63" s="1"/>
  <c r="N383" i="1"/>
  <c r="S380" i="1"/>
  <c r="I376" i="1" s="1"/>
  <c r="I380" i="1" s="1"/>
  <c r="S379" i="1"/>
  <c r="H376" i="1" s="1"/>
  <c r="H380" i="1" s="1"/>
  <c r="S378" i="1"/>
  <c r="G376" i="1" s="1"/>
  <c r="G380" i="1" s="1"/>
  <c r="S377" i="1"/>
  <c r="F376" i="1" s="1"/>
  <c r="F380" i="1" s="1"/>
  <c r="L377" i="1"/>
  <c r="I377" i="1"/>
  <c r="H377" i="1"/>
  <c r="G377" i="1"/>
  <c r="F377" i="1"/>
  <c r="E377" i="1"/>
  <c r="S376" i="1"/>
  <c r="O376" i="1"/>
  <c r="O377" i="63" s="1"/>
  <c r="N376" i="1"/>
  <c r="S373" i="1"/>
  <c r="I369" i="1" s="1"/>
  <c r="I373" i="1" s="1"/>
  <c r="S372" i="1"/>
  <c r="H369" i="1" s="1"/>
  <c r="H373" i="1" s="1"/>
  <c r="S371" i="1"/>
  <c r="G369" i="1" s="1"/>
  <c r="G373" i="1" s="1"/>
  <c r="S370" i="1"/>
  <c r="F369" i="1" s="1"/>
  <c r="F373" i="1" s="1"/>
  <c r="L370" i="1"/>
  <c r="I370" i="1"/>
  <c r="H370" i="1"/>
  <c r="G370" i="1"/>
  <c r="F370" i="1"/>
  <c r="E370" i="1"/>
  <c r="S369" i="1"/>
  <c r="S370" i="63" s="1"/>
  <c r="E370" i="63" s="1"/>
  <c r="E374" i="63" s="1"/>
  <c r="O369" i="1"/>
  <c r="O370" i="63" s="1"/>
  <c r="N369" i="1"/>
  <c r="S366" i="1"/>
  <c r="I362" i="1" s="1"/>
  <c r="I366" i="1" s="1"/>
  <c r="S365" i="1"/>
  <c r="H362" i="1" s="1"/>
  <c r="H366" i="1" s="1"/>
  <c r="S364" i="1"/>
  <c r="G362" i="1" s="1"/>
  <c r="G366" i="1" s="1"/>
  <c r="S363" i="1"/>
  <c r="F362" i="1" s="1"/>
  <c r="F366" i="1" s="1"/>
  <c r="L363" i="1"/>
  <c r="I363" i="1"/>
  <c r="H363" i="1"/>
  <c r="G363" i="1"/>
  <c r="F363" i="1"/>
  <c r="E363" i="1"/>
  <c r="S362" i="1"/>
  <c r="O362" i="1"/>
  <c r="O363" i="63" s="1"/>
  <c r="N362" i="1"/>
  <c r="S359" i="1"/>
  <c r="I355" i="1" s="1"/>
  <c r="I359" i="1" s="1"/>
  <c r="S358" i="1"/>
  <c r="H355" i="1" s="1"/>
  <c r="H359" i="1" s="1"/>
  <c r="S357" i="1"/>
  <c r="G355" i="1" s="1"/>
  <c r="G359" i="1" s="1"/>
  <c r="S356" i="1"/>
  <c r="F355" i="1" s="1"/>
  <c r="F359" i="1" s="1"/>
  <c r="L356" i="1"/>
  <c r="I356" i="1"/>
  <c r="H356" i="1"/>
  <c r="G356" i="1"/>
  <c r="F356" i="1"/>
  <c r="E356" i="1"/>
  <c r="S355" i="1"/>
  <c r="O355" i="1"/>
  <c r="O356" i="63" s="1"/>
  <c r="N355" i="1"/>
  <c r="S352" i="1"/>
  <c r="I348" i="1" s="1"/>
  <c r="I352" i="1" s="1"/>
  <c r="S351" i="1"/>
  <c r="H348" i="1" s="1"/>
  <c r="H352" i="1" s="1"/>
  <c r="S350" i="1"/>
  <c r="G348" i="1" s="1"/>
  <c r="G352" i="1" s="1"/>
  <c r="S349" i="1"/>
  <c r="F348" i="1" s="1"/>
  <c r="F352" i="1" s="1"/>
  <c r="L349" i="1"/>
  <c r="I349" i="1"/>
  <c r="H349" i="1"/>
  <c r="G349" i="1"/>
  <c r="F349" i="1"/>
  <c r="E349" i="1"/>
  <c r="S348" i="1"/>
  <c r="O348" i="1"/>
  <c r="O349" i="63" s="1"/>
  <c r="N348" i="1"/>
  <c r="S345" i="1"/>
  <c r="I341" i="1" s="1"/>
  <c r="S344" i="1"/>
  <c r="H341" i="1" s="1"/>
  <c r="S343" i="1"/>
  <c r="G341" i="1" s="1"/>
  <c r="G345" i="1" s="1"/>
  <c r="S342" i="1"/>
  <c r="F341" i="1" s="1"/>
  <c r="F345" i="1" s="1"/>
  <c r="L342" i="1"/>
  <c r="I342" i="1"/>
  <c r="H342" i="1"/>
  <c r="G342" i="1"/>
  <c r="F342" i="1"/>
  <c r="E342" i="1"/>
  <c r="S341" i="1"/>
  <c r="S342" i="63" s="1"/>
  <c r="E342" i="63" s="1"/>
  <c r="E346" i="63" s="1"/>
  <c r="O341" i="1"/>
  <c r="O342" i="63" s="1"/>
  <c r="N341" i="1"/>
  <c r="S310" i="1"/>
  <c r="I306" i="1" s="1"/>
  <c r="S309" i="1"/>
  <c r="H306" i="1" s="1"/>
  <c r="S308" i="1"/>
  <c r="G306" i="1" s="1"/>
  <c r="S307" i="1"/>
  <c r="F306" i="1" s="1"/>
  <c r="L307" i="1"/>
  <c r="S306" i="1"/>
  <c r="S307" i="63" s="1"/>
  <c r="E307" i="63" s="1"/>
  <c r="E310" i="63" s="1"/>
  <c r="O306" i="1"/>
  <c r="O307" i="63" s="1"/>
  <c r="N306" i="1"/>
  <c r="S304" i="1"/>
  <c r="I300" i="1" s="1"/>
  <c r="I303" i="1" s="1"/>
  <c r="S303" i="1"/>
  <c r="H300" i="1" s="1"/>
  <c r="S302" i="1"/>
  <c r="G300" i="1" s="1"/>
  <c r="G303" i="1" s="1"/>
  <c r="S301" i="1"/>
  <c r="F300" i="1" s="1"/>
  <c r="F303" i="1" s="1"/>
  <c r="L301" i="1"/>
  <c r="S300" i="1"/>
  <c r="S301" i="63" s="1"/>
  <c r="E301" i="63" s="1"/>
  <c r="E304" i="63" s="1"/>
  <c r="O300" i="1"/>
  <c r="O301" i="63" s="1"/>
  <c r="N300" i="1"/>
  <c r="S298" i="1"/>
  <c r="I294" i="1" s="1"/>
  <c r="I297" i="1" s="1"/>
  <c r="S297" i="1"/>
  <c r="H294" i="1" s="1"/>
  <c r="H297" i="1" s="1"/>
  <c r="S296" i="1"/>
  <c r="G294" i="1" s="1"/>
  <c r="G297" i="1" s="1"/>
  <c r="S295" i="1"/>
  <c r="F294" i="1" s="1"/>
  <c r="F297" i="1" s="1"/>
  <c r="L295" i="1"/>
  <c r="S294" i="1"/>
  <c r="O294" i="1"/>
  <c r="O295" i="63" s="1"/>
  <c r="N294" i="1"/>
  <c r="S292" i="1"/>
  <c r="I288" i="1" s="1"/>
  <c r="I291" i="1" s="1"/>
  <c r="S291" i="1"/>
  <c r="H288" i="1" s="1"/>
  <c r="H291" i="1" s="1"/>
  <c r="S290" i="1"/>
  <c r="G288" i="1" s="1"/>
  <c r="G291" i="1" s="1"/>
  <c r="S289" i="1"/>
  <c r="F288" i="1" s="1"/>
  <c r="F291" i="1" s="1"/>
  <c r="L289" i="1"/>
  <c r="S288" i="1"/>
  <c r="S289" i="63" s="1"/>
  <c r="E289" i="63" s="1"/>
  <c r="E292" i="63" s="1"/>
  <c r="O288" i="1"/>
  <c r="O289" i="63" s="1"/>
  <c r="N288" i="1"/>
  <c r="S286" i="1"/>
  <c r="I282" i="1" s="1"/>
  <c r="I285" i="1" s="1"/>
  <c r="S285" i="1"/>
  <c r="H282" i="1" s="1"/>
  <c r="H285" i="1" s="1"/>
  <c r="S284" i="1"/>
  <c r="G282" i="1" s="1"/>
  <c r="G285" i="1" s="1"/>
  <c r="S283" i="1"/>
  <c r="F282" i="1" s="1"/>
  <c r="F285" i="1" s="1"/>
  <c r="L283" i="1"/>
  <c r="S282" i="1"/>
  <c r="O282" i="1"/>
  <c r="O283" i="63" s="1"/>
  <c r="N282" i="1"/>
  <c r="S280" i="1"/>
  <c r="I276" i="1" s="1"/>
  <c r="I279" i="1" s="1"/>
  <c r="S279" i="1"/>
  <c r="H276" i="1" s="1"/>
  <c r="H279" i="1" s="1"/>
  <c r="S278" i="1"/>
  <c r="G276" i="1" s="1"/>
  <c r="G279" i="1" s="1"/>
  <c r="S277" i="1"/>
  <c r="F276" i="1" s="1"/>
  <c r="F279" i="1" s="1"/>
  <c r="L277" i="1"/>
  <c r="S276" i="1"/>
  <c r="O276" i="1"/>
  <c r="O277" i="63" s="1"/>
  <c r="N276" i="1"/>
  <c r="S274" i="1"/>
  <c r="I270" i="1" s="1"/>
  <c r="I273" i="1" s="1"/>
  <c r="S273" i="1"/>
  <c r="H270" i="1" s="1"/>
  <c r="H273" i="1" s="1"/>
  <c r="S272" i="1"/>
  <c r="G270" i="1" s="1"/>
  <c r="G273" i="1" s="1"/>
  <c r="S271" i="1"/>
  <c r="F270" i="1" s="1"/>
  <c r="F273" i="1" s="1"/>
  <c r="L271" i="1"/>
  <c r="S270" i="1"/>
  <c r="S271" i="63" s="1"/>
  <c r="E271" i="63" s="1"/>
  <c r="E274" i="63" s="1"/>
  <c r="O270" i="1"/>
  <c r="O271" i="63" s="1"/>
  <c r="N270" i="1"/>
  <c r="S268" i="1"/>
  <c r="I264" i="1" s="1"/>
  <c r="I267" i="1" s="1"/>
  <c r="S267" i="1"/>
  <c r="H264" i="1" s="1"/>
  <c r="H267" i="1" s="1"/>
  <c r="S266" i="1"/>
  <c r="G264" i="1" s="1"/>
  <c r="G267" i="1" s="1"/>
  <c r="S265" i="1"/>
  <c r="F264" i="1" s="1"/>
  <c r="F267" i="1" s="1"/>
  <c r="L265" i="1"/>
  <c r="S264" i="1"/>
  <c r="O264" i="1"/>
  <c r="O265" i="63" s="1"/>
  <c r="N264" i="1"/>
  <c r="S262" i="1"/>
  <c r="I258" i="1" s="1"/>
  <c r="I261" i="1" s="1"/>
  <c r="S261" i="1"/>
  <c r="H258" i="1" s="1"/>
  <c r="H261" i="1" s="1"/>
  <c r="S260" i="1"/>
  <c r="G258" i="1" s="1"/>
  <c r="G261" i="1" s="1"/>
  <c r="S259" i="1"/>
  <c r="F258" i="1" s="1"/>
  <c r="F261" i="1" s="1"/>
  <c r="L259" i="1"/>
  <c r="S258" i="1"/>
  <c r="S259" i="63" s="1"/>
  <c r="E259" i="63" s="1"/>
  <c r="E262" i="63" s="1"/>
  <c r="O258" i="1"/>
  <c r="O259" i="63" s="1"/>
  <c r="N258" i="1"/>
  <c r="S256" i="1"/>
  <c r="I252" i="1" s="1"/>
  <c r="I255" i="1" s="1"/>
  <c r="S255" i="1"/>
  <c r="H252" i="1" s="1"/>
  <c r="H255" i="1" s="1"/>
  <c r="S254" i="1"/>
  <c r="G252" i="1" s="1"/>
  <c r="G255" i="1" s="1"/>
  <c r="S253" i="1"/>
  <c r="F252" i="1" s="1"/>
  <c r="F255" i="1" s="1"/>
  <c r="L253" i="1"/>
  <c r="S252" i="1"/>
  <c r="O252" i="1"/>
  <c r="O253" i="63" s="1"/>
  <c r="N252" i="1"/>
  <c r="S250" i="1"/>
  <c r="I246" i="1" s="1"/>
  <c r="I249" i="1" s="1"/>
  <c r="S249" i="1"/>
  <c r="H246" i="1" s="1"/>
  <c r="H249" i="1" s="1"/>
  <c r="S248" i="1"/>
  <c r="G246" i="1" s="1"/>
  <c r="G249" i="1" s="1"/>
  <c r="S247" i="1"/>
  <c r="F246" i="1" s="1"/>
  <c r="F249" i="1" s="1"/>
  <c r="L247" i="1"/>
  <c r="S246" i="1"/>
  <c r="O246" i="1"/>
  <c r="O247" i="63" s="1"/>
  <c r="N246" i="1"/>
  <c r="S244" i="1"/>
  <c r="I240" i="1" s="1"/>
  <c r="I243" i="1" s="1"/>
  <c r="S243" i="1"/>
  <c r="H240" i="1" s="1"/>
  <c r="H243" i="1" s="1"/>
  <c r="S242" i="1"/>
  <c r="G240" i="1" s="1"/>
  <c r="G243" i="1" s="1"/>
  <c r="S241" i="1"/>
  <c r="F240" i="1" s="1"/>
  <c r="F243" i="1" s="1"/>
  <c r="L241" i="1"/>
  <c r="S240" i="1"/>
  <c r="O240" i="1"/>
  <c r="O241" i="63" s="1"/>
  <c r="N240" i="1"/>
  <c r="S238" i="1"/>
  <c r="I234" i="1" s="1"/>
  <c r="I237" i="1" s="1"/>
  <c r="S237" i="1"/>
  <c r="H234" i="1" s="1"/>
  <c r="H237" i="1" s="1"/>
  <c r="S236" i="1"/>
  <c r="G234" i="1" s="1"/>
  <c r="G237" i="1" s="1"/>
  <c r="S235" i="1"/>
  <c r="F234" i="1" s="1"/>
  <c r="F237" i="1" s="1"/>
  <c r="L235" i="1"/>
  <c r="S234" i="1"/>
  <c r="S235" i="63" s="1"/>
  <c r="E235" i="63" s="1"/>
  <c r="E238" i="63" s="1"/>
  <c r="O234" i="1"/>
  <c r="O235" i="63" s="1"/>
  <c r="N234" i="1"/>
  <c r="S232" i="1"/>
  <c r="I228" i="1" s="1"/>
  <c r="I231" i="1" s="1"/>
  <c r="S231" i="1"/>
  <c r="H228" i="1" s="1"/>
  <c r="H231" i="1" s="1"/>
  <c r="S230" i="1"/>
  <c r="G228" i="1" s="1"/>
  <c r="G231" i="1" s="1"/>
  <c r="S229" i="1"/>
  <c r="F228" i="1" s="1"/>
  <c r="F231" i="1" s="1"/>
  <c r="L229" i="1"/>
  <c r="S228" i="1"/>
  <c r="S229" i="63" s="1"/>
  <c r="E229" i="63" s="1"/>
  <c r="E232" i="63" s="1"/>
  <c r="O228" i="1"/>
  <c r="O229" i="63" s="1"/>
  <c r="N228" i="1"/>
  <c r="S226" i="1"/>
  <c r="I222" i="1" s="1"/>
  <c r="I225" i="1" s="1"/>
  <c r="S225" i="1"/>
  <c r="H222" i="1" s="1"/>
  <c r="H225" i="1" s="1"/>
  <c r="S224" i="1"/>
  <c r="G222" i="1" s="1"/>
  <c r="G225" i="1" s="1"/>
  <c r="S223" i="1"/>
  <c r="F222" i="1" s="1"/>
  <c r="F225" i="1" s="1"/>
  <c r="L223" i="1"/>
  <c r="S222" i="1"/>
  <c r="O222" i="1"/>
  <c r="O223" i="63" s="1"/>
  <c r="N222" i="1"/>
  <c r="S220" i="1"/>
  <c r="I216" i="1" s="1"/>
  <c r="I219" i="1" s="1"/>
  <c r="S219" i="1"/>
  <c r="H216" i="1" s="1"/>
  <c r="H219" i="1" s="1"/>
  <c r="S218" i="1"/>
  <c r="G216" i="1" s="1"/>
  <c r="G219" i="1" s="1"/>
  <c r="S217" i="1"/>
  <c r="F216" i="1" s="1"/>
  <c r="F219" i="1" s="1"/>
  <c r="L217" i="1"/>
  <c r="S216" i="1"/>
  <c r="O216" i="1"/>
  <c r="O217" i="63" s="1"/>
  <c r="N216" i="1"/>
  <c r="S214" i="1"/>
  <c r="S213" i="1"/>
  <c r="H210" i="1" s="1"/>
  <c r="H213" i="1" s="1"/>
  <c r="S212" i="1"/>
  <c r="G210" i="1" s="1"/>
  <c r="G213" i="1" s="1"/>
  <c r="S211" i="1"/>
  <c r="F210" i="1" s="1"/>
  <c r="F213" i="1" s="1"/>
  <c r="L211" i="1"/>
  <c r="S210" i="1"/>
  <c r="S211" i="63" s="1"/>
  <c r="E211" i="63" s="1"/>
  <c r="E214" i="63" s="1"/>
  <c r="O210" i="1"/>
  <c r="O211" i="63" s="1"/>
  <c r="N210" i="1"/>
  <c r="I210" i="1"/>
  <c r="I213" i="1" s="1"/>
  <c r="S208" i="1"/>
  <c r="I204" i="1" s="1"/>
  <c r="I207" i="1" s="1"/>
  <c r="S207" i="1"/>
  <c r="H204" i="1" s="1"/>
  <c r="H207" i="1" s="1"/>
  <c r="S206" i="1"/>
  <c r="G204" i="1" s="1"/>
  <c r="G207" i="1" s="1"/>
  <c r="S205" i="1"/>
  <c r="F204" i="1" s="1"/>
  <c r="F207" i="1" s="1"/>
  <c r="L205" i="1"/>
  <c r="S204" i="1"/>
  <c r="O204" i="1"/>
  <c r="O205" i="63" s="1"/>
  <c r="N204" i="1"/>
  <c r="S202" i="1"/>
  <c r="I198" i="1" s="1"/>
  <c r="I201" i="1" s="1"/>
  <c r="S201" i="1"/>
  <c r="H198" i="1" s="1"/>
  <c r="H201" i="1" s="1"/>
  <c r="S200" i="1"/>
  <c r="G198" i="1" s="1"/>
  <c r="G201" i="1" s="1"/>
  <c r="S199" i="1"/>
  <c r="F198" i="1" s="1"/>
  <c r="F201" i="1" s="1"/>
  <c r="L199" i="1"/>
  <c r="S198" i="1"/>
  <c r="S199" i="63" s="1"/>
  <c r="E199" i="63" s="1"/>
  <c r="E202" i="63" s="1"/>
  <c r="O198" i="1"/>
  <c r="O199" i="63" s="1"/>
  <c r="N198" i="1"/>
  <c r="S196" i="1"/>
  <c r="I192" i="1" s="1"/>
  <c r="I195" i="1" s="1"/>
  <c r="S195" i="1"/>
  <c r="H192" i="1" s="1"/>
  <c r="H195" i="1" s="1"/>
  <c r="S194" i="1"/>
  <c r="G192" i="1" s="1"/>
  <c r="G195" i="1" s="1"/>
  <c r="S193" i="1"/>
  <c r="F192" i="1" s="1"/>
  <c r="F195" i="1" s="1"/>
  <c r="L193" i="1"/>
  <c r="S192" i="1"/>
  <c r="O192" i="1"/>
  <c r="O193" i="63" s="1"/>
  <c r="N192" i="1"/>
  <c r="S190" i="1"/>
  <c r="I186" i="1" s="1"/>
  <c r="I189" i="1" s="1"/>
  <c r="S189" i="1"/>
  <c r="H186" i="1" s="1"/>
  <c r="H189" i="1" s="1"/>
  <c r="S188" i="1"/>
  <c r="G186" i="1" s="1"/>
  <c r="G189" i="1" s="1"/>
  <c r="S187" i="1"/>
  <c r="F186" i="1" s="1"/>
  <c r="F189" i="1" s="1"/>
  <c r="L187" i="1"/>
  <c r="S186" i="1"/>
  <c r="S187" i="63" s="1"/>
  <c r="E187" i="63" s="1"/>
  <c r="E190" i="63" s="1"/>
  <c r="O186" i="1"/>
  <c r="O187" i="63" s="1"/>
  <c r="N186" i="1"/>
  <c r="S184" i="1"/>
  <c r="I180" i="1" s="1"/>
  <c r="I183" i="1" s="1"/>
  <c r="S183" i="1"/>
  <c r="H180" i="1" s="1"/>
  <c r="H183" i="1" s="1"/>
  <c r="S182" i="1"/>
  <c r="G180" i="1" s="1"/>
  <c r="G183" i="1" s="1"/>
  <c r="S181" i="1"/>
  <c r="F180" i="1" s="1"/>
  <c r="F183" i="1" s="1"/>
  <c r="L181" i="1"/>
  <c r="S180" i="1"/>
  <c r="O180" i="1"/>
  <c r="O181" i="63" s="1"/>
  <c r="N180" i="1"/>
  <c r="S178" i="1"/>
  <c r="I174" i="1" s="1"/>
  <c r="I177" i="1" s="1"/>
  <c r="S177" i="1"/>
  <c r="H174" i="1" s="1"/>
  <c r="H177" i="1" s="1"/>
  <c r="S176" i="1"/>
  <c r="G174" i="1" s="1"/>
  <c r="G177" i="1" s="1"/>
  <c r="S175" i="1"/>
  <c r="F174" i="1" s="1"/>
  <c r="F177" i="1" s="1"/>
  <c r="L175" i="1"/>
  <c r="S174" i="1"/>
  <c r="O174" i="1"/>
  <c r="O175" i="63" s="1"/>
  <c r="N174" i="1"/>
  <c r="S172" i="1"/>
  <c r="I168" i="1" s="1"/>
  <c r="I171" i="1" s="1"/>
  <c r="S171" i="1"/>
  <c r="H168" i="1" s="1"/>
  <c r="H171" i="1" s="1"/>
  <c r="S170" i="1"/>
  <c r="G168" i="1" s="1"/>
  <c r="G171" i="1" s="1"/>
  <c r="S169" i="1"/>
  <c r="F168" i="1" s="1"/>
  <c r="F171" i="1" s="1"/>
  <c r="L169" i="1"/>
  <c r="S168" i="1"/>
  <c r="O168" i="1"/>
  <c r="O169" i="63" s="1"/>
  <c r="N168" i="1"/>
  <c r="S166" i="1"/>
  <c r="I162" i="1" s="1"/>
  <c r="I165" i="1" s="1"/>
  <c r="S165" i="1"/>
  <c r="H162" i="1" s="1"/>
  <c r="H165" i="1" s="1"/>
  <c r="S164" i="1"/>
  <c r="G162" i="1" s="1"/>
  <c r="G165" i="1" s="1"/>
  <c r="S163" i="1"/>
  <c r="F162" i="1" s="1"/>
  <c r="F165" i="1" s="1"/>
  <c r="L163" i="1"/>
  <c r="S162" i="1"/>
  <c r="O162" i="1"/>
  <c r="O163" i="63" s="1"/>
  <c r="N162" i="1"/>
  <c r="S160" i="1"/>
  <c r="I156" i="1" s="1"/>
  <c r="I159" i="1" s="1"/>
  <c r="S159" i="1"/>
  <c r="H156" i="1" s="1"/>
  <c r="H159" i="1" s="1"/>
  <c r="S158" i="1"/>
  <c r="G156" i="1" s="1"/>
  <c r="G159" i="1" s="1"/>
  <c r="S157" i="1"/>
  <c r="F156" i="1" s="1"/>
  <c r="F159" i="1" s="1"/>
  <c r="L157" i="1"/>
  <c r="S156" i="1"/>
  <c r="O156" i="1"/>
  <c r="O157" i="63" s="1"/>
  <c r="N156" i="1"/>
  <c r="S154" i="1"/>
  <c r="I150" i="1" s="1"/>
  <c r="I153" i="1" s="1"/>
  <c r="S153" i="1"/>
  <c r="H150" i="1" s="1"/>
  <c r="H153" i="1" s="1"/>
  <c r="S152" i="1"/>
  <c r="G150" i="1" s="1"/>
  <c r="G153" i="1" s="1"/>
  <c r="S151" i="1"/>
  <c r="F150" i="1" s="1"/>
  <c r="F153" i="1" s="1"/>
  <c r="L151" i="1"/>
  <c r="S150" i="1"/>
  <c r="O150" i="1"/>
  <c r="O151" i="63" s="1"/>
  <c r="N150" i="1"/>
  <c r="S148" i="1"/>
  <c r="I144" i="1" s="1"/>
  <c r="I147" i="1" s="1"/>
  <c r="S147" i="1"/>
  <c r="H144" i="1" s="1"/>
  <c r="H147" i="1" s="1"/>
  <c r="S146" i="1"/>
  <c r="G144" i="1" s="1"/>
  <c r="G147" i="1" s="1"/>
  <c r="S145" i="1"/>
  <c r="F144" i="1" s="1"/>
  <c r="F147" i="1" s="1"/>
  <c r="L145" i="1"/>
  <c r="S144" i="1"/>
  <c r="O144" i="1"/>
  <c r="O145" i="63" s="1"/>
  <c r="N144" i="1"/>
  <c r="S142" i="1"/>
  <c r="I138" i="1" s="1"/>
  <c r="I141" i="1" s="1"/>
  <c r="S141" i="1"/>
  <c r="H138" i="1" s="1"/>
  <c r="H141" i="1" s="1"/>
  <c r="S140" i="1"/>
  <c r="G138" i="1" s="1"/>
  <c r="G141" i="1" s="1"/>
  <c r="S139" i="1"/>
  <c r="F138" i="1" s="1"/>
  <c r="F141" i="1" s="1"/>
  <c r="L139" i="1"/>
  <c r="S138" i="1"/>
  <c r="S139" i="63" s="1"/>
  <c r="E139" i="63" s="1"/>
  <c r="E142" i="63" s="1"/>
  <c r="O138" i="1"/>
  <c r="O139" i="63" s="1"/>
  <c r="N138" i="1"/>
  <c r="S136" i="1"/>
  <c r="I132" i="1" s="1"/>
  <c r="I135" i="1" s="1"/>
  <c r="S135" i="1"/>
  <c r="H132" i="1" s="1"/>
  <c r="H135" i="1" s="1"/>
  <c r="S134" i="1"/>
  <c r="G132" i="1" s="1"/>
  <c r="G135" i="1" s="1"/>
  <c r="S133" i="1"/>
  <c r="F132" i="1" s="1"/>
  <c r="F135" i="1" s="1"/>
  <c r="L133" i="1"/>
  <c r="S132" i="1"/>
  <c r="O132" i="1"/>
  <c r="O133" i="63" s="1"/>
  <c r="N132" i="1"/>
  <c r="S130" i="1"/>
  <c r="I126" i="1" s="1"/>
  <c r="I129" i="1" s="1"/>
  <c r="S129" i="1"/>
  <c r="H126" i="1" s="1"/>
  <c r="H129" i="1" s="1"/>
  <c r="S128" i="1"/>
  <c r="G126" i="1" s="1"/>
  <c r="G129" i="1" s="1"/>
  <c r="S127" i="1"/>
  <c r="F126" i="1" s="1"/>
  <c r="F129" i="1" s="1"/>
  <c r="L127" i="1"/>
  <c r="S126" i="1"/>
  <c r="S127" i="63" s="1"/>
  <c r="E127" i="63" s="1"/>
  <c r="E130" i="63" s="1"/>
  <c r="O126" i="1"/>
  <c r="O127" i="63" s="1"/>
  <c r="N126" i="1"/>
  <c r="S124" i="1"/>
  <c r="I120" i="1" s="1"/>
  <c r="I123" i="1" s="1"/>
  <c r="S123" i="1"/>
  <c r="H120" i="1" s="1"/>
  <c r="H123" i="1" s="1"/>
  <c r="S122" i="1"/>
  <c r="G120" i="1" s="1"/>
  <c r="G123" i="1" s="1"/>
  <c r="S121" i="1"/>
  <c r="F120" i="1" s="1"/>
  <c r="F123" i="1" s="1"/>
  <c r="L121" i="1"/>
  <c r="S120" i="1"/>
  <c r="O120" i="1"/>
  <c r="O121" i="63" s="1"/>
  <c r="N120" i="1"/>
  <c r="S118" i="1"/>
  <c r="I114" i="1" s="1"/>
  <c r="I117" i="1" s="1"/>
  <c r="S117" i="1"/>
  <c r="H114" i="1" s="1"/>
  <c r="H117" i="1" s="1"/>
  <c r="S116" i="1"/>
  <c r="G114" i="1" s="1"/>
  <c r="G117" i="1" s="1"/>
  <c r="S115" i="1"/>
  <c r="F114" i="1" s="1"/>
  <c r="F117" i="1" s="1"/>
  <c r="L115" i="1"/>
  <c r="S114" i="1"/>
  <c r="O114" i="1"/>
  <c r="O115" i="63" s="1"/>
  <c r="N114" i="1"/>
  <c r="S112" i="1"/>
  <c r="I108" i="1" s="1"/>
  <c r="I111" i="1" s="1"/>
  <c r="S111" i="1"/>
  <c r="H108" i="1" s="1"/>
  <c r="H111" i="1" s="1"/>
  <c r="S110" i="1"/>
  <c r="G108" i="1" s="1"/>
  <c r="G111" i="1" s="1"/>
  <c r="S109" i="1"/>
  <c r="F108" i="1" s="1"/>
  <c r="F111" i="1" s="1"/>
  <c r="L109" i="1"/>
  <c r="S108" i="1"/>
  <c r="O108" i="1"/>
  <c r="O109" i="63" s="1"/>
  <c r="N108" i="1"/>
  <c r="S106" i="1"/>
  <c r="I102" i="1" s="1"/>
  <c r="I105" i="1" s="1"/>
  <c r="S105" i="1"/>
  <c r="H102" i="1" s="1"/>
  <c r="H105" i="1" s="1"/>
  <c r="S104" i="1"/>
  <c r="G102" i="1" s="1"/>
  <c r="G105" i="1" s="1"/>
  <c r="S103" i="1"/>
  <c r="F102" i="1" s="1"/>
  <c r="F105" i="1" s="1"/>
  <c r="L103" i="1"/>
  <c r="S102" i="1"/>
  <c r="S103" i="63" s="1"/>
  <c r="E103" i="63" s="1"/>
  <c r="E106" i="63" s="1"/>
  <c r="O102" i="1"/>
  <c r="O103" i="63" s="1"/>
  <c r="N102" i="1"/>
  <c r="S100" i="1"/>
  <c r="I96" i="1" s="1"/>
  <c r="I99" i="1" s="1"/>
  <c r="S99" i="1"/>
  <c r="H96" i="1" s="1"/>
  <c r="H99" i="1" s="1"/>
  <c r="S98" i="1"/>
  <c r="G96" i="1" s="1"/>
  <c r="G99" i="1" s="1"/>
  <c r="S97" i="1"/>
  <c r="F96" i="1" s="1"/>
  <c r="F99" i="1" s="1"/>
  <c r="L97" i="1"/>
  <c r="S96" i="1"/>
  <c r="O96" i="1"/>
  <c r="O97" i="63" s="1"/>
  <c r="N96" i="1"/>
  <c r="S94" i="1"/>
  <c r="I90" i="1" s="1"/>
  <c r="I93" i="1" s="1"/>
  <c r="S93" i="1"/>
  <c r="H90" i="1" s="1"/>
  <c r="H93" i="1" s="1"/>
  <c r="S92" i="1"/>
  <c r="G90" i="1" s="1"/>
  <c r="G93" i="1" s="1"/>
  <c r="S91" i="1"/>
  <c r="F90" i="1" s="1"/>
  <c r="F93" i="1" s="1"/>
  <c r="L91" i="1"/>
  <c r="S90" i="1"/>
  <c r="O90" i="1"/>
  <c r="O91" i="63" s="1"/>
  <c r="N90" i="1"/>
  <c r="S88" i="1"/>
  <c r="I84" i="1" s="1"/>
  <c r="I87" i="1" s="1"/>
  <c r="S87" i="1"/>
  <c r="H84" i="1" s="1"/>
  <c r="H87" i="1" s="1"/>
  <c r="S86" i="1"/>
  <c r="G84" i="1" s="1"/>
  <c r="G87" i="1" s="1"/>
  <c r="S85" i="1"/>
  <c r="F84" i="1" s="1"/>
  <c r="F87" i="1" s="1"/>
  <c r="L85" i="1"/>
  <c r="S84" i="1"/>
  <c r="O84" i="1"/>
  <c r="O85" i="63" s="1"/>
  <c r="N84" i="1"/>
  <c r="I510" i="48" l="1"/>
  <c r="I511" i="48" s="1"/>
  <c r="AE513" i="52"/>
  <c r="H532" i="53"/>
  <c r="I517" i="50"/>
  <c r="I517" i="52"/>
  <c r="I515" i="50"/>
  <c r="I516" i="50" s="1"/>
  <c r="I504" i="51"/>
  <c r="I504" i="49"/>
  <c r="H511" i="53"/>
  <c r="I504" i="53"/>
  <c r="I524" i="48"/>
  <c r="I525" i="48" s="1"/>
  <c r="H525" i="48"/>
  <c r="E96" i="1"/>
  <c r="E99" i="1" s="1"/>
  <c r="S97" i="63"/>
  <c r="E97" i="63" s="1"/>
  <c r="E100" i="63" s="1"/>
  <c r="E150" i="1"/>
  <c r="E153" i="1" s="1"/>
  <c r="S151" i="63"/>
  <c r="E151" i="63" s="1"/>
  <c r="E154" i="63" s="1"/>
  <c r="I529" i="48"/>
  <c r="I530" i="48" s="1"/>
  <c r="I531" i="48"/>
  <c r="E240" i="1"/>
  <c r="E243" i="1" s="1"/>
  <c r="S241" i="63"/>
  <c r="E241" i="63" s="1"/>
  <c r="E244" i="63" s="1"/>
  <c r="E745" i="58"/>
  <c r="E748" i="58"/>
  <c r="J744" i="58"/>
  <c r="E348" i="1"/>
  <c r="E352" i="1" s="1"/>
  <c r="S349" i="63"/>
  <c r="E349" i="63" s="1"/>
  <c r="E353" i="63" s="1"/>
  <c r="I518" i="51"/>
  <c r="I529" i="53"/>
  <c r="I530" i="53" s="1"/>
  <c r="I531" i="53"/>
  <c r="I522" i="54"/>
  <c r="I523" i="54" s="1"/>
  <c r="I524" i="54"/>
  <c r="I525" i="52"/>
  <c r="E745" i="57"/>
  <c r="E748" i="57"/>
  <c r="J744" i="57"/>
  <c r="E128" i="63"/>
  <c r="E129" i="63" s="1"/>
  <c r="E131" i="63" s="1"/>
  <c r="E200" i="63"/>
  <c r="E201" i="63" s="1"/>
  <c r="E203" i="63" s="1"/>
  <c r="E355" i="1"/>
  <c r="E359" i="1" s="1"/>
  <c r="S356" i="63"/>
  <c r="E356" i="63" s="1"/>
  <c r="E360" i="63" s="1"/>
  <c r="I522" i="49"/>
  <c r="I523" i="49" s="1"/>
  <c r="I524" i="49"/>
  <c r="I515" i="54"/>
  <c r="I516" i="54" s="1"/>
  <c r="I518" i="54" s="1"/>
  <c r="I517" i="54"/>
  <c r="E260" i="63"/>
  <c r="E261" i="63" s="1"/>
  <c r="E263" i="63" s="1"/>
  <c r="E745" i="62"/>
  <c r="E748" i="62"/>
  <c r="J744" i="62"/>
  <c r="E748" i="61"/>
  <c r="E745" i="61"/>
  <c r="J744" i="61"/>
  <c r="I501" i="48"/>
  <c r="I502" i="48" s="1"/>
  <c r="I503" i="48"/>
  <c r="I508" i="53"/>
  <c r="I509" i="53" s="1"/>
  <c r="I510" i="53"/>
  <c r="I515" i="63"/>
  <c r="I516" i="63" s="1"/>
  <c r="I517" i="63"/>
  <c r="E294" i="1"/>
  <c r="E297" i="1" s="1"/>
  <c r="S295" i="63"/>
  <c r="E295" i="63" s="1"/>
  <c r="E298" i="63" s="1"/>
  <c r="I522" i="53"/>
  <c r="I523" i="53" s="1"/>
  <c r="I524" i="53"/>
  <c r="J524" i="53" s="1"/>
  <c r="E236" i="63"/>
  <c r="E237" i="63" s="1"/>
  <c r="E239" i="63" s="1"/>
  <c r="E216" i="1"/>
  <c r="E219" i="1" s="1"/>
  <c r="S217" i="63"/>
  <c r="E217" i="63" s="1"/>
  <c r="E220" i="63" s="1"/>
  <c r="E252" i="1"/>
  <c r="E255" i="1" s="1"/>
  <c r="S253" i="63"/>
  <c r="E253" i="63" s="1"/>
  <c r="E256" i="63" s="1"/>
  <c r="I504" i="50"/>
  <c r="I518" i="53"/>
  <c r="I510" i="63"/>
  <c r="I508" i="63"/>
  <c r="I509" i="63" s="1"/>
  <c r="E242" i="63"/>
  <c r="E243" i="63" s="1"/>
  <c r="E245" i="63" s="1"/>
  <c r="I529" i="50"/>
  <c r="I530" i="50" s="1"/>
  <c r="I531" i="50"/>
  <c r="E376" i="1"/>
  <c r="E380" i="1" s="1"/>
  <c r="S377" i="63"/>
  <c r="E377" i="63" s="1"/>
  <c r="E381" i="63" s="1"/>
  <c r="I508" i="54"/>
  <c r="I509" i="54" s="1"/>
  <c r="I510" i="54"/>
  <c r="J510" i="54" s="1"/>
  <c r="I529" i="49"/>
  <c r="I530" i="49" s="1"/>
  <c r="I532" i="49" s="1"/>
  <c r="I531" i="49"/>
  <c r="I518" i="48"/>
  <c r="E168" i="1"/>
  <c r="E171" i="1" s="1"/>
  <c r="S169" i="63"/>
  <c r="E169" i="63" s="1"/>
  <c r="E172" i="63" s="1"/>
  <c r="E272" i="63"/>
  <c r="E273" i="63" s="1"/>
  <c r="E275" i="63" s="1"/>
  <c r="E362" i="1"/>
  <c r="E366" i="1" s="1"/>
  <c r="S363" i="63"/>
  <c r="E363" i="63" s="1"/>
  <c r="E367" i="63" s="1"/>
  <c r="E194" i="63"/>
  <c r="E195" i="63" s="1"/>
  <c r="E197" i="63" s="1"/>
  <c r="E383" i="1"/>
  <c r="E387" i="1" s="1"/>
  <c r="S384" i="63"/>
  <c r="E384" i="63" s="1"/>
  <c r="E388" i="63" s="1"/>
  <c r="I508" i="52"/>
  <c r="I509" i="52" s="1"/>
  <c r="I510" i="52"/>
  <c r="F33" i="28"/>
  <c r="E749" i="59"/>
  <c r="J745" i="59"/>
  <c r="I508" i="51"/>
  <c r="I509" i="51" s="1"/>
  <c r="I510" i="51"/>
  <c r="I529" i="54"/>
  <c r="I530" i="54" s="1"/>
  <c r="I531" i="54"/>
  <c r="I39" i="28"/>
  <c r="H749" i="61"/>
  <c r="H761" i="55" s="1"/>
  <c r="E276" i="1"/>
  <c r="E279" i="1" s="1"/>
  <c r="S277" i="63"/>
  <c r="E277" i="63" s="1"/>
  <c r="E280" i="63" s="1"/>
  <c r="E144" i="1"/>
  <c r="E147" i="1" s="1"/>
  <c r="J147" i="1" s="1"/>
  <c r="S145" i="63"/>
  <c r="E145" i="63" s="1"/>
  <c r="E148" i="63" s="1"/>
  <c r="E104" i="63"/>
  <c r="E105" i="63" s="1"/>
  <c r="E107" i="63" s="1"/>
  <c r="E156" i="1"/>
  <c r="E159" i="1" s="1"/>
  <c r="S157" i="63"/>
  <c r="E157" i="63" s="1"/>
  <c r="E160" i="63" s="1"/>
  <c r="E192" i="1"/>
  <c r="E195" i="1" s="1"/>
  <c r="S193" i="63"/>
  <c r="E193" i="63" s="1"/>
  <c r="E196" i="63" s="1"/>
  <c r="F34" i="28"/>
  <c r="J748" i="59"/>
  <c r="J24" i="28"/>
  <c r="I749" i="56"/>
  <c r="I756" i="55" s="1"/>
  <c r="E749" i="60"/>
  <c r="F36" i="28"/>
  <c r="J745" i="60"/>
  <c r="I508" i="49"/>
  <c r="I509" i="49" s="1"/>
  <c r="I510" i="49"/>
  <c r="J510" i="49" s="1"/>
  <c r="E748" i="56"/>
  <c r="E745" i="56"/>
  <c r="J744" i="56"/>
  <c r="E114" i="1"/>
  <c r="E117" i="1" s="1"/>
  <c r="S115" i="63"/>
  <c r="E115" i="63" s="1"/>
  <c r="E118" i="63" s="1"/>
  <c r="E204" i="1"/>
  <c r="E207" i="1" s="1"/>
  <c r="S205" i="63"/>
  <c r="E205" i="63" s="1"/>
  <c r="E208" i="63" s="1"/>
  <c r="E308" i="63"/>
  <c r="E309" i="63" s="1"/>
  <c r="E311" i="63" s="1"/>
  <c r="E140" i="63"/>
  <c r="E141" i="63" s="1"/>
  <c r="E143" i="63" s="1"/>
  <c r="E120" i="1"/>
  <c r="E123" i="1" s="1"/>
  <c r="S121" i="63"/>
  <c r="E121" i="63" s="1"/>
  <c r="E124" i="63" s="1"/>
  <c r="E174" i="1"/>
  <c r="E177" i="1" s="1"/>
  <c r="J177" i="1" s="1"/>
  <c r="S175" i="63"/>
  <c r="E175" i="63" s="1"/>
  <c r="E178" i="63" s="1"/>
  <c r="E415" i="1"/>
  <c r="E419" i="1" s="1"/>
  <c r="S416" i="63"/>
  <c r="E416" i="63" s="1"/>
  <c r="E420" i="63" s="1"/>
  <c r="E246" i="1"/>
  <c r="E249" i="1" s="1"/>
  <c r="S247" i="63"/>
  <c r="E247" i="63" s="1"/>
  <c r="E250" i="63" s="1"/>
  <c r="E264" i="1"/>
  <c r="E267" i="1" s="1"/>
  <c r="S265" i="63"/>
  <c r="E265" i="63" s="1"/>
  <c r="E268" i="63" s="1"/>
  <c r="E282" i="1"/>
  <c r="E285" i="1" s="1"/>
  <c r="S283" i="63"/>
  <c r="E283" i="63" s="1"/>
  <c r="E286" i="63" s="1"/>
  <c r="AE520" i="53"/>
  <c r="I504" i="54"/>
  <c r="H518" i="50"/>
  <c r="F37" i="28"/>
  <c r="J748" i="60"/>
  <c r="H532" i="49"/>
  <c r="I518" i="52"/>
  <c r="H525" i="51"/>
  <c r="I518" i="50"/>
  <c r="E218" i="63"/>
  <c r="E219" i="63" s="1"/>
  <c r="E221" i="63" s="1"/>
  <c r="E84" i="1"/>
  <c r="E87" i="1" s="1"/>
  <c r="S85" i="63"/>
  <c r="E85" i="63" s="1"/>
  <c r="E88" i="63" s="1"/>
  <c r="F230" i="63"/>
  <c r="F231" i="63" s="1"/>
  <c r="F233" i="63" s="1"/>
  <c r="E230" i="63"/>
  <c r="E231" i="63" s="1"/>
  <c r="E233" i="63" s="1"/>
  <c r="E302" i="63"/>
  <c r="E303" i="63" s="1"/>
  <c r="E305" i="63" s="1"/>
  <c r="I529" i="51"/>
  <c r="I530" i="51" s="1"/>
  <c r="I532" i="51" s="1"/>
  <c r="I531" i="51"/>
  <c r="I515" i="49"/>
  <c r="I516" i="49" s="1"/>
  <c r="I517" i="49"/>
  <c r="J517" i="49" s="1"/>
  <c r="H518" i="49"/>
  <c r="E132" i="1"/>
  <c r="E135" i="1" s="1"/>
  <c r="S133" i="63"/>
  <c r="E133" i="63" s="1"/>
  <c r="E136" i="63" s="1"/>
  <c r="E222" i="1"/>
  <c r="E225" i="1" s="1"/>
  <c r="S223" i="63"/>
  <c r="E223" i="63" s="1"/>
  <c r="E226" i="63" s="1"/>
  <c r="I501" i="52"/>
  <c r="I502" i="52" s="1"/>
  <c r="I503" i="52"/>
  <c r="E90" i="1"/>
  <c r="E93" i="1" s="1"/>
  <c r="S91" i="63"/>
  <c r="E91" i="63" s="1"/>
  <c r="E94" i="63" s="1"/>
  <c r="E108" i="1"/>
  <c r="E111" i="1" s="1"/>
  <c r="S109" i="63"/>
  <c r="E109" i="63" s="1"/>
  <c r="E112" i="63" s="1"/>
  <c r="E162" i="1"/>
  <c r="E165" i="1" s="1"/>
  <c r="S163" i="63"/>
  <c r="E163" i="63" s="1"/>
  <c r="E166" i="63" s="1"/>
  <c r="E180" i="1"/>
  <c r="E183" i="1" s="1"/>
  <c r="S181" i="63"/>
  <c r="E181" i="63" s="1"/>
  <c r="E184" i="63" s="1"/>
  <c r="E290" i="63"/>
  <c r="E291" i="63" s="1"/>
  <c r="E293" i="63" s="1"/>
  <c r="E212" i="63"/>
  <c r="E213" i="63" s="1"/>
  <c r="E215" i="63" s="1"/>
  <c r="E98" i="63"/>
  <c r="E99" i="63" s="1"/>
  <c r="E101" i="63" s="1"/>
  <c r="E134" i="63"/>
  <c r="E135" i="63" s="1"/>
  <c r="E137" i="63" s="1"/>
  <c r="E152" i="63"/>
  <c r="E153" i="63" s="1"/>
  <c r="E155" i="63" s="1"/>
  <c r="E188" i="63"/>
  <c r="E189" i="63" s="1"/>
  <c r="E191" i="63" s="1"/>
  <c r="I503" i="63"/>
  <c r="J503" i="63" s="1"/>
  <c r="I501" i="63"/>
  <c r="I502" i="63" s="1"/>
  <c r="H532" i="48"/>
  <c r="H504" i="48"/>
  <c r="I508" i="50"/>
  <c r="I509" i="50" s="1"/>
  <c r="I510" i="50"/>
  <c r="I511" i="50" s="1"/>
  <c r="AE506" i="49"/>
  <c r="AE520" i="54"/>
  <c r="AE499" i="51"/>
  <c r="J531" i="54"/>
  <c r="AE527" i="54"/>
  <c r="AE506" i="51"/>
  <c r="W499" i="63"/>
  <c r="X513" i="51"/>
  <c r="J510" i="53"/>
  <c r="J531" i="52"/>
  <c r="J503" i="48"/>
  <c r="X506" i="50"/>
  <c r="AE506" i="53"/>
  <c r="J531" i="50"/>
  <c r="J524" i="52"/>
  <c r="J503" i="49"/>
  <c r="AE499" i="49"/>
  <c r="J517" i="51"/>
  <c r="J524" i="50"/>
  <c r="J531" i="48"/>
  <c r="J530" i="48"/>
  <c r="J517" i="50"/>
  <c r="J523" i="48"/>
  <c r="J517" i="54"/>
  <c r="X520" i="51"/>
  <c r="J517" i="48"/>
  <c r="J510" i="52"/>
  <c r="V308" i="1"/>
  <c r="G309" i="1"/>
  <c r="V309" i="1"/>
  <c r="H309" i="1"/>
  <c r="V303" i="1"/>
  <c r="H303" i="1"/>
  <c r="V307" i="1"/>
  <c r="F309" i="1"/>
  <c r="V310" i="1"/>
  <c r="I309" i="1"/>
  <c r="AE506" i="63"/>
  <c r="J510" i="63"/>
  <c r="AE513" i="63"/>
  <c r="J517" i="63"/>
  <c r="X520" i="63"/>
  <c r="W344" i="1"/>
  <c r="H345" i="1"/>
  <c r="W345" i="1"/>
  <c r="I345" i="1"/>
  <c r="V96" i="1"/>
  <c r="V120" i="1"/>
  <c r="V150" i="1"/>
  <c r="V156" i="1"/>
  <c r="V168" i="1"/>
  <c r="V180" i="1"/>
  <c r="V192" i="1"/>
  <c r="V222" i="1"/>
  <c r="V246" i="1"/>
  <c r="V252" i="1"/>
  <c r="V276" i="1"/>
  <c r="V85" i="1"/>
  <c r="V91" i="1"/>
  <c r="V97" i="1"/>
  <c r="V103" i="1"/>
  <c r="V109" i="1"/>
  <c r="V115" i="1"/>
  <c r="V121" i="1"/>
  <c r="V127" i="1"/>
  <c r="V133" i="1"/>
  <c r="V139" i="1"/>
  <c r="V145" i="1"/>
  <c r="V151" i="1"/>
  <c r="V157" i="1"/>
  <c r="V163" i="1"/>
  <c r="V169" i="1"/>
  <c r="V175" i="1"/>
  <c r="J183" i="1"/>
  <c r="V181" i="1"/>
  <c r="V187" i="1"/>
  <c r="V193" i="1"/>
  <c r="V199" i="1"/>
  <c r="V205" i="1"/>
  <c r="V114" i="1"/>
  <c r="V216" i="1"/>
  <c r="V240" i="1"/>
  <c r="V264" i="1"/>
  <c r="V294" i="1"/>
  <c r="V86" i="1"/>
  <c r="V92" i="1"/>
  <c r="V98" i="1"/>
  <c r="V104" i="1"/>
  <c r="V110" i="1"/>
  <c r="V116" i="1"/>
  <c r="V122" i="1"/>
  <c r="V128" i="1"/>
  <c r="V134" i="1"/>
  <c r="V140" i="1"/>
  <c r="V146" i="1"/>
  <c r="V152" i="1"/>
  <c r="V158" i="1"/>
  <c r="V164" i="1"/>
  <c r="V170" i="1"/>
  <c r="V176" i="1"/>
  <c r="V182" i="1"/>
  <c r="V188" i="1"/>
  <c r="V194" i="1"/>
  <c r="V200" i="1"/>
  <c r="V206" i="1"/>
  <c r="V211" i="1"/>
  <c r="V217" i="1"/>
  <c r="V223" i="1"/>
  <c r="V229" i="1"/>
  <c r="V235" i="1"/>
  <c r="V241" i="1"/>
  <c r="V247" i="1"/>
  <c r="V253" i="1"/>
  <c r="V259" i="1"/>
  <c r="V265" i="1"/>
  <c r="V271" i="1"/>
  <c r="V277" i="1"/>
  <c r="V283" i="1"/>
  <c r="V289" i="1"/>
  <c r="V295" i="1"/>
  <c r="V301" i="1"/>
  <c r="V123" i="1"/>
  <c r="V183" i="1"/>
  <c r="V90" i="1"/>
  <c r="V108" i="1"/>
  <c r="V132" i="1"/>
  <c r="V87" i="1"/>
  <c r="V99" i="1"/>
  <c r="V111" i="1"/>
  <c r="V129" i="1"/>
  <c r="V141" i="1"/>
  <c r="V159" i="1"/>
  <c r="V171" i="1"/>
  <c r="V195" i="1"/>
  <c r="V207" i="1"/>
  <c r="V218" i="1"/>
  <c r="V236" i="1"/>
  <c r="V254" i="1"/>
  <c r="V266" i="1"/>
  <c r="V278" i="1"/>
  <c r="V296" i="1"/>
  <c r="V88" i="1"/>
  <c r="V94" i="1"/>
  <c r="V100" i="1"/>
  <c r="V106" i="1"/>
  <c r="V112" i="1"/>
  <c r="V118" i="1"/>
  <c r="V124" i="1"/>
  <c r="V130" i="1"/>
  <c r="V136" i="1"/>
  <c r="V142" i="1"/>
  <c r="V148" i="1"/>
  <c r="V154" i="1"/>
  <c r="V160" i="1"/>
  <c r="V166" i="1"/>
  <c r="V172" i="1"/>
  <c r="V178" i="1"/>
  <c r="V184" i="1"/>
  <c r="V190" i="1"/>
  <c r="V196" i="1"/>
  <c r="V202" i="1"/>
  <c r="V208" i="1"/>
  <c r="V213" i="1"/>
  <c r="V219" i="1"/>
  <c r="V225" i="1"/>
  <c r="V231" i="1"/>
  <c r="V237" i="1"/>
  <c r="J243" i="1"/>
  <c r="V243" i="1"/>
  <c r="V249" i="1"/>
  <c r="V255" i="1"/>
  <c r="V261" i="1"/>
  <c r="V267" i="1"/>
  <c r="V273" i="1"/>
  <c r="J279" i="1"/>
  <c r="V279" i="1"/>
  <c r="V285" i="1"/>
  <c r="V291" i="1"/>
  <c r="V297" i="1"/>
  <c r="V93" i="1"/>
  <c r="V105" i="1"/>
  <c r="J117" i="1"/>
  <c r="V117" i="1"/>
  <c r="V135" i="1"/>
  <c r="V147" i="1"/>
  <c r="V153" i="1"/>
  <c r="V165" i="1"/>
  <c r="V177" i="1"/>
  <c r="V189" i="1"/>
  <c r="V201" i="1"/>
  <c r="V212" i="1"/>
  <c r="V224" i="1"/>
  <c r="V230" i="1"/>
  <c r="V242" i="1"/>
  <c r="V248" i="1"/>
  <c r="V260" i="1"/>
  <c r="V272" i="1"/>
  <c r="V284" i="1"/>
  <c r="V290" i="1"/>
  <c r="V302" i="1"/>
  <c r="V214" i="1"/>
  <c r="V220" i="1"/>
  <c r="V226" i="1"/>
  <c r="V232" i="1"/>
  <c r="V238" i="1"/>
  <c r="V244" i="1"/>
  <c r="V250" i="1"/>
  <c r="V256" i="1"/>
  <c r="V262" i="1"/>
  <c r="V268" i="1"/>
  <c r="V274" i="1"/>
  <c r="V280" i="1"/>
  <c r="V286" i="1"/>
  <c r="V292" i="1"/>
  <c r="V298" i="1"/>
  <c r="V304" i="1"/>
  <c r="V84" i="1"/>
  <c r="V162" i="1"/>
  <c r="W343" i="1"/>
  <c r="W365" i="1"/>
  <c r="W377" i="1"/>
  <c r="W387" i="1"/>
  <c r="W356" i="1"/>
  <c r="W366" i="1"/>
  <c r="W376" i="1"/>
  <c r="W378" i="1"/>
  <c r="W355" i="1"/>
  <c r="W357" i="1"/>
  <c r="J380" i="1"/>
  <c r="W379" i="1"/>
  <c r="W358" i="1"/>
  <c r="W370" i="1"/>
  <c r="W380" i="1"/>
  <c r="W349" i="1"/>
  <c r="W359" i="1"/>
  <c r="W371" i="1"/>
  <c r="J352" i="1"/>
  <c r="W350" i="1"/>
  <c r="W372" i="1"/>
  <c r="W384" i="1"/>
  <c r="W351" i="1"/>
  <c r="W363" i="1"/>
  <c r="W373" i="1"/>
  <c r="W383" i="1"/>
  <c r="X383" i="1" s="1"/>
  <c r="W385" i="1"/>
  <c r="W342" i="1"/>
  <c r="W352" i="1"/>
  <c r="W362" i="1"/>
  <c r="W364" i="1"/>
  <c r="W386" i="1"/>
  <c r="W416" i="1"/>
  <c r="W426" i="1"/>
  <c r="W438" i="1"/>
  <c r="W460" i="1"/>
  <c r="W437" i="1"/>
  <c r="W415" i="1"/>
  <c r="W439" i="1"/>
  <c r="W451" i="1"/>
  <c r="W461" i="1"/>
  <c r="W425" i="1"/>
  <c r="W447" i="1"/>
  <c r="W418" i="1"/>
  <c r="W430" i="1"/>
  <c r="W440" i="1"/>
  <c r="W452" i="1"/>
  <c r="W459" i="1"/>
  <c r="W419" i="1"/>
  <c r="W431" i="1"/>
  <c r="W453" i="1"/>
  <c r="W417" i="1"/>
  <c r="W432" i="1"/>
  <c r="W444" i="1"/>
  <c r="W454" i="1"/>
  <c r="W423" i="1"/>
  <c r="W433" i="1"/>
  <c r="W445" i="1"/>
  <c r="W424" i="1"/>
  <c r="W446" i="1"/>
  <c r="W458" i="1"/>
  <c r="X499" i="49"/>
  <c r="X513" i="53"/>
  <c r="X506" i="49"/>
  <c r="X506" i="53"/>
  <c r="X527" i="48"/>
  <c r="T445" i="63"/>
  <c r="F445" i="63" s="1"/>
  <c r="S445" i="63"/>
  <c r="R445" i="63"/>
  <c r="Q445" i="63"/>
  <c r="E432" i="63"/>
  <c r="E433" i="63" s="1"/>
  <c r="T424" i="63"/>
  <c r="F424" i="63" s="1"/>
  <c r="S424" i="63"/>
  <c r="R424" i="63"/>
  <c r="Q424" i="63"/>
  <c r="E446" i="63"/>
  <c r="E447" i="63" s="1"/>
  <c r="E425" i="63"/>
  <c r="E426" i="63" s="1"/>
  <c r="T459" i="63"/>
  <c r="F459" i="63" s="1"/>
  <c r="S459" i="63"/>
  <c r="R459" i="63"/>
  <c r="Q459" i="63"/>
  <c r="T438" i="63"/>
  <c r="F438" i="63" s="1"/>
  <c r="S438" i="63"/>
  <c r="R438" i="63"/>
  <c r="Q438" i="63"/>
  <c r="E460" i="63"/>
  <c r="E461" i="63" s="1"/>
  <c r="T417" i="63"/>
  <c r="F417" i="63" s="1"/>
  <c r="S417" i="63"/>
  <c r="R417" i="63"/>
  <c r="Q417" i="63"/>
  <c r="E439" i="63"/>
  <c r="E440" i="63" s="1"/>
  <c r="E418" i="63"/>
  <c r="E419" i="63" s="1"/>
  <c r="T452" i="63"/>
  <c r="F452" i="63" s="1"/>
  <c r="S452" i="63"/>
  <c r="R452" i="63"/>
  <c r="Q452" i="63"/>
  <c r="T431" i="63"/>
  <c r="F431" i="63" s="1"/>
  <c r="S431" i="63"/>
  <c r="R431" i="63"/>
  <c r="Q431" i="63"/>
  <c r="E453" i="63"/>
  <c r="E454" i="63" s="1"/>
  <c r="AE527" i="48"/>
  <c r="X506" i="51"/>
  <c r="E379" i="63"/>
  <c r="E380" i="63" s="1"/>
  <c r="T378" i="63"/>
  <c r="F378" i="63" s="1"/>
  <c r="S378" i="63"/>
  <c r="R378" i="63"/>
  <c r="Q378" i="63"/>
  <c r="T357" i="63"/>
  <c r="F357" i="63" s="1"/>
  <c r="S357" i="63"/>
  <c r="R357" i="63"/>
  <c r="Q357" i="63"/>
  <c r="T350" i="63"/>
  <c r="F350" i="63" s="1"/>
  <c r="S350" i="63"/>
  <c r="R350" i="63"/>
  <c r="Q350" i="63"/>
  <c r="E372" i="63"/>
  <c r="E373" i="63" s="1"/>
  <c r="E344" i="63"/>
  <c r="E345" i="63" s="1"/>
  <c r="E351" i="63"/>
  <c r="E352" i="63" s="1"/>
  <c r="T385" i="63"/>
  <c r="F385" i="63" s="1"/>
  <c r="S385" i="63"/>
  <c r="R385" i="63"/>
  <c r="Q385" i="63"/>
  <c r="T371" i="63"/>
  <c r="F371" i="63" s="1"/>
  <c r="S371" i="63"/>
  <c r="Q371" i="63"/>
  <c r="R371" i="63"/>
  <c r="Q364" i="63"/>
  <c r="S364" i="63"/>
  <c r="R364" i="63"/>
  <c r="T364" i="63"/>
  <c r="F364" i="63" s="1"/>
  <c r="E386" i="63"/>
  <c r="E387" i="63" s="1"/>
  <c r="T343" i="63"/>
  <c r="F343" i="63" s="1"/>
  <c r="S343" i="63"/>
  <c r="R343" i="63"/>
  <c r="Q343" i="63"/>
  <c r="E365" i="63"/>
  <c r="E366" i="63" s="1"/>
  <c r="S86" i="63"/>
  <c r="R86" i="63"/>
  <c r="Q86" i="63"/>
  <c r="S92" i="63"/>
  <c r="Q92" i="63"/>
  <c r="R92" i="63"/>
  <c r="S98" i="63"/>
  <c r="R98" i="63"/>
  <c r="F97" i="63" s="1"/>
  <c r="F100" i="63" s="1"/>
  <c r="Q98" i="63"/>
  <c r="Q104" i="63"/>
  <c r="S104" i="63"/>
  <c r="R104" i="63"/>
  <c r="S110" i="63"/>
  <c r="R110" i="63"/>
  <c r="Q110" i="63"/>
  <c r="Q116" i="63"/>
  <c r="S116" i="63"/>
  <c r="R116" i="63"/>
  <c r="S122" i="63"/>
  <c r="R122" i="63"/>
  <c r="F121" i="63" s="1"/>
  <c r="F124" i="63" s="1"/>
  <c r="Q122" i="63"/>
  <c r="Q128" i="63"/>
  <c r="S128" i="63"/>
  <c r="R128" i="63"/>
  <c r="S134" i="63"/>
  <c r="R134" i="63"/>
  <c r="Q134" i="63"/>
  <c r="S140" i="63"/>
  <c r="R140" i="63"/>
  <c r="Q140" i="63"/>
  <c r="R146" i="63"/>
  <c r="Q146" i="63"/>
  <c r="S146" i="63"/>
  <c r="S152" i="63"/>
  <c r="R152" i="63"/>
  <c r="F151" i="63" s="1"/>
  <c r="F154" i="63" s="1"/>
  <c r="Q152" i="63"/>
  <c r="R158" i="63"/>
  <c r="F157" i="63" s="1"/>
  <c r="F160" i="63" s="1"/>
  <c r="Q158" i="63"/>
  <c r="S158" i="63"/>
  <c r="S164" i="63"/>
  <c r="R164" i="63"/>
  <c r="Q164" i="63"/>
  <c r="R170" i="63"/>
  <c r="Q170" i="63"/>
  <c r="S170" i="63"/>
  <c r="S176" i="63"/>
  <c r="R176" i="63"/>
  <c r="F175" i="63" s="1"/>
  <c r="F178" i="63" s="1"/>
  <c r="Q176" i="63"/>
  <c r="R182" i="63"/>
  <c r="F181" i="63" s="1"/>
  <c r="F184" i="63" s="1"/>
  <c r="Q182" i="63"/>
  <c r="S182" i="63"/>
  <c r="S188" i="63"/>
  <c r="R188" i="63"/>
  <c r="Q188" i="63"/>
  <c r="S194" i="63"/>
  <c r="Q194" i="63"/>
  <c r="R194" i="63"/>
  <c r="F193" i="63" s="1"/>
  <c r="F196" i="63" s="1"/>
  <c r="S200" i="63"/>
  <c r="R200" i="63"/>
  <c r="F199" i="63" s="1"/>
  <c r="F202" i="63" s="1"/>
  <c r="Q200" i="63"/>
  <c r="R206" i="63"/>
  <c r="F205" i="63" s="1"/>
  <c r="F208" i="63" s="1"/>
  <c r="S206" i="63"/>
  <c r="Q206" i="63"/>
  <c r="S224" i="63"/>
  <c r="Q224" i="63"/>
  <c r="R224" i="63"/>
  <c r="R242" i="63"/>
  <c r="Q242" i="63"/>
  <c r="S242" i="63"/>
  <c r="S260" i="63"/>
  <c r="R260" i="63"/>
  <c r="F259" i="63" s="1"/>
  <c r="F262" i="63" s="1"/>
  <c r="Q260" i="63"/>
  <c r="S278" i="63"/>
  <c r="R278" i="63"/>
  <c r="Q278" i="63"/>
  <c r="S302" i="63"/>
  <c r="R302" i="63"/>
  <c r="Q302" i="63"/>
  <c r="Q218" i="63"/>
  <c r="S218" i="63"/>
  <c r="R218" i="63"/>
  <c r="F217" i="63" s="1"/>
  <c r="F220" i="63" s="1"/>
  <c r="Q236" i="63"/>
  <c r="S236" i="63"/>
  <c r="R236" i="63"/>
  <c r="S266" i="63"/>
  <c r="R266" i="63"/>
  <c r="Q266" i="63"/>
  <c r="S284" i="63"/>
  <c r="Q284" i="63"/>
  <c r="R284" i="63"/>
  <c r="S296" i="63"/>
  <c r="Q296" i="63"/>
  <c r="R296" i="63"/>
  <c r="F295" i="63" s="1"/>
  <c r="F298" i="63" s="1"/>
  <c r="S248" i="63"/>
  <c r="R248" i="63"/>
  <c r="F247" i="63" s="1"/>
  <c r="F250" i="63" s="1"/>
  <c r="Q248" i="63"/>
  <c r="S290" i="63"/>
  <c r="R290" i="63"/>
  <c r="Q290" i="63"/>
  <c r="S212" i="63"/>
  <c r="R212" i="63"/>
  <c r="Q212" i="63"/>
  <c r="S230" i="63"/>
  <c r="R230" i="63"/>
  <c r="F229" i="63" s="1"/>
  <c r="F232" i="63" s="1"/>
  <c r="Q230" i="63"/>
  <c r="R254" i="63"/>
  <c r="S254" i="63"/>
  <c r="Q254" i="63"/>
  <c r="S272" i="63"/>
  <c r="Q272" i="63"/>
  <c r="R272" i="63"/>
  <c r="S308" i="63"/>
  <c r="Q308" i="63"/>
  <c r="R308" i="63"/>
  <c r="H504" i="63"/>
  <c r="AE506" i="48"/>
  <c r="X499" i="63"/>
  <c r="J508" i="48"/>
  <c r="AE527" i="63"/>
  <c r="J531" i="63"/>
  <c r="AE499" i="50"/>
  <c r="J530" i="54"/>
  <c r="X513" i="54"/>
  <c r="AE499" i="63"/>
  <c r="AE520" i="63"/>
  <c r="J524" i="63"/>
  <c r="X506" i="48"/>
  <c r="X513" i="48"/>
  <c r="AE527" i="49"/>
  <c r="J531" i="49"/>
  <c r="X527" i="54"/>
  <c r="AE527" i="50"/>
  <c r="J503" i="50"/>
  <c r="AE499" i="54"/>
  <c r="J503" i="54"/>
  <c r="X520" i="49"/>
  <c r="X520" i="48"/>
  <c r="T343" i="54"/>
  <c r="F343" i="54" s="1"/>
  <c r="S343" i="54"/>
  <c r="R343" i="54"/>
  <c r="Q343" i="54"/>
  <c r="T343" i="53"/>
  <c r="F343" i="53" s="1"/>
  <c r="R343" i="53"/>
  <c r="Q343" i="53"/>
  <c r="S343" i="53"/>
  <c r="T343" i="52"/>
  <c r="F343" i="52" s="1"/>
  <c r="S343" i="52"/>
  <c r="R343" i="52"/>
  <c r="Q343" i="52"/>
  <c r="R343" i="51"/>
  <c r="Q343" i="51"/>
  <c r="T343" i="50"/>
  <c r="F343" i="50" s="1"/>
  <c r="S343" i="50"/>
  <c r="T343" i="51"/>
  <c r="F343" i="51" s="1"/>
  <c r="R343" i="50"/>
  <c r="S343" i="51"/>
  <c r="Q343" i="50"/>
  <c r="T343" i="49"/>
  <c r="F343" i="49" s="1"/>
  <c r="S343" i="49"/>
  <c r="R343" i="49"/>
  <c r="Q343" i="49"/>
  <c r="S343" i="48"/>
  <c r="R343" i="48"/>
  <c r="Q343" i="48"/>
  <c r="T343" i="48"/>
  <c r="F343" i="48" s="1"/>
  <c r="T445" i="54"/>
  <c r="F445" i="54" s="1"/>
  <c r="Q445" i="54"/>
  <c r="S445" i="54"/>
  <c r="R445" i="54"/>
  <c r="T445" i="53"/>
  <c r="F445" i="53" s="1"/>
  <c r="S445" i="53"/>
  <c r="R445" i="53"/>
  <c r="Q445" i="53"/>
  <c r="R445" i="52"/>
  <c r="Q445" i="52"/>
  <c r="T445" i="51"/>
  <c r="F445" i="51" s="1"/>
  <c r="S445" i="51"/>
  <c r="T445" i="52"/>
  <c r="F445" i="52" s="1"/>
  <c r="R445" i="51"/>
  <c r="S445" i="52"/>
  <c r="Q445" i="51"/>
  <c r="R445" i="50"/>
  <c r="Q445" i="50"/>
  <c r="T445" i="50"/>
  <c r="F445" i="50" s="1"/>
  <c r="S445" i="50"/>
  <c r="T445" i="49"/>
  <c r="F445" i="49" s="1"/>
  <c r="S445" i="49"/>
  <c r="R445" i="49"/>
  <c r="Q445" i="49"/>
  <c r="T445" i="48"/>
  <c r="F445" i="48" s="1"/>
  <c r="S445" i="48"/>
  <c r="Q445" i="48"/>
  <c r="R445" i="48"/>
  <c r="AE527" i="52"/>
  <c r="AE506" i="52"/>
  <c r="W527" i="49"/>
  <c r="AE513" i="48"/>
  <c r="AE506" i="54"/>
  <c r="AE520" i="48"/>
  <c r="X527" i="50"/>
  <c r="T378" i="54"/>
  <c r="F378" i="54" s="1"/>
  <c r="S378" i="54"/>
  <c r="Q378" i="54"/>
  <c r="R378" i="54"/>
  <c r="S378" i="53"/>
  <c r="R378" i="53"/>
  <c r="T378" i="53"/>
  <c r="F378" i="53" s="1"/>
  <c r="Q378" i="53"/>
  <c r="T378" i="52"/>
  <c r="F378" i="52" s="1"/>
  <c r="S378" i="52"/>
  <c r="R378" i="52"/>
  <c r="Q378" i="52"/>
  <c r="S378" i="51"/>
  <c r="R378" i="51"/>
  <c r="Q378" i="51"/>
  <c r="T378" i="51"/>
  <c r="F378" i="51" s="1"/>
  <c r="T378" i="50"/>
  <c r="F378" i="50" s="1"/>
  <c r="S378" i="50"/>
  <c r="R378" i="50"/>
  <c r="Q378" i="50"/>
  <c r="Q378" i="49"/>
  <c r="T378" i="49"/>
  <c r="F378" i="49" s="1"/>
  <c r="S378" i="49"/>
  <c r="Q378" i="48"/>
  <c r="S378" i="48"/>
  <c r="R378" i="49"/>
  <c r="F377" i="49" s="1"/>
  <c r="R378" i="48"/>
  <c r="T378" i="48"/>
  <c r="F378" i="48" s="1"/>
  <c r="T424" i="54"/>
  <c r="F424" i="54" s="1"/>
  <c r="S424" i="54"/>
  <c r="R424" i="54"/>
  <c r="Q424" i="54"/>
  <c r="Q424" i="53"/>
  <c r="T424" i="53"/>
  <c r="F424" i="53" s="1"/>
  <c r="R424" i="53"/>
  <c r="F423" i="53" s="1"/>
  <c r="S424" i="53"/>
  <c r="T424" i="52"/>
  <c r="F424" i="52" s="1"/>
  <c r="S424" i="52"/>
  <c r="R424" i="52"/>
  <c r="Q424" i="52"/>
  <c r="T424" i="51"/>
  <c r="F424" i="51" s="1"/>
  <c r="S424" i="51"/>
  <c r="R424" i="51"/>
  <c r="R424" i="50"/>
  <c r="Q424" i="50"/>
  <c r="S424" i="50"/>
  <c r="Q424" i="51"/>
  <c r="T424" i="50"/>
  <c r="F424" i="50" s="1"/>
  <c r="S424" i="49"/>
  <c r="R424" i="49"/>
  <c r="Q424" i="49"/>
  <c r="T424" i="48"/>
  <c r="F424" i="48" s="1"/>
  <c r="S424" i="48"/>
  <c r="R424" i="48"/>
  <c r="T424" i="49"/>
  <c r="F424" i="49" s="1"/>
  <c r="Q424" i="48"/>
  <c r="AE520" i="51"/>
  <c r="X506" i="52"/>
  <c r="AE499" i="48"/>
  <c r="AE527" i="53"/>
  <c r="J531" i="53"/>
  <c r="W520" i="48"/>
  <c r="S371" i="54"/>
  <c r="R371" i="54"/>
  <c r="F370" i="54" s="1"/>
  <c r="Q371" i="54"/>
  <c r="T371" i="54"/>
  <c r="F371" i="54" s="1"/>
  <c r="T371" i="53"/>
  <c r="F371" i="53" s="1"/>
  <c r="R371" i="53"/>
  <c r="S371" i="53"/>
  <c r="Q371" i="53"/>
  <c r="T371" i="52"/>
  <c r="F371" i="52" s="1"/>
  <c r="S371" i="52"/>
  <c r="R371" i="52"/>
  <c r="F370" i="52" s="1"/>
  <c r="Q371" i="52"/>
  <c r="T371" i="51"/>
  <c r="F371" i="51" s="1"/>
  <c r="S371" i="51"/>
  <c r="R371" i="51"/>
  <c r="T371" i="50"/>
  <c r="F371" i="50" s="1"/>
  <c r="Q371" i="51"/>
  <c r="S371" i="50"/>
  <c r="R371" i="50"/>
  <c r="F370" i="50" s="1"/>
  <c r="Q371" i="50"/>
  <c r="T371" i="49"/>
  <c r="F371" i="49" s="1"/>
  <c r="S371" i="49"/>
  <c r="R371" i="49"/>
  <c r="F370" i="49" s="1"/>
  <c r="Q371" i="49"/>
  <c r="T371" i="48"/>
  <c r="F371" i="48" s="1"/>
  <c r="S371" i="48"/>
  <c r="R371" i="48"/>
  <c r="Q371" i="48"/>
  <c r="S417" i="54"/>
  <c r="R417" i="54"/>
  <c r="Q417" i="54"/>
  <c r="T417" i="54"/>
  <c r="F417" i="54" s="1"/>
  <c r="T417" i="53"/>
  <c r="F417" i="53" s="1"/>
  <c r="S417" i="53"/>
  <c r="Q417" i="53"/>
  <c r="R417" i="53"/>
  <c r="F416" i="53" s="1"/>
  <c r="T417" i="52"/>
  <c r="F417" i="52" s="1"/>
  <c r="S417" i="52"/>
  <c r="R417" i="52"/>
  <c r="Q417" i="52"/>
  <c r="Q417" i="51"/>
  <c r="T417" i="50"/>
  <c r="F417" i="50" s="1"/>
  <c r="S417" i="50"/>
  <c r="R417" i="50"/>
  <c r="S417" i="51"/>
  <c r="Q417" i="50"/>
  <c r="T417" i="51"/>
  <c r="F417" i="51" s="1"/>
  <c r="R417" i="51"/>
  <c r="T417" i="49"/>
  <c r="F417" i="49" s="1"/>
  <c r="S417" i="49"/>
  <c r="R417" i="49"/>
  <c r="Q417" i="49"/>
  <c r="T417" i="48"/>
  <c r="F417" i="48" s="1"/>
  <c r="R417" i="48"/>
  <c r="Q417" i="48"/>
  <c r="S417" i="48"/>
  <c r="AE520" i="50"/>
  <c r="X520" i="54"/>
  <c r="AE506" i="50"/>
  <c r="T357" i="54"/>
  <c r="F357" i="54" s="1"/>
  <c r="S357" i="54"/>
  <c r="R357" i="54"/>
  <c r="Q357" i="54"/>
  <c r="T357" i="53"/>
  <c r="F357" i="53" s="1"/>
  <c r="S357" i="53"/>
  <c r="Q357" i="53"/>
  <c r="R357" i="53"/>
  <c r="T357" i="52"/>
  <c r="F357" i="52" s="1"/>
  <c r="S357" i="52"/>
  <c r="R357" i="52"/>
  <c r="Q357" i="52"/>
  <c r="T357" i="51"/>
  <c r="F357" i="51" s="1"/>
  <c r="S357" i="51"/>
  <c r="R357" i="51"/>
  <c r="Q357" i="51"/>
  <c r="T357" i="50"/>
  <c r="F357" i="50" s="1"/>
  <c r="S357" i="50"/>
  <c r="R357" i="50"/>
  <c r="Q357" i="50"/>
  <c r="T357" i="49"/>
  <c r="F357" i="49" s="1"/>
  <c r="S357" i="49"/>
  <c r="R357" i="49"/>
  <c r="Q357" i="49"/>
  <c r="T357" i="48"/>
  <c r="F357" i="48" s="1"/>
  <c r="R357" i="48"/>
  <c r="Q357" i="48"/>
  <c r="S357" i="48"/>
  <c r="T459" i="54"/>
  <c r="F459" i="54" s="1"/>
  <c r="S459" i="54"/>
  <c r="R459" i="54"/>
  <c r="Q459" i="54"/>
  <c r="T459" i="53"/>
  <c r="F459" i="53" s="1"/>
  <c r="R459" i="53"/>
  <c r="Q459" i="53"/>
  <c r="S459" i="53"/>
  <c r="T459" i="52"/>
  <c r="F459" i="52" s="1"/>
  <c r="S459" i="52"/>
  <c r="R459" i="52"/>
  <c r="Q459" i="52"/>
  <c r="T459" i="51"/>
  <c r="F459" i="51" s="1"/>
  <c r="S459" i="51"/>
  <c r="R459" i="51"/>
  <c r="Q459" i="51"/>
  <c r="T459" i="50"/>
  <c r="F459" i="50" s="1"/>
  <c r="S459" i="50"/>
  <c r="Q459" i="50"/>
  <c r="R459" i="50"/>
  <c r="F458" i="50" s="1"/>
  <c r="T459" i="49"/>
  <c r="F459" i="49" s="1"/>
  <c r="S459" i="49"/>
  <c r="R459" i="49"/>
  <c r="Q459" i="49"/>
  <c r="T459" i="48"/>
  <c r="F459" i="48" s="1"/>
  <c r="S459" i="48"/>
  <c r="R459" i="48"/>
  <c r="Q459" i="48"/>
  <c r="AE527" i="51"/>
  <c r="J531" i="51"/>
  <c r="R438" i="54"/>
  <c r="Q438" i="54"/>
  <c r="T438" i="54"/>
  <c r="F438" i="54" s="1"/>
  <c r="S438" i="54"/>
  <c r="T438" i="53"/>
  <c r="F438" i="53" s="1"/>
  <c r="R438" i="53"/>
  <c r="Q438" i="53"/>
  <c r="T438" i="52"/>
  <c r="F438" i="52" s="1"/>
  <c r="S438" i="52"/>
  <c r="R438" i="52"/>
  <c r="Q438" i="52"/>
  <c r="S438" i="53"/>
  <c r="T438" i="51"/>
  <c r="F438" i="51" s="1"/>
  <c r="S438" i="51"/>
  <c r="R438" i="51"/>
  <c r="T438" i="50"/>
  <c r="F438" i="50" s="1"/>
  <c r="S438" i="50"/>
  <c r="R438" i="50"/>
  <c r="Q438" i="50"/>
  <c r="T438" i="49"/>
  <c r="F438" i="49" s="1"/>
  <c r="S438" i="49"/>
  <c r="R438" i="49"/>
  <c r="Q438" i="49"/>
  <c r="Q438" i="51"/>
  <c r="T438" i="48"/>
  <c r="F438" i="48" s="1"/>
  <c r="R438" i="48"/>
  <c r="F437" i="48" s="1"/>
  <c r="Q438" i="48"/>
  <c r="S438" i="48"/>
  <c r="T350" i="54"/>
  <c r="F350" i="54" s="1"/>
  <c r="S350" i="54"/>
  <c r="R350" i="54"/>
  <c r="Q350" i="54"/>
  <c r="T350" i="53"/>
  <c r="F350" i="53" s="1"/>
  <c r="R350" i="53"/>
  <c r="Q350" i="53"/>
  <c r="S350" i="53"/>
  <c r="Q350" i="52"/>
  <c r="T350" i="52"/>
  <c r="F350" i="52" s="1"/>
  <c r="T350" i="51"/>
  <c r="F350" i="51" s="1"/>
  <c r="S350" i="51"/>
  <c r="S350" i="52"/>
  <c r="R350" i="51"/>
  <c r="R350" i="52"/>
  <c r="Q350" i="51"/>
  <c r="T350" i="50"/>
  <c r="F350" i="50" s="1"/>
  <c r="R350" i="50"/>
  <c r="S350" i="50"/>
  <c r="Q350" i="50"/>
  <c r="R350" i="49"/>
  <c r="Q350" i="49"/>
  <c r="T350" i="49"/>
  <c r="F350" i="49" s="1"/>
  <c r="R350" i="48"/>
  <c r="Q350" i="48"/>
  <c r="S350" i="49"/>
  <c r="T350" i="48"/>
  <c r="F350" i="48" s="1"/>
  <c r="S350" i="48"/>
  <c r="T452" i="54"/>
  <c r="F452" i="54" s="1"/>
  <c r="S452" i="54"/>
  <c r="R452" i="54"/>
  <c r="Q452" i="54"/>
  <c r="Q452" i="53"/>
  <c r="T452" i="53"/>
  <c r="F452" i="53" s="1"/>
  <c r="S452" i="53"/>
  <c r="T452" i="52"/>
  <c r="F452" i="52" s="1"/>
  <c r="S452" i="52"/>
  <c r="R452" i="52"/>
  <c r="Q452" i="52"/>
  <c r="R452" i="53"/>
  <c r="R452" i="51"/>
  <c r="Q452" i="51"/>
  <c r="T452" i="51"/>
  <c r="F452" i="51" s="1"/>
  <c r="S452" i="51"/>
  <c r="T452" i="50"/>
  <c r="F452" i="50" s="1"/>
  <c r="S452" i="50"/>
  <c r="R452" i="50"/>
  <c r="Q452" i="50"/>
  <c r="T452" i="49"/>
  <c r="F452" i="49" s="1"/>
  <c r="S452" i="49"/>
  <c r="R452" i="49"/>
  <c r="Q452" i="49"/>
  <c r="T452" i="48"/>
  <c r="F452" i="48" s="1"/>
  <c r="S452" i="48"/>
  <c r="R452" i="48"/>
  <c r="Q452" i="48"/>
  <c r="W513" i="54"/>
  <c r="J523" i="49"/>
  <c r="W527" i="50"/>
  <c r="J530" i="50"/>
  <c r="AE513" i="53"/>
  <c r="J517" i="53"/>
  <c r="S86" i="54"/>
  <c r="R86" i="54"/>
  <c r="F85" i="54" s="1"/>
  <c r="Q86" i="54"/>
  <c r="S86" i="53"/>
  <c r="Q86" i="53"/>
  <c r="R86" i="53"/>
  <c r="S86" i="52"/>
  <c r="R86" i="52"/>
  <c r="F85" i="52" s="1"/>
  <c r="Q86" i="51"/>
  <c r="S86" i="51"/>
  <c r="Q86" i="52"/>
  <c r="S86" i="50"/>
  <c r="R86" i="50"/>
  <c r="R86" i="51"/>
  <c r="F85" i="51" s="1"/>
  <c r="Q86" i="50"/>
  <c r="S86" i="49"/>
  <c r="R86" i="49"/>
  <c r="R86" i="48"/>
  <c r="Q86" i="48"/>
  <c r="S86" i="48"/>
  <c r="Q86" i="49"/>
  <c r="S92" i="54"/>
  <c r="R92" i="54"/>
  <c r="F91" i="54" s="1"/>
  <c r="Q92" i="54"/>
  <c r="S92" i="53"/>
  <c r="R92" i="53"/>
  <c r="F91" i="53" s="1"/>
  <c r="Q92" i="53"/>
  <c r="R92" i="52"/>
  <c r="Q92" i="52"/>
  <c r="S92" i="51"/>
  <c r="R92" i="51"/>
  <c r="Q92" i="51"/>
  <c r="S92" i="52"/>
  <c r="R92" i="50"/>
  <c r="S92" i="50"/>
  <c r="Q92" i="49"/>
  <c r="Q92" i="50"/>
  <c r="S92" i="49"/>
  <c r="R92" i="49"/>
  <c r="S92" i="48"/>
  <c r="R92" i="48"/>
  <c r="Q92" i="48"/>
  <c r="S98" i="54"/>
  <c r="R98" i="54"/>
  <c r="F97" i="54" s="1"/>
  <c r="Q98" i="54"/>
  <c r="S98" i="53"/>
  <c r="R98" i="53"/>
  <c r="F97" i="53" s="1"/>
  <c r="Q98" i="53"/>
  <c r="S98" i="52"/>
  <c r="R98" i="52"/>
  <c r="F97" i="52" s="1"/>
  <c r="Q98" i="52"/>
  <c r="S98" i="51"/>
  <c r="R98" i="51"/>
  <c r="Q98" i="51"/>
  <c r="S98" i="50"/>
  <c r="R98" i="50"/>
  <c r="F97" i="50" s="1"/>
  <c r="Q98" i="50"/>
  <c r="S98" i="49"/>
  <c r="R98" i="49"/>
  <c r="F97" i="49" s="1"/>
  <c r="Q98" i="49"/>
  <c r="R98" i="48"/>
  <c r="Q98" i="48"/>
  <c r="S98" i="48"/>
  <c r="R104" i="54"/>
  <c r="Q104" i="54"/>
  <c r="S104" i="54"/>
  <c r="R104" i="53"/>
  <c r="Q104" i="53"/>
  <c r="S104" i="53"/>
  <c r="S104" i="52"/>
  <c r="R104" i="52"/>
  <c r="F103" i="52" s="1"/>
  <c r="R104" i="51"/>
  <c r="Q104" i="51"/>
  <c r="Q104" i="52"/>
  <c r="R104" i="50"/>
  <c r="Q104" i="50"/>
  <c r="S104" i="51"/>
  <c r="S104" i="50"/>
  <c r="S104" i="49"/>
  <c r="R104" i="49"/>
  <c r="F103" i="49" s="1"/>
  <c r="Q104" i="49"/>
  <c r="S104" i="48"/>
  <c r="R104" i="48"/>
  <c r="F103" i="48" s="1"/>
  <c r="Q104" i="48"/>
  <c r="S110" i="54"/>
  <c r="R110" i="54"/>
  <c r="F109" i="54" s="1"/>
  <c r="Q110" i="54"/>
  <c r="S110" i="53"/>
  <c r="R110" i="53"/>
  <c r="Q110" i="53"/>
  <c r="R110" i="52"/>
  <c r="Q110" i="52"/>
  <c r="S110" i="52"/>
  <c r="S110" i="51"/>
  <c r="R110" i="51"/>
  <c r="F109" i="51" s="1"/>
  <c r="Q110" i="51"/>
  <c r="S110" i="50"/>
  <c r="R110" i="50"/>
  <c r="F109" i="50" s="1"/>
  <c r="Q110" i="50"/>
  <c r="S110" i="49"/>
  <c r="R110" i="49"/>
  <c r="Q110" i="49"/>
  <c r="Q110" i="48"/>
  <c r="R110" i="48"/>
  <c r="S110" i="48"/>
  <c r="S116" i="54"/>
  <c r="R116" i="54"/>
  <c r="F115" i="54" s="1"/>
  <c r="Q116" i="54"/>
  <c r="Q116" i="53"/>
  <c r="S116" i="53"/>
  <c r="R116" i="53"/>
  <c r="S116" i="52"/>
  <c r="R116" i="52"/>
  <c r="Q116" i="52"/>
  <c r="S116" i="51"/>
  <c r="R116" i="51"/>
  <c r="F115" i="51" s="1"/>
  <c r="Q116" i="51"/>
  <c r="R116" i="50"/>
  <c r="S116" i="50"/>
  <c r="Q116" i="50"/>
  <c r="S116" i="49"/>
  <c r="R116" i="49"/>
  <c r="F115" i="49" s="1"/>
  <c r="Q116" i="49"/>
  <c r="S116" i="48"/>
  <c r="R116" i="48"/>
  <c r="Q116" i="48"/>
  <c r="R122" i="54"/>
  <c r="Q122" i="54"/>
  <c r="S122" i="54"/>
  <c r="S122" i="53"/>
  <c r="R122" i="53"/>
  <c r="F121" i="53" s="1"/>
  <c r="Q122" i="53"/>
  <c r="S122" i="52"/>
  <c r="Q122" i="52"/>
  <c r="S122" i="51"/>
  <c r="R122" i="52"/>
  <c r="F121" i="52" s="1"/>
  <c r="R122" i="51"/>
  <c r="Q122" i="50"/>
  <c r="Q122" i="51"/>
  <c r="S122" i="50"/>
  <c r="R122" i="50"/>
  <c r="S122" i="49"/>
  <c r="R122" i="49"/>
  <c r="F121" i="49" s="1"/>
  <c r="Q122" i="49"/>
  <c r="Q122" i="48"/>
  <c r="S122" i="48"/>
  <c r="R122" i="48"/>
  <c r="S128" i="54"/>
  <c r="R128" i="54"/>
  <c r="Q128" i="54"/>
  <c r="S128" i="53"/>
  <c r="Q128" i="53"/>
  <c r="R128" i="53"/>
  <c r="F127" i="53" s="1"/>
  <c r="R128" i="52"/>
  <c r="Q128" i="52"/>
  <c r="S128" i="52"/>
  <c r="Q128" i="51"/>
  <c r="R128" i="50"/>
  <c r="S128" i="51"/>
  <c r="S128" i="50"/>
  <c r="Q128" i="50"/>
  <c r="Q128" i="49"/>
  <c r="S128" i="49"/>
  <c r="R128" i="51"/>
  <c r="R128" i="49"/>
  <c r="F127" i="49" s="1"/>
  <c r="R128" i="48"/>
  <c r="F127" i="48" s="1"/>
  <c r="Q128" i="48"/>
  <c r="S128" i="48"/>
  <c r="S134" i="54"/>
  <c r="R134" i="54"/>
  <c r="F133" i="54" s="1"/>
  <c r="Q134" i="54"/>
  <c r="S134" i="53"/>
  <c r="R134" i="53"/>
  <c r="Q134" i="53"/>
  <c r="S134" i="52"/>
  <c r="R134" i="52"/>
  <c r="F133" i="52" s="1"/>
  <c r="Q134" i="52"/>
  <c r="Q134" i="51"/>
  <c r="R134" i="50"/>
  <c r="Q134" i="50"/>
  <c r="S134" i="51"/>
  <c r="R134" i="51"/>
  <c r="F133" i="51" s="1"/>
  <c r="S134" i="50"/>
  <c r="S134" i="49"/>
  <c r="R134" i="49"/>
  <c r="Q134" i="49"/>
  <c r="S134" i="48"/>
  <c r="R134" i="48"/>
  <c r="F133" i="48" s="1"/>
  <c r="Q134" i="48"/>
  <c r="Q140" i="54"/>
  <c r="R140" i="54"/>
  <c r="F139" i="54" s="1"/>
  <c r="S140" i="53"/>
  <c r="S140" i="54"/>
  <c r="R140" i="53"/>
  <c r="Q140" i="53"/>
  <c r="S140" i="52"/>
  <c r="R140" i="52"/>
  <c r="Q140" i="52"/>
  <c r="S140" i="51"/>
  <c r="R140" i="51"/>
  <c r="F139" i="51" s="1"/>
  <c r="Q140" i="51"/>
  <c r="S140" i="50"/>
  <c r="Q140" i="50"/>
  <c r="R140" i="50"/>
  <c r="S140" i="49"/>
  <c r="R140" i="49"/>
  <c r="F139" i="49" s="1"/>
  <c r="Q140" i="49"/>
  <c r="S140" i="48"/>
  <c r="R140" i="48"/>
  <c r="Q140" i="48"/>
  <c r="S146" i="54"/>
  <c r="R146" i="54"/>
  <c r="F145" i="54" s="1"/>
  <c r="Q146" i="54"/>
  <c r="R146" i="53"/>
  <c r="F145" i="53" s="1"/>
  <c r="Q146" i="53"/>
  <c r="S146" i="53"/>
  <c r="R146" i="52"/>
  <c r="Q146" i="52"/>
  <c r="S146" i="52"/>
  <c r="S146" i="51"/>
  <c r="R146" i="51"/>
  <c r="Q146" i="51"/>
  <c r="S146" i="50"/>
  <c r="R146" i="50"/>
  <c r="F145" i="50" s="1"/>
  <c r="Q146" i="49"/>
  <c r="Q146" i="50"/>
  <c r="S146" i="49"/>
  <c r="R146" i="49"/>
  <c r="R146" i="48"/>
  <c r="Q146" i="48"/>
  <c r="S146" i="48"/>
  <c r="S152" i="54"/>
  <c r="Q152" i="54"/>
  <c r="R152" i="54"/>
  <c r="S152" i="53"/>
  <c r="R152" i="53"/>
  <c r="F151" i="53" s="1"/>
  <c r="Q152" i="53"/>
  <c r="S152" i="52"/>
  <c r="R152" i="52"/>
  <c r="F151" i="52" s="1"/>
  <c r="Q152" i="52"/>
  <c r="R152" i="50"/>
  <c r="Q152" i="50"/>
  <c r="S152" i="51"/>
  <c r="S152" i="50"/>
  <c r="R152" i="51"/>
  <c r="Q152" i="51"/>
  <c r="S152" i="49"/>
  <c r="R152" i="49"/>
  <c r="F151" i="49" s="1"/>
  <c r="Q152" i="49"/>
  <c r="S152" i="48"/>
  <c r="R152" i="48"/>
  <c r="F151" i="48" s="1"/>
  <c r="Q152" i="48"/>
  <c r="R158" i="54"/>
  <c r="Q158" i="54"/>
  <c r="S158" i="54"/>
  <c r="Q158" i="53"/>
  <c r="S158" i="53"/>
  <c r="R158" i="53"/>
  <c r="S158" i="52"/>
  <c r="R158" i="52"/>
  <c r="F157" i="52" s="1"/>
  <c r="Q158" i="52"/>
  <c r="S158" i="51"/>
  <c r="R158" i="51"/>
  <c r="F157" i="51" s="1"/>
  <c r="Q158" i="51"/>
  <c r="R158" i="50"/>
  <c r="S158" i="50"/>
  <c r="Q158" i="50"/>
  <c r="S158" i="49"/>
  <c r="R158" i="49"/>
  <c r="Q158" i="49"/>
  <c r="R158" i="48"/>
  <c r="Q158" i="48"/>
  <c r="S158" i="48"/>
  <c r="S164" i="54"/>
  <c r="R164" i="54"/>
  <c r="F163" i="54" s="1"/>
  <c r="Q164" i="54"/>
  <c r="S164" i="53"/>
  <c r="Q164" i="53"/>
  <c r="R164" i="53"/>
  <c r="F163" i="53" s="1"/>
  <c r="S164" i="52"/>
  <c r="R164" i="52"/>
  <c r="Q164" i="52"/>
  <c r="S164" i="51"/>
  <c r="R164" i="51"/>
  <c r="F163" i="51" s="1"/>
  <c r="Q164" i="51"/>
  <c r="S164" i="50"/>
  <c r="R164" i="50"/>
  <c r="F163" i="50" s="1"/>
  <c r="Q164" i="50"/>
  <c r="R164" i="49"/>
  <c r="Q164" i="49"/>
  <c r="S164" i="49"/>
  <c r="S164" i="48"/>
  <c r="R164" i="48"/>
  <c r="Q164" i="48"/>
  <c r="S170" i="54"/>
  <c r="R170" i="54"/>
  <c r="F169" i="54" s="1"/>
  <c r="Q170" i="54"/>
  <c r="S170" i="53"/>
  <c r="R170" i="53"/>
  <c r="F169" i="53" s="1"/>
  <c r="Q170" i="53"/>
  <c r="R170" i="52"/>
  <c r="Q170" i="52"/>
  <c r="S170" i="52"/>
  <c r="S170" i="51"/>
  <c r="R170" i="51"/>
  <c r="Q170" i="51"/>
  <c r="R170" i="50"/>
  <c r="S170" i="50"/>
  <c r="Q170" i="50"/>
  <c r="S170" i="49"/>
  <c r="R170" i="49"/>
  <c r="F169" i="49" s="1"/>
  <c r="Q170" i="49"/>
  <c r="S170" i="48"/>
  <c r="R170" i="48"/>
  <c r="F169" i="48" s="1"/>
  <c r="Q170" i="48"/>
  <c r="S176" i="54"/>
  <c r="R176" i="54"/>
  <c r="Q176" i="54"/>
  <c r="S176" i="53"/>
  <c r="R176" i="53"/>
  <c r="F175" i="53" s="1"/>
  <c r="Q176" i="53"/>
  <c r="S176" i="52"/>
  <c r="R176" i="52"/>
  <c r="Q176" i="52"/>
  <c r="S176" i="51"/>
  <c r="R176" i="51"/>
  <c r="F175" i="51" s="1"/>
  <c r="Q176" i="51"/>
  <c r="S176" i="50"/>
  <c r="Q176" i="50"/>
  <c r="R176" i="50"/>
  <c r="S176" i="49"/>
  <c r="R176" i="49"/>
  <c r="F175" i="49" s="1"/>
  <c r="Q176" i="49"/>
  <c r="Q176" i="48"/>
  <c r="S176" i="48"/>
  <c r="R176" i="48"/>
  <c r="S182" i="54"/>
  <c r="Q182" i="54"/>
  <c r="S182" i="53"/>
  <c r="R182" i="53"/>
  <c r="F181" i="53" s="1"/>
  <c r="R182" i="54"/>
  <c r="F181" i="54" s="1"/>
  <c r="Q182" i="53"/>
  <c r="S182" i="52"/>
  <c r="R182" i="52"/>
  <c r="F181" i="52" s="1"/>
  <c r="Q182" i="52"/>
  <c r="S182" i="51"/>
  <c r="R182" i="51"/>
  <c r="Q182" i="51"/>
  <c r="S182" i="50"/>
  <c r="Q182" i="50"/>
  <c r="R182" i="50"/>
  <c r="F181" i="50" s="1"/>
  <c r="Q182" i="49"/>
  <c r="S182" i="49"/>
  <c r="R182" i="49"/>
  <c r="S182" i="48"/>
  <c r="R182" i="48"/>
  <c r="F181" i="48" s="1"/>
  <c r="Q182" i="48"/>
  <c r="S188" i="54"/>
  <c r="R188" i="54"/>
  <c r="Q188" i="54"/>
  <c r="S188" i="53"/>
  <c r="R188" i="53"/>
  <c r="F187" i="53" s="1"/>
  <c r="Q188" i="53"/>
  <c r="S188" i="52"/>
  <c r="Q188" i="52"/>
  <c r="R188" i="51"/>
  <c r="Q188" i="51"/>
  <c r="R188" i="52"/>
  <c r="R188" i="50"/>
  <c r="S188" i="50"/>
  <c r="Q188" i="50"/>
  <c r="S188" i="49"/>
  <c r="R188" i="49"/>
  <c r="Q188" i="49"/>
  <c r="S188" i="51"/>
  <c r="S188" i="48"/>
  <c r="R188" i="48"/>
  <c r="Q188" i="48"/>
  <c r="S194" i="54"/>
  <c r="R194" i="54"/>
  <c r="F193" i="54" s="1"/>
  <c r="Q194" i="54"/>
  <c r="S194" i="53"/>
  <c r="R194" i="53"/>
  <c r="Q194" i="53"/>
  <c r="Q194" i="52"/>
  <c r="S194" i="52"/>
  <c r="R194" i="52"/>
  <c r="S194" i="51"/>
  <c r="R194" i="51"/>
  <c r="Q194" i="51"/>
  <c r="R194" i="50"/>
  <c r="Q194" i="50"/>
  <c r="S194" i="50"/>
  <c r="S194" i="49"/>
  <c r="R194" i="49"/>
  <c r="Q194" i="49"/>
  <c r="S194" i="48"/>
  <c r="R194" i="48"/>
  <c r="F193" i="48" s="1"/>
  <c r="Q194" i="48"/>
  <c r="S200" i="54"/>
  <c r="R200" i="54"/>
  <c r="Q200" i="54"/>
  <c r="S200" i="53"/>
  <c r="R200" i="53"/>
  <c r="F199" i="53" s="1"/>
  <c r="Q200" i="53"/>
  <c r="S200" i="52"/>
  <c r="R200" i="52"/>
  <c r="Q200" i="52"/>
  <c r="Q200" i="51"/>
  <c r="R200" i="50"/>
  <c r="F199" i="50" s="1"/>
  <c r="Q200" i="50"/>
  <c r="S200" i="51"/>
  <c r="R200" i="51"/>
  <c r="Q200" i="49"/>
  <c r="S200" i="50"/>
  <c r="S200" i="49"/>
  <c r="R200" i="49"/>
  <c r="S200" i="48"/>
  <c r="R200" i="48"/>
  <c r="Q200" i="48"/>
  <c r="S206" i="54"/>
  <c r="Q206" i="54"/>
  <c r="R206" i="54"/>
  <c r="F205" i="54" s="1"/>
  <c r="R206" i="53"/>
  <c r="Q206" i="53"/>
  <c r="S206" i="53"/>
  <c r="S206" i="52"/>
  <c r="Q206" i="52"/>
  <c r="S206" i="51"/>
  <c r="R206" i="51"/>
  <c r="Q206" i="51"/>
  <c r="S206" i="50"/>
  <c r="R206" i="50"/>
  <c r="Q206" i="50"/>
  <c r="R206" i="49"/>
  <c r="R206" i="52"/>
  <c r="Q206" i="49"/>
  <c r="Q206" i="48"/>
  <c r="S206" i="48"/>
  <c r="R206" i="48"/>
  <c r="F205" i="48" s="1"/>
  <c r="S206" i="49"/>
  <c r="R385" i="54"/>
  <c r="Q385" i="54"/>
  <c r="T385" i="54"/>
  <c r="F385" i="54" s="1"/>
  <c r="S385" i="54"/>
  <c r="T385" i="53"/>
  <c r="F385" i="53" s="1"/>
  <c r="R385" i="53"/>
  <c r="Q385" i="53"/>
  <c r="S385" i="53"/>
  <c r="T385" i="52"/>
  <c r="F385" i="52" s="1"/>
  <c r="S385" i="52"/>
  <c r="R385" i="52"/>
  <c r="F384" i="52" s="1"/>
  <c r="Q385" i="52"/>
  <c r="T385" i="51"/>
  <c r="F385" i="51" s="1"/>
  <c r="S385" i="51"/>
  <c r="Q385" i="51"/>
  <c r="R385" i="50"/>
  <c r="Q385" i="50"/>
  <c r="R385" i="51"/>
  <c r="S385" i="50"/>
  <c r="T385" i="50"/>
  <c r="F385" i="50" s="1"/>
  <c r="T385" i="49"/>
  <c r="F385" i="49" s="1"/>
  <c r="S385" i="49"/>
  <c r="R385" i="49"/>
  <c r="F384" i="49" s="1"/>
  <c r="Q385" i="49"/>
  <c r="T385" i="48"/>
  <c r="F385" i="48" s="1"/>
  <c r="S385" i="48"/>
  <c r="Q385" i="48"/>
  <c r="R385" i="48"/>
  <c r="T431" i="54"/>
  <c r="F431" i="54" s="1"/>
  <c r="S431" i="54"/>
  <c r="R431" i="54"/>
  <c r="Q431" i="54"/>
  <c r="T431" i="53"/>
  <c r="F431" i="53" s="1"/>
  <c r="S431" i="53"/>
  <c r="R431" i="53"/>
  <c r="F430" i="53" s="1"/>
  <c r="Q431" i="53"/>
  <c r="T431" i="52"/>
  <c r="F431" i="52" s="1"/>
  <c r="S431" i="52"/>
  <c r="Q431" i="52"/>
  <c r="R431" i="52"/>
  <c r="S431" i="51"/>
  <c r="R431" i="51"/>
  <c r="Q431" i="51"/>
  <c r="T431" i="51"/>
  <c r="F431" i="51" s="1"/>
  <c r="T431" i="50"/>
  <c r="F431" i="50" s="1"/>
  <c r="S431" i="50"/>
  <c r="R431" i="50"/>
  <c r="F430" i="50" s="1"/>
  <c r="Q431" i="50"/>
  <c r="Q431" i="49"/>
  <c r="T431" i="49"/>
  <c r="F431" i="49" s="1"/>
  <c r="S431" i="49"/>
  <c r="Q431" i="48"/>
  <c r="R431" i="49"/>
  <c r="S431" i="48"/>
  <c r="R431" i="48"/>
  <c r="T431" i="48"/>
  <c r="F431" i="48" s="1"/>
  <c r="X527" i="49"/>
  <c r="W513" i="51"/>
  <c r="W513" i="48"/>
  <c r="W499" i="52"/>
  <c r="X527" i="53"/>
  <c r="Q212" i="54"/>
  <c r="S212" i="54"/>
  <c r="R212" i="54"/>
  <c r="S212" i="53"/>
  <c r="R212" i="53"/>
  <c r="Q212" i="53"/>
  <c r="Q212" i="52"/>
  <c r="S212" i="52"/>
  <c r="R212" i="52"/>
  <c r="S212" i="51"/>
  <c r="R212" i="51"/>
  <c r="Q212" i="51"/>
  <c r="S212" i="50"/>
  <c r="Q212" i="50"/>
  <c r="R212" i="50"/>
  <c r="S212" i="49"/>
  <c r="R212" i="49"/>
  <c r="Q212" i="49"/>
  <c r="R212" i="48"/>
  <c r="F211" i="48" s="1"/>
  <c r="Q212" i="48"/>
  <c r="S212" i="48"/>
  <c r="S218" i="54"/>
  <c r="R218" i="54"/>
  <c r="Q218" i="54"/>
  <c r="S218" i="53"/>
  <c r="R218" i="53"/>
  <c r="Q218" i="53"/>
  <c r="R218" i="52"/>
  <c r="Q218" i="52"/>
  <c r="S218" i="52"/>
  <c r="S218" i="51"/>
  <c r="R218" i="50"/>
  <c r="R218" i="51"/>
  <c r="Q218" i="50"/>
  <c r="Q218" i="51"/>
  <c r="S218" i="50"/>
  <c r="S218" i="49"/>
  <c r="R218" i="49"/>
  <c r="Q218" i="49"/>
  <c r="S218" i="48"/>
  <c r="R218" i="48"/>
  <c r="Q218" i="48"/>
  <c r="S224" i="54"/>
  <c r="R224" i="54"/>
  <c r="Q224" i="54"/>
  <c r="S224" i="53"/>
  <c r="R224" i="53"/>
  <c r="Q224" i="53"/>
  <c r="S224" i="52"/>
  <c r="R224" i="52"/>
  <c r="Q224" i="52"/>
  <c r="S224" i="51"/>
  <c r="R224" i="51"/>
  <c r="Q224" i="51"/>
  <c r="S224" i="50"/>
  <c r="R224" i="50"/>
  <c r="Q224" i="50"/>
  <c r="Q224" i="49"/>
  <c r="S224" i="49"/>
  <c r="S224" i="48"/>
  <c r="Q224" i="48"/>
  <c r="R224" i="49"/>
  <c r="R224" i="48"/>
  <c r="R230" i="54"/>
  <c r="Q230" i="54"/>
  <c r="S230" i="54"/>
  <c r="R230" i="53"/>
  <c r="F229" i="53" s="1"/>
  <c r="Q230" i="53"/>
  <c r="S230" i="53"/>
  <c r="S230" i="52"/>
  <c r="R230" i="52"/>
  <c r="Q230" i="52"/>
  <c r="S230" i="51"/>
  <c r="Q230" i="51"/>
  <c r="R230" i="50"/>
  <c r="S230" i="50"/>
  <c r="R230" i="51"/>
  <c r="Q230" i="50"/>
  <c r="S230" i="49"/>
  <c r="R230" i="49"/>
  <c r="Q230" i="49"/>
  <c r="S230" i="48"/>
  <c r="R230" i="48"/>
  <c r="Q230" i="48"/>
  <c r="R236" i="54"/>
  <c r="F235" i="54" s="1"/>
  <c r="S236" i="54"/>
  <c r="Q236" i="54"/>
  <c r="Q236" i="53"/>
  <c r="S236" i="53"/>
  <c r="R236" i="53"/>
  <c r="F235" i="53" s="1"/>
  <c r="S236" i="52"/>
  <c r="R236" i="52"/>
  <c r="Q236" i="52"/>
  <c r="R236" i="51"/>
  <c r="Q236" i="51"/>
  <c r="S236" i="51"/>
  <c r="R236" i="50"/>
  <c r="F235" i="50" s="1"/>
  <c r="S236" i="50"/>
  <c r="Q236" i="50"/>
  <c r="S236" i="49"/>
  <c r="R236" i="49"/>
  <c r="Q236" i="49"/>
  <c r="S236" i="48"/>
  <c r="Q236" i="48"/>
  <c r="R236" i="48"/>
  <c r="Q242" i="54"/>
  <c r="S242" i="54"/>
  <c r="R242" i="54"/>
  <c r="S242" i="53"/>
  <c r="R242" i="53"/>
  <c r="Q242" i="53"/>
  <c r="S242" i="52"/>
  <c r="R242" i="52"/>
  <c r="Q242" i="52"/>
  <c r="S242" i="51"/>
  <c r="R242" i="51"/>
  <c r="Q242" i="51"/>
  <c r="Q242" i="50"/>
  <c r="S242" i="50"/>
  <c r="R242" i="50"/>
  <c r="S242" i="49"/>
  <c r="R242" i="49"/>
  <c r="S242" i="48"/>
  <c r="R242" i="48"/>
  <c r="F241" i="48" s="1"/>
  <c r="Q242" i="49"/>
  <c r="Q242" i="48"/>
  <c r="S248" i="54"/>
  <c r="Q248" i="54"/>
  <c r="R248" i="54"/>
  <c r="R248" i="53"/>
  <c r="Q248" i="53"/>
  <c r="S248" i="53"/>
  <c r="S248" i="52"/>
  <c r="R248" i="52"/>
  <c r="Q248" i="52"/>
  <c r="S248" i="51"/>
  <c r="R248" i="51"/>
  <c r="Q248" i="51"/>
  <c r="S248" i="50"/>
  <c r="R248" i="50"/>
  <c r="Q248" i="50"/>
  <c r="S248" i="49"/>
  <c r="R248" i="49"/>
  <c r="Q248" i="49"/>
  <c r="S248" i="48"/>
  <c r="Q248" i="48"/>
  <c r="R248" i="48"/>
  <c r="R254" i="54"/>
  <c r="Q254" i="54"/>
  <c r="S254" i="54"/>
  <c r="Q254" i="53"/>
  <c r="S254" i="53"/>
  <c r="R254" i="53"/>
  <c r="Q254" i="52"/>
  <c r="S254" i="52"/>
  <c r="R254" i="52"/>
  <c r="S254" i="51"/>
  <c r="R254" i="51"/>
  <c r="Q254" i="51"/>
  <c r="R254" i="50"/>
  <c r="S254" i="50"/>
  <c r="Q254" i="50"/>
  <c r="S254" i="49"/>
  <c r="R254" i="49"/>
  <c r="Q254" i="49"/>
  <c r="S254" i="48"/>
  <c r="R254" i="48"/>
  <c r="Q254" i="48"/>
  <c r="S260" i="54"/>
  <c r="R260" i="54"/>
  <c r="Q260" i="54"/>
  <c r="S260" i="53"/>
  <c r="Q260" i="53"/>
  <c r="R260" i="53"/>
  <c r="S260" i="52"/>
  <c r="R260" i="52"/>
  <c r="Q260" i="52"/>
  <c r="S260" i="51"/>
  <c r="R260" i="51"/>
  <c r="Q260" i="51"/>
  <c r="S260" i="50"/>
  <c r="R260" i="50"/>
  <c r="Q260" i="50"/>
  <c r="Q260" i="49"/>
  <c r="S260" i="49"/>
  <c r="S260" i="48"/>
  <c r="R260" i="48"/>
  <c r="R260" i="49"/>
  <c r="Q260" i="48"/>
  <c r="S266" i="54"/>
  <c r="Q266" i="54"/>
  <c r="S266" i="53"/>
  <c r="R266" i="54"/>
  <c r="R266" i="53"/>
  <c r="Q266" i="53"/>
  <c r="R266" i="52"/>
  <c r="S266" i="52"/>
  <c r="Q266" i="52"/>
  <c r="S266" i="51"/>
  <c r="R266" i="51"/>
  <c r="Q266" i="51"/>
  <c r="Q266" i="50"/>
  <c r="S266" i="50"/>
  <c r="R266" i="50"/>
  <c r="S266" i="49"/>
  <c r="R266" i="49"/>
  <c r="Q266" i="49"/>
  <c r="Q266" i="48"/>
  <c r="S266" i="48"/>
  <c r="R266" i="48"/>
  <c r="F265" i="48" s="1"/>
  <c r="S272" i="54"/>
  <c r="R272" i="54"/>
  <c r="Q272" i="54"/>
  <c r="S272" i="53"/>
  <c r="R272" i="53"/>
  <c r="Q272" i="53"/>
  <c r="S272" i="52"/>
  <c r="R272" i="52"/>
  <c r="Q272" i="52"/>
  <c r="R272" i="51"/>
  <c r="F271" i="51" s="1"/>
  <c r="Q272" i="51"/>
  <c r="S272" i="50"/>
  <c r="R272" i="50"/>
  <c r="Q272" i="50"/>
  <c r="S272" i="51"/>
  <c r="S272" i="49"/>
  <c r="R272" i="49"/>
  <c r="S272" i="48"/>
  <c r="Q272" i="49"/>
  <c r="R272" i="48"/>
  <c r="Q272" i="48"/>
  <c r="S278" i="54"/>
  <c r="R278" i="54"/>
  <c r="Q278" i="54"/>
  <c r="R278" i="53"/>
  <c r="F277" i="53" s="1"/>
  <c r="Q278" i="53"/>
  <c r="S278" i="53"/>
  <c r="R278" i="52"/>
  <c r="Q278" i="52"/>
  <c r="S278" i="52"/>
  <c r="R278" i="50"/>
  <c r="Q278" i="50"/>
  <c r="S278" i="51"/>
  <c r="R278" i="51"/>
  <c r="F277" i="51" s="1"/>
  <c r="Q278" i="51"/>
  <c r="S278" i="50"/>
  <c r="Q278" i="49"/>
  <c r="S278" i="49"/>
  <c r="R278" i="49"/>
  <c r="R278" i="48"/>
  <c r="Q278" i="48"/>
  <c r="S278" i="48"/>
  <c r="R284" i="54"/>
  <c r="F283" i="54" s="1"/>
  <c r="Q284" i="54"/>
  <c r="S284" i="54"/>
  <c r="Q284" i="53"/>
  <c r="S284" i="53"/>
  <c r="R284" i="53"/>
  <c r="F283" i="53" s="1"/>
  <c r="S284" i="52"/>
  <c r="Q284" i="52"/>
  <c r="R284" i="52"/>
  <c r="S284" i="50"/>
  <c r="R284" i="50"/>
  <c r="Q284" i="50"/>
  <c r="S284" i="51"/>
  <c r="R284" i="51"/>
  <c r="Q284" i="51"/>
  <c r="S284" i="49"/>
  <c r="R284" i="49"/>
  <c r="Q284" i="49"/>
  <c r="S284" i="48"/>
  <c r="R284" i="48"/>
  <c r="Q284" i="48"/>
  <c r="S290" i="54"/>
  <c r="R290" i="54"/>
  <c r="Q290" i="54"/>
  <c r="S290" i="53"/>
  <c r="R290" i="53"/>
  <c r="Q290" i="53"/>
  <c r="R290" i="52"/>
  <c r="S290" i="52"/>
  <c r="Q290" i="52"/>
  <c r="S290" i="50"/>
  <c r="R290" i="50"/>
  <c r="R290" i="51"/>
  <c r="Q290" i="51"/>
  <c r="Q290" i="50"/>
  <c r="S290" i="51"/>
  <c r="S290" i="49"/>
  <c r="R290" i="49"/>
  <c r="Q290" i="49"/>
  <c r="S290" i="48"/>
  <c r="Q290" i="48"/>
  <c r="R290" i="48"/>
  <c r="S296" i="54"/>
  <c r="R296" i="54"/>
  <c r="Q296" i="54"/>
  <c r="R296" i="53"/>
  <c r="Q296" i="53"/>
  <c r="S296" i="53"/>
  <c r="S296" i="52"/>
  <c r="S296" i="51"/>
  <c r="R296" i="51"/>
  <c r="R296" i="52"/>
  <c r="Q296" i="51"/>
  <c r="Q296" i="52"/>
  <c r="S296" i="50"/>
  <c r="Q296" i="50"/>
  <c r="R296" i="50"/>
  <c r="Q296" i="49"/>
  <c r="S296" i="49"/>
  <c r="R296" i="49"/>
  <c r="S296" i="48"/>
  <c r="R296" i="48"/>
  <c r="Q296" i="48"/>
  <c r="Q302" i="54"/>
  <c r="S302" i="54"/>
  <c r="R302" i="54"/>
  <c r="F301" i="54" s="1"/>
  <c r="Q302" i="53"/>
  <c r="S302" i="53"/>
  <c r="R302" i="53"/>
  <c r="S302" i="52"/>
  <c r="R302" i="52"/>
  <c r="Q302" i="52"/>
  <c r="S302" i="50"/>
  <c r="R302" i="50"/>
  <c r="Q302" i="50"/>
  <c r="S302" i="51"/>
  <c r="R302" i="51"/>
  <c r="Q302" i="51"/>
  <c r="S302" i="49"/>
  <c r="R302" i="49"/>
  <c r="Q302" i="49"/>
  <c r="S302" i="48"/>
  <c r="Q302" i="48"/>
  <c r="R302" i="48"/>
  <c r="S308" i="54"/>
  <c r="R308" i="54"/>
  <c r="Q308" i="54"/>
  <c r="R308" i="53"/>
  <c r="S308" i="53"/>
  <c r="Q308" i="53"/>
  <c r="S308" i="52"/>
  <c r="R308" i="52"/>
  <c r="Q308" i="52"/>
  <c r="R308" i="51"/>
  <c r="F307" i="51" s="1"/>
  <c r="Q308" i="51"/>
  <c r="S308" i="50"/>
  <c r="R308" i="50"/>
  <c r="S308" i="51"/>
  <c r="Q308" i="50"/>
  <c r="S308" i="49"/>
  <c r="R308" i="49"/>
  <c r="Q308" i="48"/>
  <c r="Q308" i="49"/>
  <c r="S308" i="48"/>
  <c r="R308" i="48"/>
  <c r="Q364" i="54"/>
  <c r="S364" i="54"/>
  <c r="R364" i="54"/>
  <c r="Q364" i="53"/>
  <c r="T364" i="53"/>
  <c r="F364" i="53" s="1"/>
  <c r="R364" i="53"/>
  <c r="T364" i="54"/>
  <c r="F364" i="54" s="1"/>
  <c r="S364" i="53"/>
  <c r="R364" i="52"/>
  <c r="Q364" i="52"/>
  <c r="T364" i="52"/>
  <c r="F364" i="52" s="1"/>
  <c r="S364" i="52"/>
  <c r="Q364" i="51"/>
  <c r="T364" i="51"/>
  <c r="F364" i="51" s="1"/>
  <c r="Q364" i="50"/>
  <c r="S364" i="51"/>
  <c r="R364" i="51"/>
  <c r="S364" i="50"/>
  <c r="T364" i="50"/>
  <c r="F364" i="50" s="1"/>
  <c r="R364" i="50"/>
  <c r="T364" i="49"/>
  <c r="F364" i="49" s="1"/>
  <c r="S364" i="49"/>
  <c r="R364" i="49"/>
  <c r="Q364" i="49"/>
  <c r="T364" i="48"/>
  <c r="F364" i="48" s="1"/>
  <c r="S364" i="48"/>
  <c r="Q364" i="48"/>
  <c r="R364" i="48"/>
  <c r="J529" i="49"/>
  <c r="W527" i="48"/>
  <c r="AE499" i="53"/>
  <c r="J503" i="53"/>
  <c r="X499" i="52"/>
  <c r="J517" i="52"/>
  <c r="E126" i="1"/>
  <c r="E129" i="1" s="1"/>
  <c r="E234" i="1"/>
  <c r="E237" i="1" s="1"/>
  <c r="E210" i="1"/>
  <c r="E213" i="1" s="1"/>
  <c r="E258" i="1"/>
  <c r="E261" i="1" s="1"/>
  <c r="E341" i="1"/>
  <c r="E345" i="1" s="1"/>
  <c r="E436" i="1"/>
  <c r="E440" i="1" s="1"/>
  <c r="E422" i="1"/>
  <c r="E426" i="1" s="1"/>
  <c r="E306" i="1"/>
  <c r="E102" i="1"/>
  <c r="E105" i="1" s="1"/>
  <c r="E450" i="1"/>
  <c r="E454" i="1" s="1"/>
  <c r="E186" i="1"/>
  <c r="E189" i="1" s="1"/>
  <c r="E443" i="1"/>
  <c r="E447" i="1" s="1"/>
  <c r="E429" i="1"/>
  <c r="E433" i="1" s="1"/>
  <c r="E288" i="1"/>
  <c r="E291" i="1" s="1"/>
  <c r="E300" i="1"/>
  <c r="E303" i="1" s="1"/>
  <c r="E457" i="1"/>
  <c r="E461" i="1" s="1"/>
  <c r="E138" i="1"/>
  <c r="E141" i="1" s="1"/>
  <c r="G163" i="1"/>
  <c r="G164" i="1" s="1"/>
  <c r="E270" i="1"/>
  <c r="E273" i="1" s="1"/>
  <c r="E198" i="1"/>
  <c r="E201" i="1" s="1"/>
  <c r="E228" i="1"/>
  <c r="E231" i="1" s="1"/>
  <c r="E369" i="1"/>
  <c r="E373" i="1" s="1"/>
  <c r="L417" i="1"/>
  <c r="I431" i="1"/>
  <c r="I432" i="1" s="1"/>
  <c r="F139" i="1"/>
  <c r="F140" i="1" s="1"/>
  <c r="I223" i="1"/>
  <c r="I224" i="1" s="1"/>
  <c r="F289" i="1"/>
  <c r="F290" i="1" s="1"/>
  <c r="G364" i="1"/>
  <c r="G365" i="1" s="1"/>
  <c r="G247" i="1"/>
  <c r="G248" i="1" s="1"/>
  <c r="I121" i="1"/>
  <c r="I122" i="1" s="1"/>
  <c r="I253" i="1"/>
  <c r="I254" i="1" s="1"/>
  <c r="L164" i="1"/>
  <c r="L128" i="1"/>
  <c r="L152" i="1"/>
  <c r="L176" i="1"/>
  <c r="L272" i="1"/>
  <c r="L104" i="1"/>
  <c r="L122" i="1"/>
  <c r="L140" i="1"/>
  <c r="F169" i="1"/>
  <c r="F170" i="1" s="1"/>
  <c r="G187" i="1"/>
  <c r="G188" i="1" s="1"/>
  <c r="L212" i="1"/>
  <c r="L224" i="1"/>
  <c r="L248" i="1"/>
  <c r="F283" i="1"/>
  <c r="L290" i="1"/>
  <c r="F205" i="1"/>
  <c r="F206" i="1" s="1"/>
  <c r="L266" i="1"/>
  <c r="L302" i="1"/>
  <c r="L86" i="1"/>
  <c r="F109" i="1"/>
  <c r="F110" i="1" s="1"/>
  <c r="G133" i="1"/>
  <c r="G134" i="1" s="1"/>
  <c r="L170" i="1"/>
  <c r="L188" i="1"/>
  <c r="F259" i="1"/>
  <c r="F260" i="1" s="1"/>
  <c r="I277" i="1"/>
  <c r="I278" i="1" s="1"/>
  <c r="L284" i="1"/>
  <c r="L230" i="1"/>
  <c r="F97" i="1"/>
  <c r="F98" i="1" s="1"/>
  <c r="L200" i="1"/>
  <c r="F265" i="1"/>
  <c r="F266" i="1" s="1"/>
  <c r="L98" i="1"/>
  <c r="F91" i="1"/>
  <c r="F92" i="1" s="1"/>
  <c r="L158" i="1"/>
  <c r="L194" i="1"/>
  <c r="L206" i="1"/>
  <c r="F217" i="1"/>
  <c r="F218" i="1" s="1"/>
  <c r="L242" i="1"/>
  <c r="J297" i="1"/>
  <c r="L254" i="1"/>
  <c r="L308" i="1"/>
  <c r="L110" i="1"/>
  <c r="L116" i="1"/>
  <c r="L134" i="1"/>
  <c r="L146" i="1"/>
  <c r="L182" i="1"/>
  <c r="L260" i="1"/>
  <c r="L278" i="1"/>
  <c r="L296" i="1"/>
  <c r="L92" i="1"/>
  <c r="F127" i="1"/>
  <c r="F128" i="1" s="1"/>
  <c r="F199" i="1"/>
  <c r="F200" i="1" s="1"/>
  <c r="L218" i="1"/>
  <c r="L236" i="1"/>
  <c r="L343" i="1"/>
  <c r="L378" i="1"/>
  <c r="L364" i="1"/>
  <c r="L385" i="1"/>
  <c r="L350" i="1"/>
  <c r="L357" i="1"/>
  <c r="L371" i="1"/>
  <c r="L459" i="1"/>
  <c r="L445" i="1"/>
  <c r="L424" i="1"/>
  <c r="L438" i="1"/>
  <c r="I438" i="1"/>
  <c r="I439" i="1" s="1"/>
  <c r="L452" i="1"/>
  <c r="L431" i="1"/>
  <c r="J689" i="25"/>
  <c r="J683" i="25"/>
  <c r="J684" i="25"/>
  <c r="J685" i="25"/>
  <c r="J669" i="25"/>
  <c r="J687" i="25"/>
  <c r="J688" i="25"/>
  <c r="J686" i="25"/>
  <c r="J682" i="25"/>
  <c r="J670" i="25"/>
  <c r="J671" i="25"/>
  <c r="J672" i="25"/>
  <c r="J657" i="25"/>
  <c r="J664" i="25"/>
  <c r="J656" i="25"/>
  <c r="J663" i="25"/>
  <c r="J662" i="25"/>
  <c r="J658" i="25"/>
  <c r="J659" i="25"/>
  <c r="J660" i="25"/>
  <c r="J661" i="25"/>
  <c r="H438" i="1"/>
  <c r="H439" i="1" s="1"/>
  <c r="I459" i="1"/>
  <c r="I452" i="1"/>
  <c r="I453" i="1" s="1"/>
  <c r="F459" i="1"/>
  <c r="F460" i="1" s="1"/>
  <c r="G459" i="1"/>
  <c r="G460" i="1" s="1"/>
  <c r="H459" i="1"/>
  <c r="H460" i="1" s="1"/>
  <c r="F452" i="1"/>
  <c r="F453" i="1" s="1"/>
  <c r="G452" i="1"/>
  <c r="H452" i="1"/>
  <c r="I445" i="1"/>
  <c r="I446" i="1" s="1"/>
  <c r="H431" i="1"/>
  <c r="H432" i="1" s="1"/>
  <c r="F445" i="1"/>
  <c r="F446" i="1" s="1"/>
  <c r="G445" i="1"/>
  <c r="H445" i="1"/>
  <c r="H446" i="1" s="1"/>
  <c r="F438" i="1"/>
  <c r="F439" i="1" s="1"/>
  <c r="G438" i="1"/>
  <c r="F431" i="1"/>
  <c r="G431" i="1"/>
  <c r="G432" i="1" s="1"/>
  <c r="I424" i="1"/>
  <c r="I425" i="1" s="1"/>
  <c r="G385" i="1"/>
  <c r="G386" i="1" s="1"/>
  <c r="I417" i="1"/>
  <c r="I418" i="1" s="1"/>
  <c r="F424" i="1"/>
  <c r="G424" i="1"/>
  <c r="H424" i="1"/>
  <c r="H425" i="1" s="1"/>
  <c r="E417" i="1"/>
  <c r="E418" i="1" s="1"/>
  <c r="H385" i="1"/>
  <c r="H386" i="1" s="1"/>
  <c r="F417" i="1"/>
  <c r="I385" i="1"/>
  <c r="I386" i="1" s="1"/>
  <c r="G417" i="1"/>
  <c r="G418" i="1" s="1"/>
  <c r="H417" i="1"/>
  <c r="E385" i="1"/>
  <c r="E386" i="1" s="1"/>
  <c r="F385" i="1"/>
  <c r="F386" i="1" s="1"/>
  <c r="I378" i="1"/>
  <c r="I379" i="1" s="1"/>
  <c r="I364" i="1"/>
  <c r="I365" i="1" s="1"/>
  <c r="I350" i="1"/>
  <c r="I351" i="1" s="1"/>
  <c r="E378" i="1"/>
  <c r="E379" i="1" s="1"/>
  <c r="F378" i="1"/>
  <c r="G378" i="1"/>
  <c r="H378" i="1"/>
  <c r="H379" i="1" s="1"/>
  <c r="I371" i="1"/>
  <c r="I372" i="1" s="1"/>
  <c r="F371" i="1"/>
  <c r="G371" i="1"/>
  <c r="H371" i="1"/>
  <c r="H372" i="1" s="1"/>
  <c r="E364" i="1"/>
  <c r="E365" i="1" s="1"/>
  <c r="G343" i="1"/>
  <c r="G344" i="1" s="1"/>
  <c r="F364" i="1"/>
  <c r="F365" i="1" s="1"/>
  <c r="H364" i="1"/>
  <c r="H365" i="1" s="1"/>
  <c r="I357" i="1"/>
  <c r="I358" i="1" s="1"/>
  <c r="E357" i="1"/>
  <c r="E358" i="1" s="1"/>
  <c r="F357" i="1"/>
  <c r="G357" i="1"/>
  <c r="H357" i="1"/>
  <c r="H358" i="1" s="1"/>
  <c r="E350" i="1"/>
  <c r="E351" i="1" s="1"/>
  <c r="F350" i="1"/>
  <c r="G350" i="1"/>
  <c r="H350" i="1"/>
  <c r="H351" i="1" s="1"/>
  <c r="H343" i="1"/>
  <c r="H344" i="1" s="1"/>
  <c r="I343" i="1"/>
  <c r="I307" i="1"/>
  <c r="I308" i="1" s="1"/>
  <c r="F343" i="1"/>
  <c r="F344" i="1" s="1"/>
  <c r="F307" i="1"/>
  <c r="F308" i="1" s="1"/>
  <c r="G307" i="1"/>
  <c r="G308" i="1" s="1"/>
  <c r="I301" i="1"/>
  <c r="I302" i="1" s="1"/>
  <c r="H307" i="1"/>
  <c r="H308" i="1" s="1"/>
  <c r="I295" i="1"/>
  <c r="I296" i="1" s="1"/>
  <c r="H301" i="1"/>
  <c r="H302" i="1" s="1"/>
  <c r="F301" i="1"/>
  <c r="F302" i="1" s="1"/>
  <c r="G301" i="1"/>
  <c r="I289" i="1"/>
  <c r="I290" i="1" s="1"/>
  <c r="H295" i="1"/>
  <c r="H296" i="1" s="1"/>
  <c r="E295" i="1"/>
  <c r="F295" i="1"/>
  <c r="F296" i="1" s="1"/>
  <c r="G295" i="1"/>
  <c r="G296" i="1" s="1"/>
  <c r="I283" i="1"/>
  <c r="I284" i="1" s="1"/>
  <c r="G289" i="1"/>
  <c r="G290" i="1" s="1"/>
  <c r="H277" i="1"/>
  <c r="H278" i="1" s="1"/>
  <c r="H289" i="1"/>
  <c r="H290" i="1" s="1"/>
  <c r="E283" i="1"/>
  <c r="G283" i="1"/>
  <c r="G284" i="1" s="1"/>
  <c r="H283" i="1"/>
  <c r="H284" i="1" s="1"/>
  <c r="F277" i="1"/>
  <c r="F278" i="1" s="1"/>
  <c r="E277" i="1"/>
  <c r="G277" i="1"/>
  <c r="G278" i="1" s="1"/>
  <c r="I265" i="1"/>
  <c r="I266" i="1" s="1"/>
  <c r="F271" i="1"/>
  <c r="F272" i="1" s="1"/>
  <c r="G271" i="1"/>
  <c r="G272" i="1" s="1"/>
  <c r="H271" i="1"/>
  <c r="I259" i="1"/>
  <c r="I260" i="1" s="1"/>
  <c r="I271" i="1"/>
  <c r="I272" i="1" s="1"/>
  <c r="E241" i="1"/>
  <c r="E242" i="1" s="1"/>
  <c r="E265" i="1"/>
  <c r="E266" i="1" s="1"/>
  <c r="G265" i="1"/>
  <c r="G266" i="1" s="1"/>
  <c r="H253" i="1"/>
  <c r="H254" i="1" s="1"/>
  <c r="H265" i="1"/>
  <c r="H266" i="1" s="1"/>
  <c r="G259" i="1"/>
  <c r="G260" i="1" s="1"/>
  <c r="I247" i="1"/>
  <c r="I248" i="1" s="1"/>
  <c r="H259" i="1"/>
  <c r="H260" i="1" s="1"/>
  <c r="E253" i="1"/>
  <c r="F253" i="1"/>
  <c r="F254" i="1" s="1"/>
  <c r="G253" i="1"/>
  <c r="E247" i="1"/>
  <c r="F247" i="1"/>
  <c r="F248" i="1" s="1"/>
  <c r="H247" i="1"/>
  <c r="H248" i="1" s="1"/>
  <c r="F235" i="1"/>
  <c r="I229" i="1"/>
  <c r="I230" i="1" s="1"/>
  <c r="G241" i="1"/>
  <c r="G242" i="1" s="1"/>
  <c r="H241" i="1"/>
  <c r="H242" i="1" s="1"/>
  <c r="F241" i="1"/>
  <c r="F242" i="1" s="1"/>
  <c r="I241" i="1"/>
  <c r="G235" i="1"/>
  <c r="G236" i="1" s="1"/>
  <c r="H235" i="1"/>
  <c r="H236" i="1" s="1"/>
  <c r="I235" i="1"/>
  <c r="I236" i="1" s="1"/>
  <c r="F229" i="1"/>
  <c r="F230" i="1" s="1"/>
  <c r="H223" i="1"/>
  <c r="G229" i="1"/>
  <c r="G230" i="1" s="1"/>
  <c r="H229" i="1"/>
  <c r="H230" i="1" s="1"/>
  <c r="E217" i="1"/>
  <c r="E218" i="1" s="1"/>
  <c r="F223" i="1"/>
  <c r="F224" i="1" s="1"/>
  <c r="E223" i="1"/>
  <c r="G223" i="1"/>
  <c r="G224" i="1" s="1"/>
  <c r="I211" i="1"/>
  <c r="I212" i="1" s="1"/>
  <c r="G217" i="1"/>
  <c r="G218" i="1" s="1"/>
  <c r="H217" i="1"/>
  <c r="H218" i="1" s="1"/>
  <c r="I217" i="1"/>
  <c r="I218" i="1" s="1"/>
  <c r="H205" i="1"/>
  <c r="H206" i="1" s="1"/>
  <c r="F211" i="1"/>
  <c r="F212" i="1" s="1"/>
  <c r="G211" i="1"/>
  <c r="G212" i="1" s="1"/>
  <c r="H211" i="1"/>
  <c r="H212" i="1" s="1"/>
  <c r="G205" i="1"/>
  <c r="I199" i="1"/>
  <c r="I200" i="1" s="1"/>
  <c r="I205" i="1"/>
  <c r="I206" i="1" s="1"/>
  <c r="F187" i="1"/>
  <c r="G199" i="1"/>
  <c r="G200" i="1" s="1"/>
  <c r="I193" i="1"/>
  <c r="I194" i="1" s="1"/>
  <c r="H199" i="1"/>
  <c r="H200" i="1" s="1"/>
  <c r="E193" i="1"/>
  <c r="F193" i="1"/>
  <c r="F194" i="1" s="1"/>
  <c r="G193" i="1"/>
  <c r="G194" i="1" s="1"/>
  <c r="H193" i="1"/>
  <c r="H194" i="1" s="1"/>
  <c r="I187" i="1"/>
  <c r="I188" i="1" s="1"/>
  <c r="F181" i="1"/>
  <c r="F182" i="1" s="1"/>
  <c r="H187" i="1"/>
  <c r="H188" i="1" s="1"/>
  <c r="G181" i="1"/>
  <c r="G182" i="1" s="1"/>
  <c r="H181" i="1"/>
  <c r="H182" i="1" s="1"/>
  <c r="I181" i="1"/>
  <c r="I182" i="1" s="1"/>
  <c r="I169" i="1"/>
  <c r="I170" i="1" s="1"/>
  <c r="E181" i="1"/>
  <c r="E175" i="1"/>
  <c r="F175" i="1"/>
  <c r="F176" i="1" s="1"/>
  <c r="G175" i="1"/>
  <c r="G176" i="1" s="1"/>
  <c r="H175" i="1"/>
  <c r="I175" i="1"/>
  <c r="I176" i="1" s="1"/>
  <c r="E169" i="1"/>
  <c r="E170" i="1" s="1"/>
  <c r="G169" i="1"/>
  <c r="G170" i="1" s="1"/>
  <c r="I163" i="1"/>
  <c r="I164" i="1" s="1"/>
  <c r="H169" i="1"/>
  <c r="H170" i="1" s="1"/>
  <c r="E163" i="1"/>
  <c r="I157" i="1"/>
  <c r="I158" i="1" s="1"/>
  <c r="H163" i="1"/>
  <c r="H164" i="1" s="1"/>
  <c r="F163" i="1"/>
  <c r="F164" i="1" s="1"/>
  <c r="I145" i="1"/>
  <c r="F157" i="1"/>
  <c r="F158" i="1" s="1"/>
  <c r="G157" i="1"/>
  <c r="E151" i="1"/>
  <c r="E152" i="1" s="1"/>
  <c r="H157" i="1"/>
  <c r="H158" i="1" s="1"/>
  <c r="J153" i="1"/>
  <c r="H151" i="1"/>
  <c r="H152" i="1" s="1"/>
  <c r="F151" i="1"/>
  <c r="F152" i="1" s="1"/>
  <c r="G151" i="1"/>
  <c r="G152" i="1" s="1"/>
  <c r="I151" i="1"/>
  <c r="I152" i="1" s="1"/>
  <c r="E145" i="1"/>
  <c r="F145" i="1"/>
  <c r="F146" i="1" s="1"/>
  <c r="G145" i="1"/>
  <c r="G146" i="1" s="1"/>
  <c r="I139" i="1"/>
  <c r="I140" i="1" s="1"/>
  <c r="H145" i="1"/>
  <c r="H146" i="1" s="1"/>
  <c r="I133" i="1"/>
  <c r="I134" i="1" s="1"/>
  <c r="G139" i="1"/>
  <c r="G140" i="1" s="1"/>
  <c r="H139" i="1"/>
  <c r="H140" i="1" s="1"/>
  <c r="I127" i="1"/>
  <c r="I128" i="1" s="1"/>
  <c r="E133" i="1"/>
  <c r="F133" i="1"/>
  <c r="F134" i="1" s="1"/>
  <c r="H133" i="1"/>
  <c r="H134" i="1" s="1"/>
  <c r="H121" i="1"/>
  <c r="H122" i="1" s="1"/>
  <c r="G127" i="1"/>
  <c r="G128" i="1" s="1"/>
  <c r="H127" i="1"/>
  <c r="F103" i="1"/>
  <c r="F104" i="1" s="1"/>
  <c r="G121" i="1"/>
  <c r="G122" i="1" s="1"/>
  <c r="F121" i="1"/>
  <c r="F122" i="1" s="1"/>
  <c r="E121" i="1"/>
  <c r="E122" i="1" s="1"/>
  <c r="I115" i="1"/>
  <c r="I116" i="1" s="1"/>
  <c r="F115" i="1"/>
  <c r="F116" i="1" s="1"/>
  <c r="E115" i="1"/>
  <c r="G115" i="1"/>
  <c r="G116" i="1" s="1"/>
  <c r="I109" i="1"/>
  <c r="I110" i="1" s="1"/>
  <c r="H115" i="1"/>
  <c r="H116" i="1" s="1"/>
  <c r="E109" i="1"/>
  <c r="G109" i="1"/>
  <c r="H109" i="1"/>
  <c r="H110" i="1" s="1"/>
  <c r="G103" i="1"/>
  <c r="G104" i="1" s="1"/>
  <c r="H103" i="1"/>
  <c r="H104" i="1" s="1"/>
  <c r="I103" i="1"/>
  <c r="I104" i="1" s="1"/>
  <c r="I97" i="1"/>
  <c r="I98" i="1" s="1"/>
  <c r="E97" i="1"/>
  <c r="G97" i="1"/>
  <c r="G98" i="1" s="1"/>
  <c r="H97" i="1"/>
  <c r="H98" i="1" s="1"/>
  <c r="G91" i="1"/>
  <c r="G92" i="1" s="1"/>
  <c r="E91" i="1"/>
  <c r="H91" i="1"/>
  <c r="H92" i="1" s="1"/>
  <c r="I91" i="1"/>
  <c r="I92" i="1" s="1"/>
  <c r="I85" i="1"/>
  <c r="I86" i="1" s="1"/>
  <c r="E85" i="1"/>
  <c r="F85" i="1"/>
  <c r="F86" i="1" s="1"/>
  <c r="G85" i="1"/>
  <c r="G86" i="1" s="1"/>
  <c r="H85" i="1"/>
  <c r="H86" i="1" s="1"/>
  <c r="F307" i="53" l="1"/>
  <c r="F289" i="52"/>
  <c r="F253" i="50"/>
  <c r="F217" i="52"/>
  <c r="F423" i="51"/>
  <c r="F423" i="54"/>
  <c r="F377" i="50"/>
  <c r="I511" i="49"/>
  <c r="F265" i="52"/>
  <c r="F253" i="54"/>
  <c r="F229" i="54"/>
  <c r="F232" i="54" s="1"/>
  <c r="F127" i="50"/>
  <c r="F128" i="50" s="1"/>
  <c r="F129" i="50" s="1"/>
  <c r="F444" i="50"/>
  <c r="E158" i="63"/>
  <c r="E159" i="63" s="1"/>
  <c r="E161" i="63" s="1"/>
  <c r="E86" i="63"/>
  <c r="E87" i="63" s="1"/>
  <c r="E89" i="63" s="1"/>
  <c r="F416" i="49"/>
  <c r="F416" i="52"/>
  <c r="F370" i="48"/>
  <c r="F370" i="51"/>
  <c r="F289" i="63"/>
  <c r="F292" i="63" s="1"/>
  <c r="F265" i="63"/>
  <c r="F268" i="63" s="1"/>
  <c r="F133" i="63"/>
  <c r="F136" i="63" s="1"/>
  <c r="F109" i="63"/>
  <c r="F112" i="63" s="1"/>
  <c r="F85" i="63"/>
  <c r="F88" i="63" s="1"/>
  <c r="F133" i="50"/>
  <c r="E296" i="63"/>
  <c r="E297" i="63" s="1"/>
  <c r="E299" i="63" s="1"/>
  <c r="I511" i="53"/>
  <c r="I525" i="54"/>
  <c r="I532" i="48"/>
  <c r="F363" i="54"/>
  <c r="F301" i="48"/>
  <c r="F295" i="49"/>
  <c r="F296" i="49" s="1"/>
  <c r="F297" i="49" s="1"/>
  <c r="F265" i="50"/>
  <c r="F253" i="52"/>
  <c r="F241" i="50"/>
  <c r="F244" i="50" s="1"/>
  <c r="F241" i="54"/>
  <c r="F244" i="54" s="1"/>
  <c r="F384" i="54"/>
  <c r="F205" i="51"/>
  <c r="F127" i="52"/>
  <c r="F235" i="63"/>
  <c r="F238" i="63" s="1"/>
  <c r="F127" i="63"/>
  <c r="F130" i="63" s="1"/>
  <c r="F103" i="63"/>
  <c r="F106" i="63" s="1"/>
  <c r="I525" i="49"/>
  <c r="F277" i="50"/>
  <c r="F301" i="52"/>
  <c r="F289" i="54"/>
  <c r="F283" i="50"/>
  <c r="F286" i="50" s="1"/>
  <c r="F271" i="49"/>
  <c r="F272" i="49" s="1"/>
  <c r="F273" i="49" s="1"/>
  <c r="F271" i="53"/>
  <c r="F259" i="51"/>
  <c r="F253" i="48"/>
  <c r="F256" i="48" s="1"/>
  <c r="F247" i="49"/>
  <c r="F229" i="48"/>
  <c r="F229" i="52"/>
  <c r="F223" i="53"/>
  <c r="F224" i="53" s="1"/>
  <c r="F225" i="53" s="1"/>
  <c r="F227" i="53" s="1"/>
  <c r="F217" i="54"/>
  <c r="F211" i="51"/>
  <c r="F214" i="51" s="1"/>
  <c r="F199" i="49"/>
  <c r="F121" i="50"/>
  <c r="F122" i="50" s="1"/>
  <c r="F123" i="50" s="1"/>
  <c r="F451" i="50"/>
  <c r="F453" i="50" s="1"/>
  <c r="F454" i="50" s="1"/>
  <c r="F437" i="51"/>
  <c r="F416" i="51"/>
  <c r="F423" i="49"/>
  <c r="F427" i="49" s="1"/>
  <c r="F377" i="51"/>
  <c r="F187" i="52"/>
  <c r="F127" i="51"/>
  <c r="E170" i="63"/>
  <c r="E171" i="63" s="1"/>
  <c r="E173" i="63" s="1"/>
  <c r="F307" i="48"/>
  <c r="F308" i="48" s="1"/>
  <c r="F309" i="48" s="1"/>
  <c r="F301" i="53"/>
  <c r="F304" i="53" s="1"/>
  <c r="F295" i="50"/>
  <c r="F283" i="52"/>
  <c r="F286" i="52" s="1"/>
  <c r="F194" i="63"/>
  <c r="F195" i="63" s="1"/>
  <c r="F197" i="63" s="1"/>
  <c r="F363" i="49"/>
  <c r="F307" i="52"/>
  <c r="F301" i="49"/>
  <c r="F295" i="54"/>
  <c r="F289" i="50"/>
  <c r="F283" i="48"/>
  <c r="F271" i="54"/>
  <c r="F265" i="51"/>
  <c r="F259" i="49"/>
  <c r="F259" i="52"/>
  <c r="F253" i="49"/>
  <c r="F247" i="50"/>
  <c r="F248" i="50" s="1"/>
  <c r="F249" i="50" s="1"/>
  <c r="F241" i="51"/>
  <c r="F235" i="52"/>
  <c r="F229" i="49"/>
  <c r="F223" i="50"/>
  <c r="F223" i="54"/>
  <c r="F187" i="51"/>
  <c r="F175" i="50"/>
  <c r="F178" i="50" s="1"/>
  <c r="F151" i="54"/>
  <c r="F85" i="53"/>
  <c r="F377" i="52"/>
  <c r="I532" i="54"/>
  <c r="F271" i="50"/>
  <c r="F272" i="50" s="1"/>
  <c r="F273" i="50" s="1"/>
  <c r="F259" i="48"/>
  <c r="F199" i="51"/>
  <c r="F199" i="54"/>
  <c r="F202" i="54" s="1"/>
  <c r="F193" i="51"/>
  <c r="F187" i="48"/>
  <c r="F175" i="54"/>
  <c r="F169" i="51"/>
  <c r="F170" i="51" s="1"/>
  <c r="F171" i="51" s="1"/>
  <c r="F173" i="51" s="1"/>
  <c r="F163" i="48"/>
  <c r="F163" i="52"/>
  <c r="F157" i="49"/>
  <c r="F151" i="51"/>
  <c r="F154" i="51" s="1"/>
  <c r="F145" i="51"/>
  <c r="F148" i="51" s="1"/>
  <c r="F139" i="48"/>
  <c r="F139" i="52"/>
  <c r="F133" i="49"/>
  <c r="F134" i="49" s="1"/>
  <c r="F135" i="49" s="1"/>
  <c r="F133" i="53"/>
  <c r="F127" i="54"/>
  <c r="F121" i="51"/>
  <c r="F115" i="48"/>
  <c r="F116" i="48" s="1"/>
  <c r="F117" i="48" s="1"/>
  <c r="F115" i="52"/>
  <c r="F109" i="49"/>
  <c r="F109" i="53"/>
  <c r="E116" i="63"/>
  <c r="E117" i="63" s="1"/>
  <c r="E119" i="63" s="1"/>
  <c r="E92" i="63"/>
  <c r="E93" i="63" s="1"/>
  <c r="E95" i="63" s="1"/>
  <c r="F130" i="53"/>
  <c r="F128" i="53"/>
  <c r="F129" i="53" s="1"/>
  <c r="F40" i="28"/>
  <c r="J748" i="61"/>
  <c r="F256" i="52"/>
  <c r="F254" i="52"/>
  <c r="F255" i="52" s="1"/>
  <c r="F226" i="53"/>
  <c r="F128" i="49"/>
  <c r="F129" i="49" s="1"/>
  <c r="F130" i="49"/>
  <c r="F154" i="49"/>
  <c r="F152" i="49"/>
  <c r="F153" i="49" s="1"/>
  <c r="F155" i="49" s="1"/>
  <c r="F128" i="51"/>
  <c r="F129" i="51" s="1"/>
  <c r="F130" i="51"/>
  <c r="F374" i="49"/>
  <c r="F372" i="49"/>
  <c r="F373" i="49" s="1"/>
  <c r="F375" i="49" s="1"/>
  <c r="I504" i="52"/>
  <c r="I518" i="49"/>
  <c r="I511" i="51"/>
  <c r="I511" i="54"/>
  <c r="I525" i="53"/>
  <c r="F128" i="63"/>
  <c r="F129" i="63" s="1"/>
  <c r="F131" i="63" s="1"/>
  <c r="F272" i="53"/>
  <c r="F273" i="53" s="1"/>
  <c r="F275" i="53" s="1"/>
  <c r="F274" i="53"/>
  <c r="F388" i="52"/>
  <c r="F386" i="52"/>
  <c r="F387" i="52" s="1"/>
  <c r="F389" i="52" s="1"/>
  <c r="F277" i="49"/>
  <c r="F253" i="53"/>
  <c r="F247" i="54"/>
  <c r="F235" i="48"/>
  <c r="F217" i="51"/>
  <c r="F211" i="52"/>
  <c r="F193" i="50"/>
  <c r="F169" i="50"/>
  <c r="F157" i="48"/>
  <c r="F121" i="54"/>
  <c r="F109" i="52"/>
  <c r="F103" i="53"/>
  <c r="F91" i="51"/>
  <c r="F349" i="49"/>
  <c r="F437" i="54"/>
  <c r="F356" i="49"/>
  <c r="F356" i="52"/>
  <c r="F444" i="49"/>
  <c r="F342" i="54"/>
  <c r="F253" i="63"/>
  <c r="V144" i="1"/>
  <c r="J510" i="50"/>
  <c r="F206" i="63"/>
  <c r="F207" i="63" s="1"/>
  <c r="F209" i="63" s="1"/>
  <c r="F104" i="63"/>
  <c r="F105" i="63" s="1"/>
  <c r="F107" i="63" s="1"/>
  <c r="E176" i="63"/>
  <c r="E177" i="63" s="1"/>
  <c r="E179" i="63" s="1"/>
  <c r="F43" i="28"/>
  <c r="J748" i="62"/>
  <c r="F31" i="28"/>
  <c r="J748" i="58"/>
  <c r="F262" i="51"/>
  <c r="F260" i="51"/>
  <c r="F261" i="51" s="1"/>
  <c r="F420" i="51"/>
  <c r="F418" i="51"/>
  <c r="F419" i="51" s="1"/>
  <c r="F421" i="51" s="1"/>
  <c r="F381" i="49"/>
  <c r="F379" i="49"/>
  <c r="F380" i="49" s="1"/>
  <c r="F277" i="48"/>
  <c r="F434" i="53"/>
  <c r="F432" i="53"/>
  <c r="F433" i="53" s="1"/>
  <c r="F208" i="48"/>
  <c r="F206" i="48"/>
  <c r="F207" i="48" s="1"/>
  <c r="F184" i="48"/>
  <c r="F182" i="48"/>
  <c r="F183" i="48" s="1"/>
  <c r="F98" i="50"/>
  <c r="F99" i="50" s="1"/>
  <c r="F101" i="50" s="1"/>
  <c r="F100" i="50"/>
  <c r="F462" i="50"/>
  <c r="F460" i="50"/>
  <c r="F461" i="50" s="1"/>
  <c r="F463" i="50" s="1"/>
  <c r="F298" i="50"/>
  <c r="F296" i="50"/>
  <c r="F297" i="50" s="1"/>
  <c r="F298" i="54"/>
  <c r="F296" i="54"/>
  <c r="F297" i="54" s="1"/>
  <c r="F286" i="48"/>
  <c r="F284" i="48"/>
  <c r="F285" i="48" s="1"/>
  <c r="F262" i="52"/>
  <c r="F260" i="52"/>
  <c r="F261" i="52" s="1"/>
  <c r="F256" i="49"/>
  <c r="F254" i="49"/>
  <c r="F255" i="49" s="1"/>
  <c r="F257" i="49" s="1"/>
  <c r="F244" i="51"/>
  <c r="F242" i="51"/>
  <c r="F243" i="51" s="1"/>
  <c r="F238" i="52"/>
  <c r="F236" i="52"/>
  <c r="F237" i="52" s="1"/>
  <c r="F232" i="49"/>
  <c r="F230" i="49"/>
  <c r="F231" i="49" s="1"/>
  <c r="F226" i="50"/>
  <c r="F227" i="50" s="1"/>
  <c r="F224" i="50"/>
  <c r="F225" i="50" s="1"/>
  <c r="F226" i="54"/>
  <c r="F224" i="54"/>
  <c r="F225" i="54" s="1"/>
  <c r="F227" i="54" s="1"/>
  <c r="F217" i="50"/>
  <c r="F190" i="51"/>
  <c r="F188" i="51"/>
  <c r="F189" i="51" s="1"/>
  <c r="F191" i="51" s="1"/>
  <c r="F181" i="49"/>
  <c r="F157" i="53"/>
  <c r="F154" i="54"/>
  <c r="F152" i="54"/>
  <c r="F153" i="54" s="1"/>
  <c r="F85" i="48"/>
  <c r="F86" i="53"/>
  <c r="F87" i="53" s="1"/>
  <c r="F88" i="53"/>
  <c r="F458" i="53"/>
  <c r="F425" i="53"/>
  <c r="F426" i="53" s="1"/>
  <c r="F427" i="53"/>
  <c r="F428" i="53" s="1"/>
  <c r="F379" i="52"/>
  <c r="F380" i="52" s="1"/>
  <c r="F381" i="52"/>
  <c r="F342" i="48"/>
  <c r="V204" i="1"/>
  <c r="V174" i="1"/>
  <c r="F266" i="63"/>
  <c r="F267" i="63" s="1"/>
  <c r="F269" i="63" s="1"/>
  <c r="E759" i="55"/>
  <c r="J749" i="59"/>
  <c r="J759" i="55" s="1"/>
  <c r="F176" i="63"/>
  <c r="F177" i="63" s="1"/>
  <c r="F179" i="63" s="1"/>
  <c r="F42" i="28"/>
  <c r="E749" i="62"/>
  <c r="J745" i="62"/>
  <c r="E749" i="57"/>
  <c r="F28" i="28"/>
  <c r="J748" i="57"/>
  <c r="F30" i="28"/>
  <c r="E749" i="58"/>
  <c r="J745" i="58"/>
  <c r="F212" i="51"/>
  <c r="F213" i="51" s="1"/>
  <c r="F420" i="53"/>
  <c r="F418" i="53"/>
  <c r="F419" i="53" s="1"/>
  <c r="F425" i="49"/>
  <c r="F426" i="49" s="1"/>
  <c r="F247" i="53"/>
  <c r="F196" i="54"/>
  <c r="F194" i="54"/>
  <c r="F195" i="54" s="1"/>
  <c r="F184" i="52"/>
  <c r="F182" i="52"/>
  <c r="F183" i="52" s="1"/>
  <c r="F172" i="54"/>
  <c r="F170" i="54"/>
  <c r="F171" i="54" s="1"/>
  <c r="F160" i="52"/>
  <c r="F158" i="52"/>
  <c r="F159" i="52" s="1"/>
  <c r="F161" i="52" s="1"/>
  <c r="F232" i="53"/>
  <c r="F230" i="53"/>
  <c r="F231" i="53" s="1"/>
  <c r="F233" i="53" s="1"/>
  <c r="F214" i="48"/>
  <c r="F212" i="48"/>
  <c r="F213" i="48" s="1"/>
  <c r="F190" i="48"/>
  <c r="F188" i="48"/>
  <c r="F189" i="48" s="1"/>
  <c r="F176" i="54"/>
  <c r="F177" i="54" s="1"/>
  <c r="F179" i="54" s="1"/>
  <c r="F178" i="54"/>
  <c r="F166" i="48"/>
  <c r="F164" i="48"/>
  <c r="F165" i="48" s="1"/>
  <c r="F167" i="48" s="1"/>
  <c r="F160" i="49"/>
  <c r="F158" i="49"/>
  <c r="F159" i="49" s="1"/>
  <c r="F161" i="49" s="1"/>
  <c r="F142" i="52"/>
  <c r="F140" i="52"/>
  <c r="F141" i="52" s="1"/>
  <c r="F136" i="49"/>
  <c r="F130" i="54"/>
  <c r="F128" i="54"/>
  <c r="F129" i="54" s="1"/>
  <c r="F131" i="54" s="1"/>
  <c r="F97" i="51"/>
  <c r="F91" i="48"/>
  <c r="F85" i="49"/>
  <c r="F451" i="48"/>
  <c r="F451" i="54"/>
  <c r="F416" i="50"/>
  <c r="F444" i="52"/>
  <c r="F342" i="51"/>
  <c r="E110" i="63"/>
  <c r="E111" i="63" s="1"/>
  <c r="E113" i="63" s="1"/>
  <c r="F27" i="28"/>
  <c r="J745" i="57"/>
  <c r="F365" i="54"/>
  <c r="F366" i="54" s="1"/>
  <c r="F367" i="54"/>
  <c r="F388" i="54"/>
  <c r="F386" i="54"/>
  <c r="F387" i="54" s="1"/>
  <c r="F389" i="54" s="1"/>
  <c r="F200" i="49"/>
  <c r="F201" i="49" s="1"/>
  <c r="F202" i="49"/>
  <c r="F187" i="50"/>
  <c r="F310" i="51"/>
  <c r="F308" i="51"/>
  <c r="F309" i="51" s="1"/>
  <c r="F118" i="51"/>
  <c r="F116" i="51"/>
  <c r="F117" i="51" s="1"/>
  <c r="F119" i="51" s="1"/>
  <c r="F310" i="52"/>
  <c r="F308" i="52"/>
  <c r="F309" i="52" s="1"/>
  <c r="F136" i="53"/>
  <c r="F134" i="53"/>
  <c r="F135" i="53" s="1"/>
  <c r="F112" i="49"/>
  <c r="F110" i="49"/>
  <c r="F111" i="49" s="1"/>
  <c r="F363" i="52"/>
  <c r="F304" i="54"/>
  <c r="F302" i="54"/>
  <c r="F303" i="54" s="1"/>
  <c r="F305" i="54" s="1"/>
  <c r="F289" i="48"/>
  <c r="F284" i="53"/>
  <c r="F285" i="53" s="1"/>
  <c r="F286" i="53"/>
  <c r="F287" i="53" s="1"/>
  <c r="F268" i="48"/>
  <c r="F266" i="48"/>
  <c r="F267" i="48" s="1"/>
  <c r="F259" i="53"/>
  <c r="F238" i="53"/>
  <c r="F236" i="53"/>
  <c r="F237" i="53" s="1"/>
  <c r="F430" i="48"/>
  <c r="F430" i="54"/>
  <c r="F205" i="52"/>
  <c r="F205" i="53"/>
  <c r="F184" i="53"/>
  <c r="F182" i="53"/>
  <c r="F183" i="53" s="1"/>
  <c r="F122" i="52"/>
  <c r="F123" i="52" s="1"/>
  <c r="F124" i="52"/>
  <c r="F103" i="54"/>
  <c r="F91" i="52"/>
  <c r="F349" i="50"/>
  <c r="F349" i="53"/>
  <c r="F437" i="49"/>
  <c r="F437" i="52"/>
  <c r="F356" i="53"/>
  <c r="F374" i="50"/>
  <c r="F372" i="50"/>
  <c r="F373" i="50" s="1"/>
  <c r="F375" i="50" s="1"/>
  <c r="F241" i="63"/>
  <c r="F169" i="63"/>
  <c r="F145" i="63"/>
  <c r="F152" i="63"/>
  <c r="F153" i="63" s="1"/>
  <c r="F155" i="63" s="1"/>
  <c r="E266" i="63"/>
  <c r="E267" i="63" s="1"/>
  <c r="E269" i="63" s="1"/>
  <c r="F24" i="28"/>
  <c r="E749" i="56"/>
  <c r="J745" i="56"/>
  <c r="I532" i="50"/>
  <c r="F260" i="63"/>
  <c r="F261" i="63" s="1"/>
  <c r="F263" i="63" s="1"/>
  <c r="F200" i="63"/>
  <c r="F201" i="63" s="1"/>
  <c r="F203" i="63" s="1"/>
  <c r="E164" i="63"/>
  <c r="E165" i="63" s="1"/>
  <c r="E167" i="63" s="1"/>
  <c r="F190" i="52"/>
  <c r="F188" i="52"/>
  <c r="F189" i="52" s="1"/>
  <c r="F142" i="51"/>
  <c r="F140" i="51"/>
  <c r="F141" i="51" s="1"/>
  <c r="F143" i="51" s="1"/>
  <c r="F367" i="49"/>
  <c r="F365" i="49"/>
  <c r="F366" i="49" s="1"/>
  <c r="F268" i="51"/>
  <c r="F266" i="51"/>
  <c r="F267" i="51" s="1"/>
  <c r="F262" i="48"/>
  <c r="F260" i="48"/>
  <c r="F261" i="48" s="1"/>
  <c r="F263" i="48" s="1"/>
  <c r="F200" i="51"/>
  <c r="F201" i="51" s="1"/>
  <c r="F203" i="51" s="1"/>
  <c r="F202" i="51"/>
  <c r="F196" i="51"/>
  <c r="F194" i="51"/>
  <c r="F195" i="51" s="1"/>
  <c r="F182" i="54"/>
  <c r="F183" i="54" s="1"/>
  <c r="F184" i="54"/>
  <c r="F172" i="51"/>
  <c r="F164" i="52"/>
  <c r="F165" i="52" s="1"/>
  <c r="F166" i="52"/>
  <c r="F142" i="48"/>
  <c r="F140" i="48"/>
  <c r="F141" i="48" s="1"/>
  <c r="F143" i="48" s="1"/>
  <c r="F122" i="51"/>
  <c r="F123" i="51" s="1"/>
  <c r="F124" i="51"/>
  <c r="F118" i="52"/>
  <c r="F116" i="52"/>
  <c r="F117" i="52" s="1"/>
  <c r="F110" i="53"/>
  <c r="F111" i="53" s="1"/>
  <c r="F112" i="53"/>
  <c r="E157" i="1"/>
  <c r="F363" i="50"/>
  <c r="F307" i="49"/>
  <c r="F301" i="51"/>
  <c r="F283" i="49"/>
  <c r="F277" i="54"/>
  <c r="F247" i="51"/>
  <c r="F241" i="52"/>
  <c r="F235" i="49"/>
  <c r="F229" i="51"/>
  <c r="F223" i="51"/>
  <c r="F217" i="48"/>
  <c r="F211" i="49"/>
  <c r="F211" i="53"/>
  <c r="F430" i="51"/>
  <c r="F384" i="51"/>
  <c r="F384" i="53"/>
  <c r="F205" i="49"/>
  <c r="F208" i="54"/>
  <c r="F206" i="54"/>
  <c r="F207" i="54" s="1"/>
  <c r="F193" i="52"/>
  <c r="F182" i="50"/>
  <c r="F183" i="50" s="1"/>
  <c r="F184" i="50"/>
  <c r="F166" i="53"/>
  <c r="F164" i="53"/>
  <c r="F165" i="53" s="1"/>
  <c r="F121" i="48"/>
  <c r="F115" i="53"/>
  <c r="F103" i="50"/>
  <c r="F91" i="49"/>
  <c r="F451" i="51"/>
  <c r="F458" i="48"/>
  <c r="F458" i="51"/>
  <c r="F458" i="54"/>
  <c r="F356" i="50"/>
  <c r="F416" i="48"/>
  <c r="F416" i="54"/>
  <c r="F370" i="53"/>
  <c r="F423" i="50"/>
  <c r="F444" i="53"/>
  <c r="F342" i="49"/>
  <c r="F342" i="52"/>
  <c r="F307" i="63"/>
  <c r="F283" i="63"/>
  <c r="F223" i="63"/>
  <c r="F115" i="63"/>
  <c r="F91" i="63"/>
  <c r="E206" i="63"/>
  <c r="E207" i="63" s="1"/>
  <c r="E209" i="63" s="1"/>
  <c r="F25" i="28"/>
  <c r="J748" i="56"/>
  <c r="E284" i="63"/>
  <c r="E285" i="63" s="1"/>
  <c r="E287" i="63" s="1"/>
  <c r="E224" i="63"/>
  <c r="E225" i="63" s="1"/>
  <c r="E227" i="63" s="1"/>
  <c r="I511" i="52"/>
  <c r="E146" i="63"/>
  <c r="E147" i="63" s="1"/>
  <c r="E149" i="63" s="1"/>
  <c r="F242" i="54"/>
  <c r="F243" i="54" s="1"/>
  <c r="F232" i="48"/>
  <c r="F230" i="48"/>
  <c r="F231" i="48" s="1"/>
  <c r="F439" i="51"/>
  <c r="F440" i="51" s="1"/>
  <c r="F441" i="51"/>
  <c r="F295" i="53"/>
  <c r="F277" i="52"/>
  <c r="F235" i="51"/>
  <c r="F176" i="53"/>
  <c r="F177" i="53" s="1"/>
  <c r="F179" i="53" s="1"/>
  <c r="F178" i="53"/>
  <c r="F166" i="51"/>
  <c r="F164" i="51"/>
  <c r="F165" i="51" s="1"/>
  <c r="F146" i="50"/>
  <c r="F147" i="50" s="1"/>
  <c r="F148" i="50"/>
  <c r="F136" i="52"/>
  <c r="F134" i="52"/>
  <c r="F135" i="52" s="1"/>
  <c r="F104" i="49"/>
  <c r="F105" i="49" s="1"/>
  <c r="F106" i="49"/>
  <c r="F98" i="54"/>
  <c r="F99" i="54" s="1"/>
  <c r="F100" i="54"/>
  <c r="F439" i="48"/>
  <c r="F440" i="48" s="1"/>
  <c r="F441" i="48"/>
  <c r="F304" i="49"/>
  <c r="F302" i="49"/>
  <c r="F303" i="49" s="1"/>
  <c r="F292" i="50"/>
  <c r="F290" i="50"/>
  <c r="F291" i="50" s="1"/>
  <c r="F262" i="49"/>
  <c r="F260" i="49"/>
  <c r="F261" i="49" s="1"/>
  <c r="F280" i="53"/>
  <c r="F278" i="53"/>
  <c r="F279" i="53" s="1"/>
  <c r="F295" i="52"/>
  <c r="F290" i="52"/>
  <c r="F291" i="52" s="1"/>
  <c r="F292" i="52"/>
  <c r="F293" i="52" s="1"/>
  <c r="F280" i="51"/>
  <c r="F278" i="51"/>
  <c r="F279" i="51" s="1"/>
  <c r="F281" i="51" s="1"/>
  <c r="F272" i="51"/>
  <c r="F273" i="51" s="1"/>
  <c r="F274" i="51"/>
  <c r="F266" i="52"/>
  <c r="F267" i="52" s="1"/>
  <c r="F268" i="52"/>
  <c r="F256" i="54"/>
  <c r="F254" i="54"/>
  <c r="F255" i="54" s="1"/>
  <c r="F220" i="52"/>
  <c r="F218" i="52"/>
  <c r="F219" i="52" s="1"/>
  <c r="F221" i="52" s="1"/>
  <c r="F430" i="49"/>
  <c r="F200" i="50"/>
  <c r="F201" i="50" s="1"/>
  <c r="F202" i="50"/>
  <c r="F196" i="48"/>
  <c r="F194" i="48"/>
  <c r="F195" i="48" s="1"/>
  <c r="F190" i="53"/>
  <c r="F188" i="53"/>
  <c r="F189" i="53" s="1"/>
  <c r="F176" i="51"/>
  <c r="F177" i="51" s="1"/>
  <c r="F178" i="51"/>
  <c r="F172" i="48"/>
  <c r="F170" i="48"/>
  <c r="F171" i="48" s="1"/>
  <c r="F173" i="48" s="1"/>
  <c r="F142" i="49"/>
  <c r="F140" i="49"/>
  <c r="F141" i="49" s="1"/>
  <c r="F139" i="53"/>
  <c r="F136" i="51"/>
  <c r="F134" i="51"/>
  <c r="F135" i="51" s="1"/>
  <c r="F136" i="54"/>
  <c r="F134" i="54"/>
  <c r="F135" i="54" s="1"/>
  <c r="F118" i="49"/>
  <c r="F116" i="49"/>
  <c r="F117" i="49" s="1"/>
  <c r="F112" i="50"/>
  <c r="F110" i="50"/>
  <c r="F111" i="50" s="1"/>
  <c r="F113" i="50" s="1"/>
  <c r="F112" i="54"/>
  <c r="F110" i="54"/>
  <c r="F111" i="54" s="1"/>
  <c r="F113" i="54" s="1"/>
  <c r="F98" i="52"/>
  <c r="F99" i="52" s="1"/>
  <c r="F100" i="52"/>
  <c r="F94" i="53"/>
  <c r="F92" i="53"/>
  <c r="F93" i="53" s="1"/>
  <c r="F88" i="51"/>
  <c r="F86" i="51"/>
  <c r="F87" i="51" s="1"/>
  <c r="F88" i="54"/>
  <c r="F86" i="54"/>
  <c r="F87" i="54" s="1"/>
  <c r="F451" i="53"/>
  <c r="F425" i="51"/>
  <c r="F426" i="51" s="1"/>
  <c r="F428" i="51" s="1"/>
  <c r="F427" i="51"/>
  <c r="F427" i="54"/>
  <c r="F425" i="54"/>
  <c r="F426" i="54" s="1"/>
  <c r="F379" i="50"/>
  <c r="F380" i="50" s="1"/>
  <c r="F381" i="50"/>
  <c r="F211" i="63"/>
  <c r="F301" i="63"/>
  <c r="F187" i="63"/>
  <c r="F163" i="63"/>
  <c r="F139" i="63"/>
  <c r="E122" i="63"/>
  <c r="E123" i="63" s="1"/>
  <c r="E125" i="63" s="1"/>
  <c r="F302" i="48"/>
  <c r="F303" i="48" s="1"/>
  <c r="F305" i="48" s="1"/>
  <c r="F304" i="48"/>
  <c r="F232" i="52"/>
  <c r="F230" i="52"/>
  <c r="F231" i="52" s="1"/>
  <c r="F379" i="51"/>
  <c r="F380" i="51" s="1"/>
  <c r="F381" i="51"/>
  <c r="F388" i="49"/>
  <c r="F386" i="49"/>
  <c r="F387" i="49" s="1"/>
  <c r="F200" i="53"/>
  <c r="F201" i="53" s="1"/>
  <c r="F202" i="53"/>
  <c r="F176" i="49"/>
  <c r="F177" i="49" s="1"/>
  <c r="F178" i="49"/>
  <c r="F154" i="53"/>
  <c r="F152" i="53"/>
  <c r="F153" i="53" s="1"/>
  <c r="F136" i="48"/>
  <c r="F134" i="48"/>
  <c r="F135" i="48" s="1"/>
  <c r="F109" i="48"/>
  <c r="F88" i="52"/>
  <c r="F86" i="52"/>
  <c r="F87" i="52" s="1"/>
  <c r="F374" i="52"/>
  <c r="F372" i="52"/>
  <c r="F373" i="52" s="1"/>
  <c r="F289" i="51"/>
  <c r="F272" i="54"/>
  <c r="F273" i="54" s="1"/>
  <c r="F274" i="54"/>
  <c r="F275" i="54" s="1"/>
  <c r="F274" i="50"/>
  <c r="F310" i="53"/>
  <c r="F308" i="53"/>
  <c r="F309" i="53" s="1"/>
  <c r="F256" i="50"/>
  <c r="F254" i="50"/>
  <c r="F255" i="50" s="1"/>
  <c r="F244" i="48"/>
  <c r="F242" i="48"/>
  <c r="F243" i="48" s="1"/>
  <c r="E205" i="1"/>
  <c r="F363" i="53"/>
  <c r="F295" i="51"/>
  <c r="F247" i="48"/>
  <c r="F229" i="50"/>
  <c r="F223" i="48"/>
  <c r="F211" i="50"/>
  <c r="F211" i="54"/>
  <c r="F430" i="52"/>
  <c r="F384" i="48"/>
  <c r="F384" i="50"/>
  <c r="F205" i="50"/>
  <c r="F187" i="49"/>
  <c r="F169" i="52"/>
  <c r="F163" i="49"/>
  <c r="F157" i="50"/>
  <c r="F157" i="54"/>
  <c r="F151" i="50"/>
  <c r="F145" i="48"/>
  <c r="F145" i="52"/>
  <c r="F97" i="48"/>
  <c r="F85" i="50"/>
  <c r="F451" i="49"/>
  <c r="F349" i="52"/>
  <c r="F349" i="54"/>
  <c r="F423" i="48"/>
  <c r="F377" i="53"/>
  <c r="F448" i="50"/>
  <c r="F446" i="50"/>
  <c r="F447" i="50" s="1"/>
  <c r="F449" i="50" s="1"/>
  <c r="E278" i="63"/>
  <c r="E279" i="63" s="1"/>
  <c r="E281" i="63" s="1"/>
  <c r="F158" i="63"/>
  <c r="F159" i="63" s="1"/>
  <c r="F161" i="63" s="1"/>
  <c r="E248" i="63"/>
  <c r="E249" i="63" s="1"/>
  <c r="E251" i="63" s="1"/>
  <c r="F122" i="63"/>
  <c r="F123" i="63" s="1"/>
  <c r="F125" i="63" s="1"/>
  <c r="F236" i="63"/>
  <c r="F237" i="63" s="1"/>
  <c r="F239" i="63" s="1"/>
  <c r="F268" i="50"/>
  <c r="F266" i="50"/>
  <c r="F267" i="50" s="1"/>
  <c r="F208" i="51"/>
  <c r="F206" i="51"/>
  <c r="F207" i="51" s="1"/>
  <c r="F209" i="51" s="1"/>
  <c r="F250" i="49"/>
  <c r="F248" i="49"/>
  <c r="F249" i="49" s="1"/>
  <c r="F434" i="50"/>
  <c r="F432" i="50"/>
  <c r="F433" i="50" s="1"/>
  <c r="F148" i="54"/>
  <c r="F146" i="54"/>
  <c r="F147" i="54" s="1"/>
  <c r="F363" i="51"/>
  <c r="F307" i="54"/>
  <c r="F301" i="50"/>
  <c r="F295" i="48"/>
  <c r="F289" i="49"/>
  <c r="F289" i="53"/>
  <c r="F283" i="51"/>
  <c r="F271" i="48"/>
  <c r="F271" i="52"/>
  <c r="F265" i="49"/>
  <c r="F265" i="53"/>
  <c r="F259" i="50"/>
  <c r="F259" i="54"/>
  <c r="F253" i="51"/>
  <c r="F247" i="52"/>
  <c r="F241" i="49"/>
  <c r="F241" i="53"/>
  <c r="F223" i="49"/>
  <c r="F223" i="52"/>
  <c r="F217" i="49"/>
  <c r="F217" i="53"/>
  <c r="F175" i="48"/>
  <c r="F145" i="49"/>
  <c r="F139" i="50"/>
  <c r="F103" i="51"/>
  <c r="F451" i="52"/>
  <c r="F349" i="51"/>
  <c r="F437" i="50"/>
  <c r="F437" i="53"/>
  <c r="F420" i="49"/>
  <c r="F418" i="49"/>
  <c r="F419" i="49" s="1"/>
  <c r="F420" i="52"/>
  <c r="F418" i="52"/>
  <c r="F419" i="52" s="1"/>
  <c r="F421" i="52" s="1"/>
  <c r="F372" i="48"/>
  <c r="F373" i="48" s="1"/>
  <c r="F374" i="48"/>
  <c r="F372" i="51"/>
  <c r="F373" i="51" s="1"/>
  <c r="F374" i="51"/>
  <c r="F444" i="48"/>
  <c r="F444" i="54"/>
  <c r="F271" i="63"/>
  <c r="E358" i="63"/>
  <c r="E359" i="63" s="1"/>
  <c r="E254" i="63"/>
  <c r="E255" i="63" s="1"/>
  <c r="E257" i="63" s="1"/>
  <c r="I504" i="48"/>
  <c r="F182" i="63"/>
  <c r="F183" i="63" s="1"/>
  <c r="F185" i="63" s="1"/>
  <c r="I532" i="53"/>
  <c r="F304" i="52"/>
  <c r="F302" i="52"/>
  <c r="F303" i="52" s="1"/>
  <c r="F292" i="54"/>
  <c r="F290" i="54"/>
  <c r="F291" i="54" s="1"/>
  <c r="F293" i="54" s="1"/>
  <c r="F220" i="54"/>
  <c r="F218" i="54"/>
  <c r="F219" i="54" s="1"/>
  <c r="F221" i="54" s="1"/>
  <c r="F363" i="48"/>
  <c r="F307" i="50"/>
  <c r="F286" i="54"/>
  <c r="F284" i="54"/>
  <c r="F285" i="54" s="1"/>
  <c r="F287" i="54" s="1"/>
  <c r="F280" i="50"/>
  <c r="F278" i="50"/>
  <c r="F279" i="50" s="1"/>
  <c r="F265" i="54"/>
  <c r="F238" i="50"/>
  <c r="F236" i="50"/>
  <c r="F237" i="50" s="1"/>
  <c r="F238" i="54"/>
  <c r="F236" i="54"/>
  <c r="F237" i="54" s="1"/>
  <c r="F199" i="48"/>
  <c r="F199" i="52"/>
  <c r="F193" i="49"/>
  <c r="F193" i="53"/>
  <c r="F187" i="54"/>
  <c r="F181" i="51"/>
  <c r="F175" i="52"/>
  <c r="F172" i="49"/>
  <c r="F173" i="49" s="1"/>
  <c r="F170" i="49"/>
  <c r="F171" i="49" s="1"/>
  <c r="F170" i="53"/>
  <c r="F171" i="53" s="1"/>
  <c r="F172" i="53"/>
  <c r="F166" i="50"/>
  <c r="F164" i="50"/>
  <c r="F165" i="50" s="1"/>
  <c r="F167" i="50" s="1"/>
  <c r="F166" i="54"/>
  <c r="F164" i="54"/>
  <c r="F165" i="54" s="1"/>
  <c r="F160" i="51"/>
  <c r="F158" i="51"/>
  <c r="F159" i="51" s="1"/>
  <c r="F161" i="51" s="1"/>
  <c r="F154" i="48"/>
  <c r="F152" i="48"/>
  <c r="F153" i="48" s="1"/>
  <c r="F152" i="52"/>
  <c r="F153" i="52" s="1"/>
  <c r="F155" i="52" s="1"/>
  <c r="F154" i="52"/>
  <c r="F142" i="54"/>
  <c r="F140" i="54"/>
  <c r="F141" i="54" s="1"/>
  <c r="F136" i="50"/>
  <c r="F134" i="50"/>
  <c r="F135" i="50" s="1"/>
  <c r="F137" i="50" s="1"/>
  <c r="F124" i="49"/>
  <c r="F122" i="49"/>
  <c r="F123" i="49" s="1"/>
  <c r="F122" i="53"/>
  <c r="F123" i="53" s="1"/>
  <c r="F124" i="53"/>
  <c r="F118" i="54"/>
  <c r="F116" i="54"/>
  <c r="F117" i="54" s="1"/>
  <c r="F112" i="51"/>
  <c r="F110" i="51"/>
  <c r="F111" i="51" s="1"/>
  <c r="F106" i="48"/>
  <c r="F104" i="48"/>
  <c r="F105" i="48" s="1"/>
  <c r="F104" i="52"/>
  <c r="F105" i="52" s="1"/>
  <c r="F106" i="52"/>
  <c r="F100" i="49"/>
  <c r="F98" i="49"/>
  <c r="F99" i="49" s="1"/>
  <c r="F100" i="53"/>
  <c r="F98" i="53"/>
  <c r="F99" i="53" s="1"/>
  <c r="F101" i="53" s="1"/>
  <c r="F94" i="54"/>
  <c r="F92" i="54"/>
  <c r="F93" i="54" s="1"/>
  <c r="F458" i="49"/>
  <c r="F458" i="52"/>
  <c r="F356" i="51"/>
  <c r="F356" i="54"/>
  <c r="F374" i="54"/>
  <c r="F372" i="54"/>
  <c r="F373" i="54" s="1"/>
  <c r="F375" i="54" s="1"/>
  <c r="F377" i="54"/>
  <c r="F277" i="63"/>
  <c r="J502" i="52"/>
  <c r="F98" i="63"/>
  <c r="F99" i="63" s="1"/>
  <c r="F101" i="63" s="1"/>
  <c r="F248" i="63"/>
  <c r="F249" i="63" s="1"/>
  <c r="F251" i="63" s="1"/>
  <c r="F296" i="63"/>
  <c r="F297" i="63" s="1"/>
  <c r="F299" i="63" s="1"/>
  <c r="F146" i="53"/>
  <c r="F147" i="53" s="1"/>
  <c r="F148" i="53"/>
  <c r="F130" i="48"/>
  <c r="F128" i="48"/>
  <c r="F129" i="48" s="1"/>
  <c r="F131" i="48" s="1"/>
  <c r="F130" i="52"/>
  <c r="F128" i="52"/>
  <c r="F129" i="52" s="1"/>
  <c r="F131" i="52" s="1"/>
  <c r="F115" i="50"/>
  <c r="F91" i="50"/>
  <c r="F349" i="48"/>
  <c r="F356" i="48"/>
  <c r="F423" i="52"/>
  <c r="F377" i="48"/>
  <c r="F444" i="51"/>
  <c r="F342" i="50"/>
  <c r="F342" i="53"/>
  <c r="W348" i="1"/>
  <c r="V282" i="1"/>
  <c r="F134" i="63"/>
  <c r="F135" i="63" s="1"/>
  <c r="F137" i="63" s="1"/>
  <c r="F290" i="63"/>
  <c r="F291" i="63" s="1"/>
  <c r="F293" i="63" s="1"/>
  <c r="F218" i="63"/>
  <c r="F219" i="63" s="1"/>
  <c r="F221" i="63" s="1"/>
  <c r="E760" i="55"/>
  <c r="J749" i="60"/>
  <c r="J760" i="55" s="1"/>
  <c r="F39" i="28"/>
  <c r="E749" i="61"/>
  <c r="J745" i="61"/>
  <c r="E182" i="63"/>
  <c r="E183" i="63" s="1"/>
  <c r="E185" i="63" s="1"/>
  <c r="J524" i="49"/>
  <c r="J525" i="49" s="1"/>
  <c r="J510" i="48"/>
  <c r="J510" i="51"/>
  <c r="J501" i="54"/>
  <c r="J524" i="51"/>
  <c r="J532" i="48"/>
  <c r="J509" i="53"/>
  <c r="J511" i="53" s="1"/>
  <c r="J529" i="50"/>
  <c r="W156" i="1"/>
  <c r="E158" i="1"/>
  <c r="W222" i="1"/>
  <c r="E224" i="1"/>
  <c r="W294" i="1"/>
  <c r="E296" i="1"/>
  <c r="U294" i="1" s="1"/>
  <c r="G206" i="1"/>
  <c r="G208" i="1" s="1"/>
  <c r="W276" i="1"/>
  <c r="E278" i="1"/>
  <c r="G158" i="1"/>
  <c r="G160" i="1" s="1"/>
  <c r="F236" i="1"/>
  <c r="U235" i="1" s="1"/>
  <c r="G302" i="1"/>
  <c r="U302" i="1" s="1"/>
  <c r="W84" i="1"/>
  <c r="E86" i="1"/>
  <c r="U177" i="1"/>
  <c r="H176" i="1"/>
  <c r="H128" i="1"/>
  <c r="H130" i="1" s="1"/>
  <c r="I146" i="1"/>
  <c r="I148" i="1" s="1"/>
  <c r="H224" i="1"/>
  <c r="H226" i="1" s="1"/>
  <c r="W282" i="1"/>
  <c r="E284" i="1"/>
  <c r="U282" i="1" s="1"/>
  <c r="V306" i="1"/>
  <c r="E309" i="1"/>
  <c r="W90" i="1"/>
  <c r="E92" i="1"/>
  <c r="U90" i="1" s="1"/>
  <c r="W144" i="1"/>
  <c r="E146" i="1"/>
  <c r="W174" i="1"/>
  <c r="E176" i="1"/>
  <c r="W192" i="1"/>
  <c r="E194" i="1"/>
  <c r="U192" i="1" s="1"/>
  <c r="W246" i="1"/>
  <c r="E248" i="1"/>
  <c r="U246" i="1" s="1"/>
  <c r="W204" i="1"/>
  <c r="E206" i="1"/>
  <c r="W108" i="1"/>
  <c r="E110" i="1"/>
  <c r="U108" i="1" s="1"/>
  <c r="W180" i="1"/>
  <c r="E182" i="1"/>
  <c r="G254" i="1"/>
  <c r="U254" i="1" s="1"/>
  <c r="U110" i="1"/>
  <c r="G110" i="1"/>
  <c r="H272" i="1"/>
  <c r="H274" i="1" s="1"/>
  <c r="W114" i="1"/>
  <c r="E116" i="1"/>
  <c r="U114" i="1" s="1"/>
  <c r="W132" i="1"/>
  <c r="E134" i="1"/>
  <c r="W162" i="1"/>
  <c r="E164" i="1"/>
  <c r="U162" i="1" s="1"/>
  <c r="W252" i="1"/>
  <c r="E254" i="1"/>
  <c r="F284" i="1"/>
  <c r="U283" i="1" s="1"/>
  <c r="W96" i="1"/>
  <c r="E98" i="1"/>
  <c r="F188" i="1"/>
  <c r="U187" i="1" s="1"/>
  <c r="I242" i="1"/>
  <c r="U244" i="1" s="1"/>
  <c r="H525" i="63"/>
  <c r="I532" i="63"/>
  <c r="J501" i="51"/>
  <c r="F432" i="1"/>
  <c r="V430" i="1" s="1"/>
  <c r="V416" i="1"/>
  <c r="F418" i="1"/>
  <c r="V438" i="1"/>
  <c r="G439" i="1"/>
  <c r="G446" i="1"/>
  <c r="V445" i="1" s="1"/>
  <c r="G425" i="1"/>
  <c r="V424" i="1" s="1"/>
  <c r="F425" i="1"/>
  <c r="F427" i="1" s="1"/>
  <c r="X438" i="1"/>
  <c r="H453" i="1"/>
  <c r="V453" i="1" s="1"/>
  <c r="I460" i="1"/>
  <c r="V461" i="1" s="1"/>
  <c r="G453" i="1"/>
  <c r="V452" i="1" s="1"/>
  <c r="H418" i="1"/>
  <c r="H420" i="1" s="1"/>
  <c r="X454" i="1"/>
  <c r="X447" i="1"/>
  <c r="V447" i="1"/>
  <c r="X424" i="1"/>
  <c r="X452" i="1"/>
  <c r="V458" i="1"/>
  <c r="X453" i="1"/>
  <c r="X439" i="1"/>
  <c r="V454" i="1"/>
  <c r="V437" i="1"/>
  <c r="J419" i="1"/>
  <c r="F372" i="1"/>
  <c r="V370" i="1" s="1"/>
  <c r="G358" i="1"/>
  <c r="V357" i="1" s="1"/>
  <c r="G351" i="1"/>
  <c r="V350" i="1" s="1"/>
  <c r="G372" i="1"/>
  <c r="G374" i="1" s="1"/>
  <c r="F358" i="1"/>
  <c r="V356" i="1" s="1"/>
  <c r="F351" i="1"/>
  <c r="V349" i="1" s="1"/>
  <c r="G379" i="1"/>
  <c r="V378" i="1" s="1"/>
  <c r="I344" i="1"/>
  <c r="V345" i="1" s="1"/>
  <c r="F379" i="1"/>
  <c r="V377" i="1" s="1"/>
  <c r="J366" i="1"/>
  <c r="J359" i="1"/>
  <c r="V351" i="1"/>
  <c r="J387" i="1"/>
  <c r="V358" i="1"/>
  <c r="J249" i="1"/>
  <c r="J255" i="1"/>
  <c r="J87" i="1"/>
  <c r="J93" i="1"/>
  <c r="J267" i="1"/>
  <c r="J159" i="1"/>
  <c r="J123" i="1"/>
  <c r="J111" i="1"/>
  <c r="J285" i="1"/>
  <c r="J207" i="1"/>
  <c r="J135" i="1"/>
  <c r="J99" i="1"/>
  <c r="J225" i="1"/>
  <c r="J195" i="1"/>
  <c r="U100" i="1"/>
  <c r="J165" i="1"/>
  <c r="J219" i="1"/>
  <c r="J171" i="1"/>
  <c r="V380" i="1"/>
  <c r="V425" i="1"/>
  <c r="V444" i="1"/>
  <c r="V342" i="1"/>
  <c r="V384" i="1"/>
  <c r="U292" i="1"/>
  <c r="V344" i="1"/>
  <c r="V426" i="1"/>
  <c r="V451" i="1"/>
  <c r="V379" i="1"/>
  <c r="V431" i="1"/>
  <c r="V363" i="1"/>
  <c r="V446" i="1"/>
  <c r="Y513" i="63"/>
  <c r="U141" i="1"/>
  <c r="W141" i="1"/>
  <c r="U152" i="1"/>
  <c r="W152" i="1"/>
  <c r="U190" i="1"/>
  <c r="W190" i="1"/>
  <c r="U267" i="1"/>
  <c r="W267" i="1"/>
  <c r="J237" i="1"/>
  <c r="V234" i="1"/>
  <c r="U172" i="1"/>
  <c r="W172" i="1"/>
  <c r="U241" i="1"/>
  <c r="W241" i="1"/>
  <c r="W205" i="1"/>
  <c r="U142" i="1"/>
  <c r="W142" i="1"/>
  <c r="U178" i="1"/>
  <c r="W178" i="1"/>
  <c r="U193" i="1"/>
  <c r="W193" i="1"/>
  <c r="U218" i="1"/>
  <c r="W218" i="1"/>
  <c r="U85" i="1"/>
  <c r="W85" i="1"/>
  <c r="U98" i="1"/>
  <c r="W98" i="1"/>
  <c r="U133" i="1"/>
  <c r="W133" i="1"/>
  <c r="U146" i="1"/>
  <c r="W146" i="1"/>
  <c r="U165" i="1"/>
  <c r="W165" i="1"/>
  <c r="U182" i="1"/>
  <c r="W182" i="1"/>
  <c r="U214" i="1"/>
  <c r="W214" i="1"/>
  <c r="U229" i="1"/>
  <c r="W229" i="1"/>
  <c r="U240" i="1"/>
  <c r="W240" i="1"/>
  <c r="U290" i="1"/>
  <c r="W290" i="1"/>
  <c r="U301" i="1"/>
  <c r="W301" i="1"/>
  <c r="U217" i="1"/>
  <c r="W217" i="1"/>
  <c r="U259" i="1"/>
  <c r="W259" i="1"/>
  <c r="U289" i="1"/>
  <c r="W289" i="1"/>
  <c r="J201" i="1"/>
  <c r="V198" i="1"/>
  <c r="J141" i="1"/>
  <c r="V138" i="1"/>
  <c r="J291" i="1"/>
  <c r="V288" i="1"/>
  <c r="J105" i="1"/>
  <c r="V102" i="1"/>
  <c r="W292" i="1"/>
  <c r="W244" i="1"/>
  <c r="W216" i="1"/>
  <c r="U94" i="1"/>
  <c r="W94" i="1"/>
  <c r="F106" i="1"/>
  <c r="W103" i="1"/>
  <c r="U200" i="1"/>
  <c r="W200" i="1"/>
  <c r="U249" i="1"/>
  <c r="W249" i="1"/>
  <c r="I298" i="1"/>
  <c r="W298" i="1"/>
  <c r="U105" i="1"/>
  <c r="W105" i="1"/>
  <c r="U157" i="1"/>
  <c r="W157" i="1"/>
  <c r="U97" i="1"/>
  <c r="W97" i="1"/>
  <c r="U104" i="1"/>
  <c r="W104" i="1"/>
  <c r="U151" i="1"/>
  <c r="W151" i="1"/>
  <c r="U220" i="1"/>
  <c r="W220" i="1"/>
  <c r="U271" i="1"/>
  <c r="W271" i="1"/>
  <c r="U86" i="1"/>
  <c r="W86" i="1"/>
  <c r="U118" i="1"/>
  <c r="W118" i="1"/>
  <c r="U242" i="1"/>
  <c r="W242" i="1"/>
  <c r="U278" i="1"/>
  <c r="W278" i="1"/>
  <c r="U127" i="1"/>
  <c r="W127" i="1"/>
  <c r="U280" i="1"/>
  <c r="W280" i="1"/>
  <c r="U164" i="1"/>
  <c r="W164" i="1"/>
  <c r="U117" i="1"/>
  <c r="W117" i="1"/>
  <c r="U121" i="1"/>
  <c r="W121" i="1"/>
  <c r="U145" i="1"/>
  <c r="W145" i="1"/>
  <c r="U159" i="1"/>
  <c r="W159" i="1"/>
  <c r="U160" i="1"/>
  <c r="W160" i="1"/>
  <c r="U176" i="1"/>
  <c r="W176" i="1"/>
  <c r="U201" i="1"/>
  <c r="W201" i="1"/>
  <c r="U213" i="1"/>
  <c r="W213" i="1"/>
  <c r="U224" i="1"/>
  <c r="W224" i="1"/>
  <c r="U238" i="1"/>
  <c r="W238" i="1"/>
  <c r="U232" i="1"/>
  <c r="W232" i="1"/>
  <c r="U261" i="1"/>
  <c r="W261" i="1"/>
  <c r="U274" i="1"/>
  <c r="W274" i="1"/>
  <c r="U277" i="1"/>
  <c r="W277" i="1"/>
  <c r="U286" i="1"/>
  <c r="W286" i="1"/>
  <c r="H304" i="1"/>
  <c r="W303" i="1"/>
  <c r="U256" i="1"/>
  <c r="W256" i="1"/>
  <c r="I226" i="1"/>
  <c r="W226" i="1"/>
  <c r="U181" i="1"/>
  <c r="W181" i="1"/>
  <c r="U223" i="1"/>
  <c r="W223" i="1"/>
  <c r="U284" i="1"/>
  <c r="W284" i="1"/>
  <c r="U216" i="1"/>
  <c r="X506" i="1"/>
  <c r="U272" i="1"/>
  <c r="W272" i="1"/>
  <c r="J189" i="1"/>
  <c r="V186" i="1"/>
  <c r="U128" i="1"/>
  <c r="W128" i="1"/>
  <c r="U231" i="1"/>
  <c r="W231" i="1"/>
  <c r="U297" i="1"/>
  <c r="W297" i="1"/>
  <c r="U134" i="1"/>
  <c r="W134" i="1"/>
  <c r="U99" i="1"/>
  <c r="W99" i="1"/>
  <c r="U135" i="1"/>
  <c r="W135" i="1"/>
  <c r="U163" i="1"/>
  <c r="W163" i="1"/>
  <c r="U183" i="1"/>
  <c r="W183" i="1"/>
  <c r="U253" i="1"/>
  <c r="W253" i="1"/>
  <c r="W279" i="1"/>
  <c r="J303" i="1"/>
  <c r="V300" i="1"/>
  <c r="U88" i="1"/>
  <c r="W88" i="1"/>
  <c r="U112" i="1"/>
  <c r="W112" i="1"/>
  <c r="U122" i="1"/>
  <c r="W122" i="1"/>
  <c r="U130" i="1"/>
  <c r="W130" i="1"/>
  <c r="U150" i="1"/>
  <c r="W150" i="1"/>
  <c r="U175" i="1"/>
  <c r="W175" i="1"/>
  <c r="U189" i="1"/>
  <c r="W189" i="1"/>
  <c r="U212" i="1"/>
  <c r="W212" i="1"/>
  <c r="U237" i="1"/>
  <c r="W237" i="1"/>
  <c r="U250" i="1"/>
  <c r="W250" i="1"/>
  <c r="U262" i="1"/>
  <c r="W262" i="1"/>
  <c r="U285" i="1"/>
  <c r="W285" i="1"/>
  <c r="U296" i="1"/>
  <c r="W296" i="1"/>
  <c r="U265" i="1"/>
  <c r="W265" i="1"/>
  <c r="I124" i="1"/>
  <c r="W124" i="1"/>
  <c r="J261" i="1"/>
  <c r="V258" i="1"/>
  <c r="W254" i="1"/>
  <c r="W129" i="1"/>
  <c r="W302" i="1"/>
  <c r="W177" i="1"/>
  <c r="W273" i="1"/>
  <c r="W225" i="1"/>
  <c r="W283" i="1"/>
  <c r="W235" i="1"/>
  <c r="W264" i="1"/>
  <c r="W187" i="1"/>
  <c r="W139" i="1"/>
  <c r="W91" i="1"/>
  <c r="W168" i="1"/>
  <c r="W120" i="1"/>
  <c r="U116" i="1"/>
  <c r="W116" i="1"/>
  <c r="U171" i="1"/>
  <c r="W171" i="1"/>
  <c r="U236" i="1"/>
  <c r="W236" i="1"/>
  <c r="U295" i="1"/>
  <c r="W295" i="1"/>
  <c r="W248" i="1"/>
  <c r="U93" i="1"/>
  <c r="W93" i="1"/>
  <c r="U140" i="1"/>
  <c r="W140" i="1"/>
  <c r="I166" i="1"/>
  <c r="W166" i="1"/>
  <c r="H208" i="1"/>
  <c r="W207" i="1"/>
  <c r="U247" i="1"/>
  <c r="W247" i="1"/>
  <c r="V228" i="1"/>
  <c r="U136" i="1"/>
  <c r="W136" i="1"/>
  <c r="U208" i="1"/>
  <c r="W208" i="1"/>
  <c r="U255" i="1"/>
  <c r="W255" i="1"/>
  <c r="J129" i="1"/>
  <c r="V126" i="1"/>
  <c r="U170" i="1"/>
  <c r="W170" i="1"/>
  <c r="U199" i="1"/>
  <c r="W199" i="1"/>
  <c r="U188" i="1"/>
  <c r="W188" i="1"/>
  <c r="U87" i="1"/>
  <c r="W87" i="1"/>
  <c r="U92" i="1"/>
  <c r="W92" i="1"/>
  <c r="U111" i="1"/>
  <c r="W111" i="1"/>
  <c r="U115" i="1"/>
  <c r="W115" i="1"/>
  <c r="W123" i="1"/>
  <c r="U147" i="1"/>
  <c r="W147" i="1"/>
  <c r="U153" i="1"/>
  <c r="W153" i="1"/>
  <c r="U184" i="1"/>
  <c r="W184" i="1"/>
  <c r="U194" i="1"/>
  <c r="W194" i="1"/>
  <c r="U202" i="1"/>
  <c r="W202" i="1"/>
  <c r="U219" i="1"/>
  <c r="W219" i="1"/>
  <c r="U230" i="1"/>
  <c r="W230" i="1"/>
  <c r="U243" i="1"/>
  <c r="W243" i="1"/>
  <c r="U266" i="1"/>
  <c r="W266" i="1"/>
  <c r="U268" i="1"/>
  <c r="W268" i="1"/>
  <c r="U291" i="1"/>
  <c r="W291" i="1"/>
  <c r="U109" i="1"/>
  <c r="W109" i="1"/>
  <c r="U169" i="1"/>
  <c r="W169" i="1"/>
  <c r="J273" i="1"/>
  <c r="V270" i="1"/>
  <c r="W196" i="1"/>
  <c r="W148" i="1"/>
  <c r="W100" i="1"/>
  <c r="W206" i="1"/>
  <c r="W158" i="1"/>
  <c r="W110" i="1"/>
  <c r="U106" i="1"/>
  <c r="W106" i="1"/>
  <c r="U154" i="1"/>
  <c r="W154" i="1"/>
  <c r="U211" i="1"/>
  <c r="W211" i="1"/>
  <c r="U260" i="1"/>
  <c r="W260" i="1"/>
  <c r="J213" i="1"/>
  <c r="V210" i="1"/>
  <c r="X499" i="1"/>
  <c r="U195" i="1"/>
  <c r="W195" i="1"/>
  <c r="U304" i="1"/>
  <c r="W304" i="1"/>
  <c r="V359" i="1"/>
  <c r="X359" i="1"/>
  <c r="V372" i="1"/>
  <c r="X372" i="1"/>
  <c r="X386" i="1"/>
  <c r="X342" i="1"/>
  <c r="X363" i="1"/>
  <c r="X350" i="1"/>
  <c r="X349" i="1"/>
  <c r="X379" i="1"/>
  <c r="I353" i="1"/>
  <c r="X352" i="1"/>
  <c r="I388" i="1"/>
  <c r="X387" i="1"/>
  <c r="V365" i="1"/>
  <c r="X365" i="1"/>
  <c r="X385" i="1"/>
  <c r="X351" i="1"/>
  <c r="X380" i="1"/>
  <c r="X357" i="1"/>
  <c r="X377" i="1"/>
  <c r="X366" i="1"/>
  <c r="X384" i="1"/>
  <c r="X371" i="1"/>
  <c r="X370" i="1"/>
  <c r="X364" i="1"/>
  <c r="J373" i="1"/>
  <c r="W369" i="1"/>
  <c r="X356" i="1"/>
  <c r="X358" i="1"/>
  <c r="X345" i="1"/>
  <c r="X343" i="1"/>
  <c r="V373" i="1"/>
  <c r="X373" i="1"/>
  <c r="W341" i="1"/>
  <c r="X341" i="1" s="1"/>
  <c r="X378" i="1"/>
  <c r="X344" i="1"/>
  <c r="V417" i="1"/>
  <c r="X417" i="1"/>
  <c r="J461" i="1"/>
  <c r="W457" i="1"/>
  <c r="X457" i="1" s="1"/>
  <c r="J447" i="1"/>
  <c r="W443" i="1"/>
  <c r="X443" i="1" s="1"/>
  <c r="X446" i="1"/>
  <c r="X423" i="1"/>
  <c r="X418" i="1"/>
  <c r="X451" i="1"/>
  <c r="V459" i="1"/>
  <c r="X459" i="1"/>
  <c r="V460" i="1"/>
  <c r="X460" i="1"/>
  <c r="J426" i="1"/>
  <c r="W422" i="1"/>
  <c r="I420" i="1"/>
  <c r="X419" i="1"/>
  <c r="I441" i="1"/>
  <c r="X440" i="1"/>
  <c r="J454" i="1"/>
  <c r="W450" i="1"/>
  <c r="X450" i="1" s="1"/>
  <c r="X445" i="1"/>
  <c r="X444" i="1"/>
  <c r="X431" i="1"/>
  <c r="X425" i="1"/>
  <c r="X426" i="1"/>
  <c r="J440" i="1"/>
  <c r="W436" i="1"/>
  <c r="X458" i="1"/>
  <c r="X433" i="1"/>
  <c r="X432" i="1"/>
  <c r="X430" i="1"/>
  <c r="X461" i="1"/>
  <c r="X437" i="1"/>
  <c r="X416" i="1"/>
  <c r="J433" i="1"/>
  <c r="W429" i="1"/>
  <c r="X429" i="1" s="1"/>
  <c r="F451" i="63"/>
  <c r="F455" i="63" s="1"/>
  <c r="J501" i="50"/>
  <c r="J515" i="50"/>
  <c r="J529" i="63"/>
  <c r="J309" i="1"/>
  <c r="U307" i="1"/>
  <c r="W307" i="1"/>
  <c r="U310" i="1"/>
  <c r="W310" i="1"/>
  <c r="U309" i="1"/>
  <c r="W309" i="1"/>
  <c r="U308" i="1"/>
  <c r="W308" i="1"/>
  <c r="Y527" i="49"/>
  <c r="J530" i="49"/>
  <c r="J532" i="49" s="1"/>
  <c r="Y499" i="50"/>
  <c r="I367" i="1"/>
  <c r="V366" i="1"/>
  <c r="H388" i="1"/>
  <c r="V386" i="1"/>
  <c r="G388" i="1"/>
  <c r="V385" i="1"/>
  <c r="G346" i="1"/>
  <c r="V343" i="1"/>
  <c r="G367" i="1"/>
  <c r="V364" i="1"/>
  <c r="I434" i="1"/>
  <c r="V433" i="1"/>
  <c r="H434" i="1"/>
  <c r="V432" i="1"/>
  <c r="H441" i="1"/>
  <c r="V439" i="1"/>
  <c r="V440" i="1"/>
  <c r="F437" i="63"/>
  <c r="F441" i="63" s="1"/>
  <c r="S453" i="63"/>
  <c r="R453" i="63"/>
  <c r="Q453" i="63"/>
  <c r="T453" i="63"/>
  <c r="G452" i="63" s="1"/>
  <c r="T432" i="63"/>
  <c r="G431" i="63" s="1"/>
  <c r="S432" i="63"/>
  <c r="R432" i="63"/>
  <c r="Q432" i="63"/>
  <c r="T418" i="63"/>
  <c r="G417" i="63" s="1"/>
  <c r="S418" i="63"/>
  <c r="R418" i="63"/>
  <c r="Q418" i="63"/>
  <c r="T439" i="63"/>
  <c r="G438" i="63" s="1"/>
  <c r="S439" i="63"/>
  <c r="R439" i="63"/>
  <c r="Q439" i="63"/>
  <c r="T425" i="63"/>
  <c r="G424" i="63" s="1"/>
  <c r="S425" i="63"/>
  <c r="R425" i="63"/>
  <c r="Q425" i="63"/>
  <c r="S446" i="63"/>
  <c r="R446" i="63"/>
  <c r="Q446" i="63"/>
  <c r="T446" i="63"/>
  <c r="G445" i="63" s="1"/>
  <c r="F416" i="63"/>
  <c r="F420" i="63" s="1"/>
  <c r="F423" i="63"/>
  <c r="F427" i="63" s="1"/>
  <c r="F444" i="63"/>
  <c r="F448" i="63" s="1"/>
  <c r="S460" i="63"/>
  <c r="R460" i="63"/>
  <c r="Q460" i="63"/>
  <c r="T460" i="63"/>
  <c r="G459" i="63" s="1"/>
  <c r="F430" i="63"/>
  <c r="F434" i="63" s="1"/>
  <c r="F458" i="63"/>
  <c r="F462" i="63" s="1"/>
  <c r="F349" i="63"/>
  <c r="F353" i="63" s="1"/>
  <c r="J503" i="51"/>
  <c r="J524" i="54"/>
  <c r="Y499" i="51"/>
  <c r="J515" i="63"/>
  <c r="F377" i="63"/>
  <c r="F381" i="63" s="1"/>
  <c r="F370" i="63"/>
  <c r="F374" i="63" s="1"/>
  <c r="S386" i="63"/>
  <c r="T386" i="63"/>
  <c r="G385" i="63" s="1"/>
  <c r="R386" i="63"/>
  <c r="Q386" i="63"/>
  <c r="F342" i="63"/>
  <c r="F346" i="63" s="1"/>
  <c r="F363" i="63"/>
  <c r="F367" i="63" s="1"/>
  <c r="F384" i="63"/>
  <c r="F388" i="63" s="1"/>
  <c r="R351" i="63"/>
  <c r="Q351" i="63"/>
  <c r="T351" i="63"/>
  <c r="G350" i="63" s="1"/>
  <c r="S351" i="63"/>
  <c r="T365" i="63"/>
  <c r="G364" i="63" s="1"/>
  <c r="S365" i="63"/>
  <c r="R365" i="63"/>
  <c r="Q365" i="63"/>
  <c r="Q379" i="63"/>
  <c r="S379" i="63"/>
  <c r="T379" i="63"/>
  <c r="G378" i="63" s="1"/>
  <c r="R379" i="63"/>
  <c r="T344" i="63"/>
  <c r="G343" i="63" s="1"/>
  <c r="S344" i="63"/>
  <c r="R344" i="63"/>
  <c r="Q344" i="63"/>
  <c r="S372" i="63"/>
  <c r="R372" i="63"/>
  <c r="Q372" i="63"/>
  <c r="T372" i="63"/>
  <c r="G371" i="63" s="1"/>
  <c r="T358" i="63"/>
  <c r="G357" i="63" s="1"/>
  <c r="R358" i="63"/>
  <c r="S358" i="63"/>
  <c r="Q358" i="63"/>
  <c r="F356" i="63"/>
  <c r="F360" i="63" s="1"/>
  <c r="U166" i="1"/>
  <c r="H124" i="1"/>
  <c r="U123" i="1"/>
  <c r="H280" i="1"/>
  <c r="U279" i="1"/>
  <c r="F94" i="1"/>
  <c r="U91" i="1"/>
  <c r="F208" i="1"/>
  <c r="U205" i="1"/>
  <c r="U226" i="1"/>
  <c r="I196" i="1"/>
  <c r="U196" i="1"/>
  <c r="F142" i="1"/>
  <c r="U139" i="1"/>
  <c r="F184" i="1"/>
  <c r="G250" i="1"/>
  <c r="U248" i="1"/>
  <c r="S297" i="63"/>
  <c r="R297" i="63"/>
  <c r="G295" i="63" s="1"/>
  <c r="Q297" i="63"/>
  <c r="S105" i="63"/>
  <c r="R105" i="63"/>
  <c r="Q105" i="63"/>
  <c r="S219" i="63"/>
  <c r="R219" i="63"/>
  <c r="Q219" i="63"/>
  <c r="Q183" i="63"/>
  <c r="S183" i="63"/>
  <c r="R183" i="63"/>
  <c r="S177" i="63"/>
  <c r="R177" i="63"/>
  <c r="G175" i="63" s="1"/>
  <c r="Q177" i="63"/>
  <c r="S117" i="63"/>
  <c r="R117" i="63"/>
  <c r="Q117" i="63"/>
  <c r="Q243" i="63"/>
  <c r="S243" i="63"/>
  <c r="R243" i="63"/>
  <c r="R87" i="63"/>
  <c r="G85" i="63" s="1"/>
  <c r="Q87" i="63"/>
  <c r="S87" i="63"/>
  <c r="R291" i="63"/>
  <c r="Q291" i="63"/>
  <c r="S291" i="63"/>
  <c r="S141" i="63"/>
  <c r="R141" i="63"/>
  <c r="Q141" i="63"/>
  <c r="S165" i="63"/>
  <c r="R165" i="63"/>
  <c r="Q165" i="63"/>
  <c r="S93" i="63"/>
  <c r="R93" i="63"/>
  <c r="G91" i="63" s="1"/>
  <c r="Q93" i="63"/>
  <c r="R111" i="63"/>
  <c r="S111" i="63"/>
  <c r="Q111" i="63"/>
  <c r="S99" i="63"/>
  <c r="Q99" i="63"/>
  <c r="R99" i="63"/>
  <c r="G97" i="63" s="1"/>
  <c r="R123" i="63"/>
  <c r="S123" i="63"/>
  <c r="Q123" i="63"/>
  <c r="S207" i="63"/>
  <c r="R207" i="63"/>
  <c r="G205" i="63" s="1"/>
  <c r="Q207" i="63"/>
  <c r="R279" i="63"/>
  <c r="Q279" i="63"/>
  <c r="S279" i="63"/>
  <c r="S255" i="63"/>
  <c r="R255" i="63"/>
  <c r="Q255" i="63"/>
  <c r="S195" i="63"/>
  <c r="R195" i="63"/>
  <c r="Q195" i="63"/>
  <c r="S249" i="63"/>
  <c r="Q249" i="63"/>
  <c r="R249" i="63"/>
  <c r="S237" i="63"/>
  <c r="R237" i="63"/>
  <c r="G235" i="63" s="1"/>
  <c r="Q237" i="63"/>
  <c r="R261" i="63"/>
  <c r="Q261" i="63"/>
  <c r="S261" i="63"/>
  <c r="Q159" i="63"/>
  <c r="S159" i="63"/>
  <c r="R159" i="63"/>
  <c r="R201" i="63"/>
  <c r="G199" i="63" s="1"/>
  <c r="Q201" i="63"/>
  <c r="S201" i="63"/>
  <c r="R189" i="63"/>
  <c r="Q189" i="63"/>
  <c r="S189" i="63"/>
  <c r="R303" i="63"/>
  <c r="Q303" i="63"/>
  <c r="S303" i="63"/>
  <c r="S225" i="63"/>
  <c r="R225" i="63"/>
  <c r="Q225" i="63"/>
  <c r="S273" i="63"/>
  <c r="R273" i="63"/>
  <c r="G271" i="63" s="1"/>
  <c r="Q273" i="63"/>
  <c r="S267" i="63"/>
  <c r="R267" i="63"/>
  <c r="G265" i="63" s="1"/>
  <c r="Q267" i="63"/>
  <c r="S309" i="63"/>
  <c r="R309" i="63"/>
  <c r="Q309" i="63"/>
  <c r="Q171" i="63"/>
  <c r="S171" i="63"/>
  <c r="R171" i="63"/>
  <c r="Q147" i="63"/>
  <c r="S147" i="63"/>
  <c r="R147" i="63"/>
  <c r="R231" i="63"/>
  <c r="Q231" i="63"/>
  <c r="S231" i="63"/>
  <c r="S153" i="63"/>
  <c r="R153" i="63"/>
  <c r="Q153" i="63"/>
  <c r="S213" i="63"/>
  <c r="Q213" i="63"/>
  <c r="R213" i="63"/>
  <c r="R135" i="63"/>
  <c r="S135" i="63"/>
  <c r="Q135" i="63"/>
  <c r="S285" i="63"/>
  <c r="R285" i="63"/>
  <c r="G283" i="63" s="1"/>
  <c r="Q285" i="63"/>
  <c r="S129" i="63"/>
  <c r="R129" i="63"/>
  <c r="Q129" i="63"/>
  <c r="I518" i="63"/>
  <c r="Y520" i="54"/>
  <c r="Y506" i="53"/>
  <c r="J508" i="53"/>
  <c r="J529" i="54"/>
  <c r="Y520" i="52"/>
  <c r="Y527" i="50"/>
  <c r="Y499" i="52"/>
  <c r="J529" i="48"/>
  <c r="J501" i="52"/>
  <c r="Y527" i="48"/>
  <c r="J522" i="52"/>
  <c r="J523" i="54"/>
  <c r="J501" i="63"/>
  <c r="Y506" i="63"/>
  <c r="I511" i="63"/>
  <c r="X513" i="63"/>
  <c r="H518" i="63"/>
  <c r="J516" i="63"/>
  <c r="J518" i="63" s="1"/>
  <c r="X527" i="63"/>
  <c r="H532" i="63"/>
  <c r="J508" i="63"/>
  <c r="J522" i="63"/>
  <c r="X506" i="63"/>
  <c r="H511" i="63"/>
  <c r="J509" i="63"/>
  <c r="J511" i="63" s="1"/>
  <c r="Y520" i="53"/>
  <c r="J503" i="52"/>
  <c r="J508" i="49"/>
  <c r="J532" i="54"/>
  <c r="Y499" i="54"/>
  <c r="Y527" i="54"/>
  <c r="J529" i="52"/>
  <c r="J522" i="54"/>
  <c r="J522" i="53"/>
  <c r="J532" i="50"/>
  <c r="J529" i="51"/>
  <c r="J508" i="54"/>
  <c r="T439" i="54"/>
  <c r="G438" i="54" s="1"/>
  <c r="S439" i="54"/>
  <c r="R439" i="54"/>
  <c r="Q439" i="54"/>
  <c r="Q439" i="53"/>
  <c r="T439" i="53"/>
  <c r="G438" i="53" s="1"/>
  <c r="S439" i="53"/>
  <c r="R439" i="53"/>
  <c r="Q439" i="52"/>
  <c r="T439" i="52"/>
  <c r="G438" i="52" s="1"/>
  <c r="S439" i="52"/>
  <c r="R439" i="52"/>
  <c r="R439" i="51"/>
  <c r="Q439" i="51"/>
  <c r="Q439" i="50"/>
  <c r="S439" i="50"/>
  <c r="R439" i="50"/>
  <c r="G437" i="50" s="1"/>
  <c r="T439" i="51"/>
  <c r="G438" i="51" s="1"/>
  <c r="S439" i="51"/>
  <c r="T439" i="50"/>
  <c r="G438" i="50" s="1"/>
  <c r="S439" i="49"/>
  <c r="R439" i="49"/>
  <c r="Q439" i="49"/>
  <c r="T439" i="48"/>
  <c r="G438" i="48" s="1"/>
  <c r="S439" i="48"/>
  <c r="R439" i="48"/>
  <c r="G437" i="48" s="1"/>
  <c r="Q439" i="48"/>
  <c r="T439" i="49"/>
  <c r="G438" i="49" s="1"/>
  <c r="S279" i="54"/>
  <c r="R279" i="54"/>
  <c r="Q279" i="54"/>
  <c r="R279" i="53"/>
  <c r="Q279" i="53"/>
  <c r="S279" i="53"/>
  <c r="S279" i="52"/>
  <c r="R279" i="52"/>
  <c r="Q279" i="52"/>
  <c r="R279" i="51"/>
  <c r="Q279" i="51"/>
  <c r="S279" i="50"/>
  <c r="R279" i="50"/>
  <c r="G277" i="50" s="1"/>
  <c r="Q279" i="50"/>
  <c r="S279" i="51"/>
  <c r="S279" i="49"/>
  <c r="R279" i="49"/>
  <c r="G277" i="49" s="1"/>
  <c r="Q279" i="49"/>
  <c r="S279" i="48"/>
  <c r="R279" i="48"/>
  <c r="Q279" i="48"/>
  <c r="S171" i="54"/>
  <c r="R171" i="54"/>
  <c r="Q171" i="54"/>
  <c r="S171" i="53"/>
  <c r="R171" i="53"/>
  <c r="Q171" i="53"/>
  <c r="S171" i="52"/>
  <c r="R171" i="52"/>
  <c r="G169" i="52" s="1"/>
  <c r="Q171" i="52"/>
  <c r="S171" i="51"/>
  <c r="R171" i="51"/>
  <c r="Q171" i="51"/>
  <c r="R171" i="50"/>
  <c r="Q171" i="50"/>
  <c r="R171" i="49"/>
  <c r="Q171" i="49"/>
  <c r="S171" i="50"/>
  <c r="S171" i="49"/>
  <c r="S171" i="48"/>
  <c r="R171" i="48"/>
  <c r="G169" i="48" s="1"/>
  <c r="Q171" i="48"/>
  <c r="S93" i="54"/>
  <c r="R93" i="54"/>
  <c r="Q93" i="54"/>
  <c r="S93" i="53"/>
  <c r="R93" i="53"/>
  <c r="Q93" i="53"/>
  <c r="S93" i="52"/>
  <c r="Q93" i="51"/>
  <c r="R93" i="52"/>
  <c r="R93" i="51"/>
  <c r="Q93" i="52"/>
  <c r="S93" i="51"/>
  <c r="S93" i="50"/>
  <c r="R93" i="50"/>
  <c r="Q93" i="50"/>
  <c r="S93" i="49"/>
  <c r="R93" i="49"/>
  <c r="Q93" i="49"/>
  <c r="S93" i="48"/>
  <c r="R93" i="48"/>
  <c r="Q93" i="48"/>
  <c r="J523" i="52"/>
  <c r="J525" i="52" s="1"/>
  <c r="J508" i="51"/>
  <c r="X499" i="51"/>
  <c r="J502" i="51"/>
  <c r="X527" i="52"/>
  <c r="J530" i="52"/>
  <c r="J532" i="52" s="1"/>
  <c r="X499" i="54"/>
  <c r="J502" i="54"/>
  <c r="J504" i="54" s="1"/>
  <c r="X513" i="49"/>
  <c r="J516" i="49"/>
  <c r="J518" i="49" s="1"/>
  <c r="X499" i="48"/>
  <c r="J502" i="48"/>
  <c r="J504" i="48" s="1"/>
  <c r="J501" i="53"/>
  <c r="R243" i="54"/>
  <c r="S243" i="54"/>
  <c r="Q243" i="54"/>
  <c r="S243" i="53"/>
  <c r="R243" i="53"/>
  <c r="Q243" i="53"/>
  <c r="R243" i="52"/>
  <c r="Q243" i="52"/>
  <c r="S243" i="52"/>
  <c r="R243" i="51"/>
  <c r="G241" i="51" s="1"/>
  <c r="Q243" i="51"/>
  <c r="S243" i="50"/>
  <c r="S243" i="51"/>
  <c r="R243" i="50"/>
  <c r="G241" i="50" s="1"/>
  <c r="Q243" i="50"/>
  <c r="S243" i="49"/>
  <c r="R243" i="49"/>
  <c r="Q243" i="49"/>
  <c r="R243" i="48"/>
  <c r="Q243" i="48"/>
  <c r="S243" i="48"/>
  <c r="Q460" i="54"/>
  <c r="S460" i="54"/>
  <c r="T460" i="54"/>
  <c r="G459" i="54" s="1"/>
  <c r="R460" i="54"/>
  <c r="Q460" i="53"/>
  <c r="T460" i="53"/>
  <c r="G459" i="53" s="1"/>
  <c r="S460" i="53"/>
  <c r="R460" i="53"/>
  <c r="T460" i="52"/>
  <c r="G459" i="52" s="1"/>
  <c r="S460" i="52"/>
  <c r="R460" i="52"/>
  <c r="Q460" i="52"/>
  <c r="S460" i="51"/>
  <c r="R460" i="51"/>
  <c r="Q460" i="51"/>
  <c r="T460" i="51"/>
  <c r="G459" i="51" s="1"/>
  <c r="S460" i="50"/>
  <c r="R460" i="50"/>
  <c r="Q460" i="50"/>
  <c r="T460" i="50"/>
  <c r="G459" i="50" s="1"/>
  <c r="R460" i="49"/>
  <c r="Q460" i="49"/>
  <c r="T460" i="49"/>
  <c r="G459" i="49" s="1"/>
  <c r="T460" i="48"/>
  <c r="G459" i="48" s="1"/>
  <c r="R460" i="48"/>
  <c r="S460" i="49"/>
  <c r="Q460" i="48"/>
  <c r="S460" i="48"/>
  <c r="S379" i="54"/>
  <c r="R379" i="54"/>
  <c r="Q379" i="54"/>
  <c r="T379" i="54"/>
  <c r="G378" i="54" s="1"/>
  <c r="T379" i="53"/>
  <c r="G378" i="53" s="1"/>
  <c r="S379" i="53"/>
  <c r="Q379" i="53"/>
  <c r="R379" i="53"/>
  <c r="T379" i="52"/>
  <c r="G378" i="52" s="1"/>
  <c r="S379" i="52"/>
  <c r="R379" i="52"/>
  <c r="Q379" i="52"/>
  <c r="T379" i="51"/>
  <c r="G378" i="51" s="1"/>
  <c r="S379" i="51"/>
  <c r="R379" i="51"/>
  <c r="S379" i="50"/>
  <c r="Q379" i="51"/>
  <c r="R379" i="50"/>
  <c r="Q379" i="50"/>
  <c r="T379" i="50"/>
  <c r="G378" i="50" s="1"/>
  <c r="T379" i="49"/>
  <c r="G378" i="49" s="1"/>
  <c r="S379" i="49"/>
  <c r="R379" i="49"/>
  <c r="Q379" i="49"/>
  <c r="T379" i="48"/>
  <c r="G378" i="48" s="1"/>
  <c r="S379" i="48"/>
  <c r="R379" i="48"/>
  <c r="Q379" i="48"/>
  <c r="Q147" i="54"/>
  <c r="S147" i="54"/>
  <c r="R147" i="54"/>
  <c r="G145" i="54" s="1"/>
  <c r="R147" i="53"/>
  <c r="Q147" i="53"/>
  <c r="S147" i="53"/>
  <c r="S147" i="52"/>
  <c r="R147" i="52"/>
  <c r="G145" i="52" s="1"/>
  <c r="Q147" i="52"/>
  <c r="Q147" i="51"/>
  <c r="R147" i="51"/>
  <c r="S147" i="50"/>
  <c r="R147" i="50"/>
  <c r="G145" i="50" s="1"/>
  <c r="S147" i="51"/>
  <c r="Q147" i="50"/>
  <c r="S147" i="49"/>
  <c r="R147" i="49"/>
  <c r="Q147" i="49"/>
  <c r="S147" i="48"/>
  <c r="R147" i="48"/>
  <c r="G145" i="48" s="1"/>
  <c r="Q147" i="48"/>
  <c r="S99" i="54"/>
  <c r="R99" i="54"/>
  <c r="Q99" i="54"/>
  <c r="R99" i="53"/>
  <c r="Q99" i="53"/>
  <c r="S99" i="53"/>
  <c r="R99" i="52"/>
  <c r="Q99" i="52"/>
  <c r="S99" i="52"/>
  <c r="S99" i="51"/>
  <c r="R99" i="51"/>
  <c r="G97" i="51" s="1"/>
  <c r="Q99" i="51"/>
  <c r="S99" i="50"/>
  <c r="Q99" i="50"/>
  <c r="R99" i="50"/>
  <c r="S99" i="49"/>
  <c r="R99" i="49"/>
  <c r="Q99" i="49"/>
  <c r="S99" i="48"/>
  <c r="R99" i="48"/>
  <c r="Q99" i="48"/>
  <c r="Q87" i="54"/>
  <c r="R87" i="54"/>
  <c r="S87" i="54"/>
  <c r="Q87" i="53"/>
  <c r="S87" i="53"/>
  <c r="R87" i="53"/>
  <c r="S87" i="52"/>
  <c r="R87" i="52"/>
  <c r="Q87" i="52"/>
  <c r="S87" i="51"/>
  <c r="R87" i="51"/>
  <c r="Q87" i="51"/>
  <c r="R87" i="50"/>
  <c r="Q87" i="50"/>
  <c r="S87" i="49"/>
  <c r="R87" i="49"/>
  <c r="S87" i="50"/>
  <c r="Q87" i="49"/>
  <c r="S87" i="48"/>
  <c r="R87" i="48"/>
  <c r="Q87" i="48"/>
  <c r="S303" i="54"/>
  <c r="R303" i="54"/>
  <c r="Q303" i="54"/>
  <c r="S303" i="53"/>
  <c r="R303" i="53"/>
  <c r="G301" i="53" s="1"/>
  <c r="Q303" i="53"/>
  <c r="Q303" i="52"/>
  <c r="R303" i="52"/>
  <c r="S303" i="52"/>
  <c r="S303" i="51"/>
  <c r="R303" i="51"/>
  <c r="Q303" i="51"/>
  <c r="R303" i="50"/>
  <c r="S303" i="50"/>
  <c r="Q303" i="50"/>
  <c r="Q303" i="49"/>
  <c r="S303" i="49"/>
  <c r="S303" i="48"/>
  <c r="R303" i="48"/>
  <c r="Q303" i="48"/>
  <c r="R303" i="49"/>
  <c r="S105" i="54"/>
  <c r="R105" i="54"/>
  <c r="S105" i="53"/>
  <c r="Q105" i="54"/>
  <c r="R105" i="53"/>
  <c r="Q105" i="53"/>
  <c r="S105" i="52"/>
  <c r="R105" i="52"/>
  <c r="G103" i="52" s="1"/>
  <c r="Q105" i="52"/>
  <c r="S105" i="51"/>
  <c r="R105" i="51"/>
  <c r="R105" i="50"/>
  <c r="Q105" i="51"/>
  <c r="Q105" i="50"/>
  <c r="S105" i="50"/>
  <c r="R105" i="49"/>
  <c r="Q105" i="49"/>
  <c r="R105" i="48"/>
  <c r="Q105" i="48"/>
  <c r="S105" i="49"/>
  <c r="S105" i="48"/>
  <c r="J515" i="52"/>
  <c r="J515" i="53"/>
  <c r="J522" i="49"/>
  <c r="J501" i="49"/>
  <c r="J522" i="50"/>
  <c r="J529" i="53"/>
  <c r="Y520" i="48"/>
  <c r="X513" i="50"/>
  <c r="J516" i="50"/>
  <c r="J518" i="50" s="1"/>
  <c r="X499" i="53"/>
  <c r="J502" i="53"/>
  <c r="J504" i="53" s="1"/>
  <c r="J508" i="52"/>
  <c r="S183" i="54"/>
  <c r="R183" i="54"/>
  <c r="Q183" i="54"/>
  <c r="S183" i="53"/>
  <c r="R183" i="53"/>
  <c r="Q183" i="53"/>
  <c r="Q183" i="52"/>
  <c r="S183" i="52"/>
  <c r="R183" i="52"/>
  <c r="S183" i="51"/>
  <c r="R183" i="51"/>
  <c r="G181" i="51" s="1"/>
  <c r="Q183" i="51"/>
  <c r="Q183" i="50"/>
  <c r="S183" i="50"/>
  <c r="R183" i="50"/>
  <c r="S183" i="49"/>
  <c r="R183" i="49"/>
  <c r="Q183" i="49"/>
  <c r="Q183" i="48"/>
  <c r="S183" i="48"/>
  <c r="R183" i="48"/>
  <c r="S123" i="54"/>
  <c r="R123" i="54"/>
  <c r="G121" i="54" s="1"/>
  <c r="Q123" i="54"/>
  <c r="S123" i="53"/>
  <c r="R123" i="53"/>
  <c r="Q123" i="53"/>
  <c r="S123" i="52"/>
  <c r="R123" i="52"/>
  <c r="Q123" i="52"/>
  <c r="S123" i="51"/>
  <c r="R123" i="51"/>
  <c r="Q123" i="51"/>
  <c r="S123" i="50"/>
  <c r="Q123" i="50"/>
  <c r="R123" i="50"/>
  <c r="G121" i="50" s="1"/>
  <c r="R123" i="49"/>
  <c r="Q123" i="49"/>
  <c r="S123" i="49"/>
  <c r="S123" i="48"/>
  <c r="R123" i="48"/>
  <c r="Q123" i="48"/>
  <c r="T372" i="54"/>
  <c r="G371" i="54" s="1"/>
  <c r="S372" i="54"/>
  <c r="R372" i="54"/>
  <c r="Q372" i="54"/>
  <c r="Q372" i="53"/>
  <c r="T372" i="53"/>
  <c r="G371" i="53" s="1"/>
  <c r="R372" i="53"/>
  <c r="S372" i="52"/>
  <c r="R372" i="52"/>
  <c r="Q372" i="52"/>
  <c r="S372" i="53"/>
  <c r="T372" i="52"/>
  <c r="G371" i="52" s="1"/>
  <c r="R372" i="51"/>
  <c r="Q372" i="51"/>
  <c r="S372" i="51"/>
  <c r="T372" i="50"/>
  <c r="G371" i="50" s="1"/>
  <c r="S372" i="50"/>
  <c r="R372" i="50"/>
  <c r="T372" i="51"/>
  <c r="G371" i="51" s="1"/>
  <c r="Q372" i="50"/>
  <c r="Q372" i="49"/>
  <c r="T372" i="49"/>
  <c r="G371" i="49" s="1"/>
  <c r="S372" i="49"/>
  <c r="Q372" i="48"/>
  <c r="R372" i="49"/>
  <c r="S372" i="48"/>
  <c r="R372" i="48"/>
  <c r="T372" i="48"/>
  <c r="G371" i="48" s="1"/>
  <c r="T344" i="54"/>
  <c r="G343" i="54" s="1"/>
  <c r="S344" i="54"/>
  <c r="Q344" i="54"/>
  <c r="Q344" i="53"/>
  <c r="R344" i="54"/>
  <c r="T344" i="53"/>
  <c r="G343" i="53" s="1"/>
  <c r="S344" i="53"/>
  <c r="R344" i="53"/>
  <c r="G342" i="53" s="1"/>
  <c r="R344" i="52"/>
  <c r="Q344" i="52"/>
  <c r="T344" i="52"/>
  <c r="G343" i="52" s="1"/>
  <c r="S344" i="52"/>
  <c r="T344" i="51"/>
  <c r="G343" i="51" s="1"/>
  <c r="S344" i="51"/>
  <c r="R344" i="51"/>
  <c r="Q344" i="50"/>
  <c r="Q344" i="51"/>
  <c r="R344" i="50"/>
  <c r="T344" i="50"/>
  <c r="G343" i="50" s="1"/>
  <c r="S344" i="50"/>
  <c r="R344" i="49"/>
  <c r="Q344" i="49"/>
  <c r="T344" i="49"/>
  <c r="G343" i="49" s="1"/>
  <c r="S344" i="49"/>
  <c r="T344" i="48"/>
  <c r="G343" i="48" s="1"/>
  <c r="S344" i="48"/>
  <c r="Q344" i="48"/>
  <c r="R344" i="48"/>
  <c r="S135" i="54"/>
  <c r="R135" i="54"/>
  <c r="G133" i="54" s="1"/>
  <c r="Q135" i="54"/>
  <c r="R135" i="53"/>
  <c r="Q135" i="53"/>
  <c r="S135" i="53"/>
  <c r="Q135" i="52"/>
  <c r="S135" i="52"/>
  <c r="S135" i="51"/>
  <c r="R135" i="51"/>
  <c r="R135" i="52"/>
  <c r="Q135" i="51"/>
  <c r="Q135" i="50"/>
  <c r="S135" i="50"/>
  <c r="R135" i="50"/>
  <c r="Q135" i="49"/>
  <c r="S135" i="49"/>
  <c r="R135" i="49"/>
  <c r="R135" i="48"/>
  <c r="Q135" i="48"/>
  <c r="S135" i="48"/>
  <c r="S207" i="54"/>
  <c r="R207" i="54"/>
  <c r="Q207" i="54"/>
  <c r="R207" i="53"/>
  <c r="Q207" i="53"/>
  <c r="S207" i="53"/>
  <c r="S207" i="52"/>
  <c r="R207" i="52"/>
  <c r="Q207" i="52"/>
  <c r="Q207" i="51"/>
  <c r="Q207" i="50"/>
  <c r="R207" i="51"/>
  <c r="G205" i="51" s="1"/>
  <c r="S207" i="50"/>
  <c r="S207" i="51"/>
  <c r="R207" i="50"/>
  <c r="S207" i="49"/>
  <c r="R207" i="49"/>
  <c r="G205" i="49" s="1"/>
  <c r="Q207" i="49"/>
  <c r="S207" i="48"/>
  <c r="R207" i="48"/>
  <c r="Q207" i="48"/>
  <c r="S267" i="54"/>
  <c r="R267" i="54"/>
  <c r="Q267" i="54"/>
  <c r="S267" i="53"/>
  <c r="Q267" i="53"/>
  <c r="R267" i="53"/>
  <c r="S267" i="52"/>
  <c r="R267" i="52"/>
  <c r="G265" i="52" s="1"/>
  <c r="Q267" i="52"/>
  <c r="S267" i="51"/>
  <c r="R267" i="51"/>
  <c r="Q267" i="51"/>
  <c r="S267" i="50"/>
  <c r="R267" i="50"/>
  <c r="Q267" i="50"/>
  <c r="Q267" i="49"/>
  <c r="S267" i="49"/>
  <c r="R267" i="49"/>
  <c r="S267" i="48"/>
  <c r="R267" i="48"/>
  <c r="G265" i="48" s="1"/>
  <c r="Q267" i="48"/>
  <c r="R249" i="54"/>
  <c r="Q249" i="54"/>
  <c r="S249" i="54"/>
  <c r="R249" i="53"/>
  <c r="Q249" i="53"/>
  <c r="S249" i="53"/>
  <c r="S249" i="52"/>
  <c r="R249" i="52"/>
  <c r="S249" i="51"/>
  <c r="R249" i="51"/>
  <c r="Q249" i="51"/>
  <c r="R249" i="50"/>
  <c r="Q249" i="50"/>
  <c r="S249" i="50"/>
  <c r="Q249" i="52"/>
  <c r="S249" i="49"/>
  <c r="R249" i="49"/>
  <c r="Q249" i="49"/>
  <c r="S249" i="48"/>
  <c r="R249" i="48"/>
  <c r="Q249" i="48"/>
  <c r="X513" i="52"/>
  <c r="J516" i="52"/>
  <c r="J518" i="52" s="1"/>
  <c r="J515" i="54"/>
  <c r="X520" i="50"/>
  <c r="J523" i="50"/>
  <c r="J525" i="50" s="1"/>
  <c r="Y506" i="54"/>
  <c r="S446" i="54"/>
  <c r="R446" i="54"/>
  <c r="Q446" i="54"/>
  <c r="T446" i="54"/>
  <c r="G445" i="54" s="1"/>
  <c r="S446" i="53"/>
  <c r="R446" i="53"/>
  <c r="T446" i="53"/>
  <c r="G445" i="53" s="1"/>
  <c r="Q446" i="53"/>
  <c r="T446" i="52"/>
  <c r="G445" i="52" s="1"/>
  <c r="S446" i="52"/>
  <c r="R446" i="52"/>
  <c r="Q446" i="52"/>
  <c r="Q446" i="51"/>
  <c r="R446" i="51"/>
  <c r="T446" i="50"/>
  <c r="G445" i="50" s="1"/>
  <c r="S446" i="50"/>
  <c r="R446" i="50"/>
  <c r="T446" i="51"/>
  <c r="G445" i="51" s="1"/>
  <c r="S446" i="51"/>
  <c r="Q446" i="50"/>
  <c r="S446" i="49"/>
  <c r="R446" i="49"/>
  <c r="G444" i="49" s="1"/>
  <c r="Q446" i="49"/>
  <c r="S446" i="48"/>
  <c r="R446" i="48"/>
  <c r="Q446" i="48"/>
  <c r="T446" i="49"/>
  <c r="G445" i="49" s="1"/>
  <c r="T446" i="48"/>
  <c r="G445" i="48" s="1"/>
  <c r="S285" i="54"/>
  <c r="Q285" i="54"/>
  <c r="R285" i="54"/>
  <c r="G283" i="54" s="1"/>
  <c r="S285" i="53"/>
  <c r="R285" i="53"/>
  <c r="Q285" i="53"/>
  <c r="R285" i="52"/>
  <c r="G283" i="52" s="1"/>
  <c r="Q285" i="52"/>
  <c r="Q285" i="50"/>
  <c r="S285" i="51"/>
  <c r="R285" i="51"/>
  <c r="Q285" i="51"/>
  <c r="S285" i="52"/>
  <c r="S285" i="50"/>
  <c r="R285" i="50"/>
  <c r="S285" i="49"/>
  <c r="R285" i="49"/>
  <c r="Q285" i="48"/>
  <c r="Q285" i="49"/>
  <c r="S285" i="48"/>
  <c r="R285" i="48"/>
  <c r="R358" i="54"/>
  <c r="Q358" i="54"/>
  <c r="T358" i="54"/>
  <c r="G357" i="54" s="1"/>
  <c r="S358" i="54"/>
  <c r="S358" i="53"/>
  <c r="R358" i="53"/>
  <c r="Q358" i="53"/>
  <c r="T358" i="53"/>
  <c r="G357" i="53" s="1"/>
  <c r="R358" i="52"/>
  <c r="Q358" i="52"/>
  <c r="S358" i="52"/>
  <c r="R358" i="51"/>
  <c r="T358" i="52"/>
  <c r="G357" i="52" s="1"/>
  <c r="Q358" i="51"/>
  <c r="S358" i="51"/>
  <c r="Q358" i="50"/>
  <c r="R358" i="50"/>
  <c r="T358" i="51"/>
  <c r="G357" i="51" s="1"/>
  <c r="T358" i="50"/>
  <c r="G357" i="50" s="1"/>
  <c r="S358" i="50"/>
  <c r="R358" i="49"/>
  <c r="Q358" i="49"/>
  <c r="T358" i="49"/>
  <c r="G357" i="49" s="1"/>
  <c r="T358" i="48"/>
  <c r="G357" i="48" s="1"/>
  <c r="S358" i="48"/>
  <c r="S358" i="49"/>
  <c r="R358" i="48"/>
  <c r="Q358" i="48"/>
  <c r="T386" i="54"/>
  <c r="G385" i="54" s="1"/>
  <c r="S386" i="54"/>
  <c r="R386" i="54"/>
  <c r="Q386" i="54"/>
  <c r="T386" i="53"/>
  <c r="G385" i="53" s="1"/>
  <c r="S386" i="53"/>
  <c r="Q386" i="53"/>
  <c r="R386" i="53"/>
  <c r="T386" i="52"/>
  <c r="G385" i="52" s="1"/>
  <c r="S386" i="52"/>
  <c r="R386" i="52"/>
  <c r="Q386" i="52"/>
  <c r="S386" i="51"/>
  <c r="R386" i="51"/>
  <c r="Q386" i="51"/>
  <c r="T386" i="50"/>
  <c r="G385" i="50" s="1"/>
  <c r="S386" i="50"/>
  <c r="R386" i="50"/>
  <c r="Q386" i="50"/>
  <c r="R386" i="49"/>
  <c r="Q386" i="49"/>
  <c r="T386" i="51"/>
  <c r="G385" i="51" s="1"/>
  <c r="T386" i="49"/>
  <c r="G385" i="49" s="1"/>
  <c r="S386" i="48"/>
  <c r="R386" i="48"/>
  <c r="Q386" i="48"/>
  <c r="S386" i="49"/>
  <c r="T386" i="48"/>
  <c r="G385" i="48" s="1"/>
  <c r="S237" i="54"/>
  <c r="R237" i="54"/>
  <c r="Q237" i="54"/>
  <c r="S237" i="53"/>
  <c r="R237" i="53"/>
  <c r="Q237" i="53"/>
  <c r="Q237" i="52"/>
  <c r="S237" i="52"/>
  <c r="R237" i="52"/>
  <c r="S237" i="51"/>
  <c r="R237" i="51"/>
  <c r="G235" i="51" s="1"/>
  <c r="Q237" i="51"/>
  <c r="S237" i="50"/>
  <c r="R237" i="50"/>
  <c r="Q237" i="50"/>
  <c r="S237" i="49"/>
  <c r="R237" i="49"/>
  <c r="Q237" i="49"/>
  <c r="S237" i="48"/>
  <c r="R237" i="48"/>
  <c r="Q237" i="48"/>
  <c r="S117" i="54"/>
  <c r="R117" i="54"/>
  <c r="G115" i="54" s="1"/>
  <c r="Q117" i="54"/>
  <c r="S117" i="53"/>
  <c r="R117" i="53"/>
  <c r="Q117" i="53"/>
  <c r="Q117" i="52"/>
  <c r="S117" i="52"/>
  <c r="R117" i="52"/>
  <c r="S117" i="51"/>
  <c r="R117" i="51"/>
  <c r="Q117" i="51"/>
  <c r="R117" i="50"/>
  <c r="Q117" i="50"/>
  <c r="S117" i="50"/>
  <c r="S117" i="49"/>
  <c r="R117" i="49"/>
  <c r="Q117" i="49"/>
  <c r="R117" i="48"/>
  <c r="Q117" i="48"/>
  <c r="S117" i="48"/>
  <c r="S195" i="54"/>
  <c r="R195" i="54"/>
  <c r="Q195" i="54"/>
  <c r="R195" i="53"/>
  <c r="Q195" i="53"/>
  <c r="S195" i="53"/>
  <c r="S195" i="52"/>
  <c r="R195" i="52"/>
  <c r="Q195" i="52"/>
  <c r="R195" i="51"/>
  <c r="Q195" i="51"/>
  <c r="R195" i="50"/>
  <c r="G193" i="50" s="1"/>
  <c r="S195" i="51"/>
  <c r="S195" i="50"/>
  <c r="Q195" i="50"/>
  <c r="S195" i="49"/>
  <c r="R195" i="49"/>
  <c r="G193" i="49" s="1"/>
  <c r="Q195" i="49"/>
  <c r="Q195" i="48"/>
  <c r="S195" i="48"/>
  <c r="R195" i="48"/>
  <c r="S225" i="54"/>
  <c r="R225" i="54"/>
  <c r="G223" i="54" s="1"/>
  <c r="Q225" i="54"/>
  <c r="S225" i="53"/>
  <c r="R225" i="53"/>
  <c r="Q225" i="53"/>
  <c r="R225" i="52"/>
  <c r="Q225" i="52"/>
  <c r="Q225" i="51"/>
  <c r="Q225" i="50"/>
  <c r="S225" i="52"/>
  <c r="S225" i="51"/>
  <c r="S225" i="50"/>
  <c r="R225" i="51"/>
  <c r="R225" i="50"/>
  <c r="S225" i="49"/>
  <c r="R225" i="49"/>
  <c r="Q225" i="49"/>
  <c r="S225" i="48"/>
  <c r="R225" i="48"/>
  <c r="G223" i="48" s="1"/>
  <c r="Q225" i="48"/>
  <c r="S273" i="54"/>
  <c r="R273" i="54"/>
  <c r="Q273" i="54"/>
  <c r="S273" i="53"/>
  <c r="R273" i="53"/>
  <c r="G271" i="53" s="1"/>
  <c r="Q273" i="53"/>
  <c r="S273" i="52"/>
  <c r="Q273" i="52"/>
  <c r="R273" i="52"/>
  <c r="S273" i="50"/>
  <c r="R273" i="50"/>
  <c r="G271" i="50" s="1"/>
  <c r="Q273" i="50"/>
  <c r="S273" i="51"/>
  <c r="R273" i="51"/>
  <c r="Q273" i="51"/>
  <c r="S273" i="49"/>
  <c r="R273" i="49"/>
  <c r="G271" i="49" s="1"/>
  <c r="Q273" i="49"/>
  <c r="Q273" i="48"/>
  <c r="S273" i="48"/>
  <c r="R273" i="48"/>
  <c r="X506" i="54"/>
  <c r="J509" i="54"/>
  <c r="J511" i="54" s="1"/>
  <c r="Y506" i="49"/>
  <c r="J509" i="49"/>
  <c r="J511" i="49" s="1"/>
  <c r="X499" i="50"/>
  <c r="J502" i="50"/>
  <c r="J504" i="50" s="1"/>
  <c r="J522" i="51"/>
  <c r="Y513" i="50"/>
  <c r="S351" i="54"/>
  <c r="R351" i="54"/>
  <c r="Q351" i="54"/>
  <c r="T351" i="54"/>
  <c r="G350" i="54" s="1"/>
  <c r="T351" i="53"/>
  <c r="G350" i="53" s="1"/>
  <c r="S351" i="53"/>
  <c r="Q351" i="53"/>
  <c r="R351" i="53"/>
  <c r="G349" i="53" s="1"/>
  <c r="T351" i="52"/>
  <c r="G350" i="52" s="1"/>
  <c r="S351" i="52"/>
  <c r="R351" i="52"/>
  <c r="Q351" i="52"/>
  <c r="R351" i="51"/>
  <c r="Q351" i="51"/>
  <c r="T351" i="50"/>
  <c r="G350" i="50" s="1"/>
  <c r="T351" i="51"/>
  <c r="G350" i="51" s="1"/>
  <c r="S351" i="50"/>
  <c r="S351" i="51"/>
  <c r="R351" i="50"/>
  <c r="Q351" i="50"/>
  <c r="T351" i="49"/>
  <c r="G350" i="49" s="1"/>
  <c r="S351" i="49"/>
  <c r="R351" i="49"/>
  <c r="Q351" i="49"/>
  <c r="T351" i="48"/>
  <c r="G350" i="48" s="1"/>
  <c r="S351" i="48"/>
  <c r="R351" i="48"/>
  <c r="Q351" i="48"/>
  <c r="T365" i="54"/>
  <c r="G364" i="54" s="1"/>
  <c r="S365" i="54"/>
  <c r="R365" i="54"/>
  <c r="Q365" i="54"/>
  <c r="T365" i="53"/>
  <c r="G364" i="53" s="1"/>
  <c r="R365" i="53"/>
  <c r="Q365" i="53"/>
  <c r="S365" i="53"/>
  <c r="T365" i="52"/>
  <c r="G364" i="52" s="1"/>
  <c r="S365" i="52"/>
  <c r="R365" i="52"/>
  <c r="Q365" i="52"/>
  <c r="T365" i="51"/>
  <c r="G364" i="51" s="1"/>
  <c r="S365" i="51"/>
  <c r="R365" i="51"/>
  <c r="Q365" i="51"/>
  <c r="T365" i="50"/>
  <c r="G364" i="50" s="1"/>
  <c r="S365" i="50"/>
  <c r="R365" i="50"/>
  <c r="Q365" i="50"/>
  <c r="T365" i="49"/>
  <c r="G364" i="49" s="1"/>
  <c r="S365" i="49"/>
  <c r="R365" i="49"/>
  <c r="S365" i="48"/>
  <c r="R365" i="48"/>
  <c r="Q365" i="48"/>
  <c r="Q365" i="49"/>
  <c r="T365" i="48"/>
  <c r="G364" i="48" s="1"/>
  <c r="Q219" i="54"/>
  <c r="R219" i="54"/>
  <c r="S219" i="54"/>
  <c r="S219" i="53"/>
  <c r="Q219" i="53"/>
  <c r="R219" i="53"/>
  <c r="S219" i="52"/>
  <c r="R219" i="52"/>
  <c r="Q219" i="52"/>
  <c r="S219" i="51"/>
  <c r="R219" i="51"/>
  <c r="Q219" i="51"/>
  <c r="Q219" i="50"/>
  <c r="R219" i="50"/>
  <c r="G217" i="50" s="1"/>
  <c r="S219" i="49"/>
  <c r="R219" i="49"/>
  <c r="G217" i="49" s="1"/>
  <c r="Q219" i="49"/>
  <c r="S219" i="50"/>
  <c r="R219" i="48"/>
  <c r="Q219" i="48"/>
  <c r="S219" i="48"/>
  <c r="S111" i="54"/>
  <c r="R111" i="54"/>
  <c r="Q111" i="54"/>
  <c r="S111" i="53"/>
  <c r="R111" i="53"/>
  <c r="Q111" i="53"/>
  <c r="S111" i="52"/>
  <c r="Q111" i="52"/>
  <c r="R111" i="51"/>
  <c r="R111" i="52"/>
  <c r="Q111" i="51"/>
  <c r="S111" i="51"/>
  <c r="R111" i="50"/>
  <c r="Q111" i="50"/>
  <c r="S111" i="49"/>
  <c r="R111" i="49"/>
  <c r="Q111" i="49"/>
  <c r="S111" i="50"/>
  <c r="S111" i="48"/>
  <c r="R111" i="48"/>
  <c r="Q111" i="48"/>
  <c r="S159" i="54"/>
  <c r="R159" i="54"/>
  <c r="Q159" i="54"/>
  <c r="S159" i="53"/>
  <c r="R159" i="53"/>
  <c r="Q159" i="53"/>
  <c r="S159" i="52"/>
  <c r="R159" i="52"/>
  <c r="Q159" i="52"/>
  <c r="Q159" i="51"/>
  <c r="R159" i="50"/>
  <c r="Q159" i="50"/>
  <c r="S159" i="51"/>
  <c r="R159" i="51"/>
  <c r="S159" i="50"/>
  <c r="S159" i="49"/>
  <c r="R159" i="49"/>
  <c r="Q159" i="49"/>
  <c r="S159" i="48"/>
  <c r="R159" i="48"/>
  <c r="Q159" i="48"/>
  <c r="S213" i="54"/>
  <c r="R213" i="54"/>
  <c r="Q213" i="54"/>
  <c r="R213" i="53"/>
  <c r="Q213" i="53"/>
  <c r="S213" i="53"/>
  <c r="S213" i="52"/>
  <c r="R213" i="52"/>
  <c r="Q213" i="52"/>
  <c r="S213" i="51"/>
  <c r="R213" i="51"/>
  <c r="Q213" i="51"/>
  <c r="S213" i="50"/>
  <c r="R213" i="50"/>
  <c r="Q213" i="50"/>
  <c r="Q213" i="49"/>
  <c r="S213" i="49"/>
  <c r="R213" i="49"/>
  <c r="S213" i="48"/>
  <c r="Q213" i="48"/>
  <c r="R213" i="48"/>
  <c r="G211" i="48" s="1"/>
  <c r="Q177" i="54"/>
  <c r="R177" i="54"/>
  <c r="S177" i="54"/>
  <c r="S177" i="53"/>
  <c r="Q177" i="53"/>
  <c r="R177" i="53"/>
  <c r="R177" i="52"/>
  <c r="Q177" i="52"/>
  <c r="S177" i="52"/>
  <c r="Q177" i="51"/>
  <c r="Q177" i="50"/>
  <c r="S177" i="50"/>
  <c r="S177" i="51"/>
  <c r="R177" i="50"/>
  <c r="R177" i="51"/>
  <c r="S177" i="49"/>
  <c r="R177" i="49"/>
  <c r="Q177" i="49"/>
  <c r="S177" i="48"/>
  <c r="R177" i="48"/>
  <c r="Q177" i="48"/>
  <c r="T418" i="54"/>
  <c r="G417" i="54" s="1"/>
  <c r="S418" i="54"/>
  <c r="Q418" i="54"/>
  <c r="R418" i="54"/>
  <c r="T418" i="53"/>
  <c r="G417" i="53" s="1"/>
  <c r="R418" i="53"/>
  <c r="Q418" i="53"/>
  <c r="S418" i="53"/>
  <c r="Q418" i="52"/>
  <c r="T418" i="52"/>
  <c r="G417" i="52" s="1"/>
  <c r="R418" i="52"/>
  <c r="T418" i="51"/>
  <c r="G417" i="51" s="1"/>
  <c r="S418" i="51"/>
  <c r="S418" i="52"/>
  <c r="R418" i="51"/>
  <c r="G416" i="51" s="1"/>
  <c r="Q418" i="51"/>
  <c r="R418" i="50"/>
  <c r="Q418" i="50"/>
  <c r="S418" i="50"/>
  <c r="S418" i="49"/>
  <c r="R418" i="49"/>
  <c r="Q418" i="49"/>
  <c r="T418" i="50"/>
  <c r="G417" i="50" s="1"/>
  <c r="T418" i="48"/>
  <c r="G417" i="48" s="1"/>
  <c r="S418" i="48"/>
  <c r="R418" i="48"/>
  <c r="Q418" i="48"/>
  <c r="T418" i="49"/>
  <c r="G417" i="49" s="1"/>
  <c r="Y499" i="53"/>
  <c r="Y527" i="51"/>
  <c r="R432" i="54"/>
  <c r="G430" i="54" s="1"/>
  <c r="S432" i="54"/>
  <c r="Q432" i="54"/>
  <c r="T432" i="54"/>
  <c r="G431" i="54" s="1"/>
  <c r="S432" i="53"/>
  <c r="R432" i="53"/>
  <c r="T432" i="53"/>
  <c r="G431" i="53" s="1"/>
  <c r="Q432" i="53"/>
  <c r="T432" i="52"/>
  <c r="G431" i="52" s="1"/>
  <c r="S432" i="52"/>
  <c r="R432" i="52"/>
  <c r="Q432" i="52"/>
  <c r="T432" i="51"/>
  <c r="G431" i="51" s="1"/>
  <c r="S432" i="51"/>
  <c r="S432" i="50"/>
  <c r="R432" i="50"/>
  <c r="Q432" i="50"/>
  <c r="Q432" i="51"/>
  <c r="R432" i="51"/>
  <c r="T432" i="50"/>
  <c r="G431" i="50" s="1"/>
  <c r="T432" i="49"/>
  <c r="G431" i="49" s="1"/>
  <c r="S432" i="49"/>
  <c r="R432" i="49"/>
  <c r="Q432" i="49"/>
  <c r="T432" i="48"/>
  <c r="G431" i="48" s="1"/>
  <c r="S432" i="48"/>
  <c r="R432" i="48"/>
  <c r="Q432" i="48"/>
  <c r="R453" i="54"/>
  <c r="Q453" i="54"/>
  <c r="T453" i="54"/>
  <c r="G452" i="54" s="1"/>
  <c r="S453" i="54"/>
  <c r="T453" i="53"/>
  <c r="G452" i="53" s="1"/>
  <c r="R453" i="53"/>
  <c r="Q453" i="53"/>
  <c r="S453" i="53"/>
  <c r="R453" i="52"/>
  <c r="G451" i="52" s="1"/>
  <c r="Q453" i="52"/>
  <c r="T453" i="52"/>
  <c r="G452" i="52" s="1"/>
  <c r="S453" i="52"/>
  <c r="T453" i="51"/>
  <c r="G452" i="51" s="1"/>
  <c r="S453" i="51"/>
  <c r="R453" i="51"/>
  <c r="T453" i="50"/>
  <c r="G452" i="50" s="1"/>
  <c r="S453" i="50"/>
  <c r="R453" i="50"/>
  <c r="Q453" i="50"/>
  <c r="Q453" i="51"/>
  <c r="R453" i="49"/>
  <c r="G451" i="49" s="1"/>
  <c r="Q453" i="49"/>
  <c r="T453" i="49"/>
  <c r="G452" i="49" s="1"/>
  <c r="Q453" i="48"/>
  <c r="S453" i="49"/>
  <c r="S453" i="48"/>
  <c r="R453" i="48"/>
  <c r="T453" i="48"/>
  <c r="G452" i="48" s="1"/>
  <c r="S297" i="54"/>
  <c r="R297" i="54"/>
  <c r="Q297" i="54"/>
  <c r="R297" i="53"/>
  <c r="G295" i="53" s="1"/>
  <c r="Q297" i="53"/>
  <c r="S297" i="53"/>
  <c r="S297" i="52"/>
  <c r="Q297" i="52"/>
  <c r="R297" i="52"/>
  <c r="S297" i="50"/>
  <c r="R297" i="50"/>
  <c r="G295" i="50" s="1"/>
  <c r="Q297" i="50"/>
  <c r="S297" i="51"/>
  <c r="R297" i="51"/>
  <c r="Q297" i="51"/>
  <c r="S297" i="49"/>
  <c r="R297" i="49"/>
  <c r="G295" i="49" s="1"/>
  <c r="Q297" i="49"/>
  <c r="R297" i="48"/>
  <c r="Q297" i="48"/>
  <c r="S297" i="48"/>
  <c r="Q309" i="54"/>
  <c r="S309" i="54"/>
  <c r="R309" i="54"/>
  <c r="R309" i="53"/>
  <c r="Q309" i="53"/>
  <c r="S309" i="53"/>
  <c r="Q309" i="52"/>
  <c r="S309" i="52"/>
  <c r="R309" i="52"/>
  <c r="S309" i="50"/>
  <c r="R309" i="50"/>
  <c r="Q309" i="50"/>
  <c r="S309" i="51"/>
  <c r="R309" i="51"/>
  <c r="G307" i="51" s="1"/>
  <c r="Q309" i="51"/>
  <c r="S309" i="49"/>
  <c r="R309" i="49"/>
  <c r="Q309" i="49"/>
  <c r="S309" i="48"/>
  <c r="R309" i="48"/>
  <c r="G307" i="48" s="1"/>
  <c r="Q309" i="48"/>
  <c r="S201" i="54"/>
  <c r="R201" i="54"/>
  <c r="Q201" i="54"/>
  <c r="S201" i="53"/>
  <c r="Q201" i="53"/>
  <c r="R201" i="53"/>
  <c r="Q201" i="52"/>
  <c r="S201" i="52"/>
  <c r="R201" i="52"/>
  <c r="S201" i="51"/>
  <c r="R201" i="51"/>
  <c r="G199" i="51" s="1"/>
  <c r="Q201" i="51"/>
  <c r="Q201" i="50"/>
  <c r="R201" i="50"/>
  <c r="S201" i="50"/>
  <c r="S201" i="49"/>
  <c r="R201" i="49"/>
  <c r="G199" i="49" s="1"/>
  <c r="Q201" i="49"/>
  <c r="S201" i="48"/>
  <c r="R201" i="48"/>
  <c r="Q201" i="48"/>
  <c r="S189" i="54"/>
  <c r="R189" i="54"/>
  <c r="G187" i="54" s="1"/>
  <c r="Q189" i="54"/>
  <c r="S189" i="53"/>
  <c r="R189" i="53"/>
  <c r="Q189" i="53"/>
  <c r="S189" i="52"/>
  <c r="R189" i="52"/>
  <c r="G187" i="52" s="1"/>
  <c r="Q189" i="52"/>
  <c r="S189" i="51"/>
  <c r="R189" i="50"/>
  <c r="Q189" i="50"/>
  <c r="R189" i="51"/>
  <c r="Q189" i="51"/>
  <c r="S189" i="50"/>
  <c r="Q189" i="49"/>
  <c r="S189" i="49"/>
  <c r="R189" i="49"/>
  <c r="S189" i="48"/>
  <c r="R189" i="48"/>
  <c r="G187" i="48" s="1"/>
  <c r="Q189" i="48"/>
  <c r="S153" i="54"/>
  <c r="R153" i="54"/>
  <c r="Q153" i="54"/>
  <c r="S153" i="53"/>
  <c r="Q153" i="53"/>
  <c r="R153" i="53"/>
  <c r="R153" i="52"/>
  <c r="Q153" i="52"/>
  <c r="S153" i="52"/>
  <c r="S153" i="51"/>
  <c r="R153" i="51"/>
  <c r="G151" i="51" s="1"/>
  <c r="Q153" i="51"/>
  <c r="Q153" i="50"/>
  <c r="S153" i="50"/>
  <c r="R153" i="50"/>
  <c r="S153" i="49"/>
  <c r="R153" i="49"/>
  <c r="G151" i="49" s="1"/>
  <c r="Q153" i="49"/>
  <c r="S153" i="48"/>
  <c r="R153" i="48"/>
  <c r="Q153" i="48"/>
  <c r="X520" i="52"/>
  <c r="Y520" i="50"/>
  <c r="J508" i="50"/>
  <c r="J515" i="48"/>
  <c r="X520" i="53"/>
  <c r="J523" i="53"/>
  <c r="J525" i="53" s="1"/>
  <c r="S255" i="54"/>
  <c r="R255" i="54"/>
  <c r="G253" i="54" s="1"/>
  <c r="Q255" i="54"/>
  <c r="S255" i="53"/>
  <c r="R255" i="53"/>
  <c r="Q255" i="53"/>
  <c r="R255" i="52"/>
  <c r="S255" i="52"/>
  <c r="Q255" i="52"/>
  <c r="S255" i="51"/>
  <c r="S255" i="50"/>
  <c r="R255" i="51"/>
  <c r="R255" i="50"/>
  <c r="Q255" i="50"/>
  <c r="Q255" i="51"/>
  <c r="R255" i="49"/>
  <c r="Q255" i="49"/>
  <c r="S255" i="49"/>
  <c r="R255" i="48"/>
  <c r="Q255" i="48"/>
  <c r="S255" i="48"/>
  <c r="R129" i="54"/>
  <c r="Q129" i="54"/>
  <c r="S129" i="54"/>
  <c r="Q129" i="53"/>
  <c r="S129" i="53"/>
  <c r="R129" i="53"/>
  <c r="S129" i="52"/>
  <c r="R129" i="52"/>
  <c r="Q129" i="52"/>
  <c r="S129" i="51"/>
  <c r="R129" i="51"/>
  <c r="G127" i="51" s="1"/>
  <c r="Q129" i="51"/>
  <c r="R129" i="50"/>
  <c r="S129" i="50"/>
  <c r="Q129" i="50"/>
  <c r="S129" i="49"/>
  <c r="R129" i="49"/>
  <c r="G127" i="49" s="1"/>
  <c r="Q129" i="49"/>
  <c r="S129" i="48"/>
  <c r="R129" i="48"/>
  <c r="Q129" i="48"/>
  <c r="Y499" i="48"/>
  <c r="X527" i="51"/>
  <c r="J530" i="51"/>
  <c r="J532" i="51" s="1"/>
  <c r="Y527" i="52"/>
  <c r="J524" i="48"/>
  <c r="J525" i="48" s="1"/>
  <c r="Q425" i="54"/>
  <c r="S425" i="54"/>
  <c r="T425" i="54"/>
  <c r="G424" i="54" s="1"/>
  <c r="R425" i="54"/>
  <c r="T425" i="53"/>
  <c r="G424" i="53" s="1"/>
  <c r="R425" i="53"/>
  <c r="Q425" i="53"/>
  <c r="S425" i="53"/>
  <c r="T425" i="52"/>
  <c r="G424" i="52" s="1"/>
  <c r="S425" i="52"/>
  <c r="R425" i="52"/>
  <c r="G423" i="52" s="1"/>
  <c r="Q425" i="52"/>
  <c r="R425" i="51"/>
  <c r="G423" i="51" s="1"/>
  <c r="Q425" i="51"/>
  <c r="T425" i="50"/>
  <c r="G424" i="50" s="1"/>
  <c r="S425" i="50"/>
  <c r="T425" i="51"/>
  <c r="G424" i="51" s="1"/>
  <c r="R425" i="50"/>
  <c r="S425" i="51"/>
  <c r="Q425" i="50"/>
  <c r="T425" i="49"/>
  <c r="G424" i="49" s="1"/>
  <c r="S425" i="49"/>
  <c r="R425" i="49"/>
  <c r="G423" i="49" s="1"/>
  <c r="Q425" i="49"/>
  <c r="T425" i="48"/>
  <c r="G424" i="48" s="1"/>
  <c r="R425" i="48"/>
  <c r="Q425" i="48"/>
  <c r="S425" i="48"/>
  <c r="Q261" i="54"/>
  <c r="S261" i="54"/>
  <c r="R261" i="54"/>
  <c r="Q261" i="53"/>
  <c r="S261" i="53"/>
  <c r="R261" i="53"/>
  <c r="Q261" i="52"/>
  <c r="S261" i="52"/>
  <c r="R261" i="52"/>
  <c r="S261" i="51"/>
  <c r="R261" i="51"/>
  <c r="G259" i="51" s="1"/>
  <c r="Q261" i="51"/>
  <c r="R261" i="50"/>
  <c r="G259" i="50" s="1"/>
  <c r="S261" i="50"/>
  <c r="Q261" i="50"/>
  <c r="S261" i="49"/>
  <c r="R261" i="49"/>
  <c r="G259" i="49" s="1"/>
  <c r="Q261" i="49"/>
  <c r="S261" i="48"/>
  <c r="R261" i="48"/>
  <c r="Q261" i="48"/>
  <c r="S231" i="54"/>
  <c r="R231" i="54"/>
  <c r="G229" i="54" s="1"/>
  <c r="Q231" i="54"/>
  <c r="R231" i="53"/>
  <c r="G229" i="53" s="1"/>
  <c r="Q231" i="53"/>
  <c r="S231" i="53"/>
  <c r="S231" i="52"/>
  <c r="R231" i="52"/>
  <c r="G229" i="52" s="1"/>
  <c r="Q231" i="52"/>
  <c r="S231" i="51"/>
  <c r="R231" i="51"/>
  <c r="Q231" i="51"/>
  <c r="S231" i="50"/>
  <c r="R231" i="50"/>
  <c r="G229" i="50" s="1"/>
  <c r="Q231" i="50"/>
  <c r="Q231" i="49"/>
  <c r="S231" i="49"/>
  <c r="R231" i="48"/>
  <c r="Q231" i="48"/>
  <c r="S231" i="48"/>
  <c r="R231" i="49"/>
  <c r="S291" i="54"/>
  <c r="R291" i="54"/>
  <c r="Q291" i="54"/>
  <c r="S291" i="53"/>
  <c r="R291" i="53"/>
  <c r="G289" i="53" s="1"/>
  <c r="Q291" i="53"/>
  <c r="S291" i="52"/>
  <c r="R291" i="52"/>
  <c r="Q291" i="52"/>
  <c r="S291" i="50"/>
  <c r="R291" i="50"/>
  <c r="G289" i="50" s="1"/>
  <c r="S291" i="51"/>
  <c r="Q291" i="50"/>
  <c r="R291" i="51"/>
  <c r="G289" i="51" s="1"/>
  <c r="Q291" i="51"/>
  <c r="S291" i="49"/>
  <c r="R291" i="49"/>
  <c r="G289" i="49" s="1"/>
  <c r="Q291" i="49"/>
  <c r="S291" i="48"/>
  <c r="R291" i="48"/>
  <c r="Q291" i="48"/>
  <c r="S141" i="54"/>
  <c r="R141" i="54"/>
  <c r="G139" i="54" s="1"/>
  <c r="Q141" i="54"/>
  <c r="S141" i="53"/>
  <c r="R141" i="53"/>
  <c r="Q141" i="53"/>
  <c r="S141" i="52"/>
  <c r="R141" i="52"/>
  <c r="G139" i="52" s="1"/>
  <c r="Q141" i="52"/>
  <c r="Q141" i="50"/>
  <c r="S141" i="51"/>
  <c r="S141" i="50"/>
  <c r="R141" i="51"/>
  <c r="R141" i="50"/>
  <c r="S141" i="49"/>
  <c r="R141" i="49"/>
  <c r="G139" i="49" s="1"/>
  <c r="Q141" i="49"/>
  <c r="Q141" i="51"/>
  <c r="S141" i="48"/>
  <c r="R141" i="48"/>
  <c r="G139" i="48" s="1"/>
  <c r="Q141" i="48"/>
  <c r="R165" i="54"/>
  <c r="Q165" i="54"/>
  <c r="Q165" i="53"/>
  <c r="R165" i="53"/>
  <c r="S165" i="54"/>
  <c r="S165" i="52"/>
  <c r="R165" i="52"/>
  <c r="G163" i="52" s="1"/>
  <c r="Q165" i="52"/>
  <c r="S165" i="53"/>
  <c r="S165" i="51"/>
  <c r="R165" i="51"/>
  <c r="G163" i="51" s="1"/>
  <c r="Q165" i="51"/>
  <c r="S165" i="50"/>
  <c r="R165" i="50"/>
  <c r="Q165" i="50"/>
  <c r="S165" i="49"/>
  <c r="R165" i="49"/>
  <c r="G163" i="49" s="1"/>
  <c r="Q165" i="49"/>
  <c r="R165" i="48"/>
  <c r="Q165" i="48"/>
  <c r="S165" i="48"/>
  <c r="Y513" i="52"/>
  <c r="J515" i="51"/>
  <c r="Y513" i="49"/>
  <c r="Y520" i="49"/>
  <c r="J515" i="49"/>
  <c r="J501" i="48"/>
  <c r="J522" i="48"/>
  <c r="J519" i="25"/>
  <c r="J512" i="25"/>
  <c r="J526" i="25"/>
  <c r="J505" i="25"/>
  <c r="J533" i="25"/>
  <c r="E445" i="1"/>
  <c r="E446" i="1" s="1"/>
  <c r="E211" i="1"/>
  <c r="E212" i="1" s="1"/>
  <c r="E301" i="1"/>
  <c r="E302" i="1" s="1"/>
  <c r="E259" i="1"/>
  <c r="E260" i="1" s="1"/>
  <c r="E438" i="1"/>
  <c r="E127" i="1"/>
  <c r="E128" i="1" s="1"/>
  <c r="E235" i="1"/>
  <c r="E236" i="1" s="1"/>
  <c r="E424" i="1"/>
  <c r="E289" i="1"/>
  <c r="E290" i="1" s="1"/>
  <c r="E431" i="1"/>
  <c r="E229" i="1"/>
  <c r="E230" i="1" s="1"/>
  <c r="F292" i="1"/>
  <c r="L418" i="1"/>
  <c r="E139" i="1"/>
  <c r="E140" i="1" s="1"/>
  <c r="E199" i="1"/>
  <c r="E200" i="1" s="1"/>
  <c r="E307" i="1"/>
  <c r="E308" i="1" s="1"/>
  <c r="E343" i="1"/>
  <c r="E371" i="1"/>
  <c r="E103" i="1"/>
  <c r="E104" i="1" s="1"/>
  <c r="F112" i="1"/>
  <c r="F220" i="1"/>
  <c r="G166" i="1"/>
  <c r="E187" i="1"/>
  <c r="E188" i="1" s="1"/>
  <c r="E459" i="1"/>
  <c r="E271" i="1"/>
  <c r="E272" i="1" s="1"/>
  <c r="E452" i="1"/>
  <c r="F202" i="1"/>
  <c r="L297" i="1"/>
  <c r="L279" i="1"/>
  <c r="L261" i="1"/>
  <c r="L183" i="1"/>
  <c r="L207" i="1"/>
  <c r="L195" i="1"/>
  <c r="L159" i="1"/>
  <c r="L87" i="1"/>
  <c r="L147" i="1"/>
  <c r="L135" i="1"/>
  <c r="L117" i="1"/>
  <c r="L243" i="1"/>
  <c r="L231" i="1"/>
  <c r="L291" i="1"/>
  <c r="L285" i="1"/>
  <c r="L303" i="1"/>
  <c r="L267" i="1"/>
  <c r="L249" i="1"/>
  <c r="L225" i="1"/>
  <c r="L213" i="1"/>
  <c r="L219" i="1"/>
  <c r="L237" i="1"/>
  <c r="L141" i="1"/>
  <c r="L123" i="1"/>
  <c r="L105" i="1"/>
  <c r="L165" i="1"/>
  <c r="L93" i="1"/>
  <c r="L99" i="1"/>
  <c r="L129" i="1"/>
  <c r="L111" i="1"/>
  <c r="L309" i="1"/>
  <c r="L255" i="1"/>
  <c r="L189" i="1"/>
  <c r="L171" i="1"/>
  <c r="L273" i="1"/>
  <c r="L177" i="1"/>
  <c r="L153" i="1"/>
  <c r="L201" i="1"/>
  <c r="L358" i="1"/>
  <c r="J345" i="1"/>
  <c r="L351" i="1"/>
  <c r="L386" i="1"/>
  <c r="L365" i="1"/>
  <c r="L344" i="1"/>
  <c r="L372" i="1"/>
  <c r="L379" i="1"/>
  <c r="L432" i="1"/>
  <c r="L425" i="1"/>
  <c r="L446" i="1"/>
  <c r="L439" i="1"/>
  <c r="L453" i="1"/>
  <c r="L460" i="1"/>
  <c r="I462" i="1"/>
  <c r="I455" i="1"/>
  <c r="H462" i="1"/>
  <c r="G462" i="1"/>
  <c r="F462" i="1"/>
  <c r="H455" i="1"/>
  <c r="F455" i="1"/>
  <c r="G448" i="1"/>
  <c r="F448" i="1"/>
  <c r="I448" i="1"/>
  <c r="H448" i="1"/>
  <c r="G441" i="1"/>
  <c r="F441" i="1"/>
  <c r="G434" i="1"/>
  <c r="F434" i="1"/>
  <c r="G427" i="1"/>
  <c r="H427" i="1"/>
  <c r="I427" i="1"/>
  <c r="F420" i="1"/>
  <c r="J417" i="1"/>
  <c r="V415" i="1"/>
  <c r="G420" i="1"/>
  <c r="J385" i="1"/>
  <c r="V383" i="1"/>
  <c r="F388" i="1"/>
  <c r="H381" i="1"/>
  <c r="G381" i="1"/>
  <c r="F381" i="1"/>
  <c r="J378" i="1"/>
  <c r="V376" i="1"/>
  <c r="I381" i="1"/>
  <c r="H374" i="1"/>
  <c r="J364" i="1"/>
  <c r="V362" i="1"/>
  <c r="H367" i="1"/>
  <c r="F367" i="1"/>
  <c r="H360" i="1"/>
  <c r="F360" i="1"/>
  <c r="J357" i="1"/>
  <c r="V355" i="1"/>
  <c r="G360" i="1"/>
  <c r="I360" i="1"/>
  <c r="G353" i="1"/>
  <c r="J350" i="1"/>
  <c r="V348" i="1"/>
  <c r="H353" i="1"/>
  <c r="I346" i="1"/>
  <c r="H346" i="1"/>
  <c r="I310" i="1"/>
  <c r="F346" i="1"/>
  <c r="G310" i="1"/>
  <c r="I304" i="1"/>
  <c r="H310" i="1"/>
  <c r="H256" i="1"/>
  <c r="G298" i="1"/>
  <c r="J295" i="1"/>
  <c r="I286" i="1"/>
  <c r="H298" i="1"/>
  <c r="I292" i="1"/>
  <c r="F298" i="1"/>
  <c r="G292" i="1"/>
  <c r="G286" i="1"/>
  <c r="J283" i="1"/>
  <c r="G280" i="1"/>
  <c r="J277" i="1"/>
  <c r="U276" i="1"/>
  <c r="F238" i="1"/>
  <c r="I268" i="1"/>
  <c r="I274" i="1"/>
  <c r="H268" i="1"/>
  <c r="G268" i="1"/>
  <c r="J265" i="1"/>
  <c r="U264" i="1"/>
  <c r="G262" i="1"/>
  <c r="I250" i="1"/>
  <c r="H262" i="1"/>
  <c r="G256" i="1"/>
  <c r="F256" i="1"/>
  <c r="J253" i="1"/>
  <c r="U252" i="1"/>
  <c r="J247" i="1"/>
  <c r="H250" i="1"/>
  <c r="G244" i="1"/>
  <c r="J241" i="1"/>
  <c r="F232" i="1"/>
  <c r="G226" i="1"/>
  <c r="J223" i="1"/>
  <c r="H220" i="1"/>
  <c r="G220" i="1"/>
  <c r="I220" i="1"/>
  <c r="J217" i="1"/>
  <c r="G214" i="1"/>
  <c r="J205" i="1"/>
  <c r="U204" i="1"/>
  <c r="F190" i="1"/>
  <c r="I172" i="1"/>
  <c r="I190" i="1"/>
  <c r="G202" i="1"/>
  <c r="F196" i="1"/>
  <c r="J193" i="1"/>
  <c r="H190" i="1"/>
  <c r="J181" i="1"/>
  <c r="I184" i="1"/>
  <c r="G184" i="1"/>
  <c r="H184" i="1"/>
  <c r="I178" i="1"/>
  <c r="H178" i="1"/>
  <c r="G178" i="1"/>
  <c r="J175" i="1"/>
  <c r="U174" i="1"/>
  <c r="H172" i="1"/>
  <c r="J169" i="1"/>
  <c r="U168" i="1"/>
  <c r="J163" i="1"/>
  <c r="F166" i="1"/>
  <c r="J157" i="1"/>
  <c r="U156" i="1"/>
  <c r="F160" i="1"/>
  <c r="G154" i="1"/>
  <c r="F154" i="1"/>
  <c r="E154" i="1"/>
  <c r="J151" i="1"/>
  <c r="H148" i="1"/>
  <c r="G148" i="1"/>
  <c r="F148" i="1"/>
  <c r="U144" i="1"/>
  <c r="J145" i="1"/>
  <c r="I130" i="1"/>
  <c r="H136" i="1"/>
  <c r="F136" i="1"/>
  <c r="J133" i="1"/>
  <c r="U132" i="1"/>
  <c r="J121" i="1"/>
  <c r="U120" i="1"/>
  <c r="G124" i="1"/>
  <c r="I112" i="1"/>
  <c r="J115" i="1"/>
  <c r="G112" i="1"/>
  <c r="J109" i="1"/>
  <c r="H106" i="1"/>
  <c r="G106" i="1"/>
  <c r="I100" i="1"/>
  <c r="I106" i="1"/>
  <c r="G100" i="1"/>
  <c r="J97" i="1"/>
  <c r="U96" i="1"/>
  <c r="I88" i="1"/>
  <c r="J91" i="1"/>
  <c r="I94" i="1"/>
  <c r="H94" i="1"/>
  <c r="G94" i="1"/>
  <c r="G88" i="1"/>
  <c r="J85" i="1"/>
  <c r="U84" i="1"/>
  <c r="G139" i="53" l="1"/>
  <c r="G289" i="54"/>
  <c r="G229" i="51"/>
  <c r="G259" i="48"/>
  <c r="G151" i="54"/>
  <c r="G187" i="50"/>
  <c r="G199" i="48"/>
  <c r="G307" i="49"/>
  <c r="G295" i="51"/>
  <c r="G298" i="51" s="1"/>
  <c r="G295" i="54"/>
  <c r="G298" i="54" s="1"/>
  <c r="G451" i="50"/>
  <c r="G455" i="50" s="1"/>
  <c r="G451" i="53"/>
  <c r="G416" i="54"/>
  <c r="G109" i="49"/>
  <c r="G271" i="51"/>
  <c r="G271" i="54"/>
  <c r="G193" i="52"/>
  <c r="G115" i="49"/>
  <c r="G115" i="53"/>
  <c r="G235" i="50"/>
  <c r="G235" i="54"/>
  <c r="G384" i="50"/>
  <c r="G386" i="50" s="1"/>
  <c r="G387" i="50" s="1"/>
  <c r="G444" i="52"/>
  <c r="G446" i="52" s="1"/>
  <c r="G447" i="52" s="1"/>
  <c r="G265" i="51"/>
  <c r="G205" i="48"/>
  <c r="G205" i="52"/>
  <c r="G208" i="52" s="1"/>
  <c r="G342" i="49"/>
  <c r="G342" i="52"/>
  <c r="G370" i="49"/>
  <c r="G370" i="51"/>
  <c r="G103" i="49"/>
  <c r="G301" i="50"/>
  <c r="G97" i="52"/>
  <c r="G145" i="53"/>
  <c r="G146" i="53" s="1"/>
  <c r="G147" i="53" s="1"/>
  <c r="G377" i="53"/>
  <c r="G379" i="53" s="1"/>
  <c r="G380" i="53" s="1"/>
  <c r="G229" i="63"/>
  <c r="G187" i="63"/>
  <c r="G277" i="63"/>
  <c r="G280" i="63" s="1"/>
  <c r="G289" i="63"/>
  <c r="F230" i="54"/>
  <c r="F231" i="54" s="1"/>
  <c r="G356" i="52"/>
  <c r="G133" i="53"/>
  <c r="G458" i="52"/>
  <c r="G169" i="49"/>
  <c r="F101" i="49"/>
  <c r="F125" i="49"/>
  <c r="F167" i="54"/>
  <c r="F86" i="63"/>
  <c r="F87" i="63" s="1"/>
  <c r="F89" i="63" s="1"/>
  <c r="F455" i="50"/>
  <c r="F456" i="50" s="1"/>
  <c r="F245" i="54"/>
  <c r="G175" i="54"/>
  <c r="G217" i="54"/>
  <c r="F375" i="52"/>
  <c r="F203" i="53"/>
  <c r="F89" i="51"/>
  <c r="F130" i="50"/>
  <c r="F257" i="54"/>
  <c r="F107" i="49"/>
  <c r="F167" i="52"/>
  <c r="F113" i="49"/>
  <c r="F143" i="52"/>
  <c r="F191" i="48"/>
  <c r="F185" i="52"/>
  <c r="F287" i="48"/>
  <c r="F185" i="48"/>
  <c r="F284" i="52"/>
  <c r="F285" i="52" s="1"/>
  <c r="F287" i="52" s="1"/>
  <c r="F257" i="52"/>
  <c r="G127" i="54"/>
  <c r="G356" i="49"/>
  <c r="G451" i="48"/>
  <c r="G430" i="51"/>
  <c r="G432" i="51" s="1"/>
  <c r="G433" i="51" s="1"/>
  <c r="G435" i="51" s="1"/>
  <c r="G109" i="50"/>
  <c r="G384" i="54"/>
  <c r="G169" i="50"/>
  <c r="G170" i="50" s="1"/>
  <c r="G171" i="50" s="1"/>
  <c r="G277" i="51"/>
  <c r="J504" i="52"/>
  <c r="G247" i="54"/>
  <c r="G139" i="50"/>
  <c r="G451" i="51"/>
  <c r="G139" i="51"/>
  <c r="G253" i="48"/>
  <c r="G211" i="49"/>
  <c r="G212" i="49" s="1"/>
  <c r="G213" i="49" s="1"/>
  <c r="G193" i="53"/>
  <c r="G196" i="53" s="1"/>
  <c r="G115" i="50"/>
  <c r="G384" i="51"/>
  <c r="G356" i="53"/>
  <c r="G358" i="53" s="1"/>
  <c r="G359" i="53" s="1"/>
  <c r="G361" i="53" s="1"/>
  <c r="G283" i="50"/>
  <c r="G247" i="51"/>
  <c r="G205" i="53"/>
  <c r="G181" i="50"/>
  <c r="G301" i="49"/>
  <c r="G85" i="53"/>
  <c r="G97" i="50"/>
  <c r="G458" i="53"/>
  <c r="G462" i="53" s="1"/>
  <c r="G241" i="49"/>
  <c r="G242" i="49" s="1"/>
  <c r="G243" i="49" s="1"/>
  <c r="G241" i="53"/>
  <c r="F124" i="50"/>
  <c r="F203" i="49"/>
  <c r="F146" i="51"/>
  <c r="F147" i="51" s="1"/>
  <c r="F200" i="54"/>
  <c r="F201" i="54" s="1"/>
  <c r="F176" i="50"/>
  <c r="F177" i="50" s="1"/>
  <c r="G163" i="48"/>
  <c r="G307" i="53"/>
  <c r="F382" i="52"/>
  <c r="F284" i="50"/>
  <c r="F285" i="50" s="1"/>
  <c r="F287" i="50" s="1"/>
  <c r="G199" i="50"/>
  <c r="G202" i="50" s="1"/>
  <c r="G133" i="52"/>
  <c r="G136" i="52" s="1"/>
  <c r="G121" i="63"/>
  <c r="F173" i="53"/>
  <c r="F137" i="51"/>
  <c r="F293" i="50"/>
  <c r="F149" i="50"/>
  <c r="F233" i="48"/>
  <c r="F113" i="53"/>
  <c r="F185" i="54"/>
  <c r="F269" i="48"/>
  <c r="F311" i="52"/>
  <c r="F152" i="51"/>
  <c r="F153" i="51" s="1"/>
  <c r="F155" i="51" s="1"/>
  <c r="F215" i="48"/>
  <c r="F245" i="51"/>
  <c r="F131" i="53"/>
  <c r="G416" i="50"/>
  <c r="F215" i="51"/>
  <c r="G253" i="49"/>
  <c r="G151" i="52"/>
  <c r="G295" i="48"/>
  <c r="G349" i="54"/>
  <c r="G133" i="51"/>
  <c r="G370" i="50"/>
  <c r="F242" i="50"/>
  <c r="F243" i="50" s="1"/>
  <c r="F245" i="50" s="1"/>
  <c r="G223" i="50"/>
  <c r="G226" i="50" s="1"/>
  <c r="G458" i="54"/>
  <c r="F203" i="50"/>
  <c r="F167" i="51"/>
  <c r="F274" i="49"/>
  <c r="F125" i="52"/>
  <c r="F302" i="53"/>
  <c r="F303" i="53" s="1"/>
  <c r="F305" i="53" s="1"/>
  <c r="F118" i="48"/>
  <c r="F250" i="50"/>
  <c r="F310" i="48"/>
  <c r="F298" i="49"/>
  <c r="F254" i="48"/>
  <c r="F255" i="48" s="1"/>
  <c r="F257" i="48" s="1"/>
  <c r="G235" i="49"/>
  <c r="G236" i="49" s="1"/>
  <c r="G237" i="49" s="1"/>
  <c r="G235" i="53"/>
  <c r="G356" i="54"/>
  <c r="G444" i="51"/>
  <c r="G446" i="51" s="1"/>
  <c r="G447" i="51" s="1"/>
  <c r="G444" i="54"/>
  <c r="G247" i="49"/>
  <c r="G265" i="50"/>
  <c r="G265" i="54"/>
  <c r="G85" i="50"/>
  <c r="F110" i="63"/>
  <c r="F111" i="63" s="1"/>
  <c r="F113" i="63" s="1"/>
  <c r="G260" i="48"/>
  <c r="G261" i="48" s="1"/>
  <c r="G262" i="48"/>
  <c r="G296" i="51"/>
  <c r="G297" i="51" s="1"/>
  <c r="G236" i="50"/>
  <c r="G237" i="50" s="1"/>
  <c r="G238" i="50"/>
  <c r="G372" i="49"/>
  <c r="G373" i="49" s="1"/>
  <c r="G374" i="49"/>
  <c r="G441" i="50"/>
  <c r="G439" i="50"/>
  <c r="G440" i="50" s="1"/>
  <c r="G442" i="50" s="1"/>
  <c r="G286" i="63"/>
  <c r="G284" i="63"/>
  <c r="G285" i="63" s="1"/>
  <c r="G287" i="63" s="1"/>
  <c r="F218" i="53"/>
  <c r="F219" i="53" s="1"/>
  <c r="F220" i="53"/>
  <c r="F360" i="49"/>
  <c r="F358" i="49"/>
  <c r="F359" i="49" s="1"/>
  <c r="G164" i="52"/>
  <c r="G165" i="52" s="1"/>
  <c r="G166" i="52"/>
  <c r="G427" i="52"/>
  <c r="G425" i="52"/>
  <c r="G426" i="52" s="1"/>
  <c r="G428" i="52" s="1"/>
  <c r="G310" i="53"/>
  <c r="G308" i="53"/>
  <c r="G309" i="53" s="1"/>
  <c r="G311" i="53" s="1"/>
  <c r="F274" i="48"/>
  <c r="F272" i="48"/>
  <c r="F273" i="48" s="1"/>
  <c r="F275" i="48" s="1"/>
  <c r="F160" i="50"/>
  <c r="F158" i="50"/>
  <c r="F159" i="50" s="1"/>
  <c r="F250" i="48"/>
  <c r="F248" i="48"/>
  <c r="F249" i="48" s="1"/>
  <c r="F453" i="53"/>
  <c r="F454" i="53" s="1"/>
  <c r="F455" i="53"/>
  <c r="F456" i="53" s="1"/>
  <c r="F238" i="51"/>
  <c r="F236" i="51"/>
  <c r="F237" i="51" s="1"/>
  <c r="F239" i="51" s="1"/>
  <c r="F310" i="63"/>
  <c r="F308" i="63"/>
  <c r="F309" i="63" s="1"/>
  <c r="F311" i="63" s="1"/>
  <c r="F453" i="51"/>
  <c r="F454" i="51" s="1"/>
  <c r="F455" i="51"/>
  <c r="F280" i="54"/>
  <c r="F278" i="54"/>
  <c r="F279" i="54" s="1"/>
  <c r="F89" i="53"/>
  <c r="F441" i="54"/>
  <c r="F439" i="54"/>
  <c r="F440" i="54" s="1"/>
  <c r="F248" i="54"/>
  <c r="F249" i="54" s="1"/>
  <c r="F250" i="54"/>
  <c r="F131" i="49"/>
  <c r="G229" i="49"/>
  <c r="G259" i="53"/>
  <c r="G199" i="53"/>
  <c r="G307" i="54"/>
  <c r="G416" i="48"/>
  <c r="G211" i="52"/>
  <c r="G157" i="49"/>
  <c r="G157" i="53"/>
  <c r="G109" i="54"/>
  <c r="G217" i="51"/>
  <c r="G363" i="51"/>
  <c r="G363" i="54"/>
  <c r="G349" i="50"/>
  <c r="G283" i="49"/>
  <c r="G283" i="53"/>
  <c r="G247" i="50"/>
  <c r="G133" i="50"/>
  <c r="G121" i="48"/>
  <c r="G121" i="52"/>
  <c r="G181" i="49"/>
  <c r="G181" i="53"/>
  <c r="G103" i="54"/>
  <c r="G301" i="51"/>
  <c r="G85" i="48"/>
  <c r="G85" i="52"/>
  <c r="G97" i="49"/>
  <c r="G377" i="50"/>
  <c r="G241" i="48"/>
  <c r="G241" i="52"/>
  <c r="G91" i="49"/>
  <c r="G91" i="53"/>
  <c r="G169" i="54"/>
  <c r="G437" i="54"/>
  <c r="G145" i="63"/>
  <c r="G247" i="63"/>
  <c r="G181" i="63"/>
  <c r="F351" i="48"/>
  <c r="F352" i="48" s="1"/>
  <c r="F353" i="48"/>
  <c r="F125" i="53"/>
  <c r="F194" i="53"/>
  <c r="F195" i="53" s="1"/>
  <c r="F196" i="53"/>
  <c r="F197" i="53" s="1"/>
  <c r="F421" i="49"/>
  <c r="F224" i="52"/>
  <c r="F225" i="52" s="1"/>
  <c r="F226" i="52"/>
  <c r="F286" i="51"/>
  <c r="F284" i="51"/>
  <c r="F285" i="51" s="1"/>
  <c r="F251" i="49"/>
  <c r="F381" i="53"/>
  <c r="F379" i="53"/>
  <c r="F380" i="53" s="1"/>
  <c r="F166" i="49"/>
  <c r="F164" i="49"/>
  <c r="F165" i="49" s="1"/>
  <c r="F298" i="51"/>
  <c r="F296" i="51"/>
  <c r="F297" i="51" s="1"/>
  <c r="F299" i="51" s="1"/>
  <c r="F179" i="49"/>
  <c r="F142" i="63"/>
  <c r="F140" i="63"/>
  <c r="F141" i="63" s="1"/>
  <c r="F89" i="54"/>
  <c r="F119" i="49"/>
  <c r="F233" i="54"/>
  <c r="F298" i="52"/>
  <c r="F296" i="52"/>
  <c r="F297" i="52" s="1"/>
  <c r="F101" i="54"/>
  <c r="F280" i="52"/>
  <c r="F278" i="52"/>
  <c r="F279" i="52" s="1"/>
  <c r="F281" i="52" s="1"/>
  <c r="F346" i="52"/>
  <c r="F344" i="52"/>
  <c r="F345" i="52" s="1"/>
  <c r="F94" i="49"/>
  <c r="F92" i="49"/>
  <c r="F93" i="49" s="1"/>
  <c r="F388" i="53"/>
  <c r="F386" i="53"/>
  <c r="F387" i="53" s="1"/>
  <c r="F286" i="49"/>
  <c r="F284" i="49"/>
  <c r="F285" i="49" s="1"/>
  <c r="F287" i="49" s="1"/>
  <c r="F360" i="53"/>
  <c r="F358" i="53"/>
  <c r="F359" i="53" s="1"/>
  <c r="F361" i="53" s="1"/>
  <c r="F208" i="52"/>
  <c r="F206" i="52"/>
  <c r="F207" i="52" s="1"/>
  <c r="F311" i="51"/>
  <c r="F344" i="51"/>
  <c r="F345" i="51" s="1"/>
  <c r="F346" i="51"/>
  <c r="F137" i="49"/>
  <c r="F173" i="54"/>
  <c r="F88" i="48"/>
  <c r="F86" i="48"/>
  <c r="F87" i="48" s="1"/>
  <c r="F263" i="52"/>
  <c r="F353" i="49"/>
  <c r="F351" i="49"/>
  <c r="F352" i="49" s="1"/>
  <c r="F354" i="49" s="1"/>
  <c r="F256" i="53"/>
  <c r="F254" i="53"/>
  <c r="F255" i="53" s="1"/>
  <c r="F257" i="53" s="1"/>
  <c r="G188" i="50"/>
  <c r="G189" i="50" s="1"/>
  <c r="G190" i="50"/>
  <c r="G353" i="53"/>
  <c r="G351" i="53"/>
  <c r="G352" i="53" s="1"/>
  <c r="G148" i="54"/>
  <c r="G146" i="54"/>
  <c r="G147" i="54" s="1"/>
  <c r="G149" i="54" s="1"/>
  <c r="G109" i="63"/>
  <c r="F190" i="54"/>
  <c r="F188" i="54"/>
  <c r="F189" i="54" s="1"/>
  <c r="F220" i="49"/>
  <c r="F218" i="49"/>
  <c r="F219" i="49" s="1"/>
  <c r="G455" i="48"/>
  <c r="G453" i="48"/>
  <c r="G454" i="48" s="1"/>
  <c r="G272" i="50"/>
  <c r="G273" i="50" s="1"/>
  <c r="G274" i="50"/>
  <c r="G224" i="48"/>
  <c r="G225" i="48" s="1"/>
  <c r="G227" i="48" s="1"/>
  <c r="G226" i="48"/>
  <c r="G236" i="51"/>
  <c r="G237" i="51" s="1"/>
  <c r="G239" i="51" s="1"/>
  <c r="G238" i="51"/>
  <c r="G386" i="54"/>
  <c r="G387" i="54" s="1"/>
  <c r="G388" i="54"/>
  <c r="G268" i="48"/>
  <c r="G266" i="48"/>
  <c r="G267" i="48" s="1"/>
  <c r="G266" i="52"/>
  <c r="G267" i="52" s="1"/>
  <c r="G268" i="52"/>
  <c r="G208" i="49"/>
  <c r="G206" i="49"/>
  <c r="G207" i="49" s="1"/>
  <c r="G134" i="54"/>
  <c r="G135" i="54" s="1"/>
  <c r="G137" i="54" s="1"/>
  <c r="G136" i="54"/>
  <c r="G342" i="50"/>
  <c r="G97" i="53"/>
  <c r="G146" i="50"/>
  <c r="G147" i="50" s="1"/>
  <c r="G148" i="50"/>
  <c r="G458" i="49"/>
  <c r="G172" i="50"/>
  <c r="G280" i="51"/>
  <c r="G278" i="51"/>
  <c r="G279" i="51" s="1"/>
  <c r="G441" i="48"/>
  <c r="G439" i="48"/>
  <c r="G440" i="48" s="1"/>
  <c r="G274" i="63"/>
  <c r="G272" i="63"/>
  <c r="G273" i="63" s="1"/>
  <c r="G275" i="63" s="1"/>
  <c r="G208" i="63"/>
  <c r="G206" i="63"/>
  <c r="G207" i="63" s="1"/>
  <c r="G209" i="63" s="1"/>
  <c r="G94" i="63"/>
  <c r="G92" i="63"/>
  <c r="G93" i="63" s="1"/>
  <c r="G95" i="63" s="1"/>
  <c r="F92" i="50"/>
  <c r="F93" i="50" s="1"/>
  <c r="F94" i="50"/>
  <c r="F95" i="50" s="1"/>
  <c r="F280" i="63"/>
  <c r="F278" i="63"/>
  <c r="F279" i="63" s="1"/>
  <c r="F196" i="49"/>
  <c r="F194" i="49"/>
  <c r="F195" i="49" s="1"/>
  <c r="F308" i="50"/>
  <c r="F309" i="50" s="1"/>
  <c r="F310" i="50"/>
  <c r="F226" i="49"/>
  <c r="F224" i="49"/>
  <c r="F225" i="49" s="1"/>
  <c r="F290" i="53"/>
  <c r="F291" i="53" s="1"/>
  <c r="F292" i="53"/>
  <c r="F425" i="48"/>
  <c r="F426" i="48" s="1"/>
  <c r="F427" i="48"/>
  <c r="F428" i="48" s="1"/>
  <c r="F170" i="52"/>
  <c r="F171" i="52" s="1"/>
  <c r="F172" i="52"/>
  <c r="F367" i="53"/>
  <c r="F365" i="53"/>
  <c r="F366" i="53" s="1"/>
  <c r="F290" i="51"/>
  <c r="F291" i="51" s="1"/>
  <c r="F292" i="51"/>
  <c r="F166" i="63"/>
  <c r="F164" i="63"/>
  <c r="F165" i="63" s="1"/>
  <c r="F167" i="63" s="1"/>
  <c r="F179" i="51"/>
  <c r="V175" i="51" s="1"/>
  <c r="F281" i="53"/>
  <c r="F298" i="53"/>
  <c r="F296" i="53"/>
  <c r="F297" i="53" s="1"/>
  <c r="F299" i="53" s="1"/>
  <c r="F346" i="49"/>
  <c r="F344" i="49"/>
  <c r="F345" i="49" s="1"/>
  <c r="F104" i="50"/>
  <c r="F105" i="50" s="1"/>
  <c r="F106" i="50"/>
  <c r="F386" i="51"/>
  <c r="F387" i="51" s="1"/>
  <c r="F388" i="51"/>
  <c r="F389" i="51" s="1"/>
  <c r="F304" i="51"/>
  <c r="F302" i="51"/>
  <c r="F303" i="51" s="1"/>
  <c r="F305" i="51" s="1"/>
  <c r="F269" i="51"/>
  <c r="F441" i="52"/>
  <c r="F439" i="52"/>
  <c r="F440" i="52" s="1"/>
  <c r="F434" i="54"/>
  <c r="F432" i="54"/>
  <c r="F433" i="54" s="1"/>
  <c r="F435" i="54" s="1"/>
  <c r="F365" i="52"/>
  <c r="F366" i="52" s="1"/>
  <c r="F367" i="52"/>
  <c r="F448" i="52"/>
  <c r="F446" i="52"/>
  <c r="F447" i="52" s="1"/>
  <c r="F155" i="54"/>
  <c r="F94" i="51"/>
  <c r="F92" i="51"/>
  <c r="F93" i="51" s="1"/>
  <c r="F95" i="51" s="1"/>
  <c r="F278" i="49"/>
  <c r="F279" i="49" s="1"/>
  <c r="F280" i="49"/>
  <c r="F281" i="49" s="1"/>
  <c r="G230" i="51"/>
  <c r="G231" i="51" s="1"/>
  <c r="G232" i="51"/>
  <c r="G233" i="51" s="1"/>
  <c r="G308" i="49"/>
  <c r="G309" i="49" s="1"/>
  <c r="G310" i="49"/>
  <c r="G455" i="53"/>
  <c r="G453" i="53"/>
  <c r="G454" i="53" s="1"/>
  <c r="G274" i="51"/>
  <c r="G272" i="51"/>
  <c r="G273" i="51" s="1"/>
  <c r="G275" i="51" s="1"/>
  <c r="G266" i="51"/>
  <c r="G267" i="51" s="1"/>
  <c r="G268" i="51"/>
  <c r="G269" i="51" s="1"/>
  <c r="G344" i="52"/>
  <c r="G345" i="52" s="1"/>
  <c r="G346" i="52"/>
  <c r="G372" i="51"/>
  <c r="G373" i="51" s="1"/>
  <c r="G374" i="51"/>
  <c r="G280" i="50"/>
  <c r="G278" i="50"/>
  <c r="G279" i="50" s="1"/>
  <c r="G281" i="50" s="1"/>
  <c r="G298" i="63"/>
  <c r="G296" i="63"/>
  <c r="G297" i="63" s="1"/>
  <c r="G299" i="63" s="1"/>
  <c r="F292" i="48"/>
  <c r="F290" i="48"/>
  <c r="F291" i="48" s="1"/>
  <c r="F293" i="48" s="1"/>
  <c r="G418" i="51"/>
  <c r="G419" i="51" s="1"/>
  <c r="G420" i="51"/>
  <c r="G448" i="49"/>
  <c r="G446" i="49"/>
  <c r="G447" i="49" s="1"/>
  <c r="G128" i="51"/>
  <c r="G129" i="51" s="1"/>
  <c r="G130" i="51"/>
  <c r="G308" i="51"/>
  <c r="G309" i="51" s="1"/>
  <c r="G310" i="51"/>
  <c r="G116" i="54"/>
  <c r="G117" i="54" s="1"/>
  <c r="G118" i="54"/>
  <c r="G163" i="53"/>
  <c r="G253" i="52"/>
  <c r="G430" i="53"/>
  <c r="G363" i="48"/>
  <c r="G460" i="53"/>
  <c r="G461" i="53" s="1"/>
  <c r="G242" i="53"/>
  <c r="G243" i="53" s="1"/>
  <c r="G244" i="53"/>
  <c r="G437" i="51"/>
  <c r="G133" i="63"/>
  <c r="G202" i="63"/>
  <c r="G200" i="63"/>
  <c r="G201" i="63" s="1"/>
  <c r="G203" i="63" s="1"/>
  <c r="G88" i="63"/>
  <c r="G86" i="63"/>
  <c r="G87" i="63" s="1"/>
  <c r="G89" i="63" s="1"/>
  <c r="F116" i="50"/>
  <c r="F117" i="50" s="1"/>
  <c r="F118" i="50"/>
  <c r="F379" i="54"/>
  <c r="F380" i="54" s="1"/>
  <c r="F381" i="54"/>
  <c r="F202" i="52"/>
  <c r="F200" i="52"/>
  <c r="F201" i="52" s="1"/>
  <c r="F203" i="52" s="1"/>
  <c r="F365" i="48"/>
  <c r="F366" i="48" s="1"/>
  <c r="F367" i="48"/>
  <c r="F439" i="53"/>
  <c r="F440" i="53" s="1"/>
  <c r="F441" i="53"/>
  <c r="F442" i="53" s="1"/>
  <c r="F242" i="53"/>
  <c r="F243" i="53" s="1"/>
  <c r="F244" i="53"/>
  <c r="F290" i="49"/>
  <c r="F291" i="49" s="1"/>
  <c r="F292" i="49"/>
  <c r="F351" i="54"/>
  <c r="F352" i="54" s="1"/>
  <c r="F353" i="54"/>
  <c r="F188" i="49"/>
  <c r="F189" i="49" s="1"/>
  <c r="F190" i="49"/>
  <c r="F190" i="63"/>
  <c r="F188" i="63"/>
  <c r="F189" i="63" s="1"/>
  <c r="F191" i="63" s="1"/>
  <c r="F448" i="53"/>
  <c r="F446" i="53"/>
  <c r="F447" i="53" s="1"/>
  <c r="F449" i="53" s="1"/>
  <c r="F118" i="53"/>
  <c r="F116" i="53"/>
  <c r="F117" i="53" s="1"/>
  <c r="F119" i="53" s="1"/>
  <c r="F434" i="51"/>
  <c r="F432" i="51"/>
  <c r="F433" i="51" s="1"/>
  <c r="F308" i="49"/>
  <c r="F309" i="49" s="1"/>
  <c r="F310" i="49"/>
  <c r="F441" i="49"/>
  <c r="F439" i="49"/>
  <c r="F440" i="49" s="1"/>
  <c r="F442" i="49" s="1"/>
  <c r="F432" i="48"/>
  <c r="F433" i="48" s="1"/>
  <c r="F434" i="48"/>
  <c r="F190" i="50"/>
  <c r="F188" i="50"/>
  <c r="F189" i="50" s="1"/>
  <c r="F191" i="50" s="1"/>
  <c r="F420" i="50"/>
  <c r="F418" i="50"/>
  <c r="F419" i="50" s="1"/>
  <c r="F421" i="50" s="1"/>
  <c r="E758" i="55"/>
  <c r="J749" i="58"/>
  <c r="J758" i="55" s="1"/>
  <c r="F106" i="53"/>
  <c r="F104" i="53"/>
  <c r="F105" i="53" s="1"/>
  <c r="F232" i="50"/>
  <c r="F230" i="50"/>
  <c r="F231" i="50" s="1"/>
  <c r="F233" i="50" s="1"/>
  <c r="G128" i="54"/>
  <c r="G129" i="54" s="1"/>
  <c r="G130" i="54"/>
  <c r="G248" i="54"/>
  <c r="G249" i="54" s="1"/>
  <c r="G250" i="54"/>
  <c r="G136" i="53"/>
  <c r="G134" i="53"/>
  <c r="G135" i="53" s="1"/>
  <c r="G172" i="49"/>
  <c r="G170" i="49"/>
  <c r="G171" i="49" s="1"/>
  <c r="G190" i="63"/>
  <c r="G188" i="63"/>
  <c r="G189" i="63" s="1"/>
  <c r="G191" i="63" s="1"/>
  <c r="G292" i="63"/>
  <c r="G290" i="63"/>
  <c r="G291" i="63" s="1"/>
  <c r="G293" i="63" s="1"/>
  <c r="F360" i="48"/>
  <c r="F358" i="48"/>
  <c r="F359" i="48" s="1"/>
  <c r="F361" i="48" s="1"/>
  <c r="F208" i="53"/>
  <c r="F206" i="53"/>
  <c r="F207" i="53" s="1"/>
  <c r="F209" i="53" s="1"/>
  <c r="G142" i="50"/>
  <c r="G140" i="50"/>
  <c r="G141" i="50" s="1"/>
  <c r="G292" i="50"/>
  <c r="G290" i="50"/>
  <c r="G291" i="50" s="1"/>
  <c r="G223" i="52"/>
  <c r="G118" i="50"/>
  <c r="G116" i="50"/>
  <c r="G117" i="50" s="1"/>
  <c r="G386" i="51"/>
  <c r="G387" i="51" s="1"/>
  <c r="G388" i="51"/>
  <c r="G360" i="53"/>
  <c r="G284" i="50"/>
  <c r="G285" i="50" s="1"/>
  <c r="G286" i="50"/>
  <c r="G284" i="54"/>
  <c r="G285" i="54" s="1"/>
  <c r="G287" i="54" s="1"/>
  <c r="G286" i="54"/>
  <c r="G250" i="51"/>
  <c r="G248" i="51"/>
  <c r="G249" i="51" s="1"/>
  <c r="G206" i="53"/>
  <c r="G207" i="53" s="1"/>
  <c r="G209" i="53" s="1"/>
  <c r="G208" i="53"/>
  <c r="G342" i="54"/>
  <c r="G370" i="52"/>
  <c r="G182" i="50"/>
  <c r="G183" i="50" s="1"/>
  <c r="G184" i="50"/>
  <c r="G103" i="50"/>
  <c r="G302" i="49"/>
  <c r="G303" i="49" s="1"/>
  <c r="G304" i="49"/>
  <c r="G86" i="53"/>
  <c r="G87" i="53" s="1"/>
  <c r="G88" i="53"/>
  <c r="G98" i="50"/>
  <c r="G99" i="50" s="1"/>
  <c r="G100" i="50"/>
  <c r="G229" i="48"/>
  <c r="G259" i="54"/>
  <c r="G187" i="49"/>
  <c r="G295" i="52"/>
  <c r="G451" i="54"/>
  <c r="G416" i="52"/>
  <c r="G175" i="48"/>
  <c r="G157" i="51"/>
  <c r="G157" i="54"/>
  <c r="G217" i="52"/>
  <c r="G271" i="48"/>
  <c r="G271" i="52"/>
  <c r="G235" i="52"/>
  <c r="G384" i="48"/>
  <c r="G356" i="50"/>
  <c r="G444" i="53"/>
  <c r="G265" i="49"/>
  <c r="G265" i="53"/>
  <c r="G205" i="50"/>
  <c r="G342" i="48"/>
  <c r="G121" i="53"/>
  <c r="G181" i="54"/>
  <c r="G103" i="51"/>
  <c r="G301" i="52"/>
  <c r="G97" i="54"/>
  <c r="G145" i="51"/>
  <c r="G377" i="48"/>
  <c r="G377" i="51"/>
  <c r="G91" i="50"/>
  <c r="G91" i="54"/>
  <c r="G169" i="51"/>
  <c r="G277" i="48"/>
  <c r="G277" i="52"/>
  <c r="G437" i="52"/>
  <c r="G211" i="63"/>
  <c r="G169" i="63"/>
  <c r="G157" i="63"/>
  <c r="G241" i="63"/>
  <c r="F200" i="48"/>
  <c r="F201" i="48" s="1"/>
  <c r="F202" i="48"/>
  <c r="F274" i="63"/>
  <c r="F272" i="63"/>
  <c r="F273" i="63" s="1"/>
  <c r="F439" i="50"/>
  <c r="F440" i="50" s="1"/>
  <c r="F441" i="50"/>
  <c r="F244" i="49"/>
  <c r="F242" i="49"/>
  <c r="F243" i="49" s="1"/>
  <c r="F245" i="49" s="1"/>
  <c r="F296" i="48"/>
  <c r="F297" i="48" s="1"/>
  <c r="F298" i="48"/>
  <c r="F269" i="50"/>
  <c r="F351" i="52"/>
  <c r="F352" i="52" s="1"/>
  <c r="F353" i="52"/>
  <c r="F208" i="50"/>
  <c r="F206" i="50"/>
  <c r="F207" i="50" s="1"/>
  <c r="F245" i="48"/>
  <c r="F389" i="49"/>
  <c r="F304" i="63"/>
  <c r="F302" i="63"/>
  <c r="F303" i="63" s="1"/>
  <c r="F131" i="50"/>
  <c r="F191" i="53"/>
  <c r="F263" i="49"/>
  <c r="F137" i="52"/>
  <c r="F442" i="51"/>
  <c r="F425" i="50"/>
  <c r="F426" i="50" s="1"/>
  <c r="F427" i="50"/>
  <c r="F122" i="48"/>
  <c r="F123" i="48" s="1"/>
  <c r="F124" i="48"/>
  <c r="F212" i="53"/>
  <c r="F213" i="53" s="1"/>
  <c r="F214" i="53"/>
  <c r="F365" i="50"/>
  <c r="F366" i="50" s="1"/>
  <c r="F367" i="50"/>
  <c r="F368" i="50" s="1"/>
  <c r="F368" i="49"/>
  <c r="E756" i="55"/>
  <c r="J749" i="56"/>
  <c r="J756" i="55" s="1"/>
  <c r="F353" i="53"/>
  <c r="F351" i="53"/>
  <c r="F352" i="53" s="1"/>
  <c r="F239" i="53"/>
  <c r="F455" i="54"/>
  <c r="F453" i="54"/>
  <c r="F454" i="54" s="1"/>
  <c r="F160" i="53"/>
  <c r="F158" i="53"/>
  <c r="F159" i="53" s="1"/>
  <c r="F161" i="53" s="1"/>
  <c r="F233" i="49"/>
  <c r="F263" i="51"/>
  <c r="F112" i="52"/>
  <c r="F110" i="52"/>
  <c r="F111" i="52" s="1"/>
  <c r="F113" i="52" s="1"/>
  <c r="F160" i="54"/>
  <c r="F158" i="54"/>
  <c r="F159" i="54" s="1"/>
  <c r="F248" i="51"/>
  <c r="F249" i="51" s="1"/>
  <c r="F250" i="51"/>
  <c r="F238" i="48"/>
  <c r="F236" i="48"/>
  <c r="F237" i="48" s="1"/>
  <c r="F239" i="48" s="1"/>
  <c r="G212" i="48"/>
  <c r="G213" i="48" s="1"/>
  <c r="G214" i="48"/>
  <c r="G344" i="53"/>
  <c r="G345" i="53" s="1"/>
  <c r="G346" i="53"/>
  <c r="F208" i="49"/>
  <c r="F206" i="49"/>
  <c r="F207" i="49" s="1"/>
  <c r="F209" i="49" s="1"/>
  <c r="G152" i="51"/>
  <c r="G153" i="51" s="1"/>
  <c r="G154" i="51"/>
  <c r="G188" i="52"/>
  <c r="G189" i="52" s="1"/>
  <c r="G190" i="52"/>
  <c r="G455" i="51"/>
  <c r="G453" i="51"/>
  <c r="G454" i="51" s="1"/>
  <c r="G456" i="51" s="1"/>
  <c r="G256" i="48"/>
  <c r="G254" i="48"/>
  <c r="G255" i="48" s="1"/>
  <c r="G257" i="48" s="1"/>
  <c r="F374" i="1"/>
  <c r="G163" i="50"/>
  <c r="G289" i="48"/>
  <c r="G289" i="52"/>
  <c r="G423" i="50"/>
  <c r="G423" i="53"/>
  <c r="G127" i="48"/>
  <c r="G127" i="52"/>
  <c r="G253" i="53"/>
  <c r="G151" i="48"/>
  <c r="G187" i="53"/>
  <c r="G199" i="54"/>
  <c r="G307" i="50"/>
  <c r="G430" i="50"/>
  <c r="G175" i="52"/>
  <c r="G211" i="53"/>
  <c r="G109" i="52"/>
  <c r="G217" i="48"/>
  <c r="G363" i="49"/>
  <c r="G363" i="52"/>
  <c r="G349" i="48"/>
  <c r="G223" i="49"/>
  <c r="G223" i="53"/>
  <c r="G193" i="54"/>
  <c r="G115" i="51"/>
  <c r="G235" i="48"/>
  <c r="G444" i="50"/>
  <c r="G247" i="48"/>
  <c r="G247" i="52"/>
  <c r="G205" i="54"/>
  <c r="G342" i="51"/>
  <c r="G370" i="53"/>
  <c r="G121" i="49"/>
  <c r="G301" i="48"/>
  <c r="G85" i="49"/>
  <c r="G377" i="54"/>
  <c r="G458" i="50"/>
  <c r="G223" i="63"/>
  <c r="G193" i="63"/>
  <c r="G163" i="63"/>
  <c r="G217" i="63"/>
  <c r="F107" i="52"/>
  <c r="F239" i="54"/>
  <c r="F448" i="54"/>
  <c r="F446" i="54"/>
  <c r="F447" i="54" s="1"/>
  <c r="F351" i="51"/>
  <c r="F352" i="51" s="1"/>
  <c r="F353" i="51"/>
  <c r="F250" i="52"/>
  <c r="F248" i="52"/>
  <c r="F249" i="52" s="1"/>
  <c r="F304" i="50"/>
  <c r="F302" i="50"/>
  <c r="F303" i="50" s="1"/>
  <c r="F455" i="49"/>
  <c r="F453" i="49"/>
  <c r="F454" i="49" s="1"/>
  <c r="F388" i="50"/>
  <c r="F386" i="50"/>
  <c r="F387" i="50" s="1"/>
  <c r="F89" i="52"/>
  <c r="F214" i="63"/>
  <c r="F212" i="63"/>
  <c r="F213" i="63" s="1"/>
  <c r="F215" i="63" s="1"/>
  <c r="F95" i="53"/>
  <c r="F137" i="54"/>
  <c r="F269" i="52"/>
  <c r="F125" i="50"/>
  <c r="F374" i="53"/>
  <c r="F372" i="53"/>
  <c r="F373" i="53" s="1"/>
  <c r="F167" i="53"/>
  <c r="F214" i="49"/>
  <c r="F212" i="49"/>
  <c r="F213" i="49" s="1"/>
  <c r="F351" i="50"/>
  <c r="F352" i="50" s="1"/>
  <c r="F353" i="50"/>
  <c r="F137" i="53"/>
  <c r="F453" i="48"/>
  <c r="F454" i="48" s="1"/>
  <c r="F455" i="48"/>
  <c r="F456" i="48" s="1"/>
  <c r="F149" i="51"/>
  <c r="F203" i="54"/>
  <c r="F197" i="54"/>
  <c r="F344" i="48"/>
  <c r="F345" i="48" s="1"/>
  <c r="F346" i="48"/>
  <c r="F179" i="50"/>
  <c r="F239" i="52"/>
  <c r="F299" i="54"/>
  <c r="F209" i="48"/>
  <c r="F124" i="54"/>
  <c r="F122" i="54"/>
  <c r="F123" i="54" s="1"/>
  <c r="G202" i="48"/>
  <c r="G200" i="48"/>
  <c r="G201" i="48" s="1"/>
  <c r="G272" i="54"/>
  <c r="G273" i="54" s="1"/>
  <c r="G274" i="54"/>
  <c r="G116" i="53"/>
  <c r="G117" i="53" s="1"/>
  <c r="G118" i="53"/>
  <c r="G178" i="63"/>
  <c r="G176" i="63"/>
  <c r="G177" i="63" s="1"/>
  <c r="F427" i="52"/>
  <c r="F425" i="52"/>
  <c r="F426" i="52" s="1"/>
  <c r="F184" i="51"/>
  <c r="F182" i="51"/>
  <c r="F183" i="51" s="1"/>
  <c r="F274" i="52"/>
  <c r="F272" i="52"/>
  <c r="F273" i="52" s="1"/>
  <c r="F286" i="63"/>
  <c r="F284" i="63"/>
  <c r="F285" i="63" s="1"/>
  <c r="G140" i="49"/>
  <c r="G141" i="49" s="1"/>
  <c r="G143" i="49" s="1"/>
  <c r="G142" i="49"/>
  <c r="G360" i="49"/>
  <c r="G358" i="49"/>
  <c r="G359" i="49" s="1"/>
  <c r="G460" i="52"/>
  <c r="G461" i="52" s="1"/>
  <c r="G463" i="52" s="1"/>
  <c r="G462" i="52"/>
  <c r="G232" i="63"/>
  <c r="G230" i="63"/>
  <c r="G231" i="63" s="1"/>
  <c r="G278" i="63"/>
  <c r="G279" i="63" s="1"/>
  <c r="G164" i="49"/>
  <c r="G165" i="49" s="1"/>
  <c r="G166" i="49"/>
  <c r="G140" i="54"/>
  <c r="G141" i="54" s="1"/>
  <c r="G143" i="54" s="1"/>
  <c r="G142" i="54"/>
  <c r="G230" i="52"/>
  <c r="G231" i="52" s="1"/>
  <c r="G232" i="52"/>
  <c r="G190" i="48"/>
  <c r="G188" i="48"/>
  <c r="G189" i="48" s="1"/>
  <c r="G434" i="51"/>
  <c r="G112" i="50"/>
  <c r="G110" i="50"/>
  <c r="G111" i="50" s="1"/>
  <c r="G194" i="49"/>
  <c r="G195" i="49" s="1"/>
  <c r="G196" i="49"/>
  <c r="G140" i="51"/>
  <c r="G141" i="51" s="1"/>
  <c r="G143" i="51" s="1"/>
  <c r="G142" i="51"/>
  <c r="G230" i="53"/>
  <c r="G231" i="53" s="1"/>
  <c r="G232" i="53"/>
  <c r="G260" i="50"/>
  <c r="G261" i="50" s="1"/>
  <c r="G263" i="50" s="1"/>
  <c r="G262" i="50"/>
  <c r="G256" i="49"/>
  <c r="G254" i="49"/>
  <c r="G255" i="49" s="1"/>
  <c r="G416" i="49"/>
  <c r="G175" i="53"/>
  <c r="G109" i="51"/>
  <c r="G217" i="53"/>
  <c r="G353" i="54"/>
  <c r="G351" i="54"/>
  <c r="G352" i="54" s="1"/>
  <c r="G384" i="52"/>
  <c r="G356" i="48"/>
  <c r="G136" i="51"/>
  <c r="G134" i="51"/>
  <c r="G135" i="51" s="1"/>
  <c r="G372" i="50"/>
  <c r="G373" i="50" s="1"/>
  <c r="G374" i="50"/>
  <c r="G122" i="50"/>
  <c r="G123" i="50" s="1"/>
  <c r="G124" i="50"/>
  <c r="G244" i="50"/>
  <c r="G242" i="50"/>
  <c r="G243" i="50" s="1"/>
  <c r="G437" i="49"/>
  <c r="G124" i="63"/>
  <c r="G122" i="63"/>
  <c r="G123" i="63" s="1"/>
  <c r="G125" i="63" s="1"/>
  <c r="F360" i="54"/>
  <c r="F358" i="54"/>
  <c r="F359" i="54" s="1"/>
  <c r="F361" i="54" s="1"/>
  <c r="F107" i="48"/>
  <c r="F143" i="54"/>
  <c r="F446" i="48"/>
  <c r="F447" i="48" s="1"/>
  <c r="F448" i="48"/>
  <c r="F455" i="52"/>
  <c r="F453" i="52"/>
  <c r="F454" i="52" s="1"/>
  <c r="F256" i="51"/>
  <c r="F254" i="51"/>
  <c r="F255" i="51" s="1"/>
  <c r="F257" i="51" s="1"/>
  <c r="F310" i="54"/>
  <c r="F308" i="54"/>
  <c r="F309" i="54" s="1"/>
  <c r="F311" i="54" s="1"/>
  <c r="F88" i="50"/>
  <c r="F86" i="50"/>
  <c r="F87" i="50" s="1"/>
  <c r="F89" i="50" s="1"/>
  <c r="F388" i="48"/>
  <c r="F386" i="48"/>
  <c r="F387" i="48" s="1"/>
  <c r="F389" i="48" s="1"/>
  <c r="F257" i="50"/>
  <c r="F382" i="51"/>
  <c r="F382" i="50"/>
  <c r="F197" i="48"/>
  <c r="F420" i="54"/>
  <c r="F418" i="54"/>
  <c r="F419" i="54" s="1"/>
  <c r="F421" i="54" s="1"/>
  <c r="F220" i="48"/>
  <c r="F218" i="48"/>
  <c r="F219" i="48" s="1"/>
  <c r="F221" i="48" s="1"/>
  <c r="F94" i="52"/>
  <c r="F92" i="52"/>
  <c r="F93" i="52" s="1"/>
  <c r="F95" i="52" s="1"/>
  <c r="F262" i="53"/>
  <c r="F260" i="53"/>
  <c r="F261" i="53" s="1"/>
  <c r="F263" i="53" s="1"/>
  <c r="F88" i="49"/>
  <c r="F86" i="49"/>
  <c r="F87" i="49" s="1"/>
  <c r="F160" i="48"/>
  <c r="F158" i="48"/>
  <c r="F159" i="48" s="1"/>
  <c r="G194" i="52"/>
  <c r="G195" i="52" s="1"/>
  <c r="G196" i="52"/>
  <c r="G284" i="52"/>
  <c r="G285" i="52" s="1"/>
  <c r="G286" i="52"/>
  <c r="G287" i="52" s="1"/>
  <c r="G208" i="48"/>
  <c r="G206" i="48"/>
  <c r="G207" i="48" s="1"/>
  <c r="G209" i="48" s="1"/>
  <c r="G346" i="49"/>
  <c r="G344" i="49"/>
  <c r="G345" i="49" s="1"/>
  <c r="G347" i="49" s="1"/>
  <c r="G104" i="49"/>
  <c r="G105" i="49" s="1"/>
  <c r="G106" i="49"/>
  <c r="G166" i="48"/>
  <c r="G164" i="48"/>
  <c r="G165" i="48" s="1"/>
  <c r="G427" i="49"/>
  <c r="G425" i="49"/>
  <c r="G426" i="49" s="1"/>
  <c r="G428" i="49" s="1"/>
  <c r="G127" i="50"/>
  <c r="G358" i="52"/>
  <c r="G359" i="52" s="1"/>
  <c r="G360" i="52"/>
  <c r="G202" i="49"/>
  <c r="G200" i="49"/>
  <c r="G201" i="49" s="1"/>
  <c r="G296" i="50"/>
  <c r="G297" i="50" s="1"/>
  <c r="G298" i="50"/>
  <c r="G304" i="1"/>
  <c r="G163" i="54"/>
  <c r="G152" i="52"/>
  <c r="G153" i="52" s="1"/>
  <c r="G154" i="52"/>
  <c r="G296" i="48"/>
  <c r="G297" i="48" s="1"/>
  <c r="G299" i="48" s="1"/>
  <c r="G298" i="48"/>
  <c r="G430" i="48"/>
  <c r="G423" i="54"/>
  <c r="G127" i="53"/>
  <c r="G151" i="53"/>
  <c r="G307" i="52"/>
  <c r="G175" i="49"/>
  <c r="G211" i="50"/>
  <c r="G211" i="54"/>
  <c r="G157" i="50"/>
  <c r="G109" i="48"/>
  <c r="G349" i="51"/>
  <c r="G194" i="50"/>
  <c r="G195" i="50" s="1"/>
  <c r="G196" i="50"/>
  <c r="G115" i="52"/>
  <c r="G283" i="51"/>
  <c r="G208" i="51"/>
  <c r="G206" i="51"/>
  <c r="G207" i="51" s="1"/>
  <c r="G122" i="54"/>
  <c r="G123" i="54" s="1"/>
  <c r="G124" i="54"/>
  <c r="G184" i="51"/>
  <c r="G182" i="51"/>
  <c r="G183" i="51" s="1"/>
  <c r="G185" i="51" s="1"/>
  <c r="G104" i="52"/>
  <c r="G105" i="52" s="1"/>
  <c r="G106" i="52"/>
  <c r="G302" i="53"/>
  <c r="G303" i="53" s="1"/>
  <c r="G304" i="53"/>
  <c r="G85" i="54"/>
  <c r="G98" i="51"/>
  <c r="G99" i="51" s="1"/>
  <c r="G100" i="51"/>
  <c r="G146" i="48"/>
  <c r="G147" i="48" s="1"/>
  <c r="G148" i="48"/>
  <c r="G146" i="52"/>
  <c r="G147" i="52" s="1"/>
  <c r="G148" i="52"/>
  <c r="G460" i="54"/>
  <c r="G461" i="54" s="1"/>
  <c r="G462" i="54"/>
  <c r="G241" i="54"/>
  <c r="G170" i="48"/>
  <c r="G171" i="48" s="1"/>
  <c r="G172" i="48"/>
  <c r="G170" i="52"/>
  <c r="G171" i="52" s="1"/>
  <c r="G172" i="52"/>
  <c r="G278" i="49"/>
  <c r="G279" i="49" s="1"/>
  <c r="G280" i="49"/>
  <c r="G100" i="63"/>
  <c r="G98" i="63"/>
  <c r="G99" i="63" s="1"/>
  <c r="F346" i="53"/>
  <c r="F344" i="53"/>
  <c r="F345" i="53" s="1"/>
  <c r="F347" i="53" s="1"/>
  <c r="F358" i="51"/>
  <c r="F359" i="51" s="1"/>
  <c r="F360" i="51"/>
  <c r="F104" i="51"/>
  <c r="F105" i="51" s="1"/>
  <c r="F106" i="51"/>
  <c r="F262" i="54"/>
  <c r="F260" i="54"/>
  <c r="F261" i="54" s="1"/>
  <c r="F263" i="54" s="1"/>
  <c r="F365" i="51"/>
  <c r="F366" i="51" s="1"/>
  <c r="F367" i="51"/>
  <c r="F100" i="48"/>
  <c r="F98" i="48"/>
  <c r="F99" i="48" s="1"/>
  <c r="F434" i="52"/>
  <c r="F432" i="52"/>
  <c r="F433" i="52" s="1"/>
  <c r="F435" i="52" s="1"/>
  <c r="F112" i="48"/>
  <c r="F110" i="48"/>
  <c r="F111" i="48" s="1"/>
  <c r="F113" i="48" s="1"/>
  <c r="V109" i="48" s="1"/>
  <c r="F420" i="48"/>
  <c r="F418" i="48"/>
  <c r="F419" i="48" s="1"/>
  <c r="F421" i="48" s="1"/>
  <c r="F226" i="51"/>
  <c r="F224" i="51"/>
  <c r="F225" i="51" s="1"/>
  <c r="F227" i="51" s="1"/>
  <c r="F104" i="54"/>
  <c r="F105" i="54" s="1"/>
  <c r="F106" i="54"/>
  <c r="F94" i="48"/>
  <c r="F92" i="48"/>
  <c r="F93" i="48" s="1"/>
  <c r="F248" i="53"/>
  <c r="F249" i="53" s="1"/>
  <c r="F250" i="53"/>
  <c r="E757" i="55"/>
  <c r="J749" i="57"/>
  <c r="J757" i="55" s="1"/>
  <c r="F182" i="49"/>
  <c r="F183" i="49" s="1"/>
  <c r="F184" i="49"/>
  <c r="F299" i="50"/>
  <c r="F435" i="53"/>
  <c r="F256" i="63"/>
  <c r="F254" i="63"/>
  <c r="F255" i="63" s="1"/>
  <c r="F172" i="50"/>
  <c r="F170" i="50"/>
  <c r="F171" i="50" s="1"/>
  <c r="G140" i="53"/>
  <c r="G141" i="53" s="1"/>
  <c r="G142" i="53"/>
  <c r="G232" i="50"/>
  <c r="G230" i="50"/>
  <c r="G231" i="50" s="1"/>
  <c r="G233" i="50" s="1"/>
  <c r="G232" i="54"/>
  <c r="G230" i="54"/>
  <c r="G231" i="54" s="1"/>
  <c r="G233" i="54" s="1"/>
  <c r="G128" i="49"/>
  <c r="G129" i="49" s="1"/>
  <c r="G130" i="49"/>
  <c r="G254" i="54"/>
  <c r="G255" i="54" s="1"/>
  <c r="G256" i="54"/>
  <c r="G154" i="49"/>
  <c r="G152" i="49"/>
  <c r="G153" i="49" s="1"/>
  <c r="G188" i="54"/>
  <c r="G189" i="54" s="1"/>
  <c r="G190" i="54"/>
  <c r="G200" i="51"/>
  <c r="G201" i="51" s="1"/>
  <c r="G202" i="51"/>
  <c r="G310" i="48"/>
  <c r="G308" i="48"/>
  <c r="G309" i="48" s="1"/>
  <c r="G311" i="48" s="1"/>
  <c r="G455" i="52"/>
  <c r="G453" i="52"/>
  <c r="G454" i="52" s="1"/>
  <c r="G456" i="52" s="1"/>
  <c r="G272" i="53"/>
  <c r="G273" i="53" s="1"/>
  <c r="G274" i="53"/>
  <c r="G223" i="51"/>
  <c r="G248" i="49"/>
  <c r="G249" i="49" s="1"/>
  <c r="G251" i="49" s="1"/>
  <c r="G250" i="49"/>
  <c r="G266" i="50"/>
  <c r="G267" i="50" s="1"/>
  <c r="G268" i="50"/>
  <c r="G266" i="54"/>
  <c r="G267" i="54" s="1"/>
  <c r="G268" i="54"/>
  <c r="G88" i="50"/>
  <c r="G89" i="50" s="1"/>
  <c r="G86" i="50"/>
  <c r="G87" i="50" s="1"/>
  <c r="G377" i="49"/>
  <c r="G377" i="52"/>
  <c r="G91" i="51"/>
  <c r="G277" i="53"/>
  <c r="G437" i="53"/>
  <c r="G127" i="63"/>
  <c r="G151" i="63"/>
  <c r="G307" i="63"/>
  <c r="G253" i="63"/>
  <c r="G139" i="63"/>
  <c r="G115" i="63"/>
  <c r="G103" i="63"/>
  <c r="F346" i="50"/>
  <c r="F344" i="50"/>
  <c r="F345" i="50" s="1"/>
  <c r="F149" i="53"/>
  <c r="F462" i="52"/>
  <c r="F460" i="52"/>
  <c r="F461" i="52" s="1"/>
  <c r="F113" i="51"/>
  <c r="F239" i="50"/>
  <c r="F305" i="52"/>
  <c r="F375" i="51"/>
  <c r="F142" i="50"/>
  <c r="F140" i="50"/>
  <c r="F141" i="50" s="1"/>
  <c r="F143" i="50" s="1"/>
  <c r="F262" i="50"/>
  <c r="F260" i="50"/>
  <c r="F261" i="50" s="1"/>
  <c r="F263" i="50" s="1"/>
  <c r="F149" i="54"/>
  <c r="F146" i="52"/>
  <c r="F147" i="52" s="1"/>
  <c r="F148" i="52"/>
  <c r="F214" i="54"/>
  <c r="F212" i="54"/>
  <c r="F213" i="54" s="1"/>
  <c r="F311" i="53"/>
  <c r="F137" i="48"/>
  <c r="F233" i="52"/>
  <c r="F428" i="54"/>
  <c r="F101" i="52"/>
  <c r="F275" i="51"/>
  <c r="F305" i="49"/>
  <c r="F94" i="63"/>
  <c r="F92" i="63"/>
  <c r="F93" i="63" s="1"/>
  <c r="F360" i="50"/>
  <c r="F358" i="50"/>
  <c r="F359" i="50" s="1"/>
  <c r="F185" i="50"/>
  <c r="F232" i="51"/>
  <c r="F230" i="51"/>
  <c r="F231" i="51" s="1"/>
  <c r="F119" i="52"/>
  <c r="F197" i="51"/>
  <c r="F191" i="52"/>
  <c r="F148" i="63"/>
  <c r="F146" i="63"/>
  <c r="F147" i="63" s="1"/>
  <c r="F149" i="63" s="1"/>
  <c r="F368" i="54"/>
  <c r="F98" i="51"/>
  <c r="F99" i="51" s="1"/>
  <c r="F100" i="51"/>
  <c r="F428" i="49"/>
  <c r="F346" i="54"/>
  <c r="F344" i="54"/>
  <c r="F345" i="54" s="1"/>
  <c r="F347" i="54" s="1"/>
  <c r="F194" i="50"/>
  <c r="F195" i="50" s="1"/>
  <c r="F196" i="50"/>
  <c r="F131" i="51"/>
  <c r="G290" i="54"/>
  <c r="G291" i="54" s="1"/>
  <c r="G293" i="54" s="1"/>
  <c r="G292" i="54"/>
  <c r="G152" i="54"/>
  <c r="G153" i="54" s="1"/>
  <c r="G154" i="54"/>
  <c r="G110" i="49"/>
  <c r="G111" i="49" s="1"/>
  <c r="G112" i="49"/>
  <c r="G118" i="49"/>
  <c r="G119" i="49" s="1"/>
  <c r="G116" i="49"/>
  <c r="G117" i="49" s="1"/>
  <c r="G236" i="54"/>
  <c r="G237" i="54" s="1"/>
  <c r="G238" i="54"/>
  <c r="G238" i="63"/>
  <c r="G236" i="63"/>
  <c r="G237" i="63" s="1"/>
  <c r="F460" i="48"/>
  <c r="F461" i="48" s="1"/>
  <c r="F463" i="48" s="1"/>
  <c r="F462" i="48"/>
  <c r="G262" i="49"/>
  <c r="G260" i="49"/>
  <c r="G261" i="49" s="1"/>
  <c r="G455" i="1"/>
  <c r="G166" i="51"/>
  <c r="G164" i="51"/>
  <c r="G165" i="51" s="1"/>
  <c r="G142" i="48"/>
  <c r="G140" i="48"/>
  <c r="G141" i="48" s="1"/>
  <c r="G143" i="48" s="1"/>
  <c r="G142" i="52"/>
  <c r="G140" i="52"/>
  <c r="G141" i="52" s="1"/>
  <c r="G143" i="52" s="1"/>
  <c r="G290" i="49"/>
  <c r="G291" i="49" s="1"/>
  <c r="G292" i="49"/>
  <c r="G290" i="53"/>
  <c r="G291" i="53" s="1"/>
  <c r="G292" i="53"/>
  <c r="G260" i="51"/>
  <c r="G261" i="51" s="1"/>
  <c r="G262" i="51"/>
  <c r="G298" i="49"/>
  <c r="G296" i="49"/>
  <c r="G297" i="49" s="1"/>
  <c r="G455" i="49"/>
  <c r="G453" i="49"/>
  <c r="G454" i="49" s="1"/>
  <c r="G456" i="49" s="1"/>
  <c r="G434" i="54"/>
  <c r="G432" i="54"/>
  <c r="G433" i="54" s="1"/>
  <c r="G435" i="54" s="1"/>
  <c r="G220" i="49"/>
  <c r="G218" i="49"/>
  <c r="G219" i="49" s="1"/>
  <c r="G221" i="49" s="1"/>
  <c r="G272" i="49"/>
  <c r="G273" i="49" s="1"/>
  <c r="G274" i="49"/>
  <c r="G224" i="54"/>
  <c r="G225" i="54" s="1"/>
  <c r="G226" i="54"/>
  <c r="G238" i="53"/>
  <c r="G236" i="53"/>
  <c r="G237" i="53" s="1"/>
  <c r="G239" i="53" s="1"/>
  <c r="G358" i="54"/>
  <c r="G359" i="54" s="1"/>
  <c r="G360" i="54"/>
  <c r="G448" i="51"/>
  <c r="G446" i="54"/>
  <c r="G447" i="54" s="1"/>
  <c r="G448" i="54"/>
  <c r="G423" i="48"/>
  <c r="G253" i="50"/>
  <c r="G187" i="51"/>
  <c r="G296" i="53"/>
  <c r="G297" i="53" s="1"/>
  <c r="G299" i="53" s="1"/>
  <c r="G298" i="53"/>
  <c r="G416" i="53"/>
  <c r="G175" i="51"/>
  <c r="G363" i="50"/>
  <c r="G349" i="49"/>
  <c r="G349" i="52"/>
  <c r="G193" i="51"/>
  <c r="G115" i="48"/>
  <c r="G384" i="49"/>
  <c r="G384" i="53"/>
  <c r="G356" i="51"/>
  <c r="G283" i="48"/>
  <c r="G444" i="48"/>
  <c r="G247" i="53"/>
  <c r="G133" i="48"/>
  <c r="G370" i="48"/>
  <c r="G370" i="54"/>
  <c r="G181" i="48"/>
  <c r="G181" i="52"/>
  <c r="G103" i="48"/>
  <c r="G458" i="51"/>
  <c r="G91" i="52"/>
  <c r="G301" i="63"/>
  <c r="G259" i="63"/>
  <c r="F448" i="51"/>
  <c r="F446" i="51"/>
  <c r="F447" i="51" s="1"/>
  <c r="F449" i="51" s="1"/>
  <c r="F462" i="49"/>
  <c r="F460" i="49"/>
  <c r="F461" i="49" s="1"/>
  <c r="F463" i="49" s="1"/>
  <c r="F268" i="54"/>
  <c r="F266" i="54"/>
  <c r="F267" i="54" s="1"/>
  <c r="F269" i="54" s="1"/>
  <c r="F148" i="49"/>
  <c r="F146" i="49"/>
  <c r="F147" i="49" s="1"/>
  <c r="F149" i="49" s="1"/>
  <c r="F266" i="53"/>
  <c r="F267" i="53" s="1"/>
  <c r="F268" i="53"/>
  <c r="F148" i="48"/>
  <c r="F146" i="48"/>
  <c r="F147" i="48" s="1"/>
  <c r="F214" i="50"/>
  <c r="F212" i="50"/>
  <c r="F213" i="50" s="1"/>
  <c r="F215" i="50" s="1"/>
  <c r="V211" i="50" s="1"/>
  <c r="F140" i="53"/>
  <c r="F141" i="53" s="1"/>
  <c r="F142" i="53"/>
  <c r="F118" i="63"/>
  <c r="F116" i="63"/>
  <c r="F117" i="63" s="1"/>
  <c r="F119" i="63" s="1"/>
  <c r="F462" i="54"/>
  <c r="F460" i="54"/>
  <c r="F461" i="54" s="1"/>
  <c r="F463" i="54" s="1"/>
  <c r="F194" i="52"/>
  <c r="F195" i="52" s="1"/>
  <c r="F196" i="52"/>
  <c r="F236" i="49"/>
  <c r="F237" i="49" s="1"/>
  <c r="F238" i="49"/>
  <c r="F172" i="63"/>
  <c r="F170" i="63"/>
  <c r="F171" i="63" s="1"/>
  <c r="F173" i="63" s="1"/>
  <c r="E762" i="55"/>
  <c r="J749" i="62"/>
  <c r="J762" i="55" s="1"/>
  <c r="F280" i="48"/>
  <c r="F278" i="48"/>
  <c r="F279" i="48" s="1"/>
  <c r="F281" i="48" s="1"/>
  <c r="F448" i="49"/>
  <c r="F446" i="49"/>
  <c r="F447" i="49" s="1"/>
  <c r="F449" i="49" s="1"/>
  <c r="F214" i="52"/>
  <c r="F212" i="52"/>
  <c r="F213" i="52" s="1"/>
  <c r="G290" i="51"/>
  <c r="G291" i="51" s="1"/>
  <c r="G292" i="51"/>
  <c r="G418" i="54"/>
  <c r="G419" i="54" s="1"/>
  <c r="G420" i="54"/>
  <c r="G304" i="50"/>
  <c r="G302" i="50"/>
  <c r="G303" i="50" s="1"/>
  <c r="G98" i="52"/>
  <c r="G99" i="52" s="1"/>
  <c r="G100" i="52"/>
  <c r="G268" i="63"/>
  <c r="G266" i="63"/>
  <c r="G267" i="63" s="1"/>
  <c r="G259" i="52"/>
  <c r="G427" i="51"/>
  <c r="G425" i="51"/>
  <c r="G426" i="51" s="1"/>
  <c r="G253" i="51"/>
  <c r="G151" i="50"/>
  <c r="G199" i="52"/>
  <c r="G430" i="49"/>
  <c r="G430" i="52"/>
  <c r="G418" i="50"/>
  <c r="G419" i="50" s="1"/>
  <c r="G420" i="50"/>
  <c r="G175" i="50"/>
  <c r="G176" i="54"/>
  <c r="G177" i="54" s="1"/>
  <c r="G178" i="54"/>
  <c r="G211" i="51"/>
  <c r="G157" i="48"/>
  <c r="G157" i="52"/>
  <c r="G109" i="53"/>
  <c r="G218" i="50"/>
  <c r="G219" i="50" s="1"/>
  <c r="G220" i="50"/>
  <c r="G220" i="54"/>
  <c r="G218" i="54"/>
  <c r="G219" i="54" s="1"/>
  <c r="G363" i="53"/>
  <c r="G193" i="48"/>
  <c r="G133" i="49"/>
  <c r="G121" i="51"/>
  <c r="G103" i="53"/>
  <c r="G301" i="54"/>
  <c r="G85" i="51"/>
  <c r="G97" i="48"/>
  <c r="G145" i="49"/>
  <c r="G458" i="48"/>
  <c r="G242" i="51"/>
  <c r="G243" i="51" s="1"/>
  <c r="G244" i="51"/>
  <c r="G91" i="48"/>
  <c r="G169" i="53"/>
  <c r="G277" i="54"/>
  <c r="E761" i="55"/>
  <c r="J749" i="61"/>
  <c r="J761" i="55" s="1"/>
  <c r="F381" i="48"/>
  <c r="F379" i="48"/>
  <c r="F380" i="48" s="1"/>
  <c r="F382" i="48" s="1"/>
  <c r="F95" i="54"/>
  <c r="F119" i="54"/>
  <c r="F155" i="48"/>
  <c r="V151" i="48" s="1"/>
  <c r="F176" i="52"/>
  <c r="F177" i="52" s="1"/>
  <c r="F179" i="52" s="1"/>
  <c r="F178" i="52"/>
  <c r="F281" i="50"/>
  <c r="F375" i="48"/>
  <c r="F178" i="48"/>
  <c r="F176" i="48"/>
  <c r="F177" i="48" s="1"/>
  <c r="F268" i="49"/>
  <c r="F266" i="49"/>
  <c r="F267" i="49" s="1"/>
  <c r="F435" i="50"/>
  <c r="F154" i="50"/>
  <c r="F152" i="50"/>
  <c r="F153" i="50" s="1"/>
  <c r="F155" i="50" s="1"/>
  <c r="F226" i="48"/>
  <c r="F224" i="48"/>
  <c r="F225" i="48" s="1"/>
  <c r="F227" i="48" s="1"/>
  <c r="F275" i="50"/>
  <c r="F155" i="53"/>
  <c r="F143" i="49"/>
  <c r="F434" i="49"/>
  <c r="F432" i="49"/>
  <c r="F433" i="49" s="1"/>
  <c r="F442" i="48"/>
  <c r="F275" i="49"/>
  <c r="F226" i="63"/>
  <c r="F224" i="63"/>
  <c r="F225" i="63" s="1"/>
  <c r="F462" i="51"/>
  <c r="F460" i="51"/>
  <c r="F461" i="51" s="1"/>
  <c r="F209" i="54"/>
  <c r="F242" i="52"/>
  <c r="F243" i="52" s="1"/>
  <c r="F244" i="52"/>
  <c r="F245" i="52" s="1"/>
  <c r="F125" i="51"/>
  <c r="F244" i="63"/>
  <c r="F242" i="63"/>
  <c r="F243" i="63" s="1"/>
  <c r="F185" i="53"/>
  <c r="F119" i="48"/>
  <c r="F421" i="53"/>
  <c r="F462" i="53"/>
  <c r="F460" i="53"/>
  <c r="F461" i="53" s="1"/>
  <c r="F463" i="53" s="1"/>
  <c r="F220" i="50"/>
  <c r="F218" i="50"/>
  <c r="F219" i="50" s="1"/>
  <c r="F221" i="50" s="1"/>
  <c r="F251" i="50"/>
  <c r="F311" i="48"/>
  <c r="F382" i="49"/>
  <c r="F360" i="52"/>
  <c r="F358" i="52"/>
  <c r="F359" i="52" s="1"/>
  <c r="F218" i="51"/>
  <c r="F219" i="51" s="1"/>
  <c r="F220" i="51"/>
  <c r="F299" i="49"/>
  <c r="V127" i="54"/>
  <c r="Y527" i="63"/>
  <c r="J530" i="63"/>
  <c r="J532" i="63" s="1"/>
  <c r="V127" i="63"/>
  <c r="F379" i="63"/>
  <c r="F380" i="63" s="1"/>
  <c r="F382" i="63" s="1"/>
  <c r="U158" i="1"/>
  <c r="U129" i="1"/>
  <c r="U206" i="1"/>
  <c r="U225" i="1"/>
  <c r="V151" i="54"/>
  <c r="U273" i="1"/>
  <c r="U148" i="1"/>
  <c r="F286" i="1"/>
  <c r="I244" i="1"/>
  <c r="V157" i="63"/>
  <c r="V229" i="63"/>
  <c r="V423" i="1"/>
  <c r="J424" i="1"/>
  <c r="E425" i="1"/>
  <c r="V418" i="1"/>
  <c r="J452" i="1"/>
  <c r="E453" i="1"/>
  <c r="J459" i="1"/>
  <c r="E460" i="1"/>
  <c r="J431" i="1"/>
  <c r="E432" i="1"/>
  <c r="J438" i="1"/>
  <c r="E439" i="1"/>
  <c r="J445" i="1"/>
  <c r="E372" i="1"/>
  <c r="V369" i="1" s="1"/>
  <c r="V371" i="1"/>
  <c r="F353" i="1"/>
  <c r="J343" i="1"/>
  <c r="E344" i="1"/>
  <c r="I374" i="1"/>
  <c r="I256" i="1"/>
  <c r="I280" i="1"/>
  <c r="G136" i="1"/>
  <c r="U303" i="1"/>
  <c r="U298" i="1"/>
  <c r="F244" i="1"/>
  <c r="G142" i="1"/>
  <c r="I208" i="1"/>
  <c r="F262" i="1"/>
  <c r="H244" i="1"/>
  <c r="J152" i="1"/>
  <c r="J154" i="1" s="1"/>
  <c r="H154" i="1"/>
  <c r="G118" i="1"/>
  <c r="H142" i="1"/>
  <c r="I154" i="1"/>
  <c r="I160" i="1"/>
  <c r="I214" i="1"/>
  <c r="F274" i="1"/>
  <c r="F130" i="1"/>
  <c r="F88" i="1"/>
  <c r="I136" i="1"/>
  <c r="F214" i="1"/>
  <c r="H286" i="1"/>
  <c r="H100" i="1"/>
  <c r="H88" i="1"/>
  <c r="H160" i="1"/>
  <c r="E220" i="1"/>
  <c r="G232" i="1"/>
  <c r="G274" i="1"/>
  <c r="F310" i="1"/>
  <c r="G190" i="1"/>
  <c r="F172" i="1"/>
  <c r="F178" i="1"/>
  <c r="J218" i="1"/>
  <c r="J220" i="1" s="1"/>
  <c r="I238" i="1"/>
  <c r="I232" i="1"/>
  <c r="I262" i="1"/>
  <c r="H196" i="1"/>
  <c r="U103" i="1"/>
  <c r="H118" i="1"/>
  <c r="H202" i="1"/>
  <c r="H214" i="1"/>
  <c r="H232" i="1"/>
  <c r="I142" i="1"/>
  <c r="H112" i="1"/>
  <c r="F280" i="1"/>
  <c r="V443" i="1"/>
  <c r="V419" i="1"/>
  <c r="V387" i="1"/>
  <c r="I202" i="1"/>
  <c r="H238" i="1"/>
  <c r="U124" i="1"/>
  <c r="V352" i="1"/>
  <c r="F124" i="1"/>
  <c r="G172" i="1"/>
  <c r="G238" i="1"/>
  <c r="F250" i="1"/>
  <c r="U207" i="1"/>
  <c r="I118" i="1"/>
  <c r="F226" i="1"/>
  <c r="F268" i="1"/>
  <c r="E244" i="1"/>
  <c r="F100" i="1"/>
  <c r="G130" i="1"/>
  <c r="F118" i="1"/>
  <c r="H166" i="1"/>
  <c r="G196" i="1"/>
  <c r="J242" i="1"/>
  <c r="J244" i="1" s="1"/>
  <c r="H292" i="1"/>
  <c r="F304" i="1"/>
  <c r="F453" i="63"/>
  <c r="F454" i="63" s="1"/>
  <c r="G423" i="63"/>
  <c r="J525" i="54"/>
  <c r="J509" i="48"/>
  <c r="J511" i="48" s="1"/>
  <c r="Y506" i="48"/>
  <c r="J103" i="1"/>
  <c r="W102" i="1"/>
  <c r="J139" i="1"/>
  <c r="W138" i="1"/>
  <c r="U210" i="1"/>
  <c r="W210" i="1"/>
  <c r="J231" i="1"/>
  <c r="X520" i="1"/>
  <c r="J127" i="1"/>
  <c r="W126" i="1"/>
  <c r="X415" i="1"/>
  <c r="U270" i="1"/>
  <c r="W270" i="1"/>
  <c r="J289" i="1"/>
  <c r="W288" i="1"/>
  <c r="J235" i="1"/>
  <c r="W234" i="1"/>
  <c r="X422" i="1"/>
  <c r="U222" i="1"/>
  <c r="X513" i="1"/>
  <c r="U258" i="1"/>
  <c r="W258" i="1"/>
  <c r="J229" i="1"/>
  <c r="W228" i="1"/>
  <c r="U198" i="1"/>
  <c r="W198" i="1"/>
  <c r="U300" i="1"/>
  <c r="W300" i="1"/>
  <c r="U180" i="1"/>
  <c r="J187" i="1"/>
  <c r="W186" i="1"/>
  <c r="F351" i="63"/>
  <c r="J504" i="51"/>
  <c r="F439" i="63"/>
  <c r="G437" i="63"/>
  <c r="J307" i="1"/>
  <c r="W306" i="1"/>
  <c r="G363" i="63"/>
  <c r="G367" i="63" s="1"/>
  <c r="U437" i="63"/>
  <c r="E442" i="63"/>
  <c r="T454" i="63"/>
  <c r="H452" i="63" s="1"/>
  <c r="S454" i="63"/>
  <c r="R454" i="63"/>
  <c r="Q454" i="63"/>
  <c r="T433" i="63"/>
  <c r="H431" i="63" s="1"/>
  <c r="S433" i="63"/>
  <c r="R433" i="63"/>
  <c r="Q433" i="63"/>
  <c r="F418" i="63"/>
  <c r="F419" i="63" s="1"/>
  <c r="G416" i="63"/>
  <c r="G420" i="63" s="1"/>
  <c r="U416" i="63"/>
  <c r="E421" i="63"/>
  <c r="T440" i="63"/>
  <c r="H438" i="63" s="1"/>
  <c r="S440" i="63"/>
  <c r="R440" i="63"/>
  <c r="Q440" i="63"/>
  <c r="G444" i="63"/>
  <c r="G448" i="63" s="1"/>
  <c r="E463" i="63"/>
  <c r="U458" i="63"/>
  <c r="G451" i="63"/>
  <c r="G455" i="63" s="1"/>
  <c r="F425" i="63"/>
  <c r="F426" i="63" s="1"/>
  <c r="T447" i="63"/>
  <c r="H445" i="63" s="1"/>
  <c r="S447" i="63"/>
  <c r="R447" i="63"/>
  <c r="Q447" i="63"/>
  <c r="G458" i="63"/>
  <c r="G462" i="63" s="1"/>
  <c r="U423" i="63"/>
  <c r="E428" i="63"/>
  <c r="G430" i="63"/>
  <c r="G434" i="63" s="1"/>
  <c r="F432" i="63"/>
  <c r="F433" i="63" s="1"/>
  <c r="E449" i="63"/>
  <c r="U444" i="63"/>
  <c r="T461" i="63"/>
  <c r="H459" i="63" s="1"/>
  <c r="S461" i="63"/>
  <c r="R461" i="63"/>
  <c r="Q461" i="63"/>
  <c r="T426" i="63"/>
  <c r="H424" i="63" s="1"/>
  <c r="S426" i="63"/>
  <c r="R426" i="63"/>
  <c r="Q426" i="63"/>
  <c r="T419" i="63"/>
  <c r="H417" i="63" s="1"/>
  <c r="S419" i="63"/>
  <c r="R419" i="63"/>
  <c r="Q419" i="63"/>
  <c r="F460" i="63"/>
  <c r="F461" i="63" s="1"/>
  <c r="F446" i="63"/>
  <c r="F447" i="63" s="1"/>
  <c r="E456" i="63"/>
  <c r="U451" i="63"/>
  <c r="U430" i="63"/>
  <c r="E435" i="63"/>
  <c r="F372" i="63"/>
  <c r="T380" i="63"/>
  <c r="H378" i="63" s="1"/>
  <c r="S380" i="63"/>
  <c r="R380" i="63"/>
  <c r="Q380" i="63"/>
  <c r="T387" i="63"/>
  <c r="H385" i="63" s="1"/>
  <c r="S387" i="63"/>
  <c r="R387" i="63"/>
  <c r="Q387" i="63"/>
  <c r="F386" i="63"/>
  <c r="F387" i="63" s="1"/>
  <c r="E368" i="63"/>
  <c r="U363" i="63"/>
  <c r="E389" i="63"/>
  <c r="U384" i="63"/>
  <c r="F365" i="63"/>
  <c r="F366" i="63" s="1"/>
  <c r="U349" i="63"/>
  <c r="E354" i="63"/>
  <c r="T373" i="63"/>
  <c r="H371" i="63" s="1"/>
  <c r="S373" i="63"/>
  <c r="Q373" i="63"/>
  <c r="R373" i="63"/>
  <c r="T352" i="63"/>
  <c r="H350" i="63" s="1"/>
  <c r="Q352" i="63"/>
  <c r="S352" i="63"/>
  <c r="R352" i="63"/>
  <c r="G370" i="63"/>
  <c r="G374" i="63" s="1"/>
  <c r="G377" i="63"/>
  <c r="G381" i="63" s="1"/>
  <c r="F344" i="63"/>
  <c r="F345" i="63" s="1"/>
  <c r="Q366" i="63"/>
  <c r="S366" i="63"/>
  <c r="T366" i="63"/>
  <c r="H364" i="63" s="1"/>
  <c r="R366" i="63"/>
  <c r="F358" i="63"/>
  <c r="F359" i="63" s="1"/>
  <c r="S345" i="63"/>
  <c r="T345" i="63"/>
  <c r="H343" i="63" s="1"/>
  <c r="R345" i="63"/>
  <c r="Q345" i="63"/>
  <c r="E382" i="63"/>
  <c r="U377" i="63"/>
  <c r="G342" i="63"/>
  <c r="G346" i="63" s="1"/>
  <c r="G349" i="63"/>
  <c r="G353" i="63" s="1"/>
  <c r="G384" i="63"/>
  <c r="G388" i="63" s="1"/>
  <c r="T359" i="63"/>
  <c r="H357" i="63" s="1"/>
  <c r="S359" i="63"/>
  <c r="R359" i="63"/>
  <c r="Q359" i="63"/>
  <c r="G356" i="63"/>
  <c r="G360" i="63" s="1"/>
  <c r="U370" i="63"/>
  <c r="E375" i="63"/>
  <c r="U356" i="63"/>
  <c r="E361" i="63"/>
  <c r="E347" i="63"/>
  <c r="U342" i="63"/>
  <c r="S196" i="63"/>
  <c r="R196" i="63"/>
  <c r="Q196" i="63"/>
  <c r="R208" i="63"/>
  <c r="Q208" i="63"/>
  <c r="S208" i="63"/>
  <c r="U295" i="63"/>
  <c r="U199" i="63"/>
  <c r="U145" i="63"/>
  <c r="U307" i="63"/>
  <c r="U175" i="63"/>
  <c r="U103" i="63"/>
  <c r="U235" i="63"/>
  <c r="R154" i="63"/>
  <c r="S154" i="63"/>
  <c r="Q154" i="63"/>
  <c r="U211" i="63"/>
  <c r="U223" i="63"/>
  <c r="U181" i="63"/>
  <c r="S274" i="63"/>
  <c r="R274" i="63"/>
  <c r="Q274" i="63"/>
  <c r="S94" i="63"/>
  <c r="R94" i="63"/>
  <c r="Q94" i="63"/>
  <c r="S226" i="63"/>
  <c r="R226" i="63"/>
  <c r="H223" i="63" s="1"/>
  <c r="Q226" i="63"/>
  <c r="S118" i="63"/>
  <c r="Q118" i="63"/>
  <c r="R118" i="63"/>
  <c r="H115" i="63" s="1"/>
  <c r="S262" i="63"/>
  <c r="R262" i="63"/>
  <c r="Q262" i="63"/>
  <c r="U133" i="63"/>
  <c r="U283" i="63"/>
  <c r="U253" i="63"/>
  <c r="Q292" i="63"/>
  <c r="S292" i="63"/>
  <c r="R292" i="63"/>
  <c r="H289" i="63" s="1"/>
  <c r="Q232" i="63"/>
  <c r="S232" i="63"/>
  <c r="R232" i="63"/>
  <c r="H229" i="63" s="1"/>
  <c r="S100" i="63"/>
  <c r="R100" i="63"/>
  <c r="Q100" i="63"/>
  <c r="U169" i="63"/>
  <c r="U265" i="63"/>
  <c r="U163" i="63"/>
  <c r="U97" i="63"/>
  <c r="U241" i="63"/>
  <c r="U217" i="63"/>
  <c r="Q202" i="63"/>
  <c r="S202" i="63"/>
  <c r="R202" i="63"/>
  <c r="H199" i="63" s="1"/>
  <c r="S220" i="63"/>
  <c r="Q220" i="63"/>
  <c r="R220" i="63"/>
  <c r="S250" i="63"/>
  <c r="R250" i="63"/>
  <c r="Q250" i="63"/>
  <c r="J301" i="1"/>
  <c r="Q190" i="63"/>
  <c r="S190" i="63"/>
  <c r="R190" i="63"/>
  <c r="S106" i="63"/>
  <c r="Q106" i="63"/>
  <c r="R106" i="63"/>
  <c r="R268" i="63"/>
  <c r="S268" i="63"/>
  <c r="Q268" i="63"/>
  <c r="S148" i="63"/>
  <c r="R148" i="63"/>
  <c r="Q148" i="63"/>
  <c r="S298" i="63"/>
  <c r="R298" i="63"/>
  <c r="H295" i="63" s="1"/>
  <c r="Q298" i="63"/>
  <c r="U205" i="63"/>
  <c r="U229" i="63"/>
  <c r="U151" i="63"/>
  <c r="U157" i="63"/>
  <c r="U271" i="63"/>
  <c r="U187" i="63"/>
  <c r="U91" i="63"/>
  <c r="S238" i="63"/>
  <c r="Q238" i="63"/>
  <c r="R238" i="63"/>
  <c r="H235" i="63" s="1"/>
  <c r="U109" i="63"/>
  <c r="U121" i="63"/>
  <c r="U289" i="63"/>
  <c r="S214" i="63"/>
  <c r="R214" i="63"/>
  <c r="Q214" i="63"/>
  <c r="S172" i="63"/>
  <c r="R172" i="63"/>
  <c r="Q172" i="63"/>
  <c r="S136" i="63"/>
  <c r="R136" i="63"/>
  <c r="Q136" i="63"/>
  <c r="R256" i="63"/>
  <c r="Q256" i="63"/>
  <c r="S256" i="63"/>
  <c r="S124" i="63"/>
  <c r="R124" i="63"/>
  <c r="Q124" i="63"/>
  <c r="Q88" i="63"/>
  <c r="S88" i="63"/>
  <c r="R88" i="63"/>
  <c r="U85" i="63"/>
  <c r="U277" i="63"/>
  <c r="U247" i="63"/>
  <c r="S112" i="63"/>
  <c r="R112" i="63"/>
  <c r="Q112" i="63"/>
  <c r="S130" i="63"/>
  <c r="Q130" i="63"/>
  <c r="R130" i="63"/>
  <c r="R178" i="63"/>
  <c r="S178" i="63"/>
  <c r="Q178" i="63"/>
  <c r="S244" i="63"/>
  <c r="R244" i="63"/>
  <c r="Q244" i="63"/>
  <c r="S184" i="63"/>
  <c r="R184" i="63"/>
  <c r="Q184" i="63"/>
  <c r="R166" i="63"/>
  <c r="S166" i="63"/>
  <c r="Q166" i="63"/>
  <c r="Q280" i="63"/>
  <c r="S280" i="63"/>
  <c r="R280" i="63"/>
  <c r="Q304" i="63"/>
  <c r="S304" i="63"/>
  <c r="R304" i="63"/>
  <c r="H301" i="63" s="1"/>
  <c r="S310" i="63"/>
  <c r="R310" i="63"/>
  <c r="Q310" i="63"/>
  <c r="R142" i="63"/>
  <c r="S142" i="63"/>
  <c r="Q142" i="63"/>
  <c r="S286" i="63"/>
  <c r="R286" i="63"/>
  <c r="Q286" i="63"/>
  <c r="S160" i="63"/>
  <c r="R160" i="63"/>
  <c r="Q160" i="63"/>
  <c r="U301" i="63"/>
  <c r="U259" i="63"/>
  <c r="U193" i="63"/>
  <c r="U127" i="63"/>
  <c r="U115" i="63"/>
  <c r="U139" i="63"/>
  <c r="Y520" i="63"/>
  <c r="I525" i="63"/>
  <c r="J523" i="63"/>
  <c r="J525" i="63" s="1"/>
  <c r="I504" i="63"/>
  <c r="Y499" i="63"/>
  <c r="J502" i="63"/>
  <c r="J504" i="63" s="1"/>
  <c r="T454" i="54"/>
  <c r="H452" i="54" s="1"/>
  <c r="S454" i="54"/>
  <c r="R454" i="54"/>
  <c r="Q454" i="54"/>
  <c r="Q454" i="53"/>
  <c r="T454" i="53"/>
  <c r="H452" i="53" s="1"/>
  <c r="S454" i="53"/>
  <c r="R454" i="53"/>
  <c r="T454" i="52"/>
  <c r="H452" i="52" s="1"/>
  <c r="S454" i="52"/>
  <c r="R454" i="52"/>
  <c r="Q454" i="52"/>
  <c r="R454" i="51"/>
  <c r="Q454" i="51"/>
  <c r="T454" i="50"/>
  <c r="H452" i="50" s="1"/>
  <c r="S454" i="50"/>
  <c r="R454" i="50"/>
  <c r="Q454" i="50"/>
  <c r="T454" i="51"/>
  <c r="H452" i="51" s="1"/>
  <c r="S454" i="51"/>
  <c r="T454" i="49"/>
  <c r="H452" i="49" s="1"/>
  <c r="S454" i="49"/>
  <c r="R454" i="49"/>
  <c r="Q454" i="49"/>
  <c r="T454" i="48"/>
  <c r="H452" i="48" s="1"/>
  <c r="S454" i="48"/>
  <c r="R454" i="48"/>
  <c r="Q454" i="48"/>
  <c r="Q366" i="54"/>
  <c r="T366" i="54"/>
  <c r="H364" i="54" s="1"/>
  <c r="S366" i="54"/>
  <c r="R366" i="54"/>
  <c r="Q366" i="53"/>
  <c r="T366" i="53"/>
  <c r="H364" i="53" s="1"/>
  <c r="S366" i="53"/>
  <c r="R366" i="53"/>
  <c r="H363" i="53" s="1"/>
  <c r="R366" i="52"/>
  <c r="Q366" i="52"/>
  <c r="T366" i="52"/>
  <c r="H364" i="52" s="1"/>
  <c r="S366" i="52"/>
  <c r="Q366" i="51"/>
  <c r="Q366" i="50"/>
  <c r="T366" i="51"/>
  <c r="H364" i="51" s="1"/>
  <c r="S366" i="51"/>
  <c r="T366" i="50"/>
  <c r="H364" i="50" s="1"/>
  <c r="R366" i="51"/>
  <c r="S366" i="50"/>
  <c r="R366" i="50"/>
  <c r="T366" i="49"/>
  <c r="H364" i="49" s="1"/>
  <c r="S366" i="49"/>
  <c r="R366" i="49"/>
  <c r="Q366" i="49"/>
  <c r="T366" i="48"/>
  <c r="H364" i="48" s="1"/>
  <c r="S366" i="48"/>
  <c r="Q366" i="48"/>
  <c r="R366" i="48"/>
  <c r="T359" i="54"/>
  <c r="H357" i="54" s="1"/>
  <c r="S359" i="54"/>
  <c r="R359" i="54"/>
  <c r="Q359" i="54"/>
  <c r="T359" i="53"/>
  <c r="H357" i="53" s="1"/>
  <c r="S359" i="53"/>
  <c r="Q359" i="53"/>
  <c r="R359" i="53"/>
  <c r="T359" i="52"/>
  <c r="H357" i="52" s="1"/>
  <c r="S359" i="52"/>
  <c r="R359" i="52"/>
  <c r="Q359" i="52"/>
  <c r="T359" i="51"/>
  <c r="H357" i="51" s="1"/>
  <c r="S359" i="51"/>
  <c r="R359" i="51"/>
  <c r="T359" i="50"/>
  <c r="H357" i="50" s="1"/>
  <c r="S359" i="50"/>
  <c r="R359" i="50"/>
  <c r="Q359" i="50"/>
  <c r="Q359" i="51"/>
  <c r="T359" i="49"/>
  <c r="H357" i="49" s="1"/>
  <c r="S359" i="49"/>
  <c r="R359" i="49"/>
  <c r="Q359" i="49"/>
  <c r="T359" i="48"/>
  <c r="H357" i="48" s="1"/>
  <c r="R359" i="48"/>
  <c r="Q359" i="48"/>
  <c r="S359" i="48"/>
  <c r="R154" i="54"/>
  <c r="Q154" i="54"/>
  <c r="S154" i="54"/>
  <c r="Q154" i="53"/>
  <c r="S154" i="53"/>
  <c r="R154" i="53"/>
  <c r="S154" i="52"/>
  <c r="R154" i="52"/>
  <c r="Q154" i="52"/>
  <c r="R154" i="51"/>
  <c r="Q154" i="51"/>
  <c r="S154" i="50"/>
  <c r="S154" i="51"/>
  <c r="Q154" i="50"/>
  <c r="R154" i="50"/>
  <c r="S154" i="49"/>
  <c r="R154" i="49"/>
  <c r="Q154" i="49"/>
  <c r="Q154" i="48"/>
  <c r="S154" i="48"/>
  <c r="R154" i="48"/>
  <c r="S274" i="54"/>
  <c r="R274" i="54"/>
  <c r="Q274" i="54"/>
  <c r="R274" i="53"/>
  <c r="Q274" i="53"/>
  <c r="S274" i="53"/>
  <c r="R274" i="52"/>
  <c r="H271" i="52" s="1"/>
  <c r="Q274" i="52"/>
  <c r="S274" i="52"/>
  <c r="Q274" i="50"/>
  <c r="S274" i="51"/>
  <c r="R274" i="51"/>
  <c r="Q274" i="51"/>
  <c r="S274" i="50"/>
  <c r="R274" i="50"/>
  <c r="H271" i="50" s="1"/>
  <c r="R274" i="49"/>
  <c r="Q274" i="49"/>
  <c r="S274" i="49"/>
  <c r="S274" i="48"/>
  <c r="R274" i="48"/>
  <c r="Q274" i="48"/>
  <c r="S190" i="54"/>
  <c r="R190" i="54"/>
  <c r="Q190" i="54"/>
  <c r="S190" i="53"/>
  <c r="R190" i="53"/>
  <c r="Q190" i="53"/>
  <c r="Q190" i="52"/>
  <c r="S190" i="51"/>
  <c r="R190" i="51"/>
  <c r="H187" i="51" s="1"/>
  <c r="Q190" i="51"/>
  <c r="S190" i="52"/>
  <c r="R190" i="52"/>
  <c r="Q190" i="50"/>
  <c r="S190" i="50"/>
  <c r="R190" i="50"/>
  <c r="S190" i="49"/>
  <c r="R190" i="49"/>
  <c r="Q190" i="49"/>
  <c r="Q190" i="48"/>
  <c r="R190" i="48"/>
  <c r="S190" i="48"/>
  <c r="S310" i="54"/>
  <c r="R310" i="54"/>
  <c r="Q310" i="54"/>
  <c r="S310" i="53"/>
  <c r="R310" i="53"/>
  <c r="Q310" i="53"/>
  <c r="S310" i="52"/>
  <c r="Q310" i="52"/>
  <c r="R310" i="52"/>
  <c r="H307" i="52" s="1"/>
  <c r="S310" i="51"/>
  <c r="R310" i="51"/>
  <c r="Q310" i="51"/>
  <c r="S310" i="50"/>
  <c r="R310" i="50"/>
  <c r="Q310" i="50"/>
  <c r="R310" i="49"/>
  <c r="Q310" i="49"/>
  <c r="S310" i="48"/>
  <c r="R310" i="48"/>
  <c r="Q310" i="48"/>
  <c r="S310" i="49"/>
  <c r="S130" i="54"/>
  <c r="R130" i="54"/>
  <c r="Q130" i="54"/>
  <c r="S130" i="53"/>
  <c r="R130" i="53"/>
  <c r="Q130" i="53"/>
  <c r="S130" i="52"/>
  <c r="R130" i="52"/>
  <c r="Q130" i="52"/>
  <c r="R130" i="51"/>
  <c r="Q130" i="51"/>
  <c r="R130" i="50"/>
  <c r="H127" i="50" s="1"/>
  <c r="Q130" i="50"/>
  <c r="S130" i="51"/>
  <c r="S130" i="49"/>
  <c r="R130" i="49"/>
  <c r="H127" i="49" s="1"/>
  <c r="Q130" i="49"/>
  <c r="S130" i="50"/>
  <c r="S130" i="48"/>
  <c r="R130" i="48"/>
  <c r="Q130" i="48"/>
  <c r="S94" i="54"/>
  <c r="R94" i="54"/>
  <c r="Q94" i="54"/>
  <c r="S94" i="53"/>
  <c r="R94" i="53"/>
  <c r="Q94" i="53"/>
  <c r="S94" i="52"/>
  <c r="R94" i="52"/>
  <c r="Q94" i="52"/>
  <c r="S94" i="51"/>
  <c r="R94" i="51"/>
  <c r="R94" i="50"/>
  <c r="Q94" i="51"/>
  <c r="Q94" i="50"/>
  <c r="S94" i="49"/>
  <c r="R94" i="49"/>
  <c r="H91" i="49" s="1"/>
  <c r="S94" i="50"/>
  <c r="Q94" i="49"/>
  <c r="Q94" i="48"/>
  <c r="S94" i="48"/>
  <c r="R94" i="48"/>
  <c r="S106" i="54"/>
  <c r="R106" i="54"/>
  <c r="Q106" i="54"/>
  <c r="S106" i="53"/>
  <c r="Q106" i="53"/>
  <c r="R106" i="53"/>
  <c r="S106" i="52"/>
  <c r="R106" i="52"/>
  <c r="Q106" i="52"/>
  <c r="S106" i="51"/>
  <c r="R106" i="51"/>
  <c r="Q106" i="51"/>
  <c r="R106" i="50"/>
  <c r="Q106" i="50"/>
  <c r="S106" i="50"/>
  <c r="S106" i="49"/>
  <c r="R106" i="49"/>
  <c r="Q106" i="49"/>
  <c r="S106" i="48"/>
  <c r="R106" i="48"/>
  <c r="Q106" i="48"/>
  <c r="S142" i="54"/>
  <c r="R142" i="54"/>
  <c r="Q142" i="54"/>
  <c r="R142" i="53"/>
  <c r="Q142" i="53"/>
  <c r="S142" i="53"/>
  <c r="R142" i="52"/>
  <c r="Q142" i="52"/>
  <c r="S142" i="51"/>
  <c r="R142" i="51"/>
  <c r="H139" i="51" s="1"/>
  <c r="Q142" i="51"/>
  <c r="S142" i="52"/>
  <c r="S142" i="50"/>
  <c r="R142" i="50"/>
  <c r="Q142" i="50"/>
  <c r="S142" i="49"/>
  <c r="R142" i="49"/>
  <c r="Q142" i="49"/>
  <c r="Q142" i="48"/>
  <c r="S142" i="48"/>
  <c r="R142" i="48"/>
  <c r="H139" i="48" s="1"/>
  <c r="S220" i="54"/>
  <c r="R220" i="54"/>
  <c r="Q220" i="54"/>
  <c r="R220" i="53"/>
  <c r="H217" i="53" s="1"/>
  <c r="Q220" i="53"/>
  <c r="S220" i="53"/>
  <c r="S220" i="52"/>
  <c r="R220" i="52"/>
  <c r="Q220" i="52"/>
  <c r="R220" i="51"/>
  <c r="Q220" i="51"/>
  <c r="S220" i="50"/>
  <c r="R220" i="50"/>
  <c r="H217" i="50" s="1"/>
  <c r="Q220" i="50"/>
  <c r="S220" i="51"/>
  <c r="Q220" i="49"/>
  <c r="S220" i="49"/>
  <c r="R220" i="49"/>
  <c r="S220" i="48"/>
  <c r="Q220" i="48"/>
  <c r="R220" i="48"/>
  <c r="Q226" i="54"/>
  <c r="S226" i="54"/>
  <c r="R226" i="54"/>
  <c r="H223" i="54" s="1"/>
  <c r="R226" i="53"/>
  <c r="Q226" i="53"/>
  <c r="S226" i="53"/>
  <c r="S226" i="52"/>
  <c r="R226" i="52"/>
  <c r="S226" i="51"/>
  <c r="R226" i="51"/>
  <c r="Q226" i="52"/>
  <c r="Q226" i="51"/>
  <c r="S226" i="50"/>
  <c r="R226" i="50"/>
  <c r="Q226" i="50"/>
  <c r="S226" i="49"/>
  <c r="R226" i="49"/>
  <c r="Q226" i="49"/>
  <c r="Q226" i="48"/>
  <c r="S226" i="48"/>
  <c r="R226" i="48"/>
  <c r="Q268" i="54"/>
  <c r="S268" i="54"/>
  <c r="R268" i="54"/>
  <c r="Q268" i="53"/>
  <c r="S268" i="53"/>
  <c r="R268" i="53"/>
  <c r="H265" i="53" s="1"/>
  <c r="S268" i="52"/>
  <c r="R268" i="52"/>
  <c r="Q268" i="52"/>
  <c r="Q268" i="51"/>
  <c r="Q268" i="50"/>
  <c r="S268" i="51"/>
  <c r="S268" i="50"/>
  <c r="R268" i="51"/>
  <c r="H265" i="51" s="1"/>
  <c r="S268" i="49"/>
  <c r="R268" i="49"/>
  <c r="Q268" i="49"/>
  <c r="R268" i="50"/>
  <c r="S268" i="48"/>
  <c r="R268" i="48"/>
  <c r="Q268" i="48"/>
  <c r="S286" i="54"/>
  <c r="R286" i="54"/>
  <c r="Q286" i="54"/>
  <c r="S286" i="53"/>
  <c r="R286" i="53"/>
  <c r="Q286" i="53"/>
  <c r="S286" i="52"/>
  <c r="R286" i="52"/>
  <c r="Q286" i="52"/>
  <c r="Q286" i="51"/>
  <c r="S286" i="50"/>
  <c r="R286" i="50"/>
  <c r="H283" i="50" s="1"/>
  <c r="S286" i="51"/>
  <c r="Q286" i="50"/>
  <c r="R286" i="51"/>
  <c r="S286" i="49"/>
  <c r="R286" i="49"/>
  <c r="Q286" i="49"/>
  <c r="S286" i="48"/>
  <c r="R286" i="48"/>
  <c r="Q286" i="48"/>
  <c r="S232" i="54"/>
  <c r="R232" i="54"/>
  <c r="Q232" i="54"/>
  <c r="S232" i="53"/>
  <c r="R232" i="53"/>
  <c r="Q232" i="53"/>
  <c r="R232" i="52"/>
  <c r="Q232" i="52"/>
  <c r="Q232" i="51"/>
  <c r="S232" i="52"/>
  <c r="R232" i="50"/>
  <c r="Q232" i="50"/>
  <c r="R232" i="51"/>
  <c r="S232" i="51"/>
  <c r="S232" i="50"/>
  <c r="S232" i="49"/>
  <c r="R232" i="49"/>
  <c r="Q232" i="49"/>
  <c r="S232" i="48"/>
  <c r="R232" i="48"/>
  <c r="Q232" i="48"/>
  <c r="Q118" i="54"/>
  <c r="S118" i="54"/>
  <c r="R118" i="54"/>
  <c r="H115" i="54" s="1"/>
  <c r="S118" i="53"/>
  <c r="R118" i="53"/>
  <c r="Q118" i="53"/>
  <c r="S118" i="52"/>
  <c r="R118" i="52"/>
  <c r="Q118" i="52"/>
  <c r="Q118" i="51"/>
  <c r="S118" i="51"/>
  <c r="R118" i="51"/>
  <c r="Q118" i="50"/>
  <c r="S118" i="50"/>
  <c r="S118" i="49"/>
  <c r="R118" i="49"/>
  <c r="H115" i="49" s="1"/>
  <c r="Q118" i="49"/>
  <c r="R118" i="50"/>
  <c r="S118" i="48"/>
  <c r="R118" i="48"/>
  <c r="Q118" i="48"/>
  <c r="S148" i="54"/>
  <c r="R148" i="54"/>
  <c r="Q148" i="54"/>
  <c r="S148" i="53"/>
  <c r="R148" i="53"/>
  <c r="Q148" i="53"/>
  <c r="S148" i="52"/>
  <c r="R148" i="52"/>
  <c r="Q148" i="52"/>
  <c r="S148" i="51"/>
  <c r="R148" i="51"/>
  <c r="Q148" i="51"/>
  <c r="R148" i="50"/>
  <c r="S148" i="50"/>
  <c r="Q148" i="50"/>
  <c r="S148" i="49"/>
  <c r="R148" i="49"/>
  <c r="Q148" i="49"/>
  <c r="S148" i="48"/>
  <c r="R148" i="48"/>
  <c r="Q148" i="48"/>
  <c r="S160" i="54"/>
  <c r="R160" i="54"/>
  <c r="Q160" i="54"/>
  <c r="S160" i="53"/>
  <c r="R160" i="53"/>
  <c r="Q160" i="53"/>
  <c r="Q160" i="52"/>
  <c r="S160" i="51"/>
  <c r="R160" i="51"/>
  <c r="H157" i="51" s="1"/>
  <c r="Q160" i="50"/>
  <c r="Q160" i="51"/>
  <c r="R160" i="50"/>
  <c r="H157" i="50" s="1"/>
  <c r="S160" i="52"/>
  <c r="R160" i="52"/>
  <c r="S160" i="49"/>
  <c r="R160" i="49"/>
  <c r="Q160" i="49"/>
  <c r="S160" i="50"/>
  <c r="S160" i="48"/>
  <c r="R160" i="48"/>
  <c r="Q160" i="48"/>
  <c r="R208" i="54"/>
  <c r="Q208" i="54"/>
  <c r="S208" i="54"/>
  <c r="S208" i="53"/>
  <c r="R208" i="53"/>
  <c r="Q208" i="53"/>
  <c r="Q208" i="52"/>
  <c r="S208" i="51"/>
  <c r="S208" i="52"/>
  <c r="R208" i="51"/>
  <c r="S208" i="50"/>
  <c r="R208" i="52"/>
  <c r="Q208" i="51"/>
  <c r="R208" i="50"/>
  <c r="Q208" i="50"/>
  <c r="S208" i="49"/>
  <c r="R208" i="49"/>
  <c r="Q208" i="49"/>
  <c r="S208" i="48"/>
  <c r="R208" i="48"/>
  <c r="Q208" i="48"/>
  <c r="S262" i="54"/>
  <c r="R262" i="54"/>
  <c r="Q262" i="54"/>
  <c r="S262" i="53"/>
  <c r="R262" i="53"/>
  <c r="Q262" i="53"/>
  <c r="R262" i="52"/>
  <c r="S262" i="52"/>
  <c r="S262" i="50"/>
  <c r="R262" i="50"/>
  <c r="R262" i="51"/>
  <c r="S262" i="51"/>
  <c r="Q262" i="51"/>
  <c r="Q262" i="52"/>
  <c r="Q262" i="50"/>
  <c r="S262" i="49"/>
  <c r="R262" i="49"/>
  <c r="Q262" i="49"/>
  <c r="R262" i="48"/>
  <c r="H259" i="48" s="1"/>
  <c r="Q262" i="48"/>
  <c r="S262" i="48"/>
  <c r="Q298" i="54"/>
  <c r="S298" i="54"/>
  <c r="R298" i="54"/>
  <c r="S298" i="53"/>
  <c r="R298" i="53"/>
  <c r="Q298" i="53"/>
  <c r="R298" i="52"/>
  <c r="Q298" i="52"/>
  <c r="S298" i="52"/>
  <c r="R298" i="50"/>
  <c r="H295" i="50" s="1"/>
  <c r="Q298" i="50"/>
  <c r="S298" i="51"/>
  <c r="R298" i="51"/>
  <c r="Q298" i="51"/>
  <c r="S298" i="50"/>
  <c r="S298" i="49"/>
  <c r="R298" i="49"/>
  <c r="Q298" i="49"/>
  <c r="S298" i="48"/>
  <c r="R298" i="48"/>
  <c r="Q298" i="48"/>
  <c r="Y520" i="51"/>
  <c r="J523" i="51"/>
  <c r="J525" i="51" s="1"/>
  <c r="Y527" i="53"/>
  <c r="J530" i="53"/>
  <c r="J532" i="53" s="1"/>
  <c r="T380" i="54"/>
  <c r="H378" i="54" s="1"/>
  <c r="S380" i="54"/>
  <c r="Q380" i="54"/>
  <c r="R380" i="54"/>
  <c r="S380" i="53"/>
  <c r="R380" i="53"/>
  <c r="T380" i="53"/>
  <c r="H378" i="53" s="1"/>
  <c r="Q380" i="53"/>
  <c r="T380" i="52"/>
  <c r="H378" i="52" s="1"/>
  <c r="S380" i="52"/>
  <c r="R380" i="52"/>
  <c r="Q380" i="52"/>
  <c r="S380" i="51"/>
  <c r="R380" i="51"/>
  <c r="Q380" i="51"/>
  <c r="T380" i="50"/>
  <c r="H378" i="50" s="1"/>
  <c r="S380" i="50"/>
  <c r="R380" i="50"/>
  <c r="Q380" i="50"/>
  <c r="T380" i="51"/>
  <c r="H378" i="51" s="1"/>
  <c r="Q380" i="49"/>
  <c r="T380" i="49"/>
  <c r="H378" i="49" s="1"/>
  <c r="S380" i="49"/>
  <c r="Q380" i="48"/>
  <c r="R380" i="49"/>
  <c r="H377" i="49" s="1"/>
  <c r="S380" i="48"/>
  <c r="R380" i="48"/>
  <c r="T380" i="48"/>
  <c r="H378" i="48" s="1"/>
  <c r="S419" i="54"/>
  <c r="R419" i="54"/>
  <c r="Q419" i="54"/>
  <c r="T419" i="54"/>
  <c r="H417" i="54" s="1"/>
  <c r="T419" i="53"/>
  <c r="H417" i="53" s="1"/>
  <c r="S419" i="53"/>
  <c r="Q419" i="53"/>
  <c r="R419" i="53"/>
  <c r="T419" i="52"/>
  <c r="H417" i="52" s="1"/>
  <c r="S419" i="52"/>
  <c r="R419" i="52"/>
  <c r="Q419" i="52"/>
  <c r="Q419" i="51"/>
  <c r="T419" i="51"/>
  <c r="H417" i="51" s="1"/>
  <c r="T419" i="50"/>
  <c r="H417" i="50" s="1"/>
  <c r="S419" i="51"/>
  <c r="S419" i="50"/>
  <c r="R419" i="51"/>
  <c r="R419" i="50"/>
  <c r="Q419" i="50"/>
  <c r="T419" i="49"/>
  <c r="H417" i="49" s="1"/>
  <c r="S419" i="49"/>
  <c r="R419" i="49"/>
  <c r="Q419" i="49"/>
  <c r="T419" i="48"/>
  <c r="H417" i="48" s="1"/>
  <c r="R419" i="48"/>
  <c r="Q419" i="48"/>
  <c r="S419" i="48"/>
  <c r="T447" i="54"/>
  <c r="H445" i="54" s="1"/>
  <c r="Q447" i="54"/>
  <c r="S447" i="54"/>
  <c r="R447" i="54"/>
  <c r="T447" i="53"/>
  <c r="H445" i="53" s="1"/>
  <c r="S447" i="53"/>
  <c r="Q447" i="53"/>
  <c r="R447" i="53"/>
  <c r="R447" i="52"/>
  <c r="Q447" i="52"/>
  <c r="T447" i="52"/>
  <c r="H445" i="52" s="1"/>
  <c r="S447" i="52"/>
  <c r="T447" i="51"/>
  <c r="H445" i="51" s="1"/>
  <c r="S447" i="51"/>
  <c r="R447" i="51"/>
  <c r="Q447" i="51"/>
  <c r="R447" i="50"/>
  <c r="Q447" i="50"/>
  <c r="S447" i="50"/>
  <c r="T447" i="50"/>
  <c r="H445" i="50" s="1"/>
  <c r="T447" i="49"/>
  <c r="H445" i="49" s="1"/>
  <c r="S447" i="49"/>
  <c r="R447" i="49"/>
  <c r="Q447" i="49"/>
  <c r="T447" i="48"/>
  <c r="H445" i="48" s="1"/>
  <c r="S447" i="48"/>
  <c r="Q447" i="48"/>
  <c r="R447" i="48"/>
  <c r="T352" i="54"/>
  <c r="H350" i="54" s="1"/>
  <c r="S352" i="54"/>
  <c r="R352" i="54"/>
  <c r="Q352" i="54"/>
  <c r="T352" i="53"/>
  <c r="H350" i="53" s="1"/>
  <c r="S352" i="53"/>
  <c r="R352" i="53"/>
  <c r="Q352" i="52"/>
  <c r="T352" i="52"/>
  <c r="H350" i="52" s="1"/>
  <c r="Q352" i="53"/>
  <c r="S352" i="52"/>
  <c r="T352" i="51"/>
  <c r="H350" i="51" s="1"/>
  <c r="R352" i="52"/>
  <c r="S352" i="51"/>
  <c r="R352" i="51"/>
  <c r="Q352" i="51"/>
  <c r="T352" i="50"/>
  <c r="H350" i="50" s="1"/>
  <c r="S352" i="50"/>
  <c r="R352" i="50"/>
  <c r="Q352" i="50"/>
  <c r="R352" i="49"/>
  <c r="H349" i="49" s="1"/>
  <c r="Q352" i="49"/>
  <c r="T352" i="49"/>
  <c r="H350" i="49" s="1"/>
  <c r="R352" i="48"/>
  <c r="Q352" i="48"/>
  <c r="T352" i="48"/>
  <c r="H350" i="48" s="1"/>
  <c r="S352" i="48"/>
  <c r="S352" i="49"/>
  <c r="T461" i="54"/>
  <c r="H459" i="54" s="1"/>
  <c r="S461" i="54"/>
  <c r="R461" i="54"/>
  <c r="Q461" i="54"/>
  <c r="T461" i="53"/>
  <c r="H459" i="53" s="1"/>
  <c r="R461" i="53"/>
  <c r="Q461" i="53"/>
  <c r="S461" i="53"/>
  <c r="T461" i="52"/>
  <c r="H459" i="52" s="1"/>
  <c r="S461" i="52"/>
  <c r="R461" i="52"/>
  <c r="Q461" i="52"/>
  <c r="T461" i="51"/>
  <c r="H459" i="51" s="1"/>
  <c r="S461" i="51"/>
  <c r="T461" i="50"/>
  <c r="H459" i="50" s="1"/>
  <c r="S461" i="50"/>
  <c r="R461" i="51"/>
  <c r="Q461" i="51"/>
  <c r="R461" i="50"/>
  <c r="Q461" i="50"/>
  <c r="T461" i="49"/>
  <c r="H459" i="49" s="1"/>
  <c r="S461" i="49"/>
  <c r="R461" i="49"/>
  <c r="Q461" i="49"/>
  <c r="T461" i="48"/>
  <c r="H459" i="48" s="1"/>
  <c r="S461" i="48"/>
  <c r="R461" i="48"/>
  <c r="Q461" i="48"/>
  <c r="T345" i="54"/>
  <c r="H343" i="54" s="1"/>
  <c r="S345" i="54"/>
  <c r="R345" i="54"/>
  <c r="Q345" i="54"/>
  <c r="T345" i="53"/>
  <c r="H343" i="53" s="1"/>
  <c r="R345" i="53"/>
  <c r="Q345" i="53"/>
  <c r="S345" i="53"/>
  <c r="T345" i="52"/>
  <c r="H343" i="52" s="1"/>
  <c r="S345" i="52"/>
  <c r="R345" i="52"/>
  <c r="Q345" i="52"/>
  <c r="R345" i="51"/>
  <c r="H342" i="51" s="1"/>
  <c r="Q345" i="51"/>
  <c r="T345" i="51"/>
  <c r="H343" i="51" s="1"/>
  <c r="S345" i="51"/>
  <c r="T345" i="50"/>
  <c r="H343" i="50" s="1"/>
  <c r="S345" i="50"/>
  <c r="R345" i="50"/>
  <c r="Q345" i="50"/>
  <c r="T345" i="49"/>
  <c r="H343" i="49" s="1"/>
  <c r="S345" i="49"/>
  <c r="R345" i="49"/>
  <c r="Q345" i="49"/>
  <c r="S345" i="48"/>
  <c r="R345" i="48"/>
  <c r="Q345" i="48"/>
  <c r="T345" i="48"/>
  <c r="H343" i="48" s="1"/>
  <c r="Y513" i="48"/>
  <c r="J516" i="48"/>
  <c r="J518" i="48" s="1"/>
  <c r="Y513" i="53"/>
  <c r="J516" i="53"/>
  <c r="J518" i="53" s="1"/>
  <c r="T433" i="54"/>
  <c r="H431" i="54" s="1"/>
  <c r="S433" i="54"/>
  <c r="R433" i="54"/>
  <c r="Q433" i="54"/>
  <c r="T433" i="53"/>
  <c r="H431" i="53" s="1"/>
  <c r="S433" i="53"/>
  <c r="R433" i="53"/>
  <c r="Q433" i="53"/>
  <c r="T433" i="52"/>
  <c r="H431" i="52" s="1"/>
  <c r="S433" i="52"/>
  <c r="S433" i="51"/>
  <c r="R433" i="51"/>
  <c r="Q433" i="51"/>
  <c r="R433" i="52"/>
  <c r="Q433" i="52"/>
  <c r="T433" i="50"/>
  <c r="H431" i="50" s="1"/>
  <c r="S433" i="50"/>
  <c r="T433" i="51"/>
  <c r="H431" i="51" s="1"/>
  <c r="Q433" i="50"/>
  <c r="R433" i="50"/>
  <c r="Q433" i="49"/>
  <c r="T433" i="49"/>
  <c r="H431" i="49" s="1"/>
  <c r="S433" i="49"/>
  <c r="R433" i="49"/>
  <c r="Q433" i="48"/>
  <c r="S433" i="48"/>
  <c r="R433" i="48"/>
  <c r="T433" i="48"/>
  <c r="H431" i="48" s="1"/>
  <c r="Q202" i="54"/>
  <c r="S202" i="54"/>
  <c r="R202" i="54"/>
  <c r="H199" i="54" s="1"/>
  <c r="R202" i="53"/>
  <c r="Q202" i="53"/>
  <c r="S202" i="53"/>
  <c r="S202" i="52"/>
  <c r="R202" i="52"/>
  <c r="Q202" i="52"/>
  <c r="S202" i="51"/>
  <c r="R202" i="51"/>
  <c r="Q202" i="51"/>
  <c r="S202" i="50"/>
  <c r="R202" i="50"/>
  <c r="Q202" i="50"/>
  <c r="S202" i="49"/>
  <c r="R202" i="49"/>
  <c r="H199" i="49" s="1"/>
  <c r="Q202" i="49"/>
  <c r="Q202" i="48"/>
  <c r="S202" i="48"/>
  <c r="R202" i="48"/>
  <c r="H199" i="48" s="1"/>
  <c r="S178" i="54"/>
  <c r="R178" i="54"/>
  <c r="Q178" i="54"/>
  <c r="Q178" i="53"/>
  <c r="S178" i="53"/>
  <c r="R178" i="53"/>
  <c r="H175" i="53" s="1"/>
  <c r="S178" i="52"/>
  <c r="R178" i="52"/>
  <c r="H175" i="52" s="1"/>
  <c r="Q178" i="52"/>
  <c r="S178" i="51"/>
  <c r="R178" i="51"/>
  <c r="Q178" i="51"/>
  <c r="S178" i="50"/>
  <c r="R178" i="50"/>
  <c r="Q178" i="50"/>
  <c r="Q178" i="49"/>
  <c r="S178" i="49"/>
  <c r="R178" i="49"/>
  <c r="H175" i="49" s="1"/>
  <c r="R178" i="48"/>
  <c r="Q178" i="48"/>
  <c r="S178" i="48"/>
  <c r="R172" i="54"/>
  <c r="Q172" i="54"/>
  <c r="S172" i="54"/>
  <c r="S172" i="53"/>
  <c r="R172" i="53"/>
  <c r="Q172" i="53"/>
  <c r="S172" i="52"/>
  <c r="R172" i="52"/>
  <c r="Q172" i="52"/>
  <c r="R172" i="51"/>
  <c r="Q172" i="51"/>
  <c r="S172" i="51"/>
  <c r="R172" i="50"/>
  <c r="Q172" i="50"/>
  <c r="S172" i="50"/>
  <c r="S172" i="49"/>
  <c r="R172" i="49"/>
  <c r="Q172" i="49"/>
  <c r="Q172" i="48"/>
  <c r="R172" i="48"/>
  <c r="S172" i="48"/>
  <c r="R256" i="54"/>
  <c r="Q256" i="54"/>
  <c r="S256" i="54"/>
  <c r="S256" i="53"/>
  <c r="R256" i="53"/>
  <c r="Q256" i="53"/>
  <c r="S256" i="52"/>
  <c r="R256" i="52"/>
  <c r="Q256" i="52"/>
  <c r="S256" i="51"/>
  <c r="R256" i="51"/>
  <c r="Q256" i="51"/>
  <c r="R256" i="50"/>
  <c r="Q256" i="50"/>
  <c r="S256" i="50"/>
  <c r="S256" i="49"/>
  <c r="R256" i="49"/>
  <c r="Q256" i="49"/>
  <c r="S256" i="48"/>
  <c r="R256" i="48"/>
  <c r="Q256" i="48"/>
  <c r="S112" i="54"/>
  <c r="R112" i="54"/>
  <c r="Q112" i="54"/>
  <c r="S112" i="53"/>
  <c r="R112" i="53"/>
  <c r="H109" i="53" s="1"/>
  <c r="S112" i="52"/>
  <c r="R112" i="52"/>
  <c r="Q112" i="52"/>
  <c r="Q112" i="53"/>
  <c r="S112" i="51"/>
  <c r="R112" i="50"/>
  <c r="R112" i="51"/>
  <c r="Q112" i="50"/>
  <c r="Q112" i="51"/>
  <c r="S112" i="50"/>
  <c r="R112" i="49"/>
  <c r="Q112" i="49"/>
  <c r="S112" i="49"/>
  <c r="S112" i="48"/>
  <c r="R112" i="48"/>
  <c r="Q112" i="48"/>
  <c r="S100" i="54"/>
  <c r="R100" i="54"/>
  <c r="Q100" i="54"/>
  <c r="R100" i="53"/>
  <c r="H97" i="53" s="1"/>
  <c r="Q100" i="53"/>
  <c r="S100" i="53"/>
  <c r="S100" i="52"/>
  <c r="R100" i="52"/>
  <c r="H97" i="52" s="1"/>
  <c r="Q100" i="52"/>
  <c r="Q100" i="51"/>
  <c r="R100" i="51"/>
  <c r="S100" i="51"/>
  <c r="S100" i="50"/>
  <c r="R100" i="50"/>
  <c r="Q100" i="50"/>
  <c r="S100" i="49"/>
  <c r="R100" i="49"/>
  <c r="Q100" i="49"/>
  <c r="S100" i="48"/>
  <c r="R100" i="48"/>
  <c r="Q100" i="48"/>
  <c r="S166" i="54"/>
  <c r="R166" i="54"/>
  <c r="Q166" i="54"/>
  <c r="S166" i="53"/>
  <c r="R166" i="53"/>
  <c r="Q166" i="53"/>
  <c r="R166" i="52"/>
  <c r="H163" i="52" s="1"/>
  <c r="Q166" i="52"/>
  <c r="S166" i="52"/>
  <c r="Q166" i="51"/>
  <c r="S166" i="51"/>
  <c r="R166" i="51"/>
  <c r="R166" i="50"/>
  <c r="Q166" i="50"/>
  <c r="S166" i="49"/>
  <c r="R166" i="49"/>
  <c r="H163" i="49" s="1"/>
  <c r="Q166" i="49"/>
  <c r="S166" i="50"/>
  <c r="S166" i="48"/>
  <c r="R166" i="48"/>
  <c r="Q166" i="48"/>
  <c r="S124" i="54"/>
  <c r="R124" i="54"/>
  <c r="Q124" i="54"/>
  <c r="R124" i="53"/>
  <c r="Q124" i="53"/>
  <c r="S124" i="53"/>
  <c r="Q124" i="52"/>
  <c r="Q124" i="51"/>
  <c r="S124" i="52"/>
  <c r="R124" i="52"/>
  <c r="H121" i="52" s="1"/>
  <c r="S124" i="51"/>
  <c r="Q124" i="50"/>
  <c r="R124" i="51"/>
  <c r="S124" i="50"/>
  <c r="R124" i="50"/>
  <c r="S124" i="49"/>
  <c r="R124" i="49"/>
  <c r="Q124" i="49"/>
  <c r="R124" i="48"/>
  <c r="Q124" i="48"/>
  <c r="S124" i="48"/>
  <c r="S238" i="54"/>
  <c r="R238" i="54"/>
  <c r="Q238" i="54"/>
  <c r="S238" i="53"/>
  <c r="R238" i="53"/>
  <c r="H235" i="53" s="1"/>
  <c r="Q238" i="53"/>
  <c r="S238" i="52"/>
  <c r="R238" i="52"/>
  <c r="Q238" i="52"/>
  <c r="S238" i="51"/>
  <c r="R238" i="51"/>
  <c r="Q238" i="51"/>
  <c r="R238" i="50"/>
  <c r="H235" i="50" s="1"/>
  <c r="Q238" i="50"/>
  <c r="S238" i="50"/>
  <c r="S238" i="49"/>
  <c r="R238" i="49"/>
  <c r="H235" i="49" s="1"/>
  <c r="Q238" i="48"/>
  <c r="Q238" i="49"/>
  <c r="S238" i="48"/>
  <c r="R238" i="48"/>
  <c r="H235" i="48" s="1"/>
  <c r="S214" i="54"/>
  <c r="R214" i="54"/>
  <c r="Q214" i="54"/>
  <c r="R214" i="53"/>
  <c r="H211" i="53" s="1"/>
  <c r="Q214" i="53"/>
  <c r="S214" i="53"/>
  <c r="S214" i="52"/>
  <c r="R214" i="52"/>
  <c r="Q214" i="52"/>
  <c r="Q214" i="51"/>
  <c r="R214" i="51"/>
  <c r="R214" i="50"/>
  <c r="S214" i="51"/>
  <c r="S214" i="50"/>
  <c r="Q214" i="50"/>
  <c r="S214" i="49"/>
  <c r="R214" i="49"/>
  <c r="Q214" i="49"/>
  <c r="S214" i="48"/>
  <c r="R214" i="48"/>
  <c r="Q214" i="48"/>
  <c r="S250" i="54"/>
  <c r="R250" i="54"/>
  <c r="Q250" i="54"/>
  <c r="S250" i="53"/>
  <c r="R250" i="53"/>
  <c r="Q250" i="53"/>
  <c r="Q250" i="52"/>
  <c r="S250" i="52"/>
  <c r="R250" i="52"/>
  <c r="R250" i="51"/>
  <c r="Q250" i="51"/>
  <c r="Q250" i="50"/>
  <c r="S250" i="51"/>
  <c r="S250" i="50"/>
  <c r="R250" i="50"/>
  <c r="H247" i="50" s="1"/>
  <c r="S250" i="49"/>
  <c r="R250" i="49"/>
  <c r="Q250" i="49"/>
  <c r="Q250" i="48"/>
  <c r="S250" i="48"/>
  <c r="R250" i="48"/>
  <c r="S304" i="54"/>
  <c r="R304" i="54"/>
  <c r="Q304" i="54"/>
  <c r="S304" i="53"/>
  <c r="R304" i="53"/>
  <c r="Q304" i="53"/>
  <c r="S304" i="52"/>
  <c r="Q304" i="52"/>
  <c r="R304" i="52"/>
  <c r="S304" i="50"/>
  <c r="R304" i="50"/>
  <c r="Q304" i="50"/>
  <c r="Q304" i="51"/>
  <c r="R304" i="51"/>
  <c r="S304" i="49"/>
  <c r="R304" i="49"/>
  <c r="Q304" i="49"/>
  <c r="S304" i="51"/>
  <c r="Q304" i="48"/>
  <c r="S304" i="48"/>
  <c r="R304" i="48"/>
  <c r="S292" i="54"/>
  <c r="R292" i="54"/>
  <c r="Q292" i="54"/>
  <c r="R292" i="53"/>
  <c r="Q292" i="53"/>
  <c r="S292" i="53"/>
  <c r="S292" i="52"/>
  <c r="R292" i="52"/>
  <c r="Q292" i="52"/>
  <c r="R292" i="51"/>
  <c r="H289" i="51" s="1"/>
  <c r="Q292" i="51"/>
  <c r="S292" i="50"/>
  <c r="R292" i="50"/>
  <c r="H289" i="50" s="1"/>
  <c r="Q292" i="50"/>
  <c r="S292" i="51"/>
  <c r="S292" i="49"/>
  <c r="R292" i="49"/>
  <c r="Q292" i="48"/>
  <c r="Q292" i="49"/>
  <c r="S292" i="48"/>
  <c r="R292" i="48"/>
  <c r="H289" i="48" s="1"/>
  <c r="S244" i="54"/>
  <c r="R244" i="54"/>
  <c r="Q244" i="54"/>
  <c r="R244" i="53"/>
  <c r="H241" i="53" s="1"/>
  <c r="Q244" i="53"/>
  <c r="S244" i="53"/>
  <c r="S244" i="52"/>
  <c r="Q244" i="52"/>
  <c r="S244" i="51"/>
  <c r="S244" i="50"/>
  <c r="R244" i="50"/>
  <c r="Q244" i="50"/>
  <c r="R244" i="52"/>
  <c r="H241" i="52" s="1"/>
  <c r="Q244" i="51"/>
  <c r="R244" i="51"/>
  <c r="H241" i="51" s="1"/>
  <c r="R244" i="49"/>
  <c r="H241" i="49" s="1"/>
  <c r="Q244" i="49"/>
  <c r="S244" i="49"/>
  <c r="S244" i="48"/>
  <c r="R244" i="48"/>
  <c r="Q244" i="48"/>
  <c r="R136" i="54"/>
  <c r="Q136" i="54"/>
  <c r="S136" i="54"/>
  <c r="R136" i="53"/>
  <c r="Q136" i="53"/>
  <c r="S136" i="53"/>
  <c r="S136" i="52"/>
  <c r="R136" i="52"/>
  <c r="Q136" i="52"/>
  <c r="S136" i="51"/>
  <c r="R136" i="51"/>
  <c r="Q136" i="51"/>
  <c r="S136" i="50"/>
  <c r="Q136" i="50"/>
  <c r="R136" i="50"/>
  <c r="H133" i="50" s="1"/>
  <c r="S136" i="49"/>
  <c r="R136" i="49"/>
  <c r="Q136" i="49"/>
  <c r="S136" i="48"/>
  <c r="R136" i="48"/>
  <c r="Q136" i="48"/>
  <c r="S88" i="54"/>
  <c r="Q88" i="54"/>
  <c r="R88" i="54"/>
  <c r="S88" i="53"/>
  <c r="R88" i="53"/>
  <c r="Q88" i="53"/>
  <c r="R88" i="52"/>
  <c r="Q88" i="52"/>
  <c r="S88" i="52"/>
  <c r="S88" i="51"/>
  <c r="R88" i="51"/>
  <c r="Q88" i="51"/>
  <c r="Q88" i="50"/>
  <c r="S88" i="50"/>
  <c r="R88" i="50"/>
  <c r="R88" i="49"/>
  <c r="Q88" i="49"/>
  <c r="S88" i="49"/>
  <c r="S88" i="48"/>
  <c r="R88" i="48"/>
  <c r="Q88" i="48"/>
  <c r="S196" i="54"/>
  <c r="Q196" i="54"/>
  <c r="R196" i="54"/>
  <c r="R196" i="53"/>
  <c r="Q196" i="53"/>
  <c r="S196" i="53"/>
  <c r="S196" i="52"/>
  <c r="R196" i="52"/>
  <c r="Q196" i="52"/>
  <c r="S196" i="51"/>
  <c r="R196" i="50"/>
  <c r="H193" i="50" s="1"/>
  <c r="Q196" i="50"/>
  <c r="Q196" i="51"/>
  <c r="S196" i="50"/>
  <c r="R196" i="51"/>
  <c r="Q196" i="49"/>
  <c r="S196" i="49"/>
  <c r="R196" i="49"/>
  <c r="S196" i="48"/>
  <c r="R196" i="48"/>
  <c r="Q196" i="48"/>
  <c r="R184" i="54"/>
  <c r="Q184" i="54"/>
  <c r="S184" i="54"/>
  <c r="R184" i="53"/>
  <c r="H181" i="53" s="1"/>
  <c r="Q184" i="53"/>
  <c r="S184" i="53"/>
  <c r="S184" i="52"/>
  <c r="R184" i="52"/>
  <c r="H181" i="52" s="1"/>
  <c r="Q184" i="52"/>
  <c r="Q184" i="51"/>
  <c r="S184" i="50"/>
  <c r="S184" i="51"/>
  <c r="R184" i="50"/>
  <c r="H181" i="50" s="1"/>
  <c r="R184" i="51"/>
  <c r="Q184" i="50"/>
  <c r="S184" i="49"/>
  <c r="R184" i="49"/>
  <c r="Q184" i="49"/>
  <c r="S184" i="48"/>
  <c r="R184" i="48"/>
  <c r="H181" i="48" s="1"/>
  <c r="Q184" i="48"/>
  <c r="Q280" i="54"/>
  <c r="S280" i="54"/>
  <c r="R280" i="54"/>
  <c r="H277" i="54" s="1"/>
  <c r="S280" i="53"/>
  <c r="R280" i="53"/>
  <c r="Q280" i="53"/>
  <c r="S280" i="52"/>
  <c r="R280" i="52"/>
  <c r="Q280" i="52"/>
  <c r="S280" i="50"/>
  <c r="R280" i="50"/>
  <c r="H277" i="50" s="1"/>
  <c r="Q280" i="50"/>
  <c r="S280" i="51"/>
  <c r="R280" i="51"/>
  <c r="Q280" i="51"/>
  <c r="S280" i="49"/>
  <c r="R280" i="49"/>
  <c r="Q280" i="49"/>
  <c r="R280" i="48"/>
  <c r="H277" i="48" s="1"/>
  <c r="Q280" i="48"/>
  <c r="S280" i="48"/>
  <c r="Y513" i="54"/>
  <c r="J516" i="54"/>
  <c r="J518" i="54" s="1"/>
  <c r="Y499" i="49"/>
  <c r="J502" i="49"/>
  <c r="J504" i="49" s="1"/>
  <c r="R440" i="54"/>
  <c r="Q440" i="54"/>
  <c r="T440" i="54"/>
  <c r="H438" i="54" s="1"/>
  <c r="S440" i="54"/>
  <c r="T440" i="53"/>
  <c r="H438" i="53" s="1"/>
  <c r="R440" i="53"/>
  <c r="H437" i="53" s="1"/>
  <c r="Q440" i="53"/>
  <c r="S440" i="53"/>
  <c r="T440" i="52"/>
  <c r="H438" i="52" s="1"/>
  <c r="S440" i="52"/>
  <c r="R440" i="52"/>
  <c r="Q440" i="52"/>
  <c r="T440" i="51"/>
  <c r="H438" i="51" s="1"/>
  <c r="S440" i="51"/>
  <c r="R440" i="51"/>
  <c r="H437" i="51" s="1"/>
  <c r="T440" i="50"/>
  <c r="H438" i="50" s="1"/>
  <c r="S440" i="50"/>
  <c r="R440" i="50"/>
  <c r="H437" i="50" s="1"/>
  <c r="Q440" i="51"/>
  <c r="Q440" i="50"/>
  <c r="T440" i="49"/>
  <c r="H438" i="49" s="1"/>
  <c r="S440" i="49"/>
  <c r="R440" i="49"/>
  <c r="Q440" i="49"/>
  <c r="T440" i="48"/>
  <c r="H438" i="48" s="1"/>
  <c r="R440" i="48"/>
  <c r="Q440" i="48"/>
  <c r="S440" i="48"/>
  <c r="R387" i="54"/>
  <c r="Q387" i="54"/>
  <c r="T387" i="54"/>
  <c r="H385" i="54" s="1"/>
  <c r="S387" i="54"/>
  <c r="T387" i="53"/>
  <c r="H385" i="53" s="1"/>
  <c r="S387" i="53"/>
  <c r="R387" i="53"/>
  <c r="Q387" i="53"/>
  <c r="T387" i="52"/>
  <c r="H385" i="52" s="1"/>
  <c r="S387" i="52"/>
  <c r="Q387" i="52"/>
  <c r="T387" i="51"/>
  <c r="H385" i="51" s="1"/>
  <c r="S387" i="51"/>
  <c r="R387" i="50"/>
  <c r="H384" i="50" s="1"/>
  <c r="Q387" i="50"/>
  <c r="R387" i="52"/>
  <c r="R387" i="51"/>
  <c r="T387" i="50"/>
  <c r="H385" i="50" s="1"/>
  <c r="S387" i="50"/>
  <c r="Q387" i="51"/>
  <c r="T387" i="49"/>
  <c r="H385" i="49" s="1"/>
  <c r="S387" i="49"/>
  <c r="R387" i="49"/>
  <c r="H384" i="49" s="1"/>
  <c r="Q387" i="49"/>
  <c r="T387" i="48"/>
  <c r="H385" i="48" s="1"/>
  <c r="S387" i="48"/>
  <c r="Q387" i="48"/>
  <c r="R387" i="48"/>
  <c r="Y513" i="51"/>
  <c r="J516" i="51"/>
  <c r="J518" i="51" s="1"/>
  <c r="Y506" i="50"/>
  <c r="J509" i="50"/>
  <c r="J511" i="50" s="1"/>
  <c r="Y506" i="51"/>
  <c r="J509" i="51"/>
  <c r="J511" i="51" s="1"/>
  <c r="S373" i="54"/>
  <c r="R373" i="54"/>
  <c r="Q373" i="54"/>
  <c r="T373" i="54"/>
  <c r="H371" i="54" s="1"/>
  <c r="T373" i="53"/>
  <c r="H371" i="53" s="1"/>
  <c r="R373" i="53"/>
  <c r="Q373" i="53"/>
  <c r="S373" i="53"/>
  <c r="T373" i="52"/>
  <c r="H371" i="52" s="1"/>
  <c r="S373" i="52"/>
  <c r="R373" i="52"/>
  <c r="Q373" i="52"/>
  <c r="T373" i="51"/>
  <c r="H371" i="51" s="1"/>
  <c r="S373" i="51"/>
  <c r="R373" i="51"/>
  <c r="T373" i="50"/>
  <c r="H371" i="50" s="1"/>
  <c r="S373" i="50"/>
  <c r="R373" i="50"/>
  <c r="Q373" i="50"/>
  <c r="Q373" i="51"/>
  <c r="T373" i="49"/>
  <c r="H371" i="49" s="1"/>
  <c r="S373" i="49"/>
  <c r="R373" i="49"/>
  <c r="Q373" i="49"/>
  <c r="T373" i="48"/>
  <c r="H371" i="48" s="1"/>
  <c r="S373" i="48"/>
  <c r="R373" i="48"/>
  <c r="Q373" i="48"/>
  <c r="Y506" i="52"/>
  <c r="J509" i="52"/>
  <c r="J511" i="52" s="1"/>
  <c r="T426" i="54"/>
  <c r="H424" i="54" s="1"/>
  <c r="S426" i="54"/>
  <c r="R426" i="54"/>
  <c r="Q426" i="54"/>
  <c r="Q426" i="53"/>
  <c r="T426" i="53"/>
  <c r="H424" i="53" s="1"/>
  <c r="S426" i="53"/>
  <c r="R426" i="53"/>
  <c r="T426" i="52"/>
  <c r="H424" i="52" s="1"/>
  <c r="S426" i="52"/>
  <c r="R426" i="52"/>
  <c r="Q426" i="52"/>
  <c r="T426" i="51"/>
  <c r="H424" i="51" s="1"/>
  <c r="S426" i="51"/>
  <c r="R426" i="51"/>
  <c r="R426" i="50"/>
  <c r="Q426" i="50"/>
  <c r="Q426" i="51"/>
  <c r="T426" i="50"/>
  <c r="H424" i="50" s="1"/>
  <c r="S426" i="50"/>
  <c r="S426" i="49"/>
  <c r="R426" i="49"/>
  <c r="H423" i="49" s="1"/>
  <c r="Q426" i="49"/>
  <c r="T426" i="48"/>
  <c r="H424" i="48" s="1"/>
  <c r="S426" i="48"/>
  <c r="T426" i="49"/>
  <c r="H424" i="49" s="1"/>
  <c r="R426" i="48"/>
  <c r="Q426" i="48"/>
  <c r="J211" i="1"/>
  <c r="J371" i="1"/>
  <c r="J259" i="1"/>
  <c r="U288" i="1"/>
  <c r="L419" i="1"/>
  <c r="U138" i="1"/>
  <c r="J271" i="1"/>
  <c r="J199" i="1"/>
  <c r="U186" i="1"/>
  <c r="L214" i="1"/>
  <c r="L244" i="1"/>
  <c r="L136" i="1"/>
  <c r="L298" i="1"/>
  <c r="L274" i="1"/>
  <c r="L190" i="1"/>
  <c r="L310" i="1"/>
  <c r="L130" i="1"/>
  <c r="L268" i="1"/>
  <c r="L196" i="1"/>
  <c r="L166" i="1"/>
  <c r="L124" i="1"/>
  <c r="L238" i="1"/>
  <c r="L262" i="1"/>
  <c r="L154" i="1"/>
  <c r="L100" i="1"/>
  <c r="L226" i="1"/>
  <c r="L292" i="1"/>
  <c r="L88" i="1"/>
  <c r="L304" i="1"/>
  <c r="L232" i="1"/>
  <c r="L118" i="1"/>
  <c r="L148" i="1"/>
  <c r="L208" i="1"/>
  <c r="L202" i="1"/>
  <c r="L172" i="1"/>
  <c r="L256" i="1"/>
  <c r="L112" i="1"/>
  <c r="L142" i="1"/>
  <c r="L220" i="1"/>
  <c r="L280" i="1"/>
  <c r="L178" i="1"/>
  <c r="L94" i="1"/>
  <c r="L106" i="1"/>
  <c r="L250" i="1"/>
  <c r="L160" i="1"/>
  <c r="L286" i="1"/>
  <c r="L184" i="1"/>
  <c r="L380" i="1"/>
  <c r="L359" i="1"/>
  <c r="L373" i="1"/>
  <c r="L387" i="1"/>
  <c r="L345" i="1"/>
  <c r="L366" i="1"/>
  <c r="L352" i="1"/>
  <c r="L447" i="1"/>
  <c r="L454" i="1"/>
  <c r="L433" i="1"/>
  <c r="L426" i="1"/>
  <c r="L440" i="1"/>
  <c r="L461" i="1"/>
  <c r="J446" i="1"/>
  <c r="J448" i="1" s="1"/>
  <c r="E448" i="1"/>
  <c r="J418" i="1"/>
  <c r="J420" i="1" s="1"/>
  <c r="E420" i="1"/>
  <c r="J386" i="1"/>
  <c r="J388" i="1" s="1"/>
  <c r="E388" i="1"/>
  <c r="J379" i="1"/>
  <c r="J381" i="1" s="1"/>
  <c r="E381" i="1"/>
  <c r="J372" i="1"/>
  <c r="J374" i="1" s="1"/>
  <c r="E374" i="1"/>
  <c r="J365" i="1"/>
  <c r="J367" i="1" s="1"/>
  <c r="E367" i="1"/>
  <c r="J358" i="1"/>
  <c r="J360" i="1" s="1"/>
  <c r="E360" i="1"/>
  <c r="J351" i="1"/>
  <c r="J353" i="1" s="1"/>
  <c r="E353" i="1"/>
  <c r="J302" i="1"/>
  <c r="J304" i="1" s="1"/>
  <c r="E304" i="1"/>
  <c r="J296" i="1"/>
  <c r="J298" i="1" s="1"/>
  <c r="E298" i="1"/>
  <c r="J284" i="1"/>
  <c r="J286" i="1" s="1"/>
  <c r="E286" i="1"/>
  <c r="J278" i="1"/>
  <c r="J280" i="1" s="1"/>
  <c r="E280" i="1"/>
  <c r="J266" i="1"/>
  <c r="J268" i="1" s="1"/>
  <c r="E268" i="1"/>
  <c r="J254" i="1"/>
  <c r="J256" i="1" s="1"/>
  <c r="E256" i="1"/>
  <c r="J248" i="1"/>
  <c r="J250" i="1" s="1"/>
  <c r="E250" i="1"/>
  <c r="J224" i="1"/>
  <c r="J226" i="1" s="1"/>
  <c r="E226" i="1"/>
  <c r="J212" i="1"/>
  <c r="J214" i="1" s="1"/>
  <c r="E214" i="1"/>
  <c r="J206" i="1"/>
  <c r="J208" i="1" s="1"/>
  <c r="E208" i="1"/>
  <c r="J194" i="1"/>
  <c r="J196" i="1" s="1"/>
  <c r="E196" i="1"/>
  <c r="J182" i="1"/>
  <c r="J184" i="1" s="1"/>
  <c r="E184" i="1"/>
  <c r="J176" i="1"/>
  <c r="J178" i="1" s="1"/>
  <c r="E178" i="1"/>
  <c r="J170" i="1"/>
  <c r="J172" i="1" s="1"/>
  <c r="E172" i="1"/>
  <c r="E166" i="1"/>
  <c r="J164" i="1"/>
  <c r="J166" i="1" s="1"/>
  <c r="J158" i="1"/>
  <c r="J160" i="1" s="1"/>
  <c r="E160" i="1"/>
  <c r="E148" i="1"/>
  <c r="X436" i="1" s="1"/>
  <c r="J146" i="1"/>
  <c r="J148" i="1" s="1"/>
  <c r="E136" i="1"/>
  <c r="J134" i="1"/>
  <c r="J136" i="1" s="1"/>
  <c r="J122" i="1"/>
  <c r="J124" i="1" s="1"/>
  <c r="E124" i="1"/>
  <c r="J116" i="1"/>
  <c r="J118" i="1" s="1"/>
  <c r="E118" i="1"/>
  <c r="J110" i="1"/>
  <c r="J112" i="1" s="1"/>
  <c r="E112" i="1"/>
  <c r="J98" i="1"/>
  <c r="J100" i="1" s="1"/>
  <c r="E100" i="1"/>
  <c r="J92" i="1"/>
  <c r="J94" i="1" s="1"/>
  <c r="E94" i="1"/>
  <c r="J86" i="1"/>
  <c r="J88" i="1" s="1"/>
  <c r="E88" i="1"/>
  <c r="X376" i="1" s="1"/>
  <c r="G382" i="53" l="1"/>
  <c r="H187" i="49"/>
  <c r="H187" i="53"/>
  <c r="H271" i="54"/>
  <c r="G381" i="53"/>
  <c r="G155" i="54"/>
  <c r="G269" i="52"/>
  <c r="G448" i="52"/>
  <c r="H423" i="48"/>
  <c r="H427" i="48" s="1"/>
  <c r="H423" i="51"/>
  <c r="H423" i="54"/>
  <c r="H384" i="53"/>
  <c r="H437" i="49"/>
  <c r="H437" i="52"/>
  <c r="H193" i="49"/>
  <c r="H85" i="50"/>
  <c r="H85" i="54"/>
  <c r="H121" i="50"/>
  <c r="H122" i="50" s="1"/>
  <c r="H123" i="50" s="1"/>
  <c r="H163" i="51"/>
  <c r="H342" i="53"/>
  <c r="H295" i="54"/>
  <c r="H296" i="54" s="1"/>
  <c r="H297" i="54" s="1"/>
  <c r="H115" i="51"/>
  <c r="H265" i="54"/>
  <c r="H217" i="48"/>
  <c r="H91" i="50"/>
  <c r="H187" i="50"/>
  <c r="H271" i="51"/>
  <c r="H151" i="48"/>
  <c r="H277" i="63"/>
  <c r="H85" i="63"/>
  <c r="H88" i="63" s="1"/>
  <c r="H247" i="63"/>
  <c r="H91" i="63"/>
  <c r="F463" i="51"/>
  <c r="V115" i="63"/>
  <c r="G239" i="63"/>
  <c r="G269" i="54"/>
  <c r="G361" i="49"/>
  <c r="G179" i="63"/>
  <c r="F354" i="50"/>
  <c r="F449" i="54"/>
  <c r="G200" i="50"/>
  <c r="G201" i="50" s="1"/>
  <c r="G203" i="50" s="1"/>
  <c r="G251" i="51"/>
  <c r="W247" i="51" s="1"/>
  <c r="G194" i="53"/>
  <c r="G195" i="53" s="1"/>
  <c r="G197" i="53" s="1"/>
  <c r="F191" i="54"/>
  <c r="F299" i="52"/>
  <c r="F382" i="53"/>
  <c r="G101" i="51"/>
  <c r="H444" i="50"/>
  <c r="G388" i="50"/>
  <c r="G148" i="53"/>
  <c r="G149" i="53" s="1"/>
  <c r="H301" i="51"/>
  <c r="G224" i="50"/>
  <c r="G225" i="50" s="1"/>
  <c r="G227" i="50" s="1"/>
  <c r="H247" i="51"/>
  <c r="H121" i="51"/>
  <c r="H122" i="51" s="1"/>
  <c r="H123" i="51" s="1"/>
  <c r="H295" i="51"/>
  <c r="H259" i="50"/>
  <c r="H157" i="49"/>
  <c r="H160" i="49" s="1"/>
  <c r="H161" i="49" s="1"/>
  <c r="H145" i="50"/>
  <c r="H229" i="52"/>
  <c r="H223" i="51"/>
  <c r="H307" i="49"/>
  <c r="H175" i="63"/>
  <c r="F233" i="51"/>
  <c r="G296" i="54"/>
  <c r="G297" i="54" s="1"/>
  <c r="G299" i="54" s="1"/>
  <c r="G134" i="52"/>
  <c r="G135" i="52" s="1"/>
  <c r="G137" i="52" s="1"/>
  <c r="G214" i="49"/>
  <c r="G215" i="49" s="1"/>
  <c r="G206" i="52"/>
  <c r="G207" i="52" s="1"/>
  <c r="G209" i="52" s="1"/>
  <c r="G299" i="50"/>
  <c r="H384" i="52"/>
  <c r="H205" i="49"/>
  <c r="H205" i="53"/>
  <c r="H157" i="52"/>
  <c r="H157" i="54"/>
  <c r="H145" i="51"/>
  <c r="H115" i="48"/>
  <c r="H115" i="52"/>
  <c r="H229" i="49"/>
  <c r="H229" i="53"/>
  <c r="H230" i="53" s="1"/>
  <c r="H231" i="53" s="1"/>
  <c r="H283" i="54"/>
  <c r="H223" i="52"/>
  <c r="H139" i="50"/>
  <c r="H140" i="50" s="1"/>
  <c r="H141" i="50" s="1"/>
  <c r="H139" i="54"/>
  <c r="H103" i="51"/>
  <c r="H91" i="52"/>
  <c r="H127" i="53"/>
  <c r="H307" i="50"/>
  <c r="H307" i="54"/>
  <c r="H271" i="48"/>
  <c r="H151" i="49"/>
  <c r="H451" i="50"/>
  <c r="H455" i="50" s="1"/>
  <c r="H121" i="63"/>
  <c r="H211" i="63"/>
  <c r="H103" i="63"/>
  <c r="F221" i="51"/>
  <c r="G245" i="50"/>
  <c r="F287" i="63"/>
  <c r="F456" i="49"/>
  <c r="G375" i="49"/>
  <c r="H458" i="51"/>
  <c r="G238" i="49"/>
  <c r="G239" i="49" s="1"/>
  <c r="G244" i="49"/>
  <c r="G245" i="49" s="1"/>
  <c r="H356" i="53"/>
  <c r="H358" i="53" s="1"/>
  <c r="H359" i="53" s="1"/>
  <c r="H370" i="48"/>
  <c r="H370" i="51"/>
  <c r="H384" i="54"/>
  <c r="H386" i="54" s="1"/>
  <c r="H387" i="54" s="1"/>
  <c r="H301" i="48"/>
  <c r="H301" i="52"/>
  <c r="H109" i="51"/>
  <c r="H112" i="51" s="1"/>
  <c r="H115" i="50"/>
  <c r="H151" i="50"/>
  <c r="H363" i="49"/>
  <c r="H451" i="48"/>
  <c r="H451" i="54"/>
  <c r="F239" i="49"/>
  <c r="V235" i="49" s="1"/>
  <c r="G155" i="49"/>
  <c r="G125" i="54"/>
  <c r="G453" i="50"/>
  <c r="G454" i="50" s="1"/>
  <c r="G456" i="50" s="1"/>
  <c r="G191" i="52"/>
  <c r="F125" i="48"/>
  <c r="F311" i="49"/>
  <c r="F354" i="54"/>
  <c r="F382" i="54"/>
  <c r="G131" i="51"/>
  <c r="F107" i="50"/>
  <c r="F227" i="52"/>
  <c r="G239" i="50"/>
  <c r="G375" i="50"/>
  <c r="H423" i="53"/>
  <c r="H427" i="53" s="1"/>
  <c r="H277" i="49"/>
  <c r="H280" i="49" s="1"/>
  <c r="H277" i="53"/>
  <c r="H181" i="51"/>
  <c r="H85" i="48"/>
  <c r="H86" i="48" s="1"/>
  <c r="H87" i="48" s="1"/>
  <c r="H133" i="49"/>
  <c r="H241" i="54"/>
  <c r="H247" i="49"/>
  <c r="H247" i="53"/>
  <c r="H211" i="54"/>
  <c r="H235" i="51"/>
  <c r="H236" i="51" s="1"/>
  <c r="H237" i="51" s="1"/>
  <c r="H163" i="53"/>
  <c r="H97" i="50"/>
  <c r="H98" i="50" s="1"/>
  <c r="H99" i="50" s="1"/>
  <c r="H97" i="54"/>
  <c r="H100" i="54" s="1"/>
  <c r="H109" i="50"/>
  <c r="H253" i="48"/>
  <c r="H253" i="52"/>
  <c r="H169" i="49"/>
  <c r="H169" i="53"/>
  <c r="H175" i="50"/>
  <c r="H175" i="54"/>
  <c r="H199" i="51"/>
  <c r="H430" i="54"/>
  <c r="H432" i="54" s="1"/>
  <c r="H433" i="54" s="1"/>
  <c r="H342" i="49"/>
  <c r="H342" i="52"/>
  <c r="H458" i="48"/>
  <c r="H460" i="48" s="1"/>
  <c r="H461" i="48" s="1"/>
  <c r="H458" i="54"/>
  <c r="H349" i="50"/>
  <c r="H349" i="53"/>
  <c r="H444" i="49"/>
  <c r="H295" i="48"/>
  <c r="H298" i="48" s="1"/>
  <c r="H259" i="49"/>
  <c r="H259" i="53"/>
  <c r="H205" i="50"/>
  <c r="H145" i="48"/>
  <c r="H146" i="48" s="1"/>
  <c r="H147" i="48" s="1"/>
  <c r="H145" i="52"/>
  <c r="H115" i="53"/>
  <c r="H116" i="53" s="1"/>
  <c r="H117" i="53" s="1"/>
  <c r="H119" i="53" s="1"/>
  <c r="H229" i="54"/>
  <c r="H230" i="54" s="1"/>
  <c r="H231" i="54" s="1"/>
  <c r="H265" i="48"/>
  <c r="H265" i="52"/>
  <c r="H223" i="49"/>
  <c r="H224" i="49" s="1"/>
  <c r="H225" i="49" s="1"/>
  <c r="H217" i="54"/>
  <c r="H91" i="53"/>
  <c r="G179" i="54"/>
  <c r="G269" i="63"/>
  <c r="F215" i="52"/>
  <c r="F197" i="52"/>
  <c r="F269" i="53"/>
  <c r="G113" i="49"/>
  <c r="F101" i="51"/>
  <c r="V97" i="51" s="1"/>
  <c r="F95" i="63"/>
  <c r="V91" i="63" s="1"/>
  <c r="F149" i="52"/>
  <c r="F257" i="63"/>
  <c r="V253" i="63" s="1"/>
  <c r="F107" i="54"/>
  <c r="F368" i="51"/>
  <c r="G149" i="48"/>
  <c r="G209" i="51"/>
  <c r="F89" i="49"/>
  <c r="G125" i="50"/>
  <c r="F161" i="54"/>
  <c r="G185" i="50"/>
  <c r="G143" i="50"/>
  <c r="G137" i="53"/>
  <c r="F435" i="51"/>
  <c r="G449" i="49"/>
  <c r="G347" i="52"/>
  <c r="F368" i="52"/>
  <c r="F347" i="49"/>
  <c r="F173" i="52"/>
  <c r="F281" i="63"/>
  <c r="G281" i="51"/>
  <c r="G275" i="50"/>
  <c r="F347" i="51"/>
  <c r="F347" i="52"/>
  <c r="F281" i="54"/>
  <c r="F161" i="50"/>
  <c r="H386" i="50"/>
  <c r="H387" i="50" s="1"/>
  <c r="H389" i="50" s="1"/>
  <c r="H388" i="50"/>
  <c r="H122" i="52"/>
  <c r="H123" i="52" s="1"/>
  <c r="H124" i="52"/>
  <c r="H164" i="52"/>
  <c r="H165" i="52" s="1"/>
  <c r="H167" i="52" s="1"/>
  <c r="H166" i="52"/>
  <c r="H146" i="51"/>
  <c r="H147" i="51" s="1"/>
  <c r="H149" i="51" s="1"/>
  <c r="H148" i="51"/>
  <c r="H142" i="50"/>
  <c r="H140" i="54"/>
  <c r="H141" i="54" s="1"/>
  <c r="H142" i="54"/>
  <c r="H308" i="54"/>
  <c r="H309" i="54" s="1"/>
  <c r="H311" i="54" s="1"/>
  <c r="H310" i="54"/>
  <c r="H124" i="63"/>
  <c r="H122" i="63"/>
  <c r="H123" i="63" s="1"/>
  <c r="G353" i="52"/>
  <c r="G351" i="52"/>
  <c r="G352" i="52" s="1"/>
  <c r="G304" i="48"/>
  <c r="G302" i="48"/>
  <c r="G303" i="48" s="1"/>
  <c r="G172" i="63"/>
  <c r="G170" i="63"/>
  <c r="G171" i="63" s="1"/>
  <c r="G173" i="63" s="1"/>
  <c r="G254" i="52"/>
  <c r="G255" i="52" s="1"/>
  <c r="G256" i="52"/>
  <c r="G257" i="52" s="1"/>
  <c r="G462" i="49"/>
  <c r="G460" i="49"/>
  <c r="G461" i="49" s="1"/>
  <c r="H296" i="50"/>
  <c r="H297" i="50" s="1"/>
  <c r="H298" i="50"/>
  <c r="H139" i="63"/>
  <c r="G432" i="49"/>
  <c r="G433" i="49" s="1"/>
  <c r="G434" i="49"/>
  <c r="G358" i="48"/>
  <c r="G359" i="48" s="1"/>
  <c r="G360" i="48"/>
  <c r="G131" i="54"/>
  <c r="G232" i="49"/>
  <c r="G230" i="49"/>
  <c r="G231" i="49" s="1"/>
  <c r="H278" i="53"/>
  <c r="H279" i="53" s="1"/>
  <c r="H281" i="53" s="1"/>
  <c r="H280" i="53"/>
  <c r="H88" i="48"/>
  <c r="H242" i="54"/>
  <c r="H243" i="54" s="1"/>
  <c r="H244" i="54"/>
  <c r="H172" i="53"/>
  <c r="H170" i="53"/>
  <c r="H171" i="53" s="1"/>
  <c r="H188" i="51"/>
  <c r="H189" i="51" s="1"/>
  <c r="H190" i="51"/>
  <c r="H453" i="54"/>
  <c r="H454" i="54" s="1"/>
  <c r="H456" i="54" s="1"/>
  <c r="H455" i="54"/>
  <c r="G148" i="49"/>
  <c r="G146" i="49"/>
  <c r="G147" i="49" s="1"/>
  <c r="G149" i="49" s="1"/>
  <c r="G367" i="50"/>
  <c r="G365" i="50"/>
  <c r="G366" i="50" s="1"/>
  <c r="G368" i="50" s="1"/>
  <c r="G233" i="52"/>
  <c r="G372" i="53"/>
  <c r="G373" i="53" s="1"/>
  <c r="G374" i="53"/>
  <c r="G226" i="49"/>
  <c r="G224" i="49"/>
  <c r="G225" i="49" s="1"/>
  <c r="G227" i="49" s="1"/>
  <c r="G441" i="52"/>
  <c r="G439" i="52"/>
  <c r="G440" i="52" s="1"/>
  <c r="G442" i="52" s="1"/>
  <c r="G136" i="63"/>
  <c r="G134" i="63"/>
  <c r="G135" i="63" s="1"/>
  <c r="G137" i="63" s="1"/>
  <c r="G86" i="48"/>
  <c r="G87" i="48" s="1"/>
  <c r="G88" i="48"/>
  <c r="G367" i="54"/>
  <c r="G365" i="54"/>
  <c r="G366" i="54" s="1"/>
  <c r="H181" i="54"/>
  <c r="H133" i="53"/>
  <c r="H121" i="48"/>
  <c r="H430" i="52"/>
  <c r="H416" i="48"/>
  <c r="H416" i="54"/>
  <c r="H377" i="50"/>
  <c r="H377" i="53"/>
  <c r="H296" i="48"/>
  <c r="H297" i="48" s="1"/>
  <c r="H260" i="49"/>
  <c r="H261" i="49" s="1"/>
  <c r="H262" i="49"/>
  <c r="H262" i="53"/>
  <c r="H260" i="53"/>
  <c r="H261" i="53" s="1"/>
  <c r="H263" i="53" s="1"/>
  <c r="H206" i="50"/>
  <c r="H207" i="50" s="1"/>
  <c r="H208" i="50"/>
  <c r="H148" i="48"/>
  <c r="H146" i="52"/>
  <c r="H147" i="52" s="1"/>
  <c r="H148" i="52"/>
  <c r="H118" i="53"/>
  <c r="H266" i="48"/>
  <c r="H267" i="48" s="1"/>
  <c r="H268" i="48"/>
  <c r="H266" i="52"/>
  <c r="H267" i="52" s="1"/>
  <c r="H268" i="52"/>
  <c r="H226" i="49"/>
  <c r="H218" i="54"/>
  <c r="H219" i="54" s="1"/>
  <c r="H220" i="54"/>
  <c r="H103" i="48"/>
  <c r="H103" i="52"/>
  <c r="H92" i="53"/>
  <c r="H93" i="53" s="1"/>
  <c r="H94" i="53"/>
  <c r="H127" i="54"/>
  <c r="H307" i="51"/>
  <c r="H187" i="48"/>
  <c r="H356" i="50"/>
  <c r="H307" i="63"/>
  <c r="H181" i="63"/>
  <c r="H109" i="63"/>
  <c r="H187" i="63"/>
  <c r="F227" i="63"/>
  <c r="G98" i="48"/>
  <c r="G99" i="48" s="1"/>
  <c r="G100" i="48"/>
  <c r="G110" i="53"/>
  <c r="G111" i="53" s="1"/>
  <c r="G113" i="53" s="1"/>
  <c r="G112" i="53"/>
  <c r="G152" i="50"/>
  <c r="G153" i="50" s="1"/>
  <c r="G154" i="50"/>
  <c r="G421" i="54"/>
  <c r="F143" i="53"/>
  <c r="G136" i="48"/>
  <c r="G134" i="48"/>
  <c r="G135" i="48" s="1"/>
  <c r="G178" i="51"/>
  <c r="G176" i="51"/>
  <c r="G177" i="51" s="1"/>
  <c r="G361" i="54"/>
  <c r="F197" i="50"/>
  <c r="V193" i="50" s="1"/>
  <c r="G310" i="63"/>
  <c r="G308" i="63"/>
  <c r="G309" i="63" s="1"/>
  <c r="G203" i="51"/>
  <c r="F361" i="51"/>
  <c r="G107" i="52"/>
  <c r="G130" i="50"/>
  <c r="G128" i="50"/>
  <c r="G129" i="50" s="1"/>
  <c r="G131" i="50" s="1"/>
  <c r="W127" i="50" s="1"/>
  <c r="G354" i="54"/>
  <c r="G119" i="53"/>
  <c r="F215" i="49"/>
  <c r="F389" i="50"/>
  <c r="G344" i="51"/>
  <c r="G345" i="51" s="1"/>
  <c r="G346" i="51"/>
  <c r="G353" i="48"/>
  <c r="G351" i="48"/>
  <c r="G352" i="48" s="1"/>
  <c r="G354" i="48" s="1"/>
  <c r="G188" i="53"/>
  <c r="G189" i="53" s="1"/>
  <c r="G190" i="53"/>
  <c r="G215" i="48"/>
  <c r="F305" i="63"/>
  <c r="G280" i="52"/>
  <c r="G278" i="52"/>
  <c r="G279" i="52" s="1"/>
  <c r="G281" i="52" s="1"/>
  <c r="G122" i="53"/>
  <c r="G123" i="53" s="1"/>
  <c r="G124" i="53"/>
  <c r="G158" i="54"/>
  <c r="G159" i="54" s="1"/>
  <c r="G160" i="54"/>
  <c r="G89" i="53"/>
  <c r="G224" i="52"/>
  <c r="G225" i="52" s="1"/>
  <c r="G226" i="52"/>
  <c r="F435" i="48"/>
  <c r="F368" i="48"/>
  <c r="G441" i="51"/>
  <c r="G439" i="51"/>
  <c r="G440" i="51" s="1"/>
  <c r="G119" i="54"/>
  <c r="G389" i="50"/>
  <c r="F227" i="49"/>
  <c r="G98" i="53"/>
  <c r="G99" i="53" s="1"/>
  <c r="G100" i="53"/>
  <c r="G112" i="63"/>
  <c r="G110" i="63"/>
  <c r="G111" i="63" s="1"/>
  <c r="F89" i="48"/>
  <c r="G250" i="63"/>
  <c r="G248" i="63"/>
  <c r="G249" i="63" s="1"/>
  <c r="G304" i="51"/>
  <c r="G302" i="51"/>
  <c r="G303" i="51" s="1"/>
  <c r="G367" i="51"/>
  <c r="G365" i="51"/>
  <c r="G366" i="51" s="1"/>
  <c r="H212" i="53"/>
  <c r="H213" i="53" s="1"/>
  <c r="H214" i="53"/>
  <c r="H346" i="51"/>
  <c r="H344" i="51"/>
  <c r="H345" i="51" s="1"/>
  <c r="H274" i="48"/>
  <c r="H272" i="48"/>
  <c r="H273" i="48" s="1"/>
  <c r="H275" i="48" s="1"/>
  <c r="G118" i="63"/>
  <c r="G116" i="63"/>
  <c r="G117" i="63" s="1"/>
  <c r="G274" i="52"/>
  <c r="G272" i="52"/>
  <c r="G273" i="52" s="1"/>
  <c r="G284" i="49"/>
  <c r="G285" i="49" s="1"/>
  <c r="G286" i="49"/>
  <c r="G287" i="49" s="1"/>
  <c r="H163" i="63"/>
  <c r="H118" i="63"/>
  <c r="H116" i="63"/>
  <c r="H117" i="63" s="1"/>
  <c r="G372" i="54"/>
  <c r="G373" i="54" s="1"/>
  <c r="G374" i="54"/>
  <c r="G305" i="53"/>
  <c r="G214" i="63"/>
  <c r="G212" i="63"/>
  <c r="G213" i="63" s="1"/>
  <c r="G274" i="48"/>
  <c r="G272" i="48"/>
  <c r="G273" i="48" s="1"/>
  <c r="G164" i="53"/>
  <c r="G165" i="53" s="1"/>
  <c r="G166" i="53"/>
  <c r="G449" i="52"/>
  <c r="F293" i="53"/>
  <c r="H196" i="50"/>
  <c r="H194" i="50"/>
  <c r="H195" i="50" s="1"/>
  <c r="H164" i="53"/>
  <c r="H165" i="53" s="1"/>
  <c r="H166" i="53"/>
  <c r="H167" i="53" s="1"/>
  <c r="H254" i="48"/>
  <c r="H255" i="48" s="1"/>
  <c r="H257" i="48" s="1"/>
  <c r="H256" i="48"/>
  <c r="H430" i="48"/>
  <c r="H460" i="54"/>
  <c r="H461" i="54" s="1"/>
  <c r="H462" i="54"/>
  <c r="H455" i="48"/>
  <c r="H453" i="48"/>
  <c r="H454" i="48" s="1"/>
  <c r="G233" i="53"/>
  <c r="G149" i="50"/>
  <c r="G184" i="63"/>
  <c r="G182" i="63"/>
  <c r="G183" i="63" s="1"/>
  <c r="H182" i="50"/>
  <c r="H183" i="50" s="1"/>
  <c r="H184" i="50"/>
  <c r="H290" i="51"/>
  <c r="H291" i="51" s="1"/>
  <c r="H292" i="51"/>
  <c r="H164" i="49"/>
  <c r="H165" i="49" s="1"/>
  <c r="H166" i="49"/>
  <c r="H295" i="52"/>
  <c r="H205" i="54"/>
  <c r="H116" i="49"/>
  <c r="H117" i="49" s="1"/>
  <c r="H118" i="49"/>
  <c r="H229" i="51"/>
  <c r="H223" i="53"/>
  <c r="H218" i="50"/>
  <c r="H219" i="50" s="1"/>
  <c r="H220" i="50"/>
  <c r="H140" i="51"/>
  <c r="H141" i="51" s="1"/>
  <c r="H142" i="51"/>
  <c r="H92" i="49"/>
  <c r="H93" i="49" s="1"/>
  <c r="H94" i="49"/>
  <c r="H95" i="49" s="1"/>
  <c r="H271" i="49"/>
  <c r="H271" i="53"/>
  <c r="H151" i="54"/>
  <c r="H363" i="52"/>
  <c r="H451" i="51"/>
  <c r="H253" i="63"/>
  <c r="H298" i="63"/>
  <c r="H296" i="63"/>
  <c r="H297" i="63" s="1"/>
  <c r="H292" i="63"/>
  <c r="H290" i="63"/>
  <c r="H291" i="63" s="1"/>
  <c r="H293" i="63" s="1"/>
  <c r="H205" i="63"/>
  <c r="G88" i="51"/>
  <c r="G86" i="51"/>
  <c r="G87" i="51" s="1"/>
  <c r="G158" i="52"/>
  <c r="G159" i="52" s="1"/>
  <c r="G160" i="52"/>
  <c r="G254" i="51"/>
  <c r="G255" i="51" s="1"/>
  <c r="G257" i="51" s="1"/>
  <c r="G256" i="51"/>
  <c r="G248" i="53"/>
  <c r="G249" i="53" s="1"/>
  <c r="G250" i="53"/>
  <c r="G418" i="53"/>
  <c r="G419" i="53" s="1"/>
  <c r="G420" i="53"/>
  <c r="G239" i="54"/>
  <c r="G154" i="63"/>
  <c r="G152" i="63"/>
  <c r="G153" i="63" s="1"/>
  <c r="G155" i="63" s="1"/>
  <c r="G269" i="50"/>
  <c r="G463" i="54"/>
  <c r="G353" i="51"/>
  <c r="G351" i="51"/>
  <c r="G352" i="51" s="1"/>
  <c r="G441" i="49"/>
  <c r="G439" i="49"/>
  <c r="G440" i="49" s="1"/>
  <c r="G367" i="52"/>
  <c r="G365" i="52"/>
  <c r="G366" i="52" s="1"/>
  <c r="G154" i="48"/>
  <c r="G152" i="48"/>
  <c r="G153" i="48" s="1"/>
  <c r="G278" i="48"/>
  <c r="G279" i="48" s="1"/>
  <c r="G280" i="48"/>
  <c r="G344" i="48"/>
  <c r="G345" i="48" s="1"/>
  <c r="G346" i="48"/>
  <c r="G158" i="51"/>
  <c r="G159" i="51" s="1"/>
  <c r="G160" i="51"/>
  <c r="G344" i="50"/>
  <c r="G345" i="50" s="1"/>
  <c r="G346" i="50"/>
  <c r="F389" i="53"/>
  <c r="F287" i="51"/>
  <c r="G148" i="63"/>
  <c r="G146" i="63"/>
  <c r="G147" i="63" s="1"/>
  <c r="G104" i="54"/>
  <c r="G105" i="54" s="1"/>
  <c r="G106" i="54"/>
  <c r="G218" i="51"/>
  <c r="G219" i="51" s="1"/>
  <c r="G220" i="51"/>
  <c r="F251" i="54"/>
  <c r="G167" i="52"/>
  <c r="H182" i="53"/>
  <c r="H183" i="53" s="1"/>
  <c r="H184" i="53"/>
  <c r="H242" i="49"/>
  <c r="H243" i="49" s="1"/>
  <c r="H244" i="49"/>
  <c r="H290" i="50"/>
  <c r="H291" i="50" s="1"/>
  <c r="H292" i="50"/>
  <c r="H284" i="54"/>
  <c r="H285" i="54" s="1"/>
  <c r="H286" i="54"/>
  <c r="H308" i="50"/>
  <c r="H309" i="50" s="1"/>
  <c r="H310" i="50"/>
  <c r="G194" i="54"/>
  <c r="G195" i="54" s="1"/>
  <c r="G196" i="54"/>
  <c r="G164" i="50"/>
  <c r="G165" i="50" s="1"/>
  <c r="G166" i="50"/>
  <c r="H372" i="48"/>
  <c r="H373" i="48" s="1"/>
  <c r="H374" i="48"/>
  <c r="H260" i="48"/>
  <c r="H261" i="48" s="1"/>
  <c r="H262" i="48"/>
  <c r="H232" i="63"/>
  <c r="H230" i="63"/>
  <c r="H231" i="63" s="1"/>
  <c r="H233" i="63" s="1"/>
  <c r="G353" i="49"/>
  <c r="G351" i="49"/>
  <c r="G352" i="49" s="1"/>
  <c r="G197" i="50"/>
  <c r="G347" i="53"/>
  <c r="G101" i="50"/>
  <c r="H182" i="51"/>
  <c r="H183" i="51" s="1"/>
  <c r="H184" i="51"/>
  <c r="H248" i="49"/>
  <c r="H249" i="49" s="1"/>
  <c r="H250" i="49"/>
  <c r="H110" i="50"/>
  <c r="H111" i="50" s="1"/>
  <c r="H112" i="50"/>
  <c r="H176" i="54"/>
  <c r="H177" i="54" s="1"/>
  <c r="H178" i="54"/>
  <c r="H353" i="50"/>
  <c r="H351" i="50"/>
  <c r="H352" i="50" s="1"/>
  <c r="G256" i="63"/>
  <c r="G254" i="63"/>
  <c r="G255" i="63" s="1"/>
  <c r="G257" i="63" s="1"/>
  <c r="G242" i="54"/>
  <c r="G243" i="54" s="1"/>
  <c r="G244" i="54"/>
  <c r="G361" i="52"/>
  <c r="G386" i="52"/>
  <c r="G387" i="52" s="1"/>
  <c r="G388" i="52"/>
  <c r="G182" i="54"/>
  <c r="G183" i="54" s="1"/>
  <c r="G184" i="54"/>
  <c r="H386" i="49"/>
  <c r="H387" i="49" s="1"/>
  <c r="H388" i="49"/>
  <c r="H441" i="51"/>
  <c r="H439" i="51"/>
  <c r="H440" i="51" s="1"/>
  <c r="H85" i="52"/>
  <c r="H236" i="48"/>
  <c r="H237" i="48" s="1"/>
  <c r="H238" i="48"/>
  <c r="H202" i="48"/>
  <c r="H200" i="48"/>
  <c r="H201" i="48" s="1"/>
  <c r="H444" i="52"/>
  <c r="H370" i="49"/>
  <c r="H370" i="52"/>
  <c r="H437" i="54"/>
  <c r="H277" i="51"/>
  <c r="H193" i="48"/>
  <c r="H193" i="52"/>
  <c r="H85" i="53"/>
  <c r="H241" i="50"/>
  <c r="H289" i="52"/>
  <c r="H301" i="53"/>
  <c r="H247" i="54"/>
  <c r="H211" i="51"/>
  <c r="H235" i="52"/>
  <c r="H121" i="49"/>
  <c r="H163" i="54"/>
  <c r="H97" i="51"/>
  <c r="H109" i="48"/>
  <c r="H253" i="49"/>
  <c r="H253" i="53"/>
  <c r="H175" i="51"/>
  <c r="H199" i="52"/>
  <c r="H430" i="49"/>
  <c r="H430" i="51"/>
  <c r="H444" i="53"/>
  <c r="H377" i="54"/>
  <c r="H205" i="52"/>
  <c r="H158" i="51"/>
  <c r="H159" i="51" s="1"/>
  <c r="H160" i="51"/>
  <c r="H116" i="54"/>
  <c r="H117" i="54" s="1"/>
  <c r="H118" i="54"/>
  <c r="H265" i="50"/>
  <c r="H266" i="53"/>
  <c r="H267" i="53" s="1"/>
  <c r="H268" i="53"/>
  <c r="H226" i="54"/>
  <c r="H224" i="54"/>
  <c r="H225" i="54" s="1"/>
  <c r="H140" i="48"/>
  <c r="H141" i="48" s="1"/>
  <c r="H142" i="48"/>
  <c r="H103" i="53"/>
  <c r="H130" i="50"/>
  <c r="H128" i="50"/>
  <c r="H129" i="50" s="1"/>
  <c r="H310" i="52"/>
  <c r="H308" i="52"/>
  <c r="H309" i="52" s="1"/>
  <c r="H272" i="50"/>
  <c r="H273" i="50" s="1"/>
  <c r="H274" i="50"/>
  <c r="H363" i="50"/>
  <c r="H367" i="53"/>
  <c r="H365" i="53"/>
  <c r="H366" i="53" s="1"/>
  <c r="H304" i="63"/>
  <c r="H302" i="63"/>
  <c r="H303" i="63" s="1"/>
  <c r="H305" i="63" s="1"/>
  <c r="H238" i="63"/>
  <c r="H236" i="63"/>
  <c r="H237" i="63" s="1"/>
  <c r="H226" i="63"/>
  <c r="H224" i="63"/>
  <c r="H225" i="63" s="1"/>
  <c r="F269" i="49"/>
  <c r="G304" i="54"/>
  <c r="G302" i="54"/>
  <c r="G303" i="54" s="1"/>
  <c r="G160" i="48"/>
  <c r="G158" i="48"/>
  <c r="G159" i="48" s="1"/>
  <c r="G428" i="51"/>
  <c r="G446" i="48"/>
  <c r="G447" i="48" s="1"/>
  <c r="G448" i="48"/>
  <c r="F215" i="54"/>
  <c r="V211" i="54" s="1"/>
  <c r="G130" i="63"/>
  <c r="G128" i="63"/>
  <c r="G129" i="63" s="1"/>
  <c r="G191" i="54"/>
  <c r="G143" i="53"/>
  <c r="F251" i="53"/>
  <c r="G110" i="48"/>
  <c r="G111" i="48" s="1"/>
  <c r="G113" i="48" s="1"/>
  <c r="G112" i="48"/>
  <c r="G197" i="52"/>
  <c r="G218" i="53"/>
  <c r="G219" i="53" s="1"/>
  <c r="G220" i="53"/>
  <c r="G220" i="63"/>
  <c r="G218" i="63"/>
  <c r="G219" i="63" s="1"/>
  <c r="G367" i="49"/>
  <c r="G365" i="49"/>
  <c r="G366" i="49" s="1"/>
  <c r="G256" i="53"/>
  <c r="G254" i="53"/>
  <c r="G255" i="53" s="1"/>
  <c r="F215" i="53"/>
  <c r="F442" i="50"/>
  <c r="G170" i="51"/>
  <c r="G171" i="51" s="1"/>
  <c r="G172" i="51"/>
  <c r="G206" i="50"/>
  <c r="G207" i="50" s="1"/>
  <c r="G208" i="50"/>
  <c r="G176" i="48"/>
  <c r="G177" i="48" s="1"/>
  <c r="G178" i="48"/>
  <c r="G305" i="49"/>
  <c r="F191" i="49"/>
  <c r="G245" i="53"/>
  <c r="G311" i="51"/>
  <c r="F449" i="52"/>
  <c r="F293" i="51"/>
  <c r="F311" i="50"/>
  <c r="G441" i="54"/>
  <c r="G439" i="54"/>
  <c r="G440" i="54" s="1"/>
  <c r="G184" i="53"/>
  <c r="G182" i="53"/>
  <c r="G183" i="53" s="1"/>
  <c r="G112" i="54"/>
  <c r="G110" i="54"/>
  <c r="G111" i="54" s="1"/>
  <c r="F442" i="54"/>
  <c r="H427" i="49"/>
  <c r="H425" i="49"/>
  <c r="H426" i="49" s="1"/>
  <c r="H428" i="49" s="1"/>
  <c r="H441" i="50"/>
  <c r="H439" i="50"/>
  <c r="H440" i="50" s="1"/>
  <c r="H236" i="50"/>
  <c r="H237" i="50" s="1"/>
  <c r="H238" i="50"/>
  <c r="H158" i="52"/>
  <c r="H159" i="52" s="1"/>
  <c r="H160" i="52"/>
  <c r="H152" i="49"/>
  <c r="H153" i="49" s="1"/>
  <c r="H154" i="49"/>
  <c r="G130" i="53"/>
  <c r="G131" i="53" s="1"/>
  <c r="G128" i="53"/>
  <c r="G129" i="53" s="1"/>
  <c r="H202" i="63"/>
  <c r="H200" i="63"/>
  <c r="H201" i="63" s="1"/>
  <c r="G305" i="50"/>
  <c r="G449" i="51"/>
  <c r="F354" i="48"/>
  <c r="H344" i="49"/>
  <c r="H345" i="49" s="1"/>
  <c r="H346" i="49"/>
  <c r="G221" i="50"/>
  <c r="G432" i="48"/>
  <c r="G433" i="48" s="1"/>
  <c r="G435" i="48" s="1"/>
  <c r="G434" i="48"/>
  <c r="G220" i="52"/>
  <c r="G218" i="52"/>
  <c r="G219" i="52" s="1"/>
  <c r="G221" i="52" s="1"/>
  <c r="G389" i="54"/>
  <c r="H244" i="52"/>
  <c r="H242" i="52"/>
  <c r="H243" i="52" s="1"/>
  <c r="H437" i="48"/>
  <c r="H278" i="54"/>
  <c r="H279" i="54" s="1"/>
  <c r="H280" i="54"/>
  <c r="H136" i="50"/>
  <c r="H134" i="50"/>
  <c r="H135" i="50" s="1"/>
  <c r="H290" i="48"/>
  <c r="H291" i="48" s="1"/>
  <c r="H293" i="48" s="1"/>
  <c r="H292" i="48"/>
  <c r="H248" i="50"/>
  <c r="H249" i="50" s="1"/>
  <c r="H250" i="50"/>
  <c r="H211" i="50"/>
  <c r="H423" i="50"/>
  <c r="H85" i="49"/>
  <c r="H133" i="54"/>
  <c r="H301" i="49"/>
  <c r="H121" i="53"/>
  <c r="H163" i="50"/>
  <c r="H109" i="52"/>
  <c r="H169" i="50"/>
  <c r="H169" i="54"/>
  <c r="H342" i="50"/>
  <c r="H458" i="49"/>
  <c r="H458" i="52"/>
  <c r="H349" i="51"/>
  <c r="H349" i="54"/>
  <c r="H416" i="49"/>
  <c r="H416" i="52"/>
  <c r="H377" i="48"/>
  <c r="H295" i="49"/>
  <c r="H295" i="53"/>
  <c r="H259" i="54"/>
  <c r="H157" i="48"/>
  <c r="H145" i="49"/>
  <c r="H145" i="53"/>
  <c r="H229" i="50"/>
  <c r="H283" i="48"/>
  <c r="H283" i="52"/>
  <c r="H223" i="50"/>
  <c r="H103" i="49"/>
  <c r="H91" i="54"/>
  <c r="H188" i="49"/>
  <c r="H189" i="49" s="1"/>
  <c r="H190" i="49"/>
  <c r="H188" i="53"/>
  <c r="H189" i="53" s="1"/>
  <c r="H191" i="53" s="1"/>
  <c r="H190" i="53"/>
  <c r="H272" i="54"/>
  <c r="H273" i="54" s="1"/>
  <c r="H274" i="54"/>
  <c r="H356" i="51"/>
  <c r="H356" i="54"/>
  <c r="H451" i="49"/>
  <c r="H451" i="52"/>
  <c r="H157" i="63"/>
  <c r="H241" i="63"/>
  <c r="H133" i="63"/>
  <c r="H151" i="63"/>
  <c r="H193" i="63"/>
  <c r="G106" i="53"/>
  <c r="G104" i="53"/>
  <c r="G105" i="53" s="1"/>
  <c r="G214" i="51"/>
  <c r="G212" i="51"/>
  <c r="G213" i="51" s="1"/>
  <c r="G293" i="51"/>
  <c r="F149" i="48"/>
  <c r="G262" i="63"/>
  <c r="G260" i="63"/>
  <c r="G261" i="63" s="1"/>
  <c r="G284" i="48"/>
  <c r="G285" i="48" s="1"/>
  <c r="G286" i="48"/>
  <c r="G299" i="49"/>
  <c r="G167" i="51"/>
  <c r="F361" i="50"/>
  <c r="F463" i="52"/>
  <c r="G441" i="53"/>
  <c r="G439" i="53"/>
  <c r="G440" i="53" s="1"/>
  <c r="F173" i="50"/>
  <c r="F95" i="48"/>
  <c r="F101" i="48"/>
  <c r="G101" i="63"/>
  <c r="G149" i="52"/>
  <c r="G158" i="50"/>
  <c r="G159" i="50" s="1"/>
  <c r="G160" i="50"/>
  <c r="G155" i="52"/>
  <c r="G167" i="48"/>
  <c r="F161" i="48"/>
  <c r="F456" i="52"/>
  <c r="G112" i="51"/>
  <c r="G110" i="51"/>
  <c r="G111" i="51" s="1"/>
  <c r="G197" i="49"/>
  <c r="G167" i="49"/>
  <c r="G275" i="54"/>
  <c r="F347" i="48"/>
  <c r="F375" i="53"/>
  <c r="G166" i="63"/>
  <c r="G164" i="63"/>
  <c r="G165" i="63" s="1"/>
  <c r="G206" i="54"/>
  <c r="G207" i="54" s="1"/>
  <c r="G208" i="54"/>
  <c r="G218" i="48"/>
  <c r="G219" i="48" s="1"/>
  <c r="G220" i="48"/>
  <c r="G128" i="52"/>
  <c r="G129" i="52" s="1"/>
  <c r="G130" i="52"/>
  <c r="F251" i="51"/>
  <c r="F456" i="54"/>
  <c r="F275" i="63"/>
  <c r="V271" i="63" s="1"/>
  <c r="G92" i="54"/>
  <c r="G93" i="54" s="1"/>
  <c r="G94" i="54"/>
  <c r="G266" i="53"/>
  <c r="G267" i="53" s="1"/>
  <c r="G268" i="53"/>
  <c r="G418" i="52"/>
  <c r="G419" i="52" s="1"/>
  <c r="G420" i="52"/>
  <c r="G104" i="50"/>
  <c r="G105" i="50" s="1"/>
  <c r="G106" i="50"/>
  <c r="G287" i="50"/>
  <c r="G293" i="50"/>
  <c r="G173" i="49"/>
  <c r="F107" i="53"/>
  <c r="V103" i="53" s="1"/>
  <c r="G375" i="51"/>
  <c r="G456" i="53"/>
  <c r="F368" i="53"/>
  <c r="F197" i="49"/>
  <c r="G442" i="48"/>
  <c r="G354" i="53"/>
  <c r="F95" i="49"/>
  <c r="F143" i="63"/>
  <c r="G170" i="54"/>
  <c r="G171" i="54" s="1"/>
  <c r="G172" i="54"/>
  <c r="G182" i="49"/>
  <c r="G183" i="49" s="1"/>
  <c r="G184" i="49"/>
  <c r="G158" i="53"/>
  <c r="G159" i="53" s="1"/>
  <c r="G160" i="53"/>
  <c r="F251" i="48"/>
  <c r="F361" i="49"/>
  <c r="H232" i="49"/>
  <c r="H230" i="49"/>
  <c r="H231" i="49" s="1"/>
  <c r="H226" i="52"/>
  <c r="H224" i="52"/>
  <c r="H225" i="52" s="1"/>
  <c r="H227" i="52" s="1"/>
  <c r="H104" i="51"/>
  <c r="H105" i="51" s="1"/>
  <c r="H106" i="51"/>
  <c r="H106" i="63"/>
  <c r="H104" i="63"/>
  <c r="H105" i="63" s="1"/>
  <c r="H107" i="63" s="1"/>
  <c r="G184" i="48"/>
  <c r="G182" i="48"/>
  <c r="G183" i="48" s="1"/>
  <c r="H374" i="51"/>
  <c r="H372" i="51"/>
  <c r="H373" i="51" s="1"/>
  <c r="H259" i="52"/>
  <c r="H218" i="53"/>
  <c r="H219" i="53" s="1"/>
  <c r="H220" i="53"/>
  <c r="H130" i="49"/>
  <c r="H128" i="49"/>
  <c r="H129" i="49" s="1"/>
  <c r="H274" i="52"/>
  <c r="H272" i="52"/>
  <c r="H273" i="52" s="1"/>
  <c r="G460" i="48"/>
  <c r="G461" i="48" s="1"/>
  <c r="G462" i="48"/>
  <c r="G293" i="49"/>
  <c r="G142" i="63"/>
  <c r="G140" i="63"/>
  <c r="G141" i="63" s="1"/>
  <c r="G173" i="48"/>
  <c r="G104" i="51"/>
  <c r="G105" i="51" s="1"/>
  <c r="G106" i="51"/>
  <c r="H370" i="54"/>
  <c r="H250" i="53"/>
  <c r="H248" i="53"/>
  <c r="H249" i="53" s="1"/>
  <c r="H170" i="49"/>
  <c r="H171" i="49" s="1"/>
  <c r="H172" i="49"/>
  <c r="H152" i="50"/>
  <c r="H153" i="50" s="1"/>
  <c r="H154" i="50"/>
  <c r="G372" i="48"/>
  <c r="G373" i="48" s="1"/>
  <c r="G375" i="48" s="1"/>
  <c r="G374" i="48"/>
  <c r="H427" i="51"/>
  <c r="H425" i="51"/>
  <c r="H426" i="51" s="1"/>
  <c r="H428" i="51" s="1"/>
  <c r="H386" i="53"/>
  <c r="H387" i="53" s="1"/>
  <c r="H388" i="53"/>
  <c r="H86" i="54"/>
  <c r="H87" i="54" s="1"/>
  <c r="H88" i="54"/>
  <c r="H164" i="51"/>
  <c r="H165" i="51" s="1"/>
  <c r="H166" i="51"/>
  <c r="H344" i="53"/>
  <c r="H345" i="53" s="1"/>
  <c r="H347" i="53" s="1"/>
  <c r="H346" i="53"/>
  <c r="H377" i="51"/>
  <c r="H205" i="51"/>
  <c r="H265" i="49"/>
  <c r="H217" i="51"/>
  <c r="H139" i="52"/>
  <c r="H127" i="51"/>
  <c r="H307" i="48"/>
  <c r="H151" i="51"/>
  <c r="H356" i="48"/>
  <c r="H363" i="51"/>
  <c r="H145" i="63"/>
  <c r="F361" i="52"/>
  <c r="F245" i="63"/>
  <c r="F435" i="49"/>
  <c r="F179" i="48"/>
  <c r="G122" i="51"/>
  <c r="G123" i="51" s="1"/>
  <c r="G124" i="51"/>
  <c r="G260" i="52"/>
  <c r="G261" i="52" s="1"/>
  <c r="G262" i="52"/>
  <c r="G304" i="63"/>
  <c r="G302" i="63"/>
  <c r="G303" i="63" s="1"/>
  <c r="G358" i="51"/>
  <c r="G359" i="51" s="1"/>
  <c r="G360" i="51"/>
  <c r="G188" i="51"/>
  <c r="G189" i="51" s="1"/>
  <c r="G190" i="51"/>
  <c r="G278" i="53"/>
  <c r="G279" i="53" s="1"/>
  <c r="G280" i="53"/>
  <c r="G224" i="51"/>
  <c r="G225" i="51" s="1"/>
  <c r="G226" i="51"/>
  <c r="G214" i="54"/>
  <c r="G212" i="54"/>
  <c r="G213" i="54" s="1"/>
  <c r="G215" i="54" s="1"/>
  <c r="G164" i="54"/>
  <c r="G165" i="54" s="1"/>
  <c r="G166" i="54"/>
  <c r="G176" i="53"/>
  <c r="G177" i="53" s="1"/>
  <c r="G178" i="53"/>
  <c r="G113" i="50"/>
  <c r="G281" i="63"/>
  <c r="F275" i="52"/>
  <c r="F305" i="50"/>
  <c r="G196" i="63"/>
  <c r="G194" i="63"/>
  <c r="G195" i="63" s="1"/>
  <c r="G250" i="52"/>
  <c r="G248" i="52"/>
  <c r="G249" i="52" s="1"/>
  <c r="G251" i="52" s="1"/>
  <c r="G110" i="52"/>
  <c r="G111" i="52" s="1"/>
  <c r="G112" i="52"/>
  <c r="G128" i="48"/>
  <c r="G129" i="48" s="1"/>
  <c r="G131" i="48" s="1"/>
  <c r="G130" i="48"/>
  <c r="F209" i="50"/>
  <c r="G92" i="50"/>
  <c r="G93" i="50" s="1"/>
  <c r="G94" i="50"/>
  <c r="G266" i="49"/>
  <c r="G267" i="49" s="1"/>
  <c r="G268" i="49"/>
  <c r="G453" i="54"/>
  <c r="G454" i="54" s="1"/>
  <c r="G455" i="54"/>
  <c r="G209" i="49"/>
  <c r="G92" i="53"/>
  <c r="G93" i="53" s="1"/>
  <c r="G94" i="53"/>
  <c r="G122" i="52"/>
  <c r="G123" i="52" s="1"/>
  <c r="G125" i="52" s="1"/>
  <c r="G124" i="52"/>
  <c r="G158" i="49"/>
  <c r="G159" i="49" s="1"/>
  <c r="G160" i="49"/>
  <c r="H278" i="48"/>
  <c r="H279" i="48" s="1"/>
  <c r="H280" i="48"/>
  <c r="H98" i="53"/>
  <c r="H99" i="53" s="1"/>
  <c r="H100" i="53"/>
  <c r="H460" i="51"/>
  <c r="H461" i="51" s="1"/>
  <c r="H462" i="51"/>
  <c r="H116" i="52"/>
  <c r="H117" i="52" s="1"/>
  <c r="H118" i="52"/>
  <c r="H92" i="52"/>
  <c r="H93" i="52" s="1"/>
  <c r="H95" i="52" s="1"/>
  <c r="H94" i="52"/>
  <c r="G432" i="52"/>
  <c r="G433" i="52" s="1"/>
  <c r="G434" i="52"/>
  <c r="G302" i="52"/>
  <c r="G303" i="52" s="1"/>
  <c r="G304" i="52"/>
  <c r="G100" i="49"/>
  <c r="G98" i="49"/>
  <c r="G99" i="49" s="1"/>
  <c r="G101" i="49" s="1"/>
  <c r="H302" i="52"/>
  <c r="H303" i="52" s="1"/>
  <c r="H304" i="52"/>
  <c r="G425" i="54"/>
  <c r="G426" i="54" s="1"/>
  <c r="G428" i="54" s="1"/>
  <c r="G427" i="54"/>
  <c r="G224" i="53"/>
  <c r="G225" i="53" s="1"/>
  <c r="G226" i="53"/>
  <c r="G88" i="52"/>
  <c r="W85" i="52" s="1"/>
  <c r="G86" i="52"/>
  <c r="G87" i="52" s="1"/>
  <c r="G89" i="52" s="1"/>
  <c r="H134" i="49"/>
  <c r="H135" i="49" s="1"/>
  <c r="H136" i="49"/>
  <c r="H200" i="51"/>
  <c r="H201" i="51" s="1"/>
  <c r="H202" i="51"/>
  <c r="H446" i="49"/>
  <c r="H447" i="49" s="1"/>
  <c r="H449" i="49" s="1"/>
  <c r="H448" i="49"/>
  <c r="H182" i="52"/>
  <c r="H183" i="52" s="1"/>
  <c r="H184" i="52"/>
  <c r="H133" i="51"/>
  <c r="H241" i="48"/>
  <c r="H289" i="49"/>
  <c r="H302" i="51"/>
  <c r="H303" i="51" s="1"/>
  <c r="H304" i="51"/>
  <c r="H301" i="54"/>
  <c r="H211" i="48"/>
  <c r="H211" i="52"/>
  <c r="H236" i="49"/>
  <c r="H237" i="49" s="1"/>
  <c r="H239" i="49" s="1"/>
  <c r="H238" i="49"/>
  <c r="H236" i="53"/>
  <c r="H237" i="53" s="1"/>
  <c r="H238" i="53"/>
  <c r="H121" i="54"/>
  <c r="H97" i="48"/>
  <c r="H100" i="52"/>
  <c r="H98" i="52"/>
  <c r="H99" i="52" s="1"/>
  <c r="H110" i="53"/>
  <c r="H111" i="53" s="1"/>
  <c r="H112" i="53"/>
  <c r="H176" i="52"/>
  <c r="H177" i="52" s="1"/>
  <c r="H178" i="52"/>
  <c r="H202" i="49"/>
  <c r="H200" i="49"/>
  <c r="H201" i="49" s="1"/>
  <c r="H349" i="52"/>
  <c r="H446" i="50"/>
  <c r="H447" i="50" s="1"/>
  <c r="H449" i="50" s="1"/>
  <c r="H448" i="50"/>
  <c r="H381" i="49"/>
  <c r="H379" i="49"/>
  <c r="H380" i="49" s="1"/>
  <c r="H298" i="54"/>
  <c r="H116" i="51"/>
  <c r="H117" i="51" s="1"/>
  <c r="H118" i="51"/>
  <c r="H266" i="54"/>
  <c r="H267" i="54" s="1"/>
  <c r="H268" i="54"/>
  <c r="H218" i="48"/>
  <c r="H219" i="48" s="1"/>
  <c r="H220" i="48"/>
  <c r="H94" i="50"/>
  <c r="H92" i="50"/>
  <c r="H93" i="50" s="1"/>
  <c r="H188" i="50"/>
  <c r="H189" i="50" s="1"/>
  <c r="H190" i="50"/>
  <c r="H274" i="51"/>
  <c r="H272" i="51"/>
  <c r="H273" i="51" s="1"/>
  <c r="H275" i="51" s="1"/>
  <c r="H152" i="48"/>
  <c r="H153" i="48" s="1"/>
  <c r="H154" i="48"/>
  <c r="H280" i="63"/>
  <c r="H278" i="63"/>
  <c r="H279" i="63" s="1"/>
  <c r="H250" i="63"/>
  <c r="H248" i="63"/>
  <c r="H249" i="63" s="1"/>
  <c r="H94" i="63"/>
  <c r="H92" i="63"/>
  <c r="H93" i="63" s="1"/>
  <c r="G280" i="54"/>
  <c r="G278" i="54"/>
  <c r="G279" i="54" s="1"/>
  <c r="G281" i="54" s="1"/>
  <c r="G136" i="49"/>
  <c r="G134" i="49"/>
  <c r="G135" i="49" s="1"/>
  <c r="G92" i="52"/>
  <c r="G93" i="52" s="1"/>
  <c r="G94" i="52"/>
  <c r="G386" i="53"/>
  <c r="G387" i="53" s="1"/>
  <c r="G388" i="53"/>
  <c r="G256" i="50"/>
  <c r="G254" i="50"/>
  <c r="G255" i="50" s="1"/>
  <c r="G92" i="51"/>
  <c r="G93" i="51" s="1"/>
  <c r="G94" i="51"/>
  <c r="G212" i="50"/>
  <c r="G213" i="50" s="1"/>
  <c r="G214" i="50"/>
  <c r="G420" i="49"/>
  <c r="G418" i="49"/>
  <c r="G419" i="49" s="1"/>
  <c r="G226" i="63"/>
  <c r="G224" i="63"/>
  <c r="G225" i="63" s="1"/>
  <c r="G250" i="48"/>
  <c r="G248" i="48"/>
  <c r="G249" i="48" s="1"/>
  <c r="G212" i="53"/>
  <c r="G213" i="53" s="1"/>
  <c r="G214" i="53"/>
  <c r="G427" i="53"/>
  <c r="G425" i="53"/>
  <c r="G426" i="53" s="1"/>
  <c r="G381" i="51"/>
  <c r="G379" i="51"/>
  <c r="G380" i="51" s="1"/>
  <c r="G382" i="51" s="1"/>
  <c r="G446" i="53"/>
  <c r="G447" i="53" s="1"/>
  <c r="G448" i="53"/>
  <c r="G296" i="52"/>
  <c r="G297" i="52" s="1"/>
  <c r="G298" i="52"/>
  <c r="G92" i="49"/>
  <c r="G93" i="49" s="1"/>
  <c r="G94" i="49"/>
  <c r="G122" i="48"/>
  <c r="G123" i="48" s="1"/>
  <c r="G125" i="48" s="1"/>
  <c r="W121" i="48" s="1"/>
  <c r="G124" i="48"/>
  <c r="G212" i="52"/>
  <c r="G213" i="52" s="1"/>
  <c r="G214" i="52"/>
  <c r="H284" i="50"/>
  <c r="H285" i="50" s="1"/>
  <c r="H286" i="50"/>
  <c r="G202" i="52"/>
  <c r="G200" i="52"/>
  <c r="G201" i="52" s="1"/>
  <c r="H441" i="49"/>
  <c r="H439" i="49"/>
  <c r="H440" i="49" s="1"/>
  <c r="H88" i="50"/>
  <c r="H89" i="50" s="1"/>
  <c r="H86" i="50"/>
  <c r="H87" i="50" s="1"/>
  <c r="H182" i="48"/>
  <c r="H183" i="48" s="1"/>
  <c r="H184" i="48"/>
  <c r="H384" i="51"/>
  <c r="H193" i="53"/>
  <c r="H289" i="53"/>
  <c r="H250" i="51"/>
  <c r="H248" i="51"/>
  <c r="H249" i="51" s="1"/>
  <c r="H109" i="49"/>
  <c r="H253" i="50"/>
  <c r="H253" i="54"/>
  <c r="H169" i="51"/>
  <c r="H175" i="48"/>
  <c r="H199" i="53"/>
  <c r="H430" i="50"/>
  <c r="H349" i="48"/>
  <c r="H444" i="48"/>
  <c r="H444" i="54"/>
  <c r="H416" i="53"/>
  <c r="H259" i="51"/>
  <c r="H205" i="48"/>
  <c r="H157" i="53"/>
  <c r="H145" i="54"/>
  <c r="H229" i="48"/>
  <c r="H283" i="49"/>
  <c r="H283" i="53"/>
  <c r="H266" i="51"/>
  <c r="H267" i="51" s="1"/>
  <c r="H268" i="51"/>
  <c r="H217" i="52"/>
  <c r="H139" i="49"/>
  <c r="H103" i="54"/>
  <c r="H91" i="51"/>
  <c r="H127" i="48"/>
  <c r="H127" i="52"/>
  <c r="H307" i="53"/>
  <c r="H187" i="54"/>
  <c r="H151" i="52"/>
  <c r="H363" i="48"/>
  <c r="H363" i="54"/>
  <c r="H451" i="53"/>
  <c r="H283" i="63"/>
  <c r="H169" i="63"/>
  <c r="G170" i="53"/>
  <c r="G171" i="53" s="1"/>
  <c r="G172" i="53"/>
  <c r="G194" i="48"/>
  <c r="G195" i="48" s="1"/>
  <c r="G196" i="48"/>
  <c r="G178" i="50"/>
  <c r="G176" i="50"/>
  <c r="G177" i="50" s="1"/>
  <c r="G179" i="50" s="1"/>
  <c r="G460" i="51"/>
  <c r="G461" i="51" s="1"/>
  <c r="G462" i="51"/>
  <c r="G388" i="49"/>
  <c r="G386" i="49"/>
  <c r="G387" i="49" s="1"/>
  <c r="G389" i="49" s="1"/>
  <c r="G427" i="48"/>
  <c r="G425" i="48"/>
  <c r="G426" i="48" s="1"/>
  <c r="G227" i="54"/>
  <c r="G263" i="51"/>
  <c r="G263" i="49"/>
  <c r="F347" i="50"/>
  <c r="G381" i="52"/>
  <c r="G379" i="52"/>
  <c r="G380" i="52" s="1"/>
  <c r="G382" i="52" s="1"/>
  <c r="G275" i="53"/>
  <c r="G257" i="54"/>
  <c r="G281" i="49"/>
  <c r="W277" i="49" s="1"/>
  <c r="G178" i="49"/>
  <c r="G176" i="49"/>
  <c r="G177" i="49" s="1"/>
  <c r="G107" i="49"/>
  <c r="F449" i="48"/>
  <c r="G257" i="49"/>
  <c r="G233" i="63"/>
  <c r="F185" i="51"/>
  <c r="G203" i="48"/>
  <c r="F251" i="52"/>
  <c r="G462" i="50"/>
  <c r="G460" i="50"/>
  <c r="G461" i="50" s="1"/>
  <c r="G446" i="50"/>
  <c r="G447" i="50" s="1"/>
  <c r="G448" i="50"/>
  <c r="G178" i="52"/>
  <c r="G176" i="52"/>
  <c r="G177" i="52" s="1"/>
  <c r="G427" i="50"/>
  <c r="G425" i="50"/>
  <c r="G426" i="50" s="1"/>
  <c r="G155" i="51"/>
  <c r="F354" i="53"/>
  <c r="F428" i="50"/>
  <c r="F354" i="52"/>
  <c r="F203" i="48"/>
  <c r="V199" i="48" s="1"/>
  <c r="G381" i="48"/>
  <c r="G379" i="48"/>
  <c r="G380" i="48" s="1"/>
  <c r="G382" i="48" s="1"/>
  <c r="G360" i="50"/>
  <c r="G358" i="50"/>
  <c r="G359" i="50" s="1"/>
  <c r="G188" i="49"/>
  <c r="G189" i="49" s="1"/>
  <c r="G190" i="49"/>
  <c r="G372" i="52"/>
  <c r="G373" i="52" s="1"/>
  <c r="G374" i="52"/>
  <c r="F293" i="49"/>
  <c r="F119" i="50"/>
  <c r="G463" i="53"/>
  <c r="G311" i="49"/>
  <c r="G456" i="48"/>
  <c r="G191" i="50"/>
  <c r="G244" i="52"/>
  <c r="G242" i="52"/>
  <c r="G243" i="52" s="1"/>
  <c r="G136" i="50"/>
  <c r="G134" i="50"/>
  <c r="G135" i="50" s="1"/>
  <c r="G418" i="48"/>
  <c r="G419" i="48" s="1"/>
  <c r="G420" i="48"/>
  <c r="F221" i="53"/>
  <c r="G299" i="51"/>
  <c r="H441" i="53"/>
  <c r="H439" i="53"/>
  <c r="H440" i="53" s="1"/>
  <c r="H242" i="53"/>
  <c r="H243" i="53" s="1"/>
  <c r="H244" i="53"/>
  <c r="H206" i="49"/>
  <c r="H207" i="49" s="1"/>
  <c r="H208" i="49"/>
  <c r="H158" i="54"/>
  <c r="H159" i="54" s="1"/>
  <c r="H160" i="54"/>
  <c r="H214" i="63"/>
  <c r="H212" i="63"/>
  <c r="H213" i="63" s="1"/>
  <c r="G260" i="53"/>
  <c r="G261" i="53" s="1"/>
  <c r="G262" i="53"/>
  <c r="F107" i="51"/>
  <c r="V103" i="51" s="1"/>
  <c r="F299" i="48"/>
  <c r="H212" i="54"/>
  <c r="H213" i="54" s="1"/>
  <c r="H214" i="54"/>
  <c r="H98" i="54"/>
  <c r="H99" i="54" s="1"/>
  <c r="H254" i="52"/>
  <c r="H255" i="52" s="1"/>
  <c r="H256" i="52"/>
  <c r="H178" i="50"/>
  <c r="H176" i="50"/>
  <c r="H177" i="50" s="1"/>
  <c r="H344" i="52"/>
  <c r="H345" i="52" s="1"/>
  <c r="H346" i="52"/>
  <c r="H116" i="50"/>
  <c r="H117" i="50" s="1"/>
  <c r="H118" i="50"/>
  <c r="H367" i="49"/>
  <c r="H365" i="49"/>
  <c r="H366" i="49" s="1"/>
  <c r="H368" i="49" s="1"/>
  <c r="H425" i="54"/>
  <c r="H426" i="54" s="1"/>
  <c r="H427" i="54"/>
  <c r="H441" i="52"/>
  <c r="H439" i="52"/>
  <c r="H440" i="52" s="1"/>
  <c r="H194" i="49"/>
  <c r="H195" i="49" s="1"/>
  <c r="H196" i="49"/>
  <c r="H278" i="50"/>
  <c r="H279" i="50" s="1"/>
  <c r="H280" i="50"/>
  <c r="H370" i="50"/>
  <c r="H370" i="53"/>
  <c r="H384" i="48"/>
  <c r="H386" i="52"/>
  <c r="H387" i="52" s="1"/>
  <c r="H388" i="52"/>
  <c r="H193" i="51"/>
  <c r="H193" i="54"/>
  <c r="H247" i="48"/>
  <c r="H247" i="52"/>
  <c r="H178" i="49"/>
  <c r="H176" i="49"/>
  <c r="H177" i="49" s="1"/>
  <c r="H179" i="49" s="1"/>
  <c r="H176" i="53"/>
  <c r="H177" i="53" s="1"/>
  <c r="H178" i="53"/>
  <c r="H200" i="54"/>
  <c r="H201" i="54" s="1"/>
  <c r="H202" i="54"/>
  <c r="H430" i="53"/>
  <c r="H342" i="54"/>
  <c r="H458" i="50"/>
  <c r="H444" i="51"/>
  <c r="H416" i="50"/>
  <c r="H377" i="52"/>
  <c r="H296" i="51"/>
  <c r="H297" i="51" s="1"/>
  <c r="H298" i="51"/>
  <c r="H260" i="50"/>
  <c r="H261" i="50" s="1"/>
  <c r="H262" i="50"/>
  <c r="H158" i="49"/>
  <c r="H159" i="49" s="1"/>
  <c r="H146" i="50"/>
  <c r="H147" i="50" s="1"/>
  <c r="H148" i="50"/>
  <c r="H230" i="52"/>
  <c r="H231" i="52" s="1"/>
  <c r="H232" i="52"/>
  <c r="H224" i="51"/>
  <c r="H225" i="51" s="1"/>
  <c r="H226" i="51"/>
  <c r="H139" i="53"/>
  <c r="H103" i="50"/>
  <c r="H308" i="49"/>
  <c r="H309" i="49" s="1"/>
  <c r="H310" i="49"/>
  <c r="H356" i="49"/>
  <c r="H356" i="52"/>
  <c r="H178" i="63"/>
  <c r="H176" i="63"/>
  <c r="H177" i="63" s="1"/>
  <c r="H179" i="63" s="1"/>
  <c r="H217" i="63"/>
  <c r="G92" i="48"/>
  <c r="G93" i="48" s="1"/>
  <c r="G94" i="48"/>
  <c r="G367" i="53"/>
  <c r="G365" i="53"/>
  <c r="G366" i="53" s="1"/>
  <c r="G104" i="48"/>
  <c r="G105" i="48" s="1"/>
  <c r="G106" i="48"/>
  <c r="G116" i="48"/>
  <c r="G117" i="48" s="1"/>
  <c r="G118" i="48"/>
  <c r="G381" i="49"/>
  <c r="G379" i="49"/>
  <c r="G380" i="49" s="1"/>
  <c r="G382" i="49" s="1"/>
  <c r="G284" i="51"/>
  <c r="G285" i="51" s="1"/>
  <c r="G286" i="51"/>
  <c r="G308" i="52"/>
  <c r="G309" i="52" s="1"/>
  <c r="G310" i="52"/>
  <c r="G381" i="54"/>
  <c r="G379" i="54"/>
  <c r="G380" i="54" s="1"/>
  <c r="G236" i="48"/>
  <c r="G237" i="48" s="1"/>
  <c r="G238" i="48"/>
  <c r="G432" i="50"/>
  <c r="G433" i="50" s="1"/>
  <c r="G434" i="50"/>
  <c r="G290" i="52"/>
  <c r="G291" i="52" s="1"/>
  <c r="G292" i="52"/>
  <c r="G244" i="63"/>
  <c r="G242" i="63"/>
  <c r="G243" i="63" s="1"/>
  <c r="G148" i="51"/>
  <c r="G146" i="51"/>
  <c r="G147" i="51" s="1"/>
  <c r="G386" i="48"/>
  <c r="G387" i="48" s="1"/>
  <c r="G389" i="48" s="1"/>
  <c r="G388" i="48"/>
  <c r="G260" i="54"/>
  <c r="G261" i="54" s="1"/>
  <c r="G262" i="54"/>
  <c r="G344" i="54"/>
  <c r="G345" i="54" s="1"/>
  <c r="G346" i="54"/>
  <c r="G389" i="51"/>
  <c r="G367" i="48"/>
  <c r="G365" i="48"/>
  <c r="G366" i="48" s="1"/>
  <c r="G368" i="48" s="1"/>
  <c r="G244" i="48"/>
  <c r="G242" i="48"/>
  <c r="G243" i="48" s="1"/>
  <c r="G248" i="50"/>
  <c r="G249" i="50" s="1"/>
  <c r="G251" i="50" s="1"/>
  <c r="G250" i="50"/>
  <c r="G308" i="54"/>
  <c r="G309" i="54" s="1"/>
  <c r="G310" i="54"/>
  <c r="H353" i="49"/>
  <c r="H351" i="49"/>
  <c r="H352" i="49" s="1"/>
  <c r="H206" i="53"/>
  <c r="H207" i="53" s="1"/>
  <c r="H208" i="53"/>
  <c r="H116" i="48"/>
  <c r="H117" i="48" s="1"/>
  <c r="H118" i="48"/>
  <c r="H130" i="53"/>
  <c r="H128" i="53"/>
  <c r="H129" i="53" s="1"/>
  <c r="G200" i="54"/>
  <c r="G201" i="54" s="1"/>
  <c r="G202" i="54"/>
  <c r="H244" i="51"/>
  <c r="H242" i="51"/>
  <c r="H243" i="51" s="1"/>
  <c r="H304" i="48"/>
  <c r="H302" i="48"/>
  <c r="H303" i="48" s="1"/>
  <c r="F185" i="49"/>
  <c r="G122" i="49"/>
  <c r="G123" i="49" s="1"/>
  <c r="G124" i="49"/>
  <c r="G353" i="50"/>
  <c r="G351" i="50"/>
  <c r="G352" i="50" s="1"/>
  <c r="H278" i="49"/>
  <c r="H279" i="49" s="1"/>
  <c r="H353" i="53"/>
  <c r="H351" i="53"/>
  <c r="H352" i="53" s="1"/>
  <c r="H158" i="50"/>
  <c r="H159" i="50" s="1"/>
  <c r="H160" i="50"/>
  <c r="H423" i="52"/>
  <c r="H277" i="52"/>
  <c r="H181" i="49"/>
  <c r="H85" i="51"/>
  <c r="H133" i="48"/>
  <c r="H133" i="52"/>
  <c r="H289" i="54"/>
  <c r="H301" i="50"/>
  <c r="H211" i="49"/>
  <c r="H235" i="54"/>
  <c r="H163" i="48"/>
  <c r="H97" i="49"/>
  <c r="H109" i="54"/>
  <c r="H253" i="51"/>
  <c r="H169" i="48"/>
  <c r="H169" i="52"/>
  <c r="H199" i="50"/>
  <c r="H342" i="48"/>
  <c r="H458" i="53"/>
  <c r="H416" i="51"/>
  <c r="H283" i="51"/>
  <c r="H223" i="48"/>
  <c r="H217" i="49"/>
  <c r="H91" i="48"/>
  <c r="H187" i="52"/>
  <c r="H151" i="53"/>
  <c r="H127" i="63"/>
  <c r="H265" i="63"/>
  <c r="H97" i="63"/>
  <c r="H259" i="63"/>
  <c r="H271" i="63"/>
  <c r="G245" i="51"/>
  <c r="G221" i="54"/>
  <c r="G421" i="50"/>
  <c r="G101" i="52"/>
  <c r="G182" i="52"/>
  <c r="G183" i="52" s="1"/>
  <c r="G184" i="52"/>
  <c r="G194" i="51"/>
  <c r="G195" i="51" s="1"/>
  <c r="G196" i="51"/>
  <c r="G449" i="54"/>
  <c r="G275" i="49"/>
  <c r="G293" i="53"/>
  <c r="G106" i="63"/>
  <c r="G104" i="63"/>
  <c r="G105" i="63" s="1"/>
  <c r="G131" i="49"/>
  <c r="G173" i="52"/>
  <c r="G88" i="54"/>
  <c r="G86" i="54"/>
  <c r="G87" i="54" s="1"/>
  <c r="G89" i="54" s="1"/>
  <c r="G118" i="52"/>
  <c r="G116" i="52"/>
  <c r="G117" i="52" s="1"/>
  <c r="G152" i="53"/>
  <c r="G153" i="53" s="1"/>
  <c r="G154" i="53"/>
  <c r="G203" i="49"/>
  <c r="W199" i="49" s="1"/>
  <c r="G137" i="51"/>
  <c r="G191" i="48"/>
  <c r="F428" i="52"/>
  <c r="F125" i="54"/>
  <c r="F354" i="51"/>
  <c r="G86" i="49"/>
  <c r="G87" i="49" s="1"/>
  <c r="G88" i="49"/>
  <c r="G116" i="51"/>
  <c r="G117" i="51" s="1"/>
  <c r="G118" i="51"/>
  <c r="G308" i="50"/>
  <c r="G309" i="50" s="1"/>
  <c r="G310" i="50"/>
  <c r="G290" i="48"/>
  <c r="G291" i="48" s="1"/>
  <c r="G293" i="48" s="1"/>
  <c r="G292" i="48"/>
  <c r="G160" i="63"/>
  <c r="G158" i="63"/>
  <c r="G159" i="63" s="1"/>
  <c r="G98" i="54"/>
  <c r="G99" i="54" s="1"/>
  <c r="G100" i="54"/>
  <c r="G236" i="52"/>
  <c r="G237" i="52" s="1"/>
  <c r="G238" i="52"/>
  <c r="G232" i="48"/>
  <c r="G230" i="48"/>
  <c r="G231" i="48" s="1"/>
  <c r="G119" i="50"/>
  <c r="G251" i="54"/>
  <c r="F245" i="53"/>
  <c r="G432" i="53"/>
  <c r="G433" i="53" s="1"/>
  <c r="G434" i="53"/>
  <c r="G421" i="51"/>
  <c r="F442" i="52"/>
  <c r="G173" i="50"/>
  <c r="G269" i="48"/>
  <c r="F221" i="49"/>
  <c r="V217" i="49" s="1"/>
  <c r="F209" i="52"/>
  <c r="V205" i="52" s="1"/>
  <c r="F167" i="49"/>
  <c r="V163" i="49" s="1"/>
  <c r="G381" i="50"/>
  <c r="G379" i="50"/>
  <c r="G380" i="50" s="1"/>
  <c r="G284" i="53"/>
  <c r="G285" i="53" s="1"/>
  <c r="G286" i="53"/>
  <c r="G202" i="53"/>
  <c r="G200" i="53"/>
  <c r="G201" i="53" s="1"/>
  <c r="F456" i="51"/>
  <c r="G263" i="48"/>
  <c r="W349" i="50"/>
  <c r="V451" i="48"/>
  <c r="W139" i="50"/>
  <c r="W133" i="53"/>
  <c r="W181" i="51"/>
  <c r="W211" i="48"/>
  <c r="W241" i="50"/>
  <c r="W283" i="49"/>
  <c r="W370" i="50"/>
  <c r="V377" i="63"/>
  <c r="W145" i="48"/>
  <c r="V169" i="52"/>
  <c r="V277" i="53"/>
  <c r="V211" i="48"/>
  <c r="W121" i="54"/>
  <c r="W217" i="52"/>
  <c r="V205" i="53"/>
  <c r="W277" i="63"/>
  <c r="V301" i="51"/>
  <c r="V211" i="53"/>
  <c r="V187" i="49"/>
  <c r="W187" i="48"/>
  <c r="W85" i="50"/>
  <c r="V265" i="53"/>
  <c r="V217" i="48"/>
  <c r="V277" i="50"/>
  <c r="W271" i="50"/>
  <c r="V139" i="50"/>
  <c r="V121" i="50"/>
  <c r="V109" i="63"/>
  <c r="W307" i="51"/>
  <c r="V229" i="53"/>
  <c r="V217" i="50"/>
  <c r="V265" i="52"/>
  <c r="V235" i="54"/>
  <c r="W295" i="50"/>
  <c r="V199" i="50"/>
  <c r="V235" i="50"/>
  <c r="V133" i="51"/>
  <c r="V109" i="50"/>
  <c r="V115" i="53"/>
  <c r="V187" i="50"/>
  <c r="V253" i="54"/>
  <c r="V85" i="50"/>
  <c r="W85" i="63"/>
  <c r="V85" i="48"/>
  <c r="V163" i="53"/>
  <c r="V115" i="50"/>
  <c r="V229" i="50"/>
  <c r="V211" i="49"/>
  <c r="V109" i="54"/>
  <c r="V103" i="63"/>
  <c r="V295" i="63"/>
  <c r="V247" i="63"/>
  <c r="V163" i="63"/>
  <c r="W229" i="63"/>
  <c r="V223" i="63"/>
  <c r="V193" i="63"/>
  <c r="V307" i="63"/>
  <c r="V181" i="63"/>
  <c r="V97" i="63"/>
  <c r="F352" i="63"/>
  <c r="F354" i="63" s="1"/>
  <c r="F373" i="63"/>
  <c r="V370" i="63" s="1"/>
  <c r="G425" i="63"/>
  <c r="G426" i="63" s="1"/>
  <c r="G427" i="63"/>
  <c r="G439" i="63"/>
  <c r="G440" i="63" s="1"/>
  <c r="G441" i="63"/>
  <c r="F440" i="63"/>
  <c r="V437" i="63" s="1"/>
  <c r="J260" i="1"/>
  <c r="J262" i="1" s="1"/>
  <c r="E262" i="1"/>
  <c r="V271" i="50"/>
  <c r="J272" i="1"/>
  <c r="J274" i="1" s="1"/>
  <c r="E202" i="1"/>
  <c r="J200" i="1"/>
  <c r="J202" i="1" s="1"/>
  <c r="E274" i="1"/>
  <c r="G365" i="63"/>
  <c r="V235" i="63"/>
  <c r="H451" i="63"/>
  <c r="H455" i="63" s="1"/>
  <c r="W437" i="48"/>
  <c r="H444" i="63"/>
  <c r="H448" i="63" s="1"/>
  <c r="V289" i="63"/>
  <c r="J344" i="1"/>
  <c r="J346" i="1" s="1"/>
  <c r="V341" i="1"/>
  <c r="J460" i="1"/>
  <c r="J462" i="1" s="1"/>
  <c r="V457" i="1"/>
  <c r="J439" i="1"/>
  <c r="J441" i="1" s="1"/>
  <c r="V436" i="1"/>
  <c r="J453" i="1"/>
  <c r="J455" i="1" s="1"/>
  <c r="V450" i="1"/>
  <c r="J432" i="1"/>
  <c r="J434" i="1" s="1"/>
  <c r="V429" i="1"/>
  <c r="J425" i="1"/>
  <c r="J427" i="1" s="1"/>
  <c r="V422" i="1"/>
  <c r="S462" i="63"/>
  <c r="R462" i="63"/>
  <c r="Q462" i="63"/>
  <c r="T462" i="63"/>
  <c r="I459" i="63" s="1"/>
  <c r="T434" i="63"/>
  <c r="I431" i="63" s="1"/>
  <c r="S434" i="63"/>
  <c r="R434" i="63"/>
  <c r="Q434" i="63"/>
  <c r="H437" i="63"/>
  <c r="H441" i="63" s="1"/>
  <c r="T420" i="63"/>
  <c r="I417" i="63" s="1"/>
  <c r="S420" i="63"/>
  <c r="R420" i="63"/>
  <c r="Q420" i="63"/>
  <c r="G418" i="63"/>
  <c r="G419" i="63" s="1"/>
  <c r="S455" i="63"/>
  <c r="R455" i="63"/>
  <c r="Q455" i="63"/>
  <c r="T455" i="63"/>
  <c r="I452" i="63" s="1"/>
  <c r="H423" i="63"/>
  <c r="H427" i="63" s="1"/>
  <c r="V451" i="63"/>
  <c r="F456" i="63"/>
  <c r="G432" i="63"/>
  <c r="G433" i="63" s="1"/>
  <c r="G446" i="63"/>
  <c r="G447" i="63" s="1"/>
  <c r="T441" i="63"/>
  <c r="I438" i="63" s="1"/>
  <c r="S441" i="63"/>
  <c r="R441" i="63"/>
  <c r="Q441" i="63"/>
  <c r="S448" i="63"/>
  <c r="R448" i="63"/>
  <c r="Q448" i="63"/>
  <c r="T448" i="63"/>
  <c r="I445" i="63" s="1"/>
  <c r="H430" i="63"/>
  <c r="H434" i="63" s="1"/>
  <c r="T427" i="63"/>
  <c r="I424" i="63" s="1"/>
  <c r="S427" i="63"/>
  <c r="R427" i="63"/>
  <c r="Q427" i="63"/>
  <c r="H416" i="63"/>
  <c r="H420" i="63" s="1"/>
  <c r="H458" i="63"/>
  <c r="H462" i="63" s="1"/>
  <c r="G460" i="63"/>
  <c r="G461" i="63" s="1"/>
  <c r="G453" i="63"/>
  <c r="G454" i="63" s="1"/>
  <c r="H349" i="63"/>
  <c r="H353" i="63" s="1"/>
  <c r="V199" i="63"/>
  <c r="V121" i="63"/>
  <c r="H342" i="63"/>
  <c r="H346" i="63" s="1"/>
  <c r="V187" i="63"/>
  <c r="S388" i="63"/>
  <c r="T388" i="63"/>
  <c r="I385" i="63" s="1"/>
  <c r="R388" i="63"/>
  <c r="Q388" i="63"/>
  <c r="Q381" i="63"/>
  <c r="T381" i="63"/>
  <c r="I378" i="63" s="1"/>
  <c r="S381" i="63"/>
  <c r="R381" i="63"/>
  <c r="G344" i="63"/>
  <c r="G345" i="63" s="1"/>
  <c r="H384" i="63"/>
  <c r="H388" i="63" s="1"/>
  <c r="R353" i="63"/>
  <c r="Q353" i="63"/>
  <c r="T353" i="63"/>
  <c r="I350" i="63" s="1"/>
  <c r="S353" i="63"/>
  <c r="H356" i="63"/>
  <c r="H360" i="63" s="1"/>
  <c r="G351" i="63"/>
  <c r="G352" i="63" s="1"/>
  <c r="T367" i="63"/>
  <c r="I364" i="63" s="1"/>
  <c r="S367" i="63"/>
  <c r="R367" i="63"/>
  <c r="Q367" i="63"/>
  <c r="S374" i="63"/>
  <c r="R374" i="63"/>
  <c r="Q374" i="63"/>
  <c r="T374" i="63"/>
  <c r="I371" i="63" s="1"/>
  <c r="T346" i="63"/>
  <c r="I343" i="63" s="1"/>
  <c r="S346" i="63"/>
  <c r="R346" i="63"/>
  <c r="Q346" i="63"/>
  <c r="H363" i="63"/>
  <c r="H367" i="63" s="1"/>
  <c r="H370" i="63"/>
  <c r="H374" i="63" s="1"/>
  <c r="H377" i="63"/>
  <c r="H381" i="63" s="1"/>
  <c r="G358" i="63"/>
  <c r="G359" i="63" s="1"/>
  <c r="T360" i="63"/>
  <c r="I357" i="63" s="1"/>
  <c r="S360" i="63"/>
  <c r="R360" i="63"/>
  <c r="Q360" i="63"/>
  <c r="G372" i="63"/>
  <c r="G373" i="63" s="1"/>
  <c r="G386" i="63"/>
  <c r="G387" i="63" s="1"/>
  <c r="G379" i="63"/>
  <c r="G380" i="63" s="1"/>
  <c r="J128" i="1"/>
  <c r="J130" i="1" s="1"/>
  <c r="U126" i="1"/>
  <c r="E106" i="1"/>
  <c r="U102" i="1"/>
  <c r="J308" i="1"/>
  <c r="J310" i="1" s="1"/>
  <c r="U306" i="1"/>
  <c r="J236" i="1"/>
  <c r="J238" i="1" s="1"/>
  <c r="U234" i="1"/>
  <c r="E232" i="1"/>
  <c r="U228" i="1"/>
  <c r="S251" i="63"/>
  <c r="R251" i="63"/>
  <c r="Q251" i="63"/>
  <c r="R275" i="63"/>
  <c r="I271" i="63" s="1"/>
  <c r="S275" i="63"/>
  <c r="Q275" i="63"/>
  <c r="S155" i="63"/>
  <c r="R155" i="63"/>
  <c r="I151" i="63" s="1"/>
  <c r="Q155" i="63"/>
  <c r="S221" i="63"/>
  <c r="R221" i="63"/>
  <c r="I217" i="63" s="1"/>
  <c r="Q221" i="63"/>
  <c r="S119" i="63"/>
  <c r="R119" i="63"/>
  <c r="Q119" i="63"/>
  <c r="R125" i="63"/>
  <c r="Q125" i="63"/>
  <c r="S125" i="63"/>
  <c r="R311" i="63"/>
  <c r="Q311" i="63"/>
  <c r="S311" i="63"/>
  <c r="S185" i="63"/>
  <c r="Q185" i="63"/>
  <c r="R185" i="63"/>
  <c r="I181" i="63" s="1"/>
  <c r="S143" i="63"/>
  <c r="R143" i="63"/>
  <c r="Q143" i="63"/>
  <c r="S233" i="63"/>
  <c r="R233" i="63"/>
  <c r="Q233" i="63"/>
  <c r="S101" i="63"/>
  <c r="R101" i="63"/>
  <c r="I97" i="63" s="1"/>
  <c r="Q101" i="63"/>
  <c r="S167" i="63"/>
  <c r="R167" i="63"/>
  <c r="I163" i="63" s="1"/>
  <c r="Q167" i="63"/>
  <c r="S191" i="63"/>
  <c r="R191" i="63"/>
  <c r="Q191" i="63"/>
  <c r="R287" i="63"/>
  <c r="I283" i="63" s="1"/>
  <c r="S287" i="63"/>
  <c r="Q287" i="63"/>
  <c r="Q257" i="63"/>
  <c r="S257" i="63"/>
  <c r="R257" i="63"/>
  <c r="R263" i="63"/>
  <c r="Q263" i="63"/>
  <c r="S263" i="63"/>
  <c r="R299" i="63"/>
  <c r="S299" i="63"/>
  <c r="Q299" i="63"/>
  <c r="S305" i="63"/>
  <c r="R305" i="63"/>
  <c r="Q305" i="63"/>
  <c r="S107" i="63"/>
  <c r="R107" i="63"/>
  <c r="I103" i="63" s="1"/>
  <c r="Q107" i="63"/>
  <c r="S173" i="63"/>
  <c r="Q173" i="63"/>
  <c r="R173" i="63"/>
  <c r="I169" i="63" s="1"/>
  <c r="R137" i="63"/>
  <c r="Q137" i="63"/>
  <c r="S137" i="63"/>
  <c r="R113" i="63"/>
  <c r="Q113" i="63"/>
  <c r="S113" i="63"/>
  <c r="R197" i="63"/>
  <c r="Q197" i="63"/>
  <c r="S197" i="63"/>
  <c r="V169" i="63"/>
  <c r="R95" i="63"/>
  <c r="S95" i="63"/>
  <c r="Q95" i="63"/>
  <c r="S179" i="63"/>
  <c r="R179" i="63"/>
  <c r="I175" i="63" s="1"/>
  <c r="Q179" i="63"/>
  <c r="Q209" i="63"/>
  <c r="S209" i="63"/>
  <c r="R209" i="63"/>
  <c r="S293" i="63"/>
  <c r="R293" i="63"/>
  <c r="Q293" i="63"/>
  <c r="S269" i="63"/>
  <c r="R269" i="63"/>
  <c r="Q269" i="63"/>
  <c r="S215" i="63"/>
  <c r="R215" i="63"/>
  <c r="I211" i="63" s="1"/>
  <c r="Q215" i="63"/>
  <c r="S161" i="63"/>
  <c r="Q161" i="63"/>
  <c r="R161" i="63"/>
  <c r="S203" i="63"/>
  <c r="R203" i="63"/>
  <c r="Q203" i="63"/>
  <c r="S89" i="63"/>
  <c r="R89" i="63"/>
  <c r="Q89" i="63"/>
  <c r="S245" i="63"/>
  <c r="Q245" i="63"/>
  <c r="R245" i="63"/>
  <c r="S281" i="63"/>
  <c r="R281" i="63"/>
  <c r="Q281" i="63"/>
  <c r="S149" i="63"/>
  <c r="Q149" i="63"/>
  <c r="R149" i="63"/>
  <c r="R227" i="63"/>
  <c r="S227" i="63"/>
  <c r="Q227" i="63"/>
  <c r="S239" i="63"/>
  <c r="R239" i="63"/>
  <c r="I235" i="63" s="1"/>
  <c r="Q239" i="63"/>
  <c r="S131" i="63"/>
  <c r="R131" i="63"/>
  <c r="Q131" i="63"/>
  <c r="W289" i="48"/>
  <c r="S155" i="54"/>
  <c r="R155" i="54"/>
  <c r="Q155" i="54"/>
  <c r="S155" i="53"/>
  <c r="R155" i="53"/>
  <c r="Q155" i="53"/>
  <c r="S155" i="52"/>
  <c r="R155" i="52"/>
  <c r="Q155" i="52"/>
  <c r="S155" i="51"/>
  <c r="R155" i="51"/>
  <c r="Q155" i="50"/>
  <c r="Q155" i="51"/>
  <c r="S155" i="50"/>
  <c r="R155" i="50"/>
  <c r="I151" i="50" s="1"/>
  <c r="R155" i="49"/>
  <c r="Q155" i="49"/>
  <c r="S155" i="49"/>
  <c r="S155" i="48"/>
  <c r="R155" i="48"/>
  <c r="Q155" i="48"/>
  <c r="V265" i="49"/>
  <c r="T388" i="54"/>
  <c r="I385" i="54" s="1"/>
  <c r="S388" i="54"/>
  <c r="R388" i="54"/>
  <c r="Q388" i="54"/>
  <c r="T388" i="53"/>
  <c r="I385" i="53" s="1"/>
  <c r="S388" i="53"/>
  <c r="Q388" i="53"/>
  <c r="R388" i="53"/>
  <c r="T388" i="52"/>
  <c r="I385" i="52" s="1"/>
  <c r="S388" i="52"/>
  <c r="R388" i="52"/>
  <c r="Q388" i="52"/>
  <c r="S388" i="51"/>
  <c r="R388" i="51"/>
  <c r="I384" i="51" s="1"/>
  <c r="Q388" i="51"/>
  <c r="T388" i="50"/>
  <c r="I385" i="50" s="1"/>
  <c r="T388" i="51"/>
  <c r="I385" i="51" s="1"/>
  <c r="S388" i="50"/>
  <c r="R388" i="50"/>
  <c r="Q388" i="50"/>
  <c r="R388" i="49"/>
  <c r="Q388" i="49"/>
  <c r="T388" i="49"/>
  <c r="I385" i="49" s="1"/>
  <c r="S388" i="48"/>
  <c r="R388" i="48"/>
  <c r="S388" i="49"/>
  <c r="Q388" i="48"/>
  <c r="T388" i="48"/>
  <c r="I385" i="48" s="1"/>
  <c r="T346" i="54"/>
  <c r="I343" i="54" s="1"/>
  <c r="S346" i="54"/>
  <c r="R346" i="54"/>
  <c r="Q346" i="54"/>
  <c r="Q346" i="53"/>
  <c r="S346" i="53"/>
  <c r="R346" i="53"/>
  <c r="T346" i="53"/>
  <c r="I343" i="53" s="1"/>
  <c r="R346" i="52"/>
  <c r="Q346" i="52"/>
  <c r="T346" i="52"/>
  <c r="I343" i="52" s="1"/>
  <c r="S346" i="52"/>
  <c r="T346" i="51"/>
  <c r="I343" i="51" s="1"/>
  <c r="S346" i="51"/>
  <c r="R346" i="51"/>
  <c r="Q346" i="50"/>
  <c r="T346" i="50"/>
  <c r="I343" i="50" s="1"/>
  <c r="S346" i="50"/>
  <c r="R346" i="50"/>
  <c r="Q346" i="51"/>
  <c r="R346" i="49"/>
  <c r="Q346" i="49"/>
  <c r="T346" i="49"/>
  <c r="I343" i="49" s="1"/>
  <c r="S346" i="49"/>
  <c r="T346" i="48"/>
  <c r="I343" i="48" s="1"/>
  <c r="S346" i="48"/>
  <c r="Q346" i="48"/>
  <c r="R346" i="48"/>
  <c r="S381" i="54"/>
  <c r="R381" i="54"/>
  <c r="Q381" i="54"/>
  <c r="T381" i="54"/>
  <c r="I378" i="54" s="1"/>
  <c r="T381" i="53"/>
  <c r="I378" i="53" s="1"/>
  <c r="S381" i="53"/>
  <c r="R381" i="53"/>
  <c r="Q381" i="53"/>
  <c r="T381" i="52"/>
  <c r="I378" i="52" s="1"/>
  <c r="S381" i="52"/>
  <c r="R381" i="52"/>
  <c r="Q381" i="52"/>
  <c r="T381" i="51"/>
  <c r="I378" i="51" s="1"/>
  <c r="S381" i="51"/>
  <c r="S381" i="50"/>
  <c r="R381" i="50"/>
  <c r="Q381" i="50"/>
  <c r="T381" i="50"/>
  <c r="I378" i="50" s="1"/>
  <c r="R381" i="51"/>
  <c r="Q381" i="51"/>
  <c r="T381" i="49"/>
  <c r="I378" i="49" s="1"/>
  <c r="S381" i="49"/>
  <c r="R381" i="49"/>
  <c r="Q381" i="49"/>
  <c r="T381" i="48"/>
  <c r="I378" i="48" s="1"/>
  <c r="S381" i="48"/>
  <c r="R381" i="48"/>
  <c r="Q381" i="48"/>
  <c r="S293" i="54"/>
  <c r="R293" i="54"/>
  <c r="I289" i="54" s="1"/>
  <c r="Q293" i="54"/>
  <c r="R293" i="53"/>
  <c r="Q293" i="53"/>
  <c r="S293" i="53"/>
  <c r="S293" i="52"/>
  <c r="Q293" i="52"/>
  <c r="R293" i="52"/>
  <c r="I289" i="52" s="1"/>
  <c r="S293" i="50"/>
  <c r="R293" i="50"/>
  <c r="S293" i="51"/>
  <c r="Q293" i="50"/>
  <c r="R293" i="51"/>
  <c r="I289" i="51" s="1"/>
  <c r="Q293" i="51"/>
  <c r="S293" i="49"/>
  <c r="R293" i="49"/>
  <c r="I289" i="49" s="1"/>
  <c r="Q293" i="49"/>
  <c r="S293" i="48"/>
  <c r="R293" i="48"/>
  <c r="Q293" i="48"/>
  <c r="S239" i="54"/>
  <c r="Q239" i="54"/>
  <c r="R239" i="54"/>
  <c r="S239" i="53"/>
  <c r="R239" i="53"/>
  <c r="I235" i="53" s="1"/>
  <c r="Q239" i="53"/>
  <c r="S239" i="52"/>
  <c r="R239" i="52"/>
  <c r="I235" i="52" s="1"/>
  <c r="Q239" i="52"/>
  <c r="Q239" i="51"/>
  <c r="R239" i="51"/>
  <c r="Q239" i="50"/>
  <c r="R239" i="50"/>
  <c r="I235" i="50" s="1"/>
  <c r="S239" i="50"/>
  <c r="S239" i="49"/>
  <c r="R239" i="49"/>
  <c r="S239" i="51"/>
  <c r="Q239" i="49"/>
  <c r="S239" i="48"/>
  <c r="R239" i="48"/>
  <c r="I235" i="48" s="1"/>
  <c r="Q239" i="48"/>
  <c r="S167" i="54"/>
  <c r="R167" i="54"/>
  <c r="Q167" i="54"/>
  <c r="S167" i="53"/>
  <c r="R167" i="53"/>
  <c r="Q167" i="53"/>
  <c r="S167" i="52"/>
  <c r="R167" i="52"/>
  <c r="I163" i="52" s="1"/>
  <c r="S167" i="51"/>
  <c r="Q167" i="52"/>
  <c r="R167" i="51"/>
  <c r="R167" i="50"/>
  <c r="Q167" i="50"/>
  <c r="S167" i="50"/>
  <c r="Q167" i="49"/>
  <c r="Q167" i="51"/>
  <c r="S167" i="49"/>
  <c r="R167" i="49"/>
  <c r="S167" i="48"/>
  <c r="R167" i="48"/>
  <c r="I163" i="48" s="1"/>
  <c r="Q167" i="48"/>
  <c r="V163" i="50"/>
  <c r="V416" i="53"/>
  <c r="V157" i="53"/>
  <c r="V342" i="54"/>
  <c r="V384" i="49"/>
  <c r="V301" i="53"/>
  <c r="V430" i="49"/>
  <c r="V363" i="48"/>
  <c r="V205" i="51"/>
  <c r="V145" i="52"/>
  <c r="V247" i="49"/>
  <c r="V370" i="52"/>
  <c r="S245" i="54"/>
  <c r="R245" i="54"/>
  <c r="I241" i="54" s="1"/>
  <c r="Q245" i="54"/>
  <c r="R245" i="53"/>
  <c r="Q245" i="53"/>
  <c r="S245" i="53"/>
  <c r="S245" i="52"/>
  <c r="R245" i="52"/>
  <c r="Q245" i="52"/>
  <c r="S245" i="51"/>
  <c r="R245" i="51"/>
  <c r="I241" i="51" s="1"/>
  <c r="Q245" i="51"/>
  <c r="R245" i="50"/>
  <c r="S245" i="50"/>
  <c r="Q245" i="50"/>
  <c r="S245" i="49"/>
  <c r="R245" i="49"/>
  <c r="Q245" i="49"/>
  <c r="R245" i="48"/>
  <c r="Q245" i="48"/>
  <c r="S245" i="48"/>
  <c r="Q427" i="54"/>
  <c r="S427" i="54"/>
  <c r="T427" i="54"/>
  <c r="I424" i="54" s="1"/>
  <c r="R427" i="54"/>
  <c r="T427" i="53"/>
  <c r="I424" i="53" s="1"/>
  <c r="R427" i="53"/>
  <c r="Q427" i="53"/>
  <c r="S427" i="53"/>
  <c r="T427" i="52"/>
  <c r="I424" i="52" s="1"/>
  <c r="S427" i="52"/>
  <c r="R427" i="52"/>
  <c r="Q427" i="52"/>
  <c r="R427" i="51"/>
  <c r="Q427" i="51"/>
  <c r="T427" i="51"/>
  <c r="I424" i="51" s="1"/>
  <c r="S427" i="51"/>
  <c r="T427" i="50"/>
  <c r="I424" i="50" s="1"/>
  <c r="S427" i="50"/>
  <c r="R427" i="50"/>
  <c r="Q427" i="50"/>
  <c r="T427" i="49"/>
  <c r="I424" i="49" s="1"/>
  <c r="S427" i="49"/>
  <c r="R427" i="49"/>
  <c r="Q427" i="49"/>
  <c r="T427" i="48"/>
  <c r="I424" i="48" s="1"/>
  <c r="R427" i="48"/>
  <c r="I423" i="48" s="1"/>
  <c r="Q427" i="48"/>
  <c r="S427" i="48"/>
  <c r="S448" i="54"/>
  <c r="R448" i="54"/>
  <c r="Q448" i="54"/>
  <c r="T448" i="54"/>
  <c r="I445" i="54" s="1"/>
  <c r="S448" i="53"/>
  <c r="R448" i="53"/>
  <c r="T448" i="53"/>
  <c r="I445" i="53" s="1"/>
  <c r="Q448" i="53"/>
  <c r="T448" i="52"/>
  <c r="I445" i="52" s="1"/>
  <c r="S448" i="52"/>
  <c r="R448" i="52"/>
  <c r="Q448" i="52"/>
  <c r="Q448" i="51"/>
  <c r="T448" i="50"/>
  <c r="I445" i="50" s="1"/>
  <c r="T448" i="51"/>
  <c r="I445" i="51" s="1"/>
  <c r="S448" i="50"/>
  <c r="S448" i="51"/>
  <c r="R448" i="50"/>
  <c r="Q448" i="50"/>
  <c r="R448" i="51"/>
  <c r="S448" i="49"/>
  <c r="R448" i="49"/>
  <c r="Q448" i="49"/>
  <c r="S448" i="48"/>
  <c r="R448" i="48"/>
  <c r="T448" i="49"/>
  <c r="I445" i="49" s="1"/>
  <c r="Q448" i="48"/>
  <c r="T448" i="48"/>
  <c r="I445" i="48" s="1"/>
  <c r="R360" i="54"/>
  <c r="Q360" i="54"/>
  <c r="T360" i="54"/>
  <c r="I357" i="54" s="1"/>
  <c r="S360" i="54"/>
  <c r="Q360" i="53"/>
  <c r="T360" i="53"/>
  <c r="I357" i="53" s="1"/>
  <c r="S360" i="53"/>
  <c r="R360" i="53"/>
  <c r="R360" i="52"/>
  <c r="Q360" i="52"/>
  <c r="S360" i="52"/>
  <c r="R360" i="51"/>
  <c r="Q360" i="51"/>
  <c r="T360" i="52"/>
  <c r="I357" i="52" s="1"/>
  <c r="Q360" i="50"/>
  <c r="T360" i="51"/>
  <c r="I357" i="51" s="1"/>
  <c r="T360" i="50"/>
  <c r="I357" i="50" s="1"/>
  <c r="S360" i="50"/>
  <c r="R360" i="50"/>
  <c r="S360" i="51"/>
  <c r="R360" i="49"/>
  <c r="Q360" i="49"/>
  <c r="T360" i="49"/>
  <c r="I357" i="49" s="1"/>
  <c r="T360" i="48"/>
  <c r="I357" i="48" s="1"/>
  <c r="S360" i="49"/>
  <c r="S360" i="48"/>
  <c r="R360" i="48"/>
  <c r="Q360" i="48"/>
  <c r="Q161" i="54"/>
  <c r="S161" i="54"/>
  <c r="R161" i="54"/>
  <c r="S161" i="53"/>
  <c r="R161" i="53"/>
  <c r="I157" i="53" s="1"/>
  <c r="Q161" i="53"/>
  <c r="S161" i="52"/>
  <c r="R161" i="52"/>
  <c r="Q161" i="52"/>
  <c r="S161" i="51"/>
  <c r="R161" i="51"/>
  <c r="Q161" i="51"/>
  <c r="S161" i="50"/>
  <c r="Q161" i="50"/>
  <c r="R161" i="50"/>
  <c r="I157" i="50" s="1"/>
  <c r="S161" i="49"/>
  <c r="R161" i="49"/>
  <c r="I157" i="49" s="1"/>
  <c r="Q161" i="49"/>
  <c r="Q161" i="48"/>
  <c r="R161" i="48"/>
  <c r="S161" i="48"/>
  <c r="S251" i="54"/>
  <c r="R251" i="54"/>
  <c r="Q251" i="54"/>
  <c r="S251" i="53"/>
  <c r="Q251" i="53"/>
  <c r="R251" i="53"/>
  <c r="I247" i="53" s="1"/>
  <c r="R251" i="52"/>
  <c r="S251" i="52"/>
  <c r="Q251" i="52"/>
  <c r="S251" i="51"/>
  <c r="S251" i="50"/>
  <c r="R251" i="50"/>
  <c r="I247" i="50" s="1"/>
  <c r="Q251" i="50"/>
  <c r="Q251" i="51"/>
  <c r="R251" i="51"/>
  <c r="R251" i="49"/>
  <c r="Q251" i="49"/>
  <c r="S251" i="48"/>
  <c r="R251" i="48"/>
  <c r="S251" i="49"/>
  <c r="Q251" i="48"/>
  <c r="S101" i="54"/>
  <c r="R101" i="54"/>
  <c r="Q101" i="54"/>
  <c r="S101" i="53"/>
  <c r="R101" i="53"/>
  <c r="Q101" i="53"/>
  <c r="S101" i="52"/>
  <c r="R101" i="52"/>
  <c r="I97" i="52" s="1"/>
  <c r="Q101" i="52"/>
  <c r="S101" i="51"/>
  <c r="R101" i="51"/>
  <c r="I97" i="51" s="1"/>
  <c r="Q101" i="50"/>
  <c r="Q101" i="51"/>
  <c r="S101" i="50"/>
  <c r="R101" i="50"/>
  <c r="I97" i="50" s="1"/>
  <c r="R101" i="49"/>
  <c r="Q101" i="49"/>
  <c r="S101" i="49"/>
  <c r="Q101" i="48"/>
  <c r="R101" i="48"/>
  <c r="S101" i="48"/>
  <c r="S263" i="54"/>
  <c r="R263" i="54"/>
  <c r="I259" i="54" s="1"/>
  <c r="Q263" i="54"/>
  <c r="S263" i="53"/>
  <c r="R263" i="53"/>
  <c r="Q263" i="53"/>
  <c r="S263" i="52"/>
  <c r="R263" i="52"/>
  <c r="Q263" i="52"/>
  <c r="S263" i="51"/>
  <c r="R263" i="51"/>
  <c r="I259" i="51" s="1"/>
  <c r="Q263" i="51"/>
  <c r="R263" i="50"/>
  <c r="Q263" i="50"/>
  <c r="S263" i="50"/>
  <c r="S263" i="49"/>
  <c r="R263" i="49"/>
  <c r="S263" i="48"/>
  <c r="R263" i="48"/>
  <c r="Q263" i="49"/>
  <c r="Q263" i="48"/>
  <c r="V277" i="54"/>
  <c r="V307" i="52"/>
  <c r="V121" i="53"/>
  <c r="V241" i="48"/>
  <c r="W356" i="52"/>
  <c r="V241" i="54"/>
  <c r="V437" i="51"/>
  <c r="V97" i="50"/>
  <c r="V283" i="48"/>
  <c r="V163" i="51"/>
  <c r="V103" i="49"/>
  <c r="V241" i="52"/>
  <c r="V199" i="51"/>
  <c r="V307" i="53"/>
  <c r="V295" i="52"/>
  <c r="V430" i="50"/>
  <c r="V363" i="50"/>
  <c r="V349" i="52"/>
  <c r="V85" i="51"/>
  <c r="S185" i="54"/>
  <c r="R185" i="54"/>
  <c r="Q185" i="54"/>
  <c r="R185" i="53"/>
  <c r="Q185" i="53"/>
  <c r="S185" i="53"/>
  <c r="S185" i="52"/>
  <c r="R185" i="52"/>
  <c r="Q185" i="52"/>
  <c r="S185" i="51"/>
  <c r="R185" i="51"/>
  <c r="I181" i="51" s="1"/>
  <c r="S185" i="50"/>
  <c r="R185" i="50"/>
  <c r="Q185" i="51"/>
  <c r="Q185" i="50"/>
  <c r="S185" i="49"/>
  <c r="R185" i="49"/>
  <c r="I181" i="49" s="1"/>
  <c r="Q185" i="49"/>
  <c r="R185" i="48"/>
  <c r="Q185" i="48"/>
  <c r="S185" i="48"/>
  <c r="S197" i="54"/>
  <c r="R197" i="54"/>
  <c r="I193" i="54" s="1"/>
  <c r="Q197" i="54"/>
  <c r="S197" i="53"/>
  <c r="R197" i="53"/>
  <c r="Q197" i="53"/>
  <c r="S197" i="52"/>
  <c r="R197" i="52"/>
  <c r="I193" i="52" s="1"/>
  <c r="S197" i="51"/>
  <c r="Q197" i="52"/>
  <c r="R197" i="51"/>
  <c r="Q197" i="51"/>
  <c r="Q197" i="50"/>
  <c r="S197" i="50"/>
  <c r="R197" i="50"/>
  <c r="S197" i="49"/>
  <c r="R197" i="49"/>
  <c r="Q197" i="49"/>
  <c r="R197" i="48"/>
  <c r="Q197" i="48"/>
  <c r="S197" i="48"/>
  <c r="S299" i="54"/>
  <c r="R299" i="54"/>
  <c r="Q299" i="54"/>
  <c r="S299" i="53"/>
  <c r="Q299" i="53"/>
  <c r="R299" i="53"/>
  <c r="S299" i="52"/>
  <c r="R299" i="52"/>
  <c r="Q299" i="52"/>
  <c r="R299" i="51"/>
  <c r="Q299" i="51"/>
  <c r="S299" i="50"/>
  <c r="S299" i="51"/>
  <c r="R299" i="50"/>
  <c r="Q299" i="50"/>
  <c r="S299" i="49"/>
  <c r="R299" i="49"/>
  <c r="I295" i="49" s="1"/>
  <c r="R299" i="48"/>
  <c r="I295" i="48" s="1"/>
  <c r="Q299" i="48"/>
  <c r="Q299" i="49"/>
  <c r="S299" i="48"/>
  <c r="S95" i="54"/>
  <c r="R95" i="54"/>
  <c r="I91" i="54" s="1"/>
  <c r="Q95" i="54"/>
  <c r="R95" i="53"/>
  <c r="Q95" i="53"/>
  <c r="S95" i="53"/>
  <c r="Q95" i="52"/>
  <c r="S95" i="52"/>
  <c r="R95" i="52"/>
  <c r="S95" i="51"/>
  <c r="R95" i="51"/>
  <c r="Q95" i="51"/>
  <c r="Q95" i="50"/>
  <c r="S95" i="50"/>
  <c r="R95" i="50"/>
  <c r="S95" i="49"/>
  <c r="R95" i="49"/>
  <c r="Q95" i="49"/>
  <c r="S95" i="48"/>
  <c r="R95" i="48"/>
  <c r="I91" i="48" s="1"/>
  <c r="Q95" i="48"/>
  <c r="S281" i="54"/>
  <c r="R281" i="54"/>
  <c r="Q281" i="54"/>
  <c r="S281" i="53"/>
  <c r="Q281" i="53"/>
  <c r="R281" i="53"/>
  <c r="I277" i="53" s="1"/>
  <c r="Q281" i="52"/>
  <c r="S281" i="52"/>
  <c r="R281" i="52"/>
  <c r="Q281" i="50"/>
  <c r="S281" i="51"/>
  <c r="R281" i="51"/>
  <c r="Q281" i="51"/>
  <c r="S281" i="50"/>
  <c r="R281" i="50"/>
  <c r="S281" i="49"/>
  <c r="R281" i="49"/>
  <c r="I277" i="49" s="1"/>
  <c r="S281" i="48"/>
  <c r="Q281" i="48"/>
  <c r="R281" i="48"/>
  <c r="Q281" i="49"/>
  <c r="S143" i="54"/>
  <c r="R143" i="54"/>
  <c r="I139" i="54" s="1"/>
  <c r="Q143" i="54"/>
  <c r="R143" i="53"/>
  <c r="Q143" i="53"/>
  <c r="S143" i="53"/>
  <c r="S143" i="52"/>
  <c r="R143" i="51"/>
  <c r="Q143" i="51"/>
  <c r="R143" i="52"/>
  <c r="I139" i="52" s="1"/>
  <c r="S143" i="50"/>
  <c r="R143" i="50"/>
  <c r="S143" i="51"/>
  <c r="Q143" i="52"/>
  <c r="Q143" i="50"/>
  <c r="S143" i="49"/>
  <c r="R143" i="49"/>
  <c r="Q143" i="49"/>
  <c r="S143" i="48"/>
  <c r="R143" i="48"/>
  <c r="I139" i="48" s="1"/>
  <c r="Q143" i="48"/>
  <c r="S257" i="54"/>
  <c r="R257" i="54"/>
  <c r="Q257" i="54"/>
  <c r="S257" i="53"/>
  <c r="R257" i="53"/>
  <c r="I253" i="53" s="1"/>
  <c r="Q257" i="53"/>
  <c r="S257" i="52"/>
  <c r="R257" i="52"/>
  <c r="Q257" i="52"/>
  <c r="R257" i="51"/>
  <c r="Q257" i="51"/>
  <c r="S257" i="51"/>
  <c r="Q257" i="50"/>
  <c r="S257" i="50"/>
  <c r="S257" i="49"/>
  <c r="R257" i="49"/>
  <c r="I253" i="49" s="1"/>
  <c r="Q257" i="49"/>
  <c r="R257" i="48"/>
  <c r="I253" i="48" s="1"/>
  <c r="Q257" i="48"/>
  <c r="S257" i="48"/>
  <c r="R257" i="50"/>
  <c r="S203" i="54"/>
  <c r="R203" i="54"/>
  <c r="I199" i="54" s="1"/>
  <c r="Q203" i="54"/>
  <c r="R203" i="53"/>
  <c r="Q203" i="53"/>
  <c r="S203" i="53"/>
  <c r="S203" i="52"/>
  <c r="R203" i="52"/>
  <c r="I199" i="52" s="1"/>
  <c r="Q203" i="52"/>
  <c r="R203" i="51"/>
  <c r="Q203" i="50"/>
  <c r="Q203" i="51"/>
  <c r="S203" i="50"/>
  <c r="S203" i="51"/>
  <c r="R203" i="50"/>
  <c r="I199" i="50" s="1"/>
  <c r="S203" i="49"/>
  <c r="R203" i="49"/>
  <c r="Q203" i="49"/>
  <c r="S203" i="48"/>
  <c r="R203" i="48"/>
  <c r="I199" i="48" s="1"/>
  <c r="Q203" i="48"/>
  <c r="S149" i="54"/>
  <c r="R149" i="54"/>
  <c r="Q149" i="54"/>
  <c r="S149" i="53"/>
  <c r="Q149" i="53"/>
  <c r="R149" i="53"/>
  <c r="I145" i="53" s="1"/>
  <c r="Q149" i="52"/>
  <c r="R149" i="52"/>
  <c r="S149" i="51"/>
  <c r="R149" i="51"/>
  <c r="I145" i="51" s="1"/>
  <c r="S149" i="52"/>
  <c r="Q149" i="51"/>
  <c r="R149" i="50"/>
  <c r="S149" i="50"/>
  <c r="Q149" i="50"/>
  <c r="S149" i="49"/>
  <c r="R149" i="49"/>
  <c r="I145" i="49" s="1"/>
  <c r="Q149" i="49"/>
  <c r="Q149" i="48"/>
  <c r="R149" i="48"/>
  <c r="S149" i="48"/>
  <c r="Q233" i="54"/>
  <c r="R233" i="54"/>
  <c r="S233" i="54"/>
  <c r="S233" i="53"/>
  <c r="Q233" i="53"/>
  <c r="R233" i="53"/>
  <c r="S233" i="52"/>
  <c r="R233" i="52"/>
  <c r="I229" i="52" s="1"/>
  <c r="Q233" i="52"/>
  <c r="S233" i="51"/>
  <c r="R233" i="51"/>
  <c r="Q233" i="50"/>
  <c r="R233" i="50"/>
  <c r="Q233" i="51"/>
  <c r="S233" i="50"/>
  <c r="S233" i="49"/>
  <c r="R233" i="49"/>
  <c r="Q233" i="49"/>
  <c r="R233" i="48"/>
  <c r="Q233" i="48"/>
  <c r="S233" i="48"/>
  <c r="V157" i="54"/>
  <c r="V85" i="53"/>
  <c r="V121" i="51"/>
  <c r="V205" i="54"/>
  <c r="V247" i="51"/>
  <c r="V175" i="50"/>
  <c r="V271" i="52"/>
  <c r="V133" i="48"/>
  <c r="V151" i="50"/>
  <c r="V145" i="53"/>
  <c r="V444" i="48"/>
  <c r="V349" i="51"/>
  <c r="V271" i="53"/>
  <c r="V259" i="52"/>
  <c r="V295" i="53"/>
  <c r="S131" i="54"/>
  <c r="R131" i="54"/>
  <c r="Q131" i="54"/>
  <c r="S131" i="53"/>
  <c r="R131" i="53"/>
  <c r="Q131" i="53"/>
  <c r="Q131" i="52"/>
  <c r="S131" i="52"/>
  <c r="R131" i="52"/>
  <c r="S131" i="51"/>
  <c r="R131" i="51"/>
  <c r="Q131" i="51"/>
  <c r="Q131" i="50"/>
  <c r="R131" i="50"/>
  <c r="S131" i="50"/>
  <c r="S131" i="49"/>
  <c r="R131" i="49"/>
  <c r="Q131" i="49"/>
  <c r="Q131" i="48"/>
  <c r="R131" i="48"/>
  <c r="S131" i="48"/>
  <c r="T441" i="54"/>
  <c r="I438" i="54" s="1"/>
  <c r="S441" i="54"/>
  <c r="R441" i="54"/>
  <c r="Q441" i="54"/>
  <c r="Q441" i="53"/>
  <c r="T441" i="53"/>
  <c r="I438" i="53" s="1"/>
  <c r="S441" i="53"/>
  <c r="R441" i="53"/>
  <c r="Q441" i="52"/>
  <c r="T441" i="52"/>
  <c r="I438" i="52" s="1"/>
  <c r="R441" i="52"/>
  <c r="I437" i="52" s="1"/>
  <c r="R441" i="51"/>
  <c r="Q441" i="51"/>
  <c r="S441" i="52"/>
  <c r="Q441" i="50"/>
  <c r="T441" i="51"/>
  <c r="I438" i="51" s="1"/>
  <c r="S441" i="51"/>
  <c r="R441" i="50"/>
  <c r="T441" i="50"/>
  <c r="I438" i="50" s="1"/>
  <c r="S441" i="49"/>
  <c r="R441" i="49"/>
  <c r="Q441" i="49"/>
  <c r="S441" i="50"/>
  <c r="T441" i="48"/>
  <c r="I438" i="48" s="1"/>
  <c r="S441" i="48"/>
  <c r="R441" i="48"/>
  <c r="Q441" i="48"/>
  <c r="T441" i="49"/>
  <c r="I438" i="49" s="1"/>
  <c r="R455" i="54"/>
  <c r="I451" i="54" s="1"/>
  <c r="Q455" i="54"/>
  <c r="T455" i="54"/>
  <c r="I452" i="54" s="1"/>
  <c r="S455" i="54"/>
  <c r="T455" i="53"/>
  <c r="I452" i="53" s="1"/>
  <c r="R455" i="53"/>
  <c r="Q455" i="53"/>
  <c r="S455" i="53"/>
  <c r="R455" i="52"/>
  <c r="Q455" i="52"/>
  <c r="T455" i="52"/>
  <c r="I452" i="52" s="1"/>
  <c r="T455" i="51"/>
  <c r="I452" i="51" s="1"/>
  <c r="S455" i="51"/>
  <c r="R455" i="51"/>
  <c r="T455" i="50"/>
  <c r="I452" i="50" s="1"/>
  <c r="S455" i="50"/>
  <c r="R455" i="50"/>
  <c r="Q455" i="50"/>
  <c r="Q455" i="51"/>
  <c r="S455" i="52"/>
  <c r="R455" i="49"/>
  <c r="Q455" i="49"/>
  <c r="T455" i="49"/>
  <c r="I452" i="49" s="1"/>
  <c r="S455" i="49"/>
  <c r="Q455" i="48"/>
  <c r="S455" i="48"/>
  <c r="R455" i="48"/>
  <c r="T455" i="48"/>
  <c r="I452" i="48" s="1"/>
  <c r="T367" i="54"/>
  <c r="I364" i="54" s="1"/>
  <c r="S367" i="54"/>
  <c r="R367" i="54"/>
  <c r="Q367" i="54"/>
  <c r="T367" i="53"/>
  <c r="I364" i="53" s="1"/>
  <c r="R367" i="53"/>
  <c r="Q367" i="53"/>
  <c r="S367" i="53"/>
  <c r="T367" i="52"/>
  <c r="I364" i="52" s="1"/>
  <c r="S367" i="52"/>
  <c r="R367" i="52"/>
  <c r="Q367" i="52"/>
  <c r="T367" i="51"/>
  <c r="I364" i="51" s="1"/>
  <c r="S367" i="51"/>
  <c r="R367" i="51"/>
  <c r="Q367" i="51"/>
  <c r="T367" i="50"/>
  <c r="I364" i="50" s="1"/>
  <c r="S367" i="50"/>
  <c r="R367" i="50"/>
  <c r="Q367" i="50"/>
  <c r="T367" i="49"/>
  <c r="I364" i="49" s="1"/>
  <c r="S367" i="49"/>
  <c r="R367" i="49"/>
  <c r="S367" i="48"/>
  <c r="R367" i="48"/>
  <c r="Q367" i="48"/>
  <c r="Q367" i="49"/>
  <c r="T367" i="48"/>
  <c r="I364" i="48" s="1"/>
  <c r="S269" i="54"/>
  <c r="R269" i="54"/>
  <c r="Q269" i="54"/>
  <c r="S269" i="53"/>
  <c r="R269" i="53"/>
  <c r="Q269" i="53"/>
  <c r="S269" i="52"/>
  <c r="Q269" i="52"/>
  <c r="R269" i="52"/>
  <c r="S269" i="51"/>
  <c r="R269" i="51"/>
  <c r="S269" i="50"/>
  <c r="Q269" i="50"/>
  <c r="Q269" i="51"/>
  <c r="R269" i="50"/>
  <c r="S269" i="49"/>
  <c r="R269" i="49"/>
  <c r="Q269" i="49"/>
  <c r="R269" i="48"/>
  <c r="I265" i="48" s="1"/>
  <c r="Q269" i="48"/>
  <c r="S269" i="48"/>
  <c r="S311" i="54"/>
  <c r="R311" i="54"/>
  <c r="Q311" i="54"/>
  <c r="S311" i="53"/>
  <c r="Q311" i="53"/>
  <c r="R311" i="53"/>
  <c r="S311" i="52"/>
  <c r="R311" i="52"/>
  <c r="Q311" i="52"/>
  <c r="Q311" i="51"/>
  <c r="S311" i="50"/>
  <c r="R311" i="50"/>
  <c r="Q311" i="50"/>
  <c r="R311" i="51"/>
  <c r="S311" i="51"/>
  <c r="S311" i="49"/>
  <c r="R311" i="49"/>
  <c r="Q311" i="49"/>
  <c r="R311" i="48"/>
  <c r="Q311" i="48"/>
  <c r="S311" i="48"/>
  <c r="R275" i="54"/>
  <c r="I271" i="54" s="1"/>
  <c r="Q275" i="54"/>
  <c r="S275" i="54"/>
  <c r="R275" i="53"/>
  <c r="Q275" i="53"/>
  <c r="S275" i="53"/>
  <c r="S275" i="52"/>
  <c r="R275" i="52"/>
  <c r="Q275" i="52"/>
  <c r="Q275" i="51"/>
  <c r="S275" i="50"/>
  <c r="R275" i="50"/>
  <c r="R275" i="51"/>
  <c r="S275" i="51"/>
  <c r="Q275" i="50"/>
  <c r="S275" i="49"/>
  <c r="R275" i="49"/>
  <c r="Q275" i="49"/>
  <c r="S275" i="48"/>
  <c r="R275" i="48"/>
  <c r="Q275" i="48"/>
  <c r="S137" i="54"/>
  <c r="R137" i="54"/>
  <c r="Q137" i="54"/>
  <c r="S137" i="53"/>
  <c r="R137" i="53"/>
  <c r="Q137" i="53"/>
  <c r="S137" i="52"/>
  <c r="R137" i="52"/>
  <c r="Q137" i="52"/>
  <c r="S137" i="51"/>
  <c r="Q137" i="50"/>
  <c r="R137" i="51"/>
  <c r="Q137" i="51"/>
  <c r="S137" i="50"/>
  <c r="R137" i="50"/>
  <c r="S137" i="49"/>
  <c r="R137" i="49"/>
  <c r="I133" i="49" s="1"/>
  <c r="Q137" i="49"/>
  <c r="S137" i="48"/>
  <c r="R137" i="48"/>
  <c r="Q137" i="48"/>
  <c r="S215" i="54"/>
  <c r="R215" i="54"/>
  <c r="Q215" i="54"/>
  <c r="S215" i="53"/>
  <c r="R215" i="53"/>
  <c r="Q215" i="53"/>
  <c r="S215" i="52"/>
  <c r="R215" i="52"/>
  <c r="I211" i="52" s="1"/>
  <c r="Q215" i="52"/>
  <c r="S215" i="51"/>
  <c r="R215" i="51"/>
  <c r="S215" i="50"/>
  <c r="R215" i="50"/>
  <c r="Q215" i="51"/>
  <c r="Q215" i="50"/>
  <c r="S215" i="49"/>
  <c r="R215" i="49"/>
  <c r="Q215" i="49"/>
  <c r="Q215" i="48"/>
  <c r="S215" i="48"/>
  <c r="R215" i="48"/>
  <c r="V253" i="53"/>
  <c r="V423" i="48"/>
  <c r="V295" i="54"/>
  <c r="V301" i="54"/>
  <c r="V356" i="49"/>
  <c r="V175" i="52"/>
  <c r="V259" i="48"/>
  <c r="V133" i="53"/>
  <c r="V85" i="52"/>
  <c r="V271" i="49"/>
  <c r="V169" i="51"/>
  <c r="V259" i="49"/>
  <c r="V193" i="49"/>
  <c r="V187" i="52"/>
  <c r="V103" i="48"/>
  <c r="V451" i="51"/>
  <c r="V199" i="52"/>
  <c r="V430" i="54"/>
  <c r="V103" i="54"/>
  <c r="Q462" i="54"/>
  <c r="S462" i="54"/>
  <c r="T462" i="54"/>
  <c r="I459" i="54" s="1"/>
  <c r="R462" i="54"/>
  <c r="Q462" i="53"/>
  <c r="S462" i="53"/>
  <c r="R462" i="53"/>
  <c r="T462" i="53"/>
  <c r="I459" i="53" s="1"/>
  <c r="T462" i="52"/>
  <c r="I459" i="52" s="1"/>
  <c r="S462" i="52"/>
  <c r="R462" i="52"/>
  <c r="I458" i="52" s="1"/>
  <c r="Q462" i="52"/>
  <c r="S462" i="51"/>
  <c r="R462" i="51"/>
  <c r="Q462" i="51"/>
  <c r="S462" i="50"/>
  <c r="R462" i="50"/>
  <c r="Q462" i="50"/>
  <c r="T462" i="51"/>
  <c r="I459" i="51" s="1"/>
  <c r="T462" i="50"/>
  <c r="I459" i="50" s="1"/>
  <c r="R462" i="49"/>
  <c r="Q462" i="49"/>
  <c r="T462" i="49"/>
  <c r="I459" i="49" s="1"/>
  <c r="T462" i="48"/>
  <c r="I459" i="48" s="1"/>
  <c r="S462" i="49"/>
  <c r="R462" i="48"/>
  <c r="Q462" i="48"/>
  <c r="S462" i="48"/>
  <c r="V437" i="54"/>
  <c r="T374" i="54"/>
  <c r="I371" i="54" s="1"/>
  <c r="S374" i="54"/>
  <c r="R374" i="54"/>
  <c r="Q374" i="54"/>
  <c r="Q374" i="53"/>
  <c r="T374" i="53"/>
  <c r="I371" i="53" s="1"/>
  <c r="S374" i="53"/>
  <c r="R374" i="53"/>
  <c r="S374" i="52"/>
  <c r="R374" i="52"/>
  <c r="I370" i="52" s="1"/>
  <c r="Q374" i="52"/>
  <c r="T374" i="52"/>
  <c r="I371" i="52" s="1"/>
  <c r="R374" i="51"/>
  <c r="Q374" i="51"/>
  <c r="T374" i="51"/>
  <c r="I371" i="51" s="1"/>
  <c r="T374" i="50"/>
  <c r="I371" i="50" s="1"/>
  <c r="S374" i="50"/>
  <c r="R374" i="50"/>
  <c r="I370" i="50" s="1"/>
  <c r="Q374" i="50"/>
  <c r="S374" i="51"/>
  <c r="Q374" i="49"/>
  <c r="T374" i="49"/>
  <c r="I371" i="49" s="1"/>
  <c r="S374" i="49"/>
  <c r="Q374" i="48"/>
  <c r="R374" i="49"/>
  <c r="S374" i="48"/>
  <c r="R374" i="48"/>
  <c r="T374" i="48"/>
  <c r="I371" i="48" s="1"/>
  <c r="Q287" i="54"/>
  <c r="S287" i="54"/>
  <c r="R287" i="54"/>
  <c r="S287" i="53"/>
  <c r="R287" i="53"/>
  <c r="S287" i="52"/>
  <c r="R287" i="52"/>
  <c r="Q287" i="52"/>
  <c r="Q287" i="53"/>
  <c r="S287" i="50"/>
  <c r="R287" i="50"/>
  <c r="Q287" i="50"/>
  <c r="S287" i="51"/>
  <c r="R287" i="51"/>
  <c r="I283" i="51" s="1"/>
  <c r="Q287" i="51"/>
  <c r="R287" i="49"/>
  <c r="Q287" i="49"/>
  <c r="S287" i="48"/>
  <c r="R287" i="48"/>
  <c r="Q287" i="48"/>
  <c r="S287" i="49"/>
  <c r="S89" i="54"/>
  <c r="R89" i="54"/>
  <c r="Q89" i="54"/>
  <c r="S89" i="53"/>
  <c r="R89" i="53"/>
  <c r="I85" i="53" s="1"/>
  <c r="Q89" i="53"/>
  <c r="S89" i="52"/>
  <c r="R89" i="52"/>
  <c r="Q89" i="52"/>
  <c r="R89" i="51"/>
  <c r="Q89" i="51"/>
  <c r="S89" i="50"/>
  <c r="R89" i="50"/>
  <c r="S89" i="51"/>
  <c r="Q89" i="50"/>
  <c r="S89" i="49"/>
  <c r="R89" i="49"/>
  <c r="I85" i="49" s="1"/>
  <c r="Q89" i="49"/>
  <c r="Q89" i="48"/>
  <c r="R89" i="48"/>
  <c r="S89" i="48"/>
  <c r="R227" i="54"/>
  <c r="S227" i="54"/>
  <c r="Q227" i="54"/>
  <c r="R227" i="53"/>
  <c r="Q227" i="53"/>
  <c r="S227" i="53"/>
  <c r="S227" i="52"/>
  <c r="R227" i="52"/>
  <c r="I223" i="52" s="1"/>
  <c r="Q227" i="52"/>
  <c r="S227" i="51"/>
  <c r="R227" i="51"/>
  <c r="Q227" i="51"/>
  <c r="S227" i="50"/>
  <c r="R227" i="50"/>
  <c r="I223" i="50" s="1"/>
  <c r="Q227" i="50"/>
  <c r="S227" i="49"/>
  <c r="R227" i="49"/>
  <c r="S227" i="48"/>
  <c r="R227" i="48"/>
  <c r="I223" i="48" s="1"/>
  <c r="Q227" i="49"/>
  <c r="Q227" i="48"/>
  <c r="Q125" i="54"/>
  <c r="R125" i="54"/>
  <c r="R125" i="53"/>
  <c r="Q125" i="53"/>
  <c r="S125" i="54"/>
  <c r="S125" i="53"/>
  <c r="S125" i="52"/>
  <c r="R125" i="52"/>
  <c r="Q125" i="52"/>
  <c r="S125" i="51"/>
  <c r="R125" i="51"/>
  <c r="I121" i="51" s="1"/>
  <c r="S125" i="50"/>
  <c r="R125" i="50"/>
  <c r="Q125" i="51"/>
  <c r="S125" i="49"/>
  <c r="R125" i="49"/>
  <c r="Q125" i="49"/>
  <c r="Q125" i="50"/>
  <c r="S125" i="48"/>
  <c r="R125" i="48"/>
  <c r="Q125" i="48"/>
  <c r="T420" i="54"/>
  <c r="I417" i="54" s="1"/>
  <c r="S420" i="54"/>
  <c r="Q420" i="54"/>
  <c r="R420" i="54"/>
  <c r="T420" i="53"/>
  <c r="I417" i="53" s="1"/>
  <c r="Q420" i="53"/>
  <c r="R420" i="53"/>
  <c r="S420" i="53"/>
  <c r="Q420" i="52"/>
  <c r="T420" i="52"/>
  <c r="I417" i="52" s="1"/>
  <c r="S420" i="52"/>
  <c r="T420" i="51"/>
  <c r="I417" i="51" s="1"/>
  <c r="R420" i="52"/>
  <c r="S420" i="51"/>
  <c r="R420" i="51"/>
  <c r="Q420" i="51"/>
  <c r="R420" i="50"/>
  <c r="Q420" i="50"/>
  <c r="T420" i="50"/>
  <c r="I417" i="50" s="1"/>
  <c r="S420" i="50"/>
  <c r="S420" i="49"/>
  <c r="R420" i="49"/>
  <c r="Q420" i="49"/>
  <c r="T420" i="48"/>
  <c r="I417" i="48" s="1"/>
  <c r="S420" i="48"/>
  <c r="R420" i="48"/>
  <c r="I416" i="48" s="1"/>
  <c r="Q420" i="48"/>
  <c r="T420" i="49"/>
  <c r="I417" i="49" s="1"/>
  <c r="V423" i="53"/>
  <c r="V127" i="48"/>
  <c r="V115" i="54"/>
  <c r="V127" i="50"/>
  <c r="V109" i="49"/>
  <c r="V223" i="53"/>
  <c r="V91" i="53"/>
  <c r="V384" i="50"/>
  <c r="V444" i="54"/>
  <c r="V271" i="54"/>
  <c r="V384" i="52"/>
  <c r="V301" i="52"/>
  <c r="V181" i="51"/>
  <c r="V356" i="53"/>
  <c r="V265" i="51"/>
  <c r="V259" i="51"/>
  <c r="V145" i="50"/>
  <c r="V169" i="53"/>
  <c r="V169" i="54"/>
  <c r="V259" i="54"/>
  <c r="V139" i="49"/>
  <c r="V458" i="50"/>
  <c r="V181" i="52"/>
  <c r="V384" i="48"/>
  <c r="R434" i="54"/>
  <c r="T434" i="54"/>
  <c r="I431" i="54" s="1"/>
  <c r="Q434" i="54"/>
  <c r="S434" i="54"/>
  <c r="S434" i="53"/>
  <c r="R434" i="53"/>
  <c r="Q434" i="53"/>
  <c r="T434" i="53"/>
  <c r="I431" i="53" s="1"/>
  <c r="T434" i="52"/>
  <c r="I431" i="52" s="1"/>
  <c r="S434" i="52"/>
  <c r="R434" i="52"/>
  <c r="Q434" i="52"/>
  <c r="T434" i="51"/>
  <c r="I431" i="51" s="1"/>
  <c r="S434" i="51"/>
  <c r="S434" i="50"/>
  <c r="R434" i="50"/>
  <c r="Q434" i="50"/>
  <c r="R434" i="51"/>
  <c r="Q434" i="51"/>
  <c r="T434" i="50"/>
  <c r="I431" i="50" s="1"/>
  <c r="T434" i="49"/>
  <c r="I431" i="49" s="1"/>
  <c r="S434" i="49"/>
  <c r="R434" i="49"/>
  <c r="Q434" i="49"/>
  <c r="T434" i="48"/>
  <c r="I431" i="48" s="1"/>
  <c r="S434" i="48"/>
  <c r="R434" i="48"/>
  <c r="Q434" i="48"/>
  <c r="S353" i="54"/>
  <c r="R353" i="54"/>
  <c r="Q353" i="54"/>
  <c r="T353" i="54"/>
  <c r="I350" i="54" s="1"/>
  <c r="T353" i="53"/>
  <c r="I350" i="53" s="1"/>
  <c r="S353" i="53"/>
  <c r="Q353" i="53"/>
  <c r="R353" i="53"/>
  <c r="T353" i="52"/>
  <c r="I350" i="52" s="1"/>
  <c r="S353" i="52"/>
  <c r="R353" i="52"/>
  <c r="Q353" i="52"/>
  <c r="Q353" i="51"/>
  <c r="T353" i="50"/>
  <c r="I350" i="50" s="1"/>
  <c r="S353" i="50"/>
  <c r="R353" i="50"/>
  <c r="I349" i="50" s="1"/>
  <c r="Q353" i="50"/>
  <c r="T353" i="51"/>
  <c r="I350" i="51" s="1"/>
  <c r="S353" i="51"/>
  <c r="R353" i="51"/>
  <c r="T353" i="49"/>
  <c r="I350" i="49" s="1"/>
  <c r="S353" i="49"/>
  <c r="R353" i="49"/>
  <c r="Q353" i="49"/>
  <c r="T353" i="48"/>
  <c r="I350" i="48" s="1"/>
  <c r="S353" i="48"/>
  <c r="R353" i="48"/>
  <c r="Q353" i="48"/>
  <c r="Q107" i="54"/>
  <c r="S107" i="54"/>
  <c r="R107" i="54"/>
  <c r="Q107" i="53"/>
  <c r="S107" i="53"/>
  <c r="R107" i="53"/>
  <c r="I103" i="53" s="1"/>
  <c r="S107" i="52"/>
  <c r="R107" i="52"/>
  <c r="Q107" i="52"/>
  <c r="Q107" i="51"/>
  <c r="S107" i="51"/>
  <c r="R107" i="51"/>
  <c r="I103" i="51" s="1"/>
  <c r="Q107" i="50"/>
  <c r="S107" i="50"/>
  <c r="R107" i="50"/>
  <c r="S107" i="49"/>
  <c r="R107" i="49"/>
  <c r="Q107" i="49"/>
  <c r="S107" i="48"/>
  <c r="R107" i="48"/>
  <c r="Q107" i="48"/>
  <c r="S179" i="54"/>
  <c r="R179" i="54"/>
  <c r="I175" i="54" s="1"/>
  <c r="Q179" i="54"/>
  <c r="S179" i="53"/>
  <c r="R179" i="53"/>
  <c r="Q179" i="53"/>
  <c r="S179" i="52"/>
  <c r="R179" i="52"/>
  <c r="Q179" i="52"/>
  <c r="S179" i="51"/>
  <c r="R179" i="51"/>
  <c r="Q179" i="51"/>
  <c r="S179" i="50"/>
  <c r="R179" i="50"/>
  <c r="I175" i="50" s="1"/>
  <c r="Q179" i="50"/>
  <c r="S179" i="49"/>
  <c r="R179" i="49"/>
  <c r="Q179" i="49"/>
  <c r="S179" i="48"/>
  <c r="R179" i="48"/>
  <c r="Q179" i="48"/>
  <c r="S221" i="54"/>
  <c r="R221" i="54"/>
  <c r="Q221" i="54"/>
  <c r="R221" i="53"/>
  <c r="Q221" i="53"/>
  <c r="S221" i="53"/>
  <c r="Q221" i="52"/>
  <c r="R221" i="52"/>
  <c r="S221" i="51"/>
  <c r="Q221" i="50"/>
  <c r="S221" i="52"/>
  <c r="Q221" i="51"/>
  <c r="S221" i="50"/>
  <c r="R221" i="50"/>
  <c r="R221" i="51"/>
  <c r="S221" i="49"/>
  <c r="R221" i="49"/>
  <c r="I217" i="49" s="1"/>
  <c r="Q221" i="49"/>
  <c r="S221" i="48"/>
  <c r="R221" i="48"/>
  <c r="Q221" i="48"/>
  <c r="S113" i="54"/>
  <c r="R113" i="54"/>
  <c r="Q113" i="54"/>
  <c r="R113" i="53"/>
  <c r="Q113" i="53"/>
  <c r="S113" i="53"/>
  <c r="Q113" i="52"/>
  <c r="R113" i="52"/>
  <c r="I109" i="52" s="1"/>
  <c r="S113" i="51"/>
  <c r="R113" i="51"/>
  <c r="I109" i="51" s="1"/>
  <c r="Q113" i="51"/>
  <c r="R113" i="50"/>
  <c r="Q113" i="50"/>
  <c r="S113" i="52"/>
  <c r="S113" i="50"/>
  <c r="S113" i="49"/>
  <c r="R113" i="49"/>
  <c r="Q113" i="49"/>
  <c r="S113" i="48"/>
  <c r="R113" i="48"/>
  <c r="I109" i="48" s="1"/>
  <c r="Q113" i="48"/>
  <c r="S173" i="54"/>
  <c r="R173" i="54"/>
  <c r="Q173" i="54"/>
  <c r="R173" i="53"/>
  <c r="I169" i="53" s="1"/>
  <c r="Q173" i="53"/>
  <c r="S173" i="53"/>
  <c r="Q173" i="52"/>
  <c r="S173" i="52"/>
  <c r="R173" i="52"/>
  <c r="S173" i="51"/>
  <c r="R173" i="51"/>
  <c r="I169" i="51" s="1"/>
  <c r="Q173" i="50"/>
  <c r="Q173" i="51"/>
  <c r="S173" i="50"/>
  <c r="R173" i="50"/>
  <c r="S173" i="49"/>
  <c r="R173" i="49"/>
  <c r="Q173" i="49"/>
  <c r="S173" i="48"/>
  <c r="R173" i="48"/>
  <c r="Q173" i="48"/>
  <c r="S209" i="54"/>
  <c r="R209" i="54"/>
  <c r="I205" i="54" s="1"/>
  <c r="Q209" i="54"/>
  <c r="S209" i="53"/>
  <c r="Q209" i="53"/>
  <c r="R209" i="53"/>
  <c r="S209" i="52"/>
  <c r="R209" i="52"/>
  <c r="Q209" i="52"/>
  <c r="S209" i="51"/>
  <c r="R209" i="51"/>
  <c r="Q209" i="51"/>
  <c r="S209" i="50"/>
  <c r="R209" i="50"/>
  <c r="I205" i="50" s="1"/>
  <c r="Q209" i="50"/>
  <c r="Q209" i="49"/>
  <c r="S209" i="49"/>
  <c r="R209" i="49"/>
  <c r="R209" i="48"/>
  <c r="I205" i="48" s="1"/>
  <c r="Q209" i="48"/>
  <c r="S209" i="48"/>
  <c r="S119" i="54"/>
  <c r="R119" i="54"/>
  <c r="Q119" i="54"/>
  <c r="S119" i="53"/>
  <c r="Q119" i="53"/>
  <c r="S119" i="52"/>
  <c r="R119" i="52"/>
  <c r="I115" i="52" s="1"/>
  <c r="Q119" i="52"/>
  <c r="R119" i="53"/>
  <c r="I115" i="53" s="1"/>
  <c r="S119" i="51"/>
  <c r="R119" i="51"/>
  <c r="S119" i="50"/>
  <c r="Q119" i="50"/>
  <c r="Q119" i="51"/>
  <c r="R119" i="50"/>
  <c r="R119" i="49"/>
  <c r="Q119" i="49"/>
  <c r="S119" i="49"/>
  <c r="S119" i="48"/>
  <c r="R119" i="48"/>
  <c r="Q119" i="48"/>
  <c r="S305" i="54"/>
  <c r="R305" i="54"/>
  <c r="Q305" i="54"/>
  <c r="S305" i="53"/>
  <c r="Q305" i="53"/>
  <c r="S305" i="52"/>
  <c r="R305" i="52"/>
  <c r="Q305" i="52"/>
  <c r="R305" i="53"/>
  <c r="I301" i="53" s="1"/>
  <c r="R305" i="50"/>
  <c r="I301" i="50" s="1"/>
  <c r="Q305" i="50"/>
  <c r="S305" i="51"/>
  <c r="R305" i="51"/>
  <c r="I301" i="51" s="1"/>
  <c r="Q305" i="51"/>
  <c r="S305" i="50"/>
  <c r="S305" i="49"/>
  <c r="R305" i="49"/>
  <c r="Q305" i="49"/>
  <c r="S305" i="48"/>
  <c r="R305" i="48"/>
  <c r="I301" i="48" s="1"/>
  <c r="Q305" i="48"/>
  <c r="V175" i="49"/>
  <c r="V370" i="50"/>
  <c r="V301" i="48"/>
  <c r="V211" i="51"/>
  <c r="V97" i="53"/>
  <c r="V97" i="49"/>
  <c r="V277" i="49"/>
  <c r="V259" i="53"/>
  <c r="V217" i="51"/>
  <c r="V430" i="53"/>
  <c r="V121" i="49"/>
  <c r="V223" i="50"/>
  <c r="V247" i="48"/>
  <c r="V265" i="50"/>
  <c r="R191" i="54"/>
  <c r="Q191" i="54"/>
  <c r="S191" i="54"/>
  <c r="R191" i="53"/>
  <c r="Q191" i="53"/>
  <c r="S191" i="53"/>
  <c r="S191" i="52"/>
  <c r="R191" i="52"/>
  <c r="I187" i="52" s="1"/>
  <c r="Q191" i="52"/>
  <c r="Q191" i="51"/>
  <c r="S191" i="51"/>
  <c r="R191" i="51"/>
  <c r="I187" i="51" s="1"/>
  <c r="S191" i="50"/>
  <c r="Q191" i="50"/>
  <c r="S191" i="49"/>
  <c r="R191" i="49"/>
  <c r="Q191" i="49"/>
  <c r="R191" i="50"/>
  <c r="I187" i="50" s="1"/>
  <c r="S191" i="48"/>
  <c r="R191" i="48"/>
  <c r="I187" i="48" s="1"/>
  <c r="Q191" i="48"/>
  <c r="V187" i="51"/>
  <c r="V253" i="48"/>
  <c r="V241" i="53"/>
  <c r="V163" i="54"/>
  <c r="V451" i="50"/>
  <c r="V377" i="53"/>
  <c r="V241" i="50"/>
  <c r="V199" i="53"/>
  <c r="V259" i="50"/>
  <c r="V115" i="51"/>
  <c r="V109" i="53"/>
  <c r="V451" i="54"/>
  <c r="V295" i="49"/>
  <c r="V229" i="49"/>
  <c r="V133" i="50"/>
  <c r="V139" i="51"/>
  <c r="V301" i="50"/>
  <c r="V235" i="48"/>
  <c r="V370" i="48"/>
  <c r="V181" i="48"/>
  <c r="V444" i="49"/>
  <c r="V151" i="49"/>
  <c r="V342" i="48"/>
  <c r="E310" i="1"/>
  <c r="E455" i="1"/>
  <c r="J290" i="1"/>
  <c r="J292" i="1" s="1"/>
  <c r="J188" i="1"/>
  <c r="J190" i="1" s="1"/>
  <c r="E130" i="1"/>
  <c r="E190" i="1"/>
  <c r="J104" i="1"/>
  <c r="J106" i="1" s="1"/>
  <c r="E441" i="1"/>
  <c r="J140" i="1"/>
  <c r="J142" i="1" s="1"/>
  <c r="E142" i="1"/>
  <c r="E238" i="1"/>
  <c r="X527" i="1" s="1"/>
  <c r="E346" i="1"/>
  <c r="E427" i="1"/>
  <c r="E434" i="1"/>
  <c r="E292" i="1"/>
  <c r="J230" i="1"/>
  <c r="J232" i="1" s="1"/>
  <c r="E462" i="1"/>
  <c r="H125" i="51" l="1"/>
  <c r="W301" i="51"/>
  <c r="H360" i="53"/>
  <c r="H238" i="51"/>
  <c r="H124" i="50"/>
  <c r="I307" i="53"/>
  <c r="I265" i="50"/>
  <c r="I437" i="54"/>
  <c r="I439" i="54" s="1"/>
  <c r="I440" i="54" s="1"/>
  <c r="I91" i="63"/>
  <c r="I94" i="63" s="1"/>
  <c r="G89" i="51"/>
  <c r="I349" i="48"/>
  <c r="I416" i="52"/>
  <c r="I420" i="52" s="1"/>
  <c r="I133" i="51"/>
  <c r="I363" i="50"/>
  <c r="I367" i="50" s="1"/>
  <c r="I223" i="63"/>
  <c r="I301" i="52"/>
  <c r="I211" i="54"/>
  <c r="I271" i="48"/>
  <c r="I271" i="52"/>
  <c r="I307" i="49"/>
  <c r="I308" i="49" s="1"/>
  <c r="I309" i="49" s="1"/>
  <c r="I265" i="54"/>
  <c r="I266" i="54" s="1"/>
  <c r="I267" i="54" s="1"/>
  <c r="I269" i="54" s="1"/>
  <c r="I437" i="48"/>
  <c r="I127" i="51"/>
  <c r="I139" i="50"/>
  <c r="I277" i="52"/>
  <c r="I280" i="52" s="1"/>
  <c r="G239" i="52"/>
  <c r="W235" i="52" s="1"/>
  <c r="G89" i="49"/>
  <c r="W85" i="49" s="1"/>
  <c r="W85" i="54"/>
  <c r="H305" i="48"/>
  <c r="G463" i="50"/>
  <c r="H101" i="52"/>
  <c r="H137" i="49"/>
  <c r="X133" i="49" s="1"/>
  <c r="H101" i="53"/>
  <c r="G197" i="63"/>
  <c r="H251" i="53"/>
  <c r="G209" i="50"/>
  <c r="G221" i="53"/>
  <c r="H368" i="53"/>
  <c r="H227" i="54"/>
  <c r="H203" i="48"/>
  <c r="G275" i="48"/>
  <c r="G275" i="52"/>
  <c r="G305" i="51"/>
  <c r="G442" i="51"/>
  <c r="G137" i="48"/>
  <c r="I97" i="48"/>
  <c r="I444" i="49"/>
  <c r="G101" i="54"/>
  <c r="G435" i="50"/>
  <c r="G119" i="48"/>
  <c r="H185" i="48"/>
  <c r="G215" i="52"/>
  <c r="G95" i="51"/>
  <c r="W91" i="51" s="1"/>
  <c r="H191" i="50"/>
  <c r="G269" i="49"/>
  <c r="G227" i="51"/>
  <c r="W223" i="51" s="1"/>
  <c r="G125" i="51"/>
  <c r="G131" i="52"/>
  <c r="W127" i="52" s="1"/>
  <c r="G113" i="51"/>
  <c r="G173" i="51"/>
  <c r="W169" i="51" s="1"/>
  <c r="G245" i="54"/>
  <c r="W241" i="54" s="1"/>
  <c r="H263" i="48"/>
  <c r="H293" i="50"/>
  <c r="G354" i="52"/>
  <c r="I127" i="48"/>
  <c r="I91" i="50"/>
  <c r="I235" i="49"/>
  <c r="I384" i="48"/>
  <c r="I388" i="48" s="1"/>
  <c r="I151" i="51"/>
  <c r="I154" i="51" s="1"/>
  <c r="I205" i="63"/>
  <c r="G203" i="53"/>
  <c r="G161" i="63"/>
  <c r="G107" i="63"/>
  <c r="W103" i="63" s="1"/>
  <c r="H311" i="49"/>
  <c r="H263" i="50"/>
  <c r="H179" i="53"/>
  <c r="I187" i="53"/>
  <c r="H453" i="50"/>
  <c r="H454" i="50" s="1"/>
  <c r="H456" i="50" s="1"/>
  <c r="G95" i="50"/>
  <c r="G281" i="53"/>
  <c r="G107" i="51"/>
  <c r="W103" i="51" s="1"/>
  <c r="H221" i="53"/>
  <c r="G221" i="48"/>
  <c r="W217" i="48" s="1"/>
  <c r="H388" i="54"/>
  <c r="H275" i="50"/>
  <c r="H375" i="48"/>
  <c r="H245" i="49"/>
  <c r="H221" i="50"/>
  <c r="H185" i="50"/>
  <c r="G191" i="53"/>
  <c r="W187" i="53" s="1"/>
  <c r="H434" i="54"/>
  <c r="H425" i="53"/>
  <c r="H426" i="53" s="1"/>
  <c r="H428" i="53" s="1"/>
  <c r="H110" i="51"/>
  <c r="H111" i="51" s="1"/>
  <c r="H113" i="51" s="1"/>
  <c r="X109" i="51" s="1"/>
  <c r="H125" i="63"/>
  <c r="I307" i="51"/>
  <c r="I458" i="50"/>
  <c r="I271" i="53"/>
  <c r="I451" i="53"/>
  <c r="H86" i="63"/>
  <c r="H87" i="63" s="1"/>
  <c r="I109" i="53"/>
  <c r="I121" i="53"/>
  <c r="I133" i="53"/>
  <c r="I127" i="49"/>
  <c r="I127" i="53"/>
  <c r="I128" i="53" s="1"/>
  <c r="I129" i="53" s="1"/>
  <c r="I253" i="50"/>
  <c r="I254" i="50" s="1"/>
  <c r="I255" i="50" s="1"/>
  <c r="I277" i="50"/>
  <c r="I97" i="49"/>
  <c r="I241" i="48"/>
  <c r="I109" i="63"/>
  <c r="I121" i="63"/>
  <c r="W247" i="50"/>
  <c r="H197" i="49"/>
  <c r="G421" i="48"/>
  <c r="G375" i="52"/>
  <c r="H124" i="51"/>
  <c r="G389" i="53"/>
  <c r="H221" i="48"/>
  <c r="G191" i="51"/>
  <c r="W187" i="51" s="1"/>
  <c r="G209" i="54"/>
  <c r="W205" i="54" s="1"/>
  <c r="H119" i="54"/>
  <c r="G167" i="50"/>
  <c r="G347" i="50"/>
  <c r="G375" i="54"/>
  <c r="H173" i="53"/>
  <c r="G233" i="49"/>
  <c r="W229" i="49" s="1"/>
  <c r="I384" i="49"/>
  <c r="H425" i="48"/>
  <c r="H426" i="48" s="1"/>
  <c r="H232" i="54"/>
  <c r="H233" i="54" s="1"/>
  <c r="I356" i="54"/>
  <c r="I360" i="54" s="1"/>
  <c r="I115" i="48"/>
  <c r="I169" i="54"/>
  <c r="I217" i="48"/>
  <c r="I217" i="52"/>
  <c r="I175" i="49"/>
  <c r="I175" i="53"/>
  <c r="I416" i="54"/>
  <c r="I121" i="50"/>
  <c r="I283" i="49"/>
  <c r="I370" i="53"/>
  <c r="I133" i="50"/>
  <c r="I134" i="50" s="1"/>
  <c r="I135" i="50" s="1"/>
  <c r="I271" i="50"/>
  <c r="I272" i="50" s="1"/>
  <c r="I273" i="50" s="1"/>
  <c r="I451" i="51"/>
  <c r="I437" i="50"/>
  <c r="I145" i="50"/>
  <c r="I199" i="51"/>
  <c r="I139" i="53"/>
  <c r="I181" i="50"/>
  <c r="I259" i="49"/>
  <c r="I259" i="53"/>
  <c r="I97" i="54"/>
  <c r="I157" i="52"/>
  <c r="I356" i="51"/>
  <c r="I360" i="51" s="1"/>
  <c r="I241" i="49"/>
  <c r="I242" i="49" s="1"/>
  <c r="I243" i="49" s="1"/>
  <c r="I163" i="54"/>
  <c r="I235" i="51"/>
  <c r="I289" i="48"/>
  <c r="I292" i="48" s="1"/>
  <c r="I342" i="48"/>
  <c r="I384" i="53"/>
  <c r="I187" i="63"/>
  <c r="I190" i="63" s="1"/>
  <c r="I139" i="63"/>
  <c r="I115" i="63"/>
  <c r="I247" i="63"/>
  <c r="G311" i="50"/>
  <c r="W307" i="50" s="1"/>
  <c r="G155" i="53"/>
  <c r="W151" i="53" s="1"/>
  <c r="H232" i="53"/>
  <c r="H233" i="53" s="1"/>
  <c r="G245" i="48"/>
  <c r="G95" i="48"/>
  <c r="W91" i="48" s="1"/>
  <c r="H161" i="54"/>
  <c r="G191" i="49"/>
  <c r="G179" i="52"/>
  <c r="G428" i="48"/>
  <c r="H251" i="51"/>
  <c r="G299" i="52"/>
  <c r="H269" i="54"/>
  <c r="G113" i="52"/>
  <c r="G179" i="53"/>
  <c r="G185" i="48"/>
  <c r="G161" i="53"/>
  <c r="W363" i="49"/>
  <c r="H239" i="63"/>
  <c r="H161" i="51"/>
  <c r="H389" i="49"/>
  <c r="H462" i="48"/>
  <c r="G197" i="54"/>
  <c r="H119" i="49"/>
  <c r="G101" i="53"/>
  <c r="G161" i="54"/>
  <c r="H95" i="53"/>
  <c r="H263" i="49"/>
  <c r="H100" i="50"/>
  <c r="I416" i="51"/>
  <c r="I283" i="54"/>
  <c r="I211" i="49"/>
  <c r="I212" i="49" s="1"/>
  <c r="I213" i="49" s="1"/>
  <c r="I211" i="53"/>
  <c r="I212" i="53" s="1"/>
  <c r="I213" i="53" s="1"/>
  <c r="I133" i="54"/>
  <c r="I307" i="52"/>
  <c r="I265" i="49"/>
  <c r="I265" i="53"/>
  <c r="I127" i="54"/>
  <c r="I277" i="51"/>
  <c r="I280" i="51" s="1"/>
  <c r="I91" i="52"/>
  <c r="I92" i="52" s="1"/>
  <c r="I93" i="52" s="1"/>
  <c r="I295" i="53"/>
  <c r="I193" i="50"/>
  <c r="I423" i="50"/>
  <c r="I377" i="49"/>
  <c r="I379" i="49" s="1"/>
  <c r="I380" i="49" s="1"/>
  <c r="I377" i="52"/>
  <c r="I379" i="52" s="1"/>
  <c r="I380" i="52" s="1"/>
  <c r="I382" i="52" s="1"/>
  <c r="I342" i="51"/>
  <c r="I344" i="51" s="1"/>
  <c r="I345" i="51" s="1"/>
  <c r="I347" i="51" s="1"/>
  <c r="I342" i="54"/>
  <c r="I346" i="54" s="1"/>
  <c r="I384" i="50"/>
  <c r="I388" i="50" s="1"/>
  <c r="I151" i="53"/>
  <c r="W377" i="48"/>
  <c r="G233" i="48"/>
  <c r="G119" i="51"/>
  <c r="G119" i="52"/>
  <c r="W241" i="48"/>
  <c r="G245" i="63"/>
  <c r="H209" i="49"/>
  <c r="G245" i="52"/>
  <c r="G361" i="50"/>
  <c r="W175" i="52"/>
  <c r="G179" i="49"/>
  <c r="G203" i="52"/>
  <c r="W199" i="52" s="1"/>
  <c r="G421" i="49"/>
  <c r="G137" i="49"/>
  <c r="G305" i="63"/>
  <c r="W301" i="63" s="1"/>
  <c r="G185" i="53"/>
  <c r="G221" i="63"/>
  <c r="G354" i="49"/>
  <c r="H456" i="48"/>
  <c r="I157" i="48"/>
  <c r="I164" i="54"/>
  <c r="I165" i="54" s="1"/>
  <c r="I166" i="54"/>
  <c r="I188" i="63"/>
  <c r="I189" i="63" s="1"/>
  <c r="H256" i="51"/>
  <c r="H254" i="51"/>
  <c r="H255" i="51" s="1"/>
  <c r="G161" i="50"/>
  <c r="I188" i="52"/>
  <c r="I189" i="52" s="1"/>
  <c r="I190" i="52"/>
  <c r="I351" i="50"/>
  <c r="I352" i="50" s="1"/>
  <c r="I353" i="50"/>
  <c r="I418" i="48"/>
  <c r="I419" i="48" s="1"/>
  <c r="I420" i="48"/>
  <c r="I86" i="49"/>
  <c r="I87" i="49" s="1"/>
  <c r="I88" i="49"/>
  <c r="I460" i="52"/>
  <c r="I461" i="52" s="1"/>
  <c r="I462" i="52"/>
  <c r="I194" i="54"/>
  <c r="I195" i="54" s="1"/>
  <c r="I196" i="54"/>
  <c r="I182" i="51"/>
  <c r="I183" i="51" s="1"/>
  <c r="I184" i="51"/>
  <c r="I185" i="51" s="1"/>
  <c r="I425" i="50"/>
  <c r="I426" i="50" s="1"/>
  <c r="I427" i="50"/>
  <c r="I241" i="53"/>
  <c r="I381" i="52"/>
  <c r="I346" i="51"/>
  <c r="I386" i="50"/>
  <c r="I387" i="50" s="1"/>
  <c r="I154" i="53"/>
  <c r="I152" i="53"/>
  <c r="I153" i="53" s="1"/>
  <c r="I155" i="53" s="1"/>
  <c r="I133" i="63"/>
  <c r="I295" i="63"/>
  <c r="H188" i="52"/>
  <c r="H189" i="52" s="1"/>
  <c r="H190" i="52"/>
  <c r="H110" i="54"/>
  <c r="H111" i="54" s="1"/>
  <c r="H112" i="54"/>
  <c r="H427" i="52"/>
  <c r="H425" i="52"/>
  <c r="H426" i="52" s="1"/>
  <c r="H428" i="52" s="1"/>
  <c r="G287" i="51"/>
  <c r="H344" i="54"/>
  <c r="H345" i="54" s="1"/>
  <c r="H346" i="54"/>
  <c r="H428" i="54"/>
  <c r="H101" i="54"/>
  <c r="H455" i="53"/>
  <c r="H453" i="53"/>
  <c r="H454" i="53" s="1"/>
  <c r="H456" i="53" s="1"/>
  <c r="H353" i="48"/>
  <c r="H351" i="48"/>
  <c r="H352" i="48" s="1"/>
  <c r="H290" i="53"/>
  <c r="H291" i="53" s="1"/>
  <c r="H292" i="53"/>
  <c r="G449" i="53"/>
  <c r="H155" i="48"/>
  <c r="H119" i="51"/>
  <c r="H302" i="54"/>
  <c r="H303" i="54" s="1"/>
  <c r="H304" i="54"/>
  <c r="G167" i="54"/>
  <c r="H152" i="51"/>
  <c r="H153" i="51" s="1"/>
  <c r="H154" i="51"/>
  <c r="G463" i="48"/>
  <c r="G287" i="48"/>
  <c r="W283" i="48" s="1"/>
  <c r="H244" i="63"/>
  <c r="H242" i="63"/>
  <c r="H243" i="63" s="1"/>
  <c r="H92" i="54"/>
  <c r="H93" i="54" s="1"/>
  <c r="H94" i="54"/>
  <c r="H381" i="48"/>
  <c r="H379" i="48"/>
  <c r="H380" i="48" s="1"/>
  <c r="H124" i="53"/>
  <c r="H122" i="53"/>
  <c r="H123" i="53" s="1"/>
  <c r="H347" i="49"/>
  <c r="G179" i="48"/>
  <c r="W175" i="48" s="1"/>
  <c r="H381" i="54"/>
  <c r="H379" i="54"/>
  <c r="H380" i="54" s="1"/>
  <c r="H238" i="52"/>
  <c r="H236" i="52"/>
  <c r="H237" i="52" s="1"/>
  <c r="H372" i="49"/>
  <c r="H373" i="49" s="1"/>
  <c r="H374" i="49"/>
  <c r="G185" i="54"/>
  <c r="H311" i="50"/>
  <c r="G221" i="51"/>
  <c r="W217" i="51" s="1"/>
  <c r="G347" i="48"/>
  <c r="H272" i="49"/>
  <c r="H273" i="49" s="1"/>
  <c r="H274" i="49"/>
  <c r="H296" i="52"/>
  <c r="H297" i="52" s="1"/>
  <c r="H298" i="52"/>
  <c r="G368" i="51"/>
  <c r="G125" i="53"/>
  <c r="G179" i="51"/>
  <c r="W175" i="51" s="1"/>
  <c r="H106" i="48"/>
  <c r="H104" i="48"/>
  <c r="H105" i="48" s="1"/>
  <c r="H299" i="48"/>
  <c r="G89" i="48"/>
  <c r="W85" i="48" s="1"/>
  <c r="G361" i="48"/>
  <c r="I372" i="53"/>
  <c r="I373" i="53" s="1"/>
  <c r="I374" i="53"/>
  <c r="I453" i="51"/>
  <c r="I454" i="51" s="1"/>
  <c r="I455" i="51"/>
  <c r="H439" i="54"/>
  <c r="H440" i="54" s="1"/>
  <c r="H441" i="54"/>
  <c r="I214" i="53"/>
  <c r="I453" i="54"/>
  <c r="I454" i="54" s="1"/>
  <c r="I455" i="54"/>
  <c r="I260" i="53"/>
  <c r="I261" i="53" s="1"/>
  <c r="I262" i="53"/>
  <c r="I236" i="51"/>
  <c r="I237" i="51" s="1"/>
  <c r="I238" i="51"/>
  <c r="H208" i="52"/>
  <c r="H206" i="52"/>
  <c r="H207" i="52" s="1"/>
  <c r="H372" i="52"/>
  <c r="H373" i="52" s="1"/>
  <c r="H374" i="52"/>
  <c r="H463" i="48"/>
  <c r="H215" i="53"/>
  <c r="H143" i="54"/>
  <c r="I372" i="50"/>
  <c r="I373" i="50" s="1"/>
  <c r="I374" i="50"/>
  <c r="I229" i="54"/>
  <c r="I202" i="48"/>
  <c r="I200" i="48"/>
  <c r="I201" i="48" s="1"/>
  <c r="I203" i="48" s="1"/>
  <c r="I140" i="54"/>
  <c r="I141" i="54" s="1"/>
  <c r="I142" i="54"/>
  <c r="I92" i="48"/>
  <c r="I93" i="48" s="1"/>
  <c r="I94" i="48"/>
  <c r="I296" i="49"/>
  <c r="I297" i="49" s="1"/>
  <c r="I298" i="49"/>
  <c r="I302" i="48"/>
  <c r="I303" i="48" s="1"/>
  <c r="I304" i="48"/>
  <c r="I206" i="50"/>
  <c r="I207" i="50" s="1"/>
  <c r="I208" i="50"/>
  <c r="I110" i="52"/>
  <c r="I111" i="52" s="1"/>
  <c r="I112" i="52"/>
  <c r="I113" i="52" s="1"/>
  <c r="I218" i="49"/>
  <c r="I219" i="49" s="1"/>
  <c r="I220" i="49"/>
  <c r="I176" i="54"/>
  <c r="I177" i="54" s="1"/>
  <c r="I178" i="54"/>
  <c r="I353" i="48"/>
  <c r="I351" i="48"/>
  <c r="I352" i="48" s="1"/>
  <c r="I134" i="51"/>
  <c r="I135" i="51" s="1"/>
  <c r="I136" i="51"/>
  <c r="I137" i="51" s="1"/>
  <c r="I146" i="51"/>
  <c r="I147" i="51" s="1"/>
  <c r="I148" i="51"/>
  <c r="I254" i="49"/>
  <c r="I255" i="49" s="1"/>
  <c r="I256" i="49"/>
  <c r="I444" i="54"/>
  <c r="I423" i="53"/>
  <c r="I163" i="50"/>
  <c r="I151" i="49"/>
  <c r="I85" i="63"/>
  <c r="I265" i="63"/>
  <c r="I172" i="63"/>
  <c r="I170" i="63"/>
  <c r="I171" i="63" s="1"/>
  <c r="I184" i="63"/>
  <c r="I182" i="63"/>
  <c r="I183" i="63" s="1"/>
  <c r="I185" i="63" s="1"/>
  <c r="G185" i="52"/>
  <c r="W181" i="52" s="1"/>
  <c r="H92" i="48"/>
  <c r="H93" i="48" s="1"/>
  <c r="H94" i="48"/>
  <c r="H98" i="49"/>
  <c r="H99" i="49" s="1"/>
  <c r="H100" i="49"/>
  <c r="H361" i="53"/>
  <c r="H119" i="48"/>
  <c r="H149" i="50"/>
  <c r="H432" i="53"/>
  <c r="H433" i="53" s="1"/>
  <c r="H434" i="53"/>
  <c r="H389" i="52"/>
  <c r="G449" i="50"/>
  <c r="H367" i="54"/>
  <c r="H365" i="54"/>
  <c r="H366" i="54" s="1"/>
  <c r="H269" i="51"/>
  <c r="H432" i="50"/>
  <c r="H433" i="50" s="1"/>
  <c r="H434" i="50"/>
  <c r="H196" i="53"/>
  <c r="H194" i="53"/>
  <c r="H195" i="53" s="1"/>
  <c r="H113" i="53"/>
  <c r="H239" i="51"/>
  <c r="H463" i="51"/>
  <c r="H310" i="48"/>
  <c r="H308" i="48"/>
  <c r="H309" i="48" s="1"/>
  <c r="H311" i="48" s="1"/>
  <c r="H125" i="50"/>
  <c r="X121" i="50" s="1"/>
  <c r="H173" i="49"/>
  <c r="X169" i="49" s="1"/>
  <c r="H275" i="52"/>
  <c r="G185" i="49"/>
  <c r="W181" i="49" s="1"/>
  <c r="G263" i="63"/>
  <c r="H160" i="63"/>
  <c r="H158" i="63"/>
  <c r="H159" i="63" s="1"/>
  <c r="H104" i="49"/>
  <c r="H105" i="49" s="1"/>
  <c r="H106" i="49"/>
  <c r="H418" i="52"/>
  <c r="H419" i="52" s="1"/>
  <c r="H420" i="52"/>
  <c r="H302" i="49"/>
  <c r="H303" i="49" s="1"/>
  <c r="H304" i="49"/>
  <c r="H281" i="54"/>
  <c r="H161" i="52"/>
  <c r="G442" i="54"/>
  <c r="G449" i="48"/>
  <c r="H143" i="48"/>
  <c r="H446" i="53"/>
  <c r="H447" i="53" s="1"/>
  <c r="H449" i="53" s="1"/>
  <c r="H448" i="53"/>
  <c r="H214" i="51"/>
  <c r="H212" i="51"/>
  <c r="H213" i="51" s="1"/>
  <c r="H446" i="52"/>
  <c r="H447" i="52" s="1"/>
  <c r="H448" i="52"/>
  <c r="H179" i="54"/>
  <c r="G167" i="53"/>
  <c r="H190" i="63"/>
  <c r="H188" i="63"/>
  <c r="H189" i="63" s="1"/>
  <c r="H381" i="53"/>
  <c r="H379" i="53"/>
  <c r="H380" i="53" s="1"/>
  <c r="H245" i="54"/>
  <c r="H143" i="50"/>
  <c r="I248" i="50"/>
  <c r="I249" i="50" s="1"/>
  <c r="I250" i="50"/>
  <c r="H140" i="49"/>
  <c r="H141" i="49" s="1"/>
  <c r="H142" i="49"/>
  <c r="H446" i="54"/>
  <c r="H447" i="54" s="1"/>
  <c r="H448" i="54"/>
  <c r="I386" i="53"/>
  <c r="I387" i="53" s="1"/>
  <c r="I389" i="53" s="1"/>
  <c r="I388" i="53"/>
  <c r="H460" i="50"/>
  <c r="H461" i="50" s="1"/>
  <c r="H462" i="50"/>
  <c r="H358" i="48"/>
  <c r="H359" i="48" s="1"/>
  <c r="H360" i="48"/>
  <c r="H106" i="53"/>
  <c r="H104" i="53"/>
  <c r="H105" i="53" s="1"/>
  <c r="H124" i="49"/>
  <c r="H122" i="49"/>
  <c r="H123" i="49" s="1"/>
  <c r="G161" i="52"/>
  <c r="H272" i="53"/>
  <c r="H273" i="53" s="1"/>
  <c r="H274" i="53"/>
  <c r="H206" i="54"/>
  <c r="H207" i="54" s="1"/>
  <c r="H208" i="54"/>
  <c r="H166" i="63"/>
  <c r="H164" i="63"/>
  <c r="H165" i="63" s="1"/>
  <c r="I176" i="50"/>
  <c r="I177" i="50" s="1"/>
  <c r="I178" i="50"/>
  <c r="I418" i="52"/>
  <c r="I419" i="52" s="1"/>
  <c r="I224" i="48"/>
  <c r="I225" i="48" s="1"/>
  <c r="I226" i="48"/>
  <c r="I310" i="53"/>
  <c r="I308" i="53"/>
  <c r="I309" i="53" s="1"/>
  <c r="I268" i="50"/>
  <c r="I266" i="50"/>
  <c r="I267" i="50" s="1"/>
  <c r="I269" i="50" s="1"/>
  <c r="I365" i="50"/>
  <c r="I366" i="50" s="1"/>
  <c r="I229" i="50"/>
  <c r="I188" i="50"/>
  <c r="I189" i="50" s="1"/>
  <c r="I190" i="50"/>
  <c r="I349" i="54"/>
  <c r="I458" i="49"/>
  <c r="I212" i="54"/>
  <c r="I213" i="54" s="1"/>
  <c r="I214" i="54"/>
  <c r="I272" i="48"/>
  <c r="I273" i="48" s="1"/>
  <c r="I275" i="48" s="1"/>
  <c r="I274" i="48"/>
  <c r="I272" i="52"/>
  <c r="I273" i="52" s="1"/>
  <c r="I274" i="52"/>
  <c r="I268" i="54"/>
  <c r="I363" i="53"/>
  <c r="I439" i="48"/>
  <c r="I440" i="48" s="1"/>
  <c r="I441" i="48"/>
  <c r="I130" i="51"/>
  <c r="I128" i="51"/>
  <c r="I129" i="51" s="1"/>
  <c r="I140" i="50"/>
  <c r="I141" i="50" s="1"/>
  <c r="I142" i="50"/>
  <c r="I278" i="52"/>
  <c r="I279" i="52" s="1"/>
  <c r="I260" i="54"/>
  <c r="I261" i="54" s="1"/>
  <c r="I262" i="54"/>
  <c r="I100" i="51"/>
  <c r="I98" i="51"/>
  <c r="I99" i="51" s="1"/>
  <c r="I158" i="49"/>
  <c r="I159" i="49" s="1"/>
  <c r="I160" i="49"/>
  <c r="I158" i="53"/>
  <c r="I159" i="53" s="1"/>
  <c r="I160" i="53"/>
  <c r="I356" i="49"/>
  <c r="I356" i="52"/>
  <c r="I444" i="48"/>
  <c r="I242" i="54"/>
  <c r="I243" i="54" s="1"/>
  <c r="I244" i="54"/>
  <c r="I163" i="51"/>
  <c r="I238" i="48"/>
  <c r="I236" i="48"/>
  <c r="I237" i="48" s="1"/>
  <c r="I238" i="52"/>
  <c r="I236" i="52"/>
  <c r="I237" i="52" s="1"/>
  <c r="I239" i="52" s="1"/>
  <c r="I292" i="49"/>
  <c r="I290" i="49"/>
  <c r="I291" i="49" s="1"/>
  <c r="I154" i="50"/>
  <c r="I152" i="50"/>
  <c r="I153" i="50" s="1"/>
  <c r="I155" i="50" s="1"/>
  <c r="I226" i="63"/>
  <c r="I224" i="63"/>
  <c r="I225" i="63" s="1"/>
  <c r="I166" i="63"/>
  <c r="I164" i="63"/>
  <c r="I165" i="63" s="1"/>
  <c r="I220" i="63"/>
  <c r="I218" i="63"/>
  <c r="I219" i="63" s="1"/>
  <c r="I221" i="63" s="1"/>
  <c r="H218" i="49"/>
  <c r="H219" i="49" s="1"/>
  <c r="H220" i="49"/>
  <c r="H166" i="48"/>
  <c r="H164" i="48"/>
  <c r="H165" i="48" s="1"/>
  <c r="H167" i="48" s="1"/>
  <c r="H161" i="50"/>
  <c r="G293" i="52"/>
  <c r="W289" i="52" s="1"/>
  <c r="H358" i="52"/>
  <c r="H359" i="52" s="1"/>
  <c r="H360" i="52"/>
  <c r="H386" i="48"/>
  <c r="H387" i="48" s="1"/>
  <c r="H388" i="48"/>
  <c r="H215" i="54"/>
  <c r="H245" i="53"/>
  <c r="H367" i="48"/>
  <c r="H365" i="48"/>
  <c r="H366" i="48" s="1"/>
  <c r="H284" i="53"/>
  <c r="H285" i="53" s="1"/>
  <c r="H286" i="53"/>
  <c r="H202" i="53"/>
  <c r="H200" i="53"/>
  <c r="H201" i="53" s="1"/>
  <c r="H388" i="51"/>
  <c r="H386" i="51"/>
  <c r="H387" i="51" s="1"/>
  <c r="H287" i="50"/>
  <c r="G215" i="50"/>
  <c r="H299" i="54"/>
  <c r="H305" i="51"/>
  <c r="G456" i="54"/>
  <c r="G263" i="52"/>
  <c r="H130" i="51"/>
  <c r="H128" i="51"/>
  <c r="H129" i="51" s="1"/>
  <c r="H131" i="51" s="1"/>
  <c r="H455" i="52"/>
  <c r="H453" i="52"/>
  <c r="H454" i="52" s="1"/>
  <c r="H224" i="50"/>
  <c r="H225" i="50" s="1"/>
  <c r="H226" i="50"/>
  <c r="H418" i="49"/>
  <c r="H419" i="49" s="1"/>
  <c r="H420" i="49"/>
  <c r="H134" i="54"/>
  <c r="H135" i="54" s="1"/>
  <c r="H136" i="54"/>
  <c r="H441" i="48"/>
  <c r="H439" i="48"/>
  <c r="H440" i="48" s="1"/>
  <c r="H432" i="51"/>
  <c r="H433" i="51" s="1"/>
  <c r="H434" i="51"/>
  <c r="H248" i="54"/>
  <c r="H249" i="54" s="1"/>
  <c r="H250" i="54"/>
  <c r="G389" i="52"/>
  <c r="H287" i="54"/>
  <c r="G107" i="54"/>
  <c r="W103" i="54" s="1"/>
  <c r="G281" i="48"/>
  <c r="H208" i="63"/>
  <c r="H206" i="63"/>
  <c r="H207" i="63" s="1"/>
  <c r="H209" i="63" s="1"/>
  <c r="H167" i="49"/>
  <c r="H463" i="54"/>
  <c r="H112" i="63"/>
  <c r="H110" i="63"/>
  <c r="H111" i="63" s="1"/>
  <c r="H113" i="63" s="1"/>
  <c r="H221" i="54"/>
  <c r="H149" i="52"/>
  <c r="H381" i="50"/>
  <c r="H379" i="50"/>
  <c r="H380" i="50" s="1"/>
  <c r="H89" i="48"/>
  <c r="X85" i="48" s="1"/>
  <c r="G435" i="49"/>
  <c r="G305" i="48"/>
  <c r="W301" i="48" s="1"/>
  <c r="I122" i="50"/>
  <c r="I123" i="50" s="1"/>
  <c r="I124" i="50"/>
  <c r="I148" i="50"/>
  <c r="I146" i="50"/>
  <c r="I147" i="50" s="1"/>
  <c r="I140" i="53"/>
  <c r="I141" i="53" s="1"/>
  <c r="I142" i="53"/>
  <c r="I290" i="52"/>
  <c r="I291" i="52" s="1"/>
  <c r="I292" i="52"/>
  <c r="H182" i="49"/>
  <c r="H183" i="49" s="1"/>
  <c r="H184" i="49"/>
  <c r="H446" i="51"/>
  <c r="H447" i="51" s="1"/>
  <c r="H448" i="51"/>
  <c r="H110" i="52"/>
  <c r="H111" i="52" s="1"/>
  <c r="H112" i="52"/>
  <c r="I110" i="51"/>
  <c r="I111" i="51" s="1"/>
  <c r="I112" i="51"/>
  <c r="I98" i="54"/>
  <c r="I99" i="54" s="1"/>
  <c r="I100" i="54"/>
  <c r="I290" i="48"/>
  <c r="I291" i="48" s="1"/>
  <c r="I142" i="63"/>
  <c r="I140" i="63"/>
  <c r="I141" i="63" s="1"/>
  <c r="H286" i="63"/>
  <c r="H284" i="63"/>
  <c r="H285" i="63" s="1"/>
  <c r="H136" i="63"/>
  <c r="H134" i="63"/>
  <c r="H135" i="63" s="1"/>
  <c r="H164" i="50"/>
  <c r="H165" i="50" s="1"/>
  <c r="H166" i="50"/>
  <c r="I190" i="48"/>
  <c r="I188" i="48"/>
  <c r="I189" i="48" s="1"/>
  <c r="I254" i="53"/>
  <c r="I255" i="53" s="1"/>
  <c r="I256" i="53"/>
  <c r="I302" i="52"/>
  <c r="I303" i="52" s="1"/>
  <c r="I304" i="52"/>
  <c r="I115" i="49"/>
  <c r="I217" i="53"/>
  <c r="I430" i="51"/>
  <c r="I430" i="53"/>
  <c r="I115" i="50"/>
  <c r="I169" i="52"/>
  <c r="I217" i="51"/>
  <c r="I121" i="48"/>
  <c r="I121" i="52"/>
  <c r="I223" i="49"/>
  <c r="I85" i="54"/>
  <c r="I283" i="50"/>
  <c r="I370" i="48"/>
  <c r="I370" i="54"/>
  <c r="I211" i="50"/>
  <c r="I451" i="49"/>
  <c r="I451" i="52"/>
  <c r="I229" i="51"/>
  <c r="I145" i="48"/>
  <c r="I145" i="52"/>
  <c r="I199" i="49"/>
  <c r="I253" i="54"/>
  <c r="I277" i="48"/>
  <c r="I91" i="49"/>
  <c r="I295" i="50"/>
  <c r="I295" i="54"/>
  <c r="I193" i="51"/>
  <c r="I181" i="52"/>
  <c r="I259" i="50"/>
  <c r="I247" i="48"/>
  <c r="I247" i="52"/>
  <c r="I356" i="53"/>
  <c r="I423" i="54"/>
  <c r="I241" i="50"/>
  <c r="I289" i="53"/>
  <c r="I151" i="54"/>
  <c r="I145" i="63"/>
  <c r="I259" i="63"/>
  <c r="H224" i="48"/>
  <c r="H225" i="48" s="1"/>
  <c r="H226" i="48"/>
  <c r="H236" i="54"/>
  <c r="H237" i="54" s="1"/>
  <c r="H238" i="54"/>
  <c r="H239" i="54" s="1"/>
  <c r="H354" i="53"/>
  <c r="H209" i="53"/>
  <c r="G347" i="54"/>
  <c r="H358" i="49"/>
  <c r="H359" i="49" s="1"/>
  <c r="H360" i="49"/>
  <c r="H203" i="54"/>
  <c r="H372" i="53"/>
  <c r="H373" i="53" s="1"/>
  <c r="H375" i="53" s="1"/>
  <c r="H374" i="53"/>
  <c r="H119" i="50"/>
  <c r="H442" i="53"/>
  <c r="G463" i="51"/>
  <c r="H152" i="52"/>
  <c r="H153" i="52" s="1"/>
  <c r="H154" i="52"/>
  <c r="H286" i="49"/>
  <c r="H284" i="49"/>
  <c r="H285" i="49" s="1"/>
  <c r="H176" i="48"/>
  <c r="H177" i="48" s="1"/>
  <c r="H178" i="48"/>
  <c r="G428" i="53"/>
  <c r="H95" i="63"/>
  <c r="H382" i="49"/>
  <c r="H290" i="49"/>
  <c r="H291" i="49" s="1"/>
  <c r="H292" i="49"/>
  <c r="G305" i="52"/>
  <c r="H140" i="52"/>
  <c r="H141" i="52" s="1"/>
  <c r="H142" i="52"/>
  <c r="H89" i="54"/>
  <c r="H131" i="49"/>
  <c r="H107" i="51"/>
  <c r="G173" i="54"/>
  <c r="H455" i="49"/>
  <c r="H453" i="49"/>
  <c r="H454" i="49" s="1"/>
  <c r="H284" i="52"/>
  <c r="H285" i="52" s="1"/>
  <c r="H286" i="52"/>
  <c r="H353" i="54"/>
  <c r="H351" i="54"/>
  <c r="H352" i="54" s="1"/>
  <c r="H86" i="49"/>
  <c r="H87" i="49" s="1"/>
  <c r="H88" i="49"/>
  <c r="H245" i="52"/>
  <c r="H239" i="50"/>
  <c r="G161" i="48"/>
  <c r="W157" i="48" s="1"/>
  <c r="H432" i="49"/>
  <c r="H433" i="49" s="1"/>
  <c r="H434" i="49"/>
  <c r="H302" i="53"/>
  <c r="H303" i="53" s="1"/>
  <c r="H305" i="53" s="1"/>
  <c r="H304" i="53"/>
  <c r="H113" i="50"/>
  <c r="G149" i="63"/>
  <c r="W145" i="63" s="1"/>
  <c r="G155" i="48"/>
  <c r="W151" i="48" s="1"/>
  <c r="H432" i="48"/>
  <c r="H433" i="48" s="1"/>
  <c r="H434" i="48"/>
  <c r="H184" i="63"/>
  <c r="H182" i="63"/>
  <c r="H183" i="63" s="1"/>
  <c r="H418" i="54"/>
  <c r="H419" i="54" s="1"/>
  <c r="H420" i="54"/>
  <c r="H142" i="63"/>
  <c r="H140" i="63"/>
  <c r="H141" i="63" s="1"/>
  <c r="I176" i="53"/>
  <c r="I177" i="53" s="1"/>
  <c r="I178" i="53"/>
  <c r="H172" i="48"/>
  <c r="H170" i="48"/>
  <c r="H171" i="48" s="1"/>
  <c r="H194" i="54"/>
  <c r="H195" i="54" s="1"/>
  <c r="H196" i="54"/>
  <c r="H212" i="52"/>
  <c r="H213" i="52" s="1"/>
  <c r="H214" i="52"/>
  <c r="H152" i="54"/>
  <c r="H153" i="54" s="1"/>
  <c r="H154" i="54"/>
  <c r="I418" i="51"/>
  <c r="I419" i="51" s="1"/>
  <c r="I420" i="51"/>
  <c r="I310" i="52"/>
  <c r="I308" i="52"/>
  <c r="I309" i="52" s="1"/>
  <c r="I268" i="49"/>
  <c r="I266" i="49"/>
  <c r="I267" i="49" s="1"/>
  <c r="I127" i="50"/>
  <c r="I260" i="49"/>
  <c r="I261" i="49" s="1"/>
  <c r="I262" i="49"/>
  <c r="I250" i="63"/>
  <c r="I248" i="63"/>
  <c r="I249" i="63" s="1"/>
  <c r="G95" i="53"/>
  <c r="W91" i="53" s="1"/>
  <c r="H298" i="49"/>
  <c r="H296" i="49"/>
  <c r="H297" i="49" s="1"/>
  <c r="G101" i="48"/>
  <c r="W97" i="48" s="1"/>
  <c r="I206" i="54"/>
  <c r="I207" i="54" s="1"/>
  <c r="I208" i="54"/>
  <c r="I170" i="51"/>
  <c r="I171" i="51" s="1"/>
  <c r="I172" i="51"/>
  <c r="I110" i="48"/>
  <c r="I111" i="48" s="1"/>
  <c r="I112" i="48"/>
  <c r="I187" i="49"/>
  <c r="I190" i="53"/>
  <c r="I188" i="53"/>
  <c r="I189" i="53" s="1"/>
  <c r="I301" i="49"/>
  <c r="I115" i="54"/>
  <c r="I205" i="51"/>
  <c r="I169" i="48"/>
  <c r="I109" i="49"/>
  <c r="I217" i="50"/>
  <c r="I217" i="54"/>
  <c r="I175" i="51"/>
  <c r="I103" i="48"/>
  <c r="I103" i="52"/>
  <c r="I430" i="50"/>
  <c r="I416" i="49"/>
  <c r="I223" i="53"/>
  <c r="I85" i="50"/>
  <c r="I458" i="53"/>
  <c r="I437" i="51"/>
  <c r="I127" i="52"/>
  <c r="I199" i="53"/>
  <c r="I140" i="52"/>
  <c r="I141" i="52" s="1"/>
  <c r="I142" i="52"/>
  <c r="I91" i="53"/>
  <c r="I181" i="48"/>
  <c r="I248" i="53"/>
  <c r="I249" i="53" s="1"/>
  <c r="I250" i="53"/>
  <c r="I160" i="50"/>
  <c r="I158" i="50"/>
  <c r="I159" i="50" s="1"/>
  <c r="I157" i="54"/>
  <c r="I356" i="50"/>
  <c r="I444" i="52"/>
  <c r="I377" i="51"/>
  <c r="I377" i="53"/>
  <c r="I384" i="54"/>
  <c r="I199" i="63"/>
  <c r="I289" i="63"/>
  <c r="I253" i="63"/>
  <c r="H284" i="51"/>
  <c r="H285" i="51" s="1"/>
  <c r="H286" i="51"/>
  <c r="H212" i="49"/>
  <c r="H213" i="49" s="1"/>
  <c r="H214" i="49"/>
  <c r="H245" i="51"/>
  <c r="H354" i="49"/>
  <c r="H372" i="50"/>
  <c r="H373" i="50" s="1"/>
  <c r="H374" i="50"/>
  <c r="H188" i="54"/>
  <c r="H189" i="54" s="1"/>
  <c r="H191" i="54" s="1"/>
  <c r="H190" i="54"/>
  <c r="H232" i="48"/>
  <c r="H230" i="48"/>
  <c r="H231" i="48" s="1"/>
  <c r="H233" i="48" s="1"/>
  <c r="H170" i="51"/>
  <c r="H171" i="51" s="1"/>
  <c r="H173" i="51" s="1"/>
  <c r="H172" i="51"/>
  <c r="H98" i="48"/>
  <c r="H99" i="48" s="1"/>
  <c r="H100" i="48"/>
  <c r="H244" i="48"/>
  <c r="H242" i="48"/>
  <c r="H243" i="48" s="1"/>
  <c r="H245" i="48" s="1"/>
  <c r="H218" i="51"/>
  <c r="H219" i="51" s="1"/>
  <c r="H220" i="51"/>
  <c r="H372" i="54"/>
  <c r="H373" i="54" s="1"/>
  <c r="H374" i="54"/>
  <c r="H358" i="54"/>
  <c r="H359" i="54" s="1"/>
  <c r="H360" i="54"/>
  <c r="H284" i="48"/>
  <c r="H285" i="48" s="1"/>
  <c r="H287" i="48" s="1"/>
  <c r="H286" i="48"/>
  <c r="H353" i="51"/>
  <c r="H351" i="51"/>
  <c r="H352" i="51" s="1"/>
  <c r="H427" i="50"/>
  <c r="H425" i="50"/>
  <c r="H426" i="50" s="1"/>
  <c r="H428" i="50" s="1"/>
  <c r="H203" i="63"/>
  <c r="H442" i="50"/>
  <c r="H367" i="50"/>
  <c r="H365" i="50"/>
  <c r="H366" i="50" s="1"/>
  <c r="H200" i="52"/>
  <c r="H201" i="52" s="1"/>
  <c r="H202" i="52"/>
  <c r="H290" i="52"/>
  <c r="H291" i="52" s="1"/>
  <c r="H293" i="52" s="1"/>
  <c r="H292" i="52"/>
  <c r="H143" i="51"/>
  <c r="H293" i="51"/>
  <c r="G215" i="63"/>
  <c r="G119" i="63"/>
  <c r="G251" i="63"/>
  <c r="W247" i="63" s="1"/>
  <c r="H310" i="63"/>
  <c r="H308" i="63"/>
  <c r="H309" i="63" s="1"/>
  <c r="H227" i="49"/>
  <c r="H149" i="48"/>
  <c r="H418" i="48"/>
  <c r="H419" i="48" s="1"/>
  <c r="H420" i="48"/>
  <c r="H191" i="51"/>
  <c r="I386" i="49"/>
  <c r="I387" i="49" s="1"/>
  <c r="I388" i="49"/>
  <c r="I238" i="63"/>
  <c r="I236" i="63"/>
  <c r="I237" i="63" s="1"/>
  <c r="I239" i="63" s="1"/>
  <c r="H154" i="63"/>
  <c r="H152" i="63"/>
  <c r="H153" i="63" s="1"/>
  <c r="I128" i="54"/>
  <c r="I129" i="54" s="1"/>
  <c r="I131" i="54" s="1"/>
  <c r="I130" i="54"/>
  <c r="I296" i="53"/>
  <c r="I297" i="53" s="1"/>
  <c r="I298" i="53"/>
  <c r="I158" i="52"/>
  <c r="I159" i="52" s="1"/>
  <c r="I161" i="52" s="1"/>
  <c r="I160" i="52"/>
  <c r="I344" i="48"/>
  <c r="I345" i="48" s="1"/>
  <c r="I346" i="48"/>
  <c r="H278" i="52"/>
  <c r="H279" i="52" s="1"/>
  <c r="H280" i="52"/>
  <c r="H305" i="52"/>
  <c r="X301" i="52" s="1"/>
  <c r="G95" i="54"/>
  <c r="W91" i="54" s="1"/>
  <c r="H137" i="50"/>
  <c r="H106" i="52"/>
  <c r="H104" i="52"/>
  <c r="H105" i="52" s="1"/>
  <c r="H107" i="52" s="1"/>
  <c r="I349" i="49"/>
  <c r="I349" i="52"/>
  <c r="I430" i="48"/>
  <c r="I370" i="49"/>
  <c r="I370" i="51"/>
  <c r="I211" i="51"/>
  <c r="I133" i="48"/>
  <c r="I133" i="52"/>
  <c r="I271" i="49"/>
  <c r="I310" i="51"/>
  <c r="I308" i="51"/>
  <c r="I309" i="51" s="1"/>
  <c r="I307" i="54"/>
  <c r="I265" i="51"/>
  <c r="I363" i="51"/>
  <c r="I363" i="54"/>
  <c r="I439" i="52"/>
  <c r="I440" i="52" s="1"/>
  <c r="I441" i="52"/>
  <c r="I128" i="48"/>
  <c r="I129" i="48" s="1"/>
  <c r="I130" i="48"/>
  <c r="I146" i="53"/>
  <c r="I147" i="53" s="1"/>
  <c r="I148" i="53"/>
  <c r="I200" i="50"/>
  <c r="I201" i="50" s="1"/>
  <c r="I203" i="50" s="1"/>
  <c r="I202" i="50"/>
  <c r="I278" i="53"/>
  <c r="I279" i="53" s="1"/>
  <c r="I280" i="53"/>
  <c r="I94" i="50"/>
  <c r="I92" i="50"/>
  <c r="I93" i="50" s="1"/>
  <c r="I260" i="51"/>
  <c r="I261" i="51" s="1"/>
  <c r="I262" i="51"/>
  <c r="I98" i="48"/>
  <c r="I99" i="48" s="1"/>
  <c r="I100" i="48"/>
  <c r="I98" i="52"/>
  <c r="I99" i="52" s="1"/>
  <c r="I100" i="52"/>
  <c r="I446" i="49"/>
  <c r="I447" i="49" s="1"/>
  <c r="I449" i="49" s="1"/>
  <c r="I448" i="49"/>
  <c r="I425" i="48"/>
  <c r="I426" i="48" s="1"/>
  <c r="I427" i="48"/>
  <c r="I244" i="51"/>
  <c r="I242" i="51"/>
  <c r="I243" i="51" s="1"/>
  <c r="I166" i="48"/>
  <c r="I164" i="48"/>
  <c r="I165" i="48" s="1"/>
  <c r="I166" i="52"/>
  <c r="I164" i="52"/>
  <c r="I165" i="52" s="1"/>
  <c r="I167" i="52" s="1"/>
  <c r="I238" i="53"/>
  <c r="I236" i="53"/>
  <c r="I237" i="53" s="1"/>
  <c r="I290" i="51"/>
  <c r="I291" i="51" s="1"/>
  <c r="I293" i="51" s="1"/>
  <c r="I292" i="51"/>
  <c r="I290" i="54"/>
  <c r="I291" i="54" s="1"/>
  <c r="I292" i="54"/>
  <c r="I388" i="51"/>
  <c r="I386" i="51"/>
  <c r="I387" i="51" s="1"/>
  <c r="I106" i="63"/>
  <c r="I104" i="63"/>
  <c r="I105" i="63" s="1"/>
  <c r="I100" i="63"/>
  <c r="I98" i="63"/>
  <c r="I99" i="63" s="1"/>
  <c r="I101" i="63" s="1"/>
  <c r="I154" i="63"/>
  <c r="I152" i="63"/>
  <c r="I153" i="63" s="1"/>
  <c r="H418" i="51"/>
  <c r="H419" i="51" s="1"/>
  <c r="H421" i="51" s="1"/>
  <c r="H420" i="51"/>
  <c r="H304" i="50"/>
  <c r="H302" i="50"/>
  <c r="H303" i="50" s="1"/>
  <c r="H305" i="50" s="1"/>
  <c r="H308" i="53"/>
  <c r="H309" i="53" s="1"/>
  <c r="H310" i="53"/>
  <c r="H146" i="54"/>
  <c r="H147" i="54" s="1"/>
  <c r="H148" i="54"/>
  <c r="H254" i="54"/>
  <c r="H255" i="54" s="1"/>
  <c r="H256" i="54"/>
  <c r="G215" i="53"/>
  <c r="G257" i="50"/>
  <c r="W253" i="50" s="1"/>
  <c r="H251" i="63"/>
  <c r="H95" i="50"/>
  <c r="H122" i="54"/>
  <c r="H123" i="54" s="1"/>
  <c r="H124" i="54"/>
  <c r="H134" i="51"/>
  <c r="H135" i="51" s="1"/>
  <c r="H136" i="51"/>
  <c r="G435" i="52"/>
  <c r="H281" i="48"/>
  <c r="H268" i="49"/>
  <c r="H266" i="49"/>
  <c r="H267" i="49" s="1"/>
  <c r="H269" i="49" s="1"/>
  <c r="H389" i="53"/>
  <c r="G107" i="50"/>
  <c r="W103" i="50" s="1"/>
  <c r="G442" i="53"/>
  <c r="G215" i="51"/>
  <c r="H360" i="51"/>
  <c r="H358" i="51"/>
  <c r="H359" i="51" s="1"/>
  <c r="H361" i="51" s="1"/>
  <c r="H230" i="50"/>
  <c r="H231" i="50" s="1"/>
  <c r="H233" i="50" s="1"/>
  <c r="H232" i="50"/>
  <c r="H460" i="52"/>
  <c r="H461" i="52" s="1"/>
  <c r="H462" i="52"/>
  <c r="H212" i="50"/>
  <c r="H213" i="50" s="1"/>
  <c r="H214" i="50"/>
  <c r="G305" i="54"/>
  <c r="W301" i="54" s="1"/>
  <c r="H269" i="53"/>
  <c r="X265" i="53" s="1"/>
  <c r="H178" i="51"/>
  <c r="H176" i="51"/>
  <c r="H177" i="51" s="1"/>
  <c r="H244" i="50"/>
  <c r="H242" i="50"/>
  <c r="H243" i="50" s="1"/>
  <c r="H245" i="50" s="1"/>
  <c r="H239" i="48"/>
  <c r="H251" i="49"/>
  <c r="G368" i="52"/>
  <c r="G421" i="53"/>
  <c r="H299" i="63"/>
  <c r="H358" i="50"/>
  <c r="H359" i="50" s="1"/>
  <c r="H360" i="50"/>
  <c r="H432" i="52"/>
  <c r="H433" i="52" s="1"/>
  <c r="H434" i="52"/>
  <c r="H299" i="50"/>
  <c r="I178" i="63"/>
  <c r="I176" i="63"/>
  <c r="I177" i="63" s="1"/>
  <c r="I179" i="63" s="1"/>
  <c r="H172" i="63"/>
  <c r="H170" i="63"/>
  <c r="H171" i="63" s="1"/>
  <c r="I116" i="52"/>
  <c r="I117" i="52" s="1"/>
  <c r="I118" i="52"/>
  <c r="I134" i="54"/>
  <c r="I135" i="54" s="1"/>
  <c r="I136" i="54"/>
  <c r="I254" i="48"/>
  <c r="I255" i="48" s="1"/>
  <c r="I256" i="48"/>
  <c r="I296" i="48"/>
  <c r="I297" i="48" s="1"/>
  <c r="I299" i="48" s="1"/>
  <c r="I298" i="48"/>
  <c r="I118" i="63"/>
  <c r="I116" i="63"/>
  <c r="I117" i="63" s="1"/>
  <c r="I119" i="63" s="1"/>
  <c r="H233" i="52"/>
  <c r="H446" i="48"/>
  <c r="H447" i="48" s="1"/>
  <c r="H448" i="48"/>
  <c r="H203" i="51"/>
  <c r="H167" i="51"/>
  <c r="I86" i="53"/>
  <c r="I87" i="53" s="1"/>
  <c r="I88" i="53"/>
  <c r="I307" i="48"/>
  <c r="I200" i="52"/>
  <c r="I201" i="52" s="1"/>
  <c r="I203" i="52" s="1"/>
  <c r="I202" i="52"/>
  <c r="I110" i="53"/>
  <c r="I111" i="53" s="1"/>
  <c r="I112" i="53"/>
  <c r="I113" i="53" s="1"/>
  <c r="I104" i="53"/>
  <c r="I105" i="53" s="1"/>
  <c r="I107" i="53" s="1"/>
  <c r="I106" i="53"/>
  <c r="I224" i="50"/>
  <c r="I225" i="50" s="1"/>
  <c r="I226" i="50"/>
  <c r="I460" i="50"/>
  <c r="I461" i="50" s="1"/>
  <c r="I462" i="50"/>
  <c r="I453" i="53"/>
  <c r="I454" i="53" s="1"/>
  <c r="I455" i="53"/>
  <c r="I230" i="52"/>
  <c r="I231" i="52" s="1"/>
  <c r="I233" i="52" s="1"/>
  <c r="I232" i="52"/>
  <c r="I146" i="49"/>
  <c r="I147" i="49" s="1"/>
  <c r="I148" i="49"/>
  <c r="I200" i="54"/>
  <c r="I201" i="54" s="1"/>
  <c r="I203" i="54" s="1"/>
  <c r="I202" i="54"/>
  <c r="I140" i="48"/>
  <c r="I141" i="48" s="1"/>
  <c r="I142" i="48"/>
  <c r="I139" i="51"/>
  <c r="I280" i="49"/>
  <c r="I278" i="49"/>
  <c r="I279" i="49" s="1"/>
  <c r="I92" i="54"/>
  <c r="I93" i="54" s="1"/>
  <c r="I94" i="54"/>
  <c r="I194" i="52"/>
  <c r="I195" i="52" s="1"/>
  <c r="I196" i="52"/>
  <c r="I182" i="49"/>
  <c r="I183" i="49" s="1"/>
  <c r="I184" i="49"/>
  <c r="I247" i="49"/>
  <c r="I423" i="51"/>
  <c r="I238" i="49"/>
  <c r="I236" i="49"/>
  <c r="I237" i="49" s="1"/>
  <c r="I342" i="49"/>
  <c r="I342" i="52"/>
  <c r="I386" i="48"/>
  <c r="I387" i="48" s="1"/>
  <c r="I157" i="63"/>
  <c r="I208" i="63"/>
  <c r="I206" i="63"/>
  <c r="I207" i="63" s="1"/>
  <c r="I193" i="63"/>
  <c r="I307" i="63"/>
  <c r="H274" i="63"/>
  <c r="H272" i="63"/>
  <c r="H273" i="63" s="1"/>
  <c r="H275" i="63" s="1"/>
  <c r="H460" i="53"/>
  <c r="H461" i="53" s="1"/>
  <c r="H462" i="53"/>
  <c r="H290" i="54"/>
  <c r="H291" i="54" s="1"/>
  <c r="H293" i="54" s="1"/>
  <c r="H292" i="54"/>
  <c r="H281" i="49"/>
  <c r="G263" i="54"/>
  <c r="G239" i="48"/>
  <c r="G107" i="48"/>
  <c r="W103" i="48" s="1"/>
  <c r="H104" i="50"/>
  <c r="H105" i="50" s="1"/>
  <c r="H106" i="50"/>
  <c r="H281" i="50"/>
  <c r="H347" i="52"/>
  <c r="G263" i="53"/>
  <c r="W259" i="53" s="1"/>
  <c r="H128" i="52"/>
  <c r="H129" i="52" s="1"/>
  <c r="H130" i="52"/>
  <c r="H158" i="53"/>
  <c r="H159" i="53" s="1"/>
  <c r="H160" i="53"/>
  <c r="H161" i="53" s="1"/>
  <c r="H254" i="50"/>
  <c r="H255" i="50" s="1"/>
  <c r="H256" i="50"/>
  <c r="H208" i="51"/>
  <c r="H206" i="51"/>
  <c r="H207" i="51" s="1"/>
  <c r="H146" i="53"/>
  <c r="H147" i="53" s="1"/>
  <c r="H148" i="53"/>
  <c r="H460" i="49"/>
  <c r="H461" i="49" s="1"/>
  <c r="H462" i="49"/>
  <c r="H268" i="50"/>
  <c r="J268" i="50" s="1"/>
  <c r="H266" i="50"/>
  <c r="H267" i="50" s="1"/>
  <c r="H254" i="53"/>
  <c r="H255" i="53" s="1"/>
  <c r="H256" i="53"/>
  <c r="H86" i="53"/>
  <c r="H87" i="53" s="1"/>
  <c r="H88" i="53"/>
  <c r="H86" i="52"/>
  <c r="H87" i="52" s="1"/>
  <c r="H88" i="52"/>
  <c r="H188" i="48"/>
  <c r="H189" i="48" s="1"/>
  <c r="H190" i="48"/>
  <c r="H269" i="52"/>
  <c r="H209" i="50"/>
  <c r="H124" i="48"/>
  <c r="H122" i="48"/>
  <c r="H123" i="48" s="1"/>
  <c r="I439" i="50"/>
  <c r="I440" i="50" s="1"/>
  <c r="I441" i="50"/>
  <c r="I200" i="51"/>
  <c r="I201" i="51" s="1"/>
  <c r="I202" i="51"/>
  <c r="I98" i="50"/>
  <c r="I99" i="50" s="1"/>
  <c r="I100" i="50"/>
  <c r="I214" i="63"/>
  <c r="I212" i="63"/>
  <c r="I213" i="63" s="1"/>
  <c r="H367" i="51"/>
  <c r="H365" i="51"/>
  <c r="H366" i="51" s="1"/>
  <c r="H164" i="54"/>
  <c r="H165" i="54" s="1"/>
  <c r="H166" i="54"/>
  <c r="G197" i="51"/>
  <c r="H220" i="63"/>
  <c r="H218" i="63"/>
  <c r="H219" i="63" s="1"/>
  <c r="H218" i="52"/>
  <c r="H219" i="52" s="1"/>
  <c r="H220" i="52"/>
  <c r="H179" i="52"/>
  <c r="H155" i="50"/>
  <c r="H155" i="49"/>
  <c r="X151" i="49" s="1"/>
  <c r="H101" i="50"/>
  <c r="I224" i="52"/>
  <c r="I225" i="52" s="1"/>
  <c r="I226" i="52"/>
  <c r="I274" i="53"/>
  <c r="I272" i="53"/>
  <c r="I273" i="53" s="1"/>
  <c r="I187" i="54"/>
  <c r="I301" i="54"/>
  <c r="I115" i="51"/>
  <c r="I205" i="52"/>
  <c r="I169" i="49"/>
  <c r="I109" i="54"/>
  <c r="I175" i="48"/>
  <c r="I175" i="52"/>
  <c r="I103" i="49"/>
  <c r="I430" i="54"/>
  <c r="I416" i="53"/>
  <c r="I121" i="49"/>
  <c r="I223" i="54"/>
  <c r="I85" i="51"/>
  <c r="I283" i="48"/>
  <c r="I283" i="52"/>
  <c r="I458" i="54"/>
  <c r="I211" i="48"/>
  <c r="I307" i="50"/>
  <c r="I265" i="52"/>
  <c r="I363" i="48"/>
  <c r="I451" i="50"/>
  <c r="I437" i="49"/>
  <c r="I229" i="48"/>
  <c r="I253" i="51"/>
  <c r="I295" i="51"/>
  <c r="I193" i="48"/>
  <c r="I181" i="53"/>
  <c r="I247" i="51"/>
  <c r="I444" i="51"/>
  <c r="I163" i="49"/>
  <c r="I235" i="54"/>
  <c r="I377" i="50"/>
  <c r="I127" i="63"/>
  <c r="I277" i="63"/>
  <c r="G287" i="53"/>
  <c r="G435" i="53"/>
  <c r="H262" i="63"/>
  <c r="H260" i="63"/>
  <c r="H261" i="63" s="1"/>
  <c r="H344" i="48"/>
  <c r="H345" i="48" s="1"/>
  <c r="H346" i="48"/>
  <c r="H136" i="52"/>
  <c r="H134" i="52"/>
  <c r="H135" i="52" s="1"/>
  <c r="G354" i="50"/>
  <c r="G203" i="54"/>
  <c r="W199" i="54" s="1"/>
  <c r="G311" i="54"/>
  <c r="W307" i="54" s="1"/>
  <c r="G382" i="54"/>
  <c r="G368" i="53"/>
  <c r="H140" i="53"/>
  <c r="H141" i="53" s="1"/>
  <c r="H142" i="53"/>
  <c r="H299" i="51"/>
  <c r="H179" i="50"/>
  <c r="H215" i="63"/>
  <c r="G197" i="48"/>
  <c r="W193" i="48" s="1"/>
  <c r="H128" i="48"/>
  <c r="H129" i="48" s="1"/>
  <c r="H130" i="48"/>
  <c r="H208" i="48"/>
  <c r="H206" i="48"/>
  <c r="H207" i="48" s="1"/>
  <c r="H209" i="48" s="1"/>
  <c r="H110" i="49"/>
  <c r="H111" i="49" s="1"/>
  <c r="H112" i="49"/>
  <c r="H442" i="49"/>
  <c r="G95" i="49"/>
  <c r="W91" i="49" s="1"/>
  <c r="G251" i="48"/>
  <c r="H89" i="63"/>
  <c r="X85" i="63" s="1"/>
  <c r="H353" i="52"/>
  <c r="H351" i="52"/>
  <c r="H352" i="52" s="1"/>
  <c r="H239" i="53"/>
  <c r="H185" i="52"/>
  <c r="G227" i="53"/>
  <c r="G161" i="49"/>
  <c r="W157" i="49" s="1"/>
  <c r="H381" i="51"/>
  <c r="H379" i="51"/>
  <c r="H380" i="51" s="1"/>
  <c r="H260" i="52"/>
  <c r="H261" i="52" s="1"/>
  <c r="H262" i="52"/>
  <c r="H233" i="49"/>
  <c r="G421" i="52"/>
  <c r="G107" i="53"/>
  <c r="W103" i="53" s="1"/>
  <c r="H275" i="54"/>
  <c r="H146" i="49"/>
  <c r="H147" i="49" s="1"/>
  <c r="H148" i="49"/>
  <c r="H344" i="50"/>
  <c r="H345" i="50" s="1"/>
  <c r="H346" i="50"/>
  <c r="H251" i="50"/>
  <c r="H389" i="54"/>
  <c r="G257" i="53"/>
  <c r="H311" i="52"/>
  <c r="H254" i="49"/>
  <c r="H255" i="49" s="1"/>
  <c r="H256" i="49"/>
  <c r="H196" i="52"/>
  <c r="H194" i="52"/>
  <c r="H195" i="52" s="1"/>
  <c r="H442" i="51"/>
  <c r="H185" i="51"/>
  <c r="H185" i="53"/>
  <c r="G442" i="49"/>
  <c r="G251" i="53"/>
  <c r="W247" i="53" s="1"/>
  <c r="H256" i="63"/>
  <c r="H254" i="63"/>
  <c r="H255" i="63" s="1"/>
  <c r="H224" i="53"/>
  <c r="H225" i="53" s="1"/>
  <c r="H226" i="53"/>
  <c r="G185" i="63"/>
  <c r="G113" i="63"/>
  <c r="G227" i="52"/>
  <c r="W223" i="52" s="1"/>
  <c r="G155" i="50"/>
  <c r="W151" i="50" s="1"/>
  <c r="H308" i="51"/>
  <c r="H309" i="51" s="1"/>
  <c r="H311" i="51" s="1"/>
  <c r="H310" i="51"/>
  <c r="H134" i="53"/>
  <c r="H135" i="53" s="1"/>
  <c r="H136" i="53"/>
  <c r="H435" i="54"/>
  <c r="H125" i="52"/>
  <c r="I178" i="49"/>
  <c r="I176" i="49"/>
  <c r="I177" i="49" s="1"/>
  <c r="I420" i="54"/>
  <c r="I418" i="54"/>
  <c r="I419" i="54" s="1"/>
  <c r="I421" i="54" s="1"/>
  <c r="I182" i="50"/>
  <c r="I183" i="50" s="1"/>
  <c r="I184" i="50"/>
  <c r="I302" i="50"/>
  <c r="I303" i="50" s="1"/>
  <c r="I305" i="50" s="1"/>
  <c r="I304" i="50"/>
  <c r="I284" i="54"/>
  <c r="I285" i="54" s="1"/>
  <c r="I286" i="54"/>
  <c r="H152" i="53"/>
  <c r="H153" i="53" s="1"/>
  <c r="H154" i="53"/>
  <c r="H212" i="48"/>
  <c r="H213" i="48" s="1"/>
  <c r="H214" i="48"/>
  <c r="I302" i="53"/>
  <c r="I303" i="53" s="1"/>
  <c r="I304" i="53"/>
  <c r="I305" i="53" s="1"/>
  <c r="I188" i="51"/>
  <c r="I189" i="51" s="1"/>
  <c r="I190" i="51"/>
  <c r="I206" i="48"/>
  <c r="I207" i="48" s="1"/>
  <c r="I209" i="48" s="1"/>
  <c r="I208" i="48"/>
  <c r="I122" i="53"/>
  <c r="I123" i="53" s="1"/>
  <c r="I124" i="53"/>
  <c r="I125" i="53" s="1"/>
  <c r="I372" i="52"/>
  <c r="I373" i="52" s="1"/>
  <c r="I374" i="52"/>
  <c r="I212" i="52"/>
  <c r="I213" i="52" s="1"/>
  <c r="I214" i="52"/>
  <c r="I134" i="49"/>
  <c r="I135" i="49" s="1"/>
  <c r="I136" i="49"/>
  <c r="I134" i="53"/>
  <c r="I135" i="53" s="1"/>
  <c r="I136" i="53"/>
  <c r="I437" i="53"/>
  <c r="I130" i="49"/>
  <c r="I128" i="49"/>
  <c r="I129" i="49" s="1"/>
  <c r="I229" i="53"/>
  <c r="I278" i="50"/>
  <c r="I279" i="50" s="1"/>
  <c r="I280" i="50"/>
  <c r="I259" i="52"/>
  <c r="I97" i="53"/>
  <c r="I247" i="54"/>
  <c r="I157" i="51"/>
  <c r="I356" i="48"/>
  <c r="I423" i="49"/>
  <c r="I423" i="52"/>
  <c r="I241" i="52"/>
  <c r="I163" i="53"/>
  <c r="I289" i="50"/>
  <c r="I377" i="48"/>
  <c r="I342" i="50"/>
  <c r="I342" i="53"/>
  <c r="I384" i="52"/>
  <c r="I301" i="63"/>
  <c r="I229" i="63"/>
  <c r="H100" i="63"/>
  <c r="H98" i="63"/>
  <c r="H99" i="63" s="1"/>
  <c r="H101" i="63" s="1"/>
  <c r="H202" i="50"/>
  <c r="H200" i="50"/>
  <c r="H201" i="50" s="1"/>
  <c r="H134" i="48"/>
  <c r="H135" i="48" s="1"/>
  <c r="H136" i="48"/>
  <c r="H131" i="53"/>
  <c r="H227" i="51"/>
  <c r="H381" i="52"/>
  <c r="H379" i="52"/>
  <c r="H380" i="52" s="1"/>
  <c r="H382" i="52" s="1"/>
  <c r="H248" i="52"/>
  <c r="H249" i="52" s="1"/>
  <c r="H250" i="52"/>
  <c r="G428" i="50"/>
  <c r="G173" i="53"/>
  <c r="H92" i="51"/>
  <c r="H93" i="51" s="1"/>
  <c r="H94" i="51"/>
  <c r="H260" i="51"/>
  <c r="H261" i="51" s="1"/>
  <c r="H262" i="51"/>
  <c r="H203" i="49"/>
  <c r="G143" i="63"/>
  <c r="W139" i="63" s="1"/>
  <c r="H375" i="51"/>
  <c r="G269" i="53"/>
  <c r="H158" i="48"/>
  <c r="H159" i="48" s="1"/>
  <c r="H160" i="48"/>
  <c r="H170" i="54"/>
  <c r="H171" i="54" s="1"/>
  <c r="H172" i="54"/>
  <c r="H227" i="63"/>
  <c r="H110" i="48"/>
  <c r="H111" i="48" s="1"/>
  <c r="H113" i="48" s="1"/>
  <c r="H112" i="48"/>
  <c r="H194" i="48"/>
  <c r="H195" i="48" s="1"/>
  <c r="H196" i="48"/>
  <c r="H354" i="50"/>
  <c r="H455" i="51"/>
  <c r="H453" i="51"/>
  <c r="H454" i="51" s="1"/>
  <c r="H456" i="51" s="1"/>
  <c r="H230" i="51"/>
  <c r="H231" i="51" s="1"/>
  <c r="H232" i="51"/>
  <c r="H197" i="50"/>
  <c r="H347" i="51"/>
  <c r="G311" i="63"/>
  <c r="H128" i="54"/>
  <c r="H129" i="54" s="1"/>
  <c r="H131" i="54" s="1"/>
  <c r="H130" i="54"/>
  <c r="H269" i="48"/>
  <c r="H182" i="54"/>
  <c r="H183" i="54" s="1"/>
  <c r="H184" i="54"/>
  <c r="G375" i="53"/>
  <c r="G463" i="49"/>
  <c r="I116" i="48"/>
  <c r="I117" i="48" s="1"/>
  <c r="I118" i="48"/>
  <c r="I170" i="54"/>
  <c r="I171" i="54" s="1"/>
  <c r="I172" i="54"/>
  <c r="I218" i="48"/>
  <c r="I219" i="48" s="1"/>
  <c r="I220" i="48"/>
  <c r="I218" i="52"/>
  <c r="I219" i="52" s="1"/>
  <c r="I220" i="52"/>
  <c r="I284" i="49"/>
  <c r="I285" i="49" s="1"/>
  <c r="I286" i="49"/>
  <c r="H130" i="63"/>
  <c r="X127" i="63" s="1"/>
  <c r="H128" i="63"/>
  <c r="H129" i="63" s="1"/>
  <c r="H131" i="63" s="1"/>
  <c r="H298" i="53"/>
  <c r="H296" i="53"/>
  <c r="H297" i="53" s="1"/>
  <c r="I268" i="53"/>
  <c r="J268" i="53" s="1"/>
  <c r="I266" i="53"/>
  <c r="I267" i="53" s="1"/>
  <c r="I269" i="53" s="1"/>
  <c r="I196" i="50"/>
  <c r="I194" i="50"/>
  <c r="I195" i="50" s="1"/>
  <c r="I197" i="50" s="1"/>
  <c r="H194" i="51"/>
  <c r="H195" i="51" s="1"/>
  <c r="H196" i="51"/>
  <c r="H119" i="52"/>
  <c r="H191" i="49"/>
  <c r="I106" i="51"/>
  <c r="I104" i="51"/>
  <c r="I105" i="51" s="1"/>
  <c r="I124" i="51"/>
  <c r="I122" i="51"/>
  <c r="I123" i="51" s="1"/>
  <c r="I125" i="51" s="1"/>
  <c r="I284" i="51"/>
  <c r="I285" i="51" s="1"/>
  <c r="I286" i="51"/>
  <c r="I302" i="51"/>
  <c r="I303" i="51" s="1"/>
  <c r="I304" i="51"/>
  <c r="I172" i="53"/>
  <c r="I170" i="53"/>
  <c r="I171" i="53" s="1"/>
  <c r="I349" i="51"/>
  <c r="I349" i="53"/>
  <c r="I118" i="53"/>
  <c r="I116" i="53"/>
  <c r="I117" i="53" s="1"/>
  <c r="I205" i="49"/>
  <c r="I205" i="53"/>
  <c r="I169" i="50"/>
  <c r="I109" i="50"/>
  <c r="I103" i="50"/>
  <c r="I103" i="54"/>
  <c r="I430" i="49"/>
  <c r="I430" i="52"/>
  <c r="I416" i="50"/>
  <c r="I121" i="54"/>
  <c r="I223" i="51"/>
  <c r="I85" i="48"/>
  <c r="I85" i="52"/>
  <c r="I283" i="53"/>
  <c r="I458" i="48"/>
  <c r="I458" i="51"/>
  <c r="I271" i="51"/>
  <c r="I272" i="54"/>
  <c r="I273" i="54" s="1"/>
  <c r="I274" i="54"/>
  <c r="I268" i="48"/>
  <c r="I266" i="48"/>
  <c r="I267" i="48" s="1"/>
  <c r="I363" i="49"/>
  <c r="I363" i="52"/>
  <c r="I451" i="48"/>
  <c r="I229" i="49"/>
  <c r="I145" i="54"/>
  <c r="I253" i="52"/>
  <c r="I139" i="49"/>
  <c r="I277" i="54"/>
  <c r="I91" i="51"/>
  <c r="I295" i="52"/>
  <c r="I193" i="49"/>
  <c r="I193" i="53"/>
  <c r="I181" i="54"/>
  <c r="I259" i="48"/>
  <c r="I100" i="49"/>
  <c r="I98" i="49"/>
  <c r="I99" i="49" s="1"/>
  <c r="I101" i="49" s="1"/>
  <c r="I444" i="50"/>
  <c r="I444" i="53"/>
  <c r="I242" i="48"/>
  <c r="I243" i="48" s="1"/>
  <c r="I245" i="48" s="1"/>
  <c r="I244" i="48"/>
  <c r="I236" i="50"/>
  <c r="I237" i="50" s="1"/>
  <c r="I238" i="50"/>
  <c r="I377" i="54"/>
  <c r="I151" i="48"/>
  <c r="I151" i="52"/>
  <c r="I241" i="63"/>
  <c r="I112" i="63"/>
  <c r="I110" i="63"/>
  <c r="I111" i="63" s="1"/>
  <c r="I113" i="63" s="1"/>
  <c r="I286" i="63"/>
  <c r="I284" i="63"/>
  <c r="I285" i="63" s="1"/>
  <c r="I124" i="63"/>
  <c r="I122" i="63"/>
  <c r="I123" i="63" s="1"/>
  <c r="I274" i="63"/>
  <c r="I272" i="63"/>
  <c r="I273" i="63" s="1"/>
  <c r="I275" i="63" s="1"/>
  <c r="G382" i="50"/>
  <c r="H268" i="63"/>
  <c r="H266" i="63"/>
  <c r="H267" i="63" s="1"/>
  <c r="H269" i="63" s="1"/>
  <c r="H170" i="52"/>
  <c r="H171" i="52" s="1"/>
  <c r="H172" i="52"/>
  <c r="H86" i="51"/>
  <c r="H87" i="51" s="1"/>
  <c r="H88" i="51"/>
  <c r="H89" i="51" s="1"/>
  <c r="G125" i="49"/>
  <c r="G149" i="51"/>
  <c r="W145" i="51" s="1"/>
  <c r="G311" i="52"/>
  <c r="W307" i="52" s="1"/>
  <c r="H418" i="50"/>
  <c r="H419" i="50" s="1"/>
  <c r="H420" i="50"/>
  <c r="H250" i="48"/>
  <c r="H248" i="48"/>
  <c r="H249" i="48" s="1"/>
  <c r="H442" i="52"/>
  <c r="H257" i="52"/>
  <c r="G137" i="50"/>
  <c r="W133" i="50" s="1"/>
  <c r="H104" i="54"/>
  <c r="H105" i="54" s="1"/>
  <c r="H106" i="54"/>
  <c r="H418" i="53"/>
  <c r="H419" i="53" s="1"/>
  <c r="H420" i="53"/>
  <c r="H428" i="48"/>
  <c r="G227" i="63"/>
  <c r="G95" i="52"/>
  <c r="W91" i="52" s="1"/>
  <c r="H281" i="63"/>
  <c r="G361" i="51"/>
  <c r="H148" i="63"/>
  <c r="H146" i="63"/>
  <c r="H147" i="63" s="1"/>
  <c r="G167" i="63"/>
  <c r="H196" i="63"/>
  <c r="H194" i="63"/>
  <c r="H195" i="63" s="1"/>
  <c r="H197" i="63" s="1"/>
  <c r="H260" i="54"/>
  <c r="H261" i="54" s="1"/>
  <c r="H262" i="54"/>
  <c r="H170" i="50"/>
  <c r="H171" i="50" s="1"/>
  <c r="H172" i="50"/>
  <c r="G113" i="54"/>
  <c r="G368" i="49"/>
  <c r="G131" i="63"/>
  <c r="H131" i="50"/>
  <c r="H100" i="51"/>
  <c r="H98" i="51"/>
  <c r="H99" i="51" s="1"/>
  <c r="H280" i="51"/>
  <c r="H278" i="51"/>
  <c r="H279" i="51" s="1"/>
  <c r="G161" i="51"/>
  <c r="W157" i="51" s="1"/>
  <c r="G354" i="51"/>
  <c r="H367" i="52"/>
  <c r="H365" i="52"/>
  <c r="H366" i="52" s="1"/>
  <c r="H368" i="52" s="1"/>
  <c r="H119" i="63"/>
  <c r="G347" i="51"/>
  <c r="G368" i="54"/>
  <c r="W363" i="54"/>
  <c r="W451" i="51"/>
  <c r="W437" i="52"/>
  <c r="W181" i="54"/>
  <c r="X127" i="49"/>
  <c r="X277" i="53"/>
  <c r="W277" i="52"/>
  <c r="X265" i="54"/>
  <c r="W430" i="48"/>
  <c r="W437" i="54"/>
  <c r="X97" i="54"/>
  <c r="X217" i="50"/>
  <c r="W235" i="53"/>
  <c r="W277" i="51"/>
  <c r="W115" i="52"/>
  <c r="W377" i="54"/>
  <c r="W217" i="54"/>
  <c r="W451" i="50"/>
  <c r="W265" i="49"/>
  <c r="W384" i="53"/>
  <c r="X175" i="49"/>
  <c r="W384" i="49"/>
  <c r="W151" i="52"/>
  <c r="X259" i="50"/>
  <c r="X181" i="48"/>
  <c r="W384" i="54"/>
  <c r="W277" i="50"/>
  <c r="X115" i="54"/>
  <c r="W458" i="51"/>
  <c r="X163" i="51"/>
  <c r="X265" i="51"/>
  <c r="W91" i="50"/>
  <c r="X211" i="54"/>
  <c r="X163" i="48"/>
  <c r="W444" i="53"/>
  <c r="W259" i="48"/>
  <c r="W416" i="51"/>
  <c r="X253" i="52"/>
  <c r="X229" i="50"/>
  <c r="X115" i="51"/>
  <c r="W271" i="54"/>
  <c r="W283" i="52"/>
  <c r="X199" i="54"/>
  <c r="G428" i="63"/>
  <c r="W289" i="53"/>
  <c r="X127" i="51"/>
  <c r="X169" i="53"/>
  <c r="W139" i="53"/>
  <c r="X199" i="51"/>
  <c r="W187" i="54"/>
  <c r="W169" i="50"/>
  <c r="W271" i="51"/>
  <c r="W193" i="54"/>
  <c r="X247" i="53"/>
  <c r="W223" i="54"/>
  <c r="W217" i="49"/>
  <c r="W133" i="49"/>
  <c r="V349" i="63"/>
  <c r="W241" i="49"/>
  <c r="W175" i="63"/>
  <c r="W97" i="50"/>
  <c r="W301" i="49"/>
  <c r="W349" i="52"/>
  <c r="W423" i="63"/>
  <c r="W437" i="63"/>
  <c r="W115" i="53"/>
  <c r="X157" i="51"/>
  <c r="W175" i="50"/>
  <c r="W85" i="53"/>
  <c r="W437" i="49"/>
  <c r="W139" i="48"/>
  <c r="W235" i="49"/>
  <c r="W151" i="54"/>
  <c r="W109" i="51"/>
  <c r="W121" i="53"/>
  <c r="W97" i="63"/>
  <c r="W205" i="52"/>
  <c r="W444" i="52"/>
  <c r="W139" i="52"/>
  <c r="W175" i="54"/>
  <c r="W301" i="50"/>
  <c r="W235" i="50"/>
  <c r="W423" i="54"/>
  <c r="F375" i="63"/>
  <c r="W265" i="51"/>
  <c r="W295" i="51"/>
  <c r="W253" i="51"/>
  <c r="W205" i="53"/>
  <c r="W253" i="52"/>
  <c r="X139" i="48"/>
  <c r="W217" i="53"/>
  <c r="X235" i="49"/>
  <c r="W145" i="49"/>
  <c r="W97" i="53"/>
  <c r="W181" i="50"/>
  <c r="W205" i="48"/>
  <c r="W127" i="49"/>
  <c r="W271" i="52"/>
  <c r="X151" i="48"/>
  <c r="W289" i="51"/>
  <c r="W223" i="50"/>
  <c r="W235" i="54"/>
  <c r="W295" i="48"/>
  <c r="W169" i="49"/>
  <c r="W229" i="48"/>
  <c r="W163" i="54"/>
  <c r="W253" i="48"/>
  <c r="W295" i="54"/>
  <c r="X97" i="52"/>
  <c r="W103" i="49"/>
  <c r="X223" i="52"/>
  <c r="W97" i="54"/>
  <c r="W289" i="54"/>
  <c r="X115" i="49"/>
  <c r="W223" i="49"/>
  <c r="W277" i="48"/>
  <c r="W265" i="54"/>
  <c r="W163" i="53"/>
  <c r="W229" i="53"/>
  <c r="W307" i="49"/>
  <c r="W241" i="53"/>
  <c r="W271" i="53"/>
  <c r="W253" i="49"/>
  <c r="W193" i="53"/>
  <c r="W235" i="48"/>
  <c r="W229" i="54"/>
  <c r="W229" i="51"/>
  <c r="W157" i="54"/>
  <c r="X139" i="51"/>
  <c r="W193" i="52"/>
  <c r="X91" i="50"/>
  <c r="W97" i="52"/>
  <c r="W199" i="50"/>
  <c r="W223" i="53"/>
  <c r="W289" i="49"/>
  <c r="X97" i="50"/>
  <c r="X241" i="54"/>
  <c r="X175" i="53"/>
  <c r="W115" i="49"/>
  <c r="W349" i="48"/>
  <c r="W271" i="63"/>
  <c r="W253" i="63"/>
  <c r="W193" i="63"/>
  <c r="W157" i="63"/>
  <c r="G366" i="63"/>
  <c r="W363" i="63" s="1"/>
  <c r="F442" i="63"/>
  <c r="X109" i="63"/>
  <c r="W423" i="50"/>
  <c r="W458" i="54"/>
  <c r="W416" i="53"/>
  <c r="G442" i="63"/>
  <c r="W423" i="51"/>
  <c r="W377" i="53"/>
  <c r="W342" i="54"/>
  <c r="W370" i="53"/>
  <c r="W384" i="52"/>
  <c r="W430" i="49"/>
  <c r="W283" i="63"/>
  <c r="H453" i="63"/>
  <c r="H446" i="63"/>
  <c r="W458" i="63"/>
  <c r="H351" i="63"/>
  <c r="W277" i="54"/>
  <c r="I444" i="63"/>
  <c r="I416" i="63"/>
  <c r="I420" i="63" s="1"/>
  <c r="I451" i="63"/>
  <c r="I430" i="63"/>
  <c r="I434" i="63" s="1"/>
  <c r="H425" i="63"/>
  <c r="H426" i="63" s="1"/>
  <c r="G463" i="63"/>
  <c r="H432" i="63"/>
  <c r="H433" i="63" s="1"/>
  <c r="G449" i="63"/>
  <c r="W444" i="63"/>
  <c r="H460" i="63"/>
  <c r="H461" i="63" s="1"/>
  <c r="V423" i="63"/>
  <c r="F428" i="63"/>
  <c r="V458" i="63"/>
  <c r="F463" i="63"/>
  <c r="H418" i="63"/>
  <c r="H419" i="63" s="1"/>
  <c r="G435" i="63"/>
  <c r="W430" i="63"/>
  <c r="H439" i="63"/>
  <c r="H440" i="63" s="1"/>
  <c r="W416" i="63"/>
  <c r="G421" i="63"/>
  <c r="I458" i="63"/>
  <c r="I462" i="63" s="1"/>
  <c r="I423" i="63"/>
  <c r="I427" i="63" s="1"/>
  <c r="I437" i="63"/>
  <c r="I441" i="63" s="1"/>
  <c r="F449" i="63"/>
  <c r="V444" i="63"/>
  <c r="F435" i="63"/>
  <c r="V430" i="63"/>
  <c r="V416" i="63"/>
  <c r="F421" i="63"/>
  <c r="W444" i="54"/>
  <c r="I342" i="63"/>
  <c r="H344" i="63"/>
  <c r="I377" i="63"/>
  <c r="I381" i="63" s="1"/>
  <c r="I356" i="63"/>
  <c r="I360" i="63" s="1"/>
  <c r="I370" i="63"/>
  <c r="W384" i="63"/>
  <c r="G389" i="63"/>
  <c r="H386" i="63"/>
  <c r="H387" i="63" s="1"/>
  <c r="H372" i="63"/>
  <c r="H373" i="63" s="1"/>
  <c r="F368" i="63"/>
  <c r="V363" i="63"/>
  <c r="H358" i="63"/>
  <c r="H359" i="63" s="1"/>
  <c r="F347" i="63"/>
  <c r="V342" i="63"/>
  <c r="F361" i="63"/>
  <c r="V356" i="63"/>
  <c r="I349" i="63"/>
  <c r="I353" i="63" s="1"/>
  <c r="G347" i="63"/>
  <c r="W342" i="63"/>
  <c r="I384" i="63"/>
  <c r="I388" i="63" s="1"/>
  <c r="H379" i="63"/>
  <c r="H380" i="63" s="1"/>
  <c r="V384" i="63"/>
  <c r="F389" i="63"/>
  <c r="H365" i="63"/>
  <c r="H366" i="63" s="1"/>
  <c r="W356" i="63"/>
  <c r="G361" i="63"/>
  <c r="I363" i="63"/>
  <c r="I367" i="63" s="1"/>
  <c r="W217" i="63"/>
  <c r="W259" i="63"/>
  <c r="W271" i="48"/>
  <c r="W241" i="63"/>
  <c r="W151" i="63"/>
  <c r="V133" i="63"/>
  <c r="V151" i="63"/>
  <c r="V283" i="63"/>
  <c r="W133" i="52"/>
  <c r="V301" i="63"/>
  <c r="W199" i="63"/>
  <c r="V217" i="63"/>
  <c r="W205" i="63"/>
  <c r="V241" i="63"/>
  <c r="W133" i="63"/>
  <c r="V139" i="63"/>
  <c r="W163" i="63"/>
  <c r="V265" i="63"/>
  <c r="V85" i="63"/>
  <c r="V145" i="63"/>
  <c r="X175" i="63"/>
  <c r="W295" i="63"/>
  <c r="V211" i="63"/>
  <c r="V277" i="63"/>
  <c r="V259" i="63"/>
  <c r="W169" i="63"/>
  <c r="V205" i="63"/>
  <c r="W265" i="63"/>
  <c r="V175" i="63"/>
  <c r="W211" i="63"/>
  <c r="W169" i="48"/>
  <c r="W145" i="54"/>
  <c r="W121" i="52"/>
  <c r="W109" i="52"/>
  <c r="W133" i="54"/>
  <c r="W229" i="52"/>
  <c r="W283" i="53"/>
  <c r="W241" i="51"/>
  <c r="W247" i="54"/>
  <c r="W151" i="51"/>
  <c r="W157" i="50"/>
  <c r="W211" i="52"/>
  <c r="W370" i="49"/>
  <c r="V169" i="49"/>
  <c r="V458" i="51"/>
  <c r="V97" i="52"/>
  <c r="V289" i="54"/>
  <c r="V377" i="49"/>
  <c r="V103" i="50"/>
  <c r="V193" i="54"/>
  <c r="W377" i="50"/>
  <c r="V205" i="49"/>
  <c r="V157" i="48"/>
  <c r="V253" i="50"/>
  <c r="V133" i="54"/>
  <c r="V458" i="53"/>
  <c r="V289" i="48"/>
  <c r="V241" i="49"/>
  <c r="V307" i="54"/>
  <c r="V277" i="51"/>
  <c r="V384" i="51"/>
  <c r="V444" i="51"/>
  <c r="V342" i="51"/>
  <c r="V193" i="53"/>
  <c r="V241" i="51"/>
  <c r="V444" i="50"/>
  <c r="V109" i="51"/>
  <c r="W370" i="54"/>
  <c r="V121" i="54"/>
  <c r="W458" i="52"/>
  <c r="V307" i="49"/>
  <c r="V356" i="54"/>
  <c r="V307" i="50"/>
  <c r="W423" i="49"/>
  <c r="V423" i="51"/>
  <c r="V289" i="52"/>
  <c r="V283" i="49"/>
  <c r="V139" i="53"/>
  <c r="V356" i="51"/>
  <c r="V253" i="52"/>
  <c r="W416" i="50"/>
  <c r="W103" i="52"/>
  <c r="W363" i="53"/>
  <c r="V458" i="54"/>
  <c r="V223" i="48"/>
  <c r="W437" i="50"/>
  <c r="V444" i="52"/>
  <c r="W356" i="51"/>
  <c r="V416" i="48"/>
  <c r="W157" i="52"/>
  <c r="V247" i="54"/>
  <c r="W349" i="53"/>
  <c r="V437" i="53"/>
  <c r="V356" i="50"/>
  <c r="V97" i="48"/>
  <c r="V295" i="50"/>
  <c r="V377" i="50"/>
  <c r="V223" i="51"/>
  <c r="V289" i="49"/>
  <c r="V133" i="52"/>
  <c r="V235" i="52"/>
  <c r="V115" i="48"/>
  <c r="V289" i="51"/>
  <c r="V127" i="49"/>
  <c r="V377" i="48"/>
  <c r="V283" i="52"/>
  <c r="W181" i="53"/>
  <c r="W437" i="53"/>
  <c r="V423" i="49"/>
  <c r="V145" i="49"/>
  <c r="V423" i="50"/>
  <c r="V458" i="48"/>
  <c r="V370" i="53"/>
  <c r="W377" i="51"/>
  <c r="V223" i="49"/>
  <c r="V437" i="52"/>
  <c r="X430" i="53"/>
  <c r="V115" i="52"/>
  <c r="V211" i="52"/>
  <c r="V416" i="54"/>
  <c r="V169" i="48"/>
  <c r="V349" i="50"/>
  <c r="V187" i="53"/>
  <c r="V127" i="52"/>
  <c r="V363" i="52"/>
  <c r="V163" i="48"/>
  <c r="V187" i="48"/>
  <c r="W377" i="52"/>
  <c r="W451" i="53"/>
  <c r="W458" i="49"/>
  <c r="V121" i="48"/>
  <c r="V377" i="54"/>
  <c r="V187" i="54"/>
  <c r="W430" i="52"/>
  <c r="V370" i="51"/>
  <c r="W342" i="49"/>
  <c r="W416" i="48"/>
  <c r="W444" i="51"/>
  <c r="V271" i="51"/>
  <c r="W205" i="50"/>
  <c r="W163" i="52"/>
  <c r="V384" i="53"/>
  <c r="V430" i="51"/>
  <c r="W283" i="54"/>
  <c r="V265" i="48"/>
  <c r="W342" i="52"/>
  <c r="V363" i="49"/>
  <c r="V103" i="52"/>
  <c r="V247" i="50"/>
  <c r="W115" i="48"/>
  <c r="V205" i="50"/>
  <c r="W444" i="50"/>
  <c r="V301" i="49"/>
  <c r="V349" i="53"/>
  <c r="V223" i="54"/>
  <c r="W109" i="48"/>
  <c r="W342" i="50"/>
  <c r="V437" i="48"/>
  <c r="V217" i="54"/>
  <c r="W384" i="51"/>
  <c r="V384" i="54"/>
  <c r="W349" i="54"/>
  <c r="V363" i="54"/>
  <c r="V235" i="51"/>
  <c r="V175" i="54"/>
  <c r="V342" i="50"/>
  <c r="V247" i="52"/>
  <c r="V370" i="54"/>
  <c r="V307" i="51"/>
  <c r="V283" i="54"/>
  <c r="V247" i="53"/>
  <c r="V145" i="54"/>
  <c r="V271" i="48"/>
  <c r="V356" i="48"/>
  <c r="W247" i="52"/>
  <c r="V199" i="54"/>
  <c r="V289" i="50"/>
  <c r="V423" i="54"/>
  <c r="V91" i="50"/>
  <c r="V363" i="53"/>
  <c r="W265" i="48"/>
  <c r="V223" i="52"/>
  <c r="W451" i="49"/>
  <c r="W458" i="53"/>
  <c r="V416" i="51"/>
  <c r="V295" i="51"/>
  <c r="W139" i="54"/>
  <c r="W193" i="51"/>
  <c r="V458" i="52"/>
  <c r="W205" i="49"/>
  <c r="V377" i="51"/>
  <c r="V151" i="51"/>
  <c r="V199" i="49"/>
  <c r="V157" i="51"/>
  <c r="V139" i="52"/>
  <c r="V349" i="49"/>
  <c r="W307" i="48"/>
  <c r="W163" i="48"/>
  <c r="W430" i="51"/>
  <c r="W235" i="51"/>
  <c r="W356" i="50"/>
  <c r="W283" i="51"/>
  <c r="W416" i="52"/>
  <c r="V181" i="53"/>
  <c r="W451" i="52"/>
  <c r="V181" i="54"/>
  <c r="W289" i="50"/>
  <c r="W363" i="52"/>
  <c r="V265" i="54"/>
  <c r="V217" i="52"/>
  <c r="V437" i="49"/>
  <c r="V451" i="49"/>
  <c r="V115" i="49"/>
  <c r="V205" i="48"/>
  <c r="V127" i="53"/>
  <c r="W458" i="48"/>
  <c r="V91" i="49"/>
  <c r="V193" i="51"/>
  <c r="V91" i="54"/>
  <c r="V277" i="52"/>
  <c r="V169" i="50"/>
  <c r="V416" i="49"/>
  <c r="V157" i="50"/>
  <c r="V437" i="50"/>
  <c r="V451" i="53"/>
  <c r="V91" i="48"/>
  <c r="V444" i="53"/>
  <c r="V133" i="49"/>
  <c r="V85" i="54"/>
  <c r="V416" i="52"/>
  <c r="V451" i="52"/>
  <c r="V181" i="50"/>
  <c r="V145" i="51"/>
  <c r="V349" i="48"/>
  <c r="W363" i="51"/>
  <c r="V289" i="53"/>
  <c r="V283" i="51"/>
  <c r="W349" i="49"/>
  <c r="V157" i="49"/>
  <c r="V377" i="52"/>
  <c r="V370" i="49"/>
  <c r="X342" i="49"/>
  <c r="V217" i="53"/>
  <c r="V121" i="52"/>
  <c r="V342" i="52"/>
  <c r="V356" i="52"/>
  <c r="V253" i="51"/>
  <c r="V416" i="50"/>
  <c r="V458" i="49"/>
  <c r="V229" i="54"/>
  <c r="V181" i="49"/>
  <c r="W223" i="48"/>
  <c r="W370" i="51"/>
  <c r="W342" i="53"/>
  <c r="V363" i="51"/>
  <c r="V145" i="48"/>
  <c r="V163" i="52"/>
  <c r="V91" i="52"/>
  <c r="V139" i="54"/>
  <c r="V229" i="51"/>
  <c r="V139" i="48"/>
  <c r="V430" i="52"/>
  <c r="W416" i="49"/>
  <c r="V109" i="52"/>
  <c r="W377" i="49"/>
  <c r="W356" i="54"/>
  <c r="W175" i="53"/>
  <c r="V127" i="51"/>
  <c r="W416" i="54"/>
  <c r="W342" i="51"/>
  <c r="V342" i="53"/>
  <c r="V295" i="48"/>
  <c r="V283" i="53"/>
  <c r="W423" i="52"/>
  <c r="V91" i="51"/>
  <c r="V283" i="50"/>
  <c r="V193" i="52"/>
  <c r="V235" i="53"/>
  <c r="V85" i="49"/>
  <c r="V175" i="53"/>
  <c r="V97" i="54"/>
  <c r="V253" i="49"/>
  <c r="V157" i="52"/>
  <c r="W283" i="50"/>
  <c r="V349" i="54"/>
  <c r="W127" i="53"/>
  <c r="V151" i="52"/>
  <c r="V342" i="49"/>
  <c r="V430" i="48"/>
  <c r="V151" i="53"/>
  <c r="W127" i="51"/>
  <c r="V307" i="48"/>
  <c r="V423" i="52"/>
  <c r="W356" i="48"/>
  <c r="W163" i="50"/>
  <c r="V277" i="48"/>
  <c r="V193" i="48"/>
  <c r="V175" i="48"/>
  <c r="V229" i="52"/>
  <c r="V229" i="48"/>
  <c r="I257" i="48" l="1"/>
  <c r="I101" i="54"/>
  <c r="I92" i="63"/>
  <c r="I93" i="63" s="1"/>
  <c r="I257" i="49"/>
  <c r="I143" i="54"/>
  <c r="H299" i="52"/>
  <c r="H463" i="49"/>
  <c r="I89" i="53"/>
  <c r="Y85" i="53" s="1"/>
  <c r="H361" i="50"/>
  <c r="H197" i="54"/>
  <c r="X193" i="54" s="1"/>
  <c r="H435" i="48"/>
  <c r="H89" i="49"/>
  <c r="X85" i="49" s="1"/>
  <c r="H143" i="52"/>
  <c r="X139" i="52" s="1"/>
  <c r="H155" i="52"/>
  <c r="I278" i="51"/>
  <c r="I279" i="51" s="1"/>
  <c r="I281" i="51" s="1"/>
  <c r="H227" i="50"/>
  <c r="H361" i="52"/>
  <c r="I263" i="54"/>
  <c r="I310" i="49"/>
  <c r="I179" i="50"/>
  <c r="H305" i="49"/>
  <c r="H191" i="52"/>
  <c r="H197" i="51"/>
  <c r="X193" i="51" s="1"/>
  <c r="I287" i="49"/>
  <c r="H185" i="54"/>
  <c r="I358" i="54"/>
  <c r="I359" i="54" s="1"/>
  <c r="I361" i="54" s="1"/>
  <c r="I239" i="49"/>
  <c r="I269" i="49"/>
  <c r="H173" i="48"/>
  <c r="H354" i="54"/>
  <c r="H456" i="52"/>
  <c r="H203" i="53"/>
  <c r="X199" i="53" s="1"/>
  <c r="I227" i="63"/>
  <c r="H167" i="63"/>
  <c r="I381" i="49"/>
  <c r="I137" i="53"/>
  <c r="I456" i="53"/>
  <c r="I149" i="53"/>
  <c r="H221" i="51"/>
  <c r="H375" i="50"/>
  <c r="I173" i="51"/>
  <c r="I293" i="52"/>
  <c r="H143" i="49"/>
  <c r="I221" i="49"/>
  <c r="I456" i="51"/>
  <c r="I463" i="52"/>
  <c r="I256" i="50"/>
  <c r="I257" i="50" s="1"/>
  <c r="I136" i="50"/>
  <c r="I441" i="54"/>
  <c r="I442" i="54" s="1"/>
  <c r="I191" i="51"/>
  <c r="H463" i="53"/>
  <c r="I101" i="52"/>
  <c r="I263" i="49"/>
  <c r="I191" i="50"/>
  <c r="I215" i="52"/>
  <c r="H215" i="48"/>
  <c r="X211" i="48" s="1"/>
  <c r="H227" i="53"/>
  <c r="X223" i="53" s="1"/>
  <c r="H107" i="50"/>
  <c r="I143" i="48"/>
  <c r="I227" i="50"/>
  <c r="I119" i="52"/>
  <c r="H463" i="52"/>
  <c r="H149" i="54"/>
  <c r="I263" i="51"/>
  <c r="I442" i="52"/>
  <c r="I347" i="48"/>
  <c r="I389" i="49"/>
  <c r="H101" i="48"/>
  <c r="H215" i="49"/>
  <c r="H293" i="49"/>
  <c r="H227" i="48"/>
  <c r="I113" i="51"/>
  <c r="I149" i="50"/>
  <c r="Y145" i="50" s="1"/>
  <c r="H287" i="53"/>
  <c r="I275" i="52"/>
  <c r="H463" i="50"/>
  <c r="H435" i="53"/>
  <c r="I209" i="50"/>
  <c r="I263" i="53"/>
  <c r="H257" i="63"/>
  <c r="H263" i="52"/>
  <c r="H143" i="53"/>
  <c r="I101" i="50"/>
  <c r="H89" i="52"/>
  <c r="H449" i="48"/>
  <c r="I179" i="53"/>
  <c r="H287" i="52"/>
  <c r="H287" i="63"/>
  <c r="I274" i="50"/>
  <c r="H305" i="54"/>
  <c r="X301" i="54" s="1"/>
  <c r="I214" i="49"/>
  <c r="I215" i="49" s="1"/>
  <c r="Y211" i="49" s="1"/>
  <c r="X85" i="51"/>
  <c r="H263" i="54"/>
  <c r="H421" i="53"/>
  <c r="I287" i="63"/>
  <c r="I287" i="51"/>
  <c r="I94" i="52"/>
  <c r="I221" i="48"/>
  <c r="H95" i="51"/>
  <c r="I130" i="53"/>
  <c r="I131" i="53" s="1"/>
  <c r="H382" i="51"/>
  <c r="I275" i="53"/>
  <c r="H89" i="53"/>
  <c r="I191" i="53"/>
  <c r="H143" i="63"/>
  <c r="H456" i="49"/>
  <c r="H442" i="48"/>
  <c r="H368" i="48"/>
  <c r="I293" i="49"/>
  <c r="I131" i="51"/>
  <c r="I311" i="53"/>
  <c r="H161" i="63"/>
  <c r="H197" i="53"/>
  <c r="H107" i="48"/>
  <c r="I358" i="51"/>
  <c r="I359" i="51" s="1"/>
  <c r="I361" i="51" s="1"/>
  <c r="I389" i="50"/>
  <c r="I152" i="51"/>
  <c r="I153" i="51" s="1"/>
  <c r="H435" i="49"/>
  <c r="I305" i="52"/>
  <c r="H449" i="51"/>
  <c r="I125" i="50"/>
  <c r="I215" i="54"/>
  <c r="I344" i="54"/>
  <c r="I345" i="54" s="1"/>
  <c r="I347" i="54" s="1"/>
  <c r="H299" i="53"/>
  <c r="H233" i="51"/>
  <c r="X229" i="51" s="1"/>
  <c r="I244" i="49"/>
  <c r="I245" i="49" s="1"/>
  <c r="H173" i="52"/>
  <c r="X169" i="52" s="1"/>
  <c r="H368" i="51"/>
  <c r="H125" i="48"/>
  <c r="H269" i="50"/>
  <c r="X265" i="50" s="1"/>
  <c r="H311" i="63"/>
  <c r="I113" i="48"/>
  <c r="H185" i="63"/>
  <c r="X181" i="63" s="1"/>
  <c r="H287" i="49"/>
  <c r="X283" i="49" s="1"/>
  <c r="I257" i="53"/>
  <c r="H185" i="49"/>
  <c r="I167" i="63"/>
  <c r="I239" i="48"/>
  <c r="I101" i="51"/>
  <c r="H125" i="49"/>
  <c r="X121" i="49" s="1"/>
  <c r="H449" i="54"/>
  <c r="I179" i="54"/>
  <c r="I95" i="48"/>
  <c r="H375" i="52"/>
  <c r="H442" i="54"/>
  <c r="H293" i="53"/>
  <c r="H257" i="51"/>
  <c r="X253" i="51" s="1"/>
  <c r="I432" i="49"/>
  <c r="I433" i="49" s="1"/>
  <c r="I434" i="49"/>
  <c r="I170" i="49"/>
  <c r="I171" i="49" s="1"/>
  <c r="I172" i="49"/>
  <c r="I173" i="49" s="1"/>
  <c r="I275" i="54"/>
  <c r="Y271" i="54" s="1"/>
  <c r="I104" i="54"/>
  <c r="I105" i="54" s="1"/>
  <c r="I106" i="54"/>
  <c r="H197" i="48"/>
  <c r="X193" i="48" s="1"/>
  <c r="I379" i="48"/>
  <c r="I380" i="48" s="1"/>
  <c r="I381" i="48"/>
  <c r="I137" i="49"/>
  <c r="I182" i="53"/>
  <c r="I183" i="53" s="1"/>
  <c r="I184" i="53"/>
  <c r="I284" i="52"/>
  <c r="I285" i="52" s="1"/>
  <c r="I286" i="52"/>
  <c r="I208" i="52"/>
  <c r="I206" i="52"/>
  <c r="I207" i="52" s="1"/>
  <c r="I209" i="52" s="1"/>
  <c r="I140" i="51"/>
  <c r="I141" i="51" s="1"/>
  <c r="I142" i="51"/>
  <c r="H215" i="50"/>
  <c r="X211" i="50" s="1"/>
  <c r="I101" i="48"/>
  <c r="I131" i="48"/>
  <c r="I212" i="51"/>
  <c r="I213" i="51" s="1"/>
  <c r="I214" i="51"/>
  <c r="H281" i="52"/>
  <c r="I439" i="51"/>
  <c r="I440" i="51" s="1"/>
  <c r="I441" i="51"/>
  <c r="I172" i="48"/>
  <c r="I170" i="48"/>
  <c r="I171" i="48" s="1"/>
  <c r="I173" i="48" s="1"/>
  <c r="I209" i="54"/>
  <c r="I262" i="50"/>
  <c r="I260" i="50"/>
  <c r="I261" i="50" s="1"/>
  <c r="I453" i="52"/>
  <c r="I454" i="52" s="1"/>
  <c r="I456" i="52" s="1"/>
  <c r="I455" i="52"/>
  <c r="J455" i="52" s="1"/>
  <c r="I118" i="50"/>
  <c r="J118" i="50" s="1"/>
  <c r="I116" i="50"/>
  <c r="I117" i="50" s="1"/>
  <c r="H167" i="50"/>
  <c r="I143" i="53"/>
  <c r="I245" i="54"/>
  <c r="I311" i="49"/>
  <c r="H361" i="48"/>
  <c r="I251" i="50"/>
  <c r="H449" i="52"/>
  <c r="I149" i="51"/>
  <c r="I239" i="51"/>
  <c r="I375" i="53"/>
  <c r="H275" i="49"/>
  <c r="H155" i="51"/>
  <c r="I298" i="63"/>
  <c r="I296" i="63"/>
  <c r="I297" i="63" s="1"/>
  <c r="I89" i="49"/>
  <c r="H173" i="50"/>
  <c r="I125" i="63"/>
  <c r="I278" i="54"/>
  <c r="I279" i="54" s="1"/>
  <c r="I280" i="54"/>
  <c r="I274" i="51"/>
  <c r="I272" i="51"/>
  <c r="I273" i="51" s="1"/>
  <c r="I275" i="51" s="1"/>
  <c r="I104" i="50"/>
  <c r="I105" i="50" s="1"/>
  <c r="I106" i="50"/>
  <c r="I305" i="51"/>
  <c r="I221" i="52"/>
  <c r="H263" i="51"/>
  <c r="H137" i="48"/>
  <c r="X133" i="48" s="1"/>
  <c r="I290" i="50"/>
  <c r="I291" i="50" s="1"/>
  <c r="I292" i="50"/>
  <c r="I179" i="49"/>
  <c r="H257" i="49"/>
  <c r="H263" i="63"/>
  <c r="I194" i="48"/>
  <c r="I195" i="48" s="1"/>
  <c r="I196" i="48"/>
  <c r="J196" i="48" s="1"/>
  <c r="I284" i="48"/>
  <c r="I285" i="48" s="1"/>
  <c r="I286" i="48"/>
  <c r="J286" i="48" s="1"/>
  <c r="I116" i="51"/>
  <c r="I117" i="51" s="1"/>
  <c r="I118" i="51"/>
  <c r="H221" i="52"/>
  <c r="H191" i="48"/>
  <c r="X187" i="48" s="1"/>
  <c r="H149" i="53"/>
  <c r="I310" i="63"/>
  <c r="I308" i="63"/>
  <c r="I309" i="63" s="1"/>
  <c r="I107" i="63"/>
  <c r="Y103" i="63" s="1"/>
  <c r="I167" i="48"/>
  <c r="I374" i="51"/>
  <c r="I372" i="51"/>
  <c r="I373" i="51" s="1"/>
  <c r="H354" i="51"/>
  <c r="I158" i="54"/>
  <c r="I159" i="54" s="1"/>
  <c r="I160" i="54"/>
  <c r="I161" i="54" s="1"/>
  <c r="I460" i="53"/>
  <c r="I461" i="53" s="1"/>
  <c r="I462" i="53"/>
  <c r="J462" i="53" s="1"/>
  <c r="I206" i="51"/>
  <c r="I207" i="51" s="1"/>
  <c r="I208" i="51"/>
  <c r="I182" i="52"/>
  <c r="I183" i="52" s="1"/>
  <c r="I184" i="52"/>
  <c r="J184" i="52" s="1"/>
  <c r="I453" i="49"/>
  <c r="I454" i="49" s="1"/>
  <c r="I455" i="49"/>
  <c r="I432" i="53"/>
  <c r="I433" i="53" s="1"/>
  <c r="I434" i="53"/>
  <c r="H137" i="63"/>
  <c r="X133" i="63" s="1"/>
  <c r="H251" i="54"/>
  <c r="I446" i="48"/>
  <c r="I447" i="48" s="1"/>
  <c r="I448" i="48"/>
  <c r="J448" i="48" s="1"/>
  <c r="I281" i="52"/>
  <c r="I368" i="50"/>
  <c r="I137" i="50"/>
  <c r="H215" i="51"/>
  <c r="H421" i="52"/>
  <c r="I173" i="63"/>
  <c r="I230" i="54"/>
  <c r="I231" i="54" s="1"/>
  <c r="I232" i="54"/>
  <c r="H125" i="53"/>
  <c r="I136" i="63"/>
  <c r="I134" i="63"/>
  <c r="I135" i="63" s="1"/>
  <c r="I137" i="63" s="1"/>
  <c r="I382" i="49"/>
  <c r="I167" i="54"/>
  <c r="I94" i="51"/>
  <c r="J94" i="51" s="1"/>
  <c r="I92" i="51"/>
  <c r="I93" i="51" s="1"/>
  <c r="I281" i="50"/>
  <c r="Y277" i="50" s="1"/>
  <c r="H347" i="48"/>
  <c r="I463" i="50"/>
  <c r="I137" i="54"/>
  <c r="H257" i="54"/>
  <c r="X253" i="54" s="1"/>
  <c r="I358" i="50"/>
  <c r="I359" i="50" s="1"/>
  <c r="I360" i="50"/>
  <c r="I140" i="49"/>
  <c r="I141" i="49" s="1"/>
  <c r="I142" i="49"/>
  <c r="J142" i="49" s="1"/>
  <c r="I460" i="51"/>
  <c r="I461" i="51" s="1"/>
  <c r="I462" i="51"/>
  <c r="I110" i="50"/>
  <c r="I111" i="50" s="1"/>
  <c r="I112" i="50"/>
  <c r="I95" i="52"/>
  <c r="H203" i="50"/>
  <c r="X199" i="50" s="1"/>
  <c r="I166" i="53"/>
  <c r="I164" i="53"/>
  <c r="I165" i="53" s="1"/>
  <c r="I167" i="53" s="1"/>
  <c r="I296" i="51"/>
  <c r="I297" i="51" s="1"/>
  <c r="I298" i="51"/>
  <c r="I86" i="51"/>
  <c r="I87" i="51" s="1"/>
  <c r="I88" i="51"/>
  <c r="I302" i="54"/>
  <c r="I303" i="54" s="1"/>
  <c r="I304" i="54"/>
  <c r="I305" i="54" s="1"/>
  <c r="H221" i="63"/>
  <c r="H209" i="51"/>
  <c r="I196" i="63"/>
  <c r="I194" i="63"/>
  <c r="I195" i="63" s="1"/>
  <c r="I197" i="63" s="1"/>
  <c r="I425" i="51"/>
  <c r="I426" i="51" s="1"/>
  <c r="I427" i="51"/>
  <c r="J427" i="51" s="1"/>
  <c r="I372" i="49"/>
  <c r="I373" i="49" s="1"/>
  <c r="I374" i="49"/>
  <c r="I161" i="50"/>
  <c r="I86" i="50"/>
  <c r="I87" i="50" s="1"/>
  <c r="I88" i="50"/>
  <c r="I116" i="54"/>
  <c r="I117" i="54" s="1"/>
  <c r="I119" i="54" s="1"/>
  <c r="I118" i="54"/>
  <c r="J118" i="54" s="1"/>
  <c r="H299" i="49"/>
  <c r="X295" i="49" s="1"/>
  <c r="I311" i="52"/>
  <c r="I194" i="51"/>
  <c r="I195" i="51" s="1"/>
  <c r="I197" i="51" s="1"/>
  <c r="I196" i="51"/>
  <c r="J196" i="51" s="1"/>
  <c r="I212" i="50"/>
  <c r="I213" i="50" s="1"/>
  <c r="I215" i="50" s="1"/>
  <c r="I214" i="50"/>
  <c r="I432" i="51"/>
  <c r="I433" i="51" s="1"/>
  <c r="I434" i="51"/>
  <c r="J434" i="51" s="1"/>
  <c r="I358" i="52"/>
  <c r="I359" i="52" s="1"/>
  <c r="I360" i="52"/>
  <c r="I242" i="53"/>
  <c r="I243" i="53" s="1"/>
  <c r="I245" i="53" s="1"/>
  <c r="I244" i="53"/>
  <c r="I421" i="48"/>
  <c r="I160" i="48"/>
  <c r="I158" i="48"/>
  <c r="I159" i="48" s="1"/>
  <c r="I161" i="48" s="1"/>
  <c r="I128" i="52"/>
  <c r="I129" i="52" s="1"/>
  <c r="I130" i="52"/>
  <c r="I230" i="51"/>
  <c r="I231" i="51" s="1"/>
  <c r="I232" i="51"/>
  <c r="I170" i="52"/>
  <c r="I171" i="52" s="1"/>
  <c r="I172" i="52"/>
  <c r="I254" i="51"/>
  <c r="I255" i="51" s="1"/>
  <c r="I256" i="51"/>
  <c r="I224" i="54"/>
  <c r="I225" i="54" s="1"/>
  <c r="I226" i="54"/>
  <c r="I188" i="54"/>
  <c r="I189" i="54" s="1"/>
  <c r="I190" i="54"/>
  <c r="J190" i="54" s="1"/>
  <c r="I209" i="63"/>
  <c r="I248" i="49"/>
  <c r="I249" i="49" s="1"/>
  <c r="I251" i="49" s="1"/>
  <c r="I250" i="49"/>
  <c r="H173" i="63"/>
  <c r="H137" i="51"/>
  <c r="X133" i="51" s="1"/>
  <c r="H311" i="53"/>
  <c r="X307" i="53" s="1"/>
  <c r="I389" i="51"/>
  <c r="I245" i="51"/>
  <c r="I95" i="50"/>
  <c r="I365" i="54"/>
  <c r="I366" i="54" s="1"/>
  <c r="I368" i="54" s="1"/>
  <c r="I367" i="54"/>
  <c r="I432" i="48"/>
  <c r="I433" i="48" s="1"/>
  <c r="I435" i="48" s="1"/>
  <c r="I434" i="48"/>
  <c r="J434" i="48" s="1"/>
  <c r="H287" i="51"/>
  <c r="I224" i="53"/>
  <c r="I225" i="53" s="1"/>
  <c r="I226" i="53"/>
  <c r="I304" i="49"/>
  <c r="I302" i="49"/>
  <c r="I303" i="49" s="1"/>
  <c r="I262" i="63"/>
  <c r="J262" i="63" s="1"/>
  <c r="I260" i="63"/>
  <c r="I261" i="63" s="1"/>
  <c r="I263" i="63" s="1"/>
  <c r="I296" i="54"/>
  <c r="I297" i="54" s="1"/>
  <c r="I298" i="54"/>
  <c r="I374" i="54"/>
  <c r="I372" i="54"/>
  <c r="I373" i="54" s="1"/>
  <c r="I375" i="54" s="1"/>
  <c r="I218" i="53"/>
  <c r="I219" i="53" s="1"/>
  <c r="I220" i="53"/>
  <c r="H435" i="51"/>
  <c r="I358" i="49"/>
  <c r="I359" i="49" s="1"/>
  <c r="I360" i="49"/>
  <c r="J360" i="49" s="1"/>
  <c r="I143" i="50"/>
  <c r="H209" i="54"/>
  <c r="X205" i="54" s="1"/>
  <c r="H107" i="49"/>
  <c r="I268" i="63"/>
  <c r="I266" i="63"/>
  <c r="I267" i="63" s="1"/>
  <c r="I269" i="63" s="1"/>
  <c r="I375" i="50"/>
  <c r="H382" i="48"/>
  <c r="I239" i="50"/>
  <c r="I170" i="50"/>
  <c r="I171" i="50" s="1"/>
  <c r="I173" i="50" s="1"/>
  <c r="I172" i="50"/>
  <c r="I148" i="54"/>
  <c r="I146" i="54"/>
  <c r="I147" i="54" s="1"/>
  <c r="I149" i="54" s="1"/>
  <c r="I206" i="53"/>
  <c r="I207" i="53" s="1"/>
  <c r="J207" i="53" s="1"/>
  <c r="I208" i="53"/>
  <c r="J208" i="53" s="1"/>
  <c r="H155" i="53"/>
  <c r="I365" i="51"/>
  <c r="I366" i="51" s="1"/>
  <c r="I367" i="51"/>
  <c r="J367" i="51" s="1"/>
  <c r="I351" i="52"/>
  <c r="I352" i="52" s="1"/>
  <c r="I353" i="52"/>
  <c r="I418" i="49"/>
  <c r="I419" i="49" s="1"/>
  <c r="I420" i="49"/>
  <c r="J420" i="49" s="1"/>
  <c r="I148" i="63"/>
  <c r="I146" i="63"/>
  <c r="I147" i="63" s="1"/>
  <c r="I149" i="63" s="1"/>
  <c r="I296" i="50"/>
  <c r="I297" i="50" s="1"/>
  <c r="I298" i="50"/>
  <c r="J298" i="50" s="1"/>
  <c r="I372" i="48"/>
  <c r="I373" i="48" s="1"/>
  <c r="I374" i="48"/>
  <c r="J374" i="48" s="1"/>
  <c r="I116" i="49"/>
  <c r="I117" i="49" s="1"/>
  <c r="I118" i="49"/>
  <c r="J118" i="49" s="1"/>
  <c r="H113" i="52"/>
  <c r="I275" i="50"/>
  <c r="I88" i="63"/>
  <c r="I86" i="63"/>
  <c r="I87" i="63" s="1"/>
  <c r="I89" i="63" s="1"/>
  <c r="I305" i="48"/>
  <c r="I456" i="54"/>
  <c r="H347" i="54"/>
  <c r="I428" i="50"/>
  <c r="I354" i="50"/>
  <c r="I462" i="54"/>
  <c r="I460" i="54"/>
  <c r="I461" i="54" s="1"/>
  <c r="I463" i="54" s="1"/>
  <c r="I134" i="48"/>
  <c r="I135" i="48" s="1"/>
  <c r="I136" i="48"/>
  <c r="J136" i="48" s="1"/>
  <c r="I446" i="52"/>
  <c r="I447" i="52" s="1"/>
  <c r="I448" i="52"/>
  <c r="J448" i="52" s="1"/>
  <c r="I254" i="52"/>
  <c r="I255" i="52" s="1"/>
  <c r="I256" i="52"/>
  <c r="I257" i="52" s="1"/>
  <c r="I230" i="53"/>
  <c r="I231" i="53" s="1"/>
  <c r="I232" i="53"/>
  <c r="J232" i="53" s="1"/>
  <c r="H107" i="54"/>
  <c r="I86" i="52"/>
  <c r="I87" i="52" s="1"/>
  <c r="I89" i="52" s="1"/>
  <c r="I88" i="52"/>
  <c r="H113" i="49"/>
  <c r="I280" i="63"/>
  <c r="J280" i="63" s="1"/>
  <c r="I278" i="63"/>
  <c r="I279" i="63" s="1"/>
  <c r="I281" i="63" s="1"/>
  <c r="I439" i="49"/>
  <c r="I440" i="49" s="1"/>
  <c r="I441" i="49"/>
  <c r="I418" i="53"/>
  <c r="I419" i="53" s="1"/>
  <c r="I420" i="53"/>
  <c r="I203" i="51"/>
  <c r="H257" i="50"/>
  <c r="I160" i="63"/>
  <c r="I158" i="63"/>
  <c r="I159" i="63" s="1"/>
  <c r="I161" i="63" s="1"/>
  <c r="I185" i="49"/>
  <c r="I266" i="51"/>
  <c r="I267" i="51" s="1"/>
  <c r="I269" i="51" s="1"/>
  <c r="Y265" i="51" s="1"/>
  <c r="I268" i="51"/>
  <c r="I351" i="49"/>
  <c r="I352" i="49" s="1"/>
  <c r="I354" i="49" s="1"/>
  <c r="I353" i="49"/>
  <c r="J353" i="49" s="1"/>
  <c r="H421" i="48"/>
  <c r="I256" i="63"/>
  <c r="I254" i="63"/>
  <c r="I255" i="63" s="1"/>
  <c r="I257" i="63" s="1"/>
  <c r="I251" i="53"/>
  <c r="I432" i="50"/>
  <c r="I433" i="50" s="1"/>
  <c r="I434" i="50"/>
  <c r="I251" i="63"/>
  <c r="I421" i="51"/>
  <c r="I152" i="54"/>
  <c r="I153" i="54" s="1"/>
  <c r="I155" i="54" s="1"/>
  <c r="I154" i="54"/>
  <c r="I92" i="49"/>
  <c r="I93" i="49" s="1"/>
  <c r="I94" i="49"/>
  <c r="J94" i="49" s="1"/>
  <c r="I284" i="50"/>
  <c r="I285" i="50" s="1"/>
  <c r="I287" i="50" s="1"/>
  <c r="I286" i="50"/>
  <c r="I143" i="63"/>
  <c r="H221" i="49"/>
  <c r="I161" i="53"/>
  <c r="H275" i="53"/>
  <c r="H382" i="53"/>
  <c r="I152" i="49"/>
  <c r="I153" i="49" s="1"/>
  <c r="I155" i="49" s="1"/>
  <c r="I154" i="49"/>
  <c r="I354" i="48"/>
  <c r="I250" i="48"/>
  <c r="I248" i="48"/>
  <c r="I249" i="48" s="1"/>
  <c r="I251" i="48" s="1"/>
  <c r="I446" i="53"/>
  <c r="I447" i="53" s="1"/>
  <c r="I448" i="53"/>
  <c r="I124" i="49"/>
  <c r="I122" i="49"/>
  <c r="I123" i="49" s="1"/>
  <c r="H281" i="51"/>
  <c r="X277" i="51" s="1"/>
  <c r="I206" i="49"/>
  <c r="I207" i="49" s="1"/>
  <c r="I208" i="49"/>
  <c r="H101" i="51"/>
  <c r="I453" i="48"/>
  <c r="I454" i="48" s="1"/>
  <c r="I455" i="48"/>
  <c r="I88" i="48"/>
  <c r="I86" i="48"/>
  <c r="I87" i="48" s="1"/>
  <c r="I89" i="48" s="1"/>
  <c r="I119" i="53"/>
  <c r="I107" i="51"/>
  <c r="I358" i="48"/>
  <c r="I359" i="48" s="1"/>
  <c r="I360" i="48"/>
  <c r="I287" i="54"/>
  <c r="H137" i="53"/>
  <c r="I130" i="63"/>
  <c r="I128" i="63"/>
  <c r="I129" i="63" s="1"/>
  <c r="I453" i="50"/>
  <c r="I454" i="50" s="1"/>
  <c r="I455" i="50"/>
  <c r="J455" i="50" s="1"/>
  <c r="I434" i="54"/>
  <c r="J434" i="54" s="1"/>
  <c r="I432" i="54"/>
  <c r="I433" i="54" s="1"/>
  <c r="I435" i="54" s="1"/>
  <c r="I149" i="49"/>
  <c r="H125" i="54"/>
  <c r="I293" i="54"/>
  <c r="I428" i="48"/>
  <c r="I281" i="53"/>
  <c r="I308" i="54"/>
  <c r="I309" i="54" s="1"/>
  <c r="I310" i="54"/>
  <c r="I299" i="53"/>
  <c r="H203" i="52"/>
  <c r="H361" i="54"/>
  <c r="I292" i="63"/>
  <c r="I290" i="63"/>
  <c r="I291" i="63" s="1"/>
  <c r="I293" i="63" s="1"/>
  <c r="I182" i="48"/>
  <c r="I183" i="48" s="1"/>
  <c r="I184" i="48"/>
  <c r="I104" i="52"/>
  <c r="I105" i="52" s="1"/>
  <c r="I106" i="52"/>
  <c r="J106" i="52" s="1"/>
  <c r="I188" i="49"/>
  <c r="I189" i="49" s="1"/>
  <c r="I190" i="49"/>
  <c r="J190" i="49" s="1"/>
  <c r="I290" i="53"/>
  <c r="I291" i="53" s="1"/>
  <c r="I292" i="53"/>
  <c r="J292" i="53" s="1"/>
  <c r="I278" i="48"/>
  <c r="I279" i="48" s="1"/>
  <c r="I280" i="48"/>
  <c r="J280" i="48" s="1"/>
  <c r="I86" i="54"/>
  <c r="I87" i="54" s="1"/>
  <c r="I88" i="54"/>
  <c r="I164" i="50"/>
  <c r="I165" i="50" s="1"/>
  <c r="I166" i="50"/>
  <c r="I299" i="49"/>
  <c r="I215" i="53"/>
  <c r="H375" i="49"/>
  <c r="H95" i="54"/>
  <c r="X91" i="54" s="1"/>
  <c r="I191" i="52"/>
  <c r="I250" i="51"/>
  <c r="I248" i="51"/>
  <c r="I249" i="51" s="1"/>
  <c r="I128" i="50"/>
  <c r="I129" i="50" s="1"/>
  <c r="I131" i="50" s="1"/>
  <c r="I130" i="50"/>
  <c r="I375" i="52"/>
  <c r="I232" i="49"/>
  <c r="I230" i="49"/>
  <c r="I231" i="49" s="1"/>
  <c r="I233" i="49" s="1"/>
  <c r="H173" i="54"/>
  <c r="I425" i="49"/>
  <c r="I426" i="49" s="1"/>
  <c r="I427" i="49"/>
  <c r="J427" i="49" s="1"/>
  <c r="H149" i="63"/>
  <c r="I244" i="63"/>
  <c r="I242" i="63"/>
  <c r="I243" i="63" s="1"/>
  <c r="I260" i="48"/>
  <c r="I261" i="48" s="1"/>
  <c r="I262" i="48"/>
  <c r="I365" i="52"/>
  <c r="I366" i="52" s="1"/>
  <c r="I367" i="52"/>
  <c r="J367" i="52" s="1"/>
  <c r="I224" i="51"/>
  <c r="I225" i="51" s="1"/>
  <c r="I226" i="51"/>
  <c r="I119" i="48"/>
  <c r="H161" i="48"/>
  <c r="X157" i="48" s="1"/>
  <c r="H251" i="52"/>
  <c r="X247" i="52" s="1"/>
  <c r="I232" i="63"/>
  <c r="J232" i="63" s="1"/>
  <c r="I230" i="63"/>
  <c r="I231" i="63" s="1"/>
  <c r="I158" i="51"/>
  <c r="I159" i="51" s="1"/>
  <c r="I161" i="51" s="1"/>
  <c r="I160" i="51"/>
  <c r="J160" i="51" s="1"/>
  <c r="I131" i="49"/>
  <c r="H347" i="50"/>
  <c r="I379" i="50"/>
  <c r="I380" i="50" s="1"/>
  <c r="I382" i="50" s="1"/>
  <c r="I381" i="50"/>
  <c r="I365" i="48"/>
  <c r="I366" i="48" s="1"/>
  <c r="J366" i="48" s="1"/>
  <c r="I367" i="48"/>
  <c r="I104" i="49"/>
  <c r="I105" i="49" s="1"/>
  <c r="I106" i="49"/>
  <c r="J106" i="49" s="1"/>
  <c r="I227" i="52"/>
  <c r="H167" i="54"/>
  <c r="X163" i="54" s="1"/>
  <c r="I442" i="50"/>
  <c r="H257" i="53"/>
  <c r="I155" i="51"/>
  <c r="I197" i="52"/>
  <c r="H179" i="51"/>
  <c r="I311" i="51"/>
  <c r="H368" i="50"/>
  <c r="H375" i="54"/>
  <c r="I202" i="63"/>
  <c r="J202" i="63" s="1"/>
  <c r="I200" i="63"/>
  <c r="I201" i="63" s="1"/>
  <c r="I92" i="53"/>
  <c r="I93" i="53" s="1"/>
  <c r="I95" i="53" s="1"/>
  <c r="I94" i="53"/>
  <c r="I104" i="48"/>
  <c r="I105" i="48" s="1"/>
  <c r="I107" i="48" s="1"/>
  <c r="Y103" i="48" s="1"/>
  <c r="I106" i="48"/>
  <c r="H155" i="54"/>
  <c r="X151" i="54" s="1"/>
  <c r="H421" i="54"/>
  <c r="H179" i="48"/>
  <c r="H361" i="49"/>
  <c r="I244" i="50"/>
  <c r="I242" i="50"/>
  <c r="I243" i="50" s="1"/>
  <c r="I245" i="50" s="1"/>
  <c r="Y241" i="50" s="1"/>
  <c r="I254" i="54"/>
  <c r="I255" i="54" s="1"/>
  <c r="J255" i="54" s="1"/>
  <c r="I256" i="54"/>
  <c r="J256" i="54" s="1"/>
  <c r="I224" i="49"/>
  <c r="I225" i="49" s="1"/>
  <c r="I227" i="49" s="1"/>
  <c r="I226" i="49"/>
  <c r="I293" i="48"/>
  <c r="H137" i="54"/>
  <c r="X133" i="54" s="1"/>
  <c r="I161" i="49"/>
  <c r="I442" i="48"/>
  <c r="I460" i="49"/>
  <c r="I461" i="49" s="1"/>
  <c r="I463" i="49" s="1"/>
  <c r="I462" i="49"/>
  <c r="I227" i="48"/>
  <c r="H191" i="63"/>
  <c r="H435" i="50"/>
  <c r="H101" i="49"/>
  <c r="X97" i="49" s="1"/>
  <c r="I425" i="53"/>
  <c r="I426" i="53" s="1"/>
  <c r="I428" i="53" s="1"/>
  <c r="I427" i="53"/>
  <c r="J427" i="53" s="1"/>
  <c r="H239" i="52"/>
  <c r="H245" i="63"/>
  <c r="X241" i="63" s="1"/>
  <c r="I296" i="52"/>
  <c r="I297" i="52" s="1"/>
  <c r="I299" i="52" s="1"/>
  <c r="I298" i="52"/>
  <c r="I344" i="49"/>
  <c r="I345" i="49" s="1"/>
  <c r="I347" i="49" s="1"/>
  <c r="I346" i="49"/>
  <c r="I230" i="50"/>
  <c r="I231" i="50" s="1"/>
  <c r="I232" i="50"/>
  <c r="I446" i="50"/>
  <c r="I447" i="50" s="1"/>
  <c r="I448" i="50"/>
  <c r="J448" i="50" s="1"/>
  <c r="I286" i="53"/>
  <c r="I284" i="53"/>
  <c r="I285" i="53" s="1"/>
  <c r="I427" i="52"/>
  <c r="J427" i="52" s="1"/>
  <c r="I425" i="52"/>
  <c r="I426" i="52" s="1"/>
  <c r="I232" i="48"/>
  <c r="J232" i="48" s="1"/>
  <c r="I230" i="48"/>
  <c r="I231" i="48" s="1"/>
  <c r="I173" i="54"/>
  <c r="Y169" i="54" s="1"/>
  <c r="I152" i="52"/>
  <c r="I153" i="52" s="1"/>
  <c r="I154" i="52"/>
  <c r="I182" i="54"/>
  <c r="I183" i="54" s="1"/>
  <c r="I184" i="54"/>
  <c r="I365" i="49"/>
  <c r="I366" i="49" s="1"/>
  <c r="I368" i="49" s="1"/>
  <c r="I367" i="49"/>
  <c r="J367" i="49" s="1"/>
  <c r="I122" i="54"/>
  <c r="I123" i="54" s="1"/>
  <c r="I125" i="54" s="1"/>
  <c r="I124" i="54"/>
  <c r="J124" i="54" s="1"/>
  <c r="I351" i="53"/>
  <c r="I352" i="53" s="1"/>
  <c r="I354" i="53" s="1"/>
  <c r="I353" i="53"/>
  <c r="J353" i="53" s="1"/>
  <c r="I304" i="63"/>
  <c r="I302" i="63"/>
  <c r="I303" i="63" s="1"/>
  <c r="I248" i="54"/>
  <c r="I249" i="54" s="1"/>
  <c r="I250" i="54"/>
  <c r="J250" i="54" s="1"/>
  <c r="I439" i="53"/>
  <c r="I440" i="53" s="1"/>
  <c r="I441" i="53"/>
  <c r="J441" i="53" s="1"/>
  <c r="I236" i="54"/>
  <c r="I237" i="54" s="1"/>
  <c r="I239" i="54" s="1"/>
  <c r="I238" i="54"/>
  <c r="J238" i="54" s="1"/>
  <c r="I268" i="52"/>
  <c r="I266" i="52"/>
  <c r="I267" i="52" s="1"/>
  <c r="J267" i="52" s="1"/>
  <c r="I178" i="52"/>
  <c r="I176" i="52"/>
  <c r="I177" i="52" s="1"/>
  <c r="I388" i="54"/>
  <c r="I386" i="54"/>
  <c r="I387" i="54" s="1"/>
  <c r="I176" i="51"/>
  <c r="I177" i="51" s="1"/>
  <c r="I178" i="51"/>
  <c r="I425" i="54"/>
  <c r="I426" i="54" s="1"/>
  <c r="I427" i="54"/>
  <c r="J427" i="54" s="1"/>
  <c r="I202" i="49"/>
  <c r="J202" i="49" s="1"/>
  <c r="I200" i="49"/>
  <c r="I201" i="49" s="1"/>
  <c r="I124" i="52"/>
  <c r="J124" i="52" s="1"/>
  <c r="I122" i="52"/>
  <c r="I123" i="52" s="1"/>
  <c r="I365" i="53"/>
  <c r="I366" i="53" s="1"/>
  <c r="I368" i="53" s="1"/>
  <c r="I367" i="53"/>
  <c r="I351" i="54"/>
  <c r="I352" i="54" s="1"/>
  <c r="I354" i="54" s="1"/>
  <c r="I353" i="54"/>
  <c r="I448" i="54"/>
  <c r="I446" i="54"/>
  <c r="I447" i="54" s="1"/>
  <c r="I449" i="54" s="1"/>
  <c r="I197" i="54"/>
  <c r="I110" i="49"/>
  <c r="I111" i="49" s="1"/>
  <c r="I112" i="49"/>
  <c r="J112" i="49" s="1"/>
  <c r="H421" i="50"/>
  <c r="I460" i="48"/>
  <c r="I461" i="48" s="1"/>
  <c r="I463" i="48" s="1"/>
  <c r="I462" i="48"/>
  <c r="J462" i="48" s="1"/>
  <c r="I242" i="52"/>
  <c r="I243" i="52" s="1"/>
  <c r="I245" i="52" s="1"/>
  <c r="I244" i="52"/>
  <c r="H251" i="48"/>
  <c r="X247" i="48" s="1"/>
  <c r="I152" i="48"/>
  <c r="I153" i="48" s="1"/>
  <c r="I154" i="48"/>
  <c r="J154" i="48" s="1"/>
  <c r="I194" i="53"/>
  <c r="I195" i="53" s="1"/>
  <c r="I196" i="53"/>
  <c r="J196" i="53" s="1"/>
  <c r="I269" i="48"/>
  <c r="I418" i="50"/>
  <c r="I419" i="50" s="1"/>
  <c r="I421" i="50" s="1"/>
  <c r="I420" i="50"/>
  <c r="J420" i="50" s="1"/>
  <c r="I351" i="51"/>
  <c r="I352" i="51" s="1"/>
  <c r="I354" i="51" s="1"/>
  <c r="I353" i="51"/>
  <c r="I386" i="52"/>
  <c r="I387" i="52" s="1"/>
  <c r="I389" i="52" s="1"/>
  <c r="I388" i="52"/>
  <c r="J388" i="52" s="1"/>
  <c r="I98" i="53"/>
  <c r="I99" i="53" s="1"/>
  <c r="I101" i="53" s="1"/>
  <c r="I100" i="53"/>
  <c r="I185" i="50"/>
  <c r="H149" i="49"/>
  <c r="H131" i="48"/>
  <c r="X127" i="48" s="1"/>
  <c r="H137" i="52"/>
  <c r="I164" i="49"/>
  <c r="I165" i="49" s="1"/>
  <c r="I167" i="49" s="1"/>
  <c r="I166" i="49"/>
  <c r="I310" i="50"/>
  <c r="I308" i="50"/>
  <c r="I309" i="50" s="1"/>
  <c r="I176" i="48"/>
  <c r="I177" i="48" s="1"/>
  <c r="I179" i="48" s="1"/>
  <c r="I178" i="48"/>
  <c r="H131" i="52"/>
  <c r="I389" i="48"/>
  <c r="I95" i="54"/>
  <c r="I310" i="48"/>
  <c r="I308" i="48"/>
  <c r="I309" i="48" s="1"/>
  <c r="J309" i="48" s="1"/>
  <c r="H435" i="52"/>
  <c r="I155" i="63"/>
  <c r="I239" i="53"/>
  <c r="I272" i="49"/>
  <c r="I273" i="49" s="1"/>
  <c r="I275" i="49" s="1"/>
  <c r="I274" i="49"/>
  <c r="H155" i="63"/>
  <c r="I379" i="53"/>
  <c r="I380" i="53" s="1"/>
  <c r="I381" i="53"/>
  <c r="I143" i="52"/>
  <c r="I218" i="54"/>
  <c r="I219" i="54" s="1"/>
  <c r="I220" i="54"/>
  <c r="H215" i="52"/>
  <c r="X211" i="52" s="1"/>
  <c r="I358" i="53"/>
  <c r="I359" i="53" s="1"/>
  <c r="I360" i="53"/>
  <c r="J360" i="53" s="1"/>
  <c r="I148" i="52"/>
  <c r="I146" i="52"/>
  <c r="I147" i="52" s="1"/>
  <c r="I124" i="48"/>
  <c r="I122" i="48"/>
  <c r="I123" i="48" s="1"/>
  <c r="I125" i="48" s="1"/>
  <c r="I191" i="48"/>
  <c r="H421" i="49"/>
  <c r="H389" i="48"/>
  <c r="I421" i="52"/>
  <c r="H107" i="53"/>
  <c r="H368" i="54"/>
  <c r="H95" i="48"/>
  <c r="H209" i="52"/>
  <c r="X205" i="52" s="1"/>
  <c r="H382" i="54"/>
  <c r="H354" i="48"/>
  <c r="H113" i="54"/>
  <c r="I344" i="50"/>
  <c r="I345" i="50" s="1"/>
  <c r="I347" i="50" s="1"/>
  <c r="I346" i="50"/>
  <c r="I379" i="54"/>
  <c r="I380" i="54" s="1"/>
  <c r="I382" i="54" s="1"/>
  <c r="I381" i="54"/>
  <c r="I194" i="49"/>
  <c r="I195" i="49" s="1"/>
  <c r="I196" i="49"/>
  <c r="I432" i="52"/>
  <c r="I433" i="52" s="1"/>
  <c r="I434" i="52"/>
  <c r="I173" i="53"/>
  <c r="I344" i="53"/>
  <c r="I345" i="53" s="1"/>
  <c r="I346" i="53"/>
  <c r="I262" i="52"/>
  <c r="J262" i="52" s="1"/>
  <c r="I260" i="52"/>
  <c r="I261" i="52" s="1"/>
  <c r="I263" i="52" s="1"/>
  <c r="H197" i="52"/>
  <c r="H354" i="52"/>
  <c r="I446" i="51"/>
  <c r="I447" i="51" s="1"/>
  <c r="I448" i="51"/>
  <c r="I214" i="48"/>
  <c r="I212" i="48"/>
  <c r="I213" i="48" s="1"/>
  <c r="I110" i="54"/>
  <c r="I111" i="54" s="1"/>
  <c r="I112" i="54"/>
  <c r="I215" i="63"/>
  <c r="I344" i="52"/>
  <c r="I345" i="52" s="1"/>
  <c r="I347" i="52" s="1"/>
  <c r="I346" i="52"/>
  <c r="I281" i="49"/>
  <c r="I134" i="52"/>
  <c r="I135" i="52" s="1"/>
  <c r="I136" i="52"/>
  <c r="I379" i="51"/>
  <c r="I380" i="51" s="1"/>
  <c r="I381" i="51"/>
  <c r="I202" i="53"/>
  <c r="I200" i="53"/>
  <c r="I201" i="53" s="1"/>
  <c r="I218" i="50"/>
  <c r="I219" i="50" s="1"/>
  <c r="I220" i="50"/>
  <c r="J220" i="50" s="1"/>
  <c r="I248" i="52"/>
  <c r="I249" i="52" s="1"/>
  <c r="I250" i="52"/>
  <c r="J250" i="52" s="1"/>
  <c r="I148" i="48"/>
  <c r="Y145" i="48" s="1"/>
  <c r="I146" i="48"/>
  <c r="I147" i="48" s="1"/>
  <c r="I149" i="48" s="1"/>
  <c r="I220" i="51"/>
  <c r="J220" i="51" s="1"/>
  <c r="I218" i="51"/>
  <c r="I219" i="51" s="1"/>
  <c r="H382" i="50"/>
  <c r="H389" i="51"/>
  <c r="I95" i="63"/>
  <c r="I166" i="51"/>
  <c r="J166" i="51" s="1"/>
  <c r="I164" i="51"/>
  <c r="I165" i="51" s="1"/>
  <c r="I191" i="63"/>
  <c r="J280" i="50"/>
  <c r="X423" i="49"/>
  <c r="X451" i="53"/>
  <c r="J88" i="49"/>
  <c r="J367" i="54"/>
  <c r="J88" i="53"/>
  <c r="J100" i="54"/>
  <c r="Y223" i="50"/>
  <c r="X458" i="50"/>
  <c r="X133" i="50"/>
  <c r="X444" i="53"/>
  <c r="J94" i="48"/>
  <c r="Y289" i="49"/>
  <c r="J238" i="48"/>
  <c r="X458" i="52"/>
  <c r="X349" i="48"/>
  <c r="X295" i="51"/>
  <c r="X423" i="53"/>
  <c r="Y187" i="51"/>
  <c r="J148" i="51"/>
  <c r="X349" i="53"/>
  <c r="Y235" i="52"/>
  <c r="Y307" i="53"/>
  <c r="Y271" i="49"/>
  <c r="Y265" i="50"/>
  <c r="Y271" i="48"/>
  <c r="X91" i="53"/>
  <c r="X109" i="53"/>
  <c r="J292" i="51"/>
  <c r="Y97" i="50"/>
  <c r="Y103" i="53"/>
  <c r="Y384" i="50"/>
  <c r="Y451" i="51"/>
  <c r="X377" i="49"/>
  <c r="Y175" i="49"/>
  <c r="X85" i="52"/>
  <c r="J178" i="50"/>
  <c r="X109" i="48"/>
  <c r="J268" i="54"/>
  <c r="J129" i="54"/>
  <c r="J166" i="48"/>
  <c r="J190" i="50"/>
  <c r="J160" i="52"/>
  <c r="X416" i="52"/>
  <c r="X283" i="52"/>
  <c r="X370" i="54"/>
  <c r="J298" i="53"/>
  <c r="X437" i="50"/>
  <c r="X193" i="53"/>
  <c r="Y253" i="49"/>
  <c r="Y295" i="53"/>
  <c r="J136" i="53"/>
  <c r="J166" i="54"/>
  <c r="J201" i="51"/>
  <c r="X363" i="54"/>
  <c r="J267" i="53"/>
  <c r="J269" i="53" s="1"/>
  <c r="X175" i="48"/>
  <c r="X139" i="54"/>
  <c r="X127" i="54"/>
  <c r="J136" i="51"/>
  <c r="J172" i="52"/>
  <c r="J286" i="51"/>
  <c r="X377" i="50"/>
  <c r="J268" i="51"/>
  <c r="X181" i="54"/>
  <c r="X342" i="48"/>
  <c r="J195" i="50"/>
  <c r="J448" i="54"/>
  <c r="X145" i="51"/>
  <c r="X307" i="49"/>
  <c r="X103" i="54"/>
  <c r="X145" i="49"/>
  <c r="X259" i="51"/>
  <c r="X259" i="53"/>
  <c r="X235" i="50"/>
  <c r="X115" i="48"/>
  <c r="J124" i="51"/>
  <c r="X229" i="52"/>
  <c r="J183" i="53"/>
  <c r="X253" i="53"/>
  <c r="X229" i="54"/>
  <c r="X349" i="51"/>
  <c r="J462" i="54"/>
  <c r="X430" i="51"/>
  <c r="X363" i="53"/>
  <c r="X157" i="54"/>
  <c r="J190" i="51"/>
  <c r="Y103" i="51"/>
  <c r="X91" i="52"/>
  <c r="X217" i="53"/>
  <c r="X103" i="52"/>
  <c r="J367" i="48"/>
  <c r="J374" i="54"/>
  <c r="J462" i="49"/>
  <c r="J381" i="51"/>
  <c r="J420" i="52"/>
  <c r="X205" i="50"/>
  <c r="J353" i="51"/>
  <c r="J352" i="51"/>
  <c r="J360" i="54"/>
  <c r="J353" i="54"/>
  <c r="J374" i="52"/>
  <c r="J373" i="52"/>
  <c r="J434" i="53"/>
  <c r="J286" i="50"/>
  <c r="J388" i="48"/>
  <c r="J387" i="48"/>
  <c r="J434" i="50"/>
  <c r="J440" i="51"/>
  <c r="X115" i="50"/>
  <c r="X241" i="53"/>
  <c r="Y301" i="53"/>
  <c r="X121" i="51"/>
  <c r="J106" i="54"/>
  <c r="J166" i="53"/>
  <c r="J346" i="52"/>
  <c r="J462" i="52"/>
  <c r="J360" i="52"/>
  <c r="X307" i="50"/>
  <c r="X265" i="48"/>
  <c r="J346" i="49"/>
  <c r="J374" i="50"/>
  <c r="J420" i="53"/>
  <c r="X307" i="51"/>
  <c r="X109" i="52"/>
  <c r="X145" i="53"/>
  <c r="X229" i="49"/>
  <c r="X241" i="49"/>
  <c r="J388" i="51"/>
  <c r="J426" i="52"/>
  <c r="X423" i="51"/>
  <c r="J346" i="53"/>
  <c r="J454" i="48"/>
  <c r="J455" i="48"/>
  <c r="J367" i="53"/>
  <c r="J427" i="50"/>
  <c r="J441" i="52"/>
  <c r="J420" i="48"/>
  <c r="J352" i="53"/>
  <c r="X151" i="52"/>
  <c r="X247" i="54"/>
  <c r="X289" i="48"/>
  <c r="X139" i="49"/>
  <c r="X163" i="49"/>
  <c r="J346" i="50"/>
  <c r="J441" i="49"/>
  <c r="J360" i="51"/>
  <c r="J374" i="49"/>
  <c r="J381" i="48"/>
  <c r="J353" i="52"/>
  <c r="J448" i="53"/>
  <c r="J112" i="53"/>
  <c r="J195" i="49"/>
  <c r="X169" i="51"/>
  <c r="X151" i="51"/>
  <c r="J226" i="53"/>
  <c r="J244" i="53"/>
  <c r="J141" i="49"/>
  <c r="X157" i="52"/>
  <c r="J262" i="51"/>
  <c r="J261" i="51"/>
  <c r="J214" i="48"/>
  <c r="X289" i="50"/>
  <c r="J208" i="50"/>
  <c r="X295" i="53"/>
  <c r="X259" i="54"/>
  <c r="X217" i="52"/>
  <c r="X163" i="52"/>
  <c r="J256" i="52"/>
  <c r="J231" i="54"/>
  <c r="J148" i="49"/>
  <c r="J310" i="50"/>
  <c r="J309" i="50"/>
  <c r="J184" i="49"/>
  <c r="J124" i="53"/>
  <c r="J160" i="50"/>
  <c r="J226" i="54"/>
  <c r="X199" i="48"/>
  <c r="J147" i="52"/>
  <c r="J148" i="52"/>
  <c r="X271" i="48"/>
  <c r="X277" i="63"/>
  <c r="J202" i="53"/>
  <c r="Y169" i="48"/>
  <c r="J262" i="54"/>
  <c r="J304" i="53"/>
  <c r="J196" i="52"/>
  <c r="J220" i="53"/>
  <c r="X241" i="52"/>
  <c r="X283" i="53"/>
  <c r="J250" i="53"/>
  <c r="X187" i="49"/>
  <c r="J310" i="51"/>
  <c r="X277" i="48"/>
  <c r="J249" i="54"/>
  <c r="J232" i="49"/>
  <c r="X181" i="53"/>
  <c r="X229" i="48"/>
  <c r="X151" i="50"/>
  <c r="X145" i="52"/>
  <c r="J142" i="52"/>
  <c r="J160" i="49"/>
  <c r="J100" i="52"/>
  <c r="J172" i="51"/>
  <c r="J171" i="51"/>
  <c r="J208" i="54"/>
  <c r="J160" i="48"/>
  <c r="J94" i="54"/>
  <c r="J94" i="50"/>
  <c r="J93" i="50"/>
  <c r="J166" i="50"/>
  <c r="X259" i="48"/>
  <c r="X193" i="50"/>
  <c r="X157" i="53"/>
  <c r="J100" i="53"/>
  <c r="X145" i="54"/>
  <c r="X187" i="54"/>
  <c r="X301" i="49"/>
  <c r="J142" i="48"/>
  <c r="J148" i="53"/>
  <c r="J147" i="53"/>
  <c r="J274" i="53"/>
  <c r="J112" i="48"/>
  <c r="J208" i="48"/>
  <c r="J280" i="49"/>
  <c r="X223" i="49"/>
  <c r="X241" i="51"/>
  <c r="X193" i="52"/>
  <c r="X211" i="53"/>
  <c r="X163" i="50"/>
  <c r="X109" i="50"/>
  <c r="J280" i="52"/>
  <c r="X247" i="50"/>
  <c r="J220" i="49"/>
  <c r="X259" i="49"/>
  <c r="J100" i="51"/>
  <c r="X301" i="63"/>
  <c r="J141" i="51"/>
  <c r="J142" i="51"/>
  <c r="J202" i="50"/>
  <c r="Y187" i="50"/>
  <c r="X289" i="52"/>
  <c r="J142" i="50"/>
  <c r="X301" i="53"/>
  <c r="X283" i="54"/>
  <c r="X127" i="52"/>
  <c r="J184" i="54"/>
  <c r="J286" i="54"/>
  <c r="X205" i="53"/>
  <c r="X145" i="63"/>
  <c r="X295" i="63"/>
  <c r="X235" i="63"/>
  <c r="J292" i="63"/>
  <c r="J184" i="63"/>
  <c r="X247" i="63"/>
  <c r="J273" i="63"/>
  <c r="J274" i="63"/>
  <c r="X199" i="63"/>
  <c r="J238" i="63"/>
  <c r="J190" i="63"/>
  <c r="J136" i="63"/>
  <c r="X289" i="63"/>
  <c r="J117" i="63"/>
  <c r="J250" i="63"/>
  <c r="J220" i="63"/>
  <c r="X265" i="63"/>
  <c r="J309" i="63"/>
  <c r="J112" i="63"/>
  <c r="X121" i="63"/>
  <c r="J130" i="63"/>
  <c r="J154" i="63"/>
  <c r="J304" i="63"/>
  <c r="X283" i="63"/>
  <c r="H352" i="63"/>
  <c r="X349" i="63" s="1"/>
  <c r="H345" i="63"/>
  <c r="H347" i="63" s="1"/>
  <c r="I346" i="63"/>
  <c r="J346" i="63" s="1"/>
  <c r="I372" i="63"/>
  <c r="I373" i="63" s="1"/>
  <c r="J373" i="63" s="1"/>
  <c r="I374" i="63"/>
  <c r="G368" i="63"/>
  <c r="I446" i="63"/>
  <c r="I447" i="63" s="1"/>
  <c r="I448" i="63"/>
  <c r="J448" i="63" s="1"/>
  <c r="H447" i="63"/>
  <c r="X444" i="63" s="1"/>
  <c r="H454" i="63"/>
  <c r="H456" i="63" s="1"/>
  <c r="I453" i="63"/>
  <c r="I454" i="63" s="1"/>
  <c r="I455" i="63"/>
  <c r="J455" i="63" s="1"/>
  <c r="Y139" i="63"/>
  <c r="Y97" i="63"/>
  <c r="X444" i="48"/>
  <c r="X363" i="52"/>
  <c r="X384" i="54"/>
  <c r="I344" i="63"/>
  <c r="J344" i="63" s="1"/>
  <c r="J196" i="50"/>
  <c r="J244" i="50"/>
  <c r="J106" i="53"/>
  <c r="I418" i="63"/>
  <c r="J130" i="52"/>
  <c r="X444" i="51"/>
  <c r="J420" i="63"/>
  <c r="I432" i="63"/>
  <c r="J172" i="54"/>
  <c r="J154" i="53"/>
  <c r="I358" i="63"/>
  <c r="X370" i="49"/>
  <c r="J434" i="63"/>
  <c r="H463" i="63"/>
  <c r="X458" i="63"/>
  <c r="J441" i="63"/>
  <c r="I439" i="63"/>
  <c r="I440" i="63" s="1"/>
  <c r="X437" i="48"/>
  <c r="J427" i="63"/>
  <c r="I425" i="63"/>
  <c r="I426" i="63" s="1"/>
  <c r="I460" i="63"/>
  <c r="I461" i="63" s="1"/>
  <c r="J462" i="63"/>
  <c r="X416" i="63"/>
  <c r="H421" i="63"/>
  <c r="G456" i="63"/>
  <c r="W451" i="63"/>
  <c r="H435" i="63"/>
  <c r="X430" i="63"/>
  <c r="J448" i="49"/>
  <c r="J302" i="53"/>
  <c r="I379" i="63"/>
  <c r="J135" i="48"/>
  <c r="J272" i="49"/>
  <c r="J106" i="51"/>
  <c r="J360" i="63"/>
  <c r="J147" i="51"/>
  <c r="J202" i="51"/>
  <c r="J184" i="53"/>
  <c r="J381" i="63"/>
  <c r="X384" i="63"/>
  <c r="H389" i="63"/>
  <c r="G382" i="63"/>
  <c r="W377" i="63"/>
  <c r="J388" i="63"/>
  <c r="I386" i="63"/>
  <c r="G354" i="63"/>
  <c r="W349" i="63"/>
  <c r="X384" i="51"/>
  <c r="X370" i="63"/>
  <c r="H375" i="63"/>
  <c r="H382" i="63"/>
  <c r="X377" i="63"/>
  <c r="J367" i="63"/>
  <c r="I365" i="63"/>
  <c r="I366" i="63" s="1"/>
  <c r="J353" i="63"/>
  <c r="I351" i="63"/>
  <c r="I352" i="63" s="1"/>
  <c r="G375" i="63"/>
  <c r="W370" i="63"/>
  <c r="J118" i="63"/>
  <c r="X115" i="63"/>
  <c r="J256" i="63"/>
  <c r="J310" i="48"/>
  <c r="X187" i="50"/>
  <c r="J124" i="63"/>
  <c r="J142" i="63"/>
  <c r="J100" i="63"/>
  <c r="X223" i="63"/>
  <c r="W121" i="63"/>
  <c r="W91" i="63"/>
  <c r="X91" i="63"/>
  <c r="X193" i="63"/>
  <c r="J148" i="63"/>
  <c r="J94" i="63"/>
  <c r="W187" i="63"/>
  <c r="W223" i="63"/>
  <c r="W127" i="63"/>
  <c r="J106" i="63"/>
  <c r="W289" i="63"/>
  <c r="W109" i="63"/>
  <c r="J166" i="63"/>
  <c r="J214" i="63"/>
  <c r="X307" i="63"/>
  <c r="W181" i="63"/>
  <c r="J296" i="54"/>
  <c r="J196" i="63"/>
  <c r="J160" i="63"/>
  <c r="W235" i="63"/>
  <c r="J226" i="63"/>
  <c r="W307" i="63"/>
  <c r="W115" i="63"/>
  <c r="X169" i="63"/>
  <c r="X271" i="63"/>
  <c r="J178" i="63"/>
  <c r="X307" i="48"/>
  <c r="X265" i="52"/>
  <c r="J86" i="49"/>
  <c r="J260" i="49"/>
  <c r="Y356" i="50"/>
  <c r="X205" i="51"/>
  <c r="J118" i="51"/>
  <c r="J353" i="50"/>
  <c r="X193" i="49"/>
  <c r="J106" i="48"/>
  <c r="J182" i="53"/>
  <c r="J218" i="50"/>
  <c r="X97" i="51"/>
  <c r="J104" i="52"/>
  <c r="J284" i="49"/>
  <c r="J170" i="54"/>
  <c r="X247" i="49"/>
  <c r="J99" i="50"/>
  <c r="X423" i="50"/>
  <c r="J164" i="53"/>
  <c r="X235" i="54"/>
  <c r="X295" i="52"/>
  <c r="J194" i="50"/>
  <c r="X211" i="51"/>
  <c r="J148" i="50"/>
  <c r="J212" i="49"/>
  <c r="J434" i="52"/>
  <c r="X423" i="52"/>
  <c r="W356" i="49"/>
  <c r="W115" i="54"/>
  <c r="X451" i="50"/>
  <c r="X342" i="51"/>
  <c r="J202" i="52"/>
  <c r="X377" i="51"/>
  <c r="J136" i="52"/>
  <c r="W423" i="53"/>
  <c r="W133" i="51"/>
  <c r="J135" i="51"/>
  <c r="J274" i="54"/>
  <c r="J86" i="48"/>
  <c r="J224" i="51"/>
  <c r="W277" i="53"/>
  <c r="W301" i="53"/>
  <c r="J303" i="53"/>
  <c r="X430" i="54"/>
  <c r="J165" i="54"/>
  <c r="W199" i="48"/>
  <c r="W115" i="51"/>
  <c r="W259" i="49"/>
  <c r="J261" i="49"/>
  <c r="W211" i="51"/>
  <c r="W253" i="54"/>
  <c r="J188" i="50"/>
  <c r="J267" i="51"/>
  <c r="W384" i="48"/>
  <c r="J278" i="50"/>
  <c r="W423" i="48"/>
  <c r="W437" i="51"/>
  <c r="W109" i="54"/>
  <c r="J214" i="52"/>
  <c r="J226" i="48"/>
  <c r="W169" i="52"/>
  <c r="J176" i="50"/>
  <c r="J266" i="54"/>
  <c r="J178" i="54"/>
  <c r="W265" i="50"/>
  <c r="J104" i="53"/>
  <c r="X109" i="54"/>
  <c r="X127" i="50"/>
  <c r="X451" i="52"/>
  <c r="X253" i="48"/>
  <c r="J388" i="50"/>
  <c r="J388" i="49"/>
  <c r="X271" i="50"/>
  <c r="J214" i="51"/>
  <c r="W451" i="54"/>
  <c r="W211" i="49"/>
  <c r="J213" i="49"/>
  <c r="W97" i="51"/>
  <c r="X187" i="51"/>
  <c r="X363" i="51"/>
  <c r="W193" i="50"/>
  <c r="W121" i="51"/>
  <c r="J123" i="51"/>
  <c r="W211" i="53"/>
  <c r="J238" i="51"/>
  <c r="W109" i="50"/>
  <c r="X307" i="52"/>
  <c r="J118" i="48"/>
  <c r="J358" i="50"/>
  <c r="W145" i="52"/>
  <c r="X423" i="48"/>
  <c r="W187" i="50"/>
  <c r="J189" i="50"/>
  <c r="W187" i="52"/>
  <c r="W169" i="54"/>
  <c r="J310" i="53"/>
  <c r="Y349" i="50"/>
  <c r="X458" i="48"/>
  <c r="X342" i="50"/>
  <c r="X437" i="51"/>
  <c r="W211" i="54"/>
  <c r="J118" i="52"/>
  <c r="J374" i="53"/>
  <c r="X175" i="50"/>
  <c r="J177" i="50"/>
  <c r="W217" i="50"/>
  <c r="J219" i="50"/>
  <c r="J346" i="51"/>
  <c r="J345" i="51"/>
  <c r="J105" i="53"/>
  <c r="W115" i="50"/>
  <c r="W163" i="51"/>
  <c r="J286" i="52"/>
  <c r="W157" i="53"/>
  <c r="J298" i="49"/>
  <c r="J146" i="50"/>
  <c r="X451" i="54"/>
  <c r="W265" i="53"/>
  <c r="W127" i="48"/>
  <c r="W109" i="53"/>
  <c r="J254" i="49"/>
  <c r="W307" i="53"/>
  <c r="X356" i="49"/>
  <c r="X384" i="50"/>
  <c r="J184" i="50"/>
  <c r="J351" i="50"/>
  <c r="W342" i="48"/>
  <c r="J124" i="50"/>
  <c r="X301" i="48"/>
  <c r="J292" i="54"/>
  <c r="J98" i="50"/>
  <c r="X175" i="52"/>
  <c r="J86" i="53"/>
  <c r="X444" i="49"/>
  <c r="J154" i="54"/>
  <c r="X363" i="50"/>
  <c r="W85" i="51"/>
  <c r="W187" i="49"/>
  <c r="X187" i="52"/>
  <c r="W169" i="53"/>
  <c r="W121" i="50"/>
  <c r="J434" i="49"/>
  <c r="W247" i="49"/>
  <c r="X145" i="50"/>
  <c r="W145" i="50"/>
  <c r="J367" i="50"/>
  <c r="X217" i="48"/>
  <c r="J448" i="51"/>
  <c r="J136" i="49"/>
  <c r="J172" i="48"/>
  <c r="X430" i="49"/>
  <c r="J372" i="52"/>
  <c r="W430" i="54"/>
  <c r="J433" i="54"/>
  <c r="J268" i="48"/>
  <c r="W295" i="52"/>
  <c r="J124" i="48"/>
  <c r="W247" i="48"/>
  <c r="W259" i="50"/>
  <c r="J261" i="50"/>
  <c r="J190" i="48"/>
  <c r="J346" i="54"/>
  <c r="J130" i="53"/>
  <c r="J154" i="51"/>
  <c r="J290" i="48"/>
  <c r="J238" i="49"/>
  <c r="X451" i="48"/>
  <c r="J220" i="48"/>
  <c r="J148" i="48"/>
  <c r="W193" i="49"/>
  <c r="J176" i="49"/>
  <c r="X217" i="51"/>
  <c r="J284" i="48"/>
  <c r="W370" i="48"/>
  <c r="J170" i="48"/>
  <c r="J462" i="50"/>
  <c r="W451" i="48"/>
  <c r="W370" i="52"/>
  <c r="J358" i="48"/>
  <c r="J226" i="49"/>
  <c r="X349" i="49"/>
  <c r="X349" i="54"/>
  <c r="J455" i="53"/>
  <c r="J184" i="51"/>
  <c r="J249" i="49"/>
  <c r="J104" i="51"/>
  <c r="W430" i="50"/>
  <c r="W271" i="49"/>
  <c r="W259" i="54"/>
  <c r="J104" i="50"/>
  <c r="X384" i="48"/>
  <c r="J92" i="49"/>
  <c r="J420" i="51"/>
  <c r="J208" i="51"/>
  <c r="X444" i="50"/>
  <c r="X416" i="48"/>
  <c r="J194" i="54"/>
  <c r="Y370" i="53"/>
  <c r="W151" i="49"/>
  <c r="X356" i="54"/>
  <c r="X416" i="50"/>
  <c r="J232" i="51"/>
  <c r="W295" i="49"/>
  <c r="W259" i="52"/>
  <c r="J98" i="49"/>
  <c r="J290" i="51"/>
  <c r="X241" i="48"/>
  <c r="J388" i="53"/>
  <c r="J292" i="48"/>
  <c r="J130" i="50"/>
  <c r="W175" i="49"/>
  <c r="J177" i="49"/>
  <c r="X277" i="54"/>
  <c r="W349" i="51"/>
  <c r="J353" i="48"/>
  <c r="X121" i="53"/>
  <c r="X356" i="53"/>
  <c r="W363" i="48"/>
  <c r="J260" i="53"/>
  <c r="W199" i="51"/>
  <c r="X370" i="50"/>
  <c r="X283" i="48"/>
  <c r="J285" i="48"/>
  <c r="J130" i="49"/>
  <c r="W295" i="53"/>
  <c r="J297" i="53"/>
  <c r="J88" i="50"/>
  <c r="X295" i="54"/>
  <c r="J297" i="54"/>
  <c r="X363" i="48"/>
  <c r="J226" i="50"/>
  <c r="J455" i="54"/>
  <c r="W163" i="49"/>
  <c r="X370" i="48"/>
  <c r="W430" i="53"/>
  <c r="X370" i="52"/>
  <c r="J266" i="51"/>
  <c r="X163" i="53"/>
  <c r="J165" i="53"/>
  <c r="J381" i="53"/>
  <c r="J267" i="54"/>
  <c r="X430" i="50"/>
  <c r="X416" i="54"/>
  <c r="W97" i="49"/>
  <c r="J99" i="49"/>
  <c r="J346" i="48"/>
  <c r="J249" i="52"/>
  <c r="W444" i="48"/>
  <c r="J290" i="54"/>
  <c r="J178" i="49"/>
  <c r="J292" i="49"/>
  <c r="X277" i="52"/>
  <c r="X259" i="52"/>
  <c r="J238" i="52"/>
  <c r="X211" i="49"/>
  <c r="J147" i="49"/>
  <c r="X370" i="51"/>
  <c r="W139" i="51"/>
  <c r="J310" i="54"/>
  <c r="J420" i="54"/>
  <c r="J236" i="48"/>
  <c r="J152" i="53"/>
  <c r="W127" i="54"/>
  <c r="W384" i="50"/>
  <c r="J218" i="54"/>
  <c r="W229" i="50"/>
  <c r="W121" i="49"/>
  <c r="W301" i="52"/>
  <c r="X169" i="54"/>
  <c r="W241" i="52"/>
  <c r="J88" i="52"/>
  <c r="W458" i="50"/>
  <c r="W253" i="53"/>
  <c r="J178" i="51"/>
  <c r="W211" i="50"/>
  <c r="W363" i="50"/>
  <c r="X265" i="49"/>
  <c r="J122" i="51"/>
  <c r="W145" i="53"/>
  <c r="J304" i="49"/>
  <c r="W181" i="48"/>
  <c r="W205" i="51"/>
  <c r="X458" i="53"/>
  <c r="W199" i="53"/>
  <c r="W265" i="52"/>
  <c r="J432" i="54"/>
  <c r="J381" i="49"/>
  <c r="W133" i="48"/>
  <c r="W259" i="51"/>
  <c r="J308" i="53"/>
  <c r="J381" i="50"/>
  <c r="J164" i="54"/>
  <c r="W356" i="53"/>
  <c r="X109" i="49"/>
  <c r="J441" i="48"/>
  <c r="X241" i="50"/>
  <c r="X271" i="49"/>
  <c r="X277" i="49"/>
  <c r="W109" i="49"/>
  <c r="X103" i="53"/>
  <c r="J455" i="51"/>
  <c r="J134" i="51"/>
  <c r="W444" i="49"/>
  <c r="X175" i="51"/>
  <c r="J177" i="51"/>
  <c r="W139" i="49"/>
  <c r="J374" i="51"/>
  <c r="J226" i="51"/>
  <c r="J262" i="50"/>
  <c r="I107" i="52" l="1"/>
  <c r="I299" i="50"/>
  <c r="I463" i="53"/>
  <c r="I293" i="50"/>
  <c r="J284" i="50"/>
  <c r="I197" i="53"/>
  <c r="I361" i="48"/>
  <c r="I233" i="53"/>
  <c r="Y229" i="53" s="1"/>
  <c r="I173" i="52"/>
  <c r="I89" i="51"/>
  <c r="I143" i="49"/>
  <c r="I449" i="48"/>
  <c r="J432" i="52"/>
  <c r="J290" i="50"/>
  <c r="Y342" i="52"/>
  <c r="J128" i="63"/>
  <c r="J195" i="53"/>
  <c r="I382" i="51"/>
  <c r="I449" i="51"/>
  <c r="I155" i="48"/>
  <c r="Y151" i="48" s="1"/>
  <c r="I299" i="63"/>
  <c r="I442" i="51"/>
  <c r="J351" i="51"/>
  <c r="I137" i="52"/>
  <c r="I119" i="50"/>
  <c r="J251" i="52"/>
  <c r="I251" i="52"/>
  <c r="Y247" i="52" s="1"/>
  <c r="I347" i="53"/>
  <c r="I293" i="53"/>
  <c r="I113" i="50"/>
  <c r="I185" i="52"/>
  <c r="I263" i="50"/>
  <c r="Y259" i="50" s="1"/>
  <c r="J273" i="49"/>
  <c r="J260" i="50"/>
  <c r="I167" i="51"/>
  <c r="Y430" i="52"/>
  <c r="I203" i="63"/>
  <c r="I107" i="54"/>
  <c r="Y103" i="54" s="1"/>
  <c r="I221" i="50"/>
  <c r="I113" i="54"/>
  <c r="I361" i="53"/>
  <c r="I113" i="49"/>
  <c r="Y109" i="49" s="1"/>
  <c r="I191" i="49"/>
  <c r="I375" i="48"/>
  <c r="I257" i="51"/>
  <c r="I463" i="51"/>
  <c r="I209" i="51"/>
  <c r="I281" i="54"/>
  <c r="I203" i="53"/>
  <c r="I215" i="48"/>
  <c r="I435" i="52"/>
  <c r="I311" i="48"/>
  <c r="Y307" i="48" s="1"/>
  <c r="I428" i="54"/>
  <c r="I442" i="53"/>
  <c r="I185" i="54"/>
  <c r="Y181" i="54" s="1"/>
  <c r="I449" i="50"/>
  <c r="I257" i="54"/>
  <c r="Y253" i="54" s="1"/>
  <c r="I107" i="49"/>
  <c r="I428" i="49"/>
  <c r="I125" i="49"/>
  <c r="I435" i="50"/>
  <c r="I209" i="53"/>
  <c r="Y205" i="53" s="1"/>
  <c r="I305" i="49"/>
  <c r="I361" i="52"/>
  <c r="I89" i="50"/>
  <c r="Y85" i="50" s="1"/>
  <c r="I143" i="51"/>
  <c r="I197" i="49"/>
  <c r="I221" i="54"/>
  <c r="Y217" i="54" s="1"/>
  <c r="I179" i="51"/>
  <c r="Y175" i="51" s="1"/>
  <c r="I251" i="54"/>
  <c r="I155" i="52"/>
  <c r="I233" i="50"/>
  <c r="I368" i="48"/>
  <c r="I361" i="49"/>
  <c r="I435" i="51"/>
  <c r="J165" i="51"/>
  <c r="J167" i="51" s="1"/>
  <c r="I389" i="54"/>
  <c r="I305" i="63"/>
  <c r="I227" i="51"/>
  <c r="Y223" i="51" s="1"/>
  <c r="I167" i="50"/>
  <c r="I185" i="48"/>
  <c r="I449" i="53"/>
  <c r="I421" i="53"/>
  <c r="I227" i="53"/>
  <c r="I233" i="51"/>
  <c r="I375" i="49"/>
  <c r="I299" i="51"/>
  <c r="I361" i="50"/>
  <c r="I119" i="51"/>
  <c r="J137" i="48"/>
  <c r="I221" i="51"/>
  <c r="I287" i="52"/>
  <c r="I382" i="53"/>
  <c r="I179" i="52"/>
  <c r="I233" i="48"/>
  <c r="I368" i="52"/>
  <c r="I89" i="54"/>
  <c r="I95" i="49"/>
  <c r="Y91" i="49" s="1"/>
  <c r="I442" i="49"/>
  <c r="I449" i="52"/>
  <c r="I421" i="49"/>
  <c r="I221" i="53"/>
  <c r="I131" i="52"/>
  <c r="I428" i="51"/>
  <c r="I233" i="54"/>
  <c r="Y229" i="54" s="1"/>
  <c r="I435" i="53"/>
  <c r="I375" i="51"/>
  <c r="I287" i="48"/>
  <c r="Y283" i="48" s="1"/>
  <c r="I185" i="53"/>
  <c r="I435" i="49"/>
  <c r="J366" i="53"/>
  <c r="I311" i="50"/>
  <c r="Y307" i="50" s="1"/>
  <c r="I125" i="52"/>
  <c r="I269" i="52"/>
  <c r="I428" i="52"/>
  <c r="I263" i="48"/>
  <c r="I251" i="51"/>
  <c r="Y247" i="51" s="1"/>
  <c r="I281" i="48"/>
  <c r="I456" i="50"/>
  <c r="I456" i="48"/>
  <c r="I137" i="48"/>
  <c r="I354" i="52"/>
  <c r="I191" i="54"/>
  <c r="I456" i="49"/>
  <c r="I197" i="48"/>
  <c r="I107" i="50"/>
  <c r="I215" i="51"/>
  <c r="J248" i="52"/>
  <c r="J237" i="54"/>
  <c r="J239" i="54" s="1"/>
  <c r="I149" i="52"/>
  <c r="I245" i="63"/>
  <c r="I131" i="63"/>
  <c r="I203" i="49"/>
  <c r="Y199" i="49" s="1"/>
  <c r="I287" i="53"/>
  <c r="I233" i="63"/>
  <c r="Y229" i="63" s="1"/>
  <c r="I311" i="54"/>
  <c r="Y307" i="54" s="1"/>
  <c r="I209" i="49"/>
  <c r="I119" i="49"/>
  <c r="I368" i="51"/>
  <c r="I299" i="54"/>
  <c r="Y295" i="54" s="1"/>
  <c r="I227" i="54"/>
  <c r="Y223" i="54" s="1"/>
  <c r="I95" i="51"/>
  <c r="I311" i="63"/>
  <c r="Y307" i="63" s="1"/>
  <c r="I382" i="48"/>
  <c r="J196" i="54"/>
  <c r="J298" i="54"/>
  <c r="J299" i="54" s="1"/>
  <c r="J309" i="53"/>
  <c r="J105" i="52"/>
  <c r="J107" i="52" s="1"/>
  <c r="Y289" i="51"/>
  <c r="J86" i="50"/>
  <c r="J266" i="50"/>
  <c r="J224" i="50"/>
  <c r="Y217" i="50"/>
  <c r="Y193" i="50"/>
  <c r="J290" i="49"/>
  <c r="J104" i="48"/>
  <c r="J171" i="54"/>
  <c r="J173" i="54" s="1"/>
  <c r="J441" i="54"/>
  <c r="Y133" i="51"/>
  <c r="J381" i="52"/>
  <c r="J188" i="51"/>
  <c r="J269" i="51"/>
  <c r="J166" i="52"/>
  <c r="J351" i="53"/>
  <c r="J118" i="53"/>
  <c r="J208" i="49"/>
  <c r="J432" i="48"/>
  <c r="J372" i="53"/>
  <c r="J178" i="48"/>
  <c r="J425" i="52"/>
  <c r="J220" i="54"/>
  <c r="J176" i="51"/>
  <c r="J189" i="51"/>
  <c r="J191" i="51" s="1"/>
  <c r="J140" i="51"/>
  <c r="J236" i="52"/>
  <c r="J236" i="49"/>
  <c r="J202" i="48"/>
  <c r="J128" i="49"/>
  <c r="J304" i="51"/>
  <c r="J137" i="51"/>
  <c r="J221" i="50"/>
  <c r="J381" i="54"/>
  <c r="J128" i="52"/>
  <c r="J256" i="51"/>
  <c r="J158" i="48"/>
  <c r="Y163" i="51"/>
  <c r="Y157" i="49"/>
  <c r="J98" i="53"/>
  <c r="Y163" i="54"/>
  <c r="J365" i="51"/>
  <c r="J267" i="50"/>
  <c r="J269" i="50" s="1"/>
  <c r="J262" i="49"/>
  <c r="J263" i="49" s="1"/>
  <c r="J366" i="51"/>
  <c r="J368" i="51" s="1"/>
  <c r="Y121" i="53"/>
  <c r="J453" i="51"/>
  <c r="J116" i="51"/>
  <c r="J212" i="48"/>
  <c r="J453" i="49"/>
  <c r="J117" i="51"/>
  <c r="J119" i="51" s="1"/>
  <c r="Y235" i="48"/>
  <c r="J296" i="53"/>
  <c r="J250" i="49"/>
  <c r="J251" i="49" s="1"/>
  <c r="Y363" i="51"/>
  <c r="J257" i="54"/>
  <c r="J184" i="48"/>
  <c r="J272" i="48"/>
  <c r="J274" i="49"/>
  <c r="J273" i="48"/>
  <c r="Y181" i="49"/>
  <c r="J441" i="50"/>
  <c r="J262" i="53"/>
  <c r="J250" i="51"/>
  <c r="J387" i="50"/>
  <c r="J389" i="50" s="1"/>
  <c r="J462" i="51"/>
  <c r="J135" i="49"/>
  <c r="J137" i="49" s="1"/>
  <c r="J386" i="50"/>
  <c r="J266" i="53"/>
  <c r="J100" i="49"/>
  <c r="J101" i="49" s="1"/>
  <c r="J254" i="54"/>
  <c r="Y181" i="52"/>
  <c r="Y430" i="48"/>
  <c r="J248" i="63"/>
  <c r="J149" i="53"/>
  <c r="J146" i="48"/>
  <c r="J308" i="48"/>
  <c r="Y363" i="49"/>
  <c r="Y265" i="54"/>
  <c r="J299" i="53"/>
  <c r="Y163" i="53"/>
  <c r="J286" i="49"/>
  <c r="Y307" i="51"/>
  <c r="J242" i="50"/>
  <c r="J95" i="50"/>
  <c r="J243" i="50"/>
  <c r="J245" i="50" s="1"/>
  <c r="Y283" i="51"/>
  <c r="J269" i="54"/>
  <c r="J365" i="48"/>
  <c r="Y181" i="53"/>
  <c r="J256" i="49"/>
  <c r="J272" i="54"/>
  <c r="J194" i="49"/>
  <c r="J224" i="49"/>
  <c r="J167" i="53"/>
  <c r="J123" i="53"/>
  <c r="J125" i="53" s="1"/>
  <c r="J167" i="54"/>
  <c r="J185" i="53"/>
  <c r="J88" i="48"/>
  <c r="J263" i="51"/>
  <c r="Y199" i="51"/>
  <c r="X451" i="63"/>
  <c r="Y370" i="52"/>
  <c r="J365" i="49"/>
  <c r="Y121" i="51"/>
  <c r="Y259" i="54"/>
  <c r="Y301" i="48"/>
  <c r="J218" i="63"/>
  <c r="J200" i="51"/>
  <c r="J453" i="48"/>
  <c r="J230" i="54"/>
  <c r="J178" i="52"/>
  <c r="J125" i="51"/>
  <c r="J98" i="63"/>
  <c r="J266" i="52"/>
  <c r="Y370" i="63"/>
  <c r="J201" i="50"/>
  <c r="J203" i="50" s="1"/>
  <c r="J365" i="53"/>
  <c r="J272" i="63"/>
  <c r="Y437" i="51"/>
  <c r="Y444" i="49"/>
  <c r="Y115" i="63"/>
  <c r="J140" i="48"/>
  <c r="Y187" i="53"/>
  <c r="Y97" i="48"/>
  <c r="J344" i="52"/>
  <c r="J439" i="51"/>
  <c r="Y423" i="48"/>
  <c r="J447" i="63"/>
  <c r="J449" i="63" s="1"/>
  <c r="Y205" i="50"/>
  <c r="Y277" i="54"/>
  <c r="Y363" i="48"/>
  <c r="J427" i="48"/>
  <c r="J441" i="51"/>
  <c r="J442" i="51" s="1"/>
  <c r="J140" i="63"/>
  <c r="J280" i="54"/>
  <c r="Y139" i="50"/>
  <c r="Y145" i="53"/>
  <c r="Y253" i="52"/>
  <c r="Y217" i="52"/>
  <c r="J200" i="50"/>
  <c r="J447" i="49"/>
  <c r="J449" i="49" s="1"/>
  <c r="J373" i="48"/>
  <c r="J375" i="48" s="1"/>
  <c r="J248" i="53"/>
  <c r="Y145" i="49"/>
  <c r="J446" i="49"/>
  <c r="Y199" i="53"/>
  <c r="Y301" i="50"/>
  <c r="Y211" i="48"/>
  <c r="Y91" i="51"/>
  <c r="Y289" i="50"/>
  <c r="J292" i="50"/>
  <c r="J236" i="54"/>
  <c r="J309" i="51"/>
  <c r="J311" i="51" s="1"/>
  <c r="J425" i="50"/>
  <c r="J345" i="49"/>
  <c r="J347" i="49" s="1"/>
  <c r="Y295" i="52"/>
  <c r="J290" i="53"/>
  <c r="Y103" i="49"/>
  <c r="Y423" i="50"/>
  <c r="J304" i="48"/>
  <c r="J209" i="53"/>
  <c r="J140" i="52"/>
  <c r="J456" i="48"/>
  <c r="J248" i="54"/>
  <c r="Y259" i="52"/>
  <c r="Y91" i="54"/>
  <c r="J173" i="51"/>
  <c r="Y271" i="51"/>
  <c r="J305" i="53"/>
  <c r="J344" i="49"/>
  <c r="Y97" i="53"/>
  <c r="Y423" i="52"/>
  <c r="J116" i="63"/>
  <c r="J183" i="54"/>
  <c r="J185" i="54" s="1"/>
  <c r="Y283" i="50"/>
  <c r="J278" i="63"/>
  <c r="J308" i="51"/>
  <c r="J279" i="54"/>
  <c r="J206" i="50"/>
  <c r="J260" i="51"/>
  <c r="J426" i="50"/>
  <c r="J428" i="50" s="1"/>
  <c r="J207" i="50"/>
  <c r="J209" i="50" s="1"/>
  <c r="J146" i="52"/>
  <c r="J278" i="54"/>
  <c r="J354" i="53"/>
  <c r="J372" i="63"/>
  <c r="J194" i="53"/>
  <c r="J303" i="48"/>
  <c r="J454" i="63"/>
  <c r="J456" i="63" s="1"/>
  <c r="J302" i="48"/>
  <c r="Y217" i="49"/>
  <c r="Y157" i="48"/>
  <c r="Y265" i="52"/>
  <c r="J220" i="52"/>
  <c r="Y217" i="53"/>
  <c r="J196" i="49"/>
  <c r="J197" i="49" s="1"/>
  <c r="J224" i="53"/>
  <c r="J146" i="49"/>
  <c r="J149" i="52"/>
  <c r="Y247" i="53"/>
  <c r="J249" i="53"/>
  <c r="J251" i="53" s="1"/>
  <c r="Y145" i="52"/>
  <c r="J98" i="52"/>
  <c r="Y91" i="50"/>
  <c r="Y139" i="52"/>
  <c r="Y247" i="54"/>
  <c r="Y259" i="51"/>
  <c r="J201" i="53"/>
  <c r="J203" i="53" s="1"/>
  <c r="Y199" i="50"/>
  <c r="Y235" i="54"/>
  <c r="J219" i="52"/>
  <c r="Y223" i="53"/>
  <c r="J92" i="54"/>
  <c r="J225" i="53"/>
  <c r="J227" i="53" s="1"/>
  <c r="J182" i="54"/>
  <c r="Y139" i="51"/>
  <c r="Y205" i="48"/>
  <c r="Y289" i="53"/>
  <c r="J146" i="53"/>
  <c r="Y193" i="53"/>
  <c r="J149" i="49"/>
  <c r="Y193" i="49"/>
  <c r="J254" i="52"/>
  <c r="J140" i="49"/>
  <c r="J122" i="53"/>
  <c r="J218" i="53"/>
  <c r="J311" i="50"/>
  <c r="Y187" i="63"/>
  <c r="J219" i="63"/>
  <c r="J221" i="63" s="1"/>
  <c r="Y139" i="48"/>
  <c r="J141" i="48"/>
  <c r="J143" i="48" s="1"/>
  <c r="Y157" i="50"/>
  <c r="J218" i="52"/>
  <c r="Y271" i="53"/>
  <c r="J88" i="51"/>
  <c r="J200" i="53"/>
  <c r="J260" i="52"/>
  <c r="Y169" i="51"/>
  <c r="Y139" i="49"/>
  <c r="J197" i="53"/>
  <c r="J152" i="63"/>
  <c r="J188" i="63"/>
  <c r="J189" i="63"/>
  <c r="J191" i="63" s="1"/>
  <c r="J308" i="63"/>
  <c r="J274" i="48"/>
  <c r="Y356" i="48"/>
  <c r="J249" i="63"/>
  <c r="J251" i="63" s="1"/>
  <c r="X187" i="63"/>
  <c r="J111" i="63"/>
  <c r="J113" i="63" s="1"/>
  <c r="J183" i="63"/>
  <c r="J185" i="63" s="1"/>
  <c r="J134" i="63"/>
  <c r="Y235" i="63"/>
  <c r="X217" i="63"/>
  <c r="J302" i="63"/>
  <c r="J261" i="63"/>
  <c r="J263" i="63" s="1"/>
  <c r="Y127" i="63"/>
  <c r="Y253" i="63"/>
  <c r="J200" i="63"/>
  <c r="Y175" i="63"/>
  <c r="Y289" i="63"/>
  <c r="I345" i="63"/>
  <c r="I347" i="63" s="1"/>
  <c r="H354" i="63"/>
  <c r="I387" i="63"/>
  <c r="J387" i="63" s="1"/>
  <c r="J389" i="63" s="1"/>
  <c r="I359" i="63"/>
  <c r="Y356" i="63" s="1"/>
  <c r="X342" i="63"/>
  <c r="I380" i="63"/>
  <c r="I382" i="63" s="1"/>
  <c r="J453" i="63"/>
  <c r="H449" i="63"/>
  <c r="J446" i="63"/>
  <c r="I433" i="63"/>
  <c r="Y430" i="63" s="1"/>
  <c r="I419" i="63"/>
  <c r="J419" i="63" s="1"/>
  <c r="J421" i="63" s="1"/>
  <c r="J104" i="63"/>
  <c r="J290" i="63"/>
  <c r="Y217" i="63"/>
  <c r="J260" i="63"/>
  <c r="I456" i="63"/>
  <c r="J455" i="49"/>
  <c r="Y451" i="49"/>
  <c r="Y451" i="63"/>
  <c r="Y451" i="48"/>
  <c r="J418" i="63"/>
  <c r="Y349" i="53"/>
  <c r="J358" i="52"/>
  <c r="I375" i="63"/>
  <c r="Y384" i="48"/>
  <c r="J374" i="63"/>
  <c r="J375" i="63" s="1"/>
  <c r="Y363" i="53"/>
  <c r="J379" i="63"/>
  <c r="Y151" i="53"/>
  <c r="Y97" i="49"/>
  <c r="J230" i="48"/>
  <c r="Y133" i="48"/>
  <c r="J197" i="50"/>
  <c r="J107" i="53"/>
  <c r="J232" i="54"/>
  <c r="J233" i="54" s="1"/>
  <c r="J105" i="54"/>
  <c r="J107" i="54" s="1"/>
  <c r="J261" i="52"/>
  <c r="J263" i="52" s="1"/>
  <c r="J104" i="54"/>
  <c r="J92" i="50"/>
  <c r="Y283" i="49"/>
  <c r="J182" i="63"/>
  <c r="J134" i="48"/>
  <c r="J176" i="63"/>
  <c r="Y265" i="53"/>
  <c r="Y430" i="54"/>
  <c r="J249" i="51"/>
  <c r="J206" i="53"/>
  <c r="Y259" i="49"/>
  <c r="J358" i="63"/>
  <c r="J236" i="63"/>
  <c r="J110" i="63"/>
  <c r="J236" i="53"/>
  <c r="J119" i="63"/>
  <c r="J203" i="51"/>
  <c r="J182" i="50"/>
  <c r="J143" i="51"/>
  <c r="J354" i="51"/>
  <c r="J360" i="48"/>
  <c r="Y349" i="51"/>
  <c r="J460" i="51"/>
  <c r="Y458" i="51"/>
  <c r="J426" i="48"/>
  <c r="J432" i="63"/>
  <c r="I449" i="63"/>
  <c r="Y444" i="63"/>
  <c r="J368" i="53"/>
  <c r="J344" i="53"/>
  <c r="J308" i="50"/>
  <c r="J311" i="48"/>
  <c r="J310" i="63"/>
  <c r="J311" i="63" s="1"/>
  <c r="Y103" i="52"/>
  <c r="J212" i="63"/>
  <c r="Y247" i="63"/>
  <c r="J170" i="63"/>
  <c r="Y151" i="63"/>
  <c r="Y271" i="63"/>
  <c r="J111" i="49"/>
  <c r="J113" i="49" s="1"/>
  <c r="J251" i="54"/>
  <c r="J143" i="49"/>
  <c r="J110" i="49"/>
  <c r="J152" i="48"/>
  <c r="J153" i="48"/>
  <c r="J155" i="48" s="1"/>
  <c r="J254" i="63"/>
  <c r="J360" i="50"/>
  <c r="J358" i="49"/>
  <c r="J439" i="63"/>
  <c r="H442" i="63"/>
  <c r="X437" i="63"/>
  <c r="J440" i="63"/>
  <c r="J442" i="63" s="1"/>
  <c r="J425" i="63"/>
  <c r="J460" i="63"/>
  <c r="H428" i="63"/>
  <c r="X423" i="63"/>
  <c r="J426" i="63"/>
  <c r="J428" i="63" s="1"/>
  <c r="Y423" i="63"/>
  <c r="I428" i="63"/>
  <c r="Y437" i="63"/>
  <c r="I442" i="63"/>
  <c r="J275" i="63"/>
  <c r="J379" i="52"/>
  <c r="Y145" i="51"/>
  <c r="J179" i="50"/>
  <c r="J149" i="51"/>
  <c r="J146" i="51"/>
  <c r="J365" i="63"/>
  <c r="J375" i="52"/>
  <c r="J170" i="51"/>
  <c r="J386" i="63"/>
  <c r="J344" i="54"/>
  <c r="J302" i="51"/>
  <c r="J285" i="49"/>
  <c r="J92" i="52"/>
  <c r="J206" i="48"/>
  <c r="Y91" i="48"/>
  <c r="J213" i="63"/>
  <c r="J215" i="63" s="1"/>
  <c r="X363" i="63"/>
  <c r="H368" i="63"/>
  <c r="J366" i="63"/>
  <c r="J368" i="63" s="1"/>
  <c r="J368" i="48"/>
  <c r="J351" i="63"/>
  <c r="I368" i="63"/>
  <c r="Y363" i="63"/>
  <c r="J386" i="53"/>
  <c r="Y342" i="49"/>
  <c r="H361" i="63"/>
  <c r="X356" i="63"/>
  <c r="Y157" i="63"/>
  <c r="Y211" i="63"/>
  <c r="Y163" i="63"/>
  <c r="J134" i="49"/>
  <c r="J206" i="63"/>
  <c r="J147" i="50"/>
  <c r="J149" i="50" s="1"/>
  <c r="J268" i="52"/>
  <c r="J269" i="52" s="1"/>
  <c r="J200" i="49"/>
  <c r="Y133" i="49"/>
  <c r="J191" i="50"/>
  <c r="J208" i="63"/>
  <c r="J194" i="63"/>
  <c r="Y169" i="63"/>
  <c r="J171" i="63"/>
  <c r="Y277" i="63"/>
  <c r="J279" i="63"/>
  <c r="J281" i="63" s="1"/>
  <c r="X205" i="63"/>
  <c r="J207" i="63"/>
  <c r="J122" i="63"/>
  <c r="X97" i="63"/>
  <c r="J99" i="63"/>
  <c r="J101" i="63" s="1"/>
  <c r="J224" i="63"/>
  <c r="J230" i="63"/>
  <c r="X253" i="63"/>
  <c r="J87" i="63"/>
  <c r="J86" i="63"/>
  <c r="J296" i="63"/>
  <c r="X151" i="63"/>
  <c r="J153" i="63"/>
  <c r="J155" i="63" s="1"/>
  <c r="J88" i="63"/>
  <c r="Y301" i="63"/>
  <c r="J303" i="63"/>
  <c r="J305" i="63" s="1"/>
  <c r="J230" i="53"/>
  <c r="J152" i="51"/>
  <c r="J164" i="51"/>
  <c r="X211" i="63"/>
  <c r="Y133" i="63"/>
  <c r="J135" i="63"/>
  <c r="J137" i="63" s="1"/>
  <c r="X229" i="63"/>
  <c r="J231" i="63"/>
  <c r="J233" i="63" s="1"/>
  <c r="J146" i="63"/>
  <c r="J298" i="63"/>
  <c r="J172" i="63"/>
  <c r="X139" i="63"/>
  <c r="J141" i="63"/>
  <c r="J143" i="63" s="1"/>
  <c r="Y199" i="63"/>
  <c r="J201" i="63"/>
  <c r="J203" i="63" s="1"/>
  <c r="J158" i="63"/>
  <c r="J92" i="63"/>
  <c r="J242" i="63"/>
  <c r="J297" i="52"/>
  <c r="J284" i="63"/>
  <c r="J164" i="63"/>
  <c r="X157" i="63"/>
  <c r="J159" i="63"/>
  <c r="J161" i="63" s="1"/>
  <c r="J266" i="63"/>
  <c r="X103" i="63"/>
  <c r="J105" i="63"/>
  <c r="J107" i="63" s="1"/>
  <c r="J244" i="63"/>
  <c r="J100" i="50"/>
  <c r="J101" i="50" s="1"/>
  <c r="J287" i="48"/>
  <c r="J248" i="51"/>
  <c r="J286" i="63"/>
  <c r="X163" i="63"/>
  <c r="J165" i="63"/>
  <c r="J167" i="63" s="1"/>
  <c r="X259" i="63"/>
  <c r="Y205" i="63"/>
  <c r="J268" i="63"/>
  <c r="J122" i="54"/>
  <c r="J296" i="50"/>
  <c r="Y85" i="54"/>
  <c r="J218" i="51"/>
  <c r="J425" i="48"/>
  <c r="Y115" i="51"/>
  <c r="Y253" i="50"/>
  <c r="J379" i="48"/>
  <c r="J418" i="51"/>
  <c r="J296" i="52"/>
  <c r="Y115" i="48"/>
  <c r="J351" i="52"/>
  <c r="J128" i="53"/>
  <c r="Y295" i="48"/>
  <c r="J200" i="52"/>
  <c r="J98" i="54"/>
  <c r="J179" i="51"/>
  <c r="Y205" i="49"/>
  <c r="J439" i="54"/>
  <c r="Y85" i="49"/>
  <c r="J87" i="49"/>
  <c r="J89" i="49" s="1"/>
  <c r="J128" i="54"/>
  <c r="Y181" i="51"/>
  <c r="J446" i="54"/>
  <c r="Y175" i="54"/>
  <c r="Y356" i="52"/>
  <c r="J92" i="51"/>
  <c r="Y121" i="54"/>
  <c r="Y235" i="51"/>
  <c r="J86" i="54"/>
  <c r="Y223" i="48"/>
  <c r="J140" i="53"/>
  <c r="Y115" i="52"/>
  <c r="Y91" i="52"/>
  <c r="J386" i="48"/>
  <c r="J214" i="49"/>
  <c r="J215" i="49" s="1"/>
  <c r="J379" i="54"/>
  <c r="J254" i="50"/>
  <c r="J158" i="49"/>
  <c r="Y289" i="54"/>
  <c r="Y301" i="51"/>
  <c r="J296" i="48"/>
  <c r="Y127" i="53"/>
  <c r="J134" i="53"/>
  <c r="J446" i="52"/>
  <c r="J344" i="50"/>
  <c r="J389" i="48"/>
  <c r="Y175" i="50"/>
  <c r="J344" i="51"/>
  <c r="J428" i="52"/>
  <c r="J236" i="51"/>
  <c r="J248" i="49"/>
  <c r="J93" i="52"/>
  <c r="J272" i="52"/>
  <c r="J179" i="49"/>
  <c r="J379" i="53"/>
  <c r="J435" i="54"/>
  <c r="J218" i="49"/>
  <c r="Y199" i="52"/>
  <c r="J372" i="48"/>
  <c r="Y211" i="52"/>
  <c r="J160" i="54"/>
  <c r="X289" i="49"/>
  <c r="J291" i="49"/>
  <c r="J293" i="49" s="1"/>
  <c r="J152" i="52"/>
  <c r="X235" i="48"/>
  <c r="J237" i="48"/>
  <c r="J239" i="48" s="1"/>
  <c r="X103" i="48"/>
  <c r="J105" i="48"/>
  <c r="J107" i="48" s="1"/>
  <c r="J372" i="49"/>
  <c r="X307" i="54"/>
  <c r="J309" i="54"/>
  <c r="J311" i="54" s="1"/>
  <c r="J260" i="54"/>
  <c r="X416" i="53"/>
  <c r="J419" i="53"/>
  <c r="J421" i="53" s="1"/>
  <c r="J439" i="49"/>
  <c r="J254" i="53"/>
  <c r="J292" i="52"/>
  <c r="J218" i="48"/>
  <c r="Y356" i="51"/>
  <c r="J116" i="52"/>
  <c r="X437" i="49"/>
  <c r="J440" i="49"/>
  <c r="J442" i="49" s="1"/>
  <c r="J116" i="49"/>
  <c r="J372" i="51"/>
  <c r="X271" i="52"/>
  <c r="J273" i="52"/>
  <c r="J208" i="52"/>
  <c r="J439" i="48"/>
  <c r="J242" i="51"/>
  <c r="J93" i="54"/>
  <c r="J95" i="54" s="1"/>
  <c r="J308" i="52"/>
  <c r="J116" i="53"/>
  <c r="X235" i="53"/>
  <c r="J237" i="53"/>
  <c r="J224" i="52"/>
  <c r="Y139" i="53"/>
  <c r="J387" i="52"/>
  <c r="J389" i="52" s="1"/>
  <c r="J172" i="53"/>
  <c r="J256" i="53"/>
  <c r="J212" i="54"/>
  <c r="J432" i="53"/>
  <c r="J344" i="48"/>
  <c r="Y377" i="53"/>
  <c r="X356" i="52"/>
  <c r="J359" i="52"/>
  <c r="J361" i="52" s="1"/>
  <c r="X384" i="52"/>
  <c r="X289" i="53"/>
  <c r="J291" i="53"/>
  <c r="J293" i="53" s="1"/>
  <c r="J136" i="50"/>
  <c r="J446" i="48"/>
  <c r="X139" i="53"/>
  <c r="J141" i="53"/>
  <c r="Y271" i="52"/>
  <c r="J298" i="48"/>
  <c r="X253" i="50"/>
  <c r="J255" i="50"/>
  <c r="J230" i="50"/>
  <c r="J304" i="50"/>
  <c r="J242" i="52"/>
  <c r="J130" i="51"/>
  <c r="J164" i="50"/>
  <c r="X295" i="48"/>
  <c r="J297" i="48"/>
  <c r="X187" i="53"/>
  <c r="J189" i="53"/>
  <c r="J116" i="50"/>
  <c r="J94" i="52"/>
  <c r="J302" i="52"/>
  <c r="J266" i="49"/>
  <c r="J311" i="53"/>
  <c r="J460" i="49"/>
  <c r="Y377" i="54"/>
  <c r="Y342" i="51"/>
  <c r="X217" i="49"/>
  <c r="J219" i="49"/>
  <c r="J221" i="49" s="1"/>
  <c r="X356" i="51"/>
  <c r="J359" i="51"/>
  <c r="J361" i="51" s="1"/>
  <c r="X444" i="52"/>
  <c r="J447" i="52"/>
  <c r="J449" i="52" s="1"/>
  <c r="X115" i="52"/>
  <c r="J117" i="52"/>
  <c r="J119" i="52" s="1"/>
  <c r="Y356" i="49"/>
  <c r="J272" i="53"/>
  <c r="J439" i="53"/>
  <c r="J98" i="48"/>
  <c r="X181" i="52"/>
  <c r="J183" i="52"/>
  <c r="J185" i="52" s="1"/>
  <c r="X199" i="52"/>
  <c r="J201" i="52"/>
  <c r="J203" i="52" s="1"/>
  <c r="J372" i="54"/>
  <c r="Y85" i="48"/>
  <c r="J87" i="48"/>
  <c r="X416" i="49"/>
  <c r="J419" i="49"/>
  <c r="J421" i="49" s="1"/>
  <c r="J152" i="50"/>
  <c r="Y193" i="54"/>
  <c r="J195" i="54"/>
  <c r="J197" i="54" s="1"/>
  <c r="Y377" i="51"/>
  <c r="J242" i="48"/>
  <c r="X384" i="53"/>
  <c r="J387" i="53"/>
  <c r="J389" i="53" s="1"/>
  <c r="J453" i="52"/>
  <c r="Y384" i="54"/>
  <c r="J386" i="54"/>
  <c r="Y416" i="53"/>
  <c r="X181" i="49"/>
  <c r="J183" i="49"/>
  <c r="J185" i="49" s="1"/>
  <c r="X205" i="48"/>
  <c r="J207" i="48"/>
  <c r="J209" i="48" s="1"/>
  <c r="J358" i="51"/>
  <c r="J418" i="49"/>
  <c r="J117" i="48"/>
  <c r="J119" i="48" s="1"/>
  <c r="X181" i="50"/>
  <c r="J183" i="50"/>
  <c r="J185" i="50" s="1"/>
  <c r="J244" i="51"/>
  <c r="J188" i="49"/>
  <c r="J310" i="52"/>
  <c r="X115" i="53"/>
  <c r="J117" i="53"/>
  <c r="J98" i="51"/>
  <c r="J214" i="54"/>
  <c r="X451" i="49"/>
  <c r="J454" i="49"/>
  <c r="J159" i="48"/>
  <c r="J161" i="48" s="1"/>
  <c r="J134" i="50"/>
  <c r="J302" i="50"/>
  <c r="Y416" i="51"/>
  <c r="J261" i="54"/>
  <c r="J263" i="54" s="1"/>
  <c r="J460" i="50"/>
  <c r="J213" i="48"/>
  <c r="J215" i="48" s="1"/>
  <c r="J188" i="54"/>
  <c r="J232" i="50"/>
  <c r="Y289" i="48"/>
  <c r="J291" i="48"/>
  <c r="J293" i="48" s="1"/>
  <c r="X247" i="51"/>
  <c r="J206" i="54"/>
  <c r="J128" i="51"/>
  <c r="J418" i="52"/>
  <c r="J446" i="51"/>
  <c r="J212" i="52"/>
  <c r="J92" i="53"/>
  <c r="J213" i="52"/>
  <c r="J215" i="52" s="1"/>
  <c r="J219" i="53"/>
  <c r="J221" i="53" s="1"/>
  <c r="J242" i="54"/>
  <c r="J176" i="52"/>
  <c r="X199" i="49"/>
  <c r="J201" i="49"/>
  <c r="J203" i="49" s="1"/>
  <c r="J304" i="52"/>
  <c r="J268" i="49"/>
  <c r="Y181" i="50"/>
  <c r="X458" i="49"/>
  <c r="J461" i="49"/>
  <c r="J463" i="49" s="1"/>
  <c r="J284" i="52"/>
  <c r="J298" i="52"/>
  <c r="J439" i="52"/>
  <c r="X271" i="53"/>
  <c r="J273" i="53"/>
  <c r="J275" i="53" s="1"/>
  <c r="X437" i="53"/>
  <c r="J440" i="53"/>
  <c r="J442" i="53" s="1"/>
  <c r="J116" i="48"/>
  <c r="J365" i="54"/>
  <c r="X97" i="48"/>
  <c r="J99" i="48"/>
  <c r="X370" i="53"/>
  <c r="J373" i="53"/>
  <c r="J375" i="53" s="1"/>
  <c r="J224" i="48"/>
  <c r="J194" i="48"/>
  <c r="J386" i="51"/>
  <c r="J460" i="52"/>
  <c r="J274" i="51"/>
  <c r="J176" i="48"/>
  <c r="Y437" i="54"/>
  <c r="J359" i="49"/>
  <c r="J361" i="49" s="1"/>
  <c r="J112" i="54"/>
  <c r="X377" i="52"/>
  <c r="J380" i="52"/>
  <c r="X229" i="53"/>
  <c r="J231" i="53"/>
  <c r="J233" i="53" s="1"/>
  <c r="X283" i="50"/>
  <c r="J285" i="50"/>
  <c r="J287" i="50" s="1"/>
  <c r="J453" i="54"/>
  <c r="Y423" i="54"/>
  <c r="J164" i="49"/>
  <c r="J232" i="52"/>
  <c r="J278" i="49"/>
  <c r="Y259" i="53"/>
  <c r="J261" i="53"/>
  <c r="J158" i="52"/>
  <c r="Y416" i="49"/>
  <c r="J296" i="51"/>
  <c r="J244" i="52"/>
  <c r="Y127" i="52"/>
  <c r="J129" i="52"/>
  <c r="J131" i="52" s="1"/>
  <c r="J230" i="49"/>
  <c r="J425" i="53"/>
  <c r="J182" i="52"/>
  <c r="J142" i="54"/>
  <c r="X235" i="52"/>
  <c r="J237" i="52"/>
  <c r="J239" i="52" s="1"/>
  <c r="J250" i="50"/>
  <c r="J379" i="49"/>
  <c r="X217" i="54"/>
  <c r="J219" i="54"/>
  <c r="J221" i="54" s="1"/>
  <c r="J418" i="54"/>
  <c r="X451" i="51"/>
  <c r="J454" i="51"/>
  <c r="J456" i="51" s="1"/>
  <c r="J110" i="52"/>
  <c r="J439" i="50"/>
  <c r="J194" i="51"/>
  <c r="Y437" i="53"/>
  <c r="X416" i="51"/>
  <c r="J419" i="51"/>
  <c r="J421" i="51" s="1"/>
  <c r="J425" i="49"/>
  <c r="Y97" i="52"/>
  <c r="J99" i="52"/>
  <c r="J101" i="52" s="1"/>
  <c r="X363" i="49"/>
  <c r="J366" i="49"/>
  <c r="J368" i="49" s="1"/>
  <c r="X289" i="51"/>
  <c r="J291" i="51"/>
  <c r="J293" i="51" s="1"/>
  <c r="J122" i="52"/>
  <c r="X301" i="50"/>
  <c r="J303" i="50"/>
  <c r="X103" i="51"/>
  <c r="J105" i="51"/>
  <c r="J107" i="51" s="1"/>
  <c r="J278" i="52"/>
  <c r="J453" i="53"/>
  <c r="J154" i="49"/>
  <c r="X235" i="51"/>
  <c r="J237" i="51"/>
  <c r="J239" i="51" s="1"/>
  <c r="J358" i="53"/>
  <c r="Y151" i="51"/>
  <c r="J153" i="51"/>
  <c r="J155" i="51" s="1"/>
  <c r="Y342" i="54"/>
  <c r="J111" i="54"/>
  <c r="J110" i="54"/>
  <c r="J94" i="53"/>
  <c r="J164" i="48"/>
  <c r="J432" i="49"/>
  <c r="J244" i="54"/>
  <c r="J224" i="54"/>
  <c r="J170" i="50"/>
  <c r="J255" i="52"/>
  <c r="J257" i="52" s="1"/>
  <c r="X437" i="52"/>
  <c r="J440" i="52"/>
  <c r="J442" i="52" s="1"/>
  <c r="J140" i="50"/>
  <c r="Y342" i="53"/>
  <c r="Y384" i="49"/>
  <c r="J351" i="49"/>
  <c r="J262" i="48"/>
  <c r="J380" i="51"/>
  <c r="J382" i="51" s="1"/>
  <c r="X223" i="48"/>
  <c r="J225" i="48"/>
  <c r="J227" i="48" s="1"/>
  <c r="J386" i="49"/>
  <c r="X205" i="49"/>
  <c r="J207" i="49"/>
  <c r="J141" i="52"/>
  <c r="J143" i="52" s="1"/>
  <c r="Y437" i="49"/>
  <c r="J290" i="52"/>
  <c r="X437" i="54"/>
  <c r="J440" i="54"/>
  <c r="J442" i="54" s="1"/>
  <c r="X103" i="49"/>
  <c r="J105" i="49"/>
  <c r="J107" i="49" s="1"/>
  <c r="X181" i="51"/>
  <c r="J183" i="51"/>
  <c r="J185" i="51" s="1"/>
  <c r="J254" i="51"/>
  <c r="X458" i="54"/>
  <c r="J461" i="54"/>
  <c r="J463" i="54" s="1"/>
  <c r="Y115" i="53"/>
  <c r="J154" i="52"/>
  <c r="Y416" i="54"/>
  <c r="X377" i="53"/>
  <c r="J380" i="53"/>
  <c r="J382" i="53" s="1"/>
  <c r="Y235" i="53"/>
  <c r="J134" i="54"/>
  <c r="J188" i="53"/>
  <c r="Y103" i="50"/>
  <c r="Y437" i="52"/>
  <c r="Y133" i="52"/>
  <c r="X271" i="54"/>
  <c r="J273" i="54"/>
  <c r="J275" i="54" s="1"/>
  <c r="J351" i="54"/>
  <c r="J248" i="50"/>
  <c r="J302" i="49"/>
  <c r="J272" i="51"/>
  <c r="J178" i="53"/>
  <c r="J112" i="52"/>
  <c r="J284" i="53"/>
  <c r="J164" i="52"/>
  <c r="J106" i="50"/>
  <c r="J214" i="50"/>
  <c r="X127" i="53"/>
  <c r="J129" i="53"/>
  <c r="J131" i="53" s="1"/>
  <c r="X91" i="51"/>
  <c r="J93" i="51"/>
  <c r="J95" i="51" s="1"/>
  <c r="J128" i="50"/>
  <c r="J146" i="54"/>
  <c r="J230" i="51"/>
  <c r="Y342" i="50"/>
  <c r="X121" i="52"/>
  <c r="J123" i="52"/>
  <c r="J125" i="52" s="1"/>
  <c r="J200" i="48"/>
  <c r="J212" i="53"/>
  <c r="J152" i="49"/>
  <c r="X85" i="50"/>
  <c r="J87" i="50"/>
  <c r="J89" i="50" s="1"/>
  <c r="J110" i="51"/>
  <c r="Y127" i="49"/>
  <c r="J129" i="49"/>
  <c r="J131" i="49" s="1"/>
  <c r="J242" i="53"/>
  <c r="J372" i="50"/>
  <c r="Y458" i="49"/>
  <c r="J188" i="48"/>
  <c r="X444" i="54"/>
  <c r="J447" i="54"/>
  <c r="J449" i="54" s="1"/>
  <c r="J194" i="52"/>
  <c r="J266" i="48"/>
  <c r="J418" i="48"/>
  <c r="Y377" i="48"/>
  <c r="J432" i="50"/>
  <c r="J158" i="50"/>
  <c r="J460" i="53"/>
  <c r="J446" i="50"/>
  <c r="Y169" i="50"/>
  <c r="X223" i="54"/>
  <c r="J225" i="54"/>
  <c r="J227" i="54" s="1"/>
  <c r="Y127" i="54"/>
  <c r="J158" i="53"/>
  <c r="X253" i="49"/>
  <c r="J255" i="49"/>
  <c r="X169" i="50"/>
  <c r="J171" i="50"/>
  <c r="J130" i="54"/>
  <c r="J131" i="54" s="1"/>
  <c r="J92" i="48"/>
  <c r="J418" i="50"/>
  <c r="J254" i="48"/>
  <c r="J244" i="49"/>
  <c r="J110" i="48"/>
  <c r="Y223" i="49"/>
  <c r="J225" i="49"/>
  <c r="J227" i="49" s="1"/>
  <c r="J122" i="48"/>
  <c r="J110" i="53"/>
  <c r="X139" i="50"/>
  <c r="J141" i="50"/>
  <c r="J143" i="50" s="1"/>
  <c r="J260" i="48"/>
  <c r="J172" i="49"/>
  <c r="J112" i="50"/>
  <c r="J172" i="50"/>
  <c r="J453" i="50"/>
  <c r="X384" i="49"/>
  <c r="J387" i="49"/>
  <c r="J389" i="49" s="1"/>
  <c r="J345" i="50"/>
  <c r="J347" i="50" s="1"/>
  <c r="X151" i="53"/>
  <c r="J153" i="53"/>
  <c r="J155" i="53" s="1"/>
  <c r="X301" i="51"/>
  <c r="J303" i="51"/>
  <c r="J388" i="54"/>
  <c r="J238" i="50"/>
  <c r="X295" i="50"/>
  <c r="J297" i="50"/>
  <c r="J299" i="50" s="1"/>
  <c r="J432" i="51"/>
  <c r="J365" i="52"/>
  <c r="J212" i="51"/>
  <c r="J226" i="52"/>
  <c r="X342" i="54"/>
  <c r="J345" i="54"/>
  <c r="J347" i="54" s="1"/>
  <c r="Y235" i="49"/>
  <c r="J237" i="49"/>
  <c r="J239" i="49" s="1"/>
  <c r="X271" i="51"/>
  <c r="J273" i="51"/>
  <c r="J176" i="53"/>
  <c r="J188" i="52"/>
  <c r="J286" i="53"/>
  <c r="J250" i="48"/>
  <c r="J212" i="50"/>
  <c r="J351" i="48"/>
  <c r="J148" i="54"/>
  <c r="Y384" i="53"/>
  <c r="J130" i="48"/>
  <c r="J278" i="51"/>
  <c r="J214" i="53"/>
  <c r="X223" i="50"/>
  <c r="J225" i="50"/>
  <c r="J227" i="50" s="1"/>
  <c r="J112" i="51"/>
  <c r="X169" i="48"/>
  <c r="J171" i="48"/>
  <c r="J173" i="48" s="1"/>
  <c r="J274" i="50"/>
  <c r="X342" i="52"/>
  <c r="J345" i="52"/>
  <c r="J347" i="52" s="1"/>
  <c r="J284" i="51"/>
  <c r="J278" i="53"/>
  <c r="Y349" i="49"/>
  <c r="J263" i="50"/>
  <c r="J358" i="54"/>
  <c r="X157" i="50"/>
  <c r="J159" i="50"/>
  <c r="J161" i="50" s="1"/>
  <c r="X121" i="54"/>
  <c r="J123" i="54"/>
  <c r="J125" i="54" s="1"/>
  <c r="J160" i="53"/>
  <c r="J296" i="49"/>
  <c r="J190" i="53"/>
  <c r="J308" i="49"/>
  <c r="X91" i="48"/>
  <c r="J93" i="48"/>
  <c r="J95" i="48" s="1"/>
  <c r="J256" i="48"/>
  <c r="J242" i="49"/>
  <c r="X356" i="50"/>
  <c r="J359" i="50"/>
  <c r="X121" i="48"/>
  <c r="J123" i="48"/>
  <c r="J125" i="48" s="1"/>
  <c r="J158" i="51"/>
  <c r="J425" i="54"/>
  <c r="J238" i="53"/>
  <c r="J379" i="51"/>
  <c r="Y416" i="48"/>
  <c r="J170" i="49"/>
  <c r="X277" i="50"/>
  <c r="J279" i="50"/>
  <c r="J281" i="50" s="1"/>
  <c r="J110" i="50"/>
  <c r="J202" i="54"/>
  <c r="X223" i="51"/>
  <c r="J225" i="51"/>
  <c r="J227" i="51" s="1"/>
  <c r="J100" i="48"/>
  <c r="Y458" i="54"/>
  <c r="J419" i="54"/>
  <c r="J421" i="54" s="1"/>
  <c r="Y384" i="52"/>
  <c r="X91" i="49"/>
  <c r="J93" i="49"/>
  <c r="J95" i="49" s="1"/>
  <c r="J298" i="51"/>
  <c r="J302" i="54"/>
  <c r="J136" i="54"/>
  <c r="X342" i="53"/>
  <c r="J345" i="53"/>
  <c r="J347" i="53" s="1"/>
  <c r="J182" i="49"/>
  <c r="J122" i="50"/>
  <c r="J206" i="52"/>
  <c r="J154" i="50"/>
  <c r="J386" i="52"/>
  <c r="J170" i="53"/>
  <c r="X103" i="50"/>
  <c r="J105" i="50"/>
  <c r="J86" i="51"/>
  <c r="J304" i="54"/>
  <c r="J176" i="54"/>
  <c r="J134" i="52"/>
  <c r="J86" i="52"/>
  <c r="X377" i="48"/>
  <c r="J380" i="48"/>
  <c r="J382" i="48" s="1"/>
  <c r="Y444" i="52"/>
  <c r="J124" i="49"/>
  <c r="X289" i="54"/>
  <c r="J291" i="54"/>
  <c r="J293" i="54" s="1"/>
  <c r="J278" i="48"/>
  <c r="X430" i="52"/>
  <c r="J433" i="52"/>
  <c r="J435" i="52" s="1"/>
  <c r="X175" i="54"/>
  <c r="J177" i="54"/>
  <c r="J179" i="54" s="1"/>
  <c r="J158" i="54"/>
  <c r="J206" i="49"/>
  <c r="J379" i="50"/>
  <c r="J446" i="53"/>
  <c r="X133" i="52"/>
  <c r="J135" i="52"/>
  <c r="J137" i="52" s="1"/>
  <c r="J122" i="49"/>
  <c r="J190" i="52"/>
  <c r="J248" i="48"/>
  <c r="X349" i="52"/>
  <c r="J352" i="52"/>
  <c r="J354" i="52" s="1"/>
  <c r="J291" i="50"/>
  <c r="J256" i="50"/>
  <c r="J140" i="54"/>
  <c r="Y121" i="52"/>
  <c r="X145" i="48"/>
  <c r="J147" i="48"/>
  <c r="J149" i="48" s="1"/>
  <c r="J352" i="49"/>
  <c r="J354" i="49" s="1"/>
  <c r="J129" i="48"/>
  <c r="J128" i="48"/>
  <c r="J280" i="51"/>
  <c r="J236" i="50"/>
  <c r="J206" i="51"/>
  <c r="Y247" i="49"/>
  <c r="X157" i="49"/>
  <c r="J159" i="49"/>
  <c r="J161" i="49" s="1"/>
  <c r="X356" i="48"/>
  <c r="J359" i="48"/>
  <c r="J347" i="51"/>
  <c r="X458" i="51"/>
  <c r="J461" i="51"/>
  <c r="J463" i="51" s="1"/>
  <c r="J308" i="54"/>
  <c r="Y349" i="52"/>
  <c r="J272" i="50"/>
  <c r="J425" i="51"/>
  <c r="X283" i="51"/>
  <c r="J285" i="51"/>
  <c r="J287" i="51" s="1"/>
  <c r="J280" i="53"/>
  <c r="X430" i="48"/>
  <c r="J433" i="48"/>
  <c r="J435" i="48" s="1"/>
  <c r="J142" i="53"/>
  <c r="X97" i="53"/>
  <c r="J99" i="53"/>
  <c r="J101" i="53" s="1"/>
  <c r="Y121" i="48"/>
  <c r="Y133" i="53"/>
  <c r="J365" i="50"/>
  <c r="X377" i="54"/>
  <c r="J380" i="54"/>
  <c r="J152" i="54"/>
  <c r="X85" i="53"/>
  <c r="J87" i="53"/>
  <c r="J89" i="53" s="1"/>
  <c r="X133" i="53"/>
  <c r="J135" i="53"/>
  <c r="J137" i="53" s="1"/>
  <c r="X349" i="50"/>
  <c r="J352" i="50"/>
  <c r="J354" i="50" s="1"/>
  <c r="J88" i="54"/>
  <c r="Y377" i="52"/>
  <c r="J310" i="49"/>
  <c r="Y444" i="54"/>
  <c r="J418" i="53"/>
  <c r="Y295" i="50"/>
  <c r="J166" i="49"/>
  <c r="J104" i="49"/>
  <c r="J284" i="54"/>
  <c r="J230" i="52"/>
  <c r="J244" i="48"/>
  <c r="X423" i="54"/>
  <c r="J426" i="54"/>
  <c r="J428" i="54" s="1"/>
  <c r="J182" i="51"/>
  <c r="X85" i="54"/>
  <c r="J87" i="54"/>
  <c r="J182" i="48"/>
  <c r="Y370" i="48"/>
  <c r="J460" i="48"/>
  <c r="J201" i="54"/>
  <c r="J200" i="54"/>
  <c r="J460" i="54"/>
  <c r="J274" i="52"/>
  <c r="J116" i="54"/>
  <c r="J170" i="52"/>
  <c r="J419" i="48"/>
  <c r="J421" i="48" s="1"/>
  <c r="J429" i="25"/>
  <c r="J422" i="25"/>
  <c r="J464" i="25"/>
  <c r="J450" i="25"/>
  <c r="J443" i="25"/>
  <c r="J436" i="25"/>
  <c r="J457" i="25"/>
  <c r="J383" i="25"/>
  <c r="J376" i="25"/>
  <c r="J369" i="25"/>
  <c r="J355" i="25"/>
  <c r="J348" i="25"/>
  <c r="J390" i="25"/>
  <c r="J362" i="25"/>
  <c r="J282" i="25"/>
  <c r="J132" i="25"/>
  <c r="J312" i="25"/>
  <c r="J138" i="25"/>
  <c r="J264" i="25"/>
  <c r="J222" i="25"/>
  <c r="J120" i="25"/>
  <c r="J210" i="25"/>
  <c r="J270" i="25"/>
  <c r="J252" i="25"/>
  <c r="J156" i="25"/>
  <c r="J102" i="25"/>
  <c r="J174" i="25"/>
  <c r="J150" i="25"/>
  <c r="J228" i="25"/>
  <c r="J258" i="25"/>
  <c r="J144" i="25"/>
  <c r="J306" i="25"/>
  <c r="J180" i="25"/>
  <c r="J96" i="25"/>
  <c r="J126" i="25"/>
  <c r="J240" i="25"/>
  <c r="J114" i="25"/>
  <c r="J90" i="25"/>
  <c r="J192" i="25"/>
  <c r="J204" i="25"/>
  <c r="J168" i="25"/>
  <c r="J246" i="25"/>
  <c r="J294" i="25"/>
  <c r="J216" i="25"/>
  <c r="J234" i="25"/>
  <c r="J288" i="25"/>
  <c r="J108" i="25"/>
  <c r="J186" i="25"/>
  <c r="J198" i="25"/>
  <c r="J276" i="25"/>
  <c r="J300" i="25"/>
  <c r="J162" i="25"/>
  <c r="J382" i="52" l="1"/>
  <c r="J275" i="49"/>
  <c r="J305" i="51"/>
  <c r="J287" i="49"/>
  <c r="J209" i="49"/>
  <c r="J119" i="53"/>
  <c r="J221" i="52"/>
  <c r="J257" i="49"/>
  <c r="J251" i="51"/>
  <c r="J382" i="54"/>
  <c r="J89" i="48"/>
  <c r="J275" i="48"/>
  <c r="J263" i="53"/>
  <c r="J293" i="50"/>
  <c r="I421" i="63"/>
  <c r="J380" i="63"/>
  <c r="J382" i="63" s="1"/>
  <c r="J428" i="48"/>
  <c r="Y377" i="63"/>
  <c r="J281" i="54"/>
  <c r="J305" i="48"/>
  <c r="Y384" i="63"/>
  <c r="I435" i="63"/>
  <c r="J433" i="63"/>
  <c r="J435" i="63" s="1"/>
  <c r="I389" i="63"/>
  <c r="J359" i="63"/>
  <c r="J361" i="63" s="1"/>
  <c r="Y342" i="63"/>
  <c r="J345" i="63"/>
  <c r="J347" i="63" s="1"/>
  <c r="Y416" i="63"/>
  <c r="J237" i="63"/>
  <c r="J239" i="63" s="1"/>
  <c r="J361" i="50"/>
  <c r="J456" i="49"/>
  <c r="J255" i="63"/>
  <c r="J257" i="63" s="1"/>
  <c r="J177" i="63"/>
  <c r="J179" i="63" s="1"/>
  <c r="Y109" i="63"/>
  <c r="J129" i="63"/>
  <c r="J131" i="63" s="1"/>
  <c r="Y181" i="63"/>
  <c r="Y259" i="63"/>
  <c r="J291" i="63"/>
  <c r="J293" i="63" s="1"/>
  <c r="I361" i="63"/>
  <c r="J231" i="48"/>
  <c r="J233" i="48" s="1"/>
  <c r="Y229" i="48"/>
  <c r="Y85" i="63"/>
  <c r="J361" i="48"/>
  <c r="Y458" i="63"/>
  <c r="J461" i="63"/>
  <c r="J463" i="63" s="1"/>
  <c r="I463" i="63"/>
  <c r="J131" i="48"/>
  <c r="J95" i="52"/>
  <c r="J209" i="63"/>
  <c r="I354" i="63"/>
  <c r="Y349" i="63"/>
  <c r="J352" i="63"/>
  <c r="J354" i="63" s="1"/>
  <c r="J299" i="52"/>
  <c r="J203" i="54"/>
  <c r="J89" i="63"/>
  <c r="Y193" i="63"/>
  <c r="J195" i="63"/>
  <c r="J197" i="63" s="1"/>
  <c r="Y265" i="63"/>
  <c r="J267" i="63"/>
  <c r="J269" i="63" s="1"/>
  <c r="Y241" i="63"/>
  <c r="J243" i="63"/>
  <c r="J245" i="63" s="1"/>
  <c r="J173" i="63"/>
  <c r="Y91" i="63"/>
  <c r="J93" i="63"/>
  <c r="J95" i="63" s="1"/>
  <c r="Y121" i="63"/>
  <c r="J123" i="63"/>
  <c r="J125" i="63" s="1"/>
  <c r="Y283" i="63"/>
  <c r="J285" i="63"/>
  <c r="J287" i="63" s="1"/>
  <c r="Y145" i="63"/>
  <c r="J147" i="63"/>
  <c r="J149" i="63" s="1"/>
  <c r="Y223" i="63"/>
  <c r="J225" i="63"/>
  <c r="J227" i="63" s="1"/>
  <c r="Y295" i="63"/>
  <c r="J297" i="63"/>
  <c r="J299" i="63" s="1"/>
  <c r="J299" i="48"/>
  <c r="J99" i="54"/>
  <c r="J101" i="54" s="1"/>
  <c r="Y97" i="54"/>
  <c r="J107" i="50"/>
  <c r="Y217" i="51"/>
  <c r="J219" i="51"/>
  <c r="J221" i="51" s="1"/>
  <c r="J173" i="50"/>
  <c r="J89" i="54"/>
  <c r="J275" i="51"/>
  <c r="J113" i="54"/>
  <c r="J305" i="50"/>
  <c r="Y416" i="50"/>
  <c r="J419" i="50"/>
  <c r="J421" i="50" s="1"/>
  <c r="Y277" i="48"/>
  <c r="J279" i="48"/>
  <c r="J281" i="48" s="1"/>
  <c r="J111" i="50"/>
  <c r="J113" i="50" s="1"/>
  <c r="Y430" i="51"/>
  <c r="J433" i="51"/>
  <c r="J435" i="51" s="1"/>
  <c r="Y451" i="50"/>
  <c r="J454" i="50"/>
  <c r="J456" i="50" s="1"/>
  <c r="Y458" i="53"/>
  <c r="J461" i="53"/>
  <c r="J463" i="53" s="1"/>
  <c r="Y265" i="48"/>
  <c r="J267" i="48"/>
  <c r="J269" i="48" s="1"/>
  <c r="Y211" i="53"/>
  <c r="J213" i="53"/>
  <c r="J215" i="53" s="1"/>
  <c r="Y229" i="51"/>
  <c r="J231" i="51"/>
  <c r="J233" i="51" s="1"/>
  <c r="Y301" i="49"/>
  <c r="J303" i="49"/>
  <c r="J305" i="49" s="1"/>
  <c r="Y133" i="54"/>
  <c r="J135" i="54"/>
  <c r="J137" i="54" s="1"/>
  <c r="Y423" i="53"/>
  <c r="J426" i="53"/>
  <c r="J428" i="53" s="1"/>
  <c r="Y175" i="48"/>
  <c r="J177" i="48"/>
  <c r="J179" i="48" s="1"/>
  <c r="Y241" i="54"/>
  <c r="J243" i="54"/>
  <c r="J245" i="54" s="1"/>
  <c r="J447" i="51"/>
  <c r="J449" i="51" s="1"/>
  <c r="Y444" i="51"/>
  <c r="Y205" i="54"/>
  <c r="J207" i="54"/>
  <c r="J209" i="54" s="1"/>
  <c r="Y163" i="50"/>
  <c r="J165" i="50"/>
  <c r="J167" i="50" s="1"/>
  <c r="J257" i="50"/>
  <c r="Y211" i="54"/>
  <c r="J213" i="54"/>
  <c r="J215" i="54" s="1"/>
  <c r="J275" i="52"/>
  <c r="Y229" i="52"/>
  <c r="J231" i="52"/>
  <c r="J233" i="52" s="1"/>
  <c r="Y187" i="48"/>
  <c r="J189" i="48"/>
  <c r="J191" i="48" s="1"/>
  <c r="Y109" i="52"/>
  <c r="J111" i="52"/>
  <c r="J113" i="52" s="1"/>
  <c r="Y283" i="54"/>
  <c r="J285" i="54"/>
  <c r="J287" i="54" s="1"/>
  <c r="Y139" i="54"/>
  <c r="J141" i="54"/>
  <c r="J143" i="54" s="1"/>
  <c r="Y157" i="54"/>
  <c r="J159" i="54"/>
  <c r="J161" i="54" s="1"/>
  <c r="Y85" i="51"/>
  <c r="J87" i="51"/>
  <c r="J89" i="51" s="1"/>
  <c r="Y307" i="49"/>
  <c r="J309" i="49"/>
  <c r="J311" i="49" s="1"/>
  <c r="Y175" i="53"/>
  <c r="J177" i="53"/>
  <c r="J179" i="53" s="1"/>
  <c r="Y109" i="48"/>
  <c r="J111" i="48"/>
  <c r="J113" i="48" s="1"/>
  <c r="Y430" i="49"/>
  <c r="J433" i="49"/>
  <c r="J435" i="49" s="1"/>
  <c r="Y295" i="51"/>
  <c r="J297" i="51"/>
  <c r="J299" i="51" s="1"/>
  <c r="Y277" i="49"/>
  <c r="J279" i="49"/>
  <c r="J281" i="49" s="1"/>
  <c r="Y133" i="50"/>
  <c r="J135" i="50"/>
  <c r="J137" i="50" s="1"/>
  <c r="Y187" i="49"/>
  <c r="J189" i="49"/>
  <c r="J191" i="49" s="1"/>
  <c r="Y115" i="50"/>
  <c r="J117" i="50"/>
  <c r="J119" i="50" s="1"/>
  <c r="Y223" i="52"/>
  <c r="J225" i="52"/>
  <c r="J227" i="52" s="1"/>
  <c r="Y157" i="53"/>
  <c r="J159" i="53"/>
  <c r="J161" i="53" s="1"/>
  <c r="Y289" i="52"/>
  <c r="J291" i="52"/>
  <c r="J293" i="52" s="1"/>
  <c r="Y377" i="49"/>
  <c r="J380" i="49"/>
  <c r="J382" i="49" s="1"/>
  <c r="Y363" i="54"/>
  <c r="J366" i="54"/>
  <c r="J368" i="54" s="1"/>
  <c r="Y229" i="50"/>
  <c r="J231" i="50"/>
  <c r="J233" i="50" s="1"/>
  <c r="Y115" i="54"/>
  <c r="J117" i="54"/>
  <c r="J119" i="54" s="1"/>
  <c r="Y247" i="48"/>
  <c r="J249" i="48"/>
  <c r="J251" i="48" s="1"/>
  <c r="Y205" i="52"/>
  <c r="J207" i="52"/>
  <c r="J209" i="52" s="1"/>
  <c r="Y277" i="53"/>
  <c r="J279" i="53"/>
  <c r="J281" i="53" s="1"/>
  <c r="Y193" i="52"/>
  <c r="J195" i="52"/>
  <c r="J197" i="52" s="1"/>
  <c r="Y109" i="51"/>
  <c r="J111" i="51"/>
  <c r="J113" i="51" s="1"/>
  <c r="Y199" i="48"/>
  <c r="J201" i="48"/>
  <c r="J203" i="48" s="1"/>
  <c r="Y145" i="54"/>
  <c r="J147" i="54"/>
  <c r="J149" i="54" s="1"/>
  <c r="Y283" i="52"/>
  <c r="J285" i="52"/>
  <c r="J287" i="52" s="1"/>
  <c r="Y416" i="52"/>
  <c r="J419" i="52"/>
  <c r="J421" i="52" s="1"/>
  <c r="Y97" i="51"/>
  <c r="J99" i="51"/>
  <c r="J101" i="51" s="1"/>
  <c r="Y370" i="54"/>
  <c r="J373" i="54"/>
  <c r="J375" i="54" s="1"/>
  <c r="Y265" i="49"/>
  <c r="J267" i="49"/>
  <c r="J269" i="49" s="1"/>
  <c r="J239" i="53"/>
  <c r="Y241" i="51"/>
  <c r="J243" i="51"/>
  <c r="J245" i="51" s="1"/>
  <c r="Y151" i="52"/>
  <c r="J153" i="52"/>
  <c r="J155" i="52" s="1"/>
  <c r="Y169" i="52"/>
  <c r="J171" i="52"/>
  <c r="J173" i="52" s="1"/>
  <c r="Y121" i="49"/>
  <c r="J123" i="49"/>
  <c r="J125" i="49" s="1"/>
  <c r="Y211" i="50"/>
  <c r="J213" i="50"/>
  <c r="J215" i="50" s="1"/>
  <c r="Y423" i="51"/>
  <c r="J426" i="51"/>
  <c r="J428" i="51" s="1"/>
  <c r="Y444" i="53"/>
  <c r="J447" i="53"/>
  <c r="J449" i="53" s="1"/>
  <c r="Y85" i="52"/>
  <c r="J87" i="52"/>
  <c r="J89" i="52" s="1"/>
  <c r="Y241" i="49"/>
  <c r="J243" i="49"/>
  <c r="J245" i="49" s="1"/>
  <c r="Y277" i="51"/>
  <c r="J279" i="51"/>
  <c r="J281" i="51" s="1"/>
  <c r="Y430" i="50"/>
  <c r="J433" i="50"/>
  <c r="J435" i="50" s="1"/>
  <c r="Y247" i="50"/>
  <c r="J249" i="50"/>
  <c r="J251" i="50" s="1"/>
  <c r="Y163" i="48"/>
  <c r="J165" i="48"/>
  <c r="J167" i="48" s="1"/>
  <c r="Y193" i="51"/>
  <c r="J195" i="51"/>
  <c r="J197" i="51" s="1"/>
  <c r="Y229" i="49"/>
  <c r="J231" i="49"/>
  <c r="J233" i="49" s="1"/>
  <c r="Y451" i="54"/>
  <c r="J454" i="54"/>
  <c r="J456" i="54" s="1"/>
  <c r="Y458" i="52"/>
  <c r="J461" i="52"/>
  <c r="J463" i="52" s="1"/>
  <c r="Y458" i="50"/>
  <c r="J461" i="50"/>
  <c r="J463" i="50" s="1"/>
  <c r="J387" i="54"/>
  <c r="J389" i="54" s="1"/>
  <c r="Y151" i="50"/>
  <c r="J153" i="50"/>
  <c r="J155" i="50" s="1"/>
  <c r="J191" i="53"/>
  <c r="Y370" i="51"/>
  <c r="J373" i="51"/>
  <c r="J375" i="51" s="1"/>
  <c r="Y253" i="53"/>
  <c r="J255" i="53"/>
  <c r="J257" i="53" s="1"/>
  <c r="Y151" i="54"/>
  <c r="J153" i="54"/>
  <c r="J155" i="54" s="1"/>
  <c r="Y235" i="50"/>
  <c r="J237" i="50"/>
  <c r="J239" i="50" s="1"/>
  <c r="Y283" i="53"/>
  <c r="J285" i="53"/>
  <c r="J287" i="53" s="1"/>
  <c r="Y193" i="48"/>
  <c r="J195" i="48"/>
  <c r="J197" i="48" s="1"/>
  <c r="Y181" i="48"/>
  <c r="J183" i="48"/>
  <c r="J185" i="48" s="1"/>
  <c r="Y169" i="49"/>
  <c r="J171" i="49"/>
  <c r="J173" i="49" s="1"/>
  <c r="Y157" i="51"/>
  <c r="J159" i="51"/>
  <c r="J161" i="51" s="1"/>
  <c r="Y295" i="49"/>
  <c r="J297" i="49"/>
  <c r="J299" i="49" s="1"/>
  <c r="Y356" i="54"/>
  <c r="J359" i="54"/>
  <c r="J361" i="54" s="1"/>
  <c r="Y211" i="51"/>
  <c r="J213" i="51"/>
  <c r="J215" i="51" s="1"/>
  <c r="Y109" i="53"/>
  <c r="J111" i="53"/>
  <c r="J113" i="53" s="1"/>
  <c r="Y370" i="50"/>
  <c r="J373" i="50"/>
  <c r="J375" i="50" s="1"/>
  <c r="Y127" i="50"/>
  <c r="J129" i="50"/>
  <c r="J131" i="50" s="1"/>
  <c r="Y451" i="53"/>
  <c r="J454" i="53"/>
  <c r="J456" i="53" s="1"/>
  <c r="Y423" i="49"/>
  <c r="J426" i="49"/>
  <c r="J428" i="49" s="1"/>
  <c r="J101" i="48"/>
  <c r="Y109" i="54"/>
  <c r="Y241" i="48"/>
  <c r="J243" i="48"/>
  <c r="J245" i="48" s="1"/>
  <c r="Y301" i="52"/>
  <c r="J303" i="52"/>
  <c r="J305" i="52" s="1"/>
  <c r="Y241" i="52"/>
  <c r="J243" i="52"/>
  <c r="J245" i="52" s="1"/>
  <c r="J143" i="53"/>
  <c r="Y342" i="48"/>
  <c r="J345" i="48"/>
  <c r="J347" i="48" s="1"/>
  <c r="Y437" i="48"/>
  <c r="J440" i="48"/>
  <c r="J442" i="48" s="1"/>
  <c r="Y370" i="49"/>
  <c r="J373" i="49"/>
  <c r="J375" i="49" s="1"/>
  <c r="Y187" i="52"/>
  <c r="J189" i="52"/>
  <c r="J191" i="52" s="1"/>
  <c r="Y259" i="48"/>
  <c r="J261" i="48"/>
  <c r="J263" i="48" s="1"/>
  <c r="Y187" i="54"/>
  <c r="J189" i="54"/>
  <c r="J191" i="54" s="1"/>
  <c r="Y444" i="48"/>
  <c r="J447" i="48"/>
  <c r="J449" i="48" s="1"/>
  <c r="Y363" i="50"/>
  <c r="J366" i="50"/>
  <c r="J368" i="50" s="1"/>
  <c r="Y271" i="50"/>
  <c r="J273" i="50"/>
  <c r="J275" i="50" s="1"/>
  <c r="Y205" i="51"/>
  <c r="J207" i="51"/>
  <c r="J209" i="51" s="1"/>
  <c r="Y169" i="53"/>
  <c r="J171" i="53"/>
  <c r="J173" i="53" s="1"/>
  <c r="Y349" i="48"/>
  <c r="J352" i="48"/>
  <c r="J354" i="48" s="1"/>
  <c r="Y253" i="48"/>
  <c r="J255" i="48"/>
  <c r="J257" i="48" s="1"/>
  <c r="Y163" i="52"/>
  <c r="J165" i="52"/>
  <c r="J167" i="52" s="1"/>
  <c r="Y349" i="54"/>
  <c r="J352" i="54"/>
  <c r="J354" i="54" s="1"/>
  <c r="Y437" i="50"/>
  <c r="J440" i="50"/>
  <c r="J442" i="50" s="1"/>
  <c r="Y157" i="52"/>
  <c r="J159" i="52"/>
  <c r="J161" i="52" s="1"/>
  <c r="Y384" i="51"/>
  <c r="J387" i="51"/>
  <c r="J389" i="51" s="1"/>
  <c r="Y91" i="53"/>
  <c r="J93" i="53"/>
  <c r="J95" i="53" s="1"/>
  <c r="Y115" i="49"/>
  <c r="J117" i="49"/>
  <c r="J119" i="49" s="1"/>
  <c r="Y217" i="48"/>
  <c r="J219" i="48"/>
  <c r="J221" i="48" s="1"/>
  <c r="Y458" i="48"/>
  <c r="J461" i="48"/>
  <c r="J463" i="48" s="1"/>
  <c r="Y377" i="50"/>
  <c r="J380" i="50"/>
  <c r="J382" i="50" s="1"/>
  <c r="Y121" i="50"/>
  <c r="J123" i="50"/>
  <c r="J125" i="50" s="1"/>
  <c r="Y301" i="54"/>
  <c r="J303" i="54"/>
  <c r="J305" i="54" s="1"/>
  <c r="Y199" i="54"/>
  <c r="Y127" i="48"/>
  <c r="Y363" i="52"/>
  <c r="J366" i="52"/>
  <c r="J368" i="52" s="1"/>
  <c r="Y444" i="50"/>
  <c r="J447" i="50"/>
  <c r="J449" i="50" s="1"/>
  <c r="Y241" i="53"/>
  <c r="J243" i="53"/>
  <c r="J245" i="53" s="1"/>
  <c r="Y151" i="49"/>
  <c r="J153" i="49"/>
  <c r="J155" i="49" s="1"/>
  <c r="Y253" i="51"/>
  <c r="J255" i="51"/>
  <c r="J257" i="51" s="1"/>
  <c r="Y356" i="53"/>
  <c r="J359" i="53"/>
  <c r="J361" i="53" s="1"/>
  <c r="Y277" i="52"/>
  <c r="J279" i="52"/>
  <c r="J281" i="52" s="1"/>
  <c r="Y163" i="49"/>
  <c r="J165" i="49"/>
  <c r="J167" i="49" s="1"/>
  <c r="Y175" i="52"/>
  <c r="J177" i="52"/>
  <c r="J179" i="52" s="1"/>
  <c r="Y127" i="51"/>
  <c r="J129" i="51"/>
  <c r="J131" i="51" s="1"/>
  <c r="Y451" i="52"/>
  <c r="J454" i="52"/>
  <c r="J456" i="52" s="1"/>
  <c r="Y430" i="53"/>
  <c r="J433" i="53"/>
  <c r="J435" i="53" s="1"/>
  <c r="Y307" i="52"/>
  <c r="J309" i="52"/>
  <c r="J311" i="52" s="1"/>
  <c r="H525" i="1"/>
  <c r="F532" i="1"/>
  <c r="G525" i="1"/>
  <c r="J531" i="1"/>
  <c r="J532" i="1" s="1"/>
  <c r="E532" i="1"/>
  <c r="F525" i="1"/>
  <c r="J524" i="1"/>
  <c r="J525" i="1" s="1"/>
  <c r="E525" i="1"/>
  <c r="I525" i="1"/>
  <c r="H532" i="1"/>
  <c r="G532" i="1"/>
  <c r="I532" i="1"/>
  <c r="J510" i="1"/>
  <c r="J511" i="1" s="1"/>
  <c r="E511" i="1"/>
  <c r="F511" i="1"/>
  <c r="J517" i="1"/>
  <c r="J518" i="1" s="1"/>
  <c r="E518" i="1"/>
  <c r="J503" i="1"/>
  <c r="J504" i="1" s="1"/>
  <c r="E504" i="1"/>
  <c r="H518" i="1"/>
  <c r="I511" i="1"/>
  <c r="F504" i="1"/>
  <c r="F518" i="1"/>
  <c r="I518" i="1"/>
  <c r="I504" i="1"/>
  <c r="H504" i="1"/>
  <c r="H511" i="1"/>
  <c r="G511" i="1"/>
  <c r="G504" i="1"/>
  <c r="G518" i="1"/>
  <c r="S52" i="1"/>
  <c r="I48" i="1" s="1"/>
  <c r="I51" i="1" s="1"/>
  <c r="S51" i="1"/>
  <c r="H48" i="1" s="1"/>
  <c r="H51" i="1" s="1"/>
  <c r="S50" i="1"/>
  <c r="G48" i="1" s="1"/>
  <c r="G51" i="1" s="1"/>
  <c r="S49" i="1"/>
  <c r="F48" i="1" s="1"/>
  <c r="F51" i="1" s="1"/>
  <c r="L49" i="1"/>
  <c r="S48" i="1"/>
  <c r="S49" i="63" s="1"/>
  <c r="E49" i="63" s="1"/>
  <c r="E52" i="63" s="1"/>
  <c r="O48" i="1"/>
  <c r="O49" i="63" s="1"/>
  <c r="N48" i="1"/>
  <c r="S58" i="1"/>
  <c r="I54" i="1" s="1"/>
  <c r="I57" i="1" s="1"/>
  <c r="S57" i="1"/>
  <c r="H54" i="1" s="1"/>
  <c r="H57" i="1" s="1"/>
  <c r="S56" i="1"/>
  <c r="G54" i="1" s="1"/>
  <c r="G57" i="1" s="1"/>
  <c r="S55" i="1"/>
  <c r="F54" i="1" s="1"/>
  <c r="F57" i="1" s="1"/>
  <c r="L55" i="1"/>
  <c r="S54" i="1"/>
  <c r="S55" i="63" s="1"/>
  <c r="E55" i="63" s="1"/>
  <c r="E58" i="63" s="1"/>
  <c r="O54" i="1"/>
  <c r="O55" i="63" s="1"/>
  <c r="N54" i="1"/>
  <c r="S46" i="1"/>
  <c r="I42" i="1" s="1"/>
  <c r="I45" i="1" s="1"/>
  <c r="S45" i="1"/>
  <c r="H42" i="1" s="1"/>
  <c r="H45" i="1" s="1"/>
  <c r="S44" i="1"/>
  <c r="G42" i="1" s="1"/>
  <c r="G45" i="1" s="1"/>
  <c r="S43" i="1"/>
  <c r="F42" i="1" s="1"/>
  <c r="F45" i="1" s="1"/>
  <c r="L43" i="1"/>
  <c r="S42" i="1"/>
  <c r="S43" i="63" s="1"/>
  <c r="E43" i="63" s="1"/>
  <c r="E46" i="63" s="1"/>
  <c r="O42" i="1"/>
  <c r="O43" i="63" s="1"/>
  <c r="N42" i="1"/>
  <c r="S40" i="1"/>
  <c r="I36" i="1" s="1"/>
  <c r="I39" i="1" s="1"/>
  <c r="S39" i="1"/>
  <c r="H36" i="1" s="1"/>
  <c r="H39" i="1" s="1"/>
  <c r="S38" i="1"/>
  <c r="G36" i="1" s="1"/>
  <c r="G39" i="1" s="1"/>
  <c r="S37" i="1"/>
  <c r="F36" i="1" s="1"/>
  <c r="F39" i="1" s="1"/>
  <c r="L37" i="1"/>
  <c r="S36" i="1"/>
  <c r="S37" i="63" s="1"/>
  <c r="E37" i="63" s="1"/>
  <c r="E40" i="63" s="1"/>
  <c r="O36" i="1"/>
  <c r="O37" i="63" s="1"/>
  <c r="N36" i="1"/>
  <c r="E56" i="63" l="1"/>
  <c r="E57" i="63" s="1"/>
  <c r="E59" i="63" s="1"/>
  <c r="E44" i="63"/>
  <c r="E45" i="63" s="1"/>
  <c r="E47" i="63" s="1"/>
  <c r="E50" i="63"/>
  <c r="E51" i="63" s="1"/>
  <c r="E53" i="63" s="1"/>
  <c r="E38" i="63"/>
  <c r="E39" i="63" s="1"/>
  <c r="E41" i="63" s="1"/>
  <c r="V58" i="1"/>
  <c r="V40" i="1"/>
  <c r="V46" i="1"/>
  <c r="V52" i="1"/>
  <c r="V37" i="1"/>
  <c r="V43" i="1"/>
  <c r="V55" i="1"/>
  <c r="V49" i="1"/>
  <c r="V50" i="1"/>
  <c r="V38" i="1"/>
  <c r="V44" i="1"/>
  <c r="V56" i="1"/>
  <c r="V39" i="1"/>
  <c r="V45" i="1"/>
  <c r="V57" i="1"/>
  <c r="V51" i="1"/>
  <c r="Q38" i="63"/>
  <c r="S38" i="63"/>
  <c r="R38" i="63"/>
  <c r="S44" i="63"/>
  <c r="R44" i="63"/>
  <c r="Q44" i="63"/>
  <c r="R56" i="63"/>
  <c r="Q56" i="63"/>
  <c r="S56" i="63"/>
  <c r="S50" i="63"/>
  <c r="R50" i="63"/>
  <c r="Q50" i="63"/>
  <c r="Y109" i="50"/>
  <c r="Q38" i="54"/>
  <c r="S38" i="54"/>
  <c r="R38" i="54"/>
  <c r="F37" i="54" s="1"/>
  <c r="S38" i="53"/>
  <c r="R38" i="53"/>
  <c r="F37" i="53" s="1"/>
  <c r="Q38" i="53"/>
  <c r="Q38" i="52"/>
  <c r="R38" i="51"/>
  <c r="Q38" i="51"/>
  <c r="S38" i="52"/>
  <c r="R38" i="50"/>
  <c r="F37" i="50" s="1"/>
  <c r="R38" i="52"/>
  <c r="S38" i="51"/>
  <c r="S38" i="50"/>
  <c r="S38" i="49"/>
  <c r="R38" i="49"/>
  <c r="Q38" i="49"/>
  <c r="Q38" i="50"/>
  <c r="S38" i="48"/>
  <c r="R38" i="48"/>
  <c r="F37" i="48" s="1"/>
  <c r="Q38" i="48"/>
  <c r="S44" i="54"/>
  <c r="R44" i="54"/>
  <c r="F43" i="54" s="1"/>
  <c r="Q44" i="54"/>
  <c r="S44" i="53"/>
  <c r="R44" i="53"/>
  <c r="Q44" i="53"/>
  <c r="S44" i="52"/>
  <c r="R44" i="52"/>
  <c r="F43" i="52" s="1"/>
  <c r="Q44" i="52"/>
  <c r="S44" i="51"/>
  <c r="R44" i="51"/>
  <c r="F43" i="51" s="1"/>
  <c r="S44" i="50"/>
  <c r="Q44" i="50"/>
  <c r="Q44" i="51"/>
  <c r="S44" i="49"/>
  <c r="R44" i="50"/>
  <c r="R44" i="49"/>
  <c r="F43" i="49" s="1"/>
  <c r="Q44" i="49"/>
  <c r="R44" i="48"/>
  <c r="S44" i="48"/>
  <c r="Q44" i="48"/>
  <c r="R56" i="54"/>
  <c r="S56" i="54"/>
  <c r="Q56" i="54"/>
  <c r="S56" i="53"/>
  <c r="R56" i="53"/>
  <c r="F55" i="53" s="1"/>
  <c r="Q56" i="53"/>
  <c r="Q56" i="52"/>
  <c r="S56" i="51"/>
  <c r="R56" i="51"/>
  <c r="S56" i="52"/>
  <c r="R56" i="52"/>
  <c r="F55" i="52" s="1"/>
  <c r="Q56" i="51"/>
  <c r="S56" i="50"/>
  <c r="R56" i="50"/>
  <c r="F55" i="50" s="1"/>
  <c r="Q56" i="50"/>
  <c r="S56" i="49"/>
  <c r="R56" i="49"/>
  <c r="F55" i="49" s="1"/>
  <c r="Q56" i="49"/>
  <c r="Q56" i="48"/>
  <c r="R56" i="48"/>
  <c r="F55" i="48" s="1"/>
  <c r="S56" i="48"/>
  <c r="S50" i="54"/>
  <c r="R50" i="54"/>
  <c r="F49" i="54" s="1"/>
  <c r="Q50" i="54"/>
  <c r="R50" i="53"/>
  <c r="Q50" i="53"/>
  <c r="S50" i="53"/>
  <c r="S50" i="52"/>
  <c r="R50" i="52"/>
  <c r="F49" i="52" s="1"/>
  <c r="Q50" i="52"/>
  <c r="R50" i="51"/>
  <c r="Q50" i="51"/>
  <c r="S50" i="51"/>
  <c r="S50" i="50"/>
  <c r="R50" i="50"/>
  <c r="F49" i="50" s="1"/>
  <c r="Q50" i="50"/>
  <c r="Q50" i="49"/>
  <c r="S50" i="49"/>
  <c r="R50" i="49"/>
  <c r="S50" i="48"/>
  <c r="R50" i="48"/>
  <c r="F49" i="48" s="1"/>
  <c r="Q50" i="48"/>
  <c r="E48" i="1"/>
  <c r="E51" i="1" s="1"/>
  <c r="E54" i="1"/>
  <c r="E57" i="1" s="1"/>
  <c r="E36" i="1"/>
  <c r="E39" i="1" s="1"/>
  <c r="E42" i="1"/>
  <c r="E45" i="1" s="1"/>
  <c r="L38" i="1"/>
  <c r="L50" i="1"/>
  <c r="L44" i="1"/>
  <c r="L56" i="1"/>
  <c r="F49" i="1"/>
  <c r="F50" i="1" s="1"/>
  <c r="G43" i="1"/>
  <c r="G44" i="1" s="1"/>
  <c r="I49" i="1"/>
  <c r="G49" i="1"/>
  <c r="G50" i="1" s="1"/>
  <c r="H49" i="1"/>
  <c r="H50" i="1" s="1"/>
  <c r="I55" i="1"/>
  <c r="I56" i="1" s="1"/>
  <c r="F55" i="1"/>
  <c r="F56" i="1" s="1"/>
  <c r="G55" i="1"/>
  <c r="G56" i="1" s="1"/>
  <c r="H43" i="1"/>
  <c r="H44" i="1" s="1"/>
  <c r="H55" i="1"/>
  <c r="H56" i="1" s="1"/>
  <c r="I37" i="1"/>
  <c r="I38" i="1" s="1"/>
  <c r="F43" i="1"/>
  <c r="F44" i="1" s="1"/>
  <c r="I43" i="1"/>
  <c r="I44" i="1" s="1"/>
  <c r="F37" i="1"/>
  <c r="F38" i="1" s="1"/>
  <c r="G37" i="1"/>
  <c r="G38" i="1" s="1"/>
  <c r="H37" i="1"/>
  <c r="H38" i="1" s="1"/>
  <c r="B2" i="42"/>
  <c r="B1" i="42"/>
  <c r="F43" i="53" l="1"/>
  <c r="F37" i="63"/>
  <c r="F40" i="63" s="1"/>
  <c r="F37" i="51"/>
  <c r="F40" i="51" s="1"/>
  <c r="F37" i="49"/>
  <c r="F38" i="49" s="1"/>
  <c r="F39" i="49" s="1"/>
  <c r="F58" i="53"/>
  <c r="F56" i="53"/>
  <c r="F57" i="53" s="1"/>
  <c r="F59" i="53" s="1"/>
  <c r="F46" i="54"/>
  <c r="F44" i="54"/>
  <c r="F45" i="54" s="1"/>
  <c r="F38" i="50"/>
  <c r="F39" i="50" s="1"/>
  <c r="F40" i="50"/>
  <c r="F49" i="63"/>
  <c r="F56" i="49"/>
  <c r="F57" i="49" s="1"/>
  <c r="F59" i="49" s="1"/>
  <c r="F58" i="49"/>
  <c r="F56" i="50"/>
  <c r="F57" i="50" s="1"/>
  <c r="F58" i="50"/>
  <c r="F46" i="51"/>
  <c r="F44" i="51"/>
  <c r="F45" i="51" s="1"/>
  <c r="F40" i="48"/>
  <c r="F38" i="48"/>
  <c r="F39" i="48" s="1"/>
  <c r="F49" i="53"/>
  <c r="F55" i="54"/>
  <c r="F55" i="63"/>
  <c r="F52" i="54"/>
  <c r="F50" i="54"/>
  <c r="F51" i="54" s="1"/>
  <c r="F53" i="54" s="1"/>
  <c r="F46" i="52"/>
  <c r="F44" i="52"/>
  <c r="F45" i="52" s="1"/>
  <c r="F47" i="52" s="1"/>
  <c r="F40" i="53"/>
  <c r="F38" i="53"/>
  <c r="F39" i="53" s="1"/>
  <c r="F41" i="53" s="1"/>
  <c r="F52" i="48"/>
  <c r="F50" i="48"/>
  <c r="F51" i="48" s="1"/>
  <c r="F50" i="50"/>
  <c r="F51" i="50" s="1"/>
  <c r="F52" i="50"/>
  <c r="F58" i="52"/>
  <c r="F56" i="52"/>
  <c r="F57" i="52" s="1"/>
  <c r="F59" i="52" s="1"/>
  <c r="F43" i="48"/>
  <c r="F43" i="63"/>
  <c r="F38" i="63"/>
  <c r="F39" i="63" s="1"/>
  <c r="F41" i="63" s="1"/>
  <c r="F50" i="52"/>
  <c r="F51" i="52" s="1"/>
  <c r="F53" i="52" s="1"/>
  <c r="F52" i="52"/>
  <c r="F49" i="49"/>
  <c r="F55" i="51"/>
  <c r="F38" i="54"/>
  <c r="F39" i="54" s="1"/>
  <c r="F40" i="54"/>
  <c r="F58" i="48"/>
  <c r="F56" i="48"/>
  <c r="F57" i="48" s="1"/>
  <c r="F46" i="49"/>
  <c r="F44" i="49"/>
  <c r="F45" i="49" s="1"/>
  <c r="F47" i="49" s="1"/>
  <c r="F46" i="53"/>
  <c r="F44" i="53"/>
  <c r="F45" i="53" s="1"/>
  <c r="F49" i="51"/>
  <c r="F43" i="50"/>
  <c r="F37" i="52"/>
  <c r="U52" i="1"/>
  <c r="I50" i="1"/>
  <c r="U43" i="1"/>
  <c r="U50" i="1"/>
  <c r="W50" i="1"/>
  <c r="U40" i="1"/>
  <c r="W40" i="1"/>
  <c r="J39" i="1"/>
  <c r="V36" i="1"/>
  <c r="W52" i="1"/>
  <c r="U57" i="1"/>
  <c r="W57" i="1"/>
  <c r="U44" i="1"/>
  <c r="W44" i="1"/>
  <c r="J57" i="1"/>
  <c r="V54" i="1"/>
  <c r="H46" i="1"/>
  <c r="W45" i="1"/>
  <c r="U49" i="1"/>
  <c r="W49" i="1"/>
  <c r="J51" i="1"/>
  <c r="V48" i="1"/>
  <c r="U39" i="1"/>
  <c r="W39" i="1"/>
  <c r="U38" i="1"/>
  <c r="W38" i="1"/>
  <c r="W43" i="1"/>
  <c r="U55" i="1"/>
  <c r="W55" i="1"/>
  <c r="U37" i="1"/>
  <c r="W37" i="1"/>
  <c r="I58" i="1"/>
  <c r="W58" i="1"/>
  <c r="U56" i="1"/>
  <c r="W56" i="1"/>
  <c r="U46" i="1"/>
  <c r="W46" i="1"/>
  <c r="U51" i="1"/>
  <c r="W51" i="1"/>
  <c r="J45" i="1"/>
  <c r="V42" i="1"/>
  <c r="G46" i="1"/>
  <c r="R45" i="63"/>
  <c r="S45" i="63"/>
  <c r="Q45" i="63"/>
  <c r="S51" i="63"/>
  <c r="R51" i="63"/>
  <c r="Q51" i="63"/>
  <c r="S39" i="63"/>
  <c r="R39" i="63"/>
  <c r="Q39" i="63"/>
  <c r="Q57" i="63"/>
  <c r="S57" i="63"/>
  <c r="R57" i="63"/>
  <c r="G55" i="63" s="1"/>
  <c r="Q51" i="54"/>
  <c r="S51" i="54"/>
  <c r="R51" i="54"/>
  <c r="S51" i="53"/>
  <c r="R51" i="53"/>
  <c r="Q51" i="53"/>
  <c r="S51" i="52"/>
  <c r="R51" i="52"/>
  <c r="Q51" i="52"/>
  <c r="S51" i="51"/>
  <c r="R51" i="51"/>
  <c r="Q51" i="51"/>
  <c r="S51" i="50"/>
  <c r="Q51" i="50"/>
  <c r="R51" i="50"/>
  <c r="S51" i="49"/>
  <c r="R51" i="49"/>
  <c r="Q51" i="49"/>
  <c r="S51" i="48"/>
  <c r="R51" i="48"/>
  <c r="Q51" i="48"/>
  <c r="S57" i="54"/>
  <c r="R57" i="54"/>
  <c r="Q57" i="54"/>
  <c r="S57" i="53"/>
  <c r="R57" i="53"/>
  <c r="G55" i="53" s="1"/>
  <c r="Q57" i="53"/>
  <c r="S57" i="52"/>
  <c r="R57" i="52"/>
  <c r="Q57" i="52"/>
  <c r="S57" i="51"/>
  <c r="R57" i="51"/>
  <c r="Q57" i="51"/>
  <c r="R57" i="50"/>
  <c r="Q57" i="50"/>
  <c r="Q57" i="49"/>
  <c r="S57" i="50"/>
  <c r="S57" i="49"/>
  <c r="R57" i="49"/>
  <c r="S57" i="48"/>
  <c r="R57" i="48"/>
  <c r="Q57" i="48"/>
  <c r="S45" i="54"/>
  <c r="R45" i="54"/>
  <c r="G43" i="54" s="1"/>
  <c r="Q45" i="54"/>
  <c r="R45" i="53"/>
  <c r="Q45" i="53"/>
  <c r="S45" i="53"/>
  <c r="Q45" i="52"/>
  <c r="R45" i="52"/>
  <c r="G43" i="52" s="1"/>
  <c r="S45" i="51"/>
  <c r="R45" i="51"/>
  <c r="G43" i="51" s="1"/>
  <c r="S45" i="52"/>
  <c r="Q45" i="51"/>
  <c r="S45" i="50"/>
  <c r="R45" i="50"/>
  <c r="G43" i="50" s="1"/>
  <c r="Q45" i="50"/>
  <c r="S45" i="49"/>
  <c r="R45" i="49"/>
  <c r="Q45" i="49"/>
  <c r="S45" i="48"/>
  <c r="R45" i="48"/>
  <c r="G43" i="48" s="1"/>
  <c r="Q45" i="48"/>
  <c r="R39" i="54"/>
  <c r="G37" i="54" s="1"/>
  <c r="S39" i="54"/>
  <c r="Q39" i="54"/>
  <c r="S39" i="53"/>
  <c r="R39" i="53"/>
  <c r="G37" i="53" s="1"/>
  <c r="Q39" i="53"/>
  <c r="S39" i="52"/>
  <c r="R39" i="52"/>
  <c r="Q39" i="52"/>
  <c r="S39" i="51"/>
  <c r="R39" i="51"/>
  <c r="G37" i="51" s="1"/>
  <c r="Q39" i="51"/>
  <c r="S39" i="50"/>
  <c r="R39" i="50"/>
  <c r="Q39" i="50"/>
  <c r="Q39" i="49"/>
  <c r="S39" i="49"/>
  <c r="R39" i="49"/>
  <c r="G37" i="49" s="1"/>
  <c r="S39" i="48"/>
  <c r="R39" i="48"/>
  <c r="Q39" i="48"/>
  <c r="E49" i="1"/>
  <c r="E50" i="1" s="1"/>
  <c r="E55" i="1"/>
  <c r="E56" i="1" s="1"/>
  <c r="E37" i="1"/>
  <c r="E38" i="1" s="1"/>
  <c r="E43" i="1"/>
  <c r="E44" i="1" s="1"/>
  <c r="L39" i="1"/>
  <c r="L57" i="1"/>
  <c r="L51" i="1"/>
  <c r="L45" i="1"/>
  <c r="I52" i="1"/>
  <c r="G52" i="1"/>
  <c r="H52" i="1"/>
  <c r="H58" i="1"/>
  <c r="G58" i="1"/>
  <c r="F58" i="1"/>
  <c r="I46" i="1"/>
  <c r="F46" i="1"/>
  <c r="H40" i="1"/>
  <c r="G40" i="1"/>
  <c r="F41" i="54" l="1"/>
  <c r="F38" i="51"/>
  <c r="F39" i="51" s="1"/>
  <c r="F41" i="51" s="1"/>
  <c r="F41" i="50"/>
  <c r="F40" i="49"/>
  <c r="F41" i="49" s="1"/>
  <c r="F53" i="48"/>
  <c r="F47" i="54"/>
  <c r="G37" i="48"/>
  <c r="G38" i="48" s="1"/>
  <c r="G39" i="48" s="1"/>
  <c r="G58" i="63"/>
  <c r="G56" i="63"/>
  <c r="G57" i="63" s="1"/>
  <c r="F59" i="50"/>
  <c r="G46" i="52"/>
  <c r="G44" i="52"/>
  <c r="G45" i="52" s="1"/>
  <c r="G47" i="52" s="1"/>
  <c r="G43" i="63"/>
  <c r="G37" i="52"/>
  <c r="G43" i="49"/>
  <c r="G55" i="54"/>
  <c r="G49" i="51"/>
  <c r="F59" i="48"/>
  <c r="F46" i="48"/>
  <c r="F44" i="48"/>
  <c r="F45" i="48" s="1"/>
  <c r="F46" i="63"/>
  <c r="F44" i="63"/>
  <c r="F45" i="63" s="1"/>
  <c r="F47" i="63" s="1"/>
  <c r="G43" i="53"/>
  <c r="G55" i="50"/>
  <c r="F58" i="63"/>
  <c r="F56" i="63"/>
  <c r="F57" i="63" s="1"/>
  <c r="G58" i="53"/>
  <c r="G56" i="53"/>
  <c r="G57" i="53" s="1"/>
  <c r="G59" i="53" s="1"/>
  <c r="F58" i="54"/>
  <c r="F56" i="54"/>
  <c r="F57" i="54" s="1"/>
  <c r="F52" i="63"/>
  <c r="F50" i="63"/>
  <c r="F51" i="63" s="1"/>
  <c r="G38" i="49"/>
  <c r="G39" i="49" s="1"/>
  <c r="G40" i="49"/>
  <c r="G44" i="50"/>
  <c r="G45" i="50" s="1"/>
  <c r="G46" i="50"/>
  <c r="G44" i="54"/>
  <c r="G45" i="54" s="1"/>
  <c r="G46" i="54"/>
  <c r="G55" i="51"/>
  <c r="G49" i="48"/>
  <c r="G49" i="52"/>
  <c r="G37" i="63"/>
  <c r="F53" i="50"/>
  <c r="F50" i="53"/>
  <c r="F51" i="53" s="1"/>
  <c r="F52" i="53"/>
  <c r="F56" i="51"/>
  <c r="F57" i="51" s="1"/>
  <c r="F58" i="51"/>
  <c r="G40" i="51"/>
  <c r="G38" i="51"/>
  <c r="G39" i="51" s="1"/>
  <c r="G41" i="51" s="1"/>
  <c r="F40" i="52"/>
  <c r="F38" i="52"/>
  <c r="F39" i="52" s="1"/>
  <c r="F50" i="49"/>
  <c r="F51" i="49" s="1"/>
  <c r="F52" i="49"/>
  <c r="F53" i="49" s="1"/>
  <c r="G40" i="53"/>
  <c r="G38" i="53"/>
  <c r="G39" i="53" s="1"/>
  <c r="G37" i="50"/>
  <c r="G55" i="48"/>
  <c r="G55" i="52"/>
  <c r="G49" i="49"/>
  <c r="G49" i="53"/>
  <c r="G49" i="63"/>
  <c r="F46" i="50"/>
  <c r="F44" i="50"/>
  <c r="F45" i="50" s="1"/>
  <c r="F41" i="48"/>
  <c r="G46" i="48"/>
  <c r="G44" i="48"/>
  <c r="G45" i="48" s="1"/>
  <c r="G38" i="54"/>
  <c r="G39" i="54" s="1"/>
  <c r="G40" i="54"/>
  <c r="G44" i="51"/>
  <c r="G45" i="51" s="1"/>
  <c r="G46" i="51"/>
  <c r="F52" i="51"/>
  <c r="F50" i="51"/>
  <c r="F51" i="51" s="1"/>
  <c r="F53" i="51" s="1"/>
  <c r="G55" i="49"/>
  <c r="G49" i="50"/>
  <c r="G49" i="54"/>
  <c r="F47" i="53"/>
  <c r="F47" i="51"/>
  <c r="F52" i="1"/>
  <c r="F40" i="1"/>
  <c r="I40" i="1"/>
  <c r="U58" i="1"/>
  <c r="U45" i="1"/>
  <c r="U48" i="1"/>
  <c r="W48" i="1"/>
  <c r="U54" i="1"/>
  <c r="W54" i="1"/>
  <c r="U42" i="1"/>
  <c r="W42" i="1"/>
  <c r="J37" i="1"/>
  <c r="W36" i="1"/>
  <c r="S46" i="63"/>
  <c r="R46" i="63"/>
  <c r="Q46" i="63"/>
  <c r="R52" i="63"/>
  <c r="H49" i="63" s="1"/>
  <c r="S52" i="63"/>
  <c r="Q52" i="63"/>
  <c r="U43" i="63"/>
  <c r="S40" i="63"/>
  <c r="Q40" i="63"/>
  <c r="R40" i="63"/>
  <c r="U37" i="63"/>
  <c r="U55" i="63"/>
  <c r="S58" i="63"/>
  <c r="R58" i="63"/>
  <c r="Q58" i="63"/>
  <c r="U49" i="63"/>
  <c r="Q58" i="54"/>
  <c r="S58" i="54"/>
  <c r="R58" i="54"/>
  <c r="S58" i="53"/>
  <c r="R58" i="53"/>
  <c r="Q58" i="53"/>
  <c r="S58" i="52"/>
  <c r="R58" i="52"/>
  <c r="Q58" i="52"/>
  <c r="S58" i="51"/>
  <c r="Q58" i="50"/>
  <c r="Q58" i="51"/>
  <c r="S58" i="50"/>
  <c r="R58" i="50"/>
  <c r="H55" i="50" s="1"/>
  <c r="R58" i="51"/>
  <c r="S58" i="49"/>
  <c r="R58" i="49"/>
  <c r="Q58" i="49"/>
  <c r="S58" i="48"/>
  <c r="R58" i="48"/>
  <c r="Q58" i="48"/>
  <c r="Q46" i="54"/>
  <c r="R46" i="54"/>
  <c r="S46" i="54"/>
  <c r="R46" i="53"/>
  <c r="Q46" i="53"/>
  <c r="S46" i="53"/>
  <c r="S46" i="52"/>
  <c r="R46" i="52"/>
  <c r="Q46" i="52"/>
  <c r="Q46" i="51"/>
  <c r="S46" i="50"/>
  <c r="R46" i="50"/>
  <c r="S46" i="51"/>
  <c r="Q46" i="50"/>
  <c r="R46" i="51"/>
  <c r="Q46" i="49"/>
  <c r="S46" i="49"/>
  <c r="R46" i="49"/>
  <c r="S46" i="48"/>
  <c r="R46" i="48"/>
  <c r="Q46" i="48"/>
  <c r="Q52" i="54"/>
  <c r="R52" i="54"/>
  <c r="H49" i="54" s="1"/>
  <c r="S52" i="54"/>
  <c r="S52" i="53"/>
  <c r="Q52" i="53"/>
  <c r="R52" i="53"/>
  <c r="Q52" i="52"/>
  <c r="S52" i="52"/>
  <c r="R52" i="52"/>
  <c r="H49" i="52" s="1"/>
  <c r="S52" i="51"/>
  <c r="R52" i="51"/>
  <c r="Q52" i="51"/>
  <c r="S52" i="50"/>
  <c r="R52" i="50"/>
  <c r="Q52" i="50"/>
  <c r="S52" i="49"/>
  <c r="R52" i="49"/>
  <c r="Q52" i="49"/>
  <c r="Q52" i="48"/>
  <c r="S52" i="48"/>
  <c r="R52" i="48"/>
  <c r="H49" i="48" s="1"/>
  <c r="S40" i="54"/>
  <c r="R40" i="54"/>
  <c r="Q40" i="54"/>
  <c r="S40" i="53"/>
  <c r="Q40" i="53"/>
  <c r="R40" i="53"/>
  <c r="S40" i="52"/>
  <c r="R40" i="52"/>
  <c r="Q40" i="52"/>
  <c r="S40" i="51"/>
  <c r="R40" i="51"/>
  <c r="Q40" i="51"/>
  <c r="R40" i="50"/>
  <c r="Q40" i="50"/>
  <c r="S40" i="49"/>
  <c r="R40" i="49"/>
  <c r="H37" i="49" s="1"/>
  <c r="Q40" i="49"/>
  <c r="S40" i="50"/>
  <c r="Q40" i="48"/>
  <c r="S40" i="48"/>
  <c r="R40" i="48"/>
  <c r="J49" i="1"/>
  <c r="J55" i="1"/>
  <c r="J43" i="1"/>
  <c r="L40" i="1"/>
  <c r="L52" i="1"/>
  <c r="L58" i="1"/>
  <c r="L46" i="1"/>
  <c r="J50" i="1"/>
  <c r="J52" i="1" s="1"/>
  <c r="E52" i="1"/>
  <c r="J56" i="1"/>
  <c r="J58" i="1" s="1"/>
  <c r="E58" i="1"/>
  <c r="J44" i="1"/>
  <c r="J46" i="1" s="1"/>
  <c r="E46" i="1"/>
  <c r="L472" i="1"/>
  <c r="H55" i="63" l="1"/>
  <c r="H43" i="63"/>
  <c r="H44" i="63" s="1"/>
  <c r="H45" i="63" s="1"/>
  <c r="H47" i="63" s="1"/>
  <c r="F53" i="53"/>
  <c r="H43" i="54"/>
  <c r="G47" i="51"/>
  <c r="W43" i="51" s="1"/>
  <c r="H43" i="50"/>
  <c r="H44" i="50" s="1"/>
  <c r="H45" i="50" s="1"/>
  <c r="G41" i="53"/>
  <c r="G59" i="63"/>
  <c r="H37" i="50"/>
  <c r="G40" i="48"/>
  <c r="G41" i="48" s="1"/>
  <c r="W37" i="48" s="1"/>
  <c r="H37" i="51"/>
  <c r="H40" i="51" s="1"/>
  <c r="F59" i="51"/>
  <c r="H37" i="63"/>
  <c r="G50" i="48"/>
  <c r="G51" i="48" s="1"/>
  <c r="G53" i="48" s="1"/>
  <c r="G52" i="48"/>
  <c r="G58" i="54"/>
  <c r="G56" i="54"/>
  <c r="G57" i="54" s="1"/>
  <c r="H37" i="54"/>
  <c r="H49" i="51"/>
  <c r="H43" i="48"/>
  <c r="H43" i="52"/>
  <c r="H55" i="49"/>
  <c r="H55" i="53"/>
  <c r="G50" i="54"/>
  <c r="G51" i="54" s="1"/>
  <c r="G52" i="54"/>
  <c r="F47" i="50"/>
  <c r="F41" i="52"/>
  <c r="G56" i="51"/>
  <c r="G57" i="51" s="1"/>
  <c r="G58" i="51"/>
  <c r="G46" i="49"/>
  <c r="G44" i="49"/>
  <c r="G45" i="49" s="1"/>
  <c r="F59" i="63"/>
  <c r="G40" i="52"/>
  <c r="G38" i="52"/>
  <c r="G39" i="52" s="1"/>
  <c r="G41" i="52" s="1"/>
  <c r="H38" i="49"/>
  <c r="H39" i="49" s="1"/>
  <c r="H40" i="49"/>
  <c r="G50" i="50"/>
  <c r="G51" i="50" s="1"/>
  <c r="G52" i="50"/>
  <c r="H50" i="48"/>
  <c r="H51" i="48" s="1"/>
  <c r="H52" i="48"/>
  <c r="H52" i="52"/>
  <c r="H50" i="52"/>
  <c r="H51" i="52" s="1"/>
  <c r="H43" i="49"/>
  <c r="H55" i="51"/>
  <c r="H55" i="54"/>
  <c r="G58" i="49"/>
  <c r="G56" i="49"/>
  <c r="G57" i="49" s="1"/>
  <c r="G59" i="49" s="1"/>
  <c r="G52" i="63"/>
  <c r="G50" i="63"/>
  <c r="G51" i="63" s="1"/>
  <c r="G47" i="54"/>
  <c r="W43" i="54" s="1"/>
  <c r="G50" i="53"/>
  <c r="G51" i="53" s="1"/>
  <c r="G52" i="53"/>
  <c r="G58" i="50"/>
  <c r="G56" i="50"/>
  <c r="G57" i="50" s="1"/>
  <c r="G50" i="51"/>
  <c r="G51" i="51" s="1"/>
  <c r="G52" i="51"/>
  <c r="R472" i="63"/>
  <c r="F472" i="63" s="1"/>
  <c r="P472" i="63"/>
  <c r="O472" i="63"/>
  <c r="B472" i="63"/>
  <c r="C472" i="63"/>
  <c r="Q472" i="63"/>
  <c r="H43" i="53"/>
  <c r="G52" i="49"/>
  <c r="G50" i="49"/>
  <c r="G51" i="49" s="1"/>
  <c r="G47" i="50"/>
  <c r="G44" i="53"/>
  <c r="G45" i="53" s="1"/>
  <c r="G46" i="53"/>
  <c r="G46" i="63"/>
  <c r="G44" i="63"/>
  <c r="G45" i="63" s="1"/>
  <c r="H56" i="50"/>
  <c r="H57" i="50" s="1"/>
  <c r="H58" i="50"/>
  <c r="H37" i="48"/>
  <c r="H49" i="53"/>
  <c r="H43" i="51"/>
  <c r="H52" i="63"/>
  <c r="H50" i="63"/>
  <c r="H51" i="63" s="1"/>
  <c r="G56" i="52"/>
  <c r="G57" i="52" s="1"/>
  <c r="G58" i="52"/>
  <c r="H38" i="50"/>
  <c r="H39" i="50" s="1"/>
  <c r="H40" i="50"/>
  <c r="H37" i="52"/>
  <c r="H49" i="49"/>
  <c r="H44" i="54"/>
  <c r="H45" i="54" s="1"/>
  <c r="H47" i="54" s="1"/>
  <c r="H46" i="54"/>
  <c r="G56" i="48"/>
  <c r="G57" i="48" s="1"/>
  <c r="G58" i="48"/>
  <c r="G41" i="49"/>
  <c r="W37" i="49" s="1"/>
  <c r="H58" i="63"/>
  <c r="H56" i="63"/>
  <c r="H57" i="63" s="1"/>
  <c r="F53" i="63"/>
  <c r="F47" i="48"/>
  <c r="H46" i="63"/>
  <c r="H37" i="53"/>
  <c r="G41" i="54"/>
  <c r="G50" i="52"/>
  <c r="G51" i="52" s="1"/>
  <c r="G52" i="52"/>
  <c r="G38" i="50"/>
  <c r="G39" i="50" s="1"/>
  <c r="G40" i="50"/>
  <c r="H49" i="50"/>
  <c r="H52" i="54"/>
  <c r="H50" i="54"/>
  <c r="H51" i="54" s="1"/>
  <c r="H55" i="48"/>
  <c r="H55" i="52"/>
  <c r="G47" i="48"/>
  <c r="G40" i="63"/>
  <c r="G38" i="63"/>
  <c r="G39" i="63" s="1"/>
  <c r="G41" i="63" s="1"/>
  <c r="F59" i="54"/>
  <c r="W37" i="52"/>
  <c r="V49" i="51"/>
  <c r="W37" i="53"/>
  <c r="W55" i="53"/>
  <c r="V37" i="51"/>
  <c r="V37" i="50"/>
  <c r="V55" i="63"/>
  <c r="V43" i="63"/>
  <c r="J38" i="1"/>
  <c r="J40" i="1" s="1"/>
  <c r="U36" i="1"/>
  <c r="S41" i="63"/>
  <c r="R41" i="63"/>
  <c r="I37" i="63" s="1"/>
  <c r="Q41" i="63"/>
  <c r="R47" i="63"/>
  <c r="Q47" i="63"/>
  <c r="S47" i="63"/>
  <c r="S59" i="63"/>
  <c r="Q59" i="63"/>
  <c r="R59" i="63"/>
  <c r="I55" i="63" s="1"/>
  <c r="S53" i="63"/>
  <c r="R53" i="63"/>
  <c r="Q53" i="63"/>
  <c r="V37" i="48"/>
  <c r="V37" i="52"/>
  <c r="R47" i="54"/>
  <c r="I43" i="54" s="1"/>
  <c r="Q47" i="54"/>
  <c r="S47" i="54"/>
  <c r="S47" i="53"/>
  <c r="R47" i="53"/>
  <c r="Q47" i="53"/>
  <c r="S47" i="52"/>
  <c r="R47" i="52"/>
  <c r="I43" i="52" s="1"/>
  <c r="Q47" i="52"/>
  <c r="S47" i="51"/>
  <c r="R47" i="51"/>
  <c r="Q47" i="51"/>
  <c r="R47" i="50"/>
  <c r="S47" i="50"/>
  <c r="S47" i="49"/>
  <c r="Q47" i="50"/>
  <c r="R47" i="49"/>
  <c r="I43" i="49" s="1"/>
  <c r="Q47" i="49"/>
  <c r="Q47" i="48"/>
  <c r="S47" i="48"/>
  <c r="R47" i="48"/>
  <c r="R53" i="54"/>
  <c r="Q53" i="54"/>
  <c r="Q53" i="53"/>
  <c r="S53" i="54"/>
  <c r="S53" i="53"/>
  <c r="R53" i="53"/>
  <c r="S53" i="52"/>
  <c r="R53" i="52"/>
  <c r="Q53" i="52"/>
  <c r="Q53" i="51"/>
  <c r="R53" i="51"/>
  <c r="I49" i="51" s="1"/>
  <c r="S53" i="50"/>
  <c r="S53" i="51"/>
  <c r="R53" i="50"/>
  <c r="Q53" i="50"/>
  <c r="S53" i="49"/>
  <c r="R53" i="49"/>
  <c r="Q53" i="49"/>
  <c r="S53" i="48"/>
  <c r="R53" i="48"/>
  <c r="Q53" i="48"/>
  <c r="V55" i="48"/>
  <c r="V55" i="53"/>
  <c r="V43" i="53"/>
  <c r="V55" i="51"/>
  <c r="C472" i="54"/>
  <c r="B472" i="54"/>
  <c r="R472" i="54"/>
  <c r="F472" i="54" s="1"/>
  <c r="P472" i="54"/>
  <c r="Q472" i="54"/>
  <c r="O472" i="54"/>
  <c r="R472" i="53"/>
  <c r="F472" i="53" s="1"/>
  <c r="B472" i="53"/>
  <c r="Q472" i="53"/>
  <c r="O472" i="53"/>
  <c r="C472" i="53"/>
  <c r="C472" i="52"/>
  <c r="R472" i="52"/>
  <c r="F472" i="52" s="1"/>
  <c r="B472" i="52"/>
  <c r="Q472" i="52"/>
  <c r="P472" i="52"/>
  <c r="P472" i="53"/>
  <c r="O472" i="52"/>
  <c r="C472" i="51"/>
  <c r="R472" i="51"/>
  <c r="F472" i="51" s="1"/>
  <c r="B472" i="51"/>
  <c r="Q472" i="51"/>
  <c r="Q472" i="50"/>
  <c r="P472" i="51"/>
  <c r="P472" i="50"/>
  <c r="O472" i="51"/>
  <c r="O472" i="50"/>
  <c r="C472" i="50"/>
  <c r="R472" i="50"/>
  <c r="F472" i="50" s="1"/>
  <c r="B472" i="50"/>
  <c r="C472" i="49"/>
  <c r="B472" i="49"/>
  <c r="R472" i="49"/>
  <c r="F472" i="49" s="1"/>
  <c r="Q472" i="49"/>
  <c r="P472" i="49"/>
  <c r="C472" i="48"/>
  <c r="R472" i="48"/>
  <c r="F472" i="48" s="1"/>
  <c r="B472" i="48"/>
  <c r="Q472" i="48"/>
  <c r="O472" i="49"/>
  <c r="P472" i="48"/>
  <c r="O472" i="48"/>
  <c r="V55" i="49"/>
  <c r="V37" i="54"/>
  <c r="Q59" i="54"/>
  <c r="R59" i="54"/>
  <c r="S59" i="54"/>
  <c r="R59" i="53"/>
  <c r="Q59" i="53"/>
  <c r="S59" i="53"/>
  <c r="S59" i="52"/>
  <c r="R59" i="52"/>
  <c r="Q59" i="52"/>
  <c r="S59" i="51"/>
  <c r="R59" i="51"/>
  <c r="Q59" i="51"/>
  <c r="S59" i="50"/>
  <c r="R59" i="50"/>
  <c r="I55" i="50" s="1"/>
  <c r="Q59" i="50"/>
  <c r="S59" i="49"/>
  <c r="R59" i="49"/>
  <c r="Q59" i="49"/>
  <c r="Q59" i="48"/>
  <c r="S59" i="48"/>
  <c r="R59" i="48"/>
  <c r="Q41" i="54"/>
  <c r="S41" i="54"/>
  <c r="R41" i="53"/>
  <c r="Q41" i="53"/>
  <c r="S41" i="53"/>
  <c r="R41" i="54"/>
  <c r="I37" i="54" s="1"/>
  <c r="S41" i="52"/>
  <c r="R41" i="52"/>
  <c r="Q41" i="52"/>
  <c r="Q41" i="51"/>
  <c r="S41" i="51"/>
  <c r="R41" i="51"/>
  <c r="Q41" i="50"/>
  <c r="S41" i="50"/>
  <c r="R41" i="50"/>
  <c r="I37" i="50" s="1"/>
  <c r="S41" i="49"/>
  <c r="R41" i="49"/>
  <c r="I37" i="49" s="1"/>
  <c r="Q41" i="49"/>
  <c r="S41" i="48"/>
  <c r="R41" i="48"/>
  <c r="Q41" i="48"/>
  <c r="V43" i="52"/>
  <c r="V49" i="54"/>
  <c r="V37" i="53"/>
  <c r="V43" i="54"/>
  <c r="V49" i="52"/>
  <c r="V49" i="48"/>
  <c r="E40" i="1"/>
  <c r="L473" i="1"/>
  <c r="I49" i="54" l="1"/>
  <c r="H59" i="63"/>
  <c r="G53" i="51"/>
  <c r="W49" i="51" s="1"/>
  <c r="F471" i="49"/>
  <c r="I43" i="48"/>
  <c r="I44" i="48" s="1"/>
  <c r="I45" i="48" s="1"/>
  <c r="I47" i="48" s="1"/>
  <c r="I49" i="63"/>
  <c r="H53" i="63"/>
  <c r="G53" i="49"/>
  <c r="G47" i="49"/>
  <c r="H38" i="51"/>
  <c r="H39" i="51" s="1"/>
  <c r="H41" i="51" s="1"/>
  <c r="G59" i="51"/>
  <c r="W55" i="51" s="1"/>
  <c r="I49" i="48"/>
  <c r="I49" i="52"/>
  <c r="H46" i="50"/>
  <c r="H47" i="50" s="1"/>
  <c r="X43" i="50" s="1"/>
  <c r="G53" i="52"/>
  <c r="W49" i="52" s="1"/>
  <c r="F471" i="48"/>
  <c r="F471" i="53"/>
  <c r="F475" i="53" s="1"/>
  <c r="I55" i="52"/>
  <c r="F471" i="52"/>
  <c r="F471" i="54"/>
  <c r="I49" i="49"/>
  <c r="I43" i="63"/>
  <c r="I46" i="63" s="1"/>
  <c r="G47" i="63"/>
  <c r="W43" i="63" s="1"/>
  <c r="H41" i="49"/>
  <c r="G53" i="54"/>
  <c r="H38" i="52"/>
  <c r="H39" i="52" s="1"/>
  <c r="H40" i="52"/>
  <c r="I37" i="48"/>
  <c r="I37" i="52"/>
  <c r="I55" i="49"/>
  <c r="F471" i="50"/>
  <c r="I49" i="50"/>
  <c r="I43" i="51"/>
  <c r="H53" i="54"/>
  <c r="H56" i="53"/>
  <c r="H57" i="53" s="1"/>
  <c r="H58" i="53"/>
  <c r="I55" i="53"/>
  <c r="F471" i="51"/>
  <c r="I50" i="54"/>
  <c r="I51" i="54" s="1"/>
  <c r="I52" i="54"/>
  <c r="H41" i="50"/>
  <c r="G47" i="53"/>
  <c r="F471" i="63"/>
  <c r="H58" i="49"/>
  <c r="H56" i="49"/>
  <c r="H57" i="49" s="1"/>
  <c r="H56" i="54"/>
  <c r="H57" i="54" s="1"/>
  <c r="H58" i="54"/>
  <c r="H44" i="52"/>
  <c r="H45" i="52" s="1"/>
  <c r="H46" i="52"/>
  <c r="I52" i="51"/>
  <c r="I50" i="51"/>
  <c r="I51" i="51" s="1"/>
  <c r="I44" i="52"/>
  <c r="I45" i="52" s="1"/>
  <c r="I46" i="52"/>
  <c r="G59" i="52"/>
  <c r="W55" i="52" s="1"/>
  <c r="H56" i="51"/>
  <c r="H57" i="51" s="1"/>
  <c r="H58" i="51"/>
  <c r="H44" i="48"/>
  <c r="H45" i="48" s="1"/>
  <c r="H46" i="48"/>
  <c r="O473" i="63"/>
  <c r="C473" i="63"/>
  <c r="B473" i="63"/>
  <c r="R473" i="63"/>
  <c r="G472" i="63" s="1"/>
  <c r="P473" i="63"/>
  <c r="Q473" i="63"/>
  <c r="I58" i="63"/>
  <c r="I56" i="63"/>
  <c r="I57" i="63" s="1"/>
  <c r="G41" i="50"/>
  <c r="H44" i="49"/>
  <c r="H45" i="49" s="1"/>
  <c r="H47" i="49" s="1"/>
  <c r="H46" i="49"/>
  <c r="H50" i="51"/>
  <c r="H51" i="51" s="1"/>
  <c r="H52" i="51"/>
  <c r="I46" i="48"/>
  <c r="I55" i="54"/>
  <c r="I38" i="50"/>
  <c r="I39" i="50" s="1"/>
  <c r="I40" i="50"/>
  <c r="I37" i="53"/>
  <c r="G59" i="50"/>
  <c r="H53" i="52"/>
  <c r="H38" i="54"/>
  <c r="H39" i="54" s="1"/>
  <c r="H41" i="54" s="1"/>
  <c r="H40" i="54"/>
  <c r="I40" i="63"/>
  <c r="I38" i="63"/>
  <c r="I39" i="63" s="1"/>
  <c r="I41" i="63" s="1"/>
  <c r="F473" i="49"/>
  <c r="F474" i="49" s="1"/>
  <c r="F475" i="49"/>
  <c r="I56" i="50"/>
  <c r="I57" i="50" s="1"/>
  <c r="I58" i="50"/>
  <c r="I55" i="51"/>
  <c r="I50" i="48"/>
  <c r="I51" i="48" s="1"/>
  <c r="I52" i="48"/>
  <c r="I52" i="52"/>
  <c r="I50" i="52"/>
  <c r="I51" i="52" s="1"/>
  <c r="I44" i="49"/>
  <c r="I45" i="49" s="1"/>
  <c r="I46" i="49"/>
  <c r="I43" i="53"/>
  <c r="H44" i="51"/>
  <c r="H45" i="51" s="1"/>
  <c r="H46" i="51"/>
  <c r="H46" i="53"/>
  <c r="H44" i="53"/>
  <c r="H45" i="53" s="1"/>
  <c r="I52" i="63"/>
  <c r="I50" i="63"/>
  <c r="I51" i="63" s="1"/>
  <c r="H52" i="50"/>
  <c r="H50" i="50"/>
  <c r="H51" i="50" s="1"/>
  <c r="G59" i="48"/>
  <c r="H52" i="53"/>
  <c r="H50" i="53"/>
  <c r="H51" i="53" s="1"/>
  <c r="G59" i="54"/>
  <c r="W55" i="54" s="1"/>
  <c r="I38" i="49"/>
  <c r="I39" i="49" s="1"/>
  <c r="I40" i="49"/>
  <c r="I37" i="51"/>
  <c r="I55" i="48"/>
  <c r="F473" i="48"/>
  <c r="F474" i="48" s="1"/>
  <c r="F475" i="48"/>
  <c r="I49" i="53"/>
  <c r="H40" i="48"/>
  <c r="H38" i="48"/>
  <c r="H39" i="48" s="1"/>
  <c r="G53" i="53"/>
  <c r="W49" i="53" s="1"/>
  <c r="H53" i="48"/>
  <c r="H58" i="48"/>
  <c r="H56" i="48"/>
  <c r="H57" i="48" s="1"/>
  <c r="I38" i="54"/>
  <c r="I39" i="54" s="1"/>
  <c r="I41" i="54" s="1"/>
  <c r="I40" i="54"/>
  <c r="I56" i="52"/>
  <c r="I57" i="52" s="1"/>
  <c r="I59" i="52" s="1"/>
  <c r="I58" i="52"/>
  <c r="F473" i="52"/>
  <c r="F474" i="52" s="1"/>
  <c r="F475" i="52"/>
  <c r="F473" i="54"/>
  <c r="F474" i="54" s="1"/>
  <c r="F475" i="54"/>
  <c r="F476" i="54" s="1"/>
  <c r="I52" i="49"/>
  <c r="I50" i="49"/>
  <c r="I51" i="49" s="1"/>
  <c r="I43" i="50"/>
  <c r="I46" i="54"/>
  <c r="I44" i="54"/>
  <c r="I45" i="54" s="1"/>
  <c r="I47" i="54" s="1"/>
  <c r="H56" i="52"/>
  <c r="H57" i="52" s="1"/>
  <c r="H58" i="52"/>
  <c r="H38" i="53"/>
  <c r="H39" i="53" s="1"/>
  <c r="H41" i="53" s="1"/>
  <c r="H40" i="53"/>
  <c r="H50" i="49"/>
  <c r="H51" i="49" s="1"/>
  <c r="H52" i="49"/>
  <c r="H59" i="50"/>
  <c r="AB471" i="63"/>
  <c r="AB540" i="63" s="1"/>
  <c r="G53" i="63"/>
  <c r="G53" i="50"/>
  <c r="H40" i="63"/>
  <c r="H38" i="63"/>
  <c r="H39" i="63" s="1"/>
  <c r="H41" i="63" s="1"/>
  <c r="X37" i="63" s="1"/>
  <c r="X37" i="54"/>
  <c r="W49" i="50"/>
  <c r="X37" i="49"/>
  <c r="AB471" i="54"/>
  <c r="AB540" i="54" s="1"/>
  <c r="W55" i="50"/>
  <c r="W55" i="49"/>
  <c r="W43" i="53"/>
  <c r="W49" i="63"/>
  <c r="W37" i="63"/>
  <c r="V49" i="63"/>
  <c r="V37" i="63"/>
  <c r="W49" i="49"/>
  <c r="W37" i="50"/>
  <c r="W43" i="49"/>
  <c r="W43" i="50"/>
  <c r="V49" i="50"/>
  <c r="V55" i="54"/>
  <c r="V49" i="49"/>
  <c r="V37" i="49"/>
  <c r="V49" i="53"/>
  <c r="W43" i="48"/>
  <c r="V43" i="50"/>
  <c r="V55" i="50"/>
  <c r="P473" i="54"/>
  <c r="G471" i="54" s="1"/>
  <c r="O473" i="54"/>
  <c r="C473" i="54"/>
  <c r="B473" i="54"/>
  <c r="R473" i="54"/>
  <c r="G472" i="54" s="1"/>
  <c r="Q473" i="54"/>
  <c r="O473" i="53"/>
  <c r="C473" i="53"/>
  <c r="P473" i="53"/>
  <c r="B473" i="53"/>
  <c r="R473" i="53"/>
  <c r="G472" i="53" s="1"/>
  <c r="Q473" i="53"/>
  <c r="B473" i="52"/>
  <c r="R473" i="52"/>
  <c r="G472" i="52" s="1"/>
  <c r="Q473" i="52"/>
  <c r="P473" i="52"/>
  <c r="O473" i="52"/>
  <c r="C473" i="52"/>
  <c r="O473" i="51"/>
  <c r="C473" i="51"/>
  <c r="B473" i="51"/>
  <c r="P473" i="51"/>
  <c r="G471" i="51" s="1"/>
  <c r="R473" i="50"/>
  <c r="G472" i="50" s="1"/>
  <c r="Q473" i="50"/>
  <c r="P473" i="50"/>
  <c r="G471" i="50" s="1"/>
  <c r="O473" i="50"/>
  <c r="Q473" i="51"/>
  <c r="R473" i="51"/>
  <c r="G472" i="51" s="1"/>
  <c r="C473" i="50"/>
  <c r="B473" i="50"/>
  <c r="P473" i="49"/>
  <c r="O473" i="49"/>
  <c r="C473" i="49"/>
  <c r="B473" i="49"/>
  <c r="R473" i="49"/>
  <c r="G472" i="49" s="1"/>
  <c r="C473" i="48"/>
  <c r="B473" i="48"/>
  <c r="Q473" i="49"/>
  <c r="R473" i="48"/>
  <c r="G472" i="48" s="1"/>
  <c r="P473" i="48"/>
  <c r="O473" i="48"/>
  <c r="Q473" i="48"/>
  <c r="V55" i="52"/>
  <c r="V43" i="49"/>
  <c r="V43" i="48"/>
  <c r="V43" i="51"/>
  <c r="H53" i="49" l="1"/>
  <c r="I47" i="49"/>
  <c r="H47" i="48"/>
  <c r="I53" i="52"/>
  <c r="F473" i="53"/>
  <c r="F474" i="53" s="1"/>
  <c r="F476" i="53" s="1"/>
  <c r="I59" i="63"/>
  <c r="F476" i="48"/>
  <c r="I47" i="52"/>
  <c r="G471" i="48"/>
  <c r="G473" i="48" s="1"/>
  <c r="G474" i="48" s="1"/>
  <c r="G476" i="48" s="1"/>
  <c r="I59" i="50"/>
  <c r="H41" i="52"/>
  <c r="I44" i="63"/>
  <c r="I45" i="63" s="1"/>
  <c r="I41" i="49"/>
  <c r="I53" i="49"/>
  <c r="G475" i="51"/>
  <c r="G473" i="51"/>
  <c r="G474" i="51" s="1"/>
  <c r="G476" i="51" s="1"/>
  <c r="F476" i="49"/>
  <c r="H47" i="52"/>
  <c r="H47" i="51"/>
  <c r="I46" i="53"/>
  <c r="I44" i="53"/>
  <c r="I45" i="53" s="1"/>
  <c r="I47" i="53" s="1"/>
  <c r="H59" i="53"/>
  <c r="H41" i="48"/>
  <c r="H53" i="53"/>
  <c r="H53" i="51"/>
  <c r="X49" i="51" s="1"/>
  <c r="H59" i="54"/>
  <c r="X55" i="54" s="1"/>
  <c r="H59" i="49"/>
  <c r="X55" i="49" s="1"/>
  <c r="I44" i="51"/>
  <c r="I45" i="51" s="1"/>
  <c r="I46" i="51"/>
  <c r="G471" i="53"/>
  <c r="G471" i="49"/>
  <c r="I50" i="53"/>
  <c r="I51" i="53" s="1"/>
  <c r="I52" i="53"/>
  <c r="I52" i="50"/>
  <c r="I50" i="50"/>
  <c r="I51" i="50" s="1"/>
  <c r="I53" i="50" s="1"/>
  <c r="G475" i="48"/>
  <c r="G471" i="52"/>
  <c r="F476" i="52"/>
  <c r="H53" i="50"/>
  <c r="X49" i="50" s="1"/>
  <c r="H59" i="51"/>
  <c r="F475" i="63"/>
  <c r="F473" i="63"/>
  <c r="F473" i="50"/>
  <c r="F474" i="50" s="1"/>
  <c r="F475" i="50"/>
  <c r="I56" i="53"/>
  <c r="I57" i="53" s="1"/>
  <c r="I58" i="53"/>
  <c r="H59" i="52"/>
  <c r="I58" i="49"/>
  <c r="J58" i="49" s="1"/>
  <c r="I56" i="49"/>
  <c r="I57" i="49" s="1"/>
  <c r="G475" i="50"/>
  <c r="G473" i="50"/>
  <c r="G474" i="50" s="1"/>
  <c r="I53" i="63"/>
  <c r="I53" i="48"/>
  <c r="I38" i="53"/>
  <c r="I39" i="53" s="1"/>
  <c r="I40" i="53"/>
  <c r="I38" i="52"/>
  <c r="I39" i="52" s="1"/>
  <c r="I41" i="52" s="1"/>
  <c r="I40" i="52"/>
  <c r="G475" i="54"/>
  <c r="G473" i="54"/>
  <c r="G474" i="54" s="1"/>
  <c r="I58" i="51"/>
  <c r="I56" i="51"/>
  <c r="I57" i="51" s="1"/>
  <c r="I38" i="48"/>
  <c r="I39" i="48" s="1"/>
  <c r="I40" i="48"/>
  <c r="I44" i="50"/>
  <c r="I45" i="50" s="1"/>
  <c r="I46" i="50"/>
  <c r="I58" i="48"/>
  <c r="I56" i="48"/>
  <c r="I57" i="48" s="1"/>
  <c r="H47" i="53"/>
  <c r="I41" i="50"/>
  <c r="G471" i="63"/>
  <c r="I53" i="51"/>
  <c r="I53" i="54"/>
  <c r="J40" i="49"/>
  <c r="I47" i="63"/>
  <c r="H59" i="48"/>
  <c r="I38" i="51"/>
  <c r="I39" i="51" s="1"/>
  <c r="I40" i="51"/>
  <c r="I56" i="54"/>
  <c r="I57" i="54" s="1"/>
  <c r="I58" i="54"/>
  <c r="J58" i="54" s="1"/>
  <c r="F473" i="51"/>
  <c r="F474" i="51" s="1"/>
  <c r="F476" i="51" s="1"/>
  <c r="F475" i="51"/>
  <c r="J57" i="50"/>
  <c r="J46" i="49"/>
  <c r="AB471" i="49"/>
  <c r="AB540" i="49" s="1"/>
  <c r="Y37" i="52"/>
  <c r="AB471" i="52"/>
  <c r="AB540" i="52" s="1"/>
  <c r="AC471" i="50"/>
  <c r="AC540" i="50" s="1"/>
  <c r="J40" i="48"/>
  <c r="X55" i="50"/>
  <c r="J58" i="50"/>
  <c r="X55" i="51"/>
  <c r="X43" i="54"/>
  <c r="X37" i="51"/>
  <c r="X49" i="54"/>
  <c r="AB471" i="50"/>
  <c r="AB540" i="50" s="1"/>
  <c r="AC471" i="54"/>
  <c r="AC540" i="54" s="1"/>
  <c r="AC471" i="51"/>
  <c r="AC540" i="51" s="1"/>
  <c r="J52" i="50"/>
  <c r="J46" i="54"/>
  <c r="J46" i="50"/>
  <c r="J52" i="54"/>
  <c r="J40" i="54"/>
  <c r="Y49" i="48"/>
  <c r="X43" i="63"/>
  <c r="X55" i="63"/>
  <c r="J52" i="52"/>
  <c r="J51" i="48"/>
  <c r="Y37" i="49"/>
  <c r="W55" i="63"/>
  <c r="J40" i="63"/>
  <c r="X43" i="52"/>
  <c r="J58" i="48"/>
  <c r="J46" i="53"/>
  <c r="J52" i="48"/>
  <c r="X49" i="48"/>
  <c r="J46" i="51"/>
  <c r="X55" i="48"/>
  <c r="X55" i="52"/>
  <c r="AB471" i="51"/>
  <c r="AB540" i="51" s="1"/>
  <c r="J40" i="51"/>
  <c r="J44" i="49"/>
  <c r="J39" i="49"/>
  <c r="J41" i="49" s="1"/>
  <c r="J46" i="48"/>
  <c r="J50" i="52"/>
  <c r="X49" i="52"/>
  <c r="J51" i="52"/>
  <c r="W49" i="54"/>
  <c r="W43" i="52"/>
  <c r="AB471" i="53"/>
  <c r="AB540" i="53" s="1"/>
  <c r="J58" i="51"/>
  <c r="J44" i="53"/>
  <c r="W37" i="54"/>
  <c r="J38" i="49"/>
  <c r="J52" i="53"/>
  <c r="W55" i="48"/>
  <c r="W49" i="48"/>
  <c r="AB471" i="48"/>
  <c r="AB540" i="48" s="1"/>
  <c r="J52" i="51"/>
  <c r="J58" i="52"/>
  <c r="W37" i="51"/>
  <c r="I59" i="54" l="1"/>
  <c r="I41" i="53"/>
  <c r="Y37" i="53" s="1"/>
  <c r="G476" i="54"/>
  <c r="G475" i="63"/>
  <c r="G473" i="63"/>
  <c r="G474" i="63" s="1"/>
  <c r="I59" i="53"/>
  <c r="I59" i="48"/>
  <c r="F476" i="50"/>
  <c r="I53" i="53"/>
  <c r="Y49" i="53" s="1"/>
  <c r="F474" i="63"/>
  <c r="G475" i="49"/>
  <c r="G473" i="49"/>
  <c r="G474" i="49" s="1"/>
  <c r="G476" i="49" s="1"/>
  <c r="G475" i="53"/>
  <c r="G473" i="53"/>
  <c r="G474" i="53" s="1"/>
  <c r="G476" i="53" s="1"/>
  <c r="J38" i="53"/>
  <c r="I41" i="51"/>
  <c r="I47" i="50"/>
  <c r="AC471" i="63"/>
  <c r="AC540" i="63" s="1"/>
  <c r="G476" i="50"/>
  <c r="I47" i="51"/>
  <c r="Y43" i="51" s="1"/>
  <c r="I41" i="48"/>
  <c r="I59" i="51"/>
  <c r="I59" i="49"/>
  <c r="Y55" i="49" s="1"/>
  <c r="G475" i="52"/>
  <c r="G473" i="52"/>
  <c r="G474" i="52" s="1"/>
  <c r="J40" i="53"/>
  <c r="Y55" i="50"/>
  <c r="J56" i="50"/>
  <c r="J44" i="51"/>
  <c r="J57" i="48"/>
  <c r="J59" i="48" s="1"/>
  <c r="J40" i="52"/>
  <c r="Y43" i="49"/>
  <c r="Y49" i="50"/>
  <c r="J56" i="48"/>
  <c r="Y37" i="48"/>
  <c r="J56" i="49"/>
  <c r="J38" i="54"/>
  <c r="J50" i="50"/>
  <c r="J59" i="50"/>
  <c r="J50" i="51"/>
  <c r="Y43" i="50"/>
  <c r="AC471" i="52"/>
  <c r="AC540" i="52" s="1"/>
  <c r="J44" i="50"/>
  <c r="AC471" i="48"/>
  <c r="AC540" i="48" s="1"/>
  <c r="Y55" i="53"/>
  <c r="Y37" i="54"/>
  <c r="J39" i="54"/>
  <c r="J41" i="54" s="1"/>
  <c r="J45" i="50"/>
  <c r="J47" i="50" s="1"/>
  <c r="J39" i="63"/>
  <c r="J41" i="63" s="1"/>
  <c r="J57" i="63"/>
  <c r="Y43" i="53"/>
  <c r="J38" i="52"/>
  <c r="J38" i="63"/>
  <c r="Y55" i="48"/>
  <c r="J53" i="48"/>
  <c r="Y49" i="52"/>
  <c r="J50" i="48"/>
  <c r="J38" i="48"/>
  <c r="J53" i="52"/>
  <c r="J56" i="63"/>
  <c r="J58" i="63"/>
  <c r="J44" i="63"/>
  <c r="J50" i="53"/>
  <c r="J46" i="63"/>
  <c r="Y49" i="63"/>
  <c r="J50" i="63"/>
  <c r="J52" i="63"/>
  <c r="X49" i="63"/>
  <c r="J51" i="63"/>
  <c r="J57" i="49"/>
  <c r="J59" i="49" s="1"/>
  <c r="Y55" i="52"/>
  <c r="Y37" i="50"/>
  <c r="Y43" i="48"/>
  <c r="Y49" i="49"/>
  <c r="J56" i="51"/>
  <c r="X37" i="52"/>
  <c r="J39" i="52"/>
  <c r="X43" i="49"/>
  <c r="J45" i="49"/>
  <c r="J47" i="49" s="1"/>
  <c r="X49" i="53"/>
  <c r="J51" i="53"/>
  <c r="J53" i="53" s="1"/>
  <c r="X37" i="53"/>
  <c r="J39" i="53"/>
  <c r="J41" i="53" s="1"/>
  <c r="Y49" i="51"/>
  <c r="J51" i="51"/>
  <c r="J53" i="51" s="1"/>
  <c r="J56" i="53"/>
  <c r="J44" i="48"/>
  <c r="J50" i="49"/>
  <c r="X37" i="48"/>
  <c r="J39" i="48"/>
  <c r="J41" i="48" s="1"/>
  <c r="X55" i="53"/>
  <c r="J57" i="53"/>
  <c r="J40" i="50"/>
  <c r="X43" i="48"/>
  <c r="J45" i="48"/>
  <c r="J47" i="48" s="1"/>
  <c r="J52" i="49"/>
  <c r="X49" i="49"/>
  <c r="J51" i="49"/>
  <c r="X43" i="51"/>
  <c r="J45" i="51"/>
  <c r="J47" i="51" s="1"/>
  <c r="J44" i="52"/>
  <c r="AC471" i="53"/>
  <c r="AC540" i="53" s="1"/>
  <c r="J46" i="52"/>
  <c r="J44" i="54"/>
  <c r="J38" i="50"/>
  <c r="J51" i="50"/>
  <c r="J53" i="50" s="1"/>
  <c r="X43" i="53"/>
  <c r="J45" i="53"/>
  <c r="J47" i="53" s="1"/>
  <c r="J58" i="53"/>
  <c r="X37" i="50"/>
  <c r="J39" i="50"/>
  <c r="J50" i="54"/>
  <c r="J56" i="54"/>
  <c r="J38" i="51"/>
  <c r="J56" i="52"/>
  <c r="AC471" i="49"/>
  <c r="AC540" i="49" s="1"/>
  <c r="J57" i="52"/>
  <c r="J59" i="52" s="1"/>
  <c r="J680" i="25"/>
  <c r="J672" i="1"/>
  <c r="G476" i="52" l="1"/>
  <c r="F476" i="63"/>
  <c r="V471" i="63"/>
  <c r="G476" i="63"/>
  <c r="W471" i="63"/>
  <c r="J41" i="52"/>
  <c r="Y37" i="63"/>
  <c r="Y55" i="63"/>
  <c r="J59" i="63"/>
  <c r="J53" i="63"/>
  <c r="J41" i="50"/>
  <c r="Y43" i="63"/>
  <c r="J45" i="63"/>
  <c r="J47" i="63" s="1"/>
  <c r="W471" i="48"/>
  <c r="V471" i="53"/>
  <c r="Y43" i="54"/>
  <c r="J45" i="54"/>
  <c r="J47" i="54" s="1"/>
  <c r="V471" i="54"/>
  <c r="V471" i="50"/>
  <c r="W471" i="52"/>
  <c r="Y37" i="51"/>
  <c r="J39" i="51"/>
  <c r="J41" i="51" s="1"/>
  <c r="Y55" i="54"/>
  <c r="J57" i="54"/>
  <c r="J59" i="54" s="1"/>
  <c r="V471" i="49"/>
  <c r="Y43" i="52"/>
  <c r="J45" i="52"/>
  <c r="J47" i="52" s="1"/>
  <c r="V471" i="48"/>
  <c r="V471" i="51"/>
  <c r="Y55" i="51"/>
  <c r="J57" i="51"/>
  <c r="J59" i="51" s="1"/>
  <c r="Y49" i="54"/>
  <c r="J51" i="54"/>
  <c r="J53" i="54" s="1"/>
  <c r="J53" i="49"/>
  <c r="J59" i="53"/>
  <c r="V471" i="52"/>
  <c r="M17" i="23"/>
  <c r="M28" i="23" s="1"/>
  <c r="K17" i="23"/>
  <c r="K28" i="23" s="1"/>
  <c r="I17" i="23"/>
  <c r="I28" i="23" s="1"/>
  <c r="G17" i="23"/>
  <c r="G28" i="23" s="1"/>
  <c r="E17" i="23"/>
  <c r="E28" i="23" s="1"/>
  <c r="M15" i="23"/>
  <c r="K15" i="23"/>
  <c r="I15" i="23"/>
  <c r="G15" i="23"/>
  <c r="E15" i="23"/>
  <c r="I747" i="25"/>
  <c r="I746" i="25"/>
  <c r="O748" i="25"/>
  <c r="H747" i="25" s="1"/>
  <c r="M748" i="25"/>
  <c r="H746" i="25" s="1"/>
  <c r="O747" i="25"/>
  <c r="G747" i="25" s="1"/>
  <c r="M747" i="25"/>
  <c r="G746" i="25" s="1"/>
  <c r="O746" i="25"/>
  <c r="F747" i="25" s="1"/>
  <c r="M746" i="25"/>
  <c r="F746" i="25" s="1"/>
  <c r="I769" i="1"/>
  <c r="H769" i="1"/>
  <c r="G769" i="1"/>
  <c r="F769" i="1"/>
  <c r="E769" i="1"/>
  <c r="I768" i="1"/>
  <c r="H768" i="1"/>
  <c r="G768" i="1"/>
  <c r="F768" i="1"/>
  <c r="E768" i="1"/>
  <c r="W471" i="50" l="1"/>
  <c r="W471" i="54"/>
  <c r="W471" i="53"/>
  <c r="W471" i="49"/>
  <c r="W471" i="51"/>
  <c r="C5" i="28"/>
  <c r="C3" i="28"/>
  <c r="B6" i="23" l="1"/>
  <c r="C4" i="28"/>
  <c r="B3" i="25" l="1"/>
  <c r="AB5" i="1" l="1"/>
  <c r="AC5" i="1" s="1"/>
  <c r="L535" i="1" l="1"/>
  <c r="L493" i="1"/>
  <c r="L486" i="1"/>
  <c r="L479" i="1"/>
  <c r="L321" i="1"/>
  <c r="L757" i="1"/>
  <c r="L756" i="1"/>
  <c r="L755" i="1"/>
  <c r="L754" i="1"/>
  <c r="O320" i="1"/>
  <c r="O321" i="63" s="1"/>
  <c r="O327" i="1"/>
  <c r="O328" i="63" s="1"/>
  <c r="O334" i="1"/>
  <c r="O335" i="63" s="1"/>
  <c r="N471" i="1"/>
  <c r="N478" i="1"/>
  <c r="N485" i="1"/>
  <c r="N492" i="1"/>
  <c r="N534" i="1"/>
  <c r="N334" i="1"/>
  <c r="N327" i="1"/>
  <c r="N320" i="1"/>
  <c r="N408" i="1"/>
  <c r="L19" i="1"/>
  <c r="E409" i="1"/>
  <c r="O12" i="1"/>
  <c r="O13" i="63" s="1"/>
  <c r="O18" i="1"/>
  <c r="O19" i="63" s="1"/>
  <c r="N18" i="1"/>
  <c r="I12" i="1"/>
  <c r="I15" i="1" s="1"/>
  <c r="N12" i="1"/>
  <c r="H12" i="1"/>
  <c r="H15" i="1" s="1"/>
  <c r="G12" i="1"/>
  <c r="G15" i="1" s="1"/>
  <c r="F12" i="1"/>
  <c r="F15" i="1" s="1"/>
  <c r="I535" i="1"/>
  <c r="H535" i="1"/>
  <c r="G535" i="1"/>
  <c r="F535" i="1"/>
  <c r="E535" i="1"/>
  <c r="I493" i="1"/>
  <c r="H493" i="1"/>
  <c r="G493" i="1"/>
  <c r="F493" i="1"/>
  <c r="E493" i="1"/>
  <c r="I486" i="1"/>
  <c r="H486" i="1"/>
  <c r="G486" i="1"/>
  <c r="F486" i="1"/>
  <c r="E486" i="1"/>
  <c r="I479" i="1"/>
  <c r="H479" i="1"/>
  <c r="G479" i="1"/>
  <c r="F479" i="1"/>
  <c r="E479" i="1"/>
  <c r="I472" i="1"/>
  <c r="H472" i="1"/>
  <c r="G472" i="1"/>
  <c r="F472" i="1"/>
  <c r="E472" i="1"/>
  <c r="L584" i="1"/>
  <c r="I562" i="25"/>
  <c r="H562" i="25"/>
  <c r="G562" i="25"/>
  <c r="F562" i="25"/>
  <c r="E562" i="25"/>
  <c r="I557" i="25"/>
  <c r="H557" i="25"/>
  <c r="G557" i="25"/>
  <c r="F557" i="25"/>
  <c r="E557" i="25"/>
  <c r="I552" i="25"/>
  <c r="H552" i="25"/>
  <c r="G552" i="25"/>
  <c r="F552" i="25"/>
  <c r="E552" i="25"/>
  <c r="I534" i="1"/>
  <c r="I538" i="1" s="1"/>
  <c r="H534" i="1"/>
  <c r="H538" i="1" s="1"/>
  <c r="I492" i="1"/>
  <c r="I496" i="1" s="1"/>
  <c r="H492" i="1"/>
  <c r="H496" i="1" s="1"/>
  <c r="I485" i="1"/>
  <c r="I489" i="1" s="1"/>
  <c r="H485" i="1"/>
  <c r="H489" i="1" s="1"/>
  <c r="I478" i="1"/>
  <c r="I482" i="1" s="1"/>
  <c r="H478" i="1"/>
  <c r="H482" i="1" s="1"/>
  <c r="I471" i="1"/>
  <c r="H471" i="1"/>
  <c r="G471" i="1"/>
  <c r="O408" i="1"/>
  <c r="O409" i="63" s="1"/>
  <c r="O401" i="1"/>
  <c r="O402" i="63" s="1"/>
  <c r="O394" i="1"/>
  <c r="O395" i="63" s="1"/>
  <c r="O78" i="1"/>
  <c r="O79" i="63" s="1"/>
  <c r="O72" i="1"/>
  <c r="O73" i="63" s="1"/>
  <c r="O66" i="1"/>
  <c r="O67" i="63" s="1"/>
  <c r="O60" i="1"/>
  <c r="O61" i="63" s="1"/>
  <c r="O30" i="1"/>
  <c r="O31" i="63" s="1"/>
  <c r="O24" i="1"/>
  <c r="O25" i="63" s="1"/>
  <c r="E12" i="1"/>
  <c r="F581" i="1"/>
  <c r="F588" i="1"/>
  <c r="F589" i="1"/>
  <c r="F590" i="1"/>
  <c r="F591" i="1"/>
  <c r="F592" i="1"/>
  <c r="F601" i="1"/>
  <c r="F602" i="1"/>
  <c r="F603" i="1"/>
  <c r="F604" i="1"/>
  <c r="F605" i="1"/>
  <c r="F617" i="1"/>
  <c r="F624" i="1"/>
  <c r="F625" i="1"/>
  <c r="F626" i="1"/>
  <c r="F627" i="1"/>
  <c r="F628" i="1"/>
  <c r="F637" i="1"/>
  <c r="F638" i="1"/>
  <c r="F639" i="1"/>
  <c r="F640" i="1"/>
  <c r="F641" i="1"/>
  <c r="F689" i="1"/>
  <c r="F682" i="1"/>
  <c r="S19" i="1"/>
  <c r="N24" i="1"/>
  <c r="S25" i="1"/>
  <c r="F24" i="1" s="1"/>
  <c r="F27" i="1" s="1"/>
  <c r="N30" i="1"/>
  <c r="S31" i="1"/>
  <c r="F30" i="1" s="1"/>
  <c r="F33" i="1" s="1"/>
  <c r="S61" i="1"/>
  <c r="F60" i="1" s="1"/>
  <c r="F63" i="1" s="1"/>
  <c r="N60" i="1"/>
  <c r="S67" i="1"/>
  <c r="F66" i="1" s="1"/>
  <c r="F69" i="1" s="1"/>
  <c r="N66" i="1"/>
  <c r="S73" i="1"/>
  <c r="F72" i="1" s="1"/>
  <c r="F75" i="1" s="1"/>
  <c r="N72" i="1"/>
  <c r="S79" i="1"/>
  <c r="F78" i="1" s="1"/>
  <c r="F81" i="1" s="1"/>
  <c r="N78" i="1"/>
  <c r="S321" i="1"/>
  <c r="S328" i="1"/>
  <c r="F327" i="1" s="1"/>
  <c r="S335" i="1"/>
  <c r="F334" i="1" s="1"/>
  <c r="N394" i="1"/>
  <c r="S395" i="1"/>
  <c r="F394" i="1" s="1"/>
  <c r="N401" i="1"/>
  <c r="S402" i="1"/>
  <c r="F401" i="1" s="1"/>
  <c r="F405" i="1" s="1"/>
  <c r="S409" i="1"/>
  <c r="F408" i="1" s="1"/>
  <c r="F412" i="1" s="1"/>
  <c r="F657" i="1"/>
  <c r="E8" i="42" s="1"/>
  <c r="F665" i="1"/>
  <c r="F848" i="1"/>
  <c r="F876" i="1"/>
  <c r="F692" i="1" s="1"/>
  <c r="F877" i="1"/>
  <c r="F693" i="1" s="1"/>
  <c r="F878" i="1"/>
  <c r="F694" i="1" s="1"/>
  <c r="F879" i="1"/>
  <c r="F695" i="1" s="1"/>
  <c r="F880" i="1"/>
  <c r="F696" i="1" s="1"/>
  <c r="F881" i="1"/>
  <c r="F697" i="1" s="1"/>
  <c r="F882" i="1"/>
  <c r="F698" i="1" s="1"/>
  <c r="F883" i="1"/>
  <c r="F699" i="1" s="1"/>
  <c r="F884" i="1"/>
  <c r="F700" i="1" s="1"/>
  <c r="F885" i="1"/>
  <c r="F701" i="1" s="1"/>
  <c r="F886" i="1"/>
  <c r="F702" i="1" s="1"/>
  <c r="F887" i="1"/>
  <c r="F703" i="1" s="1"/>
  <c r="F888" i="1"/>
  <c r="F704" i="1" s="1"/>
  <c r="F889" i="1"/>
  <c r="F705" i="1" s="1"/>
  <c r="F890" i="1"/>
  <c r="F706" i="1" s="1"/>
  <c r="F891" i="1"/>
  <c r="F707" i="1" s="1"/>
  <c r="F892" i="1"/>
  <c r="F708" i="1" s="1"/>
  <c r="F893" i="1"/>
  <c r="F709" i="1" s="1"/>
  <c r="F894" i="1"/>
  <c r="F710" i="1" s="1"/>
  <c r="F895" i="1"/>
  <c r="F711" i="1" s="1"/>
  <c r="F732" i="1"/>
  <c r="E9" i="42" s="1"/>
  <c r="F750" i="1"/>
  <c r="B692" i="1"/>
  <c r="B693" i="1"/>
  <c r="B694" i="1"/>
  <c r="B695" i="1"/>
  <c r="B696" i="1"/>
  <c r="B697" i="1"/>
  <c r="B698" i="1"/>
  <c r="B699" i="1"/>
  <c r="B700" i="1"/>
  <c r="B701" i="1"/>
  <c r="B702" i="1"/>
  <c r="B703" i="1"/>
  <c r="B704" i="1"/>
  <c r="B705" i="1"/>
  <c r="B706" i="1"/>
  <c r="B707" i="1"/>
  <c r="B708" i="1"/>
  <c r="B709" i="1"/>
  <c r="B710" i="1"/>
  <c r="B711" i="1"/>
  <c r="G581" i="1"/>
  <c r="G588" i="1"/>
  <c r="G589" i="1"/>
  <c r="G590" i="1"/>
  <c r="G591" i="1"/>
  <c r="G592" i="1"/>
  <c r="G601" i="1"/>
  <c r="G602" i="1"/>
  <c r="G603" i="1"/>
  <c r="G604" i="1"/>
  <c r="G605" i="1"/>
  <c r="G617" i="1"/>
  <c r="G624" i="1"/>
  <c r="G625" i="1"/>
  <c r="G626" i="1"/>
  <c r="G627" i="1"/>
  <c r="G628" i="1"/>
  <c r="G637" i="1"/>
  <c r="G638" i="1"/>
  <c r="G639" i="1"/>
  <c r="G640" i="1"/>
  <c r="G641" i="1"/>
  <c r="G689" i="1"/>
  <c r="G682" i="1"/>
  <c r="S20" i="1"/>
  <c r="S26" i="1"/>
  <c r="G24" i="1" s="1"/>
  <c r="G27" i="1" s="1"/>
  <c r="S32" i="1"/>
  <c r="G30" i="1" s="1"/>
  <c r="G33" i="1" s="1"/>
  <c r="S62" i="1"/>
  <c r="G60" i="1" s="1"/>
  <c r="G63" i="1" s="1"/>
  <c r="S68" i="1"/>
  <c r="G66" i="1" s="1"/>
  <c r="G69" i="1" s="1"/>
  <c r="S74" i="1"/>
  <c r="G72" i="1" s="1"/>
  <c r="G75" i="1" s="1"/>
  <c r="S80" i="1"/>
  <c r="G78" i="1" s="1"/>
  <c r="G81" i="1" s="1"/>
  <c r="S322" i="1"/>
  <c r="G320" i="1" s="1"/>
  <c r="S329" i="1"/>
  <c r="G327" i="1" s="1"/>
  <c r="G331" i="1" s="1"/>
  <c r="S336" i="1"/>
  <c r="G334" i="1" s="1"/>
  <c r="S396" i="1"/>
  <c r="G394" i="1" s="1"/>
  <c r="S403" i="1"/>
  <c r="G401" i="1" s="1"/>
  <c r="G405" i="1" s="1"/>
  <c r="S410" i="1"/>
  <c r="G408" i="1" s="1"/>
  <c r="G412" i="1" s="1"/>
  <c r="G657" i="1"/>
  <c r="F8" i="42" s="1"/>
  <c r="G665" i="1"/>
  <c r="G848" i="1"/>
  <c r="G876" i="1"/>
  <c r="G692" i="1" s="1"/>
  <c r="G877" i="1"/>
  <c r="G693" i="1" s="1"/>
  <c r="G878" i="1"/>
  <c r="G694" i="1" s="1"/>
  <c r="G879" i="1"/>
  <c r="G695" i="1" s="1"/>
  <c r="G880" i="1"/>
  <c r="G696" i="1" s="1"/>
  <c r="G881" i="1"/>
  <c r="G697" i="1" s="1"/>
  <c r="G882" i="1"/>
  <c r="G698" i="1" s="1"/>
  <c r="G883" i="1"/>
  <c r="G699" i="1" s="1"/>
  <c r="G884" i="1"/>
  <c r="G700" i="1" s="1"/>
  <c r="G885" i="1"/>
  <c r="G701" i="1" s="1"/>
  <c r="G886" i="1"/>
  <c r="G702" i="1" s="1"/>
  <c r="G887" i="1"/>
  <c r="G703" i="1" s="1"/>
  <c r="G888" i="1"/>
  <c r="G704" i="1" s="1"/>
  <c r="G889" i="1"/>
  <c r="G705" i="1" s="1"/>
  <c r="G890" i="1"/>
  <c r="G706" i="1" s="1"/>
  <c r="G891" i="1"/>
  <c r="G707" i="1" s="1"/>
  <c r="G892" i="1"/>
  <c r="G708" i="1" s="1"/>
  <c r="G893" i="1"/>
  <c r="G709" i="1" s="1"/>
  <c r="G894" i="1"/>
  <c r="G710" i="1" s="1"/>
  <c r="G895" i="1"/>
  <c r="G711" i="1" s="1"/>
  <c r="G732" i="1"/>
  <c r="F9" i="42" s="1"/>
  <c r="G750" i="1"/>
  <c r="H581" i="1"/>
  <c r="H588" i="1"/>
  <c r="H589" i="1"/>
  <c r="H590" i="1"/>
  <c r="H591" i="1"/>
  <c r="H592" i="1"/>
  <c r="H601" i="1"/>
  <c r="H602" i="1"/>
  <c r="H603" i="1"/>
  <c r="H604" i="1"/>
  <c r="H605" i="1"/>
  <c r="H617" i="1"/>
  <c r="H624" i="1"/>
  <c r="H625" i="1"/>
  <c r="H626" i="1"/>
  <c r="H627" i="1"/>
  <c r="H628" i="1"/>
  <c r="H637" i="1"/>
  <c r="H638" i="1"/>
  <c r="H639" i="1"/>
  <c r="H640" i="1"/>
  <c r="H641" i="1"/>
  <c r="H689" i="1"/>
  <c r="H682" i="1"/>
  <c r="S21" i="1"/>
  <c r="H18" i="1" s="1"/>
  <c r="H21" i="1" s="1"/>
  <c r="S27" i="1"/>
  <c r="H24" i="1" s="1"/>
  <c r="H27" i="1" s="1"/>
  <c r="S33" i="1"/>
  <c r="H30" i="1" s="1"/>
  <c r="H33" i="1" s="1"/>
  <c r="S63" i="1"/>
  <c r="H60" i="1" s="1"/>
  <c r="H63" i="1" s="1"/>
  <c r="S69" i="1"/>
  <c r="H66" i="1" s="1"/>
  <c r="H69" i="1" s="1"/>
  <c r="S75" i="1"/>
  <c r="H72" i="1" s="1"/>
  <c r="H75" i="1" s="1"/>
  <c r="S81" i="1"/>
  <c r="H78" i="1" s="1"/>
  <c r="H81" i="1" s="1"/>
  <c r="S323" i="1"/>
  <c r="H320" i="1" s="1"/>
  <c r="S330" i="1"/>
  <c r="H327" i="1" s="1"/>
  <c r="S337" i="1"/>
  <c r="H334" i="1" s="1"/>
  <c r="H338" i="1" s="1"/>
  <c r="S397" i="1"/>
  <c r="H394" i="1" s="1"/>
  <c r="S404" i="1"/>
  <c r="H401" i="1" s="1"/>
  <c r="H405" i="1" s="1"/>
  <c r="S411" i="1"/>
  <c r="H408" i="1" s="1"/>
  <c r="H412" i="1" s="1"/>
  <c r="H657" i="1"/>
  <c r="G8" i="42" s="1"/>
  <c r="H665" i="1"/>
  <c r="H848" i="1"/>
  <c r="H876" i="1"/>
  <c r="H692" i="1" s="1"/>
  <c r="H877" i="1"/>
  <c r="H693" i="1" s="1"/>
  <c r="H878" i="1"/>
  <c r="H694" i="1" s="1"/>
  <c r="H879" i="1"/>
  <c r="H695" i="1" s="1"/>
  <c r="H880" i="1"/>
  <c r="H696" i="1" s="1"/>
  <c r="H881" i="1"/>
  <c r="H697" i="1" s="1"/>
  <c r="H882" i="1"/>
  <c r="H698" i="1" s="1"/>
  <c r="H883" i="1"/>
  <c r="H699" i="1" s="1"/>
  <c r="H884" i="1"/>
  <c r="H700" i="1" s="1"/>
  <c r="H885" i="1"/>
  <c r="H701" i="1" s="1"/>
  <c r="H886" i="1"/>
  <c r="H702" i="1" s="1"/>
  <c r="H887" i="1"/>
  <c r="H888" i="1"/>
  <c r="H704" i="1" s="1"/>
  <c r="H889" i="1"/>
  <c r="H705" i="1" s="1"/>
  <c r="H890" i="1"/>
  <c r="H706" i="1" s="1"/>
  <c r="H891" i="1"/>
  <c r="H707" i="1" s="1"/>
  <c r="H892" i="1"/>
  <c r="H708" i="1" s="1"/>
  <c r="H893" i="1"/>
  <c r="H709" i="1" s="1"/>
  <c r="H894" i="1"/>
  <c r="H710" i="1" s="1"/>
  <c r="H895" i="1"/>
  <c r="H732" i="1"/>
  <c r="G9" i="42" s="1"/>
  <c r="H750" i="1"/>
  <c r="I581" i="1"/>
  <c r="I588" i="1"/>
  <c r="I589" i="1"/>
  <c r="I590" i="1"/>
  <c r="I591" i="1"/>
  <c r="I592" i="1"/>
  <c r="I601" i="1"/>
  <c r="I602" i="1"/>
  <c r="I603" i="1"/>
  <c r="I604" i="1"/>
  <c r="I605" i="1"/>
  <c r="I617" i="1"/>
  <c r="I624" i="1"/>
  <c r="I625" i="1"/>
  <c r="I626" i="1"/>
  <c r="I627" i="1"/>
  <c r="I628" i="1"/>
  <c r="I637" i="1"/>
  <c r="I638" i="1"/>
  <c r="I639" i="1"/>
  <c r="I640" i="1"/>
  <c r="I641" i="1"/>
  <c r="I689" i="1"/>
  <c r="I682" i="1"/>
  <c r="S22" i="1"/>
  <c r="I18" i="1" s="1"/>
  <c r="I21" i="1" s="1"/>
  <c r="S28" i="1"/>
  <c r="I24" i="1" s="1"/>
  <c r="I27" i="1" s="1"/>
  <c r="S34" i="1"/>
  <c r="I30" i="1" s="1"/>
  <c r="I33" i="1" s="1"/>
  <c r="S64" i="1"/>
  <c r="I60" i="1" s="1"/>
  <c r="I63" i="1" s="1"/>
  <c r="S70" i="1"/>
  <c r="I66" i="1" s="1"/>
  <c r="I69" i="1" s="1"/>
  <c r="S76" i="1"/>
  <c r="I72" i="1" s="1"/>
  <c r="I75" i="1" s="1"/>
  <c r="S82" i="1"/>
  <c r="I78" i="1" s="1"/>
  <c r="I81" i="1" s="1"/>
  <c r="S324" i="1"/>
  <c r="I320" i="1" s="1"/>
  <c r="S331" i="1"/>
  <c r="I327" i="1" s="1"/>
  <c r="S338" i="1"/>
  <c r="I334" i="1" s="1"/>
  <c r="I338" i="1" s="1"/>
  <c r="S398" i="1"/>
  <c r="I394" i="1" s="1"/>
  <c r="S405" i="1"/>
  <c r="I401" i="1" s="1"/>
  <c r="I405" i="1" s="1"/>
  <c r="S412" i="1"/>
  <c r="I408" i="1" s="1"/>
  <c r="I412" i="1" s="1"/>
  <c r="I657" i="1"/>
  <c r="H8" i="42" s="1"/>
  <c r="I665" i="1"/>
  <c r="I848" i="1"/>
  <c r="I876" i="1"/>
  <c r="I692" i="1" s="1"/>
  <c r="I877" i="1"/>
  <c r="I693" i="1" s="1"/>
  <c r="I878" i="1"/>
  <c r="I694" i="1" s="1"/>
  <c r="I879" i="1"/>
  <c r="I695" i="1" s="1"/>
  <c r="I880" i="1"/>
  <c r="I696" i="1" s="1"/>
  <c r="I881" i="1"/>
  <c r="I697" i="1" s="1"/>
  <c r="I882" i="1"/>
  <c r="I698" i="1" s="1"/>
  <c r="I883" i="1"/>
  <c r="I699" i="1" s="1"/>
  <c r="I884" i="1"/>
  <c r="I700" i="1" s="1"/>
  <c r="I885" i="1"/>
  <c r="I701" i="1" s="1"/>
  <c r="I886" i="1"/>
  <c r="I702" i="1" s="1"/>
  <c r="I887" i="1"/>
  <c r="I703" i="1" s="1"/>
  <c r="I888" i="1"/>
  <c r="I704" i="1" s="1"/>
  <c r="I889" i="1"/>
  <c r="I890" i="1"/>
  <c r="I706" i="1" s="1"/>
  <c r="I891" i="1"/>
  <c r="I707" i="1" s="1"/>
  <c r="I892" i="1"/>
  <c r="I708" i="1" s="1"/>
  <c r="I893" i="1"/>
  <c r="I709" i="1" s="1"/>
  <c r="I894" i="1"/>
  <c r="I710" i="1" s="1"/>
  <c r="I895" i="1"/>
  <c r="I711" i="1" s="1"/>
  <c r="I732" i="1"/>
  <c r="H9" i="42" s="1"/>
  <c r="I750" i="1"/>
  <c r="E581" i="1"/>
  <c r="E588" i="1"/>
  <c r="E589" i="1"/>
  <c r="E590" i="1"/>
  <c r="E591" i="1"/>
  <c r="E592" i="1"/>
  <c r="E601" i="1"/>
  <c r="E602" i="1"/>
  <c r="E603" i="1"/>
  <c r="E604" i="1"/>
  <c r="E605" i="1"/>
  <c r="E617" i="1"/>
  <c r="E624" i="1"/>
  <c r="E625" i="1"/>
  <c r="E626" i="1"/>
  <c r="E627" i="1"/>
  <c r="E628" i="1"/>
  <c r="E637" i="1"/>
  <c r="E638" i="1"/>
  <c r="E639" i="1"/>
  <c r="E640" i="1"/>
  <c r="E641" i="1"/>
  <c r="E689" i="1"/>
  <c r="E682" i="1"/>
  <c r="E848" i="1"/>
  <c r="S18" i="1"/>
  <c r="S19" i="63" s="1"/>
  <c r="E19" i="63" s="1"/>
  <c r="E22" i="63" s="1"/>
  <c r="S24" i="1"/>
  <c r="S25" i="63" s="1"/>
  <c r="E25" i="63" s="1"/>
  <c r="E28" i="63" s="1"/>
  <c r="S30" i="1"/>
  <c r="S60" i="1"/>
  <c r="S61" i="63" s="1"/>
  <c r="E61" i="63" s="1"/>
  <c r="E64" i="63" s="1"/>
  <c r="S66" i="1"/>
  <c r="S67" i="63" s="1"/>
  <c r="E67" i="63" s="1"/>
  <c r="E70" i="63" s="1"/>
  <c r="S72" i="1"/>
  <c r="S73" i="63" s="1"/>
  <c r="E73" i="63" s="1"/>
  <c r="E76" i="63" s="1"/>
  <c r="S78" i="1"/>
  <c r="S79" i="63" s="1"/>
  <c r="E79" i="63" s="1"/>
  <c r="E82" i="63" s="1"/>
  <c r="S320" i="1"/>
  <c r="S321" i="63" s="1"/>
  <c r="E321" i="63" s="1"/>
  <c r="E325" i="63" s="1"/>
  <c r="S327" i="1"/>
  <c r="S334" i="1"/>
  <c r="S394" i="1"/>
  <c r="S395" i="63" s="1"/>
  <c r="E395" i="63" s="1"/>
  <c r="S401" i="1"/>
  <c r="S402" i="63" s="1"/>
  <c r="E402" i="63" s="1"/>
  <c r="E406" i="63" s="1"/>
  <c r="S408" i="1"/>
  <c r="E657" i="1"/>
  <c r="D8" i="42" s="1"/>
  <c r="E665" i="1"/>
  <c r="E876" i="1"/>
  <c r="E692" i="1" s="1"/>
  <c r="E877" i="1"/>
  <c r="E693" i="1" s="1"/>
  <c r="E878" i="1"/>
  <c r="E694" i="1" s="1"/>
  <c r="E879" i="1"/>
  <c r="E695" i="1" s="1"/>
  <c r="E880" i="1"/>
  <c r="E696" i="1" s="1"/>
  <c r="E881" i="1"/>
  <c r="E697" i="1" s="1"/>
  <c r="E882" i="1"/>
  <c r="E698" i="1" s="1"/>
  <c r="E883" i="1"/>
  <c r="E699" i="1" s="1"/>
  <c r="E884" i="1"/>
  <c r="E700" i="1" s="1"/>
  <c r="E885" i="1"/>
  <c r="E701" i="1" s="1"/>
  <c r="E886" i="1"/>
  <c r="E702" i="1" s="1"/>
  <c r="E887" i="1"/>
  <c r="E703" i="1" s="1"/>
  <c r="E888" i="1"/>
  <c r="E704" i="1" s="1"/>
  <c r="E889" i="1"/>
  <c r="E705" i="1" s="1"/>
  <c r="E890" i="1"/>
  <c r="E706" i="1" s="1"/>
  <c r="E891" i="1"/>
  <c r="E707" i="1" s="1"/>
  <c r="E892" i="1"/>
  <c r="E708" i="1" s="1"/>
  <c r="E893" i="1"/>
  <c r="E709" i="1" s="1"/>
  <c r="E894" i="1"/>
  <c r="E710" i="1" s="1"/>
  <c r="E895" i="1"/>
  <c r="E711" i="1" s="1"/>
  <c r="E732" i="1"/>
  <c r="D9" i="42" s="1"/>
  <c r="E750" i="1"/>
  <c r="J685" i="1"/>
  <c r="J686" i="1"/>
  <c r="J687" i="1"/>
  <c r="J688" i="1"/>
  <c r="L876" i="1"/>
  <c r="L877" i="1"/>
  <c r="L878" i="1"/>
  <c r="L879" i="1"/>
  <c r="L880" i="1"/>
  <c r="L881" i="1"/>
  <c r="L882" i="1"/>
  <c r="L883" i="1"/>
  <c r="L884" i="1"/>
  <c r="L885" i="1"/>
  <c r="L886" i="1"/>
  <c r="L887" i="1"/>
  <c r="L888" i="1"/>
  <c r="L889" i="1"/>
  <c r="L890" i="1"/>
  <c r="L891" i="1"/>
  <c r="L892" i="1"/>
  <c r="L893" i="1"/>
  <c r="L894" i="1"/>
  <c r="L895" i="1"/>
  <c r="L852" i="1"/>
  <c r="L853" i="1"/>
  <c r="L854" i="1"/>
  <c r="L855" i="1"/>
  <c r="L856" i="1"/>
  <c r="L857" i="1"/>
  <c r="L858" i="1"/>
  <c r="L859" i="1"/>
  <c r="L860" i="1"/>
  <c r="L861" i="1"/>
  <c r="L862" i="1"/>
  <c r="L863" i="1"/>
  <c r="L864" i="1"/>
  <c r="L865" i="1"/>
  <c r="L866" i="1"/>
  <c r="L867" i="1"/>
  <c r="L868" i="1"/>
  <c r="L869" i="1"/>
  <c r="L870" i="1"/>
  <c r="L871" i="1"/>
  <c r="L692" i="1"/>
  <c r="L693" i="1"/>
  <c r="L694" i="1"/>
  <c r="L695" i="1"/>
  <c r="L696" i="1"/>
  <c r="L697" i="1"/>
  <c r="L698" i="1"/>
  <c r="L699" i="1"/>
  <c r="L700" i="1"/>
  <c r="L701" i="1"/>
  <c r="L702" i="1"/>
  <c r="L703" i="1"/>
  <c r="L704" i="1"/>
  <c r="L705" i="1"/>
  <c r="L706" i="1"/>
  <c r="L707" i="1"/>
  <c r="L708" i="1"/>
  <c r="L709" i="1"/>
  <c r="L710" i="1"/>
  <c r="L711" i="1"/>
  <c r="L597" i="1"/>
  <c r="L620" i="1"/>
  <c r="L633" i="1"/>
  <c r="L13" i="1"/>
  <c r="L25" i="1"/>
  <c r="L31" i="1"/>
  <c r="L61" i="1"/>
  <c r="L67" i="1"/>
  <c r="L73" i="1"/>
  <c r="L79" i="1"/>
  <c r="L328" i="1"/>
  <c r="L335" i="1"/>
  <c r="L395" i="1"/>
  <c r="L402" i="1"/>
  <c r="L409" i="1"/>
  <c r="B804" i="1"/>
  <c r="B805" i="1"/>
  <c r="B806" i="1"/>
  <c r="B807" i="1"/>
  <c r="B808" i="1"/>
  <c r="B809" i="1"/>
  <c r="B810" i="1"/>
  <c r="B811" i="1"/>
  <c r="B812" i="1"/>
  <c r="B813" i="1"/>
  <c r="B814" i="1"/>
  <c r="B815" i="1"/>
  <c r="B816" i="1"/>
  <c r="B817" i="1"/>
  <c r="B818" i="1"/>
  <c r="B819" i="1"/>
  <c r="B820" i="1"/>
  <c r="B821" i="1"/>
  <c r="B822" i="1"/>
  <c r="B803" i="1"/>
  <c r="J822" i="1"/>
  <c r="J821" i="1"/>
  <c r="J820" i="1"/>
  <c r="J819" i="1"/>
  <c r="J818" i="1"/>
  <c r="J817" i="1"/>
  <c r="J816" i="1"/>
  <c r="J815" i="1"/>
  <c r="J814" i="1"/>
  <c r="J813" i="1"/>
  <c r="J812" i="1"/>
  <c r="J811" i="1"/>
  <c r="J810" i="1"/>
  <c r="J809" i="1"/>
  <c r="J808" i="1"/>
  <c r="J807" i="1"/>
  <c r="J806" i="1"/>
  <c r="J805" i="1"/>
  <c r="J804" i="1"/>
  <c r="J803" i="1"/>
  <c r="F141" i="28"/>
  <c r="G141" i="28"/>
  <c r="H141" i="28"/>
  <c r="I141" i="28"/>
  <c r="J141" i="28"/>
  <c r="C107" i="28"/>
  <c r="C104" i="28"/>
  <c r="C105" i="28"/>
  <c r="C106" i="28"/>
  <c r="C99" i="28"/>
  <c r="C100" i="28"/>
  <c r="C101" i="28"/>
  <c r="C102" i="28"/>
  <c r="C103" i="28"/>
  <c r="C90" i="28"/>
  <c r="C91" i="28"/>
  <c r="C92" i="28"/>
  <c r="C93" i="28"/>
  <c r="C94" i="28"/>
  <c r="C95" i="28"/>
  <c r="C96" i="28"/>
  <c r="C97" i="28"/>
  <c r="C98" i="28"/>
  <c r="C89" i="28"/>
  <c r="C88" i="28"/>
  <c r="M745" i="25"/>
  <c r="E746" i="25" s="1"/>
  <c r="O745" i="25"/>
  <c r="E747" i="25" s="1"/>
  <c r="M19" i="23"/>
  <c r="K19" i="23"/>
  <c r="I19" i="23"/>
  <c r="G19" i="23"/>
  <c r="E19" i="23"/>
  <c r="C20" i="23"/>
  <c r="M27" i="23"/>
  <c r="M30" i="23" s="1"/>
  <c r="K27" i="23"/>
  <c r="K30" i="23" s="1"/>
  <c r="I27" i="23"/>
  <c r="I30" i="23" s="1"/>
  <c r="G27" i="23"/>
  <c r="G30" i="23" s="1"/>
  <c r="E27" i="23"/>
  <c r="E30" i="23" s="1"/>
  <c r="M26" i="23"/>
  <c r="K26" i="23"/>
  <c r="I26" i="23"/>
  <c r="G26" i="23"/>
  <c r="E26" i="23"/>
  <c r="B5" i="23"/>
  <c r="B4" i="23"/>
  <c r="L896" i="1"/>
  <c r="L872" i="1"/>
  <c r="B562" i="25"/>
  <c r="B557" i="25"/>
  <c r="B552" i="25"/>
  <c r="B4" i="25"/>
  <c r="B2" i="25"/>
  <c r="I550" i="25"/>
  <c r="H550" i="25"/>
  <c r="G550" i="25"/>
  <c r="F550" i="25"/>
  <c r="E550" i="25"/>
  <c r="I474" i="25"/>
  <c r="H474" i="25"/>
  <c r="G474" i="25"/>
  <c r="F474" i="25"/>
  <c r="E474" i="25"/>
  <c r="I398" i="25"/>
  <c r="H398" i="25"/>
  <c r="G398" i="25"/>
  <c r="F398" i="25"/>
  <c r="E398" i="25"/>
  <c r="I324" i="25"/>
  <c r="H324" i="25"/>
  <c r="G324" i="25"/>
  <c r="F324" i="25"/>
  <c r="E324" i="25"/>
  <c r="J828" i="1"/>
  <c r="J829" i="1"/>
  <c r="J830" i="1"/>
  <c r="J831" i="1"/>
  <c r="J832" i="1"/>
  <c r="J833" i="1"/>
  <c r="J834" i="1"/>
  <c r="J835" i="1"/>
  <c r="J836" i="1"/>
  <c r="J837" i="1"/>
  <c r="J838" i="1"/>
  <c r="J839" i="1"/>
  <c r="J840" i="1"/>
  <c r="J841" i="1"/>
  <c r="J842" i="1"/>
  <c r="J843" i="1"/>
  <c r="J844" i="1"/>
  <c r="J845" i="1"/>
  <c r="J846" i="1"/>
  <c r="J847" i="1"/>
  <c r="E872" i="1"/>
  <c r="J642" i="1"/>
  <c r="J629" i="1"/>
  <c r="J606" i="1"/>
  <c r="B872" i="1"/>
  <c r="B896" i="1" s="1"/>
  <c r="B871" i="1"/>
  <c r="B895" i="1" s="1"/>
  <c r="B870" i="1"/>
  <c r="B894" i="1" s="1"/>
  <c r="B869" i="1"/>
  <c r="B893" i="1" s="1"/>
  <c r="B868" i="1"/>
  <c r="B892" i="1" s="1"/>
  <c r="B867" i="1"/>
  <c r="B891" i="1" s="1"/>
  <c r="B866" i="1"/>
  <c r="B890" i="1" s="1"/>
  <c r="B865" i="1"/>
  <c r="B889" i="1" s="1"/>
  <c r="B864" i="1"/>
  <c r="B888" i="1" s="1"/>
  <c r="B863" i="1"/>
  <c r="B887" i="1" s="1"/>
  <c r="B862" i="1"/>
  <c r="B886" i="1" s="1"/>
  <c r="B861" i="1"/>
  <c r="B885" i="1" s="1"/>
  <c r="B860" i="1"/>
  <c r="B884" i="1" s="1"/>
  <c r="B859" i="1"/>
  <c r="B883" i="1" s="1"/>
  <c r="B858" i="1"/>
  <c r="B882" i="1" s="1"/>
  <c r="B857" i="1"/>
  <c r="B881" i="1" s="1"/>
  <c r="B856" i="1"/>
  <c r="B880" i="1" s="1"/>
  <c r="B855" i="1"/>
  <c r="B879" i="1" s="1"/>
  <c r="B854" i="1"/>
  <c r="B878" i="1" s="1"/>
  <c r="B853" i="1"/>
  <c r="B877" i="1" s="1"/>
  <c r="B852" i="1"/>
  <c r="B876" i="1" s="1"/>
  <c r="J660" i="1"/>
  <c r="I548" i="1"/>
  <c r="I547" i="1" s="1"/>
  <c r="I547" i="63" s="1"/>
  <c r="G548" i="1"/>
  <c r="G547" i="1" s="1"/>
  <c r="G547" i="63" s="1"/>
  <c r="F548" i="1"/>
  <c r="F547" i="1" s="1"/>
  <c r="F547" i="63" s="1"/>
  <c r="E548" i="1"/>
  <c r="E547" i="1" s="1"/>
  <c r="E547" i="63" s="1"/>
  <c r="I553" i="1"/>
  <c r="I552" i="1" s="1"/>
  <c r="I552" i="63" s="1"/>
  <c r="H553" i="1"/>
  <c r="H552" i="1" s="1"/>
  <c r="H552" i="63" s="1"/>
  <c r="G553" i="1"/>
  <c r="G552" i="1" s="1"/>
  <c r="G552" i="63" s="1"/>
  <c r="F553" i="1"/>
  <c r="F552" i="1" s="1"/>
  <c r="F552" i="63" s="1"/>
  <c r="E553" i="1"/>
  <c r="E552" i="1" s="1"/>
  <c r="E552" i="63" s="1"/>
  <c r="I558" i="1"/>
  <c r="I557" i="1" s="1"/>
  <c r="I557" i="63" s="1"/>
  <c r="H558" i="1"/>
  <c r="H557" i="1" s="1"/>
  <c r="H557" i="63" s="1"/>
  <c r="G558" i="1"/>
  <c r="G557" i="1" s="1"/>
  <c r="G557" i="63" s="1"/>
  <c r="F558" i="1"/>
  <c r="F557" i="1" s="1"/>
  <c r="F557" i="63" s="1"/>
  <c r="E558" i="1"/>
  <c r="E557" i="1" s="1"/>
  <c r="E557" i="63" s="1"/>
  <c r="I409" i="1"/>
  <c r="H409" i="1"/>
  <c r="G409" i="1"/>
  <c r="F409" i="1"/>
  <c r="I402" i="1"/>
  <c r="H402" i="1"/>
  <c r="G402" i="1"/>
  <c r="F402" i="1"/>
  <c r="E402" i="1"/>
  <c r="I395" i="1"/>
  <c r="H395" i="1"/>
  <c r="G395" i="1"/>
  <c r="F395" i="1"/>
  <c r="E395" i="1"/>
  <c r="I328" i="1"/>
  <c r="H328" i="1"/>
  <c r="G328" i="1"/>
  <c r="H335" i="1"/>
  <c r="I335" i="1"/>
  <c r="G335" i="1"/>
  <c r="F335" i="1"/>
  <c r="E335" i="1"/>
  <c r="F328" i="1"/>
  <c r="E328" i="1"/>
  <c r="I321" i="1"/>
  <c r="H321" i="1"/>
  <c r="G321" i="1"/>
  <c r="F321" i="1"/>
  <c r="E321" i="1"/>
  <c r="A757" i="1"/>
  <c r="A756" i="1"/>
  <c r="A755" i="1"/>
  <c r="A754" i="1"/>
  <c r="J743" i="1"/>
  <c r="J744" i="1"/>
  <c r="J745" i="1"/>
  <c r="J746" i="1"/>
  <c r="F546" i="1"/>
  <c r="G546" i="1"/>
  <c r="H546" i="1"/>
  <c r="I546" i="1"/>
  <c r="E546" i="1"/>
  <c r="F470" i="1"/>
  <c r="D81" i="21" s="1"/>
  <c r="G470" i="1"/>
  <c r="E81" i="21" s="1"/>
  <c r="H470" i="1"/>
  <c r="F81" i="21" s="1"/>
  <c r="I470" i="1"/>
  <c r="G81" i="21" s="1"/>
  <c r="E470" i="1"/>
  <c r="C81" i="21" s="1"/>
  <c r="F393" i="1"/>
  <c r="G393" i="1"/>
  <c r="H393" i="1"/>
  <c r="I393" i="1"/>
  <c r="E393" i="1"/>
  <c r="F319" i="1"/>
  <c r="G319" i="1"/>
  <c r="H319" i="1"/>
  <c r="I319" i="1"/>
  <c r="E319" i="1"/>
  <c r="J735" i="1"/>
  <c r="J748" i="1"/>
  <c r="J647" i="1"/>
  <c r="J668" i="1"/>
  <c r="J669" i="1"/>
  <c r="J670" i="1"/>
  <c r="J671" i="1"/>
  <c r="J673" i="1"/>
  <c r="J852" i="1"/>
  <c r="J853" i="1"/>
  <c r="J854" i="1"/>
  <c r="J855" i="1"/>
  <c r="J856" i="1"/>
  <c r="J857" i="1"/>
  <c r="J858" i="1"/>
  <c r="J859" i="1"/>
  <c r="J860" i="1"/>
  <c r="J861" i="1"/>
  <c r="J862" i="1"/>
  <c r="J863" i="1"/>
  <c r="J864" i="1"/>
  <c r="J865" i="1"/>
  <c r="J866" i="1"/>
  <c r="J867" i="1"/>
  <c r="J868" i="1"/>
  <c r="J869" i="1"/>
  <c r="J870" i="1"/>
  <c r="G872" i="1"/>
  <c r="H872" i="1"/>
  <c r="I872" i="1"/>
  <c r="J871" i="1"/>
  <c r="J611" i="1"/>
  <c r="J593" i="1"/>
  <c r="J575" i="1"/>
  <c r="F872" i="1"/>
  <c r="B50" i="23"/>
  <c r="B49" i="23"/>
  <c r="G707" i="63" l="1"/>
  <c r="F707" i="63"/>
  <c r="E707" i="63"/>
  <c r="H707" i="63"/>
  <c r="I707" i="63"/>
  <c r="G695" i="63"/>
  <c r="F695" i="63"/>
  <c r="E695" i="63"/>
  <c r="I695" i="63"/>
  <c r="H695" i="63"/>
  <c r="G812" i="63"/>
  <c r="F812" i="63"/>
  <c r="E812" i="63"/>
  <c r="I812" i="63"/>
  <c r="H812" i="63"/>
  <c r="I844" i="63"/>
  <c r="H844" i="63"/>
  <c r="G844" i="63"/>
  <c r="F844" i="63"/>
  <c r="E844" i="63"/>
  <c r="I832" i="63"/>
  <c r="H832" i="63"/>
  <c r="G832" i="63"/>
  <c r="F832" i="63"/>
  <c r="E832" i="63"/>
  <c r="E408" i="1"/>
  <c r="E412" i="1" s="1"/>
  <c r="S409" i="63"/>
  <c r="E409" i="63" s="1"/>
  <c r="E413" i="63" s="1"/>
  <c r="W322" i="1"/>
  <c r="G324" i="1"/>
  <c r="E83" i="21"/>
  <c r="G475" i="1"/>
  <c r="I801" i="63"/>
  <c r="E801" i="63"/>
  <c r="H801" i="63"/>
  <c r="F801" i="63"/>
  <c r="G801" i="63"/>
  <c r="I706" i="63"/>
  <c r="H706" i="63"/>
  <c r="G706" i="63"/>
  <c r="F706" i="63"/>
  <c r="E706" i="63"/>
  <c r="J706" i="63" s="1"/>
  <c r="I694" i="63"/>
  <c r="H694" i="63"/>
  <c r="G694" i="63"/>
  <c r="F694" i="63"/>
  <c r="E694" i="63"/>
  <c r="I811" i="63"/>
  <c r="H811" i="63"/>
  <c r="G811" i="63"/>
  <c r="F811" i="63"/>
  <c r="E811" i="63"/>
  <c r="F843" i="63"/>
  <c r="E843" i="63"/>
  <c r="H843" i="63"/>
  <c r="I843" i="63"/>
  <c r="G843" i="63"/>
  <c r="F831" i="63"/>
  <c r="E831" i="63"/>
  <c r="I831" i="63"/>
  <c r="G831" i="63"/>
  <c r="H831" i="63"/>
  <c r="F83" i="21"/>
  <c r="H475" i="1"/>
  <c r="E323" i="63"/>
  <c r="G705" i="63"/>
  <c r="F705" i="63"/>
  <c r="E705" i="63"/>
  <c r="H705" i="63"/>
  <c r="G693" i="63"/>
  <c r="F693" i="63"/>
  <c r="E693" i="63"/>
  <c r="I693" i="63"/>
  <c r="H693" i="63"/>
  <c r="E810" i="63"/>
  <c r="H810" i="63"/>
  <c r="I810" i="63"/>
  <c r="G810" i="63"/>
  <c r="F810" i="63"/>
  <c r="H842" i="63"/>
  <c r="G842" i="63"/>
  <c r="F842" i="63"/>
  <c r="E842" i="63"/>
  <c r="I842" i="63"/>
  <c r="H830" i="63"/>
  <c r="G830" i="63"/>
  <c r="F830" i="63"/>
  <c r="E830" i="63"/>
  <c r="I830" i="63"/>
  <c r="E399" i="63"/>
  <c r="E467" i="63"/>
  <c r="V12" i="1"/>
  <c r="E15" i="1"/>
  <c r="G83" i="21"/>
  <c r="I475" i="1"/>
  <c r="I584" i="63"/>
  <c r="H584" i="63"/>
  <c r="G584" i="63"/>
  <c r="F584" i="63"/>
  <c r="B579" i="63"/>
  <c r="E584" i="63"/>
  <c r="A754" i="63"/>
  <c r="B754" i="63"/>
  <c r="C754" i="63"/>
  <c r="I704" i="63"/>
  <c r="H704" i="63"/>
  <c r="G704" i="63"/>
  <c r="F704" i="63"/>
  <c r="E704" i="63"/>
  <c r="I692" i="63"/>
  <c r="H692" i="63"/>
  <c r="G692" i="63"/>
  <c r="E692" i="63"/>
  <c r="F692" i="63"/>
  <c r="I809" i="63"/>
  <c r="H809" i="63"/>
  <c r="G809" i="63"/>
  <c r="F809" i="63"/>
  <c r="E809" i="63"/>
  <c r="I841" i="63"/>
  <c r="H841" i="63"/>
  <c r="F841" i="63"/>
  <c r="E841" i="63"/>
  <c r="G841" i="63"/>
  <c r="I829" i="63"/>
  <c r="H829" i="63"/>
  <c r="F829" i="63"/>
  <c r="G829" i="63"/>
  <c r="E829" i="63"/>
  <c r="E334" i="1"/>
  <c r="E338" i="1" s="1"/>
  <c r="S335" i="63"/>
  <c r="E335" i="63" s="1"/>
  <c r="E339" i="63" s="1"/>
  <c r="E26" i="63"/>
  <c r="E27" i="63" s="1"/>
  <c r="E29" i="63" s="1"/>
  <c r="S14" i="63"/>
  <c r="R14" i="63"/>
  <c r="Q14" i="63"/>
  <c r="G703" i="63"/>
  <c r="F703" i="63"/>
  <c r="E703" i="63"/>
  <c r="I703" i="63"/>
  <c r="F820" i="63"/>
  <c r="E820" i="63"/>
  <c r="H820" i="63"/>
  <c r="G820" i="63"/>
  <c r="I820" i="63"/>
  <c r="F808" i="63"/>
  <c r="I808" i="63"/>
  <c r="G808" i="63"/>
  <c r="E808" i="63"/>
  <c r="H808" i="63"/>
  <c r="F840" i="63"/>
  <c r="E840" i="63"/>
  <c r="I840" i="63"/>
  <c r="H840" i="63"/>
  <c r="G840" i="63"/>
  <c r="F828" i="63"/>
  <c r="E828" i="63"/>
  <c r="I828" i="63"/>
  <c r="H828" i="63"/>
  <c r="G828" i="63"/>
  <c r="E327" i="1"/>
  <c r="S328" i="63"/>
  <c r="E328" i="63" s="1"/>
  <c r="E332" i="63" s="1"/>
  <c r="I633" i="63"/>
  <c r="H633" i="63"/>
  <c r="G633" i="63"/>
  <c r="F633" i="63"/>
  <c r="E633" i="63"/>
  <c r="I702" i="63"/>
  <c r="H702" i="63"/>
  <c r="F702" i="63"/>
  <c r="E702" i="63"/>
  <c r="G702" i="63"/>
  <c r="H819" i="63"/>
  <c r="G819" i="63"/>
  <c r="F819" i="63"/>
  <c r="E819" i="63"/>
  <c r="I819" i="63"/>
  <c r="H807" i="63"/>
  <c r="G807" i="63"/>
  <c r="F807" i="63"/>
  <c r="E807" i="63"/>
  <c r="I807" i="63"/>
  <c r="I839" i="63"/>
  <c r="H839" i="63"/>
  <c r="G839" i="63"/>
  <c r="F839" i="63"/>
  <c r="E839" i="63"/>
  <c r="I827" i="63"/>
  <c r="H827" i="63"/>
  <c r="G827" i="63"/>
  <c r="F827" i="63"/>
  <c r="E827" i="63"/>
  <c r="W398" i="1"/>
  <c r="I398" i="1"/>
  <c r="E62" i="63"/>
  <c r="E63" i="63" s="1"/>
  <c r="E65" i="63" s="1"/>
  <c r="I696" i="63"/>
  <c r="H696" i="63"/>
  <c r="G696" i="63"/>
  <c r="F696" i="63"/>
  <c r="E696" i="63"/>
  <c r="J696" i="63" s="1"/>
  <c r="I620" i="63"/>
  <c r="H620" i="63"/>
  <c r="G620" i="63"/>
  <c r="F620" i="63"/>
  <c r="E620" i="63"/>
  <c r="G701" i="63"/>
  <c r="F701" i="63"/>
  <c r="E701" i="63"/>
  <c r="I701" i="63"/>
  <c r="H701" i="63"/>
  <c r="I818" i="63"/>
  <c r="H818" i="63"/>
  <c r="G818" i="63"/>
  <c r="E818" i="63"/>
  <c r="F818" i="63"/>
  <c r="I806" i="63"/>
  <c r="H806" i="63"/>
  <c r="G806" i="63"/>
  <c r="F806" i="63"/>
  <c r="E806" i="63"/>
  <c r="G838" i="63"/>
  <c r="F838" i="63"/>
  <c r="H838" i="63"/>
  <c r="E838" i="63"/>
  <c r="J838" i="63" s="1"/>
  <c r="I838" i="63"/>
  <c r="G826" i="63"/>
  <c r="F826" i="63"/>
  <c r="I826" i="63"/>
  <c r="H826" i="63"/>
  <c r="E826" i="63"/>
  <c r="E68" i="63"/>
  <c r="E69" i="63" s="1"/>
  <c r="E71" i="63" s="1"/>
  <c r="R322" i="63"/>
  <c r="Q322" i="63"/>
  <c r="T322" i="63"/>
  <c r="F322" i="63" s="1"/>
  <c r="S322" i="63"/>
  <c r="E833" i="63"/>
  <c r="H833" i="63"/>
  <c r="G833" i="63"/>
  <c r="I833" i="63"/>
  <c r="F833" i="63"/>
  <c r="T396" i="63"/>
  <c r="F396" i="63" s="1"/>
  <c r="S396" i="63"/>
  <c r="Q396" i="63"/>
  <c r="R396" i="63"/>
  <c r="I597" i="63"/>
  <c r="G597" i="63"/>
  <c r="F597" i="63"/>
  <c r="H597" i="63"/>
  <c r="E597" i="63"/>
  <c r="I700" i="63"/>
  <c r="H700" i="63"/>
  <c r="F700" i="63"/>
  <c r="E700" i="63"/>
  <c r="G700" i="63"/>
  <c r="F817" i="63"/>
  <c r="E817" i="63"/>
  <c r="J817" i="63" s="1"/>
  <c r="I817" i="63"/>
  <c r="H817" i="63"/>
  <c r="G817" i="63"/>
  <c r="F805" i="63"/>
  <c r="E805" i="63"/>
  <c r="I805" i="63"/>
  <c r="G805" i="63"/>
  <c r="H805" i="63"/>
  <c r="I837" i="63"/>
  <c r="H837" i="63"/>
  <c r="G837" i="63"/>
  <c r="F837" i="63"/>
  <c r="E837" i="63"/>
  <c r="I825" i="63"/>
  <c r="H825" i="63"/>
  <c r="G825" i="63"/>
  <c r="F825" i="63"/>
  <c r="E825" i="63"/>
  <c r="W397" i="1"/>
  <c r="H398" i="1"/>
  <c r="E74" i="63"/>
  <c r="E75" i="63" s="1"/>
  <c r="E77" i="63" s="1"/>
  <c r="I708" i="63"/>
  <c r="H708" i="63"/>
  <c r="F708" i="63"/>
  <c r="G708" i="63"/>
  <c r="E708" i="63"/>
  <c r="G711" i="63"/>
  <c r="F711" i="63"/>
  <c r="E711" i="63"/>
  <c r="I711" i="63"/>
  <c r="G699" i="63"/>
  <c r="F699" i="63"/>
  <c r="E699" i="63"/>
  <c r="I699" i="63"/>
  <c r="H699" i="63"/>
  <c r="I816" i="63"/>
  <c r="H816" i="63"/>
  <c r="G816" i="63"/>
  <c r="F816" i="63"/>
  <c r="E816" i="63"/>
  <c r="J816" i="63" s="1"/>
  <c r="I804" i="63"/>
  <c r="H804" i="63"/>
  <c r="G804" i="63"/>
  <c r="F804" i="63"/>
  <c r="E804" i="63"/>
  <c r="I836" i="63"/>
  <c r="E836" i="63"/>
  <c r="G836" i="63"/>
  <c r="H836" i="63"/>
  <c r="F836" i="63"/>
  <c r="W324" i="1"/>
  <c r="I324" i="1"/>
  <c r="W395" i="1"/>
  <c r="F398" i="1"/>
  <c r="E80" i="63"/>
  <c r="E81" i="63" s="1"/>
  <c r="E83" i="63" s="1"/>
  <c r="I710" i="63"/>
  <c r="H710" i="63"/>
  <c r="G710" i="63"/>
  <c r="F710" i="63"/>
  <c r="E710" i="63"/>
  <c r="I698" i="63"/>
  <c r="H698" i="63"/>
  <c r="G698" i="63"/>
  <c r="E698" i="63"/>
  <c r="F698" i="63"/>
  <c r="G815" i="63"/>
  <c r="I815" i="63"/>
  <c r="H815" i="63"/>
  <c r="F815" i="63"/>
  <c r="E815" i="63"/>
  <c r="G803" i="63"/>
  <c r="I803" i="63"/>
  <c r="H803" i="63"/>
  <c r="E803" i="63"/>
  <c r="F803" i="63"/>
  <c r="G835" i="63"/>
  <c r="F835" i="63"/>
  <c r="E835" i="63"/>
  <c r="I835" i="63"/>
  <c r="H835" i="63"/>
  <c r="G398" i="1"/>
  <c r="W396" i="1"/>
  <c r="E397" i="63"/>
  <c r="I813" i="63"/>
  <c r="E813" i="63"/>
  <c r="H813" i="63"/>
  <c r="G813" i="63"/>
  <c r="F813" i="63"/>
  <c r="G709" i="63"/>
  <c r="F709" i="63"/>
  <c r="E709" i="63"/>
  <c r="H709" i="63"/>
  <c r="I709" i="63"/>
  <c r="G697" i="63"/>
  <c r="F697" i="63"/>
  <c r="E697" i="63"/>
  <c r="I697" i="63"/>
  <c r="H697" i="63"/>
  <c r="I814" i="63"/>
  <c r="H814" i="63"/>
  <c r="G814" i="63"/>
  <c r="F814" i="63"/>
  <c r="E814" i="63"/>
  <c r="I802" i="63"/>
  <c r="H802" i="63"/>
  <c r="G802" i="63"/>
  <c r="F802" i="63"/>
  <c r="E802" i="63"/>
  <c r="I834" i="63"/>
  <c r="H834" i="63"/>
  <c r="G834" i="63"/>
  <c r="E834" i="63"/>
  <c r="F834" i="63"/>
  <c r="E30" i="1"/>
  <c r="E33" i="1" s="1"/>
  <c r="S31" i="63"/>
  <c r="E31" i="63" s="1"/>
  <c r="E34" i="63" s="1"/>
  <c r="W323" i="1"/>
  <c r="H324" i="1"/>
  <c r="E20" i="63"/>
  <c r="E21" i="63" s="1"/>
  <c r="E23" i="63" s="1"/>
  <c r="W336" i="1"/>
  <c r="G338" i="1"/>
  <c r="W335" i="1"/>
  <c r="F338" i="1"/>
  <c r="W328" i="1"/>
  <c r="F331" i="1"/>
  <c r="W327" i="1"/>
  <c r="X327" i="1" s="1"/>
  <c r="E331" i="1"/>
  <c r="W331" i="1"/>
  <c r="I331" i="1"/>
  <c r="W330" i="1"/>
  <c r="H331" i="1"/>
  <c r="W475" i="1"/>
  <c r="W473" i="1"/>
  <c r="W474" i="1"/>
  <c r="V81" i="1"/>
  <c r="V25" i="1"/>
  <c r="V82" i="1"/>
  <c r="V75" i="1"/>
  <c r="V80" i="1"/>
  <c r="V73" i="1"/>
  <c r="V76" i="1"/>
  <c r="V69" i="1"/>
  <c r="V74" i="1"/>
  <c r="V70" i="1"/>
  <c r="V63" i="1"/>
  <c r="V68" i="1"/>
  <c r="V67" i="1"/>
  <c r="V64" i="1"/>
  <c r="V33" i="1"/>
  <c r="V62" i="1"/>
  <c r="V30" i="1"/>
  <c r="V34" i="1"/>
  <c r="V27" i="1"/>
  <c r="V32" i="1"/>
  <c r="V61" i="1"/>
  <c r="V28" i="1"/>
  <c r="V21" i="1"/>
  <c r="V26" i="1"/>
  <c r="V31" i="1"/>
  <c r="V22" i="1"/>
  <c r="V79" i="1"/>
  <c r="W337" i="1"/>
  <c r="W338" i="1"/>
  <c r="W329" i="1"/>
  <c r="W411" i="1"/>
  <c r="W408" i="1"/>
  <c r="X408" i="1" s="1"/>
  <c r="W412" i="1"/>
  <c r="W404" i="1"/>
  <c r="W410" i="1"/>
  <c r="W403" i="1"/>
  <c r="W405" i="1"/>
  <c r="W409" i="1"/>
  <c r="W402" i="1"/>
  <c r="F85" i="21"/>
  <c r="H756" i="1" s="1"/>
  <c r="H756" i="63" s="1"/>
  <c r="W488" i="1"/>
  <c r="G85" i="21"/>
  <c r="W489" i="1"/>
  <c r="F92" i="21"/>
  <c r="H763" i="1" s="1"/>
  <c r="H763" i="63" s="1"/>
  <c r="W537" i="1"/>
  <c r="F84" i="21"/>
  <c r="W481" i="1"/>
  <c r="G92" i="21"/>
  <c r="W538" i="1"/>
  <c r="G84" i="21"/>
  <c r="I755" i="1" s="1"/>
  <c r="I755" i="63" s="1"/>
  <c r="W482" i="1"/>
  <c r="F86" i="21"/>
  <c r="H757" i="1" s="1"/>
  <c r="H757" i="63" s="1"/>
  <c r="W495" i="1"/>
  <c r="G86" i="21"/>
  <c r="I757" i="1" s="1"/>
  <c r="I757" i="63" s="1"/>
  <c r="W496" i="1"/>
  <c r="V16" i="1"/>
  <c r="V15" i="1"/>
  <c r="V14" i="1"/>
  <c r="V13" i="1"/>
  <c r="E14" i="63"/>
  <c r="E15" i="63" s="1"/>
  <c r="R410" i="63"/>
  <c r="Q410" i="63"/>
  <c r="T410" i="63"/>
  <c r="F410" i="63" s="1"/>
  <c r="S410" i="63"/>
  <c r="T403" i="63"/>
  <c r="F403" i="63" s="1"/>
  <c r="S403" i="63"/>
  <c r="R403" i="63"/>
  <c r="Q403" i="63"/>
  <c r="E404" i="63"/>
  <c r="E405" i="63" s="1"/>
  <c r="E411" i="63"/>
  <c r="E412" i="63" s="1"/>
  <c r="E337" i="63"/>
  <c r="E338" i="63" s="1"/>
  <c r="R336" i="63"/>
  <c r="Q336" i="63"/>
  <c r="T336" i="63"/>
  <c r="F336" i="63" s="1"/>
  <c r="S336" i="63"/>
  <c r="T329" i="63"/>
  <c r="F329" i="63" s="1"/>
  <c r="S329" i="63"/>
  <c r="R329" i="63"/>
  <c r="Q329" i="63"/>
  <c r="R20" i="63"/>
  <c r="Q20" i="63"/>
  <c r="S20" i="63"/>
  <c r="R68" i="63"/>
  <c r="Q68" i="63"/>
  <c r="S68" i="63"/>
  <c r="S32" i="63"/>
  <c r="R32" i="63"/>
  <c r="Q32" i="63"/>
  <c r="S62" i="63"/>
  <c r="R62" i="63"/>
  <c r="Q62" i="63"/>
  <c r="R26" i="63"/>
  <c r="S26" i="63"/>
  <c r="Q26" i="63"/>
  <c r="S80" i="63"/>
  <c r="Q80" i="63"/>
  <c r="R80" i="63"/>
  <c r="S74" i="63"/>
  <c r="R74" i="63"/>
  <c r="Q74" i="63"/>
  <c r="A755" i="63"/>
  <c r="C755" i="63"/>
  <c r="B755" i="63"/>
  <c r="C756" i="63"/>
  <c r="B756" i="63"/>
  <c r="A756" i="63"/>
  <c r="C757" i="63"/>
  <c r="B757" i="63"/>
  <c r="A757" i="63"/>
  <c r="B479" i="63"/>
  <c r="R479" i="63"/>
  <c r="F479" i="63" s="1"/>
  <c r="Q479" i="63"/>
  <c r="P479" i="63"/>
  <c r="O479" i="63"/>
  <c r="C479" i="63"/>
  <c r="O486" i="63"/>
  <c r="C486" i="63"/>
  <c r="B486" i="63"/>
  <c r="R486" i="63"/>
  <c r="F486" i="63" s="1"/>
  <c r="Q486" i="63"/>
  <c r="P486" i="63"/>
  <c r="C493" i="63"/>
  <c r="R493" i="63"/>
  <c r="F493" i="63" s="1"/>
  <c r="B493" i="63"/>
  <c r="Q493" i="63"/>
  <c r="P493" i="63"/>
  <c r="O493" i="63"/>
  <c r="C535" i="63"/>
  <c r="R535" i="63"/>
  <c r="F535" i="63" s="1"/>
  <c r="B535" i="63"/>
  <c r="Q535" i="63"/>
  <c r="P535" i="63"/>
  <c r="F534" i="63" s="1"/>
  <c r="O535" i="63"/>
  <c r="G698" i="54"/>
  <c r="F698" i="54"/>
  <c r="E698" i="54"/>
  <c r="I698" i="54"/>
  <c r="H698" i="54"/>
  <c r="F698" i="53"/>
  <c r="E698" i="53"/>
  <c r="I698" i="53"/>
  <c r="H698" i="53"/>
  <c r="G698" i="53"/>
  <c r="H698" i="52"/>
  <c r="G698" i="52"/>
  <c r="F698" i="52"/>
  <c r="E698" i="52"/>
  <c r="G698" i="51"/>
  <c r="F698" i="51"/>
  <c r="E698" i="51"/>
  <c r="I698" i="52"/>
  <c r="I698" i="50"/>
  <c r="I698" i="51"/>
  <c r="H698" i="50"/>
  <c r="H698" i="51"/>
  <c r="G698" i="50"/>
  <c r="F698" i="50"/>
  <c r="E698" i="50"/>
  <c r="H698" i="49"/>
  <c r="G698" i="49"/>
  <c r="F698" i="49"/>
  <c r="I698" i="48"/>
  <c r="E698" i="49"/>
  <c r="H698" i="48"/>
  <c r="G698" i="48"/>
  <c r="F698" i="48"/>
  <c r="E698" i="48"/>
  <c r="I698" i="49"/>
  <c r="R80" i="54"/>
  <c r="Q80" i="54"/>
  <c r="S80" i="54"/>
  <c r="S80" i="53"/>
  <c r="R80" i="53"/>
  <c r="Q80" i="53"/>
  <c r="S80" i="52"/>
  <c r="R80" i="52"/>
  <c r="Q80" i="52"/>
  <c r="S80" i="51"/>
  <c r="R80" i="51"/>
  <c r="F79" i="51" s="1"/>
  <c r="Q80" i="51"/>
  <c r="S80" i="50"/>
  <c r="R80" i="50"/>
  <c r="Q80" i="50"/>
  <c r="S80" i="49"/>
  <c r="R80" i="49"/>
  <c r="Q80" i="49"/>
  <c r="S80" i="48"/>
  <c r="R80" i="48"/>
  <c r="Q80" i="48"/>
  <c r="F620" i="54"/>
  <c r="E620" i="54"/>
  <c r="H620" i="54"/>
  <c r="I620" i="54"/>
  <c r="G620" i="54"/>
  <c r="G620" i="53"/>
  <c r="F620" i="53"/>
  <c r="I620" i="53"/>
  <c r="H620" i="53"/>
  <c r="E620" i="53"/>
  <c r="F620" i="52"/>
  <c r="E620" i="52"/>
  <c r="I620" i="52"/>
  <c r="I620" i="51"/>
  <c r="H620" i="52"/>
  <c r="H620" i="51"/>
  <c r="G620" i="52"/>
  <c r="H620" i="50"/>
  <c r="G620" i="50"/>
  <c r="F620" i="50"/>
  <c r="G620" i="51"/>
  <c r="E620" i="50"/>
  <c r="F620" i="51"/>
  <c r="I620" i="50"/>
  <c r="E620" i="51"/>
  <c r="H620" i="48"/>
  <c r="F620" i="48"/>
  <c r="I620" i="49"/>
  <c r="E620" i="48"/>
  <c r="H620" i="49"/>
  <c r="G620" i="49"/>
  <c r="F620" i="49"/>
  <c r="I620" i="48"/>
  <c r="G620" i="48"/>
  <c r="E620" i="49"/>
  <c r="I705" i="54"/>
  <c r="H705" i="54"/>
  <c r="G705" i="54"/>
  <c r="F705" i="54"/>
  <c r="E705" i="54"/>
  <c r="I705" i="53"/>
  <c r="F705" i="53"/>
  <c r="H705" i="53"/>
  <c r="G705" i="53"/>
  <c r="E705" i="53"/>
  <c r="H705" i="52"/>
  <c r="G705" i="52"/>
  <c r="F705" i="52"/>
  <c r="E705" i="52"/>
  <c r="I705" i="51"/>
  <c r="H705" i="51"/>
  <c r="G705" i="51"/>
  <c r="I705" i="52"/>
  <c r="F705" i="51"/>
  <c r="I705" i="50"/>
  <c r="E705" i="51"/>
  <c r="H705" i="50"/>
  <c r="G705" i="50"/>
  <c r="F705" i="50"/>
  <c r="E705" i="50"/>
  <c r="I705" i="49"/>
  <c r="F705" i="48"/>
  <c r="H705" i="49"/>
  <c r="G705" i="49"/>
  <c r="F705" i="49"/>
  <c r="E705" i="49"/>
  <c r="I705" i="48"/>
  <c r="H705" i="48"/>
  <c r="G705" i="48"/>
  <c r="E705" i="48"/>
  <c r="F697" i="54"/>
  <c r="E697" i="54"/>
  <c r="I697" i="54"/>
  <c r="H697" i="54"/>
  <c r="G697" i="54"/>
  <c r="I697" i="53"/>
  <c r="E697" i="53"/>
  <c r="H697" i="53"/>
  <c r="G697" i="53"/>
  <c r="F697" i="53"/>
  <c r="G697" i="52"/>
  <c r="F697" i="52"/>
  <c r="E697" i="52"/>
  <c r="I697" i="52"/>
  <c r="H697" i="52"/>
  <c r="I697" i="51"/>
  <c r="H697" i="51"/>
  <c r="H697" i="50"/>
  <c r="G697" i="50"/>
  <c r="F697" i="50"/>
  <c r="E697" i="50"/>
  <c r="G697" i="51"/>
  <c r="F697" i="51"/>
  <c r="E697" i="51"/>
  <c r="F697" i="49"/>
  <c r="E697" i="49"/>
  <c r="H697" i="48"/>
  <c r="G697" i="48"/>
  <c r="F697" i="48"/>
  <c r="I697" i="50"/>
  <c r="I697" i="49"/>
  <c r="E697" i="48"/>
  <c r="H697" i="49"/>
  <c r="G697" i="49"/>
  <c r="I697" i="48"/>
  <c r="I818" i="54"/>
  <c r="H818" i="54"/>
  <c r="G818" i="54"/>
  <c r="F818" i="54"/>
  <c r="E818" i="54"/>
  <c r="I818" i="53"/>
  <c r="H818" i="53"/>
  <c r="G818" i="53"/>
  <c r="E818" i="53"/>
  <c r="F818" i="53"/>
  <c r="F818" i="52"/>
  <c r="E818" i="52"/>
  <c r="I818" i="52"/>
  <c r="H818" i="52"/>
  <c r="E818" i="51"/>
  <c r="I818" i="51"/>
  <c r="G818" i="52"/>
  <c r="H818" i="51"/>
  <c r="I818" i="50"/>
  <c r="H818" i="50"/>
  <c r="G818" i="50"/>
  <c r="G818" i="51"/>
  <c r="F818" i="50"/>
  <c r="F818" i="51"/>
  <c r="E818" i="50"/>
  <c r="I818" i="49"/>
  <c r="F818" i="48"/>
  <c r="H818" i="49"/>
  <c r="E818" i="48"/>
  <c r="G818" i="49"/>
  <c r="F818" i="49"/>
  <c r="E818" i="49"/>
  <c r="I818" i="48"/>
  <c r="H818" i="48"/>
  <c r="G818" i="48"/>
  <c r="I810" i="54"/>
  <c r="H810" i="54"/>
  <c r="G810" i="54"/>
  <c r="F810" i="54"/>
  <c r="E810" i="54"/>
  <c r="I810" i="53"/>
  <c r="H810" i="53"/>
  <c r="E810" i="53"/>
  <c r="G810" i="53"/>
  <c r="F810" i="52"/>
  <c r="E810" i="52"/>
  <c r="F810" i="53"/>
  <c r="I810" i="52"/>
  <c r="H810" i="52"/>
  <c r="G810" i="52"/>
  <c r="F810" i="51"/>
  <c r="E810" i="51"/>
  <c r="I810" i="51"/>
  <c r="H810" i="51"/>
  <c r="I810" i="50"/>
  <c r="G810" i="51"/>
  <c r="H810" i="50"/>
  <c r="G810" i="50"/>
  <c r="F810" i="50"/>
  <c r="E810" i="50"/>
  <c r="I810" i="49"/>
  <c r="F810" i="48"/>
  <c r="H810" i="49"/>
  <c r="E810" i="48"/>
  <c r="G810" i="49"/>
  <c r="F810" i="49"/>
  <c r="E810" i="49"/>
  <c r="I810" i="48"/>
  <c r="H810" i="48"/>
  <c r="G810" i="48"/>
  <c r="I802" i="54"/>
  <c r="H802" i="54"/>
  <c r="G802" i="54"/>
  <c r="F802" i="54"/>
  <c r="E802" i="54"/>
  <c r="I802" i="53"/>
  <c r="H802" i="53"/>
  <c r="E802" i="53"/>
  <c r="G802" i="53"/>
  <c r="G802" i="52"/>
  <c r="F802" i="52"/>
  <c r="E802" i="52"/>
  <c r="F802" i="53"/>
  <c r="I802" i="52"/>
  <c r="H802" i="52"/>
  <c r="H802" i="51"/>
  <c r="G802" i="51"/>
  <c r="F802" i="51"/>
  <c r="E802" i="51"/>
  <c r="I802" i="51"/>
  <c r="I802" i="50"/>
  <c r="H802" i="50"/>
  <c r="G802" i="50"/>
  <c r="F802" i="50"/>
  <c r="E802" i="50"/>
  <c r="I802" i="49"/>
  <c r="F802" i="48"/>
  <c r="H802" i="49"/>
  <c r="E802" i="48"/>
  <c r="G802" i="49"/>
  <c r="F802" i="49"/>
  <c r="E802" i="49"/>
  <c r="I802" i="48"/>
  <c r="H802" i="48"/>
  <c r="G802" i="48"/>
  <c r="G838" i="54"/>
  <c r="F838" i="54"/>
  <c r="E838" i="54"/>
  <c r="I838" i="54"/>
  <c r="H838" i="54"/>
  <c r="I838" i="53"/>
  <c r="H838" i="53"/>
  <c r="G838" i="53"/>
  <c r="F838" i="53"/>
  <c r="E838" i="53"/>
  <c r="G838" i="52"/>
  <c r="E838" i="52"/>
  <c r="I838" i="52"/>
  <c r="H838" i="52"/>
  <c r="F838" i="52"/>
  <c r="I838" i="51"/>
  <c r="H838" i="51"/>
  <c r="E838" i="51"/>
  <c r="G838" i="50"/>
  <c r="F838" i="50"/>
  <c r="E838" i="50"/>
  <c r="F838" i="51"/>
  <c r="H838" i="50"/>
  <c r="G838" i="51"/>
  <c r="I838" i="50"/>
  <c r="G838" i="49"/>
  <c r="E838" i="48"/>
  <c r="F838" i="49"/>
  <c r="E838" i="49"/>
  <c r="I838" i="48"/>
  <c r="H838" i="48"/>
  <c r="I838" i="49"/>
  <c r="G838" i="48"/>
  <c r="F838" i="48"/>
  <c r="H838" i="49"/>
  <c r="G830" i="54"/>
  <c r="F830" i="54"/>
  <c r="E830" i="54"/>
  <c r="I830" i="54"/>
  <c r="H830" i="54"/>
  <c r="I830" i="53"/>
  <c r="H830" i="53"/>
  <c r="G830" i="53"/>
  <c r="F830" i="53"/>
  <c r="G830" i="52"/>
  <c r="E830" i="52"/>
  <c r="I830" i="52"/>
  <c r="H830" i="52"/>
  <c r="F830" i="52"/>
  <c r="E830" i="53"/>
  <c r="I830" i="51"/>
  <c r="H830" i="51"/>
  <c r="G830" i="51"/>
  <c r="G830" i="50"/>
  <c r="F830" i="50"/>
  <c r="E830" i="50"/>
  <c r="F830" i="51"/>
  <c r="E830" i="51"/>
  <c r="I830" i="50"/>
  <c r="H830" i="50"/>
  <c r="G830" i="49"/>
  <c r="E830" i="48"/>
  <c r="F830" i="49"/>
  <c r="E830" i="49"/>
  <c r="I830" i="48"/>
  <c r="H830" i="48"/>
  <c r="I830" i="49"/>
  <c r="G830" i="48"/>
  <c r="F830" i="48"/>
  <c r="H830" i="49"/>
  <c r="R493" i="54"/>
  <c r="F493" i="54" s="1"/>
  <c r="Q493" i="54"/>
  <c r="P493" i="54"/>
  <c r="O493" i="54"/>
  <c r="C493" i="54"/>
  <c r="B493" i="54"/>
  <c r="P493" i="53"/>
  <c r="O493" i="53"/>
  <c r="C493" i="53"/>
  <c r="Q493" i="53"/>
  <c r="R493" i="53"/>
  <c r="F493" i="53" s="1"/>
  <c r="B493" i="53"/>
  <c r="C493" i="52"/>
  <c r="B493" i="52"/>
  <c r="R493" i="52"/>
  <c r="F493" i="52" s="1"/>
  <c r="Q493" i="52"/>
  <c r="P493" i="52"/>
  <c r="O493" i="52"/>
  <c r="R493" i="51"/>
  <c r="F493" i="51" s="1"/>
  <c r="Q493" i="51"/>
  <c r="P493" i="51"/>
  <c r="O493" i="51"/>
  <c r="B493" i="50"/>
  <c r="R493" i="50"/>
  <c r="F493" i="50" s="1"/>
  <c r="Q493" i="50"/>
  <c r="P493" i="50"/>
  <c r="C493" i="51"/>
  <c r="O493" i="50"/>
  <c r="B493" i="51"/>
  <c r="C493" i="50"/>
  <c r="C493" i="49"/>
  <c r="B493" i="49"/>
  <c r="R493" i="49"/>
  <c r="F493" i="49" s="1"/>
  <c r="Q493" i="49"/>
  <c r="P493" i="49"/>
  <c r="O493" i="49"/>
  <c r="B493" i="48"/>
  <c r="R493" i="48"/>
  <c r="F493" i="48" s="1"/>
  <c r="Q493" i="48"/>
  <c r="P493" i="48"/>
  <c r="O493" i="48"/>
  <c r="C493" i="48"/>
  <c r="F803" i="54"/>
  <c r="E803" i="54"/>
  <c r="I803" i="54"/>
  <c r="H803" i="54"/>
  <c r="G803" i="54"/>
  <c r="F803" i="53"/>
  <c r="E803" i="53"/>
  <c r="H803" i="53"/>
  <c r="I803" i="53"/>
  <c r="G803" i="53"/>
  <c r="I803" i="52"/>
  <c r="H803" i="52"/>
  <c r="G803" i="52"/>
  <c r="F803" i="52"/>
  <c r="E803" i="52"/>
  <c r="I803" i="51"/>
  <c r="H803" i="51"/>
  <c r="G803" i="51"/>
  <c r="F803" i="51"/>
  <c r="E803" i="51"/>
  <c r="I803" i="50"/>
  <c r="H803" i="50"/>
  <c r="G803" i="50"/>
  <c r="F803" i="50"/>
  <c r="E803" i="50"/>
  <c r="I803" i="48"/>
  <c r="H803" i="48"/>
  <c r="G803" i="48"/>
  <c r="I803" i="49"/>
  <c r="F803" i="48"/>
  <c r="H803" i="49"/>
  <c r="E803" i="48"/>
  <c r="G803" i="49"/>
  <c r="F803" i="49"/>
  <c r="E803" i="49"/>
  <c r="S74" i="54"/>
  <c r="Q74" i="54"/>
  <c r="R74" i="54"/>
  <c r="S74" i="53"/>
  <c r="R74" i="53"/>
  <c r="Q74" i="53"/>
  <c r="S74" i="52"/>
  <c r="R74" i="52"/>
  <c r="Q74" i="52"/>
  <c r="S74" i="51"/>
  <c r="R74" i="51"/>
  <c r="Q74" i="51"/>
  <c r="S74" i="50"/>
  <c r="R74" i="50"/>
  <c r="Q74" i="50"/>
  <c r="S74" i="49"/>
  <c r="R74" i="49"/>
  <c r="Q74" i="49"/>
  <c r="S74" i="48"/>
  <c r="R74" i="48"/>
  <c r="Q74" i="48"/>
  <c r="I597" i="54"/>
  <c r="H597" i="54"/>
  <c r="G597" i="54"/>
  <c r="E597" i="54"/>
  <c r="F597" i="54"/>
  <c r="E597" i="53"/>
  <c r="I597" i="53"/>
  <c r="H597" i="53"/>
  <c r="G597" i="53"/>
  <c r="F597" i="53"/>
  <c r="I597" i="52"/>
  <c r="H597" i="52"/>
  <c r="G597" i="52"/>
  <c r="F597" i="52"/>
  <c r="I597" i="51"/>
  <c r="E597" i="52"/>
  <c r="H597" i="51"/>
  <c r="G597" i="51"/>
  <c r="F597" i="51"/>
  <c r="F597" i="50"/>
  <c r="E597" i="50"/>
  <c r="E597" i="51"/>
  <c r="I597" i="50"/>
  <c r="H597" i="50"/>
  <c r="G597" i="50"/>
  <c r="I597" i="49"/>
  <c r="E597" i="48"/>
  <c r="H597" i="49"/>
  <c r="G597" i="49"/>
  <c r="F597" i="49"/>
  <c r="E597" i="49"/>
  <c r="I597" i="48"/>
  <c r="H597" i="48"/>
  <c r="F597" i="48"/>
  <c r="G597" i="48"/>
  <c r="I704" i="54"/>
  <c r="H704" i="54"/>
  <c r="G704" i="54"/>
  <c r="F704" i="54"/>
  <c r="E704" i="54"/>
  <c r="I704" i="53"/>
  <c r="H704" i="53"/>
  <c r="E704" i="53"/>
  <c r="G704" i="53"/>
  <c r="F704" i="53"/>
  <c r="G704" i="52"/>
  <c r="F704" i="52"/>
  <c r="E704" i="52"/>
  <c r="I704" i="52"/>
  <c r="I704" i="51"/>
  <c r="H704" i="52"/>
  <c r="H704" i="51"/>
  <c r="G704" i="51"/>
  <c r="F704" i="51"/>
  <c r="E704" i="51"/>
  <c r="I704" i="50"/>
  <c r="H704" i="50"/>
  <c r="G704" i="50"/>
  <c r="F704" i="50"/>
  <c r="E704" i="50"/>
  <c r="H704" i="49"/>
  <c r="G704" i="49"/>
  <c r="F704" i="49"/>
  <c r="E704" i="49"/>
  <c r="I704" i="48"/>
  <c r="H704" i="48"/>
  <c r="G704" i="48"/>
  <c r="F704" i="48"/>
  <c r="I704" i="49"/>
  <c r="E704" i="48"/>
  <c r="E696" i="54"/>
  <c r="I696" i="54"/>
  <c r="H696" i="54"/>
  <c r="G696" i="54"/>
  <c r="F696" i="54"/>
  <c r="H696" i="53"/>
  <c r="I696" i="53"/>
  <c r="G696" i="53"/>
  <c r="E696" i="53"/>
  <c r="F696" i="53"/>
  <c r="F696" i="52"/>
  <c r="E696" i="52"/>
  <c r="I696" i="52"/>
  <c r="H696" i="52"/>
  <c r="G696" i="52"/>
  <c r="I696" i="51"/>
  <c r="H696" i="51"/>
  <c r="G696" i="51"/>
  <c r="F696" i="51"/>
  <c r="E696" i="51"/>
  <c r="G696" i="50"/>
  <c r="F696" i="50"/>
  <c r="E696" i="50"/>
  <c r="I696" i="50"/>
  <c r="H696" i="50"/>
  <c r="E696" i="49"/>
  <c r="I696" i="48"/>
  <c r="G696" i="48"/>
  <c r="F696" i="48"/>
  <c r="I696" i="49"/>
  <c r="E696" i="48"/>
  <c r="H696" i="49"/>
  <c r="G696" i="49"/>
  <c r="H696" i="48"/>
  <c r="F696" i="49"/>
  <c r="F817" i="54"/>
  <c r="E817" i="54"/>
  <c r="I817" i="54"/>
  <c r="H817" i="54"/>
  <c r="G817" i="54"/>
  <c r="G817" i="53"/>
  <c r="F817" i="53"/>
  <c r="E817" i="53"/>
  <c r="I817" i="53"/>
  <c r="H817" i="53"/>
  <c r="I817" i="52"/>
  <c r="H817" i="52"/>
  <c r="G817" i="52"/>
  <c r="F817" i="52"/>
  <c r="E817" i="52"/>
  <c r="I817" i="51"/>
  <c r="H817" i="51"/>
  <c r="G817" i="51"/>
  <c r="E817" i="51"/>
  <c r="F817" i="50"/>
  <c r="E817" i="50"/>
  <c r="G817" i="50"/>
  <c r="I817" i="50"/>
  <c r="H817" i="50"/>
  <c r="F817" i="51"/>
  <c r="F817" i="49"/>
  <c r="E817" i="49"/>
  <c r="I817" i="48"/>
  <c r="H817" i="48"/>
  <c r="G817" i="48"/>
  <c r="I817" i="49"/>
  <c r="F817" i="48"/>
  <c r="H817" i="49"/>
  <c r="E817" i="48"/>
  <c r="G817" i="49"/>
  <c r="H809" i="54"/>
  <c r="G809" i="54"/>
  <c r="F809" i="54"/>
  <c r="E809" i="54"/>
  <c r="I809" i="54"/>
  <c r="H809" i="53"/>
  <c r="G809" i="53"/>
  <c r="F809" i="53"/>
  <c r="E809" i="53"/>
  <c r="I809" i="53"/>
  <c r="I809" i="52"/>
  <c r="H809" i="52"/>
  <c r="G809" i="52"/>
  <c r="F809" i="52"/>
  <c r="E809" i="52"/>
  <c r="I809" i="51"/>
  <c r="H809" i="51"/>
  <c r="E809" i="51"/>
  <c r="F809" i="50"/>
  <c r="E809" i="50"/>
  <c r="G809" i="51"/>
  <c r="F809" i="51"/>
  <c r="H809" i="50"/>
  <c r="G809" i="50"/>
  <c r="I809" i="50"/>
  <c r="F809" i="49"/>
  <c r="E809" i="49"/>
  <c r="I809" i="48"/>
  <c r="H809" i="48"/>
  <c r="G809" i="48"/>
  <c r="I809" i="49"/>
  <c r="F809" i="48"/>
  <c r="H809" i="49"/>
  <c r="E809" i="48"/>
  <c r="G809" i="49"/>
  <c r="H801" i="54"/>
  <c r="G801" i="54"/>
  <c r="F801" i="54"/>
  <c r="E801" i="54"/>
  <c r="I801" i="54"/>
  <c r="H801" i="53"/>
  <c r="G801" i="53"/>
  <c r="F801" i="53"/>
  <c r="E801" i="53"/>
  <c r="I801" i="53"/>
  <c r="I801" i="52"/>
  <c r="H801" i="52"/>
  <c r="G801" i="52"/>
  <c r="F801" i="52"/>
  <c r="E801" i="52"/>
  <c r="E801" i="51"/>
  <c r="I801" i="51"/>
  <c r="G801" i="51"/>
  <c r="F801" i="50"/>
  <c r="F801" i="51"/>
  <c r="E801" i="50"/>
  <c r="H801" i="51"/>
  <c r="G801" i="50"/>
  <c r="I801" i="50"/>
  <c r="H801" i="50"/>
  <c r="F801" i="49"/>
  <c r="E801" i="49"/>
  <c r="I801" i="48"/>
  <c r="H801" i="48"/>
  <c r="G801" i="48"/>
  <c r="I801" i="49"/>
  <c r="F801" i="48"/>
  <c r="H801" i="49"/>
  <c r="E801" i="48"/>
  <c r="G801" i="49"/>
  <c r="I837" i="54"/>
  <c r="H837" i="54"/>
  <c r="G837" i="54"/>
  <c r="F837" i="54"/>
  <c r="E837" i="54"/>
  <c r="F837" i="53"/>
  <c r="E837" i="53"/>
  <c r="H837" i="53"/>
  <c r="I837" i="53"/>
  <c r="G837" i="53"/>
  <c r="I837" i="52"/>
  <c r="H837" i="52"/>
  <c r="G837" i="52"/>
  <c r="F837" i="52"/>
  <c r="E837" i="52"/>
  <c r="I837" i="51"/>
  <c r="H837" i="51"/>
  <c r="G837" i="51"/>
  <c r="F837" i="51"/>
  <c r="E837" i="51"/>
  <c r="I837" i="50"/>
  <c r="H837" i="50"/>
  <c r="F837" i="50"/>
  <c r="E837" i="50"/>
  <c r="G837" i="50"/>
  <c r="I837" i="48"/>
  <c r="H837" i="48"/>
  <c r="I837" i="49"/>
  <c r="G837" i="48"/>
  <c r="H837" i="49"/>
  <c r="F837" i="48"/>
  <c r="G837" i="49"/>
  <c r="E837" i="48"/>
  <c r="F837" i="49"/>
  <c r="E837" i="49"/>
  <c r="E829" i="54"/>
  <c r="I829" i="54"/>
  <c r="H829" i="54"/>
  <c r="G829" i="54"/>
  <c r="F829" i="54"/>
  <c r="F829" i="53"/>
  <c r="E829" i="53"/>
  <c r="H829" i="53"/>
  <c r="I829" i="53"/>
  <c r="G829" i="53"/>
  <c r="I829" i="52"/>
  <c r="H829" i="52"/>
  <c r="G829" i="52"/>
  <c r="F829" i="52"/>
  <c r="E829" i="52"/>
  <c r="I829" i="51"/>
  <c r="H829" i="51"/>
  <c r="G829" i="51"/>
  <c r="F829" i="51"/>
  <c r="E829" i="51"/>
  <c r="I829" i="50"/>
  <c r="H829" i="50"/>
  <c r="E829" i="50"/>
  <c r="G829" i="50"/>
  <c r="F829" i="50"/>
  <c r="I829" i="48"/>
  <c r="H829" i="48"/>
  <c r="I829" i="49"/>
  <c r="G829" i="48"/>
  <c r="H829" i="49"/>
  <c r="F829" i="48"/>
  <c r="G829" i="49"/>
  <c r="E829" i="48"/>
  <c r="F829" i="49"/>
  <c r="E829" i="49"/>
  <c r="E754" i="54"/>
  <c r="C754" i="54"/>
  <c r="B754" i="54"/>
  <c r="A754" i="54"/>
  <c r="I754" i="54"/>
  <c r="H754" i="54"/>
  <c r="G754" i="54"/>
  <c r="F754" i="54"/>
  <c r="E754" i="53"/>
  <c r="C754" i="53"/>
  <c r="B754" i="53"/>
  <c r="A754" i="53"/>
  <c r="G754" i="53"/>
  <c r="H754" i="53"/>
  <c r="F754" i="53"/>
  <c r="I754" i="53"/>
  <c r="A754" i="52"/>
  <c r="I754" i="52"/>
  <c r="H754" i="52"/>
  <c r="G754" i="52"/>
  <c r="F754" i="52"/>
  <c r="E754" i="52"/>
  <c r="C754" i="51"/>
  <c r="B754" i="51"/>
  <c r="A754" i="51"/>
  <c r="I754" i="51"/>
  <c r="C754" i="52"/>
  <c r="H754" i="51"/>
  <c r="G754" i="51"/>
  <c r="F754" i="51"/>
  <c r="E754" i="51"/>
  <c r="F754" i="50"/>
  <c r="E754" i="50"/>
  <c r="C754" i="50"/>
  <c r="B754" i="50"/>
  <c r="A754" i="50"/>
  <c r="I754" i="50"/>
  <c r="H754" i="50"/>
  <c r="G754" i="50"/>
  <c r="B754" i="52"/>
  <c r="E754" i="49"/>
  <c r="I754" i="48"/>
  <c r="C754" i="49"/>
  <c r="B754" i="49"/>
  <c r="G754" i="48"/>
  <c r="A754" i="49"/>
  <c r="F754" i="48"/>
  <c r="I754" i="49"/>
  <c r="E754" i="48"/>
  <c r="H754" i="49"/>
  <c r="C754" i="48"/>
  <c r="G754" i="49"/>
  <c r="B754" i="48"/>
  <c r="H754" i="48"/>
  <c r="A754" i="48"/>
  <c r="F754" i="49"/>
  <c r="C535" i="54"/>
  <c r="R535" i="54"/>
  <c r="F535" i="54" s="1"/>
  <c r="B535" i="54"/>
  <c r="Q535" i="54"/>
  <c r="O535" i="54"/>
  <c r="P535" i="54"/>
  <c r="R535" i="53"/>
  <c r="F535" i="53" s="1"/>
  <c r="C535" i="53"/>
  <c r="Q535" i="53"/>
  <c r="P535" i="53"/>
  <c r="O535" i="53"/>
  <c r="B535" i="53"/>
  <c r="C535" i="52"/>
  <c r="B535" i="52"/>
  <c r="R535" i="52"/>
  <c r="F535" i="52" s="1"/>
  <c r="Q535" i="52"/>
  <c r="P535" i="52"/>
  <c r="O535" i="52"/>
  <c r="C535" i="51"/>
  <c r="B535" i="51"/>
  <c r="R535" i="51"/>
  <c r="F535" i="51" s="1"/>
  <c r="Q535" i="51"/>
  <c r="P535" i="51"/>
  <c r="O535" i="51"/>
  <c r="R535" i="50"/>
  <c r="F535" i="50" s="1"/>
  <c r="C535" i="50"/>
  <c r="Q535" i="50"/>
  <c r="B535" i="50"/>
  <c r="P535" i="50"/>
  <c r="O535" i="50"/>
  <c r="R535" i="49"/>
  <c r="F535" i="49" s="1"/>
  <c r="Q535" i="49"/>
  <c r="P535" i="49"/>
  <c r="O535" i="49"/>
  <c r="C535" i="49"/>
  <c r="B535" i="49"/>
  <c r="R535" i="48"/>
  <c r="F535" i="48" s="1"/>
  <c r="Q535" i="48"/>
  <c r="P535" i="48"/>
  <c r="O535" i="48"/>
  <c r="C535" i="48"/>
  <c r="B535" i="48"/>
  <c r="I811" i="54"/>
  <c r="H811" i="54"/>
  <c r="G811" i="54"/>
  <c r="F811" i="54"/>
  <c r="E811" i="54"/>
  <c r="E811" i="53"/>
  <c r="G811" i="53"/>
  <c r="I811" i="53"/>
  <c r="H811" i="53"/>
  <c r="F811" i="53"/>
  <c r="I811" i="52"/>
  <c r="H811" i="52"/>
  <c r="G811" i="52"/>
  <c r="F811" i="52"/>
  <c r="E811" i="52"/>
  <c r="I811" i="51"/>
  <c r="H811" i="51"/>
  <c r="G811" i="51"/>
  <c r="F811" i="51"/>
  <c r="E811" i="51"/>
  <c r="I811" i="50"/>
  <c r="H811" i="50"/>
  <c r="G811" i="50"/>
  <c r="F811" i="50"/>
  <c r="E811" i="50"/>
  <c r="I811" i="48"/>
  <c r="H811" i="48"/>
  <c r="G811" i="48"/>
  <c r="I811" i="49"/>
  <c r="F811" i="48"/>
  <c r="H811" i="49"/>
  <c r="E811" i="48"/>
  <c r="G811" i="49"/>
  <c r="F811" i="49"/>
  <c r="E811" i="49"/>
  <c r="R68" i="54"/>
  <c r="F67" i="54" s="1"/>
  <c r="Q68" i="54"/>
  <c r="S68" i="54"/>
  <c r="Q68" i="53"/>
  <c r="S68" i="53"/>
  <c r="R68" i="53"/>
  <c r="S68" i="52"/>
  <c r="R68" i="52"/>
  <c r="Q68" i="52"/>
  <c r="S68" i="51"/>
  <c r="R68" i="51"/>
  <c r="F67" i="51" s="1"/>
  <c r="Q68" i="51"/>
  <c r="R68" i="50"/>
  <c r="S68" i="50"/>
  <c r="Q68" i="49"/>
  <c r="Q68" i="50"/>
  <c r="S68" i="49"/>
  <c r="R68" i="49"/>
  <c r="S68" i="48"/>
  <c r="R68" i="48"/>
  <c r="Q68" i="48"/>
  <c r="I711" i="54"/>
  <c r="H711" i="54"/>
  <c r="G711" i="54"/>
  <c r="F711" i="54"/>
  <c r="E711" i="54"/>
  <c r="I711" i="53"/>
  <c r="F711" i="53"/>
  <c r="G711" i="53"/>
  <c r="E711" i="53"/>
  <c r="H711" i="53"/>
  <c r="G711" i="52"/>
  <c r="F711" i="52"/>
  <c r="E711" i="52"/>
  <c r="I711" i="52"/>
  <c r="I711" i="51"/>
  <c r="H711" i="52"/>
  <c r="H711" i="51"/>
  <c r="G711" i="51"/>
  <c r="F711" i="51"/>
  <c r="E711" i="51"/>
  <c r="I711" i="50"/>
  <c r="H711" i="50"/>
  <c r="G711" i="50"/>
  <c r="F711" i="50"/>
  <c r="E711" i="50"/>
  <c r="F711" i="48"/>
  <c r="I711" i="49"/>
  <c r="H711" i="49"/>
  <c r="G711" i="49"/>
  <c r="F711" i="49"/>
  <c r="E711" i="49"/>
  <c r="I711" i="48"/>
  <c r="H711" i="48"/>
  <c r="G711" i="48"/>
  <c r="E711" i="48"/>
  <c r="G703" i="54"/>
  <c r="F703" i="54"/>
  <c r="E703" i="54"/>
  <c r="I703" i="54"/>
  <c r="H703" i="54"/>
  <c r="H703" i="53"/>
  <c r="G703" i="53"/>
  <c r="I703" i="53"/>
  <c r="F703" i="53"/>
  <c r="E703" i="53"/>
  <c r="F703" i="52"/>
  <c r="E703" i="52"/>
  <c r="I703" i="52"/>
  <c r="I703" i="51"/>
  <c r="H703" i="51"/>
  <c r="G703" i="51"/>
  <c r="F703" i="51"/>
  <c r="E703" i="51"/>
  <c r="I703" i="50"/>
  <c r="H703" i="50"/>
  <c r="G703" i="50"/>
  <c r="F703" i="50"/>
  <c r="H703" i="52"/>
  <c r="E703" i="50"/>
  <c r="G703" i="52"/>
  <c r="G703" i="49"/>
  <c r="F703" i="49"/>
  <c r="E703" i="49"/>
  <c r="I703" i="48"/>
  <c r="H703" i="48"/>
  <c r="G703" i="48"/>
  <c r="F703" i="48"/>
  <c r="I703" i="49"/>
  <c r="E703" i="48"/>
  <c r="H703" i="49"/>
  <c r="I695" i="54"/>
  <c r="H695" i="54"/>
  <c r="G695" i="54"/>
  <c r="F695" i="54"/>
  <c r="E695" i="54"/>
  <c r="F695" i="53"/>
  <c r="E695" i="53"/>
  <c r="I695" i="53"/>
  <c r="H695" i="53"/>
  <c r="G695" i="53"/>
  <c r="E695" i="52"/>
  <c r="I695" i="52"/>
  <c r="H695" i="52"/>
  <c r="G695" i="52"/>
  <c r="F695" i="52"/>
  <c r="H695" i="51"/>
  <c r="G695" i="51"/>
  <c r="F695" i="51"/>
  <c r="E695" i="51"/>
  <c r="F695" i="50"/>
  <c r="E695" i="50"/>
  <c r="I695" i="51"/>
  <c r="G695" i="50"/>
  <c r="I695" i="50"/>
  <c r="H695" i="50"/>
  <c r="G695" i="48"/>
  <c r="E695" i="48"/>
  <c r="I695" i="49"/>
  <c r="H695" i="49"/>
  <c r="G695" i="49"/>
  <c r="F695" i="49"/>
  <c r="I695" i="48"/>
  <c r="H695" i="48"/>
  <c r="F695" i="48"/>
  <c r="E695" i="49"/>
  <c r="I816" i="54"/>
  <c r="H816" i="54"/>
  <c r="G816" i="54"/>
  <c r="F816" i="54"/>
  <c r="E816" i="54"/>
  <c r="I816" i="53"/>
  <c r="F816" i="53"/>
  <c r="G816" i="53"/>
  <c r="E816" i="53"/>
  <c r="H816" i="53"/>
  <c r="H816" i="52"/>
  <c r="G816" i="52"/>
  <c r="F816" i="52"/>
  <c r="E816" i="52"/>
  <c r="I816" i="52"/>
  <c r="H816" i="51"/>
  <c r="G816" i="51"/>
  <c r="F816" i="51"/>
  <c r="E816" i="51"/>
  <c r="I816" i="51"/>
  <c r="I816" i="50"/>
  <c r="H816" i="50"/>
  <c r="G816" i="50"/>
  <c r="F816" i="50"/>
  <c r="E816" i="50"/>
  <c r="H816" i="48"/>
  <c r="G816" i="48"/>
  <c r="I816" i="49"/>
  <c r="F816" i="48"/>
  <c r="H816" i="49"/>
  <c r="E816" i="48"/>
  <c r="G816" i="49"/>
  <c r="F816" i="49"/>
  <c r="E816" i="49"/>
  <c r="I816" i="48"/>
  <c r="E808" i="54"/>
  <c r="I808" i="54"/>
  <c r="H808" i="54"/>
  <c r="G808" i="54"/>
  <c r="F808" i="54"/>
  <c r="E808" i="53"/>
  <c r="G808" i="53"/>
  <c r="I808" i="53"/>
  <c r="F808" i="53"/>
  <c r="H808" i="53"/>
  <c r="H808" i="52"/>
  <c r="G808" i="52"/>
  <c r="F808" i="52"/>
  <c r="E808" i="52"/>
  <c r="I808" i="52"/>
  <c r="I808" i="51"/>
  <c r="H808" i="51"/>
  <c r="G808" i="51"/>
  <c r="F808" i="51"/>
  <c r="E808" i="51"/>
  <c r="I808" i="50"/>
  <c r="H808" i="50"/>
  <c r="G808" i="50"/>
  <c r="F808" i="50"/>
  <c r="E808" i="50"/>
  <c r="H808" i="48"/>
  <c r="G808" i="48"/>
  <c r="I808" i="49"/>
  <c r="F808" i="48"/>
  <c r="H808" i="49"/>
  <c r="E808" i="48"/>
  <c r="G808" i="49"/>
  <c r="F808" i="49"/>
  <c r="E808" i="49"/>
  <c r="I808" i="48"/>
  <c r="I844" i="54"/>
  <c r="H844" i="54"/>
  <c r="G844" i="54"/>
  <c r="F844" i="54"/>
  <c r="E844" i="54"/>
  <c r="I844" i="53"/>
  <c r="H844" i="53"/>
  <c r="E844" i="53"/>
  <c r="G844" i="53"/>
  <c r="F844" i="53"/>
  <c r="I844" i="52"/>
  <c r="G844" i="52"/>
  <c r="F844" i="52"/>
  <c r="E844" i="52"/>
  <c r="H844" i="52"/>
  <c r="E844" i="51"/>
  <c r="I844" i="51"/>
  <c r="H844" i="51"/>
  <c r="G844" i="51"/>
  <c r="F844" i="51"/>
  <c r="H844" i="50"/>
  <c r="G844" i="50"/>
  <c r="F844" i="50"/>
  <c r="E844" i="50"/>
  <c r="I844" i="50"/>
  <c r="H844" i="49"/>
  <c r="G844" i="48"/>
  <c r="G844" i="49"/>
  <c r="F844" i="48"/>
  <c r="F844" i="49"/>
  <c r="E844" i="48"/>
  <c r="E844" i="49"/>
  <c r="I844" i="48"/>
  <c r="I844" i="49"/>
  <c r="H844" i="48"/>
  <c r="I836" i="54"/>
  <c r="H836" i="54"/>
  <c r="G836" i="54"/>
  <c r="F836" i="54"/>
  <c r="E836" i="54"/>
  <c r="I836" i="53"/>
  <c r="H836" i="53"/>
  <c r="E836" i="53"/>
  <c r="G836" i="53"/>
  <c r="F836" i="53"/>
  <c r="I836" i="52"/>
  <c r="G836" i="52"/>
  <c r="F836" i="52"/>
  <c r="E836" i="52"/>
  <c r="H836" i="52"/>
  <c r="F836" i="51"/>
  <c r="E836" i="51"/>
  <c r="I836" i="51"/>
  <c r="H836" i="51"/>
  <c r="G836" i="51"/>
  <c r="I836" i="50"/>
  <c r="H836" i="50"/>
  <c r="G836" i="50"/>
  <c r="F836" i="50"/>
  <c r="E836" i="50"/>
  <c r="I836" i="49"/>
  <c r="G836" i="48"/>
  <c r="H836" i="49"/>
  <c r="F836" i="48"/>
  <c r="G836" i="49"/>
  <c r="E836" i="48"/>
  <c r="F836" i="49"/>
  <c r="E836" i="49"/>
  <c r="I836" i="48"/>
  <c r="H836" i="48"/>
  <c r="I828" i="54"/>
  <c r="H828" i="54"/>
  <c r="G828" i="54"/>
  <c r="F828" i="54"/>
  <c r="E828" i="54"/>
  <c r="I828" i="53"/>
  <c r="H828" i="53"/>
  <c r="E828" i="53"/>
  <c r="F828" i="53"/>
  <c r="I828" i="52"/>
  <c r="G828" i="52"/>
  <c r="F828" i="52"/>
  <c r="E828" i="52"/>
  <c r="G828" i="53"/>
  <c r="H828" i="52"/>
  <c r="F828" i="51"/>
  <c r="E828" i="51"/>
  <c r="H828" i="51"/>
  <c r="G828" i="51"/>
  <c r="I828" i="50"/>
  <c r="H828" i="50"/>
  <c r="G828" i="50"/>
  <c r="F828" i="50"/>
  <c r="E828" i="50"/>
  <c r="I828" i="51"/>
  <c r="I828" i="49"/>
  <c r="G828" i="48"/>
  <c r="H828" i="49"/>
  <c r="F828" i="48"/>
  <c r="G828" i="49"/>
  <c r="E828" i="48"/>
  <c r="F828" i="49"/>
  <c r="E828" i="49"/>
  <c r="I828" i="48"/>
  <c r="H828" i="48"/>
  <c r="R20" i="54"/>
  <c r="Q20" i="54"/>
  <c r="S20" i="54"/>
  <c r="Q20" i="53"/>
  <c r="S20" i="53"/>
  <c r="R20" i="53"/>
  <c r="S20" i="52"/>
  <c r="R20" i="52"/>
  <c r="Q20" i="52"/>
  <c r="S20" i="51"/>
  <c r="R20" i="51"/>
  <c r="S20" i="50"/>
  <c r="Q20" i="50"/>
  <c r="Q20" i="51"/>
  <c r="S20" i="49"/>
  <c r="R20" i="50"/>
  <c r="R20" i="49"/>
  <c r="Q20" i="49"/>
  <c r="S20" i="48"/>
  <c r="R20" i="48"/>
  <c r="Q20" i="48"/>
  <c r="E755" i="54"/>
  <c r="C755" i="54"/>
  <c r="B755" i="54"/>
  <c r="A755" i="54"/>
  <c r="I755" i="54"/>
  <c r="H755" i="54"/>
  <c r="G755" i="54"/>
  <c r="F755" i="54"/>
  <c r="E755" i="53"/>
  <c r="C755" i="53"/>
  <c r="B755" i="53"/>
  <c r="A755" i="53"/>
  <c r="G755" i="53"/>
  <c r="I755" i="53"/>
  <c r="H755" i="53"/>
  <c r="F755" i="53"/>
  <c r="A755" i="52"/>
  <c r="I755" i="52"/>
  <c r="H755" i="52"/>
  <c r="G755" i="52"/>
  <c r="F755" i="52"/>
  <c r="E755" i="52"/>
  <c r="C755" i="51"/>
  <c r="B755" i="51"/>
  <c r="C755" i="52"/>
  <c r="A755" i="51"/>
  <c r="B755" i="52"/>
  <c r="I755" i="51"/>
  <c r="H755" i="51"/>
  <c r="F755" i="51"/>
  <c r="E755" i="51"/>
  <c r="F755" i="50"/>
  <c r="E755" i="50"/>
  <c r="C755" i="50"/>
  <c r="B755" i="50"/>
  <c r="A755" i="50"/>
  <c r="G755" i="50"/>
  <c r="G755" i="51"/>
  <c r="I755" i="50"/>
  <c r="H755" i="50"/>
  <c r="E755" i="49"/>
  <c r="I755" i="48"/>
  <c r="C755" i="49"/>
  <c r="B755" i="49"/>
  <c r="G755" i="48"/>
  <c r="A755" i="49"/>
  <c r="F755" i="48"/>
  <c r="I755" i="49"/>
  <c r="E755" i="48"/>
  <c r="H755" i="49"/>
  <c r="C755" i="48"/>
  <c r="G755" i="49"/>
  <c r="B755" i="48"/>
  <c r="A755" i="48"/>
  <c r="F755" i="49"/>
  <c r="H755" i="48"/>
  <c r="I706" i="54"/>
  <c r="H706" i="54"/>
  <c r="G706" i="54"/>
  <c r="F706" i="54"/>
  <c r="E706" i="54"/>
  <c r="G706" i="53"/>
  <c r="F706" i="53"/>
  <c r="E706" i="53"/>
  <c r="I706" i="53"/>
  <c r="H706" i="53"/>
  <c r="I706" i="52"/>
  <c r="H706" i="52"/>
  <c r="G706" i="52"/>
  <c r="F706" i="52"/>
  <c r="E706" i="52"/>
  <c r="I706" i="51"/>
  <c r="H706" i="51"/>
  <c r="G706" i="51"/>
  <c r="F706" i="51"/>
  <c r="E706" i="51"/>
  <c r="I706" i="50"/>
  <c r="H706" i="50"/>
  <c r="G706" i="50"/>
  <c r="F706" i="50"/>
  <c r="E706" i="50"/>
  <c r="G706" i="48"/>
  <c r="I706" i="49"/>
  <c r="H706" i="49"/>
  <c r="E706" i="48"/>
  <c r="G706" i="49"/>
  <c r="F706" i="49"/>
  <c r="E706" i="49"/>
  <c r="I706" i="48"/>
  <c r="F706" i="48"/>
  <c r="H706" i="48"/>
  <c r="T410" i="54"/>
  <c r="F410" i="54" s="1"/>
  <c r="S410" i="54"/>
  <c r="R410" i="54"/>
  <c r="Q410" i="54"/>
  <c r="T410" i="53"/>
  <c r="F410" i="53" s="1"/>
  <c r="S410" i="53"/>
  <c r="R410" i="53"/>
  <c r="F409" i="53" s="1"/>
  <c r="Q410" i="53"/>
  <c r="T410" i="52"/>
  <c r="F410" i="52" s="1"/>
  <c r="S410" i="52"/>
  <c r="R410" i="52"/>
  <c r="F409" i="52" s="1"/>
  <c r="T410" i="51"/>
  <c r="F410" i="51" s="1"/>
  <c r="S410" i="51"/>
  <c r="R410" i="51"/>
  <c r="Q410" i="51"/>
  <c r="Q410" i="52"/>
  <c r="T410" i="50"/>
  <c r="F410" i="50" s="1"/>
  <c r="S410" i="50"/>
  <c r="R410" i="50"/>
  <c r="F409" i="50" s="1"/>
  <c r="Q410" i="50"/>
  <c r="T410" i="49"/>
  <c r="F410" i="49" s="1"/>
  <c r="S410" i="49"/>
  <c r="R410" i="49"/>
  <c r="F409" i="49" s="1"/>
  <c r="Q410" i="49"/>
  <c r="R410" i="48"/>
  <c r="Q410" i="48"/>
  <c r="T410" i="48"/>
  <c r="F410" i="48" s="1"/>
  <c r="S410" i="48"/>
  <c r="S62" i="54"/>
  <c r="R62" i="54"/>
  <c r="F61" i="54" s="1"/>
  <c r="Q62" i="54"/>
  <c r="S62" i="53"/>
  <c r="R62" i="53"/>
  <c r="Q62" i="53"/>
  <c r="S62" i="52"/>
  <c r="R62" i="52"/>
  <c r="Q62" i="52"/>
  <c r="Q62" i="51"/>
  <c r="S62" i="51"/>
  <c r="R62" i="51"/>
  <c r="Q62" i="50"/>
  <c r="S62" i="50"/>
  <c r="R62" i="50"/>
  <c r="F61" i="50" s="1"/>
  <c r="S62" i="49"/>
  <c r="R62" i="49"/>
  <c r="Q62" i="49"/>
  <c r="S62" i="48"/>
  <c r="R62" i="48"/>
  <c r="Q62" i="48"/>
  <c r="I710" i="54"/>
  <c r="H710" i="54"/>
  <c r="G710" i="54"/>
  <c r="F710" i="54"/>
  <c r="E710" i="54"/>
  <c r="I710" i="53"/>
  <c r="H710" i="53"/>
  <c r="E710" i="53"/>
  <c r="G710" i="53"/>
  <c r="F710" i="53"/>
  <c r="F710" i="52"/>
  <c r="E710" i="52"/>
  <c r="I710" i="52"/>
  <c r="G710" i="52"/>
  <c r="I710" i="51"/>
  <c r="H710" i="51"/>
  <c r="G710" i="51"/>
  <c r="I710" i="50"/>
  <c r="H710" i="50"/>
  <c r="G710" i="50"/>
  <c r="F710" i="50"/>
  <c r="F710" i="51"/>
  <c r="E710" i="51"/>
  <c r="E710" i="50"/>
  <c r="H710" i="52"/>
  <c r="H710" i="49"/>
  <c r="E710" i="48"/>
  <c r="G710" i="49"/>
  <c r="F710" i="49"/>
  <c r="E710" i="49"/>
  <c r="I710" i="48"/>
  <c r="H710" i="48"/>
  <c r="G710" i="48"/>
  <c r="I710" i="49"/>
  <c r="F710" i="48"/>
  <c r="E702" i="54"/>
  <c r="I702" i="54"/>
  <c r="H702" i="54"/>
  <c r="G702" i="54"/>
  <c r="F702" i="54"/>
  <c r="G702" i="53"/>
  <c r="F702" i="53"/>
  <c r="I702" i="53"/>
  <c r="E702" i="53"/>
  <c r="H702" i="53"/>
  <c r="E702" i="52"/>
  <c r="I702" i="52"/>
  <c r="H702" i="52"/>
  <c r="H702" i="51"/>
  <c r="G702" i="52"/>
  <c r="G702" i="51"/>
  <c r="F702" i="52"/>
  <c r="E702" i="51"/>
  <c r="F702" i="51"/>
  <c r="H702" i="50"/>
  <c r="G702" i="50"/>
  <c r="I702" i="51"/>
  <c r="F702" i="50"/>
  <c r="E702" i="50"/>
  <c r="I702" i="50"/>
  <c r="F702" i="49"/>
  <c r="I702" i="48"/>
  <c r="E702" i="49"/>
  <c r="G702" i="48"/>
  <c r="F702" i="48"/>
  <c r="E702" i="48"/>
  <c r="I702" i="49"/>
  <c r="H702" i="49"/>
  <c r="H702" i="48"/>
  <c r="G702" i="49"/>
  <c r="I694" i="54"/>
  <c r="H694" i="54"/>
  <c r="G694" i="54"/>
  <c r="F694" i="54"/>
  <c r="E694" i="54"/>
  <c r="I694" i="53"/>
  <c r="H694" i="53"/>
  <c r="G694" i="53"/>
  <c r="F694" i="53"/>
  <c r="I694" i="52"/>
  <c r="E694" i="53"/>
  <c r="H694" i="52"/>
  <c r="G694" i="52"/>
  <c r="F694" i="52"/>
  <c r="E694" i="52"/>
  <c r="G694" i="51"/>
  <c r="F694" i="51"/>
  <c r="E694" i="51"/>
  <c r="E694" i="50"/>
  <c r="I694" i="50"/>
  <c r="H694" i="50"/>
  <c r="G694" i="50"/>
  <c r="F694" i="50"/>
  <c r="H694" i="51"/>
  <c r="I694" i="51"/>
  <c r="E694" i="48"/>
  <c r="I694" i="49"/>
  <c r="H694" i="49"/>
  <c r="G694" i="49"/>
  <c r="I694" i="48"/>
  <c r="F694" i="49"/>
  <c r="H694" i="48"/>
  <c r="E694" i="49"/>
  <c r="G694" i="48"/>
  <c r="F694" i="48"/>
  <c r="H815" i="54"/>
  <c r="G815" i="54"/>
  <c r="F815" i="54"/>
  <c r="E815" i="54"/>
  <c r="I815" i="54"/>
  <c r="I815" i="53"/>
  <c r="H815" i="53"/>
  <c r="G815" i="53"/>
  <c r="F815" i="53"/>
  <c r="E815" i="53"/>
  <c r="E815" i="52"/>
  <c r="I815" i="52"/>
  <c r="H815" i="52"/>
  <c r="G815" i="52"/>
  <c r="F815" i="52"/>
  <c r="E815" i="51"/>
  <c r="I815" i="51"/>
  <c r="H815" i="51"/>
  <c r="G815" i="51"/>
  <c r="F815" i="51"/>
  <c r="H815" i="50"/>
  <c r="G815" i="50"/>
  <c r="F815" i="50"/>
  <c r="E815" i="50"/>
  <c r="I815" i="50"/>
  <c r="H815" i="49"/>
  <c r="E815" i="48"/>
  <c r="G815" i="49"/>
  <c r="F815" i="49"/>
  <c r="E815" i="49"/>
  <c r="I815" i="48"/>
  <c r="H815" i="48"/>
  <c r="G815" i="48"/>
  <c r="F815" i="48"/>
  <c r="I815" i="49"/>
  <c r="I807" i="54"/>
  <c r="H807" i="54"/>
  <c r="G807" i="54"/>
  <c r="F807" i="54"/>
  <c r="E807" i="54"/>
  <c r="I807" i="53"/>
  <c r="H807" i="53"/>
  <c r="G807" i="53"/>
  <c r="F807" i="53"/>
  <c r="E807" i="53"/>
  <c r="E807" i="52"/>
  <c r="I807" i="52"/>
  <c r="H807" i="52"/>
  <c r="G807" i="52"/>
  <c r="F807" i="52"/>
  <c r="F807" i="51"/>
  <c r="E807" i="51"/>
  <c r="I807" i="51"/>
  <c r="H807" i="51"/>
  <c r="G807" i="51"/>
  <c r="H807" i="50"/>
  <c r="G807" i="50"/>
  <c r="F807" i="50"/>
  <c r="E807" i="50"/>
  <c r="I807" i="50"/>
  <c r="H807" i="49"/>
  <c r="E807" i="48"/>
  <c r="G807" i="49"/>
  <c r="F807" i="49"/>
  <c r="E807" i="49"/>
  <c r="I807" i="48"/>
  <c r="H807" i="48"/>
  <c r="G807" i="48"/>
  <c r="I807" i="49"/>
  <c r="F807" i="48"/>
  <c r="F843" i="54"/>
  <c r="E843" i="54"/>
  <c r="I843" i="54"/>
  <c r="H843" i="54"/>
  <c r="G843" i="54"/>
  <c r="H843" i="53"/>
  <c r="G843" i="53"/>
  <c r="F843" i="53"/>
  <c r="E843" i="53"/>
  <c r="G843" i="52"/>
  <c r="F843" i="52"/>
  <c r="I843" i="53"/>
  <c r="I843" i="52"/>
  <c r="H843" i="52"/>
  <c r="E843" i="52"/>
  <c r="I843" i="51"/>
  <c r="H843" i="51"/>
  <c r="G843" i="51"/>
  <c r="F843" i="51"/>
  <c r="F843" i="50"/>
  <c r="E843" i="50"/>
  <c r="E843" i="51"/>
  <c r="I843" i="50"/>
  <c r="G843" i="50"/>
  <c r="F843" i="49"/>
  <c r="E843" i="49"/>
  <c r="I843" i="48"/>
  <c r="H843" i="48"/>
  <c r="I843" i="49"/>
  <c r="G843" i="48"/>
  <c r="H843" i="49"/>
  <c r="F843" i="48"/>
  <c r="E843" i="48"/>
  <c r="G843" i="49"/>
  <c r="H843" i="50"/>
  <c r="F835" i="54"/>
  <c r="E835" i="54"/>
  <c r="I835" i="54"/>
  <c r="H835" i="54"/>
  <c r="G835" i="54"/>
  <c r="H835" i="53"/>
  <c r="G835" i="53"/>
  <c r="F835" i="53"/>
  <c r="E835" i="53"/>
  <c r="I835" i="53"/>
  <c r="F835" i="52"/>
  <c r="I835" i="52"/>
  <c r="H835" i="52"/>
  <c r="G835" i="52"/>
  <c r="E835" i="52"/>
  <c r="I835" i="51"/>
  <c r="H835" i="51"/>
  <c r="G835" i="51"/>
  <c r="F835" i="51"/>
  <c r="E835" i="51"/>
  <c r="F835" i="50"/>
  <c r="E835" i="50"/>
  <c r="I835" i="50"/>
  <c r="H835" i="50"/>
  <c r="G835" i="50"/>
  <c r="F835" i="49"/>
  <c r="E835" i="49"/>
  <c r="I835" i="48"/>
  <c r="H835" i="48"/>
  <c r="I835" i="49"/>
  <c r="G835" i="48"/>
  <c r="H835" i="49"/>
  <c r="F835" i="48"/>
  <c r="G835" i="49"/>
  <c r="E835" i="48"/>
  <c r="G827" i="54"/>
  <c r="F827" i="54"/>
  <c r="E827" i="54"/>
  <c r="I827" i="54"/>
  <c r="H827" i="54"/>
  <c r="H827" i="53"/>
  <c r="G827" i="53"/>
  <c r="F827" i="53"/>
  <c r="E827" i="53"/>
  <c r="I827" i="53"/>
  <c r="F827" i="52"/>
  <c r="I827" i="52"/>
  <c r="H827" i="52"/>
  <c r="G827" i="52"/>
  <c r="E827" i="52"/>
  <c r="I827" i="51"/>
  <c r="H827" i="51"/>
  <c r="G827" i="51"/>
  <c r="F827" i="51"/>
  <c r="E827" i="51"/>
  <c r="F827" i="50"/>
  <c r="E827" i="50"/>
  <c r="I827" i="50"/>
  <c r="H827" i="50"/>
  <c r="G827" i="50"/>
  <c r="F827" i="49"/>
  <c r="E827" i="49"/>
  <c r="I827" i="48"/>
  <c r="H827" i="48"/>
  <c r="I827" i="49"/>
  <c r="G827" i="48"/>
  <c r="H827" i="49"/>
  <c r="F827" i="48"/>
  <c r="E827" i="48"/>
  <c r="G827" i="49"/>
  <c r="E756" i="54"/>
  <c r="C756" i="54"/>
  <c r="B756" i="54"/>
  <c r="A756" i="54"/>
  <c r="I756" i="54"/>
  <c r="H756" i="54"/>
  <c r="G756" i="54"/>
  <c r="F756" i="54"/>
  <c r="E756" i="53"/>
  <c r="C756" i="53"/>
  <c r="B756" i="53"/>
  <c r="A756" i="53"/>
  <c r="G756" i="53"/>
  <c r="I756" i="53"/>
  <c r="F756" i="53"/>
  <c r="H756" i="53"/>
  <c r="A756" i="52"/>
  <c r="I756" i="52"/>
  <c r="H756" i="52"/>
  <c r="G756" i="52"/>
  <c r="F756" i="52"/>
  <c r="E756" i="52"/>
  <c r="C756" i="52"/>
  <c r="C756" i="51"/>
  <c r="B756" i="52"/>
  <c r="B756" i="51"/>
  <c r="A756" i="51"/>
  <c r="I756" i="51"/>
  <c r="H756" i="51"/>
  <c r="G756" i="51"/>
  <c r="F756" i="50"/>
  <c r="E756" i="50"/>
  <c r="C756" i="50"/>
  <c r="B756" i="50"/>
  <c r="A756" i="50"/>
  <c r="F756" i="51"/>
  <c r="E756" i="51"/>
  <c r="I756" i="50"/>
  <c r="H756" i="50"/>
  <c r="G756" i="50"/>
  <c r="E756" i="49"/>
  <c r="I756" i="48"/>
  <c r="C756" i="49"/>
  <c r="B756" i="49"/>
  <c r="G756" i="48"/>
  <c r="A756" i="49"/>
  <c r="F756" i="48"/>
  <c r="I756" i="49"/>
  <c r="E756" i="48"/>
  <c r="H756" i="49"/>
  <c r="C756" i="48"/>
  <c r="G756" i="49"/>
  <c r="B756" i="48"/>
  <c r="F756" i="49"/>
  <c r="A756" i="48"/>
  <c r="H756" i="48"/>
  <c r="F633" i="54"/>
  <c r="E633" i="54"/>
  <c r="I633" i="54"/>
  <c r="H633" i="54"/>
  <c r="G633" i="54"/>
  <c r="F633" i="53"/>
  <c r="E633" i="53"/>
  <c r="I633" i="53"/>
  <c r="G633" i="53"/>
  <c r="H633" i="53"/>
  <c r="I633" i="52"/>
  <c r="H633" i="52"/>
  <c r="G633" i="52"/>
  <c r="F633" i="52"/>
  <c r="E633" i="52"/>
  <c r="I633" i="51"/>
  <c r="H633" i="51"/>
  <c r="G633" i="51"/>
  <c r="G633" i="50"/>
  <c r="F633" i="50"/>
  <c r="F633" i="51"/>
  <c r="E633" i="50"/>
  <c r="E633" i="51"/>
  <c r="H633" i="50"/>
  <c r="I633" i="50"/>
  <c r="G633" i="48"/>
  <c r="I633" i="49"/>
  <c r="E633" i="48"/>
  <c r="H633" i="49"/>
  <c r="G633" i="49"/>
  <c r="F633" i="49"/>
  <c r="E633" i="49"/>
  <c r="I633" i="48"/>
  <c r="H633" i="48"/>
  <c r="F633" i="48"/>
  <c r="I831" i="54"/>
  <c r="H831" i="54"/>
  <c r="G831" i="54"/>
  <c r="F831" i="54"/>
  <c r="E831" i="54"/>
  <c r="I831" i="53"/>
  <c r="F831" i="53"/>
  <c r="H831" i="53"/>
  <c r="G831" i="53"/>
  <c r="H831" i="52"/>
  <c r="G831" i="52"/>
  <c r="E831" i="53"/>
  <c r="F831" i="52"/>
  <c r="E831" i="52"/>
  <c r="I831" i="52"/>
  <c r="G831" i="51"/>
  <c r="F831" i="51"/>
  <c r="E831" i="51"/>
  <c r="I831" i="51"/>
  <c r="H831" i="51"/>
  <c r="I831" i="50"/>
  <c r="H831" i="50"/>
  <c r="G831" i="50"/>
  <c r="F831" i="50"/>
  <c r="E831" i="50"/>
  <c r="H831" i="48"/>
  <c r="I831" i="49"/>
  <c r="G831" i="48"/>
  <c r="H831" i="49"/>
  <c r="F831" i="48"/>
  <c r="G831" i="49"/>
  <c r="E831" i="48"/>
  <c r="F831" i="49"/>
  <c r="E831" i="49"/>
  <c r="I831" i="48"/>
  <c r="T403" i="54"/>
  <c r="F403" i="54" s="1"/>
  <c r="S403" i="54"/>
  <c r="R403" i="54"/>
  <c r="Q403" i="54"/>
  <c r="R403" i="53"/>
  <c r="Q403" i="53"/>
  <c r="S403" i="53"/>
  <c r="T403" i="53"/>
  <c r="F403" i="53" s="1"/>
  <c r="T403" i="52"/>
  <c r="F403" i="52" s="1"/>
  <c r="S403" i="52"/>
  <c r="R403" i="52"/>
  <c r="Q403" i="52"/>
  <c r="T403" i="51"/>
  <c r="F403" i="51" s="1"/>
  <c r="S403" i="51"/>
  <c r="R403" i="51"/>
  <c r="Q403" i="50"/>
  <c r="Q403" i="51"/>
  <c r="T403" i="50"/>
  <c r="F403" i="50" s="1"/>
  <c r="R403" i="50"/>
  <c r="S403" i="50"/>
  <c r="T403" i="49"/>
  <c r="F403" i="49" s="1"/>
  <c r="S403" i="49"/>
  <c r="R403" i="49"/>
  <c r="Q403" i="49"/>
  <c r="T403" i="48"/>
  <c r="F403" i="48" s="1"/>
  <c r="S403" i="48"/>
  <c r="R403" i="48"/>
  <c r="Q403" i="48"/>
  <c r="S32" i="54"/>
  <c r="Q32" i="54"/>
  <c r="R32" i="54"/>
  <c r="F31" i="54" s="1"/>
  <c r="S32" i="53"/>
  <c r="Q32" i="53"/>
  <c r="R32" i="53"/>
  <c r="S32" i="52"/>
  <c r="R32" i="52"/>
  <c r="F31" i="52" s="1"/>
  <c r="Q32" i="52"/>
  <c r="S32" i="51"/>
  <c r="R32" i="51"/>
  <c r="Q32" i="51"/>
  <c r="S32" i="50"/>
  <c r="R32" i="50"/>
  <c r="Q32" i="50"/>
  <c r="S32" i="49"/>
  <c r="R32" i="49"/>
  <c r="Q32" i="49"/>
  <c r="S32" i="48"/>
  <c r="R32" i="48"/>
  <c r="F31" i="48" s="1"/>
  <c r="Q32" i="48"/>
  <c r="H709" i="54"/>
  <c r="G709" i="54"/>
  <c r="F709" i="54"/>
  <c r="E709" i="54"/>
  <c r="I709" i="54"/>
  <c r="H709" i="53"/>
  <c r="G709" i="53"/>
  <c r="I709" i="53"/>
  <c r="F709" i="53"/>
  <c r="E709" i="52"/>
  <c r="E709" i="53"/>
  <c r="I709" i="52"/>
  <c r="H709" i="52"/>
  <c r="I709" i="51"/>
  <c r="H709" i="51"/>
  <c r="G709" i="51"/>
  <c r="G709" i="52"/>
  <c r="F709" i="51"/>
  <c r="F709" i="52"/>
  <c r="E709" i="51"/>
  <c r="I709" i="50"/>
  <c r="H709" i="50"/>
  <c r="G709" i="50"/>
  <c r="F709" i="50"/>
  <c r="E709" i="50"/>
  <c r="G709" i="49"/>
  <c r="F709" i="49"/>
  <c r="E709" i="49"/>
  <c r="I709" i="48"/>
  <c r="H709" i="48"/>
  <c r="G709" i="48"/>
  <c r="I709" i="49"/>
  <c r="F709" i="48"/>
  <c r="H709" i="49"/>
  <c r="E709" i="48"/>
  <c r="I701" i="54"/>
  <c r="H701" i="54"/>
  <c r="G701" i="54"/>
  <c r="F701" i="54"/>
  <c r="E701" i="54"/>
  <c r="F701" i="53"/>
  <c r="E701" i="53"/>
  <c r="I701" i="53"/>
  <c r="H701" i="53"/>
  <c r="G701" i="53"/>
  <c r="I701" i="52"/>
  <c r="H701" i="52"/>
  <c r="G701" i="52"/>
  <c r="E701" i="51"/>
  <c r="I701" i="51"/>
  <c r="H701" i="51"/>
  <c r="F701" i="52"/>
  <c r="G701" i="51"/>
  <c r="F701" i="50"/>
  <c r="E701" i="50"/>
  <c r="E701" i="52"/>
  <c r="F701" i="51"/>
  <c r="H701" i="50"/>
  <c r="G701" i="50"/>
  <c r="I701" i="50"/>
  <c r="E701" i="49"/>
  <c r="H701" i="48"/>
  <c r="F701" i="48"/>
  <c r="E701" i="48"/>
  <c r="I701" i="49"/>
  <c r="H701" i="49"/>
  <c r="G701" i="49"/>
  <c r="F701" i="49"/>
  <c r="I701" i="48"/>
  <c r="G701" i="48"/>
  <c r="I693" i="54"/>
  <c r="H693" i="54"/>
  <c r="G693" i="54"/>
  <c r="F693" i="54"/>
  <c r="E693" i="54"/>
  <c r="H693" i="53"/>
  <c r="G693" i="53"/>
  <c r="F693" i="53"/>
  <c r="I693" i="53"/>
  <c r="E693" i="53"/>
  <c r="I693" i="52"/>
  <c r="H693" i="52"/>
  <c r="G693" i="52"/>
  <c r="F693" i="52"/>
  <c r="E693" i="52"/>
  <c r="F693" i="51"/>
  <c r="E693" i="51"/>
  <c r="I693" i="51"/>
  <c r="H693" i="51"/>
  <c r="G693" i="51"/>
  <c r="I693" i="50"/>
  <c r="H693" i="50"/>
  <c r="F693" i="50"/>
  <c r="G693" i="50"/>
  <c r="E693" i="50"/>
  <c r="I693" i="49"/>
  <c r="H693" i="49"/>
  <c r="G693" i="49"/>
  <c r="F693" i="49"/>
  <c r="I693" i="48"/>
  <c r="E693" i="49"/>
  <c r="H693" i="48"/>
  <c r="G693" i="48"/>
  <c r="F693" i="48"/>
  <c r="E693" i="48"/>
  <c r="E814" i="54"/>
  <c r="I814" i="54"/>
  <c r="H814" i="54"/>
  <c r="G814" i="54"/>
  <c r="F814" i="54"/>
  <c r="F814" i="53"/>
  <c r="E814" i="53"/>
  <c r="H814" i="53"/>
  <c r="I814" i="53"/>
  <c r="G814" i="53"/>
  <c r="I814" i="52"/>
  <c r="H814" i="52"/>
  <c r="G814" i="52"/>
  <c r="F814" i="52"/>
  <c r="E814" i="52"/>
  <c r="I814" i="51"/>
  <c r="H814" i="51"/>
  <c r="G814" i="51"/>
  <c r="F814" i="51"/>
  <c r="E814" i="50"/>
  <c r="I814" i="50"/>
  <c r="E814" i="51"/>
  <c r="F814" i="50"/>
  <c r="H814" i="50"/>
  <c r="G814" i="50"/>
  <c r="E814" i="49"/>
  <c r="I814" i="48"/>
  <c r="H814" i="48"/>
  <c r="G814" i="48"/>
  <c r="I814" i="49"/>
  <c r="F814" i="48"/>
  <c r="H814" i="49"/>
  <c r="E814" i="48"/>
  <c r="G814" i="49"/>
  <c r="F814" i="49"/>
  <c r="G806" i="54"/>
  <c r="F806" i="54"/>
  <c r="E806" i="54"/>
  <c r="I806" i="54"/>
  <c r="H806" i="54"/>
  <c r="G806" i="53"/>
  <c r="F806" i="53"/>
  <c r="E806" i="53"/>
  <c r="I806" i="53"/>
  <c r="H806" i="53"/>
  <c r="I806" i="52"/>
  <c r="H806" i="52"/>
  <c r="G806" i="52"/>
  <c r="F806" i="52"/>
  <c r="E806" i="52"/>
  <c r="I806" i="51"/>
  <c r="H806" i="51"/>
  <c r="G806" i="51"/>
  <c r="F806" i="51"/>
  <c r="E806" i="50"/>
  <c r="E806" i="51"/>
  <c r="I806" i="50"/>
  <c r="H806" i="50"/>
  <c r="F806" i="50"/>
  <c r="E806" i="49"/>
  <c r="I806" i="48"/>
  <c r="H806" i="48"/>
  <c r="G806" i="50"/>
  <c r="G806" i="48"/>
  <c r="I806" i="49"/>
  <c r="F806" i="48"/>
  <c r="H806" i="49"/>
  <c r="E806" i="48"/>
  <c r="G806" i="49"/>
  <c r="F806" i="49"/>
  <c r="I842" i="54"/>
  <c r="H842" i="54"/>
  <c r="G842" i="54"/>
  <c r="F842" i="54"/>
  <c r="E842" i="54"/>
  <c r="E842" i="53"/>
  <c r="G842" i="53"/>
  <c r="H842" i="53"/>
  <c r="F842" i="53"/>
  <c r="I842" i="52"/>
  <c r="H842" i="52"/>
  <c r="I842" i="53"/>
  <c r="G842" i="52"/>
  <c r="F842" i="52"/>
  <c r="H842" i="51"/>
  <c r="G842" i="51"/>
  <c r="F842" i="51"/>
  <c r="E842" i="51"/>
  <c r="E842" i="52"/>
  <c r="I842" i="50"/>
  <c r="H842" i="50"/>
  <c r="I842" i="51"/>
  <c r="G842" i="50"/>
  <c r="F842" i="50"/>
  <c r="E842" i="50"/>
  <c r="I842" i="48"/>
  <c r="H842" i="48"/>
  <c r="I842" i="49"/>
  <c r="G842" i="48"/>
  <c r="H842" i="49"/>
  <c r="F842" i="48"/>
  <c r="G842" i="49"/>
  <c r="E842" i="48"/>
  <c r="F842" i="49"/>
  <c r="E842" i="49"/>
  <c r="I834" i="54"/>
  <c r="H834" i="54"/>
  <c r="G834" i="54"/>
  <c r="F834" i="54"/>
  <c r="E834" i="54"/>
  <c r="E834" i="53"/>
  <c r="G834" i="53"/>
  <c r="F834" i="53"/>
  <c r="H834" i="53"/>
  <c r="I834" i="52"/>
  <c r="H834" i="52"/>
  <c r="G834" i="52"/>
  <c r="F834" i="52"/>
  <c r="E834" i="52"/>
  <c r="I834" i="53"/>
  <c r="H834" i="51"/>
  <c r="G834" i="51"/>
  <c r="F834" i="51"/>
  <c r="E834" i="51"/>
  <c r="I834" i="51"/>
  <c r="I834" i="50"/>
  <c r="H834" i="50"/>
  <c r="G834" i="50"/>
  <c r="E834" i="50"/>
  <c r="F834" i="50"/>
  <c r="I834" i="48"/>
  <c r="H834" i="48"/>
  <c r="I834" i="49"/>
  <c r="G834" i="48"/>
  <c r="H834" i="49"/>
  <c r="F834" i="48"/>
  <c r="G834" i="49"/>
  <c r="E834" i="48"/>
  <c r="F834" i="49"/>
  <c r="E834" i="49"/>
  <c r="I826" i="54"/>
  <c r="H826" i="54"/>
  <c r="G826" i="54"/>
  <c r="F826" i="54"/>
  <c r="E826" i="54"/>
  <c r="E826" i="53"/>
  <c r="G826" i="53"/>
  <c r="I826" i="53"/>
  <c r="H826" i="53"/>
  <c r="F826" i="53"/>
  <c r="I826" i="52"/>
  <c r="H826" i="52"/>
  <c r="G826" i="52"/>
  <c r="F826" i="52"/>
  <c r="E826" i="52"/>
  <c r="H826" i="51"/>
  <c r="G826" i="51"/>
  <c r="F826" i="51"/>
  <c r="E826" i="51"/>
  <c r="I826" i="51"/>
  <c r="I826" i="50"/>
  <c r="H826" i="50"/>
  <c r="G826" i="50"/>
  <c r="F826" i="50"/>
  <c r="E826" i="50"/>
  <c r="I826" i="48"/>
  <c r="H826" i="48"/>
  <c r="I826" i="49"/>
  <c r="G826" i="48"/>
  <c r="H826" i="49"/>
  <c r="F826" i="48"/>
  <c r="G826" i="49"/>
  <c r="E826" i="48"/>
  <c r="F826" i="49"/>
  <c r="E826" i="49"/>
  <c r="E584" i="54"/>
  <c r="B579" i="54"/>
  <c r="I584" i="54"/>
  <c r="G584" i="54"/>
  <c r="F584" i="54"/>
  <c r="H584" i="54"/>
  <c r="F584" i="53"/>
  <c r="E584" i="53"/>
  <c r="I584" i="53"/>
  <c r="H584" i="53"/>
  <c r="G584" i="53"/>
  <c r="B579" i="53"/>
  <c r="B579" i="52"/>
  <c r="I584" i="52"/>
  <c r="H584" i="52"/>
  <c r="G584" i="52"/>
  <c r="E584" i="52"/>
  <c r="B579" i="51"/>
  <c r="I584" i="51"/>
  <c r="H584" i="51"/>
  <c r="G584" i="51"/>
  <c r="F584" i="52"/>
  <c r="H584" i="50"/>
  <c r="G584" i="50"/>
  <c r="F584" i="51"/>
  <c r="F584" i="50"/>
  <c r="E584" i="51"/>
  <c r="E584" i="50"/>
  <c r="B579" i="50"/>
  <c r="I584" i="50"/>
  <c r="F584" i="48"/>
  <c r="I584" i="49"/>
  <c r="B579" i="48"/>
  <c r="H584" i="49"/>
  <c r="G584" i="49"/>
  <c r="F584" i="49"/>
  <c r="I584" i="48"/>
  <c r="E584" i="49"/>
  <c r="H584" i="48"/>
  <c r="G584" i="48"/>
  <c r="E584" i="48"/>
  <c r="B579" i="49"/>
  <c r="E757" i="54"/>
  <c r="C757" i="54"/>
  <c r="B757" i="54"/>
  <c r="A757" i="54"/>
  <c r="I757" i="54"/>
  <c r="H757" i="54"/>
  <c r="G757" i="54"/>
  <c r="F757" i="54"/>
  <c r="E757" i="53"/>
  <c r="C757" i="53"/>
  <c r="B757" i="53"/>
  <c r="A757" i="53"/>
  <c r="G757" i="53"/>
  <c r="F757" i="53"/>
  <c r="I757" i="53"/>
  <c r="H757" i="53"/>
  <c r="A757" i="52"/>
  <c r="I757" i="52"/>
  <c r="H757" i="52"/>
  <c r="G757" i="52"/>
  <c r="F757" i="52"/>
  <c r="E757" i="52"/>
  <c r="C757" i="51"/>
  <c r="B757" i="51"/>
  <c r="A757" i="51"/>
  <c r="I757" i="51"/>
  <c r="H757" i="51"/>
  <c r="G757" i="51"/>
  <c r="F757" i="51"/>
  <c r="E757" i="51"/>
  <c r="C757" i="52"/>
  <c r="F757" i="50"/>
  <c r="E757" i="50"/>
  <c r="C757" i="50"/>
  <c r="B757" i="50"/>
  <c r="A757" i="50"/>
  <c r="I757" i="50"/>
  <c r="H757" i="50"/>
  <c r="G757" i="50"/>
  <c r="B757" i="52"/>
  <c r="E757" i="49"/>
  <c r="I757" i="48"/>
  <c r="C757" i="49"/>
  <c r="B757" i="49"/>
  <c r="G757" i="48"/>
  <c r="A757" i="49"/>
  <c r="F757" i="48"/>
  <c r="I757" i="49"/>
  <c r="E757" i="48"/>
  <c r="H757" i="49"/>
  <c r="C757" i="48"/>
  <c r="G757" i="49"/>
  <c r="B757" i="48"/>
  <c r="F757" i="49"/>
  <c r="H757" i="48"/>
  <c r="A757" i="48"/>
  <c r="T329" i="54"/>
  <c r="F329" i="54" s="1"/>
  <c r="S329" i="54"/>
  <c r="R329" i="54"/>
  <c r="Q329" i="54"/>
  <c r="T329" i="53"/>
  <c r="F329" i="53" s="1"/>
  <c r="S329" i="53"/>
  <c r="Q329" i="53"/>
  <c r="R329" i="53"/>
  <c r="F328" i="53" s="1"/>
  <c r="T329" i="52"/>
  <c r="F329" i="52" s="1"/>
  <c r="S329" i="52"/>
  <c r="Q329" i="52"/>
  <c r="S329" i="51"/>
  <c r="R329" i="51"/>
  <c r="T329" i="50"/>
  <c r="F329" i="50" s="1"/>
  <c r="Q329" i="51"/>
  <c r="S329" i="50"/>
  <c r="R329" i="50"/>
  <c r="Q329" i="50"/>
  <c r="R329" i="52"/>
  <c r="T329" i="51"/>
  <c r="F329" i="51" s="1"/>
  <c r="T329" i="49"/>
  <c r="F329" i="49" s="1"/>
  <c r="S329" i="49"/>
  <c r="R329" i="49"/>
  <c r="Q329" i="49"/>
  <c r="Q329" i="48"/>
  <c r="S329" i="48"/>
  <c r="R329" i="48"/>
  <c r="T329" i="48"/>
  <c r="F329" i="48" s="1"/>
  <c r="I839" i="54"/>
  <c r="H839" i="54"/>
  <c r="G839" i="54"/>
  <c r="F839" i="54"/>
  <c r="E839" i="54"/>
  <c r="I839" i="53"/>
  <c r="F839" i="53"/>
  <c r="H839" i="53"/>
  <c r="E839" i="53"/>
  <c r="H839" i="52"/>
  <c r="G839" i="52"/>
  <c r="F839" i="52"/>
  <c r="G839" i="53"/>
  <c r="I839" i="52"/>
  <c r="E839" i="52"/>
  <c r="G839" i="51"/>
  <c r="F839" i="51"/>
  <c r="E839" i="51"/>
  <c r="I839" i="51"/>
  <c r="H839" i="51"/>
  <c r="I839" i="50"/>
  <c r="H839" i="50"/>
  <c r="G839" i="50"/>
  <c r="F839" i="50"/>
  <c r="E839" i="50"/>
  <c r="H839" i="48"/>
  <c r="I839" i="49"/>
  <c r="G839" i="48"/>
  <c r="H839" i="49"/>
  <c r="F839" i="48"/>
  <c r="G839" i="49"/>
  <c r="E839" i="48"/>
  <c r="F839" i="49"/>
  <c r="E839" i="49"/>
  <c r="I839" i="48"/>
  <c r="R486" i="54"/>
  <c r="F486" i="54" s="1"/>
  <c r="Q486" i="54"/>
  <c r="P486" i="54"/>
  <c r="O486" i="54"/>
  <c r="C486" i="54"/>
  <c r="B486" i="54"/>
  <c r="P486" i="53"/>
  <c r="O486" i="53"/>
  <c r="R486" i="53"/>
  <c r="F486" i="53" s="1"/>
  <c r="Q486" i="53"/>
  <c r="C486" i="53"/>
  <c r="B486" i="53"/>
  <c r="R486" i="52"/>
  <c r="F486" i="52" s="1"/>
  <c r="Q486" i="52"/>
  <c r="P486" i="52"/>
  <c r="O486" i="52"/>
  <c r="C486" i="52"/>
  <c r="R486" i="51"/>
  <c r="F486" i="51" s="1"/>
  <c r="Q486" i="51"/>
  <c r="P486" i="51"/>
  <c r="O486" i="51"/>
  <c r="B486" i="52"/>
  <c r="C486" i="50"/>
  <c r="B486" i="50"/>
  <c r="R486" i="50"/>
  <c r="F486" i="50" s="1"/>
  <c r="Q486" i="50"/>
  <c r="P486" i="50"/>
  <c r="O486" i="50"/>
  <c r="C486" i="51"/>
  <c r="B486" i="51"/>
  <c r="C486" i="49"/>
  <c r="B486" i="49"/>
  <c r="R486" i="49"/>
  <c r="F486" i="49" s="1"/>
  <c r="Q486" i="49"/>
  <c r="P486" i="49"/>
  <c r="R486" i="48"/>
  <c r="F486" i="48" s="1"/>
  <c r="Q486" i="48"/>
  <c r="P486" i="48"/>
  <c r="O486" i="48"/>
  <c r="C486" i="48"/>
  <c r="B486" i="48"/>
  <c r="O486" i="49"/>
  <c r="T396" i="54"/>
  <c r="F396" i="54" s="1"/>
  <c r="R396" i="54"/>
  <c r="Q396" i="54"/>
  <c r="T396" i="53"/>
  <c r="F396" i="53" s="1"/>
  <c r="S396" i="54"/>
  <c r="S396" i="53"/>
  <c r="Q396" i="53"/>
  <c r="Q396" i="52"/>
  <c r="R396" i="53"/>
  <c r="T396" i="52"/>
  <c r="F396" i="52" s="1"/>
  <c r="S396" i="52"/>
  <c r="R396" i="52"/>
  <c r="T396" i="51"/>
  <c r="F396" i="51" s="1"/>
  <c r="S396" i="51"/>
  <c r="R396" i="50"/>
  <c r="Q396" i="50"/>
  <c r="R396" i="51"/>
  <c r="Q396" i="51"/>
  <c r="T396" i="50"/>
  <c r="F396" i="50" s="1"/>
  <c r="S396" i="50"/>
  <c r="T396" i="49"/>
  <c r="F396" i="49" s="1"/>
  <c r="S396" i="49"/>
  <c r="R396" i="49"/>
  <c r="T396" i="48"/>
  <c r="F396" i="48" s="1"/>
  <c r="Q396" i="49"/>
  <c r="S396" i="48"/>
  <c r="Q396" i="48"/>
  <c r="R396" i="48"/>
  <c r="Q26" i="54"/>
  <c r="S26" i="54"/>
  <c r="R26" i="54"/>
  <c r="S26" i="53"/>
  <c r="R26" i="53"/>
  <c r="Q26" i="53"/>
  <c r="S26" i="52"/>
  <c r="R26" i="52"/>
  <c r="Q26" i="52"/>
  <c r="S26" i="51"/>
  <c r="R26" i="51"/>
  <c r="F25" i="51" s="1"/>
  <c r="Q26" i="51"/>
  <c r="R26" i="50"/>
  <c r="Q26" i="50"/>
  <c r="Q26" i="49"/>
  <c r="S26" i="50"/>
  <c r="S26" i="49"/>
  <c r="R26" i="49"/>
  <c r="F25" i="49" s="1"/>
  <c r="Q26" i="48"/>
  <c r="R26" i="48"/>
  <c r="S26" i="48"/>
  <c r="F708" i="54"/>
  <c r="E708" i="54"/>
  <c r="I708" i="54"/>
  <c r="H708" i="54"/>
  <c r="G708" i="54"/>
  <c r="F708" i="53"/>
  <c r="E708" i="53"/>
  <c r="I708" i="53"/>
  <c r="H708" i="53"/>
  <c r="G708" i="53"/>
  <c r="I708" i="52"/>
  <c r="H708" i="52"/>
  <c r="G708" i="52"/>
  <c r="E708" i="52"/>
  <c r="H708" i="51"/>
  <c r="G708" i="51"/>
  <c r="F708" i="51"/>
  <c r="E708" i="51"/>
  <c r="F708" i="52"/>
  <c r="I708" i="51"/>
  <c r="H708" i="50"/>
  <c r="G708" i="50"/>
  <c r="F708" i="50"/>
  <c r="E708" i="50"/>
  <c r="I708" i="50"/>
  <c r="F708" i="49"/>
  <c r="E708" i="49"/>
  <c r="I708" i="48"/>
  <c r="H708" i="48"/>
  <c r="G708" i="48"/>
  <c r="I708" i="49"/>
  <c r="F708" i="48"/>
  <c r="H708" i="49"/>
  <c r="E708" i="48"/>
  <c r="G708" i="49"/>
  <c r="I700" i="54"/>
  <c r="H700" i="54"/>
  <c r="G700" i="54"/>
  <c r="F700" i="54"/>
  <c r="E700" i="54"/>
  <c r="E700" i="53"/>
  <c r="I700" i="53"/>
  <c r="H700" i="53"/>
  <c r="G700" i="53"/>
  <c r="F700" i="53"/>
  <c r="I700" i="52"/>
  <c r="H700" i="52"/>
  <c r="G700" i="52"/>
  <c r="F700" i="52"/>
  <c r="E700" i="52"/>
  <c r="I700" i="51"/>
  <c r="H700" i="51"/>
  <c r="F700" i="51"/>
  <c r="E700" i="51"/>
  <c r="E700" i="50"/>
  <c r="I700" i="50"/>
  <c r="F700" i="50"/>
  <c r="H700" i="50"/>
  <c r="G700" i="50"/>
  <c r="G700" i="51"/>
  <c r="F700" i="48"/>
  <c r="I700" i="49"/>
  <c r="H700" i="49"/>
  <c r="G700" i="49"/>
  <c r="I700" i="48"/>
  <c r="F700" i="49"/>
  <c r="H700" i="48"/>
  <c r="E700" i="49"/>
  <c r="G700" i="48"/>
  <c r="E700" i="48"/>
  <c r="I692" i="54"/>
  <c r="H692" i="54"/>
  <c r="G692" i="54"/>
  <c r="F692" i="54"/>
  <c r="E692" i="54"/>
  <c r="I692" i="53"/>
  <c r="G692" i="53"/>
  <c r="F692" i="53"/>
  <c r="E692" i="53"/>
  <c r="H692" i="53"/>
  <c r="H692" i="52"/>
  <c r="G692" i="52"/>
  <c r="F692" i="52"/>
  <c r="E692" i="52"/>
  <c r="E692" i="51"/>
  <c r="I692" i="51"/>
  <c r="F692" i="51"/>
  <c r="I692" i="52"/>
  <c r="I692" i="50"/>
  <c r="H692" i="50"/>
  <c r="G692" i="50"/>
  <c r="F692" i="50"/>
  <c r="H692" i="51"/>
  <c r="E692" i="50"/>
  <c r="G692" i="51"/>
  <c r="H692" i="49"/>
  <c r="G692" i="49"/>
  <c r="F692" i="49"/>
  <c r="I692" i="48"/>
  <c r="E692" i="49"/>
  <c r="H692" i="48"/>
  <c r="G692" i="48"/>
  <c r="F692" i="48"/>
  <c r="E692" i="48"/>
  <c r="I692" i="49"/>
  <c r="I813" i="54"/>
  <c r="H813" i="54"/>
  <c r="G813" i="54"/>
  <c r="F813" i="54"/>
  <c r="E813" i="54"/>
  <c r="I813" i="53"/>
  <c r="H813" i="53"/>
  <c r="E813" i="53"/>
  <c r="G813" i="53"/>
  <c r="F813" i="53"/>
  <c r="G813" i="52"/>
  <c r="F813" i="52"/>
  <c r="E813" i="52"/>
  <c r="I813" i="52"/>
  <c r="H813" i="52"/>
  <c r="G813" i="51"/>
  <c r="F813" i="51"/>
  <c r="E813" i="51"/>
  <c r="H813" i="51"/>
  <c r="I813" i="50"/>
  <c r="H813" i="50"/>
  <c r="G813" i="50"/>
  <c r="F813" i="50"/>
  <c r="I813" i="51"/>
  <c r="E813" i="50"/>
  <c r="G813" i="48"/>
  <c r="I813" i="49"/>
  <c r="F813" i="48"/>
  <c r="H813" i="49"/>
  <c r="E813" i="48"/>
  <c r="G813" i="49"/>
  <c r="F813" i="49"/>
  <c r="E813" i="49"/>
  <c r="I813" i="48"/>
  <c r="H813" i="48"/>
  <c r="I805" i="54"/>
  <c r="H805" i="54"/>
  <c r="G805" i="54"/>
  <c r="F805" i="54"/>
  <c r="E805" i="54"/>
  <c r="I805" i="53"/>
  <c r="F805" i="53"/>
  <c r="G805" i="53"/>
  <c r="E805" i="53"/>
  <c r="H805" i="53"/>
  <c r="G805" i="52"/>
  <c r="F805" i="52"/>
  <c r="E805" i="52"/>
  <c r="I805" i="52"/>
  <c r="H805" i="51"/>
  <c r="H805" i="52"/>
  <c r="G805" i="51"/>
  <c r="F805" i="51"/>
  <c r="E805" i="51"/>
  <c r="I805" i="50"/>
  <c r="H805" i="50"/>
  <c r="G805" i="50"/>
  <c r="F805" i="50"/>
  <c r="I805" i="51"/>
  <c r="E805" i="50"/>
  <c r="G805" i="48"/>
  <c r="I805" i="49"/>
  <c r="F805" i="48"/>
  <c r="H805" i="49"/>
  <c r="E805" i="48"/>
  <c r="G805" i="49"/>
  <c r="F805" i="49"/>
  <c r="E805" i="49"/>
  <c r="I805" i="48"/>
  <c r="H805" i="48"/>
  <c r="H841" i="54"/>
  <c r="G841" i="54"/>
  <c r="F841" i="54"/>
  <c r="E841" i="54"/>
  <c r="I841" i="54"/>
  <c r="I841" i="53"/>
  <c r="H841" i="53"/>
  <c r="G841" i="53"/>
  <c r="E841" i="53"/>
  <c r="I841" i="52"/>
  <c r="H841" i="52"/>
  <c r="F841" i="52"/>
  <c r="E841" i="52"/>
  <c r="G841" i="52"/>
  <c r="F841" i="53"/>
  <c r="E841" i="51"/>
  <c r="I841" i="51"/>
  <c r="G841" i="51"/>
  <c r="F841" i="51"/>
  <c r="H841" i="50"/>
  <c r="G841" i="50"/>
  <c r="F841" i="50"/>
  <c r="E841" i="50"/>
  <c r="I841" i="50"/>
  <c r="H841" i="51"/>
  <c r="H841" i="49"/>
  <c r="F841" i="48"/>
  <c r="G841" i="49"/>
  <c r="E841" i="48"/>
  <c r="F841" i="49"/>
  <c r="E841" i="49"/>
  <c r="I841" i="48"/>
  <c r="H841" i="48"/>
  <c r="G841" i="48"/>
  <c r="I841" i="49"/>
  <c r="H833" i="54"/>
  <c r="G833" i="54"/>
  <c r="F833" i="54"/>
  <c r="E833" i="54"/>
  <c r="I833" i="54"/>
  <c r="I833" i="53"/>
  <c r="H833" i="53"/>
  <c r="G833" i="53"/>
  <c r="F833" i="53"/>
  <c r="H833" i="52"/>
  <c r="F833" i="52"/>
  <c r="E833" i="53"/>
  <c r="E833" i="52"/>
  <c r="I833" i="52"/>
  <c r="G833" i="52"/>
  <c r="E833" i="51"/>
  <c r="I833" i="51"/>
  <c r="F833" i="51"/>
  <c r="H833" i="50"/>
  <c r="G833" i="50"/>
  <c r="H833" i="51"/>
  <c r="F833" i="50"/>
  <c r="G833" i="51"/>
  <c r="E833" i="50"/>
  <c r="I833" i="50"/>
  <c r="H833" i="49"/>
  <c r="F833" i="48"/>
  <c r="G833" i="49"/>
  <c r="E833" i="48"/>
  <c r="F833" i="49"/>
  <c r="E833" i="49"/>
  <c r="I833" i="48"/>
  <c r="H833" i="48"/>
  <c r="I833" i="49"/>
  <c r="G833" i="48"/>
  <c r="I825" i="54"/>
  <c r="H825" i="54"/>
  <c r="G825" i="54"/>
  <c r="F825" i="54"/>
  <c r="E825" i="54"/>
  <c r="I825" i="53"/>
  <c r="H825" i="53"/>
  <c r="G825" i="53"/>
  <c r="F825" i="53"/>
  <c r="E825" i="53"/>
  <c r="H825" i="52"/>
  <c r="F825" i="52"/>
  <c r="E825" i="52"/>
  <c r="I825" i="52"/>
  <c r="G825" i="52"/>
  <c r="E825" i="51"/>
  <c r="I825" i="51"/>
  <c r="G825" i="51"/>
  <c r="H825" i="50"/>
  <c r="F825" i="51"/>
  <c r="G825" i="50"/>
  <c r="F825" i="50"/>
  <c r="E825" i="50"/>
  <c r="H825" i="51"/>
  <c r="I825" i="50"/>
  <c r="H825" i="49"/>
  <c r="F825" i="48"/>
  <c r="G825" i="49"/>
  <c r="E825" i="48"/>
  <c r="F825" i="49"/>
  <c r="E825" i="49"/>
  <c r="I825" i="48"/>
  <c r="H825" i="48"/>
  <c r="G825" i="48"/>
  <c r="I825" i="49"/>
  <c r="T322" i="54"/>
  <c r="F322" i="54" s="1"/>
  <c r="S322" i="54"/>
  <c r="R322" i="54"/>
  <c r="Q322" i="54"/>
  <c r="T322" i="53"/>
  <c r="F322" i="53" s="1"/>
  <c r="R322" i="53"/>
  <c r="Q322" i="53"/>
  <c r="S322" i="53"/>
  <c r="T322" i="52"/>
  <c r="F322" i="52" s="1"/>
  <c r="S322" i="52"/>
  <c r="Q322" i="52"/>
  <c r="R322" i="52"/>
  <c r="Q322" i="50"/>
  <c r="T322" i="51"/>
  <c r="F322" i="51" s="1"/>
  <c r="S322" i="51"/>
  <c r="R322" i="51"/>
  <c r="Q322" i="51"/>
  <c r="S322" i="50"/>
  <c r="R322" i="50"/>
  <c r="T322" i="50"/>
  <c r="F322" i="50" s="1"/>
  <c r="R322" i="49"/>
  <c r="Q322" i="49"/>
  <c r="T322" i="49"/>
  <c r="F322" i="49" s="1"/>
  <c r="S322" i="48"/>
  <c r="R322" i="48"/>
  <c r="Q322" i="48"/>
  <c r="S322" i="49"/>
  <c r="T322" i="48"/>
  <c r="F322" i="48" s="1"/>
  <c r="I819" i="54"/>
  <c r="H819" i="54"/>
  <c r="G819" i="54"/>
  <c r="F819" i="54"/>
  <c r="E819" i="54"/>
  <c r="E819" i="53"/>
  <c r="G819" i="53"/>
  <c r="I819" i="53"/>
  <c r="H819" i="53"/>
  <c r="F819" i="53"/>
  <c r="H819" i="52"/>
  <c r="I819" i="52"/>
  <c r="G819" i="52"/>
  <c r="F819" i="52"/>
  <c r="E819" i="52"/>
  <c r="H819" i="51"/>
  <c r="G819" i="51"/>
  <c r="F819" i="51"/>
  <c r="E819" i="51"/>
  <c r="I819" i="51"/>
  <c r="I819" i="50"/>
  <c r="H819" i="50"/>
  <c r="G819" i="50"/>
  <c r="F819" i="50"/>
  <c r="E819" i="50"/>
  <c r="I819" i="48"/>
  <c r="H819" i="48"/>
  <c r="I819" i="49"/>
  <c r="G819" i="48"/>
  <c r="H819" i="49"/>
  <c r="F819" i="48"/>
  <c r="G819" i="49"/>
  <c r="E819" i="48"/>
  <c r="F819" i="49"/>
  <c r="E819" i="49"/>
  <c r="T336" i="54"/>
  <c r="F336" i="54" s="1"/>
  <c r="S336" i="54"/>
  <c r="R336" i="54"/>
  <c r="F335" i="54" s="1"/>
  <c r="Q336" i="54"/>
  <c r="S336" i="53"/>
  <c r="T336" i="53"/>
  <c r="F336" i="53" s="1"/>
  <c r="Q336" i="53"/>
  <c r="R336" i="53"/>
  <c r="F335" i="53" s="1"/>
  <c r="S336" i="52"/>
  <c r="R336" i="52"/>
  <c r="Q336" i="52"/>
  <c r="T336" i="52"/>
  <c r="F336" i="52" s="1"/>
  <c r="R336" i="50"/>
  <c r="Q336" i="50"/>
  <c r="T336" i="51"/>
  <c r="F336" i="51" s="1"/>
  <c r="S336" i="51"/>
  <c r="S336" i="50"/>
  <c r="Q336" i="51"/>
  <c r="T336" i="50"/>
  <c r="F336" i="50" s="1"/>
  <c r="R336" i="51"/>
  <c r="T336" i="49"/>
  <c r="F336" i="49" s="1"/>
  <c r="S336" i="49"/>
  <c r="R336" i="49"/>
  <c r="T336" i="48"/>
  <c r="F336" i="48" s="1"/>
  <c r="S336" i="48"/>
  <c r="R336" i="48"/>
  <c r="Q336" i="49"/>
  <c r="Q336" i="48"/>
  <c r="Q14" i="54"/>
  <c r="S14" i="54"/>
  <c r="R14" i="54"/>
  <c r="F13" i="54" s="1"/>
  <c r="S14" i="53"/>
  <c r="R14" i="53"/>
  <c r="Q14" i="53"/>
  <c r="Q14" i="52"/>
  <c r="R14" i="52"/>
  <c r="S14" i="51"/>
  <c r="R14" i="51"/>
  <c r="F13" i="51" s="1"/>
  <c r="Q14" i="51"/>
  <c r="S14" i="52"/>
  <c r="S14" i="50"/>
  <c r="R14" i="50"/>
  <c r="Q14" i="50"/>
  <c r="S14" i="49"/>
  <c r="R14" i="49"/>
  <c r="Q14" i="49"/>
  <c r="Q14" i="48"/>
  <c r="R14" i="48"/>
  <c r="F13" i="48" s="1"/>
  <c r="S14" i="48"/>
  <c r="I707" i="54"/>
  <c r="H707" i="54"/>
  <c r="G707" i="54"/>
  <c r="F707" i="54"/>
  <c r="E707" i="54"/>
  <c r="H707" i="53"/>
  <c r="I707" i="53"/>
  <c r="G707" i="53"/>
  <c r="E707" i="53"/>
  <c r="F707" i="53"/>
  <c r="I707" i="52"/>
  <c r="H707" i="52"/>
  <c r="G707" i="52"/>
  <c r="F707" i="52"/>
  <c r="E707" i="52"/>
  <c r="F707" i="51"/>
  <c r="E707" i="51"/>
  <c r="F707" i="50"/>
  <c r="E707" i="50"/>
  <c r="I707" i="51"/>
  <c r="H707" i="51"/>
  <c r="G707" i="51"/>
  <c r="G707" i="50"/>
  <c r="I707" i="50"/>
  <c r="H707" i="50"/>
  <c r="I707" i="48"/>
  <c r="G707" i="48"/>
  <c r="I707" i="49"/>
  <c r="F707" i="48"/>
  <c r="H707" i="49"/>
  <c r="E707" i="48"/>
  <c r="G707" i="49"/>
  <c r="F707" i="49"/>
  <c r="E707" i="49"/>
  <c r="H707" i="48"/>
  <c r="I699" i="54"/>
  <c r="H699" i="54"/>
  <c r="G699" i="54"/>
  <c r="F699" i="54"/>
  <c r="E699" i="54"/>
  <c r="G699" i="53"/>
  <c r="H699" i="53"/>
  <c r="F699" i="53"/>
  <c r="E699" i="53"/>
  <c r="I699" i="53"/>
  <c r="I699" i="52"/>
  <c r="H699" i="52"/>
  <c r="G699" i="52"/>
  <c r="F699" i="52"/>
  <c r="E699" i="52"/>
  <c r="I699" i="51"/>
  <c r="G699" i="51"/>
  <c r="F699" i="51"/>
  <c r="H699" i="51"/>
  <c r="E699" i="51"/>
  <c r="I699" i="50"/>
  <c r="H699" i="50"/>
  <c r="G699" i="50"/>
  <c r="F699" i="50"/>
  <c r="E699" i="50"/>
  <c r="I699" i="49"/>
  <c r="H699" i="49"/>
  <c r="G699" i="49"/>
  <c r="I699" i="48"/>
  <c r="F699" i="49"/>
  <c r="H699" i="48"/>
  <c r="E699" i="49"/>
  <c r="G699" i="48"/>
  <c r="F699" i="48"/>
  <c r="E699" i="48"/>
  <c r="G820" i="54"/>
  <c r="F820" i="54"/>
  <c r="E820" i="54"/>
  <c r="I820" i="54"/>
  <c r="H820" i="54"/>
  <c r="H820" i="53"/>
  <c r="G820" i="53"/>
  <c r="F820" i="53"/>
  <c r="E820" i="53"/>
  <c r="I820" i="53"/>
  <c r="I820" i="52"/>
  <c r="H820" i="52"/>
  <c r="G820" i="52"/>
  <c r="F820" i="52"/>
  <c r="E820" i="52"/>
  <c r="I820" i="51"/>
  <c r="H820" i="51"/>
  <c r="G820" i="51"/>
  <c r="F820" i="51"/>
  <c r="E820" i="51"/>
  <c r="F820" i="50"/>
  <c r="E820" i="50"/>
  <c r="I820" i="50"/>
  <c r="H820" i="50"/>
  <c r="G820" i="50"/>
  <c r="F820" i="49"/>
  <c r="E820" i="49"/>
  <c r="I820" i="48"/>
  <c r="H820" i="48"/>
  <c r="I820" i="49"/>
  <c r="G820" i="48"/>
  <c r="H820" i="49"/>
  <c r="F820" i="48"/>
  <c r="G820" i="49"/>
  <c r="E820" i="48"/>
  <c r="G812" i="54"/>
  <c r="F812" i="54"/>
  <c r="E812" i="54"/>
  <c r="I812" i="54"/>
  <c r="H812" i="54"/>
  <c r="H812" i="53"/>
  <c r="G812" i="53"/>
  <c r="F812" i="53"/>
  <c r="E812" i="53"/>
  <c r="I812" i="53"/>
  <c r="I812" i="52"/>
  <c r="H812" i="52"/>
  <c r="G812" i="52"/>
  <c r="F812" i="52"/>
  <c r="E812" i="52"/>
  <c r="I812" i="51"/>
  <c r="H812" i="51"/>
  <c r="G812" i="51"/>
  <c r="F812" i="51"/>
  <c r="E812" i="51"/>
  <c r="G812" i="50"/>
  <c r="F812" i="50"/>
  <c r="E812" i="50"/>
  <c r="I812" i="50"/>
  <c r="H812" i="50"/>
  <c r="G812" i="49"/>
  <c r="F812" i="49"/>
  <c r="E812" i="49"/>
  <c r="I812" i="48"/>
  <c r="H812" i="48"/>
  <c r="G812" i="48"/>
  <c r="I812" i="49"/>
  <c r="F812" i="48"/>
  <c r="E812" i="48"/>
  <c r="H812" i="49"/>
  <c r="I804" i="54"/>
  <c r="H804" i="54"/>
  <c r="G804" i="54"/>
  <c r="F804" i="54"/>
  <c r="E804" i="54"/>
  <c r="I804" i="53"/>
  <c r="H804" i="53"/>
  <c r="G804" i="53"/>
  <c r="F804" i="53"/>
  <c r="E804" i="53"/>
  <c r="I804" i="52"/>
  <c r="H804" i="52"/>
  <c r="G804" i="52"/>
  <c r="F804" i="52"/>
  <c r="E804" i="52"/>
  <c r="E804" i="51"/>
  <c r="I804" i="51"/>
  <c r="G804" i="51"/>
  <c r="F804" i="51"/>
  <c r="G804" i="50"/>
  <c r="F804" i="50"/>
  <c r="E804" i="50"/>
  <c r="H804" i="50"/>
  <c r="H804" i="51"/>
  <c r="I804" i="50"/>
  <c r="G804" i="49"/>
  <c r="F804" i="49"/>
  <c r="E804" i="49"/>
  <c r="I804" i="48"/>
  <c r="H804" i="48"/>
  <c r="G804" i="48"/>
  <c r="I804" i="49"/>
  <c r="F804" i="48"/>
  <c r="H804" i="49"/>
  <c r="E804" i="48"/>
  <c r="E840" i="54"/>
  <c r="I840" i="54"/>
  <c r="H840" i="54"/>
  <c r="G840" i="54"/>
  <c r="F840" i="54"/>
  <c r="G840" i="53"/>
  <c r="F840" i="53"/>
  <c r="E840" i="53"/>
  <c r="I840" i="53"/>
  <c r="H840" i="53"/>
  <c r="F840" i="52"/>
  <c r="E840" i="52"/>
  <c r="I840" i="52"/>
  <c r="H840" i="52"/>
  <c r="G840" i="52"/>
  <c r="I840" i="51"/>
  <c r="H840" i="51"/>
  <c r="G840" i="51"/>
  <c r="F840" i="51"/>
  <c r="E840" i="51"/>
  <c r="E840" i="50"/>
  <c r="I840" i="50"/>
  <c r="H840" i="50"/>
  <c r="G840" i="50"/>
  <c r="F840" i="50"/>
  <c r="E840" i="49"/>
  <c r="I840" i="48"/>
  <c r="H840" i="48"/>
  <c r="I840" i="49"/>
  <c r="G840" i="48"/>
  <c r="H840" i="49"/>
  <c r="F840" i="48"/>
  <c r="G840" i="49"/>
  <c r="E840" i="48"/>
  <c r="F840" i="49"/>
  <c r="E832" i="54"/>
  <c r="I832" i="54"/>
  <c r="H832" i="54"/>
  <c r="G832" i="54"/>
  <c r="F832" i="54"/>
  <c r="G832" i="53"/>
  <c r="F832" i="53"/>
  <c r="E832" i="53"/>
  <c r="I832" i="53"/>
  <c r="H832" i="53"/>
  <c r="E832" i="52"/>
  <c r="I832" i="52"/>
  <c r="H832" i="52"/>
  <c r="G832" i="52"/>
  <c r="F832" i="52"/>
  <c r="I832" i="51"/>
  <c r="H832" i="51"/>
  <c r="G832" i="51"/>
  <c r="F832" i="51"/>
  <c r="E832" i="51"/>
  <c r="E832" i="50"/>
  <c r="I832" i="50"/>
  <c r="H832" i="50"/>
  <c r="G832" i="50"/>
  <c r="F832" i="50"/>
  <c r="E832" i="49"/>
  <c r="I832" i="48"/>
  <c r="H832" i="48"/>
  <c r="I832" i="49"/>
  <c r="G832" i="48"/>
  <c r="H832" i="49"/>
  <c r="F832" i="48"/>
  <c r="G832" i="49"/>
  <c r="E832" i="48"/>
  <c r="F832" i="49"/>
  <c r="R479" i="54"/>
  <c r="F479" i="54" s="1"/>
  <c r="Q479" i="54"/>
  <c r="P479" i="54"/>
  <c r="O479" i="54"/>
  <c r="B479" i="54"/>
  <c r="C479" i="54"/>
  <c r="B479" i="53"/>
  <c r="Q479" i="53"/>
  <c r="P479" i="53"/>
  <c r="C479" i="53"/>
  <c r="R479" i="53"/>
  <c r="F479" i="53" s="1"/>
  <c r="O479" i="53"/>
  <c r="C479" i="52"/>
  <c r="B479" i="52"/>
  <c r="R479" i="52"/>
  <c r="F479" i="52" s="1"/>
  <c r="Q479" i="52"/>
  <c r="P479" i="52"/>
  <c r="O479" i="52"/>
  <c r="R479" i="51"/>
  <c r="F479" i="51" s="1"/>
  <c r="Q479" i="51"/>
  <c r="P479" i="51"/>
  <c r="F478" i="51" s="1"/>
  <c r="O479" i="51"/>
  <c r="C479" i="51"/>
  <c r="C479" i="50"/>
  <c r="B479" i="51"/>
  <c r="B479" i="50"/>
  <c r="R479" i="50"/>
  <c r="F479" i="50" s="1"/>
  <c r="Q479" i="50"/>
  <c r="P479" i="50"/>
  <c r="O479" i="50"/>
  <c r="O479" i="49"/>
  <c r="C479" i="49"/>
  <c r="B479" i="49"/>
  <c r="R479" i="49"/>
  <c r="F479" i="49" s="1"/>
  <c r="Q479" i="49"/>
  <c r="O479" i="48"/>
  <c r="C479" i="48"/>
  <c r="B479" i="48"/>
  <c r="Q479" i="48"/>
  <c r="P479" i="49"/>
  <c r="P479" i="48"/>
  <c r="R479" i="48"/>
  <c r="F479" i="48" s="1"/>
  <c r="I9" i="42"/>
  <c r="I8" i="42"/>
  <c r="H755" i="1"/>
  <c r="H755" i="63" s="1"/>
  <c r="I763" i="1"/>
  <c r="I763" i="63" s="1"/>
  <c r="F467" i="1"/>
  <c r="E467" i="1"/>
  <c r="I467" i="1"/>
  <c r="F466" i="1"/>
  <c r="I466" i="1"/>
  <c r="H466" i="1"/>
  <c r="H467" i="1"/>
  <c r="G466" i="1"/>
  <c r="G467" i="1"/>
  <c r="F544" i="1"/>
  <c r="E548" i="25"/>
  <c r="E472" i="25"/>
  <c r="E544" i="1"/>
  <c r="H544" i="1"/>
  <c r="G544" i="1"/>
  <c r="I544" i="1"/>
  <c r="I543" i="1"/>
  <c r="H543" i="1"/>
  <c r="E66" i="1"/>
  <c r="E69" i="1" s="1"/>
  <c r="L585" i="1"/>
  <c r="L621" i="1"/>
  <c r="L322" i="1"/>
  <c r="L20" i="1"/>
  <c r="L74" i="1"/>
  <c r="L336" i="1"/>
  <c r="L329" i="1"/>
  <c r="L487" i="1"/>
  <c r="L536" i="1"/>
  <c r="L480" i="1"/>
  <c r="K97" i="28"/>
  <c r="K112" i="28"/>
  <c r="K117" i="28"/>
  <c r="K101" i="28"/>
  <c r="K89" i="28"/>
  <c r="K125" i="28"/>
  <c r="K105" i="28"/>
  <c r="K93" i="28"/>
  <c r="K128" i="28"/>
  <c r="G109" i="28"/>
  <c r="K96" i="28"/>
  <c r="K116" i="28"/>
  <c r="K104" i="28"/>
  <c r="K100" i="28"/>
  <c r="K92" i="28"/>
  <c r="K88" i="28"/>
  <c r="K115" i="28"/>
  <c r="K130" i="28"/>
  <c r="K129" i="28"/>
  <c r="K102" i="28"/>
  <c r="F109" i="28"/>
  <c r="F143" i="28"/>
  <c r="J121" i="28"/>
  <c r="G133" i="28"/>
  <c r="F121" i="28"/>
  <c r="K126" i="28"/>
  <c r="K106" i="28"/>
  <c r="K94" i="28"/>
  <c r="G121" i="28"/>
  <c r="F133" i="28"/>
  <c r="K98" i="28"/>
  <c r="K118" i="28"/>
  <c r="W553" i="1"/>
  <c r="Y549" i="1"/>
  <c r="X553" i="1"/>
  <c r="X549" i="1"/>
  <c r="K114" i="28"/>
  <c r="H133" i="28"/>
  <c r="I133" i="28"/>
  <c r="K103" i="28"/>
  <c r="K91" i="28"/>
  <c r="H121" i="28"/>
  <c r="J133" i="28"/>
  <c r="K119" i="28"/>
  <c r="I121" i="28"/>
  <c r="H109" i="28"/>
  <c r="K107" i="28"/>
  <c r="K95" i="28"/>
  <c r="I109" i="28"/>
  <c r="K113" i="28"/>
  <c r="J109" i="28"/>
  <c r="K99" i="28"/>
  <c r="K131" i="28"/>
  <c r="K124" i="28"/>
  <c r="J143" i="28"/>
  <c r="K90" i="28"/>
  <c r="I143" i="28"/>
  <c r="H143" i="28"/>
  <c r="G143" i="28"/>
  <c r="E72" i="1"/>
  <c r="E75" i="1" s="1"/>
  <c r="I38" i="23"/>
  <c r="E60" i="1"/>
  <c r="E63" i="1" s="1"/>
  <c r="F625" i="25"/>
  <c r="E401" i="1"/>
  <c r="E405" i="1" s="1"/>
  <c r="Y553" i="1"/>
  <c r="W549" i="1"/>
  <c r="J591" i="1"/>
  <c r="K38" i="23"/>
  <c r="M38" i="23"/>
  <c r="O19" i="23"/>
  <c r="J641" i="1"/>
  <c r="J625" i="1"/>
  <c r="J604" i="1"/>
  <c r="G38" i="23"/>
  <c r="O30" i="23"/>
  <c r="E38" i="23"/>
  <c r="I20" i="23"/>
  <c r="E13" i="1"/>
  <c r="E14" i="1" s="1"/>
  <c r="G587" i="25"/>
  <c r="J628" i="1"/>
  <c r="J603" i="1"/>
  <c r="I607" i="1"/>
  <c r="J617" i="1"/>
  <c r="J637" i="1"/>
  <c r="J588" i="1"/>
  <c r="V553" i="1"/>
  <c r="V549" i="1"/>
  <c r="E594" i="1"/>
  <c r="H587" i="25"/>
  <c r="G607" i="1"/>
  <c r="J627" i="1"/>
  <c r="E394" i="1"/>
  <c r="E396" i="1" s="1"/>
  <c r="E397" i="1" s="1"/>
  <c r="J590" i="1"/>
  <c r="M20" i="23"/>
  <c r="G673" i="25"/>
  <c r="E673" i="25"/>
  <c r="G625" i="25"/>
  <c r="F673" i="25"/>
  <c r="E587" i="25"/>
  <c r="F587" i="25"/>
  <c r="I665" i="25"/>
  <c r="L494" i="1"/>
  <c r="J732" i="1"/>
  <c r="L410" i="1"/>
  <c r="L62" i="1"/>
  <c r="J626" i="1"/>
  <c r="J601" i="1"/>
  <c r="J726" i="25"/>
  <c r="H673" i="25"/>
  <c r="J581" i="1"/>
  <c r="I625" i="25"/>
  <c r="H594" i="1"/>
  <c r="J655" i="25"/>
  <c r="I673" i="25"/>
  <c r="G630" i="1"/>
  <c r="J592" i="1"/>
  <c r="J639" i="1"/>
  <c r="G643" i="1"/>
  <c r="I13" i="1"/>
  <c r="I14" i="1" s="1"/>
  <c r="J638" i="1"/>
  <c r="J605" i="1"/>
  <c r="J589" i="1"/>
  <c r="I630" i="1"/>
  <c r="J624" i="1"/>
  <c r="J681" i="25"/>
  <c r="I643" i="1"/>
  <c r="J412" i="1"/>
  <c r="E21" i="23"/>
  <c r="C32" i="23"/>
  <c r="H607" i="1"/>
  <c r="J602" i="1"/>
  <c r="G665" i="25"/>
  <c r="I705" i="1"/>
  <c r="I705" i="63" s="1"/>
  <c r="H625" i="25"/>
  <c r="J689" i="1"/>
  <c r="J668" i="25"/>
  <c r="F665" i="25"/>
  <c r="E607" i="1"/>
  <c r="E630" i="1"/>
  <c r="F643" i="1"/>
  <c r="F594" i="1"/>
  <c r="J640" i="1"/>
  <c r="H630" i="1"/>
  <c r="J679" i="25"/>
  <c r="J657" i="1"/>
  <c r="G20" i="23"/>
  <c r="I587" i="25"/>
  <c r="J678" i="25"/>
  <c r="J579" i="25"/>
  <c r="L80" i="1"/>
  <c r="J33" i="1"/>
  <c r="I594" i="1"/>
  <c r="H665" i="25"/>
  <c r="C31" i="23"/>
  <c r="I690" i="25"/>
  <c r="H728" i="25"/>
  <c r="G690" i="25"/>
  <c r="E665" i="25"/>
  <c r="E643" i="1"/>
  <c r="G594" i="1"/>
  <c r="F607" i="1"/>
  <c r="E690" i="25"/>
  <c r="H643" i="1"/>
  <c r="J750" i="1"/>
  <c r="J665" i="1"/>
  <c r="K20" i="23"/>
  <c r="L14" i="1"/>
  <c r="F630" i="1"/>
  <c r="J682" i="1"/>
  <c r="G728" i="25"/>
  <c r="E625" i="25"/>
  <c r="J617" i="25"/>
  <c r="F728" i="25"/>
  <c r="F690" i="25"/>
  <c r="J677" i="25"/>
  <c r="I728" i="25"/>
  <c r="E728" i="25"/>
  <c r="J713" i="25"/>
  <c r="J676" i="25"/>
  <c r="H690" i="25"/>
  <c r="E20" i="23"/>
  <c r="K141" i="28"/>
  <c r="L396" i="1"/>
  <c r="L26" i="1"/>
  <c r="E78" i="1"/>
  <c r="E81" i="1" s="1"/>
  <c r="E24" i="1"/>
  <c r="E27" i="1" s="1"/>
  <c r="G336" i="1"/>
  <c r="G337" i="1" s="1"/>
  <c r="F403" i="1"/>
  <c r="I403" i="1"/>
  <c r="G403" i="1"/>
  <c r="G404" i="1" s="1"/>
  <c r="H403" i="1"/>
  <c r="H404" i="1" s="1"/>
  <c r="E478" i="1"/>
  <c r="E482" i="1" s="1"/>
  <c r="F534" i="1"/>
  <c r="F538" i="1" s="1"/>
  <c r="I329" i="1"/>
  <c r="I330" i="1" s="1"/>
  <c r="F79" i="1"/>
  <c r="F80" i="1" s="1"/>
  <c r="I79" i="1"/>
  <c r="I80" i="1" s="1"/>
  <c r="H79" i="1"/>
  <c r="G79" i="1"/>
  <c r="G80" i="1" s="1"/>
  <c r="I67" i="1"/>
  <c r="I68" i="1" s="1"/>
  <c r="H67" i="1"/>
  <c r="H68" i="1" s="1"/>
  <c r="G67" i="1"/>
  <c r="G68" i="1" s="1"/>
  <c r="F67" i="1"/>
  <c r="F68" i="1" s="1"/>
  <c r="H25" i="1"/>
  <c r="H26" i="1" s="1"/>
  <c r="G25" i="1"/>
  <c r="G26" i="1" s="1"/>
  <c r="F25" i="1"/>
  <c r="F26" i="1" s="1"/>
  <c r="I25" i="1"/>
  <c r="I26" i="1" s="1"/>
  <c r="F478" i="1"/>
  <c r="F482" i="1" s="1"/>
  <c r="I487" i="1"/>
  <c r="I488" i="1" s="1"/>
  <c r="G534" i="1"/>
  <c r="G538" i="1" s="1"/>
  <c r="L598" i="1"/>
  <c r="E18" i="1"/>
  <c r="E21" i="1" s="1"/>
  <c r="F18" i="1"/>
  <c r="F21" i="1" s="1"/>
  <c r="E410" i="1"/>
  <c r="E411" i="1" s="1"/>
  <c r="G478" i="1"/>
  <c r="G482" i="1" s="1"/>
  <c r="E492" i="1"/>
  <c r="E496" i="1" s="1"/>
  <c r="I396" i="1"/>
  <c r="I397" i="1" s="1"/>
  <c r="H396" i="1"/>
  <c r="H397" i="1" s="1"/>
  <c r="G396" i="1"/>
  <c r="G397" i="1" s="1"/>
  <c r="F396" i="1"/>
  <c r="F397" i="1" s="1"/>
  <c r="E471" i="1"/>
  <c r="E475" i="1" s="1"/>
  <c r="F492" i="1"/>
  <c r="F496" i="1" s="1"/>
  <c r="F471" i="1"/>
  <c r="F475" i="1" s="1"/>
  <c r="G492" i="1"/>
  <c r="G496" i="1" s="1"/>
  <c r="L68" i="1"/>
  <c r="E329" i="1"/>
  <c r="E330" i="1" s="1"/>
  <c r="H329" i="1"/>
  <c r="F336" i="1"/>
  <c r="F337" i="1" s="1"/>
  <c r="F73" i="1"/>
  <c r="F74" i="1" s="1"/>
  <c r="I73" i="1"/>
  <c r="I74" i="1" s="1"/>
  <c r="H73" i="1"/>
  <c r="H74" i="1" s="1"/>
  <c r="G73" i="1"/>
  <c r="G74" i="1" s="1"/>
  <c r="I61" i="1"/>
  <c r="I62" i="1" s="1"/>
  <c r="H61" i="1"/>
  <c r="H62" i="1" s="1"/>
  <c r="G61" i="1"/>
  <c r="F61" i="1"/>
  <c r="F62" i="1" s="1"/>
  <c r="E485" i="1"/>
  <c r="E489" i="1" s="1"/>
  <c r="H494" i="1"/>
  <c r="L634" i="1"/>
  <c r="E320" i="1"/>
  <c r="F329" i="1"/>
  <c r="F330" i="1" s="1"/>
  <c r="H31" i="1"/>
  <c r="G31" i="1"/>
  <c r="G32" i="1" s="1"/>
  <c r="F31" i="1"/>
  <c r="F32" i="1" s="1"/>
  <c r="I31" i="1"/>
  <c r="I32" i="1" s="1"/>
  <c r="E31" i="1"/>
  <c r="H473" i="1"/>
  <c r="F485" i="1"/>
  <c r="F489" i="1" s="1"/>
  <c r="I494" i="1"/>
  <c r="I495" i="1" s="1"/>
  <c r="L403" i="1"/>
  <c r="L32" i="1"/>
  <c r="G18" i="1"/>
  <c r="G21" i="1" s="1"/>
  <c r="F320" i="1"/>
  <c r="G485" i="1"/>
  <c r="G489" i="1" s="1"/>
  <c r="E534" i="1"/>
  <c r="E538" i="1" s="1"/>
  <c r="H19" i="1"/>
  <c r="H20" i="1" s="1"/>
  <c r="I19" i="1"/>
  <c r="I20" i="1" s="1"/>
  <c r="I410" i="1"/>
  <c r="H322" i="1"/>
  <c r="G322" i="1"/>
  <c r="I322" i="1"/>
  <c r="H536" i="1"/>
  <c r="H537" i="1" s="1"/>
  <c r="I536" i="1"/>
  <c r="I537" i="1" s="1"/>
  <c r="G473" i="1"/>
  <c r="G329" i="1"/>
  <c r="I336" i="1"/>
  <c r="I337" i="1" s="1"/>
  <c r="H487" i="1"/>
  <c r="H488" i="1" s="1"/>
  <c r="I480" i="1"/>
  <c r="I481" i="1" s="1"/>
  <c r="H336" i="1"/>
  <c r="H337" i="1" s="1"/>
  <c r="F410" i="1"/>
  <c r="G410" i="1"/>
  <c r="G411" i="1" s="1"/>
  <c r="E336" i="1"/>
  <c r="E337" i="1" s="1"/>
  <c r="H410" i="1"/>
  <c r="H480" i="1"/>
  <c r="H481" i="1" s="1"/>
  <c r="I473" i="1"/>
  <c r="I474" i="1" s="1"/>
  <c r="J15" i="1"/>
  <c r="F13" i="1"/>
  <c r="G13" i="1"/>
  <c r="H13" i="1"/>
  <c r="Y554" i="25"/>
  <c r="W554" i="25"/>
  <c r="X550" i="25"/>
  <c r="E562" i="1"/>
  <c r="H563" i="1"/>
  <c r="J553" i="25"/>
  <c r="I562" i="1"/>
  <c r="J549" i="1"/>
  <c r="H562" i="1"/>
  <c r="X554" i="25"/>
  <c r="J559" i="1"/>
  <c r="Z553" i="1" s="1"/>
  <c r="G562" i="1"/>
  <c r="V554" i="25"/>
  <c r="F562" i="1"/>
  <c r="W550" i="25"/>
  <c r="G566" i="25"/>
  <c r="J554" i="1"/>
  <c r="Z549" i="1" s="1"/>
  <c r="Y550" i="25"/>
  <c r="E566" i="25"/>
  <c r="H703" i="1"/>
  <c r="H703" i="63" s="1"/>
  <c r="J878" i="1"/>
  <c r="J885" i="1"/>
  <c r="J881" i="1"/>
  <c r="J698" i="1"/>
  <c r="J880" i="1"/>
  <c r="J894" i="1"/>
  <c r="J892" i="1"/>
  <c r="J877" i="1"/>
  <c r="J890" i="1"/>
  <c r="J888" i="1"/>
  <c r="J704" i="1"/>
  <c r="J700" i="1"/>
  <c r="J701" i="1"/>
  <c r="J889" i="1"/>
  <c r="J886" i="1"/>
  <c r="G896" i="1"/>
  <c r="J895" i="1"/>
  <c r="J884" i="1"/>
  <c r="J699" i="1"/>
  <c r="J879" i="1"/>
  <c r="J883" i="1"/>
  <c r="J707" i="1"/>
  <c r="J693" i="1"/>
  <c r="J882" i="1"/>
  <c r="H711" i="1"/>
  <c r="H711" i="63" s="1"/>
  <c r="J694" i="1"/>
  <c r="J702" i="1"/>
  <c r="J710" i="1"/>
  <c r="J709" i="1"/>
  <c r="J697" i="1"/>
  <c r="J706" i="1"/>
  <c r="J891" i="1"/>
  <c r="F896" i="1"/>
  <c r="J708" i="1"/>
  <c r="H896" i="1"/>
  <c r="J872" i="1"/>
  <c r="J695" i="1"/>
  <c r="J887" i="1"/>
  <c r="J848" i="1"/>
  <c r="J696" i="1"/>
  <c r="J893" i="1"/>
  <c r="G712" i="1"/>
  <c r="F712" i="1"/>
  <c r="E896" i="1"/>
  <c r="I896" i="1"/>
  <c r="J876" i="1"/>
  <c r="E712" i="1"/>
  <c r="J700" i="63" l="1"/>
  <c r="J807" i="63"/>
  <c r="F79" i="53"/>
  <c r="F478" i="63"/>
  <c r="F321" i="50"/>
  <c r="F25" i="48"/>
  <c r="F321" i="53"/>
  <c r="F395" i="49"/>
  <c r="F31" i="51"/>
  <c r="F402" i="48"/>
  <c r="F402" i="51"/>
  <c r="F406" i="51" s="1"/>
  <c r="F402" i="54"/>
  <c r="F406" i="54" s="1"/>
  <c r="F409" i="51"/>
  <c r="F19" i="53"/>
  <c r="F492" i="50"/>
  <c r="F73" i="63"/>
  <c r="F76" i="63" s="1"/>
  <c r="F31" i="63"/>
  <c r="F34" i="63" s="1"/>
  <c r="J839" i="63"/>
  <c r="F328" i="50"/>
  <c r="F534" i="49"/>
  <c r="F492" i="49"/>
  <c r="F496" i="49" s="1"/>
  <c r="J813" i="63"/>
  <c r="F67" i="63"/>
  <c r="F70" i="63" s="1"/>
  <c r="J830" i="63"/>
  <c r="F478" i="53"/>
  <c r="F335" i="52"/>
  <c r="F321" i="48"/>
  <c r="F328" i="48"/>
  <c r="F328" i="54"/>
  <c r="F31" i="53"/>
  <c r="F34" i="53" s="1"/>
  <c r="F61" i="49"/>
  <c r="F61" i="53"/>
  <c r="F492" i="51"/>
  <c r="J710" i="63"/>
  <c r="F395" i="63"/>
  <c r="F321" i="63"/>
  <c r="F325" i="63" s="1"/>
  <c r="J810" i="63"/>
  <c r="F478" i="54"/>
  <c r="F13" i="49"/>
  <c r="F13" i="53"/>
  <c r="F321" i="52"/>
  <c r="F25" i="50"/>
  <c r="F395" i="51"/>
  <c r="F482" i="53"/>
  <c r="F480" i="53"/>
  <c r="F481" i="53" s="1"/>
  <c r="B580" i="63"/>
  <c r="H585" i="63"/>
  <c r="G585" i="63"/>
  <c r="I585" i="63"/>
  <c r="F585" i="63"/>
  <c r="E585" i="63"/>
  <c r="F321" i="54"/>
  <c r="F332" i="50"/>
  <c r="F330" i="50"/>
  <c r="F331" i="50" s="1"/>
  <c r="F32" i="52"/>
  <c r="F33" i="52" s="1"/>
  <c r="F34" i="52"/>
  <c r="F413" i="49"/>
  <c r="F411" i="49"/>
  <c r="F412" i="49" s="1"/>
  <c r="F538" i="49"/>
  <c r="F536" i="49"/>
  <c r="F537" i="49" s="1"/>
  <c r="F539" i="49" s="1"/>
  <c r="F325" i="50"/>
  <c r="F323" i="50"/>
  <c r="F324" i="50" s="1"/>
  <c r="F326" i="50" s="1"/>
  <c r="F482" i="51"/>
  <c r="F480" i="51"/>
  <c r="F481" i="51" s="1"/>
  <c r="F332" i="53"/>
  <c r="F330" i="53"/>
  <c r="F331" i="53" s="1"/>
  <c r="T397" i="63"/>
  <c r="G396" i="63" s="1"/>
  <c r="S397" i="63"/>
  <c r="R397" i="63"/>
  <c r="Q397" i="63"/>
  <c r="F16" i="48"/>
  <c r="F14" i="48"/>
  <c r="F15" i="48" s="1"/>
  <c r="F17" i="48" s="1"/>
  <c r="F13" i="52"/>
  <c r="F485" i="48"/>
  <c r="F32" i="48"/>
  <c r="F33" i="48" s="1"/>
  <c r="F34" i="48"/>
  <c r="F413" i="52"/>
  <c r="F411" i="52"/>
  <c r="F412" i="52" s="1"/>
  <c r="F414" i="52" s="1"/>
  <c r="F536" i="63"/>
  <c r="F537" i="63" s="1"/>
  <c r="F538" i="63"/>
  <c r="J703" i="63"/>
  <c r="G821" i="63"/>
  <c r="W15" i="1"/>
  <c r="H14" i="1"/>
  <c r="F478" i="48"/>
  <c r="F478" i="50"/>
  <c r="F478" i="52"/>
  <c r="F335" i="49"/>
  <c r="F25" i="54"/>
  <c r="F402" i="49"/>
  <c r="F402" i="52"/>
  <c r="F73" i="49"/>
  <c r="F73" i="53"/>
  <c r="F82" i="51"/>
  <c r="F80" i="51"/>
  <c r="F81" i="51" s="1"/>
  <c r="E330" i="63"/>
  <c r="E331" i="63" s="1"/>
  <c r="W334" i="1"/>
  <c r="X334" i="1" s="1"/>
  <c r="E398" i="63"/>
  <c r="J803" i="63"/>
  <c r="J827" i="63"/>
  <c r="J808" i="63"/>
  <c r="J829" i="63"/>
  <c r="F821" i="63"/>
  <c r="F32" i="53"/>
  <c r="F33" i="53" s="1"/>
  <c r="F62" i="49"/>
  <c r="F63" i="49" s="1"/>
  <c r="F64" i="49"/>
  <c r="F64" i="53"/>
  <c r="F62" i="53"/>
  <c r="F63" i="53" s="1"/>
  <c r="F65" i="53" s="1"/>
  <c r="F19" i="54"/>
  <c r="F496" i="51"/>
  <c r="F494" i="51"/>
  <c r="F495" i="51" s="1"/>
  <c r="X395" i="1"/>
  <c r="F74" i="63"/>
  <c r="F75" i="63" s="1"/>
  <c r="F77" i="63" s="1"/>
  <c r="J831" i="63"/>
  <c r="J694" i="63"/>
  <c r="H821" i="63"/>
  <c r="W14" i="1"/>
  <c r="G14" i="1"/>
  <c r="F332" i="54"/>
  <c r="F330" i="54"/>
  <c r="F331" i="54" s="1"/>
  <c r="F333" i="54" s="1"/>
  <c r="F324" i="1"/>
  <c r="W321" i="1"/>
  <c r="F26" i="50"/>
  <c r="F27" i="50" s="1"/>
  <c r="F28" i="50"/>
  <c r="F397" i="51"/>
  <c r="F398" i="51" s="1"/>
  <c r="F399" i="51"/>
  <c r="F400" i="51" s="1"/>
  <c r="F485" i="49"/>
  <c r="F31" i="49"/>
  <c r="F67" i="50"/>
  <c r="F70" i="54"/>
  <c r="F68" i="54"/>
  <c r="F69" i="54" s="1"/>
  <c r="F71" i="54" s="1"/>
  <c r="F534" i="54"/>
  <c r="F73" i="54"/>
  <c r="J711" i="63"/>
  <c r="J705" i="63"/>
  <c r="E821" i="63"/>
  <c r="J801" i="63"/>
  <c r="F64" i="50"/>
  <c r="F62" i="50"/>
  <c r="F63" i="50" s="1"/>
  <c r="F411" i="50"/>
  <c r="F412" i="50" s="1"/>
  <c r="F413" i="50"/>
  <c r="F411" i="53"/>
  <c r="F412" i="53" s="1"/>
  <c r="F413" i="53"/>
  <c r="F19" i="51"/>
  <c r="F534" i="50"/>
  <c r="F534" i="52"/>
  <c r="F73" i="50"/>
  <c r="F492" i="53"/>
  <c r="F79" i="48"/>
  <c r="F79" i="52"/>
  <c r="F25" i="63"/>
  <c r="F19" i="63"/>
  <c r="J814" i="63"/>
  <c r="J709" i="63"/>
  <c r="J806" i="63"/>
  <c r="J701" i="63"/>
  <c r="F13" i="63"/>
  <c r="F712" i="63"/>
  <c r="I821" i="63"/>
  <c r="J844" i="63"/>
  <c r="J695" i="63"/>
  <c r="F478" i="49"/>
  <c r="F330" i="48"/>
  <c r="F331" i="48" s="1"/>
  <c r="F333" i="48" s="1"/>
  <c r="F332" i="48"/>
  <c r="F16" i="53"/>
  <c r="F14" i="53"/>
  <c r="F15" i="53" s="1"/>
  <c r="F339" i="53"/>
  <c r="F337" i="53"/>
  <c r="F338" i="53" s="1"/>
  <c r="F32" i="54"/>
  <c r="F33" i="54" s="1"/>
  <c r="F34" i="54"/>
  <c r="F402" i="50"/>
  <c r="F64" i="54"/>
  <c r="F62" i="54"/>
  <c r="F63" i="54" s="1"/>
  <c r="F70" i="51"/>
  <c r="F68" i="51"/>
  <c r="F69" i="51" s="1"/>
  <c r="F71" i="51" s="1"/>
  <c r="X396" i="1"/>
  <c r="J815" i="63"/>
  <c r="X397" i="1"/>
  <c r="J819" i="63"/>
  <c r="J828" i="63"/>
  <c r="J692" i="63"/>
  <c r="E712" i="63"/>
  <c r="F337" i="52"/>
  <c r="F338" i="52" s="1"/>
  <c r="F339" i="52"/>
  <c r="F325" i="48"/>
  <c r="F323" i="48"/>
  <c r="F324" i="48" s="1"/>
  <c r="F326" i="48" s="1"/>
  <c r="F16" i="49"/>
  <c r="F14" i="49"/>
  <c r="F15" i="49" s="1"/>
  <c r="S15" i="63"/>
  <c r="R15" i="63"/>
  <c r="G13" i="63" s="1"/>
  <c r="Q15" i="63"/>
  <c r="F395" i="48"/>
  <c r="F328" i="51"/>
  <c r="F16" i="54"/>
  <c r="F14" i="54"/>
  <c r="F15" i="54" s="1"/>
  <c r="F17" i="54" s="1"/>
  <c r="F26" i="51"/>
  <c r="F27" i="51" s="1"/>
  <c r="F28" i="51"/>
  <c r="F395" i="50"/>
  <c r="F13" i="50"/>
  <c r="F321" i="49"/>
  <c r="F395" i="54"/>
  <c r="F485" i="51"/>
  <c r="F328" i="49"/>
  <c r="F31" i="50"/>
  <c r="F534" i="48"/>
  <c r="F492" i="52"/>
  <c r="F492" i="63"/>
  <c r="F61" i="63"/>
  <c r="J708" i="63"/>
  <c r="E845" i="63"/>
  <c r="J825" i="63"/>
  <c r="J826" i="63"/>
  <c r="G712" i="63"/>
  <c r="W13" i="1"/>
  <c r="F14" i="1"/>
  <c r="F482" i="54"/>
  <c r="F480" i="54"/>
  <c r="F481" i="54" s="1"/>
  <c r="F325" i="52"/>
  <c r="F323" i="52"/>
  <c r="F324" i="52" s="1"/>
  <c r="F326" i="52" s="1"/>
  <c r="G474" i="1"/>
  <c r="V473" i="1" s="1"/>
  <c r="F335" i="51"/>
  <c r="G634" i="63"/>
  <c r="F634" i="63"/>
  <c r="E634" i="63"/>
  <c r="H634" i="63"/>
  <c r="I634" i="63"/>
  <c r="W394" i="1"/>
  <c r="X394" i="1" s="1"/>
  <c r="E398" i="1"/>
  <c r="F485" i="53"/>
  <c r="F402" i="53"/>
  <c r="F61" i="51"/>
  <c r="F19" i="48"/>
  <c r="F19" i="52"/>
  <c r="F73" i="51"/>
  <c r="F492" i="48"/>
  <c r="F79" i="49"/>
  <c r="F82" i="53"/>
  <c r="F80" i="53"/>
  <c r="F81" i="53" s="1"/>
  <c r="F482" i="63"/>
  <c r="F480" i="63"/>
  <c r="F481" i="63" s="1"/>
  <c r="J834" i="63"/>
  <c r="F845" i="63"/>
  <c r="J805" i="63"/>
  <c r="J841" i="63"/>
  <c r="H712" i="63"/>
  <c r="F323" i="63"/>
  <c r="F324" i="63" s="1"/>
  <c r="J843" i="63"/>
  <c r="F28" i="48"/>
  <c r="F26" i="48"/>
  <c r="F27" i="48" s="1"/>
  <c r="F25" i="52"/>
  <c r="F395" i="52"/>
  <c r="F409" i="54"/>
  <c r="F67" i="48"/>
  <c r="F67" i="52"/>
  <c r="F492" i="54"/>
  <c r="J836" i="63"/>
  <c r="G845" i="63"/>
  <c r="J833" i="63"/>
  <c r="E32" i="63"/>
  <c r="E33" i="63" s="1"/>
  <c r="E35" i="63" s="1"/>
  <c r="J820" i="63"/>
  <c r="I712" i="63"/>
  <c r="E324" i="63"/>
  <c r="F34" i="51"/>
  <c r="F32" i="51"/>
  <c r="F33" i="51" s="1"/>
  <c r="F404" i="48"/>
  <c r="F405" i="48" s="1"/>
  <c r="F406" i="48"/>
  <c r="F404" i="54"/>
  <c r="F405" i="54" s="1"/>
  <c r="F411" i="51"/>
  <c r="F412" i="51" s="1"/>
  <c r="F413" i="51"/>
  <c r="F22" i="53"/>
  <c r="F20" i="53"/>
  <c r="F21" i="53" s="1"/>
  <c r="F496" i="50"/>
  <c r="F494" i="50"/>
  <c r="F495" i="50" s="1"/>
  <c r="J835" i="63"/>
  <c r="H845" i="63"/>
  <c r="F32" i="63"/>
  <c r="F33" i="63" s="1"/>
  <c r="F35" i="63" s="1"/>
  <c r="J704" i="63"/>
  <c r="J811" i="63"/>
  <c r="J707" i="63"/>
  <c r="F335" i="48"/>
  <c r="F28" i="49"/>
  <c r="F26" i="49"/>
  <c r="F27" i="49" s="1"/>
  <c r="F328" i="52"/>
  <c r="F409" i="48"/>
  <c r="F19" i="49"/>
  <c r="F67" i="49"/>
  <c r="F67" i="53"/>
  <c r="F534" i="51"/>
  <c r="F73" i="48"/>
  <c r="F73" i="52"/>
  <c r="F79" i="50"/>
  <c r="J804" i="63"/>
  <c r="J699" i="63"/>
  <c r="I845" i="63"/>
  <c r="J818" i="63"/>
  <c r="J702" i="63"/>
  <c r="J840" i="63"/>
  <c r="J693" i="63"/>
  <c r="H474" i="1"/>
  <c r="V474" i="1" s="1"/>
  <c r="G598" i="63"/>
  <c r="F598" i="63"/>
  <c r="E598" i="63"/>
  <c r="I598" i="63"/>
  <c r="H598" i="63"/>
  <c r="F337" i="54"/>
  <c r="F338" i="54" s="1"/>
  <c r="F340" i="54" s="1"/>
  <c r="F339" i="54"/>
  <c r="F325" i="53"/>
  <c r="F323" i="53"/>
  <c r="F324" i="53" s="1"/>
  <c r="F399" i="49"/>
  <c r="F397" i="49"/>
  <c r="F398" i="49" s="1"/>
  <c r="T323" i="63"/>
  <c r="G322" i="63" s="1"/>
  <c r="R323" i="63"/>
  <c r="Q323" i="63"/>
  <c r="S323" i="63"/>
  <c r="F16" i="51"/>
  <c r="F14" i="51"/>
  <c r="F15" i="51" s="1"/>
  <c r="G621" i="63"/>
  <c r="I621" i="63"/>
  <c r="F621" i="63"/>
  <c r="H621" i="63"/>
  <c r="E621" i="63"/>
  <c r="F335" i="50"/>
  <c r="F321" i="51"/>
  <c r="F25" i="53"/>
  <c r="F395" i="53"/>
  <c r="F485" i="50"/>
  <c r="F485" i="52"/>
  <c r="F485" i="54"/>
  <c r="F61" i="48"/>
  <c r="F61" i="52"/>
  <c r="F19" i="50"/>
  <c r="F534" i="53"/>
  <c r="F79" i="54"/>
  <c r="F485" i="63"/>
  <c r="F79" i="63"/>
  <c r="J802" i="63"/>
  <c r="J697" i="63"/>
  <c r="J698" i="63"/>
  <c r="J837" i="63"/>
  <c r="X398" i="1"/>
  <c r="J809" i="63"/>
  <c r="J842" i="63"/>
  <c r="J832" i="63"/>
  <c r="J812" i="63"/>
  <c r="E324" i="1"/>
  <c r="W320" i="1"/>
  <c r="X323" i="1"/>
  <c r="H323" i="1"/>
  <c r="I323" i="1"/>
  <c r="X324" i="1"/>
  <c r="X322" i="1"/>
  <c r="G323" i="1"/>
  <c r="V322" i="1" s="1"/>
  <c r="AB534" i="48"/>
  <c r="AB485" i="53"/>
  <c r="H495" i="1"/>
  <c r="V495" i="1" s="1"/>
  <c r="AB492" i="50"/>
  <c r="AB492" i="51"/>
  <c r="H80" i="1"/>
  <c r="U81" i="1" s="1"/>
  <c r="U33" i="1"/>
  <c r="H32" i="1"/>
  <c r="G62" i="1"/>
  <c r="U62" i="1" s="1"/>
  <c r="W30" i="1"/>
  <c r="E32" i="1"/>
  <c r="F411" i="1"/>
  <c r="V409" i="1" s="1"/>
  <c r="I411" i="1"/>
  <c r="V412" i="1" s="1"/>
  <c r="I404" i="1"/>
  <c r="V405" i="1" s="1"/>
  <c r="F404" i="1"/>
  <c r="F406" i="1" s="1"/>
  <c r="H411" i="1"/>
  <c r="V411" i="1" s="1"/>
  <c r="F402" i="63"/>
  <c r="X405" i="1"/>
  <c r="V403" i="1"/>
  <c r="X412" i="1"/>
  <c r="V410" i="1"/>
  <c r="G330" i="1"/>
  <c r="V329" i="1" s="1"/>
  <c r="H330" i="1"/>
  <c r="V330" i="1" s="1"/>
  <c r="V337" i="1"/>
  <c r="V338" i="1"/>
  <c r="V404" i="1"/>
  <c r="V482" i="1"/>
  <c r="X481" i="1"/>
  <c r="X474" i="1"/>
  <c r="V475" i="1"/>
  <c r="X475" i="1"/>
  <c r="W472" i="1"/>
  <c r="D83" i="21"/>
  <c r="F754" i="1" s="1"/>
  <c r="F754" i="63" s="1"/>
  <c r="X473" i="1"/>
  <c r="C83" i="21"/>
  <c r="W471" i="1"/>
  <c r="X471" i="1" s="1"/>
  <c r="U75" i="1"/>
  <c r="W75" i="1"/>
  <c r="V20" i="1"/>
  <c r="U34" i="1"/>
  <c r="W34" i="1"/>
  <c r="U28" i="1"/>
  <c r="W28" i="1"/>
  <c r="U80" i="1"/>
  <c r="W80" i="1"/>
  <c r="V78" i="1"/>
  <c r="J75" i="1"/>
  <c r="V72" i="1"/>
  <c r="W62" i="1"/>
  <c r="U76" i="1"/>
  <c r="W76" i="1"/>
  <c r="U22" i="1"/>
  <c r="W22" i="1"/>
  <c r="U31" i="1"/>
  <c r="W31" i="1"/>
  <c r="U63" i="1"/>
  <c r="W63" i="1"/>
  <c r="V19" i="1"/>
  <c r="U25" i="1"/>
  <c r="W25" i="1"/>
  <c r="J69" i="1"/>
  <c r="V66" i="1"/>
  <c r="U21" i="1"/>
  <c r="W21" i="1"/>
  <c r="U32" i="1"/>
  <c r="W32" i="1"/>
  <c r="U64" i="1"/>
  <c r="W64" i="1"/>
  <c r="U26" i="1"/>
  <c r="W26" i="1"/>
  <c r="U82" i="1"/>
  <c r="W82" i="1"/>
  <c r="W33" i="1"/>
  <c r="U67" i="1"/>
  <c r="W67" i="1"/>
  <c r="U68" i="1"/>
  <c r="W68" i="1"/>
  <c r="U74" i="1"/>
  <c r="W74" i="1"/>
  <c r="V18" i="1"/>
  <c r="U27" i="1"/>
  <c r="W27" i="1"/>
  <c r="U79" i="1"/>
  <c r="W79" i="1"/>
  <c r="U73" i="1"/>
  <c r="W73" i="1"/>
  <c r="U69" i="1"/>
  <c r="W69" i="1"/>
  <c r="W81" i="1"/>
  <c r="U61" i="1"/>
  <c r="W61" i="1"/>
  <c r="U70" i="1"/>
  <c r="W70" i="1"/>
  <c r="J27" i="1"/>
  <c r="V24" i="1"/>
  <c r="J63" i="1"/>
  <c r="V60" i="1"/>
  <c r="X348" i="1"/>
  <c r="X338" i="1"/>
  <c r="X329" i="1"/>
  <c r="X337" i="1"/>
  <c r="X331" i="1"/>
  <c r="X336" i="1"/>
  <c r="X328" i="1"/>
  <c r="X330" i="1"/>
  <c r="X335" i="1"/>
  <c r="X409" i="1"/>
  <c r="X404" i="1"/>
  <c r="X403" i="1"/>
  <c r="X402" i="1"/>
  <c r="X410" i="1"/>
  <c r="X411" i="1"/>
  <c r="J405" i="1"/>
  <c r="W401" i="1"/>
  <c r="X401" i="1" s="1"/>
  <c r="V538" i="1"/>
  <c r="E86" i="21"/>
  <c r="W494" i="1"/>
  <c r="X495" i="1"/>
  <c r="X537" i="1"/>
  <c r="C92" i="21"/>
  <c r="E763" i="1" s="1"/>
  <c r="E763" i="63" s="1"/>
  <c r="W534" i="1"/>
  <c r="X534" i="1" s="1"/>
  <c r="V496" i="1"/>
  <c r="X496" i="1"/>
  <c r="X482" i="1"/>
  <c r="D85" i="21"/>
  <c r="F756" i="1" s="1"/>
  <c r="F756" i="63" s="1"/>
  <c r="W486" i="1"/>
  <c r="D86" i="21"/>
  <c r="F757" i="1" s="1"/>
  <c r="F757" i="63" s="1"/>
  <c r="W493" i="1"/>
  <c r="E92" i="21"/>
  <c r="G763" i="1" s="1"/>
  <c r="G763" i="63" s="1"/>
  <c r="W536" i="1"/>
  <c r="E85" i="21"/>
  <c r="G756" i="1" s="1"/>
  <c r="G756" i="63" s="1"/>
  <c r="W487" i="1"/>
  <c r="C85" i="21"/>
  <c r="W485" i="1"/>
  <c r="X485" i="1" s="1"/>
  <c r="C86" i="21"/>
  <c r="W492" i="1"/>
  <c r="X492" i="1" s="1"/>
  <c r="V489" i="1"/>
  <c r="X489" i="1"/>
  <c r="D92" i="21"/>
  <c r="F763" i="1" s="1"/>
  <c r="F763" i="63" s="1"/>
  <c r="W535" i="1"/>
  <c r="X538" i="1"/>
  <c r="X488" i="1"/>
  <c r="E84" i="21"/>
  <c r="W480" i="1"/>
  <c r="D84" i="21"/>
  <c r="F755" i="1" s="1"/>
  <c r="F755" i="63" s="1"/>
  <c r="W479" i="1"/>
  <c r="C84" i="21"/>
  <c r="W478" i="1"/>
  <c r="X478" i="1" s="1"/>
  <c r="V481" i="1"/>
  <c r="V488" i="1"/>
  <c r="U16" i="1"/>
  <c r="W16" i="1"/>
  <c r="W12" i="1"/>
  <c r="V537" i="1"/>
  <c r="V328" i="1"/>
  <c r="V331" i="1"/>
  <c r="V336" i="1"/>
  <c r="V335" i="1"/>
  <c r="F468" i="63"/>
  <c r="T404" i="63"/>
  <c r="G403" i="63" s="1"/>
  <c r="S404" i="63"/>
  <c r="R404" i="63"/>
  <c r="Q404" i="63"/>
  <c r="E465" i="63"/>
  <c r="T411" i="63"/>
  <c r="G410" i="63" s="1"/>
  <c r="S411" i="63"/>
  <c r="R411" i="63"/>
  <c r="Q411" i="63"/>
  <c r="F409" i="63"/>
  <c r="F413" i="63" s="1"/>
  <c r="F468" i="53"/>
  <c r="F328" i="63"/>
  <c r="F332" i="63" s="1"/>
  <c r="T337" i="63"/>
  <c r="G336" i="63" s="1"/>
  <c r="Q337" i="63"/>
  <c r="S337" i="63"/>
  <c r="R337" i="63"/>
  <c r="E391" i="63"/>
  <c r="Q330" i="63"/>
  <c r="T330" i="63"/>
  <c r="G329" i="63" s="1"/>
  <c r="S330" i="63"/>
  <c r="R330" i="63"/>
  <c r="F335" i="63"/>
  <c r="F339" i="63" s="1"/>
  <c r="R21" i="63"/>
  <c r="S21" i="63"/>
  <c r="Q21" i="63"/>
  <c r="R75" i="63"/>
  <c r="Q75" i="63"/>
  <c r="S75" i="63"/>
  <c r="E314" i="63"/>
  <c r="Q69" i="63"/>
  <c r="S69" i="63"/>
  <c r="R69" i="63"/>
  <c r="G67" i="63" s="1"/>
  <c r="S63" i="63"/>
  <c r="R63" i="63"/>
  <c r="Q63" i="63"/>
  <c r="R33" i="63"/>
  <c r="S33" i="63"/>
  <c r="Q33" i="63"/>
  <c r="R27" i="63"/>
  <c r="Q27" i="63"/>
  <c r="S27" i="63"/>
  <c r="S81" i="63"/>
  <c r="R81" i="63"/>
  <c r="G79" i="63" s="1"/>
  <c r="Q81" i="63"/>
  <c r="J697" i="54"/>
  <c r="J837" i="49"/>
  <c r="J696" i="48"/>
  <c r="J826" i="54"/>
  <c r="J827" i="51"/>
  <c r="J815" i="50"/>
  <c r="J694" i="50"/>
  <c r="J694" i="53"/>
  <c r="J828" i="52"/>
  <c r="J836" i="53"/>
  <c r="J808" i="52"/>
  <c r="J816" i="53"/>
  <c r="F468" i="49"/>
  <c r="F468" i="51"/>
  <c r="J802" i="50"/>
  <c r="F544" i="52"/>
  <c r="O536" i="63"/>
  <c r="C536" i="63"/>
  <c r="B536" i="63"/>
  <c r="R536" i="63"/>
  <c r="G535" i="63" s="1"/>
  <c r="Q536" i="63"/>
  <c r="P536" i="63"/>
  <c r="C494" i="63"/>
  <c r="B494" i="63"/>
  <c r="R494" i="63"/>
  <c r="G493" i="63" s="1"/>
  <c r="Q494" i="63"/>
  <c r="P494" i="63"/>
  <c r="O494" i="63"/>
  <c r="P487" i="63"/>
  <c r="O487" i="63"/>
  <c r="C487" i="63"/>
  <c r="B487" i="63"/>
  <c r="R487" i="63"/>
  <c r="G486" i="63" s="1"/>
  <c r="Q487" i="63"/>
  <c r="F544" i="63"/>
  <c r="R480" i="63"/>
  <c r="G479" i="63" s="1"/>
  <c r="Q480" i="63"/>
  <c r="P480" i="63"/>
  <c r="O480" i="63"/>
  <c r="C480" i="63"/>
  <c r="B480" i="63"/>
  <c r="AB534" i="50"/>
  <c r="J756" i="48"/>
  <c r="J756" i="49"/>
  <c r="J756" i="53"/>
  <c r="I764" i="50"/>
  <c r="G764" i="51"/>
  <c r="J756" i="54"/>
  <c r="J842" i="52"/>
  <c r="J843" i="54"/>
  <c r="J805" i="50"/>
  <c r="J834" i="50"/>
  <c r="J842" i="49"/>
  <c r="J814" i="48"/>
  <c r="J814" i="54"/>
  <c r="J701" i="53"/>
  <c r="J709" i="52"/>
  <c r="J831" i="52"/>
  <c r="J835" i="52"/>
  <c r="J807" i="54"/>
  <c r="J815" i="51"/>
  <c r="J706" i="48"/>
  <c r="J706" i="54"/>
  <c r="J828" i="54"/>
  <c r="J808" i="53"/>
  <c r="J816" i="50"/>
  <c r="J830" i="48"/>
  <c r="J830" i="52"/>
  <c r="J830" i="54"/>
  <c r="J818" i="51"/>
  <c r="J699" i="50"/>
  <c r="J841" i="48"/>
  <c r="J806" i="51"/>
  <c r="J710" i="50"/>
  <c r="J832" i="52"/>
  <c r="J819" i="48"/>
  <c r="J698" i="49"/>
  <c r="J705" i="53"/>
  <c r="J812" i="49"/>
  <c r="J812" i="51"/>
  <c r="J820" i="52"/>
  <c r="J707" i="54"/>
  <c r="J819" i="50"/>
  <c r="H845" i="51"/>
  <c r="J805" i="49"/>
  <c r="J805" i="53"/>
  <c r="J843" i="49"/>
  <c r="J696" i="50"/>
  <c r="J705" i="51"/>
  <c r="J705" i="54"/>
  <c r="J700" i="49"/>
  <c r="J842" i="51"/>
  <c r="J693" i="48"/>
  <c r="J709" i="50"/>
  <c r="J831" i="54"/>
  <c r="J843" i="48"/>
  <c r="J843" i="53"/>
  <c r="J694" i="51"/>
  <c r="J706" i="51"/>
  <c r="J836" i="48"/>
  <c r="J695" i="48"/>
  <c r="J695" i="51"/>
  <c r="J711" i="50"/>
  <c r="J811" i="50"/>
  <c r="J829" i="52"/>
  <c r="J817" i="49"/>
  <c r="J817" i="51"/>
  <c r="J704" i="50"/>
  <c r="J803" i="51"/>
  <c r="AB492" i="53"/>
  <c r="J838" i="49"/>
  <c r="J838" i="50"/>
  <c r="J802" i="49"/>
  <c r="J810" i="52"/>
  <c r="J812" i="48"/>
  <c r="J734" i="55"/>
  <c r="J820" i="54"/>
  <c r="J707" i="53"/>
  <c r="J813" i="53"/>
  <c r="J831" i="51"/>
  <c r="J756" i="51"/>
  <c r="J815" i="54"/>
  <c r="J703" i="54"/>
  <c r="J817" i="53"/>
  <c r="J830" i="53"/>
  <c r="F468" i="48"/>
  <c r="I634" i="54"/>
  <c r="H634" i="54"/>
  <c r="G634" i="54"/>
  <c r="F634" i="54"/>
  <c r="E634" i="54"/>
  <c r="I634" i="53"/>
  <c r="H634" i="53"/>
  <c r="F634" i="53"/>
  <c r="E634" i="53"/>
  <c r="G634" i="53"/>
  <c r="G634" i="52"/>
  <c r="F634" i="52"/>
  <c r="E634" i="52"/>
  <c r="I634" i="52"/>
  <c r="H634" i="52"/>
  <c r="F634" i="51"/>
  <c r="E634" i="51"/>
  <c r="H634" i="51"/>
  <c r="G634" i="51"/>
  <c r="I634" i="50"/>
  <c r="H634" i="50"/>
  <c r="G634" i="50"/>
  <c r="F634" i="50"/>
  <c r="I634" i="51"/>
  <c r="E634" i="50"/>
  <c r="F634" i="49"/>
  <c r="E634" i="49"/>
  <c r="H634" i="48"/>
  <c r="G634" i="48"/>
  <c r="F634" i="48"/>
  <c r="I634" i="49"/>
  <c r="E634" i="48"/>
  <c r="H634" i="49"/>
  <c r="I634" i="48"/>
  <c r="G634" i="49"/>
  <c r="I621" i="54"/>
  <c r="H621" i="54"/>
  <c r="G621" i="54"/>
  <c r="F621" i="54"/>
  <c r="E621" i="54"/>
  <c r="I621" i="53"/>
  <c r="G621" i="53"/>
  <c r="F621" i="53"/>
  <c r="H621" i="53"/>
  <c r="E621" i="53"/>
  <c r="I621" i="52"/>
  <c r="H621" i="52"/>
  <c r="G621" i="52"/>
  <c r="F621" i="52"/>
  <c r="E621" i="52"/>
  <c r="G621" i="51"/>
  <c r="F621" i="51"/>
  <c r="E621" i="51"/>
  <c r="I621" i="51"/>
  <c r="H621" i="51"/>
  <c r="I621" i="50"/>
  <c r="H621" i="50"/>
  <c r="G621" i="50"/>
  <c r="F621" i="50"/>
  <c r="G621" i="49"/>
  <c r="F621" i="49"/>
  <c r="E621" i="49"/>
  <c r="I621" i="48"/>
  <c r="H621" i="48"/>
  <c r="E621" i="50"/>
  <c r="G621" i="48"/>
  <c r="F621" i="48"/>
  <c r="I621" i="49"/>
  <c r="E621" i="48"/>
  <c r="H621" i="49"/>
  <c r="H712" i="48"/>
  <c r="F821" i="52"/>
  <c r="G764" i="53"/>
  <c r="H845" i="53"/>
  <c r="J827" i="54"/>
  <c r="J710" i="53"/>
  <c r="J836" i="50"/>
  <c r="J695" i="49"/>
  <c r="J695" i="52"/>
  <c r="J829" i="53"/>
  <c r="G821" i="52"/>
  <c r="J802" i="53"/>
  <c r="J697" i="53"/>
  <c r="S69" i="54"/>
  <c r="Q69" i="54"/>
  <c r="R69" i="54"/>
  <c r="G67" i="54" s="1"/>
  <c r="S69" i="53"/>
  <c r="R69" i="53"/>
  <c r="Q69" i="53"/>
  <c r="S69" i="52"/>
  <c r="R69" i="52"/>
  <c r="Q69" i="52"/>
  <c r="S69" i="51"/>
  <c r="R69" i="51"/>
  <c r="G67" i="51" s="1"/>
  <c r="Q69" i="51"/>
  <c r="S69" i="50"/>
  <c r="R69" i="50"/>
  <c r="Q69" i="50"/>
  <c r="S69" i="49"/>
  <c r="R69" i="49"/>
  <c r="Q69" i="49"/>
  <c r="S69" i="48"/>
  <c r="R69" i="48"/>
  <c r="Q69" i="48"/>
  <c r="O536" i="54"/>
  <c r="C536" i="54"/>
  <c r="B536" i="54"/>
  <c r="Q536" i="54"/>
  <c r="R536" i="54"/>
  <c r="G535" i="54" s="1"/>
  <c r="P536" i="54"/>
  <c r="G534" i="54" s="1"/>
  <c r="P536" i="53"/>
  <c r="O536" i="53"/>
  <c r="B536" i="53"/>
  <c r="R536" i="53"/>
  <c r="G535" i="53" s="1"/>
  <c r="Q536" i="53"/>
  <c r="C536" i="53"/>
  <c r="C536" i="52"/>
  <c r="B536" i="52"/>
  <c r="R536" i="52"/>
  <c r="G535" i="52" s="1"/>
  <c r="Q536" i="52"/>
  <c r="P536" i="52"/>
  <c r="O536" i="51"/>
  <c r="O536" i="52"/>
  <c r="C536" i="51"/>
  <c r="B536" i="51"/>
  <c r="B536" i="50"/>
  <c r="R536" i="50"/>
  <c r="G535" i="50" s="1"/>
  <c r="Q536" i="50"/>
  <c r="Q536" i="51"/>
  <c r="O536" i="50"/>
  <c r="P536" i="51"/>
  <c r="G534" i="51" s="1"/>
  <c r="C536" i="50"/>
  <c r="P536" i="50"/>
  <c r="R536" i="51"/>
  <c r="G535" i="51" s="1"/>
  <c r="R536" i="49"/>
  <c r="G535" i="49" s="1"/>
  <c r="Q536" i="49"/>
  <c r="P536" i="49"/>
  <c r="O536" i="49"/>
  <c r="C536" i="49"/>
  <c r="B536" i="48"/>
  <c r="R536" i="48"/>
  <c r="G535" i="48" s="1"/>
  <c r="Q536" i="48"/>
  <c r="O536" i="48"/>
  <c r="B536" i="49"/>
  <c r="C536" i="48"/>
  <c r="P536" i="48"/>
  <c r="G534" i="48" s="1"/>
  <c r="S75" i="54"/>
  <c r="R75" i="54"/>
  <c r="Q75" i="54"/>
  <c r="S75" i="53"/>
  <c r="Q75" i="53"/>
  <c r="R75" i="53"/>
  <c r="R75" i="52"/>
  <c r="Q75" i="52"/>
  <c r="S75" i="52"/>
  <c r="R75" i="51"/>
  <c r="Q75" i="51"/>
  <c r="S75" i="51"/>
  <c r="R75" i="50"/>
  <c r="S75" i="50"/>
  <c r="Q75" i="49"/>
  <c r="Q75" i="50"/>
  <c r="S75" i="49"/>
  <c r="R75" i="49"/>
  <c r="Q75" i="48"/>
  <c r="S75" i="48"/>
  <c r="R75" i="48"/>
  <c r="G73" i="48" s="1"/>
  <c r="H585" i="54"/>
  <c r="G585" i="54"/>
  <c r="F585" i="54"/>
  <c r="E585" i="54"/>
  <c r="B580" i="54"/>
  <c r="I585" i="54"/>
  <c r="I585" i="53"/>
  <c r="H585" i="53"/>
  <c r="F585" i="53"/>
  <c r="E585" i="53"/>
  <c r="B580" i="53"/>
  <c r="G585" i="53"/>
  <c r="G585" i="52"/>
  <c r="F585" i="52"/>
  <c r="E585" i="52"/>
  <c r="B580" i="52"/>
  <c r="F585" i="51"/>
  <c r="E585" i="51"/>
  <c r="B580" i="51"/>
  <c r="I585" i="52"/>
  <c r="H585" i="52"/>
  <c r="H585" i="51"/>
  <c r="G585" i="51"/>
  <c r="I585" i="50"/>
  <c r="H585" i="50"/>
  <c r="G585" i="50"/>
  <c r="I585" i="51"/>
  <c r="F585" i="50"/>
  <c r="E585" i="50"/>
  <c r="B580" i="50"/>
  <c r="F585" i="49"/>
  <c r="I585" i="48"/>
  <c r="E585" i="49"/>
  <c r="B580" i="49"/>
  <c r="G585" i="48"/>
  <c r="F585" i="48"/>
  <c r="E585" i="48"/>
  <c r="B580" i="48"/>
  <c r="I585" i="49"/>
  <c r="H585" i="49"/>
  <c r="G585" i="49"/>
  <c r="H585" i="48"/>
  <c r="G754" i="1"/>
  <c r="G754" i="63" s="1"/>
  <c r="J832" i="54"/>
  <c r="J840" i="51"/>
  <c r="J840" i="52"/>
  <c r="J804" i="52"/>
  <c r="J699" i="49"/>
  <c r="J707" i="50"/>
  <c r="J819" i="52"/>
  <c r="F845" i="49"/>
  <c r="F845" i="50"/>
  <c r="I845" i="52"/>
  <c r="I845" i="53"/>
  <c r="J841" i="54"/>
  <c r="J813" i="51"/>
  <c r="I712" i="48"/>
  <c r="G712" i="50"/>
  <c r="F712" i="52"/>
  <c r="E712" i="54"/>
  <c r="J692" i="54"/>
  <c r="J708" i="49"/>
  <c r="J839" i="49"/>
  <c r="J839" i="51"/>
  <c r="J757" i="51"/>
  <c r="J757" i="52"/>
  <c r="J826" i="49"/>
  <c r="J826" i="51"/>
  <c r="J834" i="52"/>
  <c r="J834" i="53"/>
  <c r="J842" i="48"/>
  <c r="J842" i="50"/>
  <c r="J806" i="50"/>
  <c r="J814" i="52"/>
  <c r="J814" i="53"/>
  <c r="J693" i="53"/>
  <c r="J701" i="48"/>
  <c r="J701" i="52"/>
  <c r="J701" i="54"/>
  <c r="J831" i="53"/>
  <c r="J827" i="48"/>
  <c r="J807" i="48"/>
  <c r="J807" i="52"/>
  <c r="J815" i="49"/>
  <c r="J694" i="49"/>
  <c r="J702" i="49"/>
  <c r="J710" i="51"/>
  <c r="J836" i="52"/>
  <c r="J808" i="49"/>
  <c r="J808" i="51"/>
  <c r="J816" i="48"/>
  <c r="J711" i="53"/>
  <c r="H764" i="52"/>
  <c r="J837" i="48"/>
  <c r="I821" i="48"/>
  <c r="F821" i="51"/>
  <c r="H821" i="52"/>
  <c r="E821" i="54"/>
  <c r="J801" i="54"/>
  <c r="J809" i="52"/>
  <c r="J817" i="48"/>
  <c r="J817" i="54"/>
  <c r="I712" i="52"/>
  <c r="J803" i="49"/>
  <c r="J838" i="52"/>
  <c r="J818" i="48"/>
  <c r="J818" i="54"/>
  <c r="J697" i="48"/>
  <c r="J697" i="51"/>
  <c r="J705" i="48"/>
  <c r="J698" i="52"/>
  <c r="H821" i="53"/>
  <c r="J804" i="51"/>
  <c r="J812" i="54"/>
  <c r="J692" i="49"/>
  <c r="E712" i="49"/>
  <c r="F712" i="50"/>
  <c r="I712" i="53"/>
  <c r="J756" i="50"/>
  <c r="H821" i="48"/>
  <c r="J698" i="53"/>
  <c r="R487" i="54"/>
  <c r="G486" i="54" s="1"/>
  <c r="Q487" i="54"/>
  <c r="P487" i="54"/>
  <c r="G485" i="54" s="1"/>
  <c r="O487" i="54"/>
  <c r="C487" i="54"/>
  <c r="B487" i="54"/>
  <c r="O487" i="53"/>
  <c r="C487" i="53"/>
  <c r="R487" i="53"/>
  <c r="G486" i="53" s="1"/>
  <c r="P487" i="53"/>
  <c r="G485" i="53" s="1"/>
  <c r="B487" i="53"/>
  <c r="Q487" i="53"/>
  <c r="R487" i="52"/>
  <c r="G486" i="52" s="1"/>
  <c r="Q487" i="52"/>
  <c r="P487" i="52"/>
  <c r="G485" i="52" s="1"/>
  <c r="O487" i="52"/>
  <c r="C487" i="52"/>
  <c r="B487" i="52"/>
  <c r="R487" i="51"/>
  <c r="G486" i="51" s="1"/>
  <c r="Q487" i="51"/>
  <c r="P487" i="51"/>
  <c r="O487" i="51"/>
  <c r="B487" i="50"/>
  <c r="C487" i="51"/>
  <c r="B487" i="51"/>
  <c r="R487" i="50"/>
  <c r="G486" i="50" s="1"/>
  <c r="Q487" i="50"/>
  <c r="C487" i="50"/>
  <c r="P487" i="50"/>
  <c r="O487" i="50"/>
  <c r="O487" i="49"/>
  <c r="C487" i="49"/>
  <c r="B487" i="49"/>
  <c r="R487" i="49"/>
  <c r="G486" i="49" s="1"/>
  <c r="Q487" i="49"/>
  <c r="R487" i="48"/>
  <c r="G486" i="48" s="1"/>
  <c r="Q487" i="48"/>
  <c r="P487" i="49"/>
  <c r="P487" i="48"/>
  <c r="G485" i="48" s="1"/>
  <c r="O487" i="48"/>
  <c r="B487" i="48"/>
  <c r="C487" i="48"/>
  <c r="J832" i="53"/>
  <c r="J804" i="50"/>
  <c r="J812" i="53"/>
  <c r="J820" i="51"/>
  <c r="J699" i="52"/>
  <c r="J707" i="49"/>
  <c r="J819" i="53"/>
  <c r="J825" i="48"/>
  <c r="E845" i="48"/>
  <c r="G845" i="50"/>
  <c r="E845" i="52"/>
  <c r="J825" i="52"/>
  <c r="E845" i="54"/>
  <c r="J825" i="54"/>
  <c r="J833" i="50"/>
  <c r="J833" i="51"/>
  <c r="J805" i="48"/>
  <c r="J813" i="49"/>
  <c r="J813" i="50"/>
  <c r="F712" i="49"/>
  <c r="H712" i="50"/>
  <c r="G712" i="52"/>
  <c r="F712" i="54"/>
  <c r="J700" i="52"/>
  <c r="J708" i="48"/>
  <c r="J708" i="51"/>
  <c r="J708" i="54"/>
  <c r="F468" i="50"/>
  <c r="J839" i="50"/>
  <c r="J839" i="53"/>
  <c r="J834" i="54"/>
  <c r="J806" i="54"/>
  <c r="J814" i="51"/>
  <c r="J693" i="50"/>
  <c r="J693" i="51"/>
  <c r="J701" i="50"/>
  <c r="J756" i="52"/>
  <c r="J827" i="50"/>
  <c r="J827" i="53"/>
  <c r="J835" i="51"/>
  <c r="J843" i="52"/>
  <c r="J807" i="53"/>
  <c r="J702" i="52"/>
  <c r="J710" i="49"/>
  <c r="J836" i="54"/>
  <c r="J844" i="49"/>
  <c r="J844" i="50"/>
  <c r="J844" i="51"/>
  <c r="J844" i="53"/>
  <c r="J816" i="52"/>
  <c r="J703" i="49"/>
  <c r="J703" i="52"/>
  <c r="J711" i="49"/>
  <c r="J811" i="52"/>
  <c r="H764" i="49"/>
  <c r="I764" i="48"/>
  <c r="I764" i="51"/>
  <c r="I764" i="52"/>
  <c r="J837" i="50"/>
  <c r="G821" i="49"/>
  <c r="J801" i="49"/>
  <c r="E821" i="49"/>
  <c r="F821" i="50"/>
  <c r="I821" i="52"/>
  <c r="F821" i="54"/>
  <c r="J809" i="53"/>
  <c r="J696" i="51"/>
  <c r="J696" i="52"/>
  <c r="J803" i="53"/>
  <c r="J803" i="54"/>
  <c r="J838" i="48"/>
  <c r="J838" i="54"/>
  <c r="J810" i="50"/>
  <c r="J810" i="51"/>
  <c r="J818" i="52"/>
  <c r="H712" i="51"/>
  <c r="G712" i="53"/>
  <c r="J801" i="48"/>
  <c r="G821" i="48"/>
  <c r="J697" i="49"/>
  <c r="T397" i="54"/>
  <c r="G396" i="54" s="1"/>
  <c r="S397" i="54"/>
  <c r="R397" i="54"/>
  <c r="Q397" i="54"/>
  <c r="S397" i="53"/>
  <c r="R397" i="53"/>
  <c r="T397" i="53"/>
  <c r="G396" i="53" s="1"/>
  <c r="Q397" i="53"/>
  <c r="T397" i="52"/>
  <c r="G396" i="52" s="1"/>
  <c r="S397" i="52"/>
  <c r="R397" i="52"/>
  <c r="Q397" i="52"/>
  <c r="S397" i="51"/>
  <c r="R397" i="51"/>
  <c r="Q397" i="51"/>
  <c r="T397" i="51"/>
  <c r="G396" i="51" s="1"/>
  <c r="T397" i="50"/>
  <c r="G396" i="50" s="1"/>
  <c r="S397" i="50"/>
  <c r="R397" i="50"/>
  <c r="Q397" i="50"/>
  <c r="T397" i="49"/>
  <c r="G396" i="49" s="1"/>
  <c r="S397" i="49"/>
  <c r="R397" i="49"/>
  <c r="Q397" i="49"/>
  <c r="S397" i="48"/>
  <c r="R397" i="48"/>
  <c r="Q397" i="48"/>
  <c r="T397" i="48"/>
  <c r="G396" i="48" s="1"/>
  <c r="R480" i="54"/>
  <c r="G479" i="54" s="1"/>
  <c r="Q480" i="54"/>
  <c r="P480" i="54"/>
  <c r="O480" i="54"/>
  <c r="C480" i="54"/>
  <c r="B480" i="54"/>
  <c r="Q480" i="53"/>
  <c r="P480" i="53"/>
  <c r="R480" i="53"/>
  <c r="G479" i="53" s="1"/>
  <c r="O480" i="53"/>
  <c r="B480" i="53"/>
  <c r="C480" i="53"/>
  <c r="O480" i="52"/>
  <c r="C480" i="52"/>
  <c r="B480" i="52"/>
  <c r="R480" i="52"/>
  <c r="G479" i="52" s="1"/>
  <c r="Q480" i="52"/>
  <c r="P480" i="52"/>
  <c r="Q480" i="51"/>
  <c r="P480" i="51"/>
  <c r="G478" i="51" s="1"/>
  <c r="O480" i="51"/>
  <c r="C480" i="51"/>
  <c r="B480" i="51"/>
  <c r="C480" i="50"/>
  <c r="B480" i="50"/>
  <c r="R480" i="51"/>
  <c r="G479" i="51" s="1"/>
  <c r="R480" i="50"/>
  <c r="G479" i="50" s="1"/>
  <c r="P480" i="50"/>
  <c r="G478" i="50" s="1"/>
  <c r="O480" i="50"/>
  <c r="Q480" i="50"/>
  <c r="P480" i="49"/>
  <c r="O480" i="49"/>
  <c r="C480" i="49"/>
  <c r="B480" i="49"/>
  <c r="R480" i="49"/>
  <c r="G479" i="49" s="1"/>
  <c r="O480" i="48"/>
  <c r="C480" i="48"/>
  <c r="B480" i="48"/>
  <c r="Q480" i="48"/>
  <c r="P480" i="48"/>
  <c r="Q480" i="49"/>
  <c r="R480" i="48"/>
  <c r="G479" i="48" s="1"/>
  <c r="J832" i="48"/>
  <c r="J840" i="50"/>
  <c r="J825" i="50"/>
  <c r="E845" i="50"/>
  <c r="G764" i="49"/>
  <c r="G764" i="52"/>
  <c r="I821" i="54"/>
  <c r="S33" i="54"/>
  <c r="R33" i="54"/>
  <c r="Q33" i="54"/>
  <c r="Q33" i="53"/>
  <c r="S33" i="53"/>
  <c r="R33" i="53"/>
  <c r="S33" i="52"/>
  <c r="R33" i="52"/>
  <c r="Q33" i="52"/>
  <c r="S33" i="51"/>
  <c r="R33" i="51"/>
  <c r="G31" i="51" s="1"/>
  <c r="Q33" i="51"/>
  <c r="R33" i="50"/>
  <c r="Q33" i="50"/>
  <c r="S33" i="50"/>
  <c r="S33" i="49"/>
  <c r="R33" i="49"/>
  <c r="Q33" i="49"/>
  <c r="Q33" i="48"/>
  <c r="R33" i="48"/>
  <c r="S33" i="48"/>
  <c r="T330" i="54"/>
  <c r="G329" i="54" s="1"/>
  <c r="S330" i="54"/>
  <c r="R330" i="54"/>
  <c r="T330" i="53"/>
  <c r="G329" i="53" s="1"/>
  <c r="S330" i="53"/>
  <c r="Q330" i="53"/>
  <c r="Q330" i="54"/>
  <c r="R330" i="53"/>
  <c r="G328" i="53" s="1"/>
  <c r="T330" i="52"/>
  <c r="G329" i="52" s="1"/>
  <c r="S330" i="52"/>
  <c r="R330" i="52"/>
  <c r="Q330" i="52"/>
  <c r="Q330" i="50"/>
  <c r="T330" i="51"/>
  <c r="G329" i="51" s="1"/>
  <c r="S330" i="51"/>
  <c r="S330" i="50"/>
  <c r="T330" i="50"/>
  <c r="G329" i="50" s="1"/>
  <c r="R330" i="51"/>
  <c r="Q330" i="51"/>
  <c r="R330" i="49"/>
  <c r="Q330" i="49"/>
  <c r="R330" i="50"/>
  <c r="G328" i="50" s="1"/>
  <c r="T330" i="49"/>
  <c r="G329" i="49" s="1"/>
  <c r="T330" i="48"/>
  <c r="G329" i="48" s="1"/>
  <c r="S330" i="48"/>
  <c r="R330" i="48"/>
  <c r="Q330" i="48"/>
  <c r="S330" i="49"/>
  <c r="J840" i="48"/>
  <c r="J840" i="49"/>
  <c r="J804" i="54"/>
  <c r="J820" i="48"/>
  <c r="J820" i="49"/>
  <c r="J707" i="51"/>
  <c r="G845" i="49"/>
  <c r="F845" i="51"/>
  <c r="F845" i="52"/>
  <c r="F845" i="54"/>
  <c r="J833" i="49"/>
  <c r="J805" i="52"/>
  <c r="J805" i="54"/>
  <c r="I712" i="49"/>
  <c r="G712" i="49"/>
  <c r="I712" i="50"/>
  <c r="H712" i="52"/>
  <c r="G712" i="54"/>
  <c r="J700" i="53"/>
  <c r="F468" i="52"/>
  <c r="J839" i="48"/>
  <c r="J826" i="48"/>
  <c r="J826" i="50"/>
  <c r="J831" i="49"/>
  <c r="J835" i="48"/>
  <c r="J835" i="49"/>
  <c r="J843" i="51"/>
  <c r="J807" i="51"/>
  <c r="J694" i="52"/>
  <c r="J702" i="51"/>
  <c r="J710" i="54"/>
  <c r="J706" i="50"/>
  <c r="J755" i="48"/>
  <c r="J755" i="49"/>
  <c r="J755" i="50"/>
  <c r="J755" i="53"/>
  <c r="J755" i="54"/>
  <c r="J828" i="49"/>
  <c r="J816" i="54"/>
  <c r="J811" i="53"/>
  <c r="J754" i="48"/>
  <c r="E764" i="48"/>
  <c r="E764" i="49"/>
  <c r="J754" i="49"/>
  <c r="E764" i="50"/>
  <c r="J754" i="50"/>
  <c r="E764" i="53"/>
  <c r="J754" i="53"/>
  <c r="E764" i="54"/>
  <c r="J754" i="54"/>
  <c r="J829" i="51"/>
  <c r="J837" i="52"/>
  <c r="J837" i="53"/>
  <c r="E821" i="48"/>
  <c r="F821" i="49"/>
  <c r="G821" i="51"/>
  <c r="I821" i="53"/>
  <c r="G821" i="54"/>
  <c r="J803" i="50"/>
  <c r="J830" i="51"/>
  <c r="J838" i="51"/>
  <c r="J838" i="53"/>
  <c r="J802" i="48"/>
  <c r="J802" i="54"/>
  <c r="J810" i="49"/>
  <c r="J810" i="53"/>
  <c r="J705" i="50"/>
  <c r="R27" i="54"/>
  <c r="Q27" i="54"/>
  <c r="S27" i="54"/>
  <c r="S27" i="53"/>
  <c r="R27" i="53"/>
  <c r="Q27" i="53"/>
  <c r="R27" i="52"/>
  <c r="Q27" i="52"/>
  <c r="S27" i="52"/>
  <c r="Q27" i="51"/>
  <c r="R27" i="51"/>
  <c r="Q27" i="50"/>
  <c r="S27" i="51"/>
  <c r="S27" i="50"/>
  <c r="R27" i="50"/>
  <c r="G25" i="50" s="1"/>
  <c r="S27" i="49"/>
  <c r="R27" i="49"/>
  <c r="Q27" i="49"/>
  <c r="S27" i="48"/>
  <c r="R27" i="48"/>
  <c r="G25" i="48" s="1"/>
  <c r="Q27" i="48"/>
  <c r="R81" i="54"/>
  <c r="S81" i="54"/>
  <c r="S81" i="53"/>
  <c r="R81" i="53"/>
  <c r="G79" i="53" s="1"/>
  <c r="Q81" i="53"/>
  <c r="Q81" i="54"/>
  <c r="S81" i="52"/>
  <c r="R81" i="52"/>
  <c r="Q81" i="52"/>
  <c r="S81" i="51"/>
  <c r="R81" i="51"/>
  <c r="G79" i="51" s="1"/>
  <c r="Q81" i="51"/>
  <c r="R81" i="50"/>
  <c r="S81" i="50"/>
  <c r="R81" i="49"/>
  <c r="Q81" i="49"/>
  <c r="Q81" i="50"/>
  <c r="S81" i="49"/>
  <c r="S81" i="48"/>
  <c r="R81" i="48"/>
  <c r="Q81" i="48"/>
  <c r="H754" i="1"/>
  <c r="I845" i="48"/>
  <c r="J825" i="51"/>
  <c r="E845" i="51"/>
  <c r="G764" i="48"/>
  <c r="F764" i="52"/>
  <c r="G845" i="52"/>
  <c r="J841" i="52"/>
  <c r="R404" i="54"/>
  <c r="G402" i="54" s="1"/>
  <c r="Q404" i="54"/>
  <c r="T404" i="54"/>
  <c r="G403" i="54" s="1"/>
  <c r="S404" i="54"/>
  <c r="S404" i="53"/>
  <c r="R404" i="53"/>
  <c r="T404" i="53"/>
  <c r="G403" i="53" s="1"/>
  <c r="Q404" i="53"/>
  <c r="T404" i="52"/>
  <c r="G403" i="52" s="1"/>
  <c r="S404" i="52"/>
  <c r="R404" i="52"/>
  <c r="G402" i="52" s="1"/>
  <c r="Q404" i="52"/>
  <c r="R404" i="51"/>
  <c r="G402" i="51" s="1"/>
  <c r="Q404" i="51"/>
  <c r="T404" i="50"/>
  <c r="G403" i="50" s="1"/>
  <c r="T404" i="51"/>
  <c r="G403" i="51" s="1"/>
  <c r="S404" i="50"/>
  <c r="S404" i="51"/>
  <c r="R404" i="50"/>
  <c r="Q404" i="50"/>
  <c r="Q404" i="49"/>
  <c r="T404" i="49"/>
  <c r="G403" i="49" s="1"/>
  <c r="S404" i="49"/>
  <c r="Q404" i="48"/>
  <c r="R404" i="49"/>
  <c r="S404" i="48"/>
  <c r="R404" i="48"/>
  <c r="T404" i="48"/>
  <c r="G403" i="48" s="1"/>
  <c r="Q494" i="54"/>
  <c r="P494" i="54"/>
  <c r="O494" i="54"/>
  <c r="C494" i="54"/>
  <c r="B494" i="54"/>
  <c r="R494" i="54"/>
  <c r="G493" i="54" s="1"/>
  <c r="O494" i="53"/>
  <c r="C494" i="53"/>
  <c r="R494" i="53"/>
  <c r="G493" i="53" s="1"/>
  <c r="Q494" i="53"/>
  <c r="B494" i="53"/>
  <c r="P494" i="53"/>
  <c r="B494" i="52"/>
  <c r="R494" i="52"/>
  <c r="G493" i="52" s="1"/>
  <c r="Q494" i="52"/>
  <c r="P494" i="52"/>
  <c r="O494" i="52"/>
  <c r="C494" i="52"/>
  <c r="O494" i="51"/>
  <c r="C494" i="51"/>
  <c r="B494" i="51"/>
  <c r="R494" i="50"/>
  <c r="G493" i="50" s="1"/>
  <c r="Q494" i="50"/>
  <c r="P494" i="50"/>
  <c r="R494" i="51"/>
  <c r="G493" i="51" s="1"/>
  <c r="O494" i="50"/>
  <c r="Q494" i="51"/>
  <c r="C494" i="50"/>
  <c r="B494" i="50"/>
  <c r="P494" i="51"/>
  <c r="G492" i="51" s="1"/>
  <c r="C494" i="49"/>
  <c r="B494" i="49"/>
  <c r="R494" i="49"/>
  <c r="G493" i="49" s="1"/>
  <c r="Q494" i="49"/>
  <c r="P494" i="49"/>
  <c r="O494" i="49"/>
  <c r="R494" i="48"/>
  <c r="G493" i="48" s="1"/>
  <c r="Q494" i="48"/>
  <c r="P494" i="48"/>
  <c r="C494" i="48"/>
  <c r="B494" i="48"/>
  <c r="O494" i="48"/>
  <c r="S337" i="54"/>
  <c r="R337" i="54"/>
  <c r="Q337" i="54"/>
  <c r="T337" i="54"/>
  <c r="G336" i="54" s="1"/>
  <c r="R337" i="53"/>
  <c r="Q337" i="53"/>
  <c r="S337" i="53"/>
  <c r="T337" i="53"/>
  <c r="G336" i="53" s="1"/>
  <c r="T337" i="52"/>
  <c r="G336" i="52" s="1"/>
  <c r="S337" i="52"/>
  <c r="R337" i="52"/>
  <c r="Q337" i="52"/>
  <c r="S337" i="51"/>
  <c r="R337" i="51"/>
  <c r="Q337" i="51"/>
  <c r="T337" i="50"/>
  <c r="G336" i="50" s="1"/>
  <c r="S337" i="50"/>
  <c r="R337" i="50"/>
  <c r="T337" i="51"/>
  <c r="G336" i="51" s="1"/>
  <c r="Q337" i="50"/>
  <c r="T337" i="49"/>
  <c r="G336" i="49" s="1"/>
  <c r="S337" i="49"/>
  <c r="R337" i="49"/>
  <c r="Q337" i="49"/>
  <c r="Q337" i="48"/>
  <c r="S337" i="48"/>
  <c r="R337" i="48"/>
  <c r="T337" i="48"/>
  <c r="G336" i="48" s="1"/>
  <c r="S21" i="54"/>
  <c r="Q21" i="54"/>
  <c r="R21" i="54"/>
  <c r="S21" i="53"/>
  <c r="R21" i="53"/>
  <c r="Q21" i="53"/>
  <c r="S21" i="51"/>
  <c r="S21" i="52"/>
  <c r="R21" i="51"/>
  <c r="G19" i="51" s="1"/>
  <c r="R21" i="52"/>
  <c r="Q21" i="51"/>
  <c r="Q21" i="52"/>
  <c r="S21" i="50"/>
  <c r="R21" i="50"/>
  <c r="Q21" i="50"/>
  <c r="S21" i="49"/>
  <c r="R21" i="49"/>
  <c r="Q21" i="49"/>
  <c r="R21" i="48"/>
  <c r="Q21" i="48"/>
  <c r="S21" i="48"/>
  <c r="F94" i="21"/>
  <c r="F544" i="50"/>
  <c r="F544" i="51"/>
  <c r="F544" i="53"/>
  <c r="J840" i="54"/>
  <c r="J804" i="49"/>
  <c r="J812" i="50"/>
  <c r="J812" i="52"/>
  <c r="J699" i="54"/>
  <c r="J819" i="54"/>
  <c r="I845" i="49"/>
  <c r="F845" i="48"/>
  <c r="H845" i="50"/>
  <c r="H845" i="52"/>
  <c r="G845" i="54"/>
  <c r="J841" i="53"/>
  <c r="E712" i="48"/>
  <c r="J692" i="48"/>
  <c r="H712" i="49"/>
  <c r="H712" i="53"/>
  <c r="H712" i="54"/>
  <c r="J700" i="54"/>
  <c r="J708" i="50"/>
  <c r="F468" i="54"/>
  <c r="F544" i="48"/>
  <c r="J839" i="52"/>
  <c r="J834" i="49"/>
  <c r="J834" i="51"/>
  <c r="J842" i="53"/>
  <c r="J806" i="48"/>
  <c r="J806" i="49"/>
  <c r="J814" i="50"/>
  <c r="J693" i="49"/>
  <c r="J693" i="52"/>
  <c r="J701" i="49"/>
  <c r="J701" i="51"/>
  <c r="J831" i="50"/>
  <c r="J827" i="52"/>
  <c r="J835" i="54"/>
  <c r="J843" i="50"/>
  <c r="J815" i="48"/>
  <c r="J815" i="52"/>
  <c r="J702" i="53"/>
  <c r="J702" i="54"/>
  <c r="J710" i="52"/>
  <c r="J706" i="49"/>
  <c r="J706" i="53"/>
  <c r="J828" i="50"/>
  <c r="J828" i="51"/>
  <c r="J828" i="53"/>
  <c r="J844" i="52"/>
  <c r="J808" i="54"/>
  <c r="J695" i="53"/>
  <c r="J703" i="48"/>
  <c r="J703" i="51"/>
  <c r="J703" i="53"/>
  <c r="J711" i="52"/>
  <c r="J711" i="54"/>
  <c r="F764" i="49"/>
  <c r="I764" i="49"/>
  <c r="F764" i="50"/>
  <c r="I764" i="53"/>
  <c r="F764" i="54"/>
  <c r="J829" i="49"/>
  <c r="H821" i="49"/>
  <c r="H821" i="50"/>
  <c r="I821" i="51"/>
  <c r="J801" i="53"/>
  <c r="E821" i="53"/>
  <c r="H821" i="54"/>
  <c r="J809" i="50"/>
  <c r="J809" i="54"/>
  <c r="J817" i="52"/>
  <c r="J696" i="49"/>
  <c r="I712" i="54"/>
  <c r="J704" i="49"/>
  <c r="J704" i="52"/>
  <c r="J704" i="54"/>
  <c r="J803" i="48"/>
  <c r="J802" i="52"/>
  <c r="J697" i="50"/>
  <c r="J697" i="52"/>
  <c r="J698" i="54"/>
  <c r="J844" i="48"/>
  <c r="I764" i="54"/>
  <c r="J832" i="49"/>
  <c r="J825" i="49"/>
  <c r="E845" i="49"/>
  <c r="E712" i="52"/>
  <c r="J692" i="52"/>
  <c r="J827" i="49"/>
  <c r="J835" i="50"/>
  <c r="J801" i="50"/>
  <c r="E821" i="50"/>
  <c r="S15" i="54"/>
  <c r="R15" i="54"/>
  <c r="G13" i="54" s="1"/>
  <c r="Q15" i="54"/>
  <c r="S15" i="53"/>
  <c r="Q15" i="53"/>
  <c r="R15" i="53"/>
  <c r="S15" i="52"/>
  <c r="R15" i="52"/>
  <c r="Q15" i="52"/>
  <c r="Q15" i="51"/>
  <c r="S15" i="51"/>
  <c r="S15" i="50"/>
  <c r="R15" i="50"/>
  <c r="R15" i="51"/>
  <c r="G13" i="51" s="1"/>
  <c r="R15" i="49"/>
  <c r="G13" i="49" s="1"/>
  <c r="Q15" i="50"/>
  <c r="Q15" i="49"/>
  <c r="S15" i="49"/>
  <c r="S15" i="48"/>
  <c r="R15" i="48"/>
  <c r="Q15" i="48"/>
  <c r="J741" i="55"/>
  <c r="J735" i="55"/>
  <c r="F598" i="54"/>
  <c r="E598" i="54"/>
  <c r="H598" i="54"/>
  <c r="I598" i="54"/>
  <c r="G598" i="54"/>
  <c r="H598" i="53"/>
  <c r="G598" i="53"/>
  <c r="E598" i="53"/>
  <c r="F598" i="53"/>
  <c r="I598" i="53"/>
  <c r="F598" i="52"/>
  <c r="E598" i="52"/>
  <c r="I598" i="52"/>
  <c r="H598" i="52"/>
  <c r="G598" i="52"/>
  <c r="E598" i="51"/>
  <c r="I598" i="51"/>
  <c r="G598" i="51"/>
  <c r="I598" i="50"/>
  <c r="F598" i="51"/>
  <c r="H598" i="50"/>
  <c r="G598" i="50"/>
  <c r="F598" i="50"/>
  <c r="E598" i="50"/>
  <c r="H598" i="48"/>
  <c r="F598" i="48"/>
  <c r="H598" i="51"/>
  <c r="I598" i="49"/>
  <c r="E598" i="48"/>
  <c r="H598" i="49"/>
  <c r="G598" i="49"/>
  <c r="F598" i="49"/>
  <c r="E598" i="49"/>
  <c r="G598" i="48"/>
  <c r="I598" i="48"/>
  <c r="J733" i="55"/>
  <c r="S63" i="54"/>
  <c r="R63" i="54"/>
  <c r="S63" i="53"/>
  <c r="Q63" i="53"/>
  <c r="R63" i="53"/>
  <c r="G61" i="53" s="1"/>
  <c r="Q63" i="54"/>
  <c r="Q63" i="52"/>
  <c r="S63" i="51"/>
  <c r="S63" i="52"/>
  <c r="R63" i="51"/>
  <c r="R63" i="52"/>
  <c r="Q63" i="51"/>
  <c r="S63" i="50"/>
  <c r="R63" i="50"/>
  <c r="Q63" i="50"/>
  <c r="S63" i="49"/>
  <c r="R63" i="49"/>
  <c r="G61" i="49" s="1"/>
  <c r="Q63" i="49"/>
  <c r="Q63" i="48"/>
  <c r="R63" i="48"/>
  <c r="S63" i="48"/>
  <c r="S323" i="54"/>
  <c r="R323" i="54"/>
  <c r="Q323" i="54"/>
  <c r="T323" i="54"/>
  <c r="G322" i="54" s="1"/>
  <c r="S323" i="53"/>
  <c r="R323" i="53"/>
  <c r="T323" i="53"/>
  <c r="G322" i="53" s="1"/>
  <c r="Q323" i="53"/>
  <c r="R323" i="52"/>
  <c r="G321" i="52" s="1"/>
  <c r="Q323" i="52"/>
  <c r="S323" i="52"/>
  <c r="Q323" i="51"/>
  <c r="T323" i="52"/>
  <c r="G322" i="52" s="1"/>
  <c r="T323" i="50"/>
  <c r="G322" i="50" s="1"/>
  <c r="S323" i="50"/>
  <c r="R323" i="50"/>
  <c r="Q323" i="50"/>
  <c r="T323" i="51"/>
  <c r="G322" i="51" s="1"/>
  <c r="S323" i="51"/>
  <c r="R323" i="51"/>
  <c r="G321" i="51" s="1"/>
  <c r="T323" i="49"/>
  <c r="G322" i="49" s="1"/>
  <c r="S323" i="49"/>
  <c r="R323" i="49"/>
  <c r="Q323" i="49"/>
  <c r="T323" i="48"/>
  <c r="G322" i="48" s="1"/>
  <c r="S323" i="48"/>
  <c r="Q323" i="48"/>
  <c r="R323" i="48"/>
  <c r="I754" i="1"/>
  <c r="I754" i="63" s="1"/>
  <c r="F544" i="49"/>
  <c r="J832" i="50"/>
  <c r="J840" i="53"/>
  <c r="J804" i="48"/>
  <c r="J820" i="53"/>
  <c r="J699" i="51"/>
  <c r="J707" i="48"/>
  <c r="J707" i="52"/>
  <c r="J819" i="49"/>
  <c r="J819" i="51"/>
  <c r="G845" i="48"/>
  <c r="H845" i="49"/>
  <c r="G845" i="51"/>
  <c r="J825" i="53"/>
  <c r="E845" i="53"/>
  <c r="H845" i="54"/>
  <c r="J833" i="48"/>
  <c r="J833" i="52"/>
  <c r="J841" i="51"/>
  <c r="J805" i="51"/>
  <c r="J813" i="48"/>
  <c r="F712" i="48"/>
  <c r="G712" i="51"/>
  <c r="F712" i="51"/>
  <c r="J692" i="53"/>
  <c r="E712" i="53"/>
  <c r="J700" i="50"/>
  <c r="J708" i="53"/>
  <c r="J826" i="52"/>
  <c r="J842" i="54"/>
  <c r="J806" i="53"/>
  <c r="J709" i="49"/>
  <c r="J709" i="51"/>
  <c r="J709" i="54"/>
  <c r="J831" i="48"/>
  <c r="J835" i="53"/>
  <c r="J807" i="50"/>
  <c r="J815" i="53"/>
  <c r="J694" i="54"/>
  <c r="J702" i="50"/>
  <c r="J710" i="48"/>
  <c r="J706" i="52"/>
  <c r="J755" i="51"/>
  <c r="J828" i="48"/>
  <c r="J844" i="54"/>
  <c r="J816" i="51"/>
  <c r="J711" i="51"/>
  <c r="J811" i="48"/>
  <c r="J811" i="51"/>
  <c r="J811" i="54"/>
  <c r="F764" i="48"/>
  <c r="G764" i="50"/>
  <c r="J754" i="51"/>
  <c r="E764" i="51"/>
  <c r="F764" i="53"/>
  <c r="G764" i="54"/>
  <c r="J837" i="54"/>
  <c r="F821" i="48"/>
  <c r="I821" i="50"/>
  <c r="J801" i="51"/>
  <c r="E821" i="51"/>
  <c r="F821" i="53"/>
  <c r="J696" i="53"/>
  <c r="J696" i="54"/>
  <c r="J704" i="51"/>
  <c r="J803" i="52"/>
  <c r="J830" i="49"/>
  <c r="J830" i="50"/>
  <c r="J802" i="51"/>
  <c r="J818" i="50"/>
  <c r="J818" i="53"/>
  <c r="J705" i="49"/>
  <c r="J698" i="48"/>
  <c r="G845" i="53"/>
  <c r="E712" i="51"/>
  <c r="J692" i="51"/>
  <c r="H821" i="51"/>
  <c r="J820" i="50"/>
  <c r="J699" i="53"/>
  <c r="J694" i="48"/>
  <c r="J808" i="50"/>
  <c r="H764" i="51"/>
  <c r="J829" i="50"/>
  <c r="J704" i="53"/>
  <c r="E732" i="25"/>
  <c r="Q411" i="54"/>
  <c r="S411" i="54"/>
  <c r="R411" i="54"/>
  <c r="T411" i="53"/>
  <c r="G410" i="53" s="1"/>
  <c r="S411" i="53"/>
  <c r="T411" i="54"/>
  <c r="G410" i="54" s="1"/>
  <c r="Q411" i="53"/>
  <c r="R411" i="53"/>
  <c r="S411" i="52"/>
  <c r="R411" i="52"/>
  <c r="Q411" i="52"/>
  <c r="T411" i="52"/>
  <c r="G410" i="52" s="1"/>
  <c r="T411" i="51"/>
  <c r="G410" i="51" s="1"/>
  <c r="S411" i="50"/>
  <c r="R411" i="50"/>
  <c r="Q411" i="50"/>
  <c r="S411" i="51"/>
  <c r="R411" i="51"/>
  <c r="Q411" i="51"/>
  <c r="T411" i="50"/>
  <c r="G410" i="50" s="1"/>
  <c r="Q411" i="49"/>
  <c r="T411" i="49"/>
  <c r="G410" i="49" s="1"/>
  <c r="S411" i="49"/>
  <c r="R411" i="49"/>
  <c r="G409" i="49" s="1"/>
  <c r="T411" i="48"/>
  <c r="G410" i="48" s="1"/>
  <c r="S411" i="48"/>
  <c r="R411" i="48"/>
  <c r="Q411" i="48"/>
  <c r="F544" i="54"/>
  <c r="J832" i="51"/>
  <c r="J804" i="53"/>
  <c r="J699" i="48"/>
  <c r="H845" i="48"/>
  <c r="I845" i="50"/>
  <c r="I845" i="51"/>
  <c r="F845" i="53"/>
  <c r="I845" i="54"/>
  <c r="J833" i="53"/>
  <c r="J833" i="54"/>
  <c r="J841" i="49"/>
  <c r="J841" i="50"/>
  <c r="J813" i="52"/>
  <c r="J813" i="54"/>
  <c r="G712" i="48"/>
  <c r="E712" i="50"/>
  <c r="J692" i="50"/>
  <c r="I712" i="51"/>
  <c r="F712" i="53"/>
  <c r="J700" i="48"/>
  <c r="J700" i="51"/>
  <c r="J708" i="52"/>
  <c r="J839" i="54"/>
  <c r="J757" i="48"/>
  <c r="J757" i="49"/>
  <c r="J757" i="50"/>
  <c r="J757" i="53"/>
  <c r="J757" i="54"/>
  <c r="J826" i="53"/>
  <c r="J834" i="48"/>
  <c r="J806" i="52"/>
  <c r="J814" i="49"/>
  <c r="J693" i="54"/>
  <c r="J709" i="48"/>
  <c r="J709" i="53"/>
  <c r="J807" i="49"/>
  <c r="J702" i="48"/>
  <c r="J755" i="52"/>
  <c r="J836" i="49"/>
  <c r="J836" i="51"/>
  <c r="J808" i="48"/>
  <c r="J816" i="49"/>
  <c r="J695" i="50"/>
  <c r="J695" i="54"/>
  <c r="J703" i="50"/>
  <c r="J711" i="48"/>
  <c r="J811" i="49"/>
  <c r="H764" i="48"/>
  <c r="H764" i="50"/>
  <c r="F764" i="51"/>
  <c r="E764" i="52"/>
  <c r="J754" i="52"/>
  <c r="H764" i="53"/>
  <c r="H764" i="54"/>
  <c r="J829" i="48"/>
  <c r="J829" i="54"/>
  <c r="J837" i="51"/>
  <c r="I821" i="49"/>
  <c r="G821" i="50"/>
  <c r="E821" i="52"/>
  <c r="J801" i="52"/>
  <c r="G821" i="53"/>
  <c r="J809" i="48"/>
  <c r="J809" i="49"/>
  <c r="J809" i="51"/>
  <c r="J817" i="50"/>
  <c r="J704" i="48"/>
  <c r="J810" i="48"/>
  <c r="J810" i="54"/>
  <c r="J818" i="49"/>
  <c r="J705" i="52"/>
  <c r="J698" i="50"/>
  <c r="J698" i="51"/>
  <c r="G94" i="21"/>
  <c r="L21" i="1"/>
  <c r="L75" i="1"/>
  <c r="L76" i="1" s="1"/>
  <c r="L481" i="1"/>
  <c r="E466" i="1"/>
  <c r="F472" i="25"/>
  <c r="V293" i="25"/>
  <c r="F548" i="25"/>
  <c r="E547" i="25"/>
  <c r="E471" i="25"/>
  <c r="V269" i="25"/>
  <c r="F543" i="1"/>
  <c r="G543" i="1"/>
  <c r="E543" i="1"/>
  <c r="L622" i="1"/>
  <c r="J398" i="1"/>
  <c r="L323" i="1"/>
  <c r="E67" i="1"/>
  <c r="E68" i="1" s="1"/>
  <c r="L586" i="1"/>
  <c r="L337" i="1"/>
  <c r="L488" i="1"/>
  <c r="J534" i="25"/>
  <c r="J527" i="25"/>
  <c r="X531" i="25"/>
  <c r="W531" i="25"/>
  <c r="V524" i="25"/>
  <c r="V531" i="25"/>
  <c r="Y517" i="25"/>
  <c r="X517" i="25"/>
  <c r="W517" i="25"/>
  <c r="U517" i="25"/>
  <c r="J520" i="25"/>
  <c r="Y510" i="25"/>
  <c r="W510" i="25"/>
  <c r="U510" i="25"/>
  <c r="J513" i="25"/>
  <c r="V503" i="25"/>
  <c r="X503" i="25"/>
  <c r="W503" i="25"/>
  <c r="U503" i="25"/>
  <c r="J506" i="25"/>
  <c r="L537" i="1"/>
  <c r="L330" i="1"/>
  <c r="X245" i="25"/>
  <c r="V263" i="25"/>
  <c r="V287" i="25"/>
  <c r="V462" i="25"/>
  <c r="J459" i="25"/>
  <c r="U462" i="25"/>
  <c r="J465" i="25"/>
  <c r="X462" i="25"/>
  <c r="J466" i="25"/>
  <c r="Y462" i="25"/>
  <c r="J452" i="25"/>
  <c r="W462" i="25"/>
  <c r="V455" i="25"/>
  <c r="U455" i="25"/>
  <c r="J458" i="25"/>
  <c r="Y455" i="25"/>
  <c r="X455" i="25"/>
  <c r="W455" i="25"/>
  <c r="X448" i="25"/>
  <c r="U448" i="25"/>
  <c r="J451" i="25"/>
  <c r="Y448" i="25"/>
  <c r="W448" i="25"/>
  <c r="V448" i="25"/>
  <c r="V441" i="25"/>
  <c r="U441" i="25"/>
  <c r="J444" i="25"/>
  <c r="Y441" i="25"/>
  <c r="J445" i="25"/>
  <c r="X441" i="25"/>
  <c r="W441" i="25"/>
  <c r="W434" i="25"/>
  <c r="Y434" i="25"/>
  <c r="V434" i="25"/>
  <c r="J438" i="25"/>
  <c r="U434" i="25"/>
  <c r="J437" i="25"/>
  <c r="X434" i="25"/>
  <c r="Y427" i="25"/>
  <c r="U427" i="25"/>
  <c r="J430" i="25"/>
  <c r="X427" i="25"/>
  <c r="J431" i="25"/>
  <c r="W427" i="25"/>
  <c r="V427" i="25"/>
  <c r="U420" i="25"/>
  <c r="J423" i="25"/>
  <c r="W420" i="25"/>
  <c r="V420" i="25"/>
  <c r="J424" i="25"/>
  <c r="X420" i="25"/>
  <c r="Y420" i="25"/>
  <c r="V311" i="25"/>
  <c r="Y293" i="25"/>
  <c r="V179" i="25"/>
  <c r="W185" i="25"/>
  <c r="J392" i="25"/>
  <c r="W388" i="25"/>
  <c r="Y388" i="25"/>
  <c r="X388" i="25"/>
  <c r="J385" i="25"/>
  <c r="U388" i="25"/>
  <c r="J391" i="25"/>
  <c r="V388" i="25"/>
  <c r="X381" i="25"/>
  <c r="U381" i="25"/>
  <c r="J384" i="25"/>
  <c r="Y381" i="25"/>
  <c r="W381" i="25"/>
  <c r="V381" i="25"/>
  <c r="V374" i="25"/>
  <c r="U374" i="25"/>
  <c r="J377" i="25"/>
  <c r="Y374" i="25"/>
  <c r="J378" i="25"/>
  <c r="X374" i="25"/>
  <c r="W374" i="25"/>
  <c r="V367" i="25"/>
  <c r="J364" i="25"/>
  <c r="U367" i="25"/>
  <c r="J370" i="25"/>
  <c r="Y367" i="25"/>
  <c r="J371" i="25"/>
  <c r="X367" i="25"/>
  <c r="W367" i="25"/>
  <c r="X360" i="25"/>
  <c r="U360" i="25"/>
  <c r="J363" i="25"/>
  <c r="Y360" i="25"/>
  <c r="X305" i="25"/>
  <c r="W360" i="25"/>
  <c r="V360" i="25"/>
  <c r="V353" i="25"/>
  <c r="Y353" i="25"/>
  <c r="X353" i="25"/>
  <c r="J357" i="25"/>
  <c r="W353" i="25"/>
  <c r="W311" i="25"/>
  <c r="U353" i="25"/>
  <c r="J356" i="25"/>
  <c r="V346" i="25"/>
  <c r="Y346" i="25"/>
  <c r="U346" i="25"/>
  <c r="J349" i="25"/>
  <c r="J350" i="25"/>
  <c r="V299" i="25"/>
  <c r="X346" i="25"/>
  <c r="W275" i="25"/>
  <c r="W299" i="25"/>
  <c r="W346" i="25"/>
  <c r="V281" i="25"/>
  <c r="Y311" i="25"/>
  <c r="X311" i="25"/>
  <c r="U311" i="25"/>
  <c r="J313" i="25"/>
  <c r="W305" i="25"/>
  <c r="X275" i="25"/>
  <c r="X299" i="25"/>
  <c r="Y305" i="25"/>
  <c r="J314" i="25"/>
  <c r="U305" i="25"/>
  <c r="J307" i="25"/>
  <c r="X287" i="25"/>
  <c r="W293" i="25"/>
  <c r="X293" i="25"/>
  <c r="Y299" i="25"/>
  <c r="V257" i="25"/>
  <c r="V305" i="25"/>
  <c r="J308" i="25"/>
  <c r="U299" i="25"/>
  <c r="J301" i="25"/>
  <c r="J302" i="25"/>
  <c r="U293" i="25"/>
  <c r="J295" i="25"/>
  <c r="W287" i="25"/>
  <c r="Y281" i="25"/>
  <c r="J296" i="25"/>
  <c r="Y287" i="25"/>
  <c r="U287" i="25"/>
  <c r="J289" i="25"/>
  <c r="W281" i="25"/>
  <c r="J290" i="25"/>
  <c r="U281" i="25"/>
  <c r="J283" i="25"/>
  <c r="Y269" i="25"/>
  <c r="Y275" i="25"/>
  <c r="X281" i="25"/>
  <c r="J284" i="25"/>
  <c r="V233" i="25"/>
  <c r="X269" i="25"/>
  <c r="W269" i="25"/>
  <c r="U275" i="25"/>
  <c r="J277" i="25"/>
  <c r="J278" i="25"/>
  <c r="V275" i="25"/>
  <c r="X263" i="25"/>
  <c r="U269" i="25"/>
  <c r="J271" i="25"/>
  <c r="Y263" i="25"/>
  <c r="X257" i="25"/>
  <c r="W263" i="25"/>
  <c r="J272" i="25"/>
  <c r="U263" i="25"/>
  <c r="J265" i="25"/>
  <c r="V245" i="25"/>
  <c r="X251" i="25"/>
  <c r="W257" i="25"/>
  <c r="J266" i="25"/>
  <c r="U257" i="25"/>
  <c r="J259" i="25"/>
  <c r="Y251" i="25"/>
  <c r="J260" i="25"/>
  <c r="Y257" i="25"/>
  <c r="V251" i="25"/>
  <c r="W251" i="25"/>
  <c r="V215" i="25"/>
  <c r="Y239" i="25"/>
  <c r="W221" i="25"/>
  <c r="V239" i="25"/>
  <c r="V203" i="25"/>
  <c r="V227" i="25"/>
  <c r="U251" i="25"/>
  <c r="J253" i="25"/>
  <c r="J254" i="25"/>
  <c r="U245" i="25"/>
  <c r="J247" i="25"/>
  <c r="W239" i="25"/>
  <c r="W245" i="25"/>
  <c r="J248" i="25"/>
  <c r="Y245" i="25"/>
  <c r="U239" i="25"/>
  <c r="J241" i="25"/>
  <c r="Y227" i="25"/>
  <c r="X233" i="25"/>
  <c r="Y233" i="25"/>
  <c r="W233" i="25"/>
  <c r="X239" i="25"/>
  <c r="J242" i="25"/>
  <c r="X203" i="25"/>
  <c r="Y215" i="25"/>
  <c r="U233" i="25"/>
  <c r="J235" i="25"/>
  <c r="J236" i="25"/>
  <c r="Y221" i="25"/>
  <c r="U227" i="25"/>
  <c r="J229" i="25"/>
  <c r="X227" i="25"/>
  <c r="V221" i="25"/>
  <c r="J230" i="25"/>
  <c r="W227" i="25"/>
  <c r="U221" i="25"/>
  <c r="J223" i="25"/>
  <c r="X209" i="25"/>
  <c r="X221" i="25"/>
  <c r="J224" i="25"/>
  <c r="W215" i="25"/>
  <c r="X215" i="25"/>
  <c r="Y203" i="25"/>
  <c r="V209" i="25"/>
  <c r="J218" i="25"/>
  <c r="W209" i="25"/>
  <c r="U215" i="25"/>
  <c r="J217" i="25"/>
  <c r="Y173" i="25"/>
  <c r="X197" i="25"/>
  <c r="Y209" i="25"/>
  <c r="J212" i="25"/>
  <c r="X179" i="25"/>
  <c r="U209" i="25"/>
  <c r="J211" i="25"/>
  <c r="U203" i="25"/>
  <c r="J205" i="25"/>
  <c r="Y197" i="25"/>
  <c r="J206" i="25"/>
  <c r="V197" i="25"/>
  <c r="W203" i="25"/>
  <c r="Y191" i="25"/>
  <c r="Y185" i="25"/>
  <c r="W191" i="25"/>
  <c r="U197" i="25"/>
  <c r="J199" i="25"/>
  <c r="J200" i="25"/>
  <c r="V191" i="25"/>
  <c r="W197" i="25"/>
  <c r="X191" i="25"/>
  <c r="V185" i="25"/>
  <c r="U191" i="25"/>
  <c r="J193" i="25"/>
  <c r="J194" i="25"/>
  <c r="U185" i="25"/>
  <c r="J187" i="25"/>
  <c r="W173" i="25"/>
  <c r="X185" i="25"/>
  <c r="J188" i="25"/>
  <c r="U179" i="25"/>
  <c r="J181" i="25"/>
  <c r="X173" i="25"/>
  <c r="V173" i="25"/>
  <c r="W179" i="25"/>
  <c r="J182" i="25"/>
  <c r="Y107" i="25"/>
  <c r="Y131" i="25"/>
  <c r="Y179" i="25"/>
  <c r="X143" i="25"/>
  <c r="V161" i="25"/>
  <c r="U173" i="25"/>
  <c r="J175" i="25"/>
  <c r="W149" i="25"/>
  <c r="J176" i="25"/>
  <c r="W167" i="25"/>
  <c r="V167" i="25"/>
  <c r="X155" i="25"/>
  <c r="X167" i="25"/>
  <c r="W155" i="25"/>
  <c r="W161" i="25"/>
  <c r="Y167" i="25"/>
  <c r="J170" i="25"/>
  <c r="U167" i="25"/>
  <c r="J169" i="25"/>
  <c r="U161" i="25"/>
  <c r="J163" i="25"/>
  <c r="W143" i="25"/>
  <c r="X161" i="25"/>
  <c r="X149" i="25"/>
  <c r="Y155" i="25"/>
  <c r="J164" i="25"/>
  <c r="V155" i="25"/>
  <c r="Y161" i="25"/>
  <c r="U155" i="25"/>
  <c r="J157" i="25"/>
  <c r="W119" i="25"/>
  <c r="J158" i="25"/>
  <c r="V149" i="25"/>
  <c r="U149" i="25"/>
  <c r="J151" i="25"/>
  <c r="W125" i="25"/>
  <c r="V131" i="25"/>
  <c r="Y137" i="25"/>
  <c r="J152" i="25"/>
  <c r="Y119" i="25"/>
  <c r="Y143" i="25"/>
  <c r="Y149" i="25"/>
  <c r="X137" i="25"/>
  <c r="X131" i="25"/>
  <c r="V137" i="25"/>
  <c r="U143" i="25"/>
  <c r="J145" i="25"/>
  <c r="J146" i="25"/>
  <c r="V143" i="25"/>
  <c r="U137" i="25"/>
  <c r="J139" i="25"/>
  <c r="Y125" i="25"/>
  <c r="W131" i="25"/>
  <c r="W137" i="25"/>
  <c r="J140" i="25"/>
  <c r="U131" i="25"/>
  <c r="J133" i="25"/>
  <c r="J134" i="25"/>
  <c r="X107" i="25"/>
  <c r="V125" i="25"/>
  <c r="Y101" i="25"/>
  <c r="U125" i="25"/>
  <c r="J127" i="25"/>
  <c r="V113" i="25"/>
  <c r="J128" i="25"/>
  <c r="V95" i="25"/>
  <c r="X113" i="25"/>
  <c r="V119" i="25"/>
  <c r="X125" i="25"/>
  <c r="U119" i="25"/>
  <c r="J121" i="25"/>
  <c r="W113" i="25"/>
  <c r="Y113" i="25"/>
  <c r="X119" i="25"/>
  <c r="J122" i="25"/>
  <c r="U113" i="25"/>
  <c r="J115" i="25"/>
  <c r="V107" i="25"/>
  <c r="J116" i="25"/>
  <c r="W107" i="25"/>
  <c r="U107" i="25"/>
  <c r="J109" i="25"/>
  <c r="W95" i="25"/>
  <c r="W101" i="25"/>
  <c r="J110" i="25"/>
  <c r="Y95" i="25"/>
  <c r="V101" i="25"/>
  <c r="U101" i="25"/>
  <c r="J103" i="25"/>
  <c r="X101" i="25"/>
  <c r="J104" i="25"/>
  <c r="X89" i="25"/>
  <c r="U95" i="25"/>
  <c r="J97" i="25"/>
  <c r="Y89" i="25"/>
  <c r="V89" i="25"/>
  <c r="X95" i="25"/>
  <c r="J98" i="25"/>
  <c r="W89" i="25"/>
  <c r="J92" i="25"/>
  <c r="U89" i="25"/>
  <c r="J91" i="25"/>
  <c r="U83" i="25"/>
  <c r="U77" i="25"/>
  <c r="U65" i="25"/>
  <c r="G135" i="28"/>
  <c r="F135" i="28"/>
  <c r="K133" i="28"/>
  <c r="H135" i="28"/>
  <c r="I135" i="28"/>
  <c r="K121" i="28"/>
  <c r="J135" i="28"/>
  <c r="K109" i="28"/>
  <c r="E403" i="1"/>
  <c r="E473" i="1"/>
  <c r="E474" i="1" s="1"/>
  <c r="G480" i="1"/>
  <c r="G481" i="1" s="1"/>
  <c r="I608" i="1"/>
  <c r="F536" i="1"/>
  <c r="F537" i="1" s="1"/>
  <c r="V394" i="1"/>
  <c r="E61" i="1"/>
  <c r="E62" i="1" s="1"/>
  <c r="K143" i="28"/>
  <c r="G644" i="1"/>
  <c r="E73" i="1"/>
  <c r="E74" i="1" s="1"/>
  <c r="L495" i="1"/>
  <c r="F480" i="1"/>
  <c r="F481" i="1" s="1"/>
  <c r="E22" i="23"/>
  <c r="E23" i="23" s="1"/>
  <c r="L81" i="1"/>
  <c r="G19" i="1"/>
  <c r="G20" i="1" s="1"/>
  <c r="H644" i="1"/>
  <c r="K22" i="23"/>
  <c r="K23" i="23" s="1"/>
  <c r="M22" i="23"/>
  <c r="M23" i="23" s="1"/>
  <c r="G22" i="23"/>
  <c r="G23" i="23" s="1"/>
  <c r="I22" i="23"/>
  <c r="I23" i="23" s="1"/>
  <c r="J587" i="25"/>
  <c r="E608" i="1"/>
  <c r="J705" i="1"/>
  <c r="G608" i="1"/>
  <c r="J338" i="1"/>
  <c r="I539" i="1"/>
  <c r="H539" i="1"/>
  <c r="J594" i="1"/>
  <c r="H608" i="1"/>
  <c r="J630" i="1"/>
  <c r="I413" i="1"/>
  <c r="H413" i="1"/>
  <c r="G413" i="1"/>
  <c r="H406" i="1"/>
  <c r="G406" i="1"/>
  <c r="F413" i="1"/>
  <c r="I406" i="1"/>
  <c r="H339" i="1"/>
  <c r="I339" i="1"/>
  <c r="G332" i="1"/>
  <c r="F332" i="1"/>
  <c r="J643" i="1"/>
  <c r="X557" i="1"/>
  <c r="L15" i="1"/>
  <c r="G536" i="1"/>
  <c r="G537" i="1" s="1"/>
  <c r="E19" i="1"/>
  <c r="E20" i="1" s="1"/>
  <c r="E322" i="1"/>
  <c r="F19" i="1"/>
  <c r="F20" i="1" s="1"/>
  <c r="G339" i="1"/>
  <c r="H490" i="1"/>
  <c r="E644" i="1"/>
  <c r="F322" i="1"/>
  <c r="J607" i="1"/>
  <c r="E25" i="1"/>
  <c r="F644" i="1"/>
  <c r="F608" i="1"/>
  <c r="I644" i="1"/>
  <c r="L411" i="1"/>
  <c r="L63" i="1"/>
  <c r="E79" i="1"/>
  <c r="E80" i="1" s="1"/>
  <c r="J673" i="25"/>
  <c r="J665" i="25"/>
  <c r="I31" i="23"/>
  <c r="E31" i="23"/>
  <c r="M31" i="23"/>
  <c r="K31" i="23"/>
  <c r="G31" i="23"/>
  <c r="O21" i="23"/>
  <c r="U12" i="1"/>
  <c r="J728" i="25"/>
  <c r="F339" i="1"/>
  <c r="I332" i="1"/>
  <c r="H712" i="1"/>
  <c r="E536" i="1"/>
  <c r="E537" i="1" s="1"/>
  <c r="H497" i="1"/>
  <c r="H332" i="1"/>
  <c r="G32" i="23"/>
  <c r="K32" i="23"/>
  <c r="M32" i="23"/>
  <c r="I32" i="23"/>
  <c r="E32" i="23"/>
  <c r="L22" i="1"/>
  <c r="I541" i="1"/>
  <c r="V334" i="1"/>
  <c r="J336" i="1"/>
  <c r="H390" i="1"/>
  <c r="V323" i="1"/>
  <c r="G487" i="1"/>
  <c r="G488" i="1" s="1"/>
  <c r="I34" i="1"/>
  <c r="I64" i="1"/>
  <c r="V397" i="1"/>
  <c r="H464" i="1"/>
  <c r="H70" i="1"/>
  <c r="F34" i="1"/>
  <c r="L635" i="1"/>
  <c r="G76" i="1"/>
  <c r="F494" i="1"/>
  <c r="V398" i="1"/>
  <c r="I464" i="1"/>
  <c r="I28" i="1"/>
  <c r="I313" i="1"/>
  <c r="L474" i="1"/>
  <c r="L33" i="1"/>
  <c r="G34" i="1"/>
  <c r="E487" i="1"/>
  <c r="E488" i="1" s="1"/>
  <c r="J331" i="1"/>
  <c r="V408" i="1"/>
  <c r="J410" i="1"/>
  <c r="J21" i="1"/>
  <c r="L404" i="1"/>
  <c r="F487" i="1"/>
  <c r="H34" i="1"/>
  <c r="V327" i="1"/>
  <c r="J329" i="1"/>
  <c r="L69" i="1"/>
  <c r="G494" i="1"/>
  <c r="G495" i="1" s="1"/>
  <c r="L599" i="1"/>
  <c r="F28" i="1"/>
  <c r="G82" i="1"/>
  <c r="E480" i="1"/>
  <c r="E481" i="1" s="1"/>
  <c r="L27" i="1"/>
  <c r="H22" i="1"/>
  <c r="F64" i="1"/>
  <c r="I76" i="1"/>
  <c r="G28" i="1"/>
  <c r="H82" i="1"/>
  <c r="L397" i="1"/>
  <c r="J690" i="25"/>
  <c r="I390" i="1"/>
  <c r="V324" i="1"/>
  <c r="G64" i="1"/>
  <c r="F76" i="1"/>
  <c r="F473" i="1"/>
  <c r="F474" i="1" s="1"/>
  <c r="I756" i="1"/>
  <c r="I756" i="63" s="1"/>
  <c r="H28" i="1"/>
  <c r="O20" i="23"/>
  <c r="J625" i="25"/>
  <c r="H541" i="1"/>
  <c r="J324" i="1"/>
  <c r="V395" i="1"/>
  <c r="F464" i="1"/>
  <c r="I490" i="1"/>
  <c r="F70" i="1"/>
  <c r="I82" i="1"/>
  <c r="G390" i="1"/>
  <c r="I22" i="1"/>
  <c r="J31" i="1"/>
  <c r="V396" i="1"/>
  <c r="G464" i="1"/>
  <c r="E494" i="1"/>
  <c r="E495" i="1" s="1"/>
  <c r="G70" i="1"/>
  <c r="F82" i="1"/>
  <c r="I16" i="1"/>
  <c r="U13" i="1"/>
  <c r="U14" i="1"/>
  <c r="H313" i="1"/>
  <c r="U15" i="1"/>
  <c r="J13" i="1"/>
  <c r="E16" i="1"/>
  <c r="F563" i="1"/>
  <c r="V557" i="1" s="1"/>
  <c r="F567" i="25"/>
  <c r="G563" i="1"/>
  <c r="W557" i="1" s="1"/>
  <c r="I563" i="1"/>
  <c r="Y557" i="1" s="1"/>
  <c r="F566" i="25"/>
  <c r="J563" i="25"/>
  <c r="Z554" i="25" s="1"/>
  <c r="J560" i="1"/>
  <c r="J564" i="25"/>
  <c r="I566" i="25"/>
  <c r="H567" i="25"/>
  <c r="H566" i="25"/>
  <c r="J562" i="1"/>
  <c r="V550" i="25"/>
  <c r="J558" i="25"/>
  <c r="Z550" i="25" s="1"/>
  <c r="J555" i="1"/>
  <c r="E563" i="1"/>
  <c r="J550" i="1"/>
  <c r="J703" i="1"/>
  <c r="J711" i="1"/>
  <c r="J896" i="1"/>
  <c r="I712" i="1"/>
  <c r="J692" i="1"/>
  <c r="F404" i="51" l="1"/>
  <c r="F405" i="51" s="1"/>
  <c r="F414" i="49"/>
  <c r="G321" i="53"/>
  <c r="G25" i="54"/>
  <c r="G61" i="50"/>
  <c r="G61" i="54"/>
  <c r="G13" i="50"/>
  <c r="G328" i="52"/>
  <c r="G31" i="52"/>
  <c r="G32" i="52" s="1"/>
  <c r="G33" i="52" s="1"/>
  <c r="G73" i="50"/>
  <c r="G76" i="50" s="1"/>
  <c r="G67" i="50"/>
  <c r="G68" i="50" s="1"/>
  <c r="G69" i="50" s="1"/>
  <c r="F400" i="49"/>
  <c r="F483" i="54"/>
  <c r="F35" i="52"/>
  <c r="F399" i="63"/>
  <c r="F397" i="63"/>
  <c r="F398" i="63" s="1"/>
  <c r="G395" i="48"/>
  <c r="F497" i="50"/>
  <c r="F35" i="51"/>
  <c r="F483" i="51"/>
  <c r="F333" i="50"/>
  <c r="G409" i="53"/>
  <c r="G61" i="51"/>
  <c r="G64" i="51" s="1"/>
  <c r="G402" i="53"/>
  <c r="G404" i="53" s="1"/>
  <c r="G405" i="53" s="1"/>
  <c r="F340" i="53"/>
  <c r="F407" i="54"/>
  <c r="G409" i="51"/>
  <c r="G13" i="48"/>
  <c r="G13" i="52"/>
  <c r="G19" i="54"/>
  <c r="F68" i="63"/>
  <c r="F69" i="63" s="1"/>
  <c r="F71" i="63" s="1"/>
  <c r="G19" i="50"/>
  <c r="F29" i="48"/>
  <c r="F17" i="53"/>
  <c r="F494" i="49"/>
  <c r="F495" i="49" s="1"/>
  <c r="F497" i="49" s="1"/>
  <c r="G409" i="48"/>
  <c r="G413" i="48" s="1"/>
  <c r="G409" i="50"/>
  <c r="G409" i="54"/>
  <c r="G328" i="54"/>
  <c r="G67" i="48"/>
  <c r="G67" i="52"/>
  <c r="F17" i="51"/>
  <c r="F414" i="50"/>
  <c r="G64" i="49"/>
  <c r="G62" i="49"/>
  <c r="G63" i="49" s="1"/>
  <c r="G65" i="49" s="1"/>
  <c r="G335" i="48"/>
  <c r="G402" i="49"/>
  <c r="G406" i="51"/>
  <c r="G404" i="51"/>
  <c r="G405" i="51" s="1"/>
  <c r="G406" i="54"/>
  <c r="G404" i="54"/>
  <c r="G405" i="54" s="1"/>
  <c r="G28" i="50"/>
  <c r="G26" i="50"/>
  <c r="G27" i="50" s="1"/>
  <c r="G29" i="50" s="1"/>
  <c r="G328" i="48"/>
  <c r="G34" i="51"/>
  <c r="G32" i="51"/>
  <c r="G33" i="51" s="1"/>
  <c r="G70" i="63"/>
  <c r="G68" i="63"/>
  <c r="G69" i="63" s="1"/>
  <c r="F82" i="63"/>
  <c r="F80" i="63"/>
  <c r="F81" i="63" s="1"/>
  <c r="F83" i="63" s="1"/>
  <c r="F325" i="51"/>
  <c r="F323" i="51"/>
  <c r="F324" i="51" s="1"/>
  <c r="F538" i="51"/>
  <c r="F536" i="51"/>
  <c r="F537" i="51" s="1"/>
  <c r="F539" i="51" s="1"/>
  <c r="F22" i="48"/>
  <c r="F20" i="48"/>
  <c r="F21" i="48" s="1"/>
  <c r="F487" i="51"/>
  <c r="F488" i="51" s="1"/>
  <c r="F489" i="51"/>
  <c r="G16" i="63"/>
  <c r="G14" i="63"/>
  <c r="G15" i="63" s="1"/>
  <c r="F22" i="51"/>
  <c r="F20" i="51"/>
  <c r="F21" i="51" s="1"/>
  <c r="F23" i="51" s="1"/>
  <c r="F538" i="54"/>
  <c r="F536" i="54"/>
  <c r="F537" i="54" s="1"/>
  <c r="E400" i="63"/>
  <c r="U395" i="63"/>
  <c r="F482" i="50"/>
  <c r="F480" i="50"/>
  <c r="F481" i="50" s="1"/>
  <c r="G64" i="53"/>
  <c r="G62" i="53"/>
  <c r="G63" i="53" s="1"/>
  <c r="G65" i="53" s="1"/>
  <c r="I635" i="63"/>
  <c r="H635" i="63"/>
  <c r="F635" i="63"/>
  <c r="E635" i="63"/>
  <c r="G635" i="63"/>
  <c r="L587" i="1"/>
  <c r="A586" i="63" s="1"/>
  <c r="I586" i="63"/>
  <c r="H586" i="63"/>
  <c r="G586" i="63"/>
  <c r="E586" i="63"/>
  <c r="F586" i="63"/>
  <c r="G14" i="49"/>
  <c r="G15" i="49" s="1"/>
  <c r="G16" i="49"/>
  <c r="G19" i="52"/>
  <c r="G335" i="51"/>
  <c r="G335" i="54"/>
  <c r="G395" i="54"/>
  <c r="G485" i="50"/>
  <c r="G534" i="49"/>
  <c r="G82" i="63"/>
  <c r="G80" i="63"/>
  <c r="G81" i="63" s="1"/>
  <c r="F489" i="63"/>
  <c r="F487" i="63"/>
  <c r="F488" i="63" s="1"/>
  <c r="F337" i="50"/>
  <c r="F338" i="50" s="1"/>
  <c r="F339" i="50"/>
  <c r="F68" i="53"/>
  <c r="F69" i="53" s="1"/>
  <c r="F70" i="53"/>
  <c r="F496" i="54"/>
  <c r="F494" i="54"/>
  <c r="F495" i="54" s="1"/>
  <c r="F64" i="51"/>
  <c r="F62" i="51"/>
  <c r="F63" i="51" s="1"/>
  <c r="F399" i="54"/>
  <c r="F397" i="54"/>
  <c r="F398" i="54" s="1"/>
  <c r="F480" i="48"/>
  <c r="F481" i="48" s="1"/>
  <c r="F483" i="48" s="1"/>
  <c r="F482" i="48"/>
  <c r="F35" i="48"/>
  <c r="G399" i="48"/>
  <c r="G397" i="48"/>
  <c r="G398" i="48" s="1"/>
  <c r="G400" i="48" s="1"/>
  <c r="G395" i="51"/>
  <c r="G73" i="54"/>
  <c r="G67" i="49"/>
  <c r="G67" i="53"/>
  <c r="G534" i="63"/>
  <c r="F82" i="54"/>
  <c r="F80" i="54"/>
  <c r="F81" i="54" s="1"/>
  <c r="F70" i="49"/>
  <c r="F68" i="49"/>
  <c r="F69" i="49" s="1"/>
  <c r="F407" i="48"/>
  <c r="F70" i="52"/>
  <c r="F68" i="52"/>
  <c r="F69" i="52" s="1"/>
  <c r="F406" i="53"/>
  <c r="F404" i="53"/>
  <c r="F405" i="53" s="1"/>
  <c r="F325" i="49"/>
  <c r="F323" i="49"/>
  <c r="F324" i="49" s="1"/>
  <c r="F414" i="53"/>
  <c r="F487" i="48"/>
  <c r="F488" i="48" s="1"/>
  <c r="F489" i="48"/>
  <c r="F325" i="54"/>
  <c r="F323" i="54"/>
  <c r="F324" i="54" s="1"/>
  <c r="G413" i="50"/>
  <c r="G411" i="50"/>
  <c r="G412" i="50" s="1"/>
  <c r="G14" i="51"/>
  <c r="G15" i="51" s="1"/>
  <c r="G16" i="51"/>
  <c r="G17" i="51" s="1"/>
  <c r="G82" i="53"/>
  <c r="G80" i="53"/>
  <c r="G81" i="53" s="1"/>
  <c r="T324" i="63"/>
  <c r="H322" i="63" s="1"/>
  <c r="S324" i="63"/>
  <c r="Q324" i="63"/>
  <c r="R324" i="63"/>
  <c r="G62" i="54"/>
  <c r="G63" i="54" s="1"/>
  <c r="G65" i="54" s="1"/>
  <c r="G64" i="54"/>
  <c r="G14" i="50"/>
  <c r="G15" i="50" s="1"/>
  <c r="G16" i="50"/>
  <c r="G489" i="48"/>
  <c r="G487" i="48"/>
  <c r="G488" i="48" s="1"/>
  <c r="G490" i="48" s="1"/>
  <c r="G74" i="50"/>
  <c r="G75" i="50" s="1"/>
  <c r="G534" i="53"/>
  <c r="AB485" i="51"/>
  <c r="F538" i="53"/>
  <c r="F536" i="53"/>
  <c r="F537" i="53" s="1"/>
  <c r="F326" i="53"/>
  <c r="F22" i="49"/>
  <c r="F20" i="49"/>
  <c r="F21" i="49" s="1"/>
  <c r="F23" i="49" s="1"/>
  <c r="F70" i="48"/>
  <c r="F68" i="48"/>
  <c r="F69" i="48" s="1"/>
  <c r="F489" i="53"/>
  <c r="F487" i="53"/>
  <c r="F488" i="53" s="1"/>
  <c r="J845" i="63"/>
  <c r="F16" i="50"/>
  <c r="F14" i="50"/>
  <c r="F15" i="50" s="1"/>
  <c r="F17" i="49"/>
  <c r="F70" i="50"/>
  <c r="F68" i="50"/>
  <c r="F69" i="50" s="1"/>
  <c r="F71" i="50" s="1"/>
  <c r="F65" i="49"/>
  <c r="F83" i="51"/>
  <c r="F16" i="52"/>
  <c r="F14" i="52"/>
  <c r="F15" i="52" s="1"/>
  <c r="H599" i="63"/>
  <c r="G599" i="63"/>
  <c r="E599" i="63"/>
  <c r="I599" i="63"/>
  <c r="F599" i="63"/>
  <c r="G494" i="51"/>
  <c r="G495" i="51" s="1"/>
  <c r="G496" i="51"/>
  <c r="G79" i="49"/>
  <c r="G489" i="54"/>
  <c r="G487" i="54"/>
  <c r="G488" i="54" s="1"/>
  <c r="S16" i="63"/>
  <c r="R16" i="63"/>
  <c r="Q16" i="63"/>
  <c r="G409" i="52"/>
  <c r="G321" i="48"/>
  <c r="G321" i="50"/>
  <c r="G19" i="48"/>
  <c r="G335" i="49"/>
  <c r="G335" i="52"/>
  <c r="G25" i="51"/>
  <c r="G330" i="50"/>
  <c r="G331" i="50" s="1"/>
  <c r="G332" i="50"/>
  <c r="G482" i="51"/>
  <c r="G480" i="51"/>
  <c r="G481" i="51" s="1"/>
  <c r="G478" i="53"/>
  <c r="G485" i="49"/>
  <c r="G536" i="48"/>
  <c r="G537" i="48" s="1"/>
  <c r="G538" i="48"/>
  <c r="G536" i="54"/>
  <c r="G537" i="54" s="1"/>
  <c r="G538" i="54"/>
  <c r="G68" i="54"/>
  <c r="G69" i="54" s="1"/>
  <c r="G70" i="54"/>
  <c r="F22" i="50"/>
  <c r="F20" i="50"/>
  <c r="F21" i="50" s="1"/>
  <c r="F411" i="48"/>
  <c r="F412" i="48" s="1"/>
  <c r="F413" i="48"/>
  <c r="F413" i="54"/>
  <c r="F411" i="54"/>
  <c r="F412" i="54" s="1"/>
  <c r="F397" i="50"/>
  <c r="F398" i="50" s="1"/>
  <c r="F399" i="50"/>
  <c r="F400" i="50" s="1"/>
  <c r="F22" i="63"/>
  <c r="F20" i="63"/>
  <c r="F21" i="63" s="1"/>
  <c r="F23" i="63" s="1"/>
  <c r="F34" i="49"/>
  <c r="F32" i="49"/>
  <c r="F33" i="49" s="1"/>
  <c r="F35" i="49" s="1"/>
  <c r="G325" i="51"/>
  <c r="G323" i="51"/>
  <c r="G324" i="51" s="1"/>
  <c r="G404" i="52"/>
  <c r="G405" i="52" s="1"/>
  <c r="G406" i="52"/>
  <c r="G62" i="50"/>
  <c r="G63" i="50" s="1"/>
  <c r="G65" i="50" s="1"/>
  <c r="G64" i="50"/>
  <c r="G330" i="52"/>
  <c r="G331" i="52" s="1"/>
  <c r="G332" i="52"/>
  <c r="G31" i="48"/>
  <c r="G489" i="52"/>
  <c r="G487" i="52"/>
  <c r="G488" i="52" s="1"/>
  <c r="Q398" i="63"/>
  <c r="S398" i="63"/>
  <c r="T398" i="63"/>
  <c r="H396" i="63" s="1"/>
  <c r="R398" i="63"/>
  <c r="I622" i="63"/>
  <c r="H622" i="63"/>
  <c r="G622" i="63"/>
  <c r="F622" i="63"/>
  <c r="E622" i="63"/>
  <c r="G492" i="52"/>
  <c r="G79" i="50"/>
  <c r="G79" i="54"/>
  <c r="G31" i="53"/>
  <c r="G478" i="49"/>
  <c r="G395" i="49"/>
  <c r="G395" i="52"/>
  <c r="G534" i="50"/>
  <c r="G534" i="52"/>
  <c r="G25" i="63"/>
  <c r="F64" i="52"/>
  <c r="F62" i="52"/>
  <c r="F63" i="52" s="1"/>
  <c r="F65" i="52" s="1"/>
  <c r="F332" i="52"/>
  <c r="F330" i="52"/>
  <c r="F331" i="52" s="1"/>
  <c r="F333" i="52" s="1"/>
  <c r="F23" i="53"/>
  <c r="F399" i="52"/>
  <c r="F397" i="52"/>
  <c r="F398" i="52" s="1"/>
  <c r="F29" i="51"/>
  <c r="F482" i="49"/>
  <c r="F480" i="49"/>
  <c r="F481" i="49" s="1"/>
  <c r="F28" i="63"/>
  <c r="F26" i="63"/>
  <c r="F27" i="63" s="1"/>
  <c r="F65" i="50"/>
  <c r="F487" i="49"/>
  <c r="F488" i="49" s="1"/>
  <c r="F489" i="49"/>
  <c r="F35" i="53"/>
  <c r="F76" i="53"/>
  <c r="F74" i="53"/>
  <c r="F75" i="53" s="1"/>
  <c r="F77" i="53" s="1"/>
  <c r="R474" i="63"/>
  <c r="H472" i="63" s="1"/>
  <c r="P474" i="63"/>
  <c r="H471" i="63" s="1"/>
  <c r="O474" i="63"/>
  <c r="B474" i="63"/>
  <c r="C474" i="63"/>
  <c r="Q474" i="63"/>
  <c r="G413" i="53"/>
  <c r="G411" i="53"/>
  <c r="G412" i="53" s="1"/>
  <c r="G321" i="54"/>
  <c r="G61" i="52"/>
  <c r="G19" i="49"/>
  <c r="G19" i="53"/>
  <c r="G492" i="48"/>
  <c r="G402" i="50"/>
  <c r="G328" i="49"/>
  <c r="G330" i="53"/>
  <c r="G331" i="53" s="1"/>
  <c r="G332" i="53"/>
  <c r="G31" i="49"/>
  <c r="G478" i="52"/>
  <c r="G73" i="51"/>
  <c r="G73" i="63"/>
  <c r="F64" i="48"/>
  <c r="F62" i="48"/>
  <c r="F63" i="48" s="1"/>
  <c r="F29" i="49"/>
  <c r="E326" i="63"/>
  <c r="U321" i="63"/>
  <c r="F28" i="52"/>
  <c r="F26" i="52"/>
  <c r="F27" i="52" s="1"/>
  <c r="F83" i="53"/>
  <c r="F64" i="63"/>
  <c r="F62" i="63"/>
  <c r="F63" i="63" s="1"/>
  <c r="F340" i="52"/>
  <c r="F65" i="54"/>
  <c r="F80" i="52"/>
  <c r="F81" i="52" s="1"/>
  <c r="F82" i="52"/>
  <c r="F74" i="49"/>
  <c r="F75" i="49" s="1"/>
  <c r="F76" i="49"/>
  <c r="G22" i="51"/>
  <c r="G20" i="51"/>
  <c r="G21" i="51" s="1"/>
  <c r="G492" i="54"/>
  <c r="G80" i="51"/>
  <c r="G81" i="51" s="1"/>
  <c r="G82" i="51"/>
  <c r="G28" i="48"/>
  <c r="G26" i="48"/>
  <c r="G27" i="48" s="1"/>
  <c r="G74" i="48"/>
  <c r="G75" i="48" s="1"/>
  <c r="G76" i="48"/>
  <c r="G538" i="51"/>
  <c r="G536" i="51"/>
  <c r="G537" i="51" s="1"/>
  <c r="G485" i="63"/>
  <c r="F487" i="54"/>
  <c r="F488" i="54" s="1"/>
  <c r="F489" i="54"/>
  <c r="F496" i="63"/>
  <c r="F494" i="63"/>
  <c r="F495" i="63" s="1"/>
  <c r="F82" i="48"/>
  <c r="F80" i="48"/>
  <c r="F81" i="48" s="1"/>
  <c r="J821" i="63"/>
  <c r="F406" i="52"/>
  <c r="F404" i="52"/>
  <c r="F405" i="52" s="1"/>
  <c r="G395" i="63"/>
  <c r="G325" i="52"/>
  <c r="G323" i="52"/>
  <c r="G324" i="52" s="1"/>
  <c r="G14" i="54"/>
  <c r="G15" i="54" s="1"/>
  <c r="G16" i="54"/>
  <c r="G22" i="54"/>
  <c r="G20" i="54"/>
  <c r="G21" i="54" s="1"/>
  <c r="G25" i="52"/>
  <c r="G328" i="51"/>
  <c r="G478" i="48"/>
  <c r="G482" i="50"/>
  <c r="G480" i="50"/>
  <c r="G481" i="50" s="1"/>
  <c r="G489" i="53"/>
  <c r="G487" i="53"/>
  <c r="G488" i="53" s="1"/>
  <c r="G68" i="51"/>
  <c r="G69" i="51" s="1"/>
  <c r="G71" i="51" s="1"/>
  <c r="G70" i="51"/>
  <c r="G31" i="63"/>
  <c r="F487" i="52"/>
  <c r="F488" i="52" s="1"/>
  <c r="F489" i="52"/>
  <c r="F337" i="48"/>
  <c r="F338" i="48" s="1"/>
  <c r="F339" i="48"/>
  <c r="F414" i="51"/>
  <c r="F82" i="49"/>
  <c r="F80" i="49"/>
  <c r="F81" i="49" s="1"/>
  <c r="F496" i="52"/>
  <c r="F494" i="52"/>
  <c r="F495" i="52" s="1"/>
  <c r="F406" i="50"/>
  <c r="F404" i="50"/>
  <c r="F405" i="50" s="1"/>
  <c r="F496" i="53"/>
  <c r="F494" i="53"/>
  <c r="F495" i="53" s="1"/>
  <c r="F497" i="53" s="1"/>
  <c r="F406" i="49"/>
  <c r="F404" i="49"/>
  <c r="F405" i="49" s="1"/>
  <c r="G413" i="49"/>
  <c r="G411" i="49"/>
  <c r="G412" i="49" s="1"/>
  <c r="G413" i="51"/>
  <c r="G411" i="51"/>
  <c r="G412" i="51" s="1"/>
  <c r="G321" i="49"/>
  <c r="G61" i="48"/>
  <c r="G20" i="50"/>
  <c r="G21" i="50" s="1"/>
  <c r="G22" i="50"/>
  <c r="G23" i="50" s="1"/>
  <c r="G335" i="50"/>
  <c r="G492" i="50"/>
  <c r="G492" i="53"/>
  <c r="G31" i="54"/>
  <c r="G478" i="54"/>
  <c r="G395" i="50"/>
  <c r="G485" i="51"/>
  <c r="G73" i="52"/>
  <c r="G492" i="63"/>
  <c r="G19" i="63"/>
  <c r="F487" i="50"/>
  <c r="F488" i="50" s="1"/>
  <c r="F489" i="50"/>
  <c r="F490" i="50" s="1"/>
  <c r="F82" i="50"/>
  <c r="F80" i="50"/>
  <c r="F81" i="50" s="1"/>
  <c r="F494" i="48"/>
  <c r="F495" i="48" s="1"/>
  <c r="F496" i="48"/>
  <c r="F536" i="48"/>
  <c r="F537" i="48" s="1"/>
  <c r="F538" i="48"/>
  <c r="F330" i="51"/>
  <c r="F331" i="51" s="1"/>
  <c r="F332" i="51"/>
  <c r="J712" i="63"/>
  <c r="F35" i="54"/>
  <c r="F76" i="50"/>
  <c r="F74" i="50"/>
  <c r="F75" i="50" s="1"/>
  <c r="F77" i="50" s="1"/>
  <c r="F29" i="50"/>
  <c r="F497" i="51"/>
  <c r="F26" i="54"/>
  <c r="F27" i="54" s="1"/>
  <c r="F28" i="54"/>
  <c r="F483" i="53"/>
  <c r="G411" i="54"/>
  <c r="G412" i="54" s="1"/>
  <c r="G413" i="54"/>
  <c r="G325" i="53"/>
  <c r="G323" i="53"/>
  <c r="G324" i="53" s="1"/>
  <c r="G26" i="54"/>
  <c r="G27" i="54" s="1"/>
  <c r="G28" i="54"/>
  <c r="G16" i="48"/>
  <c r="G14" i="48"/>
  <c r="G15" i="48" s="1"/>
  <c r="G14" i="52"/>
  <c r="G15" i="52" s="1"/>
  <c r="G16" i="52"/>
  <c r="G13" i="53"/>
  <c r="G335" i="53"/>
  <c r="G492" i="49"/>
  <c r="G402" i="48"/>
  <c r="G79" i="48"/>
  <c r="G79" i="52"/>
  <c r="G25" i="49"/>
  <c r="G25" i="53"/>
  <c r="G31" i="50"/>
  <c r="G395" i="53"/>
  <c r="G73" i="49"/>
  <c r="G73" i="53"/>
  <c r="G478" i="63"/>
  <c r="G61" i="63"/>
  <c r="AB534" i="53"/>
  <c r="F397" i="53"/>
  <c r="F398" i="53" s="1"/>
  <c r="F399" i="53"/>
  <c r="F74" i="52"/>
  <c r="F75" i="52" s="1"/>
  <c r="F76" i="52"/>
  <c r="F326" i="63"/>
  <c r="V321" i="63"/>
  <c r="F74" i="51"/>
  <c r="F75" i="51" s="1"/>
  <c r="F76" i="51"/>
  <c r="F34" i="50"/>
  <c r="F32" i="50"/>
  <c r="F33" i="50" s="1"/>
  <c r="F35" i="50" s="1"/>
  <c r="F397" i="48"/>
  <c r="F398" i="48" s="1"/>
  <c r="F399" i="48"/>
  <c r="F538" i="52"/>
  <c r="F536" i="52"/>
  <c r="F537" i="52" s="1"/>
  <c r="F339" i="49"/>
  <c r="F337" i="49"/>
  <c r="F338" i="49" s="1"/>
  <c r="F333" i="53"/>
  <c r="G330" i="54"/>
  <c r="G331" i="54" s="1"/>
  <c r="G332" i="54"/>
  <c r="G68" i="48"/>
  <c r="G69" i="48" s="1"/>
  <c r="G70" i="48"/>
  <c r="G68" i="52"/>
  <c r="G69" i="52" s="1"/>
  <c r="G70" i="52"/>
  <c r="F26" i="53"/>
  <c r="F27" i="53" s="1"/>
  <c r="F28" i="53"/>
  <c r="G321" i="63"/>
  <c r="F76" i="48"/>
  <c r="F74" i="48"/>
  <c r="F75" i="48" s="1"/>
  <c r="F407" i="51"/>
  <c r="F22" i="52"/>
  <c r="F20" i="52"/>
  <c r="F21" i="52" s="1"/>
  <c r="F337" i="51"/>
  <c r="F338" i="51" s="1"/>
  <c r="F339" i="51"/>
  <c r="F332" i="49"/>
  <c r="F330" i="49"/>
  <c r="F331" i="49" s="1"/>
  <c r="F333" i="49" s="1"/>
  <c r="F16" i="63"/>
  <c r="F14" i="63"/>
  <c r="F536" i="50"/>
  <c r="F537" i="50" s="1"/>
  <c r="F538" i="50"/>
  <c r="F76" i="54"/>
  <c r="F74" i="54"/>
  <c r="F75" i="54" s="1"/>
  <c r="F20" i="54"/>
  <c r="F21" i="54" s="1"/>
  <c r="F22" i="54"/>
  <c r="F482" i="52"/>
  <c r="F480" i="52"/>
  <c r="F481" i="52" s="1"/>
  <c r="E390" i="1"/>
  <c r="E323" i="1"/>
  <c r="F390" i="1"/>
  <c r="F323" i="1"/>
  <c r="X321" i="1"/>
  <c r="AB485" i="52"/>
  <c r="AB534" i="51"/>
  <c r="AC492" i="52"/>
  <c r="AC534" i="49"/>
  <c r="AC534" i="51"/>
  <c r="F488" i="1"/>
  <c r="V486" i="1" s="1"/>
  <c r="H85" i="21"/>
  <c r="H84" i="21"/>
  <c r="AC492" i="48"/>
  <c r="AC478" i="52"/>
  <c r="AC485" i="49"/>
  <c r="F495" i="1"/>
  <c r="V493" i="1" s="1"/>
  <c r="AC534" i="53"/>
  <c r="E26" i="1"/>
  <c r="U24" i="1" s="1"/>
  <c r="F404" i="63"/>
  <c r="F405" i="63" s="1"/>
  <c r="F406" i="63"/>
  <c r="AB492" i="63"/>
  <c r="V536" i="1"/>
  <c r="H92" i="21"/>
  <c r="V402" i="1"/>
  <c r="E404" i="1"/>
  <c r="V401" i="1" s="1"/>
  <c r="F467" i="63"/>
  <c r="G468" i="50"/>
  <c r="H64" i="1"/>
  <c r="I70" i="1"/>
  <c r="H76" i="1"/>
  <c r="V478" i="1"/>
  <c r="C94" i="21"/>
  <c r="E754" i="1"/>
  <c r="E754" i="63" s="1"/>
  <c r="V471" i="1"/>
  <c r="E94" i="21"/>
  <c r="V480" i="1"/>
  <c r="H86" i="21"/>
  <c r="X479" i="1"/>
  <c r="X536" i="1"/>
  <c r="V472" i="1"/>
  <c r="X472" i="1"/>
  <c r="W24" i="1"/>
  <c r="U18" i="1"/>
  <c r="W18" i="1"/>
  <c r="J67" i="1"/>
  <c r="W66" i="1"/>
  <c r="X355" i="1"/>
  <c r="U72" i="1"/>
  <c r="X362" i="1"/>
  <c r="W72" i="1"/>
  <c r="U60" i="1"/>
  <c r="W60" i="1"/>
  <c r="U30" i="1"/>
  <c r="X320" i="1"/>
  <c r="U20" i="1"/>
  <c r="W20" i="1"/>
  <c r="U78" i="1"/>
  <c r="W78" i="1"/>
  <c r="J81" i="1"/>
  <c r="X369" i="1"/>
  <c r="F22" i="1"/>
  <c r="W19" i="1"/>
  <c r="G402" i="63"/>
  <c r="G406" i="63" s="1"/>
  <c r="I497" i="1"/>
  <c r="X480" i="1"/>
  <c r="X493" i="1"/>
  <c r="X486" i="1"/>
  <c r="X494" i="1"/>
  <c r="V534" i="1"/>
  <c r="V535" i="1"/>
  <c r="X535" i="1"/>
  <c r="X487" i="1"/>
  <c r="V479" i="1"/>
  <c r="V487" i="1"/>
  <c r="E17" i="63"/>
  <c r="U13" i="63" s="1"/>
  <c r="V494" i="1"/>
  <c r="V485" i="1"/>
  <c r="V492" i="1"/>
  <c r="G409" i="63"/>
  <c r="G413" i="63" s="1"/>
  <c r="G468" i="63"/>
  <c r="T405" i="63"/>
  <c r="H403" i="63" s="1"/>
  <c r="S405" i="63"/>
  <c r="R405" i="63"/>
  <c r="Q405" i="63"/>
  <c r="E414" i="63"/>
  <c r="U409" i="63"/>
  <c r="R412" i="63"/>
  <c r="Q412" i="63"/>
  <c r="T412" i="63"/>
  <c r="H410" i="63" s="1"/>
  <c r="S412" i="63"/>
  <c r="F411" i="63"/>
  <c r="U402" i="63"/>
  <c r="E407" i="63"/>
  <c r="F330" i="63"/>
  <c r="F331" i="63" s="1"/>
  <c r="AB492" i="48"/>
  <c r="G468" i="51"/>
  <c r="E340" i="63"/>
  <c r="U335" i="63"/>
  <c r="E565" i="63"/>
  <c r="E569" i="63" s="1"/>
  <c r="T331" i="63"/>
  <c r="H329" i="63" s="1"/>
  <c r="S331" i="63"/>
  <c r="R331" i="63"/>
  <c r="Q331" i="63"/>
  <c r="E333" i="63"/>
  <c r="U328" i="63"/>
  <c r="F337" i="63"/>
  <c r="F338" i="63" s="1"/>
  <c r="G328" i="63"/>
  <c r="G332" i="63" s="1"/>
  <c r="G335" i="63"/>
  <c r="G339" i="63" s="1"/>
  <c r="R338" i="63"/>
  <c r="Q338" i="63"/>
  <c r="T338" i="63"/>
  <c r="H336" i="63" s="1"/>
  <c r="S338" i="63"/>
  <c r="Q23" i="63"/>
  <c r="S23" i="63"/>
  <c r="R23" i="63"/>
  <c r="I19" i="63" s="1"/>
  <c r="U19" i="1"/>
  <c r="U19" i="63"/>
  <c r="S22" i="63"/>
  <c r="R22" i="63"/>
  <c r="H19" i="63" s="1"/>
  <c r="Q22" i="63"/>
  <c r="U67" i="63"/>
  <c r="S34" i="63"/>
  <c r="R34" i="63"/>
  <c r="Q34" i="63"/>
  <c r="S82" i="63"/>
  <c r="R82" i="63"/>
  <c r="Q82" i="63"/>
  <c r="R28" i="63"/>
  <c r="Q28" i="63"/>
  <c r="S28" i="63"/>
  <c r="S70" i="63"/>
  <c r="R70" i="63"/>
  <c r="Q70" i="63"/>
  <c r="Q76" i="63"/>
  <c r="S76" i="63"/>
  <c r="R76" i="63"/>
  <c r="S77" i="63"/>
  <c r="R77" i="63"/>
  <c r="Q77" i="63"/>
  <c r="U73" i="63"/>
  <c r="R64" i="63"/>
  <c r="Q64" i="63"/>
  <c r="S64" i="63"/>
  <c r="U61" i="63"/>
  <c r="U31" i="63"/>
  <c r="U79" i="63"/>
  <c r="G544" i="63"/>
  <c r="P488" i="63"/>
  <c r="O488" i="63"/>
  <c r="C488" i="63"/>
  <c r="B488" i="63"/>
  <c r="R488" i="63"/>
  <c r="H486" i="63" s="1"/>
  <c r="Q488" i="63"/>
  <c r="F543" i="63"/>
  <c r="B495" i="63"/>
  <c r="R495" i="63"/>
  <c r="H493" i="63" s="1"/>
  <c r="Q495" i="63"/>
  <c r="P495" i="63"/>
  <c r="H492" i="63" s="1"/>
  <c r="O495" i="63"/>
  <c r="C495" i="63"/>
  <c r="AB485" i="63"/>
  <c r="R481" i="63"/>
  <c r="H479" i="63" s="1"/>
  <c r="Q481" i="63"/>
  <c r="P481" i="63"/>
  <c r="H478" i="63" s="1"/>
  <c r="O481" i="63"/>
  <c r="C481" i="63"/>
  <c r="B481" i="63"/>
  <c r="AB478" i="63"/>
  <c r="Q537" i="63"/>
  <c r="P537" i="63"/>
  <c r="H534" i="63" s="1"/>
  <c r="O537" i="63"/>
  <c r="C537" i="63"/>
  <c r="B537" i="63"/>
  <c r="R537" i="63"/>
  <c r="H535" i="63" s="1"/>
  <c r="AB534" i="63"/>
  <c r="J763" i="63"/>
  <c r="F764" i="63"/>
  <c r="I764" i="63"/>
  <c r="H764" i="1"/>
  <c r="G10" i="42" s="1"/>
  <c r="H754" i="63"/>
  <c r="AB534" i="52"/>
  <c r="I764" i="1"/>
  <c r="H10" i="42" s="1"/>
  <c r="AB534" i="49"/>
  <c r="G544" i="54"/>
  <c r="AB492" i="49"/>
  <c r="L482" i="1"/>
  <c r="O482" i="54" s="1"/>
  <c r="F467" i="50"/>
  <c r="J712" i="50"/>
  <c r="J712" i="53"/>
  <c r="Q64" i="54"/>
  <c r="S64" i="54"/>
  <c r="R64" i="54"/>
  <c r="Q64" i="53"/>
  <c r="S64" i="53"/>
  <c r="R64" i="53"/>
  <c r="S64" i="52"/>
  <c r="R64" i="52"/>
  <c r="Q64" i="52"/>
  <c r="S64" i="51"/>
  <c r="R64" i="51"/>
  <c r="H61" i="51" s="1"/>
  <c r="Q64" i="51"/>
  <c r="S64" i="50"/>
  <c r="Q64" i="50"/>
  <c r="Q64" i="49"/>
  <c r="S64" i="49"/>
  <c r="R64" i="50"/>
  <c r="H61" i="50" s="1"/>
  <c r="R64" i="49"/>
  <c r="S64" i="48"/>
  <c r="R64" i="48"/>
  <c r="Q64" i="48"/>
  <c r="T331" i="54"/>
  <c r="H329" i="54" s="1"/>
  <c r="S331" i="54"/>
  <c r="R331" i="54"/>
  <c r="Q331" i="54"/>
  <c r="S331" i="53"/>
  <c r="R331" i="53"/>
  <c r="T331" i="53"/>
  <c r="H329" i="53" s="1"/>
  <c r="Q331" i="53"/>
  <c r="T331" i="52"/>
  <c r="H329" i="52" s="1"/>
  <c r="S331" i="52"/>
  <c r="R331" i="52"/>
  <c r="Q331" i="52"/>
  <c r="S331" i="51"/>
  <c r="R331" i="51"/>
  <c r="T331" i="50"/>
  <c r="H329" i="50" s="1"/>
  <c r="Q331" i="51"/>
  <c r="S331" i="50"/>
  <c r="R331" i="50"/>
  <c r="Q331" i="50"/>
  <c r="T331" i="51"/>
  <c r="H329" i="51" s="1"/>
  <c r="T331" i="49"/>
  <c r="H329" i="49" s="1"/>
  <c r="S331" i="49"/>
  <c r="R331" i="49"/>
  <c r="Q331" i="49"/>
  <c r="Q331" i="48"/>
  <c r="S331" i="48"/>
  <c r="R331" i="48"/>
  <c r="T331" i="48"/>
  <c r="H329" i="48" s="1"/>
  <c r="T338" i="54"/>
  <c r="H336" i="54" s="1"/>
  <c r="S338" i="54"/>
  <c r="R338" i="54"/>
  <c r="Q338" i="54"/>
  <c r="S338" i="53"/>
  <c r="T338" i="53"/>
  <c r="H336" i="53" s="1"/>
  <c r="R338" i="53"/>
  <c r="Q338" i="53"/>
  <c r="S338" i="52"/>
  <c r="R338" i="52"/>
  <c r="Q338" i="52"/>
  <c r="T338" i="52"/>
  <c r="H336" i="52" s="1"/>
  <c r="R338" i="50"/>
  <c r="Q338" i="50"/>
  <c r="T338" i="51"/>
  <c r="H336" i="51" s="1"/>
  <c r="S338" i="51"/>
  <c r="R338" i="51"/>
  <c r="Q338" i="51"/>
  <c r="T338" i="50"/>
  <c r="H336" i="50" s="1"/>
  <c r="S338" i="50"/>
  <c r="T338" i="49"/>
  <c r="H336" i="49" s="1"/>
  <c r="S338" i="49"/>
  <c r="R338" i="49"/>
  <c r="T338" i="48"/>
  <c r="H336" i="48" s="1"/>
  <c r="S338" i="48"/>
  <c r="Q338" i="49"/>
  <c r="R338" i="48"/>
  <c r="H335" i="48" s="1"/>
  <c r="Q338" i="48"/>
  <c r="I622" i="54"/>
  <c r="H622" i="54"/>
  <c r="G622" i="54"/>
  <c r="E622" i="54"/>
  <c r="F622" i="54"/>
  <c r="I622" i="53"/>
  <c r="H622" i="53"/>
  <c r="G622" i="53"/>
  <c r="F622" i="53"/>
  <c r="E622" i="53"/>
  <c r="I622" i="52"/>
  <c r="H622" i="52"/>
  <c r="G622" i="52"/>
  <c r="F622" i="52"/>
  <c r="E622" i="52"/>
  <c r="I622" i="51"/>
  <c r="H622" i="51"/>
  <c r="G622" i="51"/>
  <c r="F622" i="51"/>
  <c r="E622" i="51"/>
  <c r="E622" i="50"/>
  <c r="I622" i="50"/>
  <c r="H622" i="50"/>
  <c r="G622" i="50"/>
  <c r="F622" i="50"/>
  <c r="I622" i="49"/>
  <c r="E622" i="48"/>
  <c r="H622" i="49"/>
  <c r="G622" i="49"/>
  <c r="F622" i="49"/>
  <c r="E622" i="49"/>
  <c r="I622" i="48"/>
  <c r="H622" i="48"/>
  <c r="G622" i="48"/>
  <c r="F622" i="48"/>
  <c r="J764" i="51"/>
  <c r="AB478" i="49"/>
  <c r="J712" i="52"/>
  <c r="AB492" i="54"/>
  <c r="F467" i="53"/>
  <c r="G544" i="53"/>
  <c r="H742" i="55"/>
  <c r="H745" i="55" s="1"/>
  <c r="J764" i="54"/>
  <c r="G544" i="52"/>
  <c r="G468" i="48"/>
  <c r="J845" i="52"/>
  <c r="S28" i="54"/>
  <c r="R28" i="54"/>
  <c r="H25" i="54" s="1"/>
  <c r="S28" i="53"/>
  <c r="Q28" i="53"/>
  <c r="Q28" i="54"/>
  <c r="R28" i="53"/>
  <c r="S28" i="52"/>
  <c r="R28" i="52"/>
  <c r="H25" i="52" s="1"/>
  <c r="Q28" i="52"/>
  <c r="S28" i="51"/>
  <c r="R28" i="51"/>
  <c r="Q28" i="51"/>
  <c r="S28" i="50"/>
  <c r="R28" i="50"/>
  <c r="H25" i="50" s="1"/>
  <c r="Q28" i="50"/>
  <c r="S28" i="49"/>
  <c r="R28" i="49"/>
  <c r="Q28" i="49"/>
  <c r="S28" i="48"/>
  <c r="R28" i="48"/>
  <c r="H25" i="48" s="1"/>
  <c r="Q28" i="48"/>
  <c r="T412" i="54"/>
  <c r="H410" i="54" s="1"/>
  <c r="S412" i="54"/>
  <c r="R412" i="54"/>
  <c r="Q412" i="54"/>
  <c r="T412" i="53"/>
  <c r="H410" i="53" s="1"/>
  <c r="S412" i="53"/>
  <c r="Q412" i="53"/>
  <c r="R412" i="53"/>
  <c r="T412" i="52"/>
  <c r="H410" i="52" s="1"/>
  <c r="S412" i="52"/>
  <c r="R412" i="52"/>
  <c r="H409" i="52" s="1"/>
  <c r="Q412" i="52"/>
  <c r="T412" i="51"/>
  <c r="H410" i="51" s="1"/>
  <c r="S412" i="51"/>
  <c r="R412" i="51"/>
  <c r="Q412" i="51"/>
  <c r="T412" i="50"/>
  <c r="H410" i="50" s="1"/>
  <c r="S412" i="50"/>
  <c r="R412" i="50"/>
  <c r="Q412" i="50"/>
  <c r="T412" i="49"/>
  <c r="H410" i="49" s="1"/>
  <c r="S412" i="49"/>
  <c r="R412" i="49"/>
  <c r="H409" i="49" s="1"/>
  <c r="Q412" i="49"/>
  <c r="R412" i="48"/>
  <c r="Q412" i="48"/>
  <c r="T412" i="48"/>
  <c r="H410" i="48" s="1"/>
  <c r="S412" i="48"/>
  <c r="A586" i="54"/>
  <c r="A586" i="53"/>
  <c r="A586" i="52"/>
  <c r="A586" i="51"/>
  <c r="A586" i="50"/>
  <c r="A586" i="49"/>
  <c r="A586" i="48"/>
  <c r="I586" i="54"/>
  <c r="H586" i="54"/>
  <c r="G586" i="54"/>
  <c r="F586" i="54"/>
  <c r="E586" i="54"/>
  <c r="H586" i="53"/>
  <c r="G586" i="53"/>
  <c r="E586" i="53"/>
  <c r="I586" i="53"/>
  <c r="F586" i="53"/>
  <c r="I586" i="52"/>
  <c r="H586" i="52"/>
  <c r="G586" i="52"/>
  <c r="F586" i="52"/>
  <c r="E586" i="52"/>
  <c r="H586" i="51"/>
  <c r="G586" i="51"/>
  <c r="F586" i="51"/>
  <c r="E586" i="51"/>
  <c r="E586" i="50"/>
  <c r="I586" i="50"/>
  <c r="G586" i="50"/>
  <c r="H586" i="50"/>
  <c r="F586" i="50"/>
  <c r="H586" i="49"/>
  <c r="I586" i="51"/>
  <c r="G586" i="49"/>
  <c r="F586" i="49"/>
  <c r="I586" i="48"/>
  <c r="E586" i="49"/>
  <c r="H586" i="48"/>
  <c r="G586" i="48"/>
  <c r="F586" i="48"/>
  <c r="I586" i="49"/>
  <c r="E586" i="48"/>
  <c r="R481" i="54"/>
  <c r="H479" i="54" s="1"/>
  <c r="Q481" i="54"/>
  <c r="P481" i="54"/>
  <c r="O481" i="54"/>
  <c r="C481" i="54"/>
  <c r="B481" i="54"/>
  <c r="Q481" i="53"/>
  <c r="P481" i="53"/>
  <c r="O481" i="53"/>
  <c r="C481" i="53"/>
  <c r="B481" i="53"/>
  <c r="P481" i="52"/>
  <c r="O481" i="52"/>
  <c r="R481" i="53"/>
  <c r="H479" i="53" s="1"/>
  <c r="C481" i="52"/>
  <c r="B481" i="52"/>
  <c r="P481" i="51"/>
  <c r="O481" i="51"/>
  <c r="C481" i="51"/>
  <c r="B481" i="51"/>
  <c r="B481" i="50"/>
  <c r="R481" i="50"/>
  <c r="H479" i="50" s="1"/>
  <c r="Q481" i="50"/>
  <c r="O481" i="50"/>
  <c r="C481" i="50"/>
  <c r="R481" i="51"/>
  <c r="H479" i="51" s="1"/>
  <c r="R481" i="52"/>
  <c r="H479" i="52" s="1"/>
  <c r="Q481" i="51"/>
  <c r="P481" i="50"/>
  <c r="Q481" i="52"/>
  <c r="O481" i="49"/>
  <c r="C481" i="49"/>
  <c r="B481" i="49"/>
  <c r="R481" i="49"/>
  <c r="H479" i="49" s="1"/>
  <c r="Q481" i="49"/>
  <c r="P481" i="48"/>
  <c r="P481" i="49"/>
  <c r="H478" i="49" s="1"/>
  <c r="O481" i="48"/>
  <c r="C481" i="48"/>
  <c r="B481" i="48"/>
  <c r="R481" i="48"/>
  <c r="H479" i="48" s="1"/>
  <c r="Q481" i="48"/>
  <c r="J821" i="51"/>
  <c r="I742" i="55"/>
  <c r="I745" i="55" s="1"/>
  <c r="J821" i="50"/>
  <c r="F467" i="51"/>
  <c r="J764" i="48"/>
  <c r="G468" i="49"/>
  <c r="F467" i="52"/>
  <c r="S76" i="54"/>
  <c r="Q76" i="54"/>
  <c r="R76" i="54"/>
  <c r="H73" i="54" s="1"/>
  <c r="R76" i="53"/>
  <c r="Q76" i="53"/>
  <c r="S76" i="53"/>
  <c r="S76" i="52"/>
  <c r="R76" i="52"/>
  <c r="Q76" i="52"/>
  <c r="S76" i="51"/>
  <c r="R76" i="51"/>
  <c r="Q76" i="51"/>
  <c r="S76" i="50"/>
  <c r="R76" i="50"/>
  <c r="H73" i="50" s="1"/>
  <c r="Q76" i="50"/>
  <c r="S76" i="49"/>
  <c r="R76" i="49"/>
  <c r="Q76" i="49"/>
  <c r="S76" i="48"/>
  <c r="R76" i="48"/>
  <c r="Q76" i="48"/>
  <c r="AB534" i="54"/>
  <c r="J732" i="55"/>
  <c r="J742" i="55" s="1"/>
  <c r="E742" i="55"/>
  <c r="E745" i="55" s="1"/>
  <c r="J712" i="51"/>
  <c r="AB485" i="54"/>
  <c r="J764" i="53"/>
  <c r="Q23" i="54"/>
  <c r="S23" i="54"/>
  <c r="R23" i="54"/>
  <c r="I19" i="54" s="1"/>
  <c r="S23" i="53"/>
  <c r="Q23" i="53"/>
  <c r="R23" i="53"/>
  <c r="Q23" i="52"/>
  <c r="S23" i="52"/>
  <c r="R23" i="52"/>
  <c r="I19" i="52" s="1"/>
  <c r="S23" i="51"/>
  <c r="Q23" i="51"/>
  <c r="R23" i="50"/>
  <c r="R23" i="51"/>
  <c r="I19" i="51" s="1"/>
  <c r="S23" i="50"/>
  <c r="S23" i="49"/>
  <c r="Q23" i="50"/>
  <c r="R23" i="49"/>
  <c r="Q23" i="49"/>
  <c r="S23" i="48"/>
  <c r="R23" i="48"/>
  <c r="Q23" i="48"/>
  <c r="Q16" i="54"/>
  <c r="S16" i="54"/>
  <c r="R16" i="54"/>
  <c r="Q16" i="53"/>
  <c r="S16" i="53"/>
  <c r="R16" i="53"/>
  <c r="H13" i="53" s="1"/>
  <c r="S16" i="52"/>
  <c r="R16" i="52"/>
  <c r="Q16" i="52"/>
  <c r="S16" i="51"/>
  <c r="R16" i="51"/>
  <c r="R16" i="50"/>
  <c r="Q16" i="51"/>
  <c r="S16" i="50"/>
  <c r="Q16" i="50"/>
  <c r="S16" i="49"/>
  <c r="R16" i="49"/>
  <c r="Q16" i="49"/>
  <c r="S16" i="48"/>
  <c r="R16" i="48"/>
  <c r="Q16" i="48"/>
  <c r="Q495" i="54"/>
  <c r="P495" i="54"/>
  <c r="O495" i="54"/>
  <c r="C495" i="54"/>
  <c r="B495" i="54"/>
  <c r="R495" i="54"/>
  <c r="H493" i="54" s="1"/>
  <c r="P495" i="53"/>
  <c r="O495" i="53"/>
  <c r="B495" i="53"/>
  <c r="R495" i="53"/>
  <c r="H493" i="53" s="1"/>
  <c r="Q495" i="53"/>
  <c r="C495" i="53"/>
  <c r="B495" i="52"/>
  <c r="R495" i="52"/>
  <c r="H493" i="52" s="1"/>
  <c r="Q495" i="52"/>
  <c r="P495" i="52"/>
  <c r="O495" i="52"/>
  <c r="O495" i="51"/>
  <c r="C495" i="51"/>
  <c r="B495" i="51"/>
  <c r="Q495" i="51"/>
  <c r="P495" i="51"/>
  <c r="C495" i="52"/>
  <c r="R495" i="50"/>
  <c r="H493" i="50" s="1"/>
  <c r="Q495" i="50"/>
  <c r="P495" i="50"/>
  <c r="R495" i="51"/>
  <c r="H493" i="51" s="1"/>
  <c r="O495" i="50"/>
  <c r="C495" i="50"/>
  <c r="B495" i="50"/>
  <c r="C495" i="49"/>
  <c r="B495" i="49"/>
  <c r="R495" i="49"/>
  <c r="H493" i="49" s="1"/>
  <c r="Q495" i="49"/>
  <c r="P495" i="49"/>
  <c r="R495" i="48"/>
  <c r="H493" i="48" s="1"/>
  <c r="Q495" i="48"/>
  <c r="P495" i="48"/>
  <c r="C495" i="48"/>
  <c r="O495" i="49"/>
  <c r="B495" i="48"/>
  <c r="O495" i="48"/>
  <c r="R488" i="54"/>
  <c r="H486" i="54" s="1"/>
  <c r="Q488" i="54"/>
  <c r="P488" i="54"/>
  <c r="H485" i="54" s="1"/>
  <c r="O488" i="54"/>
  <c r="B488" i="54"/>
  <c r="C488" i="54"/>
  <c r="C488" i="53"/>
  <c r="B488" i="53"/>
  <c r="R488" i="53"/>
  <c r="H486" i="53" s="1"/>
  <c r="Q488" i="53"/>
  <c r="P488" i="53"/>
  <c r="O488" i="53"/>
  <c r="R488" i="52"/>
  <c r="H486" i="52" s="1"/>
  <c r="Q488" i="52"/>
  <c r="P488" i="52"/>
  <c r="H485" i="52" s="1"/>
  <c r="O488" i="52"/>
  <c r="C488" i="52"/>
  <c r="R488" i="51"/>
  <c r="H486" i="51" s="1"/>
  <c r="B488" i="52"/>
  <c r="Q488" i="51"/>
  <c r="P488" i="51"/>
  <c r="H485" i="51" s="1"/>
  <c r="B488" i="51"/>
  <c r="B488" i="50"/>
  <c r="R488" i="50"/>
  <c r="H486" i="50" s="1"/>
  <c r="Q488" i="50"/>
  <c r="C488" i="51"/>
  <c r="O488" i="50"/>
  <c r="C488" i="50"/>
  <c r="O488" i="51"/>
  <c r="P488" i="50"/>
  <c r="O488" i="49"/>
  <c r="C488" i="49"/>
  <c r="B488" i="49"/>
  <c r="R488" i="49"/>
  <c r="H486" i="49" s="1"/>
  <c r="Q488" i="49"/>
  <c r="P488" i="49"/>
  <c r="R488" i="48"/>
  <c r="H486" i="48" s="1"/>
  <c r="Q488" i="48"/>
  <c r="P488" i="48"/>
  <c r="H485" i="48" s="1"/>
  <c r="O488" i="48"/>
  <c r="B488" i="48"/>
  <c r="C488" i="48"/>
  <c r="S22" i="54"/>
  <c r="R22" i="54"/>
  <c r="Q22" i="54"/>
  <c r="S22" i="53"/>
  <c r="R22" i="53"/>
  <c r="H19" i="53" s="1"/>
  <c r="Q22" i="53"/>
  <c r="S22" i="52"/>
  <c r="R22" i="52"/>
  <c r="Q22" i="52"/>
  <c r="R22" i="51"/>
  <c r="H19" i="51" s="1"/>
  <c r="Q22" i="51"/>
  <c r="S22" i="51"/>
  <c r="S22" i="50"/>
  <c r="R22" i="50"/>
  <c r="Q22" i="50"/>
  <c r="Q22" i="49"/>
  <c r="S22" i="49"/>
  <c r="S22" i="48"/>
  <c r="R22" i="49"/>
  <c r="R22" i="48"/>
  <c r="H19" i="48" s="1"/>
  <c r="Q22" i="48"/>
  <c r="F543" i="53"/>
  <c r="J845" i="49"/>
  <c r="G468" i="52"/>
  <c r="G468" i="54"/>
  <c r="J712" i="49"/>
  <c r="J821" i="54"/>
  <c r="I635" i="54"/>
  <c r="H635" i="54"/>
  <c r="G635" i="54"/>
  <c r="F635" i="54"/>
  <c r="E635" i="54"/>
  <c r="H635" i="53"/>
  <c r="G635" i="53"/>
  <c r="I635" i="53"/>
  <c r="F635" i="53"/>
  <c r="E635" i="53"/>
  <c r="I635" i="52"/>
  <c r="H635" i="52"/>
  <c r="G635" i="52"/>
  <c r="F635" i="52"/>
  <c r="E635" i="52"/>
  <c r="H635" i="51"/>
  <c r="G635" i="51"/>
  <c r="F635" i="51"/>
  <c r="E635" i="51"/>
  <c r="I635" i="50"/>
  <c r="H635" i="50"/>
  <c r="I635" i="51"/>
  <c r="G635" i="50"/>
  <c r="F635" i="50"/>
  <c r="E635" i="50"/>
  <c r="H635" i="49"/>
  <c r="G635" i="49"/>
  <c r="F635" i="49"/>
  <c r="E635" i="49"/>
  <c r="I635" i="48"/>
  <c r="H635" i="48"/>
  <c r="G635" i="48"/>
  <c r="I635" i="49"/>
  <c r="F635" i="48"/>
  <c r="E635" i="48"/>
  <c r="J821" i="49"/>
  <c r="AB478" i="50"/>
  <c r="F543" i="50"/>
  <c r="T398" i="54"/>
  <c r="H396" i="54" s="1"/>
  <c r="R398" i="54"/>
  <c r="S398" i="54"/>
  <c r="Q398" i="54"/>
  <c r="T398" i="53"/>
  <c r="H396" i="53" s="1"/>
  <c r="S398" i="53"/>
  <c r="R398" i="53"/>
  <c r="Q398" i="53"/>
  <c r="Q398" i="52"/>
  <c r="T398" i="52"/>
  <c r="H396" i="52" s="1"/>
  <c r="R398" i="52"/>
  <c r="T398" i="51"/>
  <c r="H396" i="51" s="1"/>
  <c r="S398" i="51"/>
  <c r="Q398" i="51"/>
  <c r="R398" i="50"/>
  <c r="Q398" i="50"/>
  <c r="S398" i="52"/>
  <c r="S398" i="50"/>
  <c r="R398" i="51"/>
  <c r="T398" i="49"/>
  <c r="H396" i="49" s="1"/>
  <c r="S398" i="49"/>
  <c r="T398" i="50"/>
  <c r="H396" i="50" s="1"/>
  <c r="R398" i="49"/>
  <c r="Q398" i="49"/>
  <c r="T398" i="48"/>
  <c r="H396" i="48" s="1"/>
  <c r="S398" i="48"/>
  <c r="Q398" i="48"/>
  <c r="R398" i="48"/>
  <c r="H395" i="48" s="1"/>
  <c r="R474" i="54"/>
  <c r="H472" i="54" s="1"/>
  <c r="Q474" i="54"/>
  <c r="P474" i="54"/>
  <c r="O474" i="54"/>
  <c r="C474" i="54"/>
  <c r="B474" i="54"/>
  <c r="Q474" i="53"/>
  <c r="P474" i="53"/>
  <c r="C474" i="53"/>
  <c r="B474" i="53"/>
  <c r="R474" i="53"/>
  <c r="H472" i="53" s="1"/>
  <c r="O474" i="53"/>
  <c r="O474" i="52"/>
  <c r="C474" i="52"/>
  <c r="B474" i="52"/>
  <c r="R474" i="52"/>
  <c r="H472" i="52" s="1"/>
  <c r="Q474" i="52"/>
  <c r="P474" i="52"/>
  <c r="H471" i="52" s="1"/>
  <c r="Q474" i="51"/>
  <c r="P474" i="51"/>
  <c r="O474" i="51"/>
  <c r="C474" i="51"/>
  <c r="B474" i="51"/>
  <c r="B474" i="50"/>
  <c r="R474" i="50"/>
  <c r="H472" i="50" s="1"/>
  <c r="Q474" i="50"/>
  <c r="P474" i="50"/>
  <c r="O474" i="50"/>
  <c r="C474" i="50"/>
  <c r="R474" i="51"/>
  <c r="H472" i="51" s="1"/>
  <c r="R474" i="49"/>
  <c r="H472" i="49" s="1"/>
  <c r="Q474" i="49"/>
  <c r="P474" i="49"/>
  <c r="O474" i="49"/>
  <c r="C474" i="49"/>
  <c r="B474" i="49"/>
  <c r="P474" i="48"/>
  <c r="O474" i="48"/>
  <c r="C474" i="48"/>
  <c r="B474" i="48"/>
  <c r="R474" i="48"/>
  <c r="H472" i="48" s="1"/>
  <c r="Q474" i="48"/>
  <c r="J821" i="52"/>
  <c r="F543" i="52"/>
  <c r="J764" i="50"/>
  <c r="AB492" i="52"/>
  <c r="J845" i="48"/>
  <c r="AC485" i="52"/>
  <c r="J712" i="54"/>
  <c r="T405" i="54"/>
  <c r="H403" i="54" s="1"/>
  <c r="S405" i="54"/>
  <c r="R405" i="54"/>
  <c r="Q405" i="54"/>
  <c r="R405" i="53"/>
  <c r="Q405" i="53"/>
  <c r="T405" i="53"/>
  <c r="H403" i="53" s="1"/>
  <c r="S405" i="53"/>
  <c r="T405" i="52"/>
  <c r="H403" i="52" s="1"/>
  <c r="S405" i="52"/>
  <c r="R405" i="52"/>
  <c r="H402" i="52" s="1"/>
  <c r="Q405" i="52"/>
  <c r="T405" i="51"/>
  <c r="H403" i="51" s="1"/>
  <c r="S405" i="51"/>
  <c r="R405" i="51"/>
  <c r="Q405" i="50"/>
  <c r="Q405" i="51"/>
  <c r="T405" i="50"/>
  <c r="H403" i="50" s="1"/>
  <c r="S405" i="50"/>
  <c r="R405" i="50"/>
  <c r="T405" i="49"/>
  <c r="H403" i="49" s="1"/>
  <c r="S405" i="49"/>
  <c r="R405" i="49"/>
  <c r="H402" i="49" s="1"/>
  <c r="Q405" i="49"/>
  <c r="T405" i="48"/>
  <c r="H403" i="48" s="1"/>
  <c r="S405" i="48"/>
  <c r="R405" i="48"/>
  <c r="Q405" i="48"/>
  <c r="Q537" i="54"/>
  <c r="P537" i="54"/>
  <c r="O537" i="54"/>
  <c r="C537" i="54"/>
  <c r="B537" i="54"/>
  <c r="R537" i="54"/>
  <c r="H535" i="54" s="1"/>
  <c r="R537" i="53"/>
  <c r="H535" i="53" s="1"/>
  <c r="Q537" i="53"/>
  <c r="O537" i="53"/>
  <c r="C537" i="53"/>
  <c r="P537" i="53"/>
  <c r="B537" i="53"/>
  <c r="P537" i="52"/>
  <c r="O537" i="52"/>
  <c r="C537" i="52"/>
  <c r="B537" i="52"/>
  <c r="R537" i="52"/>
  <c r="H535" i="52" s="1"/>
  <c r="Q537" i="52"/>
  <c r="Q537" i="51"/>
  <c r="P537" i="51"/>
  <c r="O537" i="51"/>
  <c r="C537" i="51"/>
  <c r="B537" i="51"/>
  <c r="O537" i="50"/>
  <c r="C537" i="50"/>
  <c r="B537" i="50"/>
  <c r="R537" i="51"/>
  <c r="H535" i="51" s="1"/>
  <c r="P537" i="50"/>
  <c r="Q537" i="50"/>
  <c r="C537" i="49"/>
  <c r="B537" i="49"/>
  <c r="R537" i="49"/>
  <c r="H535" i="49" s="1"/>
  <c r="R537" i="50"/>
  <c r="H535" i="50" s="1"/>
  <c r="Q537" i="49"/>
  <c r="P537" i="49"/>
  <c r="O537" i="48"/>
  <c r="C537" i="48"/>
  <c r="B537" i="48"/>
  <c r="O537" i="49"/>
  <c r="Q537" i="48"/>
  <c r="P537" i="48"/>
  <c r="R537" i="48"/>
  <c r="H535" i="48" s="1"/>
  <c r="T324" i="54"/>
  <c r="H322" i="54" s="1"/>
  <c r="S324" i="54"/>
  <c r="R324" i="54"/>
  <c r="Q324" i="54"/>
  <c r="T324" i="53"/>
  <c r="H322" i="53" s="1"/>
  <c r="S324" i="53"/>
  <c r="R324" i="53"/>
  <c r="H321" i="53" s="1"/>
  <c r="Q324" i="53"/>
  <c r="T324" i="52"/>
  <c r="H322" i="52" s="1"/>
  <c r="S324" i="52"/>
  <c r="Q324" i="52"/>
  <c r="R324" i="52"/>
  <c r="Q324" i="50"/>
  <c r="T324" i="51"/>
  <c r="H322" i="51" s="1"/>
  <c r="S324" i="51"/>
  <c r="R324" i="51"/>
  <c r="Q324" i="51"/>
  <c r="R324" i="50"/>
  <c r="T324" i="50"/>
  <c r="H322" i="50" s="1"/>
  <c r="S324" i="50"/>
  <c r="R324" i="49"/>
  <c r="H321" i="49" s="1"/>
  <c r="Q324" i="49"/>
  <c r="T324" i="49"/>
  <c r="H322" i="49" s="1"/>
  <c r="S324" i="48"/>
  <c r="R324" i="48"/>
  <c r="H321" i="48" s="1"/>
  <c r="Q324" i="48"/>
  <c r="S324" i="49"/>
  <c r="T324" i="48"/>
  <c r="H322" i="48" s="1"/>
  <c r="J764" i="52"/>
  <c r="F467" i="49"/>
  <c r="AB478" i="48"/>
  <c r="F543" i="48"/>
  <c r="F543" i="49"/>
  <c r="J845" i="53"/>
  <c r="AB478" i="54"/>
  <c r="F543" i="54"/>
  <c r="F467" i="54"/>
  <c r="J712" i="48"/>
  <c r="F467" i="48"/>
  <c r="G544" i="49"/>
  <c r="G544" i="50"/>
  <c r="G468" i="53"/>
  <c r="AB478" i="52"/>
  <c r="AB485" i="50"/>
  <c r="G742" i="55"/>
  <c r="G745" i="55" s="1"/>
  <c r="S77" i="54"/>
  <c r="R77" i="54"/>
  <c r="Q77" i="54"/>
  <c r="R77" i="53"/>
  <c r="I73" i="53" s="1"/>
  <c r="Q77" i="53"/>
  <c r="S77" i="53"/>
  <c r="S77" i="52"/>
  <c r="R77" i="52"/>
  <c r="Q77" i="52"/>
  <c r="S77" i="51"/>
  <c r="R77" i="51"/>
  <c r="Q77" i="51"/>
  <c r="R77" i="50"/>
  <c r="Q77" i="50"/>
  <c r="S77" i="50"/>
  <c r="S77" i="49"/>
  <c r="R77" i="49"/>
  <c r="Q77" i="49"/>
  <c r="R77" i="48"/>
  <c r="Q77" i="48"/>
  <c r="S77" i="48"/>
  <c r="H599" i="54"/>
  <c r="G599" i="54"/>
  <c r="F599" i="54"/>
  <c r="E599" i="54"/>
  <c r="I599" i="54"/>
  <c r="I599" i="53"/>
  <c r="G599" i="53"/>
  <c r="F599" i="53"/>
  <c r="E599" i="53"/>
  <c r="H599" i="53"/>
  <c r="H599" i="52"/>
  <c r="G599" i="52"/>
  <c r="F599" i="52"/>
  <c r="E599" i="52"/>
  <c r="I599" i="52"/>
  <c r="G599" i="51"/>
  <c r="F599" i="51"/>
  <c r="E599" i="51"/>
  <c r="I599" i="50"/>
  <c r="H599" i="50"/>
  <c r="G599" i="50"/>
  <c r="I599" i="51"/>
  <c r="E599" i="50"/>
  <c r="H599" i="51"/>
  <c r="F599" i="49"/>
  <c r="E599" i="49"/>
  <c r="H599" i="48"/>
  <c r="G599" i="48"/>
  <c r="F599" i="48"/>
  <c r="I599" i="49"/>
  <c r="E599" i="48"/>
  <c r="F599" i="50"/>
  <c r="H599" i="49"/>
  <c r="G599" i="49"/>
  <c r="I599" i="48"/>
  <c r="S70" i="54"/>
  <c r="Q70" i="54"/>
  <c r="S70" i="53"/>
  <c r="R70" i="54"/>
  <c r="R70" i="53"/>
  <c r="Q70" i="53"/>
  <c r="S70" i="52"/>
  <c r="R70" i="52"/>
  <c r="H67" i="52" s="1"/>
  <c r="Q70" i="52"/>
  <c r="S70" i="51"/>
  <c r="R70" i="51"/>
  <c r="Q70" i="51"/>
  <c r="R70" i="50"/>
  <c r="Q70" i="50"/>
  <c r="S70" i="49"/>
  <c r="R70" i="49"/>
  <c r="H67" i="49" s="1"/>
  <c r="Q70" i="49"/>
  <c r="S70" i="50"/>
  <c r="Q70" i="48"/>
  <c r="R70" i="48"/>
  <c r="H67" i="48" s="1"/>
  <c r="S70" i="48"/>
  <c r="Q34" i="54"/>
  <c r="S34" i="54"/>
  <c r="R34" i="54"/>
  <c r="S34" i="53"/>
  <c r="R34" i="53"/>
  <c r="H31" i="53" s="1"/>
  <c r="Q34" i="53"/>
  <c r="R34" i="52"/>
  <c r="H31" i="52" s="1"/>
  <c r="Q34" i="52"/>
  <c r="S34" i="52"/>
  <c r="R34" i="51"/>
  <c r="Q34" i="51"/>
  <c r="S34" i="51"/>
  <c r="Q34" i="50"/>
  <c r="S34" i="50"/>
  <c r="R34" i="50"/>
  <c r="S34" i="49"/>
  <c r="R34" i="49"/>
  <c r="H31" i="49" s="1"/>
  <c r="Q34" i="49"/>
  <c r="S34" i="48"/>
  <c r="R34" i="48"/>
  <c r="Q34" i="48"/>
  <c r="S82" i="54"/>
  <c r="R82" i="54"/>
  <c r="H79" i="54" s="1"/>
  <c r="Q82" i="54"/>
  <c r="R82" i="53"/>
  <c r="Q82" i="53"/>
  <c r="S82" i="53"/>
  <c r="S82" i="52"/>
  <c r="R82" i="52"/>
  <c r="H79" i="52" s="1"/>
  <c r="Q82" i="52"/>
  <c r="S82" i="51"/>
  <c r="Q82" i="51"/>
  <c r="S82" i="50"/>
  <c r="R82" i="50"/>
  <c r="Q82" i="50"/>
  <c r="R82" i="51"/>
  <c r="S82" i="49"/>
  <c r="R82" i="49"/>
  <c r="Q82" i="49"/>
  <c r="Q82" i="48"/>
  <c r="R82" i="48"/>
  <c r="H79" i="48" s="1"/>
  <c r="S82" i="48"/>
  <c r="F742" i="55"/>
  <c r="F745" i="55" s="1"/>
  <c r="AB478" i="53"/>
  <c r="J821" i="53"/>
  <c r="AB485" i="48"/>
  <c r="J845" i="51"/>
  <c r="J764" i="49"/>
  <c r="J845" i="50"/>
  <c r="G544" i="48"/>
  <c r="G544" i="51"/>
  <c r="J821" i="48"/>
  <c r="J845" i="54"/>
  <c r="AB478" i="51"/>
  <c r="F543" i="51"/>
  <c r="AB485" i="49"/>
  <c r="D94" i="21"/>
  <c r="H83" i="21"/>
  <c r="U71" i="25"/>
  <c r="G757" i="1"/>
  <c r="G757" i="63" s="1"/>
  <c r="H7" i="42"/>
  <c r="G7" i="42"/>
  <c r="F7" i="42"/>
  <c r="E7" i="42"/>
  <c r="D7" i="42"/>
  <c r="J741" i="25"/>
  <c r="J763" i="1"/>
  <c r="G472" i="25"/>
  <c r="F547" i="25"/>
  <c r="G548" i="25"/>
  <c r="F471" i="25"/>
  <c r="L623" i="1"/>
  <c r="A622" i="63" s="1"/>
  <c r="L324" i="1"/>
  <c r="U66" i="1"/>
  <c r="L338" i="1"/>
  <c r="L489" i="1"/>
  <c r="L538" i="1"/>
  <c r="V517" i="25"/>
  <c r="Y503" i="25"/>
  <c r="J528" i="25"/>
  <c r="J529" i="25" s="1"/>
  <c r="U524" i="25"/>
  <c r="Y531" i="25"/>
  <c r="Y524" i="25"/>
  <c r="X524" i="25"/>
  <c r="W524" i="25"/>
  <c r="J535" i="25"/>
  <c r="J536" i="25" s="1"/>
  <c r="U531" i="25"/>
  <c r="J521" i="25"/>
  <c r="J522" i="25" s="1"/>
  <c r="X510" i="25"/>
  <c r="V510" i="25"/>
  <c r="J514" i="25"/>
  <c r="J515" i="25" s="1"/>
  <c r="J507" i="25"/>
  <c r="J508" i="25" s="1"/>
  <c r="L331" i="1"/>
  <c r="J467" i="25"/>
  <c r="J453" i="25"/>
  <c r="J460" i="25"/>
  <c r="J446" i="25"/>
  <c r="J393" i="25"/>
  <c r="J439" i="25"/>
  <c r="J432" i="25"/>
  <c r="J425" i="25"/>
  <c r="J386" i="25"/>
  <c r="J365" i="25"/>
  <c r="J379" i="25"/>
  <c r="J358" i="25"/>
  <c r="J372" i="25"/>
  <c r="J351" i="25"/>
  <c r="J315" i="25"/>
  <c r="J309" i="25"/>
  <c r="J303" i="25"/>
  <c r="J297" i="25"/>
  <c r="J291" i="25"/>
  <c r="J279" i="25"/>
  <c r="J285" i="25"/>
  <c r="J273" i="25"/>
  <c r="J267" i="25"/>
  <c r="J255" i="25"/>
  <c r="J261" i="25"/>
  <c r="J249" i="25"/>
  <c r="J231" i="25"/>
  <c r="J243" i="25"/>
  <c r="J237" i="25"/>
  <c r="J225" i="25"/>
  <c r="J219" i="25"/>
  <c r="J213" i="25"/>
  <c r="J201" i="25"/>
  <c r="J207" i="25"/>
  <c r="J195" i="25"/>
  <c r="J177" i="25"/>
  <c r="J189" i="25"/>
  <c r="J183" i="25"/>
  <c r="J171" i="25"/>
  <c r="J165" i="25"/>
  <c r="J159" i="25"/>
  <c r="J147" i="25"/>
  <c r="J153" i="25"/>
  <c r="J141" i="25"/>
  <c r="J135" i="25"/>
  <c r="J129" i="25"/>
  <c r="J123" i="25"/>
  <c r="J105" i="25"/>
  <c r="J93" i="25"/>
  <c r="J111" i="25"/>
  <c r="J117" i="25"/>
  <c r="J99" i="25"/>
  <c r="G313" i="1"/>
  <c r="J396" i="1"/>
  <c r="J61" i="1"/>
  <c r="V320" i="1"/>
  <c r="K135" i="28"/>
  <c r="E464" i="1"/>
  <c r="J464" i="1" s="1"/>
  <c r="J73" i="1"/>
  <c r="L16" i="1"/>
  <c r="J403" i="1"/>
  <c r="L82" i="1"/>
  <c r="J489" i="1"/>
  <c r="J536" i="1"/>
  <c r="L496" i="1"/>
  <c r="G22" i="1"/>
  <c r="J79" i="1"/>
  <c r="F483" i="1"/>
  <c r="K33" i="23"/>
  <c r="K34" i="23" s="1"/>
  <c r="M33" i="23"/>
  <c r="I33" i="23"/>
  <c r="G33" i="23"/>
  <c r="G40" i="23" s="1"/>
  <c r="H54" i="28" s="1"/>
  <c r="E33" i="23"/>
  <c r="E40" i="23" s="1"/>
  <c r="F54" i="28" s="1"/>
  <c r="J25" i="1"/>
  <c r="J322" i="1"/>
  <c r="E318" i="25"/>
  <c r="I565" i="1"/>
  <c r="I569" i="1" s="1"/>
  <c r="I483" i="1"/>
  <c r="H476" i="1"/>
  <c r="I476" i="1"/>
  <c r="G476" i="1"/>
  <c r="H483" i="1"/>
  <c r="G539" i="1"/>
  <c r="J608" i="1"/>
  <c r="L588" i="1"/>
  <c r="J482" i="1"/>
  <c r="F313" i="1"/>
  <c r="H565" i="1"/>
  <c r="H569" i="1" s="1"/>
  <c r="G325" i="1"/>
  <c r="G391" i="1" s="1"/>
  <c r="I325" i="1"/>
  <c r="I391" i="1" s="1"/>
  <c r="H325" i="1"/>
  <c r="H391" i="1" s="1"/>
  <c r="J19" i="1"/>
  <c r="E545" i="25"/>
  <c r="H399" i="1"/>
  <c r="H465" i="1" s="1"/>
  <c r="I399" i="1"/>
  <c r="I465" i="1" s="1"/>
  <c r="G399" i="1"/>
  <c r="G465" i="1" s="1"/>
  <c r="F399" i="1"/>
  <c r="F465" i="1" s="1"/>
  <c r="J496" i="1"/>
  <c r="K37" i="23"/>
  <c r="V321" i="1"/>
  <c r="O22" i="23"/>
  <c r="O23" i="23" s="1"/>
  <c r="E469" i="25"/>
  <c r="J644" i="1"/>
  <c r="L64" i="1"/>
  <c r="J712" i="1"/>
  <c r="O32" i="23"/>
  <c r="L412" i="1"/>
  <c r="E313" i="1"/>
  <c r="M37" i="23"/>
  <c r="O31" i="23"/>
  <c r="G37" i="23"/>
  <c r="H53" i="28" s="1"/>
  <c r="E37" i="23"/>
  <c r="F53" i="28" s="1"/>
  <c r="I37" i="23"/>
  <c r="J53" i="28" s="1"/>
  <c r="J14" i="1"/>
  <c r="J16" i="1" s="1"/>
  <c r="I314" i="1"/>
  <c r="I315" i="1" s="1"/>
  <c r="U406" i="25"/>
  <c r="U41" i="25"/>
  <c r="J480" i="1"/>
  <c r="L70" i="1"/>
  <c r="L34" i="1"/>
  <c r="U59" i="25"/>
  <c r="J475" i="1"/>
  <c r="U29" i="25"/>
  <c r="V47" i="25"/>
  <c r="E541" i="1"/>
  <c r="U482" i="25"/>
  <c r="J559" i="25"/>
  <c r="E82" i="1"/>
  <c r="J80" i="1"/>
  <c r="F541" i="1"/>
  <c r="F565" i="1" s="1"/>
  <c r="G483" i="1"/>
  <c r="F539" i="1"/>
  <c r="U339" i="25"/>
  <c r="E757" i="1"/>
  <c r="E757" i="63" s="1"/>
  <c r="J32" i="1"/>
  <c r="J34" i="1" s="1"/>
  <c r="E34" i="1"/>
  <c r="H742" i="25"/>
  <c r="L405" i="1"/>
  <c r="E339" i="1"/>
  <c r="J337" i="1"/>
  <c r="J339" i="1" s="1"/>
  <c r="U496" i="25"/>
  <c r="U47" i="25"/>
  <c r="J494" i="1"/>
  <c r="E64" i="1"/>
  <c r="J62" i="1"/>
  <c r="J64" i="1" s="1"/>
  <c r="L28" i="1"/>
  <c r="L600" i="1"/>
  <c r="A599" i="63" s="1"/>
  <c r="L636" i="1"/>
  <c r="A635" i="63" s="1"/>
  <c r="J538" i="1"/>
  <c r="G541" i="1"/>
  <c r="G565" i="1" s="1"/>
  <c r="J397" i="1"/>
  <c r="J399" i="1" s="1"/>
  <c r="E399" i="1"/>
  <c r="J736" i="25"/>
  <c r="J758" i="1"/>
  <c r="E332" i="1"/>
  <c r="J330" i="1"/>
  <c r="J332" i="1" s="1"/>
  <c r="E28" i="1"/>
  <c r="J26" i="1"/>
  <c r="J28" i="1" s="1"/>
  <c r="V558" i="25"/>
  <c r="I742" i="25"/>
  <c r="L398" i="1"/>
  <c r="U53" i="25"/>
  <c r="U332" i="25"/>
  <c r="E756" i="1"/>
  <c r="E756" i="63" s="1"/>
  <c r="J756" i="63" s="1"/>
  <c r="J20" i="1"/>
  <c r="J22" i="1" s="1"/>
  <c r="E22" i="1"/>
  <c r="E395" i="25"/>
  <c r="E476" i="1"/>
  <c r="J537" i="1"/>
  <c r="E539" i="1"/>
  <c r="F764" i="1"/>
  <c r="E10" i="42" s="1"/>
  <c r="E755" i="1"/>
  <c r="E755" i="63" s="1"/>
  <c r="E76" i="1"/>
  <c r="J74" i="1"/>
  <c r="J76" i="1" s="1"/>
  <c r="U413" i="25"/>
  <c r="E413" i="1"/>
  <c r="J411" i="1"/>
  <c r="J413" i="1" s="1"/>
  <c r="J487" i="1"/>
  <c r="L475" i="1"/>
  <c r="E406" i="1"/>
  <c r="J404" i="1"/>
  <c r="J406" i="1" s="1"/>
  <c r="G755" i="1"/>
  <c r="G755" i="63" s="1"/>
  <c r="U489" i="25"/>
  <c r="J473" i="1"/>
  <c r="H16" i="1"/>
  <c r="H314" i="1" s="1"/>
  <c r="F16" i="1"/>
  <c r="G16" i="1"/>
  <c r="G567" i="25"/>
  <c r="W558" i="25" s="1"/>
  <c r="J566" i="25"/>
  <c r="I567" i="25"/>
  <c r="X558" i="25"/>
  <c r="J554" i="25"/>
  <c r="E567" i="25"/>
  <c r="J563" i="1"/>
  <c r="Z557" i="1" s="1"/>
  <c r="F400" i="48" l="1"/>
  <c r="F539" i="48"/>
  <c r="F83" i="49"/>
  <c r="G483" i="50"/>
  <c r="G77" i="48"/>
  <c r="G407" i="52"/>
  <c r="F414" i="48"/>
  <c r="I73" i="54"/>
  <c r="I74" i="54" s="1"/>
  <c r="I75" i="54" s="1"/>
  <c r="H395" i="54"/>
  <c r="H397" i="54" s="1"/>
  <c r="H398" i="54" s="1"/>
  <c r="H478" i="51"/>
  <c r="H482" i="51" s="1"/>
  <c r="H328" i="50"/>
  <c r="H328" i="53"/>
  <c r="H330" i="53" s="1"/>
  <c r="H331" i="53" s="1"/>
  <c r="H61" i="54"/>
  <c r="H67" i="63"/>
  <c r="G411" i="48"/>
  <c r="G412" i="48" s="1"/>
  <c r="F29" i="54"/>
  <c r="F497" i="48"/>
  <c r="F83" i="48"/>
  <c r="F83" i="52"/>
  <c r="F23" i="50"/>
  <c r="G333" i="50"/>
  <c r="F17" i="52"/>
  <c r="H409" i="48"/>
  <c r="G34" i="52"/>
  <c r="G35" i="52" s="1"/>
  <c r="G17" i="50"/>
  <c r="G17" i="49"/>
  <c r="H61" i="63"/>
  <c r="F23" i="52"/>
  <c r="G333" i="54"/>
  <c r="F77" i="51"/>
  <c r="G17" i="48"/>
  <c r="F490" i="52"/>
  <c r="G23" i="54"/>
  <c r="G83" i="51"/>
  <c r="F490" i="49"/>
  <c r="F490" i="51"/>
  <c r="H13" i="50"/>
  <c r="H335" i="52"/>
  <c r="H339" i="52" s="1"/>
  <c r="H328" i="51"/>
  <c r="H25" i="63"/>
  <c r="G406" i="53"/>
  <c r="F483" i="50"/>
  <c r="H67" i="50"/>
  <c r="H471" i="53"/>
  <c r="H534" i="52"/>
  <c r="AD534" i="52" s="1"/>
  <c r="H402" i="53"/>
  <c r="H31" i="50"/>
  <c r="H31" i="54"/>
  <c r="H32" i="54" s="1"/>
  <c r="H33" i="54" s="1"/>
  <c r="I73" i="52"/>
  <c r="H402" i="48"/>
  <c r="H402" i="51"/>
  <c r="H402" i="54"/>
  <c r="H25" i="53"/>
  <c r="G29" i="54"/>
  <c r="G17" i="54"/>
  <c r="G497" i="51"/>
  <c r="F490" i="48"/>
  <c r="F400" i="63"/>
  <c r="V395" i="63"/>
  <c r="H61" i="52"/>
  <c r="H62" i="52" s="1"/>
  <c r="H63" i="52" s="1"/>
  <c r="G62" i="51"/>
  <c r="G63" i="51" s="1"/>
  <c r="AD471" i="63"/>
  <c r="AD540" i="63" s="1"/>
  <c r="G70" i="50"/>
  <c r="F539" i="50"/>
  <c r="F29" i="52"/>
  <c r="F483" i="49"/>
  <c r="F17" i="50"/>
  <c r="F539" i="54"/>
  <c r="F326" i="51"/>
  <c r="H79" i="51"/>
  <c r="H80" i="51" s="1"/>
  <c r="H81" i="51" s="1"/>
  <c r="H83" i="51" s="1"/>
  <c r="H61" i="49"/>
  <c r="H64" i="49" s="1"/>
  <c r="F29" i="53"/>
  <c r="G23" i="51"/>
  <c r="G83" i="53"/>
  <c r="F497" i="54"/>
  <c r="G407" i="51"/>
  <c r="H82" i="48"/>
  <c r="H80" i="48"/>
  <c r="H81" i="48" s="1"/>
  <c r="H83" i="48" s="1"/>
  <c r="H480" i="49"/>
  <c r="H481" i="49" s="1"/>
  <c r="H483" i="49" s="1"/>
  <c r="H482" i="49"/>
  <c r="H413" i="52"/>
  <c r="H411" i="52"/>
  <c r="H412" i="52" s="1"/>
  <c r="H337" i="52"/>
  <c r="H338" i="52" s="1"/>
  <c r="H482" i="63"/>
  <c r="H480" i="63"/>
  <c r="H481" i="63" s="1"/>
  <c r="H28" i="63"/>
  <c r="H26" i="63"/>
  <c r="H27" i="63" s="1"/>
  <c r="H29" i="63" s="1"/>
  <c r="T399" i="63"/>
  <c r="I396" i="63" s="1"/>
  <c r="S399" i="63"/>
  <c r="Q399" i="63"/>
  <c r="R399" i="63"/>
  <c r="H79" i="49"/>
  <c r="H67" i="51"/>
  <c r="I73" i="48"/>
  <c r="H321" i="51"/>
  <c r="H471" i="50"/>
  <c r="H471" i="54"/>
  <c r="H395" i="51"/>
  <c r="H395" i="53"/>
  <c r="H485" i="50"/>
  <c r="I19" i="53"/>
  <c r="H409" i="53"/>
  <c r="H25" i="49"/>
  <c r="H335" i="53"/>
  <c r="H328" i="49"/>
  <c r="H328" i="52"/>
  <c r="H61" i="48"/>
  <c r="F77" i="48"/>
  <c r="F340" i="49"/>
  <c r="F77" i="52"/>
  <c r="G28" i="49"/>
  <c r="G26" i="49"/>
  <c r="G27" i="49" s="1"/>
  <c r="G29" i="49" s="1"/>
  <c r="G22" i="63"/>
  <c r="G20" i="63"/>
  <c r="G21" i="63" s="1"/>
  <c r="G62" i="48"/>
  <c r="G63" i="48" s="1"/>
  <c r="G65" i="48" s="1"/>
  <c r="G64" i="48"/>
  <c r="F407" i="50"/>
  <c r="G494" i="54"/>
  <c r="G495" i="54" s="1"/>
  <c r="G496" i="54"/>
  <c r="G482" i="52"/>
  <c r="G480" i="52"/>
  <c r="G481" i="52" s="1"/>
  <c r="G483" i="52" s="1"/>
  <c r="G80" i="50"/>
  <c r="G81" i="50" s="1"/>
  <c r="G82" i="50"/>
  <c r="G339" i="49"/>
  <c r="W335" i="49" s="1"/>
  <c r="G337" i="49"/>
  <c r="G338" i="49" s="1"/>
  <c r="G80" i="49"/>
  <c r="G81" i="49" s="1"/>
  <c r="G82" i="49"/>
  <c r="R325" i="63"/>
  <c r="Q325" i="63"/>
  <c r="T325" i="63"/>
  <c r="I322" i="63" s="1"/>
  <c r="S325" i="63"/>
  <c r="H79" i="53"/>
  <c r="H321" i="54"/>
  <c r="H492" i="49"/>
  <c r="H13" i="48"/>
  <c r="H13" i="52"/>
  <c r="I19" i="49"/>
  <c r="H73" i="48"/>
  <c r="H73" i="52"/>
  <c r="H409" i="50"/>
  <c r="H485" i="63"/>
  <c r="H73" i="63"/>
  <c r="G80" i="52"/>
  <c r="G81" i="52" s="1"/>
  <c r="G82" i="52"/>
  <c r="G326" i="53"/>
  <c r="G496" i="63"/>
  <c r="G494" i="63"/>
  <c r="G495" i="63" s="1"/>
  <c r="G325" i="49"/>
  <c r="G323" i="49"/>
  <c r="G324" i="49" s="1"/>
  <c r="G326" i="52"/>
  <c r="G489" i="63"/>
  <c r="G487" i="63"/>
  <c r="G488" i="63" s="1"/>
  <c r="G65" i="51"/>
  <c r="G32" i="49"/>
  <c r="G33" i="49" s="1"/>
  <c r="G34" i="49"/>
  <c r="F29" i="63"/>
  <c r="G496" i="52"/>
  <c r="G494" i="52"/>
  <c r="G495" i="52" s="1"/>
  <c r="G497" i="52" s="1"/>
  <c r="G32" i="48"/>
  <c r="G33" i="48" s="1"/>
  <c r="G34" i="48"/>
  <c r="G539" i="54"/>
  <c r="G22" i="48"/>
  <c r="G20" i="48"/>
  <c r="G21" i="48" s="1"/>
  <c r="F539" i="53"/>
  <c r="H321" i="63"/>
  <c r="F83" i="54"/>
  <c r="F400" i="54"/>
  <c r="G83" i="63"/>
  <c r="F23" i="48"/>
  <c r="V19" i="48" s="1"/>
  <c r="G330" i="48"/>
  <c r="G331" i="48" s="1"/>
  <c r="G332" i="48"/>
  <c r="H34" i="53"/>
  <c r="H32" i="53"/>
  <c r="H33" i="53" s="1"/>
  <c r="H325" i="53"/>
  <c r="H323" i="53"/>
  <c r="H324" i="53" s="1"/>
  <c r="H475" i="52"/>
  <c r="H473" i="52"/>
  <c r="H474" i="52" s="1"/>
  <c r="H82" i="51"/>
  <c r="I73" i="49"/>
  <c r="H534" i="51"/>
  <c r="H471" i="48"/>
  <c r="AD471" i="48" s="1"/>
  <c r="AD540" i="48" s="1"/>
  <c r="H20" i="51"/>
  <c r="H21" i="51" s="1"/>
  <c r="H22" i="51"/>
  <c r="H492" i="51"/>
  <c r="H478" i="53"/>
  <c r="H335" i="51"/>
  <c r="H62" i="49"/>
  <c r="H63" i="49" s="1"/>
  <c r="H61" i="53"/>
  <c r="H31" i="63"/>
  <c r="G323" i="63"/>
  <c r="G325" i="63"/>
  <c r="F539" i="52"/>
  <c r="F400" i="53"/>
  <c r="G82" i="48"/>
  <c r="G80" i="48"/>
  <c r="G81" i="48" s="1"/>
  <c r="F333" i="51"/>
  <c r="G76" i="52"/>
  <c r="G74" i="52"/>
  <c r="G75" i="52" s="1"/>
  <c r="G414" i="51"/>
  <c r="F497" i="52"/>
  <c r="G490" i="53"/>
  <c r="G539" i="51"/>
  <c r="G28" i="63"/>
  <c r="G26" i="63"/>
  <c r="G27" i="63" s="1"/>
  <c r="G325" i="50"/>
  <c r="G323" i="50"/>
  <c r="G324" i="50" s="1"/>
  <c r="G404" i="48"/>
  <c r="G405" i="48" s="1"/>
  <c r="G406" i="48"/>
  <c r="G489" i="51"/>
  <c r="G487" i="51"/>
  <c r="G488" i="51" s="1"/>
  <c r="G399" i="63"/>
  <c r="G397" i="63"/>
  <c r="G333" i="53"/>
  <c r="G333" i="52"/>
  <c r="G539" i="48"/>
  <c r="G325" i="48"/>
  <c r="G323" i="48"/>
  <c r="G324" i="48" s="1"/>
  <c r="G536" i="63"/>
  <c r="G537" i="63" s="1"/>
  <c r="G538" i="63"/>
  <c r="F65" i="51"/>
  <c r="V61" i="51" s="1"/>
  <c r="G536" i="49"/>
  <c r="G537" i="49" s="1"/>
  <c r="G539" i="49" s="1"/>
  <c r="G538" i="49"/>
  <c r="H14" i="53"/>
  <c r="H15" i="53" s="1"/>
  <c r="H16" i="53"/>
  <c r="I20" i="54"/>
  <c r="I21" i="54" s="1"/>
  <c r="I22" i="54"/>
  <c r="H28" i="50"/>
  <c r="H26" i="50"/>
  <c r="H27" i="50" s="1"/>
  <c r="H26" i="54"/>
  <c r="H27" i="54" s="1"/>
  <c r="H28" i="54"/>
  <c r="H62" i="50"/>
  <c r="H63" i="50" s="1"/>
  <c r="H64" i="50"/>
  <c r="H538" i="63"/>
  <c r="H536" i="63"/>
  <c r="H537" i="63" s="1"/>
  <c r="H496" i="63"/>
  <c r="H494" i="63"/>
  <c r="H495" i="63" s="1"/>
  <c r="F15" i="63"/>
  <c r="C588" i="63"/>
  <c r="H588" i="63"/>
  <c r="I588" i="63"/>
  <c r="G588" i="63"/>
  <c r="F588" i="63"/>
  <c r="E588" i="63"/>
  <c r="H79" i="50"/>
  <c r="H31" i="51"/>
  <c r="H321" i="52"/>
  <c r="H395" i="50"/>
  <c r="H22" i="48"/>
  <c r="H20" i="48"/>
  <c r="H21" i="48" s="1"/>
  <c r="H23" i="48" s="1"/>
  <c r="H19" i="52"/>
  <c r="H13" i="49"/>
  <c r="H73" i="49"/>
  <c r="H339" i="48"/>
  <c r="H337" i="48"/>
  <c r="H338" i="48" s="1"/>
  <c r="H335" i="54"/>
  <c r="G494" i="49"/>
  <c r="G495" i="49" s="1"/>
  <c r="G496" i="49"/>
  <c r="G414" i="54"/>
  <c r="G399" i="50"/>
  <c r="G397" i="50"/>
  <c r="G398" i="50" s="1"/>
  <c r="G414" i="49"/>
  <c r="F407" i="52"/>
  <c r="G332" i="49"/>
  <c r="G330" i="49"/>
  <c r="G331" i="49" s="1"/>
  <c r="G333" i="49" s="1"/>
  <c r="G71" i="50"/>
  <c r="F414" i="54"/>
  <c r="G489" i="49"/>
  <c r="G487" i="49"/>
  <c r="G488" i="49" s="1"/>
  <c r="G413" i="52"/>
  <c r="G411" i="52"/>
  <c r="G412" i="52" s="1"/>
  <c r="G536" i="53"/>
  <c r="G537" i="53" s="1"/>
  <c r="G538" i="53"/>
  <c r="F326" i="49"/>
  <c r="G68" i="53"/>
  <c r="G69" i="53" s="1"/>
  <c r="G70" i="53"/>
  <c r="G489" i="50"/>
  <c r="G487" i="50"/>
  <c r="G488" i="50" s="1"/>
  <c r="G407" i="54"/>
  <c r="H26" i="48"/>
  <c r="H27" i="48" s="1"/>
  <c r="H29" i="48" s="1"/>
  <c r="H28" i="48"/>
  <c r="H82" i="54"/>
  <c r="H80" i="54"/>
  <c r="H81" i="54" s="1"/>
  <c r="H68" i="48"/>
  <c r="H69" i="48" s="1"/>
  <c r="H71" i="48" s="1"/>
  <c r="H70" i="48"/>
  <c r="I74" i="53"/>
  <c r="I75" i="53" s="1"/>
  <c r="I76" i="53"/>
  <c r="H325" i="48"/>
  <c r="H323" i="48"/>
  <c r="H324" i="48" s="1"/>
  <c r="H489" i="54"/>
  <c r="H487" i="54"/>
  <c r="H488" i="54" s="1"/>
  <c r="R17" i="63"/>
  <c r="Q17" i="63"/>
  <c r="S17" i="63"/>
  <c r="I76" i="54"/>
  <c r="H534" i="48"/>
  <c r="H19" i="49"/>
  <c r="H492" i="53"/>
  <c r="I20" i="51"/>
  <c r="I21" i="51" s="1"/>
  <c r="I22" i="51"/>
  <c r="H73" i="53"/>
  <c r="H478" i="50"/>
  <c r="H480" i="51"/>
  <c r="H481" i="51" s="1"/>
  <c r="H409" i="51"/>
  <c r="H409" i="54"/>
  <c r="H330" i="50"/>
  <c r="H331" i="50" s="1"/>
  <c r="H332" i="50"/>
  <c r="H62" i="54"/>
  <c r="H63" i="54" s="1"/>
  <c r="H64" i="54"/>
  <c r="H70" i="63"/>
  <c r="H68" i="63"/>
  <c r="H69" i="63" s="1"/>
  <c r="G64" i="63"/>
  <c r="G62" i="63"/>
  <c r="G63" i="63" s="1"/>
  <c r="G339" i="53"/>
  <c r="G337" i="53"/>
  <c r="G338" i="53" s="1"/>
  <c r="G480" i="54"/>
  <c r="G481" i="54" s="1"/>
  <c r="G482" i="54"/>
  <c r="G404" i="50"/>
  <c r="G405" i="50" s="1"/>
  <c r="G406" i="50"/>
  <c r="H473" i="63"/>
  <c r="H475" i="63"/>
  <c r="G538" i="52"/>
  <c r="G536" i="52"/>
  <c r="G537" i="52" s="1"/>
  <c r="G480" i="53"/>
  <c r="G481" i="53" s="1"/>
  <c r="G482" i="53"/>
  <c r="G68" i="49"/>
  <c r="G69" i="49" s="1"/>
  <c r="G71" i="49" s="1"/>
  <c r="G70" i="49"/>
  <c r="G399" i="54"/>
  <c r="G397" i="54"/>
  <c r="G398" i="54" s="1"/>
  <c r="H64" i="51"/>
  <c r="H62" i="51"/>
  <c r="H63" i="51" s="1"/>
  <c r="H404" i="52"/>
  <c r="H405" i="52" s="1"/>
  <c r="H406" i="52"/>
  <c r="H489" i="48"/>
  <c r="H487" i="48"/>
  <c r="H488" i="48" s="1"/>
  <c r="H489" i="52"/>
  <c r="H487" i="52"/>
  <c r="H488" i="52" s="1"/>
  <c r="O475" i="63"/>
  <c r="C475" i="63"/>
  <c r="B475" i="63"/>
  <c r="R475" i="63"/>
  <c r="I472" i="63" s="1"/>
  <c r="Q475" i="63"/>
  <c r="P475" i="63"/>
  <c r="H31" i="48"/>
  <c r="H67" i="53"/>
  <c r="I73" i="50"/>
  <c r="H534" i="50"/>
  <c r="H402" i="50"/>
  <c r="H471" i="49"/>
  <c r="H485" i="49"/>
  <c r="H13" i="54"/>
  <c r="I19" i="50"/>
  <c r="H74" i="54"/>
  <c r="H75" i="54" s="1"/>
  <c r="H76" i="54"/>
  <c r="H25" i="51"/>
  <c r="H335" i="50"/>
  <c r="H22" i="63"/>
  <c r="H20" i="63"/>
  <c r="H21" i="63" s="1"/>
  <c r="J390" i="1"/>
  <c r="G71" i="52"/>
  <c r="G480" i="63"/>
  <c r="G481" i="63" s="1"/>
  <c r="G482" i="63"/>
  <c r="G14" i="53"/>
  <c r="G15" i="53" s="1"/>
  <c r="G16" i="53"/>
  <c r="G32" i="54"/>
  <c r="G33" i="54" s="1"/>
  <c r="G34" i="54"/>
  <c r="G414" i="48"/>
  <c r="G480" i="48"/>
  <c r="G481" i="48" s="1"/>
  <c r="G482" i="48"/>
  <c r="G29" i="48"/>
  <c r="F77" i="49"/>
  <c r="G494" i="48"/>
  <c r="G495" i="48" s="1"/>
  <c r="G496" i="48"/>
  <c r="F400" i="52"/>
  <c r="G536" i="50"/>
  <c r="G537" i="50" s="1"/>
  <c r="G538" i="50"/>
  <c r="G483" i="51"/>
  <c r="H13" i="63"/>
  <c r="F490" i="53"/>
  <c r="G77" i="50"/>
  <c r="F407" i="53"/>
  <c r="G74" i="54"/>
  <c r="G75" i="54" s="1"/>
  <c r="G77" i="54" s="1"/>
  <c r="W73" i="54" s="1"/>
  <c r="G76" i="54"/>
  <c r="G339" i="54"/>
  <c r="G337" i="54"/>
  <c r="G338" i="54" s="1"/>
  <c r="H80" i="52"/>
  <c r="H81" i="52" s="1"/>
  <c r="H83" i="52" s="1"/>
  <c r="H82" i="52"/>
  <c r="H14" i="50"/>
  <c r="H15" i="50" s="1"/>
  <c r="H16" i="50"/>
  <c r="H332" i="51"/>
  <c r="H330" i="51"/>
  <c r="H331" i="51" s="1"/>
  <c r="H70" i="52"/>
  <c r="H68" i="52"/>
  <c r="H69" i="52" s="1"/>
  <c r="H404" i="49"/>
  <c r="H405" i="49" s="1"/>
  <c r="H407" i="49" s="1"/>
  <c r="H406" i="49"/>
  <c r="H399" i="48"/>
  <c r="H397" i="48"/>
  <c r="H398" i="48" s="1"/>
  <c r="H471" i="51"/>
  <c r="H20" i="53"/>
  <c r="H21" i="53" s="1"/>
  <c r="H22" i="53"/>
  <c r="H485" i="53"/>
  <c r="H74" i="50"/>
  <c r="H75" i="50" s="1"/>
  <c r="H76" i="50"/>
  <c r="H478" i="54"/>
  <c r="H413" i="48"/>
  <c r="H411" i="48"/>
  <c r="H412" i="48" s="1"/>
  <c r="F483" i="52"/>
  <c r="F340" i="51"/>
  <c r="G74" i="53"/>
  <c r="G75" i="53" s="1"/>
  <c r="G76" i="53"/>
  <c r="G494" i="53"/>
  <c r="G495" i="53" s="1"/>
  <c r="G496" i="53"/>
  <c r="G330" i="51"/>
  <c r="G331" i="51" s="1"/>
  <c r="G332" i="51"/>
  <c r="G22" i="53"/>
  <c r="G20" i="53"/>
  <c r="G21" i="53" s="1"/>
  <c r="G399" i="52"/>
  <c r="G397" i="52"/>
  <c r="G398" i="52" s="1"/>
  <c r="H395" i="63"/>
  <c r="G399" i="51"/>
  <c r="G397" i="51"/>
  <c r="G398" i="51" s="1"/>
  <c r="G339" i="51"/>
  <c r="G337" i="51"/>
  <c r="G338" i="51" s="1"/>
  <c r="H404" i="53"/>
  <c r="H405" i="53" s="1"/>
  <c r="H406" i="53"/>
  <c r="H28" i="52"/>
  <c r="H26" i="52"/>
  <c r="H27" i="52" s="1"/>
  <c r="H32" i="52"/>
  <c r="H33" i="52" s="1"/>
  <c r="H34" i="52"/>
  <c r="H68" i="49"/>
  <c r="H69" i="49" s="1"/>
  <c r="H71" i="49" s="1"/>
  <c r="H70" i="49"/>
  <c r="H67" i="54"/>
  <c r="H325" i="49"/>
  <c r="H323" i="49"/>
  <c r="H324" i="49" s="1"/>
  <c r="H326" i="49" s="1"/>
  <c r="H475" i="53"/>
  <c r="H473" i="53"/>
  <c r="H474" i="53" s="1"/>
  <c r="H476" i="53" s="1"/>
  <c r="I73" i="51"/>
  <c r="H534" i="54"/>
  <c r="AD534" i="54" s="1"/>
  <c r="H395" i="49"/>
  <c r="H395" i="52"/>
  <c r="H492" i="52"/>
  <c r="H335" i="49"/>
  <c r="H328" i="48"/>
  <c r="H328" i="54"/>
  <c r="H64" i="63"/>
  <c r="H62" i="63"/>
  <c r="H63" i="63" s="1"/>
  <c r="H65" i="63" s="1"/>
  <c r="G71" i="48"/>
  <c r="G74" i="49"/>
  <c r="G75" i="49" s="1"/>
  <c r="G76" i="49"/>
  <c r="G17" i="52"/>
  <c r="F83" i="50"/>
  <c r="G494" i="50"/>
  <c r="G495" i="50" s="1"/>
  <c r="G496" i="50"/>
  <c r="F407" i="49"/>
  <c r="F340" i="48"/>
  <c r="G28" i="52"/>
  <c r="G26" i="52"/>
  <c r="G27" i="52" s="1"/>
  <c r="F65" i="48"/>
  <c r="G20" i="49"/>
  <c r="G21" i="49" s="1"/>
  <c r="G22" i="49"/>
  <c r="G399" i="49"/>
  <c r="G397" i="49"/>
  <c r="G398" i="49" s="1"/>
  <c r="G326" i="51"/>
  <c r="G490" i="54"/>
  <c r="F71" i="48"/>
  <c r="F71" i="52"/>
  <c r="F71" i="53"/>
  <c r="G20" i="52"/>
  <c r="G21" i="52" s="1"/>
  <c r="G22" i="52"/>
  <c r="G406" i="49"/>
  <c r="G404" i="49"/>
  <c r="G405" i="49" s="1"/>
  <c r="G399" i="53"/>
  <c r="G397" i="53"/>
  <c r="G398" i="53" s="1"/>
  <c r="G339" i="50"/>
  <c r="G337" i="50"/>
  <c r="G338" i="50" s="1"/>
  <c r="G64" i="52"/>
  <c r="G62" i="52"/>
  <c r="G63" i="52" s="1"/>
  <c r="G480" i="49"/>
  <c r="G481" i="49" s="1"/>
  <c r="G483" i="49" s="1"/>
  <c r="G482" i="49"/>
  <c r="G414" i="50"/>
  <c r="F340" i="50"/>
  <c r="G17" i="63"/>
  <c r="W13" i="63" s="1"/>
  <c r="G71" i="63"/>
  <c r="G339" i="48"/>
  <c r="G337" i="48"/>
  <c r="G338" i="48" s="1"/>
  <c r="I22" i="52"/>
  <c r="I20" i="52"/>
  <c r="I21" i="52" s="1"/>
  <c r="H68" i="50"/>
  <c r="H69" i="50" s="1"/>
  <c r="H70" i="50"/>
  <c r="H321" i="50"/>
  <c r="H19" i="50"/>
  <c r="H19" i="54"/>
  <c r="H492" i="48"/>
  <c r="H492" i="50"/>
  <c r="H492" i="54"/>
  <c r="H13" i="51"/>
  <c r="I19" i="48"/>
  <c r="H73" i="51"/>
  <c r="H478" i="48"/>
  <c r="H478" i="52"/>
  <c r="I22" i="63"/>
  <c r="I20" i="63"/>
  <c r="I21" i="63" s="1"/>
  <c r="F23" i="54"/>
  <c r="G32" i="50"/>
  <c r="G33" i="50" s="1"/>
  <c r="G34" i="50"/>
  <c r="G76" i="63"/>
  <c r="G74" i="63"/>
  <c r="G75" i="63" s="1"/>
  <c r="G325" i="54"/>
  <c r="G323" i="54"/>
  <c r="G324" i="54" s="1"/>
  <c r="G32" i="53"/>
  <c r="G33" i="53" s="1"/>
  <c r="G34" i="53"/>
  <c r="G26" i="51"/>
  <c r="G27" i="51" s="1"/>
  <c r="G28" i="51"/>
  <c r="H34" i="49"/>
  <c r="H32" i="49"/>
  <c r="H33" i="49" s="1"/>
  <c r="H489" i="51"/>
  <c r="H487" i="51"/>
  <c r="H488" i="51" s="1"/>
  <c r="H413" i="49"/>
  <c r="H411" i="49"/>
  <c r="H412" i="49" s="1"/>
  <c r="H32" i="50"/>
  <c r="H33" i="50" s="1"/>
  <c r="H34" i="50"/>
  <c r="I74" i="52"/>
  <c r="I75" i="52" s="1"/>
  <c r="I76" i="52"/>
  <c r="H534" i="49"/>
  <c r="AD534" i="49" s="1"/>
  <c r="H534" i="53"/>
  <c r="H404" i="48"/>
  <c r="H405" i="48" s="1"/>
  <c r="H406" i="48"/>
  <c r="H404" i="51"/>
  <c r="H405" i="51" s="1"/>
  <c r="H407" i="51" s="1"/>
  <c r="H406" i="51"/>
  <c r="H404" i="54"/>
  <c r="H405" i="54" s="1"/>
  <c r="H406" i="54"/>
  <c r="H26" i="53"/>
  <c r="H27" i="53" s="1"/>
  <c r="H28" i="53"/>
  <c r="I73" i="63"/>
  <c r="H79" i="63"/>
  <c r="F77" i="54"/>
  <c r="G26" i="53"/>
  <c r="G27" i="53" s="1"/>
  <c r="G28" i="53"/>
  <c r="G34" i="63"/>
  <c r="G32" i="63"/>
  <c r="G33" i="63" s="1"/>
  <c r="G35" i="63" s="1"/>
  <c r="F490" i="54"/>
  <c r="G407" i="53"/>
  <c r="F65" i="63"/>
  <c r="V61" i="63" s="1"/>
  <c r="G74" i="51"/>
  <c r="G75" i="51" s="1"/>
  <c r="G76" i="51"/>
  <c r="G414" i="53"/>
  <c r="G80" i="54"/>
  <c r="G81" i="54" s="1"/>
  <c r="G82" i="54"/>
  <c r="G490" i="52"/>
  <c r="G71" i="54"/>
  <c r="G339" i="52"/>
  <c r="G337" i="52"/>
  <c r="G338" i="52" s="1"/>
  <c r="G340" i="52" s="1"/>
  <c r="F326" i="54"/>
  <c r="F71" i="49"/>
  <c r="G35" i="51"/>
  <c r="W31" i="51" s="1"/>
  <c r="W13" i="52"/>
  <c r="AC485" i="51"/>
  <c r="AC478" i="53"/>
  <c r="W19" i="51"/>
  <c r="AC478" i="48"/>
  <c r="V25" i="53"/>
  <c r="W61" i="54"/>
  <c r="W61" i="53"/>
  <c r="W67" i="48"/>
  <c r="AC492" i="50"/>
  <c r="G404" i="63"/>
  <c r="G405" i="63" s="1"/>
  <c r="F391" i="52"/>
  <c r="V25" i="48"/>
  <c r="AD471" i="53"/>
  <c r="AD540" i="53" s="1"/>
  <c r="AD478" i="51"/>
  <c r="F65" i="28"/>
  <c r="K53" i="28"/>
  <c r="H65" i="28"/>
  <c r="AD534" i="50"/>
  <c r="AD534" i="48"/>
  <c r="AD485" i="50"/>
  <c r="AD478" i="50"/>
  <c r="V31" i="53"/>
  <c r="V31" i="49"/>
  <c r="V25" i="49"/>
  <c r="V73" i="63"/>
  <c r="V67" i="63"/>
  <c r="F465" i="63"/>
  <c r="F412" i="63"/>
  <c r="AC534" i="63"/>
  <c r="H94" i="21"/>
  <c r="V402" i="49"/>
  <c r="G467" i="54"/>
  <c r="J82" i="1"/>
  <c r="F314" i="1"/>
  <c r="G467" i="63"/>
  <c r="J754" i="63"/>
  <c r="O482" i="49"/>
  <c r="R482" i="50"/>
  <c r="I479" i="50" s="1"/>
  <c r="R482" i="53"/>
  <c r="I479" i="53" s="1"/>
  <c r="F391" i="63"/>
  <c r="F314" i="51"/>
  <c r="P482" i="49"/>
  <c r="B482" i="51"/>
  <c r="B482" i="53"/>
  <c r="Q482" i="48"/>
  <c r="R482" i="49"/>
  <c r="I479" i="49" s="1"/>
  <c r="Q482" i="51"/>
  <c r="P482" i="54"/>
  <c r="L483" i="1"/>
  <c r="B483" i="52" s="1"/>
  <c r="Q482" i="49"/>
  <c r="O482" i="51"/>
  <c r="C482" i="53"/>
  <c r="R482" i="48"/>
  <c r="I479" i="48" s="1"/>
  <c r="B482" i="49"/>
  <c r="R482" i="52"/>
  <c r="I479" i="52" s="1"/>
  <c r="Q482" i="54"/>
  <c r="AC492" i="54"/>
  <c r="C482" i="49"/>
  <c r="O482" i="50"/>
  <c r="B482" i="52"/>
  <c r="R482" i="54"/>
  <c r="I479" i="54" s="1"/>
  <c r="B482" i="48"/>
  <c r="Q482" i="50"/>
  <c r="O482" i="52"/>
  <c r="O482" i="48"/>
  <c r="R482" i="51"/>
  <c r="I479" i="51" s="1"/>
  <c r="Q482" i="52"/>
  <c r="E392" i="63"/>
  <c r="H468" i="63"/>
  <c r="G467" i="52"/>
  <c r="F407" i="63"/>
  <c r="V402" i="63"/>
  <c r="T406" i="63"/>
  <c r="I403" i="63" s="1"/>
  <c r="S406" i="63"/>
  <c r="R406" i="63"/>
  <c r="Q406" i="63"/>
  <c r="G411" i="63"/>
  <c r="G412" i="63" s="1"/>
  <c r="E466" i="63"/>
  <c r="H409" i="63"/>
  <c r="H413" i="63" s="1"/>
  <c r="H402" i="63"/>
  <c r="H406" i="63" s="1"/>
  <c r="T413" i="63"/>
  <c r="I410" i="63" s="1"/>
  <c r="S413" i="63"/>
  <c r="R413" i="63"/>
  <c r="Q413" i="63"/>
  <c r="AC492" i="63"/>
  <c r="G467" i="48"/>
  <c r="G467" i="53"/>
  <c r="G330" i="63"/>
  <c r="G331" i="63" s="1"/>
  <c r="Q332" i="63"/>
  <c r="T332" i="63"/>
  <c r="I329" i="63" s="1"/>
  <c r="S332" i="63"/>
  <c r="R332" i="63"/>
  <c r="V328" i="63"/>
  <c r="F333" i="63"/>
  <c r="Q339" i="63"/>
  <c r="T339" i="63"/>
  <c r="I336" i="63" s="1"/>
  <c r="S339" i="63"/>
  <c r="R339" i="63"/>
  <c r="H335" i="63"/>
  <c r="H339" i="63" s="1"/>
  <c r="G337" i="63"/>
  <c r="G338" i="63" s="1"/>
  <c r="H328" i="63"/>
  <c r="H332" i="63" s="1"/>
  <c r="Q29" i="63"/>
  <c r="S29" i="63"/>
  <c r="R29" i="63"/>
  <c r="R83" i="63"/>
  <c r="S83" i="63"/>
  <c r="Q83" i="63"/>
  <c r="S65" i="63"/>
  <c r="R65" i="63"/>
  <c r="Q65" i="63"/>
  <c r="F314" i="53"/>
  <c r="U25" i="63"/>
  <c r="E315" i="63"/>
  <c r="F314" i="63"/>
  <c r="R35" i="63"/>
  <c r="Q35" i="63"/>
  <c r="S35" i="63"/>
  <c r="S71" i="63"/>
  <c r="Q71" i="63"/>
  <c r="R71" i="63"/>
  <c r="AC478" i="63"/>
  <c r="H468" i="52"/>
  <c r="W409" i="49"/>
  <c r="AC534" i="48"/>
  <c r="B482" i="54"/>
  <c r="B482" i="50"/>
  <c r="C482" i="52"/>
  <c r="P482" i="53"/>
  <c r="Q482" i="53"/>
  <c r="C482" i="48"/>
  <c r="C482" i="50"/>
  <c r="C482" i="51"/>
  <c r="P482" i="52"/>
  <c r="C482" i="54"/>
  <c r="P482" i="48"/>
  <c r="I478" i="48" s="1"/>
  <c r="P482" i="50"/>
  <c r="P482" i="51"/>
  <c r="O482" i="53"/>
  <c r="G764" i="63"/>
  <c r="F497" i="63"/>
  <c r="V492" i="63"/>
  <c r="R496" i="63"/>
  <c r="I493" i="63" s="1"/>
  <c r="Q496" i="63"/>
  <c r="P496" i="63"/>
  <c r="O496" i="63"/>
  <c r="C496" i="63"/>
  <c r="B496" i="63"/>
  <c r="R538" i="63"/>
  <c r="I535" i="63" s="1"/>
  <c r="Q538" i="63"/>
  <c r="P538" i="63"/>
  <c r="O538" i="63"/>
  <c r="C538" i="63"/>
  <c r="B538" i="63"/>
  <c r="AC485" i="63"/>
  <c r="F541" i="63"/>
  <c r="J755" i="63"/>
  <c r="C489" i="63"/>
  <c r="B489" i="63"/>
  <c r="R489" i="63"/>
  <c r="I486" i="63" s="1"/>
  <c r="Q489" i="63"/>
  <c r="P489" i="63"/>
  <c r="O489" i="63"/>
  <c r="R482" i="63"/>
  <c r="I479" i="63" s="1"/>
  <c r="Q482" i="63"/>
  <c r="P482" i="63"/>
  <c r="I478" i="63" s="1"/>
  <c r="O482" i="63"/>
  <c r="C482" i="63"/>
  <c r="B482" i="63"/>
  <c r="G543" i="63"/>
  <c r="H544" i="63"/>
  <c r="E764" i="63"/>
  <c r="J757" i="63"/>
  <c r="H764" i="63"/>
  <c r="AD485" i="51"/>
  <c r="H468" i="50"/>
  <c r="V35" i="25"/>
  <c r="H544" i="49"/>
  <c r="J745" i="55"/>
  <c r="E749" i="55"/>
  <c r="G749" i="55"/>
  <c r="G754" i="55" s="1"/>
  <c r="H749" i="55"/>
  <c r="H754" i="55" s="1"/>
  <c r="F749" i="55"/>
  <c r="F754" i="55" s="1"/>
  <c r="I749" i="55"/>
  <c r="I754" i="55" s="1"/>
  <c r="V19" i="49"/>
  <c r="V25" i="51"/>
  <c r="V31" i="48"/>
  <c r="F541" i="54"/>
  <c r="F541" i="48"/>
  <c r="V409" i="53"/>
  <c r="H544" i="51"/>
  <c r="F465" i="54"/>
  <c r="V534" i="52"/>
  <c r="V492" i="48"/>
  <c r="V395" i="48"/>
  <c r="V61" i="50"/>
  <c r="V402" i="52"/>
  <c r="V61" i="53"/>
  <c r="V79" i="53"/>
  <c r="A599" i="54"/>
  <c r="A599" i="53"/>
  <c r="A599" i="52"/>
  <c r="A599" i="51"/>
  <c r="A599" i="50"/>
  <c r="A599" i="49"/>
  <c r="A599" i="48"/>
  <c r="R65" i="54"/>
  <c r="S65" i="54"/>
  <c r="Q65" i="54"/>
  <c r="S65" i="53"/>
  <c r="R65" i="53"/>
  <c r="Q65" i="53"/>
  <c r="R65" i="52"/>
  <c r="Q65" i="52"/>
  <c r="S65" i="52"/>
  <c r="Q65" i="51"/>
  <c r="S65" i="50"/>
  <c r="S65" i="51"/>
  <c r="R65" i="50"/>
  <c r="R65" i="51"/>
  <c r="Q65" i="50"/>
  <c r="S65" i="49"/>
  <c r="R65" i="49"/>
  <c r="Q65" i="49"/>
  <c r="S65" i="48"/>
  <c r="R65" i="48"/>
  <c r="Q65" i="48"/>
  <c r="S17" i="54"/>
  <c r="R17" i="54"/>
  <c r="I13" i="54" s="1"/>
  <c r="S17" i="53"/>
  <c r="R17" i="53"/>
  <c r="Q17" i="53"/>
  <c r="Q17" i="54"/>
  <c r="S17" i="52"/>
  <c r="R17" i="52"/>
  <c r="Q17" i="52"/>
  <c r="S17" i="51"/>
  <c r="R17" i="51"/>
  <c r="Q17" i="51"/>
  <c r="R17" i="50"/>
  <c r="Q17" i="50"/>
  <c r="S17" i="49"/>
  <c r="R17" i="49"/>
  <c r="Q17" i="49"/>
  <c r="S17" i="50"/>
  <c r="S17" i="48"/>
  <c r="Q17" i="48"/>
  <c r="R17" i="48"/>
  <c r="I13" i="48" s="1"/>
  <c r="R538" i="54"/>
  <c r="I535" i="54" s="1"/>
  <c r="Q538" i="54"/>
  <c r="P538" i="54"/>
  <c r="I534" i="54" s="1"/>
  <c r="O538" i="54"/>
  <c r="B538" i="54"/>
  <c r="C538" i="54"/>
  <c r="Q538" i="53"/>
  <c r="P538" i="53"/>
  <c r="O538" i="53"/>
  <c r="C538" i="53"/>
  <c r="B538" i="53"/>
  <c r="R538" i="53"/>
  <c r="I535" i="53" s="1"/>
  <c r="R538" i="52"/>
  <c r="I535" i="52" s="1"/>
  <c r="Q538" i="52"/>
  <c r="P538" i="52"/>
  <c r="I534" i="52" s="1"/>
  <c r="O538" i="52"/>
  <c r="C538" i="52"/>
  <c r="B538" i="52"/>
  <c r="R538" i="51"/>
  <c r="I535" i="51" s="1"/>
  <c r="Q538" i="51"/>
  <c r="P538" i="51"/>
  <c r="O538" i="51"/>
  <c r="Q538" i="50"/>
  <c r="P538" i="50"/>
  <c r="C538" i="51"/>
  <c r="O538" i="50"/>
  <c r="B538" i="51"/>
  <c r="C538" i="50"/>
  <c r="B538" i="50"/>
  <c r="R538" i="50"/>
  <c r="I535" i="50" s="1"/>
  <c r="P538" i="49"/>
  <c r="O538" i="49"/>
  <c r="C538" i="49"/>
  <c r="B538" i="49"/>
  <c r="R538" i="49"/>
  <c r="I535" i="49" s="1"/>
  <c r="Q538" i="48"/>
  <c r="P538" i="48"/>
  <c r="I534" i="48" s="1"/>
  <c r="O538" i="48"/>
  <c r="C538" i="48"/>
  <c r="B538" i="48"/>
  <c r="R538" i="48"/>
  <c r="I535" i="48" s="1"/>
  <c r="L539" i="1"/>
  <c r="Q538" i="49"/>
  <c r="G467" i="51"/>
  <c r="AC492" i="53"/>
  <c r="V19" i="50"/>
  <c r="F541" i="52"/>
  <c r="H468" i="48"/>
  <c r="H468" i="54"/>
  <c r="AC492" i="51"/>
  <c r="V67" i="51"/>
  <c r="F465" i="52"/>
  <c r="AC485" i="54"/>
  <c r="W328" i="50"/>
  <c r="V61" i="48"/>
  <c r="V328" i="54"/>
  <c r="A622" i="54"/>
  <c r="A622" i="53"/>
  <c r="A622" i="52"/>
  <c r="A622" i="51"/>
  <c r="A622" i="50"/>
  <c r="A622" i="49"/>
  <c r="A622" i="48"/>
  <c r="AC485" i="48"/>
  <c r="T332" i="54"/>
  <c r="I329" i="54" s="1"/>
  <c r="S332" i="54"/>
  <c r="R332" i="54"/>
  <c r="Q332" i="54"/>
  <c r="T332" i="53"/>
  <c r="I329" i="53" s="1"/>
  <c r="S332" i="53"/>
  <c r="Q332" i="53"/>
  <c r="R332" i="53"/>
  <c r="T332" i="52"/>
  <c r="I329" i="52" s="1"/>
  <c r="S332" i="52"/>
  <c r="R332" i="52"/>
  <c r="I328" i="52" s="1"/>
  <c r="Q332" i="52"/>
  <c r="Q332" i="50"/>
  <c r="T332" i="51"/>
  <c r="I329" i="51" s="1"/>
  <c r="S332" i="51"/>
  <c r="R332" i="51"/>
  <c r="Q332" i="51"/>
  <c r="T332" i="50"/>
  <c r="I329" i="50" s="1"/>
  <c r="S332" i="50"/>
  <c r="R332" i="50"/>
  <c r="I328" i="50" s="1"/>
  <c r="R332" i="49"/>
  <c r="Q332" i="49"/>
  <c r="T332" i="49"/>
  <c r="I329" i="49" s="1"/>
  <c r="T332" i="48"/>
  <c r="I329" i="48" s="1"/>
  <c r="S332" i="48"/>
  <c r="R332" i="48"/>
  <c r="Q332" i="48"/>
  <c r="S332" i="49"/>
  <c r="R489" i="54"/>
  <c r="I486" i="54" s="1"/>
  <c r="Q489" i="54"/>
  <c r="P489" i="54"/>
  <c r="O489" i="54"/>
  <c r="B489" i="54"/>
  <c r="C489" i="53"/>
  <c r="B489" i="53"/>
  <c r="R489" i="53"/>
  <c r="I486" i="53" s="1"/>
  <c r="O489" i="53"/>
  <c r="Q489" i="53"/>
  <c r="P489" i="53"/>
  <c r="R489" i="52"/>
  <c r="I486" i="52" s="1"/>
  <c r="Q489" i="52"/>
  <c r="P489" i="52"/>
  <c r="O489" i="52"/>
  <c r="C489" i="52"/>
  <c r="B489" i="51"/>
  <c r="B489" i="52"/>
  <c r="R489" i="51"/>
  <c r="I486" i="51" s="1"/>
  <c r="Q489" i="51"/>
  <c r="B489" i="50"/>
  <c r="P489" i="51"/>
  <c r="O489" i="51"/>
  <c r="R489" i="50"/>
  <c r="I486" i="50" s="1"/>
  <c r="C489" i="51"/>
  <c r="Q489" i="50"/>
  <c r="P489" i="50"/>
  <c r="O489" i="50"/>
  <c r="C489" i="50"/>
  <c r="C489" i="54"/>
  <c r="O489" i="49"/>
  <c r="C489" i="49"/>
  <c r="B489" i="49"/>
  <c r="R489" i="49"/>
  <c r="I486" i="49" s="1"/>
  <c r="Q489" i="49"/>
  <c r="R489" i="48"/>
  <c r="I486" i="48" s="1"/>
  <c r="Q489" i="48"/>
  <c r="P489" i="48"/>
  <c r="C489" i="48"/>
  <c r="B489" i="48"/>
  <c r="O489" i="48"/>
  <c r="P489" i="49"/>
  <c r="L490" i="1"/>
  <c r="V67" i="53"/>
  <c r="G543" i="52"/>
  <c r="V534" i="50"/>
  <c r="V61" i="52"/>
  <c r="F391" i="54"/>
  <c r="AC485" i="53"/>
  <c r="AC534" i="52"/>
  <c r="V31" i="54"/>
  <c r="F465" i="53"/>
  <c r="V73" i="50"/>
  <c r="R496" i="54"/>
  <c r="I493" i="54" s="1"/>
  <c r="Q496" i="54"/>
  <c r="P496" i="54"/>
  <c r="O496" i="54"/>
  <c r="C496" i="54"/>
  <c r="B496" i="54"/>
  <c r="O496" i="53"/>
  <c r="C496" i="53"/>
  <c r="B496" i="53"/>
  <c r="R496" i="53"/>
  <c r="I493" i="53" s="1"/>
  <c r="Q496" i="53"/>
  <c r="P496" i="53"/>
  <c r="B496" i="52"/>
  <c r="R496" i="52"/>
  <c r="I493" i="52" s="1"/>
  <c r="Q496" i="52"/>
  <c r="P496" i="52"/>
  <c r="O496" i="52"/>
  <c r="C496" i="52"/>
  <c r="P496" i="51"/>
  <c r="O496" i="51"/>
  <c r="C496" i="51"/>
  <c r="B496" i="51"/>
  <c r="R496" i="50"/>
  <c r="I493" i="50" s="1"/>
  <c r="Q496" i="50"/>
  <c r="R496" i="51"/>
  <c r="I493" i="51" s="1"/>
  <c r="P496" i="50"/>
  <c r="O496" i="50"/>
  <c r="Q496" i="51"/>
  <c r="C496" i="50"/>
  <c r="C496" i="49"/>
  <c r="B496" i="49"/>
  <c r="B496" i="50"/>
  <c r="R496" i="49"/>
  <c r="I493" i="49" s="1"/>
  <c r="Q496" i="49"/>
  <c r="P496" i="49"/>
  <c r="I492" i="49" s="1"/>
  <c r="B496" i="48"/>
  <c r="R496" i="48"/>
  <c r="I493" i="48" s="1"/>
  <c r="O496" i="49"/>
  <c r="Q496" i="48"/>
  <c r="O496" i="48"/>
  <c r="C496" i="48"/>
  <c r="P496" i="48"/>
  <c r="L497" i="1"/>
  <c r="AC492" i="49"/>
  <c r="V534" i="49"/>
  <c r="F465" i="49"/>
  <c r="AC478" i="51"/>
  <c r="G543" i="51"/>
  <c r="F465" i="50"/>
  <c r="H544" i="53"/>
  <c r="V321" i="49"/>
  <c r="F541" i="53"/>
  <c r="V79" i="51"/>
  <c r="F541" i="49"/>
  <c r="S29" i="54"/>
  <c r="R29" i="54"/>
  <c r="Q29" i="54"/>
  <c r="Q29" i="53"/>
  <c r="R29" i="53"/>
  <c r="S29" i="53"/>
  <c r="S29" i="52"/>
  <c r="R29" i="52"/>
  <c r="Q29" i="52"/>
  <c r="S29" i="51"/>
  <c r="R29" i="51"/>
  <c r="Q29" i="51"/>
  <c r="S29" i="50"/>
  <c r="Q29" i="50"/>
  <c r="R29" i="50"/>
  <c r="S29" i="49"/>
  <c r="R29" i="49"/>
  <c r="I25" i="49" s="1"/>
  <c r="Q29" i="49"/>
  <c r="S29" i="48"/>
  <c r="R29" i="48"/>
  <c r="Q29" i="48"/>
  <c r="Q71" i="54"/>
  <c r="S71" i="54"/>
  <c r="R71" i="54"/>
  <c r="S71" i="53"/>
  <c r="R71" i="53"/>
  <c r="Q71" i="53"/>
  <c r="R71" i="52"/>
  <c r="Q71" i="52"/>
  <c r="S71" i="52"/>
  <c r="Q71" i="51"/>
  <c r="R71" i="51"/>
  <c r="Q71" i="50"/>
  <c r="S71" i="51"/>
  <c r="S71" i="50"/>
  <c r="R71" i="50"/>
  <c r="S71" i="49"/>
  <c r="R71" i="49"/>
  <c r="Q71" i="49"/>
  <c r="S71" i="48"/>
  <c r="R71" i="48"/>
  <c r="I67" i="48" s="1"/>
  <c r="Q71" i="48"/>
  <c r="V31" i="50"/>
  <c r="R475" i="54"/>
  <c r="I472" i="54" s="1"/>
  <c r="Q475" i="54"/>
  <c r="P475" i="54"/>
  <c r="C475" i="54"/>
  <c r="O475" i="54"/>
  <c r="B475" i="54"/>
  <c r="R475" i="53"/>
  <c r="I472" i="53" s="1"/>
  <c r="P475" i="53"/>
  <c r="O475" i="53"/>
  <c r="Q475" i="53"/>
  <c r="B475" i="53"/>
  <c r="C475" i="53"/>
  <c r="Q475" i="52"/>
  <c r="P475" i="52"/>
  <c r="O475" i="52"/>
  <c r="C475" i="52"/>
  <c r="B475" i="52"/>
  <c r="R475" i="51"/>
  <c r="I472" i="51" s="1"/>
  <c r="Q475" i="51"/>
  <c r="R475" i="52"/>
  <c r="I472" i="52" s="1"/>
  <c r="P475" i="51"/>
  <c r="O475" i="51"/>
  <c r="O475" i="50"/>
  <c r="C475" i="50"/>
  <c r="B475" i="50"/>
  <c r="C475" i="51"/>
  <c r="B475" i="51"/>
  <c r="P475" i="50"/>
  <c r="R475" i="50"/>
  <c r="I472" i="50" s="1"/>
  <c r="Q475" i="50"/>
  <c r="R475" i="49"/>
  <c r="I472" i="49" s="1"/>
  <c r="Q475" i="49"/>
  <c r="P475" i="49"/>
  <c r="I471" i="49" s="1"/>
  <c r="O475" i="49"/>
  <c r="C475" i="49"/>
  <c r="R475" i="48"/>
  <c r="I472" i="48" s="1"/>
  <c r="Q475" i="48"/>
  <c r="B475" i="49"/>
  <c r="P475" i="48"/>
  <c r="O475" i="48"/>
  <c r="C475" i="48"/>
  <c r="L476" i="1"/>
  <c r="B475" i="48"/>
  <c r="S325" i="54"/>
  <c r="R325" i="54"/>
  <c r="Q325" i="54"/>
  <c r="T325" i="54"/>
  <c r="I322" i="54" s="1"/>
  <c r="S325" i="53"/>
  <c r="R325" i="53"/>
  <c r="T325" i="53"/>
  <c r="I322" i="53" s="1"/>
  <c r="Q325" i="53"/>
  <c r="R325" i="52"/>
  <c r="Q325" i="52"/>
  <c r="T325" i="52"/>
  <c r="I322" i="52" s="1"/>
  <c r="S325" i="52"/>
  <c r="Q325" i="51"/>
  <c r="T325" i="50"/>
  <c r="I322" i="50" s="1"/>
  <c r="S325" i="50"/>
  <c r="R325" i="50"/>
  <c r="Q325" i="50"/>
  <c r="T325" i="51"/>
  <c r="I322" i="51" s="1"/>
  <c r="S325" i="51"/>
  <c r="R325" i="51"/>
  <c r="T325" i="49"/>
  <c r="I322" i="49" s="1"/>
  <c r="S325" i="49"/>
  <c r="R325" i="49"/>
  <c r="Q325" i="49"/>
  <c r="T325" i="48"/>
  <c r="I322" i="48" s="1"/>
  <c r="S325" i="48"/>
  <c r="Q325" i="48"/>
  <c r="R325" i="48"/>
  <c r="F314" i="49"/>
  <c r="F391" i="53"/>
  <c r="G467" i="49"/>
  <c r="F314" i="48"/>
  <c r="G543" i="50"/>
  <c r="V402" i="54"/>
  <c r="F391" i="49"/>
  <c r="V402" i="53"/>
  <c r="F391" i="48"/>
  <c r="V61" i="54"/>
  <c r="V79" i="52"/>
  <c r="F314" i="54"/>
  <c r="V402" i="50"/>
  <c r="G543" i="53"/>
  <c r="S339" i="54"/>
  <c r="R339" i="54"/>
  <c r="Q339" i="54"/>
  <c r="T339" i="54"/>
  <c r="I336" i="54" s="1"/>
  <c r="R339" i="53"/>
  <c r="Q339" i="53"/>
  <c r="S339" i="53"/>
  <c r="T339" i="53"/>
  <c r="I336" i="53" s="1"/>
  <c r="T339" i="52"/>
  <c r="I336" i="52" s="1"/>
  <c r="S339" i="52"/>
  <c r="R339" i="52"/>
  <c r="Q339" i="52"/>
  <c r="S339" i="51"/>
  <c r="R339" i="51"/>
  <c r="Q339" i="51"/>
  <c r="T339" i="50"/>
  <c r="I336" i="50" s="1"/>
  <c r="S339" i="50"/>
  <c r="R339" i="50"/>
  <c r="T339" i="51"/>
  <c r="I336" i="51" s="1"/>
  <c r="Q339" i="50"/>
  <c r="T339" i="49"/>
  <c r="I336" i="49" s="1"/>
  <c r="S339" i="49"/>
  <c r="R339" i="49"/>
  <c r="Q339" i="49"/>
  <c r="Q339" i="48"/>
  <c r="S339" i="48"/>
  <c r="R339" i="48"/>
  <c r="T339" i="48"/>
  <c r="I336" i="48" s="1"/>
  <c r="Q413" i="54"/>
  <c r="S413" i="54"/>
  <c r="T413" i="54"/>
  <c r="I410" i="54" s="1"/>
  <c r="R413" i="54"/>
  <c r="I409" i="54" s="1"/>
  <c r="T413" i="53"/>
  <c r="I410" i="53" s="1"/>
  <c r="S413" i="53"/>
  <c r="Q413" i="53"/>
  <c r="R413" i="53"/>
  <c r="S413" i="52"/>
  <c r="R413" i="52"/>
  <c r="Q413" i="52"/>
  <c r="T413" i="52"/>
  <c r="I410" i="52" s="1"/>
  <c r="T413" i="51"/>
  <c r="I410" i="51" s="1"/>
  <c r="S413" i="51"/>
  <c r="S413" i="50"/>
  <c r="R413" i="51"/>
  <c r="I409" i="51" s="1"/>
  <c r="R413" i="50"/>
  <c r="Q413" i="51"/>
  <c r="Q413" i="50"/>
  <c r="T413" i="50"/>
  <c r="I410" i="50" s="1"/>
  <c r="Q413" i="49"/>
  <c r="T413" i="49"/>
  <c r="I410" i="49" s="1"/>
  <c r="S413" i="49"/>
  <c r="T413" i="48"/>
  <c r="I410" i="48" s="1"/>
  <c r="S413" i="48"/>
  <c r="R413" i="48"/>
  <c r="R413" i="49"/>
  <c r="Q413" i="48"/>
  <c r="Q83" i="54"/>
  <c r="S83" i="54"/>
  <c r="R83" i="54"/>
  <c r="R83" i="53"/>
  <c r="Q83" i="53"/>
  <c r="S83" i="53"/>
  <c r="S83" i="52"/>
  <c r="R83" i="52"/>
  <c r="Q83" i="52"/>
  <c r="S83" i="51"/>
  <c r="R83" i="51"/>
  <c r="I79" i="51" s="1"/>
  <c r="Q83" i="51"/>
  <c r="R83" i="50"/>
  <c r="Q83" i="50"/>
  <c r="S83" i="49"/>
  <c r="R83" i="49"/>
  <c r="Q83" i="49"/>
  <c r="S83" i="50"/>
  <c r="S83" i="48"/>
  <c r="R83" i="48"/>
  <c r="Q83" i="48"/>
  <c r="V19" i="53"/>
  <c r="F314" i="52"/>
  <c r="AC478" i="54"/>
  <c r="G543" i="54"/>
  <c r="F314" i="50"/>
  <c r="W409" i="53"/>
  <c r="V402" i="51"/>
  <c r="H544" i="48"/>
  <c r="H544" i="50"/>
  <c r="H544" i="54"/>
  <c r="H468" i="53"/>
  <c r="G467" i="50"/>
  <c r="F465" i="51"/>
  <c r="AC485" i="50"/>
  <c r="A635" i="54"/>
  <c r="A635" i="53"/>
  <c r="A635" i="52"/>
  <c r="A635" i="51"/>
  <c r="A635" i="50"/>
  <c r="A635" i="48"/>
  <c r="A635" i="49"/>
  <c r="T399" i="54"/>
  <c r="I396" i="54" s="1"/>
  <c r="S399" i="54"/>
  <c r="R399" i="54"/>
  <c r="Q399" i="54"/>
  <c r="S399" i="53"/>
  <c r="R399" i="53"/>
  <c r="T399" i="53"/>
  <c r="I396" i="53" s="1"/>
  <c r="Q399" i="53"/>
  <c r="T399" i="52"/>
  <c r="I396" i="52" s="1"/>
  <c r="S399" i="52"/>
  <c r="R399" i="52"/>
  <c r="Q399" i="52"/>
  <c r="S399" i="51"/>
  <c r="R399" i="51"/>
  <c r="Q399" i="51"/>
  <c r="T399" i="50"/>
  <c r="I396" i="50" s="1"/>
  <c r="S399" i="50"/>
  <c r="R399" i="50"/>
  <c r="I395" i="50" s="1"/>
  <c r="Q399" i="50"/>
  <c r="T399" i="51"/>
  <c r="I396" i="51" s="1"/>
  <c r="T399" i="49"/>
  <c r="I396" i="49" s="1"/>
  <c r="S399" i="49"/>
  <c r="R399" i="49"/>
  <c r="Q399" i="49"/>
  <c r="S399" i="48"/>
  <c r="R399" i="48"/>
  <c r="Q399" i="48"/>
  <c r="T399" i="48"/>
  <c r="I396" i="48" s="1"/>
  <c r="R406" i="54"/>
  <c r="Q406" i="54"/>
  <c r="T406" i="54"/>
  <c r="I403" i="54" s="1"/>
  <c r="S406" i="54"/>
  <c r="S406" i="53"/>
  <c r="R406" i="53"/>
  <c r="T406" i="53"/>
  <c r="I403" i="53" s="1"/>
  <c r="Q406" i="53"/>
  <c r="T406" i="52"/>
  <c r="I403" i="52" s="1"/>
  <c r="S406" i="52"/>
  <c r="Q406" i="52"/>
  <c r="R406" i="51"/>
  <c r="Q406" i="51"/>
  <c r="S406" i="51"/>
  <c r="T406" i="50"/>
  <c r="I403" i="50" s="1"/>
  <c r="S406" i="50"/>
  <c r="R406" i="50"/>
  <c r="R406" i="52"/>
  <c r="Q406" i="50"/>
  <c r="T406" i="51"/>
  <c r="I403" i="51" s="1"/>
  <c r="Q406" i="49"/>
  <c r="T406" i="49"/>
  <c r="I403" i="49" s="1"/>
  <c r="S406" i="49"/>
  <c r="Q406" i="48"/>
  <c r="R406" i="49"/>
  <c r="S406" i="48"/>
  <c r="R406" i="48"/>
  <c r="T406" i="48"/>
  <c r="I403" i="48" s="1"/>
  <c r="R35" i="54"/>
  <c r="Q35" i="54"/>
  <c r="S35" i="54"/>
  <c r="S35" i="53"/>
  <c r="R35" i="53"/>
  <c r="Q35" i="53"/>
  <c r="S35" i="52"/>
  <c r="R35" i="52"/>
  <c r="I31" i="52" s="1"/>
  <c r="Q35" i="52"/>
  <c r="S35" i="51"/>
  <c r="R35" i="51"/>
  <c r="S35" i="50"/>
  <c r="R35" i="50"/>
  <c r="Q35" i="50"/>
  <c r="R35" i="49"/>
  <c r="Q35" i="49"/>
  <c r="Q35" i="51"/>
  <c r="S35" i="49"/>
  <c r="S35" i="48"/>
  <c r="R35" i="48"/>
  <c r="I31" i="48" s="1"/>
  <c r="Q35" i="48"/>
  <c r="C588" i="54"/>
  <c r="I588" i="54"/>
  <c r="H588" i="54"/>
  <c r="F588" i="54"/>
  <c r="G588" i="54"/>
  <c r="E588" i="54"/>
  <c r="E588" i="53"/>
  <c r="C588" i="53"/>
  <c r="I588" i="53"/>
  <c r="H588" i="53"/>
  <c r="G588" i="53"/>
  <c r="F588" i="53"/>
  <c r="I588" i="52"/>
  <c r="H588" i="52"/>
  <c r="G588" i="52"/>
  <c r="F588" i="52"/>
  <c r="E588" i="52"/>
  <c r="C588" i="52"/>
  <c r="I588" i="51"/>
  <c r="H588" i="51"/>
  <c r="G588" i="51"/>
  <c r="F588" i="51"/>
  <c r="G588" i="50"/>
  <c r="F588" i="50"/>
  <c r="E588" i="50"/>
  <c r="C588" i="50"/>
  <c r="E588" i="51"/>
  <c r="I588" i="50"/>
  <c r="C588" i="51"/>
  <c r="H588" i="50"/>
  <c r="E588" i="48"/>
  <c r="I588" i="49"/>
  <c r="H588" i="49"/>
  <c r="G588" i="49"/>
  <c r="F588" i="49"/>
  <c r="I588" i="48"/>
  <c r="E588" i="49"/>
  <c r="H588" i="48"/>
  <c r="C588" i="49"/>
  <c r="G588" i="48"/>
  <c r="F588" i="48"/>
  <c r="C588" i="48"/>
  <c r="F541" i="51"/>
  <c r="F391" i="51"/>
  <c r="AC534" i="50"/>
  <c r="V321" i="52"/>
  <c r="V492" i="53"/>
  <c r="H544" i="52"/>
  <c r="H468" i="49"/>
  <c r="H468" i="51"/>
  <c r="F541" i="50"/>
  <c r="V335" i="52"/>
  <c r="V328" i="53"/>
  <c r="V79" i="49"/>
  <c r="V31" i="51"/>
  <c r="V73" i="48"/>
  <c r="V19" i="52"/>
  <c r="G543" i="49"/>
  <c r="V19" i="54"/>
  <c r="AC478" i="50"/>
  <c r="V492" i="49"/>
  <c r="AC478" i="49"/>
  <c r="F465" i="48"/>
  <c r="F391" i="50"/>
  <c r="V328" i="49"/>
  <c r="AC534" i="54"/>
  <c r="V25" i="52"/>
  <c r="G543" i="48"/>
  <c r="V29" i="25"/>
  <c r="V23" i="25"/>
  <c r="V17" i="25"/>
  <c r="G764" i="1"/>
  <c r="F10" i="42" s="1"/>
  <c r="I7" i="42"/>
  <c r="V41" i="25"/>
  <c r="W53" i="25"/>
  <c r="V77" i="25"/>
  <c r="V83" i="25"/>
  <c r="V65" i="25"/>
  <c r="L624" i="1"/>
  <c r="L625" i="1" s="1"/>
  <c r="U399" i="25"/>
  <c r="H548" i="25"/>
  <c r="U475" i="25"/>
  <c r="G547" i="25"/>
  <c r="H472" i="25"/>
  <c r="G471" i="25"/>
  <c r="J68" i="1"/>
  <c r="J70" i="1" s="1"/>
  <c r="E70" i="1"/>
  <c r="E314" i="1" s="1"/>
  <c r="E325" i="1"/>
  <c r="E391" i="1" s="1"/>
  <c r="E764" i="1"/>
  <c r="D10" i="42" s="1"/>
  <c r="V71" i="25"/>
  <c r="G569" i="1"/>
  <c r="V482" i="25"/>
  <c r="G314" i="1"/>
  <c r="G315" i="1" s="1"/>
  <c r="V489" i="25"/>
  <c r="V538" i="25"/>
  <c r="E565" i="1"/>
  <c r="E569" i="1" s="1"/>
  <c r="F315" i="1"/>
  <c r="F545" i="25"/>
  <c r="I542" i="1"/>
  <c r="I566" i="1" s="1"/>
  <c r="I570" i="1" s="1"/>
  <c r="I571" i="1" s="1"/>
  <c r="L589" i="1"/>
  <c r="U538" i="25"/>
  <c r="J313" i="1"/>
  <c r="F497" i="1"/>
  <c r="V496" i="25"/>
  <c r="F476" i="1"/>
  <c r="G490" i="1"/>
  <c r="H542" i="1"/>
  <c r="H566" i="1" s="1"/>
  <c r="G497" i="1"/>
  <c r="F490" i="1"/>
  <c r="J539" i="1"/>
  <c r="F325" i="1"/>
  <c r="F391" i="1" s="1"/>
  <c r="J474" i="1"/>
  <c r="J476" i="1" s="1"/>
  <c r="J323" i="1"/>
  <c r="J325" i="1" s="1"/>
  <c r="K40" i="23"/>
  <c r="K41" i="23" s="1"/>
  <c r="E41" i="23"/>
  <c r="E34" i="23"/>
  <c r="M34" i="23"/>
  <c r="M40" i="23"/>
  <c r="M41" i="23" s="1"/>
  <c r="G41" i="23"/>
  <c r="G34" i="23"/>
  <c r="O33" i="23"/>
  <c r="O34" i="23" s="1"/>
  <c r="I34" i="23"/>
  <c r="I40" i="23"/>
  <c r="J54" i="28" s="1"/>
  <c r="K54" i="28" s="1"/>
  <c r="O37" i="23"/>
  <c r="F569" i="1"/>
  <c r="G742" i="25"/>
  <c r="J734" i="25"/>
  <c r="J756" i="1"/>
  <c r="J488" i="1"/>
  <c r="J490" i="1" s="1"/>
  <c r="E490" i="1"/>
  <c r="E569" i="25"/>
  <c r="E573" i="25" s="1"/>
  <c r="F395" i="25"/>
  <c r="L637" i="1"/>
  <c r="F742" i="25"/>
  <c r="E396" i="25"/>
  <c r="U325" i="25"/>
  <c r="J754" i="1"/>
  <c r="U23" i="25"/>
  <c r="J541" i="1"/>
  <c r="J565" i="1" s="1"/>
  <c r="U35" i="25"/>
  <c r="E483" i="1"/>
  <c r="J481" i="1"/>
  <c r="J483" i="1" s="1"/>
  <c r="E470" i="25"/>
  <c r="E546" i="25"/>
  <c r="F469" i="25"/>
  <c r="J495" i="1"/>
  <c r="J497" i="1" s="1"/>
  <c r="E497" i="1"/>
  <c r="E465" i="1"/>
  <c r="J465" i="1" s="1"/>
  <c r="J735" i="25"/>
  <c r="J757" i="1"/>
  <c r="J755" i="1"/>
  <c r="L601" i="1"/>
  <c r="F318" i="25"/>
  <c r="H315" i="1"/>
  <c r="U17" i="25"/>
  <c r="Y558" i="25"/>
  <c r="J567" i="25"/>
  <c r="I67" i="63" l="1"/>
  <c r="I478" i="54"/>
  <c r="G29" i="53"/>
  <c r="W25" i="53" s="1"/>
  <c r="G497" i="49"/>
  <c r="G83" i="49"/>
  <c r="I31" i="50"/>
  <c r="I31" i="54"/>
  <c r="I402" i="50"/>
  <c r="I79" i="54"/>
  <c r="I82" i="54" s="1"/>
  <c r="I335" i="49"/>
  <c r="I337" i="49" s="1"/>
  <c r="I338" i="49" s="1"/>
  <c r="I335" i="52"/>
  <c r="I321" i="53"/>
  <c r="I67" i="51"/>
  <c r="I25" i="48"/>
  <c r="I25" i="52"/>
  <c r="I492" i="50"/>
  <c r="I23" i="63"/>
  <c r="G400" i="52"/>
  <c r="H414" i="48"/>
  <c r="H23" i="63"/>
  <c r="I13" i="63"/>
  <c r="I16" i="63" s="1"/>
  <c r="G83" i="48"/>
  <c r="W79" i="48" s="1"/>
  <c r="H35" i="53"/>
  <c r="G326" i="49"/>
  <c r="G340" i="49"/>
  <c r="I395" i="63"/>
  <c r="I77" i="52"/>
  <c r="G29" i="51"/>
  <c r="H71" i="50"/>
  <c r="H35" i="52"/>
  <c r="G23" i="53"/>
  <c r="W19" i="53" s="1"/>
  <c r="G483" i="48"/>
  <c r="H407" i="52"/>
  <c r="H65" i="54"/>
  <c r="I23" i="51"/>
  <c r="H29" i="54"/>
  <c r="G326" i="48"/>
  <c r="H23" i="51"/>
  <c r="H536" i="52"/>
  <c r="H537" i="52" s="1"/>
  <c r="I25" i="53"/>
  <c r="H34" i="54"/>
  <c r="I23" i="52"/>
  <c r="G340" i="50"/>
  <c r="H29" i="52"/>
  <c r="H332" i="53"/>
  <c r="H333" i="53" s="1"/>
  <c r="H538" i="52"/>
  <c r="I67" i="52"/>
  <c r="H65" i="51"/>
  <c r="G407" i="50"/>
  <c r="I478" i="49"/>
  <c r="H77" i="54"/>
  <c r="H399" i="54"/>
  <c r="H400" i="54" s="1"/>
  <c r="I485" i="63"/>
  <c r="I478" i="51"/>
  <c r="H407" i="54"/>
  <c r="G77" i="49"/>
  <c r="W73" i="49" s="1"/>
  <c r="H407" i="53"/>
  <c r="H17" i="50"/>
  <c r="G483" i="54"/>
  <c r="H333" i="50"/>
  <c r="I77" i="53"/>
  <c r="G83" i="52"/>
  <c r="W79" i="52" s="1"/>
  <c r="H64" i="52"/>
  <c r="I321" i="54"/>
  <c r="I395" i="48"/>
  <c r="I397" i="48" s="1"/>
  <c r="I398" i="48" s="1"/>
  <c r="I395" i="51"/>
  <c r="I399" i="51" s="1"/>
  <c r="I79" i="48"/>
  <c r="I79" i="52"/>
  <c r="I321" i="49"/>
  <c r="I323" i="49" s="1"/>
  <c r="I324" i="49" s="1"/>
  <c r="I492" i="51"/>
  <c r="AE492" i="51" s="1"/>
  <c r="I534" i="51"/>
  <c r="I478" i="50"/>
  <c r="G400" i="50"/>
  <c r="I395" i="53"/>
  <c r="H65" i="49"/>
  <c r="H340" i="52"/>
  <c r="I335" i="51"/>
  <c r="I328" i="54"/>
  <c r="I13" i="49"/>
  <c r="I13" i="53"/>
  <c r="I61" i="50"/>
  <c r="I62" i="50" s="1"/>
  <c r="I63" i="50" s="1"/>
  <c r="I61" i="54"/>
  <c r="I62" i="54" s="1"/>
  <c r="I63" i="54" s="1"/>
  <c r="H490" i="51"/>
  <c r="G29" i="52"/>
  <c r="G400" i="51"/>
  <c r="H400" i="48"/>
  <c r="G340" i="54"/>
  <c r="H490" i="52"/>
  <c r="G65" i="63"/>
  <c r="H83" i="54"/>
  <c r="G414" i="52"/>
  <c r="I625" i="63"/>
  <c r="H625" i="63"/>
  <c r="G625" i="63"/>
  <c r="F625" i="63"/>
  <c r="E625" i="63"/>
  <c r="C625" i="63"/>
  <c r="I494" i="50"/>
  <c r="I495" i="50" s="1"/>
  <c r="I496" i="50"/>
  <c r="G601" i="63"/>
  <c r="F601" i="63"/>
  <c r="E601" i="63"/>
  <c r="C601" i="63"/>
  <c r="I601" i="63"/>
  <c r="H601" i="63"/>
  <c r="I397" i="51"/>
  <c r="I398" i="51" s="1"/>
  <c r="I480" i="49"/>
  <c r="I481" i="49" s="1"/>
  <c r="I483" i="49" s="1"/>
  <c r="I482" i="49"/>
  <c r="H14" i="51"/>
  <c r="H15" i="51" s="1"/>
  <c r="H16" i="51"/>
  <c r="I20" i="50"/>
  <c r="I21" i="50" s="1"/>
  <c r="I22" i="50"/>
  <c r="H339" i="54"/>
  <c r="H337" i="54"/>
  <c r="H338" i="54" s="1"/>
  <c r="H340" i="54" s="1"/>
  <c r="J588" i="63"/>
  <c r="H480" i="53"/>
  <c r="H481" i="53" s="1"/>
  <c r="H482" i="53"/>
  <c r="H475" i="54"/>
  <c r="H473" i="54"/>
  <c r="H474" i="54" s="1"/>
  <c r="H476" i="54" s="1"/>
  <c r="I31" i="53"/>
  <c r="I335" i="48"/>
  <c r="I67" i="50"/>
  <c r="I67" i="54"/>
  <c r="I492" i="48"/>
  <c r="I328" i="51"/>
  <c r="I534" i="53"/>
  <c r="I61" i="51"/>
  <c r="I480" i="50"/>
  <c r="I481" i="50" s="1"/>
  <c r="I482" i="50"/>
  <c r="H414" i="49"/>
  <c r="G77" i="63"/>
  <c r="H494" i="54"/>
  <c r="H495" i="54" s="1"/>
  <c r="H496" i="54"/>
  <c r="G407" i="49"/>
  <c r="G23" i="49"/>
  <c r="G340" i="51"/>
  <c r="G497" i="53"/>
  <c r="H23" i="53"/>
  <c r="G539" i="50"/>
  <c r="G17" i="53"/>
  <c r="H14" i="54"/>
  <c r="H15" i="54" s="1"/>
  <c r="H16" i="54"/>
  <c r="G340" i="53"/>
  <c r="H411" i="54"/>
  <c r="H412" i="54" s="1"/>
  <c r="H413" i="54"/>
  <c r="H536" i="48"/>
  <c r="H537" i="48" s="1"/>
  <c r="H538" i="48"/>
  <c r="G490" i="50"/>
  <c r="H340" i="48"/>
  <c r="H65" i="50"/>
  <c r="G407" i="48"/>
  <c r="G466" i="48" s="1"/>
  <c r="H494" i="51"/>
  <c r="H495" i="51" s="1"/>
  <c r="H496" i="51"/>
  <c r="G35" i="49"/>
  <c r="W31" i="49" s="1"/>
  <c r="H76" i="63"/>
  <c r="H74" i="63"/>
  <c r="H75" i="63" s="1"/>
  <c r="G497" i="54"/>
  <c r="H65" i="52"/>
  <c r="H475" i="50"/>
  <c r="H473" i="50"/>
  <c r="H474" i="50" s="1"/>
  <c r="I28" i="48"/>
  <c r="I26" i="48"/>
  <c r="I27" i="48" s="1"/>
  <c r="I82" i="48"/>
  <c r="I80" i="48"/>
  <c r="I81" i="48" s="1"/>
  <c r="I480" i="51"/>
  <c r="I481" i="51" s="1"/>
  <c r="I482" i="51"/>
  <c r="I409" i="52"/>
  <c r="I337" i="51"/>
  <c r="I338" i="51" s="1"/>
  <c r="I339" i="51"/>
  <c r="I335" i="54"/>
  <c r="I321" i="52"/>
  <c r="I471" i="50"/>
  <c r="I25" i="51"/>
  <c r="I485" i="53"/>
  <c r="I332" i="54"/>
  <c r="I330" i="54"/>
  <c r="I331" i="54" s="1"/>
  <c r="I534" i="49"/>
  <c r="I14" i="49"/>
  <c r="I15" i="49" s="1"/>
  <c r="I16" i="49"/>
  <c r="I14" i="53"/>
  <c r="I15" i="53" s="1"/>
  <c r="I16" i="53"/>
  <c r="I480" i="48"/>
  <c r="I481" i="48" s="1"/>
  <c r="I482" i="48"/>
  <c r="H494" i="50"/>
  <c r="H495" i="50" s="1"/>
  <c r="H496" i="50"/>
  <c r="H475" i="51"/>
  <c r="H473" i="51"/>
  <c r="H474" i="51" s="1"/>
  <c r="H476" i="51" s="1"/>
  <c r="H489" i="49"/>
  <c r="H487" i="49"/>
  <c r="H488" i="49" s="1"/>
  <c r="H490" i="49" s="1"/>
  <c r="H413" i="51"/>
  <c r="H411" i="51"/>
  <c r="H412" i="51" s="1"/>
  <c r="H414" i="51" s="1"/>
  <c r="G326" i="50"/>
  <c r="H476" i="52"/>
  <c r="H325" i="63"/>
  <c r="H323" i="63"/>
  <c r="H324" i="63" s="1"/>
  <c r="H489" i="63"/>
  <c r="H487" i="63"/>
  <c r="H488" i="63" s="1"/>
  <c r="H64" i="48"/>
  <c r="H62" i="48"/>
  <c r="H63" i="48" s="1"/>
  <c r="H325" i="51"/>
  <c r="H323" i="51"/>
  <c r="H324" i="51" s="1"/>
  <c r="I589" i="63"/>
  <c r="H589" i="63"/>
  <c r="G589" i="63"/>
  <c r="E589" i="63"/>
  <c r="C589" i="63"/>
  <c r="F589" i="63"/>
  <c r="I68" i="51"/>
  <c r="I69" i="51" s="1"/>
  <c r="I70" i="51"/>
  <c r="I28" i="52"/>
  <c r="I26" i="52"/>
  <c r="I27" i="52" s="1"/>
  <c r="I80" i="52"/>
  <c r="I81" i="52" s="1"/>
  <c r="I82" i="52"/>
  <c r="C624" i="63"/>
  <c r="G624" i="63"/>
  <c r="I624" i="63"/>
  <c r="F624" i="63"/>
  <c r="E624" i="63"/>
  <c r="H624" i="63"/>
  <c r="I31" i="49"/>
  <c r="I395" i="49"/>
  <c r="I395" i="52"/>
  <c r="I321" i="51"/>
  <c r="I471" i="48"/>
  <c r="I471" i="54"/>
  <c r="AE471" i="54" s="1"/>
  <c r="AE540" i="54" s="1"/>
  <c r="I492" i="52"/>
  <c r="I485" i="51"/>
  <c r="I328" i="48"/>
  <c r="H494" i="48"/>
  <c r="H495" i="48" s="1"/>
  <c r="H497" i="48" s="1"/>
  <c r="H496" i="48"/>
  <c r="G77" i="53"/>
  <c r="H475" i="49"/>
  <c r="H473" i="49"/>
  <c r="H474" i="49" s="1"/>
  <c r="H476" i="49" s="1"/>
  <c r="I77" i="54"/>
  <c r="H74" i="49"/>
  <c r="H75" i="49" s="1"/>
  <c r="H76" i="49"/>
  <c r="H413" i="50"/>
  <c r="H411" i="50"/>
  <c r="H412" i="50" s="1"/>
  <c r="I321" i="63"/>
  <c r="H330" i="52"/>
  <c r="H331" i="52" s="1"/>
  <c r="H332" i="52"/>
  <c r="I74" i="48"/>
  <c r="I75" i="48" s="1"/>
  <c r="I76" i="48"/>
  <c r="I32" i="54"/>
  <c r="I33" i="54" s="1"/>
  <c r="I34" i="54"/>
  <c r="B476" i="63"/>
  <c r="C476" i="63"/>
  <c r="I536" i="51"/>
  <c r="I537" i="51" s="1"/>
  <c r="I538" i="51"/>
  <c r="I487" i="63"/>
  <c r="I488" i="63" s="1"/>
  <c r="I489" i="63"/>
  <c r="I402" i="52"/>
  <c r="I402" i="53"/>
  <c r="I79" i="49"/>
  <c r="I79" i="53"/>
  <c r="I409" i="53"/>
  <c r="I471" i="52"/>
  <c r="I492" i="54"/>
  <c r="I14" i="54"/>
  <c r="I15" i="54" s="1"/>
  <c r="I17" i="54" s="1"/>
  <c r="I16" i="54"/>
  <c r="I478" i="52"/>
  <c r="AD471" i="51"/>
  <c r="AD540" i="51" s="1"/>
  <c r="H407" i="48"/>
  <c r="G35" i="50"/>
  <c r="H20" i="54"/>
  <c r="H21" i="54" s="1"/>
  <c r="H23" i="54" s="1"/>
  <c r="H22" i="54"/>
  <c r="G23" i="52"/>
  <c r="W19" i="52" s="1"/>
  <c r="H330" i="54"/>
  <c r="H331" i="54" s="1"/>
  <c r="H332" i="54"/>
  <c r="H68" i="54"/>
  <c r="H69" i="54" s="1"/>
  <c r="H70" i="54"/>
  <c r="G497" i="48"/>
  <c r="H404" i="50"/>
  <c r="H405" i="50" s="1"/>
  <c r="H407" i="50" s="1"/>
  <c r="H406" i="50"/>
  <c r="G483" i="53"/>
  <c r="H483" i="51"/>
  <c r="G71" i="53"/>
  <c r="W67" i="53" s="1"/>
  <c r="H14" i="49"/>
  <c r="H15" i="49" s="1"/>
  <c r="H16" i="49"/>
  <c r="H29" i="50"/>
  <c r="G29" i="63"/>
  <c r="H475" i="48"/>
  <c r="H473" i="48"/>
  <c r="H474" i="48" s="1"/>
  <c r="H326" i="53"/>
  <c r="G23" i="48"/>
  <c r="H74" i="52"/>
  <c r="H75" i="52" s="1"/>
  <c r="H76" i="52"/>
  <c r="H330" i="49"/>
  <c r="H331" i="49" s="1"/>
  <c r="H332" i="49"/>
  <c r="H68" i="51"/>
  <c r="H69" i="51" s="1"/>
  <c r="H70" i="51"/>
  <c r="H414" i="52"/>
  <c r="I13" i="50"/>
  <c r="I492" i="63"/>
  <c r="I61" i="63"/>
  <c r="H536" i="53"/>
  <c r="H537" i="53" s="1"/>
  <c r="H538" i="53"/>
  <c r="H35" i="49"/>
  <c r="H20" i="50"/>
  <c r="H21" i="50" s="1"/>
  <c r="H23" i="50" s="1"/>
  <c r="H22" i="50"/>
  <c r="H330" i="48"/>
  <c r="H331" i="48" s="1"/>
  <c r="H332" i="48"/>
  <c r="H397" i="63"/>
  <c r="H398" i="63" s="1"/>
  <c r="H399" i="63"/>
  <c r="H536" i="50"/>
  <c r="H537" i="50" s="1"/>
  <c r="H538" i="50"/>
  <c r="H490" i="48"/>
  <c r="G539" i="52"/>
  <c r="H71" i="63"/>
  <c r="H480" i="50"/>
  <c r="H481" i="50" s="1"/>
  <c r="H482" i="50"/>
  <c r="H22" i="52"/>
  <c r="H20" i="52"/>
  <c r="H21" i="52" s="1"/>
  <c r="H536" i="51"/>
  <c r="H537" i="51" s="1"/>
  <c r="H538" i="51"/>
  <c r="H76" i="48"/>
  <c r="H74" i="48"/>
  <c r="H75" i="48" s="1"/>
  <c r="H77" i="48" s="1"/>
  <c r="X73" i="48" s="1"/>
  <c r="G23" i="63"/>
  <c r="W19" i="63" s="1"/>
  <c r="H339" i="53"/>
  <c r="H337" i="53"/>
  <c r="H338" i="53" s="1"/>
  <c r="H80" i="49"/>
  <c r="H81" i="49" s="1"/>
  <c r="H82" i="49"/>
  <c r="I330" i="52"/>
  <c r="I331" i="52" s="1"/>
  <c r="I333" i="52" s="1"/>
  <c r="I332" i="52"/>
  <c r="I536" i="52"/>
  <c r="I537" i="52" s="1"/>
  <c r="I539" i="52" s="1"/>
  <c r="I538" i="52"/>
  <c r="H325" i="50"/>
  <c r="H323" i="50"/>
  <c r="H324" i="50" s="1"/>
  <c r="H339" i="49"/>
  <c r="H337" i="49"/>
  <c r="H338" i="49" s="1"/>
  <c r="I74" i="50"/>
  <c r="I75" i="50" s="1"/>
  <c r="I77" i="50" s="1"/>
  <c r="I76" i="50"/>
  <c r="G324" i="63"/>
  <c r="I74" i="49"/>
  <c r="I75" i="49" s="1"/>
  <c r="I76" i="49"/>
  <c r="H26" i="49"/>
  <c r="H27" i="49" s="1"/>
  <c r="H29" i="49" s="1"/>
  <c r="H28" i="49"/>
  <c r="I399" i="63"/>
  <c r="I397" i="63"/>
  <c r="I398" i="63" s="1"/>
  <c r="I337" i="52"/>
  <c r="I338" i="52" s="1"/>
  <c r="I339" i="52"/>
  <c r="I323" i="53"/>
  <c r="I324" i="53" s="1"/>
  <c r="I325" i="53"/>
  <c r="I536" i="54"/>
  <c r="I537" i="54" s="1"/>
  <c r="I538" i="54"/>
  <c r="I70" i="63"/>
  <c r="I68" i="63"/>
  <c r="I69" i="63" s="1"/>
  <c r="I480" i="54"/>
  <c r="I481" i="54" s="1"/>
  <c r="I483" i="54" s="1"/>
  <c r="I482" i="54"/>
  <c r="H536" i="49"/>
  <c r="H537" i="49" s="1"/>
  <c r="H538" i="49"/>
  <c r="H76" i="53"/>
  <c r="H74" i="53"/>
  <c r="H75" i="53" s="1"/>
  <c r="J75" i="53" s="1"/>
  <c r="I20" i="49"/>
  <c r="I21" i="49" s="1"/>
  <c r="I22" i="49"/>
  <c r="I23" i="49" s="1"/>
  <c r="I31" i="51"/>
  <c r="I402" i="48"/>
  <c r="I79" i="50"/>
  <c r="I409" i="50"/>
  <c r="I321" i="48"/>
  <c r="I321" i="50"/>
  <c r="I492" i="53"/>
  <c r="I485" i="49"/>
  <c r="I13" i="51"/>
  <c r="I61" i="48"/>
  <c r="AD492" i="54"/>
  <c r="G83" i="54"/>
  <c r="W79" i="54" s="1"/>
  <c r="H82" i="63"/>
  <c r="H80" i="63"/>
  <c r="H81" i="63" s="1"/>
  <c r="G65" i="52"/>
  <c r="W61" i="52" s="1"/>
  <c r="G497" i="50"/>
  <c r="H494" i="52"/>
  <c r="H495" i="52" s="1"/>
  <c r="H497" i="52" s="1"/>
  <c r="H496" i="52"/>
  <c r="H71" i="52"/>
  <c r="H68" i="53"/>
  <c r="H69" i="53" s="1"/>
  <c r="H70" i="53"/>
  <c r="H71" i="53" s="1"/>
  <c r="H490" i="54"/>
  <c r="G539" i="53"/>
  <c r="F17" i="63"/>
  <c r="V13" i="63" s="1"/>
  <c r="I23" i="54"/>
  <c r="H34" i="63"/>
  <c r="H32" i="63"/>
  <c r="H33" i="63" s="1"/>
  <c r="H14" i="52"/>
  <c r="H15" i="52" s="1"/>
  <c r="H16" i="52"/>
  <c r="H413" i="53"/>
  <c r="H411" i="53"/>
  <c r="H412" i="53" s="1"/>
  <c r="I32" i="50"/>
  <c r="I33" i="50" s="1"/>
  <c r="I34" i="50"/>
  <c r="I404" i="50"/>
  <c r="I405" i="50" s="1"/>
  <c r="I407" i="50" s="1"/>
  <c r="I406" i="50"/>
  <c r="G637" i="63"/>
  <c r="F637" i="63"/>
  <c r="E637" i="63"/>
  <c r="C637" i="63"/>
  <c r="I637" i="63"/>
  <c r="H637" i="63"/>
  <c r="I397" i="50"/>
  <c r="I398" i="50" s="1"/>
  <c r="I399" i="50"/>
  <c r="I397" i="53"/>
  <c r="I398" i="53" s="1"/>
  <c r="I399" i="53"/>
  <c r="I411" i="51"/>
  <c r="I412" i="51" s="1"/>
  <c r="I414" i="51" s="1"/>
  <c r="I413" i="51"/>
  <c r="I411" i="54"/>
  <c r="I412" i="54" s="1"/>
  <c r="I413" i="54"/>
  <c r="I70" i="48"/>
  <c r="I68" i="48"/>
  <c r="I69" i="48" s="1"/>
  <c r="I26" i="49"/>
  <c r="I27" i="49" s="1"/>
  <c r="I28" i="49"/>
  <c r="I26" i="53"/>
  <c r="I27" i="53" s="1"/>
  <c r="I28" i="53"/>
  <c r="I494" i="49"/>
  <c r="I495" i="49" s="1"/>
  <c r="I496" i="49"/>
  <c r="I328" i="49"/>
  <c r="I536" i="48"/>
  <c r="I537" i="48" s="1"/>
  <c r="I538" i="48"/>
  <c r="I61" i="52"/>
  <c r="I482" i="63"/>
  <c r="I480" i="63"/>
  <c r="I481" i="63" s="1"/>
  <c r="I76" i="63"/>
  <c r="I74" i="63"/>
  <c r="I75" i="63" s="1"/>
  <c r="H482" i="52"/>
  <c r="H480" i="52"/>
  <c r="H481" i="52" s="1"/>
  <c r="H399" i="52"/>
  <c r="H397" i="52"/>
  <c r="H398" i="52" s="1"/>
  <c r="H480" i="54"/>
  <c r="H481" i="54" s="1"/>
  <c r="H483" i="54" s="1"/>
  <c r="H482" i="54"/>
  <c r="H339" i="50"/>
  <c r="H337" i="50"/>
  <c r="H338" i="50" s="1"/>
  <c r="H32" i="48"/>
  <c r="H33" i="48" s="1"/>
  <c r="H34" i="48"/>
  <c r="H474" i="63"/>
  <c r="H399" i="50"/>
  <c r="H397" i="50"/>
  <c r="H398" i="50" s="1"/>
  <c r="H400" i="50" s="1"/>
  <c r="G398" i="63"/>
  <c r="H62" i="53"/>
  <c r="H63" i="53" s="1"/>
  <c r="H64" i="53"/>
  <c r="G35" i="48"/>
  <c r="W31" i="48" s="1"/>
  <c r="H14" i="48"/>
  <c r="H15" i="48" s="1"/>
  <c r="H16" i="48"/>
  <c r="I22" i="53"/>
  <c r="I20" i="53"/>
  <c r="I21" i="53" s="1"/>
  <c r="I402" i="49"/>
  <c r="I402" i="54"/>
  <c r="I80" i="51"/>
  <c r="I81" i="51" s="1"/>
  <c r="I82" i="51"/>
  <c r="I409" i="49"/>
  <c r="I323" i="54"/>
  <c r="I324" i="54" s="1"/>
  <c r="I325" i="54"/>
  <c r="I473" i="49"/>
  <c r="I474" i="49" s="1"/>
  <c r="I475" i="49"/>
  <c r="I471" i="51"/>
  <c r="I68" i="52"/>
  <c r="I69" i="52" s="1"/>
  <c r="I70" i="52"/>
  <c r="I330" i="50"/>
  <c r="I331" i="50" s="1"/>
  <c r="I332" i="50"/>
  <c r="I328" i="53"/>
  <c r="I534" i="50"/>
  <c r="AE534" i="50" s="1"/>
  <c r="I14" i="48"/>
  <c r="I15" i="48" s="1"/>
  <c r="I16" i="48"/>
  <c r="I478" i="53"/>
  <c r="I79" i="63"/>
  <c r="H480" i="48"/>
  <c r="H481" i="48" s="1"/>
  <c r="H482" i="48"/>
  <c r="H399" i="49"/>
  <c r="H397" i="49"/>
  <c r="H398" i="49" s="1"/>
  <c r="H333" i="51"/>
  <c r="H28" i="51"/>
  <c r="H26" i="51"/>
  <c r="H27" i="51" s="1"/>
  <c r="I471" i="63"/>
  <c r="AE471" i="63" s="1"/>
  <c r="AE540" i="63" s="1"/>
  <c r="H494" i="53"/>
  <c r="H495" i="53" s="1"/>
  <c r="H496" i="53"/>
  <c r="H326" i="48"/>
  <c r="H325" i="52"/>
  <c r="H323" i="52"/>
  <c r="H324" i="52" s="1"/>
  <c r="H17" i="53"/>
  <c r="G333" i="48"/>
  <c r="H494" i="49"/>
  <c r="H495" i="49" s="1"/>
  <c r="H496" i="49"/>
  <c r="G83" i="50"/>
  <c r="W79" i="50" s="1"/>
  <c r="H489" i="50"/>
  <c r="H487" i="50"/>
  <c r="H488" i="50" s="1"/>
  <c r="H490" i="50" s="1"/>
  <c r="I402" i="51"/>
  <c r="I409" i="48"/>
  <c r="I335" i="50"/>
  <c r="I471" i="53"/>
  <c r="AE471" i="53" s="1"/>
  <c r="AE540" i="53" s="1"/>
  <c r="I25" i="50"/>
  <c r="I485" i="50"/>
  <c r="I485" i="54"/>
  <c r="I13" i="52"/>
  <c r="I61" i="49"/>
  <c r="I61" i="53"/>
  <c r="I25" i="63"/>
  <c r="G77" i="51"/>
  <c r="H29" i="53"/>
  <c r="H35" i="54"/>
  <c r="G35" i="53"/>
  <c r="W31" i="53" s="1"/>
  <c r="H74" i="51"/>
  <c r="H75" i="51" s="1"/>
  <c r="H76" i="51"/>
  <c r="G400" i="49"/>
  <c r="H536" i="54"/>
  <c r="H537" i="54" s="1"/>
  <c r="H538" i="54"/>
  <c r="G333" i="51"/>
  <c r="H77" i="50"/>
  <c r="X73" i="50" s="1"/>
  <c r="H16" i="63"/>
  <c r="H14" i="63"/>
  <c r="G35" i="54"/>
  <c r="H20" i="49"/>
  <c r="H21" i="49" s="1"/>
  <c r="H22" i="49"/>
  <c r="H23" i="49" s="1"/>
  <c r="G490" i="49"/>
  <c r="H34" i="51"/>
  <c r="H32" i="51"/>
  <c r="H33" i="51" s="1"/>
  <c r="G490" i="51"/>
  <c r="G77" i="52"/>
  <c r="W73" i="52" s="1"/>
  <c r="H325" i="54"/>
  <c r="H323" i="54"/>
  <c r="H324" i="54" s="1"/>
  <c r="H399" i="53"/>
  <c r="H397" i="53"/>
  <c r="H398" i="53" s="1"/>
  <c r="H400" i="53" s="1"/>
  <c r="I32" i="48"/>
  <c r="I33" i="48" s="1"/>
  <c r="I34" i="48"/>
  <c r="I32" i="52"/>
  <c r="I33" i="52" s="1"/>
  <c r="I34" i="52"/>
  <c r="J34" i="52" s="1"/>
  <c r="I395" i="54"/>
  <c r="I335" i="53"/>
  <c r="I67" i="49"/>
  <c r="I67" i="53"/>
  <c r="I25" i="54"/>
  <c r="I485" i="48"/>
  <c r="AE485" i="48" s="1"/>
  <c r="I485" i="52"/>
  <c r="I534" i="63"/>
  <c r="I31" i="63"/>
  <c r="H35" i="50"/>
  <c r="G326" i="54"/>
  <c r="I20" i="48"/>
  <c r="I21" i="48" s="1"/>
  <c r="I22" i="48"/>
  <c r="G340" i="48"/>
  <c r="G400" i="53"/>
  <c r="I74" i="51"/>
  <c r="I75" i="51" s="1"/>
  <c r="I76" i="51"/>
  <c r="J76" i="51" s="1"/>
  <c r="H489" i="53"/>
  <c r="H487" i="53"/>
  <c r="H488" i="53" s="1"/>
  <c r="G400" i="54"/>
  <c r="H80" i="50"/>
  <c r="H81" i="50" s="1"/>
  <c r="H82" i="50"/>
  <c r="H339" i="51"/>
  <c r="H337" i="51"/>
  <c r="H338" i="51" s="1"/>
  <c r="H82" i="53"/>
  <c r="H80" i="53"/>
  <c r="H81" i="53" s="1"/>
  <c r="H399" i="51"/>
  <c r="H397" i="51"/>
  <c r="H398" i="51" s="1"/>
  <c r="AD485" i="53"/>
  <c r="W61" i="51"/>
  <c r="W402" i="52"/>
  <c r="X61" i="52"/>
  <c r="W13" i="51"/>
  <c r="W409" i="50"/>
  <c r="AD492" i="50"/>
  <c r="W328" i="48"/>
  <c r="W409" i="54"/>
  <c r="W25" i="52"/>
  <c r="W409" i="48"/>
  <c r="X73" i="54"/>
  <c r="G465" i="48"/>
  <c r="X25" i="49"/>
  <c r="X19" i="54"/>
  <c r="G465" i="54"/>
  <c r="W534" i="48"/>
  <c r="G497" i="63"/>
  <c r="J28" i="49"/>
  <c r="X31" i="52"/>
  <c r="G466" i="52"/>
  <c r="J65" i="28"/>
  <c r="K65" i="28" s="1"/>
  <c r="W409" i="52"/>
  <c r="G465" i="53"/>
  <c r="W13" i="49"/>
  <c r="G465" i="52"/>
  <c r="Y73" i="52"/>
  <c r="AD478" i="54"/>
  <c r="W19" i="48"/>
  <c r="W492" i="48"/>
  <c r="AE485" i="52"/>
  <c r="AE534" i="52"/>
  <c r="AD485" i="52"/>
  <c r="AE478" i="50"/>
  <c r="AE492" i="49"/>
  <c r="W492" i="54"/>
  <c r="AD485" i="48"/>
  <c r="AE478" i="48"/>
  <c r="X25" i="52"/>
  <c r="Y19" i="49"/>
  <c r="J76" i="54"/>
  <c r="W25" i="50"/>
  <c r="W402" i="48"/>
  <c r="Y19" i="63"/>
  <c r="W31" i="63"/>
  <c r="X19" i="63"/>
  <c r="G465" i="63"/>
  <c r="I402" i="63"/>
  <c r="I406" i="63" s="1"/>
  <c r="E566" i="63"/>
  <c r="E567" i="63" s="1"/>
  <c r="W328" i="52"/>
  <c r="I468" i="63"/>
  <c r="W492" i="63"/>
  <c r="AE478" i="54"/>
  <c r="W409" i="63"/>
  <c r="W402" i="50"/>
  <c r="J22" i="63"/>
  <c r="W79" i="63"/>
  <c r="B483" i="63"/>
  <c r="C483" i="48"/>
  <c r="AD492" i="49"/>
  <c r="C483" i="52"/>
  <c r="C483" i="49"/>
  <c r="C483" i="63"/>
  <c r="B483" i="53"/>
  <c r="B483" i="49"/>
  <c r="C483" i="53"/>
  <c r="C483" i="50"/>
  <c r="C483" i="54"/>
  <c r="B483" i="50"/>
  <c r="B483" i="54"/>
  <c r="B483" i="51"/>
  <c r="C483" i="51"/>
  <c r="B483" i="48"/>
  <c r="H467" i="63"/>
  <c r="H404" i="63"/>
  <c r="H405" i="63" s="1"/>
  <c r="H411" i="63"/>
  <c r="H412" i="63" s="1"/>
  <c r="W402" i="63"/>
  <c r="G407" i="63"/>
  <c r="G414" i="63"/>
  <c r="I409" i="63"/>
  <c r="I413" i="63" s="1"/>
  <c r="V409" i="63"/>
  <c r="F414" i="63"/>
  <c r="F466" i="63" s="1"/>
  <c r="H467" i="52"/>
  <c r="F565" i="52"/>
  <c r="F569" i="52" s="1"/>
  <c r="AD534" i="63"/>
  <c r="I328" i="63"/>
  <c r="I332" i="63" s="1"/>
  <c r="W335" i="63"/>
  <c r="G340" i="63"/>
  <c r="H337" i="63"/>
  <c r="H338" i="63" s="1"/>
  <c r="F340" i="63"/>
  <c r="F392" i="63" s="1"/>
  <c r="V335" i="63"/>
  <c r="G391" i="63"/>
  <c r="H330" i="63"/>
  <c r="H331" i="63" s="1"/>
  <c r="W328" i="51"/>
  <c r="I335" i="63"/>
  <c r="I339" i="63" s="1"/>
  <c r="V19" i="63"/>
  <c r="V79" i="63"/>
  <c r="W67" i="49"/>
  <c r="V31" i="63"/>
  <c r="E316" i="63"/>
  <c r="W25" i="63"/>
  <c r="G314" i="63"/>
  <c r="W73" i="53"/>
  <c r="W61" i="49"/>
  <c r="W335" i="48"/>
  <c r="G314" i="51"/>
  <c r="I468" i="49"/>
  <c r="AD492" i="48"/>
  <c r="J764" i="63"/>
  <c r="F483" i="63"/>
  <c r="V478" i="63"/>
  <c r="H543" i="63"/>
  <c r="G490" i="63"/>
  <c r="W485" i="63"/>
  <c r="B490" i="63"/>
  <c r="C490" i="63"/>
  <c r="B539" i="63"/>
  <c r="C539" i="63"/>
  <c r="AD492" i="63"/>
  <c r="G541" i="63"/>
  <c r="G539" i="63"/>
  <c r="W534" i="63"/>
  <c r="F490" i="63"/>
  <c r="V485" i="63"/>
  <c r="W478" i="63"/>
  <c r="G483" i="63"/>
  <c r="F539" i="63"/>
  <c r="V534" i="63"/>
  <c r="AD485" i="63"/>
  <c r="I544" i="63"/>
  <c r="AD478" i="63"/>
  <c r="C497" i="63"/>
  <c r="B497" i="63"/>
  <c r="F565" i="63"/>
  <c r="I544" i="49"/>
  <c r="I544" i="52"/>
  <c r="AD485" i="54"/>
  <c r="I544" i="48"/>
  <c r="V325" i="25"/>
  <c r="I468" i="54"/>
  <c r="H543" i="52"/>
  <c r="W485" i="49"/>
  <c r="AD471" i="52"/>
  <c r="AD540" i="52" s="1"/>
  <c r="G314" i="49"/>
  <c r="I544" i="53"/>
  <c r="W67" i="52"/>
  <c r="V25" i="54"/>
  <c r="V335" i="49"/>
  <c r="F392" i="49"/>
  <c r="F392" i="52"/>
  <c r="V328" i="52"/>
  <c r="J588" i="48"/>
  <c r="J588" i="53"/>
  <c r="I468" i="48"/>
  <c r="I468" i="51"/>
  <c r="V31" i="52"/>
  <c r="X409" i="52"/>
  <c r="F565" i="53"/>
  <c r="F569" i="53" s="1"/>
  <c r="V534" i="53"/>
  <c r="V335" i="50"/>
  <c r="V67" i="52"/>
  <c r="V67" i="54"/>
  <c r="AD478" i="49"/>
  <c r="W485" i="53"/>
  <c r="W485" i="48"/>
  <c r="W492" i="52"/>
  <c r="V485" i="54"/>
  <c r="W395" i="54"/>
  <c r="W25" i="54"/>
  <c r="V73" i="54"/>
  <c r="V13" i="51"/>
  <c r="V335" i="54"/>
  <c r="V395" i="54"/>
  <c r="AD534" i="51"/>
  <c r="V485" i="49"/>
  <c r="J22" i="50"/>
  <c r="V478" i="50"/>
  <c r="V73" i="49"/>
  <c r="AD534" i="53"/>
  <c r="V409" i="54"/>
  <c r="G391" i="49"/>
  <c r="V492" i="52"/>
  <c r="V485" i="50"/>
  <c r="J588" i="54"/>
  <c r="V19" i="51"/>
  <c r="W335" i="53"/>
  <c r="V534" i="51"/>
  <c r="I544" i="50"/>
  <c r="H467" i="51"/>
  <c r="V61" i="49"/>
  <c r="AD485" i="49"/>
  <c r="H467" i="50"/>
  <c r="V395" i="50"/>
  <c r="W335" i="54"/>
  <c r="W485" i="51"/>
  <c r="G391" i="50"/>
  <c r="V492" i="50"/>
  <c r="G391" i="53"/>
  <c r="W485" i="52"/>
  <c r="V395" i="51"/>
  <c r="G541" i="54"/>
  <c r="W395" i="48"/>
  <c r="H543" i="53"/>
  <c r="G391" i="54"/>
  <c r="J588" i="49"/>
  <c r="V328" i="48"/>
  <c r="V335" i="51"/>
  <c r="W402" i="49"/>
  <c r="V13" i="50"/>
  <c r="V321" i="53"/>
  <c r="W485" i="50"/>
  <c r="H467" i="49"/>
  <c r="W478" i="51"/>
  <c r="G541" i="51"/>
  <c r="B497" i="54"/>
  <c r="C497" i="54"/>
  <c r="C497" i="53"/>
  <c r="B497" i="53"/>
  <c r="B497" i="52"/>
  <c r="B497" i="51"/>
  <c r="C497" i="52"/>
  <c r="C497" i="51"/>
  <c r="B497" i="50"/>
  <c r="C497" i="50"/>
  <c r="B497" i="49"/>
  <c r="C497" i="49"/>
  <c r="B497" i="48"/>
  <c r="C497" i="48"/>
  <c r="V79" i="54"/>
  <c r="W67" i="50"/>
  <c r="V73" i="51"/>
  <c r="V73" i="52"/>
  <c r="V409" i="52"/>
  <c r="W321" i="53"/>
  <c r="V478" i="48"/>
  <c r="E637" i="54"/>
  <c r="C637" i="54"/>
  <c r="I637" i="54"/>
  <c r="H637" i="54"/>
  <c r="G637" i="54"/>
  <c r="F637" i="54"/>
  <c r="E637" i="53"/>
  <c r="C637" i="53"/>
  <c r="I637" i="53"/>
  <c r="H637" i="53"/>
  <c r="F637" i="53"/>
  <c r="G637" i="53"/>
  <c r="I637" i="52"/>
  <c r="H637" i="52"/>
  <c r="G637" i="52"/>
  <c r="F637" i="52"/>
  <c r="C637" i="52"/>
  <c r="I637" i="51"/>
  <c r="E637" i="52"/>
  <c r="H637" i="51"/>
  <c r="G637" i="51"/>
  <c r="F637" i="51"/>
  <c r="F637" i="50"/>
  <c r="E637" i="50"/>
  <c r="C637" i="50"/>
  <c r="E637" i="51"/>
  <c r="G637" i="50"/>
  <c r="I637" i="50"/>
  <c r="H637" i="50"/>
  <c r="C637" i="51"/>
  <c r="F637" i="48"/>
  <c r="I637" i="49"/>
  <c r="H637" i="49"/>
  <c r="C637" i="48"/>
  <c r="G637" i="49"/>
  <c r="F637" i="49"/>
  <c r="E637" i="49"/>
  <c r="I637" i="48"/>
  <c r="C637" i="49"/>
  <c r="H637" i="48"/>
  <c r="G637" i="48"/>
  <c r="E637" i="48"/>
  <c r="V335" i="48"/>
  <c r="AD478" i="53"/>
  <c r="V328" i="50"/>
  <c r="W534" i="53"/>
  <c r="W534" i="54"/>
  <c r="W321" i="54"/>
  <c r="I468" i="52"/>
  <c r="G541" i="53"/>
  <c r="G391" i="48"/>
  <c r="G391" i="52"/>
  <c r="AD478" i="52"/>
  <c r="V13" i="53"/>
  <c r="W395" i="52"/>
  <c r="H543" i="54"/>
  <c r="V534" i="48"/>
  <c r="V395" i="49"/>
  <c r="F565" i="54"/>
  <c r="F569" i="54" s="1"/>
  <c r="V25" i="50"/>
  <c r="G314" i="53"/>
  <c r="G314" i="54"/>
  <c r="W534" i="51"/>
  <c r="V395" i="52"/>
  <c r="G314" i="50"/>
  <c r="V478" i="52"/>
  <c r="V492" i="51"/>
  <c r="V478" i="49"/>
  <c r="W492" i="50"/>
  <c r="V485" i="51"/>
  <c r="G625" i="54"/>
  <c r="F625" i="54"/>
  <c r="E625" i="54"/>
  <c r="C625" i="54"/>
  <c r="I625" i="54"/>
  <c r="H625" i="54"/>
  <c r="H625" i="53"/>
  <c r="G625" i="53"/>
  <c r="E625" i="53"/>
  <c r="C625" i="53"/>
  <c r="I625" i="53"/>
  <c r="F625" i="52"/>
  <c r="E625" i="52"/>
  <c r="C625" i="52"/>
  <c r="F625" i="53"/>
  <c r="I625" i="52"/>
  <c r="H625" i="52"/>
  <c r="G625" i="52"/>
  <c r="E625" i="51"/>
  <c r="C625" i="51"/>
  <c r="I625" i="51"/>
  <c r="I625" i="50"/>
  <c r="H625" i="50"/>
  <c r="H625" i="51"/>
  <c r="G625" i="50"/>
  <c r="G625" i="51"/>
  <c r="F625" i="50"/>
  <c r="F625" i="51"/>
  <c r="E625" i="50"/>
  <c r="C625" i="50"/>
  <c r="E625" i="49"/>
  <c r="I625" i="48"/>
  <c r="C625" i="49"/>
  <c r="G625" i="48"/>
  <c r="F625" i="48"/>
  <c r="I625" i="49"/>
  <c r="E625" i="48"/>
  <c r="H625" i="49"/>
  <c r="C625" i="48"/>
  <c r="G625" i="49"/>
  <c r="F625" i="49"/>
  <c r="H625" i="48"/>
  <c r="E589" i="54"/>
  <c r="C589" i="54"/>
  <c r="I589" i="54"/>
  <c r="G589" i="54"/>
  <c r="F589" i="54"/>
  <c r="H589" i="54"/>
  <c r="G589" i="53"/>
  <c r="F589" i="53"/>
  <c r="C589" i="53"/>
  <c r="I589" i="53"/>
  <c r="H589" i="53"/>
  <c r="E589" i="53"/>
  <c r="E589" i="52"/>
  <c r="C589" i="52"/>
  <c r="I589" i="52"/>
  <c r="H589" i="52"/>
  <c r="G589" i="52"/>
  <c r="F589" i="52"/>
  <c r="C589" i="51"/>
  <c r="I589" i="51"/>
  <c r="H589" i="51"/>
  <c r="H589" i="50"/>
  <c r="G589" i="51"/>
  <c r="G589" i="50"/>
  <c r="F589" i="51"/>
  <c r="F589" i="50"/>
  <c r="E589" i="51"/>
  <c r="E589" i="50"/>
  <c r="C589" i="50"/>
  <c r="I589" i="50"/>
  <c r="G589" i="48"/>
  <c r="I589" i="49"/>
  <c r="E589" i="48"/>
  <c r="H589" i="49"/>
  <c r="C589" i="48"/>
  <c r="G589" i="49"/>
  <c r="F589" i="49"/>
  <c r="E589" i="49"/>
  <c r="H589" i="48"/>
  <c r="F589" i="48"/>
  <c r="I589" i="48"/>
  <c r="C589" i="49"/>
  <c r="V409" i="49"/>
  <c r="W335" i="50"/>
  <c r="V478" i="51"/>
  <c r="J588" i="51"/>
  <c r="I468" i="50"/>
  <c r="W395" i="53"/>
  <c r="G465" i="50"/>
  <c r="W67" i="54"/>
  <c r="V67" i="50"/>
  <c r="G541" i="50"/>
  <c r="C476" i="54"/>
  <c r="B476" i="54"/>
  <c r="B476" i="53"/>
  <c r="C476" i="53"/>
  <c r="C476" i="52"/>
  <c r="B476" i="51"/>
  <c r="B476" i="52"/>
  <c r="C476" i="51"/>
  <c r="C476" i="50"/>
  <c r="B476" i="50"/>
  <c r="C476" i="49"/>
  <c r="B476" i="49"/>
  <c r="C476" i="48"/>
  <c r="B476" i="48"/>
  <c r="I544" i="51"/>
  <c r="AD478" i="48"/>
  <c r="V478" i="53"/>
  <c r="V485" i="52"/>
  <c r="F466" i="53"/>
  <c r="V395" i="53"/>
  <c r="W485" i="54"/>
  <c r="AD471" i="54"/>
  <c r="AD540" i="54" s="1"/>
  <c r="W73" i="51"/>
  <c r="H467" i="54"/>
  <c r="AD492" i="51"/>
  <c r="I601" i="54"/>
  <c r="H601" i="54"/>
  <c r="G601" i="54"/>
  <c r="F601" i="54"/>
  <c r="C601" i="54"/>
  <c r="E601" i="54"/>
  <c r="C601" i="53"/>
  <c r="I601" i="53"/>
  <c r="H601" i="53"/>
  <c r="G601" i="53"/>
  <c r="F601" i="53"/>
  <c r="E601" i="53"/>
  <c r="I601" i="52"/>
  <c r="H601" i="52"/>
  <c r="G601" i="52"/>
  <c r="F601" i="52"/>
  <c r="E601" i="52"/>
  <c r="C601" i="52"/>
  <c r="I601" i="51"/>
  <c r="H601" i="51"/>
  <c r="G601" i="51"/>
  <c r="F601" i="51"/>
  <c r="E601" i="51"/>
  <c r="E601" i="50"/>
  <c r="C601" i="50"/>
  <c r="C601" i="51"/>
  <c r="I601" i="50"/>
  <c r="H601" i="50"/>
  <c r="G601" i="50"/>
  <c r="F601" i="50"/>
  <c r="H601" i="49"/>
  <c r="C601" i="48"/>
  <c r="G601" i="49"/>
  <c r="F601" i="49"/>
  <c r="E601" i="49"/>
  <c r="I601" i="48"/>
  <c r="C601" i="49"/>
  <c r="H601" i="48"/>
  <c r="G601" i="48"/>
  <c r="F601" i="48"/>
  <c r="I601" i="49"/>
  <c r="E601" i="48"/>
  <c r="V321" i="50"/>
  <c r="E624" i="54"/>
  <c r="C624" i="54"/>
  <c r="I624" i="54"/>
  <c r="G624" i="54"/>
  <c r="H624" i="54"/>
  <c r="F624" i="54"/>
  <c r="F624" i="53"/>
  <c r="E624" i="53"/>
  <c r="H624" i="53"/>
  <c r="G624" i="53"/>
  <c r="I624" i="53"/>
  <c r="C624" i="53"/>
  <c r="E624" i="52"/>
  <c r="C624" i="52"/>
  <c r="I624" i="52"/>
  <c r="H624" i="52"/>
  <c r="G624" i="52"/>
  <c r="F624" i="52"/>
  <c r="I624" i="51"/>
  <c r="H624" i="51"/>
  <c r="G624" i="51"/>
  <c r="G624" i="50"/>
  <c r="F624" i="50"/>
  <c r="E624" i="50"/>
  <c r="C624" i="50"/>
  <c r="F624" i="51"/>
  <c r="E624" i="51"/>
  <c r="I624" i="50"/>
  <c r="H624" i="50"/>
  <c r="C624" i="51"/>
  <c r="G624" i="48"/>
  <c r="I624" i="49"/>
  <c r="E624" i="48"/>
  <c r="H624" i="49"/>
  <c r="C624" i="48"/>
  <c r="G624" i="49"/>
  <c r="F624" i="49"/>
  <c r="E624" i="49"/>
  <c r="C624" i="49"/>
  <c r="I624" i="48"/>
  <c r="H624" i="48"/>
  <c r="F624" i="48"/>
  <c r="G541" i="48"/>
  <c r="V492" i="54"/>
  <c r="V321" i="51"/>
  <c r="W335" i="51"/>
  <c r="V335" i="53"/>
  <c r="H543" i="49"/>
  <c r="V402" i="48"/>
  <c r="I468" i="53"/>
  <c r="F565" i="48"/>
  <c r="V73" i="53"/>
  <c r="F565" i="49"/>
  <c r="G465" i="49"/>
  <c r="I544" i="54"/>
  <c r="H543" i="50"/>
  <c r="G314" i="48"/>
  <c r="V79" i="48"/>
  <c r="V67" i="49"/>
  <c r="V321" i="54"/>
  <c r="G541" i="52"/>
  <c r="B490" i="54"/>
  <c r="C490" i="54"/>
  <c r="C490" i="53"/>
  <c r="B490" i="53"/>
  <c r="B490" i="52"/>
  <c r="C490" i="52"/>
  <c r="B490" i="50"/>
  <c r="C490" i="51"/>
  <c r="B490" i="51"/>
  <c r="C490" i="50"/>
  <c r="C490" i="49"/>
  <c r="B490" i="49"/>
  <c r="C490" i="48"/>
  <c r="B490" i="48"/>
  <c r="W492" i="51"/>
  <c r="AD471" i="50"/>
  <c r="AD540" i="50" s="1"/>
  <c r="G465" i="51"/>
  <c r="B539" i="54"/>
  <c r="C539" i="54"/>
  <c r="C539" i="53"/>
  <c r="B539" i="53"/>
  <c r="C539" i="52"/>
  <c r="B539" i="52"/>
  <c r="B539" i="51"/>
  <c r="C539" i="51"/>
  <c r="C539" i="50"/>
  <c r="B539" i="50"/>
  <c r="C539" i="49"/>
  <c r="B539" i="49"/>
  <c r="B539" i="48"/>
  <c r="C539" i="48"/>
  <c r="G314" i="52"/>
  <c r="H467" i="48"/>
  <c r="V478" i="54"/>
  <c r="E754" i="55"/>
  <c r="J749" i="55"/>
  <c r="J754" i="55" s="1"/>
  <c r="W409" i="51"/>
  <c r="F565" i="50"/>
  <c r="F569" i="50" s="1"/>
  <c r="V13" i="54"/>
  <c r="G541" i="49"/>
  <c r="F565" i="51"/>
  <c r="F569" i="51" s="1"/>
  <c r="J588" i="50"/>
  <c r="J588" i="52"/>
  <c r="V409" i="51"/>
  <c r="W31" i="52"/>
  <c r="V409" i="48"/>
  <c r="V328" i="51"/>
  <c r="V321" i="48"/>
  <c r="H467" i="53"/>
  <c r="V485" i="48"/>
  <c r="V409" i="50"/>
  <c r="AD492" i="53"/>
  <c r="G391" i="51"/>
  <c r="AD471" i="49"/>
  <c r="AD540" i="49" s="1"/>
  <c r="V13" i="52"/>
  <c r="AD492" i="52"/>
  <c r="H543" i="51"/>
  <c r="V79" i="50"/>
  <c r="V534" i="54"/>
  <c r="H543" i="48"/>
  <c r="V67" i="48"/>
  <c r="V485" i="53"/>
  <c r="W59" i="25"/>
  <c r="W23" i="25"/>
  <c r="W325" i="25"/>
  <c r="X23" i="25"/>
  <c r="I766" i="1"/>
  <c r="I767" i="1" s="1"/>
  <c r="H6" i="42"/>
  <c r="H11" i="42" s="1"/>
  <c r="I10" i="42"/>
  <c r="J486" i="25"/>
  <c r="X77" i="25"/>
  <c r="W41" i="25"/>
  <c r="W47" i="25"/>
  <c r="J56" i="25"/>
  <c r="J80" i="25"/>
  <c r="X53" i="25"/>
  <c r="J632" i="25"/>
  <c r="I472" i="25"/>
  <c r="G395" i="25"/>
  <c r="V475" i="25"/>
  <c r="W475" i="25"/>
  <c r="I548" i="25"/>
  <c r="H547" i="25"/>
  <c r="H471" i="25"/>
  <c r="W482" i="25"/>
  <c r="E742" i="25"/>
  <c r="J764" i="1"/>
  <c r="W538" i="25"/>
  <c r="W489" i="25"/>
  <c r="W83" i="25"/>
  <c r="W71" i="25"/>
  <c r="W77" i="25"/>
  <c r="J314" i="1"/>
  <c r="F546" i="25"/>
  <c r="F542" i="1"/>
  <c r="F566" i="1" s="1"/>
  <c r="F570" i="1" s="1"/>
  <c r="F571" i="1" s="1"/>
  <c r="J594" i="25"/>
  <c r="L590" i="1"/>
  <c r="G318" i="25"/>
  <c r="I567" i="1"/>
  <c r="G542" i="1"/>
  <c r="G566" i="1" s="1"/>
  <c r="G567" i="1" s="1"/>
  <c r="H570" i="1"/>
  <c r="H571" i="1" s="1"/>
  <c r="H567" i="1"/>
  <c r="E570" i="25"/>
  <c r="E571" i="25" s="1"/>
  <c r="J569" i="1"/>
  <c r="J733" i="25"/>
  <c r="E542" i="1"/>
  <c r="E566" i="1" s="1"/>
  <c r="E319" i="25"/>
  <c r="E320" i="25" s="1"/>
  <c r="J732" i="25"/>
  <c r="G545" i="25"/>
  <c r="E315" i="1"/>
  <c r="J315" i="1" s="1"/>
  <c r="I41" i="23"/>
  <c r="O41" i="23" s="1"/>
  <c r="O40" i="23"/>
  <c r="W29" i="25"/>
  <c r="L602" i="1"/>
  <c r="L626" i="1"/>
  <c r="L638" i="1"/>
  <c r="V406" i="25"/>
  <c r="V339" i="25"/>
  <c r="V413" i="25"/>
  <c r="W332" i="25"/>
  <c r="F569" i="25"/>
  <c r="V399" i="25"/>
  <c r="J20" i="25"/>
  <c r="V332" i="25"/>
  <c r="V59" i="25"/>
  <c r="W406" i="25"/>
  <c r="G469" i="25"/>
  <c r="W399" i="25"/>
  <c r="J391" i="1"/>
  <c r="Z558" i="25"/>
  <c r="I35" i="52" l="1"/>
  <c r="I83" i="52"/>
  <c r="I339" i="49"/>
  <c r="I340" i="49" s="1"/>
  <c r="I326" i="54"/>
  <c r="I497" i="49"/>
  <c r="I400" i="53"/>
  <c r="I35" i="50"/>
  <c r="I80" i="54"/>
  <c r="I81" i="54" s="1"/>
  <c r="I83" i="54" s="1"/>
  <c r="I340" i="52"/>
  <c r="H83" i="50"/>
  <c r="X79" i="50" s="1"/>
  <c r="I35" i="48"/>
  <c r="H483" i="52"/>
  <c r="H414" i="53"/>
  <c r="H539" i="49"/>
  <c r="J399" i="63"/>
  <c r="H476" i="50"/>
  <c r="J16" i="63"/>
  <c r="H29" i="51"/>
  <c r="X25" i="51" s="1"/>
  <c r="I77" i="63"/>
  <c r="H71" i="51"/>
  <c r="X67" i="51" s="1"/>
  <c r="I71" i="51"/>
  <c r="H497" i="50"/>
  <c r="I333" i="54"/>
  <c r="I496" i="51"/>
  <c r="H17" i="51"/>
  <c r="I494" i="51"/>
  <c r="I495" i="51" s="1"/>
  <c r="I333" i="50"/>
  <c r="I71" i="48"/>
  <c r="H35" i="63"/>
  <c r="I77" i="49"/>
  <c r="Y73" i="49" s="1"/>
  <c r="H23" i="52"/>
  <c r="H333" i="49"/>
  <c r="I77" i="48"/>
  <c r="Y73" i="48" s="1"/>
  <c r="H414" i="54"/>
  <c r="H539" i="52"/>
  <c r="I64" i="54"/>
  <c r="J76" i="63"/>
  <c r="H539" i="54"/>
  <c r="H340" i="50"/>
  <c r="I539" i="54"/>
  <c r="I14" i="63"/>
  <c r="I15" i="63" s="1"/>
  <c r="I17" i="63" s="1"/>
  <c r="Y13" i="63" s="1"/>
  <c r="H333" i="52"/>
  <c r="I399" i="48"/>
  <c r="I400" i="48" s="1"/>
  <c r="I325" i="49"/>
  <c r="I326" i="49" s="1"/>
  <c r="I64" i="50"/>
  <c r="H17" i="54"/>
  <c r="I483" i="50"/>
  <c r="J625" i="63"/>
  <c r="H483" i="48"/>
  <c r="H17" i="48"/>
  <c r="I539" i="48"/>
  <c r="H539" i="53"/>
  <c r="I64" i="49"/>
  <c r="I62" i="49"/>
  <c r="I63" i="49" s="1"/>
  <c r="I65" i="49" s="1"/>
  <c r="I330" i="53"/>
  <c r="I331" i="53" s="1"/>
  <c r="I332" i="53"/>
  <c r="J332" i="53" s="1"/>
  <c r="I14" i="51"/>
  <c r="I15" i="51" s="1"/>
  <c r="I16" i="51"/>
  <c r="I480" i="52"/>
  <c r="I481" i="52" s="1"/>
  <c r="I482" i="52"/>
  <c r="I323" i="63"/>
  <c r="I324" i="63" s="1"/>
  <c r="J324" i="63" s="1"/>
  <c r="I325" i="63"/>
  <c r="J325" i="63" s="1"/>
  <c r="I330" i="48"/>
  <c r="I331" i="48" s="1"/>
  <c r="I332" i="48"/>
  <c r="I28" i="51"/>
  <c r="I26" i="51"/>
  <c r="I27" i="51" s="1"/>
  <c r="I337" i="48"/>
  <c r="I338" i="48" s="1"/>
  <c r="I339" i="48"/>
  <c r="J22" i="49"/>
  <c r="H400" i="51"/>
  <c r="I77" i="51"/>
  <c r="I68" i="53"/>
  <c r="I69" i="53" s="1"/>
  <c r="I70" i="53"/>
  <c r="I14" i="52"/>
  <c r="I15" i="52" s="1"/>
  <c r="I17" i="52" s="1"/>
  <c r="I16" i="52"/>
  <c r="H497" i="49"/>
  <c r="I406" i="54"/>
  <c r="I404" i="54"/>
  <c r="I405" i="54" s="1"/>
  <c r="I407" i="54" s="1"/>
  <c r="I29" i="53"/>
  <c r="I400" i="50"/>
  <c r="I487" i="49"/>
  <c r="I488" i="49" s="1"/>
  <c r="I489" i="49"/>
  <c r="I400" i="63"/>
  <c r="Y395" i="63"/>
  <c r="H340" i="49"/>
  <c r="I64" i="63"/>
  <c r="I62" i="63"/>
  <c r="I63" i="63" s="1"/>
  <c r="H476" i="48"/>
  <c r="I539" i="51"/>
  <c r="H414" i="50"/>
  <c r="I487" i="51"/>
  <c r="I488" i="51" s="1"/>
  <c r="I489" i="51"/>
  <c r="J489" i="51" s="1"/>
  <c r="I65" i="54"/>
  <c r="I473" i="50"/>
  <c r="I474" i="50" s="1"/>
  <c r="I476" i="50" s="1"/>
  <c r="I475" i="50"/>
  <c r="H497" i="54"/>
  <c r="I32" i="53"/>
  <c r="I33" i="53" s="1"/>
  <c r="I35" i="53" s="1"/>
  <c r="I34" i="53"/>
  <c r="I404" i="49"/>
  <c r="I405" i="49" s="1"/>
  <c r="I406" i="49"/>
  <c r="J406" i="49" s="1"/>
  <c r="I494" i="53"/>
  <c r="I495" i="53" s="1"/>
  <c r="I496" i="53"/>
  <c r="J496" i="53" s="1"/>
  <c r="I496" i="63"/>
  <c r="I494" i="63"/>
  <c r="I495" i="63" s="1"/>
  <c r="I494" i="52"/>
  <c r="I495" i="52" s="1"/>
  <c r="I496" i="52"/>
  <c r="I323" i="52"/>
  <c r="I324" i="52" s="1"/>
  <c r="I325" i="52"/>
  <c r="I497" i="50"/>
  <c r="I68" i="49"/>
  <c r="I69" i="49" s="1"/>
  <c r="I70" i="49"/>
  <c r="I487" i="54"/>
  <c r="I488" i="54" s="1"/>
  <c r="I490" i="54" s="1"/>
  <c r="I489" i="54"/>
  <c r="H83" i="53"/>
  <c r="I337" i="53"/>
  <c r="I338" i="53" s="1"/>
  <c r="I339" i="53"/>
  <c r="J339" i="53" s="1"/>
  <c r="H35" i="51"/>
  <c r="I487" i="50"/>
  <c r="I488" i="50" s="1"/>
  <c r="I490" i="50" s="1"/>
  <c r="I489" i="50"/>
  <c r="H400" i="49"/>
  <c r="I71" i="52"/>
  <c r="I23" i="53"/>
  <c r="X471" i="63"/>
  <c r="H476" i="63"/>
  <c r="I29" i="49"/>
  <c r="H17" i="52"/>
  <c r="I323" i="50"/>
  <c r="I324" i="50" s="1"/>
  <c r="I325" i="50"/>
  <c r="J325" i="50" s="1"/>
  <c r="H326" i="50"/>
  <c r="H539" i="50"/>
  <c r="I14" i="50"/>
  <c r="I15" i="50" s="1"/>
  <c r="I16" i="50"/>
  <c r="H71" i="54"/>
  <c r="X67" i="54" s="1"/>
  <c r="I494" i="54"/>
  <c r="I495" i="54" s="1"/>
  <c r="I497" i="54" s="1"/>
  <c r="I496" i="54"/>
  <c r="I473" i="54"/>
  <c r="I474" i="54" s="1"/>
  <c r="I475" i="54"/>
  <c r="H326" i="51"/>
  <c r="I65" i="50"/>
  <c r="I337" i="54"/>
  <c r="I338" i="54" s="1"/>
  <c r="I340" i="54" s="1"/>
  <c r="I339" i="54"/>
  <c r="I29" i="48"/>
  <c r="H497" i="51"/>
  <c r="Y73" i="51"/>
  <c r="I397" i="54"/>
  <c r="I398" i="54" s="1"/>
  <c r="I400" i="54" s="1"/>
  <c r="I399" i="54"/>
  <c r="I28" i="50"/>
  <c r="I26" i="50"/>
  <c r="I27" i="50" s="1"/>
  <c r="I29" i="50" s="1"/>
  <c r="Y25" i="50" s="1"/>
  <c r="I325" i="48"/>
  <c r="J325" i="48" s="1"/>
  <c r="I323" i="48"/>
  <c r="I324" i="48" s="1"/>
  <c r="I473" i="52"/>
  <c r="I474" i="52" s="1"/>
  <c r="I475" i="52"/>
  <c r="J475" i="52" s="1"/>
  <c r="I473" i="48"/>
  <c r="I474" i="48" s="1"/>
  <c r="I475" i="48"/>
  <c r="H340" i="51"/>
  <c r="I23" i="48"/>
  <c r="Y19" i="48" s="1"/>
  <c r="H77" i="51"/>
  <c r="I473" i="53"/>
  <c r="I474" i="53" s="1"/>
  <c r="I476" i="53" s="1"/>
  <c r="I475" i="53"/>
  <c r="H326" i="52"/>
  <c r="I473" i="51"/>
  <c r="I474" i="51" s="1"/>
  <c r="I475" i="51"/>
  <c r="H35" i="48"/>
  <c r="J637" i="63"/>
  <c r="I411" i="50"/>
  <c r="I412" i="50" s="1"/>
  <c r="I413" i="50"/>
  <c r="J413" i="50" s="1"/>
  <c r="I71" i="63"/>
  <c r="H539" i="51"/>
  <c r="X395" i="63"/>
  <c r="H400" i="63"/>
  <c r="H333" i="54"/>
  <c r="I411" i="53"/>
  <c r="I412" i="53" s="1"/>
  <c r="I414" i="53" s="1"/>
  <c r="I413" i="53"/>
  <c r="H77" i="49"/>
  <c r="I323" i="51"/>
  <c r="I324" i="51" s="1"/>
  <c r="I325" i="51"/>
  <c r="J325" i="51" s="1"/>
  <c r="I29" i="52"/>
  <c r="H65" i="48"/>
  <c r="X61" i="48" s="1"/>
  <c r="I17" i="53"/>
  <c r="I340" i="51"/>
  <c r="H483" i="53"/>
  <c r="C590" i="63"/>
  <c r="H590" i="63"/>
  <c r="I590" i="63"/>
  <c r="E590" i="63"/>
  <c r="G590" i="63"/>
  <c r="F590" i="63"/>
  <c r="I337" i="50"/>
  <c r="I338" i="50" s="1"/>
  <c r="I339" i="50"/>
  <c r="J339" i="50" s="1"/>
  <c r="I62" i="52"/>
  <c r="I63" i="52" s="1"/>
  <c r="I64" i="52"/>
  <c r="I80" i="50"/>
  <c r="I81" i="50" s="1"/>
  <c r="J81" i="50" s="1"/>
  <c r="I82" i="50"/>
  <c r="I80" i="53"/>
  <c r="I81" i="53" s="1"/>
  <c r="I82" i="53"/>
  <c r="I399" i="52"/>
  <c r="I397" i="52"/>
  <c r="I398" i="52" s="1"/>
  <c r="I400" i="52" s="1"/>
  <c r="I411" i="52"/>
  <c r="I412" i="52" s="1"/>
  <c r="I413" i="52"/>
  <c r="J413" i="52" s="1"/>
  <c r="I62" i="51"/>
  <c r="I63" i="51" s="1"/>
  <c r="I64" i="51"/>
  <c r="I26" i="54"/>
  <c r="I27" i="54" s="1"/>
  <c r="I28" i="54"/>
  <c r="J28" i="54" s="1"/>
  <c r="AE478" i="52"/>
  <c r="I638" i="63"/>
  <c r="H638" i="63"/>
  <c r="C638" i="63"/>
  <c r="F638" i="63"/>
  <c r="E638" i="63"/>
  <c r="G638" i="63"/>
  <c r="J22" i="48"/>
  <c r="I411" i="48"/>
  <c r="I412" i="48" s="1"/>
  <c r="I413" i="48"/>
  <c r="I82" i="63"/>
  <c r="I80" i="63"/>
  <c r="I81" i="63" s="1"/>
  <c r="I476" i="49"/>
  <c r="I414" i="54"/>
  <c r="H83" i="63"/>
  <c r="I404" i="48"/>
  <c r="I405" i="48" s="1"/>
  <c r="I406" i="48"/>
  <c r="H333" i="48"/>
  <c r="H17" i="49"/>
  <c r="I80" i="49"/>
  <c r="I81" i="49" s="1"/>
  <c r="I82" i="49"/>
  <c r="I83" i="49" s="1"/>
  <c r="I35" i="54"/>
  <c r="I397" i="49"/>
  <c r="I398" i="49" s="1"/>
  <c r="I399" i="49"/>
  <c r="J399" i="49" s="1"/>
  <c r="I17" i="49"/>
  <c r="I536" i="53"/>
  <c r="I537" i="53" s="1"/>
  <c r="I538" i="53"/>
  <c r="I400" i="51"/>
  <c r="C626" i="63"/>
  <c r="G626" i="63"/>
  <c r="F626" i="63"/>
  <c r="E626" i="63"/>
  <c r="I626" i="63"/>
  <c r="H626" i="63"/>
  <c r="I34" i="63"/>
  <c r="I32" i="63"/>
  <c r="I33" i="63" s="1"/>
  <c r="I35" i="63" s="1"/>
  <c r="I404" i="51"/>
  <c r="I405" i="51" s="1"/>
  <c r="I406" i="51"/>
  <c r="I480" i="53"/>
  <c r="I481" i="53" s="1"/>
  <c r="I483" i="53" s="1"/>
  <c r="I482" i="53"/>
  <c r="H65" i="53"/>
  <c r="I32" i="51"/>
  <c r="I33" i="51" s="1"/>
  <c r="I34" i="51"/>
  <c r="J34" i="51" s="1"/>
  <c r="W321" i="63"/>
  <c r="G326" i="63"/>
  <c r="I404" i="53"/>
  <c r="I405" i="53" s="1"/>
  <c r="I406" i="53"/>
  <c r="J406" i="53" s="1"/>
  <c r="I34" i="49"/>
  <c r="I32" i="49"/>
  <c r="I33" i="49" s="1"/>
  <c r="I536" i="49"/>
  <c r="I537" i="49" s="1"/>
  <c r="I539" i="49" s="1"/>
  <c r="I538" i="49"/>
  <c r="I483" i="51"/>
  <c r="I332" i="51"/>
  <c r="J332" i="51" s="1"/>
  <c r="I330" i="51"/>
  <c r="I331" i="51" s="1"/>
  <c r="H602" i="63"/>
  <c r="G602" i="63"/>
  <c r="E602" i="63"/>
  <c r="C602" i="63"/>
  <c r="I602" i="63"/>
  <c r="F602" i="63"/>
  <c r="I538" i="63"/>
  <c r="I536" i="63"/>
  <c r="I537" i="63" s="1"/>
  <c r="H15" i="63"/>
  <c r="J14" i="63"/>
  <c r="I330" i="49"/>
  <c r="I331" i="49" s="1"/>
  <c r="I332" i="49"/>
  <c r="J332" i="49" s="1"/>
  <c r="I404" i="52"/>
  <c r="I405" i="52" s="1"/>
  <c r="I406" i="52"/>
  <c r="H326" i="63"/>
  <c r="X321" i="63"/>
  <c r="I494" i="48"/>
  <c r="I495" i="48" s="1"/>
  <c r="I496" i="48"/>
  <c r="J496" i="48" s="1"/>
  <c r="H490" i="53"/>
  <c r="I487" i="52"/>
  <c r="I488" i="52" s="1"/>
  <c r="I490" i="52" s="1"/>
  <c r="I489" i="52"/>
  <c r="I28" i="63"/>
  <c r="I26" i="63"/>
  <c r="I27" i="63" s="1"/>
  <c r="H497" i="53"/>
  <c r="I17" i="48"/>
  <c r="I411" i="49"/>
  <c r="I412" i="49" s="1"/>
  <c r="I413" i="49"/>
  <c r="J397" i="63"/>
  <c r="H400" i="52"/>
  <c r="H466" i="52" s="1"/>
  <c r="I326" i="53"/>
  <c r="H83" i="49"/>
  <c r="X79" i="49" s="1"/>
  <c r="H483" i="50"/>
  <c r="H77" i="52"/>
  <c r="J624" i="63"/>
  <c r="I497" i="51"/>
  <c r="H539" i="48"/>
  <c r="I68" i="54"/>
  <c r="I69" i="54" s="1"/>
  <c r="I70" i="54"/>
  <c r="I487" i="48"/>
  <c r="I488" i="48" s="1"/>
  <c r="I489" i="48"/>
  <c r="J489" i="48" s="1"/>
  <c r="H326" i="54"/>
  <c r="I62" i="53"/>
  <c r="I63" i="53" s="1"/>
  <c r="I65" i="53" s="1"/>
  <c r="I64" i="53"/>
  <c r="I473" i="63"/>
  <c r="I475" i="63"/>
  <c r="J475" i="63" s="1"/>
  <c r="I536" i="50"/>
  <c r="I537" i="50" s="1"/>
  <c r="I539" i="50" s="1"/>
  <c r="I538" i="50"/>
  <c r="J538" i="50" s="1"/>
  <c r="I83" i="51"/>
  <c r="W395" i="63"/>
  <c r="G400" i="63"/>
  <c r="J398" i="63"/>
  <c r="J400" i="63" s="1"/>
  <c r="I62" i="48"/>
  <c r="I63" i="48" s="1"/>
  <c r="I64" i="48"/>
  <c r="H77" i="53"/>
  <c r="H340" i="53"/>
  <c r="J589" i="63"/>
  <c r="I483" i="48"/>
  <c r="I487" i="53"/>
  <c r="I488" i="53" s="1"/>
  <c r="I489" i="53"/>
  <c r="J489" i="53" s="1"/>
  <c r="I83" i="48"/>
  <c r="H77" i="63"/>
  <c r="I68" i="50"/>
  <c r="I69" i="50" s="1"/>
  <c r="I70" i="50"/>
  <c r="I23" i="50"/>
  <c r="Y19" i="50" s="1"/>
  <c r="J601" i="63"/>
  <c r="J22" i="54"/>
  <c r="X402" i="49"/>
  <c r="X485" i="53"/>
  <c r="J74" i="48"/>
  <c r="J64" i="53"/>
  <c r="Y61" i="53"/>
  <c r="Y79" i="51"/>
  <c r="J28" i="52"/>
  <c r="AE492" i="53"/>
  <c r="H465" i="52"/>
  <c r="H391" i="48"/>
  <c r="I404" i="63"/>
  <c r="I405" i="63" s="1"/>
  <c r="X402" i="51"/>
  <c r="J399" i="51"/>
  <c r="AE471" i="49"/>
  <c r="AE540" i="49" s="1"/>
  <c r="X402" i="52"/>
  <c r="Y61" i="54"/>
  <c r="Y61" i="49"/>
  <c r="X61" i="63"/>
  <c r="J22" i="52"/>
  <c r="Y73" i="50"/>
  <c r="J339" i="52"/>
  <c r="J475" i="48"/>
  <c r="J406" i="52"/>
  <c r="J405" i="54"/>
  <c r="J406" i="54"/>
  <c r="J413" i="53"/>
  <c r="J406" i="48"/>
  <c r="AE534" i="49"/>
  <c r="X534" i="48"/>
  <c r="J405" i="49"/>
  <c r="J332" i="54"/>
  <c r="J81" i="53"/>
  <c r="Y25" i="49"/>
  <c r="J399" i="53"/>
  <c r="J16" i="48"/>
  <c r="J399" i="50"/>
  <c r="J398" i="50"/>
  <c r="J325" i="54"/>
  <c r="J339" i="51"/>
  <c r="J16" i="52"/>
  <c r="J332" i="48"/>
  <c r="J331" i="53"/>
  <c r="J325" i="52"/>
  <c r="J332" i="50"/>
  <c r="AE471" i="50"/>
  <c r="AE540" i="50" s="1"/>
  <c r="J16" i="49"/>
  <c r="J324" i="49"/>
  <c r="X67" i="50"/>
  <c r="J331" i="49"/>
  <c r="J339" i="48"/>
  <c r="X402" i="48"/>
  <c r="J406" i="50"/>
  <c r="J325" i="53"/>
  <c r="J74" i="50"/>
  <c r="AE471" i="48"/>
  <c r="AE540" i="48" s="1"/>
  <c r="J475" i="54"/>
  <c r="J399" i="48"/>
  <c r="X13" i="50"/>
  <c r="J482" i="51"/>
  <c r="J489" i="54"/>
  <c r="J489" i="50"/>
  <c r="J538" i="53"/>
  <c r="J538" i="54"/>
  <c r="J496" i="49"/>
  <c r="J482" i="49"/>
  <c r="J481" i="49"/>
  <c r="J538" i="52"/>
  <c r="AE478" i="51"/>
  <c r="J496" i="50"/>
  <c r="J496" i="54"/>
  <c r="AE485" i="53"/>
  <c r="AE485" i="54"/>
  <c r="J481" i="48"/>
  <c r="J496" i="52"/>
  <c r="J482" i="50"/>
  <c r="X478" i="50"/>
  <c r="J482" i="53"/>
  <c r="J489" i="49"/>
  <c r="J482" i="54"/>
  <c r="J21" i="63"/>
  <c r="J23" i="63" s="1"/>
  <c r="X67" i="48"/>
  <c r="Y73" i="53"/>
  <c r="J28" i="53"/>
  <c r="Y79" i="52"/>
  <c r="J82" i="54"/>
  <c r="X19" i="52"/>
  <c r="J34" i="54"/>
  <c r="J28" i="51"/>
  <c r="X79" i="48"/>
  <c r="J20" i="63"/>
  <c r="J70" i="52"/>
  <c r="J64" i="51"/>
  <c r="J82" i="50"/>
  <c r="J70" i="51"/>
  <c r="J34" i="53"/>
  <c r="X79" i="53"/>
  <c r="X328" i="48"/>
  <c r="X73" i="63"/>
  <c r="H314" i="63"/>
  <c r="X31" i="63"/>
  <c r="Y73" i="63"/>
  <c r="X67" i="63"/>
  <c r="X534" i="63"/>
  <c r="AE478" i="63"/>
  <c r="J482" i="63"/>
  <c r="X485" i="54"/>
  <c r="AE478" i="49"/>
  <c r="AE485" i="50"/>
  <c r="E570" i="63"/>
  <c r="E571" i="63" s="1"/>
  <c r="G565" i="63"/>
  <c r="G569" i="63" s="1"/>
  <c r="J64" i="63"/>
  <c r="G315" i="52"/>
  <c r="G316" i="52" s="1"/>
  <c r="J20" i="50"/>
  <c r="X492" i="50"/>
  <c r="X25" i="63"/>
  <c r="J74" i="63"/>
  <c r="X492" i="49"/>
  <c r="X534" i="50"/>
  <c r="J406" i="63"/>
  <c r="X492" i="54"/>
  <c r="J76" i="48"/>
  <c r="X534" i="49"/>
  <c r="X485" i="51"/>
  <c r="F392" i="48"/>
  <c r="F392" i="54"/>
  <c r="I330" i="63"/>
  <c r="H465" i="63"/>
  <c r="G466" i="63"/>
  <c r="I411" i="63"/>
  <c r="J413" i="63"/>
  <c r="I467" i="63"/>
  <c r="X409" i="63"/>
  <c r="H414" i="63"/>
  <c r="X478" i="51"/>
  <c r="J332" i="63"/>
  <c r="F466" i="52"/>
  <c r="AE478" i="53"/>
  <c r="J76" i="50"/>
  <c r="X335" i="48"/>
  <c r="X485" i="48"/>
  <c r="J82" i="53"/>
  <c r="H391" i="63"/>
  <c r="X335" i="63"/>
  <c r="H340" i="63"/>
  <c r="J339" i="63"/>
  <c r="I337" i="63"/>
  <c r="G333" i="63"/>
  <c r="G392" i="63" s="1"/>
  <c r="W328" i="63"/>
  <c r="J22" i="51"/>
  <c r="J82" i="52"/>
  <c r="W67" i="63"/>
  <c r="J34" i="63"/>
  <c r="J28" i="50"/>
  <c r="J82" i="63"/>
  <c r="V25" i="63"/>
  <c r="F315" i="63"/>
  <c r="W73" i="63"/>
  <c r="J28" i="63"/>
  <c r="W61" i="63"/>
  <c r="H391" i="51"/>
  <c r="J74" i="53"/>
  <c r="H465" i="51"/>
  <c r="X485" i="52"/>
  <c r="J14" i="48"/>
  <c r="I467" i="50"/>
  <c r="I543" i="63"/>
  <c r="F466" i="48"/>
  <c r="J82" i="51"/>
  <c r="X61" i="50"/>
  <c r="X67" i="49"/>
  <c r="X478" i="54"/>
  <c r="X534" i="52"/>
  <c r="F569" i="63"/>
  <c r="H490" i="63"/>
  <c r="X485" i="63"/>
  <c r="AE485" i="63"/>
  <c r="J489" i="63"/>
  <c r="H541" i="63"/>
  <c r="J538" i="63"/>
  <c r="AE534" i="63"/>
  <c r="AE492" i="63"/>
  <c r="J496" i="63"/>
  <c r="G542" i="63"/>
  <c r="F542" i="63"/>
  <c r="AE534" i="53"/>
  <c r="I543" i="48"/>
  <c r="X534" i="54"/>
  <c r="F542" i="51"/>
  <c r="F542" i="49"/>
  <c r="G565" i="54"/>
  <c r="G569" i="54" s="1"/>
  <c r="X335" i="52"/>
  <c r="Y19" i="54"/>
  <c r="J625" i="48"/>
  <c r="J482" i="52"/>
  <c r="X31" i="50"/>
  <c r="J20" i="54"/>
  <c r="J589" i="50"/>
  <c r="J328" i="25"/>
  <c r="F315" i="54"/>
  <c r="F316" i="54" s="1"/>
  <c r="G565" i="48"/>
  <c r="G569" i="48" s="1"/>
  <c r="AE492" i="54"/>
  <c r="G542" i="51"/>
  <c r="J55" i="25"/>
  <c r="J57" i="25" s="1"/>
  <c r="H314" i="50"/>
  <c r="J625" i="53"/>
  <c r="X25" i="48"/>
  <c r="F542" i="53"/>
  <c r="X79" i="51"/>
  <c r="X31" i="54"/>
  <c r="X19" i="50"/>
  <c r="W79" i="53"/>
  <c r="J473" i="51"/>
  <c r="I543" i="51"/>
  <c r="J475" i="51"/>
  <c r="W328" i="54"/>
  <c r="G392" i="54"/>
  <c r="W321" i="49"/>
  <c r="H391" i="50"/>
  <c r="G638" i="54"/>
  <c r="F638" i="54"/>
  <c r="E638" i="54"/>
  <c r="C638" i="54"/>
  <c r="I638" i="54"/>
  <c r="H638" i="54"/>
  <c r="G638" i="53"/>
  <c r="F638" i="53"/>
  <c r="C638" i="53"/>
  <c r="E638" i="53"/>
  <c r="I638" i="53"/>
  <c r="H638" i="53"/>
  <c r="E638" i="52"/>
  <c r="C638" i="52"/>
  <c r="I638" i="52"/>
  <c r="H638" i="52"/>
  <c r="G638" i="52"/>
  <c r="C638" i="51"/>
  <c r="F638" i="52"/>
  <c r="I638" i="51"/>
  <c r="H638" i="51"/>
  <c r="H638" i="50"/>
  <c r="G638" i="51"/>
  <c r="G638" i="50"/>
  <c r="F638" i="51"/>
  <c r="F638" i="50"/>
  <c r="E638" i="51"/>
  <c r="E638" i="50"/>
  <c r="C638" i="50"/>
  <c r="I638" i="50"/>
  <c r="C638" i="49"/>
  <c r="H638" i="48"/>
  <c r="F638" i="48"/>
  <c r="I638" i="49"/>
  <c r="E638" i="48"/>
  <c r="H638" i="49"/>
  <c r="C638" i="48"/>
  <c r="G638" i="49"/>
  <c r="F638" i="49"/>
  <c r="I638" i="48"/>
  <c r="G638" i="48"/>
  <c r="E638" i="49"/>
  <c r="I626" i="54"/>
  <c r="H626" i="54"/>
  <c r="G626" i="54"/>
  <c r="F626" i="54"/>
  <c r="E626" i="54"/>
  <c r="C626" i="54"/>
  <c r="I626" i="53"/>
  <c r="G626" i="53"/>
  <c r="F626" i="53"/>
  <c r="E626" i="53"/>
  <c r="C626" i="53"/>
  <c r="H626" i="53"/>
  <c r="H626" i="52"/>
  <c r="G626" i="52"/>
  <c r="F626" i="52"/>
  <c r="E626" i="52"/>
  <c r="C626" i="52"/>
  <c r="G626" i="51"/>
  <c r="F626" i="51"/>
  <c r="I626" i="52"/>
  <c r="E626" i="51"/>
  <c r="C626" i="51"/>
  <c r="I626" i="51"/>
  <c r="H626" i="51"/>
  <c r="I626" i="50"/>
  <c r="H626" i="50"/>
  <c r="G626" i="50"/>
  <c r="F626" i="50"/>
  <c r="E626" i="50"/>
  <c r="C626" i="50"/>
  <c r="G626" i="49"/>
  <c r="F626" i="49"/>
  <c r="E626" i="49"/>
  <c r="I626" i="48"/>
  <c r="C626" i="49"/>
  <c r="H626" i="48"/>
  <c r="G626" i="48"/>
  <c r="F626" i="48"/>
  <c r="I626" i="49"/>
  <c r="E626" i="48"/>
  <c r="H626" i="49"/>
  <c r="C626" i="48"/>
  <c r="J22" i="53"/>
  <c r="AE485" i="49"/>
  <c r="J413" i="54"/>
  <c r="W61" i="48"/>
  <c r="X31" i="48"/>
  <c r="X13" i="48"/>
  <c r="H314" i="48"/>
  <c r="W395" i="49"/>
  <c r="I467" i="49"/>
  <c r="J624" i="48"/>
  <c r="J624" i="54"/>
  <c r="J601" i="54"/>
  <c r="H465" i="54"/>
  <c r="AE492" i="52"/>
  <c r="AE471" i="51"/>
  <c r="AE540" i="51" s="1"/>
  <c r="J589" i="49"/>
  <c r="AE492" i="48"/>
  <c r="F315" i="53"/>
  <c r="G392" i="48"/>
  <c r="W321" i="48"/>
  <c r="W478" i="53"/>
  <c r="W31" i="50"/>
  <c r="J637" i="52"/>
  <c r="J64" i="49"/>
  <c r="F392" i="53"/>
  <c r="H541" i="52"/>
  <c r="J82" i="48"/>
  <c r="X485" i="49"/>
  <c r="X328" i="54"/>
  <c r="G565" i="49"/>
  <c r="F466" i="54"/>
  <c r="F315" i="51"/>
  <c r="W19" i="54"/>
  <c r="J21" i="54"/>
  <c r="J34" i="50"/>
  <c r="J413" i="49"/>
  <c r="G466" i="54"/>
  <c r="W402" i="54"/>
  <c r="F315" i="49"/>
  <c r="V13" i="49"/>
  <c r="J25" i="25"/>
  <c r="J20" i="53"/>
  <c r="J82" i="49"/>
  <c r="W335" i="52"/>
  <c r="I467" i="53"/>
  <c r="J624" i="50"/>
  <c r="J624" i="53"/>
  <c r="AE492" i="50"/>
  <c r="J589" i="52"/>
  <c r="W402" i="51"/>
  <c r="J637" i="51"/>
  <c r="J62" i="49"/>
  <c r="X471" i="52"/>
  <c r="G542" i="54"/>
  <c r="W478" i="54"/>
  <c r="J80" i="51"/>
  <c r="X402" i="53"/>
  <c r="X478" i="49"/>
  <c r="J34" i="48"/>
  <c r="AE485" i="51"/>
  <c r="X395" i="51"/>
  <c r="J339" i="54"/>
  <c r="C602" i="54"/>
  <c r="I602" i="54"/>
  <c r="H602" i="54"/>
  <c r="F602" i="54"/>
  <c r="E602" i="54"/>
  <c r="G602" i="54"/>
  <c r="F602" i="53"/>
  <c r="E602" i="53"/>
  <c r="I602" i="53"/>
  <c r="H602" i="53"/>
  <c r="C602" i="53"/>
  <c r="G602" i="53"/>
  <c r="C602" i="52"/>
  <c r="I602" i="52"/>
  <c r="H602" i="52"/>
  <c r="G602" i="52"/>
  <c r="E602" i="52"/>
  <c r="F602" i="52"/>
  <c r="I602" i="51"/>
  <c r="H602" i="51"/>
  <c r="G602" i="51"/>
  <c r="G602" i="50"/>
  <c r="F602" i="51"/>
  <c r="F602" i="50"/>
  <c r="E602" i="51"/>
  <c r="E602" i="50"/>
  <c r="C602" i="51"/>
  <c r="C602" i="50"/>
  <c r="I602" i="50"/>
  <c r="H602" i="50"/>
  <c r="F602" i="48"/>
  <c r="I602" i="49"/>
  <c r="H602" i="49"/>
  <c r="C602" i="48"/>
  <c r="G602" i="49"/>
  <c r="F602" i="49"/>
  <c r="E602" i="49"/>
  <c r="I602" i="48"/>
  <c r="C602" i="49"/>
  <c r="E602" i="48"/>
  <c r="H602" i="48"/>
  <c r="G602" i="48"/>
  <c r="J625" i="49"/>
  <c r="G590" i="54"/>
  <c r="F590" i="54"/>
  <c r="E590" i="54"/>
  <c r="C590" i="54"/>
  <c r="I590" i="54"/>
  <c r="H590" i="54"/>
  <c r="I590" i="53"/>
  <c r="H590" i="53"/>
  <c r="F590" i="53"/>
  <c r="E590" i="53"/>
  <c r="G590" i="53"/>
  <c r="C590" i="53"/>
  <c r="G590" i="52"/>
  <c r="F590" i="52"/>
  <c r="E590" i="52"/>
  <c r="C590" i="52"/>
  <c r="H590" i="52"/>
  <c r="F590" i="51"/>
  <c r="E590" i="51"/>
  <c r="I590" i="52"/>
  <c r="C590" i="51"/>
  <c r="G590" i="51"/>
  <c r="I590" i="50"/>
  <c r="H590" i="50"/>
  <c r="G590" i="50"/>
  <c r="F590" i="50"/>
  <c r="C590" i="50"/>
  <c r="H590" i="51"/>
  <c r="E590" i="50"/>
  <c r="I590" i="51"/>
  <c r="E590" i="49"/>
  <c r="I590" i="48"/>
  <c r="C590" i="49"/>
  <c r="G590" i="48"/>
  <c r="F590" i="48"/>
  <c r="I590" i="49"/>
  <c r="E590" i="48"/>
  <c r="H590" i="49"/>
  <c r="C590" i="48"/>
  <c r="G590" i="49"/>
  <c r="F590" i="49"/>
  <c r="H590" i="48"/>
  <c r="F315" i="52"/>
  <c r="G392" i="51"/>
  <c r="W321" i="51"/>
  <c r="I467" i="51"/>
  <c r="W478" i="49"/>
  <c r="H391" i="52"/>
  <c r="F569" i="48"/>
  <c r="F392" i="50"/>
  <c r="J601" i="53"/>
  <c r="X31" i="53"/>
  <c r="J70" i="53"/>
  <c r="J589" i="53"/>
  <c r="X19" i="49"/>
  <c r="J74" i="54"/>
  <c r="W61" i="50"/>
  <c r="X478" i="53"/>
  <c r="J637" i="48"/>
  <c r="J637" i="54"/>
  <c r="AE534" i="51"/>
  <c r="H465" i="49"/>
  <c r="J27" i="48"/>
  <c r="J28" i="48"/>
  <c r="J475" i="50"/>
  <c r="I543" i="50"/>
  <c r="H541" i="53"/>
  <c r="X73" i="53"/>
  <c r="W79" i="51"/>
  <c r="J81" i="51"/>
  <c r="F466" i="50"/>
  <c r="F542" i="50"/>
  <c r="H391" i="53"/>
  <c r="H391" i="49"/>
  <c r="J413" i="48"/>
  <c r="J64" i="54"/>
  <c r="H391" i="54"/>
  <c r="J323" i="54"/>
  <c r="W79" i="49"/>
  <c r="W492" i="49"/>
  <c r="J20" i="51"/>
  <c r="X492" i="48"/>
  <c r="G565" i="51"/>
  <c r="G569" i="51" s="1"/>
  <c r="H314" i="53"/>
  <c r="J475" i="49"/>
  <c r="I543" i="49"/>
  <c r="J62" i="53"/>
  <c r="F392" i="51"/>
  <c r="W478" i="48"/>
  <c r="G542" i="48"/>
  <c r="J624" i="49"/>
  <c r="J601" i="49"/>
  <c r="J75" i="52"/>
  <c r="J74" i="52"/>
  <c r="X492" i="51"/>
  <c r="G466" i="50"/>
  <c r="W395" i="50"/>
  <c r="J589" i="51"/>
  <c r="J625" i="50"/>
  <c r="J625" i="52"/>
  <c r="W402" i="53"/>
  <c r="G466" i="53"/>
  <c r="H541" i="54"/>
  <c r="X478" i="52"/>
  <c r="W534" i="50"/>
  <c r="J637" i="50"/>
  <c r="AE534" i="48"/>
  <c r="F315" i="50"/>
  <c r="F466" i="51"/>
  <c r="G565" i="50"/>
  <c r="G569" i="50" s="1"/>
  <c r="W73" i="50"/>
  <c r="J75" i="50"/>
  <c r="W25" i="48"/>
  <c r="J20" i="49"/>
  <c r="J538" i="49"/>
  <c r="X321" i="49"/>
  <c r="X328" i="49"/>
  <c r="W328" i="53"/>
  <c r="G392" i="53"/>
  <c r="J74" i="49"/>
  <c r="X492" i="53"/>
  <c r="J70" i="54"/>
  <c r="F542" i="54"/>
  <c r="W395" i="51"/>
  <c r="X395" i="52"/>
  <c r="J337" i="53"/>
  <c r="J63" i="53"/>
  <c r="J65" i="53" s="1"/>
  <c r="J624" i="52"/>
  <c r="J601" i="48"/>
  <c r="X321" i="51"/>
  <c r="W492" i="53"/>
  <c r="J76" i="52"/>
  <c r="X478" i="48"/>
  <c r="W534" i="52"/>
  <c r="F466" i="49"/>
  <c r="J637" i="53"/>
  <c r="J332" i="52"/>
  <c r="H314" i="51"/>
  <c r="G565" i="53"/>
  <c r="G569" i="53" s="1"/>
  <c r="G392" i="50"/>
  <c r="W321" i="50"/>
  <c r="H314" i="54"/>
  <c r="I467" i="54"/>
  <c r="J399" i="54"/>
  <c r="H465" i="53"/>
  <c r="J21" i="49"/>
  <c r="J23" i="49" s="1"/>
  <c r="F315" i="48"/>
  <c r="V13" i="48"/>
  <c r="J76" i="49"/>
  <c r="H314" i="49"/>
  <c r="J14" i="49"/>
  <c r="J406" i="51"/>
  <c r="J70" i="48"/>
  <c r="J74" i="51"/>
  <c r="J80" i="52"/>
  <c r="J20" i="48"/>
  <c r="W534" i="49"/>
  <c r="F569" i="49"/>
  <c r="J339" i="49"/>
  <c r="J624" i="51"/>
  <c r="J601" i="52"/>
  <c r="J26" i="49"/>
  <c r="W19" i="50"/>
  <c r="J21" i="50"/>
  <c r="J23" i="50" s="1"/>
  <c r="H314" i="52"/>
  <c r="J589" i="48"/>
  <c r="J589" i="54"/>
  <c r="J625" i="51"/>
  <c r="J625" i="54"/>
  <c r="W73" i="48"/>
  <c r="J75" i="48"/>
  <c r="J14" i="54"/>
  <c r="W328" i="49"/>
  <c r="J413" i="51"/>
  <c r="W31" i="54"/>
  <c r="X328" i="53"/>
  <c r="AE534" i="54"/>
  <c r="H465" i="50"/>
  <c r="X321" i="48"/>
  <c r="J399" i="52"/>
  <c r="I467" i="52"/>
  <c r="X395" i="53"/>
  <c r="J20" i="52"/>
  <c r="AE471" i="52"/>
  <c r="AE540" i="52" s="1"/>
  <c r="I543" i="52"/>
  <c r="H465" i="48"/>
  <c r="J76" i="53"/>
  <c r="J77" i="53" s="1"/>
  <c r="J601" i="51"/>
  <c r="G565" i="52"/>
  <c r="H541" i="48"/>
  <c r="H541" i="51"/>
  <c r="X402" i="54"/>
  <c r="W478" i="52"/>
  <c r="H541" i="50"/>
  <c r="H541" i="49"/>
  <c r="Y19" i="53"/>
  <c r="W67" i="51"/>
  <c r="J601" i="50"/>
  <c r="W25" i="49"/>
  <c r="J27" i="49"/>
  <c r="J29" i="49" s="1"/>
  <c r="W13" i="48"/>
  <c r="J475" i="53"/>
  <c r="I543" i="53"/>
  <c r="W478" i="50"/>
  <c r="X61" i="53"/>
  <c r="F542" i="52"/>
  <c r="I543" i="54"/>
  <c r="W321" i="52"/>
  <c r="Y19" i="51"/>
  <c r="J637" i="49"/>
  <c r="F542" i="48"/>
  <c r="X409" i="51"/>
  <c r="J16" i="50"/>
  <c r="X13" i="54"/>
  <c r="I467" i="48"/>
  <c r="X395" i="48"/>
  <c r="J24" i="25"/>
  <c r="X59" i="25"/>
  <c r="X29" i="25"/>
  <c r="J54" i="25"/>
  <c r="X47" i="25"/>
  <c r="X339" i="25"/>
  <c r="J79" i="25"/>
  <c r="J81" i="25" s="1"/>
  <c r="Y23" i="25"/>
  <c r="W339" i="25"/>
  <c r="J327" i="25"/>
  <c r="Y17" i="25"/>
  <c r="W413" i="25"/>
  <c r="J78" i="25"/>
  <c r="G396" i="25"/>
  <c r="X71" i="25"/>
  <c r="I776" i="1"/>
  <c r="I770" i="1"/>
  <c r="H766" i="1"/>
  <c r="H767" i="1" s="1"/>
  <c r="G6" i="42"/>
  <c r="G11" i="42" s="1"/>
  <c r="F766" i="1"/>
  <c r="F767" i="1" s="1"/>
  <c r="E6" i="42"/>
  <c r="E11" i="42" s="1"/>
  <c r="J500" i="25"/>
  <c r="J542" i="25"/>
  <c r="J493" i="25"/>
  <c r="J38" i="25"/>
  <c r="J62" i="25"/>
  <c r="X35" i="25"/>
  <c r="J74" i="25"/>
  <c r="X65" i="25"/>
  <c r="J49" i="25"/>
  <c r="J50" i="25"/>
  <c r="J541" i="25"/>
  <c r="J343" i="25"/>
  <c r="I547" i="25"/>
  <c r="X489" i="25"/>
  <c r="I471" i="25"/>
  <c r="J329" i="25"/>
  <c r="J742" i="25"/>
  <c r="Y77" i="25"/>
  <c r="H395" i="25"/>
  <c r="J86" i="25"/>
  <c r="W65" i="25"/>
  <c r="J68" i="25"/>
  <c r="J336" i="25"/>
  <c r="X332" i="25"/>
  <c r="J18" i="25"/>
  <c r="X496" i="25"/>
  <c r="X17" i="25"/>
  <c r="J26" i="25"/>
  <c r="L591" i="1"/>
  <c r="J479" i="25"/>
  <c r="J403" i="25"/>
  <c r="H318" i="25"/>
  <c r="J595" i="25"/>
  <c r="Y53" i="25"/>
  <c r="F567" i="1"/>
  <c r="I823" i="1"/>
  <c r="G569" i="25"/>
  <c r="G573" i="25" s="1"/>
  <c r="G570" i="1"/>
  <c r="G571" i="1" s="1"/>
  <c r="J542" i="1"/>
  <c r="J566" i="1" s="1"/>
  <c r="E574" i="25"/>
  <c r="E575" i="25" s="1"/>
  <c r="J417" i="25"/>
  <c r="J484" i="25"/>
  <c r="G546" i="25"/>
  <c r="W496" i="25"/>
  <c r="J44" i="25"/>
  <c r="X413" i="25"/>
  <c r="G470" i="25"/>
  <c r="F396" i="25"/>
  <c r="F470" i="25"/>
  <c r="L639" i="1"/>
  <c r="X482" i="25"/>
  <c r="J485" i="25"/>
  <c r="J487" i="25" s="1"/>
  <c r="F319" i="25"/>
  <c r="V53" i="25"/>
  <c r="E567" i="1"/>
  <c r="E570" i="1"/>
  <c r="H545" i="25"/>
  <c r="X325" i="25"/>
  <c r="L627" i="1"/>
  <c r="J607" i="25"/>
  <c r="W17" i="25"/>
  <c r="J645" i="25"/>
  <c r="J633" i="25"/>
  <c r="L603" i="1"/>
  <c r="X538" i="25"/>
  <c r="X406" i="25"/>
  <c r="J32" i="25"/>
  <c r="W35" i="25"/>
  <c r="F573" i="25"/>
  <c r="Y482" i="25"/>
  <c r="J410" i="25"/>
  <c r="H469" i="25"/>
  <c r="I35" i="51" l="1"/>
  <c r="I414" i="52"/>
  <c r="I326" i="51"/>
  <c r="I490" i="51"/>
  <c r="J323" i="63"/>
  <c r="J638" i="63"/>
  <c r="I476" i="51"/>
  <c r="J325" i="49"/>
  <c r="J326" i="49" s="1"/>
  <c r="I83" i="53"/>
  <c r="Y79" i="53" s="1"/>
  <c r="I65" i="48"/>
  <c r="I71" i="53"/>
  <c r="Y67" i="53" s="1"/>
  <c r="J602" i="63"/>
  <c r="I29" i="54"/>
  <c r="I17" i="50"/>
  <c r="I326" i="52"/>
  <c r="I414" i="49"/>
  <c r="I71" i="54"/>
  <c r="I407" i="52"/>
  <c r="I414" i="48"/>
  <c r="I65" i="51"/>
  <c r="I476" i="48"/>
  <c r="I497" i="52"/>
  <c r="I497" i="48"/>
  <c r="I407" i="48"/>
  <c r="J590" i="63"/>
  <c r="I476" i="52"/>
  <c r="I326" i="50"/>
  <c r="I407" i="49"/>
  <c r="I29" i="51"/>
  <c r="Y25" i="51" s="1"/>
  <c r="I333" i="53"/>
  <c r="I591" i="63"/>
  <c r="H591" i="63"/>
  <c r="G591" i="63"/>
  <c r="E591" i="63"/>
  <c r="C591" i="63"/>
  <c r="F591" i="63"/>
  <c r="I490" i="53"/>
  <c r="I35" i="49"/>
  <c r="I407" i="51"/>
  <c r="I539" i="53"/>
  <c r="I326" i="48"/>
  <c r="I603" i="63"/>
  <c r="C603" i="63"/>
  <c r="H603" i="63"/>
  <c r="G603" i="63"/>
  <c r="F603" i="63"/>
  <c r="E603" i="63"/>
  <c r="I340" i="53"/>
  <c r="I65" i="63"/>
  <c r="I407" i="53"/>
  <c r="I476" i="54"/>
  <c r="I474" i="63"/>
  <c r="J473" i="63"/>
  <c r="I400" i="49"/>
  <c r="I83" i="50"/>
  <c r="I333" i="48"/>
  <c r="G639" i="63"/>
  <c r="F639" i="63"/>
  <c r="E639" i="63"/>
  <c r="C639" i="63"/>
  <c r="I639" i="63"/>
  <c r="H639" i="63"/>
  <c r="I29" i="63"/>
  <c r="I83" i="63"/>
  <c r="J326" i="63"/>
  <c r="J626" i="63"/>
  <c r="I326" i="63"/>
  <c r="Y321" i="63"/>
  <c r="I627" i="63"/>
  <c r="H627" i="63"/>
  <c r="G627" i="63"/>
  <c r="F627" i="63"/>
  <c r="E627" i="63"/>
  <c r="C627" i="63"/>
  <c r="I333" i="49"/>
  <c r="I333" i="51"/>
  <c r="I65" i="52"/>
  <c r="I71" i="49"/>
  <c r="I490" i="49"/>
  <c r="I483" i="52"/>
  <c r="I71" i="50"/>
  <c r="I490" i="48"/>
  <c r="H17" i="63"/>
  <c r="X13" i="63" s="1"/>
  <c r="J15" i="63"/>
  <c r="J17" i="63" s="1"/>
  <c r="I340" i="50"/>
  <c r="I414" i="50"/>
  <c r="I497" i="53"/>
  <c r="I17" i="51"/>
  <c r="I340" i="48"/>
  <c r="J23" i="54"/>
  <c r="J32" i="52"/>
  <c r="J481" i="52"/>
  <c r="J483" i="52" s="1"/>
  <c r="Y478" i="52"/>
  <c r="J480" i="52"/>
  <c r="J70" i="49"/>
  <c r="J480" i="48"/>
  <c r="J480" i="49"/>
  <c r="J330" i="54"/>
  <c r="J473" i="49"/>
  <c r="J323" i="49"/>
  <c r="J83" i="51"/>
  <c r="J34" i="49"/>
  <c r="Y402" i="50"/>
  <c r="J80" i="53"/>
  <c r="J404" i="63"/>
  <c r="J26" i="50"/>
  <c r="Y79" i="54"/>
  <c r="J397" i="50"/>
  <c r="J404" i="49"/>
  <c r="J538" i="48"/>
  <c r="J26" i="51"/>
  <c r="Y328" i="54"/>
  <c r="J80" i="54"/>
  <c r="J480" i="51"/>
  <c r="Y402" i="54"/>
  <c r="J16" i="54"/>
  <c r="J323" i="52"/>
  <c r="J400" i="50"/>
  <c r="J62" i="54"/>
  <c r="J330" i="49"/>
  <c r="Y328" i="49"/>
  <c r="H392" i="48"/>
  <c r="Y478" i="48"/>
  <c r="J404" i="48"/>
  <c r="J480" i="50"/>
  <c r="Y31" i="54"/>
  <c r="J404" i="50"/>
  <c r="J14" i="52"/>
  <c r="J482" i="48"/>
  <c r="J483" i="48" s="1"/>
  <c r="J83" i="50"/>
  <c r="Y25" i="53"/>
  <c r="Y13" i="48"/>
  <c r="Y478" i="49"/>
  <c r="Y13" i="49"/>
  <c r="J14" i="53"/>
  <c r="F566" i="52"/>
  <c r="F567" i="52" s="1"/>
  <c r="J473" i="53"/>
  <c r="J536" i="53"/>
  <c r="J494" i="54"/>
  <c r="J481" i="54"/>
  <c r="J483" i="54" s="1"/>
  <c r="J27" i="25"/>
  <c r="H539" i="63"/>
  <c r="J496" i="51"/>
  <c r="J488" i="53"/>
  <c r="J490" i="53" s="1"/>
  <c r="J495" i="49"/>
  <c r="J497" i="49" s="1"/>
  <c r="J487" i="50"/>
  <c r="Y485" i="50"/>
  <c r="J538" i="51"/>
  <c r="J494" i="49"/>
  <c r="Y79" i="50"/>
  <c r="J27" i="51"/>
  <c r="J29" i="51" s="1"/>
  <c r="Y67" i="52"/>
  <c r="Y31" i="51"/>
  <c r="J75" i="63"/>
  <c r="J77" i="63" s="1"/>
  <c r="J80" i="50"/>
  <c r="J77" i="48"/>
  <c r="J26" i="53"/>
  <c r="J33" i="54"/>
  <c r="J35" i="54" s="1"/>
  <c r="J32" i="54"/>
  <c r="J407" i="49"/>
  <c r="J333" i="49"/>
  <c r="J63" i="63"/>
  <c r="J65" i="63" s="1"/>
  <c r="J62" i="63"/>
  <c r="I391" i="63"/>
  <c r="J391" i="63" s="1"/>
  <c r="I338" i="63"/>
  <c r="J330" i="63"/>
  <c r="I331" i="63"/>
  <c r="Y328" i="63" s="1"/>
  <c r="I465" i="63"/>
  <c r="J465" i="63" s="1"/>
  <c r="I412" i="63"/>
  <c r="J480" i="63"/>
  <c r="I483" i="63"/>
  <c r="Y534" i="53"/>
  <c r="J487" i="48"/>
  <c r="H565" i="51"/>
  <c r="H569" i="51" s="1"/>
  <c r="J404" i="54"/>
  <c r="J337" i="50"/>
  <c r="J331" i="54"/>
  <c r="J333" i="54" s="1"/>
  <c r="J77" i="50"/>
  <c r="Y402" i="49"/>
  <c r="G566" i="63"/>
  <c r="G567" i="63" s="1"/>
  <c r="I771" i="1"/>
  <c r="I787" i="1" s="1"/>
  <c r="G542" i="50"/>
  <c r="G566" i="50" s="1"/>
  <c r="G567" i="50" s="1"/>
  <c r="J480" i="54"/>
  <c r="J473" i="48"/>
  <c r="J473" i="54"/>
  <c r="J480" i="53"/>
  <c r="J481" i="53"/>
  <c r="J483" i="53" s="1"/>
  <c r="Y478" i="54"/>
  <c r="J60" i="25"/>
  <c r="J83" i="53"/>
  <c r="G466" i="51"/>
  <c r="G566" i="51" s="1"/>
  <c r="G567" i="51" s="1"/>
  <c r="Y485" i="53"/>
  <c r="J15" i="54"/>
  <c r="Y478" i="53"/>
  <c r="Y335" i="53"/>
  <c r="Y402" i="63"/>
  <c r="I407" i="63"/>
  <c r="X402" i="63"/>
  <c r="H407" i="63"/>
  <c r="H466" i="63" s="1"/>
  <c r="J405" i="63"/>
  <c r="J407" i="63" s="1"/>
  <c r="J407" i="54"/>
  <c r="J411" i="63"/>
  <c r="J487" i="53"/>
  <c r="Y79" i="63"/>
  <c r="J337" i="63"/>
  <c r="X328" i="63"/>
  <c r="H333" i="63"/>
  <c r="H392" i="63" s="1"/>
  <c r="J32" i="51"/>
  <c r="J81" i="63"/>
  <c r="J83" i="63" s="1"/>
  <c r="F316" i="63"/>
  <c r="G315" i="63"/>
  <c r="G316" i="63" s="1"/>
  <c r="J70" i="63"/>
  <c r="J68" i="63"/>
  <c r="I314" i="63"/>
  <c r="J314" i="63" s="1"/>
  <c r="J26" i="63"/>
  <c r="J80" i="63"/>
  <c r="J32" i="63"/>
  <c r="G392" i="52"/>
  <c r="Y409" i="49"/>
  <c r="J411" i="49"/>
  <c r="J337" i="51"/>
  <c r="Y31" i="49"/>
  <c r="J337" i="54"/>
  <c r="J337" i="49"/>
  <c r="J333" i="53"/>
  <c r="Y61" i="51"/>
  <c r="J68" i="53"/>
  <c r="J495" i="51"/>
  <c r="Y492" i="49"/>
  <c r="I541" i="63"/>
  <c r="J494" i="63"/>
  <c r="H565" i="63"/>
  <c r="X478" i="63"/>
  <c r="F566" i="63"/>
  <c r="H497" i="63"/>
  <c r="X492" i="63"/>
  <c r="J495" i="63"/>
  <c r="J497" i="63" s="1"/>
  <c r="Y492" i="51"/>
  <c r="I497" i="63"/>
  <c r="Y492" i="63"/>
  <c r="J536" i="63"/>
  <c r="H483" i="63"/>
  <c r="J487" i="63"/>
  <c r="J494" i="51"/>
  <c r="J487" i="49"/>
  <c r="J494" i="52"/>
  <c r="F566" i="49"/>
  <c r="F570" i="49" s="1"/>
  <c r="J536" i="51"/>
  <c r="G542" i="52"/>
  <c r="I541" i="48"/>
  <c r="J541" i="48" s="1"/>
  <c r="H565" i="54"/>
  <c r="H569" i="54" s="1"/>
  <c r="J483" i="49"/>
  <c r="J626" i="48"/>
  <c r="J626" i="52"/>
  <c r="J638" i="49"/>
  <c r="J638" i="53"/>
  <c r="H565" i="52"/>
  <c r="H569" i="52" s="1"/>
  <c r="J62" i="51"/>
  <c r="J15" i="48"/>
  <c r="J17" i="48" s="1"/>
  <c r="J68" i="52"/>
  <c r="J26" i="48"/>
  <c r="J330" i="50"/>
  <c r="J590" i="54"/>
  <c r="J602" i="50"/>
  <c r="J411" i="54"/>
  <c r="I627" i="54"/>
  <c r="H627" i="54"/>
  <c r="G627" i="54"/>
  <c r="E627" i="54"/>
  <c r="F627" i="54"/>
  <c r="C627" i="54"/>
  <c r="C627" i="53"/>
  <c r="I627" i="53"/>
  <c r="H627" i="53"/>
  <c r="F627" i="53"/>
  <c r="E627" i="53"/>
  <c r="G627" i="53"/>
  <c r="I627" i="52"/>
  <c r="H627" i="52"/>
  <c r="G627" i="52"/>
  <c r="F627" i="52"/>
  <c r="E627" i="52"/>
  <c r="I627" i="51"/>
  <c r="C627" i="52"/>
  <c r="H627" i="51"/>
  <c r="G627" i="51"/>
  <c r="F627" i="51"/>
  <c r="E627" i="51"/>
  <c r="E627" i="50"/>
  <c r="C627" i="50"/>
  <c r="I627" i="50"/>
  <c r="G627" i="50"/>
  <c r="C627" i="51"/>
  <c r="F627" i="50"/>
  <c r="H627" i="50"/>
  <c r="I627" i="49"/>
  <c r="E627" i="48"/>
  <c r="H627" i="49"/>
  <c r="G627" i="49"/>
  <c r="F627" i="49"/>
  <c r="E627" i="49"/>
  <c r="I627" i="48"/>
  <c r="C627" i="49"/>
  <c r="H627" i="48"/>
  <c r="F627" i="48"/>
  <c r="C627" i="48"/>
  <c r="G627" i="48"/>
  <c r="H542" i="49"/>
  <c r="X471" i="49"/>
  <c r="J487" i="54"/>
  <c r="J474" i="48"/>
  <c r="J476" i="48" s="1"/>
  <c r="H542" i="48"/>
  <c r="X471" i="48"/>
  <c r="J411" i="51"/>
  <c r="X79" i="52"/>
  <c r="J81" i="52"/>
  <c r="J83" i="52" s="1"/>
  <c r="F316" i="50"/>
  <c r="J26" i="52"/>
  <c r="X19" i="51"/>
  <c r="J21" i="51"/>
  <c r="J23" i="51" s="1"/>
  <c r="J27" i="50"/>
  <c r="J29" i="50" s="1"/>
  <c r="J330" i="53"/>
  <c r="X321" i="53"/>
  <c r="Y534" i="51"/>
  <c r="Y73" i="54"/>
  <c r="J75" i="54"/>
  <c r="J77" i="54" s="1"/>
  <c r="I314" i="51"/>
  <c r="J314" i="51" s="1"/>
  <c r="J14" i="51"/>
  <c r="G566" i="54"/>
  <c r="G567" i="54" s="1"/>
  <c r="H542" i="52"/>
  <c r="X492" i="52"/>
  <c r="J495" i="52"/>
  <c r="J497" i="52" s="1"/>
  <c r="J32" i="50"/>
  <c r="Y471" i="54"/>
  <c r="G315" i="50"/>
  <c r="W13" i="50"/>
  <c r="I465" i="49"/>
  <c r="J465" i="49" s="1"/>
  <c r="J397" i="49"/>
  <c r="Y485" i="49"/>
  <c r="J488" i="49"/>
  <c r="J490" i="49" s="1"/>
  <c r="J626" i="53"/>
  <c r="J638" i="50"/>
  <c r="J27" i="54"/>
  <c r="J29" i="54" s="1"/>
  <c r="J64" i="50"/>
  <c r="I314" i="50"/>
  <c r="J14" i="50"/>
  <c r="J489" i="52"/>
  <c r="G315" i="54"/>
  <c r="W13" i="54"/>
  <c r="I541" i="52"/>
  <c r="J541" i="52" s="1"/>
  <c r="J473" i="52"/>
  <c r="H392" i="49"/>
  <c r="X335" i="49"/>
  <c r="J338" i="49"/>
  <c r="J340" i="49" s="1"/>
  <c r="Y61" i="50"/>
  <c r="W19" i="49"/>
  <c r="G315" i="49"/>
  <c r="G316" i="49" s="1"/>
  <c r="Y409" i="53"/>
  <c r="Y328" i="52"/>
  <c r="X335" i="53"/>
  <c r="J338" i="53"/>
  <c r="J340" i="53" s="1"/>
  <c r="X402" i="50"/>
  <c r="J405" i="50"/>
  <c r="J407" i="50" s="1"/>
  <c r="J29" i="48"/>
  <c r="I391" i="50"/>
  <c r="J391" i="50" s="1"/>
  <c r="I541" i="49"/>
  <c r="J541" i="49" s="1"/>
  <c r="H565" i="53"/>
  <c r="J473" i="50"/>
  <c r="I541" i="50"/>
  <c r="J541" i="50" s="1"/>
  <c r="J474" i="50"/>
  <c r="J476" i="50" s="1"/>
  <c r="J63" i="50"/>
  <c r="J404" i="53"/>
  <c r="J411" i="50"/>
  <c r="J602" i="51"/>
  <c r="J602" i="52"/>
  <c r="J487" i="51"/>
  <c r="X409" i="49"/>
  <c r="J412" i="49"/>
  <c r="J414" i="49" s="1"/>
  <c r="X534" i="53"/>
  <c r="J537" i="53"/>
  <c r="J539" i="53" s="1"/>
  <c r="J411" i="53"/>
  <c r="J494" i="50"/>
  <c r="I314" i="48"/>
  <c r="J314" i="48" s="1"/>
  <c r="J80" i="48"/>
  <c r="Y395" i="50"/>
  <c r="F316" i="53"/>
  <c r="I314" i="54"/>
  <c r="J314" i="54" s="1"/>
  <c r="X25" i="53"/>
  <c r="J27" i="53"/>
  <c r="J29" i="53" s="1"/>
  <c r="J626" i="49"/>
  <c r="J638" i="48"/>
  <c r="J638" i="51"/>
  <c r="J638" i="54"/>
  <c r="J487" i="52"/>
  <c r="G569" i="52"/>
  <c r="Y478" i="50"/>
  <c r="W25" i="51"/>
  <c r="G315" i="51"/>
  <c r="X471" i="54"/>
  <c r="H542" i="54"/>
  <c r="J474" i="54"/>
  <c r="J476" i="54" s="1"/>
  <c r="F566" i="51"/>
  <c r="F567" i="51" s="1"/>
  <c r="J536" i="50"/>
  <c r="F566" i="50"/>
  <c r="F567" i="50" s="1"/>
  <c r="X409" i="50"/>
  <c r="J412" i="50"/>
  <c r="J414" i="50" s="1"/>
  <c r="J590" i="49"/>
  <c r="J590" i="52"/>
  <c r="J602" i="48"/>
  <c r="J602" i="53"/>
  <c r="J337" i="52"/>
  <c r="J330" i="52"/>
  <c r="H466" i="53"/>
  <c r="X409" i="53"/>
  <c r="J412" i="53"/>
  <c r="J414" i="53" s="1"/>
  <c r="X19" i="53"/>
  <c r="J21" i="53"/>
  <c r="J23" i="53" s="1"/>
  <c r="J62" i="48"/>
  <c r="I465" i="50"/>
  <c r="J465" i="50" s="1"/>
  <c r="Y13" i="54"/>
  <c r="Y328" i="51"/>
  <c r="G466" i="49"/>
  <c r="Y409" i="54"/>
  <c r="G392" i="49"/>
  <c r="J64" i="52"/>
  <c r="X471" i="50"/>
  <c r="Y328" i="53"/>
  <c r="Y335" i="51"/>
  <c r="Y335" i="49"/>
  <c r="X73" i="51"/>
  <c r="J75" i="51"/>
  <c r="J77" i="51" s="1"/>
  <c r="F566" i="48"/>
  <c r="F567" i="48" s="1"/>
  <c r="J77" i="52"/>
  <c r="J404" i="52"/>
  <c r="Y471" i="48"/>
  <c r="J32" i="48"/>
  <c r="X328" i="52"/>
  <c r="J331" i="52"/>
  <c r="J333" i="52" s="1"/>
  <c r="J64" i="48"/>
  <c r="Y335" i="50"/>
  <c r="J494" i="48"/>
  <c r="J32" i="53"/>
  <c r="I541" i="51"/>
  <c r="J541" i="51" s="1"/>
  <c r="J474" i="51"/>
  <c r="J476" i="51" s="1"/>
  <c r="Y402" i="53"/>
  <c r="J63" i="52"/>
  <c r="J62" i="52"/>
  <c r="X471" i="51"/>
  <c r="Y19" i="52"/>
  <c r="J21" i="52"/>
  <c r="J23" i="52" s="1"/>
  <c r="Y478" i="51"/>
  <c r="J481" i="51"/>
  <c r="J483" i="51" s="1"/>
  <c r="G315" i="53"/>
  <c r="W13" i="53"/>
  <c r="J15" i="49"/>
  <c r="J17" i="49" s="1"/>
  <c r="J68" i="50"/>
  <c r="X13" i="53"/>
  <c r="X67" i="52"/>
  <c r="J69" i="52"/>
  <c r="J71" i="52" s="1"/>
  <c r="J494" i="53"/>
  <c r="Y31" i="52"/>
  <c r="J33" i="52"/>
  <c r="J35" i="52" s="1"/>
  <c r="Y409" i="48"/>
  <c r="X471" i="53"/>
  <c r="Y321" i="49"/>
  <c r="Y492" i="54"/>
  <c r="J495" i="54"/>
  <c r="J497" i="54" s="1"/>
  <c r="Y402" i="48"/>
  <c r="J405" i="48"/>
  <c r="J407" i="48" s="1"/>
  <c r="J590" i="48"/>
  <c r="J590" i="50"/>
  <c r="J338" i="54"/>
  <c r="J340" i="54" s="1"/>
  <c r="Y335" i="54"/>
  <c r="J411" i="48"/>
  <c r="J536" i="52"/>
  <c r="I391" i="54"/>
  <c r="J62" i="50"/>
  <c r="X31" i="51"/>
  <c r="J33" i="51"/>
  <c r="J35" i="51" s="1"/>
  <c r="G569" i="49"/>
  <c r="G542" i="53"/>
  <c r="J536" i="54"/>
  <c r="X485" i="50"/>
  <c r="J488" i="50"/>
  <c r="J490" i="50" s="1"/>
  <c r="J481" i="50"/>
  <c r="J483" i="50" s="1"/>
  <c r="I591" i="54"/>
  <c r="H591" i="54"/>
  <c r="G591" i="54"/>
  <c r="F591" i="54"/>
  <c r="E591" i="54"/>
  <c r="C591" i="54"/>
  <c r="H591" i="53"/>
  <c r="G591" i="53"/>
  <c r="F591" i="53"/>
  <c r="E591" i="53"/>
  <c r="C591" i="53"/>
  <c r="I591" i="52"/>
  <c r="H591" i="52"/>
  <c r="G591" i="52"/>
  <c r="F591" i="52"/>
  <c r="E591" i="52"/>
  <c r="C591" i="52"/>
  <c r="I591" i="53"/>
  <c r="H591" i="51"/>
  <c r="G591" i="51"/>
  <c r="F591" i="51"/>
  <c r="E591" i="51"/>
  <c r="C591" i="51"/>
  <c r="C591" i="50"/>
  <c r="I591" i="50"/>
  <c r="H591" i="50"/>
  <c r="I591" i="51"/>
  <c r="E591" i="50"/>
  <c r="G591" i="50"/>
  <c r="G591" i="49"/>
  <c r="F591" i="49"/>
  <c r="E591" i="49"/>
  <c r="I591" i="48"/>
  <c r="C591" i="49"/>
  <c r="H591" i="48"/>
  <c r="F591" i="50"/>
  <c r="G591" i="48"/>
  <c r="F591" i="48"/>
  <c r="I591" i="49"/>
  <c r="H591" i="49"/>
  <c r="E591" i="48"/>
  <c r="C591" i="48"/>
  <c r="X61" i="51"/>
  <c r="J63" i="51"/>
  <c r="J65" i="51" s="1"/>
  <c r="X335" i="50"/>
  <c r="J338" i="50"/>
  <c r="J340" i="50" s="1"/>
  <c r="I391" i="51"/>
  <c r="J391" i="51" s="1"/>
  <c r="J323" i="51"/>
  <c r="F316" i="48"/>
  <c r="J70" i="50"/>
  <c r="X79" i="54"/>
  <c r="J81" i="54"/>
  <c r="J83" i="54" s="1"/>
  <c r="X73" i="52"/>
  <c r="J68" i="54"/>
  <c r="X73" i="49"/>
  <c r="J75" i="49"/>
  <c r="J77" i="49" s="1"/>
  <c r="X61" i="54"/>
  <c r="J63" i="54"/>
  <c r="J65" i="54" s="1"/>
  <c r="Y328" i="50"/>
  <c r="Y25" i="48"/>
  <c r="I391" i="49"/>
  <c r="X335" i="54"/>
  <c r="G542" i="49"/>
  <c r="F316" i="52"/>
  <c r="J602" i="49"/>
  <c r="J602" i="54"/>
  <c r="X409" i="48"/>
  <c r="H466" i="48"/>
  <c r="J412" i="48"/>
  <c r="J414" i="48" s="1"/>
  <c r="Y321" i="54"/>
  <c r="X61" i="49"/>
  <c r="J63" i="49"/>
  <c r="J65" i="49" s="1"/>
  <c r="X67" i="53"/>
  <c r="J69" i="53"/>
  <c r="J71" i="53" s="1"/>
  <c r="J80" i="49"/>
  <c r="I314" i="53"/>
  <c r="J330" i="51"/>
  <c r="I391" i="48"/>
  <c r="J323" i="48"/>
  <c r="Y13" i="52"/>
  <c r="I314" i="52"/>
  <c r="J314" i="52" s="1"/>
  <c r="J626" i="50"/>
  <c r="J626" i="51"/>
  <c r="J626" i="54"/>
  <c r="J323" i="50"/>
  <c r="I639" i="54"/>
  <c r="H639" i="54"/>
  <c r="G639" i="54"/>
  <c r="F639" i="54"/>
  <c r="E639" i="54"/>
  <c r="C639" i="54"/>
  <c r="I639" i="53"/>
  <c r="H639" i="53"/>
  <c r="F639" i="53"/>
  <c r="E639" i="53"/>
  <c r="G639" i="53"/>
  <c r="C639" i="53"/>
  <c r="G639" i="52"/>
  <c r="F639" i="52"/>
  <c r="E639" i="52"/>
  <c r="C639" i="52"/>
  <c r="I639" i="52"/>
  <c r="H639" i="52"/>
  <c r="F639" i="51"/>
  <c r="E639" i="51"/>
  <c r="C639" i="51"/>
  <c r="G639" i="51"/>
  <c r="I639" i="50"/>
  <c r="H639" i="50"/>
  <c r="G639" i="50"/>
  <c r="F639" i="50"/>
  <c r="E639" i="50"/>
  <c r="H639" i="51"/>
  <c r="I639" i="51"/>
  <c r="F639" i="49"/>
  <c r="E639" i="49"/>
  <c r="C639" i="49"/>
  <c r="H639" i="48"/>
  <c r="G639" i="48"/>
  <c r="F639" i="48"/>
  <c r="I639" i="49"/>
  <c r="E639" i="48"/>
  <c r="C639" i="50"/>
  <c r="H639" i="49"/>
  <c r="C639" i="48"/>
  <c r="I639" i="48"/>
  <c r="G639" i="49"/>
  <c r="X19" i="48"/>
  <c r="J21" i="48"/>
  <c r="J23" i="48" s="1"/>
  <c r="J68" i="48"/>
  <c r="J404" i="51"/>
  <c r="J68" i="49"/>
  <c r="J397" i="54"/>
  <c r="I465" i="54"/>
  <c r="J465" i="54" s="1"/>
  <c r="J398" i="54"/>
  <c r="J400" i="54" s="1"/>
  <c r="Y492" i="53"/>
  <c r="J495" i="53"/>
  <c r="J497" i="53" s="1"/>
  <c r="J536" i="49"/>
  <c r="J405" i="53"/>
  <c r="J407" i="53" s="1"/>
  <c r="J68" i="51"/>
  <c r="X409" i="54"/>
  <c r="J412" i="54"/>
  <c r="J414" i="54" s="1"/>
  <c r="H565" i="49"/>
  <c r="Y409" i="50"/>
  <c r="X395" i="49"/>
  <c r="Y485" i="48"/>
  <c r="J488" i="48"/>
  <c r="J490" i="48" s="1"/>
  <c r="J590" i="51"/>
  <c r="I314" i="49"/>
  <c r="J314" i="49" s="1"/>
  <c r="H466" i="51"/>
  <c r="J411" i="52"/>
  <c r="J337" i="48"/>
  <c r="F316" i="49"/>
  <c r="F566" i="53"/>
  <c r="F567" i="53" s="1"/>
  <c r="X328" i="51"/>
  <c r="J331" i="51"/>
  <c r="J333" i="51" s="1"/>
  <c r="G566" i="48"/>
  <c r="G567" i="48" s="1"/>
  <c r="X395" i="54"/>
  <c r="F566" i="54"/>
  <c r="H565" i="50"/>
  <c r="J32" i="49"/>
  <c r="F603" i="54"/>
  <c r="E603" i="54"/>
  <c r="C603" i="54"/>
  <c r="H603" i="54"/>
  <c r="I603" i="54"/>
  <c r="G603" i="54"/>
  <c r="H603" i="53"/>
  <c r="G603" i="53"/>
  <c r="E603" i="53"/>
  <c r="C603" i="53"/>
  <c r="I603" i="53"/>
  <c r="F603" i="53"/>
  <c r="F603" i="52"/>
  <c r="E603" i="52"/>
  <c r="C603" i="52"/>
  <c r="I603" i="52"/>
  <c r="G603" i="52"/>
  <c r="E603" i="51"/>
  <c r="C603" i="51"/>
  <c r="I603" i="51"/>
  <c r="F603" i="51"/>
  <c r="I603" i="50"/>
  <c r="H603" i="50"/>
  <c r="H603" i="52"/>
  <c r="G603" i="50"/>
  <c r="F603" i="50"/>
  <c r="E603" i="50"/>
  <c r="H603" i="51"/>
  <c r="G603" i="51"/>
  <c r="C603" i="50"/>
  <c r="C603" i="49"/>
  <c r="H603" i="48"/>
  <c r="F603" i="48"/>
  <c r="I603" i="49"/>
  <c r="E603" i="48"/>
  <c r="H603" i="49"/>
  <c r="C603" i="48"/>
  <c r="G603" i="49"/>
  <c r="F603" i="49"/>
  <c r="E603" i="49"/>
  <c r="I603" i="48"/>
  <c r="G603" i="48"/>
  <c r="I465" i="48"/>
  <c r="J465" i="48" s="1"/>
  <c r="J397" i="48"/>
  <c r="X335" i="51"/>
  <c r="J338" i="51"/>
  <c r="J340" i="51" s="1"/>
  <c r="I541" i="53"/>
  <c r="J541" i="53" s="1"/>
  <c r="J474" i="53"/>
  <c r="J476" i="53" s="1"/>
  <c r="H565" i="48"/>
  <c r="X534" i="51"/>
  <c r="J537" i="51"/>
  <c r="I465" i="52"/>
  <c r="J465" i="52" s="1"/>
  <c r="J397" i="52"/>
  <c r="X395" i="50"/>
  <c r="J330" i="48"/>
  <c r="J324" i="53"/>
  <c r="J326" i="53" s="1"/>
  <c r="I391" i="53"/>
  <c r="G315" i="48"/>
  <c r="I391" i="52"/>
  <c r="X13" i="51"/>
  <c r="J536" i="48"/>
  <c r="X321" i="54"/>
  <c r="J324" i="54"/>
  <c r="J326" i="54" s="1"/>
  <c r="J323" i="53"/>
  <c r="X328" i="50"/>
  <c r="J331" i="50"/>
  <c r="J333" i="50" s="1"/>
  <c r="X321" i="52"/>
  <c r="I465" i="51"/>
  <c r="J397" i="51"/>
  <c r="J590" i="53"/>
  <c r="J16" i="51"/>
  <c r="I465" i="53"/>
  <c r="J465" i="53" s="1"/>
  <c r="J397" i="53"/>
  <c r="F316" i="51"/>
  <c r="I541" i="54"/>
  <c r="J541" i="54" s="1"/>
  <c r="Y492" i="52"/>
  <c r="J638" i="52"/>
  <c r="X321" i="50"/>
  <c r="J26" i="54"/>
  <c r="X31" i="49"/>
  <c r="J33" i="49"/>
  <c r="J16" i="53"/>
  <c r="J540" i="25"/>
  <c r="J36" i="25"/>
  <c r="J48" i="25"/>
  <c r="J37" i="25"/>
  <c r="J39" i="25" s="1"/>
  <c r="H770" i="1"/>
  <c r="F776" i="1"/>
  <c r="H776" i="1"/>
  <c r="G766" i="1"/>
  <c r="G767" i="1" s="1"/>
  <c r="F6" i="42"/>
  <c r="F11" i="42" s="1"/>
  <c r="J492" i="25"/>
  <c r="J494" i="25" s="1"/>
  <c r="J415" i="25"/>
  <c r="Y413" i="25"/>
  <c r="J341" i="25"/>
  <c r="Y83" i="25"/>
  <c r="J72" i="25"/>
  <c r="J543" i="25"/>
  <c r="J330" i="25"/>
  <c r="Y538" i="25"/>
  <c r="I395" i="25"/>
  <c r="J395" i="25" s="1"/>
  <c r="J401" i="25"/>
  <c r="J478" i="25"/>
  <c r="J480" i="25" s="1"/>
  <c r="J491" i="25"/>
  <c r="J84" i="25"/>
  <c r="H396" i="25"/>
  <c r="I779" i="1"/>
  <c r="I780" i="1" s="1"/>
  <c r="X83" i="25"/>
  <c r="J66" i="25"/>
  <c r="Y71" i="25"/>
  <c r="J73" i="25"/>
  <c r="J75" i="25" s="1"/>
  <c r="J334" i="25"/>
  <c r="Y496" i="25"/>
  <c r="J498" i="25"/>
  <c r="J19" i="25"/>
  <c r="J21" i="25" s="1"/>
  <c r="J499" i="25"/>
  <c r="J501" i="25" s="1"/>
  <c r="J30" i="25"/>
  <c r="F770" i="1"/>
  <c r="J596" i="25"/>
  <c r="L592" i="1"/>
  <c r="J567" i="1"/>
  <c r="H569" i="25"/>
  <c r="H573" i="25" s="1"/>
  <c r="J51" i="25"/>
  <c r="Y47" i="25"/>
  <c r="I545" i="25"/>
  <c r="J545" i="25" s="1"/>
  <c r="J477" i="25"/>
  <c r="G570" i="25"/>
  <c r="G571" i="25" s="1"/>
  <c r="F823" i="1"/>
  <c r="H823" i="1"/>
  <c r="F570" i="25"/>
  <c r="F571" i="25" s="1"/>
  <c r="J42" i="25"/>
  <c r="I318" i="25"/>
  <c r="J318" i="25" s="1"/>
  <c r="Y35" i="25"/>
  <c r="I469" i="25"/>
  <c r="J469" i="25" s="1"/>
  <c r="J408" i="25"/>
  <c r="Y41" i="25"/>
  <c r="J43" i="25"/>
  <c r="J45" i="25" s="1"/>
  <c r="Y399" i="25"/>
  <c r="G319" i="25"/>
  <c r="Y325" i="25"/>
  <c r="L628" i="1"/>
  <c r="J634" i="25"/>
  <c r="J570" i="1"/>
  <c r="E571" i="1"/>
  <c r="H470" i="25"/>
  <c r="X399" i="25"/>
  <c r="J402" i="25"/>
  <c r="J404" i="25" s="1"/>
  <c r="J31" i="25"/>
  <c r="J33" i="25" s="1"/>
  <c r="J608" i="25"/>
  <c r="H546" i="25"/>
  <c r="X475" i="25"/>
  <c r="L640" i="1"/>
  <c r="L604" i="1"/>
  <c r="Y59" i="25"/>
  <c r="J61" i="25"/>
  <c r="J63" i="25" s="1"/>
  <c r="F320" i="25"/>
  <c r="J646" i="25"/>
  <c r="J603" i="63" l="1"/>
  <c r="J627" i="63"/>
  <c r="Y471" i="63"/>
  <c r="I476" i="63"/>
  <c r="J474" i="63"/>
  <c r="J476" i="63" s="1"/>
  <c r="J639" i="63"/>
  <c r="I640" i="63"/>
  <c r="H640" i="63"/>
  <c r="C640" i="63"/>
  <c r="G640" i="63"/>
  <c r="E640" i="63"/>
  <c r="F640" i="63"/>
  <c r="C592" i="63"/>
  <c r="H592" i="63"/>
  <c r="G592" i="63"/>
  <c r="I592" i="63"/>
  <c r="F592" i="63"/>
  <c r="E592" i="63"/>
  <c r="G604" i="63"/>
  <c r="F604" i="63"/>
  <c r="E604" i="63"/>
  <c r="C604" i="63"/>
  <c r="I604" i="63"/>
  <c r="H604" i="63"/>
  <c r="C628" i="63"/>
  <c r="G628" i="63"/>
  <c r="I628" i="63"/>
  <c r="H628" i="63"/>
  <c r="E628" i="63"/>
  <c r="F628" i="63"/>
  <c r="J591" i="63"/>
  <c r="J539" i="51"/>
  <c r="J35" i="49"/>
  <c r="J497" i="51"/>
  <c r="J17" i="54"/>
  <c r="F570" i="52"/>
  <c r="F571" i="52" s="1"/>
  <c r="Y61" i="63"/>
  <c r="J331" i="63"/>
  <c r="J333" i="63" s="1"/>
  <c r="I333" i="63"/>
  <c r="I565" i="63"/>
  <c r="I569" i="63" s="1"/>
  <c r="J481" i="63"/>
  <c r="J483" i="63" s="1"/>
  <c r="I392" i="49"/>
  <c r="J392" i="49" s="1"/>
  <c r="Y478" i="63"/>
  <c r="F771" i="1"/>
  <c r="F787" i="1" s="1"/>
  <c r="H771" i="1"/>
  <c r="H787" i="1" s="1"/>
  <c r="H466" i="50"/>
  <c r="I414" i="63"/>
  <c r="I466" i="63" s="1"/>
  <c r="J466" i="63" s="1"/>
  <c r="Y409" i="63"/>
  <c r="J412" i="63"/>
  <c r="J414" i="63" s="1"/>
  <c r="Y335" i="63"/>
  <c r="I340" i="63"/>
  <c r="J338" i="63"/>
  <c r="J340" i="63" s="1"/>
  <c r="Y31" i="63"/>
  <c r="J33" i="63"/>
  <c r="J35" i="63" s="1"/>
  <c r="G570" i="63"/>
  <c r="G571" i="63" s="1"/>
  <c r="J27" i="63"/>
  <c r="J29" i="63" s="1"/>
  <c r="J65" i="52"/>
  <c r="H315" i="63"/>
  <c r="H316" i="63" s="1"/>
  <c r="X79" i="63"/>
  <c r="Y67" i="63"/>
  <c r="J69" i="63"/>
  <c r="J71" i="63" s="1"/>
  <c r="G566" i="52"/>
  <c r="G570" i="52" s="1"/>
  <c r="G571" i="52" s="1"/>
  <c r="H466" i="54"/>
  <c r="H392" i="52"/>
  <c r="H566" i="52" s="1"/>
  <c r="J15" i="52"/>
  <c r="J17" i="52" s="1"/>
  <c r="H392" i="51"/>
  <c r="J541" i="63"/>
  <c r="J565" i="63" s="1"/>
  <c r="I490" i="63"/>
  <c r="Y485" i="63"/>
  <c r="J488" i="63"/>
  <c r="J490" i="63" s="1"/>
  <c r="F570" i="63"/>
  <c r="F567" i="63"/>
  <c r="H542" i="63"/>
  <c r="Y534" i="63"/>
  <c r="I539" i="63"/>
  <c r="J537" i="63"/>
  <c r="J539" i="63" s="1"/>
  <c r="H569" i="63"/>
  <c r="H542" i="53"/>
  <c r="F567" i="49"/>
  <c r="F570" i="51"/>
  <c r="F571" i="51" s="1"/>
  <c r="I565" i="49"/>
  <c r="I569" i="49" s="1"/>
  <c r="H315" i="51"/>
  <c r="H316" i="51" s="1"/>
  <c r="H542" i="50"/>
  <c r="J591" i="51"/>
  <c r="I565" i="54"/>
  <c r="I569" i="54" s="1"/>
  <c r="J569" i="54" s="1"/>
  <c r="H392" i="54"/>
  <c r="I640" i="54"/>
  <c r="H640" i="54"/>
  <c r="G640" i="54"/>
  <c r="F640" i="54"/>
  <c r="E640" i="54"/>
  <c r="C640" i="54"/>
  <c r="H640" i="53"/>
  <c r="G640" i="53"/>
  <c r="I640" i="53"/>
  <c r="F640" i="53"/>
  <c r="C640" i="53"/>
  <c r="I640" i="52"/>
  <c r="H640" i="52"/>
  <c r="G640" i="52"/>
  <c r="F640" i="52"/>
  <c r="E640" i="52"/>
  <c r="C640" i="52"/>
  <c r="E640" i="53"/>
  <c r="H640" i="51"/>
  <c r="G640" i="51"/>
  <c r="F640" i="51"/>
  <c r="E640" i="51"/>
  <c r="C640" i="51"/>
  <c r="C640" i="50"/>
  <c r="I640" i="50"/>
  <c r="H640" i="50"/>
  <c r="G640" i="50"/>
  <c r="F640" i="50"/>
  <c r="E640" i="50"/>
  <c r="I640" i="51"/>
  <c r="H640" i="49"/>
  <c r="C640" i="48"/>
  <c r="G640" i="49"/>
  <c r="F640" i="49"/>
  <c r="E640" i="49"/>
  <c r="I640" i="48"/>
  <c r="C640" i="49"/>
  <c r="H640" i="48"/>
  <c r="G640" i="48"/>
  <c r="F640" i="48"/>
  <c r="E640" i="48"/>
  <c r="I640" i="49"/>
  <c r="G628" i="54"/>
  <c r="F628" i="54"/>
  <c r="C628" i="54"/>
  <c r="I628" i="54"/>
  <c r="H628" i="54"/>
  <c r="E628" i="54"/>
  <c r="F628" i="53"/>
  <c r="E628" i="53"/>
  <c r="I628" i="53"/>
  <c r="H628" i="53"/>
  <c r="G628" i="53"/>
  <c r="C628" i="53"/>
  <c r="C628" i="52"/>
  <c r="I628" i="52"/>
  <c r="H628" i="52"/>
  <c r="G628" i="52"/>
  <c r="F628" i="52"/>
  <c r="E628" i="52"/>
  <c r="I628" i="51"/>
  <c r="H628" i="51"/>
  <c r="G628" i="51"/>
  <c r="G628" i="50"/>
  <c r="F628" i="50"/>
  <c r="E628" i="50"/>
  <c r="C628" i="50"/>
  <c r="F628" i="51"/>
  <c r="C628" i="51"/>
  <c r="H628" i="50"/>
  <c r="E628" i="51"/>
  <c r="I628" i="50"/>
  <c r="G628" i="48"/>
  <c r="I628" i="49"/>
  <c r="E628" i="48"/>
  <c r="H628" i="49"/>
  <c r="C628" i="48"/>
  <c r="G628" i="49"/>
  <c r="F628" i="49"/>
  <c r="E628" i="49"/>
  <c r="C628" i="49"/>
  <c r="I628" i="48"/>
  <c r="H628" i="48"/>
  <c r="F628" i="48"/>
  <c r="H392" i="50"/>
  <c r="I565" i="51"/>
  <c r="I569" i="51" s="1"/>
  <c r="J569" i="51" s="1"/>
  <c r="J465" i="51"/>
  <c r="J565" i="51" s="1"/>
  <c r="J324" i="52"/>
  <c r="J326" i="52" s="1"/>
  <c r="Y321" i="52"/>
  <c r="Y395" i="52"/>
  <c r="J398" i="52"/>
  <c r="J400" i="52" s="1"/>
  <c r="J603" i="49"/>
  <c r="J639" i="49"/>
  <c r="J639" i="52"/>
  <c r="I565" i="48"/>
  <c r="I569" i="48" s="1"/>
  <c r="J391" i="48"/>
  <c r="J565" i="48" s="1"/>
  <c r="Y321" i="51"/>
  <c r="I392" i="51"/>
  <c r="J324" i="51"/>
  <c r="J326" i="51" s="1"/>
  <c r="J591" i="48"/>
  <c r="H315" i="48"/>
  <c r="H316" i="48" s="1"/>
  <c r="I392" i="54"/>
  <c r="J488" i="52"/>
  <c r="J490" i="52" s="1"/>
  <c r="J65" i="50"/>
  <c r="Y471" i="49"/>
  <c r="F570" i="50"/>
  <c r="Y409" i="51"/>
  <c r="J412" i="51"/>
  <c r="J414" i="51" s="1"/>
  <c r="J627" i="53"/>
  <c r="I565" i="52"/>
  <c r="I569" i="52" s="1"/>
  <c r="J569" i="52" s="1"/>
  <c r="J391" i="52"/>
  <c r="J565" i="52" s="1"/>
  <c r="H315" i="52"/>
  <c r="X13" i="52"/>
  <c r="J603" i="52"/>
  <c r="H466" i="49"/>
  <c r="H566" i="49" s="1"/>
  <c r="Y534" i="49"/>
  <c r="J537" i="49"/>
  <c r="J539" i="49" s="1"/>
  <c r="Y321" i="48"/>
  <c r="J324" i="48"/>
  <c r="J326" i="48" s="1"/>
  <c r="Y79" i="49"/>
  <c r="J81" i="49"/>
  <c r="J83" i="49" s="1"/>
  <c r="J591" i="49"/>
  <c r="J591" i="52"/>
  <c r="Y31" i="53"/>
  <c r="J33" i="53"/>
  <c r="J35" i="53" s="1"/>
  <c r="G566" i="49"/>
  <c r="G316" i="51"/>
  <c r="G570" i="51"/>
  <c r="G571" i="51" s="1"/>
  <c r="Y79" i="48"/>
  <c r="J81" i="48"/>
  <c r="J83" i="48" s="1"/>
  <c r="Y471" i="50"/>
  <c r="J314" i="50"/>
  <c r="Y395" i="51"/>
  <c r="J398" i="51"/>
  <c r="J400" i="51" s="1"/>
  <c r="H604" i="54"/>
  <c r="G604" i="54"/>
  <c r="F604" i="54"/>
  <c r="E604" i="54"/>
  <c r="C604" i="54"/>
  <c r="I604" i="54"/>
  <c r="I604" i="53"/>
  <c r="G604" i="53"/>
  <c r="F604" i="53"/>
  <c r="H604" i="53"/>
  <c r="E604" i="53"/>
  <c r="C604" i="53"/>
  <c r="H604" i="52"/>
  <c r="G604" i="52"/>
  <c r="F604" i="52"/>
  <c r="E604" i="52"/>
  <c r="C604" i="52"/>
  <c r="I604" i="52"/>
  <c r="G604" i="51"/>
  <c r="F604" i="51"/>
  <c r="E604" i="51"/>
  <c r="C604" i="51"/>
  <c r="I604" i="50"/>
  <c r="H604" i="50"/>
  <c r="I604" i="51"/>
  <c r="G604" i="50"/>
  <c r="H604" i="51"/>
  <c r="C604" i="50"/>
  <c r="F604" i="50"/>
  <c r="E604" i="50"/>
  <c r="F604" i="49"/>
  <c r="E604" i="49"/>
  <c r="C604" i="49"/>
  <c r="H604" i="48"/>
  <c r="G604" i="48"/>
  <c r="F604" i="48"/>
  <c r="I604" i="49"/>
  <c r="E604" i="48"/>
  <c r="H604" i="49"/>
  <c r="G604" i="49"/>
  <c r="I604" i="48"/>
  <c r="C604" i="48"/>
  <c r="H569" i="50"/>
  <c r="J69" i="49"/>
  <c r="J71" i="49" s="1"/>
  <c r="J639" i="48"/>
  <c r="J639" i="54"/>
  <c r="Y534" i="54"/>
  <c r="J537" i="54"/>
  <c r="J539" i="54" s="1"/>
  <c r="Y25" i="54"/>
  <c r="Y534" i="50"/>
  <c r="J537" i="50"/>
  <c r="J539" i="50" s="1"/>
  <c r="I565" i="50"/>
  <c r="I569" i="50" s="1"/>
  <c r="Y471" i="52"/>
  <c r="J474" i="52"/>
  <c r="J476" i="52" s="1"/>
  <c r="J15" i="50"/>
  <c r="J17" i="50" s="1"/>
  <c r="J15" i="51"/>
  <c r="J17" i="51" s="1"/>
  <c r="X25" i="50"/>
  <c r="H315" i="50"/>
  <c r="H316" i="50" s="1"/>
  <c r="H566" i="48"/>
  <c r="J627" i="52"/>
  <c r="J627" i="48"/>
  <c r="J627" i="50"/>
  <c r="F570" i="54"/>
  <c r="F567" i="54"/>
  <c r="Y402" i="51"/>
  <c r="J405" i="51"/>
  <c r="J407" i="51" s="1"/>
  <c r="J639" i="50"/>
  <c r="J639" i="53"/>
  <c r="J391" i="54"/>
  <c r="J565" i="54" s="1"/>
  <c r="J591" i="54"/>
  <c r="G566" i="53"/>
  <c r="G567" i="53" s="1"/>
  <c r="H542" i="51"/>
  <c r="Y492" i="50"/>
  <c r="J495" i="50"/>
  <c r="J497" i="50" s="1"/>
  <c r="G570" i="54"/>
  <c r="G571" i="54" s="1"/>
  <c r="G316" i="54"/>
  <c r="I466" i="49"/>
  <c r="Y395" i="49"/>
  <c r="J398" i="49"/>
  <c r="J400" i="49" s="1"/>
  <c r="Y31" i="50"/>
  <c r="J33" i="50"/>
  <c r="J35" i="50" s="1"/>
  <c r="J627" i="51"/>
  <c r="I466" i="53"/>
  <c r="J466" i="53" s="1"/>
  <c r="Y395" i="53"/>
  <c r="J398" i="53"/>
  <c r="J400" i="53" s="1"/>
  <c r="J639" i="51"/>
  <c r="Y67" i="54"/>
  <c r="J69" i="54"/>
  <c r="J71" i="54" s="1"/>
  <c r="H315" i="49"/>
  <c r="X13" i="49"/>
  <c r="Y321" i="50"/>
  <c r="I392" i="50"/>
  <c r="H569" i="48"/>
  <c r="I466" i="48"/>
  <c r="J466" i="48" s="1"/>
  <c r="Y395" i="48"/>
  <c r="J398" i="48"/>
  <c r="J400" i="48" s="1"/>
  <c r="J603" i="48"/>
  <c r="J603" i="50"/>
  <c r="Y406" i="25"/>
  <c r="I592" i="54"/>
  <c r="H592" i="54"/>
  <c r="G592" i="54"/>
  <c r="E592" i="54"/>
  <c r="F592" i="54"/>
  <c r="C592" i="54"/>
  <c r="E592" i="53"/>
  <c r="C592" i="53"/>
  <c r="I592" i="53"/>
  <c r="G592" i="53"/>
  <c r="F592" i="53"/>
  <c r="H592" i="53"/>
  <c r="I592" i="52"/>
  <c r="H592" i="52"/>
  <c r="G592" i="52"/>
  <c r="F592" i="52"/>
  <c r="E592" i="52"/>
  <c r="C592" i="52"/>
  <c r="I592" i="51"/>
  <c r="H592" i="51"/>
  <c r="G592" i="51"/>
  <c r="F592" i="51"/>
  <c r="F592" i="50"/>
  <c r="E592" i="50"/>
  <c r="C592" i="50"/>
  <c r="E592" i="51"/>
  <c r="C592" i="51"/>
  <c r="I592" i="50"/>
  <c r="H592" i="50"/>
  <c r="G592" i="50"/>
  <c r="I592" i="49"/>
  <c r="E592" i="48"/>
  <c r="H592" i="49"/>
  <c r="G592" i="49"/>
  <c r="F592" i="49"/>
  <c r="E592" i="49"/>
  <c r="I592" i="48"/>
  <c r="C592" i="49"/>
  <c r="H592" i="48"/>
  <c r="G592" i="48"/>
  <c r="F592" i="48"/>
  <c r="C592" i="48"/>
  <c r="Y534" i="48"/>
  <c r="J537" i="48"/>
  <c r="J539" i="48" s="1"/>
  <c r="I565" i="53"/>
  <c r="Y471" i="53"/>
  <c r="I542" i="53"/>
  <c r="J603" i="51"/>
  <c r="J603" i="54"/>
  <c r="Y409" i="52"/>
  <c r="J412" i="52"/>
  <c r="J414" i="52" s="1"/>
  <c r="J391" i="49"/>
  <c r="J565" i="49" s="1"/>
  <c r="Y67" i="51"/>
  <c r="J69" i="51"/>
  <c r="J71" i="51" s="1"/>
  <c r="F570" i="48"/>
  <c r="J591" i="50"/>
  <c r="Y534" i="52"/>
  <c r="J537" i="52"/>
  <c r="J539" i="52" s="1"/>
  <c r="G316" i="53"/>
  <c r="Y492" i="48"/>
  <c r="J495" i="48"/>
  <c r="J497" i="48" s="1"/>
  <c r="Y402" i="52"/>
  <c r="J405" i="52"/>
  <c r="J407" i="52" s="1"/>
  <c r="Y61" i="48"/>
  <c r="J63" i="48"/>
  <c r="J65" i="48" s="1"/>
  <c r="Y335" i="52"/>
  <c r="J338" i="52"/>
  <c r="J340" i="52" s="1"/>
  <c r="F570" i="53"/>
  <c r="H569" i="53"/>
  <c r="X25" i="54"/>
  <c r="H315" i="54"/>
  <c r="H316" i="54" s="1"/>
  <c r="Y485" i="54"/>
  <c r="J488" i="54"/>
  <c r="J490" i="54" s="1"/>
  <c r="Y328" i="48"/>
  <c r="J331" i="48"/>
  <c r="J333" i="48" s="1"/>
  <c r="J324" i="50"/>
  <c r="J326" i="50" s="1"/>
  <c r="Y321" i="53"/>
  <c r="I392" i="53"/>
  <c r="J603" i="53"/>
  <c r="I466" i="54"/>
  <c r="Y395" i="54"/>
  <c r="Y67" i="48"/>
  <c r="J69" i="48"/>
  <c r="J71" i="48" s="1"/>
  <c r="J314" i="53"/>
  <c r="Y471" i="51"/>
  <c r="Y31" i="48"/>
  <c r="J33" i="48"/>
  <c r="J35" i="48" s="1"/>
  <c r="H569" i="49"/>
  <c r="Y61" i="52"/>
  <c r="I466" i="50"/>
  <c r="Y485" i="51"/>
  <c r="J488" i="51"/>
  <c r="J490" i="51" s="1"/>
  <c r="H392" i="53"/>
  <c r="Y25" i="52"/>
  <c r="J27" i="52"/>
  <c r="J29" i="52" s="1"/>
  <c r="J474" i="49"/>
  <c r="J476" i="49" s="1"/>
  <c r="J391" i="53"/>
  <c r="J565" i="53" s="1"/>
  <c r="G570" i="48"/>
  <c r="G571" i="48" s="1"/>
  <c r="G316" i="48"/>
  <c r="Y335" i="48"/>
  <c r="J338" i="48"/>
  <c r="J340" i="48" s="1"/>
  <c r="J15" i="53"/>
  <c r="J17" i="53" s="1"/>
  <c r="J591" i="53"/>
  <c r="Y67" i="50"/>
  <c r="J69" i="50"/>
  <c r="J71" i="50" s="1"/>
  <c r="J565" i="50"/>
  <c r="Y485" i="52"/>
  <c r="G316" i="50"/>
  <c r="G570" i="50"/>
  <c r="G571" i="50" s="1"/>
  <c r="H315" i="53"/>
  <c r="H316" i="53" s="1"/>
  <c r="J627" i="49"/>
  <c r="J627" i="54"/>
  <c r="F571" i="49"/>
  <c r="Y489" i="25"/>
  <c r="J409" i="25"/>
  <c r="J411" i="25" s="1"/>
  <c r="Y339" i="25"/>
  <c r="J342" i="25"/>
  <c r="J344" i="25" s="1"/>
  <c r="G776" i="1"/>
  <c r="E766" i="1"/>
  <c r="E767" i="1" s="1"/>
  <c r="D6" i="42"/>
  <c r="G770" i="1"/>
  <c r="I546" i="25"/>
  <c r="J546" i="25" s="1"/>
  <c r="J85" i="25"/>
  <c r="J87" i="25" s="1"/>
  <c r="Y475" i="25"/>
  <c r="H779" i="1"/>
  <c r="H780" i="1" s="1"/>
  <c r="F779" i="1"/>
  <c r="F780" i="1" s="1"/>
  <c r="Y65" i="25"/>
  <c r="J67" i="25"/>
  <c r="J69" i="25" s="1"/>
  <c r="I396" i="25"/>
  <c r="Y332" i="25"/>
  <c r="J335" i="25"/>
  <c r="J337" i="25" s="1"/>
  <c r="I470" i="25"/>
  <c r="J470" i="25" s="1"/>
  <c r="J416" i="25"/>
  <c r="J418" i="25" s="1"/>
  <c r="L593" i="1"/>
  <c r="J597" i="25"/>
  <c r="K42" i="28"/>
  <c r="G823" i="1"/>
  <c r="I569" i="25"/>
  <c r="I573" i="25" s="1"/>
  <c r="J573" i="25" s="1"/>
  <c r="F574" i="25"/>
  <c r="F575" i="25" s="1"/>
  <c r="J569" i="25"/>
  <c r="X41" i="25"/>
  <c r="H319" i="25"/>
  <c r="H320" i="25" s="1"/>
  <c r="J609" i="25"/>
  <c r="K33" i="28"/>
  <c r="G320" i="25"/>
  <c r="G574" i="25"/>
  <c r="G575" i="25" s="1"/>
  <c r="L605" i="1"/>
  <c r="L629" i="1"/>
  <c r="K36" i="28"/>
  <c r="J571" i="1"/>
  <c r="H570" i="25"/>
  <c r="J635" i="25"/>
  <c r="J647" i="25"/>
  <c r="K27" i="28"/>
  <c r="Y29" i="25"/>
  <c r="L641" i="1"/>
  <c r="J628" i="63" l="1"/>
  <c r="I629" i="63"/>
  <c r="I630" i="63" s="1"/>
  <c r="H629" i="63"/>
  <c r="H630" i="63" s="1"/>
  <c r="G629" i="63"/>
  <c r="G630" i="63" s="1"/>
  <c r="F629" i="63"/>
  <c r="F630" i="63" s="1"/>
  <c r="E629" i="63"/>
  <c r="C629" i="63"/>
  <c r="I605" i="63"/>
  <c r="H605" i="63"/>
  <c r="C605" i="63"/>
  <c r="F605" i="63"/>
  <c r="G605" i="63"/>
  <c r="E605" i="63"/>
  <c r="J640" i="63"/>
  <c r="E630" i="63"/>
  <c r="I593" i="63"/>
  <c r="I594" i="63" s="1"/>
  <c r="H593" i="63"/>
  <c r="H594" i="63" s="1"/>
  <c r="G593" i="63"/>
  <c r="G594" i="63" s="1"/>
  <c r="E593" i="63"/>
  <c r="C593" i="63"/>
  <c r="F593" i="63"/>
  <c r="F594" i="63" s="1"/>
  <c r="J604" i="63"/>
  <c r="G641" i="63"/>
  <c r="F641" i="63"/>
  <c r="E641" i="63"/>
  <c r="C641" i="63"/>
  <c r="H641" i="63"/>
  <c r="I641" i="63"/>
  <c r="J592" i="63"/>
  <c r="E594" i="63"/>
  <c r="I392" i="63"/>
  <c r="J392" i="63" s="1"/>
  <c r="J392" i="51"/>
  <c r="J466" i="50"/>
  <c r="J466" i="54"/>
  <c r="I542" i="54"/>
  <c r="J542" i="54" s="1"/>
  <c r="I542" i="63"/>
  <c r="J542" i="63" s="1"/>
  <c r="G771" i="1"/>
  <c r="G787" i="1" s="1"/>
  <c r="Y25" i="63"/>
  <c r="I315" i="63"/>
  <c r="I316" i="63" s="1"/>
  <c r="J316" i="63" s="1"/>
  <c r="G567" i="52"/>
  <c r="H566" i="54"/>
  <c r="H567" i="54" s="1"/>
  <c r="F571" i="63"/>
  <c r="J569" i="63"/>
  <c r="H566" i="63"/>
  <c r="J542" i="53"/>
  <c r="H570" i="48"/>
  <c r="H571" i="48" s="1"/>
  <c r="I542" i="48"/>
  <c r="J542" i="48" s="1"/>
  <c r="J569" i="48"/>
  <c r="H567" i="48"/>
  <c r="J604" i="48"/>
  <c r="J604" i="50"/>
  <c r="J640" i="50"/>
  <c r="J640" i="54"/>
  <c r="J466" i="49"/>
  <c r="I566" i="53"/>
  <c r="I567" i="53" s="1"/>
  <c r="J640" i="53"/>
  <c r="H570" i="49"/>
  <c r="H571" i="49" s="1"/>
  <c r="H567" i="49"/>
  <c r="J392" i="53"/>
  <c r="H570" i="52"/>
  <c r="H567" i="52"/>
  <c r="F571" i="54"/>
  <c r="I315" i="48"/>
  <c r="H566" i="53"/>
  <c r="J604" i="51"/>
  <c r="J628" i="52"/>
  <c r="H566" i="51"/>
  <c r="I315" i="51"/>
  <c r="Y13" i="51"/>
  <c r="J604" i="54"/>
  <c r="J569" i="50"/>
  <c r="G570" i="49"/>
  <c r="G567" i="49"/>
  <c r="F571" i="50"/>
  <c r="J392" i="54"/>
  <c r="I392" i="52"/>
  <c r="J628" i="48"/>
  <c r="J640" i="49"/>
  <c r="F571" i="48"/>
  <c r="J592" i="54"/>
  <c r="I542" i="51"/>
  <c r="J542" i="51" s="1"/>
  <c r="I315" i="52"/>
  <c r="Y13" i="50"/>
  <c r="I315" i="50"/>
  <c r="J315" i="50" s="1"/>
  <c r="J604" i="53"/>
  <c r="I542" i="50"/>
  <c r="J628" i="50"/>
  <c r="J628" i="53"/>
  <c r="J569" i="49"/>
  <c r="I605" i="54"/>
  <c r="H605" i="54"/>
  <c r="G605" i="54"/>
  <c r="F605" i="54"/>
  <c r="C605" i="54"/>
  <c r="E605" i="54"/>
  <c r="C605" i="53"/>
  <c r="I605" i="53"/>
  <c r="H605" i="53"/>
  <c r="G605" i="53"/>
  <c r="F605" i="53"/>
  <c r="E605" i="53"/>
  <c r="I605" i="52"/>
  <c r="H605" i="52"/>
  <c r="G605" i="52"/>
  <c r="F605" i="52"/>
  <c r="E605" i="52"/>
  <c r="C605" i="52"/>
  <c r="I605" i="51"/>
  <c r="H605" i="51"/>
  <c r="G605" i="51"/>
  <c r="F605" i="51"/>
  <c r="E605" i="51"/>
  <c r="E605" i="50"/>
  <c r="C605" i="50"/>
  <c r="C605" i="51"/>
  <c r="I605" i="50"/>
  <c r="H605" i="50"/>
  <c r="G605" i="50"/>
  <c r="F605" i="50"/>
  <c r="H605" i="49"/>
  <c r="C605" i="48"/>
  <c r="G605" i="49"/>
  <c r="F605" i="49"/>
  <c r="E605" i="49"/>
  <c r="I605" i="48"/>
  <c r="C605" i="49"/>
  <c r="H605" i="48"/>
  <c r="G605" i="48"/>
  <c r="F605" i="48"/>
  <c r="E605" i="48"/>
  <c r="I605" i="49"/>
  <c r="G570" i="53"/>
  <c r="G571" i="53" s="1"/>
  <c r="J592" i="51"/>
  <c r="H316" i="49"/>
  <c r="H316" i="52"/>
  <c r="I542" i="49"/>
  <c r="J640" i="48"/>
  <c r="I629" i="54"/>
  <c r="I630" i="54" s="1"/>
  <c r="H629" i="54"/>
  <c r="H630" i="54" s="1"/>
  <c r="G629" i="54"/>
  <c r="G630" i="54" s="1"/>
  <c r="F629" i="54"/>
  <c r="F630" i="54" s="1"/>
  <c r="E629" i="54"/>
  <c r="C629" i="54"/>
  <c r="H629" i="53"/>
  <c r="H630" i="53" s="1"/>
  <c r="G629" i="53"/>
  <c r="E629" i="53"/>
  <c r="E630" i="53" s="1"/>
  <c r="C629" i="53"/>
  <c r="I629" i="53"/>
  <c r="I630" i="53" s="1"/>
  <c r="F629" i="53"/>
  <c r="F630" i="53" s="1"/>
  <c r="F629" i="52"/>
  <c r="F630" i="52" s="1"/>
  <c r="E629" i="52"/>
  <c r="C629" i="52"/>
  <c r="I629" i="52"/>
  <c r="I630" i="52" s="1"/>
  <c r="H629" i="52"/>
  <c r="H630" i="52" s="1"/>
  <c r="G629" i="52"/>
  <c r="G630" i="52" s="1"/>
  <c r="E629" i="51"/>
  <c r="C629" i="51"/>
  <c r="I629" i="51"/>
  <c r="I630" i="51" s="1"/>
  <c r="I629" i="50"/>
  <c r="I630" i="50" s="1"/>
  <c r="H629" i="51"/>
  <c r="H630" i="51" s="1"/>
  <c r="H629" i="50"/>
  <c r="H630" i="50" s="1"/>
  <c r="G629" i="51"/>
  <c r="G630" i="51" s="1"/>
  <c r="G629" i="50"/>
  <c r="G630" i="50" s="1"/>
  <c r="F629" i="51"/>
  <c r="F630" i="51" s="1"/>
  <c r="F629" i="50"/>
  <c r="F630" i="50" s="1"/>
  <c r="E629" i="50"/>
  <c r="C629" i="50"/>
  <c r="E629" i="49"/>
  <c r="I629" i="48"/>
  <c r="I630" i="48" s="1"/>
  <c r="C629" i="49"/>
  <c r="G629" i="48"/>
  <c r="G630" i="48" s="1"/>
  <c r="F629" i="48"/>
  <c r="F630" i="48" s="1"/>
  <c r="I629" i="49"/>
  <c r="I630" i="49" s="1"/>
  <c r="E629" i="48"/>
  <c r="H629" i="49"/>
  <c r="H630" i="49" s="1"/>
  <c r="C629" i="48"/>
  <c r="G629" i="49"/>
  <c r="G630" i="49" s="1"/>
  <c r="H629" i="48"/>
  <c r="H630" i="48" s="1"/>
  <c r="F629" i="49"/>
  <c r="F630" i="49" s="1"/>
  <c r="J592" i="52"/>
  <c r="I392" i="48"/>
  <c r="J628" i="49"/>
  <c r="J628" i="54"/>
  <c r="J640" i="52"/>
  <c r="H566" i="50"/>
  <c r="J392" i="50"/>
  <c r="E641" i="54"/>
  <c r="C641" i="54"/>
  <c r="I641" i="54"/>
  <c r="H641" i="54"/>
  <c r="G641" i="54"/>
  <c r="F641" i="54"/>
  <c r="E641" i="53"/>
  <c r="C641" i="53"/>
  <c r="I641" i="53"/>
  <c r="H641" i="53"/>
  <c r="G641" i="53"/>
  <c r="F641" i="53"/>
  <c r="I641" i="52"/>
  <c r="H641" i="52"/>
  <c r="G641" i="52"/>
  <c r="F641" i="52"/>
  <c r="E641" i="52"/>
  <c r="C641" i="52"/>
  <c r="I641" i="51"/>
  <c r="H641" i="51"/>
  <c r="G641" i="51"/>
  <c r="F641" i="51"/>
  <c r="F641" i="50"/>
  <c r="E641" i="50"/>
  <c r="C641" i="50"/>
  <c r="E641" i="51"/>
  <c r="C641" i="51"/>
  <c r="H641" i="50"/>
  <c r="G641" i="50"/>
  <c r="I641" i="50"/>
  <c r="F641" i="48"/>
  <c r="I641" i="49"/>
  <c r="H641" i="49"/>
  <c r="C641" i="48"/>
  <c r="G641" i="49"/>
  <c r="F641" i="49"/>
  <c r="E641" i="49"/>
  <c r="I641" i="48"/>
  <c r="C641" i="49"/>
  <c r="H641" i="48"/>
  <c r="E641" i="48"/>
  <c r="G641" i="48"/>
  <c r="I569" i="53"/>
  <c r="J592" i="49"/>
  <c r="F571" i="53"/>
  <c r="J592" i="48"/>
  <c r="J592" i="50"/>
  <c r="I542" i="52"/>
  <c r="J542" i="52" s="1"/>
  <c r="J604" i="49"/>
  <c r="J604" i="52"/>
  <c r="J628" i="51"/>
  <c r="E593" i="54"/>
  <c r="C593" i="54"/>
  <c r="I593" i="54"/>
  <c r="I594" i="54" s="1"/>
  <c r="G593" i="54"/>
  <c r="G594" i="54" s="1"/>
  <c r="H593" i="54"/>
  <c r="H594" i="54" s="1"/>
  <c r="F593" i="54"/>
  <c r="F594" i="54" s="1"/>
  <c r="G593" i="53"/>
  <c r="F593" i="53"/>
  <c r="F594" i="53" s="1"/>
  <c r="C593" i="53"/>
  <c r="I593" i="53"/>
  <c r="I594" i="53" s="1"/>
  <c r="H593" i="53"/>
  <c r="H594" i="53" s="1"/>
  <c r="E593" i="53"/>
  <c r="E594" i="53" s="1"/>
  <c r="E593" i="52"/>
  <c r="C593" i="52"/>
  <c r="I593" i="52"/>
  <c r="I594" i="52" s="1"/>
  <c r="H593" i="52"/>
  <c r="H594" i="52" s="1"/>
  <c r="G593" i="52"/>
  <c r="F593" i="52"/>
  <c r="F594" i="52" s="1"/>
  <c r="C593" i="51"/>
  <c r="I593" i="51"/>
  <c r="I594" i="51" s="1"/>
  <c r="H593" i="51"/>
  <c r="H594" i="51" s="1"/>
  <c r="G593" i="51"/>
  <c r="G594" i="51" s="1"/>
  <c r="H593" i="50"/>
  <c r="H594" i="50" s="1"/>
  <c r="F593" i="51"/>
  <c r="F594" i="51" s="1"/>
  <c r="G593" i="50"/>
  <c r="G594" i="50" s="1"/>
  <c r="E593" i="51"/>
  <c r="F593" i="50"/>
  <c r="F594" i="50" s="1"/>
  <c r="E593" i="50"/>
  <c r="C593" i="50"/>
  <c r="I593" i="50"/>
  <c r="I594" i="50" s="1"/>
  <c r="G593" i="48"/>
  <c r="G594" i="48" s="1"/>
  <c r="I593" i="49"/>
  <c r="I594" i="49" s="1"/>
  <c r="E593" i="48"/>
  <c r="H593" i="49"/>
  <c r="H594" i="49" s="1"/>
  <c r="C593" i="48"/>
  <c r="G593" i="49"/>
  <c r="G594" i="49" s="1"/>
  <c r="F593" i="49"/>
  <c r="F594" i="49" s="1"/>
  <c r="E593" i="49"/>
  <c r="E594" i="49" s="1"/>
  <c r="F593" i="48"/>
  <c r="F594" i="48" s="1"/>
  <c r="C593" i="49"/>
  <c r="I593" i="48"/>
  <c r="I594" i="48" s="1"/>
  <c r="H593" i="48"/>
  <c r="H594" i="48" s="1"/>
  <c r="I315" i="53"/>
  <c r="Y13" i="53"/>
  <c r="J592" i="53"/>
  <c r="I315" i="49"/>
  <c r="Y67" i="49"/>
  <c r="I466" i="51"/>
  <c r="J466" i="51" s="1"/>
  <c r="I466" i="52"/>
  <c r="J466" i="52" s="1"/>
  <c r="J640" i="51"/>
  <c r="I315" i="54"/>
  <c r="I316" i="54" s="1"/>
  <c r="J316" i="54" s="1"/>
  <c r="H600" i="25"/>
  <c r="E770" i="1"/>
  <c r="I6" i="42"/>
  <c r="D11" i="42"/>
  <c r="I11" i="42" s="1"/>
  <c r="L594" i="1"/>
  <c r="I319" i="25"/>
  <c r="I320" i="25" s="1"/>
  <c r="J320" i="25" s="1"/>
  <c r="G779" i="1"/>
  <c r="G780" i="1" s="1"/>
  <c r="I600" i="25"/>
  <c r="K34" i="28"/>
  <c r="K43" i="28"/>
  <c r="K28" i="28"/>
  <c r="J598" i="25"/>
  <c r="G600" i="25"/>
  <c r="E600" i="25"/>
  <c r="F600" i="25"/>
  <c r="K37" i="28"/>
  <c r="E776" i="1"/>
  <c r="J776" i="1" s="1"/>
  <c r="J766" i="1"/>
  <c r="K30" i="28"/>
  <c r="K31" i="28"/>
  <c r="H571" i="25"/>
  <c r="H574" i="25"/>
  <c r="H575" i="25" s="1"/>
  <c r="K39" i="28"/>
  <c r="K40" i="28"/>
  <c r="I638" i="25"/>
  <c r="E638" i="25"/>
  <c r="F638" i="25"/>
  <c r="G638" i="25"/>
  <c r="H638" i="25"/>
  <c r="L630" i="1"/>
  <c r="I570" i="25"/>
  <c r="J396" i="25"/>
  <c r="J570" i="25" s="1"/>
  <c r="J648" i="25"/>
  <c r="L642" i="1"/>
  <c r="K25" i="28"/>
  <c r="J636" i="25"/>
  <c r="J610" i="25"/>
  <c r="L606" i="1"/>
  <c r="I644" i="63" l="1"/>
  <c r="I642" i="63"/>
  <c r="I643" i="63" s="1"/>
  <c r="H642" i="63"/>
  <c r="H643" i="63" s="1"/>
  <c r="C642" i="63"/>
  <c r="G642" i="63"/>
  <c r="F642" i="63"/>
  <c r="F643" i="63" s="1"/>
  <c r="E642" i="63"/>
  <c r="E643" i="63" s="1"/>
  <c r="E644" i="63" s="1"/>
  <c r="J641" i="63"/>
  <c r="G643" i="63"/>
  <c r="J605" i="63"/>
  <c r="F608" i="63"/>
  <c r="J593" i="63"/>
  <c r="J594" i="63" s="1"/>
  <c r="G606" i="63"/>
  <c r="G607" i="63" s="1"/>
  <c r="F606" i="63"/>
  <c r="F607" i="63" s="1"/>
  <c r="E606" i="63"/>
  <c r="C606" i="63"/>
  <c r="I606" i="63"/>
  <c r="I607" i="63" s="1"/>
  <c r="I608" i="63" s="1"/>
  <c r="H606" i="63"/>
  <c r="H607" i="63" s="1"/>
  <c r="H644" i="63"/>
  <c r="F644" i="63"/>
  <c r="J629" i="63"/>
  <c r="J630" i="63" s="1"/>
  <c r="J566" i="63"/>
  <c r="I566" i="63"/>
  <c r="I567" i="63" s="1"/>
  <c r="I566" i="54"/>
  <c r="I567" i="54" s="1"/>
  <c r="J567" i="54" s="1"/>
  <c r="J566" i="54"/>
  <c r="J770" i="1"/>
  <c r="J315" i="63"/>
  <c r="H570" i="54"/>
  <c r="H571" i="54" s="1"/>
  <c r="J566" i="51"/>
  <c r="J566" i="53"/>
  <c r="H570" i="63"/>
  <c r="H567" i="63"/>
  <c r="J593" i="50"/>
  <c r="J594" i="50" s="1"/>
  <c r="I316" i="53"/>
  <c r="J316" i="53" s="1"/>
  <c r="J315" i="53"/>
  <c r="J629" i="53"/>
  <c r="J630" i="53" s="1"/>
  <c r="J605" i="51"/>
  <c r="H570" i="53"/>
  <c r="H567" i="53"/>
  <c r="J567" i="53" s="1"/>
  <c r="H570" i="50"/>
  <c r="H567" i="50"/>
  <c r="J629" i="49"/>
  <c r="J630" i="49" s="1"/>
  <c r="E630" i="49"/>
  <c r="I316" i="52"/>
  <c r="J316" i="52" s="1"/>
  <c r="G571" i="49"/>
  <c r="H570" i="51"/>
  <c r="H567" i="51"/>
  <c r="J315" i="48"/>
  <c r="I316" i="48"/>
  <c r="J316" i="48" s="1"/>
  <c r="I316" i="51"/>
  <c r="J316" i="51" s="1"/>
  <c r="J315" i="51"/>
  <c r="I316" i="49"/>
  <c r="J316" i="49" s="1"/>
  <c r="J593" i="48"/>
  <c r="J594" i="48" s="1"/>
  <c r="G594" i="52"/>
  <c r="J593" i="54"/>
  <c r="J594" i="54" s="1"/>
  <c r="J641" i="50"/>
  <c r="J629" i="52"/>
  <c r="J630" i="52" s="1"/>
  <c r="E630" i="52"/>
  <c r="I566" i="49"/>
  <c r="I567" i="49" s="1"/>
  <c r="J567" i="49" s="1"/>
  <c r="J542" i="49"/>
  <c r="J566" i="49" s="1"/>
  <c r="J605" i="49"/>
  <c r="J605" i="52"/>
  <c r="J605" i="54"/>
  <c r="I566" i="52"/>
  <c r="I567" i="52" s="1"/>
  <c r="J567" i="52" s="1"/>
  <c r="J392" i="52"/>
  <c r="J566" i="52" s="1"/>
  <c r="H571" i="52"/>
  <c r="E594" i="48"/>
  <c r="G630" i="53"/>
  <c r="J641" i="49"/>
  <c r="J629" i="48"/>
  <c r="J630" i="48" s="1"/>
  <c r="E630" i="48"/>
  <c r="J629" i="50"/>
  <c r="J630" i="50" s="1"/>
  <c r="E630" i="50"/>
  <c r="J629" i="54"/>
  <c r="J630" i="54" s="1"/>
  <c r="E630" i="54"/>
  <c r="J315" i="52"/>
  <c r="J605" i="48"/>
  <c r="J605" i="50"/>
  <c r="I316" i="50"/>
  <c r="J316" i="50" s="1"/>
  <c r="E594" i="54"/>
  <c r="I566" i="48"/>
  <c r="J392" i="48"/>
  <c r="J566" i="48" s="1"/>
  <c r="J593" i="51"/>
  <c r="J594" i="51" s="1"/>
  <c r="I566" i="50"/>
  <c r="I567" i="50" s="1"/>
  <c r="J542" i="50"/>
  <c r="J566" i="50" s="1"/>
  <c r="I566" i="51"/>
  <c r="I567" i="51" s="1"/>
  <c r="J315" i="54"/>
  <c r="J593" i="53"/>
  <c r="J594" i="53" s="1"/>
  <c r="G594" i="53"/>
  <c r="E594" i="50"/>
  <c r="J569" i="53"/>
  <c r="J593" i="49"/>
  <c r="J594" i="49" s="1"/>
  <c r="J629" i="51"/>
  <c r="J630" i="51" s="1"/>
  <c r="E630" i="51"/>
  <c r="J315" i="49"/>
  <c r="I570" i="53"/>
  <c r="I571" i="53" s="1"/>
  <c r="G642" i="54"/>
  <c r="G643" i="54" s="1"/>
  <c r="F642" i="54"/>
  <c r="F643" i="54" s="1"/>
  <c r="E642" i="54"/>
  <c r="C642" i="54"/>
  <c r="I642" i="54"/>
  <c r="I643" i="54" s="1"/>
  <c r="H642" i="54"/>
  <c r="H643" i="54" s="1"/>
  <c r="G642" i="53"/>
  <c r="G643" i="53" s="1"/>
  <c r="F642" i="53"/>
  <c r="F643" i="53" s="1"/>
  <c r="C642" i="53"/>
  <c r="H642" i="53"/>
  <c r="H643" i="53" s="1"/>
  <c r="E642" i="53"/>
  <c r="E643" i="53" s="1"/>
  <c r="I642" i="53"/>
  <c r="I643" i="53" s="1"/>
  <c r="E642" i="52"/>
  <c r="E643" i="52" s="1"/>
  <c r="C642" i="52"/>
  <c r="I642" i="52"/>
  <c r="I643" i="52" s="1"/>
  <c r="H642" i="52"/>
  <c r="H643" i="52" s="1"/>
  <c r="F642" i="52"/>
  <c r="F643" i="52" s="1"/>
  <c r="C642" i="51"/>
  <c r="I642" i="51"/>
  <c r="I643" i="51" s="1"/>
  <c r="H642" i="51"/>
  <c r="H643" i="51" s="1"/>
  <c r="G642" i="51"/>
  <c r="G643" i="51" s="1"/>
  <c r="H642" i="50"/>
  <c r="H643" i="50" s="1"/>
  <c r="F642" i="51"/>
  <c r="G642" i="50"/>
  <c r="G643" i="50" s="1"/>
  <c r="G642" i="52"/>
  <c r="G643" i="52" s="1"/>
  <c r="E642" i="51"/>
  <c r="E643" i="51" s="1"/>
  <c r="F642" i="50"/>
  <c r="F643" i="50" s="1"/>
  <c r="E642" i="50"/>
  <c r="C642" i="50"/>
  <c r="I642" i="50"/>
  <c r="I643" i="50" s="1"/>
  <c r="C642" i="49"/>
  <c r="H642" i="48"/>
  <c r="H643" i="48" s="1"/>
  <c r="F642" i="48"/>
  <c r="F643" i="48" s="1"/>
  <c r="I642" i="49"/>
  <c r="I643" i="49" s="1"/>
  <c r="E642" i="48"/>
  <c r="E643" i="48" s="1"/>
  <c r="H642" i="49"/>
  <c r="H643" i="49" s="1"/>
  <c r="C642" i="48"/>
  <c r="G642" i="49"/>
  <c r="G643" i="49" s="1"/>
  <c r="F642" i="49"/>
  <c r="F643" i="49" s="1"/>
  <c r="I642" i="48"/>
  <c r="I643" i="48" s="1"/>
  <c r="E642" i="49"/>
  <c r="E643" i="49" s="1"/>
  <c r="G642" i="48"/>
  <c r="G643" i="48" s="1"/>
  <c r="J641" i="48"/>
  <c r="J641" i="52"/>
  <c r="J641" i="54"/>
  <c r="J605" i="53"/>
  <c r="J641" i="53"/>
  <c r="C606" i="54"/>
  <c r="I606" i="54"/>
  <c r="I607" i="54" s="1"/>
  <c r="H606" i="54"/>
  <c r="H607" i="54" s="1"/>
  <c r="F606" i="54"/>
  <c r="F607" i="54" s="1"/>
  <c r="E606" i="54"/>
  <c r="G606" i="54"/>
  <c r="G607" i="54" s="1"/>
  <c r="F606" i="53"/>
  <c r="F607" i="53" s="1"/>
  <c r="E606" i="53"/>
  <c r="E607" i="53" s="1"/>
  <c r="I606" i="53"/>
  <c r="I607" i="53" s="1"/>
  <c r="H606" i="53"/>
  <c r="G606" i="53"/>
  <c r="G607" i="53" s="1"/>
  <c r="C606" i="52"/>
  <c r="I606" i="52"/>
  <c r="I607" i="52" s="1"/>
  <c r="H606" i="52"/>
  <c r="H607" i="52" s="1"/>
  <c r="G606" i="52"/>
  <c r="G607" i="52" s="1"/>
  <c r="F606" i="52"/>
  <c r="F607" i="52" s="1"/>
  <c r="E606" i="52"/>
  <c r="C606" i="53"/>
  <c r="I606" i="51"/>
  <c r="I607" i="51" s="1"/>
  <c r="H606" i="51"/>
  <c r="H607" i="51" s="1"/>
  <c r="G606" i="51"/>
  <c r="F606" i="51"/>
  <c r="G606" i="50"/>
  <c r="G607" i="50" s="1"/>
  <c r="E606" i="51"/>
  <c r="F606" i="50"/>
  <c r="F607" i="50" s="1"/>
  <c r="C606" i="51"/>
  <c r="E606" i="50"/>
  <c r="E607" i="50" s="1"/>
  <c r="C606" i="50"/>
  <c r="H606" i="50"/>
  <c r="H607" i="50" s="1"/>
  <c r="I606" i="50"/>
  <c r="I607" i="50" s="1"/>
  <c r="F606" i="48"/>
  <c r="F607" i="48" s="1"/>
  <c r="I606" i="49"/>
  <c r="I607" i="49" s="1"/>
  <c r="H606" i="49"/>
  <c r="H607" i="49" s="1"/>
  <c r="C606" i="48"/>
  <c r="G606" i="49"/>
  <c r="G607" i="49" s="1"/>
  <c r="F606" i="49"/>
  <c r="F607" i="49" s="1"/>
  <c r="E606" i="49"/>
  <c r="I606" i="48"/>
  <c r="I607" i="48" s="1"/>
  <c r="C606" i="49"/>
  <c r="G606" i="48"/>
  <c r="G607" i="48" s="1"/>
  <c r="E606" i="48"/>
  <c r="H606" i="48"/>
  <c r="H607" i="48" s="1"/>
  <c r="J593" i="52"/>
  <c r="J594" i="52" s="1"/>
  <c r="E594" i="52"/>
  <c r="J641" i="51"/>
  <c r="E594" i="51"/>
  <c r="J319" i="25"/>
  <c r="J599" i="25"/>
  <c r="J600" i="25" s="1"/>
  <c r="E771" i="1"/>
  <c r="E779" i="1" s="1"/>
  <c r="J779" i="1" s="1"/>
  <c r="J780" i="1" s="1"/>
  <c r="E823" i="1"/>
  <c r="J823" i="1" s="1"/>
  <c r="J767" i="1"/>
  <c r="I574" i="25"/>
  <c r="I575" i="25" s="1"/>
  <c r="I571" i="25"/>
  <c r="J571" i="25" s="1"/>
  <c r="E613" i="25"/>
  <c r="F613" i="25"/>
  <c r="H613" i="25"/>
  <c r="I613" i="25"/>
  <c r="L607" i="1"/>
  <c r="J649" i="25"/>
  <c r="F651" i="25"/>
  <c r="G651" i="25"/>
  <c r="H651" i="25"/>
  <c r="E651" i="25"/>
  <c r="I651" i="25"/>
  <c r="L643" i="1"/>
  <c r="J637" i="25"/>
  <c r="J638" i="25" s="1"/>
  <c r="J611" i="25"/>
  <c r="G608" i="63" l="1"/>
  <c r="H608" i="63"/>
  <c r="J606" i="63"/>
  <c r="J607" i="63" s="1"/>
  <c r="E607" i="63"/>
  <c r="E608" i="63" s="1"/>
  <c r="J642" i="63"/>
  <c r="J643" i="63" s="1"/>
  <c r="G644" i="63"/>
  <c r="J644" i="63" s="1"/>
  <c r="F766" i="63"/>
  <c r="F770" i="63" s="1"/>
  <c r="J567" i="63"/>
  <c r="I570" i="63"/>
  <c r="I571" i="63" s="1"/>
  <c r="I766" i="63" s="1"/>
  <c r="I767" i="63" s="1"/>
  <c r="F644" i="49"/>
  <c r="I570" i="54"/>
  <c r="I571" i="54" s="1"/>
  <c r="J571" i="54" s="1"/>
  <c r="H644" i="50"/>
  <c r="H644" i="53"/>
  <c r="H644" i="52"/>
  <c r="I644" i="51"/>
  <c r="G608" i="49"/>
  <c r="H571" i="63"/>
  <c r="J606" i="54"/>
  <c r="J607" i="54" s="1"/>
  <c r="F644" i="48"/>
  <c r="I570" i="50"/>
  <c r="I571" i="50" s="1"/>
  <c r="G608" i="54"/>
  <c r="G644" i="54"/>
  <c r="F644" i="50"/>
  <c r="F608" i="50"/>
  <c r="H644" i="49"/>
  <c r="F608" i="48"/>
  <c r="H644" i="51"/>
  <c r="J642" i="51"/>
  <c r="J643" i="51" s="1"/>
  <c r="F643" i="51"/>
  <c r="F644" i="51" s="1"/>
  <c r="E644" i="52"/>
  <c r="H571" i="51"/>
  <c r="J567" i="50"/>
  <c r="G644" i="50"/>
  <c r="J606" i="50"/>
  <c r="J607" i="50" s="1"/>
  <c r="I644" i="52"/>
  <c r="G644" i="52"/>
  <c r="G608" i="53"/>
  <c r="F644" i="52"/>
  <c r="G608" i="50"/>
  <c r="H571" i="50"/>
  <c r="G608" i="48"/>
  <c r="H608" i="48"/>
  <c r="I608" i="48"/>
  <c r="I608" i="51"/>
  <c r="H608" i="51"/>
  <c r="I608" i="53"/>
  <c r="F608" i="53"/>
  <c r="E608" i="53"/>
  <c r="J606" i="53"/>
  <c r="J607" i="53" s="1"/>
  <c r="H607" i="53"/>
  <c r="H608" i="53" s="1"/>
  <c r="H644" i="48"/>
  <c r="G644" i="48"/>
  <c r="E644" i="48"/>
  <c r="J642" i="52"/>
  <c r="J643" i="52" s="1"/>
  <c r="I570" i="51"/>
  <c r="I571" i="51" s="1"/>
  <c r="I570" i="48"/>
  <c r="I567" i="48"/>
  <c r="J567" i="48" s="1"/>
  <c r="J606" i="48"/>
  <c r="J607" i="48" s="1"/>
  <c r="E607" i="48"/>
  <c r="E608" i="48" s="1"/>
  <c r="J606" i="52"/>
  <c r="J607" i="52" s="1"/>
  <c r="E607" i="52"/>
  <c r="E608" i="52" s="1"/>
  <c r="H608" i="54"/>
  <c r="I608" i="54"/>
  <c r="F608" i="54"/>
  <c r="J642" i="50"/>
  <c r="J643" i="50" s="1"/>
  <c r="I644" i="54"/>
  <c r="H644" i="54"/>
  <c r="F644" i="54"/>
  <c r="I644" i="50"/>
  <c r="J570" i="53"/>
  <c r="H571" i="53"/>
  <c r="I644" i="48"/>
  <c r="J606" i="49"/>
  <c r="J607" i="49" s="1"/>
  <c r="E607" i="49"/>
  <c r="E608" i="49" s="1"/>
  <c r="H608" i="52"/>
  <c r="I608" i="52"/>
  <c r="J606" i="51"/>
  <c r="J607" i="51" s="1"/>
  <c r="J642" i="53"/>
  <c r="J643" i="53" s="1"/>
  <c r="I570" i="49"/>
  <c r="I570" i="52"/>
  <c r="G607" i="51"/>
  <c r="G608" i="51" s="1"/>
  <c r="F608" i="52"/>
  <c r="J642" i="48"/>
  <c r="J643" i="48" s="1"/>
  <c r="J642" i="54"/>
  <c r="J643" i="54" s="1"/>
  <c r="E607" i="51"/>
  <c r="E608" i="51" s="1"/>
  <c r="E644" i="51"/>
  <c r="F608" i="49"/>
  <c r="H608" i="49"/>
  <c r="I608" i="49"/>
  <c r="G608" i="52"/>
  <c r="E643" i="54"/>
  <c r="E644" i="54" s="1"/>
  <c r="G644" i="51"/>
  <c r="E607" i="54"/>
  <c r="E608" i="54" s="1"/>
  <c r="G644" i="53"/>
  <c r="G644" i="49"/>
  <c r="E643" i="50"/>
  <c r="E644" i="50" s="1"/>
  <c r="I608" i="50"/>
  <c r="E608" i="50"/>
  <c r="H608" i="50"/>
  <c r="F607" i="51"/>
  <c r="J642" i="49"/>
  <c r="J643" i="49" s="1"/>
  <c r="F644" i="53"/>
  <c r="I644" i="53"/>
  <c r="E644" i="49"/>
  <c r="J567" i="51"/>
  <c r="I644" i="49"/>
  <c r="E644" i="53"/>
  <c r="E780" i="1"/>
  <c r="J650" i="25"/>
  <c r="J651" i="25" s="1"/>
  <c r="E614" i="25"/>
  <c r="I614" i="25"/>
  <c r="H614" i="25"/>
  <c r="F614" i="25"/>
  <c r="J612" i="25"/>
  <c r="J613" i="25" s="1"/>
  <c r="G613" i="25"/>
  <c r="E652" i="25"/>
  <c r="F652" i="25"/>
  <c r="H652" i="25"/>
  <c r="G652" i="25"/>
  <c r="I652" i="25"/>
  <c r="J575" i="25"/>
  <c r="J574" i="25"/>
  <c r="E787" i="1"/>
  <c r="J771" i="1"/>
  <c r="J787" i="1" s="1"/>
  <c r="J608" i="63" l="1"/>
  <c r="G766" i="63"/>
  <c r="G770" i="63" s="1"/>
  <c r="F767" i="63"/>
  <c r="F771" i="63" s="1"/>
  <c r="E766" i="63"/>
  <c r="F766" i="49"/>
  <c r="F770" i="49" s="1"/>
  <c r="J570" i="63"/>
  <c r="J570" i="54"/>
  <c r="I770" i="63"/>
  <c r="I771" i="63" s="1"/>
  <c r="I788" i="1" s="1"/>
  <c r="H766" i="52"/>
  <c r="H770" i="52" s="1"/>
  <c r="F766" i="48"/>
  <c r="F770" i="48" s="1"/>
  <c r="G766" i="49"/>
  <c r="G767" i="49" s="1"/>
  <c r="H766" i="63"/>
  <c r="J571" i="63"/>
  <c r="F744" i="25"/>
  <c r="F745" i="25" s="1"/>
  <c r="G21" i="28" s="1"/>
  <c r="G45" i="28" s="1"/>
  <c r="H744" i="25"/>
  <c r="H745" i="25" s="1"/>
  <c r="I21" i="28" s="1"/>
  <c r="I45" i="28" s="1"/>
  <c r="I744" i="25"/>
  <c r="I745" i="25" s="1"/>
  <c r="J21" i="28" s="1"/>
  <c r="J45" i="28" s="1"/>
  <c r="E744" i="25"/>
  <c r="E745" i="25" s="1"/>
  <c r="F21" i="28" s="1"/>
  <c r="H766" i="49"/>
  <c r="H770" i="49" s="1"/>
  <c r="E766" i="49"/>
  <c r="E767" i="49" s="1"/>
  <c r="G766" i="54"/>
  <c r="G767" i="54" s="1"/>
  <c r="I766" i="54"/>
  <c r="I770" i="54" s="1"/>
  <c r="H766" i="54"/>
  <c r="H767" i="54" s="1"/>
  <c r="J644" i="52"/>
  <c r="G766" i="52"/>
  <c r="G770" i="52" s="1"/>
  <c r="I766" i="53"/>
  <c r="I770" i="53" s="1"/>
  <c r="G766" i="50"/>
  <c r="G770" i="50" s="1"/>
  <c r="F766" i="52"/>
  <c r="F767" i="52" s="1"/>
  <c r="F766" i="54"/>
  <c r="F770" i="54" s="1"/>
  <c r="F766" i="50"/>
  <c r="F766" i="53"/>
  <c r="F770" i="53" s="1"/>
  <c r="I766" i="51"/>
  <c r="I767" i="51" s="1"/>
  <c r="I766" i="50"/>
  <c r="I770" i="50" s="1"/>
  <c r="J644" i="54"/>
  <c r="J644" i="48"/>
  <c r="G766" i="48"/>
  <c r="G770" i="48" s="1"/>
  <c r="J570" i="50"/>
  <c r="E766" i="53"/>
  <c r="E770" i="53" s="1"/>
  <c r="J608" i="54"/>
  <c r="H766" i="48"/>
  <c r="H770" i="48" s="1"/>
  <c r="J644" i="50"/>
  <c r="E766" i="50"/>
  <c r="I571" i="49"/>
  <c r="J570" i="49"/>
  <c r="E766" i="52"/>
  <c r="F608" i="51"/>
  <c r="F766" i="51" s="1"/>
  <c r="E766" i="54"/>
  <c r="H766" i="53"/>
  <c r="J571" i="53"/>
  <c r="H766" i="50"/>
  <c r="J571" i="50"/>
  <c r="J608" i="50"/>
  <c r="J608" i="53"/>
  <c r="G766" i="51"/>
  <c r="J608" i="52"/>
  <c r="J570" i="48"/>
  <c r="I571" i="48"/>
  <c r="J608" i="48"/>
  <c r="J644" i="49"/>
  <c r="J644" i="53"/>
  <c r="J608" i="49"/>
  <c r="G766" i="53"/>
  <c r="E766" i="48"/>
  <c r="J570" i="51"/>
  <c r="J644" i="51"/>
  <c r="E766" i="51"/>
  <c r="I571" i="52"/>
  <c r="J570" i="52"/>
  <c r="H766" i="51"/>
  <c r="J571" i="51"/>
  <c r="G614" i="25"/>
  <c r="G744" i="25" s="1"/>
  <c r="G745" i="25" s="1"/>
  <c r="H21" i="28" s="1"/>
  <c r="H45" i="28" s="1"/>
  <c r="J652" i="25"/>
  <c r="G767" i="63" l="1"/>
  <c r="G771" i="63" s="1"/>
  <c r="G788" i="1" s="1"/>
  <c r="E770" i="63"/>
  <c r="E767" i="63"/>
  <c r="F767" i="49"/>
  <c r="F771" i="49" s="1"/>
  <c r="F790" i="1" s="1"/>
  <c r="H767" i="52"/>
  <c r="H771" i="52" s="1"/>
  <c r="H793" i="1" s="1"/>
  <c r="F767" i="48"/>
  <c r="F771" i="48" s="1"/>
  <c r="F789" i="1" s="1"/>
  <c r="G770" i="49"/>
  <c r="G771" i="49" s="1"/>
  <c r="G790" i="1" s="1"/>
  <c r="F788" i="1"/>
  <c r="H770" i="63"/>
  <c r="H767" i="63"/>
  <c r="J766" i="63"/>
  <c r="K21" i="28"/>
  <c r="H767" i="49"/>
  <c r="H771" i="49" s="1"/>
  <c r="H790" i="1" s="1"/>
  <c r="G770" i="54"/>
  <c r="G771" i="54" s="1"/>
  <c r="G795" i="1" s="1"/>
  <c r="E770" i="49"/>
  <c r="E771" i="49" s="1"/>
  <c r="E790" i="1" s="1"/>
  <c r="I767" i="54"/>
  <c r="I771" i="54" s="1"/>
  <c r="I795" i="1" s="1"/>
  <c r="I770" i="51"/>
  <c r="I771" i="51" s="1"/>
  <c r="I792" i="1" s="1"/>
  <c r="G767" i="52"/>
  <c r="G771" i="52" s="1"/>
  <c r="G793" i="1" s="1"/>
  <c r="F767" i="54"/>
  <c r="F771" i="54" s="1"/>
  <c r="F795" i="1" s="1"/>
  <c r="I767" i="53"/>
  <c r="I771" i="53" s="1"/>
  <c r="I794" i="1" s="1"/>
  <c r="G767" i="50"/>
  <c r="G771" i="50" s="1"/>
  <c r="G791" i="1" s="1"/>
  <c r="E767" i="53"/>
  <c r="E771" i="53" s="1"/>
  <c r="E794" i="1" s="1"/>
  <c r="H770" i="54"/>
  <c r="H771" i="54" s="1"/>
  <c r="H795" i="1" s="1"/>
  <c r="F770" i="52"/>
  <c r="F771" i="52" s="1"/>
  <c r="F793" i="1" s="1"/>
  <c r="F767" i="53"/>
  <c r="F771" i="53" s="1"/>
  <c r="F794" i="1" s="1"/>
  <c r="I767" i="50"/>
  <c r="I771" i="50" s="1"/>
  <c r="I791" i="1" s="1"/>
  <c r="G767" i="48"/>
  <c r="G771" i="48" s="1"/>
  <c r="G789" i="1" s="1"/>
  <c r="H767" i="48"/>
  <c r="H771" i="48" s="1"/>
  <c r="H789" i="1" s="1"/>
  <c r="F767" i="50"/>
  <c r="F770" i="50"/>
  <c r="F770" i="51"/>
  <c r="F767" i="51"/>
  <c r="H770" i="50"/>
  <c r="H767" i="50"/>
  <c r="E770" i="52"/>
  <c r="E767" i="52"/>
  <c r="G770" i="51"/>
  <c r="G767" i="51"/>
  <c r="H770" i="53"/>
  <c r="H767" i="53"/>
  <c r="J608" i="51"/>
  <c r="G770" i="53"/>
  <c r="G767" i="53"/>
  <c r="I766" i="52"/>
  <c r="J571" i="52"/>
  <c r="J766" i="54"/>
  <c r="E770" i="54"/>
  <c r="E767" i="54"/>
  <c r="I766" i="49"/>
  <c r="J571" i="49"/>
  <c r="E770" i="50"/>
  <c r="J766" i="50"/>
  <c r="E767" i="50"/>
  <c r="J766" i="51"/>
  <c r="E770" i="51"/>
  <c r="E767" i="51"/>
  <c r="J766" i="53"/>
  <c r="H770" i="51"/>
  <c r="H767" i="51"/>
  <c r="E770" i="48"/>
  <c r="E767" i="48"/>
  <c r="I766" i="48"/>
  <c r="J571" i="48"/>
  <c r="H748" i="25"/>
  <c r="I22" i="28" s="1"/>
  <c r="I46" i="28" s="1"/>
  <c r="I48" i="28" s="1"/>
  <c r="I146" i="28" s="1"/>
  <c r="I748" i="25"/>
  <c r="J22" i="28" s="1"/>
  <c r="J46" i="28" s="1"/>
  <c r="J48" i="28" s="1"/>
  <c r="J146" i="28" s="1"/>
  <c r="F748" i="25"/>
  <c r="G22" i="28" s="1"/>
  <c r="G46" i="28" s="1"/>
  <c r="G48" i="28" s="1"/>
  <c r="G146" i="28" s="1"/>
  <c r="J614" i="25"/>
  <c r="J770" i="63" l="1"/>
  <c r="E771" i="63"/>
  <c r="E788" i="1" s="1"/>
  <c r="H771" i="63"/>
  <c r="J767" i="63"/>
  <c r="J770" i="54"/>
  <c r="J770" i="53"/>
  <c r="G771" i="53"/>
  <c r="G794" i="1" s="1"/>
  <c r="H771" i="53"/>
  <c r="H794" i="1" s="1"/>
  <c r="H771" i="51"/>
  <c r="H792" i="1" s="1"/>
  <c r="F771" i="51"/>
  <c r="F792" i="1" s="1"/>
  <c r="F771" i="50"/>
  <c r="F791" i="1" s="1"/>
  <c r="J770" i="50"/>
  <c r="G771" i="51"/>
  <c r="G792" i="1" s="1"/>
  <c r="H771" i="50"/>
  <c r="H791" i="1" s="1"/>
  <c r="E771" i="52"/>
  <c r="E793" i="1" s="1"/>
  <c r="I770" i="52"/>
  <c r="J770" i="52" s="1"/>
  <c r="I767" i="52"/>
  <c r="J767" i="54"/>
  <c r="E771" i="54"/>
  <c r="J766" i="52"/>
  <c r="J767" i="50"/>
  <c r="E771" i="50"/>
  <c r="E791" i="1" s="1"/>
  <c r="I770" i="49"/>
  <c r="J770" i="49" s="1"/>
  <c r="I767" i="49"/>
  <c r="J766" i="49"/>
  <c r="E771" i="48"/>
  <c r="E789" i="1" s="1"/>
  <c r="I767" i="48"/>
  <c r="J767" i="48" s="1"/>
  <c r="I770" i="48"/>
  <c r="E771" i="51"/>
  <c r="E792" i="1" s="1"/>
  <c r="J767" i="51"/>
  <c r="J767" i="53"/>
  <c r="J766" i="48"/>
  <c r="J770" i="51"/>
  <c r="G748" i="25"/>
  <c r="H22" i="28" s="1"/>
  <c r="H46" i="28" s="1"/>
  <c r="H48" i="28" s="1"/>
  <c r="H146" i="28" s="1"/>
  <c r="E748" i="25"/>
  <c r="J744" i="25"/>
  <c r="I749" i="25"/>
  <c r="F749" i="25"/>
  <c r="H749" i="25"/>
  <c r="H755" i="55" l="1"/>
  <c r="H763" i="55" s="1"/>
  <c r="H764" i="55" s="1"/>
  <c r="F755" i="55"/>
  <c r="F763" i="55" s="1"/>
  <c r="F764" i="55" s="1"/>
  <c r="I755" i="55"/>
  <c r="I763" i="55" s="1"/>
  <c r="I764" i="55" s="1"/>
  <c r="H788" i="1"/>
  <c r="J771" i="63"/>
  <c r="J788" i="1" s="1"/>
  <c r="J770" i="48"/>
  <c r="K24" i="28"/>
  <c r="F45" i="28"/>
  <c r="E749" i="25"/>
  <c r="F22" i="28"/>
  <c r="I771" i="52"/>
  <c r="I793" i="1" s="1"/>
  <c r="J771" i="54"/>
  <c r="J795" i="1" s="1"/>
  <c r="E795" i="1"/>
  <c r="J771" i="53"/>
  <c r="J794" i="1" s="1"/>
  <c r="J771" i="51"/>
  <c r="J792" i="1" s="1"/>
  <c r="J771" i="50"/>
  <c r="J791" i="1" s="1"/>
  <c r="I771" i="49"/>
  <c r="J767" i="49"/>
  <c r="I771" i="48"/>
  <c r="I789" i="1" s="1"/>
  <c r="J767" i="52"/>
  <c r="G749" i="25"/>
  <c r="J748" i="25"/>
  <c r="J745" i="25"/>
  <c r="E755" i="55" l="1"/>
  <c r="E763" i="55" s="1"/>
  <c r="E764" i="55" s="1"/>
  <c r="G755" i="55"/>
  <c r="G763" i="55" s="1"/>
  <c r="G764" i="55" s="1"/>
  <c r="E796" i="1"/>
  <c r="K45" i="28"/>
  <c r="F46" i="28"/>
  <c r="K46" i="28" s="1"/>
  <c r="K22" i="28"/>
  <c r="J771" i="52"/>
  <c r="J793" i="1" s="1"/>
  <c r="H796" i="1"/>
  <c r="H797" i="1" s="1"/>
  <c r="F796" i="1"/>
  <c r="F797" i="1" s="1"/>
  <c r="J771" i="49"/>
  <c r="J790" i="1" s="1"/>
  <c r="I790" i="1"/>
  <c r="J771" i="48"/>
  <c r="J789" i="1" s="1"/>
  <c r="J749" i="25"/>
  <c r="J755" i="55" l="1"/>
  <c r="J763" i="55" s="1"/>
  <c r="J764" i="55" s="1"/>
  <c r="K48" i="28"/>
  <c r="F48" i="28"/>
  <c r="F146" i="28" s="1"/>
  <c r="K146" i="28" s="1"/>
  <c r="I796" i="1"/>
  <c r="I797" i="1" s="1"/>
  <c r="G796" i="1"/>
  <c r="G797" i="1" s="1"/>
  <c r="E797" i="1"/>
  <c r="J796" i="1" l="1"/>
  <c r="J79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Towns, Stephanie</author>
  </authors>
  <commentList>
    <comment ref="B675" authorId="0" shapeId="0" xr:uid="{0DA2578E-F041-4907-9944-F2BF0C5A906B}">
      <text>
        <r>
          <rPr>
            <b/>
            <sz val="9"/>
            <color indexed="81"/>
            <rFont val="Tahoma"/>
            <family val="2"/>
          </rPr>
          <t xml:space="preserve">Participant Incentive Costs:
</t>
        </r>
        <r>
          <rPr>
            <sz val="9"/>
            <color indexed="81"/>
            <rFont val="Tahoma"/>
            <family val="2"/>
          </rPr>
          <t>Payments made to individuals for their time and engagement in specific study activities (e.g., completing surveys, adhering to special diets, or participating in exercise regimens). Please note that indirect costs (IDC) are calculated on these expenses.</t>
        </r>
        <r>
          <rPr>
            <sz val="9"/>
            <color indexed="81"/>
            <rFont val="Tahoma"/>
            <family val="2"/>
          </rPr>
          <t xml:space="preserve">
</t>
        </r>
      </text>
    </comment>
    <comment ref="A734" authorId="0" shapeId="0" xr:uid="{8DB47ACC-3B59-4421-801A-0C63D055D6D1}">
      <text>
        <r>
          <rPr>
            <b/>
            <sz val="9"/>
            <color indexed="81"/>
            <rFont val="Tahoma"/>
            <family val="2"/>
          </rPr>
          <t>Participant Support Costs:</t>
        </r>
        <r>
          <rPr>
            <sz val="9"/>
            <color indexed="81"/>
            <rFont val="Tahoma"/>
            <family val="2"/>
          </rPr>
          <t xml:space="preserve">
Costs that typically cover expenses incurred when hosting a seminar or workshop—such as travel, meals, accommodations, and materials.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Towns, Stephanie</author>
  </authors>
  <commentList>
    <comment ref="B683" authorId="0" shapeId="0" xr:uid="{CC4D9408-579B-48ED-BF74-1BC735A82717}">
      <text>
        <r>
          <rPr>
            <b/>
            <sz val="9"/>
            <color indexed="81"/>
            <rFont val="Tahoma"/>
            <family val="2"/>
          </rPr>
          <t xml:space="preserve">Participant Incentive Costs:
</t>
        </r>
        <r>
          <rPr>
            <sz val="9"/>
            <color indexed="81"/>
            <rFont val="Tahoma"/>
            <family val="2"/>
          </rPr>
          <t>Payments made to individuals for their time and engagement in specific study activities (e.g., completing surveys, adhering to special diets, or participating in exercise regimens). Please note that indirect costs (IDC) are calculated on these expenses.</t>
        </r>
        <r>
          <rPr>
            <sz val="9"/>
            <color indexed="81"/>
            <rFont val="Tahoma"/>
            <family val="2"/>
          </rPr>
          <t xml:space="preserve">
</t>
        </r>
      </text>
    </comment>
    <comment ref="A712" authorId="0" shapeId="0" xr:uid="{5D630F7B-5C27-407F-A5D6-4C8DC03B4283}">
      <text>
        <r>
          <rPr>
            <b/>
            <sz val="9"/>
            <color indexed="81"/>
            <rFont val="Tahoma"/>
            <family val="2"/>
          </rPr>
          <t>Participant Support Costs:</t>
        </r>
        <r>
          <rPr>
            <sz val="9"/>
            <color indexed="81"/>
            <rFont val="Tahoma"/>
            <family val="2"/>
          </rPr>
          <t xml:space="preserve">
Costs that typically cover expenses incurred when hosting a seminar or workshop—such as travel, meals, accommodations, and materials.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<sst xmlns="http://schemas.openxmlformats.org/spreadsheetml/2006/main" count="16117" uniqueCount="464">
  <si>
    <t>DIRECT COSTS</t>
  </si>
  <si>
    <t>TOTAL</t>
  </si>
  <si>
    <t>Year 1</t>
  </si>
  <si>
    <t>Year 2</t>
  </si>
  <si>
    <t>Year 3</t>
  </si>
  <si>
    <t>INDIRECT COSTS</t>
  </si>
  <si>
    <t xml:space="preserve"> </t>
  </si>
  <si>
    <t xml:space="preserve">          </t>
  </si>
  <si>
    <t>Year 4</t>
  </si>
  <si>
    <t>Year 5</t>
  </si>
  <si>
    <t>xyz</t>
  </si>
  <si>
    <t>Modified Total Direct Costs (MTDC)</t>
  </si>
  <si>
    <t>Total Direct Costs (TDC)</t>
  </si>
  <si>
    <t>Cumulative Budget Request</t>
  </si>
  <si>
    <t>UNRECOVERED IDC</t>
  </si>
  <si>
    <t>Salary</t>
  </si>
  <si>
    <t>Category</t>
  </si>
  <si>
    <t>A. Sr Personnel</t>
  </si>
  <si>
    <t>% Effort</t>
  </si>
  <si>
    <t>Subtotal Salaries Senior Personnel</t>
  </si>
  <si>
    <t>Subtotal Benefits Senior Personnel</t>
  </si>
  <si>
    <t xml:space="preserve">  Subtotal Senior Personnel</t>
  </si>
  <si>
    <t>B.  Other Personnel</t>
  </si>
  <si>
    <t xml:space="preserve">   Undergraduate Student Labor</t>
  </si>
  <si>
    <t>Subtotal Salaries Other Personnel</t>
  </si>
  <si>
    <t>Subtotal Benefits Other Personnel</t>
  </si>
  <si>
    <t xml:space="preserve">  Subtotal Other Personnel</t>
  </si>
  <si>
    <t>Total Salaries</t>
  </si>
  <si>
    <t>Total Benefits</t>
  </si>
  <si>
    <t>Insurance</t>
  </si>
  <si>
    <t>Fringe</t>
  </si>
  <si>
    <t>YR 1</t>
  </si>
  <si>
    <t>YR 2</t>
  </si>
  <si>
    <t>YR 3</t>
  </si>
  <si>
    <t>YR 4</t>
  </si>
  <si>
    <t>YR 5</t>
  </si>
  <si>
    <t>Total Supplies</t>
  </si>
  <si>
    <t>Total Other Costs</t>
  </si>
  <si>
    <t>of</t>
  </si>
  <si>
    <t>MTDC</t>
  </si>
  <si>
    <t>IDC on Modified Total Direct Costs (MTDC)</t>
  </si>
  <si>
    <t>Item</t>
  </si>
  <si>
    <t>$Amount</t>
  </si>
  <si>
    <t>Per diem</t>
  </si>
  <si>
    <t>Lodging</t>
  </si>
  <si>
    <t>Rental Car</t>
  </si>
  <si>
    <t>Mileage</t>
  </si>
  <si>
    <t>Other</t>
  </si>
  <si>
    <t>Travel:  Domestic</t>
  </si>
  <si>
    <t>Materials &amp; Supplies</t>
  </si>
  <si>
    <t>Other Costs</t>
  </si>
  <si>
    <t>Total Domestic Travel</t>
  </si>
  <si>
    <t>Travel:  Foreign</t>
  </si>
  <si>
    <t>Consultants/Professional Services</t>
  </si>
  <si>
    <t>ADP/Computer Services</t>
  </si>
  <si>
    <t>Equipment or Facility Rental/User Fees</t>
  </si>
  <si>
    <t>Alterations and Renovations</t>
  </si>
  <si>
    <t>Total Trip</t>
  </si>
  <si>
    <t>Total Foreign Travel</t>
  </si>
  <si>
    <t>Sponsored Allowed IDC*:</t>
  </si>
  <si>
    <t>Co-PI</t>
  </si>
  <si>
    <t>Name</t>
  </si>
  <si>
    <t>Project Role</t>
  </si>
  <si>
    <t>Travel</t>
  </si>
  <si>
    <t>Stipends</t>
  </si>
  <si>
    <t>Subsistence</t>
  </si>
  <si>
    <t>Tuition</t>
  </si>
  <si>
    <t>Indirect Costs</t>
  </si>
  <si>
    <t>Indirect Cost</t>
  </si>
  <si>
    <t xml:space="preserve">Project Dates:  </t>
  </si>
  <si>
    <t>Total Participant Support Costs</t>
  </si>
  <si>
    <t>Base</t>
  </si>
  <si>
    <t>Total</t>
  </si>
  <si>
    <t>Fringe Rate-Faculty/Staff:</t>
  </si>
  <si>
    <t>Insurance Rate for Faculty/Staff:</t>
  </si>
  <si>
    <t>Insurance Rate for Students:</t>
  </si>
  <si>
    <t>Participant Support Costs</t>
  </si>
  <si>
    <t>TOTAL UNRECOVERED IDC</t>
  </si>
  <si>
    <t xml:space="preserve">SRS Proposal #:  </t>
  </si>
  <si>
    <t>Monthly</t>
  </si>
  <si>
    <t>College</t>
  </si>
  <si>
    <t>Hourly Rate</t>
  </si>
  <si>
    <t>Total Publications</t>
  </si>
  <si>
    <t>NIH 12 Month Cap:</t>
  </si>
  <si>
    <t>NIH 9 Month Cap:</t>
  </si>
  <si>
    <t>NIH Monthly Cap:</t>
  </si>
  <si>
    <t>Sponsor:</t>
  </si>
  <si>
    <t>Principal Investigator:</t>
  </si>
  <si>
    <t>Salary Cap Anticipated Obligation</t>
  </si>
  <si>
    <t>SRS Proposal #:</t>
  </si>
  <si>
    <t>Project Dates:</t>
  </si>
  <si>
    <t>Funds will be obligated at the time of award</t>
  </si>
  <si>
    <t>If this proposal is awarded, cost sharing will be contributed in the following manner:</t>
  </si>
  <si>
    <t>Institutional Base Salary</t>
  </si>
  <si>
    <t>Percent Effort</t>
  </si>
  <si>
    <t>Monthly Salary</t>
  </si>
  <si>
    <t>Less Salary Cap</t>
  </si>
  <si>
    <t>NIH Salary Cap</t>
  </si>
  <si>
    <t>Institutional Base Total</t>
  </si>
  <si>
    <t>Yearly Escalation</t>
  </si>
  <si>
    <t>Percent Effort/Yr</t>
  </si>
  <si>
    <t>Salary Cap Total</t>
  </si>
  <si>
    <t>Months</t>
  </si>
  <si>
    <t>Total Graduate Student Salary</t>
  </si>
  <si>
    <t>Total Graduate Student Fringe</t>
  </si>
  <si>
    <t>Total Post Doc Salary</t>
  </si>
  <si>
    <t>Total Post Doc Fringe</t>
  </si>
  <si>
    <t>Total Other Professional Salary</t>
  </si>
  <si>
    <t>Total Other Professional Fringe</t>
  </si>
  <si>
    <t>Yearly</t>
  </si>
  <si>
    <t>Increase</t>
  </si>
  <si>
    <t>Please share with your Payroll Representative</t>
  </si>
  <si>
    <t>Per Year</t>
  </si>
  <si>
    <t>Difference Between IBS and Salary Cap</t>
  </si>
  <si>
    <t>Anticipated Contribution by Department-Difference in Salary &amp; Fringe</t>
  </si>
  <si>
    <t>Associated Indirect Costs</t>
  </si>
  <si>
    <t>SRS Internal Use.  DO NOT INCLUDE THIS BOX IN ROUTING</t>
  </si>
  <si>
    <t>Other:  Conference Fees</t>
  </si>
  <si>
    <t>Fringe Percentage (For Special Use ONLY)</t>
  </si>
  <si>
    <t>Yearly Salary</t>
  </si>
  <si>
    <t>FTE</t>
  </si>
  <si>
    <t>Hrly Rate</t>
  </si>
  <si>
    <t xml:space="preserve">   Trip Information</t>
  </si>
  <si>
    <t>Person Months</t>
  </si>
  <si>
    <t>Principal Investigator</t>
  </si>
  <si>
    <t>Co-Investigator</t>
  </si>
  <si>
    <t>Technician</t>
  </si>
  <si>
    <t>Ag</t>
  </si>
  <si>
    <t>Arch</t>
  </si>
  <si>
    <t>Mays</t>
  </si>
  <si>
    <t>Ed</t>
  </si>
  <si>
    <t>Eng</t>
  </si>
  <si>
    <t>Bush</t>
  </si>
  <si>
    <t xml:space="preserve">Escalation on Tuition and Fees </t>
  </si>
  <si>
    <t>Graduate Student Tuition &amp; Fees by College</t>
  </si>
  <si>
    <t>SubRecipient Costs</t>
  </si>
  <si>
    <t>Total SubRecipient Costs</t>
  </si>
  <si>
    <t>SubName</t>
  </si>
  <si>
    <t>Sub1</t>
  </si>
  <si>
    <t>Sub2</t>
  </si>
  <si>
    <t>Sub3</t>
  </si>
  <si>
    <t>Sub4</t>
  </si>
  <si>
    <t>Sub5</t>
  </si>
  <si>
    <t>Sub6</t>
  </si>
  <si>
    <t>Sub7</t>
  </si>
  <si>
    <t>Sub8</t>
  </si>
  <si>
    <t>Sub9</t>
  </si>
  <si>
    <t>Sub10</t>
  </si>
  <si>
    <t>Sub11</t>
  </si>
  <si>
    <t>Sub12</t>
  </si>
  <si>
    <t>Sub13</t>
  </si>
  <si>
    <t>Sub14</t>
  </si>
  <si>
    <t>Sub15</t>
  </si>
  <si>
    <t>Sub16</t>
  </si>
  <si>
    <t>Sub17</t>
  </si>
  <si>
    <t>Sub18</t>
  </si>
  <si>
    <t>Sub19</t>
  </si>
  <si>
    <t>Sub20</t>
  </si>
  <si>
    <t>SubRecipient Costs:  First $25,000</t>
  </si>
  <si>
    <t>SubRecipient Costs:  Over $25,000</t>
  </si>
  <si>
    <t>Additional SubRecipient Fields are hidden and can be unhidden as needed</t>
  </si>
  <si>
    <t>Notes:</t>
  </si>
  <si>
    <t xml:space="preserve">   Graduate Student Labor</t>
  </si>
  <si>
    <t xml:space="preserve">   Other Hourly Labor</t>
  </si>
  <si>
    <t>Total Hourly Wages</t>
  </si>
  <si>
    <t>Total Fringe Benefits</t>
  </si>
  <si>
    <t>Enter SubRecipient Costs in Tables below beginning in  Cell O278</t>
  </si>
  <si>
    <t>Rate</t>
  </si>
  <si>
    <t>Total Personnel Costs</t>
  </si>
  <si>
    <t>City &amp; Purpose:</t>
  </si>
  <si>
    <t>Fringe Rate-Grad Students:</t>
  </si>
  <si>
    <t>Fringe Rate-Waged Workers:</t>
  </si>
  <si>
    <t>DO NOT PRINT BELOW THIS LINE</t>
  </si>
  <si>
    <t>Wage</t>
  </si>
  <si>
    <t>Not Allowed</t>
  </si>
  <si>
    <t>Additional lines are hidden for Participant Support</t>
  </si>
  <si>
    <t>Number of</t>
  </si>
  <si>
    <t>Persons</t>
  </si>
  <si>
    <t>Total Fringe</t>
  </si>
  <si>
    <t># of Persons</t>
  </si>
  <si>
    <t>TOTAL NUMBER PARTICIPANTS PER YEAR</t>
  </si>
  <si>
    <t>Other Waged Personnel</t>
  </si>
  <si>
    <t>Airfare</t>
  </si>
  <si>
    <t>Choose the college that corresponds to the grad student tuition in Colum C</t>
  </si>
  <si>
    <t># Trips/Yr</t>
  </si>
  <si>
    <t>Only complete blue fields</t>
  </si>
  <si>
    <t>Account #:</t>
  </si>
  <si>
    <t>A</t>
  </si>
  <si>
    <t>&lt;-- Split Budget Codes</t>
  </si>
  <si>
    <t>B</t>
  </si>
  <si>
    <t>Split Budget</t>
  </si>
  <si>
    <t>Cumulative</t>
  </si>
  <si>
    <t>Difference</t>
  </si>
  <si>
    <t>Law</t>
  </si>
  <si>
    <t>Tarleton</t>
  </si>
  <si>
    <t>Publication Costs/Documentation/Dissemenation</t>
  </si>
  <si>
    <t>Less Fringe Benefits Cap</t>
  </si>
  <si>
    <t>Fringe Benefits Cap Anticipated Obligation</t>
  </si>
  <si>
    <t>TOTAL REQUEST FROM SPONSOR (TRS)</t>
  </si>
  <si>
    <t>*For this section, please use MTDC, TDC or TRS, for the calculation of Unrecovered Indirect based on sponsor guidelines.</t>
  </si>
  <si>
    <t>SRS Budget Worksheet</t>
  </si>
  <si>
    <t>SRS Cost Share Budget Worksheet</t>
  </si>
  <si>
    <t>Effort/Yr in Person Mo</t>
  </si>
  <si>
    <t>This line should match the line from the Cumulative Budget Request Sheet in Columns E-I</t>
  </si>
  <si>
    <t>This line should match the the Column P from the Cumulate Budget Request Sheet</t>
  </si>
  <si>
    <t>HSC-COM</t>
  </si>
  <si>
    <t>HSC-Dent</t>
  </si>
  <si>
    <t>HSC-Nur</t>
  </si>
  <si>
    <t>HSC-PharBCS</t>
  </si>
  <si>
    <t>HSC-PharKV</t>
  </si>
  <si>
    <t>HSC-SPH</t>
  </si>
  <si>
    <t>TAMUCC-Bus</t>
  </si>
  <si>
    <t>TAMUCC-Nur</t>
  </si>
  <si>
    <t>VetMed</t>
  </si>
  <si>
    <t>TAMUCC-All Other</t>
  </si>
  <si>
    <t>SRS Cost Share Summary</t>
  </si>
  <si>
    <t>Direct Cost</t>
  </si>
  <si>
    <t>Account Number</t>
  </si>
  <si>
    <t>Department/Unit</t>
  </si>
  <si>
    <t>Total Direct Costs</t>
  </si>
  <si>
    <t>Total Indiect Costs</t>
  </si>
  <si>
    <t>Institutional Cost Share Per Account Per Year</t>
  </si>
  <si>
    <t>Third Party/In-Kind Cost Share Per Year</t>
  </si>
  <si>
    <t>Third Pary Cost Share</t>
  </si>
  <si>
    <t>In-Kind Support</t>
  </si>
  <si>
    <t>Total In-Kind Support</t>
  </si>
  <si>
    <t>Total Third Party Cost Share</t>
  </si>
  <si>
    <t>Additional Subrecipient Costs Hidden</t>
  </si>
  <si>
    <t>TOTAL SUBRECIPIENT/THIRD PARTY/IN-KIND COST SHARE</t>
  </si>
  <si>
    <t>Additional Third Party Hidden</t>
  </si>
  <si>
    <t>Additional In-Kind Support Hidden</t>
  </si>
  <si>
    <t>NOTE:  For a breakdown of each account, please see the following detailed sheets.</t>
  </si>
  <si>
    <t>TOTAL COST SHARE FROM INSTITUTIONS FUNDS</t>
  </si>
  <si>
    <t>Unrecovered IDC, IF ALLOWED BY SPONSOR</t>
  </si>
  <si>
    <t>Unrecovered IDC</t>
  </si>
  <si>
    <t>Allowed</t>
  </si>
  <si>
    <t>TOTAL UNRECOVERED IDC, if allowed by sponsor</t>
  </si>
  <si>
    <t>TOTAL CUMULATIVE COST SHARE REQUEST</t>
  </si>
  <si>
    <t>Enter each Subrecipient's Indirect Costs Here</t>
  </si>
  <si>
    <t>TOTAL REPORTED TO NIH</t>
  </si>
  <si>
    <t>Subrecipient IDC</t>
  </si>
  <si>
    <t>TOTAL DIRECT COSTS TO NIH</t>
  </si>
  <si>
    <t>C</t>
  </si>
  <si>
    <t>D</t>
  </si>
  <si>
    <t>E</t>
  </si>
  <si>
    <t>F</t>
  </si>
  <si>
    <t>This section for use when subs are included on NIH proposals.</t>
  </si>
  <si>
    <t>*This calculation will get the Total Direct Costs to the required amount</t>
  </si>
  <si>
    <t>Total Modular Budget Calculation</t>
  </si>
  <si>
    <t>Longevity</t>
  </si>
  <si>
    <t>Longevity Pay</t>
  </si>
  <si>
    <t>Pay</t>
  </si>
  <si>
    <t>Department/Unit:</t>
  </si>
  <si>
    <t>Department/Unit Request</t>
  </si>
  <si>
    <t>R01 = $250,000 per year.  One thing to remember, R01's can be detailed, as well.  Need to check with PI.</t>
  </si>
  <si>
    <t>R21 = $275,000 over 2 yrs.  Cannot request more than $200,000 in any one year</t>
  </si>
  <si>
    <t>R03 = $100,000 over 2 yrs, with no more than $50,000 per year</t>
  </si>
  <si>
    <t>If Unrecoverd IDC is allowed to be used as part of the cost share by the sponsor, change the blue drop down to Allowed.  This will bring the Unrecovered IDC over from the Cumulative Budget sheet.</t>
  </si>
  <si>
    <t>Salary Conversion to FTE for Budgeting</t>
  </si>
  <si>
    <t>Maestro Screen Info</t>
  </si>
  <si>
    <t>Primary Position FTE</t>
  </si>
  <si>
    <t>12-Month</t>
  </si>
  <si>
    <t>100% FTE Converstion</t>
  </si>
  <si>
    <t>Salary Equivalent</t>
  </si>
  <si>
    <t># Persons/Trip</t>
  </si>
  <si>
    <t># Days Per Diem/Trip</t>
  </si>
  <si>
    <t># Days Lodging/Trip</t>
  </si>
  <si>
    <t>Graduate Student Tuition &amp; Fees</t>
  </si>
  <si>
    <t>Total Tuition &amp; Fees</t>
  </si>
  <si>
    <t>HSC-PharBCS-PhD</t>
  </si>
  <si>
    <t>HSC-PharKV-PhD</t>
  </si>
  <si>
    <t>TAMUG-License Option</t>
  </si>
  <si>
    <t>TAMUG-All Others</t>
  </si>
  <si>
    <t>TAMUCC-CompSciEng</t>
  </si>
  <si>
    <t>TAMU Central Texas</t>
  </si>
  <si>
    <t>TAMU-CT</t>
  </si>
  <si>
    <t>Type of Cost Sharing</t>
  </si>
  <si>
    <t>Mandatory</t>
  </si>
  <si>
    <t>Voluntary</t>
  </si>
  <si>
    <t>Explanation of benefit to Texas A&amp;M University and State of Texas for Voluntary Cost Share</t>
  </si>
  <si>
    <t>Mandatory Amount</t>
  </si>
  <si>
    <t>Voluntary Amount</t>
  </si>
  <si>
    <t>Select One</t>
  </si>
  <si>
    <t>Personnel</t>
  </si>
  <si>
    <t>Supplies</t>
  </si>
  <si>
    <t>Equipment</t>
  </si>
  <si>
    <t>Total Request from Sponsor</t>
  </si>
  <si>
    <t>Other:</t>
  </si>
  <si>
    <t>Purchase of Animals is Supply Item</t>
  </si>
  <si>
    <t>TAMU San Antonio</t>
  </si>
  <si>
    <t>TAMU-SA</t>
  </si>
  <si>
    <t>Arts&amp;Sci</t>
  </si>
  <si>
    <t>PerfomArts</t>
  </si>
  <si>
    <t>DHHS Salary Cap</t>
  </si>
  <si>
    <t>DHHS 12 Month Cap:</t>
  </si>
  <si>
    <t>DHHS 9 Month Cap:</t>
  </si>
  <si>
    <t>DHHS Monthly Cap:</t>
  </si>
  <si>
    <t>Other:  Animal Care/Housing/Per Diem</t>
  </si>
  <si>
    <t>Other:  Data Management and Sharing Costs</t>
  </si>
  <si>
    <t>No. People -&gt;</t>
  </si>
  <si>
    <t>Hours-&gt;</t>
  </si>
  <si>
    <t>Weeks-&gt;</t>
  </si>
  <si>
    <t>Waged Employee Acceleration</t>
  </si>
  <si>
    <t>Undergrad Students</t>
  </si>
  <si>
    <t>Non-Research Grad Students</t>
  </si>
  <si>
    <t>Other Hourly Personnel</t>
  </si>
  <si>
    <t>Total Post Doc Months</t>
  </si>
  <si>
    <t>Total Graduate Student Months</t>
  </si>
  <si>
    <t>Total # of Post Docs</t>
  </si>
  <si>
    <t>Total # of Graduate Students</t>
  </si>
  <si>
    <t>Total Split Budgets</t>
  </si>
  <si>
    <r>
      <t xml:space="preserve">Modular Budget Calculation </t>
    </r>
    <r>
      <rPr>
        <b/>
        <i/>
        <u/>
        <sz val="10"/>
        <color rgb="FFFF0000"/>
        <rFont val="Arial"/>
        <family val="2"/>
      </rPr>
      <t>NIH ONLY</t>
    </r>
  </si>
  <si>
    <t>School of Law</t>
  </si>
  <si>
    <t>Full 24 rate divided by 24 and multiplied by 6 is the amount of months that would be budgeted for a full-time student</t>
  </si>
  <si>
    <t>Contract Services</t>
  </si>
  <si>
    <t>Trans Path Research Lab Services</t>
  </si>
  <si>
    <t>Dosimetry Services</t>
  </si>
  <si>
    <t>Wind Tunnel Services</t>
  </si>
  <si>
    <t>Cyclotron Services</t>
  </si>
  <si>
    <t>Chemical Instrumentation Services</t>
  </si>
  <si>
    <t>TTI-Reproduction Services</t>
  </si>
  <si>
    <t>Select Contract Services</t>
  </si>
  <si>
    <t>Waste Disposal</t>
  </si>
  <si>
    <t>Carcass Disposal</t>
  </si>
  <si>
    <t>Hazardous Waste Diposal</t>
  </si>
  <si>
    <t>Equipment Other Description</t>
  </si>
  <si>
    <t>Out-Of-State</t>
  </si>
  <si>
    <t>Foreign</t>
  </si>
  <si>
    <t>In-State</t>
  </si>
  <si>
    <t>Per Diem</t>
  </si>
  <si>
    <t>Housing</t>
  </si>
  <si>
    <t>Conferences &amp; Short Courses</t>
  </si>
  <si>
    <t>Fees</t>
  </si>
  <si>
    <t>Books</t>
  </si>
  <si>
    <t>Materials</t>
  </si>
  <si>
    <t>Other Costs IDC Exempt</t>
  </si>
  <si>
    <t>Rental of NON-TAMUS Facility</t>
  </si>
  <si>
    <t>Total Other Costs IDC Exempt</t>
  </si>
  <si>
    <t>Capital Equipment &gt;=$5,000</t>
  </si>
  <si>
    <t>Fringe and Insurance</t>
  </si>
  <si>
    <t>FY2025</t>
  </si>
  <si>
    <t>G</t>
  </si>
  <si>
    <t>Budget Category</t>
  </si>
  <si>
    <t>Period 1</t>
  </si>
  <si>
    <t>Period 2</t>
  </si>
  <si>
    <t>Period 3</t>
  </si>
  <si>
    <t>Period 4</t>
  </si>
  <si>
    <t>Period 5</t>
  </si>
  <si>
    <t>Not Allowed/Not Budgeted</t>
  </si>
  <si>
    <t>Escalation per Year</t>
  </si>
  <si>
    <t>Tuition &amp; Fees Escalation</t>
  </si>
  <si>
    <t>College of Ag &amp; Life Sciences</t>
  </si>
  <si>
    <t>Masters of Biological &amp; Ag Engineering</t>
  </si>
  <si>
    <t>Masters of Biological &amp; Ag Engineering (Remote)</t>
  </si>
  <si>
    <t>Masters of Agribusiness</t>
  </si>
  <si>
    <t>College of Architecture</t>
  </si>
  <si>
    <t>Landscape Architecture &amp; Urban Planning</t>
  </si>
  <si>
    <t>College of Arts &amp; Sciences</t>
  </si>
  <si>
    <t>Data Science</t>
  </si>
  <si>
    <t>Economics</t>
  </si>
  <si>
    <t>Industrial/Organizational Psychology</t>
  </si>
  <si>
    <t>Psychological Sciences</t>
  </si>
  <si>
    <t>Bush School of Government</t>
  </si>
  <si>
    <t>College Station</t>
  </si>
  <si>
    <t>Washington DC</t>
  </si>
  <si>
    <t>College of Business</t>
  </si>
  <si>
    <t>Certificate in Entrepreneurship</t>
  </si>
  <si>
    <t>Flex Other Online Programs</t>
  </si>
  <si>
    <t>MBA Program</t>
  </si>
  <si>
    <t>Masters of Accounting</t>
  </si>
  <si>
    <t>Masters of Analytics</t>
  </si>
  <si>
    <t>Masters of Business</t>
  </si>
  <si>
    <t>Masters of Entrepreneurship</t>
  </si>
  <si>
    <t>Masters of Finance</t>
  </si>
  <si>
    <t>Masters of Financial Management</t>
  </si>
  <si>
    <t>Masters of Human Resources Mangement</t>
  </si>
  <si>
    <t>Masters of Human Resources Mangement for Professionals</t>
  </si>
  <si>
    <t>Masters of Management Information Systems</t>
  </si>
  <si>
    <t>Masters of Quantitative Finance</t>
  </si>
  <si>
    <t>Masters of Real Estate</t>
  </si>
  <si>
    <t>Masters of Supply Chain Analytics</t>
  </si>
  <si>
    <t>College of Education &amp; Human Development</t>
  </si>
  <si>
    <t>Masters in Marketing</t>
  </si>
  <si>
    <t>College of Engineering</t>
  </si>
  <si>
    <t>Masters of Biotechnology</t>
  </si>
  <si>
    <t>Masters of Engineering in Technical Management</t>
  </si>
  <si>
    <t>Masters of Industrial Distribution</t>
  </si>
  <si>
    <t>College of Performance, Visual &amp; Fine Arts</t>
  </si>
  <si>
    <t>College of VetMed &amp; Biomed Sciences</t>
  </si>
  <si>
    <t>West Texas A&amp;M</t>
  </si>
  <si>
    <t>College Station (MS &amp; PhD)</t>
  </si>
  <si>
    <t>West Texas A&amp;M (MS &amp; PhD)</t>
  </si>
  <si>
    <t>College Station (Resident)</t>
  </si>
  <si>
    <t>West Texas A&amp;M (Resident)</t>
  </si>
  <si>
    <t>College of Dentistry</t>
  </si>
  <si>
    <t>Dental Hygiene</t>
  </si>
  <si>
    <t>Dental Professional Programs</t>
  </si>
  <si>
    <t>Dental Graduate Programs</t>
  </si>
  <si>
    <t>College of Medicine</t>
  </si>
  <si>
    <t>Graduate Program</t>
  </si>
  <si>
    <t>Medical Program</t>
  </si>
  <si>
    <t>Engineering Medicine</t>
  </si>
  <si>
    <t>College of Nursing</t>
  </si>
  <si>
    <t>College of Pharmacy</t>
  </si>
  <si>
    <t>PharmD - College Station</t>
  </si>
  <si>
    <t>PhD - College Station</t>
  </si>
  <si>
    <t>PharmD - Kingsville</t>
  </si>
  <si>
    <t>PhD - Kingsville</t>
  </si>
  <si>
    <t>School of Public Health</t>
  </si>
  <si>
    <t>Executive Masters of Health Administration</t>
  </si>
  <si>
    <t>Texas A&amp;M Galveston</t>
  </si>
  <si>
    <t>MMAL</t>
  </si>
  <si>
    <t>MARM</t>
  </si>
  <si>
    <t>Texas A&amp;M Corpus Christi</t>
  </si>
  <si>
    <t>College of Engineering &amp; Computer Science</t>
  </si>
  <si>
    <t>Major</t>
  </si>
  <si>
    <t>Flex Online MBA</t>
  </si>
  <si>
    <t>Unit</t>
  </si>
  <si>
    <t>9-Hour Rate</t>
  </si>
  <si>
    <t>Rates as of: 9/27/2024</t>
  </si>
  <si>
    <t>Fiscal Year 2025</t>
  </si>
  <si>
    <t>POSTDOCTORAL ASSOCIATES</t>
  </si>
  <si>
    <t>OTHER PROFESSIONAL</t>
  </si>
  <si>
    <t>HOURLY WAGED EMPLOYEES</t>
  </si>
  <si>
    <t>Full Rate</t>
  </si>
  <si>
    <t>Uniit</t>
  </si>
  <si>
    <t>GRADUATES STUDENTS</t>
  </si>
  <si>
    <t>GRADUATE STUDENTS</t>
  </si>
  <si>
    <t>H</t>
  </si>
  <si>
    <t>&lt;-- Split Cost Share Budget Codes</t>
  </si>
  <si>
    <t>SRS Cumulative Cost Share Budget Worksheet</t>
  </si>
  <si>
    <t>Total Split Cost Share Budgets</t>
  </si>
  <si>
    <t>Tuition &amp; Fees Request from Sponsor</t>
  </si>
  <si>
    <t>Cost Share Tuition &amp; Fees</t>
  </si>
  <si>
    <t>NOTE:  There are hidden tabs for Split Budgets up to H.</t>
  </si>
  <si>
    <t>All Other Ag Programs</t>
  </si>
  <si>
    <t>All Other Architecture Programs</t>
  </si>
  <si>
    <t>All Other Arts &amp; Science Programs</t>
  </si>
  <si>
    <t>All Other Business Programs</t>
  </si>
  <si>
    <t>All EHRD Programs</t>
  </si>
  <si>
    <t>All Perf., Vis., &amp; Fine Art Programs</t>
  </si>
  <si>
    <t>All School of Law Programs</t>
  </si>
  <si>
    <t>All Nursing Programs</t>
  </si>
  <si>
    <t>All TAMU-CT Programs</t>
  </si>
  <si>
    <t>All Other TAMUG Programs</t>
  </si>
  <si>
    <t>All Other TAMU-CC Programs</t>
  </si>
  <si>
    <t>All TAMU-SA Programs</t>
  </si>
  <si>
    <t>All Tarleton Programs</t>
  </si>
  <si>
    <t>All WTAMU Programs</t>
  </si>
  <si>
    <t>All Other Egineering Programs</t>
  </si>
  <si>
    <r>
      <t xml:space="preserve">Combined Fringe Benefits
</t>
    </r>
    <r>
      <rPr>
        <sz val="10"/>
        <rFont val="Arial"/>
        <family val="2"/>
      </rPr>
      <t>(Fringe Rate + Insurance)</t>
    </r>
  </si>
  <si>
    <t>Hours</t>
  </si>
  <si>
    <t>Split Cost Share Budget</t>
  </si>
  <si>
    <t>Other:  Participant Incentives</t>
  </si>
  <si>
    <t>Proposed Esclated Yearly Insurance</t>
  </si>
  <si>
    <t>Account Number/Department:</t>
  </si>
  <si>
    <t>PI Name</t>
  </si>
  <si>
    <t>Department</t>
  </si>
  <si>
    <t>Salary Cap Obligations</t>
  </si>
  <si>
    <t>TOTAL SALARY CAP OBLIGATIONS</t>
  </si>
  <si>
    <t>Fringe Benefits Cap Obligations</t>
  </si>
  <si>
    <t>TOTAL FRINGE BENEFITS CAP OBLIGATIONS</t>
  </si>
  <si>
    <t>Minimum Graduate Student  (Teaching/Research/Lecturer positions) Stipend = $1,826/mo. at the 50% rate ($3,652/mo FTE rate)</t>
  </si>
  <si>
    <t>Minimum Hourly Rate: $21/hour for non-Teaching Grad Students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</si>
</sst>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0.0%"/>
    <numFmt numFmtId="166" formatCode="_(&quot;$&quot;* #,##0_);_(&quot;$&quot;* \(#,##0\);_(&quot;$&quot;* &quot;-&quot;??_);_(@_)"/>
    <numFmt numFmtId="167" formatCode="#,##0.000"/>
    <numFmt numFmtId="168" formatCode="_(* #,##0.000_);_(* \(#,##0.000\);_(* &quot;-&quot;???_);_(@_)"/>
    <numFmt numFmtId="169" formatCode="_(&quot;$&quot;* #,##0.00_);_(&quot;$&quot;* \(#,##0.00\);_(&quot;$&quot;* &quot;-&quot;_);_(@_)"/>
    <numFmt numFmtId="170" formatCode="General;General;"/>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name val="Arial"/>
      <family val="2"/>
    </font>
    <font>
      <sz val="10"/>
      <name val="Arial"/>
      <family val="2"/>
    </font>
    <font>
      <b/>
      <sz val="12"/>
      <name val="Arial"/>
      <family val="2"/>
    </font>
    <font>
      <b/>
      <sz val="12"/>
      <color indexed="10"/>
      <name val="Arial"/>
      <family val="2"/>
    </font>
    <font>
      <b/>
      <i/>
      <sz val="10"/>
      <name val="Arial"/>
      <family val="2"/>
    </font>
    <font>
      <b/>
      <u/>
      <sz val="10"/>
      <name val="Arial"/>
      <family val="2"/>
    </font>
    <font>
      <u val="singleAccounting"/>
      <sz val="10"/>
      <name val="Arial"/>
      <family val="2"/>
    </font>
    <font>
      <i/>
      <sz val="10"/>
      <name val="Arial"/>
      <family val="2"/>
    </font>
    <font>
      <sz val="10"/>
      <color rgb="FF0070C0"/>
      <name val="Arial"/>
      <family val="2"/>
    </font>
    <font>
      <b/>
      <sz val="10"/>
      <color rgb="FF0070C0"/>
      <name val="Arial"/>
      <family val="2"/>
    </font>
    <font>
      <sz val="10"/>
      <color rgb="FFFF0000"/>
      <name val="Arial"/>
      <family val="2"/>
    </font>
    <font>
      <b/>
      <i/>
      <u/>
      <sz val="10"/>
      <name val="Arial"/>
      <family val="2"/>
    </font>
    <font>
      <b/>
      <sz val="10"/>
      <color rgb="FFFF0000"/>
      <name val="Arial"/>
      <family val="2"/>
    </font>
    <font>
      <b/>
      <i/>
      <sz val="10"/>
      <color rgb="FFFF0000"/>
      <name val="Arial"/>
      <family val="2"/>
    </font>
    <font>
      <sz val="10"/>
      <name val="Geneva"/>
      <family val="2"/>
    </font>
    <font>
      <sz val="9"/>
      <name val="Arial"/>
      <family val="2"/>
    </font>
    <font>
      <sz val="12"/>
      <name val="Arial"/>
      <family val="2"/>
    </font>
    <font>
      <b/>
      <u val="double"/>
      <sz val="10"/>
      <name val="Arial"/>
      <family val="2"/>
    </font>
    <font>
      <b/>
      <sz val="12"/>
      <color rgb="FFFF0000"/>
      <name val="Arial"/>
      <family val="2"/>
    </font>
    <font>
      <sz val="10"/>
      <color theme="1" tint="0.34998626667073579"/>
      <name val="Arial"/>
      <family val="2"/>
    </font>
    <font>
      <b/>
      <sz val="11"/>
      <color theme="1"/>
      <name val="Calibri"/>
      <family val="2"/>
      <scheme val="minor"/>
    </font>
    <font>
      <sz val="10"/>
      <color theme="0" tint="-0.499984740745262"/>
      <name val="Arial"/>
      <family val="2"/>
    </font>
    <font>
      <u val="singleAccounting"/>
      <sz val="11"/>
      <color theme="1"/>
      <name val="Calibri"/>
      <family val="2"/>
      <scheme val="minor"/>
    </font>
    <font>
      <u/>
      <sz val="11"/>
      <color theme="1"/>
      <name val="Calibri"/>
      <family val="2"/>
      <scheme val="minor"/>
    </font>
    <font>
      <sz val="10"/>
      <name val="Geneva"/>
    </font>
    <font>
      <sz val="12"/>
      <color rgb="FFFF0000"/>
      <name val="Arial"/>
      <family val="2"/>
    </font>
    <font>
      <b/>
      <u val="singleAccounting"/>
      <sz val="10"/>
      <name val="Arial"/>
      <family val="2"/>
    </font>
    <font>
      <sz val="11"/>
      <name val="Arial"/>
      <family val="2"/>
    </font>
    <font>
      <b/>
      <sz val="11"/>
      <name val="Arial"/>
      <family val="2"/>
    </font>
    <font>
      <b/>
      <sz val="14"/>
      <name val="Arial"/>
      <family val="2"/>
    </font>
    <font>
      <sz val="10"/>
      <name val="Arial"/>
      <family val="2"/>
    </font>
    <font>
      <sz val="10"/>
      <color theme="0" tint="-0.34998626667073579"/>
      <name val="Arial"/>
      <family val="2"/>
    </font>
    <font>
      <sz val="10"/>
      <color theme="9" tint="0.79998168889431442"/>
      <name val="Arial"/>
      <family val="2"/>
    </font>
    <font>
      <i/>
      <sz val="12"/>
      <name val="Arial"/>
      <family val="2"/>
    </font>
    <font>
      <b/>
      <sz val="10"/>
      <color theme="0" tint="-0.499984740745262"/>
      <name val="Arial"/>
      <family val="2"/>
    </font>
    <font>
      <i/>
      <sz val="10"/>
      <color rgb="FFFF0000"/>
      <name val="Arial"/>
      <family val="2"/>
    </font>
    <font>
      <b/>
      <i/>
      <u/>
      <sz val="10"/>
      <color rgb="FFFF0000"/>
      <name val="Arial"/>
      <family val="2"/>
    </font>
    <font>
      <b/>
      <i/>
      <sz val="12"/>
      <name val="Arial"/>
      <family val="2"/>
    </font>
    <font>
      <b/>
      <sz val="12"/>
      <name val="Arial Narrow"/>
      <family val="2"/>
    </font>
    <font>
      <sz val="10"/>
      <name val="Arial Narrow"/>
      <family val="2"/>
    </font>
    <font>
      <b/>
      <sz val="10"/>
      <name val="Arial Narrow"/>
      <family val="2"/>
    </font>
    <font>
      <b/>
      <sz val="11"/>
      <color theme="1"/>
      <name val="Arial Narrow"/>
      <family val="2"/>
    </font>
    <font>
      <sz val="12"/>
      <name val="Arial Narrow"/>
      <family val="2"/>
    </font>
    <font>
      <b/>
      <sz val="10"/>
      <color theme="0"/>
      <name val="Arial Narrow"/>
      <family val="2"/>
    </font>
    <font>
      <i/>
      <sz val="10"/>
      <color rgb="FF0070C0"/>
      <name val="Arial"/>
      <family val="2"/>
    </font>
    <font>
      <sz val="9"/>
      <color indexed="81"/>
      <name val="Tahoma"/>
      <family val="2"/>
    </font>
    <font>
      <b/>
      <sz val="9"/>
      <color indexed="81"/>
      <name val="Tahoma"/>
      <family val="2"/>
    </font>
  </fonts>
  <fills count="23">
    <fill>
      <patternFill patternType="none"/>
    </fill>
    <fill>
      <patternFill patternType="gray125"/>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5" tint="0.59999389629810485"/>
        <bgColor indexed="64"/>
      </patternFill>
    </fill>
    <fill>
      <patternFill patternType="solid">
        <fgColor rgb="FFCCFFFF"/>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8" tint="0.79998168889431442"/>
        <bgColor indexed="64"/>
      </patternFill>
    </fill>
    <fill>
      <patternFill patternType="gray125">
        <bgColor theme="0"/>
      </patternFill>
    </fill>
    <fill>
      <patternFill patternType="gray125">
        <bgColor theme="6" tint="0.59999389629810485"/>
      </patternFill>
    </fill>
    <fill>
      <patternFill patternType="solid">
        <fgColor theme="0" tint="-0.249977111117893"/>
        <bgColor indexed="64"/>
      </patternFill>
    </fill>
  </fills>
  <borders count="84">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double">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bottom/>
      <diagonal/>
    </border>
    <border>
      <left/>
      <right/>
      <top/>
      <bottom style="medium">
        <color rgb="FFFF0000"/>
      </bottom>
      <diagonal/>
    </border>
    <border>
      <left/>
      <right/>
      <top style="medium">
        <color rgb="FFFF0000"/>
      </top>
      <bottom style="thin">
        <color rgb="FFFF0000"/>
      </bottom>
      <diagonal/>
    </border>
    <border>
      <left/>
      <right style="medium">
        <color rgb="FFFF0000"/>
      </right>
      <top style="medium">
        <color rgb="FFFF0000"/>
      </top>
      <bottom style="thin">
        <color rgb="FFFF0000"/>
      </bottom>
      <diagonal/>
    </border>
    <border>
      <left style="medium">
        <color rgb="FFFF0000"/>
      </left>
      <right/>
      <top style="thin">
        <color rgb="FFFF0000"/>
      </top>
      <bottom style="thin">
        <color rgb="FFFF0000"/>
      </bottom>
      <diagonal/>
    </border>
    <border>
      <left/>
      <right/>
      <top style="thin">
        <color rgb="FFFF0000"/>
      </top>
      <bottom style="thin">
        <color rgb="FFFF0000"/>
      </bottom>
      <diagonal/>
    </border>
    <border>
      <left/>
      <right style="medium">
        <color rgb="FFFF0000"/>
      </right>
      <top style="thin">
        <color rgb="FFFF0000"/>
      </top>
      <bottom style="thin">
        <color rgb="FFFF0000"/>
      </bottom>
      <diagonal/>
    </border>
    <border>
      <left style="medium">
        <color rgb="FFFF0000"/>
      </left>
      <right/>
      <top style="thin">
        <color rgb="FFFF0000"/>
      </top>
      <bottom style="medium">
        <color rgb="FFFF0000"/>
      </bottom>
      <diagonal/>
    </border>
    <border>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FF0000"/>
      </left>
      <right/>
      <top/>
      <bottom style="thin">
        <color rgb="FFFF0000"/>
      </bottom>
      <diagonal/>
    </border>
    <border>
      <left/>
      <right/>
      <top/>
      <bottom style="thin">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indexed="64"/>
      </top>
      <bottom style="dotted">
        <color indexed="64"/>
      </bottom>
      <diagonal/>
    </border>
    <border>
      <left/>
      <right/>
      <top/>
      <bottom style="dotted">
        <color indexed="64"/>
      </bottom>
      <diagonal/>
    </border>
    <border>
      <left/>
      <right/>
      <top style="dotted">
        <color indexed="64"/>
      </top>
      <bottom/>
      <diagonal/>
    </border>
    <border>
      <left/>
      <right/>
      <top style="dashed">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right/>
      <top/>
      <bottom style="dash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top style="thick">
        <color rgb="FFFF0000"/>
      </top>
      <bottom/>
      <diagonal/>
    </border>
    <border>
      <left/>
      <right style="thick">
        <color rgb="FFFF0000"/>
      </right>
      <top style="thick">
        <color rgb="FFFF0000"/>
      </top>
      <bottom/>
      <diagonal/>
    </border>
  </borders>
  <cellStyleXfs count="9559">
    <xf numFmtId="0" fontId="0" fillId="0" borderId="0"/>
    <xf numFmtId="43" fontId="10" fillId="0" borderId="0" applyFont="0" applyFill="0" applyBorder="0" applyAlignment="0" applyProtection="0"/>
    <xf numFmtId="0" fontId="14" fillId="0" borderId="0"/>
    <xf numFmtId="0" fontId="14"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27" fillId="0" borderId="0"/>
    <xf numFmtId="8" fontId="27" fillId="0" borderId="0" applyFont="0" applyFill="0" applyBorder="0" applyAlignment="0" applyProtection="0"/>
    <xf numFmtId="0" fontId="9" fillId="0" borderId="0"/>
    <xf numFmtId="0" fontId="27" fillId="0" borderId="0"/>
    <xf numFmtId="0" fontId="27" fillId="0" borderId="0"/>
    <xf numFmtId="0" fontId="9" fillId="0" borderId="0"/>
    <xf numFmtId="0" fontId="9" fillId="0" borderId="0"/>
    <xf numFmtId="0" fontId="27" fillId="0" borderId="0"/>
    <xf numFmtId="9" fontId="27"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37" fillId="0" borderId="0"/>
    <xf numFmtId="0" fontId="4" fillId="0" borderId="0"/>
    <xf numFmtId="0" fontId="4" fillId="0" borderId="0"/>
    <xf numFmtId="0" fontId="4" fillId="0" borderId="0"/>
    <xf numFmtId="0" fontId="4" fillId="0" borderId="0"/>
    <xf numFmtId="0" fontId="37" fillId="0" borderId="0"/>
    <xf numFmtId="0" fontId="37" fillId="0" borderId="0"/>
    <xf numFmtId="9" fontId="3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4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91">
    <xf numFmtId="0" fontId="0" fillId="0" borderId="0" xfId="0"/>
    <xf numFmtId="0" fontId="11" fillId="0" borderId="0" xfId="0" applyFont="1"/>
    <xf numFmtId="3" fontId="0" fillId="0" borderId="0" xfId="0" applyNumberFormat="1" applyAlignment="1">
      <alignment horizontal="center"/>
    </xf>
    <xf numFmtId="0" fontId="0" fillId="0" borderId="0" xfId="0" applyAlignment="1">
      <alignment horizontal="center"/>
    </xf>
    <xf numFmtId="9" fontId="0" fillId="0" borderId="0" xfId="0" applyNumberFormat="1" applyAlignment="1">
      <alignment horizontal="center"/>
    </xf>
    <xf numFmtId="0" fontId="14" fillId="0" borderId="0" xfId="0" applyFont="1"/>
    <xf numFmtId="3" fontId="16" fillId="0" borderId="0" xfId="0" applyNumberFormat="1" applyFont="1" applyAlignment="1">
      <alignment horizontal="center"/>
    </xf>
    <xf numFmtId="14" fontId="13" fillId="0" borderId="0" xfId="0" applyNumberFormat="1" applyFont="1" applyAlignment="1">
      <alignment horizontal="center"/>
    </xf>
    <xf numFmtId="0" fontId="0" fillId="0" borderId="0" xfId="0" applyAlignment="1">
      <alignment horizontal="right"/>
    </xf>
    <xf numFmtId="0" fontId="10" fillId="0" borderId="0" xfId="0" applyFont="1"/>
    <xf numFmtId="0" fontId="10" fillId="0" borderId="0" xfId="6"/>
    <xf numFmtId="0" fontId="10" fillId="2" borderId="2" xfId="0" applyFont="1" applyFill="1" applyBorder="1"/>
    <xf numFmtId="0" fontId="0" fillId="2" borderId="0" xfId="0" applyFill="1"/>
    <xf numFmtId="0" fontId="0" fillId="2" borderId="3" xfId="0" applyFill="1" applyBorder="1"/>
    <xf numFmtId="0" fontId="10" fillId="0" borderId="0" xfId="0" applyFont="1" applyAlignment="1">
      <alignment horizontal="center"/>
    </xf>
    <xf numFmtId="3" fontId="0" fillId="0" borderId="0" xfId="0" applyNumberFormat="1" applyAlignment="1">
      <alignment horizontal="left"/>
    </xf>
    <xf numFmtId="41" fontId="0" fillId="0" borderId="0" xfId="0" applyNumberFormat="1" applyAlignment="1">
      <alignment horizontal="center"/>
    </xf>
    <xf numFmtId="14" fontId="18" fillId="0" borderId="0" xfId="0" applyNumberFormat="1" applyFont="1" applyAlignment="1">
      <alignment horizontal="center"/>
    </xf>
    <xf numFmtId="42" fontId="0" fillId="0" borderId="0" xfId="0" applyNumberFormat="1" applyAlignment="1">
      <alignment horizontal="center"/>
    </xf>
    <xf numFmtId="9" fontId="11" fillId="0" borderId="0" xfId="0" applyNumberFormat="1" applyFont="1"/>
    <xf numFmtId="41" fontId="0" fillId="0" borderId="0" xfId="0" applyNumberFormat="1"/>
    <xf numFmtId="41" fontId="10" fillId="0" borderId="0" xfId="0" applyNumberFormat="1" applyFont="1" applyAlignment="1">
      <alignment horizontal="center"/>
    </xf>
    <xf numFmtId="0" fontId="13" fillId="0" borderId="0" xfId="0" applyFont="1" applyAlignment="1">
      <alignment horizontal="center"/>
    </xf>
    <xf numFmtId="3" fontId="10" fillId="0" borderId="0" xfId="0" applyNumberFormat="1" applyFont="1" applyAlignment="1">
      <alignment horizontal="center"/>
    </xf>
    <xf numFmtId="10" fontId="0" fillId="0" borderId="0" xfId="0" applyNumberFormat="1" applyAlignment="1">
      <alignment horizontal="center"/>
    </xf>
    <xf numFmtId="41" fontId="0" fillId="3" borderId="0" xfId="0" applyNumberFormat="1" applyFill="1" applyAlignment="1">
      <alignment horizontal="center"/>
    </xf>
    <xf numFmtId="0" fontId="0" fillId="4" borderId="0" xfId="0" applyFill="1"/>
    <xf numFmtId="0" fontId="23" fillId="0" borderId="0" xfId="0" applyFont="1"/>
    <xf numFmtId="0" fontId="20" fillId="0" borderId="0" xfId="0" applyFont="1" applyAlignment="1">
      <alignment horizontal="center"/>
    </xf>
    <xf numFmtId="41" fontId="20" fillId="0" borderId="0" xfId="0" applyNumberFormat="1" applyFont="1" applyAlignment="1">
      <alignment horizontal="center"/>
    </xf>
    <xf numFmtId="0" fontId="24" fillId="0" borderId="0" xfId="0" applyFont="1"/>
    <xf numFmtId="164" fontId="10" fillId="3" borderId="0" xfId="0" applyNumberFormat="1" applyFont="1" applyFill="1" applyAlignment="1">
      <alignment horizontal="center"/>
    </xf>
    <xf numFmtId="0" fontId="0" fillId="3" borderId="0" xfId="0" applyFill="1"/>
    <xf numFmtId="0" fontId="10" fillId="3" borderId="0" xfId="0" applyFont="1" applyFill="1" applyAlignment="1">
      <alignment horizontal="center"/>
    </xf>
    <xf numFmtId="3" fontId="10" fillId="0" borderId="0" xfId="8" applyNumberFormat="1" applyAlignment="1">
      <alignment horizontal="center"/>
    </xf>
    <xf numFmtId="0" fontId="10" fillId="0" borderId="0" xfId="8"/>
    <xf numFmtId="3" fontId="11" fillId="7" borderId="7" xfId="0" applyNumberFormat="1" applyFont="1" applyFill="1" applyBorder="1" applyAlignment="1">
      <alignment horizontal="left"/>
    </xf>
    <xf numFmtId="3" fontId="0" fillId="7" borderId="8" xfId="0" applyNumberFormat="1" applyFill="1" applyBorder="1" applyAlignment="1">
      <alignment horizontal="center"/>
    </xf>
    <xf numFmtId="167" fontId="0" fillId="7" borderId="8" xfId="0" applyNumberFormat="1" applyFill="1" applyBorder="1" applyAlignment="1">
      <alignment horizontal="center"/>
    </xf>
    <xf numFmtId="0" fontId="11" fillId="8" borderId="20" xfId="0" applyFont="1" applyFill="1" applyBorder="1"/>
    <xf numFmtId="0" fontId="11" fillId="8" borderId="23" xfId="0" applyFont="1" applyFill="1" applyBorder="1"/>
    <xf numFmtId="3" fontId="10" fillId="7" borderId="3" xfId="0" applyNumberFormat="1" applyFont="1" applyFill="1" applyBorder="1" applyAlignment="1">
      <alignment vertical="center"/>
    </xf>
    <xf numFmtId="3" fontId="10" fillId="7" borderId="4" xfId="0" applyNumberFormat="1" applyFont="1" applyFill="1" applyBorder="1" applyAlignment="1">
      <alignment vertical="center"/>
    </xf>
    <xf numFmtId="9" fontId="0" fillId="7" borderId="5" xfId="0" applyNumberFormat="1" applyFill="1" applyBorder="1" applyAlignment="1">
      <alignment horizontal="center"/>
    </xf>
    <xf numFmtId="0" fontId="13" fillId="3" borderId="0" xfId="0" applyFont="1" applyFill="1" applyAlignment="1">
      <alignment horizontal="center"/>
    </xf>
    <xf numFmtId="0" fontId="18" fillId="3" borderId="0" xfId="0" applyFont="1" applyFill="1" applyAlignment="1">
      <alignment horizontal="center"/>
    </xf>
    <xf numFmtId="3" fontId="0" fillId="3" borderId="0" xfId="0" applyNumberFormat="1" applyFill="1" applyAlignment="1">
      <alignment horizontal="center"/>
    </xf>
    <xf numFmtId="0" fontId="11" fillId="9" borderId="0" xfId="0" applyFont="1" applyFill="1"/>
    <xf numFmtId="0" fontId="0" fillId="9" borderId="0" xfId="0" applyFill="1"/>
    <xf numFmtId="41" fontId="10" fillId="9" borderId="0" xfId="0" applyNumberFormat="1" applyFont="1" applyFill="1" applyAlignment="1">
      <alignment horizontal="center"/>
    </xf>
    <xf numFmtId="0" fontId="0" fillId="9" borderId="0" xfId="0" applyFill="1" applyAlignment="1">
      <alignment horizontal="center"/>
    </xf>
    <xf numFmtId="0" fontId="18" fillId="0" borderId="0" xfId="0" applyFont="1"/>
    <xf numFmtId="42" fontId="0" fillId="0" borderId="0" xfId="0" applyNumberFormat="1"/>
    <xf numFmtId="0" fontId="11" fillId="0" borderId="0" xfId="0" applyFont="1" applyAlignment="1">
      <alignment horizontal="center"/>
    </xf>
    <xf numFmtId="14" fontId="11" fillId="0" borderId="0" xfId="0" applyNumberFormat="1" applyFont="1" applyAlignment="1">
      <alignment horizontal="center"/>
    </xf>
    <xf numFmtId="0" fontId="0" fillId="3" borderId="2" xfId="0" applyFill="1" applyBorder="1"/>
    <xf numFmtId="0" fontId="10" fillId="3" borderId="0" xfId="0" applyFont="1" applyFill="1"/>
    <xf numFmtId="0" fontId="11" fillId="3" borderId="0" xfId="0" applyFont="1" applyFill="1" applyAlignment="1">
      <alignment horizontal="center"/>
    </xf>
    <xf numFmtId="41" fontId="32" fillId="0" borderId="0" xfId="0" applyNumberFormat="1" applyFont="1" applyAlignment="1">
      <alignment horizontal="center"/>
    </xf>
    <xf numFmtId="43" fontId="10" fillId="3" borderId="0" xfId="0" applyNumberFormat="1" applyFont="1" applyFill="1" applyAlignment="1">
      <alignment horizontal="center"/>
    </xf>
    <xf numFmtId="9" fontId="32" fillId="0" borderId="0" xfId="0" applyNumberFormat="1" applyFont="1" applyAlignment="1">
      <alignment horizontal="right"/>
    </xf>
    <xf numFmtId="41" fontId="10" fillId="3" borderId="0" xfId="0" applyNumberFormat="1" applyFont="1" applyFill="1" applyAlignment="1">
      <alignment horizontal="center"/>
    </xf>
    <xf numFmtId="43" fontId="34" fillId="3" borderId="0" xfId="0" applyNumberFormat="1" applyFont="1" applyFill="1" applyAlignment="1">
      <alignment horizontal="center"/>
    </xf>
    <xf numFmtId="0" fontId="11" fillId="0" borderId="6" xfId="0" applyFont="1" applyBorder="1" applyAlignment="1">
      <alignment horizontal="center"/>
    </xf>
    <xf numFmtId="42" fontId="33" fillId="0" borderId="0" xfId="0" applyNumberFormat="1" applyFont="1"/>
    <xf numFmtId="0" fontId="22" fillId="0" borderId="0" xfId="0" applyFont="1" applyAlignment="1">
      <alignment vertical="center" wrapText="1"/>
    </xf>
    <xf numFmtId="0" fontId="10" fillId="0" borderId="0" xfId="0" applyFont="1" applyAlignment="1">
      <alignment wrapText="1"/>
    </xf>
    <xf numFmtId="0" fontId="10" fillId="0" borderId="0" xfId="0" applyFont="1" applyAlignment="1">
      <alignment horizontal="right"/>
    </xf>
    <xf numFmtId="0" fontId="18" fillId="0" borderId="0" xfId="0" applyFont="1" applyAlignment="1">
      <alignment horizontal="center"/>
    </xf>
    <xf numFmtId="10" fontId="21" fillId="0" borderId="0" xfId="0" applyNumberFormat="1" applyFont="1" applyAlignment="1">
      <alignment horizontal="center"/>
    </xf>
    <xf numFmtId="42" fontId="0" fillId="3" borderId="0" xfId="0" applyNumberFormat="1" applyFill="1" applyAlignment="1">
      <alignment horizontal="center"/>
    </xf>
    <xf numFmtId="0" fontId="17" fillId="9" borderId="0" xfId="0" applyFont="1" applyFill="1"/>
    <xf numFmtId="3" fontId="11" fillId="0" borderId="0" xfId="0" applyNumberFormat="1" applyFont="1" applyAlignment="1">
      <alignment horizontal="center"/>
    </xf>
    <xf numFmtId="3" fontId="21" fillId="3" borderId="0" xfId="0" applyNumberFormat="1" applyFont="1" applyFill="1" applyAlignment="1">
      <alignment horizontal="center"/>
    </xf>
    <xf numFmtId="0" fontId="20" fillId="10" borderId="10" xfId="0" applyFont="1" applyFill="1" applyBorder="1"/>
    <xf numFmtId="41" fontId="20" fillId="3" borderId="0" xfId="0" applyNumberFormat="1" applyFont="1" applyFill="1" applyAlignment="1">
      <alignment horizontal="center"/>
    </xf>
    <xf numFmtId="43" fontId="10" fillId="0" borderId="0" xfId="0" applyNumberFormat="1" applyFont="1" applyAlignment="1">
      <alignment horizontal="center"/>
    </xf>
    <xf numFmtId="10" fontId="10" fillId="0" borderId="0" xfId="0" applyNumberFormat="1" applyFont="1" applyAlignment="1">
      <alignment horizontal="center"/>
    </xf>
    <xf numFmtId="0" fontId="10" fillId="0" borderId="6" xfId="0" applyFont="1" applyBorder="1"/>
    <xf numFmtId="0" fontId="14" fillId="10" borderId="10" xfId="0" applyFont="1" applyFill="1" applyBorder="1"/>
    <xf numFmtId="0" fontId="24" fillId="10" borderId="10" xfId="0" applyFont="1" applyFill="1" applyBorder="1"/>
    <xf numFmtId="14" fontId="11" fillId="0" borderId="0" xfId="0" applyNumberFormat="1" applyFont="1"/>
    <xf numFmtId="0" fontId="15" fillId="0" borderId="0" xfId="0" applyFont="1"/>
    <xf numFmtId="0" fontId="29" fillId="0" borderId="0" xfId="0" applyFont="1" applyAlignment="1">
      <alignment horizontal="center"/>
    </xf>
    <xf numFmtId="0" fontId="38" fillId="0" borderId="0" xfId="0" applyFont="1" applyAlignment="1">
      <alignment vertical="center"/>
    </xf>
    <xf numFmtId="0" fontId="29" fillId="0" borderId="0" xfId="0" applyFont="1"/>
    <xf numFmtId="0" fontId="0" fillId="10" borderId="10" xfId="0" applyFill="1" applyBorder="1"/>
    <xf numFmtId="0" fontId="11" fillId="2" borderId="4" xfId="0" applyFont="1" applyFill="1" applyBorder="1"/>
    <xf numFmtId="43" fontId="21" fillId="3" borderId="0" xfId="0" applyNumberFormat="1" applyFont="1" applyFill="1" applyAlignment="1">
      <alignment horizontal="center"/>
    </xf>
    <xf numFmtId="10" fontId="21" fillId="3" borderId="0" xfId="0" applyNumberFormat="1" applyFont="1" applyFill="1" applyAlignment="1">
      <alignment horizontal="center"/>
    </xf>
    <xf numFmtId="3" fontId="10" fillId="11" borderId="11" xfId="8" applyNumberFormat="1" applyFill="1" applyBorder="1" applyAlignment="1">
      <alignment horizontal="center"/>
    </xf>
    <xf numFmtId="2" fontId="10" fillId="11" borderId="13" xfId="8" applyNumberFormat="1" applyFill="1" applyBorder="1"/>
    <xf numFmtId="0" fontId="0" fillId="0" borderId="2" xfId="0" applyBorder="1"/>
    <xf numFmtId="0" fontId="11" fillId="0" borderId="1" xfId="0" applyFont="1" applyBorder="1" applyAlignment="1">
      <alignment horizontal="center"/>
    </xf>
    <xf numFmtId="3" fontId="11" fillId="0" borderId="2" xfId="8" applyNumberFormat="1" applyFont="1" applyBorder="1" applyAlignment="1">
      <alignment horizontal="center"/>
    </xf>
    <xf numFmtId="3" fontId="11" fillId="0" borderId="0" xfId="8" applyNumberFormat="1" applyFont="1" applyAlignment="1">
      <alignment horizontal="center"/>
    </xf>
    <xf numFmtId="0" fontId="0" fillId="0" borderId="1" xfId="0" applyBorder="1"/>
    <xf numFmtId="0" fontId="11" fillId="11" borderId="24" xfId="8" applyFont="1" applyFill="1" applyBorder="1"/>
    <xf numFmtId="3" fontId="11" fillId="11" borderId="24" xfId="8" applyNumberFormat="1" applyFont="1" applyFill="1" applyBorder="1"/>
    <xf numFmtId="3" fontId="10" fillId="11" borderId="14" xfId="8" applyNumberFormat="1" applyFill="1" applyBorder="1" applyAlignment="1">
      <alignment horizontal="center"/>
    </xf>
    <xf numFmtId="3" fontId="10" fillId="11" borderId="13" xfId="8" applyNumberFormat="1" applyFill="1" applyBorder="1" applyAlignment="1">
      <alignment horizontal="center"/>
    </xf>
    <xf numFmtId="3" fontId="10" fillId="11" borderId="19" xfId="8" applyNumberFormat="1" applyFill="1" applyBorder="1" applyAlignment="1">
      <alignment horizontal="center"/>
    </xf>
    <xf numFmtId="0" fontId="10" fillId="0" borderId="2" xfId="0" applyFont="1" applyBorder="1"/>
    <xf numFmtId="0" fontId="0" fillId="13" borderId="0" xfId="0" applyFill="1"/>
    <xf numFmtId="0" fontId="11" fillId="2" borderId="0" xfId="0" applyFont="1" applyFill="1" applyAlignment="1">
      <alignment horizontal="center"/>
    </xf>
    <xf numFmtId="41" fontId="0" fillId="2" borderId="0" xfId="0" applyNumberFormat="1" applyFill="1"/>
    <xf numFmtId="41" fontId="0" fillId="2" borderId="1" xfId="0" applyNumberFormat="1" applyFill="1" applyBorder="1"/>
    <xf numFmtId="3" fontId="11" fillId="12" borderId="0" xfId="0" applyNumberFormat="1" applyFont="1" applyFill="1" applyAlignment="1">
      <alignment horizontal="left"/>
    </xf>
    <xf numFmtId="0" fontId="0" fillId="12" borderId="0" xfId="0" applyFill="1"/>
    <xf numFmtId="41" fontId="0" fillId="3" borderId="0" xfId="0" applyNumberFormat="1" applyFill="1"/>
    <xf numFmtId="0" fontId="11" fillId="2" borderId="1" xfId="0" applyFont="1" applyFill="1" applyBorder="1" applyAlignment="1">
      <alignment horizontal="center"/>
    </xf>
    <xf numFmtId="0" fontId="11" fillId="2" borderId="2" xfId="0" applyFont="1" applyFill="1" applyBorder="1" applyAlignment="1">
      <alignment horizontal="left"/>
    </xf>
    <xf numFmtId="0" fontId="11" fillId="10" borderId="10" xfId="0" applyFont="1" applyFill="1" applyBorder="1"/>
    <xf numFmtId="0" fontId="15" fillId="0" borderId="0" xfId="0" applyFont="1" applyAlignment="1">
      <alignment horizontal="center"/>
    </xf>
    <xf numFmtId="4" fontId="21" fillId="0" borderId="0" xfId="8" applyNumberFormat="1" applyFont="1" applyAlignment="1">
      <alignment horizontal="center"/>
    </xf>
    <xf numFmtId="0" fontId="41" fillId="0" borderId="0" xfId="0" applyFont="1" applyAlignment="1">
      <alignment horizontal="center"/>
    </xf>
    <xf numFmtId="42" fontId="10" fillId="14" borderId="0" xfId="0" applyNumberFormat="1" applyFont="1" applyFill="1"/>
    <xf numFmtId="0" fontId="10" fillId="14" borderId="0" xfId="0" applyFont="1" applyFill="1" applyAlignment="1">
      <alignment horizontal="center"/>
    </xf>
    <xf numFmtId="0" fontId="13" fillId="14" borderId="0" xfId="0" applyFont="1" applyFill="1" applyAlignment="1">
      <alignment horizontal="center"/>
    </xf>
    <xf numFmtId="165" fontId="0" fillId="0" borderId="0" xfId="0" applyNumberFormat="1" applyAlignment="1">
      <alignment horizontal="center" vertical="center"/>
    </xf>
    <xf numFmtId="0" fontId="0" fillId="0" borderId="0" xfId="0" applyAlignment="1">
      <alignment horizontal="center" vertical="center"/>
    </xf>
    <xf numFmtId="0" fontId="26" fillId="0" borderId="0" xfId="0" applyFont="1"/>
    <xf numFmtId="3" fontId="11" fillId="0" borderId="0" xfId="0" applyNumberFormat="1" applyFont="1" applyAlignment="1">
      <alignment horizontal="center" vertical="center"/>
    </xf>
    <xf numFmtId="0" fontId="10" fillId="0" borderId="0" xfId="0" applyFont="1" applyAlignment="1">
      <alignment vertical="center"/>
    </xf>
    <xf numFmtId="3" fontId="15" fillId="0" borderId="0" xfId="0" applyNumberFormat="1" applyFont="1" applyAlignment="1">
      <alignment horizontal="center" vertical="center"/>
    </xf>
    <xf numFmtId="3" fontId="10" fillId="0" borderId="0" xfId="0" applyNumberFormat="1" applyFont="1" applyAlignment="1">
      <alignment horizontal="center" vertical="center"/>
    </xf>
    <xf numFmtId="0" fontId="0" fillId="10" borderId="10" xfId="0" applyFill="1" applyBorder="1" applyAlignment="1">
      <alignment vertical="center"/>
    </xf>
    <xf numFmtId="3" fontId="0" fillId="0" borderId="0" xfId="0" applyNumberFormat="1" applyAlignment="1">
      <alignment horizontal="center" vertical="center"/>
    </xf>
    <xf numFmtId="0" fontId="0" fillId="0" borderId="0" xfId="0" applyAlignment="1">
      <alignment vertical="center"/>
    </xf>
    <xf numFmtId="165" fontId="11" fillId="14" borderId="22" xfId="0" applyNumberFormat="1" applyFont="1" applyFill="1" applyBorder="1"/>
    <xf numFmtId="0" fontId="11" fillId="14" borderId="22" xfId="0" applyFont="1" applyFill="1" applyBorder="1" applyAlignment="1">
      <alignment horizontal="center"/>
    </xf>
    <xf numFmtId="42" fontId="10" fillId="3" borderId="0" xfId="0" applyNumberFormat="1" applyFont="1" applyFill="1" applyAlignment="1">
      <alignment horizontal="center"/>
    </xf>
    <xf numFmtId="41" fontId="10" fillId="5" borderId="0" xfId="0" applyNumberFormat="1" applyFont="1" applyFill="1"/>
    <xf numFmtId="42" fontId="10" fillId="5" borderId="0" xfId="0" applyNumberFormat="1" applyFont="1" applyFill="1" applyAlignment="1">
      <alignment horizontal="center"/>
    </xf>
    <xf numFmtId="41" fontId="10" fillId="0" borderId="0" xfId="0" applyNumberFormat="1" applyFont="1"/>
    <xf numFmtId="4" fontId="21" fillId="0" borderId="1" xfId="8" applyNumberFormat="1" applyFont="1" applyBorder="1" applyAlignment="1">
      <alignment horizontal="center"/>
    </xf>
    <xf numFmtId="4" fontId="10" fillId="5" borderId="0" xfId="8" applyNumberFormat="1" applyFill="1" applyAlignment="1">
      <alignment horizontal="center"/>
    </xf>
    <xf numFmtId="4" fontId="10" fillId="5" borderId="1" xfId="8" applyNumberFormat="1" applyFill="1" applyBorder="1" applyAlignment="1">
      <alignment horizontal="center"/>
    </xf>
    <xf numFmtId="41" fontId="10" fillId="3" borderId="2" xfId="0" applyNumberFormat="1" applyFont="1" applyFill="1" applyBorder="1" applyAlignment="1">
      <alignment horizontal="center"/>
    </xf>
    <xf numFmtId="0" fontId="11" fillId="3" borderId="3" xfId="0" applyFont="1" applyFill="1" applyBorder="1" applyAlignment="1">
      <alignment horizontal="center"/>
    </xf>
    <xf numFmtId="3" fontId="18" fillId="3" borderId="0" xfId="0" applyNumberFormat="1" applyFont="1" applyFill="1" applyAlignment="1">
      <alignment horizontal="center"/>
    </xf>
    <xf numFmtId="2" fontId="0" fillId="3" borderId="2" xfId="0" applyNumberFormat="1" applyFill="1" applyBorder="1"/>
    <xf numFmtId="0" fontId="0" fillId="3" borderId="17" xfId="0" applyFill="1" applyBorder="1"/>
    <xf numFmtId="0" fontId="18" fillId="3" borderId="1" xfId="0" applyFont="1" applyFill="1" applyBorder="1" applyAlignment="1">
      <alignment horizontal="center"/>
    </xf>
    <xf numFmtId="41" fontId="0" fillId="3" borderId="1" xfId="0" applyNumberFormat="1" applyFill="1" applyBorder="1"/>
    <xf numFmtId="41" fontId="0" fillId="3" borderId="6" xfId="0" applyNumberFormat="1" applyFill="1" applyBorder="1"/>
    <xf numFmtId="41" fontId="0" fillId="3" borderId="16" xfId="0" applyNumberFormat="1" applyFill="1" applyBorder="1"/>
    <xf numFmtId="41" fontId="11" fillId="3" borderId="4" xfId="0" applyNumberFormat="1" applyFont="1" applyFill="1" applyBorder="1"/>
    <xf numFmtId="2" fontId="0" fillId="0" borderId="0" xfId="0" applyNumberFormat="1" applyAlignment="1">
      <alignment horizontal="center"/>
    </xf>
    <xf numFmtId="42" fontId="18" fillId="3" borderId="0" xfId="0" applyNumberFormat="1" applyFont="1" applyFill="1" applyAlignment="1">
      <alignment horizontal="center"/>
    </xf>
    <xf numFmtId="42" fontId="32" fillId="0" borderId="11" xfId="0" applyNumberFormat="1" applyFont="1" applyBorder="1" applyAlignment="1">
      <alignment horizontal="center"/>
    </xf>
    <xf numFmtId="42" fontId="32" fillId="3" borderId="11" xfId="0" applyNumberFormat="1" applyFont="1" applyFill="1" applyBorder="1" applyAlignment="1">
      <alignment horizontal="center"/>
    </xf>
    <xf numFmtId="42" fontId="32" fillId="0" borderId="0" xfId="0" applyNumberFormat="1" applyFont="1" applyAlignment="1">
      <alignment horizontal="center"/>
    </xf>
    <xf numFmtId="42" fontId="32" fillId="3" borderId="0" xfId="0" applyNumberFormat="1" applyFont="1" applyFill="1" applyAlignment="1">
      <alignment horizontal="center"/>
    </xf>
    <xf numFmtId="0" fontId="18" fillId="3" borderId="2" xfId="0" applyFont="1" applyFill="1" applyBorder="1" applyAlignment="1">
      <alignment horizontal="center"/>
    </xf>
    <xf numFmtId="9" fontId="32" fillId="3" borderId="0" xfId="0" applyNumberFormat="1" applyFont="1" applyFill="1" applyAlignment="1">
      <alignment horizontal="right"/>
    </xf>
    <xf numFmtId="0" fontId="11" fillId="0" borderId="2" xfId="0" applyFont="1" applyBorder="1" applyAlignment="1">
      <alignment horizontal="center"/>
    </xf>
    <xf numFmtId="0" fontId="10" fillId="0" borderId="6" xfId="0" applyFont="1" applyBorder="1" applyAlignment="1">
      <alignment horizontal="right"/>
    </xf>
    <xf numFmtId="42" fontId="0" fillId="3" borderId="0" xfId="0" applyNumberFormat="1" applyFill="1"/>
    <xf numFmtId="42" fontId="11" fillId="10" borderId="10" xfId="0" applyNumberFormat="1" applyFont="1" applyFill="1" applyBorder="1"/>
    <xf numFmtId="42" fontId="11" fillId="3" borderId="10" xfId="0" applyNumberFormat="1" applyFont="1" applyFill="1" applyBorder="1"/>
    <xf numFmtId="42" fontId="0" fillId="0" borderId="0" xfId="1" applyNumberFormat="1" applyFont="1" applyFill="1" applyBorder="1" applyAlignment="1"/>
    <xf numFmtId="42" fontId="0" fillId="0" borderId="11" xfId="0" applyNumberFormat="1" applyBorder="1"/>
    <xf numFmtId="42" fontId="0" fillId="3" borderId="11" xfId="0" applyNumberFormat="1" applyFill="1" applyBorder="1"/>
    <xf numFmtId="42" fontId="10" fillId="9" borderId="0" xfId="0" applyNumberFormat="1" applyFont="1" applyFill="1"/>
    <xf numFmtId="42" fontId="10" fillId="3" borderId="0" xfId="0" applyNumberFormat="1" applyFont="1" applyFill="1"/>
    <xf numFmtId="42" fontId="19" fillId="9" borderId="0" xfId="0" applyNumberFormat="1" applyFont="1" applyFill="1"/>
    <xf numFmtId="42" fontId="19" fillId="3" borderId="0" xfId="0" applyNumberFormat="1" applyFont="1" applyFill="1"/>
    <xf numFmtId="42" fontId="11" fillId="0" borderId="0" xfId="0" applyNumberFormat="1" applyFont="1"/>
    <xf numFmtId="42" fontId="11" fillId="3" borderId="0" xfId="0" applyNumberFormat="1" applyFont="1" applyFill="1"/>
    <xf numFmtId="42" fontId="19" fillId="0" borderId="0" xfId="0" applyNumberFormat="1" applyFont="1"/>
    <xf numFmtId="42" fontId="34" fillId="0" borderId="0" xfId="0" applyNumberFormat="1" applyFont="1"/>
    <xf numFmtId="42" fontId="34" fillId="3" borderId="0" xfId="0" applyNumberFormat="1" applyFont="1" applyFill="1"/>
    <xf numFmtId="42" fontId="32" fillId="0" borderId="11" xfId="0" applyNumberFormat="1" applyFont="1" applyBorder="1"/>
    <xf numFmtId="42" fontId="32" fillId="3" borderId="11" xfId="0" applyNumberFormat="1" applyFont="1" applyFill="1" applyBorder="1"/>
    <xf numFmtId="42" fontId="32" fillId="0" borderId="0" xfId="0" applyNumberFormat="1" applyFont="1"/>
    <xf numFmtId="42" fontId="32" fillId="3" borderId="0" xfId="0" applyNumberFormat="1" applyFont="1" applyFill="1"/>
    <xf numFmtId="42" fontId="0" fillId="9" borderId="0" xfId="0" applyNumberFormat="1" applyFill="1"/>
    <xf numFmtId="0" fontId="11" fillId="0" borderId="8" xfId="0" applyFont="1" applyBorder="1" applyAlignment="1">
      <alignment horizontal="center"/>
    </xf>
    <xf numFmtId="3" fontId="11" fillId="0" borderId="8" xfId="0" applyNumberFormat="1" applyFont="1" applyBorder="1" applyAlignment="1">
      <alignment horizontal="center"/>
    </xf>
    <xf numFmtId="0" fontId="11" fillId="0" borderId="9" xfId="0" applyFont="1" applyBorder="1" applyAlignment="1">
      <alignment horizontal="center"/>
    </xf>
    <xf numFmtId="41" fontId="10" fillId="5" borderId="1" xfId="0" applyNumberFormat="1" applyFont="1" applyFill="1" applyBorder="1"/>
    <xf numFmtId="41" fontId="10" fillId="3" borderId="2" xfId="0" applyNumberFormat="1" applyFont="1" applyFill="1" applyBorder="1"/>
    <xf numFmtId="0" fontId="0" fillId="0" borderId="4" xfId="0" applyBorder="1"/>
    <xf numFmtId="0" fontId="0" fillId="0" borderId="5" xfId="0" applyBorder="1"/>
    <xf numFmtId="42" fontId="20" fillId="9" borderId="0" xfId="0" applyNumberFormat="1" applyFont="1" applyFill="1"/>
    <xf numFmtId="42" fontId="20" fillId="3" borderId="0" xfId="0" applyNumberFormat="1" applyFont="1" applyFill="1"/>
    <xf numFmtId="42" fontId="20" fillId="9" borderId="0" xfId="0" applyNumberFormat="1" applyFont="1" applyFill="1" applyAlignment="1">
      <alignment horizontal="center"/>
    </xf>
    <xf numFmtId="42" fontId="20" fillId="3" borderId="0" xfId="0" applyNumberFormat="1" applyFont="1" applyFill="1" applyAlignment="1">
      <alignment horizontal="center"/>
    </xf>
    <xf numFmtId="42" fontId="11" fillId="10" borderId="10" xfId="0" applyNumberFormat="1" applyFont="1" applyFill="1" applyBorder="1" applyAlignment="1">
      <alignment horizontal="center"/>
    </xf>
    <xf numFmtId="42" fontId="11" fillId="3" borderId="10" xfId="0" applyNumberFormat="1" applyFont="1" applyFill="1" applyBorder="1" applyAlignment="1">
      <alignment horizontal="center"/>
    </xf>
    <xf numFmtId="42" fontId="11" fillId="10" borderId="10" xfId="0" applyNumberFormat="1" applyFont="1" applyFill="1" applyBorder="1" applyAlignment="1">
      <alignment vertical="center"/>
    </xf>
    <xf numFmtId="42" fontId="11" fillId="3" borderId="10" xfId="0" applyNumberFormat="1" applyFont="1" applyFill="1" applyBorder="1" applyAlignment="1">
      <alignment vertical="center"/>
    </xf>
    <xf numFmtId="42" fontId="10" fillId="0" borderId="0" xfId="0" applyNumberFormat="1" applyFont="1" applyAlignment="1">
      <alignment vertical="center"/>
    </xf>
    <xf numFmtId="42" fontId="10" fillId="3" borderId="0" xfId="0" applyNumberFormat="1" applyFont="1" applyFill="1" applyAlignment="1">
      <alignment vertical="center"/>
    </xf>
    <xf numFmtId="42" fontId="16" fillId="2" borderId="0" xfId="0" applyNumberFormat="1" applyFont="1" applyFill="1"/>
    <xf numFmtId="42" fontId="16" fillId="2" borderId="1" xfId="0" applyNumberFormat="1" applyFont="1" applyFill="1" applyBorder="1"/>
    <xf numFmtId="42" fontId="11" fillId="2" borderId="4" xfId="0" applyNumberFormat="1" applyFont="1" applyFill="1" applyBorder="1"/>
    <xf numFmtId="42" fontId="11" fillId="2" borderId="5" xfId="0" applyNumberFormat="1" applyFont="1" applyFill="1" applyBorder="1"/>
    <xf numFmtId="3" fontId="10" fillId="0" borderId="0" xfId="0" applyNumberFormat="1" applyFont="1" applyAlignment="1">
      <alignment vertical="center"/>
    </xf>
    <xf numFmtId="0" fontId="10" fillId="2" borderId="2" xfId="0" applyFont="1" applyFill="1" applyBorder="1" applyAlignment="1">
      <alignment vertical="center"/>
    </xf>
    <xf numFmtId="0" fontId="10" fillId="2" borderId="0" xfId="0" applyFont="1" applyFill="1" applyAlignment="1">
      <alignment horizontal="center" vertical="center"/>
    </xf>
    <xf numFmtId="165" fontId="11" fillId="5" borderId="0" xfId="0" applyNumberFormat="1" applyFont="1" applyFill="1" applyAlignment="1">
      <alignment horizontal="center" vertical="center"/>
    </xf>
    <xf numFmtId="42" fontId="19" fillId="2" borderId="0" xfId="0" applyNumberFormat="1" applyFont="1" applyFill="1" applyAlignment="1">
      <alignment vertical="center"/>
    </xf>
    <xf numFmtId="42" fontId="19" fillId="2" borderId="1" xfId="0" applyNumberFormat="1" applyFont="1" applyFill="1" applyBorder="1" applyAlignment="1">
      <alignment vertical="center"/>
    </xf>
    <xf numFmtId="0" fontId="0" fillId="2" borderId="0" xfId="0" applyFill="1" applyAlignment="1">
      <alignment vertical="center"/>
    </xf>
    <xf numFmtId="42" fontId="0" fillId="2" borderId="0" xfId="0" applyNumberFormat="1" applyFill="1" applyAlignment="1">
      <alignment vertical="center"/>
    </xf>
    <xf numFmtId="42" fontId="0" fillId="2" borderId="1" xfId="0" applyNumberFormat="1" applyFill="1" applyBorder="1" applyAlignment="1">
      <alignment vertical="center"/>
    </xf>
    <xf numFmtId="41" fontId="11" fillId="0" borderId="0" xfId="0" quotePrefix="1" applyNumberFormat="1" applyFont="1" applyAlignment="1">
      <alignment horizontal="right" vertical="center"/>
    </xf>
    <xf numFmtId="41" fontId="10" fillId="5" borderId="0" xfId="0" applyNumberFormat="1" applyFont="1" applyFill="1" applyAlignment="1">
      <alignment horizontal="center"/>
    </xf>
    <xf numFmtId="168" fontId="10" fillId="5" borderId="9" xfId="0" applyNumberFormat="1" applyFont="1" applyFill="1" applyBorder="1" applyAlignment="1">
      <alignment horizontal="center"/>
    </xf>
    <xf numFmtId="43" fontId="10" fillId="5" borderId="0" xfId="0" applyNumberFormat="1" applyFont="1" applyFill="1" applyAlignment="1">
      <alignment horizontal="center"/>
    </xf>
    <xf numFmtId="10" fontId="10" fillId="5" borderId="0" xfId="0" applyNumberFormat="1" applyFont="1" applyFill="1" applyAlignment="1">
      <alignment horizontal="center"/>
    </xf>
    <xf numFmtId="3" fontId="10" fillId="3" borderId="0" xfId="0" applyNumberFormat="1" applyFont="1" applyFill="1" applyAlignment="1">
      <alignment horizontal="center"/>
    </xf>
    <xf numFmtId="44" fontId="10" fillId="3" borderId="0" xfId="0" applyNumberFormat="1" applyFont="1" applyFill="1" applyAlignment="1">
      <alignment horizontal="center"/>
    </xf>
    <xf numFmtId="42" fontId="10" fillId="0" borderId="0" xfId="0" applyNumberFormat="1" applyFont="1" applyAlignment="1">
      <alignment horizontal="center"/>
    </xf>
    <xf numFmtId="10" fontId="10" fillId="3" borderId="0" xfId="0" applyNumberFormat="1" applyFont="1" applyFill="1" applyAlignment="1">
      <alignment horizontal="center"/>
    </xf>
    <xf numFmtId="0" fontId="11" fillId="2" borderId="6" xfId="0" applyFont="1" applyFill="1" applyBorder="1" applyAlignment="1">
      <alignment horizontal="center"/>
    </xf>
    <xf numFmtId="3" fontId="11" fillId="2" borderId="6" xfId="0" applyNumberFormat="1" applyFont="1" applyFill="1" applyBorder="1" applyAlignment="1">
      <alignment horizontal="center"/>
    </xf>
    <xf numFmtId="3" fontId="11" fillId="2" borderId="16" xfId="0" applyNumberFormat="1" applyFont="1" applyFill="1" applyBorder="1" applyAlignment="1">
      <alignment horizontal="center"/>
    </xf>
    <xf numFmtId="3" fontId="10" fillId="0" borderId="0" xfId="0" applyNumberFormat="1" applyFont="1"/>
    <xf numFmtId="41" fontId="11" fillId="0" borderId="0" xfId="0" applyNumberFormat="1" applyFont="1"/>
    <xf numFmtId="41" fontId="39" fillId="0" borderId="0" xfId="0" applyNumberFormat="1" applyFont="1"/>
    <xf numFmtId="41" fontId="10" fillId="2" borderId="0" xfId="0" applyNumberFormat="1" applyFont="1" applyFill="1"/>
    <xf numFmtId="41" fontId="10" fillId="2" borderId="1" xfId="0" applyNumberFormat="1" applyFont="1" applyFill="1" applyBorder="1"/>
    <xf numFmtId="41" fontId="11" fillId="2" borderId="15" xfId="0" applyNumberFormat="1" applyFont="1" applyFill="1" applyBorder="1"/>
    <xf numFmtId="41" fontId="11" fillId="2" borderId="27" xfId="0" applyNumberFormat="1" applyFont="1" applyFill="1" applyBorder="1"/>
    <xf numFmtId="3" fontId="11" fillId="12" borderId="0" xfId="0" applyNumberFormat="1" applyFont="1" applyFill="1" applyAlignment="1">
      <alignment horizontal="center"/>
    </xf>
    <xf numFmtId="3" fontId="10" fillId="0" borderId="0" xfId="0" applyNumberFormat="1" applyFont="1" applyAlignment="1">
      <alignment wrapText="1"/>
    </xf>
    <xf numFmtId="0" fontId="11" fillId="0" borderId="0" xfId="0" applyFont="1" applyAlignment="1">
      <alignment horizontal="right"/>
    </xf>
    <xf numFmtId="42" fontId="10" fillId="14" borderId="6" xfId="0" applyNumberFormat="1" applyFont="1" applyFill="1" applyBorder="1"/>
    <xf numFmtId="41" fontId="0" fillId="16" borderId="0" xfId="0" applyNumberFormat="1" applyFill="1" applyAlignment="1">
      <alignment horizontal="center"/>
    </xf>
    <xf numFmtId="3" fontId="0" fillId="16" borderId="0" xfId="0" applyNumberFormat="1" applyFill="1" applyAlignment="1">
      <alignment horizontal="center"/>
    </xf>
    <xf numFmtId="41" fontId="20" fillId="16" borderId="0" xfId="0" applyNumberFormat="1" applyFont="1" applyFill="1" applyAlignment="1">
      <alignment horizontal="center"/>
    </xf>
    <xf numFmtId="0" fontId="15" fillId="16" borderId="0" xfId="0" applyFont="1" applyFill="1" applyAlignment="1">
      <alignment horizontal="center"/>
    </xf>
    <xf numFmtId="42" fontId="10" fillId="0" borderId="0" xfId="0" applyNumberFormat="1" applyFont="1"/>
    <xf numFmtId="0" fontId="0" fillId="16" borderId="0" xfId="0" applyFill="1" applyAlignment="1">
      <alignment horizontal="center"/>
    </xf>
    <xf numFmtId="3" fontId="10" fillId="16" borderId="0" xfId="0" applyNumberFormat="1" applyFont="1" applyFill="1" applyAlignment="1">
      <alignment horizontal="center"/>
    </xf>
    <xf numFmtId="14" fontId="11" fillId="16" borderId="0" xfId="0" applyNumberFormat="1" applyFont="1" applyFill="1" applyAlignment="1">
      <alignment horizontal="center"/>
    </xf>
    <xf numFmtId="0" fontId="44" fillId="16" borderId="0" xfId="0" applyFont="1" applyFill="1" applyAlignment="1">
      <alignment horizontal="center"/>
    </xf>
    <xf numFmtId="2" fontId="10" fillId="11" borderId="25" xfId="8" applyNumberFormat="1" applyFill="1" applyBorder="1"/>
    <xf numFmtId="3" fontId="10" fillId="0" borderId="12" xfId="8" applyNumberFormat="1" applyBorder="1" applyAlignment="1">
      <alignment horizontal="center"/>
    </xf>
    <xf numFmtId="9" fontId="11" fillId="0" borderId="0" xfId="0" applyNumberFormat="1" applyFont="1" applyAlignment="1">
      <alignment horizontal="center"/>
    </xf>
    <xf numFmtId="165" fontId="11" fillId="5" borderId="0" xfId="0" applyNumberFormat="1" applyFont="1" applyFill="1" applyAlignment="1">
      <alignment vertical="center"/>
    </xf>
    <xf numFmtId="42" fontId="10" fillId="2" borderId="0" xfId="0" applyNumberFormat="1" applyFont="1" applyFill="1"/>
    <xf numFmtId="0" fontId="10" fillId="16" borderId="0" xfId="0" applyFont="1" applyFill="1" applyAlignment="1">
      <alignment horizontal="center"/>
    </xf>
    <xf numFmtId="41" fontId="44" fillId="16" borderId="0" xfId="0" applyNumberFormat="1" applyFont="1" applyFill="1" applyAlignment="1">
      <alignment horizontal="center"/>
    </xf>
    <xf numFmtId="3" fontId="44" fillId="16" borderId="0" xfId="0" applyNumberFormat="1" applyFont="1" applyFill="1" applyAlignment="1">
      <alignment horizontal="center"/>
    </xf>
    <xf numFmtId="41" fontId="45" fillId="16" borderId="0" xfId="0" applyNumberFormat="1" applyFont="1" applyFill="1" applyAlignment="1">
      <alignment horizontal="center"/>
    </xf>
    <xf numFmtId="3" fontId="45" fillId="16" borderId="0" xfId="0" applyNumberFormat="1" applyFont="1" applyFill="1" applyAlignment="1">
      <alignment horizontal="center"/>
    </xf>
    <xf numFmtId="166" fontId="0" fillId="0" borderId="0" xfId="2406" applyNumberFormat="1" applyFont="1" applyFill="1"/>
    <xf numFmtId="166" fontId="0" fillId="0" borderId="0" xfId="2406" applyNumberFormat="1" applyFont="1" applyFill="1" applyAlignment="1">
      <alignment horizontal="center"/>
    </xf>
    <xf numFmtId="166" fontId="0" fillId="16" borderId="0" xfId="2406" applyNumberFormat="1" applyFont="1" applyFill="1"/>
    <xf numFmtId="166" fontId="0" fillId="16" borderId="28" xfId="2406" applyNumberFormat="1" applyFont="1" applyFill="1" applyBorder="1"/>
    <xf numFmtId="0" fontId="29" fillId="12" borderId="31" xfId="0" applyFont="1" applyFill="1" applyBorder="1"/>
    <xf numFmtId="41" fontId="10" fillId="0" borderId="3" xfId="0" applyNumberFormat="1" applyFont="1" applyBorder="1"/>
    <xf numFmtId="42" fontId="10" fillId="0" borderId="4" xfId="0" applyNumberFormat="1" applyFont="1" applyBorder="1" applyAlignment="1">
      <alignment horizontal="center"/>
    </xf>
    <xf numFmtId="41" fontId="10" fillId="0" borderId="4" xfId="0" applyNumberFormat="1" applyFont="1" applyBorder="1"/>
    <xf numFmtId="43" fontId="10" fillId="0" borderId="4" xfId="0" applyNumberFormat="1" applyFont="1" applyBorder="1" applyAlignment="1">
      <alignment horizontal="center"/>
    </xf>
    <xf numFmtId="0" fontId="11" fillId="10" borderId="10" xfId="0" applyFont="1" applyFill="1" applyBorder="1" applyAlignment="1">
      <alignment horizontal="center"/>
    </xf>
    <xf numFmtId="0" fontId="11" fillId="10" borderId="10" xfId="6" applyFont="1" applyFill="1" applyBorder="1" applyAlignment="1">
      <alignment horizontal="center"/>
    </xf>
    <xf numFmtId="0" fontId="31" fillId="0" borderId="0" xfId="0" applyFont="1"/>
    <xf numFmtId="3" fontId="11" fillId="0" borderId="0" xfId="0" applyNumberFormat="1" applyFont="1" applyAlignment="1">
      <alignment horizontal="left"/>
    </xf>
    <xf numFmtId="167" fontId="0" fillId="0" borderId="0" xfId="0" applyNumberFormat="1" applyAlignment="1">
      <alignment horizontal="center"/>
    </xf>
    <xf numFmtId="168" fontId="10" fillId="0" borderId="0" xfId="0" applyNumberFormat="1" applyFont="1" applyAlignment="1">
      <alignment horizontal="center"/>
    </xf>
    <xf numFmtId="164" fontId="10" fillId="0" borderId="0" xfId="0" applyNumberFormat="1" applyFont="1" applyAlignment="1">
      <alignment horizontal="center"/>
    </xf>
    <xf numFmtId="3" fontId="18" fillId="0" borderId="0" xfId="0" applyNumberFormat="1" applyFont="1" applyAlignment="1">
      <alignment horizontal="center"/>
    </xf>
    <xf numFmtId="2" fontId="0" fillId="0" borderId="0" xfId="0" applyNumberFormat="1"/>
    <xf numFmtId="4" fontId="10" fillId="0" borderId="0" xfId="8" applyNumberFormat="1" applyAlignment="1">
      <alignment horizontal="center"/>
    </xf>
    <xf numFmtId="0" fontId="11" fillId="0" borderId="0" xfId="8" applyFont="1"/>
    <xf numFmtId="2" fontId="10" fillId="0" borderId="0" xfId="8" applyNumberFormat="1"/>
    <xf numFmtId="3" fontId="11" fillId="0" borderId="0" xfId="8" applyNumberFormat="1" applyFont="1"/>
    <xf numFmtId="41" fontId="45" fillId="0" borderId="0" xfId="0" applyNumberFormat="1" applyFont="1" applyAlignment="1">
      <alignment horizontal="center"/>
    </xf>
    <xf numFmtId="3" fontId="10" fillId="0" borderId="0" xfId="0" applyNumberFormat="1" applyFont="1" applyAlignment="1">
      <alignment horizontal="left"/>
    </xf>
    <xf numFmtId="3" fontId="11" fillId="0" borderId="0" xfId="0" applyNumberFormat="1" applyFont="1"/>
    <xf numFmtId="3" fontId="11" fillId="0" borderId="0" xfId="0" applyNumberFormat="1" applyFont="1" applyAlignment="1">
      <alignment wrapText="1"/>
    </xf>
    <xf numFmtId="0" fontId="20" fillId="0" borderId="0" xfId="0" applyFont="1"/>
    <xf numFmtId="0" fontId="10" fillId="0" borderId="0" xfId="0" applyFont="1" applyAlignment="1">
      <alignment horizontal="center" vertical="center"/>
    </xf>
    <xf numFmtId="165" fontId="11" fillId="0" borderId="0" xfId="0" applyNumberFormat="1" applyFont="1" applyAlignment="1">
      <alignment horizontal="center" vertical="center"/>
    </xf>
    <xf numFmtId="42" fontId="11" fillId="3" borderId="0" xfId="0" applyNumberFormat="1" applyFont="1" applyFill="1" applyAlignment="1">
      <alignment horizontal="center"/>
    </xf>
    <xf numFmtId="42" fontId="39" fillId="3" borderId="0" xfId="0" applyNumberFormat="1" applyFont="1" applyFill="1"/>
    <xf numFmtId="43" fontId="11" fillId="10" borderId="11" xfId="0" applyNumberFormat="1" applyFont="1" applyFill="1" applyBorder="1" applyAlignment="1">
      <alignment horizontal="center"/>
    </xf>
    <xf numFmtId="43" fontId="47" fillId="10" borderId="11" xfId="0" applyNumberFormat="1" applyFont="1" applyFill="1" applyBorder="1" applyAlignment="1">
      <alignment horizontal="center"/>
    </xf>
    <xf numFmtId="42" fontId="11" fillId="10" borderId="11" xfId="0" applyNumberFormat="1" applyFont="1" applyFill="1" applyBorder="1"/>
    <xf numFmtId="42" fontId="11" fillId="3" borderId="11" xfId="0" applyNumberFormat="1" applyFont="1" applyFill="1" applyBorder="1"/>
    <xf numFmtId="43" fontId="11" fillId="10" borderId="10" xfId="0" applyNumberFormat="1" applyFont="1" applyFill="1" applyBorder="1" applyAlignment="1">
      <alignment horizontal="center"/>
    </xf>
    <xf numFmtId="43" fontId="10" fillId="10" borderId="10" xfId="0" applyNumberFormat="1" applyFont="1" applyFill="1" applyBorder="1" applyAlignment="1">
      <alignment horizontal="center"/>
    </xf>
    <xf numFmtId="43" fontId="29" fillId="10" borderId="10" xfId="0" applyNumberFormat="1" applyFont="1" applyFill="1" applyBorder="1" applyAlignment="1">
      <alignment horizontal="center" vertical="center"/>
    </xf>
    <xf numFmtId="42" fontId="15" fillId="10" borderId="10" xfId="0" applyNumberFormat="1" applyFont="1" applyFill="1" applyBorder="1" applyAlignment="1">
      <alignment vertical="center"/>
    </xf>
    <xf numFmtId="166" fontId="0" fillId="0" borderId="0" xfId="459" applyNumberFormat="1" applyFont="1" applyFill="1"/>
    <xf numFmtId="166" fontId="0" fillId="0" borderId="0" xfId="459" applyNumberFormat="1" applyFont="1" applyFill="1" applyAlignment="1">
      <alignment horizontal="center"/>
    </xf>
    <xf numFmtId="0" fontId="11" fillId="6" borderId="2" xfId="0" applyFont="1" applyFill="1" applyBorder="1"/>
    <xf numFmtId="0" fontId="0" fillId="6" borderId="0" xfId="0" applyFill="1"/>
    <xf numFmtId="166" fontId="0" fillId="6" borderId="0" xfId="459" applyNumberFormat="1" applyFont="1" applyFill="1" applyBorder="1"/>
    <xf numFmtId="166" fontId="0" fillId="6" borderId="0" xfId="459" applyNumberFormat="1" applyFont="1" applyFill="1" applyBorder="1" applyAlignment="1">
      <alignment horizontal="center"/>
    </xf>
    <xf numFmtId="166" fontId="0" fillId="6" borderId="1" xfId="459" applyNumberFormat="1" applyFont="1" applyFill="1" applyBorder="1"/>
    <xf numFmtId="0" fontId="26" fillId="6" borderId="2" xfId="0" applyFont="1" applyFill="1" applyBorder="1"/>
    <xf numFmtId="41" fontId="0" fillId="6" borderId="0" xfId="0" applyNumberFormat="1" applyFill="1"/>
    <xf numFmtId="41" fontId="0" fillId="6" borderId="0" xfId="459" applyNumberFormat="1" applyFont="1" applyFill="1" applyBorder="1"/>
    <xf numFmtId="41" fontId="0" fillId="6" borderId="0" xfId="459" applyNumberFormat="1" applyFont="1" applyFill="1" applyBorder="1" applyAlignment="1">
      <alignment horizontal="center"/>
    </xf>
    <xf numFmtId="42" fontId="0" fillId="6" borderId="1" xfId="459" applyNumberFormat="1" applyFont="1" applyFill="1" applyBorder="1"/>
    <xf numFmtId="0" fontId="0" fillId="6" borderId="17" xfId="0" applyFill="1" applyBorder="1"/>
    <xf numFmtId="41" fontId="0" fillId="6" borderId="6" xfId="0" applyNumberFormat="1" applyFill="1" applyBorder="1"/>
    <xf numFmtId="41" fontId="0" fillId="6" borderId="6" xfId="0" applyNumberFormat="1" applyFill="1" applyBorder="1" applyAlignment="1">
      <alignment horizontal="center"/>
    </xf>
    <xf numFmtId="0" fontId="0" fillId="6" borderId="26" xfId="0" applyFill="1" applyBorder="1"/>
    <xf numFmtId="0" fontId="11" fillId="6" borderId="15" xfId="0" applyFont="1" applyFill="1" applyBorder="1"/>
    <xf numFmtId="0" fontId="0" fillId="6" borderId="15" xfId="0" applyFill="1" applyBorder="1"/>
    <xf numFmtId="42" fontId="11" fillId="6" borderId="15" xfId="0" applyNumberFormat="1" applyFont="1" applyFill="1" applyBorder="1"/>
    <xf numFmtId="42" fontId="11" fillId="6" borderId="27" xfId="0" applyNumberFormat="1" applyFont="1" applyFill="1" applyBorder="1"/>
    <xf numFmtId="0" fontId="10" fillId="10" borderId="10" xfId="0" applyFont="1" applyFill="1" applyBorder="1"/>
    <xf numFmtId="0" fontId="31" fillId="12" borderId="29" xfId="0" applyFont="1" applyFill="1" applyBorder="1" applyAlignment="1">
      <alignment vertical="center"/>
    </xf>
    <xf numFmtId="0" fontId="38" fillId="12" borderId="30" xfId="0" applyFont="1" applyFill="1" applyBorder="1" applyAlignment="1">
      <alignment vertical="center"/>
    </xf>
    <xf numFmtId="0" fontId="29" fillId="12" borderId="30" xfId="0" applyFont="1" applyFill="1" applyBorder="1" applyAlignment="1">
      <alignment horizontal="center"/>
    </xf>
    <xf numFmtId="3" fontId="11" fillId="7" borderId="8" xfId="0" applyNumberFormat="1" applyFont="1" applyFill="1" applyBorder="1" applyAlignment="1">
      <alignment horizontal="left"/>
    </xf>
    <xf numFmtId="0" fontId="18" fillId="0" borderId="0" xfId="8" applyFont="1" applyAlignment="1">
      <alignment horizontal="center"/>
    </xf>
    <xf numFmtId="0" fontId="10" fillId="0" borderId="0" xfId="0" applyFont="1" applyAlignment="1">
      <alignment horizontal="left"/>
    </xf>
    <xf numFmtId="43" fontId="10" fillId="5" borderId="1" xfId="0" applyNumberFormat="1" applyFont="1" applyFill="1" applyBorder="1" applyAlignment="1">
      <alignment horizontal="center"/>
    </xf>
    <xf numFmtId="42" fontId="0" fillId="2" borderId="1" xfId="0" applyNumberFormat="1" applyFill="1" applyBorder="1"/>
    <xf numFmtId="42" fontId="10" fillId="2" borderId="1" xfId="0" applyNumberFormat="1" applyFont="1" applyFill="1" applyBorder="1"/>
    <xf numFmtId="42" fontId="11" fillId="2" borderId="27" xfId="0" applyNumberFormat="1" applyFont="1" applyFill="1" applyBorder="1"/>
    <xf numFmtId="42" fontId="11" fillId="2" borderId="15" xfId="0" applyNumberFormat="1" applyFont="1" applyFill="1" applyBorder="1"/>
    <xf numFmtId="3" fontId="10" fillId="8" borderId="0" xfId="0" applyNumberFormat="1" applyFont="1" applyFill="1" applyAlignment="1">
      <alignment horizontal="center"/>
    </xf>
    <xf numFmtId="0" fontId="10" fillId="8" borderId="0" xfId="0" applyFont="1" applyFill="1" applyAlignment="1">
      <alignment horizontal="center"/>
    </xf>
    <xf numFmtId="10" fontId="0" fillId="8" borderId="0" xfId="0" applyNumberFormat="1" applyFill="1" applyAlignment="1">
      <alignment horizontal="center"/>
    </xf>
    <xf numFmtId="0" fontId="0" fillId="8" borderId="0" xfId="0" applyFill="1"/>
    <xf numFmtId="9" fontId="0" fillId="8" borderId="0" xfId="0" applyNumberFormat="1" applyFill="1" applyAlignment="1">
      <alignment horizontal="center"/>
    </xf>
    <xf numFmtId="0" fontId="0" fillId="8" borderId="0" xfId="0" applyFill="1" applyAlignment="1">
      <alignment horizontal="center"/>
    </xf>
    <xf numFmtId="41" fontId="0" fillId="8" borderId="0" xfId="0" applyNumberFormat="1" applyFill="1" applyAlignment="1">
      <alignment horizontal="center"/>
    </xf>
    <xf numFmtId="0" fontId="11" fillId="0" borderId="0" xfId="0" applyFont="1" applyAlignment="1">
      <alignment horizontal="left" wrapText="1"/>
    </xf>
    <xf numFmtId="0" fontId="23" fillId="12" borderId="34" xfId="0" applyFont="1" applyFill="1" applyBorder="1"/>
    <xf numFmtId="0" fontId="23" fillId="12" borderId="35" xfId="0" applyFont="1" applyFill="1" applyBorder="1"/>
    <xf numFmtId="0" fontId="25" fillId="12" borderId="42" xfId="0" applyFont="1" applyFill="1" applyBorder="1"/>
    <xf numFmtId="0" fontId="25" fillId="12" borderId="43" xfId="0" applyFont="1" applyFill="1" applyBorder="1"/>
    <xf numFmtId="42" fontId="23" fillId="12" borderId="43" xfId="0" applyNumberFormat="1" applyFont="1" applyFill="1" applyBorder="1"/>
    <xf numFmtId="0" fontId="23" fillId="12" borderId="43" xfId="0" applyFont="1" applyFill="1" applyBorder="1"/>
    <xf numFmtId="0" fontId="25" fillId="12" borderId="44" xfId="8" applyFont="1" applyFill="1" applyBorder="1"/>
    <xf numFmtId="0" fontId="0" fillId="12" borderId="45" xfId="0" applyFill="1" applyBorder="1"/>
    <xf numFmtId="0" fontId="0" fillId="12" borderId="46" xfId="0" applyFill="1" applyBorder="1"/>
    <xf numFmtId="0" fontId="11" fillId="0" borderId="56" xfId="0" applyFont="1" applyBorder="1" applyAlignment="1">
      <alignment horizontal="center" vertical="center"/>
    </xf>
    <xf numFmtId="0" fontId="11" fillId="0" borderId="56" xfId="0" applyFont="1" applyBorder="1" applyAlignment="1">
      <alignment horizontal="center" vertical="center" wrapText="1"/>
    </xf>
    <xf numFmtId="10" fontId="0" fillId="5" borderId="56" xfId="0" applyNumberFormat="1" applyFill="1" applyBorder="1" applyAlignment="1">
      <alignment vertical="center"/>
    </xf>
    <xf numFmtId="44" fontId="0" fillId="5" borderId="56" xfId="0" applyNumberFormat="1" applyFill="1" applyBorder="1" applyAlignment="1">
      <alignment vertical="center"/>
    </xf>
    <xf numFmtId="44" fontId="0" fillId="0" borderId="56" xfId="0" applyNumberFormat="1" applyBorder="1" applyAlignment="1">
      <alignment vertical="center"/>
    </xf>
    <xf numFmtId="165" fontId="11" fillId="0" borderId="0" xfId="0" applyNumberFormat="1" applyFont="1" applyAlignment="1">
      <alignment horizontal="center"/>
    </xf>
    <xf numFmtId="0" fontId="10" fillId="2" borderId="0" xfId="0" applyFont="1" applyFill="1" applyAlignment="1">
      <alignment vertical="center"/>
    </xf>
    <xf numFmtId="0" fontId="11" fillId="11" borderId="57" xfId="8" applyFont="1" applyFill="1" applyBorder="1"/>
    <xf numFmtId="3" fontId="10" fillId="11" borderId="15" xfId="8" applyNumberFormat="1" applyFill="1" applyBorder="1" applyAlignment="1">
      <alignment horizontal="center"/>
    </xf>
    <xf numFmtId="3" fontId="10" fillId="11" borderId="58" xfId="8" applyNumberFormat="1" applyFill="1" applyBorder="1" applyAlignment="1">
      <alignment horizontal="center"/>
    </xf>
    <xf numFmtId="3" fontId="10" fillId="11" borderId="59" xfId="8" applyNumberFormat="1" applyFill="1" applyBorder="1" applyAlignment="1">
      <alignment horizontal="center"/>
    </xf>
    <xf numFmtId="3" fontId="10" fillId="11" borderId="25" xfId="8" applyNumberFormat="1" applyFill="1" applyBorder="1" applyAlignment="1">
      <alignment horizontal="center"/>
    </xf>
    <xf numFmtId="42" fontId="46" fillId="14" borderId="14" xfId="0" applyNumberFormat="1" applyFont="1" applyFill="1" applyBorder="1" applyAlignment="1">
      <alignment horizontal="center"/>
    </xf>
    <xf numFmtId="0" fontId="0" fillId="17" borderId="13" xfId="0" applyFill="1" applyBorder="1"/>
    <xf numFmtId="6" fontId="0" fillId="17" borderId="10" xfId="0" applyNumberFormat="1" applyFill="1" applyBorder="1"/>
    <xf numFmtId="0" fontId="0" fillId="17" borderId="10" xfId="0" applyFill="1" applyBorder="1"/>
    <xf numFmtId="0" fontId="11" fillId="17" borderId="6" xfId="0" applyFont="1" applyFill="1" applyBorder="1"/>
    <xf numFmtId="0" fontId="11" fillId="17" borderId="10" xfId="0" applyFont="1" applyFill="1" applyBorder="1"/>
    <xf numFmtId="42" fontId="0" fillId="17" borderId="14" xfId="0" applyNumberFormat="1" applyFill="1" applyBorder="1"/>
    <xf numFmtId="0" fontId="11" fillId="17" borderId="13" xfId="0" applyFont="1" applyFill="1" applyBorder="1"/>
    <xf numFmtId="6" fontId="11" fillId="17" borderId="10" xfId="0" applyNumberFormat="1" applyFont="1" applyFill="1" applyBorder="1"/>
    <xf numFmtId="42" fontId="11" fillId="17" borderId="14" xfId="0" applyNumberFormat="1" applyFont="1" applyFill="1" applyBorder="1"/>
    <xf numFmtId="3" fontId="10" fillId="0" borderId="4" xfId="0" applyNumberFormat="1" applyFont="1" applyBorder="1"/>
    <xf numFmtId="0" fontId="10" fillId="17" borderId="6" xfId="0" applyFont="1" applyFill="1" applyBorder="1"/>
    <xf numFmtId="0" fontId="0" fillId="17" borderId="6" xfId="0" applyFill="1" applyBorder="1"/>
    <xf numFmtId="0" fontId="26" fillId="0" borderId="0" xfId="0" applyFont="1" applyAlignment="1">
      <alignment horizontal="left"/>
    </xf>
    <xf numFmtId="0" fontId="48" fillId="0" borderId="0" xfId="0" applyFont="1"/>
    <xf numFmtId="166" fontId="0" fillId="16" borderId="64" xfId="2406" applyNumberFormat="1" applyFont="1" applyFill="1" applyBorder="1"/>
    <xf numFmtId="41" fontId="11" fillId="3" borderId="5" xfId="0" applyNumberFormat="1" applyFont="1" applyFill="1" applyBorder="1"/>
    <xf numFmtId="3" fontId="25" fillId="12" borderId="36" xfId="0" applyNumberFormat="1" applyFont="1" applyFill="1" applyBorder="1" applyAlignment="1">
      <alignment horizontal="left"/>
    </xf>
    <xf numFmtId="3" fontId="25" fillId="12" borderId="37" xfId="0" applyNumberFormat="1" applyFont="1" applyFill="1" applyBorder="1" applyAlignment="1">
      <alignment horizontal="left"/>
    </xf>
    <xf numFmtId="3" fontId="25" fillId="12" borderId="38" xfId="0" applyNumberFormat="1" applyFont="1" applyFill="1" applyBorder="1" applyAlignment="1">
      <alignment horizontal="left"/>
    </xf>
    <xf numFmtId="0" fontId="25" fillId="12" borderId="39" xfId="0" applyFont="1" applyFill="1" applyBorder="1" applyAlignment="1">
      <alignment horizontal="left"/>
    </xf>
    <xf numFmtId="0" fontId="25" fillId="12" borderId="40" xfId="0" applyFont="1" applyFill="1" applyBorder="1" applyAlignment="1">
      <alignment horizontal="left"/>
    </xf>
    <xf numFmtId="0" fontId="25" fillId="12" borderId="41" xfId="0" applyFont="1" applyFill="1" applyBorder="1" applyAlignment="1">
      <alignment horizontal="left"/>
    </xf>
    <xf numFmtId="0" fontId="18" fillId="8" borderId="0" xfId="0" applyFont="1" applyFill="1" applyAlignment="1">
      <alignment horizontal="center"/>
    </xf>
    <xf numFmtId="0" fontId="18" fillId="8" borderId="1" xfId="0" applyFont="1" applyFill="1" applyBorder="1" applyAlignment="1">
      <alignment horizontal="center"/>
    </xf>
    <xf numFmtId="0" fontId="18" fillId="3" borderId="0" xfId="0" applyFont="1" applyFill="1" applyAlignment="1">
      <alignment horizontal="right"/>
    </xf>
    <xf numFmtId="0" fontId="18" fillId="3" borderId="60" xfId="0" applyFont="1" applyFill="1" applyBorder="1" applyAlignment="1">
      <alignment horizontal="center"/>
    </xf>
    <xf numFmtId="169" fontId="10" fillId="5" borderId="62" xfId="0" applyNumberFormat="1" applyFont="1" applyFill="1" applyBorder="1" applyAlignment="1">
      <alignment horizontal="center"/>
    </xf>
    <xf numFmtId="3" fontId="11" fillId="8" borderId="20" xfId="0" applyNumberFormat="1" applyFont="1" applyFill="1" applyBorder="1" applyAlignment="1">
      <alignment horizontal="left"/>
    </xf>
    <xf numFmtId="3" fontId="11" fillId="8" borderId="23" xfId="0" applyNumberFormat="1" applyFont="1" applyFill="1" applyBorder="1" applyAlignment="1">
      <alignment horizontal="left"/>
    </xf>
    <xf numFmtId="3" fontId="0" fillId="8" borderId="23" xfId="0" applyNumberFormat="1" applyFill="1" applyBorder="1" applyAlignment="1">
      <alignment horizontal="center"/>
    </xf>
    <xf numFmtId="42" fontId="10" fillId="5" borderId="21" xfId="0" applyNumberFormat="1" applyFont="1" applyFill="1" applyBorder="1" applyAlignment="1">
      <alignment horizontal="center"/>
    </xf>
    <xf numFmtId="4" fontId="0" fillId="5" borderId="23" xfId="0" applyNumberFormat="1" applyFill="1" applyBorder="1" applyAlignment="1">
      <alignment horizontal="center"/>
    </xf>
    <xf numFmtId="4" fontId="0" fillId="5" borderId="21" xfId="0" applyNumberFormat="1" applyFill="1" applyBorder="1" applyAlignment="1">
      <alignment horizontal="center"/>
    </xf>
    <xf numFmtId="10" fontId="11" fillId="0" borderId="0" xfId="0" applyNumberFormat="1" applyFont="1" applyAlignment="1">
      <alignment horizontal="center" wrapText="1"/>
    </xf>
    <xf numFmtId="0" fontId="18" fillId="3" borderId="0" xfId="0" applyFont="1" applyFill="1"/>
    <xf numFmtId="0" fontId="18" fillId="3" borderId="2" xfId="0" applyFont="1" applyFill="1" applyBorder="1" applyAlignment="1">
      <alignment horizontal="left"/>
    </xf>
    <xf numFmtId="43" fontId="32" fillId="0" borderId="0" xfId="0" applyNumberFormat="1" applyFont="1" applyAlignment="1">
      <alignment horizontal="center"/>
    </xf>
    <xf numFmtId="43" fontId="0" fillId="0" borderId="0" xfId="0" applyNumberFormat="1" applyAlignment="1">
      <alignment horizontal="center"/>
    </xf>
    <xf numFmtId="0" fontId="41" fillId="10" borderId="10" xfId="0" applyFont="1" applyFill="1" applyBorder="1" applyAlignment="1">
      <alignment horizontal="center" vertical="center"/>
    </xf>
    <xf numFmtId="0" fontId="41" fillId="10" borderId="10" xfId="0" applyFont="1" applyFill="1" applyBorder="1" applyAlignment="1">
      <alignment vertical="center"/>
    </xf>
    <xf numFmtId="42" fontId="41" fillId="10" borderId="10" xfId="0" applyNumberFormat="1" applyFont="1" applyFill="1" applyBorder="1" applyAlignment="1">
      <alignment vertical="center" wrapText="1"/>
    </xf>
    <xf numFmtId="42" fontId="41" fillId="3" borderId="10" xfId="0" applyNumberFormat="1" applyFont="1" applyFill="1" applyBorder="1" applyAlignment="1">
      <alignment vertical="center"/>
    </xf>
    <xf numFmtId="0" fontId="40" fillId="10" borderId="10" xfId="0" applyFont="1" applyFill="1" applyBorder="1" applyAlignment="1">
      <alignment vertical="center"/>
    </xf>
    <xf numFmtId="0" fontId="40" fillId="10" borderId="10" xfId="0" applyFont="1" applyFill="1" applyBorder="1" applyAlignment="1">
      <alignment horizontal="center" vertical="center"/>
    </xf>
    <xf numFmtId="42" fontId="41" fillId="10" borderId="10" xfId="0" applyNumberFormat="1" applyFont="1" applyFill="1" applyBorder="1" applyAlignment="1">
      <alignment vertical="center"/>
    </xf>
    <xf numFmtId="0" fontId="18" fillId="3" borderId="2" xfId="0" applyFont="1" applyFill="1" applyBorder="1"/>
    <xf numFmtId="166" fontId="0" fillId="16" borderId="66" xfId="2406" applyNumberFormat="1" applyFont="1" applyFill="1" applyBorder="1"/>
    <xf numFmtId="0" fontId="0" fillId="0" borderId="14" xfId="0" applyBorder="1"/>
    <xf numFmtId="0" fontId="13" fillId="0" borderId="0" xfId="0" applyFont="1" applyAlignment="1">
      <alignment horizontal="right"/>
    </xf>
    <xf numFmtId="0" fontId="13" fillId="0" borderId="0" xfId="0" applyFont="1"/>
    <xf numFmtId="3" fontId="11" fillId="0" borderId="0" xfId="0" applyNumberFormat="1" applyFont="1" applyAlignment="1">
      <alignment horizontal="left" wrapText="1"/>
    </xf>
    <xf numFmtId="0" fontId="48" fillId="0" borderId="0" xfId="0" applyFont="1" applyAlignment="1">
      <alignment vertical="center"/>
    </xf>
    <xf numFmtId="0" fontId="48" fillId="0" borderId="6" xfId="0" applyFont="1" applyBorder="1" applyAlignment="1">
      <alignment vertical="center"/>
    </xf>
    <xf numFmtId="0" fontId="26" fillId="0" borderId="0" xfId="0" applyFont="1" applyAlignment="1">
      <alignment horizontal="right"/>
    </xf>
    <xf numFmtId="10" fontId="11" fillId="0" borderId="0" xfId="0" applyNumberFormat="1" applyFont="1"/>
    <xf numFmtId="3" fontId="11" fillId="0" borderId="8" xfId="0" applyNumberFormat="1" applyFont="1"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168" fontId="10" fillId="0" borderId="8" xfId="0" applyNumberFormat="1" applyFont="1" applyBorder="1" applyAlignment="1">
      <alignment horizontal="center"/>
    </xf>
    <xf numFmtId="0" fontId="50" fillId="18" borderId="20" xfId="0" applyFont="1" applyFill="1" applyBorder="1" applyAlignment="1">
      <alignment vertical="center"/>
    </xf>
    <xf numFmtId="0" fontId="50" fillId="18" borderId="23" xfId="0" applyFont="1" applyFill="1" applyBorder="1" applyAlignment="1">
      <alignment vertical="center"/>
    </xf>
    <xf numFmtId="0" fontId="50" fillId="18" borderId="21" xfId="0" applyFont="1" applyFill="1" applyBorder="1" applyAlignment="1">
      <alignment vertical="center"/>
    </xf>
    <xf numFmtId="0" fontId="50" fillId="18" borderId="22" xfId="0" applyFont="1" applyFill="1" applyBorder="1" applyAlignment="1">
      <alignment horizontal="center" vertical="center"/>
    </xf>
    <xf numFmtId="3" fontId="11" fillId="7" borderId="20" xfId="0" applyNumberFormat="1" applyFont="1" applyFill="1" applyBorder="1" applyAlignment="1">
      <alignment horizontal="left"/>
    </xf>
    <xf numFmtId="3" fontId="11" fillId="7" borderId="23" xfId="0" applyNumberFormat="1" applyFont="1" applyFill="1" applyBorder="1" applyAlignment="1">
      <alignment horizontal="left"/>
    </xf>
    <xf numFmtId="168" fontId="10" fillId="5" borderId="21" xfId="0" applyNumberFormat="1" applyFont="1" applyFill="1" applyBorder="1" applyAlignment="1">
      <alignment horizontal="center"/>
    </xf>
    <xf numFmtId="0" fontId="0" fillId="17" borderId="0" xfId="0" applyFill="1" applyAlignment="1">
      <alignment horizontal="center"/>
    </xf>
    <xf numFmtId="0" fontId="10" fillId="17" borderId="13" xfId="0" applyFont="1" applyFill="1" applyBorder="1"/>
    <xf numFmtId="0" fontId="11" fillId="17" borderId="0" xfId="0" applyFont="1" applyFill="1"/>
    <xf numFmtId="0" fontId="11" fillId="3" borderId="0" xfId="0" applyFont="1" applyFill="1"/>
    <xf numFmtId="0" fontId="52" fillId="0" borderId="0" xfId="0" applyFont="1"/>
    <xf numFmtId="0" fontId="53" fillId="17" borderId="2" xfId="0" applyFont="1" applyFill="1" applyBorder="1" applyAlignment="1">
      <alignment horizontal="center"/>
    </xf>
    <xf numFmtId="0" fontId="53" fillId="17" borderId="0" xfId="0" applyFont="1" applyFill="1" applyAlignment="1">
      <alignment horizontal="center"/>
    </xf>
    <xf numFmtId="0" fontId="53" fillId="17" borderId="1" xfId="0" applyFont="1" applyFill="1" applyBorder="1" applyAlignment="1">
      <alignment horizontal="center"/>
    </xf>
    <xf numFmtId="0" fontId="52" fillId="17" borderId="2" xfId="0" applyFont="1" applyFill="1" applyBorder="1"/>
    <xf numFmtId="0" fontId="54" fillId="17" borderId="0" xfId="0" applyFont="1" applyFill="1" applyAlignment="1">
      <alignment horizontal="center"/>
    </xf>
    <xf numFmtId="0" fontId="54" fillId="17" borderId="1" xfId="0" applyFont="1" applyFill="1" applyBorder="1" applyAlignment="1">
      <alignment horizontal="center"/>
    </xf>
    <xf numFmtId="2" fontId="52" fillId="0" borderId="0" xfId="0" applyNumberFormat="1" applyFont="1" applyAlignment="1">
      <alignment horizontal="center"/>
    </xf>
    <xf numFmtId="3" fontId="52" fillId="0" borderId="0" xfId="8" applyNumberFormat="1" applyFont="1" applyAlignment="1">
      <alignment horizontal="center"/>
    </xf>
    <xf numFmtId="0" fontId="52" fillId="0" borderId="0" xfId="0" applyFont="1" applyAlignment="1">
      <alignment vertical="center"/>
    </xf>
    <xf numFmtId="0" fontId="55" fillId="0" borderId="0" xfId="0" applyFont="1"/>
    <xf numFmtId="0" fontId="53" fillId="0" borderId="0" xfId="0" applyFont="1"/>
    <xf numFmtId="0" fontId="53" fillId="17" borderId="14" xfId="0" applyFont="1" applyFill="1" applyBorder="1"/>
    <xf numFmtId="0" fontId="53" fillId="17" borderId="14" xfId="8" applyFont="1" applyFill="1" applyBorder="1"/>
    <xf numFmtId="44" fontId="52" fillId="8" borderId="14" xfId="0" applyNumberFormat="1" applyFont="1" applyFill="1" applyBorder="1"/>
    <xf numFmtId="44" fontId="52" fillId="8" borderId="60" xfId="0" applyNumberFormat="1" applyFont="1" applyFill="1" applyBorder="1"/>
    <xf numFmtId="0" fontId="53" fillId="17" borderId="72" xfId="8" applyFont="1" applyFill="1" applyBorder="1"/>
    <xf numFmtId="0" fontId="53" fillId="17" borderId="73" xfId="0" applyFont="1" applyFill="1" applyBorder="1"/>
    <xf numFmtId="0" fontId="53" fillId="17" borderId="62" xfId="0" applyFont="1" applyFill="1" applyBorder="1"/>
    <xf numFmtId="0" fontId="53" fillId="17" borderId="71" xfId="8" applyFont="1" applyFill="1" applyBorder="1"/>
    <xf numFmtId="0" fontId="53" fillId="17" borderId="62" xfId="0" applyFont="1" applyFill="1" applyBorder="1" applyAlignment="1">
      <alignment horizontal="center"/>
    </xf>
    <xf numFmtId="0" fontId="53" fillId="17" borderId="60" xfId="0" applyFont="1" applyFill="1" applyBorder="1"/>
    <xf numFmtId="0" fontId="52" fillId="17" borderId="0" xfId="0" applyFont="1" applyFill="1"/>
    <xf numFmtId="0" fontId="52" fillId="17" borderId="3" xfId="0" applyFont="1" applyFill="1" applyBorder="1"/>
    <xf numFmtId="0" fontId="52" fillId="17" borderId="4" xfId="0" applyFont="1" applyFill="1" applyBorder="1"/>
    <xf numFmtId="2" fontId="53" fillId="8" borderId="4" xfId="0" applyNumberFormat="1" applyFont="1" applyFill="1" applyBorder="1" applyAlignment="1">
      <alignment horizontal="center"/>
    </xf>
    <xf numFmtId="2" fontId="53" fillId="8" borderId="5" xfId="0" applyNumberFormat="1" applyFont="1" applyFill="1" applyBorder="1" applyAlignment="1">
      <alignment horizontal="center"/>
    </xf>
    <xf numFmtId="0" fontId="53" fillId="17" borderId="14" xfId="0" applyFont="1" applyFill="1" applyBorder="1" applyAlignment="1">
      <alignment horizontal="center"/>
    </xf>
    <xf numFmtId="170" fontId="10" fillId="0" borderId="0" xfId="0" applyNumberFormat="1" applyFont="1"/>
    <xf numFmtId="0" fontId="56" fillId="17" borderId="72" xfId="8" applyFont="1" applyFill="1" applyBorder="1"/>
    <xf numFmtId="170" fontId="10" fillId="19" borderId="14" xfId="0" applyNumberFormat="1" applyFont="1" applyFill="1" applyBorder="1" applyAlignment="1">
      <alignment horizontal="center" wrapText="1"/>
    </xf>
    <xf numFmtId="170" fontId="0" fillId="19" borderId="14" xfId="0" applyNumberFormat="1" applyFill="1" applyBorder="1" applyAlignment="1">
      <alignment horizontal="center" wrapText="1"/>
    </xf>
    <xf numFmtId="10" fontId="18" fillId="0" borderId="0" xfId="0" applyNumberFormat="1" applyFont="1" applyAlignment="1">
      <alignment horizontal="center"/>
    </xf>
    <xf numFmtId="2" fontId="18" fillId="0" borderId="0" xfId="0" applyNumberFormat="1" applyFont="1" applyAlignment="1">
      <alignment horizontal="center"/>
    </xf>
    <xf numFmtId="170" fontId="0" fillId="3" borderId="2" xfId="0" applyNumberFormat="1" applyFill="1" applyBorder="1" applyAlignment="1">
      <alignment wrapText="1"/>
    </xf>
    <xf numFmtId="0" fontId="0" fillId="3" borderId="17" xfId="0" applyFill="1" applyBorder="1" applyAlignment="1">
      <alignment wrapText="1"/>
    </xf>
    <xf numFmtId="0" fontId="18" fillId="0" borderId="0" xfId="0" applyFont="1" applyAlignment="1">
      <alignment horizontal="center" wrapText="1"/>
    </xf>
    <xf numFmtId="0" fontId="53" fillId="17" borderId="69" xfId="0" applyFont="1" applyFill="1" applyBorder="1"/>
    <xf numFmtId="42" fontId="52" fillId="17" borderId="70" xfId="0" applyNumberFormat="1" applyFont="1" applyFill="1" applyBorder="1"/>
    <xf numFmtId="42" fontId="52" fillId="17" borderId="19" xfId="0" applyNumberFormat="1" applyFont="1" applyFill="1" applyBorder="1"/>
    <xf numFmtId="1" fontId="52" fillId="20" borderId="14" xfId="8" applyNumberFormat="1" applyFont="1" applyFill="1" applyBorder="1"/>
    <xf numFmtId="44" fontId="52" fillId="21" borderId="14" xfId="0" applyNumberFormat="1" applyFont="1" applyFill="1" applyBorder="1" applyAlignment="1">
      <alignment horizontal="center"/>
    </xf>
    <xf numFmtId="42" fontId="52" fillId="20" borderId="70" xfId="0" applyNumberFormat="1" applyFont="1" applyFill="1" applyBorder="1"/>
    <xf numFmtId="44" fontId="52" fillId="21" borderId="14" xfId="0" applyNumberFormat="1" applyFont="1" applyFill="1" applyBorder="1"/>
    <xf numFmtId="0" fontId="53" fillId="17" borderId="74" xfId="0" applyFont="1" applyFill="1" applyBorder="1"/>
    <xf numFmtId="1" fontId="52" fillId="20" borderId="68" xfId="8" applyNumberFormat="1" applyFont="1" applyFill="1" applyBorder="1"/>
    <xf numFmtId="170" fontId="0" fillId="3" borderId="0" xfId="0" applyNumberFormat="1" applyFill="1" applyAlignment="1">
      <alignment wrapText="1"/>
    </xf>
    <xf numFmtId="0" fontId="0" fillId="3" borderId="6" xfId="0" applyFill="1" applyBorder="1" applyAlignment="1">
      <alignment wrapText="1"/>
    </xf>
    <xf numFmtId="41" fontId="39" fillId="3" borderId="2" xfId="0" applyNumberFormat="1" applyFont="1" applyFill="1" applyBorder="1" applyAlignment="1">
      <alignment horizontal="center"/>
    </xf>
    <xf numFmtId="41" fontId="39" fillId="3" borderId="0" xfId="0" applyNumberFormat="1" applyFont="1" applyFill="1" applyAlignment="1">
      <alignment horizontal="center"/>
    </xf>
    <xf numFmtId="0" fontId="53" fillId="17" borderId="2" xfId="0" applyFont="1" applyFill="1" applyBorder="1"/>
    <xf numFmtId="2" fontId="52" fillId="17" borderId="2" xfId="8" applyNumberFormat="1" applyFont="1" applyFill="1" applyBorder="1"/>
    <xf numFmtId="1" fontId="52" fillId="0" borderId="2" xfId="8" applyNumberFormat="1" applyFont="1" applyBorder="1"/>
    <xf numFmtId="44" fontId="52" fillId="17" borderId="68" xfId="8" applyNumberFormat="1" applyFont="1" applyFill="1" applyBorder="1"/>
    <xf numFmtId="44" fontId="52" fillId="17" borderId="24" xfId="8" applyNumberFormat="1" applyFont="1" applyFill="1" applyBorder="1" applyAlignment="1">
      <alignment horizontal="center"/>
    </xf>
    <xf numFmtId="44" fontId="52" fillId="17" borderId="14" xfId="8" applyNumberFormat="1" applyFont="1" applyFill="1" applyBorder="1" applyAlignment="1">
      <alignment horizontal="center"/>
    </xf>
    <xf numFmtId="44" fontId="52" fillId="17" borderId="67" xfId="8" applyNumberFormat="1" applyFont="1" applyFill="1" applyBorder="1"/>
    <xf numFmtId="44" fontId="52" fillId="17" borderId="57" xfId="8" applyNumberFormat="1" applyFont="1" applyFill="1" applyBorder="1" applyAlignment="1">
      <alignment horizontal="center"/>
    </xf>
    <xf numFmtId="44" fontId="52" fillId="17" borderId="58" xfId="8" applyNumberFormat="1" applyFont="1" applyFill="1" applyBorder="1" applyAlignment="1">
      <alignment horizontal="center"/>
    </xf>
    <xf numFmtId="170" fontId="10" fillId="0" borderId="0" xfId="0" applyNumberFormat="1" applyFont="1" applyAlignment="1">
      <alignment horizontal="center"/>
    </xf>
    <xf numFmtId="170" fontId="0" fillId="0" borderId="0" xfId="0" applyNumberFormat="1" applyAlignment="1">
      <alignment horizontal="center"/>
    </xf>
    <xf numFmtId="170" fontId="10" fillId="0" borderId="0" xfId="0" applyNumberFormat="1" applyFont="1" applyAlignment="1">
      <alignment horizontal="center" wrapText="1"/>
    </xf>
    <xf numFmtId="170" fontId="0" fillId="0" borderId="0" xfId="0" applyNumberFormat="1" applyAlignment="1">
      <alignment horizontal="center" vertical="center" wrapText="1"/>
    </xf>
    <xf numFmtId="170" fontId="10" fillId="0" borderId="0" xfId="0" applyNumberFormat="1" applyFont="1" applyAlignment="1">
      <alignment horizontal="center" vertical="center" wrapText="1"/>
    </xf>
    <xf numFmtId="170" fontId="10" fillId="0" borderId="6" xfId="0" applyNumberFormat="1" applyFont="1" applyBorder="1" applyAlignment="1">
      <alignment horizontal="left"/>
    </xf>
    <xf numFmtId="170" fontId="0" fillId="0" borderId="0" xfId="0" applyNumberFormat="1"/>
    <xf numFmtId="170" fontId="11" fillId="9" borderId="0" xfId="0" applyNumberFormat="1" applyFont="1" applyFill="1"/>
    <xf numFmtId="170" fontId="11" fillId="0" borderId="0" xfId="0" applyNumberFormat="1" applyFont="1"/>
    <xf numFmtId="170" fontId="18" fillId="0" borderId="0" xfId="0" applyNumberFormat="1" applyFont="1" applyAlignment="1">
      <alignment horizontal="center"/>
    </xf>
    <xf numFmtId="170" fontId="0" fillId="0" borderId="0" xfId="0" applyNumberFormat="1" applyAlignment="1">
      <alignment horizontal="center" wrapText="1"/>
    </xf>
    <xf numFmtId="170" fontId="21" fillId="0" borderId="0" xfId="0" applyNumberFormat="1" applyFont="1" applyAlignment="1">
      <alignment horizontal="center"/>
    </xf>
    <xf numFmtId="170" fontId="10" fillId="17" borderId="6" xfId="0" applyNumberFormat="1" applyFont="1" applyFill="1" applyBorder="1" applyAlignment="1">
      <alignment horizontal="left"/>
    </xf>
    <xf numFmtId="170" fontId="10" fillId="0" borderId="0" xfId="0" applyNumberFormat="1" applyFont="1" applyAlignment="1">
      <alignment horizontal="left"/>
    </xf>
    <xf numFmtId="170" fontId="13" fillId="0" borderId="0" xfId="0" applyNumberFormat="1" applyFont="1" applyAlignment="1">
      <alignment horizontal="right"/>
    </xf>
    <xf numFmtId="170" fontId="13" fillId="0" borderId="0" xfId="0" applyNumberFormat="1" applyFont="1"/>
    <xf numFmtId="170" fontId="41" fillId="0" borderId="0" xfId="0" applyNumberFormat="1" applyFont="1" applyAlignment="1">
      <alignment horizontal="center"/>
    </xf>
    <xf numFmtId="170" fontId="11" fillId="0" borderId="0" xfId="0" applyNumberFormat="1" applyFont="1" applyAlignment="1">
      <alignment horizontal="center"/>
    </xf>
    <xf numFmtId="170" fontId="10" fillId="0" borderId="0" xfId="0" applyNumberFormat="1" applyFont="1" applyAlignment="1">
      <alignment horizontal="right"/>
    </xf>
    <xf numFmtId="6" fontId="10" fillId="0" borderId="8" xfId="0" applyNumberFormat="1" applyFont="1" applyBorder="1" applyAlignment="1">
      <alignment horizontal="right"/>
    </xf>
    <xf numFmtId="6" fontId="10" fillId="0" borderId="0" xfId="0" applyNumberFormat="1" applyFont="1" applyAlignment="1">
      <alignment horizontal="right"/>
    </xf>
    <xf numFmtId="0" fontId="29" fillId="0" borderId="8" xfId="0" applyFont="1" applyBorder="1"/>
    <xf numFmtId="43" fontId="0" fillId="5" borderId="8" xfId="0" applyNumberFormat="1" applyFill="1" applyBorder="1" applyAlignment="1">
      <alignment horizontal="center"/>
    </xf>
    <xf numFmtId="43" fontId="0" fillId="5" borderId="9" xfId="0" applyNumberFormat="1" applyFill="1" applyBorder="1" applyAlignment="1">
      <alignment horizontal="center"/>
    </xf>
    <xf numFmtId="43" fontId="0" fillId="5" borderId="0" xfId="0" applyNumberFormat="1" applyFill="1" applyAlignment="1">
      <alignment horizontal="center"/>
    </xf>
    <xf numFmtId="43" fontId="0" fillId="5" borderId="1" xfId="0" applyNumberFormat="1" applyFill="1" applyBorder="1" applyAlignment="1">
      <alignment horizontal="center"/>
    </xf>
    <xf numFmtId="0" fontId="10" fillId="17" borderId="0" xfId="0" applyFont="1" applyFill="1"/>
    <xf numFmtId="43" fontId="10" fillId="17" borderId="0" xfId="0" applyNumberFormat="1" applyFont="1" applyFill="1" applyAlignment="1">
      <alignment horizontal="center"/>
    </xf>
    <xf numFmtId="0" fontId="10" fillId="17" borderId="0" xfId="0" applyFont="1" applyFill="1" applyAlignment="1">
      <alignment horizontal="center"/>
    </xf>
    <xf numFmtId="164" fontId="0" fillId="17" borderId="0" xfId="0" applyNumberFormat="1" applyFill="1" applyAlignment="1">
      <alignment horizontal="center"/>
    </xf>
    <xf numFmtId="0" fontId="24" fillId="17" borderId="0" xfId="0" applyFont="1" applyFill="1"/>
    <xf numFmtId="41" fontId="0" fillId="17" borderId="0" xfId="0" applyNumberFormat="1" applyFill="1" applyAlignment="1">
      <alignment horizontal="center"/>
    </xf>
    <xf numFmtId="14" fontId="18" fillId="17" borderId="0" xfId="0" applyNumberFormat="1" applyFont="1" applyFill="1" applyAlignment="1">
      <alignment horizontal="center"/>
    </xf>
    <xf numFmtId="0" fontId="11" fillId="17" borderId="0" xfId="0" applyFont="1" applyFill="1" applyAlignment="1">
      <alignment horizontal="center"/>
    </xf>
    <xf numFmtId="9" fontId="11" fillId="17" borderId="0" xfId="0" applyNumberFormat="1" applyFont="1" applyFill="1"/>
    <xf numFmtId="0" fontId="18" fillId="17" borderId="0" xfId="0" applyFont="1" applyFill="1" applyAlignment="1">
      <alignment horizontal="center"/>
    </xf>
    <xf numFmtId="14" fontId="13" fillId="17" borderId="0" xfId="0" applyNumberFormat="1" applyFont="1" applyFill="1" applyAlignment="1">
      <alignment horizontal="center"/>
    </xf>
    <xf numFmtId="0" fontId="0" fillId="17" borderId="0" xfId="0" applyFill="1"/>
    <xf numFmtId="10" fontId="10" fillId="17" borderId="0" xfId="0" applyNumberFormat="1" applyFont="1" applyFill="1" applyAlignment="1">
      <alignment horizontal="center"/>
    </xf>
    <xf numFmtId="42" fontId="0" fillId="17" borderId="0" xfId="0" applyNumberFormat="1" applyFill="1"/>
    <xf numFmtId="9" fontId="32" fillId="17" borderId="0" xfId="0" applyNumberFormat="1" applyFont="1" applyFill="1" applyAlignment="1">
      <alignment horizontal="right"/>
    </xf>
    <xf numFmtId="41" fontId="32" fillId="17" borderId="0" xfId="0" applyNumberFormat="1" applyFont="1" applyFill="1" applyAlignment="1">
      <alignment horizontal="center"/>
    </xf>
    <xf numFmtId="10" fontId="21" fillId="17" borderId="0" xfId="0" applyNumberFormat="1" applyFont="1" applyFill="1" applyAlignment="1">
      <alignment horizontal="center"/>
    </xf>
    <xf numFmtId="42" fontId="10" fillId="17" borderId="0" xfId="0" applyNumberFormat="1" applyFont="1" applyFill="1"/>
    <xf numFmtId="42" fontId="19" fillId="17" borderId="0" xfId="0" applyNumberFormat="1" applyFont="1" applyFill="1"/>
    <xf numFmtId="170" fontId="11" fillId="17" borderId="0" xfId="0" applyNumberFormat="1" applyFont="1" applyFill="1" applyAlignment="1">
      <alignment horizontal="center" vertical="center"/>
    </xf>
    <xf numFmtId="42" fontId="10" fillId="17" borderId="0" xfId="0" applyNumberFormat="1" applyFont="1" applyFill="1" applyAlignment="1">
      <alignment horizontal="center"/>
    </xf>
    <xf numFmtId="42" fontId="0" fillId="17" borderId="0" xfId="0" applyNumberFormat="1" applyFill="1" applyAlignment="1">
      <alignment horizontal="center"/>
    </xf>
    <xf numFmtId="170" fontId="10" fillId="17" borderId="0" xfId="0" applyNumberFormat="1" applyFont="1" applyFill="1"/>
    <xf numFmtId="170" fontId="10" fillId="17" borderId="0" xfId="0" applyNumberFormat="1" applyFont="1" applyFill="1" applyAlignment="1">
      <alignment horizontal="center"/>
    </xf>
    <xf numFmtId="170" fontId="0" fillId="17" borderId="0" xfId="0" applyNumberFormat="1" applyFill="1"/>
    <xf numFmtId="170" fontId="0" fillId="17" borderId="0" xfId="0" applyNumberFormat="1" applyFill="1" applyAlignment="1">
      <alignment horizontal="center"/>
    </xf>
    <xf numFmtId="0" fontId="15" fillId="17" borderId="0" xfId="0" applyFont="1" applyFill="1" applyAlignment="1">
      <alignment horizontal="center"/>
    </xf>
    <xf numFmtId="0" fontId="15" fillId="17" borderId="0" xfId="0" applyFont="1" applyFill="1"/>
    <xf numFmtId="0" fontId="29" fillId="17" borderId="0" xfId="0" applyFont="1" applyFill="1"/>
    <xf numFmtId="0" fontId="46" fillId="17" borderId="0" xfId="0" applyFont="1" applyFill="1" applyAlignment="1">
      <alignment horizontal="left" wrapText="1"/>
    </xf>
    <xf numFmtId="0" fontId="46" fillId="17" borderId="0" xfId="0" applyFont="1" applyFill="1" applyAlignment="1">
      <alignment wrapText="1"/>
    </xf>
    <xf numFmtId="0" fontId="29" fillId="17" borderId="0" xfId="0" applyFont="1" applyFill="1" applyAlignment="1">
      <alignment horizontal="center"/>
    </xf>
    <xf numFmtId="42" fontId="39" fillId="17" borderId="0" xfId="0" applyNumberFormat="1" applyFont="1" applyFill="1"/>
    <xf numFmtId="0" fontId="46" fillId="17" borderId="12" xfId="0" applyFont="1" applyFill="1" applyBorder="1" applyAlignment="1">
      <alignment vertical="center"/>
    </xf>
    <xf numFmtId="0" fontId="46" fillId="17" borderId="0" xfId="0" applyFont="1" applyFill="1" applyAlignment="1">
      <alignment vertical="center"/>
    </xf>
    <xf numFmtId="0" fontId="29" fillId="17" borderId="0" xfId="0" applyFont="1" applyFill="1" applyAlignment="1">
      <alignment vertical="center"/>
    </xf>
    <xf numFmtId="0" fontId="29" fillId="17" borderId="0" xfId="0" applyFont="1" applyFill="1" applyAlignment="1">
      <alignment horizontal="left" vertical="center" wrapText="1"/>
    </xf>
    <xf numFmtId="0" fontId="46" fillId="17" borderId="0" xfId="0" applyFont="1" applyFill="1" applyAlignment="1">
      <alignment horizontal="center"/>
    </xf>
    <xf numFmtId="9" fontId="18" fillId="0" borderId="0" xfId="0" applyNumberFormat="1" applyFont="1" applyAlignment="1">
      <alignment horizontal="center"/>
    </xf>
    <xf numFmtId="170" fontId="20" fillId="0" borderId="0" xfId="0" applyNumberFormat="1" applyFont="1" applyAlignment="1">
      <alignment horizontal="center"/>
    </xf>
    <xf numFmtId="0" fontId="24" fillId="0" borderId="0" xfId="0" applyFont="1" applyAlignment="1">
      <alignment horizontal="center"/>
    </xf>
    <xf numFmtId="43" fontId="20" fillId="0" borderId="0" xfId="0" applyNumberFormat="1" applyFont="1" applyAlignment="1">
      <alignment horizontal="center"/>
    </xf>
    <xf numFmtId="10" fontId="20" fillId="0" borderId="0" xfId="0" applyNumberFormat="1" applyFont="1" applyAlignment="1">
      <alignment horizontal="center"/>
    </xf>
    <xf numFmtId="10" fontId="57" fillId="0" borderId="0" xfId="0" applyNumberFormat="1" applyFont="1" applyAlignment="1">
      <alignment horizontal="center"/>
    </xf>
    <xf numFmtId="170" fontId="13" fillId="0" borderId="0" xfId="0" applyNumberFormat="1" applyFont="1" applyAlignment="1">
      <alignment horizontal="left"/>
    </xf>
    <xf numFmtId="170" fontId="20" fillId="0" borderId="0" xfId="0" applyNumberFormat="1" applyFont="1" applyAlignment="1">
      <alignment horizontal="left"/>
    </xf>
    <xf numFmtId="170" fontId="10" fillId="0" borderId="11" xfId="0" applyNumberFormat="1" applyFont="1" applyBorder="1" applyAlignment="1">
      <alignment horizontal="center" wrapText="1"/>
    </xf>
    <xf numFmtId="170" fontId="0" fillId="0" borderId="11" xfId="0" applyNumberFormat="1" applyBorder="1" applyAlignment="1">
      <alignment horizontal="center" wrapText="1"/>
    </xf>
    <xf numFmtId="0" fontId="18" fillId="8" borderId="0" xfId="0" applyFont="1" applyFill="1"/>
    <xf numFmtId="0" fontId="10" fillId="11" borderId="0" xfId="0" applyFont="1" applyFill="1" applyAlignment="1">
      <alignment horizontal="center"/>
    </xf>
    <xf numFmtId="2" fontId="0" fillId="11" borderId="0" xfId="0" applyNumberFormat="1" applyFill="1" applyAlignment="1">
      <alignment horizontal="center"/>
    </xf>
    <xf numFmtId="44" fontId="0" fillId="11" borderId="0" xfId="0" applyNumberFormat="1" applyFill="1" applyAlignment="1">
      <alignment horizontal="center"/>
    </xf>
    <xf numFmtId="0" fontId="0" fillId="11" borderId="0" xfId="0" applyFill="1" applyAlignment="1">
      <alignment horizontal="center"/>
    </xf>
    <xf numFmtId="0" fontId="0" fillId="11" borderId="0" xfId="0" applyFill="1"/>
    <xf numFmtId="10" fontId="0" fillId="11" borderId="0" xfId="0" applyNumberFormat="1" applyFill="1" applyAlignment="1">
      <alignment horizontal="center"/>
    </xf>
    <xf numFmtId="41" fontId="10" fillId="8" borderId="0" xfId="0" applyNumberFormat="1" applyFont="1" applyFill="1" applyAlignment="1">
      <alignment horizontal="center"/>
    </xf>
    <xf numFmtId="14" fontId="10" fillId="0" borderId="0" xfId="0" applyNumberFormat="1" applyFont="1" applyAlignment="1">
      <alignment vertical="center"/>
    </xf>
    <xf numFmtId="42" fontId="10" fillId="5" borderId="21" xfId="0" applyNumberFormat="1" applyFont="1" applyFill="1" applyBorder="1"/>
    <xf numFmtId="42" fontId="10" fillId="5" borderId="21" xfId="0" applyNumberFormat="1" applyFont="1" applyFill="1" applyBorder="1" applyAlignment="1">
      <alignment horizontal="right"/>
    </xf>
    <xf numFmtId="0" fontId="11" fillId="0" borderId="24" xfId="0" applyFont="1" applyBorder="1" applyAlignment="1">
      <alignment horizontal="center"/>
    </xf>
    <xf numFmtId="0" fontId="11" fillId="0" borderId="14" xfId="0" applyFont="1" applyBorder="1" applyAlignment="1">
      <alignment horizontal="center"/>
    </xf>
    <xf numFmtId="42" fontId="10" fillId="0" borderId="24" xfId="0" applyNumberFormat="1" applyFont="1" applyBorder="1"/>
    <xf numFmtId="42" fontId="10" fillId="0" borderId="14" xfId="0" applyNumberFormat="1" applyFont="1" applyBorder="1"/>
    <xf numFmtId="42" fontId="10" fillId="0" borderId="57" xfId="0" applyNumberFormat="1" applyFont="1" applyBorder="1"/>
    <xf numFmtId="42" fontId="10" fillId="0" borderId="58" xfId="0" applyNumberFormat="1" applyFont="1" applyBorder="1"/>
    <xf numFmtId="0" fontId="11" fillId="0" borderId="70" xfId="0" applyFont="1" applyBorder="1" applyAlignment="1">
      <alignment horizontal="center"/>
    </xf>
    <xf numFmtId="42" fontId="10" fillId="0" borderId="70" xfId="0" applyNumberFormat="1" applyFont="1" applyBorder="1"/>
    <xf numFmtId="42" fontId="10" fillId="0" borderId="59" xfId="0" applyNumberFormat="1" applyFont="1" applyBorder="1"/>
    <xf numFmtId="42" fontId="11" fillId="17" borderId="0" xfId="0" applyNumberFormat="1" applyFont="1" applyFill="1"/>
    <xf numFmtId="170" fontId="11" fillId="17" borderId="6" xfId="0" applyNumberFormat="1" applyFont="1" applyFill="1" applyBorder="1" applyAlignment="1">
      <alignment horizontal="center"/>
    </xf>
    <xf numFmtId="14" fontId="11" fillId="17" borderId="0" xfId="0" applyNumberFormat="1" applyFont="1" applyFill="1" applyAlignment="1">
      <alignment horizontal="center"/>
    </xf>
    <xf numFmtId="0" fontId="30" fillId="17" borderId="0" xfId="0" applyFont="1" applyFill="1" applyAlignment="1">
      <alignment horizontal="center"/>
    </xf>
    <xf numFmtId="43" fontId="0" fillId="17" borderId="0" xfId="0" applyNumberFormat="1" applyFill="1"/>
    <xf numFmtId="41" fontId="0" fillId="17" borderId="0" xfId="0" applyNumberFormat="1" applyFill="1"/>
    <xf numFmtId="41" fontId="0" fillId="17" borderId="6" xfId="0" applyNumberFormat="1" applyFill="1" applyBorder="1"/>
    <xf numFmtId="10" fontId="0" fillId="17" borderId="0" xfId="0" applyNumberFormat="1" applyFill="1"/>
    <xf numFmtId="9" fontId="0" fillId="17" borderId="0" xfId="0" applyNumberFormat="1" applyFill="1"/>
    <xf numFmtId="165" fontId="0" fillId="17" borderId="10" xfId="0" applyNumberFormat="1" applyFill="1" applyBorder="1"/>
    <xf numFmtId="42" fontId="0" fillId="17" borderId="10" xfId="0" applyNumberFormat="1" applyFill="1" applyBorder="1"/>
    <xf numFmtId="0" fontId="0" fillId="17" borderId="11" xfId="0" applyFill="1" applyBorder="1"/>
    <xf numFmtId="0" fontId="33" fillId="17" borderId="20" xfId="0" applyFont="1" applyFill="1" applyBorder="1"/>
    <xf numFmtId="0" fontId="0" fillId="17" borderId="23" xfId="0" applyFill="1" applyBorder="1"/>
    <xf numFmtId="42" fontId="33" fillId="17" borderId="23" xfId="0" applyNumberFormat="1" applyFont="1" applyFill="1" applyBorder="1"/>
    <xf numFmtId="0" fontId="33" fillId="17" borderId="23" xfId="0" applyFont="1" applyFill="1" applyBorder="1"/>
    <xf numFmtId="42" fontId="33" fillId="17" borderId="21" xfId="0" applyNumberFormat="1" applyFont="1" applyFill="1" applyBorder="1"/>
    <xf numFmtId="0" fontId="33" fillId="17" borderId="0" xfId="0" applyFont="1" applyFill="1"/>
    <xf numFmtId="10" fontId="33" fillId="17" borderId="0" xfId="0" applyNumberFormat="1" applyFont="1" applyFill="1"/>
    <xf numFmtId="42" fontId="33" fillId="17" borderId="0" xfId="0" applyNumberFormat="1" applyFont="1" applyFill="1"/>
    <xf numFmtId="41" fontId="35" fillId="17" borderId="0" xfId="0" applyNumberFormat="1" applyFont="1" applyFill="1"/>
    <xf numFmtId="41" fontId="36" fillId="17" borderId="0" xfId="0" applyNumberFormat="1" applyFont="1" applyFill="1"/>
    <xf numFmtId="0" fontId="31" fillId="17" borderId="29" xfId="0" applyFont="1" applyFill="1" applyBorder="1" applyAlignment="1">
      <alignment vertical="center"/>
    </xf>
    <xf numFmtId="0" fontId="38" fillId="17" borderId="31" xfId="0" applyFont="1" applyFill="1" applyBorder="1" applyAlignment="1">
      <alignment vertical="center"/>
    </xf>
    <xf numFmtId="0" fontId="25" fillId="17" borderId="0" xfId="0" applyFont="1" applyFill="1"/>
    <xf numFmtId="42" fontId="0" fillId="17" borderId="6" xfId="0" applyNumberFormat="1" applyFill="1" applyBorder="1"/>
    <xf numFmtId="3" fontId="0" fillId="17" borderId="0" xfId="0" applyNumberFormat="1" applyFill="1"/>
    <xf numFmtId="42" fontId="0" fillId="19" borderId="6" xfId="0" applyNumberFormat="1" applyFill="1" applyBorder="1"/>
    <xf numFmtId="10" fontId="0" fillId="19" borderId="0" xfId="0" applyNumberFormat="1" applyFill="1"/>
    <xf numFmtId="9" fontId="0" fillId="19" borderId="0" xfId="0" applyNumberFormat="1" applyFill="1"/>
    <xf numFmtId="0" fontId="0" fillId="22" borderId="2" xfId="0" applyFill="1" applyBorder="1"/>
    <xf numFmtId="0" fontId="10" fillId="22" borderId="0" xfId="0" applyFont="1" applyFill="1"/>
    <xf numFmtId="0" fontId="11" fillId="22" borderId="0" xfId="0" applyFont="1" applyFill="1" applyAlignment="1">
      <alignment horizontal="center"/>
    </xf>
    <xf numFmtId="0" fontId="0" fillId="22" borderId="0" xfId="0" applyFill="1"/>
    <xf numFmtId="0" fontId="10" fillId="22" borderId="2" xfId="0" applyFont="1" applyFill="1" applyBorder="1"/>
    <xf numFmtId="3" fontId="0" fillId="22" borderId="0" xfId="0" applyNumberFormat="1" applyFill="1"/>
    <xf numFmtId="0" fontId="0" fillId="22" borderId="3" xfId="0" applyFill="1" applyBorder="1"/>
    <xf numFmtId="0" fontId="0" fillId="22" borderId="4" xfId="0" applyFill="1" applyBorder="1"/>
    <xf numFmtId="0" fontId="0" fillId="22" borderId="1" xfId="0" applyFill="1" applyBorder="1"/>
    <xf numFmtId="0" fontId="0" fillId="22" borderId="5" xfId="0" applyFill="1" applyBorder="1"/>
    <xf numFmtId="42" fontId="0" fillId="19" borderId="0" xfId="0" applyNumberFormat="1" applyFill="1"/>
    <xf numFmtId="43" fontId="10" fillId="19" borderId="0" xfId="0" applyNumberFormat="1" applyFont="1" applyFill="1" applyAlignment="1">
      <alignment horizontal="center"/>
    </xf>
    <xf numFmtId="42" fontId="46" fillId="19" borderId="14" xfId="0" applyNumberFormat="1" applyFont="1" applyFill="1" applyBorder="1" applyAlignment="1">
      <alignment horizontal="center"/>
    </xf>
    <xf numFmtId="0" fontId="38" fillId="17" borderId="0" xfId="0" applyFont="1" applyFill="1" applyAlignment="1">
      <alignment vertical="center"/>
    </xf>
    <xf numFmtId="0" fontId="28" fillId="17" borderId="0" xfId="0" applyFont="1" applyFill="1" applyAlignment="1">
      <alignment textRotation="90"/>
    </xf>
    <xf numFmtId="41" fontId="10" fillId="17" borderId="0" xfId="0" applyNumberFormat="1" applyFont="1" applyFill="1" applyAlignment="1">
      <alignment horizontal="center"/>
    </xf>
    <xf numFmtId="10" fontId="0" fillId="17" borderId="0" xfId="0" applyNumberFormat="1" applyFill="1" applyAlignment="1">
      <alignment horizontal="center"/>
    </xf>
    <xf numFmtId="0" fontId="31" fillId="17" borderId="0" xfId="0" applyFont="1" applyFill="1"/>
    <xf numFmtId="0" fontId="28" fillId="17" borderId="0" xfId="0" applyFont="1" applyFill="1" applyAlignment="1">
      <alignment horizontal="center" textRotation="90"/>
    </xf>
    <xf numFmtId="14" fontId="11" fillId="17" borderId="0" xfId="0" applyNumberFormat="1" applyFont="1" applyFill="1"/>
    <xf numFmtId="3" fontId="11" fillId="17" borderId="0" xfId="0" applyNumberFormat="1" applyFont="1" applyFill="1" applyAlignment="1">
      <alignment horizontal="left"/>
    </xf>
    <xf numFmtId="3" fontId="0" fillId="17" borderId="0" xfId="0" applyNumberFormat="1" applyFill="1" applyAlignment="1">
      <alignment horizontal="center"/>
    </xf>
    <xf numFmtId="167" fontId="0" fillId="17" borderId="0" xfId="0" applyNumberFormat="1" applyFill="1" applyAlignment="1">
      <alignment horizontal="center"/>
    </xf>
    <xf numFmtId="168" fontId="10" fillId="17" borderId="0" xfId="0" applyNumberFormat="1" applyFont="1" applyFill="1" applyAlignment="1">
      <alignment horizontal="center"/>
    </xf>
    <xf numFmtId="42" fontId="11" fillId="17" borderId="0" xfId="0" applyNumberFormat="1" applyFont="1" applyFill="1" applyAlignment="1">
      <alignment horizontal="center"/>
    </xf>
    <xf numFmtId="0" fontId="13" fillId="17" borderId="0" xfId="0" applyFont="1" applyFill="1" applyAlignment="1">
      <alignment horizontal="center"/>
    </xf>
    <xf numFmtId="3" fontId="10" fillId="17" borderId="0" xfId="0" applyNumberFormat="1" applyFont="1" applyFill="1" applyAlignment="1">
      <alignment horizontal="center"/>
    </xf>
    <xf numFmtId="44" fontId="10" fillId="17" borderId="0" xfId="0" applyNumberFormat="1" applyFont="1" applyFill="1" applyAlignment="1">
      <alignment horizontal="center"/>
    </xf>
    <xf numFmtId="0" fontId="44" fillId="17" borderId="0" xfId="0" applyFont="1" applyFill="1" applyAlignment="1">
      <alignment horizontal="center"/>
    </xf>
    <xf numFmtId="164" fontId="10" fillId="17" borderId="0" xfId="0" applyNumberFormat="1" applyFont="1" applyFill="1" applyAlignment="1">
      <alignment horizontal="center"/>
    </xf>
    <xf numFmtId="9" fontId="0" fillId="17" borderId="0" xfId="0" applyNumberFormat="1" applyFill="1" applyAlignment="1">
      <alignment horizontal="center"/>
    </xf>
    <xf numFmtId="42" fontId="18" fillId="17" borderId="0" xfId="0" applyNumberFormat="1" applyFont="1" applyFill="1" applyAlignment="1">
      <alignment horizontal="center"/>
    </xf>
    <xf numFmtId="42" fontId="34" fillId="17" borderId="0" xfId="0" applyNumberFormat="1" applyFont="1" applyFill="1"/>
    <xf numFmtId="42" fontId="32" fillId="17" borderId="0" xfId="0" applyNumberFormat="1" applyFont="1" applyFill="1" applyAlignment="1">
      <alignment horizontal="center"/>
    </xf>
    <xf numFmtId="43" fontId="34" fillId="17" borderId="0" xfId="0" applyNumberFormat="1" applyFont="1" applyFill="1" applyAlignment="1">
      <alignment horizontal="center"/>
    </xf>
    <xf numFmtId="43" fontId="21" fillId="17" borderId="0" xfId="0" applyNumberFormat="1" applyFont="1" applyFill="1" applyAlignment="1">
      <alignment horizontal="center"/>
    </xf>
    <xf numFmtId="42" fontId="32" fillId="17" borderId="0" xfId="0" applyNumberFormat="1" applyFont="1" applyFill="1"/>
    <xf numFmtId="9" fontId="11" fillId="17" borderId="0" xfId="0" applyNumberFormat="1" applyFont="1" applyFill="1" applyAlignment="1">
      <alignment horizontal="center"/>
    </xf>
    <xf numFmtId="3" fontId="18" fillId="17" borderId="0" xfId="0" applyNumberFormat="1" applyFont="1" applyFill="1" applyAlignment="1">
      <alignment horizontal="center"/>
    </xf>
    <xf numFmtId="2" fontId="0" fillId="17" borderId="0" xfId="0" applyNumberFormat="1" applyFill="1" applyAlignment="1">
      <alignment horizontal="center"/>
    </xf>
    <xf numFmtId="2" fontId="0" fillId="17" borderId="0" xfId="0" applyNumberFormat="1" applyFill="1"/>
    <xf numFmtId="41" fontId="11" fillId="17" borderId="0" xfId="0" applyNumberFormat="1" applyFont="1" applyFill="1"/>
    <xf numFmtId="10" fontId="11" fillId="17" borderId="0" xfId="0" applyNumberFormat="1" applyFont="1" applyFill="1" applyAlignment="1">
      <alignment wrapText="1"/>
    </xf>
    <xf numFmtId="3" fontId="0" fillId="17" borderId="0" xfId="0" applyNumberFormat="1" applyFill="1" applyAlignment="1">
      <alignment horizontal="left"/>
    </xf>
    <xf numFmtId="42" fontId="21" fillId="17" borderId="0" xfId="0" applyNumberFormat="1" applyFont="1" applyFill="1" applyAlignment="1">
      <alignment horizontal="center"/>
    </xf>
    <xf numFmtId="3" fontId="11" fillId="17" borderId="0" xfId="0" applyNumberFormat="1" applyFont="1" applyFill="1"/>
    <xf numFmtId="3" fontId="11" fillId="17" borderId="0" xfId="0" applyNumberFormat="1" applyFont="1" applyFill="1" applyAlignment="1">
      <alignment horizontal="center"/>
    </xf>
    <xf numFmtId="41" fontId="10" fillId="17" borderId="0" xfId="0" applyNumberFormat="1" applyFont="1" applyFill="1"/>
    <xf numFmtId="42" fontId="0" fillId="17" borderId="0" xfId="1" applyNumberFormat="1" applyFont="1" applyFill="1" applyBorder="1" applyAlignment="1"/>
    <xf numFmtId="3" fontId="11" fillId="17" borderId="0" xfId="8" applyNumberFormat="1" applyFont="1" applyFill="1" applyAlignment="1">
      <alignment horizontal="center"/>
    </xf>
    <xf numFmtId="4" fontId="21" fillId="17" borderId="0" xfId="8" applyNumberFormat="1" applyFont="1" applyFill="1" applyAlignment="1">
      <alignment horizontal="center"/>
    </xf>
    <xf numFmtId="4" fontId="10" fillId="17" borderId="0" xfId="8" applyNumberFormat="1" applyFill="1" applyAlignment="1">
      <alignment horizontal="center"/>
    </xf>
    <xf numFmtId="3" fontId="10" fillId="17" borderId="0" xfId="0" applyNumberFormat="1" applyFont="1" applyFill="1" applyAlignment="1">
      <alignment vertical="center"/>
    </xf>
    <xf numFmtId="0" fontId="17" fillId="17" borderId="0" xfId="0" applyFont="1" applyFill="1"/>
    <xf numFmtId="3" fontId="10" fillId="17" borderId="0" xfId="8" applyNumberFormat="1" applyFill="1" applyAlignment="1">
      <alignment horizontal="center"/>
    </xf>
    <xf numFmtId="0" fontId="11" fillId="17" borderId="0" xfId="8" applyFont="1" applyFill="1"/>
    <xf numFmtId="2" fontId="10" fillId="17" borderId="0" xfId="8" applyNumberFormat="1" applyFill="1"/>
    <xf numFmtId="3" fontId="11" fillId="17" borderId="0" xfId="8" applyNumberFormat="1" applyFont="1" applyFill="1"/>
    <xf numFmtId="0" fontId="23" fillId="17" borderId="0" xfId="8" applyFont="1" applyFill="1"/>
    <xf numFmtId="0" fontId="20" fillId="17" borderId="0" xfId="0" applyFont="1" applyFill="1"/>
    <xf numFmtId="42" fontId="20" fillId="17" borderId="0" xfId="0" applyNumberFormat="1" applyFont="1" applyFill="1"/>
    <xf numFmtId="0" fontId="11" fillId="17" borderId="0" xfId="0" applyFont="1" applyFill="1" applyAlignment="1">
      <alignment horizontal="right"/>
    </xf>
    <xf numFmtId="3" fontId="21" fillId="17" borderId="0" xfId="0" applyNumberFormat="1" applyFont="1" applyFill="1" applyAlignment="1">
      <alignment horizontal="center"/>
    </xf>
    <xf numFmtId="0" fontId="10" fillId="17" borderId="0" xfId="0" applyFont="1" applyFill="1" applyAlignment="1">
      <alignment vertical="center" wrapText="1"/>
    </xf>
    <xf numFmtId="0" fontId="10" fillId="17" borderId="0" xfId="0" applyFont="1" applyFill="1" applyAlignment="1">
      <alignment horizontal="right"/>
    </xf>
    <xf numFmtId="0" fontId="0" fillId="17" borderId="0" xfId="0" applyFill="1" applyAlignment="1">
      <alignment horizontal="right"/>
    </xf>
    <xf numFmtId="3" fontId="10" fillId="17" borderId="0" xfId="0" applyNumberFormat="1" applyFont="1" applyFill="1" applyAlignment="1">
      <alignment wrapText="1"/>
    </xf>
    <xf numFmtId="0" fontId="23" fillId="17" borderId="0" xfId="0" applyFont="1" applyFill="1"/>
    <xf numFmtId="0" fontId="20" fillId="17" borderId="0" xfId="0" applyFont="1" applyFill="1" applyAlignment="1">
      <alignment horizontal="center"/>
    </xf>
    <xf numFmtId="41" fontId="20" fillId="17" borderId="0" xfId="0" applyNumberFormat="1" applyFont="1" applyFill="1" applyAlignment="1">
      <alignment horizontal="center"/>
    </xf>
    <xf numFmtId="42" fontId="20" fillId="17" borderId="0" xfId="0" applyNumberFormat="1" applyFont="1" applyFill="1" applyAlignment="1">
      <alignment horizontal="center"/>
    </xf>
    <xf numFmtId="0" fontId="14" fillId="17" borderId="0" xfId="0" applyFont="1" applyFill="1"/>
    <xf numFmtId="0" fontId="10" fillId="17" borderId="0" xfId="6" applyFill="1"/>
    <xf numFmtId="0" fontId="11" fillId="17" borderId="0" xfId="6" applyFont="1" applyFill="1"/>
    <xf numFmtId="41" fontId="45" fillId="17" borderId="0" xfId="0" applyNumberFormat="1" applyFont="1" applyFill="1" applyAlignment="1">
      <alignment horizontal="center"/>
    </xf>
    <xf numFmtId="3" fontId="45" fillId="17" borderId="0" xfId="0" applyNumberFormat="1" applyFont="1" applyFill="1" applyAlignment="1">
      <alignment horizontal="center"/>
    </xf>
    <xf numFmtId="3" fontId="10" fillId="17" borderId="0" xfId="0" applyNumberFormat="1" applyFont="1" applyFill="1" applyAlignment="1">
      <alignment horizontal="left"/>
    </xf>
    <xf numFmtId="3" fontId="44" fillId="17" borderId="0" xfId="0" applyNumberFormat="1" applyFont="1" applyFill="1" applyAlignment="1">
      <alignment horizontal="center"/>
    </xf>
    <xf numFmtId="0" fontId="10" fillId="17" borderId="0" xfId="0" applyFont="1" applyFill="1" applyAlignment="1">
      <alignment vertical="center"/>
    </xf>
    <xf numFmtId="0" fontId="0" fillId="17" borderId="0" xfId="0" applyFill="1" applyAlignment="1">
      <alignment vertical="center"/>
    </xf>
    <xf numFmtId="0" fontId="22" fillId="17" borderId="0" xfId="0" applyFont="1" applyFill="1" applyAlignment="1">
      <alignment vertical="center" wrapText="1"/>
    </xf>
    <xf numFmtId="0" fontId="41" fillId="17" borderId="0" xfId="0" applyFont="1" applyFill="1" applyAlignment="1">
      <alignment horizontal="center"/>
    </xf>
    <xf numFmtId="0" fontId="10" fillId="17" borderId="0" xfId="0" applyFont="1" applyFill="1" applyAlignment="1">
      <alignment wrapText="1"/>
    </xf>
    <xf numFmtId="0" fontId="11" fillId="17" borderId="0" xfId="0" applyFont="1" applyFill="1" applyAlignment="1">
      <alignment wrapText="1"/>
    </xf>
    <xf numFmtId="3" fontId="11" fillId="17" borderId="0" xfId="0" applyNumberFormat="1" applyFont="1" applyFill="1" applyAlignment="1">
      <alignment wrapText="1"/>
    </xf>
    <xf numFmtId="49" fontId="10" fillId="17" borderId="0" xfId="0" applyNumberFormat="1" applyFont="1" applyFill="1" applyAlignment="1">
      <alignment horizontal="center"/>
    </xf>
    <xf numFmtId="41" fontId="44" fillId="17" borderId="0" xfId="0" applyNumberFormat="1" applyFont="1" applyFill="1" applyAlignment="1">
      <alignment horizontal="center"/>
    </xf>
    <xf numFmtId="0" fontId="11" fillId="17" borderId="0" xfId="0" applyFont="1" applyFill="1" applyAlignment="1">
      <alignment vertical="center"/>
    </xf>
    <xf numFmtId="0" fontId="11" fillId="17" borderId="0" xfId="0" applyFont="1" applyFill="1" applyAlignment="1">
      <alignment horizontal="center" vertical="center"/>
    </xf>
    <xf numFmtId="42" fontId="11" fillId="17" borderId="0" xfId="0" applyNumberFormat="1" applyFont="1" applyFill="1" applyAlignment="1">
      <alignment vertical="center" wrapText="1"/>
    </xf>
    <xf numFmtId="42" fontId="11" fillId="17" borderId="0" xfId="0" applyNumberFormat="1" applyFont="1" applyFill="1" applyAlignment="1">
      <alignment vertical="center"/>
    </xf>
    <xf numFmtId="3" fontId="11" fillId="17" borderId="0" xfId="0" applyNumberFormat="1" applyFont="1" applyFill="1" applyAlignment="1">
      <alignment horizontal="center" vertical="center"/>
    </xf>
    <xf numFmtId="0" fontId="10" fillId="17" borderId="0" xfId="0" applyFont="1" applyFill="1" applyAlignment="1">
      <alignment horizontal="center" vertical="center"/>
    </xf>
    <xf numFmtId="3" fontId="15" fillId="17" borderId="0" xfId="0" applyNumberFormat="1" applyFont="1" applyFill="1" applyAlignment="1">
      <alignment horizontal="center" vertical="center"/>
    </xf>
    <xf numFmtId="3" fontId="10" fillId="17" borderId="0" xfId="0" applyNumberFormat="1" applyFont="1" applyFill="1" applyAlignment="1">
      <alignment horizontal="center" vertical="center"/>
    </xf>
    <xf numFmtId="165" fontId="0" fillId="17" borderId="0" xfId="0" applyNumberFormat="1" applyFill="1" applyAlignment="1">
      <alignment horizontal="center" vertical="center"/>
    </xf>
    <xf numFmtId="0" fontId="0" fillId="17" borderId="0" xfId="0" applyFill="1" applyAlignment="1">
      <alignment horizontal="center" vertical="center"/>
    </xf>
    <xf numFmtId="42" fontId="10" fillId="17" borderId="0" xfId="0" applyNumberFormat="1" applyFont="1" applyFill="1" applyAlignment="1">
      <alignment vertical="center"/>
    </xf>
    <xf numFmtId="165" fontId="11" fillId="17" borderId="0" xfId="0" applyNumberFormat="1" applyFont="1" applyFill="1"/>
    <xf numFmtId="3" fontId="0" fillId="17" borderId="0" xfId="0" applyNumberFormat="1" applyFill="1" applyAlignment="1">
      <alignment horizontal="center" vertical="center"/>
    </xf>
    <xf numFmtId="0" fontId="11" fillId="17" borderId="0" xfId="0" applyFont="1" applyFill="1" applyAlignment="1">
      <alignment horizontal="left"/>
    </xf>
    <xf numFmtId="165" fontId="11" fillId="17" borderId="0" xfId="0" applyNumberFormat="1" applyFont="1" applyFill="1" applyAlignment="1">
      <alignment vertical="center"/>
    </xf>
    <xf numFmtId="42" fontId="0" fillId="17" borderId="0" xfId="0" applyNumberFormat="1" applyFill="1" applyAlignment="1">
      <alignment vertical="center"/>
    </xf>
    <xf numFmtId="41" fontId="11" fillId="17" borderId="0" xfId="0" quotePrefix="1" applyNumberFormat="1" applyFont="1" applyFill="1" applyAlignment="1">
      <alignment horizontal="right" vertical="center"/>
    </xf>
    <xf numFmtId="42" fontId="16" fillId="17" borderId="0" xfId="0" applyNumberFormat="1" applyFont="1" applyFill="1"/>
    <xf numFmtId="3" fontId="16" fillId="17" borderId="0" xfId="0" applyNumberFormat="1" applyFont="1" applyFill="1" applyAlignment="1">
      <alignment horizontal="center"/>
    </xf>
    <xf numFmtId="165" fontId="11" fillId="17" borderId="0" xfId="0" applyNumberFormat="1" applyFont="1" applyFill="1" applyAlignment="1">
      <alignment horizontal="center" vertical="center"/>
    </xf>
    <xf numFmtId="42" fontId="19" fillId="17" borderId="0" xfId="0" applyNumberFormat="1" applyFont="1" applyFill="1" applyAlignment="1">
      <alignment vertical="center"/>
    </xf>
    <xf numFmtId="0" fontId="26" fillId="17" borderId="0" xfId="0" applyFont="1" applyFill="1"/>
    <xf numFmtId="166" fontId="0" fillId="17" borderId="0" xfId="2406" applyNumberFormat="1" applyFont="1" applyFill="1" applyBorder="1"/>
    <xf numFmtId="166" fontId="0" fillId="17" borderId="0" xfId="2406" applyNumberFormat="1" applyFont="1" applyFill="1" applyBorder="1" applyAlignment="1">
      <alignment horizontal="center"/>
    </xf>
    <xf numFmtId="3" fontId="10" fillId="17" borderId="0" xfId="0" applyNumberFormat="1" applyFont="1" applyFill="1"/>
    <xf numFmtId="41" fontId="39" fillId="17" borderId="0" xfId="0" applyNumberFormat="1" applyFont="1" applyFill="1"/>
    <xf numFmtId="42" fontId="15" fillId="3" borderId="10" xfId="0" applyNumberFormat="1" applyFont="1" applyFill="1" applyBorder="1" applyAlignment="1">
      <alignment vertical="center"/>
    </xf>
    <xf numFmtId="170" fontId="11" fillId="17" borderId="0" xfId="0" applyNumberFormat="1" applyFont="1" applyFill="1" applyAlignment="1">
      <alignment horizontal="center"/>
    </xf>
    <xf numFmtId="0" fontId="10" fillId="10" borderId="10" xfId="0" applyFont="1" applyFill="1" applyBorder="1" applyAlignment="1">
      <alignment horizontal="center"/>
    </xf>
    <xf numFmtId="0" fontId="0" fillId="0" borderId="11" xfId="0" applyBorder="1"/>
    <xf numFmtId="170" fontId="0" fillId="3" borderId="79" xfId="0" applyNumberFormat="1" applyFill="1" applyBorder="1" applyAlignment="1">
      <alignment wrapText="1"/>
    </xf>
    <xf numFmtId="170" fontId="0" fillId="3" borderId="80" xfId="0" applyNumberFormat="1" applyFill="1" applyBorder="1" applyAlignment="1">
      <alignment wrapText="1"/>
    </xf>
    <xf numFmtId="41" fontId="0" fillId="3" borderId="80" xfId="0" applyNumberFormat="1" applyFill="1" applyBorder="1"/>
    <xf numFmtId="41" fontId="0" fillId="3" borderId="81" xfId="0" applyNumberFormat="1" applyFill="1" applyBorder="1"/>
    <xf numFmtId="0" fontId="25" fillId="0" borderId="0" xfId="8" applyFont="1"/>
    <xf numFmtId="0" fontId="25" fillId="0" borderId="0" xfId="0" applyFont="1"/>
    <xf numFmtId="42" fontId="23" fillId="0" borderId="0" xfId="0" applyNumberFormat="1" applyFont="1"/>
    <xf numFmtId="3" fontId="25" fillId="0" borderId="0" xfId="0" applyNumberFormat="1" applyFont="1" applyAlignment="1">
      <alignment horizontal="left"/>
    </xf>
    <xf numFmtId="0" fontId="25" fillId="0" borderId="0" xfId="0" applyFont="1" applyAlignment="1">
      <alignment horizontal="left"/>
    </xf>
    <xf numFmtId="0" fontId="0" fillId="12" borderId="82" xfId="0" applyFill="1" applyBorder="1"/>
    <xf numFmtId="0" fontId="0" fillId="12" borderId="83" xfId="0" applyFill="1" applyBorder="1"/>
    <xf numFmtId="170" fontId="10" fillId="0" borderId="11" xfId="0" applyNumberFormat="1" applyFont="1" applyBorder="1" applyAlignment="1">
      <alignment horizontal="left"/>
    </xf>
    <xf numFmtId="170" fontId="20" fillId="0" borderId="11" xfId="0" applyNumberFormat="1" applyFont="1" applyBorder="1" applyAlignment="1">
      <alignment horizontal="center"/>
    </xf>
    <xf numFmtId="0" fontId="10" fillId="2" borderId="2" xfId="0" applyFont="1" applyFill="1" applyBorder="1" applyAlignment="1">
      <alignment horizontal="center"/>
    </xf>
    <xf numFmtId="0" fontId="10" fillId="2" borderId="0" xfId="0" applyFont="1" applyFill="1" applyAlignment="1">
      <alignment horizontal="center"/>
    </xf>
    <xf numFmtId="0" fontId="11" fillId="2" borderId="26" xfId="0" applyFont="1" applyFill="1" applyBorder="1" applyAlignment="1">
      <alignment horizontal="center"/>
    </xf>
    <xf numFmtId="0" fontId="11" fillId="2" borderId="15" xfId="0" applyFont="1" applyFill="1" applyBorder="1" applyAlignment="1">
      <alignment horizontal="center"/>
    </xf>
    <xf numFmtId="0" fontId="10" fillId="14" borderId="0" xfId="0" applyFont="1" applyFill="1" applyAlignment="1">
      <alignment horizontal="left" vertical="center" wrapText="1"/>
    </xf>
    <xf numFmtId="0" fontId="0" fillId="14" borderId="0" xfId="0" applyFill="1" applyAlignment="1">
      <alignment horizontal="left" vertical="center" wrapText="1"/>
    </xf>
    <xf numFmtId="0" fontId="20" fillId="9" borderId="0" xfId="0" applyFont="1" applyFill="1" applyAlignment="1">
      <alignment horizontal="center"/>
    </xf>
    <xf numFmtId="3" fontId="11" fillId="2" borderId="17" xfId="0" applyNumberFormat="1" applyFont="1" applyFill="1" applyBorder="1" applyAlignment="1">
      <alignment horizontal="center"/>
    </xf>
    <xf numFmtId="3" fontId="11" fillId="2" borderId="6" xfId="0" applyNumberFormat="1" applyFont="1" applyFill="1" applyBorder="1" applyAlignment="1">
      <alignment horizontal="center"/>
    </xf>
    <xf numFmtId="0" fontId="11" fillId="2" borderId="7" xfId="0" applyFont="1" applyFill="1" applyBorder="1" applyAlignment="1">
      <alignment horizontal="center"/>
    </xf>
    <xf numFmtId="0" fontId="11" fillId="2" borderId="8" xfId="0" applyFont="1" applyFill="1" applyBorder="1" applyAlignment="1">
      <alignment horizontal="center"/>
    </xf>
    <xf numFmtId="0" fontId="11" fillId="2" borderId="9" xfId="0" applyFont="1" applyFill="1" applyBorder="1" applyAlignment="1">
      <alignment horizontal="center"/>
    </xf>
    <xf numFmtId="0" fontId="10" fillId="2" borderId="18" xfId="0" applyFont="1" applyFill="1" applyBorder="1" applyAlignment="1">
      <alignment horizontal="center"/>
    </xf>
    <xf numFmtId="0" fontId="10" fillId="2" borderId="11" xfId="0" applyFont="1" applyFill="1" applyBorder="1" applyAlignment="1">
      <alignment horizontal="center"/>
    </xf>
    <xf numFmtId="3" fontId="11" fillId="0" borderId="0" xfId="8" applyNumberFormat="1" applyFont="1" applyAlignment="1">
      <alignment horizontal="center"/>
    </xf>
    <xf numFmtId="0" fontId="11" fillId="10" borderId="10" xfId="6" applyFont="1" applyFill="1" applyBorder="1" applyAlignment="1">
      <alignment horizontal="center"/>
    </xf>
    <xf numFmtId="0" fontId="15" fillId="12" borderId="0" xfId="0" applyFont="1" applyFill="1" applyAlignment="1">
      <alignment horizontal="center"/>
    </xf>
    <xf numFmtId="0" fontId="25" fillId="0" borderId="4" xfId="8" applyFont="1" applyBorder="1" applyAlignment="1">
      <alignment horizontal="center"/>
    </xf>
    <xf numFmtId="0" fontId="11" fillId="6" borderId="7" xfId="8" applyFont="1" applyFill="1" applyBorder="1" applyAlignment="1">
      <alignment horizontal="center"/>
    </xf>
    <xf numFmtId="0" fontId="11" fillId="6" borderId="8" xfId="8" applyFont="1" applyFill="1" applyBorder="1" applyAlignment="1">
      <alignment horizontal="center"/>
    </xf>
    <xf numFmtId="0" fontId="11" fillId="6" borderId="9" xfId="8" applyFont="1" applyFill="1" applyBorder="1" applyAlignment="1">
      <alignment horizontal="center"/>
    </xf>
    <xf numFmtId="0" fontId="15" fillId="15" borderId="0" xfId="0" applyFont="1" applyFill="1" applyAlignment="1">
      <alignment horizontal="center"/>
    </xf>
    <xf numFmtId="0" fontId="29" fillId="15" borderId="0" xfId="0" applyFont="1" applyFill="1" applyAlignment="1">
      <alignment horizontal="center"/>
    </xf>
    <xf numFmtId="0" fontId="11" fillId="10" borderId="10" xfId="0" applyFont="1" applyFill="1" applyBorder="1" applyAlignment="1">
      <alignment horizontal="center"/>
    </xf>
    <xf numFmtId="0" fontId="41" fillId="10" borderId="10" xfId="0" applyFont="1" applyFill="1" applyBorder="1" applyAlignment="1">
      <alignment horizontal="center" vertical="center"/>
    </xf>
    <xf numFmtId="0" fontId="10" fillId="16" borderId="6" xfId="0" applyFont="1" applyFill="1" applyBorder="1" applyAlignment="1">
      <alignment horizontal="center"/>
    </xf>
    <xf numFmtId="0" fontId="10" fillId="16" borderId="28" xfId="0" applyFont="1" applyFill="1" applyBorder="1" applyAlignment="1">
      <alignment horizontal="center"/>
    </xf>
    <xf numFmtId="0" fontId="10" fillId="16" borderId="66" xfId="0" applyFont="1" applyFill="1" applyBorder="1" applyAlignment="1">
      <alignment horizontal="center"/>
    </xf>
    <xf numFmtId="0" fontId="18" fillId="8" borderId="0" xfId="0" applyFont="1" applyFill="1" applyAlignment="1">
      <alignment horizontal="center"/>
    </xf>
    <xf numFmtId="3" fontId="11" fillId="0" borderId="20" xfId="0" applyNumberFormat="1" applyFont="1" applyBorder="1" applyAlignment="1">
      <alignment horizontal="center"/>
    </xf>
    <xf numFmtId="3" fontId="11" fillId="0" borderId="23" xfId="0" applyNumberFormat="1" applyFont="1" applyBorder="1" applyAlignment="1">
      <alignment horizontal="center"/>
    </xf>
    <xf numFmtId="3" fontId="11" fillId="0" borderId="21" xfId="0" applyNumberFormat="1" applyFont="1" applyBorder="1" applyAlignment="1">
      <alignment horizontal="center"/>
    </xf>
    <xf numFmtId="0" fontId="18" fillId="8" borderId="0" xfId="0" applyFont="1" applyFill="1" applyAlignment="1">
      <alignment horizontal="center" vertical="center" wrapText="1"/>
    </xf>
    <xf numFmtId="0" fontId="18" fillId="11" borderId="0" xfId="0" applyFont="1" applyFill="1" applyAlignment="1">
      <alignment horizontal="center" vertical="center"/>
    </xf>
    <xf numFmtId="170" fontId="10" fillId="16" borderId="0" xfId="0" applyNumberFormat="1" applyFont="1" applyFill="1" applyAlignment="1">
      <alignment horizontal="center"/>
    </xf>
    <xf numFmtId="0" fontId="10" fillId="3" borderId="0" xfId="0" applyFont="1" applyFill="1" applyAlignment="1">
      <alignment horizontal="left"/>
    </xf>
    <xf numFmtId="0" fontId="11" fillId="10" borderId="6" xfId="0" applyFont="1" applyFill="1" applyBorder="1" applyAlignment="1">
      <alignment horizontal="center"/>
    </xf>
    <xf numFmtId="0" fontId="11" fillId="0" borderId="76" xfId="0" applyFont="1" applyBorder="1" applyAlignment="1">
      <alignment horizontal="center"/>
    </xf>
    <xf numFmtId="0" fontId="11" fillId="0" borderId="77" xfId="0" applyFont="1" applyBorder="1" applyAlignment="1">
      <alignment horizontal="center"/>
    </xf>
    <xf numFmtId="0" fontId="11" fillId="0" borderId="78" xfId="0" applyFont="1" applyBorder="1" applyAlignment="1">
      <alignment horizontal="center"/>
    </xf>
    <xf numFmtId="170" fontId="10" fillId="16" borderId="75" xfId="0" applyNumberFormat="1" applyFont="1" applyFill="1" applyBorder="1" applyAlignment="1">
      <alignment horizontal="center"/>
    </xf>
    <xf numFmtId="0" fontId="11" fillId="0" borderId="53" xfId="0" applyFont="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0" fontId="15" fillId="14" borderId="10" xfId="0" applyFont="1" applyFill="1" applyBorder="1" applyAlignment="1">
      <alignment horizontal="center"/>
    </xf>
    <xf numFmtId="0" fontId="28" fillId="0" borderId="0" xfId="0" applyFont="1" applyAlignment="1">
      <alignment horizontal="center" textRotation="90"/>
    </xf>
    <xf numFmtId="0" fontId="42" fillId="0" borderId="0" xfId="0" applyFont="1" applyAlignment="1">
      <alignment horizontal="center"/>
    </xf>
    <xf numFmtId="0" fontId="11" fillId="3" borderId="0" xfId="0" applyFont="1" applyFill="1" applyAlignment="1">
      <alignment horizontal="center"/>
    </xf>
    <xf numFmtId="0" fontId="11" fillId="0" borderId="20" xfId="0" applyFont="1" applyBorder="1" applyAlignment="1">
      <alignment horizontal="center"/>
    </xf>
    <xf numFmtId="0" fontId="11" fillId="0" borderId="23" xfId="0" applyFont="1" applyBorder="1" applyAlignment="1">
      <alignment horizontal="center"/>
    </xf>
    <xf numFmtId="0" fontId="15" fillId="14" borderId="6" xfId="0" applyFont="1" applyFill="1" applyBorder="1" applyAlignment="1">
      <alignment horizontal="center"/>
    </xf>
    <xf numFmtId="0" fontId="11" fillId="9" borderId="0" xfId="0" applyFont="1" applyFill="1" applyAlignment="1">
      <alignment horizontal="center"/>
    </xf>
    <xf numFmtId="9" fontId="11" fillId="9" borderId="0" xfId="0" applyNumberFormat="1" applyFont="1" applyFill="1" applyAlignment="1">
      <alignment horizontal="center"/>
    </xf>
    <xf numFmtId="0" fontId="10" fillId="16" borderId="63" xfId="0" applyFont="1" applyFill="1" applyBorder="1" applyAlignment="1">
      <alignment horizontal="center"/>
    </xf>
    <xf numFmtId="170" fontId="10" fillId="16" borderId="65" xfId="0" applyNumberFormat="1" applyFont="1" applyFill="1" applyBorder="1" applyAlignment="1">
      <alignment horizontal="center"/>
    </xf>
    <xf numFmtId="0" fontId="0" fillId="17" borderId="6" xfId="0" applyFill="1" applyBorder="1" applyAlignment="1">
      <alignment horizontal="center"/>
    </xf>
    <xf numFmtId="0" fontId="0" fillId="17" borderId="10" xfId="0" applyFill="1" applyBorder="1" applyAlignment="1">
      <alignment horizontal="center"/>
    </xf>
    <xf numFmtId="170" fontId="15" fillId="0" borderId="6" xfId="0" applyNumberFormat="1" applyFont="1" applyBorder="1" applyAlignment="1">
      <alignment horizontal="center"/>
    </xf>
    <xf numFmtId="0" fontId="18" fillId="8" borderId="1" xfId="0" applyFont="1" applyFill="1" applyBorder="1" applyAlignment="1">
      <alignment horizontal="center"/>
    </xf>
    <xf numFmtId="0" fontId="18" fillId="3" borderId="7" xfId="0" applyFont="1" applyFill="1" applyBorder="1" applyAlignment="1">
      <alignment horizontal="center"/>
    </xf>
    <xf numFmtId="0" fontId="18" fillId="3" borderId="8" xfId="0" applyFont="1" applyFill="1" applyBorder="1" applyAlignment="1">
      <alignment horizontal="center"/>
    </xf>
    <xf numFmtId="0" fontId="18" fillId="3" borderId="9" xfId="0" applyFont="1" applyFill="1" applyBorder="1" applyAlignment="1">
      <alignment horizontal="center"/>
    </xf>
    <xf numFmtId="0" fontId="11" fillId="0" borderId="7" xfId="0" applyFont="1" applyBorder="1" applyAlignment="1">
      <alignment horizontal="center"/>
    </xf>
    <xf numFmtId="0" fontId="11" fillId="0" borderId="8" xfId="0" applyFont="1" applyBorder="1" applyAlignment="1">
      <alignment horizontal="center"/>
    </xf>
    <xf numFmtId="0" fontId="11" fillId="0" borderId="9" xfId="0" applyFont="1" applyBorder="1" applyAlignment="1">
      <alignment horizontal="center"/>
    </xf>
    <xf numFmtId="3" fontId="11" fillId="0" borderId="2" xfId="8" applyNumberFormat="1" applyFont="1" applyBorder="1" applyAlignment="1">
      <alignment horizontal="center"/>
    </xf>
    <xf numFmtId="170" fontId="10" fillId="14" borderId="0" xfId="0" applyNumberFormat="1" applyFont="1" applyFill="1" applyAlignment="1">
      <alignment horizontal="left" vertical="center" wrapText="1"/>
    </xf>
    <xf numFmtId="170" fontId="0" fillId="14" borderId="0" xfId="0" applyNumberFormat="1" applyFill="1" applyAlignment="1">
      <alignment horizontal="left" vertical="center" wrapText="1"/>
    </xf>
    <xf numFmtId="10" fontId="11" fillId="12" borderId="7" xfId="0" applyNumberFormat="1" applyFont="1" applyFill="1" applyBorder="1" applyAlignment="1">
      <alignment horizontal="center" wrapText="1"/>
    </xf>
    <xf numFmtId="10" fontId="11" fillId="12" borderId="8" xfId="0" applyNumberFormat="1" applyFont="1" applyFill="1" applyBorder="1" applyAlignment="1">
      <alignment horizontal="center" wrapText="1"/>
    </xf>
    <xf numFmtId="10" fontId="11" fillId="12" borderId="9" xfId="0" applyNumberFormat="1" applyFont="1" applyFill="1" applyBorder="1" applyAlignment="1">
      <alignment horizontal="center" wrapText="1"/>
    </xf>
    <xf numFmtId="10" fontId="11" fillId="12" borderId="3" xfId="0" applyNumberFormat="1" applyFont="1" applyFill="1" applyBorder="1" applyAlignment="1">
      <alignment horizontal="center" wrapText="1"/>
    </xf>
    <xf numFmtId="10" fontId="11" fillId="12" borderId="4" xfId="0" applyNumberFormat="1" applyFont="1" applyFill="1" applyBorder="1" applyAlignment="1">
      <alignment horizontal="center" wrapText="1"/>
    </xf>
    <xf numFmtId="10" fontId="11" fillId="12" borderId="5" xfId="0" applyNumberFormat="1" applyFont="1" applyFill="1" applyBorder="1" applyAlignment="1">
      <alignment horizontal="center" wrapText="1"/>
    </xf>
    <xf numFmtId="0" fontId="11" fillId="12" borderId="0" xfId="0" applyFont="1" applyFill="1" applyAlignment="1">
      <alignment horizontal="left" wrapText="1"/>
    </xf>
    <xf numFmtId="0" fontId="48" fillId="0" borderId="0" xfId="0" applyFont="1" applyAlignment="1">
      <alignment horizontal="center"/>
    </xf>
    <xf numFmtId="170" fontId="10" fillId="0" borderId="0" xfId="0" applyNumberFormat="1" applyFont="1" applyAlignment="1">
      <alignment horizontal="left"/>
    </xf>
    <xf numFmtId="170" fontId="10" fillId="2" borderId="2" xfId="0" applyNumberFormat="1" applyFont="1" applyFill="1" applyBorder="1" applyAlignment="1">
      <alignment horizontal="center"/>
    </xf>
    <xf numFmtId="170" fontId="10" fillId="2" borderId="0" xfId="0" applyNumberFormat="1" applyFont="1" applyFill="1" applyAlignment="1">
      <alignment horizontal="center"/>
    </xf>
    <xf numFmtId="170" fontId="10" fillId="2" borderId="18" xfId="0" applyNumberFormat="1" applyFont="1" applyFill="1" applyBorder="1" applyAlignment="1">
      <alignment horizontal="center"/>
    </xf>
    <xf numFmtId="170" fontId="10" fillId="2" borderId="11" xfId="0" applyNumberFormat="1" applyFont="1" applyFill="1" applyBorder="1" applyAlignment="1">
      <alignment horizontal="center"/>
    </xf>
    <xf numFmtId="170" fontId="10" fillId="2" borderId="17" xfId="0" applyNumberFormat="1" applyFont="1" applyFill="1" applyBorder="1" applyAlignment="1">
      <alignment horizontal="center"/>
    </xf>
    <xf numFmtId="170" fontId="10" fillId="2" borderId="6" xfId="0" applyNumberFormat="1" applyFont="1" applyFill="1" applyBorder="1" applyAlignment="1">
      <alignment horizontal="center"/>
    </xf>
    <xf numFmtId="0" fontId="0" fillId="17" borderId="0" xfId="0" applyFill="1" applyAlignment="1">
      <alignment horizontal="center"/>
    </xf>
    <xf numFmtId="3" fontId="11" fillId="12" borderId="0" xfId="0" applyNumberFormat="1" applyFont="1" applyFill="1" applyAlignment="1">
      <alignment horizontal="center"/>
    </xf>
    <xf numFmtId="0" fontId="11" fillId="12" borderId="0" xfId="0" applyFont="1" applyFill="1" applyAlignment="1">
      <alignment horizontal="center" wrapText="1"/>
    </xf>
    <xf numFmtId="10" fontId="10" fillId="17" borderId="10" xfId="0" applyNumberFormat="1" applyFont="1" applyFill="1" applyBorder="1" applyAlignment="1">
      <alignment horizontal="center"/>
    </xf>
    <xf numFmtId="0" fontId="10" fillId="19" borderId="10" xfId="0" applyFont="1" applyFill="1" applyBorder="1" applyAlignment="1">
      <alignment horizontal="center"/>
    </xf>
    <xf numFmtId="0" fontId="10" fillId="17" borderId="0" xfId="0" applyFont="1" applyFill="1" applyAlignment="1">
      <alignment horizontal="center"/>
    </xf>
    <xf numFmtId="10" fontId="10" fillId="17" borderId="6" xfId="0" applyNumberFormat="1" applyFont="1" applyFill="1" applyBorder="1" applyAlignment="1">
      <alignment horizontal="center"/>
    </xf>
    <xf numFmtId="0" fontId="15" fillId="17" borderId="60" xfId="0" applyFont="1" applyFill="1" applyBorder="1" applyAlignment="1">
      <alignment horizontal="left" vertical="center" wrapText="1"/>
    </xf>
    <xf numFmtId="0" fontId="15" fillId="17" borderId="61" xfId="0" applyFont="1" applyFill="1" applyBorder="1" applyAlignment="1">
      <alignment horizontal="left" vertical="center" wrapText="1"/>
    </xf>
    <xf numFmtId="0" fontId="15" fillId="17" borderId="62" xfId="0" applyFont="1" applyFill="1" applyBorder="1" applyAlignment="1">
      <alignment horizontal="left" vertical="center" wrapText="1"/>
    </xf>
    <xf numFmtId="0" fontId="46" fillId="19" borderId="60" xfId="0" applyFont="1" applyFill="1" applyBorder="1" applyAlignment="1">
      <alignment horizontal="left" vertical="center" wrapText="1"/>
    </xf>
    <xf numFmtId="0" fontId="46" fillId="19" borderId="61" xfId="0" applyFont="1" applyFill="1" applyBorder="1" applyAlignment="1">
      <alignment horizontal="left" vertical="center" wrapText="1"/>
    </xf>
    <xf numFmtId="0" fontId="46" fillId="19" borderId="62" xfId="0" applyFont="1" applyFill="1" applyBorder="1" applyAlignment="1">
      <alignment horizontal="left" vertical="center" wrapText="1"/>
    </xf>
    <xf numFmtId="0" fontId="46" fillId="17" borderId="14" xfId="0" applyFont="1" applyFill="1" applyBorder="1" applyAlignment="1">
      <alignment horizontal="center" vertical="center" wrapText="1"/>
    </xf>
    <xf numFmtId="0" fontId="15" fillId="17" borderId="14" xfId="0" applyFont="1" applyFill="1" applyBorder="1" applyAlignment="1">
      <alignment horizontal="center" vertical="center" wrapText="1"/>
    </xf>
    <xf numFmtId="0" fontId="46" fillId="5" borderId="0" xfId="0" applyFont="1" applyFill="1" applyAlignment="1">
      <alignment horizontal="center"/>
    </xf>
    <xf numFmtId="0" fontId="11" fillId="10" borderId="10" xfId="0" applyFont="1" applyFill="1" applyBorder="1" applyAlignment="1">
      <alignment horizontal="center" vertical="center"/>
    </xf>
    <xf numFmtId="0" fontId="17" fillId="17" borderId="0" xfId="0" applyFont="1" applyFill="1" applyAlignment="1">
      <alignment horizontal="center"/>
    </xf>
    <xf numFmtId="170" fontId="11" fillId="10" borderId="10" xfId="0" applyNumberFormat="1" applyFont="1" applyFill="1" applyBorder="1" applyAlignment="1">
      <alignment horizontal="center"/>
    </xf>
    <xf numFmtId="0" fontId="11" fillId="17" borderId="0" xfId="0" applyFont="1" applyFill="1" applyAlignment="1">
      <alignment horizontal="center"/>
    </xf>
    <xf numFmtId="170" fontId="11" fillId="17" borderId="6" xfId="0" applyNumberFormat="1" applyFont="1" applyFill="1" applyBorder="1" applyAlignment="1">
      <alignment horizontal="center"/>
    </xf>
    <xf numFmtId="0" fontId="18" fillId="17" borderId="0" xfId="0" applyFont="1" applyFill="1" applyAlignment="1">
      <alignment horizontal="center"/>
    </xf>
    <xf numFmtId="3" fontId="11" fillId="17" borderId="0" xfId="8" applyNumberFormat="1" applyFont="1" applyFill="1" applyAlignment="1">
      <alignment horizontal="center"/>
    </xf>
    <xf numFmtId="42" fontId="25" fillId="12" borderId="47" xfId="0" applyNumberFormat="1" applyFont="1" applyFill="1" applyBorder="1" applyAlignment="1">
      <alignment horizontal="left" vertical="center" wrapText="1"/>
    </xf>
    <xf numFmtId="42" fontId="25" fillId="12" borderId="48" xfId="0" applyNumberFormat="1" applyFont="1" applyFill="1" applyBorder="1" applyAlignment="1">
      <alignment horizontal="left" vertical="center" wrapText="1"/>
    </xf>
    <xf numFmtId="42" fontId="25" fillId="12" borderId="49" xfId="0" applyNumberFormat="1" applyFont="1" applyFill="1" applyBorder="1" applyAlignment="1">
      <alignment horizontal="left" vertical="center" wrapText="1"/>
    </xf>
    <xf numFmtId="42" fontId="25" fillId="12" borderId="32" xfId="0" applyNumberFormat="1" applyFont="1" applyFill="1" applyBorder="1" applyAlignment="1">
      <alignment horizontal="left" vertical="center" wrapText="1"/>
    </xf>
    <xf numFmtId="42" fontId="25" fillId="12" borderId="0" xfId="0" applyNumberFormat="1" applyFont="1" applyFill="1" applyAlignment="1">
      <alignment horizontal="left" vertical="center" wrapText="1"/>
    </xf>
    <xf numFmtId="42" fontId="25" fillId="12" borderId="50" xfId="0" applyNumberFormat="1" applyFont="1" applyFill="1" applyBorder="1" applyAlignment="1">
      <alignment horizontal="left" vertical="center" wrapText="1"/>
    </xf>
    <xf numFmtId="42" fontId="25" fillId="12" borderId="51" xfId="0" applyNumberFormat="1" applyFont="1" applyFill="1" applyBorder="1" applyAlignment="1">
      <alignment horizontal="left" vertical="center" wrapText="1"/>
    </xf>
    <xf numFmtId="42" fontId="25" fillId="12" borderId="33" xfId="0" applyNumberFormat="1" applyFont="1" applyFill="1" applyBorder="1" applyAlignment="1">
      <alignment horizontal="left" vertical="center" wrapText="1"/>
    </xf>
    <xf numFmtId="42" fontId="25" fillId="12" borderId="52" xfId="0" applyNumberFormat="1" applyFont="1" applyFill="1" applyBorder="1" applyAlignment="1">
      <alignment horizontal="left" vertical="center" wrapText="1"/>
    </xf>
    <xf numFmtId="170" fontId="0" fillId="17" borderId="0" xfId="0" applyNumberFormat="1" applyFill="1" applyAlignment="1">
      <alignment horizontal="center" vertical="center"/>
    </xf>
    <xf numFmtId="170" fontId="0" fillId="17" borderId="6" xfId="0" applyNumberFormat="1" applyFill="1" applyBorder="1" applyAlignment="1">
      <alignment horizontal="center" vertical="center"/>
    </xf>
    <xf numFmtId="170" fontId="11" fillId="17" borderId="0" xfId="0" applyNumberFormat="1" applyFont="1" applyFill="1" applyAlignment="1">
      <alignment horizontal="center" vertical="center"/>
    </xf>
    <xf numFmtId="170" fontId="11" fillId="17" borderId="6" xfId="0" applyNumberFormat="1" applyFont="1" applyFill="1" applyBorder="1" applyAlignment="1">
      <alignment horizontal="center" vertical="center"/>
    </xf>
    <xf numFmtId="0" fontId="15" fillId="10" borderId="10" xfId="0" applyFont="1" applyFill="1" applyBorder="1" applyAlignment="1">
      <alignment horizontal="center" vertical="center"/>
    </xf>
    <xf numFmtId="0" fontId="42" fillId="17" borderId="0" xfId="0" applyFont="1" applyFill="1" applyAlignment="1">
      <alignment horizontal="center"/>
    </xf>
    <xf numFmtId="170" fontId="15" fillId="17" borderId="6" xfId="0" applyNumberFormat="1" applyFont="1" applyFill="1" applyBorder="1" applyAlignment="1">
      <alignment horizontal="center"/>
    </xf>
    <xf numFmtId="170" fontId="15" fillId="17" borderId="10" xfId="0" applyNumberFormat="1" applyFont="1" applyFill="1" applyBorder="1" applyAlignment="1">
      <alignment horizontal="center"/>
    </xf>
    <xf numFmtId="0" fontId="11" fillId="10" borderId="11" xfId="0" applyFont="1" applyFill="1" applyBorder="1" applyAlignment="1">
      <alignment horizontal="center"/>
    </xf>
    <xf numFmtId="10" fontId="10" fillId="17" borderId="0" xfId="0" applyNumberFormat="1" applyFont="1" applyFill="1" applyAlignment="1">
      <alignment horizontal="center"/>
    </xf>
    <xf numFmtId="0" fontId="10" fillId="19" borderId="6" xfId="0" applyFont="1" applyFill="1" applyBorder="1" applyAlignment="1">
      <alignment horizontal="center"/>
    </xf>
    <xf numFmtId="0" fontId="31" fillId="17" borderId="29" xfId="0" applyFont="1" applyFill="1" applyBorder="1" applyAlignment="1">
      <alignment horizontal="center" vertical="center"/>
    </xf>
    <xf numFmtId="0" fontId="31" fillId="17" borderId="30" xfId="0" applyFont="1" applyFill="1" applyBorder="1" applyAlignment="1">
      <alignment horizontal="center" vertical="center"/>
    </xf>
    <xf numFmtId="0" fontId="31" fillId="17" borderId="31" xfId="0" applyFont="1" applyFill="1" applyBorder="1" applyAlignment="1">
      <alignment horizontal="center" vertical="center"/>
    </xf>
    <xf numFmtId="0" fontId="15" fillId="17" borderId="0" xfId="0" applyFont="1" applyFill="1" applyAlignment="1">
      <alignment horizontal="center" vertical="center"/>
    </xf>
    <xf numFmtId="0" fontId="11" fillId="19" borderId="10" xfId="0" applyFont="1" applyFill="1" applyBorder="1" applyAlignment="1">
      <alignment horizontal="center"/>
    </xf>
    <xf numFmtId="0" fontId="11" fillId="22" borderId="7" xfId="0" applyFont="1" applyFill="1" applyBorder="1" applyAlignment="1">
      <alignment horizontal="center"/>
    </xf>
    <xf numFmtId="0" fontId="11" fillId="22" borderId="8" xfId="0" applyFont="1" applyFill="1" applyBorder="1" applyAlignment="1">
      <alignment horizontal="center"/>
    </xf>
    <xf numFmtId="0" fontId="11" fillId="22" borderId="9" xfId="0" applyFont="1" applyFill="1" applyBorder="1" applyAlignment="1">
      <alignment horizontal="center"/>
    </xf>
    <xf numFmtId="0" fontId="11" fillId="19" borderId="6" xfId="0" applyFont="1" applyFill="1" applyBorder="1" applyAlignment="1">
      <alignment horizontal="center"/>
    </xf>
    <xf numFmtId="170" fontId="11" fillId="17" borderId="10" xfId="0" applyNumberFormat="1" applyFont="1" applyFill="1" applyBorder="1" applyAlignment="1">
      <alignment horizontal="center"/>
    </xf>
    <xf numFmtId="0" fontId="11" fillId="22" borderId="2" xfId="0" applyFont="1" applyFill="1" applyBorder="1" applyAlignment="1">
      <alignment horizontal="center"/>
    </xf>
    <xf numFmtId="0" fontId="11" fillId="22" borderId="0" xfId="0" applyFont="1" applyFill="1" applyAlignment="1">
      <alignment horizontal="center"/>
    </xf>
    <xf numFmtId="0" fontId="11" fillId="17" borderId="4" xfId="0" applyFont="1" applyFill="1" applyBorder="1" applyAlignment="1">
      <alignment horizontal="center"/>
    </xf>
    <xf numFmtId="170" fontId="15" fillId="0" borderId="10" xfId="0" applyNumberFormat="1" applyFont="1" applyBorder="1" applyAlignment="1">
      <alignment horizontal="center"/>
    </xf>
    <xf numFmtId="0" fontId="11" fillId="12" borderId="0" xfId="0" applyFont="1" applyFill="1" applyAlignment="1">
      <alignment horizontal="center"/>
    </xf>
    <xf numFmtId="0" fontId="15" fillId="0" borderId="14" xfId="0" applyFont="1" applyBorder="1" applyAlignment="1">
      <alignment horizontal="center" vertical="center" wrapText="1"/>
    </xf>
    <xf numFmtId="0" fontId="46" fillId="0" borderId="14" xfId="0" applyFont="1" applyBorder="1" applyAlignment="1">
      <alignment horizontal="center" vertical="center" wrapText="1"/>
    </xf>
    <xf numFmtId="0" fontId="11" fillId="0" borderId="0" xfId="8" applyFont="1" applyAlignment="1">
      <alignment horizontal="center"/>
    </xf>
    <xf numFmtId="0" fontId="11" fillId="3" borderId="26" xfId="0" applyFont="1" applyFill="1" applyBorder="1" applyAlignment="1">
      <alignment horizontal="center"/>
    </xf>
    <xf numFmtId="0" fontId="11" fillId="3" borderId="15" xfId="0" applyFont="1" applyFill="1" applyBorder="1" applyAlignment="1">
      <alignment horizontal="center"/>
    </xf>
    <xf numFmtId="0" fontId="51" fillId="17" borderId="7" xfId="0" applyFont="1" applyFill="1" applyBorder="1" applyAlignment="1">
      <alignment horizontal="center"/>
    </xf>
    <xf numFmtId="0" fontId="51" fillId="17" borderId="8" xfId="0" applyFont="1" applyFill="1" applyBorder="1" applyAlignment="1">
      <alignment horizontal="center"/>
    </xf>
    <xf numFmtId="0" fontId="51" fillId="17" borderId="9" xfId="0" applyFont="1" applyFill="1" applyBorder="1" applyAlignment="1">
      <alignment horizontal="center"/>
    </xf>
    <xf numFmtId="0" fontId="53" fillId="17" borderId="2" xfId="0" applyFont="1" applyFill="1" applyBorder="1" applyAlignment="1">
      <alignment horizontal="center"/>
    </xf>
    <xf numFmtId="0" fontId="53" fillId="17" borderId="0" xfId="0" applyFont="1" applyFill="1" applyAlignment="1">
      <alignment horizontal="center"/>
    </xf>
    <xf numFmtId="0" fontId="53" fillId="17" borderId="1" xfId="0" applyFont="1" applyFill="1" applyBorder="1" applyAlignment="1">
      <alignment horizontal="center"/>
    </xf>
    <xf numFmtId="0" fontId="53" fillId="0" borderId="2" xfId="0" applyFont="1" applyBorder="1" applyAlignment="1">
      <alignment horizontal="center"/>
    </xf>
    <xf numFmtId="0" fontId="53" fillId="0" borderId="0" xfId="0" applyFont="1" applyAlignment="1">
      <alignment horizontal="center"/>
    </xf>
    <xf numFmtId="0" fontId="53" fillId="0" borderId="1" xfId="0" applyFont="1" applyBorder="1" applyAlignment="1">
      <alignment horizontal="center"/>
    </xf>
    <xf numFmtId="0" fontId="25" fillId="0" borderId="0" xfId="0" applyFont="1" applyAlignment="1">
      <alignment horizontal="center"/>
    </xf>
    <xf numFmtId="0" fontId="25" fillId="0" borderId="0" xfId="0" applyFont="1" applyAlignment="1">
      <alignment horizontal="center" wrapText="1"/>
    </xf>
  </cellXfs>
  <cellStyles count="9559">
    <cellStyle name="Comma" xfId="1" builtinId="3"/>
    <cellStyle name="Comma 2" xfId="5" xr:uid="{00000000-0005-0000-0000-000001000000}"/>
    <cellStyle name="Currency" xfId="2406" builtinId="4"/>
    <cellStyle name="Currency 2" xfId="10" xr:uid="{00000000-0005-0000-0000-000003000000}"/>
    <cellStyle name="Currency 3" xfId="459" xr:uid="{00000000-0005-0000-0000-000004000000}"/>
    <cellStyle name="Currency 4" xfId="1156" xr:uid="{00000000-0005-0000-0000-000005000000}"/>
    <cellStyle name="Normal" xfId="0" builtinId="0"/>
    <cellStyle name="Normal 2" xfId="2" xr:uid="{00000000-0005-0000-0000-000007000000}"/>
    <cellStyle name="Normal 2 2" xfId="8" xr:uid="{00000000-0005-0000-0000-000008000000}"/>
    <cellStyle name="Normal 2 2 2" xfId="13" xr:uid="{00000000-0005-0000-0000-000009000000}"/>
    <cellStyle name="Normal 2 2 2 2" xfId="1205" xr:uid="{00000000-0005-0000-0000-00000A000000}"/>
    <cellStyle name="Normal 2 2 3" xfId="14" xr:uid="{00000000-0005-0000-0000-00000B000000}"/>
    <cellStyle name="Normal 2 2 3 10" xfId="461" xr:uid="{00000000-0005-0000-0000-00000C000000}"/>
    <cellStyle name="Normal 2 2 3 10 2" xfId="1659" xr:uid="{00000000-0005-0000-0000-00000D000000}"/>
    <cellStyle name="Normal 2 2 3 10 2 2" xfId="4044" xr:uid="{00000000-0005-0000-0000-00000E000000}"/>
    <cellStyle name="Normal 2 2 3 10 2 2 2" xfId="8812" xr:uid="{00000000-0005-0000-0000-00000F000000}"/>
    <cellStyle name="Normal 2 2 3 10 2 3" xfId="6428" xr:uid="{00000000-0005-0000-0000-000010000000}"/>
    <cellStyle name="Normal 2 2 3 10 3" xfId="2852" xr:uid="{00000000-0005-0000-0000-000011000000}"/>
    <cellStyle name="Normal 2 2 3 10 3 2" xfId="7620" xr:uid="{00000000-0005-0000-0000-000012000000}"/>
    <cellStyle name="Normal 2 2 3 10 4" xfId="5236" xr:uid="{00000000-0005-0000-0000-000013000000}"/>
    <cellStyle name="Normal 2 2 3 11" xfId="809" xr:uid="{00000000-0005-0000-0000-000014000000}"/>
    <cellStyle name="Normal 2 2 3 11 2" xfId="2007" xr:uid="{00000000-0005-0000-0000-000015000000}"/>
    <cellStyle name="Normal 2 2 3 11 2 2" xfId="4392" xr:uid="{00000000-0005-0000-0000-000016000000}"/>
    <cellStyle name="Normal 2 2 3 11 2 2 2" xfId="9160" xr:uid="{00000000-0005-0000-0000-000017000000}"/>
    <cellStyle name="Normal 2 2 3 11 2 3" xfId="6776" xr:uid="{00000000-0005-0000-0000-000018000000}"/>
    <cellStyle name="Normal 2 2 3 11 3" xfId="3200" xr:uid="{00000000-0005-0000-0000-000019000000}"/>
    <cellStyle name="Normal 2 2 3 11 3 2" xfId="7968" xr:uid="{00000000-0005-0000-0000-00001A000000}"/>
    <cellStyle name="Normal 2 2 3 11 4" xfId="5584" xr:uid="{00000000-0005-0000-0000-00001B000000}"/>
    <cellStyle name="Normal 2 2 3 12" xfId="112" xr:uid="{00000000-0005-0000-0000-00001C000000}"/>
    <cellStyle name="Normal 2 2 3 12 2" xfId="1311" xr:uid="{00000000-0005-0000-0000-00001D000000}"/>
    <cellStyle name="Normal 2 2 3 12 2 2" xfId="3696" xr:uid="{00000000-0005-0000-0000-00001E000000}"/>
    <cellStyle name="Normal 2 2 3 12 2 2 2" xfId="8464" xr:uid="{00000000-0005-0000-0000-00001F000000}"/>
    <cellStyle name="Normal 2 2 3 12 2 3" xfId="6080" xr:uid="{00000000-0005-0000-0000-000020000000}"/>
    <cellStyle name="Normal 2 2 3 12 3" xfId="2504" xr:uid="{00000000-0005-0000-0000-000021000000}"/>
    <cellStyle name="Normal 2 2 3 12 3 2" xfId="7272" xr:uid="{00000000-0005-0000-0000-000022000000}"/>
    <cellStyle name="Normal 2 2 3 12 4" xfId="4888" xr:uid="{00000000-0005-0000-0000-000023000000}"/>
    <cellStyle name="Normal 2 2 3 13" xfId="1158" xr:uid="{00000000-0005-0000-0000-000024000000}"/>
    <cellStyle name="Normal 2 2 3 13 2" xfId="2355" xr:uid="{00000000-0005-0000-0000-000025000000}"/>
    <cellStyle name="Normal 2 2 3 13 2 2" xfId="4740" xr:uid="{00000000-0005-0000-0000-000026000000}"/>
    <cellStyle name="Normal 2 2 3 13 2 2 2" xfId="9508" xr:uid="{00000000-0005-0000-0000-000027000000}"/>
    <cellStyle name="Normal 2 2 3 13 2 3" xfId="7124" xr:uid="{00000000-0005-0000-0000-000028000000}"/>
    <cellStyle name="Normal 2 2 3 13 3" xfId="3548" xr:uid="{00000000-0005-0000-0000-000029000000}"/>
    <cellStyle name="Normal 2 2 3 13 3 2" xfId="8316" xr:uid="{00000000-0005-0000-0000-00002A000000}"/>
    <cellStyle name="Normal 2 2 3 13 4" xfId="5932" xr:uid="{00000000-0005-0000-0000-00002B000000}"/>
    <cellStyle name="Normal 2 2 3 14" xfId="64" xr:uid="{00000000-0005-0000-0000-00002C000000}"/>
    <cellStyle name="Normal 2 2 3 14 2" xfId="1263" xr:uid="{00000000-0005-0000-0000-00002D000000}"/>
    <cellStyle name="Normal 2 2 3 14 2 2" xfId="3648" xr:uid="{00000000-0005-0000-0000-00002E000000}"/>
    <cellStyle name="Normal 2 2 3 14 2 2 2" xfId="8416" xr:uid="{00000000-0005-0000-0000-00002F000000}"/>
    <cellStyle name="Normal 2 2 3 14 2 3" xfId="6032" xr:uid="{00000000-0005-0000-0000-000030000000}"/>
    <cellStyle name="Normal 2 2 3 14 3" xfId="2456" xr:uid="{00000000-0005-0000-0000-000031000000}"/>
    <cellStyle name="Normal 2 2 3 14 3 2" xfId="7224" xr:uid="{00000000-0005-0000-0000-000032000000}"/>
    <cellStyle name="Normal 2 2 3 14 4" xfId="4840" xr:uid="{00000000-0005-0000-0000-000033000000}"/>
    <cellStyle name="Normal 2 2 3 15" xfId="1215" xr:uid="{00000000-0005-0000-0000-000034000000}"/>
    <cellStyle name="Normal 2 2 3 15 2" xfId="3600" xr:uid="{00000000-0005-0000-0000-000035000000}"/>
    <cellStyle name="Normal 2 2 3 15 2 2" xfId="8368" xr:uid="{00000000-0005-0000-0000-000036000000}"/>
    <cellStyle name="Normal 2 2 3 15 3" xfId="5984" xr:uid="{00000000-0005-0000-0000-000037000000}"/>
    <cellStyle name="Normal 2 2 3 16" xfId="2408" xr:uid="{00000000-0005-0000-0000-000038000000}"/>
    <cellStyle name="Normal 2 2 3 16 2" xfId="7176" xr:uid="{00000000-0005-0000-0000-000039000000}"/>
    <cellStyle name="Normal 2 2 3 17" xfId="4792" xr:uid="{00000000-0005-0000-0000-00003A000000}"/>
    <cellStyle name="Normal 2 2 3 2" xfId="19" xr:uid="{00000000-0005-0000-0000-00003B000000}"/>
    <cellStyle name="Normal 2 2 3 2 10" xfId="812" xr:uid="{00000000-0005-0000-0000-00003C000000}"/>
    <cellStyle name="Normal 2 2 3 2 10 2" xfId="2010" xr:uid="{00000000-0005-0000-0000-00003D000000}"/>
    <cellStyle name="Normal 2 2 3 2 10 2 2" xfId="4395" xr:uid="{00000000-0005-0000-0000-00003E000000}"/>
    <cellStyle name="Normal 2 2 3 2 10 2 2 2" xfId="9163" xr:uid="{00000000-0005-0000-0000-00003F000000}"/>
    <cellStyle name="Normal 2 2 3 2 10 2 3" xfId="6779" xr:uid="{00000000-0005-0000-0000-000040000000}"/>
    <cellStyle name="Normal 2 2 3 2 10 3" xfId="3203" xr:uid="{00000000-0005-0000-0000-000041000000}"/>
    <cellStyle name="Normal 2 2 3 2 10 3 2" xfId="7971" xr:uid="{00000000-0005-0000-0000-000042000000}"/>
    <cellStyle name="Normal 2 2 3 2 10 4" xfId="5587" xr:uid="{00000000-0005-0000-0000-000043000000}"/>
    <cellStyle name="Normal 2 2 3 2 11" xfId="115" xr:uid="{00000000-0005-0000-0000-000044000000}"/>
    <cellStyle name="Normal 2 2 3 2 11 2" xfId="1314" xr:uid="{00000000-0005-0000-0000-000045000000}"/>
    <cellStyle name="Normal 2 2 3 2 11 2 2" xfId="3699" xr:uid="{00000000-0005-0000-0000-000046000000}"/>
    <cellStyle name="Normal 2 2 3 2 11 2 2 2" xfId="8467" xr:uid="{00000000-0005-0000-0000-000047000000}"/>
    <cellStyle name="Normal 2 2 3 2 11 2 3" xfId="6083" xr:uid="{00000000-0005-0000-0000-000048000000}"/>
    <cellStyle name="Normal 2 2 3 2 11 3" xfId="2507" xr:uid="{00000000-0005-0000-0000-000049000000}"/>
    <cellStyle name="Normal 2 2 3 2 11 3 2" xfId="7275" xr:uid="{00000000-0005-0000-0000-00004A000000}"/>
    <cellStyle name="Normal 2 2 3 2 11 4" xfId="4891" xr:uid="{00000000-0005-0000-0000-00004B000000}"/>
    <cellStyle name="Normal 2 2 3 2 12" xfId="1161" xr:uid="{00000000-0005-0000-0000-00004C000000}"/>
    <cellStyle name="Normal 2 2 3 2 12 2" xfId="2358" xr:uid="{00000000-0005-0000-0000-00004D000000}"/>
    <cellStyle name="Normal 2 2 3 2 12 2 2" xfId="4743" xr:uid="{00000000-0005-0000-0000-00004E000000}"/>
    <cellStyle name="Normal 2 2 3 2 12 2 2 2" xfId="9511" xr:uid="{00000000-0005-0000-0000-00004F000000}"/>
    <cellStyle name="Normal 2 2 3 2 12 2 3" xfId="7127" xr:uid="{00000000-0005-0000-0000-000050000000}"/>
    <cellStyle name="Normal 2 2 3 2 12 3" xfId="3551" xr:uid="{00000000-0005-0000-0000-000051000000}"/>
    <cellStyle name="Normal 2 2 3 2 12 3 2" xfId="8319" xr:uid="{00000000-0005-0000-0000-000052000000}"/>
    <cellStyle name="Normal 2 2 3 2 12 4" xfId="5935" xr:uid="{00000000-0005-0000-0000-000053000000}"/>
    <cellStyle name="Normal 2 2 3 2 13" xfId="67" xr:uid="{00000000-0005-0000-0000-000054000000}"/>
    <cellStyle name="Normal 2 2 3 2 13 2" xfId="1266" xr:uid="{00000000-0005-0000-0000-000055000000}"/>
    <cellStyle name="Normal 2 2 3 2 13 2 2" xfId="3651" xr:uid="{00000000-0005-0000-0000-000056000000}"/>
    <cellStyle name="Normal 2 2 3 2 13 2 2 2" xfId="8419" xr:uid="{00000000-0005-0000-0000-000057000000}"/>
    <cellStyle name="Normal 2 2 3 2 13 2 3" xfId="6035" xr:uid="{00000000-0005-0000-0000-000058000000}"/>
    <cellStyle name="Normal 2 2 3 2 13 3" xfId="2459" xr:uid="{00000000-0005-0000-0000-000059000000}"/>
    <cellStyle name="Normal 2 2 3 2 13 3 2" xfId="7227" xr:uid="{00000000-0005-0000-0000-00005A000000}"/>
    <cellStyle name="Normal 2 2 3 2 13 4" xfId="4843" xr:uid="{00000000-0005-0000-0000-00005B000000}"/>
    <cellStyle name="Normal 2 2 3 2 14" xfId="1218" xr:uid="{00000000-0005-0000-0000-00005C000000}"/>
    <cellStyle name="Normal 2 2 3 2 14 2" xfId="3603" xr:uid="{00000000-0005-0000-0000-00005D000000}"/>
    <cellStyle name="Normal 2 2 3 2 14 2 2" xfId="8371" xr:uid="{00000000-0005-0000-0000-00005E000000}"/>
    <cellStyle name="Normal 2 2 3 2 14 3" xfId="5987" xr:uid="{00000000-0005-0000-0000-00005F000000}"/>
    <cellStyle name="Normal 2 2 3 2 15" xfId="2411" xr:uid="{00000000-0005-0000-0000-000060000000}"/>
    <cellStyle name="Normal 2 2 3 2 15 2" xfId="7179" xr:uid="{00000000-0005-0000-0000-000061000000}"/>
    <cellStyle name="Normal 2 2 3 2 16" xfId="4795" xr:uid="{00000000-0005-0000-0000-000062000000}"/>
    <cellStyle name="Normal 2 2 3 2 2" xfId="25" xr:uid="{00000000-0005-0000-0000-000063000000}"/>
    <cellStyle name="Normal 2 2 3 2 2 10" xfId="121" xr:uid="{00000000-0005-0000-0000-000064000000}"/>
    <cellStyle name="Normal 2 2 3 2 2 10 2" xfId="1320" xr:uid="{00000000-0005-0000-0000-000065000000}"/>
    <cellStyle name="Normal 2 2 3 2 2 10 2 2" xfId="3705" xr:uid="{00000000-0005-0000-0000-000066000000}"/>
    <cellStyle name="Normal 2 2 3 2 2 10 2 2 2" xfId="8473" xr:uid="{00000000-0005-0000-0000-000067000000}"/>
    <cellStyle name="Normal 2 2 3 2 2 10 2 3" xfId="6089" xr:uid="{00000000-0005-0000-0000-000068000000}"/>
    <cellStyle name="Normal 2 2 3 2 2 10 3" xfId="2513" xr:uid="{00000000-0005-0000-0000-000069000000}"/>
    <cellStyle name="Normal 2 2 3 2 2 10 3 2" xfId="7281" xr:uid="{00000000-0005-0000-0000-00006A000000}"/>
    <cellStyle name="Normal 2 2 3 2 2 10 4" xfId="4897" xr:uid="{00000000-0005-0000-0000-00006B000000}"/>
    <cellStyle name="Normal 2 2 3 2 2 11" xfId="1167" xr:uid="{00000000-0005-0000-0000-00006C000000}"/>
    <cellStyle name="Normal 2 2 3 2 2 11 2" xfId="2364" xr:uid="{00000000-0005-0000-0000-00006D000000}"/>
    <cellStyle name="Normal 2 2 3 2 2 11 2 2" xfId="4749" xr:uid="{00000000-0005-0000-0000-00006E000000}"/>
    <cellStyle name="Normal 2 2 3 2 2 11 2 2 2" xfId="9517" xr:uid="{00000000-0005-0000-0000-00006F000000}"/>
    <cellStyle name="Normal 2 2 3 2 2 11 2 3" xfId="7133" xr:uid="{00000000-0005-0000-0000-000070000000}"/>
    <cellStyle name="Normal 2 2 3 2 2 11 3" xfId="3557" xr:uid="{00000000-0005-0000-0000-000071000000}"/>
    <cellStyle name="Normal 2 2 3 2 2 11 3 2" xfId="8325" xr:uid="{00000000-0005-0000-0000-000072000000}"/>
    <cellStyle name="Normal 2 2 3 2 2 11 4" xfId="5941" xr:uid="{00000000-0005-0000-0000-000073000000}"/>
    <cellStyle name="Normal 2 2 3 2 2 12" xfId="73" xr:uid="{00000000-0005-0000-0000-000074000000}"/>
    <cellStyle name="Normal 2 2 3 2 2 12 2" xfId="1272" xr:uid="{00000000-0005-0000-0000-000075000000}"/>
    <cellStyle name="Normal 2 2 3 2 2 12 2 2" xfId="3657" xr:uid="{00000000-0005-0000-0000-000076000000}"/>
    <cellStyle name="Normal 2 2 3 2 2 12 2 2 2" xfId="8425" xr:uid="{00000000-0005-0000-0000-000077000000}"/>
    <cellStyle name="Normal 2 2 3 2 2 12 2 3" xfId="6041" xr:uid="{00000000-0005-0000-0000-000078000000}"/>
    <cellStyle name="Normal 2 2 3 2 2 12 3" xfId="2465" xr:uid="{00000000-0005-0000-0000-000079000000}"/>
    <cellStyle name="Normal 2 2 3 2 2 12 3 2" xfId="7233" xr:uid="{00000000-0005-0000-0000-00007A000000}"/>
    <cellStyle name="Normal 2 2 3 2 2 12 4" xfId="4849" xr:uid="{00000000-0005-0000-0000-00007B000000}"/>
    <cellStyle name="Normal 2 2 3 2 2 13" xfId="1224" xr:uid="{00000000-0005-0000-0000-00007C000000}"/>
    <cellStyle name="Normal 2 2 3 2 2 13 2" xfId="3609" xr:uid="{00000000-0005-0000-0000-00007D000000}"/>
    <cellStyle name="Normal 2 2 3 2 2 13 2 2" xfId="8377" xr:uid="{00000000-0005-0000-0000-00007E000000}"/>
    <cellStyle name="Normal 2 2 3 2 2 13 3" xfId="5993" xr:uid="{00000000-0005-0000-0000-00007F000000}"/>
    <cellStyle name="Normal 2 2 3 2 2 14" xfId="2417" xr:uid="{00000000-0005-0000-0000-000080000000}"/>
    <cellStyle name="Normal 2 2 3 2 2 14 2" xfId="7185" xr:uid="{00000000-0005-0000-0000-000081000000}"/>
    <cellStyle name="Normal 2 2 3 2 2 15" xfId="4801" xr:uid="{00000000-0005-0000-0000-000082000000}"/>
    <cellStyle name="Normal 2 2 3 2 2 2" xfId="37" xr:uid="{00000000-0005-0000-0000-000083000000}"/>
    <cellStyle name="Normal 2 2 3 2 2 2 10" xfId="1179" xr:uid="{00000000-0005-0000-0000-000084000000}"/>
    <cellStyle name="Normal 2 2 3 2 2 2 10 2" xfId="2376" xr:uid="{00000000-0005-0000-0000-000085000000}"/>
    <cellStyle name="Normal 2 2 3 2 2 2 10 2 2" xfId="4761" xr:uid="{00000000-0005-0000-0000-000086000000}"/>
    <cellStyle name="Normal 2 2 3 2 2 2 10 2 2 2" xfId="9529" xr:uid="{00000000-0005-0000-0000-000087000000}"/>
    <cellStyle name="Normal 2 2 3 2 2 2 10 2 3" xfId="7145" xr:uid="{00000000-0005-0000-0000-000088000000}"/>
    <cellStyle name="Normal 2 2 3 2 2 2 10 3" xfId="3569" xr:uid="{00000000-0005-0000-0000-000089000000}"/>
    <cellStyle name="Normal 2 2 3 2 2 2 10 3 2" xfId="8337" xr:uid="{00000000-0005-0000-0000-00008A000000}"/>
    <cellStyle name="Normal 2 2 3 2 2 2 10 4" xfId="5953" xr:uid="{00000000-0005-0000-0000-00008B000000}"/>
    <cellStyle name="Normal 2 2 3 2 2 2 11" xfId="85" xr:uid="{00000000-0005-0000-0000-00008C000000}"/>
    <cellStyle name="Normal 2 2 3 2 2 2 11 2" xfId="1284" xr:uid="{00000000-0005-0000-0000-00008D000000}"/>
    <cellStyle name="Normal 2 2 3 2 2 2 11 2 2" xfId="3669" xr:uid="{00000000-0005-0000-0000-00008E000000}"/>
    <cellStyle name="Normal 2 2 3 2 2 2 11 2 2 2" xfId="8437" xr:uid="{00000000-0005-0000-0000-00008F000000}"/>
    <cellStyle name="Normal 2 2 3 2 2 2 11 2 3" xfId="6053" xr:uid="{00000000-0005-0000-0000-000090000000}"/>
    <cellStyle name="Normal 2 2 3 2 2 2 11 3" xfId="2477" xr:uid="{00000000-0005-0000-0000-000091000000}"/>
    <cellStyle name="Normal 2 2 3 2 2 2 11 3 2" xfId="7245" xr:uid="{00000000-0005-0000-0000-000092000000}"/>
    <cellStyle name="Normal 2 2 3 2 2 2 11 4" xfId="4861" xr:uid="{00000000-0005-0000-0000-000093000000}"/>
    <cellStyle name="Normal 2 2 3 2 2 2 12" xfId="1236" xr:uid="{00000000-0005-0000-0000-000094000000}"/>
    <cellStyle name="Normal 2 2 3 2 2 2 12 2" xfId="3621" xr:uid="{00000000-0005-0000-0000-000095000000}"/>
    <cellStyle name="Normal 2 2 3 2 2 2 12 2 2" xfId="8389" xr:uid="{00000000-0005-0000-0000-000096000000}"/>
    <cellStyle name="Normal 2 2 3 2 2 2 12 3" xfId="6005" xr:uid="{00000000-0005-0000-0000-000097000000}"/>
    <cellStyle name="Normal 2 2 3 2 2 2 13" xfId="2429" xr:uid="{00000000-0005-0000-0000-000098000000}"/>
    <cellStyle name="Normal 2 2 3 2 2 2 13 2" xfId="7197" xr:uid="{00000000-0005-0000-0000-000099000000}"/>
    <cellStyle name="Normal 2 2 3 2 2 2 14" xfId="4813" xr:uid="{00000000-0005-0000-0000-00009A000000}"/>
    <cellStyle name="Normal 2 2 3 2 2 2 2" xfId="61" xr:uid="{00000000-0005-0000-0000-00009B000000}"/>
    <cellStyle name="Normal 2 2 3 2 2 2 2 10" xfId="1260" xr:uid="{00000000-0005-0000-0000-00009C000000}"/>
    <cellStyle name="Normal 2 2 3 2 2 2 2 10 2" xfId="3645" xr:uid="{00000000-0005-0000-0000-00009D000000}"/>
    <cellStyle name="Normal 2 2 3 2 2 2 2 10 2 2" xfId="8413" xr:uid="{00000000-0005-0000-0000-00009E000000}"/>
    <cellStyle name="Normal 2 2 3 2 2 2 2 10 3" xfId="6029" xr:uid="{00000000-0005-0000-0000-00009F000000}"/>
    <cellStyle name="Normal 2 2 3 2 2 2 2 11" xfId="2453" xr:uid="{00000000-0005-0000-0000-0000A0000000}"/>
    <cellStyle name="Normal 2 2 3 2 2 2 2 11 2" xfId="7221" xr:uid="{00000000-0005-0000-0000-0000A1000000}"/>
    <cellStyle name="Normal 2 2 3 2 2 2 2 12" xfId="4837" xr:uid="{00000000-0005-0000-0000-0000A2000000}"/>
    <cellStyle name="Normal 2 2 3 2 2 2 2 2" xfId="313" xr:uid="{00000000-0005-0000-0000-0000A3000000}"/>
    <cellStyle name="Normal 2 2 3 2 2 2 2 2 2" xfId="457" xr:uid="{00000000-0005-0000-0000-0000A4000000}"/>
    <cellStyle name="Normal 2 2 3 2 2 2 2 2 2 2" xfId="806" xr:uid="{00000000-0005-0000-0000-0000A5000000}"/>
    <cellStyle name="Normal 2 2 3 2 2 2 2 2 2 2 2" xfId="2004" xr:uid="{00000000-0005-0000-0000-0000A6000000}"/>
    <cellStyle name="Normal 2 2 3 2 2 2 2 2 2 2 2 2" xfId="4389" xr:uid="{00000000-0005-0000-0000-0000A7000000}"/>
    <cellStyle name="Normal 2 2 3 2 2 2 2 2 2 2 2 2 2" xfId="9157" xr:uid="{00000000-0005-0000-0000-0000A8000000}"/>
    <cellStyle name="Normal 2 2 3 2 2 2 2 2 2 2 2 3" xfId="6773" xr:uid="{00000000-0005-0000-0000-0000A9000000}"/>
    <cellStyle name="Normal 2 2 3 2 2 2 2 2 2 2 3" xfId="3197" xr:uid="{00000000-0005-0000-0000-0000AA000000}"/>
    <cellStyle name="Normal 2 2 3 2 2 2 2 2 2 2 3 2" xfId="7965" xr:uid="{00000000-0005-0000-0000-0000AB000000}"/>
    <cellStyle name="Normal 2 2 3 2 2 2 2 2 2 2 4" xfId="5581" xr:uid="{00000000-0005-0000-0000-0000AC000000}"/>
    <cellStyle name="Normal 2 2 3 2 2 2 2 2 2 3" xfId="1154" xr:uid="{00000000-0005-0000-0000-0000AD000000}"/>
    <cellStyle name="Normal 2 2 3 2 2 2 2 2 2 3 2" xfId="2352" xr:uid="{00000000-0005-0000-0000-0000AE000000}"/>
    <cellStyle name="Normal 2 2 3 2 2 2 2 2 2 3 2 2" xfId="4737" xr:uid="{00000000-0005-0000-0000-0000AF000000}"/>
    <cellStyle name="Normal 2 2 3 2 2 2 2 2 2 3 2 2 2" xfId="9505" xr:uid="{00000000-0005-0000-0000-0000B0000000}"/>
    <cellStyle name="Normal 2 2 3 2 2 2 2 2 2 3 2 3" xfId="7121" xr:uid="{00000000-0005-0000-0000-0000B1000000}"/>
    <cellStyle name="Normal 2 2 3 2 2 2 2 2 2 3 3" xfId="3545" xr:uid="{00000000-0005-0000-0000-0000B2000000}"/>
    <cellStyle name="Normal 2 2 3 2 2 2 2 2 2 3 3 2" xfId="8313" xr:uid="{00000000-0005-0000-0000-0000B3000000}"/>
    <cellStyle name="Normal 2 2 3 2 2 2 2 2 2 3 4" xfId="5929" xr:uid="{00000000-0005-0000-0000-0000B4000000}"/>
    <cellStyle name="Normal 2 2 3 2 2 2 2 2 2 4" xfId="1656" xr:uid="{00000000-0005-0000-0000-0000B5000000}"/>
    <cellStyle name="Normal 2 2 3 2 2 2 2 2 2 4 2" xfId="4041" xr:uid="{00000000-0005-0000-0000-0000B6000000}"/>
    <cellStyle name="Normal 2 2 3 2 2 2 2 2 2 4 2 2" xfId="8809" xr:uid="{00000000-0005-0000-0000-0000B7000000}"/>
    <cellStyle name="Normal 2 2 3 2 2 2 2 2 2 4 3" xfId="6425" xr:uid="{00000000-0005-0000-0000-0000B8000000}"/>
    <cellStyle name="Normal 2 2 3 2 2 2 2 2 2 5" xfId="2849" xr:uid="{00000000-0005-0000-0000-0000B9000000}"/>
    <cellStyle name="Normal 2 2 3 2 2 2 2 2 2 5 2" xfId="7617" xr:uid="{00000000-0005-0000-0000-0000BA000000}"/>
    <cellStyle name="Normal 2 2 3 2 2 2 2 2 2 6" xfId="5233" xr:uid="{00000000-0005-0000-0000-0000BB000000}"/>
    <cellStyle name="Normal 2 2 3 2 2 2 2 2 3" xfId="662" xr:uid="{00000000-0005-0000-0000-0000BC000000}"/>
    <cellStyle name="Normal 2 2 3 2 2 2 2 2 3 2" xfId="1860" xr:uid="{00000000-0005-0000-0000-0000BD000000}"/>
    <cellStyle name="Normal 2 2 3 2 2 2 2 2 3 2 2" xfId="4245" xr:uid="{00000000-0005-0000-0000-0000BE000000}"/>
    <cellStyle name="Normal 2 2 3 2 2 2 2 2 3 2 2 2" xfId="9013" xr:uid="{00000000-0005-0000-0000-0000BF000000}"/>
    <cellStyle name="Normal 2 2 3 2 2 2 2 2 3 2 3" xfId="6629" xr:uid="{00000000-0005-0000-0000-0000C0000000}"/>
    <cellStyle name="Normal 2 2 3 2 2 2 2 2 3 3" xfId="3053" xr:uid="{00000000-0005-0000-0000-0000C1000000}"/>
    <cellStyle name="Normal 2 2 3 2 2 2 2 2 3 3 2" xfId="7821" xr:uid="{00000000-0005-0000-0000-0000C2000000}"/>
    <cellStyle name="Normal 2 2 3 2 2 2 2 2 3 4" xfId="5437" xr:uid="{00000000-0005-0000-0000-0000C3000000}"/>
    <cellStyle name="Normal 2 2 3 2 2 2 2 2 4" xfId="1010" xr:uid="{00000000-0005-0000-0000-0000C4000000}"/>
    <cellStyle name="Normal 2 2 3 2 2 2 2 2 4 2" xfId="2208" xr:uid="{00000000-0005-0000-0000-0000C5000000}"/>
    <cellStyle name="Normal 2 2 3 2 2 2 2 2 4 2 2" xfId="4593" xr:uid="{00000000-0005-0000-0000-0000C6000000}"/>
    <cellStyle name="Normal 2 2 3 2 2 2 2 2 4 2 2 2" xfId="9361" xr:uid="{00000000-0005-0000-0000-0000C7000000}"/>
    <cellStyle name="Normal 2 2 3 2 2 2 2 2 4 2 3" xfId="6977" xr:uid="{00000000-0005-0000-0000-0000C8000000}"/>
    <cellStyle name="Normal 2 2 3 2 2 2 2 2 4 3" xfId="3401" xr:uid="{00000000-0005-0000-0000-0000C9000000}"/>
    <cellStyle name="Normal 2 2 3 2 2 2 2 2 4 3 2" xfId="8169" xr:uid="{00000000-0005-0000-0000-0000CA000000}"/>
    <cellStyle name="Normal 2 2 3 2 2 2 2 2 4 4" xfId="5785" xr:uid="{00000000-0005-0000-0000-0000CB000000}"/>
    <cellStyle name="Normal 2 2 3 2 2 2 2 2 5" xfId="1512" xr:uid="{00000000-0005-0000-0000-0000CC000000}"/>
    <cellStyle name="Normal 2 2 3 2 2 2 2 2 5 2" xfId="3897" xr:uid="{00000000-0005-0000-0000-0000CD000000}"/>
    <cellStyle name="Normal 2 2 3 2 2 2 2 2 5 2 2" xfId="8665" xr:uid="{00000000-0005-0000-0000-0000CE000000}"/>
    <cellStyle name="Normal 2 2 3 2 2 2 2 2 5 3" xfId="6281" xr:uid="{00000000-0005-0000-0000-0000CF000000}"/>
    <cellStyle name="Normal 2 2 3 2 2 2 2 2 6" xfId="2705" xr:uid="{00000000-0005-0000-0000-0000D0000000}"/>
    <cellStyle name="Normal 2 2 3 2 2 2 2 2 6 2" xfId="7473" xr:uid="{00000000-0005-0000-0000-0000D1000000}"/>
    <cellStyle name="Normal 2 2 3 2 2 2 2 2 7" xfId="5089" xr:uid="{00000000-0005-0000-0000-0000D2000000}"/>
    <cellStyle name="Normal 2 2 3 2 2 2 2 3" xfId="241" xr:uid="{00000000-0005-0000-0000-0000D3000000}"/>
    <cellStyle name="Normal 2 2 3 2 2 2 2 3 2" xfId="590" xr:uid="{00000000-0005-0000-0000-0000D4000000}"/>
    <cellStyle name="Normal 2 2 3 2 2 2 2 3 2 2" xfId="1788" xr:uid="{00000000-0005-0000-0000-0000D5000000}"/>
    <cellStyle name="Normal 2 2 3 2 2 2 2 3 2 2 2" xfId="4173" xr:uid="{00000000-0005-0000-0000-0000D6000000}"/>
    <cellStyle name="Normal 2 2 3 2 2 2 2 3 2 2 2 2" xfId="8941" xr:uid="{00000000-0005-0000-0000-0000D7000000}"/>
    <cellStyle name="Normal 2 2 3 2 2 2 2 3 2 2 3" xfId="6557" xr:uid="{00000000-0005-0000-0000-0000D8000000}"/>
    <cellStyle name="Normal 2 2 3 2 2 2 2 3 2 3" xfId="2981" xr:uid="{00000000-0005-0000-0000-0000D9000000}"/>
    <cellStyle name="Normal 2 2 3 2 2 2 2 3 2 3 2" xfId="7749" xr:uid="{00000000-0005-0000-0000-0000DA000000}"/>
    <cellStyle name="Normal 2 2 3 2 2 2 2 3 2 4" xfId="5365" xr:uid="{00000000-0005-0000-0000-0000DB000000}"/>
    <cellStyle name="Normal 2 2 3 2 2 2 2 3 3" xfId="938" xr:uid="{00000000-0005-0000-0000-0000DC000000}"/>
    <cellStyle name="Normal 2 2 3 2 2 2 2 3 3 2" xfId="2136" xr:uid="{00000000-0005-0000-0000-0000DD000000}"/>
    <cellStyle name="Normal 2 2 3 2 2 2 2 3 3 2 2" xfId="4521" xr:uid="{00000000-0005-0000-0000-0000DE000000}"/>
    <cellStyle name="Normal 2 2 3 2 2 2 2 3 3 2 2 2" xfId="9289" xr:uid="{00000000-0005-0000-0000-0000DF000000}"/>
    <cellStyle name="Normal 2 2 3 2 2 2 2 3 3 2 3" xfId="6905" xr:uid="{00000000-0005-0000-0000-0000E0000000}"/>
    <cellStyle name="Normal 2 2 3 2 2 2 2 3 3 3" xfId="3329" xr:uid="{00000000-0005-0000-0000-0000E1000000}"/>
    <cellStyle name="Normal 2 2 3 2 2 2 2 3 3 3 2" xfId="8097" xr:uid="{00000000-0005-0000-0000-0000E2000000}"/>
    <cellStyle name="Normal 2 2 3 2 2 2 2 3 3 4" xfId="5713" xr:uid="{00000000-0005-0000-0000-0000E3000000}"/>
    <cellStyle name="Normal 2 2 3 2 2 2 2 3 4" xfId="1440" xr:uid="{00000000-0005-0000-0000-0000E4000000}"/>
    <cellStyle name="Normal 2 2 3 2 2 2 2 3 4 2" xfId="3825" xr:uid="{00000000-0005-0000-0000-0000E5000000}"/>
    <cellStyle name="Normal 2 2 3 2 2 2 2 3 4 2 2" xfId="8593" xr:uid="{00000000-0005-0000-0000-0000E6000000}"/>
    <cellStyle name="Normal 2 2 3 2 2 2 2 3 4 3" xfId="6209" xr:uid="{00000000-0005-0000-0000-0000E7000000}"/>
    <cellStyle name="Normal 2 2 3 2 2 2 2 3 5" xfId="2633" xr:uid="{00000000-0005-0000-0000-0000E8000000}"/>
    <cellStyle name="Normal 2 2 3 2 2 2 2 3 5 2" xfId="7401" xr:uid="{00000000-0005-0000-0000-0000E9000000}"/>
    <cellStyle name="Normal 2 2 3 2 2 2 2 3 6" xfId="5017" xr:uid="{00000000-0005-0000-0000-0000EA000000}"/>
    <cellStyle name="Normal 2 2 3 2 2 2 2 4" xfId="385" xr:uid="{00000000-0005-0000-0000-0000EB000000}"/>
    <cellStyle name="Normal 2 2 3 2 2 2 2 4 2" xfId="734" xr:uid="{00000000-0005-0000-0000-0000EC000000}"/>
    <cellStyle name="Normal 2 2 3 2 2 2 2 4 2 2" xfId="1932" xr:uid="{00000000-0005-0000-0000-0000ED000000}"/>
    <cellStyle name="Normal 2 2 3 2 2 2 2 4 2 2 2" xfId="4317" xr:uid="{00000000-0005-0000-0000-0000EE000000}"/>
    <cellStyle name="Normal 2 2 3 2 2 2 2 4 2 2 2 2" xfId="9085" xr:uid="{00000000-0005-0000-0000-0000EF000000}"/>
    <cellStyle name="Normal 2 2 3 2 2 2 2 4 2 2 3" xfId="6701" xr:uid="{00000000-0005-0000-0000-0000F0000000}"/>
    <cellStyle name="Normal 2 2 3 2 2 2 2 4 2 3" xfId="3125" xr:uid="{00000000-0005-0000-0000-0000F1000000}"/>
    <cellStyle name="Normal 2 2 3 2 2 2 2 4 2 3 2" xfId="7893" xr:uid="{00000000-0005-0000-0000-0000F2000000}"/>
    <cellStyle name="Normal 2 2 3 2 2 2 2 4 2 4" xfId="5509" xr:uid="{00000000-0005-0000-0000-0000F3000000}"/>
    <cellStyle name="Normal 2 2 3 2 2 2 2 4 3" xfId="1082" xr:uid="{00000000-0005-0000-0000-0000F4000000}"/>
    <cellStyle name="Normal 2 2 3 2 2 2 2 4 3 2" xfId="2280" xr:uid="{00000000-0005-0000-0000-0000F5000000}"/>
    <cellStyle name="Normal 2 2 3 2 2 2 2 4 3 2 2" xfId="4665" xr:uid="{00000000-0005-0000-0000-0000F6000000}"/>
    <cellStyle name="Normal 2 2 3 2 2 2 2 4 3 2 2 2" xfId="9433" xr:uid="{00000000-0005-0000-0000-0000F7000000}"/>
    <cellStyle name="Normal 2 2 3 2 2 2 2 4 3 2 3" xfId="7049" xr:uid="{00000000-0005-0000-0000-0000F8000000}"/>
    <cellStyle name="Normal 2 2 3 2 2 2 2 4 3 3" xfId="3473" xr:uid="{00000000-0005-0000-0000-0000F9000000}"/>
    <cellStyle name="Normal 2 2 3 2 2 2 2 4 3 3 2" xfId="8241" xr:uid="{00000000-0005-0000-0000-0000FA000000}"/>
    <cellStyle name="Normal 2 2 3 2 2 2 2 4 3 4" xfId="5857" xr:uid="{00000000-0005-0000-0000-0000FB000000}"/>
    <cellStyle name="Normal 2 2 3 2 2 2 2 4 4" xfId="1584" xr:uid="{00000000-0005-0000-0000-0000FC000000}"/>
    <cellStyle name="Normal 2 2 3 2 2 2 2 4 4 2" xfId="3969" xr:uid="{00000000-0005-0000-0000-0000FD000000}"/>
    <cellStyle name="Normal 2 2 3 2 2 2 2 4 4 2 2" xfId="8737" xr:uid="{00000000-0005-0000-0000-0000FE000000}"/>
    <cellStyle name="Normal 2 2 3 2 2 2 2 4 4 3" xfId="6353" xr:uid="{00000000-0005-0000-0000-0000FF000000}"/>
    <cellStyle name="Normal 2 2 3 2 2 2 2 4 5" xfId="2777" xr:uid="{00000000-0005-0000-0000-000000010000}"/>
    <cellStyle name="Normal 2 2 3 2 2 2 2 4 5 2" xfId="7545" xr:uid="{00000000-0005-0000-0000-000001010000}"/>
    <cellStyle name="Normal 2 2 3 2 2 2 2 4 6" xfId="5161" xr:uid="{00000000-0005-0000-0000-000002010000}"/>
    <cellStyle name="Normal 2 2 3 2 2 2 2 5" xfId="518" xr:uid="{00000000-0005-0000-0000-000003010000}"/>
    <cellStyle name="Normal 2 2 3 2 2 2 2 5 2" xfId="1716" xr:uid="{00000000-0005-0000-0000-000004010000}"/>
    <cellStyle name="Normal 2 2 3 2 2 2 2 5 2 2" xfId="4101" xr:uid="{00000000-0005-0000-0000-000005010000}"/>
    <cellStyle name="Normal 2 2 3 2 2 2 2 5 2 2 2" xfId="8869" xr:uid="{00000000-0005-0000-0000-000006010000}"/>
    <cellStyle name="Normal 2 2 3 2 2 2 2 5 2 3" xfId="6485" xr:uid="{00000000-0005-0000-0000-000007010000}"/>
    <cellStyle name="Normal 2 2 3 2 2 2 2 5 3" xfId="2909" xr:uid="{00000000-0005-0000-0000-000008010000}"/>
    <cellStyle name="Normal 2 2 3 2 2 2 2 5 3 2" xfId="7677" xr:uid="{00000000-0005-0000-0000-000009010000}"/>
    <cellStyle name="Normal 2 2 3 2 2 2 2 5 4" xfId="5293" xr:uid="{00000000-0005-0000-0000-00000A010000}"/>
    <cellStyle name="Normal 2 2 3 2 2 2 2 6" xfId="866" xr:uid="{00000000-0005-0000-0000-00000B010000}"/>
    <cellStyle name="Normal 2 2 3 2 2 2 2 6 2" xfId="2064" xr:uid="{00000000-0005-0000-0000-00000C010000}"/>
    <cellStyle name="Normal 2 2 3 2 2 2 2 6 2 2" xfId="4449" xr:uid="{00000000-0005-0000-0000-00000D010000}"/>
    <cellStyle name="Normal 2 2 3 2 2 2 2 6 2 2 2" xfId="9217" xr:uid="{00000000-0005-0000-0000-00000E010000}"/>
    <cellStyle name="Normal 2 2 3 2 2 2 2 6 2 3" xfId="6833" xr:uid="{00000000-0005-0000-0000-00000F010000}"/>
    <cellStyle name="Normal 2 2 3 2 2 2 2 6 3" xfId="3257" xr:uid="{00000000-0005-0000-0000-000010010000}"/>
    <cellStyle name="Normal 2 2 3 2 2 2 2 6 3 2" xfId="8025" xr:uid="{00000000-0005-0000-0000-000011010000}"/>
    <cellStyle name="Normal 2 2 3 2 2 2 2 6 4" xfId="5641" xr:uid="{00000000-0005-0000-0000-000012010000}"/>
    <cellStyle name="Normal 2 2 3 2 2 2 2 7" xfId="169" xr:uid="{00000000-0005-0000-0000-000013010000}"/>
    <cellStyle name="Normal 2 2 3 2 2 2 2 7 2" xfId="1368" xr:uid="{00000000-0005-0000-0000-000014010000}"/>
    <cellStyle name="Normal 2 2 3 2 2 2 2 7 2 2" xfId="3753" xr:uid="{00000000-0005-0000-0000-000015010000}"/>
    <cellStyle name="Normal 2 2 3 2 2 2 2 7 2 2 2" xfId="8521" xr:uid="{00000000-0005-0000-0000-000016010000}"/>
    <cellStyle name="Normal 2 2 3 2 2 2 2 7 2 3" xfId="6137" xr:uid="{00000000-0005-0000-0000-000017010000}"/>
    <cellStyle name="Normal 2 2 3 2 2 2 2 7 3" xfId="2561" xr:uid="{00000000-0005-0000-0000-000018010000}"/>
    <cellStyle name="Normal 2 2 3 2 2 2 2 7 3 2" xfId="7329" xr:uid="{00000000-0005-0000-0000-000019010000}"/>
    <cellStyle name="Normal 2 2 3 2 2 2 2 7 4" xfId="4945" xr:uid="{00000000-0005-0000-0000-00001A010000}"/>
    <cellStyle name="Normal 2 2 3 2 2 2 2 8" xfId="1203" xr:uid="{00000000-0005-0000-0000-00001B010000}"/>
    <cellStyle name="Normal 2 2 3 2 2 2 2 8 2" xfId="2400" xr:uid="{00000000-0005-0000-0000-00001C010000}"/>
    <cellStyle name="Normal 2 2 3 2 2 2 2 8 2 2" xfId="4785" xr:uid="{00000000-0005-0000-0000-00001D010000}"/>
    <cellStyle name="Normal 2 2 3 2 2 2 2 8 2 2 2" xfId="9553" xr:uid="{00000000-0005-0000-0000-00001E010000}"/>
    <cellStyle name="Normal 2 2 3 2 2 2 2 8 2 3" xfId="7169" xr:uid="{00000000-0005-0000-0000-00001F010000}"/>
    <cellStyle name="Normal 2 2 3 2 2 2 2 8 3" xfId="3593" xr:uid="{00000000-0005-0000-0000-000020010000}"/>
    <cellStyle name="Normal 2 2 3 2 2 2 2 8 3 2" xfId="8361" xr:uid="{00000000-0005-0000-0000-000021010000}"/>
    <cellStyle name="Normal 2 2 3 2 2 2 2 8 4" xfId="5977" xr:uid="{00000000-0005-0000-0000-000022010000}"/>
    <cellStyle name="Normal 2 2 3 2 2 2 2 9" xfId="109" xr:uid="{00000000-0005-0000-0000-000023010000}"/>
    <cellStyle name="Normal 2 2 3 2 2 2 2 9 2" xfId="1308" xr:uid="{00000000-0005-0000-0000-000024010000}"/>
    <cellStyle name="Normal 2 2 3 2 2 2 2 9 2 2" xfId="3693" xr:uid="{00000000-0005-0000-0000-000025010000}"/>
    <cellStyle name="Normal 2 2 3 2 2 2 2 9 2 2 2" xfId="8461" xr:uid="{00000000-0005-0000-0000-000026010000}"/>
    <cellStyle name="Normal 2 2 3 2 2 2 2 9 2 3" xfId="6077" xr:uid="{00000000-0005-0000-0000-000027010000}"/>
    <cellStyle name="Normal 2 2 3 2 2 2 2 9 3" xfId="2501" xr:uid="{00000000-0005-0000-0000-000028010000}"/>
    <cellStyle name="Normal 2 2 3 2 2 2 2 9 3 2" xfId="7269" xr:uid="{00000000-0005-0000-0000-000029010000}"/>
    <cellStyle name="Normal 2 2 3 2 2 2 2 9 4" xfId="4885" xr:uid="{00000000-0005-0000-0000-00002A010000}"/>
    <cellStyle name="Normal 2 2 3 2 2 2 3" xfId="217" xr:uid="{00000000-0005-0000-0000-00002B010000}"/>
    <cellStyle name="Normal 2 2 3 2 2 2 3 2" xfId="289" xr:uid="{00000000-0005-0000-0000-00002C010000}"/>
    <cellStyle name="Normal 2 2 3 2 2 2 3 2 2" xfId="433" xr:uid="{00000000-0005-0000-0000-00002D010000}"/>
    <cellStyle name="Normal 2 2 3 2 2 2 3 2 2 2" xfId="782" xr:uid="{00000000-0005-0000-0000-00002E010000}"/>
    <cellStyle name="Normal 2 2 3 2 2 2 3 2 2 2 2" xfId="1980" xr:uid="{00000000-0005-0000-0000-00002F010000}"/>
    <cellStyle name="Normal 2 2 3 2 2 2 3 2 2 2 2 2" xfId="4365" xr:uid="{00000000-0005-0000-0000-000030010000}"/>
    <cellStyle name="Normal 2 2 3 2 2 2 3 2 2 2 2 2 2" xfId="9133" xr:uid="{00000000-0005-0000-0000-000031010000}"/>
    <cellStyle name="Normal 2 2 3 2 2 2 3 2 2 2 2 3" xfId="6749" xr:uid="{00000000-0005-0000-0000-000032010000}"/>
    <cellStyle name="Normal 2 2 3 2 2 2 3 2 2 2 3" xfId="3173" xr:uid="{00000000-0005-0000-0000-000033010000}"/>
    <cellStyle name="Normal 2 2 3 2 2 2 3 2 2 2 3 2" xfId="7941" xr:uid="{00000000-0005-0000-0000-000034010000}"/>
    <cellStyle name="Normal 2 2 3 2 2 2 3 2 2 2 4" xfId="5557" xr:uid="{00000000-0005-0000-0000-000035010000}"/>
    <cellStyle name="Normal 2 2 3 2 2 2 3 2 2 3" xfId="1130" xr:uid="{00000000-0005-0000-0000-000036010000}"/>
    <cellStyle name="Normal 2 2 3 2 2 2 3 2 2 3 2" xfId="2328" xr:uid="{00000000-0005-0000-0000-000037010000}"/>
    <cellStyle name="Normal 2 2 3 2 2 2 3 2 2 3 2 2" xfId="4713" xr:uid="{00000000-0005-0000-0000-000038010000}"/>
    <cellStyle name="Normal 2 2 3 2 2 2 3 2 2 3 2 2 2" xfId="9481" xr:uid="{00000000-0005-0000-0000-000039010000}"/>
    <cellStyle name="Normal 2 2 3 2 2 2 3 2 2 3 2 3" xfId="7097" xr:uid="{00000000-0005-0000-0000-00003A010000}"/>
    <cellStyle name="Normal 2 2 3 2 2 2 3 2 2 3 3" xfId="3521" xr:uid="{00000000-0005-0000-0000-00003B010000}"/>
    <cellStyle name="Normal 2 2 3 2 2 2 3 2 2 3 3 2" xfId="8289" xr:uid="{00000000-0005-0000-0000-00003C010000}"/>
    <cellStyle name="Normal 2 2 3 2 2 2 3 2 2 3 4" xfId="5905" xr:uid="{00000000-0005-0000-0000-00003D010000}"/>
    <cellStyle name="Normal 2 2 3 2 2 2 3 2 2 4" xfId="1632" xr:uid="{00000000-0005-0000-0000-00003E010000}"/>
    <cellStyle name="Normal 2 2 3 2 2 2 3 2 2 4 2" xfId="4017" xr:uid="{00000000-0005-0000-0000-00003F010000}"/>
    <cellStyle name="Normal 2 2 3 2 2 2 3 2 2 4 2 2" xfId="8785" xr:uid="{00000000-0005-0000-0000-000040010000}"/>
    <cellStyle name="Normal 2 2 3 2 2 2 3 2 2 4 3" xfId="6401" xr:uid="{00000000-0005-0000-0000-000041010000}"/>
    <cellStyle name="Normal 2 2 3 2 2 2 3 2 2 5" xfId="2825" xr:uid="{00000000-0005-0000-0000-000042010000}"/>
    <cellStyle name="Normal 2 2 3 2 2 2 3 2 2 5 2" xfId="7593" xr:uid="{00000000-0005-0000-0000-000043010000}"/>
    <cellStyle name="Normal 2 2 3 2 2 2 3 2 2 6" xfId="5209" xr:uid="{00000000-0005-0000-0000-000044010000}"/>
    <cellStyle name="Normal 2 2 3 2 2 2 3 2 3" xfId="638" xr:uid="{00000000-0005-0000-0000-000045010000}"/>
    <cellStyle name="Normal 2 2 3 2 2 2 3 2 3 2" xfId="1836" xr:uid="{00000000-0005-0000-0000-000046010000}"/>
    <cellStyle name="Normal 2 2 3 2 2 2 3 2 3 2 2" xfId="4221" xr:uid="{00000000-0005-0000-0000-000047010000}"/>
    <cellStyle name="Normal 2 2 3 2 2 2 3 2 3 2 2 2" xfId="8989" xr:uid="{00000000-0005-0000-0000-000048010000}"/>
    <cellStyle name="Normal 2 2 3 2 2 2 3 2 3 2 3" xfId="6605" xr:uid="{00000000-0005-0000-0000-000049010000}"/>
    <cellStyle name="Normal 2 2 3 2 2 2 3 2 3 3" xfId="3029" xr:uid="{00000000-0005-0000-0000-00004A010000}"/>
    <cellStyle name="Normal 2 2 3 2 2 2 3 2 3 3 2" xfId="7797" xr:uid="{00000000-0005-0000-0000-00004B010000}"/>
    <cellStyle name="Normal 2 2 3 2 2 2 3 2 3 4" xfId="5413" xr:uid="{00000000-0005-0000-0000-00004C010000}"/>
    <cellStyle name="Normal 2 2 3 2 2 2 3 2 4" xfId="986" xr:uid="{00000000-0005-0000-0000-00004D010000}"/>
    <cellStyle name="Normal 2 2 3 2 2 2 3 2 4 2" xfId="2184" xr:uid="{00000000-0005-0000-0000-00004E010000}"/>
    <cellStyle name="Normal 2 2 3 2 2 2 3 2 4 2 2" xfId="4569" xr:uid="{00000000-0005-0000-0000-00004F010000}"/>
    <cellStyle name="Normal 2 2 3 2 2 2 3 2 4 2 2 2" xfId="9337" xr:uid="{00000000-0005-0000-0000-000050010000}"/>
    <cellStyle name="Normal 2 2 3 2 2 2 3 2 4 2 3" xfId="6953" xr:uid="{00000000-0005-0000-0000-000051010000}"/>
    <cellStyle name="Normal 2 2 3 2 2 2 3 2 4 3" xfId="3377" xr:uid="{00000000-0005-0000-0000-000052010000}"/>
    <cellStyle name="Normal 2 2 3 2 2 2 3 2 4 3 2" xfId="8145" xr:uid="{00000000-0005-0000-0000-000053010000}"/>
    <cellStyle name="Normal 2 2 3 2 2 2 3 2 4 4" xfId="5761" xr:uid="{00000000-0005-0000-0000-000054010000}"/>
    <cellStyle name="Normal 2 2 3 2 2 2 3 2 5" xfId="1488" xr:uid="{00000000-0005-0000-0000-000055010000}"/>
    <cellStyle name="Normal 2 2 3 2 2 2 3 2 5 2" xfId="3873" xr:uid="{00000000-0005-0000-0000-000056010000}"/>
    <cellStyle name="Normal 2 2 3 2 2 2 3 2 5 2 2" xfId="8641" xr:uid="{00000000-0005-0000-0000-000057010000}"/>
    <cellStyle name="Normal 2 2 3 2 2 2 3 2 5 3" xfId="6257" xr:uid="{00000000-0005-0000-0000-000058010000}"/>
    <cellStyle name="Normal 2 2 3 2 2 2 3 2 6" xfId="2681" xr:uid="{00000000-0005-0000-0000-000059010000}"/>
    <cellStyle name="Normal 2 2 3 2 2 2 3 2 6 2" xfId="7449" xr:uid="{00000000-0005-0000-0000-00005A010000}"/>
    <cellStyle name="Normal 2 2 3 2 2 2 3 2 7" xfId="5065" xr:uid="{00000000-0005-0000-0000-00005B010000}"/>
    <cellStyle name="Normal 2 2 3 2 2 2 3 3" xfId="361" xr:uid="{00000000-0005-0000-0000-00005C010000}"/>
    <cellStyle name="Normal 2 2 3 2 2 2 3 3 2" xfId="710" xr:uid="{00000000-0005-0000-0000-00005D010000}"/>
    <cellStyle name="Normal 2 2 3 2 2 2 3 3 2 2" xfId="1908" xr:uid="{00000000-0005-0000-0000-00005E010000}"/>
    <cellStyle name="Normal 2 2 3 2 2 2 3 3 2 2 2" xfId="4293" xr:uid="{00000000-0005-0000-0000-00005F010000}"/>
    <cellStyle name="Normal 2 2 3 2 2 2 3 3 2 2 2 2" xfId="9061" xr:uid="{00000000-0005-0000-0000-000060010000}"/>
    <cellStyle name="Normal 2 2 3 2 2 2 3 3 2 2 3" xfId="6677" xr:uid="{00000000-0005-0000-0000-000061010000}"/>
    <cellStyle name="Normal 2 2 3 2 2 2 3 3 2 3" xfId="3101" xr:uid="{00000000-0005-0000-0000-000062010000}"/>
    <cellStyle name="Normal 2 2 3 2 2 2 3 3 2 3 2" xfId="7869" xr:uid="{00000000-0005-0000-0000-000063010000}"/>
    <cellStyle name="Normal 2 2 3 2 2 2 3 3 2 4" xfId="5485" xr:uid="{00000000-0005-0000-0000-000064010000}"/>
    <cellStyle name="Normal 2 2 3 2 2 2 3 3 3" xfId="1058" xr:uid="{00000000-0005-0000-0000-000065010000}"/>
    <cellStyle name="Normal 2 2 3 2 2 2 3 3 3 2" xfId="2256" xr:uid="{00000000-0005-0000-0000-000066010000}"/>
    <cellStyle name="Normal 2 2 3 2 2 2 3 3 3 2 2" xfId="4641" xr:uid="{00000000-0005-0000-0000-000067010000}"/>
    <cellStyle name="Normal 2 2 3 2 2 2 3 3 3 2 2 2" xfId="9409" xr:uid="{00000000-0005-0000-0000-000068010000}"/>
    <cellStyle name="Normal 2 2 3 2 2 2 3 3 3 2 3" xfId="7025" xr:uid="{00000000-0005-0000-0000-000069010000}"/>
    <cellStyle name="Normal 2 2 3 2 2 2 3 3 3 3" xfId="3449" xr:uid="{00000000-0005-0000-0000-00006A010000}"/>
    <cellStyle name="Normal 2 2 3 2 2 2 3 3 3 3 2" xfId="8217" xr:uid="{00000000-0005-0000-0000-00006B010000}"/>
    <cellStyle name="Normal 2 2 3 2 2 2 3 3 3 4" xfId="5833" xr:uid="{00000000-0005-0000-0000-00006C010000}"/>
    <cellStyle name="Normal 2 2 3 2 2 2 3 3 4" xfId="1560" xr:uid="{00000000-0005-0000-0000-00006D010000}"/>
    <cellStyle name="Normal 2 2 3 2 2 2 3 3 4 2" xfId="3945" xr:uid="{00000000-0005-0000-0000-00006E010000}"/>
    <cellStyle name="Normal 2 2 3 2 2 2 3 3 4 2 2" xfId="8713" xr:uid="{00000000-0005-0000-0000-00006F010000}"/>
    <cellStyle name="Normal 2 2 3 2 2 2 3 3 4 3" xfId="6329" xr:uid="{00000000-0005-0000-0000-000070010000}"/>
    <cellStyle name="Normal 2 2 3 2 2 2 3 3 5" xfId="2753" xr:uid="{00000000-0005-0000-0000-000071010000}"/>
    <cellStyle name="Normal 2 2 3 2 2 2 3 3 5 2" xfId="7521" xr:uid="{00000000-0005-0000-0000-000072010000}"/>
    <cellStyle name="Normal 2 2 3 2 2 2 3 3 6" xfId="5137" xr:uid="{00000000-0005-0000-0000-000073010000}"/>
    <cellStyle name="Normal 2 2 3 2 2 2 3 4" xfId="566" xr:uid="{00000000-0005-0000-0000-000074010000}"/>
    <cellStyle name="Normal 2 2 3 2 2 2 3 4 2" xfId="1764" xr:uid="{00000000-0005-0000-0000-000075010000}"/>
    <cellStyle name="Normal 2 2 3 2 2 2 3 4 2 2" xfId="4149" xr:uid="{00000000-0005-0000-0000-000076010000}"/>
    <cellStyle name="Normal 2 2 3 2 2 2 3 4 2 2 2" xfId="8917" xr:uid="{00000000-0005-0000-0000-000077010000}"/>
    <cellStyle name="Normal 2 2 3 2 2 2 3 4 2 3" xfId="6533" xr:uid="{00000000-0005-0000-0000-000078010000}"/>
    <cellStyle name="Normal 2 2 3 2 2 2 3 4 3" xfId="2957" xr:uid="{00000000-0005-0000-0000-000079010000}"/>
    <cellStyle name="Normal 2 2 3 2 2 2 3 4 3 2" xfId="7725" xr:uid="{00000000-0005-0000-0000-00007A010000}"/>
    <cellStyle name="Normal 2 2 3 2 2 2 3 4 4" xfId="5341" xr:uid="{00000000-0005-0000-0000-00007B010000}"/>
    <cellStyle name="Normal 2 2 3 2 2 2 3 5" xfId="914" xr:uid="{00000000-0005-0000-0000-00007C010000}"/>
    <cellStyle name="Normal 2 2 3 2 2 2 3 5 2" xfId="2112" xr:uid="{00000000-0005-0000-0000-00007D010000}"/>
    <cellStyle name="Normal 2 2 3 2 2 2 3 5 2 2" xfId="4497" xr:uid="{00000000-0005-0000-0000-00007E010000}"/>
    <cellStyle name="Normal 2 2 3 2 2 2 3 5 2 2 2" xfId="9265" xr:uid="{00000000-0005-0000-0000-00007F010000}"/>
    <cellStyle name="Normal 2 2 3 2 2 2 3 5 2 3" xfId="6881" xr:uid="{00000000-0005-0000-0000-000080010000}"/>
    <cellStyle name="Normal 2 2 3 2 2 2 3 5 3" xfId="3305" xr:uid="{00000000-0005-0000-0000-000081010000}"/>
    <cellStyle name="Normal 2 2 3 2 2 2 3 5 3 2" xfId="8073" xr:uid="{00000000-0005-0000-0000-000082010000}"/>
    <cellStyle name="Normal 2 2 3 2 2 2 3 5 4" xfId="5689" xr:uid="{00000000-0005-0000-0000-000083010000}"/>
    <cellStyle name="Normal 2 2 3 2 2 2 3 6" xfId="1416" xr:uid="{00000000-0005-0000-0000-000084010000}"/>
    <cellStyle name="Normal 2 2 3 2 2 2 3 6 2" xfId="3801" xr:uid="{00000000-0005-0000-0000-000085010000}"/>
    <cellStyle name="Normal 2 2 3 2 2 2 3 6 2 2" xfId="8569" xr:uid="{00000000-0005-0000-0000-000086010000}"/>
    <cellStyle name="Normal 2 2 3 2 2 2 3 6 3" xfId="6185" xr:uid="{00000000-0005-0000-0000-000087010000}"/>
    <cellStyle name="Normal 2 2 3 2 2 2 3 7" xfId="2609" xr:uid="{00000000-0005-0000-0000-000088010000}"/>
    <cellStyle name="Normal 2 2 3 2 2 2 3 7 2" xfId="7377" xr:uid="{00000000-0005-0000-0000-000089010000}"/>
    <cellStyle name="Normal 2 2 3 2 2 2 3 8" xfId="4993" xr:uid="{00000000-0005-0000-0000-00008A010000}"/>
    <cellStyle name="Normal 2 2 3 2 2 2 4" xfId="265" xr:uid="{00000000-0005-0000-0000-00008B010000}"/>
    <cellStyle name="Normal 2 2 3 2 2 2 4 2" xfId="409" xr:uid="{00000000-0005-0000-0000-00008C010000}"/>
    <cellStyle name="Normal 2 2 3 2 2 2 4 2 2" xfId="758" xr:uid="{00000000-0005-0000-0000-00008D010000}"/>
    <cellStyle name="Normal 2 2 3 2 2 2 4 2 2 2" xfId="1956" xr:uid="{00000000-0005-0000-0000-00008E010000}"/>
    <cellStyle name="Normal 2 2 3 2 2 2 4 2 2 2 2" xfId="4341" xr:uid="{00000000-0005-0000-0000-00008F010000}"/>
    <cellStyle name="Normal 2 2 3 2 2 2 4 2 2 2 2 2" xfId="9109" xr:uid="{00000000-0005-0000-0000-000090010000}"/>
    <cellStyle name="Normal 2 2 3 2 2 2 4 2 2 2 3" xfId="6725" xr:uid="{00000000-0005-0000-0000-000091010000}"/>
    <cellStyle name="Normal 2 2 3 2 2 2 4 2 2 3" xfId="3149" xr:uid="{00000000-0005-0000-0000-000092010000}"/>
    <cellStyle name="Normal 2 2 3 2 2 2 4 2 2 3 2" xfId="7917" xr:uid="{00000000-0005-0000-0000-000093010000}"/>
    <cellStyle name="Normal 2 2 3 2 2 2 4 2 2 4" xfId="5533" xr:uid="{00000000-0005-0000-0000-000094010000}"/>
    <cellStyle name="Normal 2 2 3 2 2 2 4 2 3" xfId="1106" xr:uid="{00000000-0005-0000-0000-000095010000}"/>
    <cellStyle name="Normal 2 2 3 2 2 2 4 2 3 2" xfId="2304" xr:uid="{00000000-0005-0000-0000-000096010000}"/>
    <cellStyle name="Normal 2 2 3 2 2 2 4 2 3 2 2" xfId="4689" xr:uid="{00000000-0005-0000-0000-000097010000}"/>
    <cellStyle name="Normal 2 2 3 2 2 2 4 2 3 2 2 2" xfId="9457" xr:uid="{00000000-0005-0000-0000-000098010000}"/>
    <cellStyle name="Normal 2 2 3 2 2 2 4 2 3 2 3" xfId="7073" xr:uid="{00000000-0005-0000-0000-000099010000}"/>
    <cellStyle name="Normal 2 2 3 2 2 2 4 2 3 3" xfId="3497" xr:uid="{00000000-0005-0000-0000-00009A010000}"/>
    <cellStyle name="Normal 2 2 3 2 2 2 4 2 3 3 2" xfId="8265" xr:uid="{00000000-0005-0000-0000-00009B010000}"/>
    <cellStyle name="Normal 2 2 3 2 2 2 4 2 3 4" xfId="5881" xr:uid="{00000000-0005-0000-0000-00009C010000}"/>
    <cellStyle name="Normal 2 2 3 2 2 2 4 2 4" xfId="1608" xr:uid="{00000000-0005-0000-0000-00009D010000}"/>
    <cellStyle name="Normal 2 2 3 2 2 2 4 2 4 2" xfId="3993" xr:uid="{00000000-0005-0000-0000-00009E010000}"/>
    <cellStyle name="Normal 2 2 3 2 2 2 4 2 4 2 2" xfId="8761" xr:uid="{00000000-0005-0000-0000-00009F010000}"/>
    <cellStyle name="Normal 2 2 3 2 2 2 4 2 4 3" xfId="6377" xr:uid="{00000000-0005-0000-0000-0000A0010000}"/>
    <cellStyle name="Normal 2 2 3 2 2 2 4 2 5" xfId="2801" xr:uid="{00000000-0005-0000-0000-0000A1010000}"/>
    <cellStyle name="Normal 2 2 3 2 2 2 4 2 5 2" xfId="7569" xr:uid="{00000000-0005-0000-0000-0000A2010000}"/>
    <cellStyle name="Normal 2 2 3 2 2 2 4 2 6" xfId="5185" xr:uid="{00000000-0005-0000-0000-0000A3010000}"/>
    <cellStyle name="Normal 2 2 3 2 2 2 4 3" xfId="614" xr:uid="{00000000-0005-0000-0000-0000A4010000}"/>
    <cellStyle name="Normal 2 2 3 2 2 2 4 3 2" xfId="1812" xr:uid="{00000000-0005-0000-0000-0000A5010000}"/>
    <cellStyle name="Normal 2 2 3 2 2 2 4 3 2 2" xfId="4197" xr:uid="{00000000-0005-0000-0000-0000A6010000}"/>
    <cellStyle name="Normal 2 2 3 2 2 2 4 3 2 2 2" xfId="8965" xr:uid="{00000000-0005-0000-0000-0000A7010000}"/>
    <cellStyle name="Normal 2 2 3 2 2 2 4 3 2 3" xfId="6581" xr:uid="{00000000-0005-0000-0000-0000A8010000}"/>
    <cellStyle name="Normal 2 2 3 2 2 2 4 3 3" xfId="3005" xr:uid="{00000000-0005-0000-0000-0000A9010000}"/>
    <cellStyle name="Normal 2 2 3 2 2 2 4 3 3 2" xfId="7773" xr:uid="{00000000-0005-0000-0000-0000AA010000}"/>
    <cellStyle name="Normal 2 2 3 2 2 2 4 3 4" xfId="5389" xr:uid="{00000000-0005-0000-0000-0000AB010000}"/>
    <cellStyle name="Normal 2 2 3 2 2 2 4 4" xfId="962" xr:uid="{00000000-0005-0000-0000-0000AC010000}"/>
    <cellStyle name="Normal 2 2 3 2 2 2 4 4 2" xfId="2160" xr:uid="{00000000-0005-0000-0000-0000AD010000}"/>
    <cellStyle name="Normal 2 2 3 2 2 2 4 4 2 2" xfId="4545" xr:uid="{00000000-0005-0000-0000-0000AE010000}"/>
    <cellStyle name="Normal 2 2 3 2 2 2 4 4 2 2 2" xfId="9313" xr:uid="{00000000-0005-0000-0000-0000AF010000}"/>
    <cellStyle name="Normal 2 2 3 2 2 2 4 4 2 3" xfId="6929" xr:uid="{00000000-0005-0000-0000-0000B0010000}"/>
    <cellStyle name="Normal 2 2 3 2 2 2 4 4 3" xfId="3353" xr:uid="{00000000-0005-0000-0000-0000B1010000}"/>
    <cellStyle name="Normal 2 2 3 2 2 2 4 4 3 2" xfId="8121" xr:uid="{00000000-0005-0000-0000-0000B2010000}"/>
    <cellStyle name="Normal 2 2 3 2 2 2 4 4 4" xfId="5737" xr:uid="{00000000-0005-0000-0000-0000B3010000}"/>
    <cellStyle name="Normal 2 2 3 2 2 2 4 5" xfId="1464" xr:uid="{00000000-0005-0000-0000-0000B4010000}"/>
    <cellStyle name="Normal 2 2 3 2 2 2 4 5 2" xfId="3849" xr:uid="{00000000-0005-0000-0000-0000B5010000}"/>
    <cellStyle name="Normal 2 2 3 2 2 2 4 5 2 2" xfId="8617" xr:uid="{00000000-0005-0000-0000-0000B6010000}"/>
    <cellStyle name="Normal 2 2 3 2 2 2 4 5 3" xfId="6233" xr:uid="{00000000-0005-0000-0000-0000B7010000}"/>
    <cellStyle name="Normal 2 2 3 2 2 2 4 6" xfId="2657" xr:uid="{00000000-0005-0000-0000-0000B8010000}"/>
    <cellStyle name="Normal 2 2 3 2 2 2 4 6 2" xfId="7425" xr:uid="{00000000-0005-0000-0000-0000B9010000}"/>
    <cellStyle name="Normal 2 2 3 2 2 2 4 7" xfId="5041" xr:uid="{00000000-0005-0000-0000-0000BA010000}"/>
    <cellStyle name="Normal 2 2 3 2 2 2 5" xfId="193" xr:uid="{00000000-0005-0000-0000-0000BB010000}"/>
    <cellStyle name="Normal 2 2 3 2 2 2 5 2" xfId="542" xr:uid="{00000000-0005-0000-0000-0000BC010000}"/>
    <cellStyle name="Normal 2 2 3 2 2 2 5 2 2" xfId="1740" xr:uid="{00000000-0005-0000-0000-0000BD010000}"/>
    <cellStyle name="Normal 2 2 3 2 2 2 5 2 2 2" xfId="4125" xr:uid="{00000000-0005-0000-0000-0000BE010000}"/>
    <cellStyle name="Normal 2 2 3 2 2 2 5 2 2 2 2" xfId="8893" xr:uid="{00000000-0005-0000-0000-0000BF010000}"/>
    <cellStyle name="Normal 2 2 3 2 2 2 5 2 2 3" xfId="6509" xr:uid="{00000000-0005-0000-0000-0000C0010000}"/>
    <cellStyle name="Normal 2 2 3 2 2 2 5 2 3" xfId="2933" xr:uid="{00000000-0005-0000-0000-0000C1010000}"/>
    <cellStyle name="Normal 2 2 3 2 2 2 5 2 3 2" xfId="7701" xr:uid="{00000000-0005-0000-0000-0000C2010000}"/>
    <cellStyle name="Normal 2 2 3 2 2 2 5 2 4" xfId="5317" xr:uid="{00000000-0005-0000-0000-0000C3010000}"/>
    <cellStyle name="Normal 2 2 3 2 2 2 5 3" xfId="890" xr:uid="{00000000-0005-0000-0000-0000C4010000}"/>
    <cellStyle name="Normal 2 2 3 2 2 2 5 3 2" xfId="2088" xr:uid="{00000000-0005-0000-0000-0000C5010000}"/>
    <cellStyle name="Normal 2 2 3 2 2 2 5 3 2 2" xfId="4473" xr:uid="{00000000-0005-0000-0000-0000C6010000}"/>
    <cellStyle name="Normal 2 2 3 2 2 2 5 3 2 2 2" xfId="9241" xr:uid="{00000000-0005-0000-0000-0000C7010000}"/>
    <cellStyle name="Normal 2 2 3 2 2 2 5 3 2 3" xfId="6857" xr:uid="{00000000-0005-0000-0000-0000C8010000}"/>
    <cellStyle name="Normal 2 2 3 2 2 2 5 3 3" xfId="3281" xr:uid="{00000000-0005-0000-0000-0000C9010000}"/>
    <cellStyle name="Normal 2 2 3 2 2 2 5 3 3 2" xfId="8049" xr:uid="{00000000-0005-0000-0000-0000CA010000}"/>
    <cellStyle name="Normal 2 2 3 2 2 2 5 3 4" xfId="5665" xr:uid="{00000000-0005-0000-0000-0000CB010000}"/>
    <cellStyle name="Normal 2 2 3 2 2 2 5 4" xfId="1392" xr:uid="{00000000-0005-0000-0000-0000CC010000}"/>
    <cellStyle name="Normal 2 2 3 2 2 2 5 4 2" xfId="3777" xr:uid="{00000000-0005-0000-0000-0000CD010000}"/>
    <cellStyle name="Normal 2 2 3 2 2 2 5 4 2 2" xfId="8545" xr:uid="{00000000-0005-0000-0000-0000CE010000}"/>
    <cellStyle name="Normal 2 2 3 2 2 2 5 4 3" xfId="6161" xr:uid="{00000000-0005-0000-0000-0000CF010000}"/>
    <cellStyle name="Normal 2 2 3 2 2 2 5 5" xfId="2585" xr:uid="{00000000-0005-0000-0000-0000D0010000}"/>
    <cellStyle name="Normal 2 2 3 2 2 2 5 5 2" xfId="7353" xr:uid="{00000000-0005-0000-0000-0000D1010000}"/>
    <cellStyle name="Normal 2 2 3 2 2 2 5 6" xfId="4969" xr:uid="{00000000-0005-0000-0000-0000D2010000}"/>
    <cellStyle name="Normal 2 2 3 2 2 2 6" xfId="337" xr:uid="{00000000-0005-0000-0000-0000D3010000}"/>
    <cellStyle name="Normal 2 2 3 2 2 2 6 2" xfId="686" xr:uid="{00000000-0005-0000-0000-0000D4010000}"/>
    <cellStyle name="Normal 2 2 3 2 2 2 6 2 2" xfId="1884" xr:uid="{00000000-0005-0000-0000-0000D5010000}"/>
    <cellStyle name="Normal 2 2 3 2 2 2 6 2 2 2" xfId="4269" xr:uid="{00000000-0005-0000-0000-0000D6010000}"/>
    <cellStyle name="Normal 2 2 3 2 2 2 6 2 2 2 2" xfId="9037" xr:uid="{00000000-0005-0000-0000-0000D7010000}"/>
    <cellStyle name="Normal 2 2 3 2 2 2 6 2 2 3" xfId="6653" xr:uid="{00000000-0005-0000-0000-0000D8010000}"/>
    <cellStyle name="Normal 2 2 3 2 2 2 6 2 3" xfId="3077" xr:uid="{00000000-0005-0000-0000-0000D9010000}"/>
    <cellStyle name="Normal 2 2 3 2 2 2 6 2 3 2" xfId="7845" xr:uid="{00000000-0005-0000-0000-0000DA010000}"/>
    <cellStyle name="Normal 2 2 3 2 2 2 6 2 4" xfId="5461" xr:uid="{00000000-0005-0000-0000-0000DB010000}"/>
    <cellStyle name="Normal 2 2 3 2 2 2 6 3" xfId="1034" xr:uid="{00000000-0005-0000-0000-0000DC010000}"/>
    <cellStyle name="Normal 2 2 3 2 2 2 6 3 2" xfId="2232" xr:uid="{00000000-0005-0000-0000-0000DD010000}"/>
    <cellStyle name="Normal 2 2 3 2 2 2 6 3 2 2" xfId="4617" xr:uid="{00000000-0005-0000-0000-0000DE010000}"/>
    <cellStyle name="Normal 2 2 3 2 2 2 6 3 2 2 2" xfId="9385" xr:uid="{00000000-0005-0000-0000-0000DF010000}"/>
    <cellStyle name="Normal 2 2 3 2 2 2 6 3 2 3" xfId="7001" xr:uid="{00000000-0005-0000-0000-0000E0010000}"/>
    <cellStyle name="Normal 2 2 3 2 2 2 6 3 3" xfId="3425" xr:uid="{00000000-0005-0000-0000-0000E1010000}"/>
    <cellStyle name="Normal 2 2 3 2 2 2 6 3 3 2" xfId="8193" xr:uid="{00000000-0005-0000-0000-0000E2010000}"/>
    <cellStyle name="Normal 2 2 3 2 2 2 6 3 4" xfId="5809" xr:uid="{00000000-0005-0000-0000-0000E3010000}"/>
    <cellStyle name="Normal 2 2 3 2 2 2 6 4" xfId="1536" xr:uid="{00000000-0005-0000-0000-0000E4010000}"/>
    <cellStyle name="Normal 2 2 3 2 2 2 6 4 2" xfId="3921" xr:uid="{00000000-0005-0000-0000-0000E5010000}"/>
    <cellStyle name="Normal 2 2 3 2 2 2 6 4 2 2" xfId="8689" xr:uid="{00000000-0005-0000-0000-0000E6010000}"/>
    <cellStyle name="Normal 2 2 3 2 2 2 6 4 3" xfId="6305" xr:uid="{00000000-0005-0000-0000-0000E7010000}"/>
    <cellStyle name="Normal 2 2 3 2 2 2 6 5" xfId="2729" xr:uid="{00000000-0005-0000-0000-0000E8010000}"/>
    <cellStyle name="Normal 2 2 3 2 2 2 6 5 2" xfId="7497" xr:uid="{00000000-0005-0000-0000-0000E9010000}"/>
    <cellStyle name="Normal 2 2 3 2 2 2 6 6" xfId="5113" xr:uid="{00000000-0005-0000-0000-0000EA010000}"/>
    <cellStyle name="Normal 2 2 3 2 2 2 7" xfId="494" xr:uid="{00000000-0005-0000-0000-0000EB010000}"/>
    <cellStyle name="Normal 2 2 3 2 2 2 7 2" xfId="1692" xr:uid="{00000000-0005-0000-0000-0000EC010000}"/>
    <cellStyle name="Normal 2 2 3 2 2 2 7 2 2" xfId="4077" xr:uid="{00000000-0005-0000-0000-0000ED010000}"/>
    <cellStyle name="Normal 2 2 3 2 2 2 7 2 2 2" xfId="8845" xr:uid="{00000000-0005-0000-0000-0000EE010000}"/>
    <cellStyle name="Normal 2 2 3 2 2 2 7 2 3" xfId="6461" xr:uid="{00000000-0005-0000-0000-0000EF010000}"/>
    <cellStyle name="Normal 2 2 3 2 2 2 7 3" xfId="2885" xr:uid="{00000000-0005-0000-0000-0000F0010000}"/>
    <cellStyle name="Normal 2 2 3 2 2 2 7 3 2" xfId="7653" xr:uid="{00000000-0005-0000-0000-0000F1010000}"/>
    <cellStyle name="Normal 2 2 3 2 2 2 7 4" xfId="5269" xr:uid="{00000000-0005-0000-0000-0000F2010000}"/>
    <cellStyle name="Normal 2 2 3 2 2 2 8" xfId="842" xr:uid="{00000000-0005-0000-0000-0000F3010000}"/>
    <cellStyle name="Normal 2 2 3 2 2 2 8 2" xfId="2040" xr:uid="{00000000-0005-0000-0000-0000F4010000}"/>
    <cellStyle name="Normal 2 2 3 2 2 2 8 2 2" xfId="4425" xr:uid="{00000000-0005-0000-0000-0000F5010000}"/>
    <cellStyle name="Normal 2 2 3 2 2 2 8 2 2 2" xfId="9193" xr:uid="{00000000-0005-0000-0000-0000F6010000}"/>
    <cellStyle name="Normal 2 2 3 2 2 2 8 2 3" xfId="6809" xr:uid="{00000000-0005-0000-0000-0000F7010000}"/>
    <cellStyle name="Normal 2 2 3 2 2 2 8 3" xfId="3233" xr:uid="{00000000-0005-0000-0000-0000F8010000}"/>
    <cellStyle name="Normal 2 2 3 2 2 2 8 3 2" xfId="8001" xr:uid="{00000000-0005-0000-0000-0000F9010000}"/>
    <cellStyle name="Normal 2 2 3 2 2 2 8 4" xfId="5617" xr:uid="{00000000-0005-0000-0000-0000FA010000}"/>
    <cellStyle name="Normal 2 2 3 2 2 2 9" xfId="145" xr:uid="{00000000-0005-0000-0000-0000FB010000}"/>
    <cellStyle name="Normal 2 2 3 2 2 2 9 2" xfId="1344" xr:uid="{00000000-0005-0000-0000-0000FC010000}"/>
    <cellStyle name="Normal 2 2 3 2 2 2 9 2 2" xfId="3729" xr:uid="{00000000-0005-0000-0000-0000FD010000}"/>
    <cellStyle name="Normal 2 2 3 2 2 2 9 2 2 2" xfId="8497" xr:uid="{00000000-0005-0000-0000-0000FE010000}"/>
    <cellStyle name="Normal 2 2 3 2 2 2 9 2 3" xfId="6113" xr:uid="{00000000-0005-0000-0000-0000FF010000}"/>
    <cellStyle name="Normal 2 2 3 2 2 2 9 3" xfId="2537" xr:uid="{00000000-0005-0000-0000-000000020000}"/>
    <cellStyle name="Normal 2 2 3 2 2 2 9 3 2" xfId="7305" xr:uid="{00000000-0005-0000-0000-000001020000}"/>
    <cellStyle name="Normal 2 2 3 2 2 2 9 4" xfId="4921" xr:uid="{00000000-0005-0000-0000-000002020000}"/>
    <cellStyle name="Normal 2 2 3 2 2 3" xfId="49" xr:uid="{00000000-0005-0000-0000-000003020000}"/>
    <cellStyle name="Normal 2 2 3 2 2 3 10" xfId="1248" xr:uid="{00000000-0005-0000-0000-000004020000}"/>
    <cellStyle name="Normal 2 2 3 2 2 3 10 2" xfId="3633" xr:uid="{00000000-0005-0000-0000-000005020000}"/>
    <cellStyle name="Normal 2 2 3 2 2 3 10 2 2" xfId="8401" xr:uid="{00000000-0005-0000-0000-000006020000}"/>
    <cellStyle name="Normal 2 2 3 2 2 3 10 3" xfId="6017" xr:uid="{00000000-0005-0000-0000-000007020000}"/>
    <cellStyle name="Normal 2 2 3 2 2 3 11" xfId="2441" xr:uid="{00000000-0005-0000-0000-000008020000}"/>
    <cellStyle name="Normal 2 2 3 2 2 3 11 2" xfId="7209" xr:uid="{00000000-0005-0000-0000-000009020000}"/>
    <cellStyle name="Normal 2 2 3 2 2 3 12" xfId="4825" xr:uid="{00000000-0005-0000-0000-00000A020000}"/>
    <cellStyle name="Normal 2 2 3 2 2 3 2" xfId="301" xr:uid="{00000000-0005-0000-0000-00000B020000}"/>
    <cellStyle name="Normal 2 2 3 2 2 3 2 2" xfId="445" xr:uid="{00000000-0005-0000-0000-00000C020000}"/>
    <cellStyle name="Normal 2 2 3 2 2 3 2 2 2" xfId="794" xr:uid="{00000000-0005-0000-0000-00000D020000}"/>
    <cellStyle name="Normal 2 2 3 2 2 3 2 2 2 2" xfId="1992" xr:uid="{00000000-0005-0000-0000-00000E020000}"/>
    <cellStyle name="Normal 2 2 3 2 2 3 2 2 2 2 2" xfId="4377" xr:uid="{00000000-0005-0000-0000-00000F020000}"/>
    <cellStyle name="Normal 2 2 3 2 2 3 2 2 2 2 2 2" xfId="9145" xr:uid="{00000000-0005-0000-0000-000010020000}"/>
    <cellStyle name="Normal 2 2 3 2 2 3 2 2 2 2 3" xfId="6761" xr:uid="{00000000-0005-0000-0000-000011020000}"/>
    <cellStyle name="Normal 2 2 3 2 2 3 2 2 2 3" xfId="3185" xr:uid="{00000000-0005-0000-0000-000012020000}"/>
    <cellStyle name="Normal 2 2 3 2 2 3 2 2 2 3 2" xfId="7953" xr:uid="{00000000-0005-0000-0000-000013020000}"/>
    <cellStyle name="Normal 2 2 3 2 2 3 2 2 2 4" xfId="5569" xr:uid="{00000000-0005-0000-0000-000014020000}"/>
    <cellStyle name="Normal 2 2 3 2 2 3 2 2 3" xfId="1142" xr:uid="{00000000-0005-0000-0000-000015020000}"/>
    <cellStyle name="Normal 2 2 3 2 2 3 2 2 3 2" xfId="2340" xr:uid="{00000000-0005-0000-0000-000016020000}"/>
    <cellStyle name="Normal 2 2 3 2 2 3 2 2 3 2 2" xfId="4725" xr:uid="{00000000-0005-0000-0000-000017020000}"/>
    <cellStyle name="Normal 2 2 3 2 2 3 2 2 3 2 2 2" xfId="9493" xr:uid="{00000000-0005-0000-0000-000018020000}"/>
    <cellStyle name="Normal 2 2 3 2 2 3 2 2 3 2 3" xfId="7109" xr:uid="{00000000-0005-0000-0000-000019020000}"/>
    <cellStyle name="Normal 2 2 3 2 2 3 2 2 3 3" xfId="3533" xr:uid="{00000000-0005-0000-0000-00001A020000}"/>
    <cellStyle name="Normal 2 2 3 2 2 3 2 2 3 3 2" xfId="8301" xr:uid="{00000000-0005-0000-0000-00001B020000}"/>
    <cellStyle name="Normal 2 2 3 2 2 3 2 2 3 4" xfId="5917" xr:uid="{00000000-0005-0000-0000-00001C020000}"/>
    <cellStyle name="Normal 2 2 3 2 2 3 2 2 4" xfId="1644" xr:uid="{00000000-0005-0000-0000-00001D020000}"/>
    <cellStyle name="Normal 2 2 3 2 2 3 2 2 4 2" xfId="4029" xr:uid="{00000000-0005-0000-0000-00001E020000}"/>
    <cellStyle name="Normal 2 2 3 2 2 3 2 2 4 2 2" xfId="8797" xr:uid="{00000000-0005-0000-0000-00001F020000}"/>
    <cellStyle name="Normal 2 2 3 2 2 3 2 2 4 3" xfId="6413" xr:uid="{00000000-0005-0000-0000-000020020000}"/>
    <cellStyle name="Normal 2 2 3 2 2 3 2 2 5" xfId="2837" xr:uid="{00000000-0005-0000-0000-000021020000}"/>
    <cellStyle name="Normal 2 2 3 2 2 3 2 2 5 2" xfId="7605" xr:uid="{00000000-0005-0000-0000-000022020000}"/>
    <cellStyle name="Normal 2 2 3 2 2 3 2 2 6" xfId="5221" xr:uid="{00000000-0005-0000-0000-000023020000}"/>
    <cellStyle name="Normal 2 2 3 2 2 3 2 3" xfId="650" xr:uid="{00000000-0005-0000-0000-000024020000}"/>
    <cellStyle name="Normal 2 2 3 2 2 3 2 3 2" xfId="1848" xr:uid="{00000000-0005-0000-0000-000025020000}"/>
    <cellStyle name="Normal 2 2 3 2 2 3 2 3 2 2" xfId="4233" xr:uid="{00000000-0005-0000-0000-000026020000}"/>
    <cellStyle name="Normal 2 2 3 2 2 3 2 3 2 2 2" xfId="9001" xr:uid="{00000000-0005-0000-0000-000027020000}"/>
    <cellStyle name="Normal 2 2 3 2 2 3 2 3 2 3" xfId="6617" xr:uid="{00000000-0005-0000-0000-000028020000}"/>
    <cellStyle name="Normal 2 2 3 2 2 3 2 3 3" xfId="3041" xr:uid="{00000000-0005-0000-0000-000029020000}"/>
    <cellStyle name="Normal 2 2 3 2 2 3 2 3 3 2" xfId="7809" xr:uid="{00000000-0005-0000-0000-00002A020000}"/>
    <cellStyle name="Normal 2 2 3 2 2 3 2 3 4" xfId="5425" xr:uid="{00000000-0005-0000-0000-00002B020000}"/>
    <cellStyle name="Normal 2 2 3 2 2 3 2 4" xfId="998" xr:uid="{00000000-0005-0000-0000-00002C020000}"/>
    <cellStyle name="Normal 2 2 3 2 2 3 2 4 2" xfId="2196" xr:uid="{00000000-0005-0000-0000-00002D020000}"/>
    <cellStyle name="Normal 2 2 3 2 2 3 2 4 2 2" xfId="4581" xr:uid="{00000000-0005-0000-0000-00002E020000}"/>
    <cellStyle name="Normal 2 2 3 2 2 3 2 4 2 2 2" xfId="9349" xr:uid="{00000000-0005-0000-0000-00002F020000}"/>
    <cellStyle name="Normal 2 2 3 2 2 3 2 4 2 3" xfId="6965" xr:uid="{00000000-0005-0000-0000-000030020000}"/>
    <cellStyle name="Normal 2 2 3 2 2 3 2 4 3" xfId="3389" xr:uid="{00000000-0005-0000-0000-000031020000}"/>
    <cellStyle name="Normal 2 2 3 2 2 3 2 4 3 2" xfId="8157" xr:uid="{00000000-0005-0000-0000-000032020000}"/>
    <cellStyle name="Normal 2 2 3 2 2 3 2 4 4" xfId="5773" xr:uid="{00000000-0005-0000-0000-000033020000}"/>
    <cellStyle name="Normal 2 2 3 2 2 3 2 5" xfId="1500" xr:uid="{00000000-0005-0000-0000-000034020000}"/>
    <cellStyle name="Normal 2 2 3 2 2 3 2 5 2" xfId="3885" xr:uid="{00000000-0005-0000-0000-000035020000}"/>
    <cellStyle name="Normal 2 2 3 2 2 3 2 5 2 2" xfId="8653" xr:uid="{00000000-0005-0000-0000-000036020000}"/>
    <cellStyle name="Normal 2 2 3 2 2 3 2 5 3" xfId="6269" xr:uid="{00000000-0005-0000-0000-000037020000}"/>
    <cellStyle name="Normal 2 2 3 2 2 3 2 6" xfId="2693" xr:uid="{00000000-0005-0000-0000-000038020000}"/>
    <cellStyle name="Normal 2 2 3 2 2 3 2 6 2" xfId="7461" xr:uid="{00000000-0005-0000-0000-000039020000}"/>
    <cellStyle name="Normal 2 2 3 2 2 3 2 7" xfId="5077" xr:uid="{00000000-0005-0000-0000-00003A020000}"/>
    <cellStyle name="Normal 2 2 3 2 2 3 3" xfId="229" xr:uid="{00000000-0005-0000-0000-00003B020000}"/>
    <cellStyle name="Normal 2 2 3 2 2 3 3 2" xfId="578" xr:uid="{00000000-0005-0000-0000-00003C020000}"/>
    <cellStyle name="Normal 2 2 3 2 2 3 3 2 2" xfId="1776" xr:uid="{00000000-0005-0000-0000-00003D020000}"/>
    <cellStyle name="Normal 2 2 3 2 2 3 3 2 2 2" xfId="4161" xr:uid="{00000000-0005-0000-0000-00003E020000}"/>
    <cellStyle name="Normal 2 2 3 2 2 3 3 2 2 2 2" xfId="8929" xr:uid="{00000000-0005-0000-0000-00003F020000}"/>
    <cellStyle name="Normal 2 2 3 2 2 3 3 2 2 3" xfId="6545" xr:uid="{00000000-0005-0000-0000-000040020000}"/>
    <cellStyle name="Normal 2 2 3 2 2 3 3 2 3" xfId="2969" xr:uid="{00000000-0005-0000-0000-000041020000}"/>
    <cellStyle name="Normal 2 2 3 2 2 3 3 2 3 2" xfId="7737" xr:uid="{00000000-0005-0000-0000-000042020000}"/>
    <cellStyle name="Normal 2 2 3 2 2 3 3 2 4" xfId="5353" xr:uid="{00000000-0005-0000-0000-000043020000}"/>
    <cellStyle name="Normal 2 2 3 2 2 3 3 3" xfId="926" xr:uid="{00000000-0005-0000-0000-000044020000}"/>
    <cellStyle name="Normal 2 2 3 2 2 3 3 3 2" xfId="2124" xr:uid="{00000000-0005-0000-0000-000045020000}"/>
    <cellStyle name="Normal 2 2 3 2 2 3 3 3 2 2" xfId="4509" xr:uid="{00000000-0005-0000-0000-000046020000}"/>
    <cellStyle name="Normal 2 2 3 2 2 3 3 3 2 2 2" xfId="9277" xr:uid="{00000000-0005-0000-0000-000047020000}"/>
    <cellStyle name="Normal 2 2 3 2 2 3 3 3 2 3" xfId="6893" xr:uid="{00000000-0005-0000-0000-000048020000}"/>
    <cellStyle name="Normal 2 2 3 2 2 3 3 3 3" xfId="3317" xr:uid="{00000000-0005-0000-0000-000049020000}"/>
    <cellStyle name="Normal 2 2 3 2 2 3 3 3 3 2" xfId="8085" xr:uid="{00000000-0005-0000-0000-00004A020000}"/>
    <cellStyle name="Normal 2 2 3 2 2 3 3 3 4" xfId="5701" xr:uid="{00000000-0005-0000-0000-00004B020000}"/>
    <cellStyle name="Normal 2 2 3 2 2 3 3 4" xfId="1428" xr:uid="{00000000-0005-0000-0000-00004C020000}"/>
    <cellStyle name="Normal 2 2 3 2 2 3 3 4 2" xfId="3813" xr:uid="{00000000-0005-0000-0000-00004D020000}"/>
    <cellStyle name="Normal 2 2 3 2 2 3 3 4 2 2" xfId="8581" xr:uid="{00000000-0005-0000-0000-00004E020000}"/>
    <cellStyle name="Normal 2 2 3 2 2 3 3 4 3" xfId="6197" xr:uid="{00000000-0005-0000-0000-00004F020000}"/>
    <cellStyle name="Normal 2 2 3 2 2 3 3 5" xfId="2621" xr:uid="{00000000-0005-0000-0000-000050020000}"/>
    <cellStyle name="Normal 2 2 3 2 2 3 3 5 2" xfId="7389" xr:uid="{00000000-0005-0000-0000-000051020000}"/>
    <cellStyle name="Normal 2 2 3 2 2 3 3 6" xfId="5005" xr:uid="{00000000-0005-0000-0000-000052020000}"/>
    <cellStyle name="Normal 2 2 3 2 2 3 4" xfId="373" xr:uid="{00000000-0005-0000-0000-000053020000}"/>
    <cellStyle name="Normal 2 2 3 2 2 3 4 2" xfId="722" xr:uid="{00000000-0005-0000-0000-000054020000}"/>
    <cellStyle name="Normal 2 2 3 2 2 3 4 2 2" xfId="1920" xr:uid="{00000000-0005-0000-0000-000055020000}"/>
    <cellStyle name="Normal 2 2 3 2 2 3 4 2 2 2" xfId="4305" xr:uid="{00000000-0005-0000-0000-000056020000}"/>
    <cellStyle name="Normal 2 2 3 2 2 3 4 2 2 2 2" xfId="9073" xr:uid="{00000000-0005-0000-0000-000057020000}"/>
    <cellStyle name="Normal 2 2 3 2 2 3 4 2 2 3" xfId="6689" xr:uid="{00000000-0005-0000-0000-000058020000}"/>
    <cellStyle name="Normal 2 2 3 2 2 3 4 2 3" xfId="3113" xr:uid="{00000000-0005-0000-0000-000059020000}"/>
    <cellStyle name="Normal 2 2 3 2 2 3 4 2 3 2" xfId="7881" xr:uid="{00000000-0005-0000-0000-00005A020000}"/>
    <cellStyle name="Normal 2 2 3 2 2 3 4 2 4" xfId="5497" xr:uid="{00000000-0005-0000-0000-00005B020000}"/>
    <cellStyle name="Normal 2 2 3 2 2 3 4 3" xfId="1070" xr:uid="{00000000-0005-0000-0000-00005C020000}"/>
    <cellStyle name="Normal 2 2 3 2 2 3 4 3 2" xfId="2268" xr:uid="{00000000-0005-0000-0000-00005D020000}"/>
    <cellStyle name="Normal 2 2 3 2 2 3 4 3 2 2" xfId="4653" xr:uid="{00000000-0005-0000-0000-00005E020000}"/>
    <cellStyle name="Normal 2 2 3 2 2 3 4 3 2 2 2" xfId="9421" xr:uid="{00000000-0005-0000-0000-00005F020000}"/>
    <cellStyle name="Normal 2 2 3 2 2 3 4 3 2 3" xfId="7037" xr:uid="{00000000-0005-0000-0000-000060020000}"/>
    <cellStyle name="Normal 2 2 3 2 2 3 4 3 3" xfId="3461" xr:uid="{00000000-0005-0000-0000-000061020000}"/>
    <cellStyle name="Normal 2 2 3 2 2 3 4 3 3 2" xfId="8229" xr:uid="{00000000-0005-0000-0000-000062020000}"/>
    <cellStyle name="Normal 2 2 3 2 2 3 4 3 4" xfId="5845" xr:uid="{00000000-0005-0000-0000-000063020000}"/>
    <cellStyle name="Normal 2 2 3 2 2 3 4 4" xfId="1572" xr:uid="{00000000-0005-0000-0000-000064020000}"/>
    <cellStyle name="Normal 2 2 3 2 2 3 4 4 2" xfId="3957" xr:uid="{00000000-0005-0000-0000-000065020000}"/>
    <cellStyle name="Normal 2 2 3 2 2 3 4 4 2 2" xfId="8725" xr:uid="{00000000-0005-0000-0000-000066020000}"/>
    <cellStyle name="Normal 2 2 3 2 2 3 4 4 3" xfId="6341" xr:uid="{00000000-0005-0000-0000-000067020000}"/>
    <cellStyle name="Normal 2 2 3 2 2 3 4 5" xfId="2765" xr:uid="{00000000-0005-0000-0000-000068020000}"/>
    <cellStyle name="Normal 2 2 3 2 2 3 4 5 2" xfId="7533" xr:uid="{00000000-0005-0000-0000-000069020000}"/>
    <cellStyle name="Normal 2 2 3 2 2 3 4 6" xfId="5149" xr:uid="{00000000-0005-0000-0000-00006A020000}"/>
    <cellStyle name="Normal 2 2 3 2 2 3 5" xfId="506" xr:uid="{00000000-0005-0000-0000-00006B020000}"/>
    <cellStyle name="Normal 2 2 3 2 2 3 5 2" xfId="1704" xr:uid="{00000000-0005-0000-0000-00006C020000}"/>
    <cellStyle name="Normal 2 2 3 2 2 3 5 2 2" xfId="4089" xr:uid="{00000000-0005-0000-0000-00006D020000}"/>
    <cellStyle name="Normal 2 2 3 2 2 3 5 2 2 2" xfId="8857" xr:uid="{00000000-0005-0000-0000-00006E020000}"/>
    <cellStyle name="Normal 2 2 3 2 2 3 5 2 3" xfId="6473" xr:uid="{00000000-0005-0000-0000-00006F020000}"/>
    <cellStyle name="Normal 2 2 3 2 2 3 5 3" xfId="2897" xr:uid="{00000000-0005-0000-0000-000070020000}"/>
    <cellStyle name="Normal 2 2 3 2 2 3 5 3 2" xfId="7665" xr:uid="{00000000-0005-0000-0000-000071020000}"/>
    <cellStyle name="Normal 2 2 3 2 2 3 5 4" xfId="5281" xr:uid="{00000000-0005-0000-0000-000072020000}"/>
    <cellStyle name="Normal 2 2 3 2 2 3 6" xfId="854" xr:uid="{00000000-0005-0000-0000-000073020000}"/>
    <cellStyle name="Normal 2 2 3 2 2 3 6 2" xfId="2052" xr:uid="{00000000-0005-0000-0000-000074020000}"/>
    <cellStyle name="Normal 2 2 3 2 2 3 6 2 2" xfId="4437" xr:uid="{00000000-0005-0000-0000-000075020000}"/>
    <cellStyle name="Normal 2 2 3 2 2 3 6 2 2 2" xfId="9205" xr:uid="{00000000-0005-0000-0000-000076020000}"/>
    <cellStyle name="Normal 2 2 3 2 2 3 6 2 3" xfId="6821" xr:uid="{00000000-0005-0000-0000-000077020000}"/>
    <cellStyle name="Normal 2 2 3 2 2 3 6 3" xfId="3245" xr:uid="{00000000-0005-0000-0000-000078020000}"/>
    <cellStyle name="Normal 2 2 3 2 2 3 6 3 2" xfId="8013" xr:uid="{00000000-0005-0000-0000-000079020000}"/>
    <cellStyle name="Normal 2 2 3 2 2 3 6 4" xfId="5629" xr:uid="{00000000-0005-0000-0000-00007A020000}"/>
    <cellStyle name="Normal 2 2 3 2 2 3 7" xfId="157" xr:uid="{00000000-0005-0000-0000-00007B020000}"/>
    <cellStyle name="Normal 2 2 3 2 2 3 7 2" xfId="1356" xr:uid="{00000000-0005-0000-0000-00007C020000}"/>
    <cellStyle name="Normal 2 2 3 2 2 3 7 2 2" xfId="3741" xr:uid="{00000000-0005-0000-0000-00007D020000}"/>
    <cellStyle name="Normal 2 2 3 2 2 3 7 2 2 2" xfId="8509" xr:uid="{00000000-0005-0000-0000-00007E020000}"/>
    <cellStyle name="Normal 2 2 3 2 2 3 7 2 3" xfId="6125" xr:uid="{00000000-0005-0000-0000-00007F020000}"/>
    <cellStyle name="Normal 2 2 3 2 2 3 7 3" xfId="2549" xr:uid="{00000000-0005-0000-0000-000080020000}"/>
    <cellStyle name="Normal 2 2 3 2 2 3 7 3 2" xfId="7317" xr:uid="{00000000-0005-0000-0000-000081020000}"/>
    <cellStyle name="Normal 2 2 3 2 2 3 7 4" xfId="4933" xr:uid="{00000000-0005-0000-0000-000082020000}"/>
    <cellStyle name="Normal 2 2 3 2 2 3 8" xfId="1191" xr:uid="{00000000-0005-0000-0000-000083020000}"/>
    <cellStyle name="Normal 2 2 3 2 2 3 8 2" xfId="2388" xr:uid="{00000000-0005-0000-0000-000084020000}"/>
    <cellStyle name="Normal 2 2 3 2 2 3 8 2 2" xfId="4773" xr:uid="{00000000-0005-0000-0000-000085020000}"/>
    <cellStyle name="Normal 2 2 3 2 2 3 8 2 2 2" xfId="9541" xr:uid="{00000000-0005-0000-0000-000086020000}"/>
    <cellStyle name="Normal 2 2 3 2 2 3 8 2 3" xfId="7157" xr:uid="{00000000-0005-0000-0000-000087020000}"/>
    <cellStyle name="Normal 2 2 3 2 2 3 8 3" xfId="3581" xr:uid="{00000000-0005-0000-0000-000088020000}"/>
    <cellStyle name="Normal 2 2 3 2 2 3 8 3 2" xfId="8349" xr:uid="{00000000-0005-0000-0000-000089020000}"/>
    <cellStyle name="Normal 2 2 3 2 2 3 8 4" xfId="5965" xr:uid="{00000000-0005-0000-0000-00008A020000}"/>
    <cellStyle name="Normal 2 2 3 2 2 3 9" xfId="97" xr:uid="{00000000-0005-0000-0000-00008B020000}"/>
    <cellStyle name="Normal 2 2 3 2 2 3 9 2" xfId="1296" xr:uid="{00000000-0005-0000-0000-00008C020000}"/>
    <cellStyle name="Normal 2 2 3 2 2 3 9 2 2" xfId="3681" xr:uid="{00000000-0005-0000-0000-00008D020000}"/>
    <cellStyle name="Normal 2 2 3 2 2 3 9 2 2 2" xfId="8449" xr:uid="{00000000-0005-0000-0000-00008E020000}"/>
    <cellStyle name="Normal 2 2 3 2 2 3 9 2 3" xfId="6065" xr:uid="{00000000-0005-0000-0000-00008F020000}"/>
    <cellStyle name="Normal 2 2 3 2 2 3 9 3" xfId="2489" xr:uid="{00000000-0005-0000-0000-000090020000}"/>
    <cellStyle name="Normal 2 2 3 2 2 3 9 3 2" xfId="7257" xr:uid="{00000000-0005-0000-0000-000091020000}"/>
    <cellStyle name="Normal 2 2 3 2 2 3 9 4" xfId="4873" xr:uid="{00000000-0005-0000-0000-000092020000}"/>
    <cellStyle name="Normal 2 2 3 2 2 4" xfId="133" xr:uid="{00000000-0005-0000-0000-000093020000}"/>
    <cellStyle name="Normal 2 2 3 2 2 4 2" xfId="277" xr:uid="{00000000-0005-0000-0000-000094020000}"/>
    <cellStyle name="Normal 2 2 3 2 2 4 2 2" xfId="421" xr:uid="{00000000-0005-0000-0000-000095020000}"/>
    <cellStyle name="Normal 2 2 3 2 2 4 2 2 2" xfId="770" xr:uid="{00000000-0005-0000-0000-000096020000}"/>
    <cellStyle name="Normal 2 2 3 2 2 4 2 2 2 2" xfId="1968" xr:uid="{00000000-0005-0000-0000-000097020000}"/>
    <cellStyle name="Normal 2 2 3 2 2 4 2 2 2 2 2" xfId="4353" xr:uid="{00000000-0005-0000-0000-000098020000}"/>
    <cellStyle name="Normal 2 2 3 2 2 4 2 2 2 2 2 2" xfId="9121" xr:uid="{00000000-0005-0000-0000-000099020000}"/>
    <cellStyle name="Normal 2 2 3 2 2 4 2 2 2 2 3" xfId="6737" xr:uid="{00000000-0005-0000-0000-00009A020000}"/>
    <cellStyle name="Normal 2 2 3 2 2 4 2 2 2 3" xfId="3161" xr:uid="{00000000-0005-0000-0000-00009B020000}"/>
    <cellStyle name="Normal 2 2 3 2 2 4 2 2 2 3 2" xfId="7929" xr:uid="{00000000-0005-0000-0000-00009C020000}"/>
    <cellStyle name="Normal 2 2 3 2 2 4 2 2 2 4" xfId="5545" xr:uid="{00000000-0005-0000-0000-00009D020000}"/>
    <cellStyle name="Normal 2 2 3 2 2 4 2 2 3" xfId="1118" xr:uid="{00000000-0005-0000-0000-00009E020000}"/>
    <cellStyle name="Normal 2 2 3 2 2 4 2 2 3 2" xfId="2316" xr:uid="{00000000-0005-0000-0000-00009F020000}"/>
    <cellStyle name="Normal 2 2 3 2 2 4 2 2 3 2 2" xfId="4701" xr:uid="{00000000-0005-0000-0000-0000A0020000}"/>
    <cellStyle name="Normal 2 2 3 2 2 4 2 2 3 2 2 2" xfId="9469" xr:uid="{00000000-0005-0000-0000-0000A1020000}"/>
    <cellStyle name="Normal 2 2 3 2 2 4 2 2 3 2 3" xfId="7085" xr:uid="{00000000-0005-0000-0000-0000A2020000}"/>
    <cellStyle name="Normal 2 2 3 2 2 4 2 2 3 3" xfId="3509" xr:uid="{00000000-0005-0000-0000-0000A3020000}"/>
    <cellStyle name="Normal 2 2 3 2 2 4 2 2 3 3 2" xfId="8277" xr:uid="{00000000-0005-0000-0000-0000A4020000}"/>
    <cellStyle name="Normal 2 2 3 2 2 4 2 2 3 4" xfId="5893" xr:uid="{00000000-0005-0000-0000-0000A5020000}"/>
    <cellStyle name="Normal 2 2 3 2 2 4 2 2 4" xfId="1620" xr:uid="{00000000-0005-0000-0000-0000A6020000}"/>
    <cellStyle name="Normal 2 2 3 2 2 4 2 2 4 2" xfId="4005" xr:uid="{00000000-0005-0000-0000-0000A7020000}"/>
    <cellStyle name="Normal 2 2 3 2 2 4 2 2 4 2 2" xfId="8773" xr:uid="{00000000-0005-0000-0000-0000A8020000}"/>
    <cellStyle name="Normal 2 2 3 2 2 4 2 2 4 3" xfId="6389" xr:uid="{00000000-0005-0000-0000-0000A9020000}"/>
    <cellStyle name="Normal 2 2 3 2 2 4 2 2 5" xfId="2813" xr:uid="{00000000-0005-0000-0000-0000AA020000}"/>
    <cellStyle name="Normal 2 2 3 2 2 4 2 2 5 2" xfId="7581" xr:uid="{00000000-0005-0000-0000-0000AB020000}"/>
    <cellStyle name="Normal 2 2 3 2 2 4 2 2 6" xfId="5197" xr:uid="{00000000-0005-0000-0000-0000AC020000}"/>
    <cellStyle name="Normal 2 2 3 2 2 4 2 3" xfId="626" xr:uid="{00000000-0005-0000-0000-0000AD020000}"/>
    <cellStyle name="Normal 2 2 3 2 2 4 2 3 2" xfId="1824" xr:uid="{00000000-0005-0000-0000-0000AE020000}"/>
    <cellStyle name="Normal 2 2 3 2 2 4 2 3 2 2" xfId="4209" xr:uid="{00000000-0005-0000-0000-0000AF020000}"/>
    <cellStyle name="Normal 2 2 3 2 2 4 2 3 2 2 2" xfId="8977" xr:uid="{00000000-0005-0000-0000-0000B0020000}"/>
    <cellStyle name="Normal 2 2 3 2 2 4 2 3 2 3" xfId="6593" xr:uid="{00000000-0005-0000-0000-0000B1020000}"/>
    <cellStyle name="Normal 2 2 3 2 2 4 2 3 3" xfId="3017" xr:uid="{00000000-0005-0000-0000-0000B2020000}"/>
    <cellStyle name="Normal 2 2 3 2 2 4 2 3 3 2" xfId="7785" xr:uid="{00000000-0005-0000-0000-0000B3020000}"/>
    <cellStyle name="Normal 2 2 3 2 2 4 2 3 4" xfId="5401" xr:uid="{00000000-0005-0000-0000-0000B4020000}"/>
    <cellStyle name="Normal 2 2 3 2 2 4 2 4" xfId="974" xr:uid="{00000000-0005-0000-0000-0000B5020000}"/>
    <cellStyle name="Normal 2 2 3 2 2 4 2 4 2" xfId="2172" xr:uid="{00000000-0005-0000-0000-0000B6020000}"/>
    <cellStyle name="Normal 2 2 3 2 2 4 2 4 2 2" xfId="4557" xr:uid="{00000000-0005-0000-0000-0000B7020000}"/>
    <cellStyle name="Normal 2 2 3 2 2 4 2 4 2 2 2" xfId="9325" xr:uid="{00000000-0005-0000-0000-0000B8020000}"/>
    <cellStyle name="Normal 2 2 3 2 2 4 2 4 2 3" xfId="6941" xr:uid="{00000000-0005-0000-0000-0000B9020000}"/>
    <cellStyle name="Normal 2 2 3 2 2 4 2 4 3" xfId="3365" xr:uid="{00000000-0005-0000-0000-0000BA020000}"/>
    <cellStyle name="Normal 2 2 3 2 2 4 2 4 3 2" xfId="8133" xr:uid="{00000000-0005-0000-0000-0000BB020000}"/>
    <cellStyle name="Normal 2 2 3 2 2 4 2 4 4" xfId="5749" xr:uid="{00000000-0005-0000-0000-0000BC020000}"/>
    <cellStyle name="Normal 2 2 3 2 2 4 2 5" xfId="1476" xr:uid="{00000000-0005-0000-0000-0000BD020000}"/>
    <cellStyle name="Normal 2 2 3 2 2 4 2 5 2" xfId="3861" xr:uid="{00000000-0005-0000-0000-0000BE020000}"/>
    <cellStyle name="Normal 2 2 3 2 2 4 2 5 2 2" xfId="8629" xr:uid="{00000000-0005-0000-0000-0000BF020000}"/>
    <cellStyle name="Normal 2 2 3 2 2 4 2 5 3" xfId="6245" xr:uid="{00000000-0005-0000-0000-0000C0020000}"/>
    <cellStyle name="Normal 2 2 3 2 2 4 2 6" xfId="2669" xr:uid="{00000000-0005-0000-0000-0000C1020000}"/>
    <cellStyle name="Normal 2 2 3 2 2 4 2 6 2" xfId="7437" xr:uid="{00000000-0005-0000-0000-0000C2020000}"/>
    <cellStyle name="Normal 2 2 3 2 2 4 2 7" xfId="5053" xr:uid="{00000000-0005-0000-0000-0000C3020000}"/>
    <cellStyle name="Normal 2 2 3 2 2 4 3" xfId="205" xr:uid="{00000000-0005-0000-0000-0000C4020000}"/>
    <cellStyle name="Normal 2 2 3 2 2 4 3 2" xfId="554" xr:uid="{00000000-0005-0000-0000-0000C5020000}"/>
    <cellStyle name="Normal 2 2 3 2 2 4 3 2 2" xfId="1752" xr:uid="{00000000-0005-0000-0000-0000C6020000}"/>
    <cellStyle name="Normal 2 2 3 2 2 4 3 2 2 2" xfId="4137" xr:uid="{00000000-0005-0000-0000-0000C7020000}"/>
    <cellStyle name="Normal 2 2 3 2 2 4 3 2 2 2 2" xfId="8905" xr:uid="{00000000-0005-0000-0000-0000C8020000}"/>
    <cellStyle name="Normal 2 2 3 2 2 4 3 2 2 3" xfId="6521" xr:uid="{00000000-0005-0000-0000-0000C9020000}"/>
    <cellStyle name="Normal 2 2 3 2 2 4 3 2 3" xfId="2945" xr:uid="{00000000-0005-0000-0000-0000CA020000}"/>
    <cellStyle name="Normal 2 2 3 2 2 4 3 2 3 2" xfId="7713" xr:uid="{00000000-0005-0000-0000-0000CB020000}"/>
    <cellStyle name="Normal 2 2 3 2 2 4 3 2 4" xfId="5329" xr:uid="{00000000-0005-0000-0000-0000CC020000}"/>
    <cellStyle name="Normal 2 2 3 2 2 4 3 3" xfId="902" xr:uid="{00000000-0005-0000-0000-0000CD020000}"/>
    <cellStyle name="Normal 2 2 3 2 2 4 3 3 2" xfId="2100" xr:uid="{00000000-0005-0000-0000-0000CE020000}"/>
    <cellStyle name="Normal 2 2 3 2 2 4 3 3 2 2" xfId="4485" xr:uid="{00000000-0005-0000-0000-0000CF020000}"/>
    <cellStyle name="Normal 2 2 3 2 2 4 3 3 2 2 2" xfId="9253" xr:uid="{00000000-0005-0000-0000-0000D0020000}"/>
    <cellStyle name="Normal 2 2 3 2 2 4 3 3 2 3" xfId="6869" xr:uid="{00000000-0005-0000-0000-0000D1020000}"/>
    <cellStyle name="Normal 2 2 3 2 2 4 3 3 3" xfId="3293" xr:uid="{00000000-0005-0000-0000-0000D2020000}"/>
    <cellStyle name="Normal 2 2 3 2 2 4 3 3 3 2" xfId="8061" xr:uid="{00000000-0005-0000-0000-0000D3020000}"/>
    <cellStyle name="Normal 2 2 3 2 2 4 3 3 4" xfId="5677" xr:uid="{00000000-0005-0000-0000-0000D4020000}"/>
    <cellStyle name="Normal 2 2 3 2 2 4 3 4" xfId="1404" xr:uid="{00000000-0005-0000-0000-0000D5020000}"/>
    <cellStyle name="Normal 2 2 3 2 2 4 3 4 2" xfId="3789" xr:uid="{00000000-0005-0000-0000-0000D6020000}"/>
    <cellStyle name="Normal 2 2 3 2 2 4 3 4 2 2" xfId="8557" xr:uid="{00000000-0005-0000-0000-0000D7020000}"/>
    <cellStyle name="Normal 2 2 3 2 2 4 3 4 3" xfId="6173" xr:uid="{00000000-0005-0000-0000-0000D8020000}"/>
    <cellStyle name="Normal 2 2 3 2 2 4 3 5" xfId="2597" xr:uid="{00000000-0005-0000-0000-0000D9020000}"/>
    <cellStyle name="Normal 2 2 3 2 2 4 3 5 2" xfId="7365" xr:uid="{00000000-0005-0000-0000-0000DA020000}"/>
    <cellStyle name="Normal 2 2 3 2 2 4 3 6" xfId="4981" xr:uid="{00000000-0005-0000-0000-0000DB020000}"/>
    <cellStyle name="Normal 2 2 3 2 2 4 4" xfId="349" xr:uid="{00000000-0005-0000-0000-0000DC020000}"/>
    <cellStyle name="Normal 2 2 3 2 2 4 4 2" xfId="698" xr:uid="{00000000-0005-0000-0000-0000DD020000}"/>
    <cellStyle name="Normal 2 2 3 2 2 4 4 2 2" xfId="1896" xr:uid="{00000000-0005-0000-0000-0000DE020000}"/>
    <cellStyle name="Normal 2 2 3 2 2 4 4 2 2 2" xfId="4281" xr:uid="{00000000-0005-0000-0000-0000DF020000}"/>
    <cellStyle name="Normal 2 2 3 2 2 4 4 2 2 2 2" xfId="9049" xr:uid="{00000000-0005-0000-0000-0000E0020000}"/>
    <cellStyle name="Normal 2 2 3 2 2 4 4 2 2 3" xfId="6665" xr:uid="{00000000-0005-0000-0000-0000E1020000}"/>
    <cellStyle name="Normal 2 2 3 2 2 4 4 2 3" xfId="3089" xr:uid="{00000000-0005-0000-0000-0000E2020000}"/>
    <cellStyle name="Normal 2 2 3 2 2 4 4 2 3 2" xfId="7857" xr:uid="{00000000-0005-0000-0000-0000E3020000}"/>
    <cellStyle name="Normal 2 2 3 2 2 4 4 2 4" xfId="5473" xr:uid="{00000000-0005-0000-0000-0000E4020000}"/>
    <cellStyle name="Normal 2 2 3 2 2 4 4 3" xfId="1046" xr:uid="{00000000-0005-0000-0000-0000E5020000}"/>
    <cellStyle name="Normal 2 2 3 2 2 4 4 3 2" xfId="2244" xr:uid="{00000000-0005-0000-0000-0000E6020000}"/>
    <cellStyle name="Normal 2 2 3 2 2 4 4 3 2 2" xfId="4629" xr:uid="{00000000-0005-0000-0000-0000E7020000}"/>
    <cellStyle name="Normal 2 2 3 2 2 4 4 3 2 2 2" xfId="9397" xr:uid="{00000000-0005-0000-0000-0000E8020000}"/>
    <cellStyle name="Normal 2 2 3 2 2 4 4 3 2 3" xfId="7013" xr:uid="{00000000-0005-0000-0000-0000E9020000}"/>
    <cellStyle name="Normal 2 2 3 2 2 4 4 3 3" xfId="3437" xr:uid="{00000000-0005-0000-0000-0000EA020000}"/>
    <cellStyle name="Normal 2 2 3 2 2 4 4 3 3 2" xfId="8205" xr:uid="{00000000-0005-0000-0000-0000EB020000}"/>
    <cellStyle name="Normal 2 2 3 2 2 4 4 3 4" xfId="5821" xr:uid="{00000000-0005-0000-0000-0000EC020000}"/>
    <cellStyle name="Normal 2 2 3 2 2 4 4 4" xfId="1548" xr:uid="{00000000-0005-0000-0000-0000ED020000}"/>
    <cellStyle name="Normal 2 2 3 2 2 4 4 4 2" xfId="3933" xr:uid="{00000000-0005-0000-0000-0000EE020000}"/>
    <cellStyle name="Normal 2 2 3 2 2 4 4 4 2 2" xfId="8701" xr:uid="{00000000-0005-0000-0000-0000EF020000}"/>
    <cellStyle name="Normal 2 2 3 2 2 4 4 4 3" xfId="6317" xr:uid="{00000000-0005-0000-0000-0000F0020000}"/>
    <cellStyle name="Normal 2 2 3 2 2 4 4 5" xfId="2741" xr:uid="{00000000-0005-0000-0000-0000F1020000}"/>
    <cellStyle name="Normal 2 2 3 2 2 4 4 5 2" xfId="7509" xr:uid="{00000000-0005-0000-0000-0000F2020000}"/>
    <cellStyle name="Normal 2 2 3 2 2 4 4 6" xfId="5125" xr:uid="{00000000-0005-0000-0000-0000F3020000}"/>
    <cellStyle name="Normal 2 2 3 2 2 4 5" xfId="482" xr:uid="{00000000-0005-0000-0000-0000F4020000}"/>
    <cellStyle name="Normal 2 2 3 2 2 4 5 2" xfId="1680" xr:uid="{00000000-0005-0000-0000-0000F5020000}"/>
    <cellStyle name="Normal 2 2 3 2 2 4 5 2 2" xfId="4065" xr:uid="{00000000-0005-0000-0000-0000F6020000}"/>
    <cellStyle name="Normal 2 2 3 2 2 4 5 2 2 2" xfId="8833" xr:uid="{00000000-0005-0000-0000-0000F7020000}"/>
    <cellStyle name="Normal 2 2 3 2 2 4 5 2 3" xfId="6449" xr:uid="{00000000-0005-0000-0000-0000F8020000}"/>
    <cellStyle name="Normal 2 2 3 2 2 4 5 3" xfId="2873" xr:uid="{00000000-0005-0000-0000-0000F9020000}"/>
    <cellStyle name="Normal 2 2 3 2 2 4 5 3 2" xfId="7641" xr:uid="{00000000-0005-0000-0000-0000FA020000}"/>
    <cellStyle name="Normal 2 2 3 2 2 4 5 4" xfId="5257" xr:uid="{00000000-0005-0000-0000-0000FB020000}"/>
    <cellStyle name="Normal 2 2 3 2 2 4 6" xfId="830" xr:uid="{00000000-0005-0000-0000-0000FC020000}"/>
    <cellStyle name="Normal 2 2 3 2 2 4 6 2" xfId="2028" xr:uid="{00000000-0005-0000-0000-0000FD020000}"/>
    <cellStyle name="Normal 2 2 3 2 2 4 6 2 2" xfId="4413" xr:uid="{00000000-0005-0000-0000-0000FE020000}"/>
    <cellStyle name="Normal 2 2 3 2 2 4 6 2 2 2" xfId="9181" xr:uid="{00000000-0005-0000-0000-0000FF020000}"/>
    <cellStyle name="Normal 2 2 3 2 2 4 6 2 3" xfId="6797" xr:uid="{00000000-0005-0000-0000-000000030000}"/>
    <cellStyle name="Normal 2 2 3 2 2 4 6 3" xfId="3221" xr:uid="{00000000-0005-0000-0000-000001030000}"/>
    <cellStyle name="Normal 2 2 3 2 2 4 6 3 2" xfId="7989" xr:uid="{00000000-0005-0000-0000-000002030000}"/>
    <cellStyle name="Normal 2 2 3 2 2 4 6 4" xfId="5605" xr:uid="{00000000-0005-0000-0000-000003030000}"/>
    <cellStyle name="Normal 2 2 3 2 2 4 7" xfId="1332" xr:uid="{00000000-0005-0000-0000-000004030000}"/>
    <cellStyle name="Normal 2 2 3 2 2 4 7 2" xfId="3717" xr:uid="{00000000-0005-0000-0000-000005030000}"/>
    <cellStyle name="Normal 2 2 3 2 2 4 7 2 2" xfId="8485" xr:uid="{00000000-0005-0000-0000-000006030000}"/>
    <cellStyle name="Normal 2 2 3 2 2 4 7 3" xfId="6101" xr:uid="{00000000-0005-0000-0000-000007030000}"/>
    <cellStyle name="Normal 2 2 3 2 2 4 8" xfId="2525" xr:uid="{00000000-0005-0000-0000-000008030000}"/>
    <cellStyle name="Normal 2 2 3 2 2 4 8 2" xfId="7293" xr:uid="{00000000-0005-0000-0000-000009030000}"/>
    <cellStyle name="Normal 2 2 3 2 2 4 9" xfId="4909" xr:uid="{00000000-0005-0000-0000-00000A030000}"/>
    <cellStyle name="Normal 2 2 3 2 2 5" xfId="253" xr:uid="{00000000-0005-0000-0000-00000B030000}"/>
    <cellStyle name="Normal 2 2 3 2 2 5 2" xfId="397" xr:uid="{00000000-0005-0000-0000-00000C030000}"/>
    <cellStyle name="Normal 2 2 3 2 2 5 2 2" xfId="746" xr:uid="{00000000-0005-0000-0000-00000D030000}"/>
    <cellStyle name="Normal 2 2 3 2 2 5 2 2 2" xfId="1944" xr:uid="{00000000-0005-0000-0000-00000E030000}"/>
    <cellStyle name="Normal 2 2 3 2 2 5 2 2 2 2" xfId="4329" xr:uid="{00000000-0005-0000-0000-00000F030000}"/>
    <cellStyle name="Normal 2 2 3 2 2 5 2 2 2 2 2" xfId="9097" xr:uid="{00000000-0005-0000-0000-000010030000}"/>
    <cellStyle name="Normal 2 2 3 2 2 5 2 2 2 3" xfId="6713" xr:uid="{00000000-0005-0000-0000-000011030000}"/>
    <cellStyle name="Normal 2 2 3 2 2 5 2 2 3" xfId="3137" xr:uid="{00000000-0005-0000-0000-000012030000}"/>
    <cellStyle name="Normal 2 2 3 2 2 5 2 2 3 2" xfId="7905" xr:uid="{00000000-0005-0000-0000-000013030000}"/>
    <cellStyle name="Normal 2 2 3 2 2 5 2 2 4" xfId="5521" xr:uid="{00000000-0005-0000-0000-000014030000}"/>
    <cellStyle name="Normal 2 2 3 2 2 5 2 3" xfId="1094" xr:uid="{00000000-0005-0000-0000-000015030000}"/>
    <cellStyle name="Normal 2 2 3 2 2 5 2 3 2" xfId="2292" xr:uid="{00000000-0005-0000-0000-000016030000}"/>
    <cellStyle name="Normal 2 2 3 2 2 5 2 3 2 2" xfId="4677" xr:uid="{00000000-0005-0000-0000-000017030000}"/>
    <cellStyle name="Normal 2 2 3 2 2 5 2 3 2 2 2" xfId="9445" xr:uid="{00000000-0005-0000-0000-000018030000}"/>
    <cellStyle name="Normal 2 2 3 2 2 5 2 3 2 3" xfId="7061" xr:uid="{00000000-0005-0000-0000-000019030000}"/>
    <cellStyle name="Normal 2 2 3 2 2 5 2 3 3" xfId="3485" xr:uid="{00000000-0005-0000-0000-00001A030000}"/>
    <cellStyle name="Normal 2 2 3 2 2 5 2 3 3 2" xfId="8253" xr:uid="{00000000-0005-0000-0000-00001B030000}"/>
    <cellStyle name="Normal 2 2 3 2 2 5 2 3 4" xfId="5869" xr:uid="{00000000-0005-0000-0000-00001C030000}"/>
    <cellStyle name="Normal 2 2 3 2 2 5 2 4" xfId="1596" xr:uid="{00000000-0005-0000-0000-00001D030000}"/>
    <cellStyle name="Normal 2 2 3 2 2 5 2 4 2" xfId="3981" xr:uid="{00000000-0005-0000-0000-00001E030000}"/>
    <cellStyle name="Normal 2 2 3 2 2 5 2 4 2 2" xfId="8749" xr:uid="{00000000-0005-0000-0000-00001F030000}"/>
    <cellStyle name="Normal 2 2 3 2 2 5 2 4 3" xfId="6365" xr:uid="{00000000-0005-0000-0000-000020030000}"/>
    <cellStyle name="Normal 2 2 3 2 2 5 2 5" xfId="2789" xr:uid="{00000000-0005-0000-0000-000021030000}"/>
    <cellStyle name="Normal 2 2 3 2 2 5 2 5 2" xfId="7557" xr:uid="{00000000-0005-0000-0000-000022030000}"/>
    <cellStyle name="Normal 2 2 3 2 2 5 2 6" xfId="5173" xr:uid="{00000000-0005-0000-0000-000023030000}"/>
    <cellStyle name="Normal 2 2 3 2 2 5 3" xfId="602" xr:uid="{00000000-0005-0000-0000-000024030000}"/>
    <cellStyle name="Normal 2 2 3 2 2 5 3 2" xfId="1800" xr:uid="{00000000-0005-0000-0000-000025030000}"/>
    <cellStyle name="Normal 2 2 3 2 2 5 3 2 2" xfId="4185" xr:uid="{00000000-0005-0000-0000-000026030000}"/>
    <cellStyle name="Normal 2 2 3 2 2 5 3 2 2 2" xfId="8953" xr:uid="{00000000-0005-0000-0000-000027030000}"/>
    <cellStyle name="Normal 2 2 3 2 2 5 3 2 3" xfId="6569" xr:uid="{00000000-0005-0000-0000-000028030000}"/>
    <cellStyle name="Normal 2 2 3 2 2 5 3 3" xfId="2993" xr:uid="{00000000-0005-0000-0000-000029030000}"/>
    <cellStyle name="Normal 2 2 3 2 2 5 3 3 2" xfId="7761" xr:uid="{00000000-0005-0000-0000-00002A030000}"/>
    <cellStyle name="Normal 2 2 3 2 2 5 3 4" xfId="5377" xr:uid="{00000000-0005-0000-0000-00002B030000}"/>
    <cellStyle name="Normal 2 2 3 2 2 5 4" xfId="950" xr:uid="{00000000-0005-0000-0000-00002C030000}"/>
    <cellStyle name="Normal 2 2 3 2 2 5 4 2" xfId="2148" xr:uid="{00000000-0005-0000-0000-00002D030000}"/>
    <cellStyle name="Normal 2 2 3 2 2 5 4 2 2" xfId="4533" xr:uid="{00000000-0005-0000-0000-00002E030000}"/>
    <cellStyle name="Normal 2 2 3 2 2 5 4 2 2 2" xfId="9301" xr:uid="{00000000-0005-0000-0000-00002F030000}"/>
    <cellStyle name="Normal 2 2 3 2 2 5 4 2 3" xfId="6917" xr:uid="{00000000-0005-0000-0000-000030030000}"/>
    <cellStyle name="Normal 2 2 3 2 2 5 4 3" xfId="3341" xr:uid="{00000000-0005-0000-0000-000031030000}"/>
    <cellStyle name="Normal 2 2 3 2 2 5 4 3 2" xfId="8109" xr:uid="{00000000-0005-0000-0000-000032030000}"/>
    <cellStyle name="Normal 2 2 3 2 2 5 4 4" xfId="5725" xr:uid="{00000000-0005-0000-0000-000033030000}"/>
    <cellStyle name="Normal 2 2 3 2 2 5 5" xfId="1452" xr:uid="{00000000-0005-0000-0000-000034030000}"/>
    <cellStyle name="Normal 2 2 3 2 2 5 5 2" xfId="3837" xr:uid="{00000000-0005-0000-0000-000035030000}"/>
    <cellStyle name="Normal 2 2 3 2 2 5 5 2 2" xfId="8605" xr:uid="{00000000-0005-0000-0000-000036030000}"/>
    <cellStyle name="Normal 2 2 3 2 2 5 5 3" xfId="6221" xr:uid="{00000000-0005-0000-0000-000037030000}"/>
    <cellStyle name="Normal 2 2 3 2 2 5 6" xfId="2645" xr:uid="{00000000-0005-0000-0000-000038030000}"/>
    <cellStyle name="Normal 2 2 3 2 2 5 6 2" xfId="7413" xr:uid="{00000000-0005-0000-0000-000039030000}"/>
    <cellStyle name="Normal 2 2 3 2 2 5 7" xfId="5029" xr:uid="{00000000-0005-0000-0000-00003A030000}"/>
    <cellStyle name="Normal 2 2 3 2 2 6" xfId="181" xr:uid="{00000000-0005-0000-0000-00003B030000}"/>
    <cellStyle name="Normal 2 2 3 2 2 6 2" xfId="530" xr:uid="{00000000-0005-0000-0000-00003C030000}"/>
    <cellStyle name="Normal 2 2 3 2 2 6 2 2" xfId="1728" xr:uid="{00000000-0005-0000-0000-00003D030000}"/>
    <cellStyle name="Normal 2 2 3 2 2 6 2 2 2" xfId="4113" xr:uid="{00000000-0005-0000-0000-00003E030000}"/>
    <cellStyle name="Normal 2 2 3 2 2 6 2 2 2 2" xfId="8881" xr:uid="{00000000-0005-0000-0000-00003F030000}"/>
    <cellStyle name="Normal 2 2 3 2 2 6 2 2 3" xfId="6497" xr:uid="{00000000-0005-0000-0000-000040030000}"/>
    <cellStyle name="Normal 2 2 3 2 2 6 2 3" xfId="2921" xr:uid="{00000000-0005-0000-0000-000041030000}"/>
    <cellStyle name="Normal 2 2 3 2 2 6 2 3 2" xfId="7689" xr:uid="{00000000-0005-0000-0000-000042030000}"/>
    <cellStyle name="Normal 2 2 3 2 2 6 2 4" xfId="5305" xr:uid="{00000000-0005-0000-0000-000043030000}"/>
    <cellStyle name="Normal 2 2 3 2 2 6 3" xfId="878" xr:uid="{00000000-0005-0000-0000-000044030000}"/>
    <cellStyle name="Normal 2 2 3 2 2 6 3 2" xfId="2076" xr:uid="{00000000-0005-0000-0000-000045030000}"/>
    <cellStyle name="Normal 2 2 3 2 2 6 3 2 2" xfId="4461" xr:uid="{00000000-0005-0000-0000-000046030000}"/>
    <cellStyle name="Normal 2 2 3 2 2 6 3 2 2 2" xfId="9229" xr:uid="{00000000-0005-0000-0000-000047030000}"/>
    <cellStyle name="Normal 2 2 3 2 2 6 3 2 3" xfId="6845" xr:uid="{00000000-0005-0000-0000-000048030000}"/>
    <cellStyle name="Normal 2 2 3 2 2 6 3 3" xfId="3269" xr:uid="{00000000-0005-0000-0000-000049030000}"/>
    <cellStyle name="Normal 2 2 3 2 2 6 3 3 2" xfId="8037" xr:uid="{00000000-0005-0000-0000-00004A030000}"/>
    <cellStyle name="Normal 2 2 3 2 2 6 3 4" xfId="5653" xr:uid="{00000000-0005-0000-0000-00004B030000}"/>
    <cellStyle name="Normal 2 2 3 2 2 6 4" xfId="1380" xr:uid="{00000000-0005-0000-0000-00004C030000}"/>
    <cellStyle name="Normal 2 2 3 2 2 6 4 2" xfId="3765" xr:uid="{00000000-0005-0000-0000-00004D030000}"/>
    <cellStyle name="Normal 2 2 3 2 2 6 4 2 2" xfId="8533" xr:uid="{00000000-0005-0000-0000-00004E030000}"/>
    <cellStyle name="Normal 2 2 3 2 2 6 4 3" xfId="6149" xr:uid="{00000000-0005-0000-0000-00004F030000}"/>
    <cellStyle name="Normal 2 2 3 2 2 6 5" xfId="2573" xr:uid="{00000000-0005-0000-0000-000050030000}"/>
    <cellStyle name="Normal 2 2 3 2 2 6 5 2" xfId="7341" xr:uid="{00000000-0005-0000-0000-000051030000}"/>
    <cellStyle name="Normal 2 2 3 2 2 6 6" xfId="4957" xr:uid="{00000000-0005-0000-0000-000052030000}"/>
    <cellStyle name="Normal 2 2 3 2 2 7" xfId="325" xr:uid="{00000000-0005-0000-0000-000053030000}"/>
    <cellStyle name="Normal 2 2 3 2 2 7 2" xfId="674" xr:uid="{00000000-0005-0000-0000-000054030000}"/>
    <cellStyle name="Normal 2 2 3 2 2 7 2 2" xfId="1872" xr:uid="{00000000-0005-0000-0000-000055030000}"/>
    <cellStyle name="Normal 2 2 3 2 2 7 2 2 2" xfId="4257" xr:uid="{00000000-0005-0000-0000-000056030000}"/>
    <cellStyle name="Normal 2 2 3 2 2 7 2 2 2 2" xfId="9025" xr:uid="{00000000-0005-0000-0000-000057030000}"/>
    <cellStyle name="Normal 2 2 3 2 2 7 2 2 3" xfId="6641" xr:uid="{00000000-0005-0000-0000-000058030000}"/>
    <cellStyle name="Normal 2 2 3 2 2 7 2 3" xfId="3065" xr:uid="{00000000-0005-0000-0000-000059030000}"/>
    <cellStyle name="Normal 2 2 3 2 2 7 2 3 2" xfId="7833" xr:uid="{00000000-0005-0000-0000-00005A030000}"/>
    <cellStyle name="Normal 2 2 3 2 2 7 2 4" xfId="5449" xr:uid="{00000000-0005-0000-0000-00005B030000}"/>
    <cellStyle name="Normal 2 2 3 2 2 7 3" xfId="1022" xr:uid="{00000000-0005-0000-0000-00005C030000}"/>
    <cellStyle name="Normal 2 2 3 2 2 7 3 2" xfId="2220" xr:uid="{00000000-0005-0000-0000-00005D030000}"/>
    <cellStyle name="Normal 2 2 3 2 2 7 3 2 2" xfId="4605" xr:uid="{00000000-0005-0000-0000-00005E030000}"/>
    <cellStyle name="Normal 2 2 3 2 2 7 3 2 2 2" xfId="9373" xr:uid="{00000000-0005-0000-0000-00005F030000}"/>
    <cellStyle name="Normal 2 2 3 2 2 7 3 2 3" xfId="6989" xr:uid="{00000000-0005-0000-0000-000060030000}"/>
    <cellStyle name="Normal 2 2 3 2 2 7 3 3" xfId="3413" xr:uid="{00000000-0005-0000-0000-000061030000}"/>
    <cellStyle name="Normal 2 2 3 2 2 7 3 3 2" xfId="8181" xr:uid="{00000000-0005-0000-0000-000062030000}"/>
    <cellStyle name="Normal 2 2 3 2 2 7 3 4" xfId="5797" xr:uid="{00000000-0005-0000-0000-000063030000}"/>
    <cellStyle name="Normal 2 2 3 2 2 7 4" xfId="1524" xr:uid="{00000000-0005-0000-0000-000064030000}"/>
    <cellStyle name="Normal 2 2 3 2 2 7 4 2" xfId="3909" xr:uid="{00000000-0005-0000-0000-000065030000}"/>
    <cellStyle name="Normal 2 2 3 2 2 7 4 2 2" xfId="8677" xr:uid="{00000000-0005-0000-0000-000066030000}"/>
    <cellStyle name="Normal 2 2 3 2 2 7 4 3" xfId="6293" xr:uid="{00000000-0005-0000-0000-000067030000}"/>
    <cellStyle name="Normal 2 2 3 2 2 7 5" xfId="2717" xr:uid="{00000000-0005-0000-0000-000068030000}"/>
    <cellStyle name="Normal 2 2 3 2 2 7 5 2" xfId="7485" xr:uid="{00000000-0005-0000-0000-000069030000}"/>
    <cellStyle name="Normal 2 2 3 2 2 7 6" xfId="5101" xr:uid="{00000000-0005-0000-0000-00006A030000}"/>
    <cellStyle name="Normal 2 2 3 2 2 8" xfId="470" xr:uid="{00000000-0005-0000-0000-00006B030000}"/>
    <cellStyle name="Normal 2 2 3 2 2 8 2" xfId="1668" xr:uid="{00000000-0005-0000-0000-00006C030000}"/>
    <cellStyle name="Normal 2 2 3 2 2 8 2 2" xfId="4053" xr:uid="{00000000-0005-0000-0000-00006D030000}"/>
    <cellStyle name="Normal 2 2 3 2 2 8 2 2 2" xfId="8821" xr:uid="{00000000-0005-0000-0000-00006E030000}"/>
    <cellStyle name="Normal 2 2 3 2 2 8 2 3" xfId="6437" xr:uid="{00000000-0005-0000-0000-00006F030000}"/>
    <cellStyle name="Normal 2 2 3 2 2 8 3" xfId="2861" xr:uid="{00000000-0005-0000-0000-000070030000}"/>
    <cellStyle name="Normal 2 2 3 2 2 8 3 2" xfId="7629" xr:uid="{00000000-0005-0000-0000-000071030000}"/>
    <cellStyle name="Normal 2 2 3 2 2 8 4" xfId="5245" xr:uid="{00000000-0005-0000-0000-000072030000}"/>
    <cellStyle name="Normal 2 2 3 2 2 9" xfId="818" xr:uid="{00000000-0005-0000-0000-000073030000}"/>
    <cellStyle name="Normal 2 2 3 2 2 9 2" xfId="2016" xr:uid="{00000000-0005-0000-0000-000074030000}"/>
    <cellStyle name="Normal 2 2 3 2 2 9 2 2" xfId="4401" xr:uid="{00000000-0005-0000-0000-000075030000}"/>
    <cellStyle name="Normal 2 2 3 2 2 9 2 2 2" xfId="9169" xr:uid="{00000000-0005-0000-0000-000076030000}"/>
    <cellStyle name="Normal 2 2 3 2 2 9 2 3" xfId="6785" xr:uid="{00000000-0005-0000-0000-000077030000}"/>
    <cellStyle name="Normal 2 2 3 2 2 9 3" xfId="3209" xr:uid="{00000000-0005-0000-0000-000078030000}"/>
    <cellStyle name="Normal 2 2 3 2 2 9 3 2" xfId="7977" xr:uid="{00000000-0005-0000-0000-000079030000}"/>
    <cellStyle name="Normal 2 2 3 2 2 9 4" xfId="5593" xr:uid="{00000000-0005-0000-0000-00007A030000}"/>
    <cellStyle name="Normal 2 2 3 2 3" xfId="31" xr:uid="{00000000-0005-0000-0000-00007B030000}"/>
    <cellStyle name="Normal 2 2 3 2 3 10" xfId="1173" xr:uid="{00000000-0005-0000-0000-00007C030000}"/>
    <cellStyle name="Normal 2 2 3 2 3 10 2" xfId="2370" xr:uid="{00000000-0005-0000-0000-00007D030000}"/>
    <cellStyle name="Normal 2 2 3 2 3 10 2 2" xfId="4755" xr:uid="{00000000-0005-0000-0000-00007E030000}"/>
    <cellStyle name="Normal 2 2 3 2 3 10 2 2 2" xfId="9523" xr:uid="{00000000-0005-0000-0000-00007F030000}"/>
    <cellStyle name="Normal 2 2 3 2 3 10 2 3" xfId="7139" xr:uid="{00000000-0005-0000-0000-000080030000}"/>
    <cellStyle name="Normal 2 2 3 2 3 10 3" xfId="3563" xr:uid="{00000000-0005-0000-0000-000081030000}"/>
    <cellStyle name="Normal 2 2 3 2 3 10 3 2" xfId="8331" xr:uid="{00000000-0005-0000-0000-000082030000}"/>
    <cellStyle name="Normal 2 2 3 2 3 10 4" xfId="5947" xr:uid="{00000000-0005-0000-0000-000083030000}"/>
    <cellStyle name="Normal 2 2 3 2 3 11" xfId="79" xr:uid="{00000000-0005-0000-0000-000084030000}"/>
    <cellStyle name="Normal 2 2 3 2 3 11 2" xfId="1278" xr:uid="{00000000-0005-0000-0000-000085030000}"/>
    <cellStyle name="Normal 2 2 3 2 3 11 2 2" xfId="3663" xr:uid="{00000000-0005-0000-0000-000086030000}"/>
    <cellStyle name="Normal 2 2 3 2 3 11 2 2 2" xfId="8431" xr:uid="{00000000-0005-0000-0000-000087030000}"/>
    <cellStyle name="Normal 2 2 3 2 3 11 2 3" xfId="6047" xr:uid="{00000000-0005-0000-0000-000088030000}"/>
    <cellStyle name="Normal 2 2 3 2 3 11 3" xfId="2471" xr:uid="{00000000-0005-0000-0000-000089030000}"/>
    <cellStyle name="Normal 2 2 3 2 3 11 3 2" xfId="7239" xr:uid="{00000000-0005-0000-0000-00008A030000}"/>
    <cellStyle name="Normal 2 2 3 2 3 11 4" xfId="4855" xr:uid="{00000000-0005-0000-0000-00008B030000}"/>
    <cellStyle name="Normal 2 2 3 2 3 12" xfId="1230" xr:uid="{00000000-0005-0000-0000-00008C030000}"/>
    <cellStyle name="Normal 2 2 3 2 3 12 2" xfId="3615" xr:uid="{00000000-0005-0000-0000-00008D030000}"/>
    <cellStyle name="Normal 2 2 3 2 3 12 2 2" xfId="8383" xr:uid="{00000000-0005-0000-0000-00008E030000}"/>
    <cellStyle name="Normal 2 2 3 2 3 12 3" xfId="5999" xr:uid="{00000000-0005-0000-0000-00008F030000}"/>
    <cellStyle name="Normal 2 2 3 2 3 13" xfId="2423" xr:uid="{00000000-0005-0000-0000-000090030000}"/>
    <cellStyle name="Normal 2 2 3 2 3 13 2" xfId="7191" xr:uid="{00000000-0005-0000-0000-000091030000}"/>
    <cellStyle name="Normal 2 2 3 2 3 14" xfId="4807" xr:uid="{00000000-0005-0000-0000-000092030000}"/>
    <cellStyle name="Normal 2 2 3 2 3 2" xfId="55" xr:uid="{00000000-0005-0000-0000-000093030000}"/>
    <cellStyle name="Normal 2 2 3 2 3 2 10" xfId="1254" xr:uid="{00000000-0005-0000-0000-000094030000}"/>
    <cellStyle name="Normal 2 2 3 2 3 2 10 2" xfId="3639" xr:uid="{00000000-0005-0000-0000-000095030000}"/>
    <cellStyle name="Normal 2 2 3 2 3 2 10 2 2" xfId="8407" xr:uid="{00000000-0005-0000-0000-000096030000}"/>
    <cellStyle name="Normal 2 2 3 2 3 2 10 3" xfId="6023" xr:uid="{00000000-0005-0000-0000-000097030000}"/>
    <cellStyle name="Normal 2 2 3 2 3 2 11" xfId="2447" xr:uid="{00000000-0005-0000-0000-000098030000}"/>
    <cellStyle name="Normal 2 2 3 2 3 2 11 2" xfId="7215" xr:uid="{00000000-0005-0000-0000-000099030000}"/>
    <cellStyle name="Normal 2 2 3 2 3 2 12" xfId="4831" xr:uid="{00000000-0005-0000-0000-00009A030000}"/>
    <cellStyle name="Normal 2 2 3 2 3 2 2" xfId="307" xr:uid="{00000000-0005-0000-0000-00009B030000}"/>
    <cellStyle name="Normal 2 2 3 2 3 2 2 2" xfId="451" xr:uid="{00000000-0005-0000-0000-00009C030000}"/>
    <cellStyle name="Normal 2 2 3 2 3 2 2 2 2" xfId="800" xr:uid="{00000000-0005-0000-0000-00009D030000}"/>
    <cellStyle name="Normal 2 2 3 2 3 2 2 2 2 2" xfId="1998" xr:uid="{00000000-0005-0000-0000-00009E030000}"/>
    <cellStyle name="Normal 2 2 3 2 3 2 2 2 2 2 2" xfId="4383" xr:uid="{00000000-0005-0000-0000-00009F030000}"/>
    <cellStyle name="Normal 2 2 3 2 3 2 2 2 2 2 2 2" xfId="9151" xr:uid="{00000000-0005-0000-0000-0000A0030000}"/>
    <cellStyle name="Normal 2 2 3 2 3 2 2 2 2 2 3" xfId="6767" xr:uid="{00000000-0005-0000-0000-0000A1030000}"/>
    <cellStyle name="Normal 2 2 3 2 3 2 2 2 2 3" xfId="3191" xr:uid="{00000000-0005-0000-0000-0000A2030000}"/>
    <cellStyle name="Normal 2 2 3 2 3 2 2 2 2 3 2" xfId="7959" xr:uid="{00000000-0005-0000-0000-0000A3030000}"/>
    <cellStyle name="Normal 2 2 3 2 3 2 2 2 2 4" xfId="5575" xr:uid="{00000000-0005-0000-0000-0000A4030000}"/>
    <cellStyle name="Normal 2 2 3 2 3 2 2 2 3" xfId="1148" xr:uid="{00000000-0005-0000-0000-0000A5030000}"/>
    <cellStyle name="Normal 2 2 3 2 3 2 2 2 3 2" xfId="2346" xr:uid="{00000000-0005-0000-0000-0000A6030000}"/>
    <cellStyle name="Normal 2 2 3 2 3 2 2 2 3 2 2" xfId="4731" xr:uid="{00000000-0005-0000-0000-0000A7030000}"/>
    <cellStyle name="Normal 2 2 3 2 3 2 2 2 3 2 2 2" xfId="9499" xr:uid="{00000000-0005-0000-0000-0000A8030000}"/>
    <cellStyle name="Normal 2 2 3 2 3 2 2 2 3 2 3" xfId="7115" xr:uid="{00000000-0005-0000-0000-0000A9030000}"/>
    <cellStyle name="Normal 2 2 3 2 3 2 2 2 3 3" xfId="3539" xr:uid="{00000000-0005-0000-0000-0000AA030000}"/>
    <cellStyle name="Normal 2 2 3 2 3 2 2 2 3 3 2" xfId="8307" xr:uid="{00000000-0005-0000-0000-0000AB030000}"/>
    <cellStyle name="Normal 2 2 3 2 3 2 2 2 3 4" xfId="5923" xr:uid="{00000000-0005-0000-0000-0000AC030000}"/>
    <cellStyle name="Normal 2 2 3 2 3 2 2 2 4" xfId="1650" xr:uid="{00000000-0005-0000-0000-0000AD030000}"/>
    <cellStyle name="Normal 2 2 3 2 3 2 2 2 4 2" xfId="4035" xr:uid="{00000000-0005-0000-0000-0000AE030000}"/>
    <cellStyle name="Normal 2 2 3 2 3 2 2 2 4 2 2" xfId="8803" xr:uid="{00000000-0005-0000-0000-0000AF030000}"/>
    <cellStyle name="Normal 2 2 3 2 3 2 2 2 4 3" xfId="6419" xr:uid="{00000000-0005-0000-0000-0000B0030000}"/>
    <cellStyle name="Normal 2 2 3 2 3 2 2 2 5" xfId="2843" xr:uid="{00000000-0005-0000-0000-0000B1030000}"/>
    <cellStyle name="Normal 2 2 3 2 3 2 2 2 5 2" xfId="7611" xr:uid="{00000000-0005-0000-0000-0000B2030000}"/>
    <cellStyle name="Normal 2 2 3 2 3 2 2 2 6" xfId="5227" xr:uid="{00000000-0005-0000-0000-0000B3030000}"/>
    <cellStyle name="Normal 2 2 3 2 3 2 2 3" xfId="656" xr:uid="{00000000-0005-0000-0000-0000B4030000}"/>
    <cellStyle name="Normal 2 2 3 2 3 2 2 3 2" xfId="1854" xr:uid="{00000000-0005-0000-0000-0000B5030000}"/>
    <cellStyle name="Normal 2 2 3 2 3 2 2 3 2 2" xfId="4239" xr:uid="{00000000-0005-0000-0000-0000B6030000}"/>
    <cellStyle name="Normal 2 2 3 2 3 2 2 3 2 2 2" xfId="9007" xr:uid="{00000000-0005-0000-0000-0000B7030000}"/>
    <cellStyle name="Normal 2 2 3 2 3 2 2 3 2 3" xfId="6623" xr:uid="{00000000-0005-0000-0000-0000B8030000}"/>
    <cellStyle name="Normal 2 2 3 2 3 2 2 3 3" xfId="3047" xr:uid="{00000000-0005-0000-0000-0000B9030000}"/>
    <cellStyle name="Normal 2 2 3 2 3 2 2 3 3 2" xfId="7815" xr:uid="{00000000-0005-0000-0000-0000BA030000}"/>
    <cellStyle name="Normal 2 2 3 2 3 2 2 3 4" xfId="5431" xr:uid="{00000000-0005-0000-0000-0000BB030000}"/>
    <cellStyle name="Normal 2 2 3 2 3 2 2 4" xfId="1004" xr:uid="{00000000-0005-0000-0000-0000BC030000}"/>
    <cellStyle name="Normal 2 2 3 2 3 2 2 4 2" xfId="2202" xr:uid="{00000000-0005-0000-0000-0000BD030000}"/>
    <cellStyle name="Normal 2 2 3 2 3 2 2 4 2 2" xfId="4587" xr:uid="{00000000-0005-0000-0000-0000BE030000}"/>
    <cellStyle name="Normal 2 2 3 2 3 2 2 4 2 2 2" xfId="9355" xr:uid="{00000000-0005-0000-0000-0000BF030000}"/>
    <cellStyle name="Normal 2 2 3 2 3 2 2 4 2 3" xfId="6971" xr:uid="{00000000-0005-0000-0000-0000C0030000}"/>
    <cellStyle name="Normal 2 2 3 2 3 2 2 4 3" xfId="3395" xr:uid="{00000000-0005-0000-0000-0000C1030000}"/>
    <cellStyle name="Normal 2 2 3 2 3 2 2 4 3 2" xfId="8163" xr:uid="{00000000-0005-0000-0000-0000C2030000}"/>
    <cellStyle name="Normal 2 2 3 2 3 2 2 4 4" xfId="5779" xr:uid="{00000000-0005-0000-0000-0000C3030000}"/>
    <cellStyle name="Normal 2 2 3 2 3 2 2 5" xfId="1506" xr:uid="{00000000-0005-0000-0000-0000C4030000}"/>
    <cellStyle name="Normal 2 2 3 2 3 2 2 5 2" xfId="3891" xr:uid="{00000000-0005-0000-0000-0000C5030000}"/>
    <cellStyle name="Normal 2 2 3 2 3 2 2 5 2 2" xfId="8659" xr:uid="{00000000-0005-0000-0000-0000C6030000}"/>
    <cellStyle name="Normal 2 2 3 2 3 2 2 5 3" xfId="6275" xr:uid="{00000000-0005-0000-0000-0000C7030000}"/>
    <cellStyle name="Normal 2 2 3 2 3 2 2 6" xfId="2699" xr:uid="{00000000-0005-0000-0000-0000C8030000}"/>
    <cellStyle name="Normal 2 2 3 2 3 2 2 6 2" xfId="7467" xr:uid="{00000000-0005-0000-0000-0000C9030000}"/>
    <cellStyle name="Normal 2 2 3 2 3 2 2 7" xfId="5083" xr:uid="{00000000-0005-0000-0000-0000CA030000}"/>
    <cellStyle name="Normal 2 2 3 2 3 2 3" xfId="235" xr:uid="{00000000-0005-0000-0000-0000CB030000}"/>
    <cellStyle name="Normal 2 2 3 2 3 2 3 2" xfId="584" xr:uid="{00000000-0005-0000-0000-0000CC030000}"/>
    <cellStyle name="Normal 2 2 3 2 3 2 3 2 2" xfId="1782" xr:uid="{00000000-0005-0000-0000-0000CD030000}"/>
    <cellStyle name="Normal 2 2 3 2 3 2 3 2 2 2" xfId="4167" xr:uid="{00000000-0005-0000-0000-0000CE030000}"/>
    <cellStyle name="Normal 2 2 3 2 3 2 3 2 2 2 2" xfId="8935" xr:uid="{00000000-0005-0000-0000-0000CF030000}"/>
    <cellStyle name="Normal 2 2 3 2 3 2 3 2 2 3" xfId="6551" xr:uid="{00000000-0005-0000-0000-0000D0030000}"/>
    <cellStyle name="Normal 2 2 3 2 3 2 3 2 3" xfId="2975" xr:uid="{00000000-0005-0000-0000-0000D1030000}"/>
    <cellStyle name="Normal 2 2 3 2 3 2 3 2 3 2" xfId="7743" xr:uid="{00000000-0005-0000-0000-0000D2030000}"/>
    <cellStyle name="Normal 2 2 3 2 3 2 3 2 4" xfId="5359" xr:uid="{00000000-0005-0000-0000-0000D3030000}"/>
    <cellStyle name="Normal 2 2 3 2 3 2 3 3" xfId="932" xr:uid="{00000000-0005-0000-0000-0000D4030000}"/>
    <cellStyle name="Normal 2 2 3 2 3 2 3 3 2" xfId="2130" xr:uid="{00000000-0005-0000-0000-0000D5030000}"/>
    <cellStyle name="Normal 2 2 3 2 3 2 3 3 2 2" xfId="4515" xr:uid="{00000000-0005-0000-0000-0000D6030000}"/>
    <cellStyle name="Normal 2 2 3 2 3 2 3 3 2 2 2" xfId="9283" xr:uid="{00000000-0005-0000-0000-0000D7030000}"/>
    <cellStyle name="Normal 2 2 3 2 3 2 3 3 2 3" xfId="6899" xr:uid="{00000000-0005-0000-0000-0000D8030000}"/>
    <cellStyle name="Normal 2 2 3 2 3 2 3 3 3" xfId="3323" xr:uid="{00000000-0005-0000-0000-0000D9030000}"/>
    <cellStyle name="Normal 2 2 3 2 3 2 3 3 3 2" xfId="8091" xr:uid="{00000000-0005-0000-0000-0000DA030000}"/>
    <cellStyle name="Normal 2 2 3 2 3 2 3 3 4" xfId="5707" xr:uid="{00000000-0005-0000-0000-0000DB030000}"/>
    <cellStyle name="Normal 2 2 3 2 3 2 3 4" xfId="1434" xr:uid="{00000000-0005-0000-0000-0000DC030000}"/>
    <cellStyle name="Normal 2 2 3 2 3 2 3 4 2" xfId="3819" xr:uid="{00000000-0005-0000-0000-0000DD030000}"/>
    <cellStyle name="Normal 2 2 3 2 3 2 3 4 2 2" xfId="8587" xr:uid="{00000000-0005-0000-0000-0000DE030000}"/>
    <cellStyle name="Normal 2 2 3 2 3 2 3 4 3" xfId="6203" xr:uid="{00000000-0005-0000-0000-0000DF030000}"/>
    <cellStyle name="Normal 2 2 3 2 3 2 3 5" xfId="2627" xr:uid="{00000000-0005-0000-0000-0000E0030000}"/>
    <cellStyle name="Normal 2 2 3 2 3 2 3 5 2" xfId="7395" xr:uid="{00000000-0005-0000-0000-0000E1030000}"/>
    <cellStyle name="Normal 2 2 3 2 3 2 3 6" xfId="5011" xr:uid="{00000000-0005-0000-0000-0000E2030000}"/>
    <cellStyle name="Normal 2 2 3 2 3 2 4" xfId="379" xr:uid="{00000000-0005-0000-0000-0000E3030000}"/>
    <cellStyle name="Normal 2 2 3 2 3 2 4 2" xfId="728" xr:uid="{00000000-0005-0000-0000-0000E4030000}"/>
    <cellStyle name="Normal 2 2 3 2 3 2 4 2 2" xfId="1926" xr:uid="{00000000-0005-0000-0000-0000E5030000}"/>
    <cellStyle name="Normal 2 2 3 2 3 2 4 2 2 2" xfId="4311" xr:uid="{00000000-0005-0000-0000-0000E6030000}"/>
    <cellStyle name="Normal 2 2 3 2 3 2 4 2 2 2 2" xfId="9079" xr:uid="{00000000-0005-0000-0000-0000E7030000}"/>
    <cellStyle name="Normal 2 2 3 2 3 2 4 2 2 3" xfId="6695" xr:uid="{00000000-0005-0000-0000-0000E8030000}"/>
    <cellStyle name="Normal 2 2 3 2 3 2 4 2 3" xfId="3119" xr:uid="{00000000-0005-0000-0000-0000E9030000}"/>
    <cellStyle name="Normal 2 2 3 2 3 2 4 2 3 2" xfId="7887" xr:uid="{00000000-0005-0000-0000-0000EA030000}"/>
    <cellStyle name="Normal 2 2 3 2 3 2 4 2 4" xfId="5503" xr:uid="{00000000-0005-0000-0000-0000EB030000}"/>
    <cellStyle name="Normal 2 2 3 2 3 2 4 3" xfId="1076" xr:uid="{00000000-0005-0000-0000-0000EC030000}"/>
    <cellStyle name="Normal 2 2 3 2 3 2 4 3 2" xfId="2274" xr:uid="{00000000-0005-0000-0000-0000ED030000}"/>
    <cellStyle name="Normal 2 2 3 2 3 2 4 3 2 2" xfId="4659" xr:uid="{00000000-0005-0000-0000-0000EE030000}"/>
    <cellStyle name="Normal 2 2 3 2 3 2 4 3 2 2 2" xfId="9427" xr:uid="{00000000-0005-0000-0000-0000EF030000}"/>
    <cellStyle name="Normal 2 2 3 2 3 2 4 3 2 3" xfId="7043" xr:uid="{00000000-0005-0000-0000-0000F0030000}"/>
    <cellStyle name="Normal 2 2 3 2 3 2 4 3 3" xfId="3467" xr:uid="{00000000-0005-0000-0000-0000F1030000}"/>
    <cellStyle name="Normal 2 2 3 2 3 2 4 3 3 2" xfId="8235" xr:uid="{00000000-0005-0000-0000-0000F2030000}"/>
    <cellStyle name="Normal 2 2 3 2 3 2 4 3 4" xfId="5851" xr:uid="{00000000-0005-0000-0000-0000F3030000}"/>
    <cellStyle name="Normal 2 2 3 2 3 2 4 4" xfId="1578" xr:uid="{00000000-0005-0000-0000-0000F4030000}"/>
    <cellStyle name="Normal 2 2 3 2 3 2 4 4 2" xfId="3963" xr:uid="{00000000-0005-0000-0000-0000F5030000}"/>
    <cellStyle name="Normal 2 2 3 2 3 2 4 4 2 2" xfId="8731" xr:uid="{00000000-0005-0000-0000-0000F6030000}"/>
    <cellStyle name="Normal 2 2 3 2 3 2 4 4 3" xfId="6347" xr:uid="{00000000-0005-0000-0000-0000F7030000}"/>
    <cellStyle name="Normal 2 2 3 2 3 2 4 5" xfId="2771" xr:uid="{00000000-0005-0000-0000-0000F8030000}"/>
    <cellStyle name="Normal 2 2 3 2 3 2 4 5 2" xfId="7539" xr:uid="{00000000-0005-0000-0000-0000F9030000}"/>
    <cellStyle name="Normal 2 2 3 2 3 2 4 6" xfId="5155" xr:uid="{00000000-0005-0000-0000-0000FA030000}"/>
    <cellStyle name="Normal 2 2 3 2 3 2 5" xfId="512" xr:uid="{00000000-0005-0000-0000-0000FB030000}"/>
    <cellStyle name="Normal 2 2 3 2 3 2 5 2" xfId="1710" xr:uid="{00000000-0005-0000-0000-0000FC030000}"/>
    <cellStyle name="Normal 2 2 3 2 3 2 5 2 2" xfId="4095" xr:uid="{00000000-0005-0000-0000-0000FD030000}"/>
    <cellStyle name="Normal 2 2 3 2 3 2 5 2 2 2" xfId="8863" xr:uid="{00000000-0005-0000-0000-0000FE030000}"/>
    <cellStyle name="Normal 2 2 3 2 3 2 5 2 3" xfId="6479" xr:uid="{00000000-0005-0000-0000-0000FF030000}"/>
    <cellStyle name="Normal 2 2 3 2 3 2 5 3" xfId="2903" xr:uid="{00000000-0005-0000-0000-000000040000}"/>
    <cellStyle name="Normal 2 2 3 2 3 2 5 3 2" xfId="7671" xr:uid="{00000000-0005-0000-0000-000001040000}"/>
    <cellStyle name="Normal 2 2 3 2 3 2 5 4" xfId="5287" xr:uid="{00000000-0005-0000-0000-000002040000}"/>
    <cellStyle name="Normal 2 2 3 2 3 2 6" xfId="860" xr:uid="{00000000-0005-0000-0000-000003040000}"/>
    <cellStyle name="Normal 2 2 3 2 3 2 6 2" xfId="2058" xr:uid="{00000000-0005-0000-0000-000004040000}"/>
    <cellStyle name="Normal 2 2 3 2 3 2 6 2 2" xfId="4443" xr:uid="{00000000-0005-0000-0000-000005040000}"/>
    <cellStyle name="Normal 2 2 3 2 3 2 6 2 2 2" xfId="9211" xr:uid="{00000000-0005-0000-0000-000006040000}"/>
    <cellStyle name="Normal 2 2 3 2 3 2 6 2 3" xfId="6827" xr:uid="{00000000-0005-0000-0000-000007040000}"/>
    <cellStyle name="Normal 2 2 3 2 3 2 6 3" xfId="3251" xr:uid="{00000000-0005-0000-0000-000008040000}"/>
    <cellStyle name="Normal 2 2 3 2 3 2 6 3 2" xfId="8019" xr:uid="{00000000-0005-0000-0000-000009040000}"/>
    <cellStyle name="Normal 2 2 3 2 3 2 6 4" xfId="5635" xr:uid="{00000000-0005-0000-0000-00000A040000}"/>
    <cellStyle name="Normal 2 2 3 2 3 2 7" xfId="163" xr:uid="{00000000-0005-0000-0000-00000B040000}"/>
    <cellStyle name="Normal 2 2 3 2 3 2 7 2" xfId="1362" xr:uid="{00000000-0005-0000-0000-00000C040000}"/>
    <cellStyle name="Normal 2 2 3 2 3 2 7 2 2" xfId="3747" xr:uid="{00000000-0005-0000-0000-00000D040000}"/>
    <cellStyle name="Normal 2 2 3 2 3 2 7 2 2 2" xfId="8515" xr:uid="{00000000-0005-0000-0000-00000E040000}"/>
    <cellStyle name="Normal 2 2 3 2 3 2 7 2 3" xfId="6131" xr:uid="{00000000-0005-0000-0000-00000F040000}"/>
    <cellStyle name="Normal 2 2 3 2 3 2 7 3" xfId="2555" xr:uid="{00000000-0005-0000-0000-000010040000}"/>
    <cellStyle name="Normal 2 2 3 2 3 2 7 3 2" xfId="7323" xr:uid="{00000000-0005-0000-0000-000011040000}"/>
    <cellStyle name="Normal 2 2 3 2 3 2 7 4" xfId="4939" xr:uid="{00000000-0005-0000-0000-000012040000}"/>
    <cellStyle name="Normal 2 2 3 2 3 2 8" xfId="1197" xr:uid="{00000000-0005-0000-0000-000013040000}"/>
    <cellStyle name="Normal 2 2 3 2 3 2 8 2" xfId="2394" xr:uid="{00000000-0005-0000-0000-000014040000}"/>
    <cellStyle name="Normal 2 2 3 2 3 2 8 2 2" xfId="4779" xr:uid="{00000000-0005-0000-0000-000015040000}"/>
    <cellStyle name="Normal 2 2 3 2 3 2 8 2 2 2" xfId="9547" xr:uid="{00000000-0005-0000-0000-000016040000}"/>
    <cellStyle name="Normal 2 2 3 2 3 2 8 2 3" xfId="7163" xr:uid="{00000000-0005-0000-0000-000017040000}"/>
    <cellStyle name="Normal 2 2 3 2 3 2 8 3" xfId="3587" xr:uid="{00000000-0005-0000-0000-000018040000}"/>
    <cellStyle name="Normal 2 2 3 2 3 2 8 3 2" xfId="8355" xr:uid="{00000000-0005-0000-0000-000019040000}"/>
    <cellStyle name="Normal 2 2 3 2 3 2 8 4" xfId="5971" xr:uid="{00000000-0005-0000-0000-00001A040000}"/>
    <cellStyle name="Normal 2 2 3 2 3 2 9" xfId="103" xr:uid="{00000000-0005-0000-0000-00001B040000}"/>
    <cellStyle name="Normal 2 2 3 2 3 2 9 2" xfId="1302" xr:uid="{00000000-0005-0000-0000-00001C040000}"/>
    <cellStyle name="Normal 2 2 3 2 3 2 9 2 2" xfId="3687" xr:uid="{00000000-0005-0000-0000-00001D040000}"/>
    <cellStyle name="Normal 2 2 3 2 3 2 9 2 2 2" xfId="8455" xr:uid="{00000000-0005-0000-0000-00001E040000}"/>
    <cellStyle name="Normal 2 2 3 2 3 2 9 2 3" xfId="6071" xr:uid="{00000000-0005-0000-0000-00001F040000}"/>
    <cellStyle name="Normal 2 2 3 2 3 2 9 3" xfId="2495" xr:uid="{00000000-0005-0000-0000-000020040000}"/>
    <cellStyle name="Normal 2 2 3 2 3 2 9 3 2" xfId="7263" xr:uid="{00000000-0005-0000-0000-000021040000}"/>
    <cellStyle name="Normal 2 2 3 2 3 2 9 4" xfId="4879" xr:uid="{00000000-0005-0000-0000-000022040000}"/>
    <cellStyle name="Normal 2 2 3 2 3 3" xfId="211" xr:uid="{00000000-0005-0000-0000-000023040000}"/>
    <cellStyle name="Normal 2 2 3 2 3 3 2" xfId="283" xr:uid="{00000000-0005-0000-0000-000024040000}"/>
    <cellStyle name="Normal 2 2 3 2 3 3 2 2" xfId="427" xr:uid="{00000000-0005-0000-0000-000025040000}"/>
    <cellStyle name="Normal 2 2 3 2 3 3 2 2 2" xfId="776" xr:uid="{00000000-0005-0000-0000-000026040000}"/>
    <cellStyle name="Normal 2 2 3 2 3 3 2 2 2 2" xfId="1974" xr:uid="{00000000-0005-0000-0000-000027040000}"/>
    <cellStyle name="Normal 2 2 3 2 3 3 2 2 2 2 2" xfId="4359" xr:uid="{00000000-0005-0000-0000-000028040000}"/>
    <cellStyle name="Normal 2 2 3 2 3 3 2 2 2 2 2 2" xfId="9127" xr:uid="{00000000-0005-0000-0000-000029040000}"/>
    <cellStyle name="Normal 2 2 3 2 3 3 2 2 2 2 3" xfId="6743" xr:uid="{00000000-0005-0000-0000-00002A040000}"/>
    <cellStyle name="Normal 2 2 3 2 3 3 2 2 2 3" xfId="3167" xr:uid="{00000000-0005-0000-0000-00002B040000}"/>
    <cellStyle name="Normal 2 2 3 2 3 3 2 2 2 3 2" xfId="7935" xr:uid="{00000000-0005-0000-0000-00002C040000}"/>
    <cellStyle name="Normal 2 2 3 2 3 3 2 2 2 4" xfId="5551" xr:uid="{00000000-0005-0000-0000-00002D040000}"/>
    <cellStyle name="Normal 2 2 3 2 3 3 2 2 3" xfId="1124" xr:uid="{00000000-0005-0000-0000-00002E040000}"/>
    <cellStyle name="Normal 2 2 3 2 3 3 2 2 3 2" xfId="2322" xr:uid="{00000000-0005-0000-0000-00002F040000}"/>
    <cellStyle name="Normal 2 2 3 2 3 3 2 2 3 2 2" xfId="4707" xr:uid="{00000000-0005-0000-0000-000030040000}"/>
    <cellStyle name="Normal 2 2 3 2 3 3 2 2 3 2 2 2" xfId="9475" xr:uid="{00000000-0005-0000-0000-000031040000}"/>
    <cellStyle name="Normal 2 2 3 2 3 3 2 2 3 2 3" xfId="7091" xr:uid="{00000000-0005-0000-0000-000032040000}"/>
    <cellStyle name="Normal 2 2 3 2 3 3 2 2 3 3" xfId="3515" xr:uid="{00000000-0005-0000-0000-000033040000}"/>
    <cellStyle name="Normal 2 2 3 2 3 3 2 2 3 3 2" xfId="8283" xr:uid="{00000000-0005-0000-0000-000034040000}"/>
    <cellStyle name="Normal 2 2 3 2 3 3 2 2 3 4" xfId="5899" xr:uid="{00000000-0005-0000-0000-000035040000}"/>
    <cellStyle name="Normal 2 2 3 2 3 3 2 2 4" xfId="1626" xr:uid="{00000000-0005-0000-0000-000036040000}"/>
    <cellStyle name="Normal 2 2 3 2 3 3 2 2 4 2" xfId="4011" xr:uid="{00000000-0005-0000-0000-000037040000}"/>
    <cellStyle name="Normal 2 2 3 2 3 3 2 2 4 2 2" xfId="8779" xr:uid="{00000000-0005-0000-0000-000038040000}"/>
    <cellStyle name="Normal 2 2 3 2 3 3 2 2 4 3" xfId="6395" xr:uid="{00000000-0005-0000-0000-000039040000}"/>
    <cellStyle name="Normal 2 2 3 2 3 3 2 2 5" xfId="2819" xr:uid="{00000000-0005-0000-0000-00003A040000}"/>
    <cellStyle name="Normal 2 2 3 2 3 3 2 2 5 2" xfId="7587" xr:uid="{00000000-0005-0000-0000-00003B040000}"/>
    <cellStyle name="Normal 2 2 3 2 3 3 2 2 6" xfId="5203" xr:uid="{00000000-0005-0000-0000-00003C040000}"/>
    <cellStyle name="Normal 2 2 3 2 3 3 2 3" xfId="632" xr:uid="{00000000-0005-0000-0000-00003D040000}"/>
    <cellStyle name="Normal 2 2 3 2 3 3 2 3 2" xfId="1830" xr:uid="{00000000-0005-0000-0000-00003E040000}"/>
    <cellStyle name="Normal 2 2 3 2 3 3 2 3 2 2" xfId="4215" xr:uid="{00000000-0005-0000-0000-00003F040000}"/>
    <cellStyle name="Normal 2 2 3 2 3 3 2 3 2 2 2" xfId="8983" xr:uid="{00000000-0005-0000-0000-000040040000}"/>
    <cellStyle name="Normal 2 2 3 2 3 3 2 3 2 3" xfId="6599" xr:uid="{00000000-0005-0000-0000-000041040000}"/>
    <cellStyle name="Normal 2 2 3 2 3 3 2 3 3" xfId="3023" xr:uid="{00000000-0005-0000-0000-000042040000}"/>
    <cellStyle name="Normal 2 2 3 2 3 3 2 3 3 2" xfId="7791" xr:uid="{00000000-0005-0000-0000-000043040000}"/>
    <cellStyle name="Normal 2 2 3 2 3 3 2 3 4" xfId="5407" xr:uid="{00000000-0005-0000-0000-000044040000}"/>
    <cellStyle name="Normal 2 2 3 2 3 3 2 4" xfId="980" xr:uid="{00000000-0005-0000-0000-000045040000}"/>
    <cellStyle name="Normal 2 2 3 2 3 3 2 4 2" xfId="2178" xr:uid="{00000000-0005-0000-0000-000046040000}"/>
    <cellStyle name="Normal 2 2 3 2 3 3 2 4 2 2" xfId="4563" xr:uid="{00000000-0005-0000-0000-000047040000}"/>
    <cellStyle name="Normal 2 2 3 2 3 3 2 4 2 2 2" xfId="9331" xr:uid="{00000000-0005-0000-0000-000048040000}"/>
    <cellStyle name="Normal 2 2 3 2 3 3 2 4 2 3" xfId="6947" xr:uid="{00000000-0005-0000-0000-000049040000}"/>
    <cellStyle name="Normal 2 2 3 2 3 3 2 4 3" xfId="3371" xr:uid="{00000000-0005-0000-0000-00004A040000}"/>
    <cellStyle name="Normal 2 2 3 2 3 3 2 4 3 2" xfId="8139" xr:uid="{00000000-0005-0000-0000-00004B040000}"/>
    <cellStyle name="Normal 2 2 3 2 3 3 2 4 4" xfId="5755" xr:uid="{00000000-0005-0000-0000-00004C040000}"/>
    <cellStyle name="Normal 2 2 3 2 3 3 2 5" xfId="1482" xr:uid="{00000000-0005-0000-0000-00004D040000}"/>
    <cellStyle name="Normal 2 2 3 2 3 3 2 5 2" xfId="3867" xr:uid="{00000000-0005-0000-0000-00004E040000}"/>
    <cellStyle name="Normal 2 2 3 2 3 3 2 5 2 2" xfId="8635" xr:uid="{00000000-0005-0000-0000-00004F040000}"/>
    <cellStyle name="Normal 2 2 3 2 3 3 2 5 3" xfId="6251" xr:uid="{00000000-0005-0000-0000-000050040000}"/>
    <cellStyle name="Normal 2 2 3 2 3 3 2 6" xfId="2675" xr:uid="{00000000-0005-0000-0000-000051040000}"/>
    <cellStyle name="Normal 2 2 3 2 3 3 2 6 2" xfId="7443" xr:uid="{00000000-0005-0000-0000-000052040000}"/>
    <cellStyle name="Normal 2 2 3 2 3 3 2 7" xfId="5059" xr:uid="{00000000-0005-0000-0000-000053040000}"/>
    <cellStyle name="Normal 2 2 3 2 3 3 3" xfId="355" xr:uid="{00000000-0005-0000-0000-000054040000}"/>
    <cellStyle name="Normal 2 2 3 2 3 3 3 2" xfId="704" xr:uid="{00000000-0005-0000-0000-000055040000}"/>
    <cellStyle name="Normal 2 2 3 2 3 3 3 2 2" xfId="1902" xr:uid="{00000000-0005-0000-0000-000056040000}"/>
    <cellStyle name="Normal 2 2 3 2 3 3 3 2 2 2" xfId="4287" xr:uid="{00000000-0005-0000-0000-000057040000}"/>
    <cellStyle name="Normal 2 2 3 2 3 3 3 2 2 2 2" xfId="9055" xr:uid="{00000000-0005-0000-0000-000058040000}"/>
    <cellStyle name="Normal 2 2 3 2 3 3 3 2 2 3" xfId="6671" xr:uid="{00000000-0005-0000-0000-000059040000}"/>
    <cellStyle name="Normal 2 2 3 2 3 3 3 2 3" xfId="3095" xr:uid="{00000000-0005-0000-0000-00005A040000}"/>
    <cellStyle name="Normal 2 2 3 2 3 3 3 2 3 2" xfId="7863" xr:uid="{00000000-0005-0000-0000-00005B040000}"/>
    <cellStyle name="Normal 2 2 3 2 3 3 3 2 4" xfId="5479" xr:uid="{00000000-0005-0000-0000-00005C040000}"/>
    <cellStyle name="Normal 2 2 3 2 3 3 3 3" xfId="1052" xr:uid="{00000000-0005-0000-0000-00005D040000}"/>
    <cellStyle name="Normal 2 2 3 2 3 3 3 3 2" xfId="2250" xr:uid="{00000000-0005-0000-0000-00005E040000}"/>
    <cellStyle name="Normal 2 2 3 2 3 3 3 3 2 2" xfId="4635" xr:uid="{00000000-0005-0000-0000-00005F040000}"/>
    <cellStyle name="Normal 2 2 3 2 3 3 3 3 2 2 2" xfId="9403" xr:uid="{00000000-0005-0000-0000-000060040000}"/>
    <cellStyle name="Normal 2 2 3 2 3 3 3 3 2 3" xfId="7019" xr:uid="{00000000-0005-0000-0000-000061040000}"/>
    <cellStyle name="Normal 2 2 3 2 3 3 3 3 3" xfId="3443" xr:uid="{00000000-0005-0000-0000-000062040000}"/>
    <cellStyle name="Normal 2 2 3 2 3 3 3 3 3 2" xfId="8211" xr:uid="{00000000-0005-0000-0000-000063040000}"/>
    <cellStyle name="Normal 2 2 3 2 3 3 3 3 4" xfId="5827" xr:uid="{00000000-0005-0000-0000-000064040000}"/>
    <cellStyle name="Normal 2 2 3 2 3 3 3 4" xfId="1554" xr:uid="{00000000-0005-0000-0000-000065040000}"/>
    <cellStyle name="Normal 2 2 3 2 3 3 3 4 2" xfId="3939" xr:uid="{00000000-0005-0000-0000-000066040000}"/>
    <cellStyle name="Normal 2 2 3 2 3 3 3 4 2 2" xfId="8707" xr:uid="{00000000-0005-0000-0000-000067040000}"/>
    <cellStyle name="Normal 2 2 3 2 3 3 3 4 3" xfId="6323" xr:uid="{00000000-0005-0000-0000-000068040000}"/>
    <cellStyle name="Normal 2 2 3 2 3 3 3 5" xfId="2747" xr:uid="{00000000-0005-0000-0000-000069040000}"/>
    <cellStyle name="Normal 2 2 3 2 3 3 3 5 2" xfId="7515" xr:uid="{00000000-0005-0000-0000-00006A040000}"/>
    <cellStyle name="Normal 2 2 3 2 3 3 3 6" xfId="5131" xr:uid="{00000000-0005-0000-0000-00006B040000}"/>
    <cellStyle name="Normal 2 2 3 2 3 3 4" xfId="560" xr:uid="{00000000-0005-0000-0000-00006C040000}"/>
    <cellStyle name="Normal 2 2 3 2 3 3 4 2" xfId="1758" xr:uid="{00000000-0005-0000-0000-00006D040000}"/>
    <cellStyle name="Normal 2 2 3 2 3 3 4 2 2" xfId="4143" xr:uid="{00000000-0005-0000-0000-00006E040000}"/>
    <cellStyle name="Normal 2 2 3 2 3 3 4 2 2 2" xfId="8911" xr:uid="{00000000-0005-0000-0000-00006F040000}"/>
    <cellStyle name="Normal 2 2 3 2 3 3 4 2 3" xfId="6527" xr:uid="{00000000-0005-0000-0000-000070040000}"/>
    <cellStyle name="Normal 2 2 3 2 3 3 4 3" xfId="2951" xr:uid="{00000000-0005-0000-0000-000071040000}"/>
    <cellStyle name="Normal 2 2 3 2 3 3 4 3 2" xfId="7719" xr:uid="{00000000-0005-0000-0000-000072040000}"/>
    <cellStyle name="Normal 2 2 3 2 3 3 4 4" xfId="5335" xr:uid="{00000000-0005-0000-0000-000073040000}"/>
    <cellStyle name="Normal 2 2 3 2 3 3 5" xfId="908" xr:uid="{00000000-0005-0000-0000-000074040000}"/>
    <cellStyle name="Normal 2 2 3 2 3 3 5 2" xfId="2106" xr:uid="{00000000-0005-0000-0000-000075040000}"/>
    <cellStyle name="Normal 2 2 3 2 3 3 5 2 2" xfId="4491" xr:uid="{00000000-0005-0000-0000-000076040000}"/>
    <cellStyle name="Normal 2 2 3 2 3 3 5 2 2 2" xfId="9259" xr:uid="{00000000-0005-0000-0000-000077040000}"/>
    <cellStyle name="Normal 2 2 3 2 3 3 5 2 3" xfId="6875" xr:uid="{00000000-0005-0000-0000-000078040000}"/>
    <cellStyle name="Normal 2 2 3 2 3 3 5 3" xfId="3299" xr:uid="{00000000-0005-0000-0000-000079040000}"/>
    <cellStyle name="Normal 2 2 3 2 3 3 5 3 2" xfId="8067" xr:uid="{00000000-0005-0000-0000-00007A040000}"/>
    <cellStyle name="Normal 2 2 3 2 3 3 5 4" xfId="5683" xr:uid="{00000000-0005-0000-0000-00007B040000}"/>
    <cellStyle name="Normal 2 2 3 2 3 3 6" xfId="1410" xr:uid="{00000000-0005-0000-0000-00007C040000}"/>
    <cellStyle name="Normal 2 2 3 2 3 3 6 2" xfId="3795" xr:uid="{00000000-0005-0000-0000-00007D040000}"/>
    <cellStyle name="Normal 2 2 3 2 3 3 6 2 2" xfId="8563" xr:uid="{00000000-0005-0000-0000-00007E040000}"/>
    <cellStyle name="Normal 2 2 3 2 3 3 6 3" xfId="6179" xr:uid="{00000000-0005-0000-0000-00007F040000}"/>
    <cellStyle name="Normal 2 2 3 2 3 3 7" xfId="2603" xr:uid="{00000000-0005-0000-0000-000080040000}"/>
    <cellStyle name="Normal 2 2 3 2 3 3 7 2" xfId="7371" xr:uid="{00000000-0005-0000-0000-000081040000}"/>
    <cellStyle name="Normal 2 2 3 2 3 3 8" xfId="4987" xr:uid="{00000000-0005-0000-0000-000082040000}"/>
    <cellStyle name="Normal 2 2 3 2 3 4" xfId="259" xr:uid="{00000000-0005-0000-0000-000083040000}"/>
    <cellStyle name="Normal 2 2 3 2 3 4 2" xfId="403" xr:uid="{00000000-0005-0000-0000-000084040000}"/>
    <cellStyle name="Normal 2 2 3 2 3 4 2 2" xfId="752" xr:uid="{00000000-0005-0000-0000-000085040000}"/>
    <cellStyle name="Normal 2 2 3 2 3 4 2 2 2" xfId="1950" xr:uid="{00000000-0005-0000-0000-000086040000}"/>
    <cellStyle name="Normal 2 2 3 2 3 4 2 2 2 2" xfId="4335" xr:uid="{00000000-0005-0000-0000-000087040000}"/>
    <cellStyle name="Normal 2 2 3 2 3 4 2 2 2 2 2" xfId="9103" xr:uid="{00000000-0005-0000-0000-000088040000}"/>
    <cellStyle name="Normal 2 2 3 2 3 4 2 2 2 3" xfId="6719" xr:uid="{00000000-0005-0000-0000-000089040000}"/>
    <cellStyle name="Normal 2 2 3 2 3 4 2 2 3" xfId="3143" xr:uid="{00000000-0005-0000-0000-00008A040000}"/>
    <cellStyle name="Normal 2 2 3 2 3 4 2 2 3 2" xfId="7911" xr:uid="{00000000-0005-0000-0000-00008B040000}"/>
    <cellStyle name="Normal 2 2 3 2 3 4 2 2 4" xfId="5527" xr:uid="{00000000-0005-0000-0000-00008C040000}"/>
    <cellStyle name="Normal 2 2 3 2 3 4 2 3" xfId="1100" xr:uid="{00000000-0005-0000-0000-00008D040000}"/>
    <cellStyle name="Normal 2 2 3 2 3 4 2 3 2" xfId="2298" xr:uid="{00000000-0005-0000-0000-00008E040000}"/>
    <cellStyle name="Normal 2 2 3 2 3 4 2 3 2 2" xfId="4683" xr:uid="{00000000-0005-0000-0000-00008F040000}"/>
    <cellStyle name="Normal 2 2 3 2 3 4 2 3 2 2 2" xfId="9451" xr:uid="{00000000-0005-0000-0000-000090040000}"/>
    <cellStyle name="Normal 2 2 3 2 3 4 2 3 2 3" xfId="7067" xr:uid="{00000000-0005-0000-0000-000091040000}"/>
    <cellStyle name="Normal 2 2 3 2 3 4 2 3 3" xfId="3491" xr:uid="{00000000-0005-0000-0000-000092040000}"/>
    <cellStyle name="Normal 2 2 3 2 3 4 2 3 3 2" xfId="8259" xr:uid="{00000000-0005-0000-0000-000093040000}"/>
    <cellStyle name="Normal 2 2 3 2 3 4 2 3 4" xfId="5875" xr:uid="{00000000-0005-0000-0000-000094040000}"/>
    <cellStyle name="Normal 2 2 3 2 3 4 2 4" xfId="1602" xr:uid="{00000000-0005-0000-0000-000095040000}"/>
    <cellStyle name="Normal 2 2 3 2 3 4 2 4 2" xfId="3987" xr:uid="{00000000-0005-0000-0000-000096040000}"/>
    <cellStyle name="Normal 2 2 3 2 3 4 2 4 2 2" xfId="8755" xr:uid="{00000000-0005-0000-0000-000097040000}"/>
    <cellStyle name="Normal 2 2 3 2 3 4 2 4 3" xfId="6371" xr:uid="{00000000-0005-0000-0000-000098040000}"/>
    <cellStyle name="Normal 2 2 3 2 3 4 2 5" xfId="2795" xr:uid="{00000000-0005-0000-0000-000099040000}"/>
    <cellStyle name="Normal 2 2 3 2 3 4 2 5 2" xfId="7563" xr:uid="{00000000-0005-0000-0000-00009A040000}"/>
    <cellStyle name="Normal 2 2 3 2 3 4 2 6" xfId="5179" xr:uid="{00000000-0005-0000-0000-00009B040000}"/>
    <cellStyle name="Normal 2 2 3 2 3 4 3" xfId="608" xr:uid="{00000000-0005-0000-0000-00009C040000}"/>
    <cellStyle name="Normal 2 2 3 2 3 4 3 2" xfId="1806" xr:uid="{00000000-0005-0000-0000-00009D040000}"/>
    <cellStyle name="Normal 2 2 3 2 3 4 3 2 2" xfId="4191" xr:uid="{00000000-0005-0000-0000-00009E040000}"/>
    <cellStyle name="Normal 2 2 3 2 3 4 3 2 2 2" xfId="8959" xr:uid="{00000000-0005-0000-0000-00009F040000}"/>
    <cellStyle name="Normal 2 2 3 2 3 4 3 2 3" xfId="6575" xr:uid="{00000000-0005-0000-0000-0000A0040000}"/>
    <cellStyle name="Normal 2 2 3 2 3 4 3 3" xfId="2999" xr:uid="{00000000-0005-0000-0000-0000A1040000}"/>
    <cellStyle name="Normal 2 2 3 2 3 4 3 3 2" xfId="7767" xr:uid="{00000000-0005-0000-0000-0000A2040000}"/>
    <cellStyle name="Normal 2 2 3 2 3 4 3 4" xfId="5383" xr:uid="{00000000-0005-0000-0000-0000A3040000}"/>
    <cellStyle name="Normal 2 2 3 2 3 4 4" xfId="956" xr:uid="{00000000-0005-0000-0000-0000A4040000}"/>
    <cellStyle name="Normal 2 2 3 2 3 4 4 2" xfId="2154" xr:uid="{00000000-0005-0000-0000-0000A5040000}"/>
    <cellStyle name="Normal 2 2 3 2 3 4 4 2 2" xfId="4539" xr:uid="{00000000-0005-0000-0000-0000A6040000}"/>
    <cellStyle name="Normal 2 2 3 2 3 4 4 2 2 2" xfId="9307" xr:uid="{00000000-0005-0000-0000-0000A7040000}"/>
    <cellStyle name="Normal 2 2 3 2 3 4 4 2 3" xfId="6923" xr:uid="{00000000-0005-0000-0000-0000A8040000}"/>
    <cellStyle name="Normal 2 2 3 2 3 4 4 3" xfId="3347" xr:uid="{00000000-0005-0000-0000-0000A9040000}"/>
    <cellStyle name="Normal 2 2 3 2 3 4 4 3 2" xfId="8115" xr:uid="{00000000-0005-0000-0000-0000AA040000}"/>
    <cellStyle name="Normal 2 2 3 2 3 4 4 4" xfId="5731" xr:uid="{00000000-0005-0000-0000-0000AB040000}"/>
    <cellStyle name="Normal 2 2 3 2 3 4 5" xfId="1458" xr:uid="{00000000-0005-0000-0000-0000AC040000}"/>
    <cellStyle name="Normal 2 2 3 2 3 4 5 2" xfId="3843" xr:uid="{00000000-0005-0000-0000-0000AD040000}"/>
    <cellStyle name="Normal 2 2 3 2 3 4 5 2 2" xfId="8611" xr:uid="{00000000-0005-0000-0000-0000AE040000}"/>
    <cellStyle name="Normal 2 2 3 2 3 4 5 3" xfId="6227" xr:uid="{00000000-0005-0000-0000-0000AF040000}"/>
    <cellStyle name="Normal 2 2 3 2 3 4 6" xfId="2651" xr:uid="{00000000-0005-0000-0000-0000B0040000}"/>
    <cellStyle name="Normal 2 2 3 2 3 4 6 2" xfId="7419" xr:uid="{00000000-0005-0000-0000-0000B1040000}"/>
    <cellStyle name="Normal 2 2 3 2 3 4 7" xfId="5035" xr:uid="{00000000-0005-0000-0000-0000B2040000}"/>
    <cellStyle name="Normal 2 2 3 2 3 5" xfId="187" xr:uid="{00000000-0005-0000-0000-0000B3040000}"/>
    <cellStyle name="Normal 2 2 3 2 3 5 2" xfId="536" xr:uid="{00000000-0005-0000-0000-0000B4040000}"/>
    <cellStyle name="Normal 2 2 3 2 3 5 2 2" xfId="1734" xr:uid="{00000000-0005-0000-0000-0000B5040000}"/>
    <cellStyle name="Normal 2 2 3 2 3 5 2 2 2" xfId="4119" xr:uid="{00000000-0005-0000-0000-0000B6040000}"/>
    <cellStyle name="Normal 2 2 3 2 3 5 2 2 2 2" xfId="8887" xr:uid="{00000000-0005-0000-0000-0000B7040000}"/>
    <cellStyle name="Normal 2 2 3 2 3 5 2 2 3" xfId="6503" xr:uid="{00000000-0005-0000-0000-0000B8040000}"/>
    <cellStyle name="Normal 2 2 3 2 3 5 2 3" xfId="2927" xr:uid="{00000000-0005-0000-0000-0000B9040000}"/>
    <cellStyle name="Normal 2 2 3 2 3 5 2 3 2" xfId="7695" xr:uid="{00000000-0005-0000-0000-0000BA040000}"/>
    <cellStyle name="Normal 2 2 3 2 3 5 2 4" xfId="5311" xr:uid="{00000000-0005-0000-0000-0000BB040000}"/>
    <cellStyle name="Normal 2 2 3 2 3 5 3" xfId="884" xr:uid="{00000000-0005-0000-0000-0000BC040000}"/>
    <cellStyle name="Normal 2 2 3 2 3 5 3 2" xfId="2082" xr:uid="{00000000-0005-0000-0000-0000BD040000}"/>
    <cellStyle name="Normal 2 2 3 2 3 5 3 2 2" xfId="4467" xr:uid="{00000000-0005-0000-0000-0000BE040000}"/>
    <cellStyle name="Normal 2 2 3 2 3 5 3 2 2 2" xfId="9235" xr:uid="{00000000-0005-0000-0000-0000BF040000}"/>
    <cellStyle name="Normal 2 2 3 2 3 5 3 2 3" xfId="6851" xr:uid="{00000000-0005-0000-0000-0000C0040000}"/>
    <cellStyle name="Normal 2 2 3 2 3 5 3 3" xfId="3275" xr:uid="{00000000-0005-0000-0000-0000C1040000}"/>
    <cellStyle name="Normal 2 2 3 2 3 5 3 3 2" xfId="8043" xr:uid="{00000000-0005-0000-0000-0000C2040000}"/>
    <cellStyle name="Normal 2 2 3 2 3 5 3 4" xfId="5659" xr:uid="{00000000-0005-0000-0000-0000C3040000}"/>
    <cellStyle name="Normal 2 2 3 2 3 5 4" xfId="1386" xr:uid="{00000000-0005-0000-0000-0000C4040000}"/>
    <cellStyle name="Normal 2 2 3 2 3 5 4 2" xfId="3771" xr:uid="{00000000-0005-0000-0000-0000C5040000}"/>
    <cellStyle name="Normal 2 2 3 2 3 5 4 2 2" xfId="8539" xr:uid="{00000000-0005-0000-0000-0000C6040000}"/>
    <cellStyle name="Normal 2 2 3 2 3 5 4 3" xfId="6155" xr:uid="{00000000-0005-0000-0000-0000C7040000}"/>
    <cellStyle name="Normal 2 2 3 2 3 5 5" xfId="2579" xr:uid="{00000000-0005-0000-0000-0000C8040000}"/>
    <cellStyle name="Normal 2 2 3 2 3 5 5 2" xfId="7347" xr:uid="{00000000-0005-0000-0000-0000C9040000}"/>
    <cellStyle name="Normal 2 2 3 2 3 5 6" xfId="4963" xr:uid="{00000000-0005-0000-0000-0000CA040000}"/>
    <cellStyle name="Normal 2 2 3 2 3 6" xfId="331" xr:uid="{00000000-0005-0000-0000-0000CB040000}"/>
    <cellStyle name="Normal 2 2 3 2 3 6 2" xfId="680" xr:uid="{00000000-0005-0000-0000-0000CC040000}"/>
    <cellStyle name="Normal 2 2 3 2 3 6 2 2" xfId="1878" xr:uid="{00000000-0005-0000-0000-0000CD040000}"/>
    <cellStyle name="Normal 2 2 3 2 3 6 2 2 2" xfId="4263" xr:uid="{00000000-0005-0000-0000-0000CE040000}"/>
    <cellStyle name="Normal 2 2 3 2 3 6 2 2 2 2" xfId="9031" xr:uid="{00000000-0005-0000-0000-0000CF040000}"/>
    <cellStyle name="Normal 2 2 3 2 3 6 2 2 3" xfId="6647" xr:uid="{00000000-0005-0000-0000-0000D0040000}"/>
    <cellStyle name="Normal 2 2 3 2 3 6 2 3" xfId="3071" xr:uid="{00000000-0005-0000-0000-0000D1040000}"/>
    <cellStyle name="Normal 2 2 3 2 3 6 2 3 2" xfId="7839" xr:uid="{00000000-0005-0000-0000-0000D2040000}"/>
    <cellStyle name="Normal 2 2 3 2 3 6 2 4" xfId="5455" xr:uid="{00000000-0005-0000-0000-0000D3040000}"/>
    <cellStyle name="Normal 2 2 3 2 3 6 3" xfId="1028" xr:uid="{00000000-0005-0000-0000-0000D4040000}"/>
    <cellStyle name="Normal 2 2 3 2 3 6 3 2" xfId="2226" xr:uid="{00000000-0005-0000-0000-0000D5040000}"/>
    <cellStyle name="Normal 2 2 3 2 3 6 3 2 2" xfId="4611" xr:uid="{00000000-0005-0000-0000-0000D6040000}"/>
    <cellStyle name="Normal 2 2 3 2 3 6 3 2 2 2" xfId="9379" xr:uid="{00000000-0005-0000-0000-0000D7040000}"/>
    <cellStyle name="Normal 2 2 3 2 3 6 3 2 3" xfId="6995" xr:uid="{00000000-0005-0000-0000-0000D8040000}"/>
    <cellStyle name="Normal 2 2 3 2 3 6 3 3" xfId="3419" xr:uid="{00000000-0005-0000-0000-0000D9040000}"/>
    <cellStyle name="Normal 2 2 3 2 3 6 3 3 2" xfId="8187" xr:uid="{00000000-0005-0000-0000-0000DA040000}"/>
    <cellStyle name="Normal 2 2 3 2 3 6 3 4" xfId="5803" xr:uid="{00000000-0005-0000-0000-0000DB040000}"/>
    <cellStyle name="Normal 2 2 3 2 3 6 4" xfId="1530" xr:uid="{00000000-0005-0000-0000-0000DC040000}"/>
    <cellStyle name="Normal 2 2 3 2 3 6 4 2" xfId="3915" xr:uid="{00000000-0005-0000-0000-0000DD040000}"/>
    <cellStyle name="Normal 2 2 3 2 3 6 4 2 2" xfId="8683" xr:uid="{00000000-0005-0000-0000-0000DE040000}"/>
    <cellStyle name="Normal 2 2 3 2 3 6 4 3" xfId="6299" xr:uid="{00000000-0005-0000-0000-0000DF040000}"/>
    <cellStyle name="Normal 2 2 3 2 3 6 5" xfId="2723" xr:uid="{00000000-0005-0000-0000-0000E0040000}"/>
    <cellStyle name="Normal 2 2 3 2 3 6 5 2" xfId="7491" xr:uid="{00000000-0005-0000-0000-0000E1040000}"/>
    <cellStyle name="Normal 2 2 3 2 3 6 6" xfId="5107" xr:uid="{00000000-0005-0000-0000-0000E2040000}"/>
    <cellStyle name="Normal 2 2 3 2 3 7" xfId="488" xr:uid="{00000000-0005-0000-0000-0000E3040000}"/>
    <cellStyle name="Normal 2 2 3 2 3 7 2" xfId="1686" xr:uid="{00000000-0005-0000-0000-0000E4040000}"/>
    <cellStyle name="Normal 2 2 3 2 3 7 2 2" xfId="4071" xr:uid="{00000000-0005-0000-0000-0000E5040000}"/>
    <cellStyle name="Normal 2 2 3 2 3 7 2 2 2" xfId="8839" xr:uid="{00000000-0005-0000-0000-0000E6040000}"/>
    <cellStyle name="Normal 2 2 3 2 3 7 2 3" xfId="6455" xr:uid="{00000000-0005-0000-0000-0000E7040000}"/>
    <cellStyle name="Normal 2 2 3 2 3 7 3" xfId="2879" xr:uid="{00000000-0005-0000-0000-0000E8040000}"/>
    <cellStyle name="Normal 2 2 3 2 3 7 3 2" xfId="7647" xr:uid="{00000000-0005-0000-0000-0000E9040000}"/>
    <cellStyle name="Normal 2 2 3 2 3 7 4" xfId="5263" xr:uid="{00000000-0005-0000-0000-0000EA040000}"/>
    <cellStyle name="Normal 2 2 3 2 3 8" xfId="836" xr:uid="{00000000-0005-0000-0000-0000EB040000}"/>
    <cellStyle name="Normal 2 2 3 2 3 8 2" xfId="2034" xr:uid="{00000000-0005-0000-0000-0000EC040000}"/>
    <cellStyle name="Normal 2 2 3 2 3 8 2 2" xfId="4419" xr:uid="{00000000-0005-0000-0000-0000ED040000}"/>
    <cellStyle name="Normal 2 2 3 2 3 8 2 2 2" xfId="9187" xr:uid="{00000000-0005-0000-0000-0000EE040000}"/>
    <cellStyle name="Normal 2 2 3 2 3 8 2 3" xfId="6803" xr:uid="{00000000-0005-0000-0000-0000EF040000}"/>
    <cellStyle name="Normal 2 2 3 2 3 8 3" xfId="3227" xr:uid="{00000000-0005-0000-0000-0000F0040000}"/>
    <cellStyle name="Normal 2 2 3 2 3 8 3 2" xfId="7995" xr:uid="{00000000-0005-0000-0000-0000F1040000}"/>
    <cellStyle name="Normal 2 2 3 2 3 8 4" xfId="5611" xr:uid="{00000000-0005-0000-0000-0000F2040000}"/>
    <cellStyle name="Normal 2 2 3 2 3 9" xfId="139" xr:uid="{00000000-0005-0000-0000-0000F3040000}"/>
    <cellStyle name="Normal 2 2 3 2 3 9 2" xfId="1338" xr:uid="{00000000-0005-0000-0000-0000F4040000}"/>
    <cellStyle name="Normal 2 2 3 2 3 9 2 2" xfId="3723" xr:uid="{00000000-0005-0000-0000-0000F5040000}"/>
    <cellStyle name="Normal 2 2 3 2 3 9 2 2 2" xfId="8491" xr:uid="{00000000-0005-0000-0000-0000F6040000}"/>
    <cellStyle name="Normal 2 2 3 2 3 9 2 3" xfId="6107" xr:uid="{00000000-0005-0000-0000-0000F7040000}"/>
    <cellStyle name="Normal 2 2 3 2 3 9 3" xfId="2531" xr:uid="{00000000-0005-0000-0000-0000F8040000}"/>
    <cellStyle name="Normal 2 2 3 2 3 9 3 2" xfId="7299" xr:uid="{00000000-0005-0000-0000-0000F9040000}"/>
    <cellStyle name="Normal 2 2 3 2 3 9 4" xfId="4915" xr:uid="{00000000-0005-0000-0000-0000FA040000}"/>
    <cellStyle name="Normal 2 2 3 2 4" xfId="43" xr:uid="{00000000-0005-0000-0000-0000FB040000}"/>
    <cellStyle name="Normal 2 2 3 2 4 10" xfId="1242" xr:uid="{00000000-0005-0000-0000-0000FC040000}"/>
    <cellStyle name="Normal 2 2 3 2 4 10 2" xfId="3627" xr:uid="{00000000-0005-0000-0000-0000FD040000}"/>
    <cellStyle name="Normal 2 2 3 2 4 10 2 2" xfId="8395" xr:uid="{00000000-0005-0000-0000-0000FE040000}"/>
    <cellStyle name="Normal 2 2 3 2 4 10 3" xfId="6011" xr:uid="{00000000-0005-0000-0000-0000FF040000}"/>
    <cellStyle name="Normal 2 2 3 2 4 11" xfId="2435" xr:uid="{00000000-0005-0000-0000-000000050000}"/>
    <cellStyle name="Normal 2 2 3 2 4 11 2" xfId="7203" xr:uid="{00000000-0005-0000-0000-000001050000}"/>
    <cellStyle name="Normal 2 2 3 2 4 12" xfId="4819" xr:uid="{00000000-0005-0000-0000-000002050000}"/>
    <cellStyle name="Normal 2 2 3 2 4 2" xfId="295" xr:uid="{00000000-0005-0000-0000-000003050000}"/>
    <cellStyle name="Normal 2 2 3 2 4 2 2" xfId="439" xr:uid="{00000000-0005-0000-0000-000004050000}"/>
    <cellStyle name="Normal 2 2 3 2 4 2 2 2" xfId="788" xr:uid="{00000000-0005-0000-0000-000005050000}"/>
    <cellStyle name="Normal 2 2 3 2 4 2 2 2 2" xfId="1986" xr:uid="{00000000-0005-0000-0000-000006050000}"/>
    <cellStyle name="Normal 2 2 3 2 4 2 2 2 2 2" xfId="4371" xr:uid="{00000000-0005-0000-0000-000007050000}"/>
    <cellStyle name="Normal 2 2 3 2 4 2 2 2 2 2 2" xfId="9139" xr:uid="{00000000-0005-0000-0000-000008050000}"/>
    <cellStyle name="Normal 2 2 3 2 4 2 2 2 2 3" xfId="6755" xr:uid="{00000000-0005-0000-0000-000009050000}"/>
    <cellStyle name="Normal 2 2 3 2 4 2 2 2 3" xfId="3179" xr:uid="{00000000-0005-0000-0000-00000A050000}"/>
    <cellStyle name="Normal 2 2 3 2 4 2 2 2 3 2" xfId="7947" xr:uid="{00000000-0005-0000-0000-00000B050000}"/>
    <cellStyle name="Normal 2 2 3 2 4 2 2 2 4" xfId="5563" xr:uid="{00000000-0005-0000-0000-00000C050000}"/>
    <cellStyle name="Normal 2 2 3 2 4 2 2 3" xfId="1136" xr:uid="{00000000-0005-0000-0000-00000D050000}"/>
    <cellStyle name="Normal 2 2 3 2 4 2 2 3 2" xfId="2334" xr:uid="{00000000-0005-0000-0000-00000E050000}"/>
    <cellStyle name="Normal 2 2 3 2 4 2 2 3 2 2" xfId="4719" xr:uid="{00000000-0005-0000-0000-00000F050000}"/>
    <cellStyle name="Normal 2 2 3 2 4 2 2 3 2 2 2" xfId="9487" xr:uid="{00000000-0005-0000-0000-000010050000}"/>
    <cellStyle name="Normal 2 2 3 2 4 2 2 3 2 3" xfId="7103" xr:uid="{00000000-0005-0000-0000-000011050000}"/>
    <cellStyle name="Normal 2 2 3 2 4 2 2 3 3" xfId="3527" xr:uid="{00000000-0005-0000-0000-000012050000}"/>
    <cellStyle name="Normal 2 2 3 2 4 2 2 3 3 2" xfId="8295" xr:uid="{00000000-0005-0000-0000-000013050000}"/>
    <cellStyle name="Normal 2 2 3 2 4 2 2 3 4" xfId="5911" xr:uid="{00000000-0005-0000-0000-000014050000}"/>
    <cellStyle name="Normal 2 2 3 2 4 2 2 4" xfId="1638" xr:uid="{00000000-0005-0000-0000-000015050000}"/>
    <cellStyle name="Normal 2 2 3 2 4 2 2 4 2" xfId="4023" xr:uid="{00000000-0005-0000-0000-000016050000}"/>
    <cellStyle name="Normal 2 2 3 2 4 2 2 4 2 2" xfId="8791" xr:uid="{00000000-0005-0000-0000-000017050000}"/>
    <cellStyle name="Normal 2 2 3 2 4 2 2 4 3" xfId="6407" xr:uid="{00000000-0005-0000-0000-000018050000}"/>
    <cellStyle name="Normal 2 2 3 2 4 2 2 5" xfId="2831" xr:uid="{00000000-0005-0000-0000-000019050000}"/>
    <cellStyle name="Normal 2 2 3 2 4 2 2 5 2" xfId="7599" xr:uid="{00000000-0005-0000-0000-00001A050000}"/>
    <cellStyle name="Normal 2 2 3 2 4 2 2 6" xfId="5215" xr:uid="{00000000-0005-0000-0000-00001B050000}"/>
    <cellStyle name="Normal 2 2 3 2 4 2 3" xfId="644" xr:uid="{00000000-0005-0000-0000-00001C050000}"/>
    <cellStyle name="Normal 2 2 3 2 4 2 3 2" xfId="1842" xr:uid="{00000000-0005-0000-0000-00001D050000}"/>
    <cellStyle name="Normal 2 2 3 2 4 2 3 2 2" xfId="4227" xr:uid="{00000000-0005-0000-0000-00001E050000}"/>
    <cellStyle name="Normal 2 2 3 2 4 2 3 2 2 2" xfId="8995" xr:uid="{00000000-0005-0000-0000-00001F050000}"/>
    <cellStyle name="Normal 2 2 3 2 4 2 3 2 3" xfId="6611" xr:uid="{00000000-0005-0000-0000-000020050000}"/>
    <cellStyle name="Normal 2 2 3 2 4 2 3 3" xfId="3035" xr:uid="{00000000-0005-0000-0000-000021050000}"/>
    <cellStyle name="Normal 2 2 3 2 4 2 3 3 2" xfId="7803" xr:uid="{00000000-0005-0000-0000-000022050000}"/>
    <cellStyle name="Normal 2 2 3 2 4 2 3 4" xfId="5419" xr:uid="{00000000-0005-0000-0000-000023050000}"/>
    <cellStyle name="Normal 2 2 3 2 4 2 4" xfId="992" xr:uid="{00000000-0005-0000-0000-000024050000}"/>
    <cellStyle name="Normal 2 2 3 2 4 2 4 2" xfId="2190" xr:uid="{00000000-0005-0000-0000-000025050000}"/>
    <cellStyle name="Normal 2 2 3 2 4 2 4 2 2" xfId="4575" xr:uid="{00000000-0005-0000-0000-000026050000}"/>
    <cellStyle name="Normal 2 2 3 2 4 2 4 2 2 2" xfId="9343" xr:uid="{00000000-0005-0000-0000-000027050000}"/>
    <cellStyle name="Normal 2 2 3 2 4 2 4 2 3" xfId="6959" xr:uid="{00000000-0005-0000-0000-000028050000}"/>
    <cellStyle name="Normal 2 2 3 2 4 2 4 3" xfId="3383" xr:uid="{00000000-0005-0000-0000-000029050000}"/>
    <cellStyle name="Normal 2 2 3 2 4 2 4 3 2" xfId="8151" xr:uid="{00000000-0005-0000-0000-00002A050000}"/>
    <cellStyle name="Normal 2 2 3 2 4 2 4 4" xfId="5767" xr:uid="{00000000-0005-0000-0000-00002B050000}"/>
    <cellStyle name="Normal 2 2 3 2 4 2 5" xfId="1494" xr:uid="{00000000-0005-0000-0000-00002C050000}"/>
    <cellStyle name="Normal 2 2 3 2 4 2 5 2" xfId="3879" xr:uid="{00000000-0005-0000-0000-00002D050000}"/>
    <cellStyle name="Normal 2 2 3 2 4 2 5 2 2" xfId="8647" xr:uid="{00000000-0005-0000-0000-00002E050000}"/>
    <cellStyle name="Normal 2 2 3 2 4 2 5 3" xfId="6263" xr:uid="{00000000-0005-0000-0000-00002F050000}"/>
    <cellStyle name="Normal 2 2 3 2 4 2 6" xfId="2687" xr:uid="{00000000-0005-0000-0000-000030050000}"/>
    <cellStyle name="Normal 2 2 3 2 4 2 6 2" xfId="7455" xr:uid="{00000000-0005-0000-0000-000031050000}"/>
    <cellStyle name="Normal 2 2 3 2 4 2 7" xfId="5071" xr:uid="{00000000-0005-0000-0000-000032050000}"/>
    <cellStyle name="Normal 2 2 3 2 4 3" xfId="223" xr:uid="{00000000-0005-0000-0000-000033050000}"/>
    <cellStyle name="Normal 2 2 3 2 4 3 2" xfId="572" xr:uid="{00000000-0005-0000-0000-000034050000}"/>
    <cellStyle name="Normal 2 2 3 2 4 3 2 2" xfId="1770" xr:uid="{00000000-0005-0000-0000-000035050000}"/>
    <cellStyle name="Normal 2 2 3 2 4 3 2 2 2" xfId="4155" xr:uid="{00000000-0005-0000-0000-000036050000}"/>
    <cellStyle name="Normal 2 2 3 2 4 3 2 2 2 2" xfId="8923" xr:uid="{00000000-0005-0000-0000-000037050000}"/>
    <cellStyle name="Normal 2 2 3 2 4 3 2 2 3" xfId="6539" xr:uid="{00000000-0005-0000-0000-000038050000}"/>
    <cellStyle name="Normal 2 2 3 2 4 3 2 3" xfId="2963" xr:uid="{00000000-0005-0000-0000-000039050000}"/>
    <cellStyle name="Normal 2 2 3 2 4 3 2 3 2" xfId="7731" xr:uid="{00000000-0005-0000-0000-00003A050000}"/>
    <cellStyle name="Normal 2 2 3 2 4 3 2 4" xfId="5347" xr:uid="{00000000-0005-0000-0000-00003B050000}"/>
    <cellStyle name="Normal 2 2 3 2 4 3 3" xfId="920" xr:uid="{00000000-0005-0000-0000-00003C050000}"/>
    <cellStyle name="Normal 2 2 3 2 4 3 3 2" xfId="2118" xr:uid="{00000000-0005-0000-0000-00003D050000}"/>
    <cellStyle name="Normal 2 2 3 2 4 3 3 2 2" xfId="4503" xr:uid="{00000000-0005-0000-0000-00003E050000}"/>
    <cellStyle name="Normal 2 2 3 2 4 3 3 2 2 2" xfId="9271" xr:uid="{00000000-0005-0000-0000-00003F050000}"/>
    <cellStyle name="Normal 2 2 3 2 4 3 3 2 3" xfId="6887" xr:uid="{00000000-0005-0000-0000-000040050000}"/>
    <cellStyle name="Normal 2 2 3 2 4 3 3 3" xfId="3311" xr:uid="{00000000-0005-0000-0000-000041050000}"/>
    <cellStyle name="Normal 2 2 3 2 4 3 3 3 2" xfId="8079" xr:uid="{00000000-0005-0000-0000-000042050000}"/>
    <cellStyle name="Normal 2 2 3 2 4 3 3 4" xfId="5695" xr:uid="{00000000-0005-0000-0000-000043050000}"/>
    <cellStyle name="Normal 2 2 3 2 4 3 4" xfId="1422" xr:uid="{00000000-0005-0000-0000-000044050000}"/>
    <cellStyle name="Normal 2 2 3 2 4 3 4 2" xfId="3807" xr:uid="{00000000-0005-0000-0000-000045050000}"/>
    <cellStyle name="Normal 2 2 3 2 4 3 4 2 2" xfId="8575" xr:uid="{00000000-0005-0000-0000-000046050000}"/>
    <cellStyle name="Normal 2 2 3 2 4 3 4 3" xfId="6191" xr:uid="{00000000-0005-0000-0000-000047050000}"/>
    <cellStyle name="Normal 2 2 3 2 4 3 5" xfId="2615" xr:uid="{00000000-0005-0000-0000-000048050000}"/>
    <cellStyle name="Normal 2 2 3 2 4 3 5 2" xfId="7383" xr:uid="{00000000-0005-0000-0000-000049050000}"/>
    <cellStyle name="Normal 2 2 3 2 4 3 6" xfId="4999" xr:uid="{00000000-0005-0000-0000-00004A050000}"/>
    <cellStyle name="Normal 2 2 3 2 4 4" xfId="367" xr:uid="{00000000-0005-0000-0000-00004B050000}"/>
    <cellStyle name="Normal 2 2 3 2 4 4 2" xfId="716" xr:uid="{00000000-0005-0000-0000-00004C050000}"/>
    <cellStyle name="Normal 2 2 3 2 4 4 2 2" xfId="1914" xr:uid="{00000000-0005-0000-0000-00004D050000}"/>
    <cellStyle name="Normal 2 2 3 2 4 4 2 2 2" xfId="4299" xr:uid="{00000000-0005-0000-0000-00004E050000}"/>
    <cellStyle name="Normal 2 2 3 2 4 4 2 2 2 2" xfId="9067" xr:uid="{00000000-0005-0000-0000-00004F050000}"/>
    <cellStyle name="Normal 2 2 3 2 4 4 2 2 3" xfId="6683" xr:uid="{00000000-0005-0000-0000-000050050000}"/>
    <cellStyle name="Normal 2 2 3 2 4 4 2 3" xfId="3107" xr:uid="{00000000-0005-0000-0000-000051050000}"/>
    <cellStyle name="Normal 2 2 3 2 4 4 2 3 2" xfId="7875" xr:uid="{00000000-0005-0000-0000-000052050000}"/>
    <cellStyle name="Normal 2 2 3 2 4 4 2 4" xfId="5491" xr:uid="{00000000-0005-0000-0000-000053050000}"/>
    <cellStyle name="Normal 2 2 3 2 4 4 3" xfId="1064" xr:uid="{00000000-0005-0000-0000-000054050000}"/>
    <cellStyle name="Normal 2 2 3 2 4 4 3 2" xfId="2262" xr:uid="{00000000-0005-0000-0000-000055050000}"/>
    <cellStyle name="Normal 2 2 3 2 4 4 3 2 2" xfId="4647" xr:uid="{00000000-0005-0000-0000-000056050000}"/>
    <cellStyle name="Normal 2 2 3 2 4 4 3 2 2 2" xfId="9415" xr:uid="{00000000-0005-0000-0000-000057050000}"/>
    <cellStyle name="Normal 2 2 3 2 4 4 3 2 3" xfId="7031" xr:uid="{00000000-0005-0000-0000-000058050000}"/>
    <cellStyle name="Normal 2 2 3 2 4 4 3 3" xfId="3455" xr:uid="{00000000-0005-0000-0000-000059050000}"/>
    <cellStyle name="Normal 2 2 3 2 4 4 3 3 2" xfId="8223" xr:uid="{00000000-0005-0000-0000-00005A050000}"/>
    <cellStyle name="Normal 2 2 3 2 4 4 3 4" xfId="5839" xr:uid="{00000000-0005-0000-0000-00005B050000}"/>
    <cellStyle name="Normal 2 2 3 2 4 4 4" xfId="1566" xr:uid="{00000000-0005-0000-0000-00005C050000}"/>
    <cellStyle name="Normal 2 2 3 2 4 4 4 2" xfId="3951" xr:uid="{00000000-0005-0000-0000-00005D050000}"/>
    <cellStyle name="Normal 2 2 3 2 4 4 4 2 2" xfId="8719" xr:uid="{00000000-0005-0000-0000-00005E050000}"/>
    <cellStyle name="Normal 2 2 3 2 4 4 4 3" xfId="6335" xr:uid="{00000000-0005-0000-0000-00005F050000}"/>
    <cellStyle name="Normal 2 2 3 2 4 4 5" xfId="2759" xr:uid="{00000000-0005-0000-0000-000060050000}"/>
    <cellStyle name="Normal 2 2 3 2 4 4 5 2" xfId="7527" xr:uid="{00000000-0005-0000-0000-000061050000}"/>
    <cellStyle name="Normal 2 2 3 2 4 4 6" xfId="5143" xr:uid="{00000000-0005-0000-0000-000062050000}"/>
    <cellStyle name="Normal 2 2 3 2 4 5" xfId="500" xr:uid="{00000000-0005-0000-0000-000063050000}"/>
    <cellStyle name="Normal 2 2 3 2 4 5 2" xfId="1698" xr:uid="{00000000-0005-0000-0000-000064050000}"/>
    <cellStyle name="Normal 2 2 3 2 4 5 2 2" xfId="4083" xr:uid="{00000000-0005-0000-0000-000065050000}"/>
    <cellStyle name="Normal 2 2 3 2 4 5 2 2 2" xfId="8851" xr:uid="{00000000-0005-0000-0000-000066050000}"/>
    <cellStyle name="Normal 2 2 3 2 4 5 2 3" xfId="6467" xr:uid="{00000000-0005-0000-0000-000067050000}"/>
    <cellStyle name="Normal 2 2 3 2 4 5 3" xfId="2891" xr:uid="{00000000-0005-0000-0000-000068050000}"/>
    <cellStyle name="Normal 2 2 3 2 4 5 3 2" xfId="7659" xr:uid="{00000000-0005-0000-0000-000069050000}"/>
    <cellStyle name="Normal 2 2 3 2 4 5 4" xfId="5275" xr:uid="{00000000-0005-0000-0000-00006A050000}"/>
    <cellStyle name="Normal 2 2 3 2 4 6" xfId="848" xr:uid="{00000000-0005-0000-0000-00006B050000}"/>
    <cellStyle name="Normal 2 2 3 2 4 6 2" xfId="2046" xr:uid="{00000000-0005-0000-0000-00006C050000}"/>
    <cellStyle name="Normal 2 2 3 2 4 6 2 2" xfId="4431" xr:uid="{00000000-0005-0000-0000-00006D050000}"/>
    <cellStyle name="Normal 2 2 3 2 4 6 2 2 2" xfId="9199" xr:uid="{00000000-0005-0000-0000-00006E050000}"/>
    <cellStyle name="Normal 2 2 3 2 4 6 2 3" xfId="6815" xr:uid="{00000000-0005-0000-0000-00006F050000}"/>
    <cellStyle name="Normal 2 2 3 2 4 6 3" xfId="3239" xr:uid="{00000000-0005-0000-0000-000070050000}"/>
    <cellStyle name="Normal 2 2 3 2 4 6 3 2" xfId="8007" xr:uid="{00000000-0005-0000-0000-000071050000}"/>
    <cellStyle name="Normal 2 2 3 2 4 6 4" xfId="5623" xr:uid="{00000000-0005-0000-0000-000072050000}"/>
    <cellStyle name="Normal 2 2 3 2 4 7" xfId="151" xr:uid="{00000000-0005-0000-0000-000073050000}"/>
    <cellStyle name="Normal 2 2 3 2 4 7 2" xfId="1350" xr:uid="{00000000-0005-0000-0000-000074050000}"/>
    <cellStyle name="Normal 2 2 3 2 4 7 2 2" xfId="3735" xr:uid="{00000000-0005-0000-0000-000075050000}"/>
    <cellStyle name="Normal 2 2 3 2 4 7 2 2 2" xfId="8503" xr:uid="{00000000-0005-0000-0000-000076050000}"/>
    <cellStyle name="Normal 2 2 3 2 4 7 2 3" xfId="6119" xr:uid="{00000000-0005-0000-0000-000077050000}"/>
    <cellStyle name="Normal 2 2 3 2 4 7 3" xfId="2543" xr:uid="{00000000-0005-0000-0000-000078050000}"/>
    <cellStyle name="Normal 2 2 3 2 4 7 3 2" xfId="7311" xr:uid="{00000000-0005-0000-0000-000079050000}"/>
    <cellStyle name="Normal 2 2 3 2 4 7 4" xfId="4927" xr:uid="{00000000-0005-0000-0000-00007A050000}"/>
    <cellStyle name="Normal 2 2 3 2 4 8" xfId="1185" xr:uid="{00000000-0005-0000-0000-00007B050000}"/>
    <cellStyle name="Normal 2 2 3 2 4 8 2" xfId="2382" xr:uid="{00000000-0005-0000-0000-00007C050000}"/>
    <cellStyle name="Normal 2 2 3 2 4 8 2 2" xfId="4767" xr:uid="{00000000-0005-0000-0000-00007D050000}"/>
    <cellStyle name="Normal 2 2 3 2 4 8 2 2 2" xfId="9535" xr:uid="{00000000-0005-0000-0000-00007E050000}"/>
    <cellStyle name="Normal 2 2 3 2 4 8 2 3" xfId="7151" xr:uid="{00000000-0005-0000-0000-00007F050000}"/>
    <cellStyle name="Normal 2 2 3 2 4 8 3" xfId="3575" xr:uid="{00000000-0005-0000-0000-000080050000}"/>
    <cellStyle name="Normal 2 2 3 2 4 8 3 2" xfId="8343" xr:uid="{00000000-0005-0000-0000-000081050000}"/>
    <cellStyle name="Normal 2 2 3 2 4 8 4" xfId="5959" xr:uid="{00000000-0005-0000-0000-000082050000}"/>
    <cellStyle name="Normal 2 2 3 2 4 9" xfId="91" xr:uid="{00000000-0005-0000-0000-000083050000}"/>
    <cellStyle name="Normal 2 2 3 2 4 9 2" xfId="1290" xr:uid="{00000000-0005-0000-0000-000084050000}"/>
    <cellStyle name="Normal 2 2 3 2 4 9 2 2" xfId="3675" xr:uid="{00000000-0005-0000-0000-000085050000}"/>
    <cellStyle name="Normal 2 2 3 2 4 9 2 2 2" xfId="8443" xr:uid="{00000000-0005-0000-0000-000086050000}"/>
    <cellStyle name="Normal 2 2 3 2 4 9 2 3" xfId="6059" xr:uid="{00000000-0005-0000-0000-000087050000}"/>
    <cellStyle name="Normal 2 2 3 2 4 9 3" xfId="2483" xr:uid="{00000000-0005-0000-0000-000088050000}"/>
    <cellStyle name="Normal 2 2 3 2 4 9 3 2" xfId="7251" xr:uid="{00000000-0005-0000-0000-000089050000}"/>
    <cellStyle name="Normal 2 2 3 2 4 9 4" xfId="4867" xr:uid="{00000000-0005-0000-0000-00008A050000}"/>
    <cellStyle name="Normal 2 2 3 2 5" xfId="127" xr:uid="{00000000-0005-0000-0000-00008B050000}"/>
    <cellStyle name="Normal 2 2 3 2 5 2" xfId="271" xr:uid="{00000000-0005-0000-0000-00008C050000}"/>
    <cellStyle name="Normal 2 2 3 2 5 2 2" xfId="415" xr:uid="{00000000-0005-0000-0000-00008D050000}"/>
    <cellStyle name="Normal 2 2 3 2 5 2 2 2" xfId="764" xr:uid="{00000000-0005-0000-0000-00008E050000}"/>
    <cellStyle name="Normal 2 2 3 2 5 2 2 2 2" xfId="1962" xr:uid="{00000000-0005-0000-0000-00008F050000}"/>
    <cellStyle name="Normal 2 2 3 2 5 2 2 2 2 2" xfId="4347" xr:uid="{00000000-0005-0000-0000-000090050000}"/>
    <cellStyle name="Normal 2 2 3 2 5 2 2 2 2 2 2" xfId="9115" xr:uid="{00000000-0005-0000-0000-000091050000}"/>
    <cellStyle name="Normal 2 2 3 2 5 2 2 2 2 3" xfId="6731" xr:uid="{00000000-0005-0000-0000-000092050000}"/>
    <cellStyle name="Normal 2 2 3 2 5 2 2 2 3" xfId="3155" xr:uid="{00000000-0005-0000-0000-000093050000}"/>
    <cellStyle name="Normal 2 2 3 2 5 2 2 2 3 2" xfId="7923" xr:uid="{00000000-0005-0000-0000-000094050000}"/>
    <cellStyle name="Normal 2 2 3 2 5 2 2 2 4" xfId="5539" xr:uid="{00000000-0005-0000-0000-000095050000}"/>
    <cellStyle name="Normal 2 2 3 2 5 2 2 3" xfId="1112" xr:uid="{00000000-0005-0000-0000-000096050000}"/>
    <cellStyle name="Normal 2 2 3 2 5 2 2 3 2" xfId="2310" xr:uid="{00000000-0005-0000-0000-000097050000}"/>
    <cellStyle name="Normal 2 2 3 2 5 2 2 3 2 2" xfId="4695" xr:uid="{00000000-0005-0000-0000-000098050000}"/>
    <cellStyle name="Normal 2 2 3 2 5 2 2 3 2 2 2" xfId="9463" xr:uid="{00000000-0005-0000-0000-000099050000}"/>
    <cellStyle name="Normal 2 2 3 2 5 2 2 3 2 3" xfId="7079" xr:uid="{00000000-0005-0000-0000-00009A050000}"/>
    <cellStyle name="Normal 2 2 3 2 5 2 2 3 3" xfId="3503" xr:uid="{00000000-0005-0000-0000-00009B050000}"/>
    <cellStyle name="Normal 2 2 3 2 5 2 2 3 3 2" xfId="8271" xr:uid="{00000000-0005-0000-0000-00009C050000}"/>
    <cellStyle name="Normal 2 2 3 2 5 2 2 3 4" xfId="5887" xr:uid="{00000000-0005-0000-0000-00009D050000}"/>
    <cellStyle name="Normal 2 2 3 2 5 2 2 4" xfId="1614" xr:uid="{00000000-0005-0000-0000-00009E050000}"/>
    <cellStyle name="Normal 2 2 3 2 5 2 2 4 2" xfId="3999" xr:uid="{00000000-0005-0000-0000-00009F050000}"/>
    <cellStyle name="Normal 2 2 3 2 5 2 2 4 2 2" xfId="8767" xr:uid="{00000000-0005-0000-0000-0000A0050000}"/>
    <cellStyle name="Normal 2 2 3 2 5 2 2 4 3" xfId="6383" xr:uid="{00000000-0005-0000-0000-0000A1050000}"/>
    <cellStyle name="Normal 2 2 3 2 5 2 2 5" xfId="2807" xr:uid="{00000000-0005-0000-0000-0000A2050000}"/>
    <cellStyle name="Normal 2 2 3 2 5 2 2 5 2" xfId="7575" xr:uid="{00000000-0005-0000-0000-0000A3050000}"/>
    <cellStyle name="Normal 2 2 3 2 5 2 2 6" xfId="5191" xr:uid="{00000000-0005-0000-0000-0000A4050000}"/>
    <cellStyle name="Normal 2 2 3 2 5 2 3" xfId="620" xr:uid="{00000000-0005-0000-0000-0000A5050000}"/>
    <cellStyle name="Normal 2 2 3 2 5 2 3 2" xfId="1818" xr:uid="{00000000-0005-0000-0000-0000A6050000}"/>
    <cellStyle name="Normal 2 2 3 2 5 2 3 2 2" xfId="4203" xr:uid="{00000000-0005-0000-0000-0000A7050000}"/>
    <cellStyle name="Normal 2 2 3 2 5 2 3 2 2 2" xfId="8971" xr:uid="{00000000-0005-0000-0000-0000A8050000}"/>
    <cellStyle name="Normal 2 2 3 2 5 2 3 2 3" xfId="6587" xr:uid="{00000000-0005-0000-0000-0000A9050000}"/>
    <cellStyle name="Normal 2 2 3 2 5 2 3 3" xfId="3011" xr:uid="{00000000-0005-0000-0000-0000AA050000}"/>
    <cellStyle name="Normal 2 2 3 2 5 2 3 3 2" xfId="7779" xr:uid="{00000000-0005-0000-0000-0000AB050000}"/>
    <cellStyle name="Normal 2 2 3 2 5 2 3 4" xfId="5395" xr:uid="{00000000-0005-0000-0000-0000AC050000}"/>
    <cellStyle name="Normal 2 2 3 2 5 2 4" xfId="968" xr:uid="{00000000-0005-0000-0000-0000AD050000}"/>
    <cellStyle name="Normal 2 2 3 2 5 2 4 2" xfId="2166" xr:uid="{00000000-0005-0000-0000-0000AE050000}"/>
    <cellStyle name="Normal 2 2 3 2 5 2 4 2 2" xfId="4551" xr:uid="{00000000-0005-0000-0000-0000AF050000}"/>
    <cellStyle name="Normal 2 2 3 2 5 2 4 2 2 2" xfId="9319" xr:uid="{00000000-0005-0000-0000-0000B0050000}"/>
    <cellStyle name="Normal 2 2 3 2 5 2 4 2 3" xfId="6935" xr:uid="{00000000-0005-0000-0000-0000B1050000}"/>
    <cellStyle name="Normal 2 2 3 2 5 2 4 3" xfId="3359" xr:uid="{00000000-0005-0000-0000-0000B2050000}"/>
    <cellStyle name="Normal 2 2 3 2 5 2 4 3 2" xfId="8127" xr:uid="{00000000-0005-0000-0000-0000B3050000}"/>
    <cellStyle name="Normal 2 2 3 2 5 2 4 4" xfId="5743" xr:uid="{00000000-0005-0000-0000-0000B4050000}"/>
    <cellStyle name="Normal 2 2 3 2 5 2 5" xfId="1470" xr:uid="{00000000-0005-0000-0000-0000B5050000}"/>
    <cellStyle name="Normal 2 2 3 2 5 2 5 2" xfId="3855" xr:uid="{00000000-0005-0000-0000-0000B6050000}"/>
    <cellStyle name="Normal 2 2 3 2 5 2 5 2 2" xfId="8623" xr:uid="{00000000-0005-0000-0000-0000B7050000}"/>
    <cellStyle name="Normal 2 2 3 2 5 2 5 3" xfId="6239" xr:uid="{00000000-0005-0000-0000-0000B8050000}"/>
    <cellStyle name="Normal 2 2 3 2 5 2 6" xfId="2663" xr:uid="{00000000-0005-0000-0000-0000B9050000}"/>
    <cellStyle name="Normal 2 2 3 2 5 2 6 2" xfId="7431" xr:uid="{00000000-0005-0000-0000-0000BA050000}"/>
    <cellStyle name="Normal 2 2 3 2 5 2 7" xfId="5047" xr:uid="{00000000-0005-0000-0000-0000BB050000}"/>
    <cellStyle name="Normal 2 2 3 2 5 3" xfId="199" xr:uid="{00000000-0005-0000-0000-0000BC050000}"/>
    <cellStyle name="Normal 2 2 3 2 5 3 2" xfId="548" xr:uid="{00000000-0005-0000-0000-0000BD050000}"/>
    <cellStyle name="Normal 2 2 3 2 5 3 2 2" xfId="1746" xr:uid="{00000000-0005-0000-0000-0000BE050000}"/>
    <cellStyle name="Normal 2 2 3 2 5 3 2 2 2" xfId="4131" xr:uid="{00000000-0005-0000-0000-0000BF050000}"/>
    <cellStyle name="Normal 2 2 3 2 5 3 2 2 2 2" xfId="8899" xr:uid="{00000000-0005-0000-0000-0000C0050000}"/>
    <cellStyle name="Normal 2 2 3 2 5 3 2 2 3" xfId="6515" xr:uid="{00000000-0005-0000-0000-0000C1050000}"/>
    <cellStyle name="Normal 2 2 3 2 5 3 2 3" xfId="2939" xr:uid="{00000000-0005-0000-0000-0000C2050000}"/>
    <cellStyle name="Normal 2 2 3 2 5 3 2 3 2" xfId="7707" xr:uid="{00000000-0005-0000-0000-0000C3050000}"/>
    <cellStyle name="Normal 2 2 3 2 5 3 2 4" xfId="5323" xr:uid="{00000000-0005-0000-0000-0000C4050000}"/>
    <cellStyle name="Normal 2 2 3 2 5 3 3" xfId="896" xr:uid="{00000000-0005-0000-0000-0000C5050000}"/>
    <cellStyle name="Normal 2 2 3 2 5 3 3 2" xfId="2094" xr:uid="{00000000-0005-0000-0000-0000C6050000}"/>
    <cellStyle name="Normal 2 2 3 2 5 3 3 2 2" xfId="4479" xr:uid="{00000000-0005-0000-0000-0000C7050000}"/>
    <cellStyle name="Normal 2 2 3 2 5 3 3 2 2 2" xfId="9247" xr:uid="{00000000-0005-0000-0000-0000C8050000}"/>
    <cellStyle name="Normal 2 2 3 2 5 3 3 2 3" xfId="6863" xr:uid="{00000000-0005-0000-0000-0000C9050000}"/>
    <cellStyle name="Normal 2 2 3 2 5 3 3 3" xfId="3287" xr:uid="{00000000-0005-0000-0000-0000CA050000}"/>
    <cellStyle name="Normal 2 2 3 2 5 3 3 3 2" xfId="8055" xr:uid="{00000000-0005-0000-0000-0000CB050000}"/>
    <cellStyle name="Normal 2 2 3 2 5 3 3 4" xfId="5671" xr:uid="{00000000-0005-0000-0000-0000CC050000}"/>
    <cellStyle name="Normal 2 2 3 2 5 3 4" xfId="1398" xr:uid="{00000000-0005-0000-0000-0000CD050000}"/>
    <cellStyle name="Normal 2 2 3 2 5 3 4 2" xfId="3783" xr:uid="{00000000-0005-0000-0000-0000CE050000}"/>
    <cellStyle name="Normal 2 2 3 2 5 3 4 2 2" xfId="8551" xr:uid="{00000000-0005-0000-0000-0000CF050000}"/>
    <cellStyle name="Normal 2 2 3 2 5 3 4 3" xfId="6167" xr:uid="{00000000-0005-0000-0000-0000D0050000}"/>
    <cellStyle name="Normal 2 2 3 2 5 3 5" xfId="2591" xr:uid="{00000000-0005-0000-0000-0000D1050000}"/>
    <cellStyle name="Normal 2 2 3 2 5 3 5 2" xfId="7359" xr:uid="{00000000-0005-0000-0000-0000D2050000}"/>
    <cellStyle name="Normal 2 2 3 2 5 3 6" xfId="4975" xr:uid="{00000000-0005-0000-0000-0000D3050000}"/>
    <cellStyle name="Normal 2 2 3 2 5 4" xfId="343" xr:uid="{00000000-0005-0000-0000-0000D4050000}"/>
    <cellStyle name="Normal 2 2 3 2 5 4 2" xfId="692" xr:uid="{00000000-0005-0000-0000-0000D5050000}"/>
    <cellStyle name="Normal 2 2 3 2 5 4 2 2" xfId="1890" xr:uid="{00000000-0005-0000-0000-0000D6050000}"/>
    <cellStyle name="Normal 2 2 3 2 5 4 2 2 2" xfId="4275" xr:uid="{00000000-0005-0000-0000-0000D7050000}"/>
    <cellStyle name="Normal 2 2 3 2 5 4 2 2 2 2" xfId="9043" xr:uid="{00000000-0005-0000-0000-0000D8050000}"/>
    <cellStyle name="Normal 2 2 3 2 5 4 2 2 3" xfId="6659" xr:uid="{00000000-0005-0000-0000-0000D9050000}"/>
    <cellStyle name="Normal 2 2 3 2 5 4 2 3" xfId="3083" xr:uid="{00000000-0005-0000-0000-0000DA050000}"/>
    <cellStyle name="Normal 2 2 3 2 5 4 2 3 2" xfId="7851" xr:uid="{00000000-0005-0000-0000-0000DB050000}"/>
    <cellStyle name="Normal 2 2 3 2 5 4 2 4" xfId="5467" xr:uid="{00000000-0005-0000-0000-0000DC050000}"/>
    <cellStyle name="Normal 2 2 3 2 5 4 3" xfId="1040" xr:uid="{00000000-0005-0000-0000-0000DD050000}"/>
    <cellStyle name="Normal 2 2 3 2 5 4 3 2" xfId="2238" xr:uid="{00000000-0005-0000-0000-0000DE050000}"/>
    <cellStyle name="Normal 2 2 3 2 5 4 3 2 2" xfId="4623" xr:uid="{00000000-0005-0000-0000-0000DF050000}"/>
    <cellStyle name="Normal 2 2 3 2 5 4 3 2 2 2" xfId="9391" xr:uid="{00000000-0005-0000-0000-0000E0050000}"/>
    <cellStyle name="Normal 2 2 3 2 5 4 3 2 3" xfId="7007" xr:uid="{00000000-0005-0000-0000-0000E1050000}"/>
    <cellStyle name="Normal 2 2 3 2 5 4 3 3" xfId="3431" xr:uid="{00000000-0005-0000-0000-0000E2050000}"/>
    <cellStyle name="Normal 2 2 3 2 5 4 3 3 2" xfId="8199" xr:uid="{00000000-0005-0000-0000-0000E3050000}"/>
    <cellStyle name="Normal 2 2 3 2 5 4 3 4" xfId="5815" xr:uid="{00000000-0005-0000-0000-0000E4050000}"/>
    <cellStyle name="Normal 2 2 3 2 5 4 4" xfId="1542" xr:uid="{00000000-0005-0000-0000-0000E5050000}"/>
    <cellStyle name="Normal 2 2 3 2 5 4 4 2" xfId="3927" xr:uid="{00000000-0005-0000-0000-0000E6050000}"/>
    <cellStyle name="Normal 2 2 3 2 5 4 4 2 2" xfId="8695" xr:uid="{00000000-0005-0000-0000-0000E7050000}"/>
    <cellStyle name="Normal 2 2 3 2 5 4 4 3" xfId="6311" xr:uid="{00000000-0005-0000-0000-0000E8050000}"/>
    <cellStyle name="Normal 2 2 3 2 5 4 5" xfId="2735" xr:uid="{00000000-0005-0000-0000-0000E9050000}"/>
    <cellStyle name="Normal 2 2 3 2 5 4 5 2" xfId="7503" xr:uid="{00000000-0005-0000-0000-0000EA050000}"/>
    <cellStyle name="Normal 2 2 3 2 5 4 6" xfId="5119" xr:uid="{00000000-0005-0000-0000-0000EB050000}"/>
    <cellStyle name="Normal 2 2 3 2 5 5" xfId="476" xr:uid="{00000000-0005-0000-0000-0000EC050000}"/>
    <cellStyle name="Normal 2 2 3 2 5 5 2" xfId="1674" xr:uid="{00000000-0005-0000-0000-0000ED050000}"/>
    <cellStyle name="Normal 2 2 3 2 5 5 2 2" xfId="4059" xr:uid="{00000000-0005-0000-0000-0000EE050000}"/>
    <cellStyle name="Normal 2 2 3 2 5 5 2 2 2" xfId="8827" xr:uid="{00000000-0005-0000-0000-0000EF050000}"/>
    <cellStyle name="Normal 2 2 3 2 5 5 2 3" xfId="6443" xr:uid="{00000000-0005-0000-0000-0000F0050000}"/>
    <cellStyle name="Normal 2 2 3 2 5 5 3" xfId="2867" xr:uid="{00000000-0005-0000-0000-0000F1050000}"/>
    <cellStyle name="Normal 2 2 3 2 5 5 3 2" xfId="7635" xr:uid="{00000000-0005-0000-0000-0000F2050000}"/>
    <cellStyle name="Normal 2 2 3 2 5 5 4" xfId="5251" xr:uid="{00000000-0005-0000-0000-0000F3050000}"/>
    <cellStyle name="Normal 2 2 3 2 5 6" xfId="824" xr:uid="{00000000-0005-0000-0000-0000F4050000}"/>
    <cellStyle name="Normal 2 2 3 2 5 6 2" xfId="2022" xr:uid="{00000000-0005-0000-0000-0000F5050000}"/>
    <cellStyle name="Normal 2 2 3 2 5 6 2 2" xfId="4407" xr:uid="{00000000-0005-0000-0000-0000F6050000}"/>
    <cellStyle name="Normal 2 2 3 2 5 6 2 2 2" xfId="9175" xr:uid="{00000000-0005-0000-0000-0000F7050000}"/>
    <cellStyle name="Normal 2 2 3 2 5 6 2 3" xfId="6791" xr:uid="{00000000-0005-0000-0000-0000F8050000}"/>
    <cellStyle name="Normal 2 2 3 2 5 6 3" xfId="3215" xr:uid="{00000000-0005-0000-0000-0000F9050000}"/>
    <cellStyle name="Normal 2 2 3 2 5 6 3 2" xfId="7983" xr:uid="{00000000-0005-0000-0000-0000FA050000}"/>
    <cellStyle name="Normal 2 2 3 2 5 6 4" xfId="5599" xr:uid="{00000000-0005-0000-0000-0000FB050000}"/>
    <cellStyle name="Normal 2 2 3 2 5 7" xfId="1326" xr:uid="{00000000-0005-0000-0000-0000FC050000}"/>
    <cellStyle name="Normal 2 2 3 2 5 7 2" xfId="3711" xr:uid="{00000000-0005-0000-0000-0000FD050000}"/>
    <cellStyle name="Normal 2 2 3 2 5 7 2 2" xfId="8479" xr:uid="{00000000-0005-0000-0000-0000FE050000}"/>
    <cellStyle name="Normal 2 2 3 2 5 7 3" xfId="6095" xr:uid="{00000000-0005-0000-0000-0000FF050000}"/>
    <cellStyle name="Normal 2 2 3 2 5 8" xfId="2519" xr:uid="{00000000-0005-0000-0000-000000060000}"/>
    <cellStyle name="Normal 2 2 3 2 5 8 2" xfId="7287" xr:uid="{00000000-0005-0000-0000-000001060000}"/>
    <cellStyle name="Normal 2 2 3 2 5 9" xfId="4903" xr:uid="{00000000-0005-0000-0000-000002060000}"/>
    <cellStyle name="Normal 2 2 3 2 6" xfId="247" xr:uid="{00000000-0005-0000-0000-000003060000}"/>
    <cellStyle name="Normal 2 2 3 2 6 2" xfId="391" xr:uid="{00000000-0005-0000-0000-000004060000}"/>
    <cellStyle name="Normal 2 2 3 2 6 2 2" xfId="740" xr:uid="{00000000-0005-0000-0000-000005060000}"/>
    <cellStyle name="Normal 2 2 3 2 6 2 2 2" xfId="1938" xr:uid="{00000000-0005-0000-0000-000006060000}"/>
    <cellStyle name="Normal 2 2 3 2 6 2 2 2 2" xfId="4323" xr:uid="{00000000-0005-0000-0000-000007060000}"/>
    <cellStyle name="Normal 2 2 3 2 6 2 2 2 2 2" xfId="9091" xr:uid="{00000000-0005-0000-0000-000008060000}"/>
    <cellStyle name="Normal 2 2 3 2 6 2 2 2 3" xfId="6707" xr:uid="{00000000-0005-0000-0000-000009060000}"/>
    <cellStyle name="Normal 2 2 3 2 6 2 2 3" xfId="3131" xr:uid="{00000000-0005-0000-0000-00000A060000}"/>
    <cellStyle name="Normal 2 2 3 2 6 2 2 3 2" xfId="7899" xr:uid="{00000000-0005-0000-0000-00000B060000}"/>
    <cellStyle name="Normal 2 2 3 2 6 2 2 4" xfId="5515" xr:uid="{00000000-0005-0000-0000-00000C060000}"/>
    <cellStyle name="Normal 2 2 3 2 6 2 3" xfId="1088" xr:uid="{00000000-0005-0000-0000-00000D060000}"/>
    <cellStyle name="Normal 2 2 3 2 6 2 3 2" xfId="2286" xr:uid="{00000000-0005-0000-0000-00000E060000}"/>
    <cellStyle name="Normal 2 2 3 2 6 2 3 2 2" xfId="4671" xr:uid="{00000000-0005-0000-0000-00000F060000}"/>
    <cellStyle name="Normal 2 2 3 2 6 2 3 2 2 2" xfId="9439" xr:uid="{00000000-0005-0000-0000-000010060000}"/>
    <cellStyle name="Normal 2 2 3 2 6 2 3 2 3" xfId="7055" xr:uid="{00000000-0005-0000-0000-000011060000}"/>
    <cellStyle name="Normal 2 2 3 2 6 2 3 3" xfId="3479" xr:uid="{00000000-0005-0000-0000-000012060000}"/>
    <cellStyle name="Normal 2 2 3 2 6 2 3 3 2" xfId="8247" xr:uid="{00000000-0005-0000-0000-000013060000}"/>
    <cellStyle name="Normal 2 2 3 2 6 2 3 4" xfId="5863" xr:uid="{00000000-0005-0000-0000-000014060000}"/>
    <cellStyle name="Normal 2 2 3 2 6 2 4" xfId="1590" xr:uid="{00000000-0005-0000-0000-000015060000}"/>
    <cellStyle name="Normal 2 2 3 2 6 2 4 2" xfId="3975" xr:uid="{00000000-0005-0000-0000-000016060000}"/>
    <cellStyle name="Normal 2 2 3 2 6 2 4 2 2" xfId="8743" xr:uid="{00000000-0005-0000-0000-000017060000}"/>
    <cellStyle name="Normal 2 2 3 2 6 2 4 3" xfId="6359" xr:uid="{00000000-0005-0000-0000-000018060000}"/>
    <cellStyle name="Normal 2 2 3 2 6 2 5" xfId="2783" xr:uid="{00000000-0005-0000-0000-000019060000}"/>
    <cellStyle name="Normal 2 2 3 2 6 2 5 2" xfId="7551" xr:uid="{00000000-0005-0000-0000-00001A060000}"/>
    <cellStyle name="Normal 2 2 3 2 6 2 6" xfId="5167" xr:uid="{00000000-0005-0000-0000-00001B060000}"/>
    <cellStyle name="Normal 2 2 3 2 6 3" xfId="596" xr:uid="{00000000-0005-0000-0000-00001C060000}"/>
    <cellStyle name="Normal 2 2 3 2 6 3 2" xfId="1794" xr:uid="{00000000-0005-0000-0000-00001D060000}"/>
    <cellStyle name="Normal 2 2 3 2 6 3 2 2" xfId="4179" xr:uid="{00000000-0005-0000-0000-00001E060000}"/>
    <cellStyle name="Normal 2 2 3 2 6 3 2 2 2" xfId="8947" xr:uid="{00000000-0005-0000-0000-00001F060000}"/>
    <cellStyle name="Normal 2 2 3 2 6 3 2 3" xfId="6563" xr:uid="{00000000-0005-0000-0000-000020060000}"/>
    <cellStyle name="Normal 2 2 3 2 6 3 3" xfId="2987" xr:uid="{00000000-0005-0000-0000-000021060000}"/>
    <cellStyle name="Normal 2 2 3 2 6 3 3 2" xfId="7755" xr:uid="{00000000-0005-0000-0000-000022060000}"/>
    <cellStyle name="Normal 2 2 3 2 6 3 4" xfId="5371" xr:uid="{00000000-0005-0000-0000-000023060000}"/>
    <cellStyle name="Normal 2 2 3 2 6 4" xfId="944" xr:uid="{00000000-0005-0000-0000-000024060000}"/>
    <cellStyle name="Normal 2 2 3 2 6 4 2" xfId="2142" xr:uid="{00000000-0005-0000-0000-000025060000}"/>
    <cellStyle name="Normal 2 2 3 2 6 4 2 2" xfId="4527" xr:uid="{00000000-0005-0000-0000-000026060000}"/>
    <cellStyle name="Normal 2 2 3 2 6 4 2 2 2" xfId="9295" xr:uid="{00000000-0005-0000-0000-000027060000}"/>
    <cellStyle name="Normal 2 2 3 2 6 4 2 3" xfId="6911" xr:uid="{00000000-0005-0000-0000-000028060000}"/>
    <cellStyle name="Normal 2 2 3 2 6 4 3" xfId="3335" xr:uid="{00000000-0005-0000-0000-000029060000}"/>
    <cellStyle name="Normal 2 2 3 2 6 4 3 2" xfId="8103" xr:uid="{00000000-0005-0000-0000-00002A060000}"/>
    <cellStyle name="Normal 2 2 3 2 6 4 4" xfId="5719" xr:uid="{00000000-0005-0000-0000-00002B060000}"/>
    <cellStyle name="Normal 2 2 3 2 6 5" xfId="1446" xr:uid="{00000000-0005-0000-0000-00002C060000}"/>
    <cellStyle name="Normal 2 2 3 2 6 5 2" xfId="3831" xr:uid="{00000000-0005-0000-0000-00002D060000}"/>
    <cellStyle name="Normal 2 2 3 2 6 5 2 2" xfId="8599" xr:uid="{00000000-0005-0000-0000-00002E060000}"/>
    <cellStyle name="Normal 2 2 3 2 6 5 3" xfId="6215" xr:uid="{00000000-0005-0000-0000-00002F060000}"/>
    <cellStyle name="Normal 2 2 3 2 6 6" xfId="2639" xr:uid="{00000000-0005-0000-0000-000030060000}"/>
    <cellStyle name="Normal 2 2 3 2 6 6 2" xfId="7407" xr:uid="{00000000-0005-0000-0000-000031060000}"/>
    <cellStyle name="Normal 2 2 3 2 6 7" xfId="5023" xr:uid="{00000000-0005-0000-0000-000032060000}"/>
    <cellStyle name="Normal 2 2 3 2 7" xfId="175" xr:uid="{00000000-0005-0000-0000-000033060000}"/>
    <cellStyle name="Normal 2 2 3 2 7 2" xfId="524" xr:uid="{00000000-0005-0000-0000-000034060000}"/>
    <cellStyle name="Normal 2 2 3 2 7 2 2" xfId="1722" xr:uid="{00000000-0005-0000-0000-000035060000}"/>
    <cellStyle name="Normal 2 2 3 2 7 2 2 2" xfId="4107" xr:uid="{00000000-0005-0000-0000-000036060000}"/>
    <cellStyle name="Normal 2 2 3 2 7 2 2 2 2" xfId="8875" xr:uid="{00000000-0005-0000-0000-000037060000}"/>
    <cellStyle name="Normal 2 2 3 2 7 2 2 3" xfId="6491" xr:uid="{00000000-0005-0000-0000-000038060000}"/>
    <cellStyle name="Normal 2 2 3 2 7 2 3" xfId="2915" xr:uid="{00000000-0005-0000-0000-000039060000}"/>
    <cellStyle name="Normal 2 2 3 2 7 2 3 2" xfId="7683" xr:uid="{00000000-0005-0000-0000-00003A060000}"/>
    <cellStyle name="Normal 2 2 3 2 7 2 4" xfId="5299" xr:uid="{00000000-0005-0000-0000-00003B060000}"/>
    <cellStyle name="Normal 2 2 3 2 7 3" xfId="872" xr:uid="{00000000-0005-0000-0000-00003C060000}"/>
    <cellStyle name="Normal 2 2 3 2 7 3 2" xfId="2070" xr:uid="{00000000-0005-0000-0000-00003D060000}"/>
    <cellStyle name="Normal 2 2 3 2 7 3 2 2" xfId="4455" xr:uid="{00000000-0005-0000-0000-00003E060000}"/>
    <cellStyle name="Normal 2 2 3 2 7 3 2 2 2" xfId="9223" xr:uid="{00000000-0005-0000-0000-00003F060000}"/>
    <cellStyle name="Normal 2 2 3 2 7 3 2 3" xfId="6839" xr:uid="{00000000-0005-0000-0000-000040060000}"/>
    <cellStyle name="Normal 2 2 3 2 7 3 3" xfId="3263" xr:uid="{00000000-0005-0000-0000-000041060000}"/>
    <cellStyle name="Normal 2 2 3 2 7 3 3 2" xfId="8031" xr:uid="{00000000-0005-0000-0000-000042060000}"/>
    <cellStyle name="Normal 2 2 3 2 7 3 4" xfId="5647" xr:uid="{00000000-0005-0000-0000-000043060000}"/>
    <cellStyle name="Normal 2 2 3 2 7 4" xfId="1374" xr:uid="{00000000-0005-0000-0000-000044060000}"/>
    <cellStyle name="Normal 2 2 3 2 7 4 2" xfId="3759" xr:uid="{00000000-0005-0000-0000-000045060000}"/>
    <cellStyle name="Normal 2 2 3 2 7 4 2 2" xfId="8527" xr:uid="{00000000-0005-0000-0000-000046060000}"/>
    <cellStyle name="Normal 2 2 3 2 7 4 3" xfId="6143" xr:uid="{00000000-0005-0000-0000-000047060000}"/>
    <cellStyle name="Normal 2 2 3 2 7 5" xfId="2567" xr:uid="{00000000-0005-0000-0000-000048060000}"/>
    <cellStyle name="Normal 2 2 3 2 7 5 2" xfId="7335" xr:uid="{00000000-0005-0000-0000-000049060000}"/>
    <cellStyle name="Normal 2 2 3 2 7 6" xfId="4951" xr:uid="{00000000-0005-0000-0000-00004A060000}"/>
    <cellStyle name="Normal 2 2 3 2 8" xfId="319" xr:uid="{00000000-0005-0000-0000-00004B060000}"/>
    <cellStyle name="Normal 2 2 3 2 8 2" xfId="668" xr:uid="{00000000-0005-0000-0000-00004C060000}"/>
    <cellStyle name="Normal 2 2 3 2 8 2 2" xfId="1866" xr:uid="{00000000-0005-0000-0000-00004D060000}"/>
    <cellStyle name="Normal 2 2 3 2 8 2 2 2" xfId="4251" xr:uid="{00000000-0005-0000-0000-00004E060000}"/>
    <cellStyle name="Normal 2 2 3 2 8 2 2 2 2" xfId="9019" xr:uid="{00000000-0005-0000-0000-00004F060000}"/>
    <cellStyle name="Normal 2 2 3 2 8 2 2 3" xfId="6635" xr:uid="{00000000-0005-0000-0000-000050060000}"/>
    <cellStyle name="Normal 2 2 3 2 8 2 3" xfId="3059" xr:uid="{00000000-0005-0000-0000-000051060000}"/>
    <cellStyle name="Normal 2 2 3 2 8 2 3 2" xfId="7827" xr:uid="{00000000-0005-0000-0000-000052060000}"/>
    <cellStyle name="Normal 2 2 3 2 8 2 4" xfId="5443" xr:uid="{00000000-0005-0000-0000-000053060000}"/>
    <cellStyle name="Normal 2 2 3 2 8 3" xfId="1016" xr:uid="{00000000-0005-0000-0000-000054060000}"/>
    <cellStyle name="Normal 2 2 3 2 8 3 2" xfId="2214" xr:uid="{00000000-0005-0000-0000-000055060000}"/>
    <cellStyle name="Normal 2 2 3 2 8 3 2 2" xfId="4599" xr:uid="{00000000-0005-0000-0000-000056060000}"/>
    <cellStyle name="Normal 2 2 3 2 8 3 2 2 2" xfId="9367" xr:uid="{00000000-0005-0000-0000-000057060000}"/>
    <cellStyle name="Normal 2 2 3 2 8 3 2 3" xfId="6983" xr:uid="{00000000-0005-0000-0000-000058060000}"/>
    <cellStyle name="Normal 2 2 3 2 8 3 3" xfId="3407" xr:uid="{00000000-0005-0000-0000-000059060000}"/>
    <cellStyle name="Normal 2 2 3 2 8 3 3 2" xfId="8175" xr:uid="{00000000-0005-0000-0000-00005A060000}"/>
    <cellStyle name="Normal 2 2 3 2 8 3 4" xfId="5791" xr:uid="{00000000-0005-0000-0000-00005B060000}"/>
    <cellStyle name="Normal 2 2 3 2 8 4" xfId="1518" xr:uid="{00000000-0005-0000-0000-00005C060000}"/>
    <cellStyle name="Normal 2 2 3 2 8 4 2" xfId="3903" xr:uid="{00000000-0005-0000-0000-00005D060000}"/>
    <cellStyle name="Normal 2 2 3 2 8 4 2 2" xfId="8671" xr:uid="{00000000-0005-0000-0000-00005E060000}"/>
    <cellStyle name="Normal 2 2 3 2 8 4 3" xfId="6287" xr:uid="{00000000-0005-0000-0000-00005F060000}"/>
    <cellStyle name="Normal 2 2 3 2 8 5" xfId="2711" xr:uid="{00000000-0005-0000-0000-000060060000}"/>
    <cellStyle name="Normal 2 2 3 2 8 5 2" xfId="7479" xr:uid="{00000000-0005-0000-0000-000061060000}"/>
    <cellStyle name="Normal 2 2 3 2 8 6" xfId="5095" xr:uid="{00000000-0005-0000-0000-000062060000}"/>
    <cellStyle name="Normal 2 2 3 2 9" xfId="464" xr:uid="{00000000-0005-0000-0000-000063060000}"/>
    <cellStyle name="Normal 2 2 3 2 9 2" xfId="1662" xr:uid="{00000000-0005-0000-0000-000064060000}"/>
    <cellStyle name="Normal 2 2 3 2 9 2 2" xfId="4047" xr:uid="{00000000-0005-0000-0000-000065060000}"/>
    <cellStyle name="Normal 2 2 3 2 9 2 2 2" xfId="8815" xr:uid="{00000000-0005-0000-0000-000066060000}"/>
    <cellStyle name="Normal 2 2 3 2 9 2 3" xfId="6431" xr:uid="{00000000-0005-0000-0000-000067060000}"/>
    <cellStyle name="Normal 2 2 3 2 9 3" xfId="2855" xr:uid="{00000000-0005-0000-0000-000068060000}"/>
    <cellStyle name="Normal 2 2 3 2 9 3 2" xfId="7623" xr:uid="{00000000-0005-0000-0000-000069060000}"/>
    <cellStyle name="Normal 2 2 3 2 9 4" xfId="5239" xr:uid="{00000000-0005-0000-0000-00006A060000}"/>
    <cellStyle name="Normal 2 2 3 3" xfId="22" xr:uid="{00000000-0005-0000-0000-00006B060000}"/>
    <cellStyle name="Normal 2 2 3 3 10" xfId="118" xr:uid="{00000000-0005-0000-0000-00006C060000}"/>
    <cellStyle name="Normal 2 2 3 3 10 2" xfId="1317" xr:uid="{00000000-0005-0000-0000-00006D060000}"/>
    <cellStyle name="Normal 2 2 3 3 10 2 2" xfId="3702" xr:uid="{00000000-0005-0000-0000-00006E060000}"/>
    <cellStyle name="Normal 2 2 3 3 10 2 2 2" xfId="8470" xr:uid="{00000000-0005-0000-0000-00006F060000}"/>
    <cellStyle name="Normal 2 2 3 3 10 2 3" xfId="6086" xr:uid="{00000000-0005-0000-0000-000070060000}"/>
    <cellStyle name="Normal 2 2 3 3 10 3" xfId="2510" xr:uid="{00000000-0005-0000-0000-000071060000}"/>
    <cellStyle name="Normal 2 2 3 3 10 3 2" xfId="7278" xr:uid="{00000000-0005-0000-0000-000072060000}"/>
    <cellStyle name="Normal 2 2 3 3 10 4" xfId="4894" xr:uid="{00000000-0005-0000-0000-000073060000}"/>
    <cellStyle name="Normal 2 2 3 3 11" xfId="1164" xr:uid="{00000000-0005-0000-0000-000074060000}"/>
    <cellStyle name="Normal 2 2 3 3 11 2" xfId="2361" xr:uid="{00000000-0005-0000-0000-000075060000}"/>
    <cellStyle name="Normal 2 2 3 3 11 2 2" xfId="4746" xr:uid="{00000000-0005-0000-0000-000076060000}"/>
    <cellStyle name="Normal 2 2 3 3 11 2 2 2" xfId="9514" xr:uid="{00000000-0005-0000-0000-000077060000}"/>
    <cellStyle name="Normal 2 2 3 3 11 2 3" xfId="7130" xr:uid="{00000000-0005-0000-0000-000078060000}"/>
    <cellStyle name="Normal 2 2 3 3 11 3" xfId="3554" xr:uid="{00000000-0005-0000-0000-000079060000}"/>
    <cellStyle name="Normal 2 2 3 3 11 3 2" xfId="8322" xr:uid="{00000000-0005-0000-0000-00007A060000}"/>
    <cellStyle name="Normal 2 2 3 3 11 4" xfId="5938" xr:uid="{00000000-0005-0000-0000-00007B060000}"/>
    <cellStyle name="Normal 2 2 3 3 12" xfId="70" xr:uid="{00000000-0005-0000-0000-00007C060000}"/>
    <cellStyle name="Normal 2 2 3 3 12 2" xfId="1269" xr:uid="{00000000-0005-0000-0000-00007D060000}"/>
    <cellStyle name="Normal 2 2 3 3 12 2 2" xfId="3654" xr:uid="{00000000-0005-0000-0000-00007E060000}"/>
    <cellStyle name="Normal 2 2 3 3 12 2 2 2" xfId="8422" xr:uid="{00000000-0005-0000-0000-00007F060000}"/>
    <cellStyle name="Normal 2 2 3 3 12 2 3" xfId="6038" xr:uid="{00000000-0005-0000-0000-000080060000}"/>
    <cellStyle name="Normal 2 2 3 3 12 3" xfId="2462" xr:uid="{00000000-0005-0000-0000-000081060000}"/>
    <cellStyle name="Normal 2 2 3 3 12 3 2" xfId="7230" xr:uid="{00000000-0005-0000-0000-000082060000}"/>
    <cellStyle name="Normal 2 2 3 3 12 4" xfId="4846" xr:uid="{00000000-0005-0000-0000-000083060000}"/>
    <cellStyle name="Normal 2 2 3 3 13" xfId="1221" xr:uid="{00000000-0005-0000-0000-000084060000}"/>
    <cellStyle name="Normal 2 2 3 3 13 2" xfId="3606" xr:uid="{00000000-0005-0000-0000-000085060000}"/>
    <cellStyle name="Normal 2 2 3 3 13 2 2" xfId="8374" xr:uid="{00000000-0005-0000-0000-000086060000}"/>
    <cellStyle name="Normal 2 2 3 3 13 3" xfId="5990" xr:uid="{00000000-0005-0000-0000-000087060000}"/>
    <cellStyle name="Normal 2 2 3 3 14" xfId="2414" xr:uid="{00000000-0005-0000-0000-000088060000}"/>
    <cellStyle name="Normal 2 2 3 3 14 2" xfId="7182" xr:uid="{00000000-0005-0000-0000-000089060000}"/>
    <cellStyle name="Normal 2 2 3 3 15" xfId="4798" xr:uid="{00000000-0005-0000-0000-00008A060000}"/>
    <cellStyle name="Normal 2 2 3 3 2" xfId="34" xr:uid="{00000000-0005-0000-0000-00008B060000}"/>
    <cellStyle name="Normal 2 2 3 3 2 10" xfId="1176" xr:uid="{00000000-0005-0000-0000-00008C060000}"/>
    <cellStyle name="Normal 2 2 3 3 2 10 2" xfId="2373" xr:uid="{00000000-0005-0000-0000-00008D060000}"/>
    <cellStyle name="Normal 2 2 3 3 2 10 2 2" xfId="4758" xr:uid="{00000000-0005-0000-0000-00008E060000}"/>
    <cellStyle name="Normal 2 2 3 3 2 10 2 2 2" xfId="9526" xr:uid="{00000000-0005-0000-0000-00008F060000}"/>
    <cellStyle name="Normal 2 2 3 3 2 10 2 3" xfId="7142" xr:uid="{00000000-0005-0000-0000-000090060000}"/>
    <cellStyle name="Normal 2 2 3 3 2 10 3" xfId="3566" xr:uid="{00000000-0005-0000-0000-000091060000}"/>
    <cellStyle name="Normal 2 2 3 3 2 10 3 2" xfId="8334" xr:uid="{00000000-0005-0000-0000-000092060000}"/>
    <cellStyle name="Normal 2 2 3 3 2 10 4" xfId="5950" xr:uid="{00000000-0005-0000-0000-000093060000}"/>
    <cellStyle name="Normal 2 2 3 3 2 11" xfId="82" xr:uid="{00000000-0005-0000-0000-000094060000}"/>
    <cellStyle name="Normal 2 2 3 3 2 11 2" xfId="1281" xr:uid="{00000000-0005-0000-0000-000095060000}"/>
    <cellStyle name="Normal 2 2 3 3 2 11 2 2" xfId="3666" xr:uid="{00000000-0005-0000-0000-000096060000}"/>
    <cellStyle name="Normal 2 2 3 3 2 11 2 2 2" xfId="8434" xr:uid="{00000000-0005-0000-0000-000097060000}"/>
    <cellStyle name="Normal 2 2 3 3 2 11 2 3" xfId="6050" xr:uid="{00000000-0005-0000-0000-000098060000}"/>
    <cellStyle name="Normal 2 2 3 3 2 11 3" xfId="2474" xr:uid="{00000000-0005-0000-0000-000099060000}"/>
    <cellStyle name="Normal 2 2 3 3 2 11 3 2" xfId="7242" xr:uid="{00000000-0005-0000-0000-00009A060000}"/>
    <cellStyle name="Normal 2 2 3 3 2 11 4" xfId="4858" xr:uid="{00000000-0005-0000-0000-00009B060000}"/>
    <cellStyle name="Normal 2 2 3 3 2 12" xfId="1233" xr:uid="{00000000-0005-0000-0000-00009C060000}"/>
    <cellStyle name="Normal 2 2 3 3 2 12 2" xfId="3618" xr:uid="{00000000-0005-0000-0000-00009D060000}"/>
    <cellStyle name="Normal 2 2 3 3 2 12 2 2" xfId="8386" xr:uid="{00000000-0005-0000-0000-00009E060000}"/>
    <cellStyle name="Normal 2 2 3 3 2 12 3" xfId="6002" xr:uid="{00000000-0005-0000-0000-00009F060000}"/>
    <cellStyle name="Normal 2 2 3 3 2 13" xfId="2426" xr:uid="{00000000-0005-0000-0000-0000A0060000}"/>
    <cellStyle name="Normal 2 2 3 3 2 13 2" xfId="7194" xr:uid="{00000000-0005-0000-0000-0000A1060000}"/>
    <cellStyle name="Normal 2 2 3 3 2 14" xfId="4810" xr:uid="{00000000-0005-0000-0000-0000A2060000}"/>
    <cellStyle name="Normal 2 2 3 3 2 2" xfId="58" xr:uid="{00000000-0005-0000-0000-0000A3060000}"/>
    <cellStyle name="Normal 2 2 3 3 2 2 10" xfId="1257" xr:uid="{00000000-0005-0000-0000-0000A4060000}"/>
    <cellStyle name="Normal 2 2 3 3 2 2 10 2" xfId="3642" xr:uid="{00000000-0005-0000-0000-0000A5060000}"/>
    <cellStyle name="Normal 2 2 3 3 2 2 10 2 2" xfId="8410" xr:uid="{00000000-0005-0000-0000-0000A6060000}"/>
    <cellStyle name="Normal 2 2 3 3 2 2 10 3" xfId="6026" xr:uid="{00000000-0005-0000-0000-0000A7060000}"/>
    <cellStyle name="Normal 2 2 3 3 2 2 11" xfId="2450" xr:uid="{00000000-0005-0000-0000-0000A8060000}"/>
    <cellStyle name="Normal 2 2 3 3 2 2 11 2" xfId="7218" xr:uid="{00000000-0005-0000-0000-0000A9060000}"/>
    <cellStyle name="Normal 2 2 3 3 2 2 12" xfId="4834" xr:uid="{00000000-0005-0000-0000-0000AA060000}"/>
    <cellStyle name="Normal 2 2 3 3 2 2 2" xfId="310" xr:uid="{00000000-0005-0000-0000-0000AB060000}"/>
    <cellStyle name="Normal 2 2 3 3 2 2 2 2" xfId="454" xr:uid="{00000000-0005-0000-0000-0000AC060000}"/>
    <cellStyle name="Normal 2 2 3 3 2 2 2 2 2" xfId="803" xr:uid="{00000000-0005-0000-0000-0000AD060000}"/>
    <cellStyle name="Normal 2 2 3 3 2 2 2 2 2 2" xfId="2001" xr:uid="{00000000-0005-0000-0000-0000AE060000}"/>
    <cellStyle name="Normal 2 2 3 3 2 2 2 2 2 2 2" xfId="4386" xr:uid="{00000000-0005-0000-0000-0000AF060000}"/>
    <cellStyle name="Normal 2 2 3 3 2 2 2 2 2 2 2 2" xfId="9154" xr:uid="{00000000-0005-0000-0000-0000B0060000}"/>
    <cellStyle name="Normal 2 2 3 3 2 2 2 2 2 2 3" xfId="6770" xr:uid="{00000000-0005-0000-0000-0000B1060000}"/>
    <cellStyle name="Normal 2 2 3 3 2 2 2 2 2 3" xfId="3194" xr:uid="{00000000-0005-0000-0000-0000B2060000}"/>
    <cellStyle name="Normal 2 2 3 3 2 2 2 2 2 3 2" xfId="7962" xr:uid="{00000000-0005-0000-0000-0000B3060000}"/>
    <cellStyle name="Normal 2 2 3 3 2 2 2 2 2 4" xfId="5578" xr:uid="{00000000-0005-0000-0000-0000B4060000}"/>
    <cellStyle name="Normal 2 2 3 3 2 2 2 2 3" xfId="1151" xr:uid="{00000000-0005-0000-0000-0000B5060000}"/>
    <cellStyle name="Normal 2 2 3 3 2 2 2 2 3 2" xfId="2349" xr:uid="{00000000-0005-0000-0000-0000B6060000}"/>
    <cellStyle name="Normal 2 2 3 3 2 2 2 2 3 2 2" xfId="4734" xr:uid="{00000000-0005-0000-0000-0000B7060000}"/>
    <cellStyle name="Normal 2 2 3 3 2 2 2 2 3 2 2 2" xfId="9502" xr:uid="{00000000-0005-0000-0000-0000B8060000}"/>
    <cellStyle name="Normal 2 2 3 3 2 2 2 2 3 2 3" xfId="7118" xr:uid="{00000000-0005-0000-0000-0000B9060000}"/>
    <cellStyle name="Normal 2 2 3 3 2 2 2 2 3 3" xfId="3542" xr:uid="{00000000-0005-0000-0000-0000BA060000}"/>
    <cellStyle name="Normal 2 2 3 3 2 2 2 2 3 3 2" xfId="8310" xr:uid="{00000000-0005-0000-0000-0000BB060000}"/>
    <cellStyle name="Normal 2 2 3 3 2 2 2 2 3 4" xfId="5926" xr:uid="{00000000-0005-0000-0000-0000BC060000}"/>
    <cellStyle name="Normal 2 2 3 3 2 2 2 2 4" xfId="1653" xr:uid="{00000000-0005-0000-0000-0000BD060000}"/>
    <cellStyle name="Normal 2 2 3 3 2 2 2 2 4 2" xfId="4038" xr:uid="{00000000-0005-0000-0000-0000BE060000}"/>
    <cellStyle name="Normal 2 2 3 3 2 2 2 2 4 2 2" xfId="8806" xr:uid="{00000000-0005-0000-0000-0000BF060000}"/>
    <cellStyle name="Normal 2 2 3 3 2 2 2 2 4 3" xfId="6422" xr:uid="{00000000-0005-0000-0000-0000C0060000}"/>
    <cellStyle name="Normal 2 2 3 3 2 2 2 2 5" xfId="2846" xr:uid="{00000000-0005-0000-0000-0000C1060000}"/>
    <cellStyle name="Normal 2 2 3 3 2 2 2 2 5 2" xfId="7614" xr:uid="{00000000-0005-0000-0000-0000C2060000}"/>
    <cellStyle name="Normal 2 2 3 3 2 2 2 2 6" xfId="5230" xr:uid="{00000000-0005-0000-0000-0000C3060000}"/>
    <cellStyle name="Normal 2 2 3 3 2 2 2 3" xfId="659" xr:uid="{00000000-0005-0000-0000-0000C4060000}"/>
    <cellStyle name="Normal 2 2 3 3 2 2 2 3 2" xfId="1857" xr:uid="{00000000-0005-0000-0000-0000C5060000}"/>
    <cellStyle name="Normal 2 2 3 3 2 2 2 3 2 2" xfId="4242" xr:uid="{00000000-0005-0000-0000-0000C6060000}"/>
    <cellStyle name="Normal 2 2 3 3 2 2 2 3 2 2 2" xfId="9010" xr:uid="{00000000-0005-0000-0000-0000C7060000}"/>
    <cellStyle name="Normal 2 2 3 3 2 2 2 3 2 3" xfId="6626" xr:uid="{00000000-0005-0000-0000-0000C8060000}"/>
    <cellStyle name="Normal 2 2 3 3 2 2 2 3 3" xfId="3050" xr:uid="{00000000-0005-0000-0000-0000C9060000}"/>
    <cellStyle name="Normal 2 2 3 3 2 2 2 3 3 2" xfId="7818" xr:uid="{00000000-0005-0000-0000-0000CA060000}"/>
    <cellStyle name="Normal 2 2 3 3 2 2 2 3 4" xfId="5434" xr:uid="{00000000-0005-0000-0000-0000CB060000}"/>
    <cellStyle name="Normal 2 2 3 3 2 2 2 4" xfId="1007" xr:uid="{00000000-0005-0000-0000-0000CC060000}"/>
    <cellStyle name="Normal 2 2 3 3 2 2 2 4 2" xfId="2205" xr:uid="{00000000-0005-0000-0000-0000CD060000}"/>
    <cellStyle name="Normal 2 2 3 3 2 2 2 4 2 2" xfId="4590" xr:uid="{00000000-0005-0000-0000-0000CE060000}"/>
    <cellStyle name="Normal 2 2 3 3 2 2 2 4 2 2 2" xfId="9358" xr:uid="{00000000-0005-0000-0000-0000CF060000}"/>
    <cellStyle name="Normal 2 2 3 3 2 2 2 4 2 3" xfId="6974" xr:uid="{00000000-0005-0000-0000-0000D0060000}"/>
    <cellStyle name="Normal 2 2 3 3 2 2 2 4 3" xfId="3398" xr:uid="{00000000-0005-0000-0000-0000D1060000}"/>
    <cellStyle name="Normal 2 2 3 3 2 2 2 4 3 2" xfId="8166" xr:uid="{00000000-0005-0000-0000-0000D2060000}"/>
    <cellStyle name="Normal 2 2 3 3 2 2 2 4 4" xfId="5782" xr:uid="{00000000-0005-0000-0000-0000D3060000}"/>
    <cellStyle name="Normal 2 2 3 3 2 2 2 5" xfId="1509" xr:uid="{00000000-0005-0000-0000-0000D4060000}"/>
    <cellStyle name="Normal 2 2 3 3 2 2 2 5 2" xfId="3894" xr:uid="{00000000-0005-0000-0000-0000D5060000}"/>
    <cellStyle name="Normal 2 2 3 3 2 2 2 5 2 2" xfId="8662" xr:uid="{00000000-0005-0000-0000-0000D6060000}"/>
    <cellStyle name="Normal 2 2 3 3 2 2 2 5 3" xfId="6278" xr:uid="{00000000-0005-0000-0000-0000D7060000}"/>
    <cellStyle name="Normal 2 2 3 3 2 2 2 6" xfId="2702" xr:uid="{00000000-0005-0000-0000-0000D8060000}"/>
    <cellStyle name="Normal 2 2 3 3 2 2 2 6 2" xfId="7470" xr:uid="{00000000-0005-0000-0000-0000D9060000}"/>
    <cellStyle name="Normal 2 2 3 3 2 2 2 7" xfId="5086" xr:uid="{00000000-0005-0000-0000-0000DA060000}"/>
    <cellStyle name="Normal 2 2 3 3 2 2 3" xfId="238" xr:uid="{00000000-0005-0000-0000-0000DB060000}"/>
    <cellStyle name="Normal 2 2 3 3 2 2 3 2" xfId="587" xr:uid="{00000000-0005-0000-0000-0000DC060000}"/>
    <cellStyle name="Normal 2 2 3 3 2 2 3 2 2" xfId="1785" xr:uid="{00000000-0005-0000-0000-0000DD060000}"/>
    <cellStyle name="Normal 2 2 3 3 2 2 3 2 2 2" xfId="4170" xr:uid="{00000000-0005-0000-0000-0000DE060000}"/>
    <cellStyle name="Normal 2 2 3 3 2 2 3 2 2 2 2" xfId="8938" xr:uid="{00000000-0005-0000-0000-0000DF060000}"/>
    <cellStyle name="Normal 2 2 3 3 2 2 3 2 2 3" xfId="6554" xr:uid="{00000000-0005-0000-0000-0000E0060000}"/>
    <cellStyle name="Normal 2 2 3 3 2 2 3 2 3" xfId="2978" xr:uid="{00000000-0005-0000-0000-0000E1060000}"/>
    <cellStyle name="Normal 2 2 3 3 2 2 3 2 3 2" xfId="7746" xr:uid="{00000000-0005-0000-0000-0000E2060000}"/>
    <cellStyle name="Normal 2 2 3 3 2 2 3 2 4" xfId="5362" xr:uid="{00000000-0005-0000-0000-0000E3060000}"/>
    <cellStyle name="Normal 2 2 3 3 2 2 3 3" xfId="935" xr:uid="{00000000-0005-0000-0000-0000E4060000}"/>
    <cellStyle name="Normal 2 2 3 3 2 2 3 3 2" xfId="2133" xr:uid="{00000000-0005-0000-0000-0000E5060000}"/>
    <cellStyle name="Normal 2 2 3 3 2 2 3 3 2 2" xfId="4518" xr:uid="{00000000-0005-0000-0000-0000E6060000}"/>
    <cellStyle name="Normal 2 2 3 3 2 2 3 3 2 2 2" xfId="9286" xr:uid="{00000000-0005-0000-0000-0000E7060000}"/>
    <cellStyle name="Normal 2 2 3 3 2 2 3 3 2 3" xfId="6902" xr:uid="{00000000-0005-0000-0000-0000E8060000}"/>
    <cellStyle name="Normal 2 2 3 3 2 2 3 3 3" xfId="3326" xr:uid="{00000000-0005-0000-0000-0000E9060000}"/>
    <cellStyle name="Normal 2 2 3 3 2 2 3 3 3 2" xfId="8094" xr:uid="{00000000-0005-0000-0000-0000EA060000}"/>
    <cellStyle name="Normal 2 2 3 3 2 2 3 3 4" xfId="5710" xr:uid="{00000000-0005-0000-0000-0000EB060000}"/>
    <cellStyle name="Normal 2 2 3 3 2 2 3 4" xfId="1437" xr:uid="{00000000-0005-0000-0000-0000EC060000}"/>
    <cellStyle name="Normal 2 2 3 3 2 2 3 4 2" xfId="3822" xr:uid="{00000000-0005-0000-0000-0000ED060000}"/>
    <cellStyle name="Normal 2 2 3 3 2 2 3 4 2 2" xfId="8590" xr:uid="{00000000-0005-0000-0000-0000EE060000}"/>
    <cellStyle name="Normal 2 2 3 3 2 2 3 4 3" xfId="6206" xr:uid="{00000000-0005-0000-0000-0000EF060000}"/>
    <cellStyle name="Normal 2 2 3 3 2 2 3 5" xfId="2630" xr:uid="{00000000-0005-0000-0000-0000F0060000}"/>
    <cellStyle name="Normal 2 2 3 3 2 2 3 5 2" xfId="7398" xr:uid="{00000000-0005-0000-0000-0000F1060000}"/>
    <cellStyle name="Normal 2 2 3 3 2 2 3 6" xfId="5014" xr:uid="{00000000-0005-0000-0000-0000F2060000}"/>
    <cellStyle name="Normal 2 2 3 3 2 2 4" xfId="382" xr:uid="{00000000-0005-0000-0000-0000F3060000}"/>
    <cellStyle name="Normal 2 2 3 3 2 2 4 2" xfId="731" xr:uid="{00000000-0005-0000-0000-0000F4060000}"/>
    <cellStyle name="Normal 2 2 3 3 2 2 4 2 2" xfId="1929" xr:uid="{00000000-0005-0000-0000-0000F5060000}"/>
    <cellStyle name="Normal 2 2 3 3 2 2 4 2 2 2" xfId="4314" xr:uid="{00000000-0005-0000-0000-0000F6060000}"/>
    <cellStyle name="Normal 2 2 3 3 2 2 4 2 2 2 2" xfId="9082" xr:uid="{00000000-0005-0000-0000-0000F7060000}"/>
    <cellStyle name="Normal 2 2 3 3 2 2 4 2 2 3" xfId="6698" xr:uid="{00000000-0005-0000-0000-0000F8060000}"/>
    <cellStyle name="Normal 2 2 3 3 2 2 4 2 3" xfId="3122" xr:uid="{00000000-0005-0000-0000-0000F9060000}"/>
    <cellStyle name="Normal 2 2 3 3 2 2 4 2 3 2" xfId="7890" xr:uid="{00000000-0005-0000-0000-0000FA060000}"/>
    <cellStyle name="Normal 2 2 3 3 2 2 4 2 4" xfId="5506" xr:uid="{00000000-0005-0000-0000-0000FB060000}"/>
    <cellStyle name="Normal 2 2 3 3 2 2 4 3" xfId="1079" xr:uid="{00000000-0005-0000-0000-0000FC060000}"/>
    <cellStyle name="Normal 2 2 3 3 2 2 4 3 2" xfId="2277" xr:uid="{00000000-0005-0000-0000-0000FD060000}"/>
    <cellStyle name="Normal 2 2 3 3 2 2 4 3 2 2" xfId="4662" xr:uid="{00000000-0005-0000-0000-0000FE060000}"/>
    <cellStyle name="Normal 2 2 3 3 2 2 4 3 2 2 2" xfId="9430" xr:uid="{00000000-0005-0000-0000-0000FF060000}"/>
    <cellStyle name="Normal 2 2 3 3 2 2 4 3 2 3" xfId="7046" xr:uid="{00000000-0005-0000-0000-000000070000}"/>
    <cellStyle name="Normal 2 2 3 3 2 2 4 3 3" xfId="3470" xr:uid="{00000000-0005-0000-0000-000001070000}"/>
    <cellStyle name="Normal 2 2 3 3 2 2 4 3 3 2" xfId="8238" xr:uid="{00000000-0005-0000-0000-000002070000}"/>
    <cellStyle name="Normal 2 2 3 3 2 2 4 3 4" xfId="5854" xr:uid="{00000000-0005-0000-0000-000003070000}"/>
    <cellStyle name="Normal 2 2 3 3 2 2 4 4" xfId="1581" xr:uid="{00000000-0005-0000-0000-000004070000}"/>
    <cellStyle name="Normal 2 2 3 3 2 2 4 4 2" xfId="3966" xr:uid="{00000000-0005-0000-0000-000005070000}"/>
    <cellStyle name="Normal 2 2 3 3 2 2 4 4 2 2" xfId="8734" xr:uid="{00000000-0005-0000-0000-000006070000}"/>
    <cellStyle name="Normal 2 2 3 3 2 2 4 4 3" xfId="6350" xr:uid="{00000000-0005-0000-0000-000007070000}"/>
    <cellStyle name="Normal 2 2 3 3 2 2 4 5" xfId="2774" xr:uid="{00000000-0005-0000-0000-000008070000}"/>
    <cellStyle name="Normal 2 2 3 3 2 2 4 5 2" xfId="7542" xr:uid="{00000000-0005-0000-0000-000009070000}"/>
    <cellStyle name="Normal 2 2 3 3 2 2 4 6" xfId="5158" xr:uid="{00000000-0005-0000-0000-00000A070000}"/>
    <cellStyle name="Normal 2 2 3 3 2 2 5" xfId="515" xr:uid="{00000000-0005-0000-0000-00000B070000}"/>
    <cellStyle name="Normal 2 2 3 3 2 2 5 2" xfId="1713" xr:uid="{00000000-0005-0000-0000-00000C070000}"/>
    <cellStyle name="Normal 2 2 3 3 2 2 5 2 2" xfId="4098" xr:uid="{00000000-0005-0000-0000-00000D070000}"/>
    <cellStyle name="Normal 2 2 3 3 2 2 5 2 2 2" xfId="8866" xr:uid="{00000000-0005-0000-0000-00000E070000}"/>
    <cellStyle name="Normal 2 2 3 3 2 2 5 2 3" xfId="6482" xr:uid="{00000000-0005-0000-0000-00000F070000}"/>
    <cellStyle name="Normal 2 2 3 3 2 2 5 3" xfId="2906" xr:uid="{00000000-0005-0000-0000-000010070000}"/>
    <cellStyle name="Normal 2 2 3 3 2 2 5 3 2" xfId="7674" xr:uid="{00000000-0005-0000-0000-000011070000}"/>
    <cellStyle name="Normal 2 2 3 3 2 2 5 4" xfId="5290" xr:uid="{00000000-0005-0000-0000-000012070000}"/>
    <cellStyle name="Normal 2 2 3 3 2 2 6" xfId="863" xr:uid="{00000000-0005-0000-0000-000013070000}"/>
    <cellStyle name="Normal 2 2 3 3 2 2 6 2" xfId="2061" xr:uid="{00000000-0005-0000-0000-000014070000}"/>
    <cellStyle name="Normal 2 2 3 3 2 2 6 2 2" xfId="4446" xr:uid="{00000000-0005-0000-0000-000015070000}"/>
    <cellStyle name="Normal 2 2 3 3 2 2 6 2 2 2" xfId="9214" xr:uid="{00000000-0005-0000-0000-000016070000}"/>
    <cellStyle name="Normal 2 2 3 3 2 2 6 2 3" xfId="6830" xr:uid="{00000000-0005-0000-0000-000017070000}"/>
    <cellStyle name="Normal 2 2 3 3 2 2 6 3" xfId="3254" xr:uid="{00000000-0005-0000-0000-000018070000}"/>
    <cellStyle name="Normal 2 2 3 3 2 2 6 3 2" xfId="8022" xr:uid="{00000000-0005-0000-0000-000019070000}"/>
    <cellStyle name="Normal 2 2 3 3 2 2 6 4" xfId="5638" xr:uid="{00000000-0005-0000-0000-00001A070000}"/>
    <cellStyle name="Normal 2 2 3 3 2 2 7" xfId="166" xr:uid="{00000000-0005-0000-0000-00001B070000}"/>
    <cellStyle name="Normal 2 2 3 3 2 2 7 2" xfId="1365" xr:uid="{00000000-0005-0000-0000-00001C070000}"/>
    <cellStyle name="Normal 2 2 3 3 2 2 7 2 2" xfId="3750" xr:uid="{00000000-0005-0000-0000-00001D070000}"/>
    <cellStyle name="Normal 2 2 3 3 2 2 7 2 2 2" xfId="8518" xr:uid="{00000000-0005-0000-0000-00001E070000}"/>
    <cellStyle name="Normal 2 2 3 3 2 2 7 2 3" xfId="6134" xr:uid="{00000000-0005-0000-0000-00001F070000}"/>
    <cellStyle name="Normal 2 2 3 3 2 2 7 3" xfId="2558" xr:uid="{00000000-0005-0000-0000-000020070000}"/>
    <cellStyle name="Normal 2 2 3 3 2 2 7 3 2" xfId="7326" xr:uid="{00000000-0005-0000-0000-000021070000}"/>
    <cellStyle name="Normal 2 2 3 3 2 2 7 4" xfId="4942" xr:uid="{00000000-0005-0000-0000-000022070000}"/>
    <cellStyle name="Normal 2 2 3 3 2 2 8" xfId="1200" xr:uid="{00000000-0005-0000-0000-000023070000}"/>
    <cellStyle name="Normal 2 2 3 3 2 2 8 2" xfId="2397" xr:uid="{00000000-0005-0000-0000-000024070000}"/>
    <cellStyle name="Normal 2 2 3 3 2 2 8 2 2" xfId="4782" xr:uid="{00000000-0005-0000-0000-000025070000}"/>
    <cellStyle name="Normal 2 2 3 3 2 2 8 2 2 2" xfId="9550" xr:uid="{00000000-0005-0000-0000-000026070000}"/>
    <cellStyle name="Normal 2 2 3 3 2 2 8 2 3" xfId="7166" xr:uid="{00000000-0005-0000-0000-000027070000}"/>
    <cellStyle name="Normal 2 2 3 3 2 2 8 3" xfId="3590" xr:uid="{00000000-0005-0000-0000-000028070000}"/>
    <cellStyle name="Normal 2 2 3 3 2 2 8 3 2" xfId="8358" xr:uid="{00000000-0005-0000-0000-000029070000}"/>
    <cellStyle name="Normal 2 2 3 3 2 2 8 4" xfId="5974" xr:uid="{00000000-0005-0000-0000-00002A070000}"/>
    <cellStyle name="Normal 2 2 3 3 2 2 9" xfId="106" xr:uid="{00000000-0005-0000-0000-00002B070000}"/>
    <cellStyle name="Normal 2 2 3 3 2 2 9 2" xfId="1305" xr:uid="{00000000-0005-0000-0000-00002C070000}"/>
    <cellStyle name="Normal 2 2 3 3 2 2 9 2 2" xfId="3690" xr:uid="{00000000-0005-0000-0000-00002D070000}"/>
    <cellStyle name="Normal 2 2 3 3 2 2 9 2 2 2" xfId="8458" xr:uid="{00000000-0005-0000-0000-00002E070000}"/>
    <cellStyle name="Normal 2 2 3 3 2 2 9 2 3" xfId="6074" xr:uid="{00000000-0005-0000-0000-00002F070000}"/>
    <cellStyle name="Normal 2 2 3 3 2 2 9 3" xfId="2498" xr:uid="{00000000-0005-0000-0000-000030070000}"/>
    <cellStyle name="Normal 2 2 3 3 2 2 9 3 2" xfId="7266" xr:uid="{00000000-0005-0000-0000-000031070000}"/>
    <cellStyle name="Normal 2 2 3 3 2 2 9 4" xfId="4882" xr:uid="{00000000-0005-0000-0000-000032070000}"/>
    <cellStyle name="Normal 2 2 3 3 2 3" xfId="214" xr:uid="{00000000-0005-0000-0000-000033070000}"/>
    <cellStyle name="Normal 2 2 3 3 2 3 2" xfId="286" xr:uid="{00000000-0005-0000-0000-000034070000}"/>
    <cellStyle name="Normal 2 2 3 3 2 3 2 2" xfId="430" xr:uid="{00000000-0005-0000-0000-000035070000}"/>
    <cellStyle name="Normal 2 2 3 3 2 3 2 2 2" xfId="779" xr:uid="{00000000-0005-0000-0000-000036070000}"/>
    <cellStyle name="Normal 2 2 3 3 2 3 2 2 2 2" xfId="1977" xr:uid="{00000000-0005-0000-0000-000037070000}"/>
    <cellStyle name="Normal 2 2 3 3 2 3 2 2 2 2 2" xfId="4362" xr:uid="{00000000-0005-0000-0000-000038070000}"/>
    <cellStyle name="Normal 2 2 3 3 2 3 2 2 2 2 2 2" xfId="9130" xr:uid="{00000000-0005-0000-0000-000039070000}"/>
    <cellStyle name="Normal 2 2 3 3 2 3 2 2 2 2 3" xfId="6746" xr:uid="{00000000-0005-0000-0000-00003A070000}"/>
    <cellStyle name="Normal 2 2 3 3 2 3 2 2 2 3" xfId="3170" xr:uid="{00000000-0005-0000-0000-00003B070000}"/>
    <cellStyle name="Normal 2 2 3 3 2 3 2 2 2 3 2" xfId="7938" xr:uid="{00000000-0005-0000-0000-00003C070000}"/>
    <cellStyle name="Normal 2 2 3 3 2 3 2 2 2 4" xfId="5554" xr:uid="{00000000-0005-0000-0000-00003D070000}"/>
    <cellStyle name="Normal 2 2 3 3 2 3 2 2 3" xfId="1127" xr:uid="{00000000-0005-0000-0000-00003E070000}"/>
    <cellStyle name="Normal 2 2 3 3 2 3 2 2 3 2" xfId="2325" xr:uid="{00000000-0005-0000-0000-00003F070000}"/>
    <cellStyle name="Normal 2 2 3 3 2 3 2 2 3 2 2" xfId="4710" xr:uid="{00000000-0005-0000-0000-000040070000}"/>
    <cellStyle name="Normal 2 2 3 3 2 3 2 2 3 2 2 2" xfId="9478" xr:uid="{00000000-0005-0000-0000-000041070000}"/>
    <cellStyle name="Normal 2 2 3 3 2 3 2 2 3 2 3" xfId="7094" xr:uid="{00000000-0005-0000-0000-000042070000}"/>
    <cellStyle name="Normal 2 2 3 3 2 3 2 2 3 3" xfId="3518" xr:uid="{00000000-0005-0000-0000-000043070000}"/>
    <cellStyle name="Normal 2 2 3 3 2 3 2 2 3 3 2" xfId="8286" xr:uid="{00000000-0005-0000-0000-000044070000}"/>
    <cellStyle name="Normal 2 2 3 3 2 3 2 2 3 4" xfId="5902" xr:uid="{00000000-0005-0000-0000-000045070000}"/>
    <cellStyle name="Normal 2 2 3 3 2 3 2 2 4" xfId="1629" xr:uid="{00000000-0005-0000-0000-000046070000}"/>
    <cellStyle name="Normal 2 2 3 3 2 3 2 2 4 2" xfId="4014" xr:uid="{00000000-0005-0000-0000-000047070000}"/>
    <cellStyle name="Normal 2 2 3 3 2 3 2 2 4 2 2" xfId="8782" xr:uid="{00000000-0005-0000-0000-000048070000}"/>
    <cellStyle name="Normal 2 2 3 3 2 3 2 2 4 3" xfId="6398" xr:uid="{00000000-0005-0000-0000-000049070000}"/>
    <cellStyle name="Normal 2 2 3 3 2 3 2 2 5" xfId="2822" xr:uid="{00000000-0005-0000-0000-00004A070000}"/>
    <cellStyle name="Normal 2 2 3 3 2 3 2 2 5 2" xfId="7590" xr:uid="{00000000-0005-0000-0000-00004B070000}"/>
    <cellStyle name="Normal 2 2 3 3 2 3 2 2 6" xfId="5206" xr:uid="{00000000-0005-0000-0000-00004C070000}"/>
    <cellStyle name="Normal 2 2 3 3 2 3 2 3" xfId="635" xr:uid="{00000000-0005-0000-0000-00004D070000}"/>
    <cellStyle name="Normal 2 2 3 3 2 3 2 3 2" xfId="1833" xr:uid="{00000000-0005-0000-0000-00004E070000}"/>
    <cellStyle name="Normal 2 2 3 3 2 3 2 3 2 2" xfId="4218" xr:uid="{00000000-0005-0000-0000-00004F070000}"/>
    <cellStyle name="Normal 2 2 3 3 2 3 2 3 2 2 2" xfId="8986" xr:uid="{00000000-0005-0000-0000-000050070000}"/>
    <cellStyle name="Normal 2 2 3 3 2 3 2 3 2 3" xfId="6602" xr:uid="{00000000-0005-0000-0000-000051070000}"/>
    <cellStyle name="Normal 2 2 3 3 2 3 2 3 3" xfId="3026" xr:uid="{00000000-0005-0000-0000-000052070000}"/>
    <cellStyle name="Normal 2 2 3 3 2 3 2 3 3 2" xfId="7794" xr:uid="{00000000-0005-0000-0000-000053070000}"/>
    <cellStyle name="Normal 2 2 3 3 2 3 2 3 4" xfId="5410" xr:uid="{00000000-0005-0000-0000-000054070000}"/>
    <cellStyle name="Normal 2 2 3 3 2 3 2 4" xfId="983" xr:uid="{00000000-0005-0000-0000-000055070000}"/>
    <cellStyle name="Normal 2 2 3 3 2 3 2 4 2" xfId="2181" xr:uid="{00000000-0005-0000-0000-000056070000}"/>
    <cellStyle name="Normal 2 2 3 3 2 3 2 4 2 2" xfId="4566" xr:uid="{00000000-0005-0000-0000-000057070000}"/>
    <cellStyle name="Normal 2 2 3 3 2 3 2 4 2 2 2" xfId="9334" xr:uid="{00000000-0005-0000-0000-000058070000}"/>
    <cellStyle name="Normal 2 2 3 3 2 3 2 4 2 3" xfId="6950" xr:uid="{00000000-0005-0000-0000-000059070000}"/>
    <cellStyle name="Normal 2 2 3 3 2 3 2 4 3" xfId="3374" xr:uid="{00000000-0005-0000-0000-00005A070000}"/>
    <cellStyle name="Normal 2 2 3 3 2 3 2 4 3 2" xfId="8142" xr:uid="{00000000-0005-0000-0000-00005B070000}"/>
    <cellStyle name="Normal 2 2 3 3 2 3 2 4 4" xfId="5758" xr:uid="{00000000-0005-0000-0000-00005C070000}"/>
    <cellStyle name="Normal 2 2 3 3 2 3 2 5" xfId="1485" xr:uid="{00000000-0005-0000-0000-00005D070000}"/>
    <cellStyle name="Normal 2 2 3 3 2 3 2 5 2" xfId="3870" xr:uid="{00000000-0005-0000-0000-00005E070000}"/>
    <cellStyle name="Normal 2 2 3 3 2 3 2 5 2 2" xfId="8638" xr:uid="{00000000-0005-0000-0000-00005F070000}"/>
    <cellStyle name="Normal 2 2 3 3 2 3 2 5 3" xfId="6254" xr:uid="{00000000-0005-0000-0000-000060070000}"/>
    <cellStyle name="Normal 2 2 3 3 2 3 2 6" xfId="2678" xr:uid="{00000000-0005-0000-0000-000061070000}"/>
    <cellStyle name="Normal 2 2 3 3 2 3 2 6 2" xfId="7446" xr:uid="{00000000-0005-0000-0000-000062070000}"/>
    <cellStyle name="Normal 2 2 3 3 2 3 2 7" xfId="5062" xr:uid="{00000000-0005-0000-0000-000063070000}"/>
    <cellStyle name="Normal 2 2 3 3 2 3 3" xfId="358" xr:uid="{00000000-0005-0000-0000-000064070000}"/>
    <cellStyle name="Normal 2 2 3 3 2 3 3 2" xfId="707" xr:uid="{00000000-0005-0000-0000-000065070000}"/>
    <cellStyle name="Normal 2 2 3 3 2 3 3 2 2" xfId="1905" xr:uid="{00000000-0005-0000-0000-000066070000}"/>
    <cellStyle name="Normal 2 2 3 3 2 3 3 2 2 2" xfId="4290" xr:uid="{00000000-0005-0000-0000-000067070000}"/>
    <cellStyle name="Normal 2 2 3 3 2 3 3 2 2 2 2" xfId="9058" xr:uid="{00000000-0005-0000-0000-000068070000}"/>
    <cellStyle name="Normal 2 2 3 3 2 3 3 2 2 3" xfId="6674" xr:uid="{00000000-0005-0000-0000-000069070000}"/>
    <cellStyle name="Normal 2 2 3 3 2 3 3 2 3" xfId="3098" xr:uid="{00000000-0005-0000-0000-00006A070000}"/>
    <cellStyle name="Normal 2 2 3 3 2 3 3 2 3 2" xfId="7866" xr:uid="{00000000-0005-0000-0000-00006B070000}"/>
    <cellStyle name="Normal 2 2 3 3 2 3 3 2 4" xfId="5482" xr:uid="{00000000-0005-0000-0000-00006C070000}"/>
    <cellStyle name="Normal 2 2 3 3 2 3 3 3" xfId="1055" xr:uid="{00000000-0005-0000-0000-00006D070000}"/>
    <cellStyle name="Normal 2 2 3 3 2 3 3 3 2" xfId="2253" xr:uid="{00000000-0005-0000-0000-00006E070000}"/>
    <cellStyle name="Normal 2 2 3 3 2 3 3 3 2 2" xfId="4638" xr:uid="{00000000-0005-0000-0000-00006F070000}"/>
    <cellStyle name="Normal 2 2 3 3 2 3 3 3 2 2 2" xfId="9406" xr:uid="{00000000-0005-0000-0000-000070070000}"/>
    <cellStyle name="Normal 2 2 3 3 2 3 3 3 2 3" xfId="7022" xr:uid="{00000000-0005-0000-0000-000071070000}"/>
    <cellStyle name="Normal 2 2 3 3 2 3 3 3 3" xfId="3446" xr:uid="{00000000-0005-0000-0000-000072070000}"/>
    <cellStyle name="Normal 2 2 3 3 2 3 3 3 3 2" xfId="8214" xr:uid="{00000000-0005-0000-0000-000073070000}"/>
    <cellStyle name="Normal 2 2 3 3 2 3 3 3 4" xfId="5830" xr:uid="{00000000-0005-0000-0000-000074070000}"/>
    <cellStyle name="Normal 2 2 3 3 2 3 3 4" xfId="1557" xr:uid="{00000000-0005-0000-0000-000075070000}"/>
    <cellStyle name="Normal 2 2 3 3 2 3 3 4 2" xfId="3942" xr:uid="{00000000-0005-0000-0000-000076070000}"/>
    <cellStyle name="Normal 2 2 3 3 2 3 3 4 2 2" xfId="8710" xr:uid="{00000000-0005-0000-0000-000077070000}"/>
    <cellStyle name="Normal 2 2 3 3 2 3 3 4 3" xfId="6326" xr:uid="{00000000-0005-0000-0000-000078070000}"/>
    <cellStyle name="Normal 2 2 3 3 2 3 3 5" xfId="2750" xr:uid="{00000000-0005-0000-0000-000079070000}"/>
    <cellStyle name="Normal 2 2 3 3 2 3 3 5 2" xfId="7518" xr:uid="{00000000-0005-0000-0000-00007A070000}"/>
    <cellStyle name="Normal 2 2 3 3 2 3 3 6" xfId="5134" xr:uid="{00000000-0005-0000-0000-00007B070000}"/>
    <cellStyle name="Normal 2 2 3 3 2 3 4" xfId="563" xr:uid="{00000000-0005-0000-0000-00007C070000}"/>
    <cellStyle name="Normal 2 2 3 3 2 3 4 2" xfId="1761" xr:uid="{00000000-0005-0000-0000-00007D070000}"/>
    <cellStyle name="Normal 2 2 3 3 2 3 4 2 2" xfId="4146" xr:uid="{00000000-0005-0000-0000-00007E070000}"/>
    <cellStyle name="Normal 2 2 3 3 2 3 4 2 2 2" xfId="8914" xr:uid="{00000000-0005-0000-0000-00007F070000}"/>
    <cellStyle name="Normal 2 2 3 3 2 3 4 2 3" xfId="6530" xr:uid="{00000000-0005-0000-0000-000080070000}"/>
    <cellStyle name="Normal 2 2 3 3 2 3 4 3" xfId="2954" xr:uid="{00000000-0005-0000-0000-000081070000}"/>
    <cellStyle name="Normal 2 2 3 3 2 3 4 3 2" xfId="7722" xr:uid="{00000000-0005-0000-0000-000082070000}"/>
    <cellStyle name="Normal 2 2 3 3 2 3 4 4" xfId="5338" xr:uid="{00000000-0005-0000-0000-000083070000}"/>
    <cellStyle name="Normal 2 2 3 3 2 3 5" xfId="911" xr:uid="{00000000-0005-0000-0000-000084070000}"/>
    <cellStyle name="Normal 2 2 3 3 2 3 5 2" xfId="2109" xr:uid="{00000000-0005-0000-0000-000085070000}"/>
    <cellStyle name="Normal 2 2 3 3 2 3 5 2 2" xfId="4494" xr:uid="{00000000-0005-0000-0000-000086070000}"/>
    <cellStyle name="Normal 2 2 3 3 2 3 5 2 2 2" xfId="9262" xr:uid="{00000000-0005-0000-0000-000087070000}"/>
    <cellStyle name="Normal 2 2 3 3 2 3 5 2 3" xfId="6878" xr:uid="{00000000-0005-0000-0000-000088070000}"/>
    <cellStyle name="Normal 2 2 3 3 2 3 5 3" xfId="3302" xr:uid="{00000000-0005-0000-0000-000089070000}"/>
    <cellStyle name="Normal 2 2 3 3 2 3 5 3 2" xfId="8070" xr:uid="{00000000-0005-0000-0000-00008A070000}"/>
    <cellStyle name="Normal 2 2 3 3 2 3 5 4" xfId="5686" xr:uid="{00000000-0005-0000-0000-00008B070000}"/>
    <cellStyle name="Normal 2 2 3 3 2 3 6" xfId="1413" xr:uid="{00000000-0005-0000-0000-00008C070000}"/>
    <cellStyle name="Normal 2 2 3 3 2 3 6 2" xfId="3798" xr:uid="{00000000-0005-0000-0000-00008D070000}"/>
    <cellStyle name="Normal 2 2 3 3 2 3 6 2 2" xfId="8566" xr:uid="{00000000-0005-0000-0000-00008E070000}"/>
    <cellStyle name="Normal 2 2 3 3 2 3 6 3" xfId="6182" xr:uid="{00000000-0005-0000-0000-00008F070000}"/>
    <cellStyle name="Normal 2 2 3 3 2 3 7" xfId="2606" xr:uid="{00000000-0005-0000-0000-000090070000}"/>
    <cellStyle name="Normal 2 2 3 3 2 3 7 2" xfId="7374" xr:uid="{00000000-0005-0000-0000-000091070000}"/>
    <cellStyle name="Normal 2 2 3 3 2 3 8" xfId="4990" xr:uid="{00000000-0005-0000-0000-000092070000}"/>
    <cellStyle name="Normal 2 2 3 3 2 4" xfId="262" xr:uid="{00000000-0005-0000-0000-000093070000}"/>
    <cellStyle name="Normal 2 2 3 3 2 4 2" xfId="406" xr:uid="{00000000-0005-0000-0000-000094070000}"/>
    <cellStyle name="Normal 2 2 3 3 2 4 2 2" xfId="755" xr:uid="{00000000-0005-0000-0000-000095070000}"/>
    <cellStyle name="Normal 2 2 3 3 2 4 2 2 2" xfId="1953" xr:uid="{00000000-0005-0000-0000-000096070000}"/>
    <cellStyle name="Normal 2 2 3 3 2 4 2 2 2 2" xfId="4338" xr:uid="{00000000-0005-0000-0000-000097070000}"/>
    <cellStyle name="Normal 2 2 3 3 2 4 2 2 2 2 2" xfId="9106" xr:uid="{00000000-0005-0000-0000-000098070000}"/>
    <cellStyle name="Normal 2 2 3 3 2 4 2 2 2 3" xfId="6722" xr:uid="{00000000-0005-0000-0000-000099070000}"/>
    <cellStyle name="Normal 2 2 3 3 2 4 2 2 3" xfId="3146" xr:uid="{00000000-0005-0000-0000-00009A070000}"/>
    <cellStyle name="Normal 2 2 3 3 2 4 2 2 3 2" xfId="7914" xr:uid="{00000000-0005-0000-0000-00009B070000}"/>
    <cellStyle name="Normal 2 2 3 3 2 4 2 2 4" xfId="5530" xr:uid="{00000000-0005-0000-0000-00009C070000}"/>
    <cellStyle name="Normal 2 2 3 3 2 4 2 3" xfId="1103" xr:uid="{00000000-0005-0000-0000-00009D070000}"/>
    <cellStyle name="Normal 2 2 3 3 2 4 2 3 2" xfId="2301" xr:uid="{00000000-0005-0000-0000-00009E070000}"/>
    <cellStyle name="Normal 2 2 3 3 2 4 2 3 2 2" xfId="4686" xr:uid="{00000000-0005-0000-0000-00009F070000}"/>
    <cellStyle name="Normal 2 2 3 3 2 4 2 3 2 2 2" xfId="9454" xr:uid="{00000000-0005-0000-0000-0000A0070000}"/>
    <cellStyle name="Normal 2 2 3 3 2 4 2 3 2 3" xfId="7070" xr:uid="{00000000-0005-0000-0000-0000A1070000}"/>
    <cellStyle name="Normal 2 2 3 3 2 4 2 3 3" xfId="3494" xr:uid="{00000000-0005-0000-0000-0000A2070000}"/>
    <cellStyle name="Normal 2 2 3 3 2 4 2 3 3 2" xfId="8262" xr:uid="{00000000-0005-0000-0000-0000A3070000}"/>
    <cellStyle name="Normal 2 2 3 3 2 4 2 3 4" xfId="5878" xr:uid="{00000000-0005-0000-0000-0000A4070000}"/>
    <cellStyle name="Normal 2 2 3 3 2 4 2 4" xfId="1605" xr:uid="{00000000-0005-0000-0000-0000A5070000}"/>
    <cellStyle name="Normal 2 2 3 3 2 4 2 4 2" xfId="3990" xr:uid="{00000000-0005-0000-0000-0000A6070000}"/>
    <cellStyle name="Normal 2 2 3 3 2 4 2 4 2 2" xfId="8758" xr:uid="{00000000-0005-0000-0000-0000A7070000}"/>
    <cellStyle name="Normal 2 2 3 3 2 4 2 4 3" xfId="6374" xr:uid="{00000000-0005-0000-0000-0000A8070000}"/>
    <cellStyle name="Normal 2 2 3 3 2 4 2 5" xfId="2798" xr:uid="{00000000-0005-0000-0000-0000A9070000}"/>
    <cellStyle name="Normal 2 2 3 3 2 4 2 5 2" xfId="7566" xr:uid="{00000000-0005-0000-0000-0000AA070000}"/>
    <cellStyle name="Normal 2 2 3 3 2 4 2 6" xfId="5182" xr:uid="{00000000-0005-0000-0000-0000AB070000}"/>
    <cellStyle name="Normal 2 2 3 3 2 4 3" xfId="611" xr:uid="{00000000-0005-0000-0000-0000AC070000}"/>
    <cellStyle name="Normal 2 2 3 3 2 4 3 2" xfId="1809" xr:uid="{00000000-0005-0000-0000-0000AD070000}"/>
    <cellStyle name="Normal 2 2 3 3 2 4 3 2 2" xfId="4194" xr:uid="{00000000-0005-0000-0000-0000AE070000}"/>
    <cellStyle name="Normal 2 2 3 3 2 4 3 2 2 2" xfId="8962" xr:uid="{00000000-0005-0000-0000-0000AF070000}"/>
    <cellStyle name="Normal 2 2 3 3 2 4 3 2 3" xfId="6578" xr:uid="{00000000-0005-0000-0000-0000B0070000}"/>
    <cellStyle name="Normal 2 2 3 3 2 4 3 3" xfId="3002" xr:uid="{00000000-0005-0000-0000-0000B1070000}"/>
    <cellStyle name="Normal 2 2 3 3 2 4 3 3 2" xfId="7770" xr:uid="{00000000-0005-0000-0000-0000B2070000}"/>
    <cellStyle name="Normal 2 2 3 3 2 4 3 4" xfId="5386" xr:uid="{00000000-0005-0000-0000-0000B3070000}"/>
    <cellStyle name="Normal 2 2 3 3 2 4 4" xfId="959" xr:uid="{00000000-0005-0000-0000-0000B4070000}"/>
    <cellStyle name="Normal 2 2 3 3 2 4 4 2" xfId="2157" xr:uid="{00000000-0005-0000-0000-0000B5070000}"/>
    <cellStyle name="Normal 2 2 3 3 2 4 4 2 2" xfId="4542" xr:uid="{00000000-0005-0000-0000-0000B6070000}"/>
    <cellStyle name="Normal 2 2 3 3 2 4 4 2 2 2" xfId="9310" xr:uid="{00000000-0005-0000-0000-0000B7070000}"/>
    <cellStyle name="Normal 2 2 3 3 2 4 4 2 3" xfId="6926" xr:uid="{00000000-0005-0000-0000-0000B8070000}"/>
    <cellStyle name="Normal 2 2 3 3 2 4 4 3" xfId="3350" xr:uid="{00000000-0005-0000-0000-0000B9070000}"/>
    <cellStyle name="Normal 2 2 3 3 2 4 4 3 2" xfId="8118" xr:uid="{00000000-0005-0000-0000-0000BA070000}"/>
    <cellStyle name="Normal 2 2 3 3 2 4 4 4" xfId="5734" xr:uid="{00000000-0005-0000-0000-0000BB070000}"/>
    <cellStyle name="Normal 2 2 3 3 2 4 5" xfId="1461" xr:uid="{00000000-0005-0000-0000-0000BC070000}"/>
    <cellStyle name="Normal 2 2 3 3 2 4 5 2" xfId="3846" xr:uid="{00000000-0005-0000-0000-0000BD070000}"/>
    <cellStyle name="Normal 2 2 3 3 2 4 5 2 2" xfId="8614" xr:uid="{00000000-0005-0000-0000-0000BE070000}"/>
    <cellStyle name="Normal 2 2 3 3 2 4 5 3" xfId="6230" xr:uid="{00000000-0005-0000-0000-0000BF070000}"/>
    <cellStyle name="Normal 2 2 3 3 2 4 6" xfId="2654" xr:uid="{00000000-0005-0000-0000-0000C0070000}"/>
    <cellStyle name="Normal 2 2 3 3 2 4 6 2" xfId="7422" xr:uid="{00000000-0005-0000-0000-0000C1070000}"/>
    <cellStyle name="Normal 2 2 3 3 2 4 7" xfId="5038" xr:uid="{00000000-0005-0000-0000-0000C2070000}"/>
    <cellStyle name="Normal 2 2 3 3 2 5" xfId="190" xr:uid="{00000000-0005-0000-0000-0000C3070000}"/>
    <cellStyle name="Normal 2 2 3 3 2 5 2" xfId="539" xr:uid="{00000000-0005-0000-0000-0000C4070000}"/>
    <cellStyle name="Normal 2 2 3 3 2 5 2 2" xfId="1737" xr:uid="{00000000-0005-0000-0000-0000C5070000}"/>
    <cellStyle name="Normal 2 2 3 3 2 5 2 2 2" xfId="4122" xr:uid="{00000000-0005-0000-0000-0000C6070000}"/>
    <cellStyle name="Normal 2 2 3 3 2 5 2 2 2 2" xfId="8890" xr:uid="{00000000-0005-0000-0000-0000C7070000}"/>
    <cellStyle name="Normal 2 2 3 3 2 5 2 2 3" xfId="6506" xr:uid="{00000000-0005-0000-0000-0000C8070000}"/>
    <cellStyle name="Normal 2 2 3 3 2 5 2 3" xfId="2930" xr:uid="{00000000-0005-0000-0000-0000C9070000}"/>
    <cellStyle name="Normal 2 2 3 3 2 5 2 3 2" xfId="7698" xr:uid="{00000000-0005-0000-0000-0000CA070000}"/>
    <cellStyle name="Normal 2 2 3 3 2 5 2 4" xfId="5314" xr:uid="{00000000-0005-0000-0000-0000CB070000}"/>
    <cellStyle name="Normal 2 2 3 3 2 5 3" xfId="887" xr:uid="{00000000-0005-0000-0000-0000CC070000}"/>
    <cellStyle name="Normal 2 2 3 3 2 5 3 2" xfId="2085" xr:uid="{00000000-0005-0000-0000-0000CD070000}"/>
    <cellStyle name="Normal 2 2 3 3 2 5 3 2 2" xfId="4470" xr:uid="{00000000-0005-0000-0000-0000CE070000}"/>
    <cellStyle name="Normal 2 2 3 3 2 5 3 2 2 2" xfId="9238" xr:uid="{00000000-0005-0000-0000-0000CF070000}"/>
    <cellStyle name="Normal 2 2 3 3 2 5 3 2 3" xfId="6854" xr:uid="{00000000-0005-0000-0000-0000D0070000}"/>
    <cellStyle name="Normal 2 2 3 3 2 5 3 3" xfId="3278" xr:uid="{00000000-0005-0000-0000-0000D1070000}"/>
    <cellStyle name="Normal 2 2 3 3 2 5 3 3 2" xfId="8046" xr:uid="{00000000-0005-0000-0000-0000D2070000}"/>
    <cellStyle name="Normal 2 2 3 3 2 5 3 4" xfId="5662" xr:uid="{00000000-0005-0000-0000-0000D3070000}"/>
    <cellStyle name="Normal 2 2 3 3 2 5 4" xfId="1389" xr:uid="{00000000-0005-0000-0000-0000D4070000}"/>
    <cellStyle name="Normal 2 2 3 3 2 5 4 2" xfId="3774" xr:uid="{00000000-0005-0000-0000-0000D5070000}"/>
    <cellStyle name="Normal 2 2 3 3 2 5 4 2 2" xfId="8542" xr:uid="{00000000-0005-0000-0000-0000D6070000}"/>
    <cellStyle name="Normal 2 2 3 3 2 5 4 3" xfId="6158" xr:uid="{00000000-0005-0000-0000-0000D7070000}"/>
    <cellStyle name="Normal 2 2 3 3 2 5 5" xfId="2582" xr:uid="{00000000-0005-0000-0000-0000D8070000}"/>
    <cellStyle name="Normal 2 2 3 3 2 5 5 2" xfId="7350" xr:uid="{00000000-0005-0000-0000-0000D9070000}"/>
    <cellStyle name="Normal 2 2 3 3 2 5 6" xfId="4966" xr:uid="{00000000-0005-0000-0000-0000DA070000}"/>
    <cellStyle name="Normal 2 2 3 3 2 6" xfId="334" xr:uid="{00000000-0005-0000-0000-0000DB070000}"/>
    <cellStyle name="Normal 2 2 3 3 2 6 2" xfId="683" xr:uid="{00000000-0005-0000-0000-0000DC070000}"/>
    <cellStyle name="Normal 2 2 3 3 2 6 2 2" xfId="1881" xr:uid="{00000000-0005-0000-0000-0000DD070000}"/>
    <cellStyle name="Normal 2 2 3 3 2 6 2 2 2" xfId="4266" xr:uid="{00000000-0005-0000-0000-0000DE070000}"/>
    <cellStyle name="Normal 2 2 3 3 2 6 2 2 2 2" xfId="9034" xr:uid="{00000000-0005-0000-0000-0000DF070000}"/>
    <cellStyle name="Normal 2 2 3 3 2 6 2 2 3" xfId="6650" xr:uid="{00000000-0005-0000-0000-0000E0070000}"/>
    <cellStyle name="Normal 2 2 3 3 2 6 2 3" xfId="3074" xr:uid="{00000000-0005-0000-0000-0000E1070000}"/>
    <cellStyle name="Normal 2 2 3 3 2 6 2 3 2" xfId="7842" xr:uid="{00000000-0005-0000-0000-0000E2070000}"/>
    <cellStyle name="Normal 2 2 3 3 2 6 2 4" xfId="5458" xr:uid="{00000000-0005-0000-0000-0000E3070000}"/>
    <cellStyle name="Normal 2 2 3 3 2 6 3" xfId="1031" xr:uid="{00000000-0005-0000-0000-0000E4070000}"/>
    <cellStyle name="Normal 2 2 3 3 2 6 3 2" xfId="2229" xr:uid="{00000000-0005-0000-0000-0000E5070000}"/>
    <cellStyle name="Normal 2 2 3 3 2 6 3 2 2" xfId="4614" xr:uid="{00000000-0005-0000-0000-0000E6070000}"/>
    <cellStyle name="Normal 2 2 3 3 2 6 3 2 2 2" xfId="9382" xr:uid="{00000000-0005-0000-0000-0000E7070000}"/>
    <cellStyle name="Normal 2 2 3 3 2 6 3 2 3" xfId="6998" xr:uid="{00000000-0005-0000-0000-0000E8070000}"/>
    <cellStyle name="Normal 2 2 3 3 2 6 3 3" xfId="3422" xr:uid="{00000000-0005-0000-0000-0000E9070000}"/>
    <cellStyle name="Normal 2 2 3 3 2 6 3 3 2" xfId="8190" xr:uid="{00000000-0005-0000-0000-0000EA070000}"/>
    <cellStyle name="Normal 2 2 3 3 2 6 3 4" xfId="5806" xr:uid="{00000000-0005-0000-0000-0000EB070000}"/>
    <cellStyle name="Normal 2 2 3 3 2 6 4" xfId="1533" xr:uid="{00000000-0005-0000-0000-0000EC070000}"/>
    <cellStyle name="Normal 2 2 3 3 2 6 4 2" xfId="3918" xr:uid="{00000000-0005-0000-0000-0000ED070000}"/>
    <cellStyle name="Normal 2 2 3 3 2 6 4 2 2" xfId="8686" xr:uid="{00000000-0005-0000-0000-0000EE070000}"/>
    <cellStyle name="Normal 2 2 3 3 2 6 4 3" xfId="6302" xr:uid="{00000000-0005-0000-0000-0000EF070000}"/>
    <cellStyle name="Normal 2 2 3 3 2 6 5" xfId="2726" xr:uid="{00000000-0005-0000-0000-0000F0070000}"/>
    <cellStyle name="Normal 2 2 3 3 2 6 5 2" xfId="7494" xr:uid="{00000000-0005-0000-0000-0000F1070000}"/>
    <cellStyle name="Normal 2 2 3 3 2 6 6" xfId="5110" xr:uid="{00000000-0005-0000-0000-0000F2070000}"/>
    <cellStyle name="Normal 2 2 3 3 2 7" xfId="491" xr:uid="{00000000-0005-0000-0000-0000F3070000}"/>
    <cellStyle name="Normal 2 2 3 3 2 7 2" xfId="1689" xr:uid="{00000000-0005-0000-0000-0000F4070000}"/>
    <cellStyle name="Normal 2 2 3 3 2 7 2 2" xfId="4074" xr:uid="{00000000-0005-0000-0000-0000F5070000}"/>
    <cellStyle name="Normal 2 2 3 3 2 7 2 2 2" xfId="8842" xr:uid="{00000000-0005-0000-0000-0000F6070000}"/>
    <cellStyle name="Normal 2 2 3 3 2 7 2 3" xfId="6458" xr:uid="{00000000-0005-0000-0000-0000F7070000}"/>
    <cellStyle name="Normal 2 2 3 3 2 7 3" xfId="2882" xr:uid="{00000000-0005-0000-0000-0000F8070000}"/>
    <cellStyle name="Normal 2 2 3 3 2 7 3 2" xfId="7650" xr:uid="{00000000-0005-0000-0000-0000F9070000}"/>
    <cellStyle name="Normal 2 2 3 3 2 7 4" xfId="5266" xr:uid="{00000000-0005-0000-0000-0000FA070000}"/>
    <cellStyle name="Normal 2 2 3 3 2 8" xfId="839" xr:uid="{00000000-0005-0000-0000-0000FB070000}"/>
    <cellStyle name="Normal 2 2 3 3 2 8 2" xfId="2037" xr:uid="{00000000-0005-0000-0000-0000FC070000}"/>
    <cellStyle name="Normal 2 2 3 3 2 8 2 2" xfId="4422" xr:uid="{00000000-0005-0000-0000-0000FD070000}"/>
    <cellStyle name="Normal 2 2 3 3 2 8 2 2 2" xfId="9190" xr:uid="{00000000-0005-0000-0000-0000FE070000}"/>
    <cellStyle name="Normal 2 2 3 3 2 8 2 3" xfId="6806" xr:uid="{00000000-0005-0000-0000-0000FF070000}"/>
    <cellStyle name="Normal 2 2 3 3 2 8 3" xfId="3230" xr:uid="{00000000-0005-0000-0000-000000080000}"/>
    <cellStyle name="Normal 2 2 3 3 2 8 3 2" xfId="7998" xr:uid="{00000000-0005-0000-0000-000001080000}"/>
    <cellStyle name="Normal 2 2 3 3 2 8 4" xfId="5614" xr:uid="{00000000-0005-0000-0000-000002080000}"/>
    <cellStyle name="Normal 2 2 3 3 2 9" xfId="142" xr:uid="{00000000-0005-0000-0000-000003080000}"/>
    <cellStyle name="Normal 2 2 3 3 2 9 2" xfId="1341" xr:uid="{00000000-0005-0000-0000-000004080000}"/>
    <cellStyle name="Normal 2 2 3 3 2 9 2 2" xfId="3726" xr:uid="{00000000-0005-0000-0000-000005080000}"/>
    <cellStyle name="Normal 2 2 3 3 2 9 2 2 2" xfId="8494" xr:uid="{00000000-0005-0000-0000-000006080000}"/>
    <cellStyle name="Normal 2 2 3 3 2 9 2 3" xfId="6110" xr:uid="{00000000-0005-0000-0000-000007080000}"/>
    <cellStyle name="Normal 2 2 3 3 2 9 3" xfId="2534" xr:uid="{00000000-0005-0000-0000-000008080000}"/>
    <cellStyle name="Normal 2 2 3 3 2 9 3 2" xfId="7302" xr:uid="{00000000-0005-0000-0000-000009080000}"/>
    <cellStyle name="Normal 2 2 3 3 2 9 4" xfId="4918" xr:uid="{00000000-0005-0000-0000-00000A080000}"/>
    <cellStyle name="Normal 2 2 3 3 3" xfId="46" xr:uid="{00000000-0005-0000-0000-00000B080000}"/>
    <cellStyle name="Normal 2 2 3 3 3 10" xfId="1245" xr:uid="{00000000-0005-0000-0000-00000C080000}"/>
    <cellStyle name="Normal 2 2 3 3 3 10 2" xfId="3630" xr:uid="{00000000-0005-0000-0000-00000D080000}"/>
    <cellStyle name="Normal 2 2 3 3 3 10 2 2" xfId="8398" xr:uid="{00000000-0005-0000-0000-00000E080000}"/>
    <cellStyle name="Normal 2 2 3 3 3 10 3" xfId="6014" xr:uid="{00000000-0005-0000-0000-00000F080000}"/>
    <cellStyle name="Normal 2 2 3 3 3 11" xfId="2438" xr:uid="{00000000-0005-0000-0000-000010080000}"/>
    <cellStyle name="Normal 2 2 3 3 3 11 2" xfId="7206" xr:uid="{00000000-0005-0000-0000-000011080000}"/>
    <cellStyle name="Normal 2 2 3 3 3 12" xfId="4822" xr:uid="{00000000-0005-0000-0000-000012080000}"/>
    <cellStyle name="Normal 2 2 3 3 3 2" xfId="298" xr:uid="{00000000-0005-0000-0000-000013080000}"/>
    <cellStyle name="Normal 2 2 3 3 3 2 2" xfId="442" xr:uid="{00000000-0005-0000-0000-000014080000}"/>
    <cellStyle name="Normal 2 2 3 3 3 2 2 2" xfId="791" xr:uid="{00000000-0005-0000-0000-000015080000}"/>
    <cellStyle name="Normal 2 2 3 3 3 2 2 2 2" xfId="1989" xr:uid="{00000000-0005-0000-0000-000016080000}"/>
    <cellStyle name="Normal 2 2 3 3 3 2 2 2 2 2" xfId="4374" xr:uid="{00000000-0005-0000-0000-000017080000}"/>
    <cellStyle name="Normal 2 2 3 3 3 2 2 2 2 2 2" xfId="9142" xr:uid="{00000000-0005-0000-0000-000018080000}"/>
    <cellStyle name="Normal 2 2 3 3 3 2 2 2 2 3" xfId="6758" xr:uid="{00000000-0005-0000-0000-000019080000}"/>
    <cellStyle name="Normal 2 2 3 3 3 2 2 2 3" xfId="3182" xr:uid="{00000000-0005-0000-0000-00001A080000}"/>
    <cellStyle name="Normal 2 2 3 3 3 2 2 2 3 2" xfId="7950" xr:uid="{00000000-0005-0000-0000-00001B080000}"/>
    <cellStyle name="Normal 2 2 3 3 3 2 2 2 4" xfId="5566" xr:uid="{00000000-0005-0000-0000-00001C080000}"/>
    <cellStyle name="Normal 2 2 3 3 3 2 2 3" xfId="1139" xr:uid="{00000000-0005-0000-0000-00001D080000}"/>
    <cellStyle name="Normal 2 2 3 3 3 2 2 3 2" xfId="2337" xr:uid="{00000000-0005-0000-0000-00001E080000}"/>
    <cellStyle name="Normal 2 2 3 3 3 2 2 3 2 2" xfId="4722" xr:uid="{00000000-0005-0000-0000-00001F080000}"/>
    <cellStyle name="Normal 2 2 3 3 3 2 2 3 2 2 2" xfId="9490" xr:uid="{00000000-0005-0000-0000-000020080000}"/>
    <cellStyle name="Normal 2 2 3 3 3 2 2 3 2 3" xfId="7106" xr:uid="{00000000-0005-0000-0000-000021080000}"/>
    <cellStyle name="Normal 2 2 3 3 3 2 2 3 3" xfId="3530" xr:uid="{00000000-0005-0000-0000-000022080000}"/>
    <cellStyle name="Normal 2 2 3 3 3 2 2 3 3 2" xfId="8298" xr:uid="{00000000-0005-0000-0000-000023080000}"/>
    <cellStyle name="Normal 2 2 3 3 3 2 2 3 4" xfId="5914" xr:uid="{00000000-0005-0000-0000-000024080000}"/>
    <cellStyle name="Normal 2 2 3 3 3 2 2 4" xfId="1641" xr:uid="{00000000-0005-0000-0000-000025080000}"/>
    <cellStyle name="Normal 2 2 3 3 3 2 2 4 2" xfId="4026" xr:uid="{00000000-0005-0000-0000-000026080000}"/>
    <cellStyle name="Normal 2 2 3 3 3 2 2 4 2 2" xfId="8794" xr:uid="{00000000-0005-0000-0000-000027080000}"/>
    <cellStyle name="Normal 2 2 3 3 3 2 2 4 3" xfId="6410" xr:uid="{00000000-0005-0000-0000-000028080000}"/>
    <cellStyle name="Normal 2 2 3 3 3 2 2 5" xfId="2834" xr:uid="{00000000-0005-0000-0000-000029080000}"/>
    <cellStyle name="Normal 2 2 3 3 3 2 2 5 2" xfId="7602" xr:uid="{00000000-0005-0000-0000-00002A080000}"/>
    <cellStyle name="Normal 2 2 3 3 3 2 2 6" xfId="5218" xr:uid="{00000000-0005-0000-0000-00002B080000}"/>
    <cellStyle name="Normal 2 2 3 3 3 2 3" xfId="647" xr:uid="{00000000-0005-0000-0000-00002C080000}"/>
    <cellStyle name="Normal 2 2 3 3 3 2 3 2" xfId="1845" xr:uid="{00000000-0005-0000-0000-00002D080000}"/>
    <cellStyle name="Normal 2 2 3 3 3 2 3 2 2" xfId="4230" xr:uid="{00000000-0005-0000-0000-00002E080000}"/>
    <cellStyle name="Normal 2 2 3 3 3 2 3 2 2 2" xfId="8998" xr:uid="{00000000-0005-0000-0000-00002F080000}"/>
    <cellStyle name="Normal 2 2 3 3 3 2 3 2 3" xfId="6614" xr:uid="{00000000-0005-0000-0000-000030080000}"/>
    <cellStyle name="Normal 2 2 3 3 3 2 3 3" xfId="3038" xr:uid="{00000000-0005-0000-0000-000031080000}"/>
    <cellStyle name="Normal 2 2 3 3 3 2 3 3 2" xfId="7806" xr:uid="{00000000-0005-0000-0000-000032080000}"/>
    <cellStyle name="Normal 2 2 3 3 3 2 3 4" xfId="5422" xr:uid="{00000000-0005-0000-0000-000033080000}"/>
    <cellStyle name="Normal 2 2 3 3 3 2 4" xfId="995" xr:uid="{00000000-0005-0000-0000-000034080000}"/>
    <cellStyle name="Normal 2 2 3 3 3 2 4 2" xfId="2193" xr:uid="{00000000-0005-0000-0000-000035080000}"/>
    <cellStyle name="Normal 2 2 3 3 3 2 4 2 2" xfId="4578" xr:uid="{00000000-0005-0000-0000-000036080000}"/>
    <cellStyle name="Normal 2 2 3 3 3 2 4 2 2 2" xfId="9346" xr:uid="{00000000-0005-0000-0000-000037080000}"/>
    <cellStyle name="Normal 2 2 3 3 3 2 4 2 3" xfId="6962" xr:uid="{00000000-0005-0000-0000-000038080000}"/>
    <cellStyle name="Normal 2 2 3 3 3 2 4 3" xfId="3386" xr:uid="{00000000-0005-0000-0000-000039080000}"/>
    <cellStyle name="Normal 2 2 3 3 3 2 4 3 2" xfId="8154" xr:uid="{00000000-0005-0000-0000-00003A080000}"/>
    <cellStyle name="Normal 2 2 3 3 3 2 4 4" xfId="5770" xr:uid="{00000000-0005-0000-0000-00003B080000}"/>
    <cellStyle name="Normal 2 2 3 3 3 2 5" xfId="1497" xr:uid="{00000000-0005-0000-0000-00003C080000}"/>
    <cellStyle name="Normal 2 2 3 3 3 2 5 2" xfId="3882" xr:uid="{00000000-0005-0000-0000-00003D080000}"/>
    <cellStyle name="Normal 2 2 3 3 3 2 5 2 2" xfId="8650" xr:uid="{00000000-0005-0000-0000-00003E080000}"/>
    <cellStyle name="Normal 2 2 3 3 3 2 5 3" xfId="6266" xr:uid="{00000000-0005-0000-0000-00003F080000}"/>
    <cellStyle name="Normal 2 2 3 3 3 2 6" xfId="2690" xr:uid="{00000000-0005-0000-0000-000040080000}"/>
    <cellStyle name="Normal 2 2 3 3 3 2 6 2" xfId="7458" xr:uid="{00000000-0005-0000-0000-000041080000}"/>
    <cellStyle name="Normal 2 2 3 3 3 2 7" xfId="5074" xr:uid="{00000000-0005-0000-0000-000042080000}"/>
    <cellStyle name="Normal 2 2 3 3 3 3" xfId="226" xr:uid="{00000000-0005-0000-0000-000043080000}"/>
    <cellStyle name="Normal 2 2 3 3 3 3 2" xfId="575" xr:uid="{00000000-0005-0000-0000-000044080000}"/>
    <cellStyle name="Normal 2 2 3 3 3 3 2 2" xfId="1773" xr:uid="{00000000-0005-0000-0000-000045080000}"/>
    <cellStyle name="Normal 2 2 3 3 3 3 2 2 2" xfId="4158" xr:uid="{00000000-0005-0000-0000-000046080000}"/>
    <cellStyle name="Normal 2 2 3 3 3 3 2 2 2 2" xfId="8926" xr:uid="{00000000-0005-0000-0000-000047080000}"/>
    <cellStyle name="Normal 2 2 3 3 3 3 2 2 3" xfId="6542" xr:uid="{00000000-0005-0000-0000-000048080000}"/>
    <cellStyle name="Normal 2 2 3 3 3 3 2 3" xfId="2966" xr:uid="{00000000-0005-0000-0000-000049080000}"/>
    <cellStyle name="Normal 2 2 3 3 3 3 2 3 2" xfId="7734" xr:uid="{00000000-0005-0000-0000-00004A080000}"/>
    <cellStyle name="Normal 2 2 3 3 3 3 2 4" xfId="5350" xr:uid="{00000000-0005-0000-0000-00004B080000}"/>
    <cellStyle name="Normal 2 2 3 3 3 3 3" xfId="923" xr:uid="{00000000-0005-0000-0000-00004C080000}"/>
    <cellStyle name="Normal 2 2 3 3 3 3 3 2" xfId="2121" xr:uid="{00000000-0005-0000-0000-00004D080000}"/>
    <cellStyle name="Normal 2 2 3 3 3 3 3 2 2" xfId="4506" xr:uid="{00000000-0005-0000-0000-00004E080000}"/>
    <cellStyle name="Normal 2 2 3 3 3 3 3 2 2 2" xfId="9274" xr:uid="{00000000-0005-0000-0000-00004F080000}"/>
    <cellStyle name="Normal 2 2 3 3 3 3 3 2 3" xfId="6890" xr:uid="{00000000-0005-0000-0000-000050080000}"/>
    <cellStyle name="Normal 2 2 3 3 3 3 3 3" xfId="3314" xr:uid="{00000000-0005-0000-0000-000051080000}"/>
    <cellStyle name="Normal 2 2 3 3 3 3 3 3 2" xfId="8082" xr:uid="{00000000-0005-0000-0000-000052080000}"/>
    <cellStyle name="Normal 2 2 3 3 3 3 3 4" xfId="5698" xr:uid="{00000000-0005-0000-0000-000053080000}"/>
    <cellStyle name="Normal 2 2 3 3 3 3 4" xfId="1425" xr:uid="{00000000-0005-0000-0000-000054080000}"/>
    <cellStyle name="Normal 2 2 3 3 3 3 4 2" xfId="3810" xr:uid="{00000000-0005-0000-0000-000055080000}"/>
    <cellStyle name="Normal 2 2 3 3 3 3 4 2 2" xfId="8578" xr:uid="{00000000-0005-0000-0000-000056080000}"/>
    <cellStyle name="Normal 2 2 3 3 3 3 4 3" xfId="6194" xr:uid="{00000000-0005-0000-0000-000057080000}"/>
    <cellStyle name="Normal 2 2 3 3 3 3 5" xfId="2618" xr:uid="{00000000-0005-0000-0000-000058080000}"/>
    <cellStyle name="Normal 2 2 3 3 3 3 5 2" xfId="7386" xr:uid="{00000000-0005-0000-0000-000059080000}"/>
    <cellStyle name="Normal 2 2 3 3 3 3 6" xfId="5002" xr:uid="{00000000-0005-0000-0000-00005A080000}"/>
    <cellStyle name="Normal 2 2 3 3 3 4" xfId="370" xr:uid="{00000000-0005-0000-0000-00005B080000}"/>
    <cellStyle name="Normal 2 2 3 3 3 4 2" xfId="719" xr:uid="{00000000-0005-0000-0000-00005C080000}"/>
    <cellStyle name="Normal 2 2 3 3 3 4 2 2" xfId="1917" xr:uid="{00000000-0005-0000-0000-00005D080000}"/>
    <cellStyle name="Normal 2 2 3 3 3 4 2 2 2" xfId="4302" xr:uid="{00000000-0005-0000-0000-00005E080000}"/>
    <cellStyle name="Normal 2 2 3 3 3 4 2 2 2 2" xfId="9070" xr:uid="{00000000-0005-0000-0000-00005F080000}"/>
    <cellStyle name="Normal 2 2 3 3 3 4 2 2 3" xfId="6686" xr:uid="{00000000-0005-0000-0000-000060080000}"/>
    <cellStyle name="Normal 2 2 3 3 3 4 2 3" xfId="3110" xr:uid="{00000000-0005-0000-0000-000061080000}"/>
    <cellStyle name="Normal 2 2 3 3 3 4 2 3 2" xfId="7878" xr:uid="{00000000-0005-0000-0000-000062080000}"/>
    <cellStyle name="Normal 2 2 3 3 3 4 2 4" xfId="5494" xr:uid="{00000000-0005-0000-0000-000063080000}"/>
    <cellStyle name="Normal 2 2 3 3 3 4 3" xfId="1067" xr:uid="{00000000-0005-0000-0000-000064080000}"/>
    <cellStyle name="Normal 2 2 3 3 3 4 3 2" xfId="2265" xr:uid="{00000000-0005-0000-0000-000065080000}"/>
    <cellStyle name="Normal 2 2 3 3 3 4 3 2 2" xfId="4650" xr:uid="{00000000-0005-0000-0000-000066080000}"/>
    <cellStyle name="Normal 2 2 3 3 3 4 3 2 2 2" xfId="9418" xr:uid="{00000000-0005-0000-0000-000067080000}"/>
    <cellStyle name="Normal 2 2 3 3 3 4 3 2 3" xfId="7034" xr:uid="{00000000-0005-0000-0000-000068080000}"/>
    <cellStyle name="Normal 2 2 3 3 3 4 3 3" xfId="3458" xr:uid="{00000000-0005-0000-0000-000069080000}"/>
    <cellStyle name="Normal 2 2 3 3 3 4 3 3 2" xfId="8226" xr:uid="{00000000-0005-0000-0000-00006A080000}"/>
    <cellStyle name="Normal 2 2 3 3 3 4 3 4" xfId="5842" xr:uid="{00000000-0005-0000-0000-00006B080000}"/>
    <cellStyle name="Normal 2 2 3 3 3 4 4" xfId="1569" xr:uid="{00000000-0005-0000-0000-00006C080000}"/>
    <cellStyle name="Normal 2 2 3 3 3 4 4 2" xfId="3954" xr:uid="{00000000-0005-0000-0000-00006D080000}"/>
    <cellStyle name="Normal 2 2 3 3 3 4 4 2 2" xfId="8722" xr:uid="{00000000-0005-0000-0000-00006E080000}"/>
    <cellStyle name="Normal 2 2 3 3 3 4 4 3" xfId="6338" xr:uid="{00000000-0005-0000-0000-00006F080000}"/>
    <cellStyle name="Normal 2 2 3 3 3 4 5" xfId="2762" xr:uid="{00000000-0005-0000-0000-000070080000}"/>
    <cellStyle name="Normal 2 2 3 3 3 4 5 2" xfId="7530" xr:uid="{00000000-0005-0000-0000-000071080000}"/>
    <cellStyle name="Normal 2 2 3 3 3 4 6" xfId="5146" xr:uid="{00000000-0005-0000-0000-000072080000}"/>
    <cellStyle name="Normal 2 2 3 3 3 5" xfId="503" xr:uid="{00000000-0005-0000-0000-000073080000}"/>
    <cellStyle name="Normal 2 2 3 3 3 5 2" xfId="1701" xr:uid="{00000000-0005-0000-0000-000074080000}"/>
    <cellStyle name="Normal 2 2 3 3 3 5 2 2" xfId="4086" xr:uid="{00000000-0005-0000-0000-000075080000}"/>
    <cellStyle name="Normal 2 2 3 3 3 5 2 2 2" xfId="8854" xr:uid="{00000000-0005-0000-0000-000076080000}"/>
    <cellStyle name="Normal 2 2 3 3 3 5 2 3" xfId="6470" xr:uid="{00000000-0005-0000-0000-000077080000}"/>
    <cellStyle name="Normal 2 2 3 3 3 5 3" xfId="2894" xr:uid="{00000000-0005-0000-0000-000078080000}"/>
    <cellStyle name="Normal 2 2 3 3 3 5 3 2" xfId="7662" xr:uid="{00000000-0005-0000-0000-000079080000}"/>
    <cellStyle name="Normal 2 2 3 3 3 5 4" xfId="5278" xr:uid="{00000000-0005-0000-0000-00007A080000}"/>
    <cellStyle name="Normal 2 2 3 3 3 6" xfId="851" xr:uid="{00000000-0005-0000-0000-00007B080000}"/>
    <cellStyle name="Normal 2 2 3 3 3 6 2" xfId="2049" xr:uid="{00000000-0005-0000-0000-00007C080000}"/>
    <cellStyle name="Normal 2 2 3 3 3 6 2 2" xfId="4434" xr:uid="{00000000-0005-0000-0000-00007D080000}"/>
    <cellStyle name="Normal 2 2 3 3 3 6 2 2 2" xfId="9202" xr:uid="{00000000-0005-0000-0000-00007E080000}"/>
    <cellStyle name="Normal 2 2 3 3 3 6 2 3" xfId="6818" xr:uid="{00000000-0005-0000-0000-00007F080000}"/>
    <cellStyle name="Normal 2 2 3 3 3 6 3" xfId="3242" xr:uid="{00000000-0005-0000-0000-000080080000}"/>
    <cellStyle name="Normal 2 2 3 3 3 6 3 2" xfId="8010" xr:uid="{00000000-0005-0000-0000-000081080000}"/>
    <cellStyle name="Normal 2 2 3 3 3 6 4" xfId="5626" xr:uid="{00000000-0005-0000-0000-000082080000}"/>
    <cellStyle name="Normal 2 2 3 3 3 7" xfId="154" xr:uid="{00000000-0005-0000-0000-000083080000}"/>
    <cellStyle name="Normal 2 2 3 3 3 7 2" xfId="1353" xr:uid="{00000000-0005-0000-0000-000084080000}"/>
    <cellStyle name="Normal 2 2 3 3 3 7 2 2" xfId="3738" xr:uid="{00000000-0005-0000-0000-000085080000}"/>
    <cellStyle name="Normal 2 2 3 3 3 7 2 2 2" xfId="8506" xr:uid="{00000000-0005-0000-0000-000086080000}"/>
    <cellStyle name="Normal 2 2 3 3 3 7 2 3" xfId="6122" xr:uid="{00000000-0005-0000-0000-000087080000}"/>
    <cellStyle name="Normal 2 2 3 3 3 7 3" xfId="2546" xr:uid="{00000000-0005-0000-0000-000088080000}"/>
    <cellStyle name="Normal 2 2 3 3 3 7 3 2" xfId="7314" xr:uid="{00000000-0005-0000-0000-000089080000}"/>
    <cellStyle name="Normal 2 2 3 3 3 7 4" xfId="4930" xr:uid="{00000000-0005-0000-0000-00008A080000}"/>
    <cellStyle name="Normal 2 2 3 3 3 8" xfId="1188" xr:uid="{00000000-0005-0000-0000-00008B080000}"/>
    <cellStyle name="Normal 2 2 3 3 3 8 2" xfId="2385" xr:uid="{00000000-0005-0000-0000-00008C080000}"/>
    <cellStyle name="Normal 2 2 3 3 3 8 2 2" xfId="4770" xr:uid="{00000000-0005-0000-0000-00008D080000}"/>
    <cellStyle name="Normal 2 2 3 3 3 8 2 2 2" xfId="9538" xr:uid="{00000000-0005-0000-0000-00008E080000}"/>
    <cellStyle name="Normal 2 2 3 3 3 8 2 3" xfId="7154" xr:uid="{00000000-0005-0000-0000-00008F080000}"/>
    <cellStyle name="Normal 2 2 3 3 3 8 3" xfId="3578" xr:uid="{00000000-0005-0000-0000-000090080000}"/>
    <cellStyle name="Normal 2 2 3 3 3 8 3 2" xfId="8346" xr:uid="{00000000-0005-0000-0000-000091080000}"/>
    <cellStyle name="Normal 2 2 3 3 3 8 4" xfId="5962" xr:uid="{00000000-0005-0000-0000-000092080000}"/>
    <cellStyle name="Normal 2 2 3 3 3 9" xfId="94" xr:uid="{00000000-0005-0000-0000-000093080000}"/>
    <cellStyle name="Normal 2 2 3 3 3 9 2" xfId="1293" xr:uid="{00000000-0005-0000-0000-000094080000}"/>
    <cellStyle name="Normal 2 2 3 3 3 9 2 2" xfId="3678" xr:uid="{00000000-0005-0000-0000-000095080000}"/>
    <cellStyle name="Normal 2 2 3 3 3 9 2 2 2" xfId="8446" xr:uid="{00000000-0005-0000-0000-000096080000}"/>
    <cellStyle name="Normal 2 2 3 3 3 9 2 3" xfId="6062" xr:uid="{00000000-0005-0000-0000-000097080000}"/>
    <cellStyle name="Normal 2 2 3 3 3 9 3" xfId="2486" xr:uid="{00000000-0005-0000-0000-000098080000}"/>
    <cellStyle name="Normal 2 2 3 3 3 9 3 2" xfId="7254" xr:uid="{00000000-0005-0000-0000-000099080000}"/>
    <cellStyle name="Normal 2 2 3 3 3 9 4" xfId="4870" xr:uid="{00000000-0005-0000-0000-00009A080000}"/>
    <cellStyle name="Normal 2 2 3 3 4" xfId="130" xr:uid="{00000000-0005-0000-0000-00009B080000}"/>
    <cellStyle name="Normal 2 2 3 3 4 2" xfId="274" xr:uid="{00000000-0005-0000-0000-00009C080000}"/>
    <cellStyle name="Normal 2 2 3 3 4 2 2" xfId="418" xr:uid="{00000000-0005-0000-0000-00009D080000}"/>
    <cellStyle name="Normal 2 2 3 3 4 2 2 2" xfId="767" xr:uid="{00000000-0005-0000-0000-00009E080000}"/>
    <cellStyle name="Normal 2 2 3 3 4 2 2 2 2" xfId="1965" xr:uid="{00000000-0005-0000-0000-00009F080000}"/>
    <cellStyle name="Normal 2 2 3 3 4 2 2 2 2 2" xfId="4350" xr:uid="{00000000-0005-0000-0000-0000A0080000}"/>
    <cellStyle name="Normal 2 2 3 3 4 2 2 2 2 2 2" xfId="9118" xr:uid="{00000000-0005-0000-0000-0000A1080000}"/>
    <cellStyle name="Normal 2 2 3 3 4 2 2 2 2 3" xfId="6734" xr:uid="{00000000-0005-0000-0000-0000A2080000}"/>
    <cellStyle name="Normal 2 2 3 3 4 2 2 2 3" xfId="3158" xr:uid="{00000000-0005-0000-0000-0000A3080000}"/>
    <cellStyle name="Normal 2 2 3 3 4 2 2 2 3 2" xfId="7926" xr:uid="{00000000-0005-0000-0000-0000A4080000}"/>
    <cellStyle name="Normal 2 2 3 3 4 2 2 2 4" xfId="5542" xr:uid="{00000000-0005-0000-0000-0000A5080000}"/>
    <cellStyle name="Normal 2 2 3 3 4 2 2 3" xfId="1115" xr:uid="{00000000-0005-0000-0000-0000A6080000}"/>
    <cellStyle name="Normal 2 2 3 3 4 2 2 3 2" xfId="2313" xr:uid="{00000000-0005-0000-0000-0000A7080000}"/>
    <cellStyle name="Normal 2 2 3 3 4 2 2 3 2 2" xfId="4698" xr:uid="{00000000-0005-0000-0000-0000A8080000}"/>
    <cellStyle name="Normal 2 2 3 3 4 2 2 3 2 2 2" xfId="9466" xr:uid="{00000000-0005-0000-0000-0000A9080000}"/>
    <cellStyle name="Normal 2 2 3 3 4 2 2 3 2 3" xfId="7082" xr:uid="{00000000-0005-0000-0000-0000AA080000}"/>
    <cellStyle name="Normal 2 2 3 3 4 2 2 3 3" xfId="3506" xr:uid="{00000000-0005-0000-0000-0000AB080000}"/>
    <cellStyle name="Normal 2 2 3 3 4 2 2 3 3 2" xfId="8274" xr:uid="{00000000-0005-0000-0000-0000AC080000}"/>
    <cellStyle name="Normal 2 2 3 3 4 2 2 3 4" xfId="5890" xr:uid="{00000000-0005-0000-0000-0000AD080000}"/>
    <cellStyle name="Normal 2 2 3 3 4 2 2 4" xfId="1617" xr:uid="{00000000-0005-0000-0000-0000AE080000}"/>
    <cellStyle name="Normal 2 2 3 3 4 2 2 4 2" xfId="4002" xr:uid="{00000000-0005-0000-0000-0000AF080000}"/>
    <cellStyle name="Normal 2 2 3 3 4 2 2 4 2 2" xfId="8770" xr:uid="{00000000-0005-0000-0000-0000B0080000}"/>
    <cellStyle name="Normal 2 2 3 3 4 2 2 4 3" xfId="6386" xr:uid="{00000000-0005-0000-0000-0000B1080000}"/>
    <cellStyle name="Normal 2 2 3 3 4 2 2 5" xfId="2810" xr:uid="{00000000-0005-0000-0000-0000B2080000}"/>
    <cellStyle name="Normal 2 2 3 3 4 2 2 5 2" xfId="7578" xr:uid="{00000000-0005-0000-0000-0000B3080000}"/>
    <cellStyle name="Normal 2 2 3 3 4 2 2 6" xfId="5194" xr:uid="{00000000-0005-0000-0000-0000B4080000}"/>
    <cellStyle name="Normal 2 2 3 3 4 2 3" xfId="623" xr:uid="{00000000-0005-0000-0000-0000B5080000}"/>
    <cellStyle name="Normal 2 2 3 3 4 2 3 2" xfId="1821" xr:uid="{00000000-0005-0000-0000-0000B6080000}"/>
    <cellStyle name="Normal 2 2 3 3 4 2 3 2 2" xfId="4206" xr:uid="{00000000-0005-0000-0000-0000B7080000}"/>
    <cellStyle name="Normal 2 2 3 3 4 2 3 2 2 2" xfId="8974" xr:uid="{00000000-0005-0000-0000-0000B8080000}"/>
    <cellStyle name="Normal 2 2 3 3 4 2 3 2 3" xfId="6590" xr:uid="{00000000-0005-0000-0000-0000B9080000}"/>
    <cellStyle name="Normal 2 2 3 3 4 2 3 3" xfId="3014" xr:uid="{00000000-0005-0000-0000-0000BA080000}"/>
    <cellStyle name="Normal 2 2 3 3 4 2 3 3 2" xfId="7782" xr:uid="{00000000-0005-0000-0000-0000BB080000}"/>
    <cellStyle name="Normal 2 2 3 3 4 2 3 4" xfId="5398" xr:uid="{00000000-0005-0000-0000-0000BC080000}"/>
    <cellStyle name="Normal 2 2 3 3 4 2 4" xfId="971" xr:uid="{00000000-0005-0000-0000-0000BD080000}"/>
    <cellStyle name="Normal 2 2 3 3 4 2 4 2" xfId="2169" xr:uid="{00000000-0005-0000-0000-0000BE080000}"/>
    <cellStyle name="Normal 2 2 3 3 4 2 4 2 2" xfId="4554" xr:uid="{00000000-0005-0000-0000-0000BF080000}"/>
    <cellStyle name="Normal 2 2 3 3 4 2 4 2 2 2" xfId="9322" xr:uid="{00000000-0005-0000-0000-0000C0080000}"/>
    <cellStyle name="Normal 2 2 3 3 4 2 4 2 3" xfId="6938" xr:uid="{00000000-0005-0000-0000-0000C1080000}"/>
    <cellStyle name="Normal 2 2 3 3 4 2 4 3" xfId="3362" xr:uid="{00000000-0005-0000-0000-0000C2080000}"/>
    <cellStyle name="Normal 2 2 3 3 4 2 4 3 2" xfId="8130" xr:uid="{00000000-0005-0000-0000-0000C3080000}"/>
    <cellStyle name="Normal 2 2 3 3 4 2 4 4" xfId="5746" xr:uid="{00000000-0005-0000-0000-0000C4080000}"/>
    <cellStyle name="Normal 2 2 3 3 4 2 5" xfId="1473" xr:uid="{00000000-0005-0000-0000-0000C5080000}"/>
    <cellStyle name="Normal 2 2 3 3 4 2 5 2" xfId="3858" xr:uid="{00000000-0005-0000-0000-0000C6080000}"/>
    <cellStyle name="Normal 2 2 3 3 4 2 5 2 2" xfId="8626" xr:uid="{00000000-0005-0000-0000-0000C7080000}"/>
    <cellStyle name="Normal 2 2 3 3 4 2 5 3" xfId="6242" xr:uid="{00000000-0005-0000-0000-0000C8080000}"/>
    <cellStyle name="Normal 2 2 3 3 4 2 6" xfId="2666" xr:uid="{00000000-0005-0000-0000-0000C9080000}"/>
    <cellStyle name="Normal 2 2 3 3 4 2 6 2" xfId="7434" xr:uid="{00000000-0005-0000-0000-0000CA080000}"/>
    <cellStyle name="Normal 2 2 3 3 4 2 7" xfId="5050" xr:uid="{00000000-0005-0000-0000-0000CB080000}"/>
    <cellStyle name="Normal 2 2 3 3 4 3" xfId="202" xr:uid="{00000000-0005-0000-0000-0000CC080000}"/>
    <cellStyle name="Normal 2 2 3 3 4 3 2" xfId="551" xr:uid="{00000000-0005-0000-0000-0000CD080000}"/>
    <cellStyle name="Normal 2 2 3 3 4 3 2 2" xfId="1749" xr:uid="{00000000-0005-0000-0000-0000CE080000}"/>
    <cellStyle name="Normal 2 2 3 3 4 3 2 2 2" xfId="4134" xr:uid="{00000000-0005-0000-0000-0000CF080000}"/>
    <cellStyle name="Normal 2 2 3 3 4 3 2 2 2 2" xfId="8902" xr:uid="{00000000-0005-0000-0000-0000D0080000}"/>
    <cellStyle name="Normal 2 2 3 3 4 3 2 2 3" xfId="6518" xr:uid="{00000000-0005-0000-0000-0000D1080000}"/>
    <cellStyle name="Normal 2 2 3 3 4 3 2 3" xfId="2942" xr:uid="{00000000-0005-0000-0000-0000D2080000}"/>
    <cellStyle name="Normal 2 2 3 3 4 3 2 3 2" xfId="7710" xr:uid="{00000000-0005-0000-0000-0000D3080000}"/>
    <cellStyle name="Normal 2 2 3 3 4 3 2 4" xfId="5326" xr:uid="{00000000-0005-0000-0000-0000D4080000}"/>
    <cellStyle name="Normal 2 2 3 3 4 3 3" xfId="899" xr:uid="{00000000-0005-0000-0000-0000D5080000}"/>
    <cellStyle name="Normal 2 2 3 3 4 3 3 2" xfId="2097" xr:uid="{00000000-0005-0000-0000-0000D6080000}"/>
    <cellStyle name="Normal 2 2 3 3 4 3 3 2 2" xfId="4482" xr:uid="{00000000-0005-0000-0000-0000D7080000}"/>
    <cellStyle name="Normal 2 2 3 3 4 3 3 2 2 2" xfId="9250" xr:uid="{00000000-0005-0000-0000-0000D8080000}"/>
    <cellStyle name="Normal 2 2 3 3 4 3 3 2 3" xfId="6866" xr:uid="{00000000-0005-0000-0000-0000D9080000}"/>
    <cellStyle name="Normal 2 2 3 3 4 3 3 3" xfId="3290" xr:uid="{00000000-0005-0000-0000-0000DA080000}"/>
    <cellStyle name="Normal 2 2 3 3 4 3 3 3 2" xfId="8058" xr:uid="{00000000-0005-0000-0000-0000DB080000}"/>
    <cellStyle name="Normal 2 2 3 3 4 3 3 4" xfId="5674" xr:uid="{00000000-0005-0000-0000-0000DC080000}"/>
    <cellStyle name="Normal 2 2 3 3 4 3 4" xfId="1401" xr:uid="{00000000-0005-0000-0000-0000DD080000}"/>
    <cellStyle name="Normal 2 2 3 3 4 3 4 2" xfId="3786" xr:uid="{00000000-0005-0000-0000-0000DE080000}"/>
    <cellStyle name="Normal 2 2 3 3 4 3 4 2 2" xfId="8554" xr:uid="{00000000-0005-0000-0000-0000DF080000}"/>
    <cellStyle name="Normal 2 2 3 3 4 3 4 3" xfId="6170" xr:uid="{00000000-0005-0000-0000-0000E0080000}"/>
    <cellStyle name="Normal 2 2 3 3 4 3 5" xfId="2594" xr:uid="{00000000-0005-0000-0000-0000E1080000}"/>
    <cellStyle name="Normal 2 2 3 3 4 3 5 2" xfId="7362" xr:uid="{00000000-0005-0000-0000-0000E2080000}"/>
    <cellStyle name="Normal 2 2 3 3 4 3 6" xfId="4978" xr:uid="{00000000-0005-0000-0000-0000E3080000}"/>
    <cellStyle name="Normal 2 2 3 3 4 4" xfId="346" xr:uid="{00000000-0005-0000-0000-0000E4080000}"/>
    <cellStyle name="Normal 2 2 3 3 4 4 2" xfId="695" xr:uid="{00000000-0005-0000-0000-0000E5080000}"/>
    <cellStyle name="Normal 2 2 3 3 4 4 2 2" xfId="1893" xr:uid="{00000000-0005-0000-0000-0000E6080000}"/>
    <cellStyle name="Normal 2 2 3 3 4 4 2 2 2" xfId="4278" xr:uid="{00000000-0005-0000-0000-0000E7080000}"/>
    <cellStyle name="Normal 2 2 3 3 4 4 2 2 2 2" xfId="9046" xr:uid="{00000000-0005-0000-0000-0000E8080000}"/>
    <cellStyle name="Normal 2 2 3 3 4 4 2 2 3" xfId="6662" xr:uid="{00000000-0005-0000-0000-0000E9080000}"/>
    <cellStyle name="Normal 2 2 3 3 4 4 2 3" xfId="3086" xr:uid="{00000000-0005-0000-0000-0000EA080000}"/>
    <cellStyle name="Normal 2 2 3 3 4 4 2 3 2" xfId="7854" xr:uid="{00000000-0005-0000-0000-0000EB080000}"/>
    <cellStyle name="Normal 2 2 3 3 4 4 2 4" xfId="5470" xr:uid="{00000000-0005-0000-0000-0000EC080000}"/>
    <cellStyle name="Normal 2 2 3 3 4 4 3" xfId="1043" xr:uid="{00000000-0005-0000-0000-0000ED080000}"/>
    <cellStyle name="Normal 2 2 3 3 4 4 3 2" xfId="2241" xr:uid="{00000000-0005-0000-0000-0000EE080000}"/>
    <cellStyle name="Normal 2 2 3 3 4 4 3 2 2" xfId="4626" xr:uid="{00000000-0005-0000-0000-0000EF080000}"/>
    <cellStyle name="Normal 2 2 3 3 4 4 3 2 2 2" xfId="9394" xr:uid="{00000000-0005-0000-0000-0000F0080000}"/>
    <cellStyle name="Normal 2 2 3 3 4 4 3 2 3" xfId="7010" xr:uid="{00000000-0005-0000-0000-0000F1080000}"/>
    <cellStyle name="Normal 2 2 3 3 4 4 3 3" xfId="3434" xr:uid="{00000000-0005-0000-0000-0000F2080000}"/>
    <cellStyle name="Normal 2 2 3 3 4 4 3 3 2" xfId="8202" xr:uid="{00000000-0005-0000-0000-0000F3080000}"/>
    <cellStyle name="Normal 2 2 3 3 4 4 3 4" xfId="5818" xr:uid="{00000000-0005-0000-0000-0000F4080000}"/>
    <cellStyle name="Normal 2 2 3 3 4 4 4" xfId="1545" xr:uid="{00000000-0005-0000-0000-0000F5080000}"/>
    <cellStyle name="Normal 2 2 3 3 4 4 4 2" xfId="3930" xr:uid="{00000000-0005-0000-0000-0000F6080000}"/>
    <cellStyle name="Normal 2 2 3 3 4 4 4 2 2" xfId="8698" xr:uid="{00000000-0005-0000-0000-0000F7080000}"/>
    <cellStyle name="Normal 2 2 3 3 4 4 4 3" xfId="6314" xr:uid="{00000000-0005-0000-0000-0000F8080000}"/>
    <cellStyle name="Normal 2 2 3 3 4 4 5" xfId="2738" xr:uid="{00000000-0005-0000-0000-0000F9080000}"/>
    <cellStyle name="Normal 2 2 3 3 4 4 5 2" xfId="7506" xr:uid="{00000000-0005-0000-0000-0000FA080000}"/>
    <cellStyle name="Normal 2 2 3 3 4 4 6" xfId="5122" xr:uid="{00000000-0005-0000-0000-0000FB080000}"/>
    <cellStyle name="Normal 2 2 3 3 4 5" xfId="479" xr:uid="{00000000-0005-0000-0000-0000FC080000}"/>
    <cellStyle name="Normal 2 2 3 3 4 5 2" xfId="1677" xr:uid="{00000000-0005-0000-0000-0000FD080000}"/>
    <cellStyle name="Normal 2 2 3 3 4 5 2 2" xfId="4062" xr:uid="{00000000-0005-0000-0000-0000FE080000}"/>
    <cellStyle name="Normal 2 2 3 3 4 5 2 2 2" xfId="8830" xr:uid="{00000000-0005-0000-0000-0000FF080000}"/>
    <cellStyle name="Normal 2 2 3 3 4 5 2 3" xfId="6446" xr:uid="{00000000-0005-0000-0000-000000090000}"/>
    <cellStyle name="Normal 2 2 3 3 4 5 3" xfId="2870" xr:uid="{00000000-0005-0000-0000-000001090000}"/>
    <cellStyle name="Normal 2 2 3 3 4 5 3 2" xfId="7638" xr:uid="{00000000-0005-0000-0000-000002090000}"/>
    <cellStyle name="Normal 2 2 3 3 4 5 4" xfId="5254" xr:uid="{00000000-0005-0000-0000-000003090000}"/>
    <cellStyle name="Normal 2 2 3 3 4 6" xfId="827" xr:uid="{00000000-0005-0000-0000-000004090000}"/>
    <cellStyle name="Normal 2 2 3 3 4 6 2" xfId="2025" xr:uid="{00000000-0005-0000-0000-000005090000}"/>
    <cellStyle name="Normal 2 2 3 3 4 6 2 2" xfId="4410" xr:uid="{00000000-0005-0000-0000-000006090000}"/>
    <cellStyle name="Normal 2 2 3 3 4 6 2 2 2" xfId="9178" xr:uid="{00000000-0005-0000-0000-000007090000}"/>
    <cellStyle name="Normal 2 2 3 3 4 6 2 3" xfId="6794" xr:uid="{00000000-0005-0000-0000-000008090000}"/>
    <cellStyle name="Normal 2 2 3 3 4 6 3" xfId="3218" xr:uid="{00000000-0005-0000-0000-000009090000}"/>
    <cellStyle name="Normal 2 2 3 3 4 6 3 2" xfId="7986" xr:uid="{00000000-0005-0000-0000-00000A090000}"/>
    <cellStyle name="Normal 2 2 3 3 4 6 4" xfId="5602" xr:uid="{00000000-0005-0000-0000-00000B090000}"/>
    <cellStyle name="Normal 2 2 3 3 4 7" xfId="1329" xr:uid="{00000000-0005-0000-0000-00000C090000}"/>
    <cellStyle name="Normal 2 2 3 3 4 7 2" xfId="3714" xr:uid="{00000000-0005-0000-0000-00000D090000}"/>
    <cellStyle name="Normal 2 2 3 3 4 7 2 2" xfId="8482" xr:uid="{00000000-0005-0000-0000-00000E090000}"/>
    <cellStyle name="Normal 2 2 3 3 4 7 3" xfId="6098" xr:uid="{00000000-0005-0000-0000-00000F090000}"/>
    <cellStyle name="Normal 2 2 3 3 4 8" xfId="2522" xr:uid="{00000000-0005-0000-0000-000010090000}"/>
    <cellStyle name="Normal 2 2 3 3 4 8 2" xfId="7290" xr:uid="{00000000-0005-0000-0000-000011090000}"/>
    <cellStyle name="Normal 2 2 3 3 4 9" xfId="4906" xr:uid="{00000000-0005-0000-0000-000012090000}"/>
    <cellStyle name="Normal 2 2 3 3 5" xfId="250" xr:uid="{00000000-0005-0000-0000-000013090000}"/>
    <cellStyle name="Normal 2 2 3 3 5 2" xfId="394" xr:uid="{00000000-0005-0000-0000-000014090000}"/>
    <cellStyle name="Normal 2 2 3 3 5 2 2" xfId="743" xr:uid="{00000000-0005-0000-0000-000015090000}"/>
    <cellStyle name="Normal 2 2 3 3 5 2 2 2" xfId="1941" xr:uid="{00000000-0005-0000-0000-000016090000}"/>
    <cellStyle name="Normal 2 2 3 3 5 2 2 2 2" xfId="4326" xr:uid="{00000000-0005-0000-0000-000017090000}"/>
    <cellStyle name="Normal 2 2 3 3 5 2 2 2 2 2" xfId="9094" xr:uid="{00000000-0005-0000-0000-000018090000}"/>
    <cellStyle name="Normal 2 2 3 3 5 2 2 2 3" xfId="6710" xr:uid="{00000000-0005-0000-0000-000019090000}"/>
    <cellStyle name="Normal 2 2 3 3 5 2 2 3" xfId="3134" xr:uid="{00000000-0005-0000-0000-00001A090000}"/>
    <cellStyle name="Normal 2 2 3 3 5 2 2 3 2" xfId="7902" xr:uid="{00000000-0005-0000-0000-00001B090000}"/>
    <cellStyle name="Normal 2 2 3 3 5 2 2 4" xfId="5518" xr:uid="{00000000-0005-0000-0000-00001C090000}"/>
    <cellStyle name="Normal 2 2 3 3 5 2 3" xfId="1091" xr:uid="{00000000-0005-0000-0000-00001D090000}"/>
    <cellStyle name="Normal 2 2 3 3 5 2 3 2" xfId="2289" xr:uid="{00000000-0005-0000-0000-00001E090000}"/>
    <cellStyle name="Normal 2 2 3 3 5 2 3 2 2" xfId="4674" xr:uid="{00000000-0005-0000-0000-00001F090000}"/>
    <cellStyle name="Normal 2 2 3 3 5 2 3 2 2 2" xfId="9442" xr:uid="{00000000-0005-0000-0000-000020090000}"/>
    <cellStyle name="Normal 2 2 3 3 5 2 3 2 3" xfId="7058" xr:uid="{00000000-0005-0000-0000-000021090000}"/>
    <cellStyle name="Normal 2 2 3 3 5 2 3 3" xfId="3482" xr:uid="{00000000-0005-0000-0000-000022090000}"/>
    <cellStyle name="Normal 2 2 3 3 5 2 3 3 2" xfId="8250" xr:uid="{00000000-0005-0000-0000-000023090000}"/>
    <cellStyle name="Normal 2 2 3 3 5 2 3 4" xfId="5866" xr:uid="{00000000-0005-0000-0000-000024090000}"/>
    <cellStyle name="Normal 2 2 3 3 5 2 4" xfId="1593" xr:uid="{00000000-0005-0000-0000-000025090000}"/>
    <cellStyle name="Normal 2 2 3 3 5 2 4 2" xfId="3978" xr:uid="{00000000-0005-0000-0000-000026090000}"/>
    <cellStyle name="Normal 2 2 3 3 5 2 4 2 2" xfId="8746" xr:uid="{00000000-0005-0000-0000-000027090000}"/>
    <cellStyle name="Normal 2 2 3 3 5 2 4 3" xfId="6362" xr:uid="{00000000-0005-0000-0000-000028090000}"/>
    <cellStyle name="Normal 2 2 3 3 5 2 5" xfId="2786" xr:uid="{00000000-0005-0000-0000-000029090000}"/>
    <cellStyle name="Normal 2 2 3 3 5 2 5 2" xfId="7554" xr:uid="{00000000-0005-0000-0000-00002A090000}"/>
    <cellStyle name="Normal 2 2 3 3 5 2 6" xfId="5170" xr:uid="{00000000-0005-0000-0000-00002B090000}"/>
    <cellStyle name="Normal 2 2 3 3 5 3" xfId="599" xr:uid="{00000000-0005-0000-0000-00002C090000}"/>
    <cellStyle name="Normal 2 2 3 3 5 3 2" xfId="1797" xr:uid="{00000000-0005-0000-0000-00002D090000}"/>
    <cellStyle name="Normal 2 2 3 3 5 3 2 2" xfId="4182" xr:uid="{00000000-0005-0000-0000-00002E090000}"/>
    <cellStyle name="Normal 2 2 3 3 5 3 2 2 2" xfId="8950" xr:uid="{00000000-0005-0000-0000-00002F090000}"/>
    <cellStyle name="Normal 2 2 3 3 5 3 2 3" xfId="6566" xr:uid="{00000000-0005-0000-0000-000030090000}"/>
    <cellStyle name="Normal 2 2 3 3 5 3 3" xfId="2990" xr:uid="{00000000-0005-0000-0000-000031090000}"/>
    <cellStyle name="Normal 2 2 3 3 5 3 3 2" xfId="7758" xr:uid="{00000000-0005-0000-0000-000032090000}"/>
    <cellStyle name="Normal 2 2 3 3 5 3 4" xfId="5374" xr:uid="{00000000-0005-0000-0000-000033090000}"/>
    <cellStyle name="Normal 2 2 3 3 5 4" xfId="947" xr:uid="{00000000-0005-0000-0000-000034090000}"/>
    <cellStyle name="Normal 2 2 3 3 5 4 2" xfId="2145" xr:uid="{00000000-0005-0000-0000-000035090000}"/>
    <cellStyle name="Normal 2 2 3 3 5 4 2 2" xfId="4530" xr:uid="{00000000-0005-0000-0000-000036090000}"/>
    <cellStyle name="Normal 2 2 3 3 5 4 2 2 2" xfId="9298" xr:uid="{00000000-0005-0000-0000-000037090000}"/>
    <cellStyle name="Normal 2 2 3 3 5 4 2 3" xfId="6914" xr:uid="{00000000-0005-0000-0000-000038090000}"/>
    <cellStyle name="Normal 2 2 3 3 5 4 3" xfId="3338" xr:uid="{00000000-0005-0000-0000-000039090000}"/>
    <cellStyle name="Normal 2 2 3 3 5 4 3 2" xfId="8106" xr:uid="{00000000-0005-0000-0000-00003A090000}"/>
    <cellStyle name="Normal 2 2 3 3 5 4 4" xfId="5722" xr:uid="{00000000-0005-0000-0000-00003B090000}"/>
    <cellStyle name="Normal 2 2 3 3 5 5" xfId="1449" xr:uid="{00000000-0005-0000-0000-00003C090000}"/>
    <cellStyle name="Normal 2 2 3 3 5 5 2" xfId="3834" xr:uid="{00000000-0005-0000-0000-00003D090000}"/>
    <cellStyle name="Normal 2 2 3 3 5 5 2 2" xfId="8602" xr:uid="{00000000-0005-0000-0000-00003E090000}"/>
    <cellStyle name="Normal 2 2 3 3 5 5 3" xfId="6218" xr:uid="{00000000-0005-0000-0000-00003F090000}"/>
    <cellStyle name="Normal 2 2 3 3 5 6" xfId="2642" xr:uid="{00000000-0005-0000-0000-000040090000}"/>
    <cellStyle name="Normal 2 2 3 3 5 6 2" xfId="7410" xr:uid="{00000000-0005-0000-0000-000041090000}"/>
    <cellStyle name="Normal 2 2 3 3 5 7" xfId="5026" xr:uid="{00000000-0005-0000-0000-000042090000}"/>
    <cellStyle name="Normal 2 2 3 3 6" xfId="178" xr:uid="{00000000-0005-0000-0000-000043090000}"/>
    <cellStyle name="Normal 2 2 3 3 6 2" xfId="527" xr:uid="{00000000-0005-0000-0000-000044090000}"/>
    <cellStyle name="Normal 2 2 3 3 6 2 2" xfId="1725" xr:uid="{00000000-0005-0000-0000-000045090000}"/>
    <cellStyle name="Normal 2 2 3 3 6 2 2 2" xfId="4110" xr:uid="{00000000-0005-0000-0000-000046090000}"/>
    <cellStyle name="Normal 2 2 3 3 6 2 2 2 2" xfId="8878" xr:uid="{00000000-0005-0000-0000-000047090000}"/>
    <cellStyle name="Normal 2 2 3 3 6 2 2 3" xfId="6494" xr:uid="{00000000-0005-0000-0000-000048090000}"/>
    <cellStyle name="Normal 2 2 3 3 6 2 3" xfId="2918" xr:uid="{00000000-0005-0000-0000-000049090000}"/>
    <cellStyle name="Normal 2 2 3 3 6 2 3 2" xfId="7686" xr:uid="{00000000-0005-0000-0000-00004A090000}"/>
    <cellStyle name="Normal 2 2 3 3 6 2 4" xfId="5302" xr:uid="{00000000-0005-0000-0000-00004B090000}"/>
    <cellStyle name="Normal 2 2 3 3 6 3" xfId="875" xr:uid="{00000000-0005-0000-0000-00004C090000}"/>
    <cellStyle name="Normal 2 2 3 3 6 3 2" xfId="2073" xr:uid="{00000000-0005-0000-0000-00004D090000}"/>
    <cellStyle name="Normal 2 2 3 3 6 3 2 2" xfId="4458" xr:uid="{00000000-0005-0000-0000-00004E090000}"/>
    <cellStyle name="Normal 2 2 3 3 6 3 2 2 2" xfId="9226" xr:uid="{00000000-0005-0000-0000-00004F090000}"/>
    <cellStyle name="Normal 2 2 3 3 6 3 2 3" xfId="6842" xr:uid="{00000000-0005-0000-0000-000050090000}"/>
    <cellStyle name="Normal 2 2 3 3 6 3 3" xfId="3266" xr:uid="{00000000-0005-0000-0000-000051090000}"/>
    <cellStyle name="Normal 2 2 3 3 6 3 3 2" xfId="8034" xr:uid="{00000000-0005-0000-0000-000052090000}"/>
    <cellStyle name="Normal 2 2 3 3 6 3 4" xfId="5650" xr:uid="{00000000-0005-0000-0000-000053090000}"/>
    <cellStyle name="Normal 2 2 3 3 6 4" xfId="1377" xr:uid="{00000000-0005-0000-0000-000054090000}"/>
    <cellStyle name="Normal 2 2 3 3 6 4 2" xfId="3762" xr:uid="{00000000-0005-0000-0000-000055090000}"/>
    <cellStyle name="Normal 2 2 3 3 6 4 2 2" xfId="8530" xr:uid="{00000000-0005-0000-0000-000056090000}"/>
    <cellStyle name="Normal 2 2 3 3 6 4 3" xfId="6146" xr:uid="{00000000-0005-0000-0000-000057090000}"/>
    <cellStyle name="Normal 2 2 3 3 6 5" xfId="2570" xr:uid="{00000000-0005-0000-0000-000058090000}"/>
    <cellStyle name="Normal 2 2 3 3 6 5 2" xfId="7338" xr:uid="{00000000-0005-0000-0000-000059090000}"/>
    <cellStyle name="Normal 2 2 3 3 6 6" xfId="4954" xr:uid="{00000000-0005-0000-0000-00005A090000}"/>
    <cellStyle name="Normal 2 2 3 3 7" xfId="322" xr:uid="{00000000-0005-0000-0000-00005B090000}"/>
    <cellStyle name="Normal 2 2 3 3 7 2" xfId="671" xr:uid="{00000000-0005-0000-0000-00005C090000}"/>
    <cellStyle name="Normal 2 2 3 3 7 2 2" xfId="1869" xr:uid="{00000000-0005-0000-0000-00005D090000}"/>
    <cellStyle name="Normal 2 2 3 3 7 2 2 2" xfId="4254" xr:uid="{00000000-0005-0000-0000-00005E090000}"/>
    <cellStyle name="Normal 2 2 3 3 7 2 2 2 2" xfId="9022" xr:uid="{00000000-0005-0000-0000-00005F090000}"/>
    <cellStyle name="Normal 2 2 3 3 7 2 2 3" xfId="6638" xr:uid="{00000000-0005-0000-0000-000060090000}"/>
    <cellStyle name="Normal 2 2 3 3 7 2 3" xfId="3062" xr:uid="{00000000-0005-0000-0000-000061090000}"/>
    <cellStyle name="Normal 2 2 3 3 7 2 3 2" xfId="7830" xr:uid="{00000000-0005-0000-0000-000062090000}"/>
    <cellStyle name="Normal 2 2 3 3 7 2 4" xfId="5446" xr:uid="{00000000-0005-0000-0000-000063090000}"/>
    <cellStyle name="Normal 2 2 3 3 7 3" xfId="1019" xr:uid="{00000000-0005-0000-0000-000064090000}"/>
    <cellStyle name="Normal 2 2 3 3 7 3 2" xfId="2217" xr:uid="{00000000-0005-0000-0000-000065090000}"/>
    <cellStyle name="Normal 2 2 3 3 7 3 2 2" xfId="4602" xr:uid="{00000000-0005-0000-0000-000066090000}"/>
    <cellStyle name="Normal 2 2 3 3 7 3 2 2 2" xfId="9370" xr:uid="{00000000-0005-0000-0000-000067090000}"/>
    <cellStyle name="Normal 2 2 3 3 7 3 2 3" xfId="6986" xr:uid="{00000000-0005-0000-0000-000068090000}"/>
    <cellStyle name="Normal 2 2 3 3 7 3 3" xfId="3410" xr:uid="{00000000-0005-0000-0000-000069090000}"/>
    <cellStyle name="Normal 2 2 3 3 7 3 3 2" xfId="8178" xr:uid="{00000000-0005-0000-0000-00006A090000}"/>
    <cellStyle name="Normal 2 2 3 3 7 3 4" xfId="5794" xr:uid="{00000000-0005-0000-0000-00006B090000}"/>
    <cellStyle name="Normal 2 2 3 3 7 4" xfId="1521" xr:uid="{00000000-0005-0000-0000-00006C090000}"/>
    <cellStyle name="Normal 2 2 3 3 7 4 2" xfId="3906" xr:uid="{00000000-0005-0000-0000-00006D090000}"/>
    <cellStyle name="Normal 2 2 3 3 7 4 2 2" xfId="8674" xr:uid="{00000000-0005-0000-0000-00006E090000}"/>
    <cellStyle name="Normal 2 2 3 3 7 4 3" xfId="6290" xr:uid="{00000000-0005-0000-0000-00006F090000}"/>
    <cellStyle name="Normal 2 2 3 3 7 5" xfId="2714" xr:uid="{00000000-0005-0000-0000-000070090000}"/>
    <cellStyle name="Normal 2 2 3 3 7 5 2" xfId="7482" xr:uid="{00000000-0005-0000-0000-000071090000}"/>
    <cellStyle name="Normal 2 2 3 3 7 6" xfId="5098" xr:uid="{00000000-0005-0000-0000-000072090000}"/>
    <cellStyle name="Normal 2 2 3 3 8" xfId="467" xr:uid="{00000000-0005-0000-0000-000073090000}"/>
    <cellStyle name="Normal 2 2 3 3 8 2" xfId="1665" xr:uid="{00000000-0005-0000-0000-000074090000}"/>
    <cellStyle name="Normal 2 2 3 3 8 2 2" xfId="4050" xr:uid="{00000000-0005-0000-0000-000075090000}"/>
    <cellStyle name="Normal 2 2 3 3 8 2 2 2" xfId="8818" xr:uid="{00000000-0005-0000-0000-000076090000}"/>
    <cellStyle name="Normal 2 2 3 3 8 2 3" xfId="6434" xr:uid="{00000000-0005-0000-0000-000077090000}"/>
    <cellStyle name="Normal 2 2 3 3 8 3" xfId="2858" xr:uid="{00000000-0005-0000-0000-000078090000}"/>
    <cellStyle name="Normal 2 2 3 3 8 3 2" xfId="7626" xr:uid="{00000000-0005-0000-0000-000079090000}"/>
    <cellStyle name="Normal 2 2 3 3 8 4" xfId="5242" xr:uid="{00000000-0005-0000-0000-00007A090000}"/>
    <cellStyle name="Normal 2 2 3 3 9" xfId="815" xr:uid="{00000000-0005-0000-0000-00007B090000}"/>
    <cellStyle name="Normal 2 2 3 3 9 2" xfId="2013" xr:uid="{00000000-0005-0000-0000-00007C090000}"/>
    <cellStyle name="Normal 2 2 3 3 9 2 2" xfId="4398" xr:uid="{00000000-0005-0000-0000-00007D090000}"/>
    <cellStyle name="Normal 2 2 3 3 9 2 2 2" xfId="9166" xr:uid="{00000000-0005-0000-0000-00007E090000}"/>
    <cellStyle name="Normal 2 2 3 3 9 2 3" xfId="6782" xr:uid="{00000000-0005-0000-0000-00007F090000}"/>
    <cellStyle name="Normal 2 2 3 3 9 3" xfId="3206" xr:uid="{00000000-0005-0000-0000-000080090000}"/>
    <cellStyle name="Normal 2 2 3 3 9 3 2" xfId="7974" xr:uid="{00000000-0005-0000-0000-000081090000}"/>
    <cellStyle name="Normal 2 2 3 3 9 4" xfId="5590" xr:uid="{00000000-0005-0000-0000-000082090000}"/>
    <cellStyle name="Normal 2 2 3 4" xfId="28" xr:uid="{00000000-0005-0000-0000-000083090000}"/>
    <cellStyle name="Normal 2 2 3 4 10" xfId="1170" xr:uid="{00000000-0005-0000-0000-000084090000}"/>
    <cellStyle name="Normal 2 2 3 4 10 2" xfId="2367" xr:uid="{00000000-0005-0000-0000-000085090000}"/>
    <cellStyle name="Normal 2 2 3 4 10 2 2" xfId="4752" xr:uid="{00000000-0005-0000-0000-000086090000}"/>
    <cellStyle name="Normal 2 2 3 4 10 2 2 2" xfId="9520" xr:uid="{00000000-0005-0000-0000-000087090000}"/>
    <cellStyle name="Normal 2 2 3 4 10 2 3" xfId="7136" xr:uid="{00000000-0005-0000-0000-000088090000}"/>
    <cellStyle name="Normal 2 2 3 4 10 3" xfId="3560" xr:uid="{00000000-0005-0000-0000-000089090000}"/>
    <cellStyle name="Normal 2 2 3 4 10 3 2" xfId="8328" xr:uid="{00000000-0005-0000-0000-00008A090000}"/>
    <cellStyle name="Normal 2 2 3 4 10 4" xfId="5944" xr:uid="{00000000-0005-0000-0000-00008B090000}"/>
    <cellStyle name="Normal 2 2 3 4 11" xfId="76" xr:uid="{00000000-0005-0000-0000-00008C090000}"/>
    <cellStyle name="Normal 2 2 3 4 11 2" xfId="1275" xr:uid="{00000000-0005-0000-0000-00008D090000}"/>
    <cellStyle name="Normal 2 2 3 4 11 2 2" xfId="3660" xr:uid="{00000000-0005-0000-0000-00008E090000}"/>
    <cellStyle name="Normal 2 2 3 4 11 2 2 2" xfId="8428" xr:uid="{00000000-0005-0000-0000-00008F090000}"/>
    <cellStyle name="Normal 2 2 3 4 11 2 3" xfId="6044" xr:uid="{00000000-0005-0000-0000-000090090000}"/>
    <cellStyle name="Normal 2 2 3 4 11 3" xfId="2468" xr:uid="{00000000-0005-0000-0000-000091090000}"/>
    <cellStyle name="Normal 2 2 3 4 11 3 2" xfId="7236" xr:uid="{00000000-0005-0000-0000-000092090000}"/>
    <cellStyle name="Normal 2 2 3 4 11 4" xfId="4852" xr:uid="{00000000-0005-0000-0000-000093090000}"/>
    <cellStyle name="Normal 2 2 3 4 12" xfId="1227" xr:uid="{00000000-0005-0000-0000-000094090000}"/>
    <cellStyle name="Normal 2 2 3 4 12 2" xfId="3612" xr:uid="{00000000-0005-0000-0000-000095090000}"/>
    <cellStyle name="Normal 2 2 3 4 12 2 2" xfId="8380" xr:uid="{00000000-0005-0000-0000-000096090000}"/>
    <cellStyle name="Normal 2 2 3 4 12 3" xfId="5996" xr:uid="{00000000-0005-0000-0000-000097090000}"/>
    <cellStyle name="Normal 2 2 3 4 13" xfId="2420" xr:uid="{00000000-0005-0000-0000-000098090000}"/>
    <cellStyle name="Normal 2 2 3 4 13 2" xfId="7188" xr:uid="{00000000-0005-0000-0000-000099090000}"/>
    <cellStyle name="Normal 2 2 3 4 14" xfId="4804" xr:uid="{00000000-0005-0000-0000-00009A090000}"/>
    <cellStyle name="Normal 2 2 3 4 2" xfId="52" xr:uid="{00000000-0005-0000-0000-00009B090000}"/>
    <cellStyle name="Normal 2 2 3 4 2 10" xfId="1251" xr:uid="{00000000-0005-0000-0000-00009C090000}"/>
    <cellStyle name="Normal 2 2 3 4 2 10 2" xfId="3636" xr:uid="{00000000-0005-0000-0000-00009D090000}"/>
    <cellStyle name="Normal 2 2 3 4 2 10 2 2" xfId="8404" xr:uid="{00000000-0005-0000-0000-00009E090000}"/>
    <cellStyle name="Normal 2 2 3 4 2 10 3" xfId="6020" xr:uid="{00000000-0005-0000-0000-00009F090000}"/>
    <cellStyle name="Normal 2 2 3 4 2 11" xfId="2444" xr:uid="{00000000-0005-0000-0000-0000A0090000}"/>
    <cellStyle name="Normal 2 2 3 4 2 11 2" xfId="7212" xr:uid="{00000000-0005-0000-0000-0000A1090000}"/>
    <cellStyle name="Normal 2 2 3 4 2 12" xfId="4828" xr:uid="{00000000-0005-0000-0000-0000A2090000}"/>
    <cellStyle name="Normal 2 2 3 4 2 2" xfId="304" xr:uid="{00000000-0005-0000-0000-0000A3090000}"/>
    <cellStyle name="Normal 2 2 3 4 2 2 2" xfId="448" xr:uid="{00000000-0005-0000-0000-0000A4090000}"/>
    <cellStyle name="Normal 2 2 3 4 2 2 2 2" xfId="797" xr:uid="{00000000-0005-0000-0000-0000A5090000}"/>
    <cellStyle name="Normal 2 2 3 4 2 2 2 2 2" xfId="1995" xr:uid="{00000000-0005-0000-0000-0000A6090000}"/>
    <cellStyle name="Normal 2 2 3 4 2 2 2 2 2 2" xfId="4380" xr:uid="{00000000-0005-0000-0000-0000A7090000}"/>
    <cellStyle name="Normal 2 2 3 4 2 2 2 2 2 2 2" xfId="9148" xr:uid="{00000000-0005-0000-0000-0000A8090000}"/>
    <cellStyle name="Normal 2 2 3 4 2 2 2 2 2 3" xfId="6764" xr:uid="{00000000-0005-0000-0000-0000A9090000}"/>
    <cellStyle name="Normal 2 2 3 4 2 2 2 2 3" xfId="3188" xr:uid="{00000000-0005-0000-0000-0000AA090000}"/>
    <cellStyle name="Normal 2 2 3 4 2 2 2 2 3 2" xfId="7956" xr:uid="{00000000-0005-0000-0000-0000AB090000}"/>
    <cellStyle name="Normal 2 2 3 4 2 2 2 2 4" xfId="5572" xr:uid="{00000000-0005-0000-0000-0000AC090000}"/>
    <cellStyle name="Normal 2 2 3 4 2 2 2 3" xfId="1145" xr:uid="{00000000-0005-0000-0000-0000AD090000}"/>
    <cellStyle name="Normal 2 2 3 4 2 2 2 3 2" xfId="2343" xr:uid="{00000000-0005-0000-0000-0000AE090000}"/>
    <cellStyle name="Normal 2 2 3 4 2 2 2 3 2 2" xfId="4728" xr:uid="{00000000-0005-0000-0000-0000AF090000}"/>
    <cellStyle name="Normal 2 2 3 4 2 2 2 3 2 2 2" xfId="9496" xr:uid="{00000000-0005-0000-0000-0000B0090000}"/>
    <cellStyle name="Normal 2 2 3 4 2 2 2 3 2 3" xfId="7112" xr:uid="{00000000-0005-0000-0000-0000B1090000}"/>
    <cellStyle name="Normal 2 2 3 4 2 2 2 3 3" xfId="3536" xr:uid="{00000000-0005-0000-0000-0000B2090000}"/>
    <cellStyle name="Normal 2 2 3 4 2 2 2 3 3 2" xfId="8304" xr:uid="{00000000-0005-0000-0000-0000B3090000}"/>
    <cellStyle name="Normal 2 2 3 4 2 2 2 3 4" xfId="5920" xr:uid="{00000000-0005-0000-0000-0000B4090000}"/>
    <cellStyle name="Normal 2 2 3 4 2 2 2 4" xfId="1647" xr:uid="{00000000-0005-0000-0000-0000B5090000}"/>
    <cellStyle name="Normal 2 2 3 4 2 2 2 4 2" xfId="4032" xr:uid="{00000000-0005-0000-0000-0000B6090000}"/>
    <cellStyle name="Normal 2 2 3 4 2 2 2 4 2 2" xfId="8800" xr:uid="{00000000-0005-0000-0000-0000B7090000}"/>
    <cellStyle name="Normal 2 2 3 4 2 2 2 4 3" xfId="6416" xr:uid="{00000000-0005-0000-0000-0000B8090000}"/>
    <cellStyle name="Normal 2 2 3 4 2 2 2 5" xfId="2840" xr:uid="{00000000-0005-0000-0000-0000B9090000}"/>
    <cellStyle name="Normal 2 2 3 4 2 2 2 5 2" xfId="7608" xr:uid="{00000000-0005-0000-0000-0000BA090000}"/>
    <cellStyle name="Normal 2 2 3 4 2 2 2 6" xfId="5224" xr:uid="{00000000-0005-0000-0000-0000BB090000}"/>
    <cellStyle name="Normal 2 2 3 4 2 2 3" xfId="653" xr:uid="{00000000-0005-0000-0000-0000BC090000}"/>
    <cellStyle name="Normal 2 2 3 4 2 2 3 2" xfId="1851" xr:uid="{00000000-0005-0000-0000-0000BD090000}"/>
    <cellStyle name="Normal 2 2 3 4 2 2 3 2 2" xfId="4236" xr:uid="{00000000-0005-0000-0000-0000BE090000}"/>
    <cellStyle name="Normal 2 2 3 4 2 2 3 2 2 2" xfId="9004" xr:uid="{00000000-0005-0000-0000-0000BF090000}"/>
    <cellStyle name="Normal 2 2 3 4 2 2 3 2 3" xfId="6620" xr:uid="{00000000-0005-0000-0000-0000C0090000}"/>
    <cellStyle name="Normal 2 2 3 4 2 2 3 3" xfId="3044" xr:uid="{00000000-0005-0000-0000-0000C1090000}"/>
    <cellStyle name="Normal 2 2 3 4 2 2 3 3 2" xfId="7812" xr:uid="{00000000-0005-0000-0000-0000C2090000}"/>
    <cellStyle name="Normal 2 2 3 4 2 2 3 4" xfId="5428" xr:uid="{00000000-0005-0000-0000-0000C3090000}"/>
    <cellStyle name="Normal 2 2 3 4 2 2 4" xfId="1001" xr:uid="{00000000-0005-0000-0000-0000C4090000}"/>
    <cellStyle name="Normal 2 2 3 4 2 2 4 2" xfId="2199" xr:uid="{00000000-0005-0000-0000-0000C5090000}"/>
    <cellStyle name="Normal 2 2 3 4 2 2 4 2 2" xfId="4584" xr:uid="{00000000-0005-0000-0000-0000C6090000}"/>
    <cellStyle name="Normal 2 2 3 4 2 2 4 2 2 2" xfId="9352" xr:uid="{00000000-0005-0000-0000-0000C7090000}"/>
    <cellStyle name="Normal 2 2 3 4 2 2 4 2 3" xfId="6968" xr:uid="{00000000-0005-0000-0000-0000C8090000}"/>
    <cellStyle name="Normal 2 2 3 4 2 2 4 3" xfId="3392" xr:uid="{00000000-0005-0000-0000-0000C9090000}"/>
    <cellStyle name="Normal 2 2 3 4 2 2 4 3 2" xfId="8160" xr:uid="{00000000-0005-0000-0000-0000CA090000}"/>
    <cellStyle name="Normal 2 2 3 4 2 2 4 4" xfId="5776" xr:uid="{00000000-0005-0000-0000-0000CB090000}"/>
    <cellStyle name="Normal 2 2 3 4 2 2 5" xfId="1503" xr:uid="{00000000-0005-0000-0000-0000CC090000}"/>
    <cellStyle name="Normal 2 2 3 4 2 2 5 2" xfId="3888" xr:uid="{00000000-0005-0000-0000-0000CD090000}"/>
    <cellStyle name="Normal 2 2 3 4 2 2 5 2 2" xfId="8656" xr:uid="{00000000-0005-0000-0000-0000CE090000}"/>
    <cellStyle name="Normal 2 2 3 4 2 2 5 3" xfId="6272" xr:uid="{00000000-0005-0000-0000-0000CF090000}"/>
    <cellStyle name="Normal 2 2 3 4 2 2 6" xfId="2696" xr:uid="{00000000-0005-0000-0000-0000D0090000}"/>
    <cellStyle name="Normal 2 2 3 4 2 2 6 2" xfId="7464" xr:uid="{00000000-0005-0000-0000-0000D1090000}"/>
    <cellStyle name="Normal 2 2 3 4 2 2 7" xfId="5080" xr:uid="{00000000-0005-0000-0000-0000D2090000}"/>
    <cellStyle name="Normal 2 2 3 4 2 3" xfId="232" xr:uid="{00000000-0005-0000-0000-0000D3090000}"/>
    <cellStyle name="Normal 2 2 3 4 2 3 2" xfId="581" xr:uid="{00000000-0005-0000-0000-0000D4090000}"/>
    <cellStyle name="Normal 2 2 3 4 2 3 2 2" xfId="1779" xr:uid="{00000000-0005-0000-0000-0000D5090000}"/>
    <cellStyle name="Normal 2 2 3 4 2 3 2 2 2" xfId="4164" xr:uid="{00000000-0005-0000-0000-0000D6090000}"/>
    <cellStyle name="Normal 2 2 3 4 2 3 2 2 2 2" xfId="8932" xr:uid="{00000000-0005-0000-0000-0000D7090000}"/>
    <cellStyle name="Normal 2 2 3 4 2 3 2 2 3" xfId="6548" xr:uid="{00000000-0005-0000-0000-0000D8090000}"/>
    <cellStyle name="Normal 2 2 3 4 2 3 2 3" xfId="2972" xr:uid="{00000000-0005-0000-0000-0000D9090000}"/>
    <cellStyle name="Normal 2 2 3 4 2 3 2 3 2" xfId="7740" xr:uid="{00000000-0005-0000-0000-0000DA090000}"/>
    <cellStyle name="Normal 2 2 3 4 2 3 2 4" xfId="5356" xr:uid="{00000000-0005-0000-0000-0000DB090000}"/>
    <cellStyle name="Normal 2 2 3 4 2 3 3" xfId="929" xr:uid="{00000000-0005-0000-0000-0000DC090000}"/>
    <cellStyle name="Normal 2 2 3 4 2 3 3 2" xfId="2127" xr:uid="{00000000-0005-0000-0000-0000DD090000}"/>
    <cellStyle name="Normal 2 2 3 4 2 3 3 2 2" xfId="4512" xr:uid="{00000000-0005-0000-0000-0000DE090000}"/>
    <cellStyle name="Normal 2 2 3 4 2 3 3 2 2 2" xfId="9280" xr:uid="{00000000-0005-0000-0000-0000DF090000}"/>
    <cellStyle name="Normal 2 2 3 4 2 3 3 2 3" xfId="6896" xr:uid="{00000000-0005-0000-0000-0000E0090000}"/>
    <cellStyle name="Normal 2 2 3 4 2 3 3 3" xfId="3320" xr:uid="{00000000-0005-0000-0000-0000E1090000}"/>
    <cellStyle name="Normal 2 2 3 4 2 3 3 3 2" xfId="8088" xr:uid="{00000000-0005-0000-0000-0000E2090000}"/>
    <cellStyle name="Normal 2 2 3 4 2 3 3 4" xfId="5704" xr:uid="{00000000-0005-0000-0000-0000E3090000}"/>
    <cellStyle name="Normal 2 2 3 4 2 3 4" xfId="1431" xr:uid="{00000000-0005-0000-0000-0000E4090000}"/>
    <cellStyle name="Normal 2 2 3 4 2 3 4 2" xfId="3816" xr:uid="{00000000-0005-0000-0000-0000E5090000}"/>
    <cellStyle name="Normal 2 2 3 4 2 3 4 2 2" xfId="8584" xr:uid="{00000000-0005-0000-0000-0000E6090000}"/>
    <cellStyle name="Normal 2 2 3 4 2 3 4 3" xfId="6200" xr:uid="{00000000-0005-0000-0000-0000E7090000}"/>
    <cellStyle name="Normal 2 2 3 4 2 3 5" xfId="2624" xr:uid="{00000000-0005-0000-0000-0000E8090000}"/>
    <cellStyle name="Normal 2 2 3 4 2 3 5 2" xfId="7392" xr:uid="{00000000-0005-0000-0000-0000E9090000}"/>
    <cellStyle name="Normal 2 2 3 4 2 3 6" xfId="5008" xr:uid="{00000000-0005-0000-0000-0000EA090000}"/>
    <cellStyle name="Normal 2 2 3 4 2 4" xfId="376" xr:uid="{00000000-0005-0000-0000-0000EB090000}"/>
    <cellStyle name="Normal 2 2 3 4 2 4 2" xfId="725" xr:uid="{00000000-0005-0000-0000-0000EC090000}"/>
    <cellStyle name="Normal 2 2 3 4 2 4 2 2" xfId="1923" xr:uid="{00000000-0005-0000-0000-0000ED090000}"/>
    <cellStyle name="Normal 2 2 3 4 2 4 2 2 2" xfId="4308" xr:uid="{00000000-0005-0000-0000-0000EE090000}"/>
    <cellStyle name="Normal 2 2 3 4 2 4 2 2 2 2" xfId="9076" xr:uid="{00000000-0005-0000-0000-0000EF090000}"/>
    <cellStyle name="Normal 2 2 3 4 2 4 2 2 3" xfId="6692" xr:uid="{00000000-0005-0000-0000-0000F0090000}"/>
    <cellStyle name="Normal 2 2 3 4 2 4 2 3" xfId="3116" xr:uid="{00000000-0005-0000-0000-0000F1090000}"/>
    <cellStyle name="Normal 2 2 3 4 2 4 2 3 2" xfId="7884" xr:uid="{00000000-0005-0000-0000-0000F2090000}"/>
    <cellStyle name="Normal 2 2 3 4 2 4 2 4" xfId="5500" xr:uid="{00000000-0005-0000-0000-0000F3090000}"/>
    <cellStyle name="Normal 2 2 3 4 2 4 3" xfId="1073" xr:uid="{00000000-0005-0000-0000-0000F4090000}"/>
    <cellStyle name="Normal 2 2 3 4 2 4 3 2" xfId="2271" xr:uid="{00000000-0005-0000-0000-0000F5090000}"/>
    <cellStyle name="Normal 2 2 3 4 2 4 3 2 2" xfId="4656" xr:uid="{00000000-0005-0000-0000-0000F6090000}"/>
    <cellStyle name="Normal 2 2 3 4 2 4 3 2 2 2" xfId="9424" xr:uid="{00000000-0005-0000-0000-0000F7090000}"/>
    <cellStyle name="Normal 2 2 3 4 2 4 3 2 3" xfId="7040" xr:uid="{00000000-0005-0000-0000-0000F8090000}"/>
    <cellStyle name="Normal 2 2 3 4 2 4 3 3" xfId="3464" xr:uid="{00000000-0005-0000-0000-0000F9090000}"/>
    <cellStyle name="Normal 2 2 3 4 2 4 3 3 2" xfId="8232" xr:uid="{00000000-0005-0000-0000-0000FA090000}"/>
    <cellStyle name="Normal 2 2 3 4 2 4 3 4" xfId="5848" xr:uid="{00000000-0005-0000-0000-0000FB090000}"/>
    <cellStyle name="Normal 2 2 3 4 2 4 4" xfId="1575" xr:uid="{00000000-0005-0000-0000-0000FC090000}"/>
    <cellStyle name="Normal 2 2 3 4 2 4 4 2" xfId="3960" xr:uid="{00000000-0005-0000-0000-0000FD090000}"/>
    <cellStyle name="Normal 2 2 3 4 2 4 4 2 2" xfId="8728" xr:uid="{00000000-0005-0000-0000-0000FE090000}"/>
    <cellStyle name="Normal 2 2 3 4 2 4 4 3" xfId="6344" xr:uid="{00000000-0005-0000-0000-0000FF090000}"/>
    <cellStyle name="Normal 2 2 3 4 2 4 5" xfId="2768" xr:uid="{00000000-0005-0000-0000-0000000A0000}"/>
    <cellStyle name="Normal 2 2 3 4 2 4 5 2" xfId="7536" xr:uid="{00000000-0005-0000-0000-0000010A0000}"/>
    <cellStyle name="Normal 2 2 3 4 2 4 6" xfId="5152" xr:uid="{00000000-0005-0000-0000-0000020A0000}"/>
    <cellStyle name="Normal 2 2 3 4 2 5" xfId="509" xr:uid="{00000000-0005-0000-0000-0000030A0000}"/>
    <cellStyle name="Normal 2 2 3 4 2 5 2" xfId="1707" xr:uid="{00000000-0005-0000-0000-0000040A0000}"/>
    <cellStyle name="Normal 2 2 3 4 2 5 2 2" xfId="4092" xr:uid="{00000000-0005-0000-0000-0000050A0000}"/>
    <cellStyle name="Normal 2 2 3 4 2 5 2 2 2" xfId="8860" xr:uid="{00000000-0005-0000-0000-0000060A0000}"/>
    <cellStyle name="Normal 2 2 3 4 2 5 2 3" xfId="6476" xr:uid="{00000000-0005-0000-0000-0000070A0000}"/>
    <cellStyle name="Normal 2 2 3 4 2 5 3" xfId="2900" xr:uid="{00000000-0005-0000-0000-0000080A0000}"/>
    <cellStyle name="Normal 2 2 3 4 2 5 3 2" xfId="7668" xr:uid="{00000000-0005-0000-0000-0000090A0000}"/>
    <cellStyle name="Normal 2 2 3 4 2 5 4" xfId="5284" xr:uid="{00000000-0005-0000-0000-00000A0A0000}"/>
    <cellStyle name="Normal 2 2 3 4 2 6" xfId="857" xr:uid="{00000000-0005-0000-0000-00000B0A0000}"/>
    <cellStyle name="Normal 2 2 3 4 2 6 2" xfId="2055" xr:uid="{00000000-0005-0000-0000-00000C0A0000}"/>
    <cellStyle name="Normal 2 2 3 4 2 6 2 2" xfId="4440" xr:uid="{00000000-0005-0000-0000-00000D0A0000}"/>
    <cellStyle name="Normal 2 2 3 4 2 6 2 2 2" xfId="9208" xr:uid="{00000000-0005-0000-0000-00000E0A0000}"/>
    <cellStyle name="Normal 2 2 3 4 2 6 2 3" xfId="6824" xr:uid="{00000000-0005-0000-0000-00000F0A0000}"/>
    <cellStyle name="Normal 2 2 3 4 2 6 3" xfId="3248" xr:uid="{00000000-0005-0000-0000-0000100A0000}"/>
    <cellStyle name="Normal 2 2 3 4 2 6 3 2" xfId="8016" xr:uid="{00000000-0005-0000-0000-0000110A0000}"/>
    <cellStyle name="Normal 2 2 3 4 2 6 4" xfId="5632" xr:uid="{00000000-0005-0000-0000-0000120A0000}"/>
    <cellStyle name="Normal 2 2 3 4 2 7" xfId="160" xr:uid="{00000000-0005-0000-0000-0000130A0000}"/>
    <cellStyle name="Normal 2 2 3 4 2 7 2" xfId="1359" xr:uid="{00000000-0005-0000-0000-0000140A0000}"/>
    <cellStyle name="Normal 2 2 3 4 2 7 2 2" xfId="3744" xr:uid="{00000000-0005-0000-0000-0000150A0000}"/>
    <cellStyle name="Normal 2 2 3 4 2 7 2 2 2" xfId="8512" xr:uid="{00000000-0005-0000-0000-0000160A0000}"/>
    <cellStyle name="Normal 2 2 3 4 2 7 2 3" xfId="6128" xr:uid="{00000000-0005-0000-0000-0000170A0000}"/>
    <cellStyle name="Normal 2 2 3 4 2 7 3" xfId="2552" xr:uid="{00000000-0005-0000-0000-0000180A0000}"/>
    <cellStyle name="Normal 2 2 3 4 2 7 3 2" xfId="7320" xr:uid="{00000000-0005-0000-0000-0000190A0000}"/>
    <cellStyle name="Normal 2 2 3 4 2 7 4" xfId="4936" xr:uid="{00000000-0005-0000-0000-00001A0A0000}"/>
    <cellStyle name="Normal 2 2 3 4 2 8" xfId="1194" xr:uid="{00000000-0005-0000-0000-00001B0A0000}"/>
    <cellStyle name="Normal 2 2 3 4 2 8 2" xfId="2391" xr:uid="{00000000-0005-0000-0000-00001C0A0000}"/>
    <cellStyle name="Normal 2 2 3 4 2 8 2 2" xfId="4776" xr:uid="{00000000-0005-0000-0000-00001D0A0000}"/>
    <cellStyle name="Normal 2 2 3 4 2 8 2 2 2" xfId="9544" xr:uid="{00000000-0005-0000-0000-00001E0A0000}"/>
    <cellStyle name="Normal 2 2 3 4 2 8 2 3" xfId="7160" xr:uid="{00000000-0005-0000-0000-00001F0A0000}"/>
    <cellStyle name="Normal 2 2 3 4 2 8 3" xfId="3584" xr:uid="{00000000-0005-0000-0000-0000200A0000}"/>
    <cellStyle name="Normal 2 2 3 4 2 8 3 2" xfId="8352" xr:uid="{00000000-0005-0000-0000-0000210A0000}"/>
    <cellStyle name="Normal 2 2 3 4 2 8 4" xfId="5968" xr:uid="{00000000-0005-0000-0000-0000220A0000}"/>
    <cellStyle name="Normal 2 2 3 4 2 9" xfId="100" xr:uid="{00000000-0005-0000-0000-0000230A0000}"/>
    <cellStyle name="Normal 2 2 3 4 2 9 2" xfId="1299" xr:uid="{00000000-0005-0000-0000-0000240A0000}"/>
    <cellStyle name="Normal 2 2 3 4 2 9 2 2" xfId="3684" xr:uid="{00000000-0005-0000-0000-0000250A0000}"/>
    <cellStyle name="Normal 2 2 3 4 2 9 2 2 2" xfId="8452" xr:uid="{00000000-0005-0000-0000-0000260A0000}"/>
    <cellStyle name="Normal 2 2 3 4 2 9 2 3" xfId="6068" xr:uid="{00000000-0005-0000-0000-0000270A0000}"/>
    <cellStyle name="Normal 2 2 3 4 2 9 3" xfId="2492" xr:uid="{00000000-0005-0000-0000-0000280A0000}"/>
    <cellStyle name="Normal 2 2 3 4 2 9 3 2" xfId="7260" xr:uid="{00000000-0005-0000-0000-0000290A0000}"/>
    <cellStyle name="Normal 2 2 3 4 2 9 4" xfId="4876" xr:uid="{00000000-0005-0000-0000-00002A0A0000}"/>
    <cellStyle name="Normal 2 2 3 4 3" xfId="208" xr:uid="{00000000-0005-0000-0000-00002B0A0000}"/>
    <cellStyle name="Normal 2 2 3 4 3 2" xfId="280" xr:uid="{00000000-0005-0000-0000-00002C0A0000}"/>
    <cellStyle name="Normal 2 2 3 4 3 2 2" xfId="424" xr:uid="{00000000-0005-0000-0000-00002D0A0000}"/>
    <cellStyle name="Normal 2 2 3 4 3 2 2 2" xfId="773" xr:uid="{00000000-0005-0000-0000-00002E0A0000}"/>
    <cellStyle name="Normal 2 2 3 4 3 2 2 2 2" xfId="1971" xr:uid="{00000000-0005-0000-0000-00002F0A0000}"/>
    <cellStyle name="Normal 2 2 3 4 3 2 2 2 2 2" xfId="4356" xr:uid="{00000000-0005-0000-0000-0000300A0000}"/>
    <cellStyle name="Normal 2 2 3 4 3 2 2 2 2 2 2" xfId="9124" xr:uid="{00000000-0005-0000-0000-0000310A0000}"/>
    <cellStyle name="Normal 2 2 3 4 3 2 2 2 2 3" xfId="6740" xr:uid="{00000000-0005-0000-0000-0000320A0000}"/>
    <cellStyle name="Normal 2 2 3 4 3 2 2 2 3" xfId="3164" xr:uid="{00000000-0005-0000-0000-0000330A0000}"/>
    <cellStyle name="Normal 2 2 3 4 3 2 2 2 3 2" xfId="7932" xr:uid="{00000000-0005-0000-0000-0000340A0000}"/>
    <cellStyle name="Normal 2 2 3 4 3 2 2 2 4" xfId="5548" xr:uid="{00000000-0005-0000-0000-0000350A0000}"/>
    <cellStyle name="Normal 2 2 3 4 3 2 2 3" xfId="1121" xr:uid="{00000000-0005-0000-0000-0000360A0000}"/>
    <cellStyle name="Normal 2 2 3 4 3 2 2 3 2" xfId="2319" xr:uid="{00000000-0005-0000-0000-0000370A0000}"/>
    <cellStyle name="Normal 2 2 3 4 3 2 2 3 2 2" xfId="4704" xr:uid="{00000000-0005-0000-0000-0000380A0000}"/>
    <cellStyle name="Normal 2 2 3 4 3 2 2 3 2 2 2" xfId="9472" xr:uid="{00000000-0005-0000-0000-0000390A0000}"/>
    <cellStyle name="Normal 2 2 3 4 3 2 2 3 2 3" xfId="7088" xr:uid="{00000000-0005-0000-0000-00003A0A0000}"/>
    <cellStyle name="Normal 2 2 3 4 3 2 2 3 3" xfId="3512" xr:uid="{00000000-0005-0000-0000-00003B0A0000}"/>
    <cellStyle name="Normal 2 2 3 4 3 2 2 3 3 2" xfId="8280" xr:uid="{00000000-0005-0000-0000-00003C0A0000}"/>
    <cellStyle name="Normal 2 2 3 4 3 2 2 3 4" xfId="5896" xr:uid="{00000000-0005-0000-0000-00003D0A0000}"/>
    <cellStyle name="Normal 2 2 3 4 3 2 2 4" xfId="1623" xr:uid="{00000000-0005-0000-0000-00003E0A0000}"/>
    <cellStyle name="Normal 2 2 3 4 3 2 2 4 2" xfId="4008" xr:uid="{00000000-0005-0000-0000-00003F0A0000}"/>
    <cellStyle name="Normal 2 2 3 4 3 2 2 4 2 2" xfId="8776" xr:uid="{00000000-0005-0000-0000-0000400A0000}"/>
    <cellStyle name="Normal 2 2 3 4 3 2 2 4 3" xfId="6392" xr:uid="{00000000-0005-0000-0000-0000410A0000}"/>
    <cellStyle name="Normal 2 2 3 4 3 2 2 5" xfId="2816" xr:uid="{00000000-0005-0000-0000-0000420A0000}"/>
    <cellStyle name="Normal 2 2 3 4 3 2 2 5 2" xfId="7584" xr:uid="{00000000-0005-0000-0000-0000430A0000}"/>
    <cellStyle name="Normal 2 2 3 4 3 2 2 6" xfId="5200" xr:uid="{00000000-0005-0000-0000-0000440A0000}"/>
    <cellStyle name="Normal 2 2 3 4 3 2 3" xfId="629" xr:uid="{00000000-0005-0000-0000-0000450A0000}"/>
    <cellStyle name="Normal 2 2 3 4 3 2 3 2" xfId="1827" xr:uid="{00000000-0005-0000-0000-0000460A0000}"/>
    <cellStyle name="Normal 2 2 3 4 3 2 3 2 2" xfId="4212" xr:uid="{00000000-0005-0000-0000-0000470A0000}"/>
    <cellStyle name="Normal 2 2 3 4 3 2 3 2 2 2" xfId="8980" xr:uid="{00000000-0005-0000-0000-0000480A0000}"/>
    <cellStyle name="Normal 2 2 3 4 3 2 3 2 3" xfId="6596" xr:uid="{00000000-0005-0000-0000-0000490A0000}"/>
    <cellStyle name="Normal 2 2 3 4 3 2 3 3" xfId="3020" xr:uid="{00000000-0005-0000-0000-00004A0A0000}"/>
    <cellStyle name="Normal 2 2 3 4 3 2 3 3 2" xfId="7788" xr:uid="{00000000-0005-0000-0000-00004B0A0000}"/>
    <cellStyle name="Normal 2 2 3 4 3 2 3 4" xfId="5404" xr:uid="{00000000-0005-0000-0000-00004C0A0000}"/>
    <cellStyle name="Normal 2 2 3 4 3 2 4" xfId="977" xr:uid="{00000000-0005-0000-0000-00004D0A0000}"/>
    <cellStyle name="Normal 2 2 3 4 3 2 4 2" xfId="2175" xr:uid="{00000000-0005-0000-0000-00004E0A0000}"/>
    <cellStyle name="Normal 2 2 3 4 3 2 4 2 2" xfId="4560" xr:uid="{00000000-0005-0000-0000-00004F0A0000}"/>
    <cellStyle name="Normal 2 2 3 4 3 2 4 2 2 2" xfId="9328" xr:uid="{00000000-0005-0000-0000-0000500A0000}"/>
    <cellStyle name="Normal 2 2 3 4 3 2 4 2 3" xfId="6944" xr:uid="{00000000-0005-0000-0000-0000510A0000}"/>
    <cellStyle name="Normal 2 2 3 4 3 2 4 3" xfId="3368" xr:uid="{00000000-0005-0000-0000-0000520A0000}"/>
    <cellStyle name="Normal 2 2 3 4 3 2 4 3 2" xfId="8136" xr:uid="{00000000-0005-0000-0000-0000530A0000}"/>
    <cellStyle name="Normal 2 2 3 4 3 2 4 4" xfId="5752" xr:uid="{00000000-0005-0000-0000-0000540A0000}"/>
    <cellStyle name="Normal 2 2 3 4 3 2 5" xfId="1479" xr:uid="{00000000-0005-0000-0000-0000550A0000}"/>
    <cellStyle name="Normal 2 2 3 4 3 2 5 2" xfId="3864" xr:uid="{00000000-0005-0000-0000-0000560A0000}"/>
    <cellStyle name="Normal 2 2 3 4 3 2 5 2 2" xfId="8632" xr:uid="{00000000-0005-0000-0000-0000570A0000}"/>
    <cellStyle name="Normal 2 2 3 4 3 2 5 3" xfId="6248" xr:uid="{00000000-0005-0000-0000-0000580A0000}"/>
    <cellStyle name="Normal 2 2 3 4 3 2 6" xfId="2672" xr:uid="{00000000-0005-0000-0000-0000590A0000}"/>
    <cellStyle name="Normal 2 2 3 4 3 2 6 2" xfId="7440" xr:uid="{00000000-0005-0000-0000-00005A0A0000}"/>
    <cellStyle name="Normal 2 2 3 4 3 2 7" xfId="5056" xr:uid="{00000000-0005-0000-0000-00005B0A0000}"/>
    <cellStyle name="Normal 2 2 3 4 3 3" xfId="352" xr:uid="{00000000-0005-0000-0000-00005C0A0000}"/>
    <cellStyle name="Normal 2 2 3 4 3 3 2" xfId="701" xr:uid="{00000000-0005-0000-0000-00005D0A0000}"/>
    <cellStyle name="Normal 2 2 3 4 3 3 2 2" xfId="1899" xr:uid="{00000000-0005-0000-0000-00005E0A0000}"/>
    <cellStyle name="Normal 2 2 3 4 3 3 2 2 2" xfId="4284" xr:uid="{00000000-0005-0000-0000-00005F0A0000}"/>
    <cellStyle name="Normal 2 2 3 4 3 3 2 2 2 2" xfId="9052" xr:uid="{00000000-0005-0000-0000-0000600A0000}"/>
    <cellStyle name="Normal 2 2 3 4 3 3 2 2 3" xfId="6668" xr:uid="{00000000-0005-0000-0000-0000610A0000}"/>
    <cellStyle name="Normal 2 2 3 4 3 3 2 3" xfId="3092" xr:uid="{00000000-0005-0000-0000-0000620A0000}"/>
    <cellStyle name="Normal 2 2 3 4 3 3 2 3 2" xfId="7860" xr:uid="{00000000-0005-0000-0000-0000630A0000}"/>
    <cellStyle name="Normal 2 2 3 4 3 3 2 4" xfId="5476" xr:uid="{00000000-0005-0000-0000-0000640A0000}"/>
    <cellStyle name="Normal 2 2 3 4 3 3 3" xfId="1049" xr:uid="{00000000-0005-0000-0000-0000650A0000}"/>
    <cellStyle name="Normal 2 2 3 4 3 3 3 2" xfId="2247" xr:uid="{00000000-0005-0000-0000-0000660A0000}"/>
    <cellStyle name="Normal 2 2 3 4 3 3 3 2 2" xfId="4632" xr:uid="{00000000-0005-0000-0000-0000670A0000}"/>
    <cellStyle name="Normal 2 2 3 4 3 3 3 2 2 2" xfId="9400" xr:uid="{00000000-0005-0000-0000-0000680A0000}"/>
    <cellStyle name="Normal 2 2 3 4 3 3 3 2 3" xfId="7016" xr:uid="{00000000-0005-0000-0000-0000690A0000}"/>
    <cellStyle name="Normal 2 2 3 4 3 3 3 3" xfId="3440" xr:uid="{00000000-0005-0000-0000-00006A0A0000}"/>
    <cellStyle name="Normal 2 2 3 4 3 3 3 3 2" xfId="8208" xr:uid="{00000000-0005-0000-0000-00006B0A0000}"/>
    <cellStyle name="Normal 2 2 3 4 3 3 3 4" xfId="5824" xr:uid="{00000000-0005-0000-0000-00006C0A0000}"/>
    <cellStyle name="Normal 2 2 3 4 3 3 4" xfId="1551" xr:uid="{00000000-0005-0000-0000-00006D0A0000}"/>
    <cellStyle name="Normal 2 2 3 4 3 3 4 2" xfId="3936" xr:uid="{00000000-0005-0000-0000-00006E0A0000}"/>
    <cellStyle name="Normal 2 2 3 4 3 3 4 2 2" xfId="8704" xr:uid="{00000000-0005-0000-0000-00006F0A0000}"/>
    <cellStyle name="Normal 2 2 3 4 3 3 4 3" xfId="6320" xr:uid="{00000000-0005-0000-0000-0000700A0000}"/>
    <cellStyle name="Normal 2 2 3 4 3 3 5" xfId="2744" xr:uid="{00000000-0005-0000-0000-0000710A0000}"/>
    <cellStyle name="Normal 2 2 3 4 3 3 5 2" xfId="7512" xr:uid="{00000000-0005-0000-0000-0000720A0000}"/>
    <cellStyle name="Normal 2 2 3 4 3 3 6" xfId="5128" xr:uid="{00000000-0005-0000-0000-0000730A0000}"/>
    <cellStyle name="Normal 2 2 3 4 3 4" xfId="557" xr:uid="{00000000-0005-0000-0000-0000740A0000}"/>
    <cellStyle name="Normal 2 2 3 4 3 4 2" xfId="1755" xr:uid="{00000000-0005-0000-0000-0000750A0000}"/>
    <cellStyle name="Normal 2 2 3 4 3 4 2 2" xfId="4140" xr:uid="{00000000-0005-0000-0000-0000760A0000}"/>
    <cellStyle name="Normal 2 2 3 4 3 4 2 2 2" xfId="8908" xr:uid="{00000000-0005-0000-0000-0000770A0000}"/>
    <cellStyle name="Normal 2 2 3 4 3 4 2 3" xfId="6524" xr:uid="{00000000-0005-0000-0000-0000780A0000}"/>
    <cellStyle name="Normal 2 2 3 4 3 4 3" xfId="2948" xr:uid="{00000000-0005-0000-0000-0000790A0000}"/>
    <cellStyle name="Normal 2 2 3 4 3 4 3 2" xfId="7716" xr:uid="{00000000-0005-0000-0000-00007A0A0000}"/>
    <cellStyle name="Normal 2 2 3 4 3 4 4" xfId="5332" xr:uid="{00000000-0005-0000-0000-00007B0A0000}"/>
    <cellStyle name="Normal 2 2 3 4 3 5" xfId="905" xr:uid="{00000000-0005-0000-0000-00007C0A0000}"/>
    <cellStyle name="Normal 2 2 3 4 3 5 2" xfId="2103" xr:uid="{00000000-0005-0000-0000-00007D0A0000}"/>
    <cellStyle name="Normal 2 2 3 4 3 5 2 2" xfId="4488" xr:uid="{00000000-0005-0000-0000-00007E0A0000}"/>
    <cellStyle name="Normal 2 2 3 4 3 5 2 2 2" xfId="9256" xr:uid="{00000000-0005-0000-0000-00007F0A0000}"/>
    <cellStyle name="Normal 2 2 3 4 3 5 2 3" xfId="6872" xr:uid="{00000000-0005-0000-0000-0000800A0000}"/>
    <cellStyle name="Normal 2 2 3 4 3 5 3" xfId="3296" xr:uid="{00000000-0005-0000-0000-0000810A0000}"/>
    <cellStyle name="Normal 2 2 3 4 3 5 3 2" xfId="8064" xr:uid="{00000000-0005-0000-0000-0000820A0000}"/>
    <cellStyle name="Normal 2 2 3 4 3 5 4" xfId="5680" xr:uid="{00000000-0005-0000-0000-0000830A0000}"/>
    <cellStyle name="Normal 2 2 3 4 3 6" xfId="1407" xr:uid="{00000000-0005-0000-0000-0000840A0000}"/>
    <cellStyle name="Normal 2 2 3 4 3 6 2" xfId="3792" xr:uid="{00000000-0005-0000-0000-0000850A0000}"/>
    <cellStyle name="Normal 2 2 3 4 3 6 2 2" xfId="8560" xr:uid="{00000000-0005-0000-0000-0000860A0000}"/>
    <cellStyle name="Normal 2 2 3 4 3 6 3" xfId="6176" xr:uid="{00000000-0005-0000-0000-0000870A0000}"/>
    <cellStyle name="Normal 2 2 3 4 3 7" xfId="2600" xr:uid="{00000000-0005-0000-0000-0000880A0000}"/>
    <cellStyle name="Normal 2 2 3 4 3 7 2" xfId="7368" xr:uid="{00000000-0005-0000-0000-0000890A0000}"/>
    <cellStyle name="Normal 2 2 3 4 3 8" xfId="4984" xr:uid="{00000000-0005-0000-0000-00008A0A0000}"/>
    <cellStyle name="Normal 2 2 3 4 4" xfId="256" xr:uid="{00000000-0005-0000-0000-00008B0A0000}"/>
    <cellStyle name="Normal 2 2 3 4 4 2" xfId="400" xr:uid="{00000000-0005-0000-0000-00008C0A0000}"/>
    <cellStyle name="Normal 2 2 3 4 4 2 2" xfId="749" xr:uid="{00000000-0005-0000-0000-00008D0A0000}"/>
    <cellStyle name="Normal 2 2 3 4 4 2 2 2" xfId="1947" xr:uid="{00000000-0005-0000-0000-00008E0A0000}"/>
    <cellStyle name="Normal 2 2 3 4 4 2 2 2 2" xfId="4332" xr:uid="{00000000-0005-0000-0000-00008F0A0000}"/>
    <cellStyle name="Normal 2 2 3 4 4 2 2 2 2 2" xfId="9100" xr:uid="{00000000-0005-0000-0000-0000900A0000}"/>
    <cellStyle name="Normal 2 2 3 4 4 2 2 2 3" xfId="6716" xr:uid="{00000000-0005-0000-0000-0000910A0000}"/>
    <cellStyle name="Normal 2 2 3 4 4 2 2 3" xfId="3140" xr:uid="{00000000-0005-0000-0000-0000920A0000}"/>
    <cellStyle name="Normal 2 2 3 4 4 2 2 3 2" xfId="7908" xr:uid="{00000000-0005-0000-0000-0000930A0000}"/>
    <cellStyle name="Normal 2 2 3 4 4 2 2 4" xfId="5524" xr:uid="{00000000-0005-0000-0000-0000940A0000}"/>
    <cellStyle name="Normal 2 2 3 4 4 2 3" xfId="1097" xr:uid="{00000000-0005-0000-0000-0000950A0000}"/>
    <cellStyle name="Normal 2 2 3 4 4 2 3 2" xfId="2295" xr:uid="{00000000-0005-0000-0000-0000960A0000}"/>
    <cellStyle name="Normal 2 2 3 4 4 2 3 2 2" xfId="4680" xr:uid="{00000000-0005-0000-0000-0000970A0000}"/>
    <cellStyle name="Normal 2 2 3 4 4 2 3 2 2 2" xfId="9448" xr:uid="{00000000-0005-0000-0000-0000980A0000}"/>
    <cellStyle name="Normal 2 2 3 4 4 2 3 2 3" xfId="7064" xr:uid="{00000000-0005-0000-0000-0000990A0000}"/>
    <cellStyle name="Normal 2 2 3 4 4 2 3 3" xfId="3488" xr:uid="{00000000-0005-0000-0000-00009A0A0000}"/>
    <cellStyle name="Normal 2 2 3 4 4 2 3 3 2" xfId="8256" xr:uid="{00000000-0005-0000-0000-00009B0A0000}"/>
    <cellStyle name="Normal 2 2 3 4 4 2 3 4" xfId="5872" xr:uid="{00000000-0005-0000-0000-00009C0A0000}"/>
    <cellStyle name="Normal 2 2 3 4 4 2 4" xfId="1599" xr:uid="{00000000-0005-0000-0000-00009D0A0000}"/>
    <cellStyle name="Normal 2 2 3 4 4 2 4 2" xfId="3984" xr:uid="{00000000-0005-0000-0000-00009E0A0000}"/>
    <cellStyle name="Normal 2 2 3 4 4 2 4 2 2" xfId="8752" xr:uid="{00000000-0005-0000-0000-00009F0A0000}"/>
    <cellStyle name="Normal 2 2 3 4 4 2 4 3" xfId="6368" xr:uid="{00000000-0005-0000-0000-0000A00A0000}"/>
    <cellStyle name="Normal 2 2 3 4 4 2 5" xfId="2792" xr:uid="{00000000-0005-0000-0000-0000A10A0000}"/>
    <cellStyle name="Normal 2 2 3 4 4 2 5 2" xfId="7560" xr:uid="{00000000-0005-0000-0000-0000A20A0000}"/>
    <cellStyle name="Normal 2 2 3 4 4 2 6" xfId="5176" xr:uid="{00000000-0005-0000-0000-0000A30A0000}"/>
    <cellStyle name="Normal 2 2 3 4 4 3" xfId="605" xr:uid="{00000000-0005-0000-0000-0000A40A0000}"/>
    <cellStyle name="Normal 2 2 3 4 4 3 2" xfId="1803" xr:uid="{00000000-0005-0000-0000-0000A50A0000}"/>
    <cellStyle name="Normal 2 2 3 4 4 3 2 2" xfId="4188" xr:uid="{00000000-0005-0000-0000-0000A60A0000}"/>
    <cellStyle name="Normal 2 2 3 4 4 3 2 2 2" xfId="8956" xr:uid="{00000000-0005-0000-0000-0000A70A0000}"/>
    <cellStyle name="Normal 2 2 3 4 4 3 2 3" xfId="6572" xr:uid="{00000000-0005-0000-0000-0000A80A0000}"/>
    <cellStyle name="Normal 2 2 3 4 4 3 3" xfId="2996" xr:uid="{00000000-0005-0000-0000-0000A90A0000}"/>
    <cellStyle name="Normal 2 2 3 4 4 3 3 2" xfId="7764" xr:uid="{00000000-0005-0000-0000-0000AA0A0000}"/>
    <cellStyle name="Normal 2 2 3 4 4 3 4" xfId="5380" xr:uid="{00000000-0005-0000-0000-0000AB0A0000}"/>
    <cellStyle name="Normal 2 2 3 4 4 4" xfId="953" xr:uid="{00000000-0005-0000-0000-0000AC0A0000}"/>
    <cellStyle name="Normal 2 2 3 4 4 4 2" xfId="2151" xr:uid="{00000000-0005-0000-0000-0000AD0A0000}"/>
    <cellStyle name="Normal 2 2 3 4 4 4 2 2" xfId="4536" xr:uid="{00000000-0005-0000-0000-0000AE0A0000}"/>
    <cellStyle name="Normal 2 2 3 4 4 4 2 2 2" xfId="9304" xr:uid="{00000000-0005-0000-0000-0000AF0A0000}"/>
    <cellStyle name="Normal 2 2 3 4 4 4 2 3" xfId="6920" xr:uid="{00000000-0005-0000-0000-0000B00A0000}"/>
    <cellStyle name="Normal 2 2 3 4 4 4 3" xfId="3344" xr:uid="{00000000-0005-0000-0000-0000B10A0000}"/>
    <cellStyle name="Normal 2 2 3 4 4 4 3 2" xfId="8112" xr:uid="{00000000-0005-0000-0000-0000B20A0000}"/>
    <cellStyle name="Normal 2 2 3 4 4 4 4" xfId="5728" xr:uid="{00000000-0005-0000-0000-0000B30A0000}"/>
    <cellStyle name="Normal 2 2 3 4 4 5" xfId="1455" xr:uid="{00000000-0005-0000-0000-0000B40A0000}"/>
    <cellStyle name="Normal 2 2 3 4 4 5 2" xfId="3840" xr:uid="{00000000-0005-0000-0000-0000B50A0000}"/>
    <cellStyle name="Normal 2 2 3 4 4 5 2 2" xfId="8608" xr:uid="{00000000-0005-0000-0000-0000B60A0000}"/>
    <cellStyle name="Normal 2 2 3 4 4 5 3" xfId="6224" xr:uid="{00000000-0005-0000-0000-0000B70A0000}"/>
    <cellStyle name="Normal 2 2 3 4 4 6" xfId="2648" xr:uid="{00000000-0005-0000-0000-0000B80A0000}"/>
    <cellStyle name="Normal 2 2 3 4 4 6 2" xfId="7416" xr:uid="{00000000-0005-0000-0000-0000B90A0000}"/>
    <cellStyle name="Normal 2 2 3 4 4 7" xfId="5032" xr:uid="{00000000-0005-0000-0000-0000BA0A0000}"/>
    <cellStyle name="Normal 2 2 3 4 5" xfId="184" xr:uid="{00000000-0005-0000-0000-0000BB0A0000}"/>
    <cellStyle name="Normal 2 2 3 4 5 2" xfId="533" xr:uid="{00000000-0005-0000-0000-0000BC0A0000}"/>
    <cellStyle name="Normal 2 2 3 4 5 2 2" xfId="1731" xr:uid="{00000000-0005-0000-0000-0000BD0A0000}"/>
    <cellStyle name="Normal 2 2 3 4 5 2 2 2" xfId="4116" xr:uid="{00000000-0005-0000-0000-0000BE0A0000}"/>
    <cellStyle name="Normal 2 2 3 4 5 2 2 2 2" xfId="8884" xr:uid="{00000000-0005-0000-0000-0000BF0A0000}"/>
    <cellStyle name="Normal 2 2 3 4 5 2 2 3" xfId="6500" xr:uid="{00000000-0005-0000-0000-0000C00A0000}"/>
    <cellStyle name="Normal 2 2 3 4 5 2 3" xfId="2924" xr:uid="{00000000-0005-0000-0000-0000C10A0000}"/>
    <cellStyle name="Normal 2 2 3 4 5 2 3 2" xfId="7692" xr:uid="{00000000-0005-0000-0000-0000C20A0000}"/>
    <cellStyle name="Normal 2 2 3 4 5 2 4" xfId="5308" xr:uid="{00000000-0005-0000-0000-0000C30A0000}"/>
    <cellStyle name="Normal 2 2 3 4 5 3" xfId="881" xr:uid="{00000000-0005-0000-0000-0000C40A0000}"/>
    <cellStyle name="Normal 2 2 3 4 5 3 2" xfId="2079" xr:uid="{00000000-0005-0000-0000-0000C50A0000}"/>
    <cellStyle name="Normal 2 2 3 4 5 3 2 2" xfId="4464" xr:uid="{00000000-0005-0000-0000-0000C60A0000}"/>
    <cellStyle name="Normal 2 2 3 4 5 3 2 2 2" xfId="9232" xr:uid="{00000000-0005-0000-0000-0000C70A0000}"/>
    <cellStyle name="Normal 2 2 3 4 5 3 2 3" xfId="6848" xr:uid="{00000000-0005-0000-0000-0000C80A0000}"/>
    <cellStyle name="Normal 2 2 3 4 5 3 3" xfId="3272" xr:uid="{00000000-0005-0000-0000-0000C90A0000}"/>
    <cellStyle name="Normal 2 2 3 4 5 3 3 2" xfId="8040" xr:uid="{00000000-0005-0000-0000-0000CA0A0000}"/>
    <cellStyle name="Normal 2 2 3 4 5 3 4" xfId="5656" xr:uid="{00000000-0005-0000-0000-0000CB0A0000}"/>
    <cellStyle name="Normal 2 2 3 4 5 4" xfId="1383" xr:uid="{00000000-0005-0000-0000-0000CC0A0000}"/>
    <cellStyle name="Normal 2 2 3 4 5 4 2" xfId="3768" xr:uid="{00000000-0005-0000-0000-0000CD0A0000}"/>
    <cellStyle name="Normal 2 2 3 4 5 4 2 2" xfId="8536" xr:uid="{00000000-0005-0000-0000-0000CE0A0000}"/>
    <cellStyle name="Normal 2 2 3 4 5 4 3" xfId="6152" xr:uid="{00000000-0005-0000-0000-0000CF0A0000}"/>
    <cellStyle name="Normal 2 2 3 4 5 5" xfId="2576" xr:uid="{00000000-0005-0000-0000-0000D00A0000}"/>
    <cellStyle name="Normal 2 2 3 4 5 5 2" xfId="7344" xr:uid="{00000000-0005-0000-0000-0000D10A0000}"/>
    <cellStyle name="Normal 2 2 3 4 5 6" xfId="4960" xr:uid="{00000000-0005-0000-0000-0000D20A0000}"/>
    <cellStyle name="Normal 2 2 3 4 6" xfId="328" xr:uid="{00000000-0005-0000-0000-0000D30A0000}"/>
    <cellStyle name="Normal 2 2 3 4 6 2" xfId="677" xr:uid="{00000000-0005-0000-0000-0000D40A0000}"/>
    <cellStyle name="Normal 2 2 3 4 6 2 2" xfId="1875" xr:uid="{00000000-0005-0000-0000-0000D50A0000}"/>
    <cellStyle name="Normal 2 2 3 4 6 2 2 2" xfId="4260" xr:uid="{00000000-0005-0000-0000-0000D60A0000}"/>
    <cellStyle name="Normal 2 2 3 4 6 2 2 2 2" xfId="9028" xr:uid="{00000000-0005-0000-0000-0000D70A0000}"/>
    <cellStyle name="Normal 2 2 3 4 6 2 2 3" xfId="6644" xr:uid="{00000000-0005-0000-0000-0000D80A0000}"/>
    <cellStyle name="Normal 2 2 3 4 6 2 3" xfId="3068" xr:uid="{00000000-0005-0000-0000-0000D90A0000}"/>
    <cellStyle name="Normal 2 2 3 4 6 2 3 2" xfId="7836" xr:uid="{00000000-0005-0000-0000-0000DA0A0000}"/>
    <cellStyle name="Normal 2 2 3 4 6 2 4" xfId="5452" xr:uid="{00000000-0005-0000-0000-0000DB0A0000}"/>
    <cellStyle name="Normal 2 2 3 4 6 3" xfId="1025" xr:uid="{00000000-0005-0000-0000-0000DC0A0000}"/>
    <cellStyle name="Normal 2 2 3 4 6 3 2" xfId="2223" xr:uid="{00000000-0005-0000-0000-0000DD0A0000}"/>
    <cellStyle name="Normal 2 2 3 4 6 3 2 2" xfId="4608" xr:uid="{00000000-0005-0000-0000-0000DE0A0000}"/>
    <cellStyle name="Normal 2 2 3 4 6 3 2 2 2" xfId="9376" xr:uid="{00000000-0005-0000-0000-0000DF0A0000}"/>
    <cellStyle name="Normal 2 2 3 4 6 3 2 3" xfId="6992" xr:uid="{00000000-0005-0000-0000-0000E00A0000}"/>
    <cellStyle name="Normal 2 2 3 4 6 3 3" xfId="3416" xr:uid="{00000000-0005-0000-0000-0000E10A0000}"/>
    <cellStyle name="Normal 2 2 3 4 6 3 3 2" xfId="8184" xr:uid="{00000000-0005-0000-0000-0000E20A0000}"/>
    <cellStyle name="Normal 2 2 3 4 6 3 4" xfId="5800" xr:uid="{00000000-0005-0000-0000-0000E30A0000}"/>
    <cellStyle name="Normal 2 2 3 4 6 4" xfId="1527" xr:uid="{00000000-0005-0000-0000-0000E40A0000}"/>
    <cellStyle name="Normal 2 2 3 4 6 4 2" xfId="3912" xr:uid="{00000000-0005-0000-0000-0000E50A0000}"/>
    <cellStyle name="Normal 2 2 3 4 6 4 2 2" xfId="8680" xr:uid="{00000000-0005-0000-0000-0000E60A0000}"/>
    <cellStyle name="Normal 2 2 3 4 6 4 3" xfId="6296" xr:uid="{00000000-0005-0000-0000-0000E70A0000}"/>
    <cellStyle name="Normal 2 2 3 4 6 5" xfId="2720" xr:uid="{00000000-0005-0000-0000-0000E80A0000}"/>
    <cellStyle name="Normal 2 2 3 4 6 5 2" xfId="7488" xr:uid="{00000000-0005-0000-0000-0000E90A0000}"/>
    <cellStyle name="Normal 2 2 3 4 6 6" xfId="5104" xr:uid="{00000000-0005-0000-0000-0000EA0A0000}"/>
    <cellStyle name="Normal 2 2 3 4 7" xfId="485" xr:uid="{00000000-0005-0000-0000-0000EB0A0000}"/>
    <cellStyle name="Normal 2 2 3 4 7 2" xfId="1683" xr:uid="{00000000-0005-0000-0000-0000EC0A0000}"/>
    <cellStyle name="Normal 2 2 3 4 7 2 2" xfId="4068" xr:uid="{00000000-0005-0000-0000-0000ED0A0000}"/>
    <cellStyle name="Normal 2 2 3 4 7 2 2 2" xfId="8836" xr:uid="{00000000-0005-0000-0000-0000EE0A0000}"/>
    <cellStyle name="Normal 2 2 3 4 7 2 3" xfId="6452" xr:uid="{00000000-0005-0000-0000-0000EF0A0000}"/>
    <cellStyle name="Normal 2 2 3 4 7 3" xfId="2876" xr:uid="{00000000-0005-0000-0000-0000F00A0000}"/>
    <cellStyle name="Normal 2 2 3 4 7 3 2" xfId="7644" xr:uid="{00000000-0005-0000-0000-0000F10A0000}"/>
    <cellStyle name="Normal 2 2 3 4 7 4" xfId="5260" xr:uid="{00000000-0005-0000-0000-0000F20A0000}"/>
    <cellStyle name="Normal 2 2 3 4 8" xfId="833" xr:uid="{00000000-0005-0000-0000-0000F30A0000}"/>
    <cellStyle name="Normal 2 2 3 4 8 2" xfId="2031" xr:uid="{00000000-0005-0000-0000-0000F40A0000}"/>
    <cellStyle name="Normal 2 2 3 4 8 2 2" xfId="4416" xr:uid="{00000000-0005-0000-0000-0000F50A0000}"/>
    <cellStyle name="Normal 2 2 3 4 8 2 2 2" xfId="9184" xr:uid="{00000000-0005-0000-0000-0000F60A0000}"/>
    <cellStyle name="Normal 2 2 3 4 8 2 3" xfId="6800" xr:uid="{00000000-0005-0000-0000-0000F70A0000}"/>
    <cellStyle name="Normal 2 2 3 4 8 3" xfId="3224" xr:uid="{00000000-0005-0000-0000-0000F80A0000}"/>
    <cellStyle name="Normal 2 2 3 4 8 3 2" xfId="7992" xr:uid="{00000000-0005-0000-0000-0000F90A0000}"/>
    <cellStyle name="Normal 2 2 3 4 8 4" xfId="5608" xr:uid="{00000000-0005-0000-0000-0000FA0A0000}"/>
    <cellStyle name="Normal 2 2 3 4 9" xfId="136" xr:uid="{00000000-0005-0000-0000-0000FB0A0000}"/>
    <cellStyle name="Normal 2 2 3 4 9 2" xfId="1335" xr:uid="{00000000-0005-0000-0000-0000FC0A0000}"/>
    <cellStyle name="Normal 2 2 3 4 9 2 2" xfId="3720" xr:uid="{00000000-0005-0000-0000-0000FD0A0000}"/>
    <cellStyle name="Normal 2 2 3 4 9 2 2 2" xfId="8488" xr:uid="{00000000-0005-0000-0000-0000FE0A0000}"/>
    <cellStyle name="Normal 2 2 3 4 9 2 3" xfId="6104" xr:uid="{00000000-0005-0000-0000-0000FF0A0000}"/>
    <cellStyle name="Normal 2 2 3 4 9 3" xfId="2528" xr:uid="{00000000-0005-0000-0000-0000000B0000}"/>
    <cellStyle name="Normal 2 2 3 4 9 3 2" xfId="7296" xr:uid="{00000000-0005-0000-0000-0000010B0000}"/>
    <cellStyle name="Normal 2 2 3 4 9 4" xfId="4912" xr:uid="{00000000-0005-0000-0000-0000020B0000}"/>
    <cellStyle name="Normal 2 2 3 5" xfId="40" xr:uid="{00000000-0005-0000-0000-0000030B0000}"/>
    <cellStyle name="Normal 2 2 3 5 10" xfId="1239" xr:uid="{00000000-0005-0000-0000-0000040B0000}"/>
    <cellStyle name="Normal 2 2 3 5 10 2" xfId="3624" xr:uid="{00000000-0005-0000-0000-0000050B0000}"/>
    <cellStyle name="Normal 2 2 3 5 10 2 2" xfId="8392" xr:uid="{00000000-0005-0000-0000-0000060B0000}"/>
    <cellStyle name="Normal 2 2 3 5 10 3" xfId="6008" xr:uid="{00000000-0005-0000-0000-0000070B0000}"/>
    <cellStyle name="Normal 2 2 3 5 11" xfId="2432" xr:uid="{00000000-0005-0000-0000-0000080B0000}"/>
    <cellStyle name="Normal 2 2 3 5 11 2" xfId="7200" xr:uid="{00000000-0005-0000-0000-0000090B0000}"/>
    <cellStyle name="Normal 2 2 3 5 12" xfId="4816" xr:uid="{00000000-0005-0000-0000-00000A0B0000}"/>
    <cellStyle name="Normal 2 2 3 5 2" xfId="292" xr:uid="{00000000-0005-0000-0000-00000B0B0000}"/>
    <cellStyle name="Normal 2 2 3 5 2 2" xfId="436" xr:uid="{00000000-0005-0000-0000-00000C0B0000}"/>
    <cellStyle name="Normal 2 2 3 5 2 2 2" xfId="785" xr:uid="{00000000-0005-0000-0000-00000D0B0000}"/>
    <cellStyle name="Normal 2 2 3 5 2 2 2 2" xfId="1983" xr:uid="{00000000-0005-0000-0000-00000E0B0000}"/>
    <cellStyle name="Normal 2 2 3 5 2 2 2 2 2" xfId="4368" xr:uid="{00000000-0005-0000-0000-00000F0B0000}"/>
    <cellStyle name="Normal 2 2 3 5 2 2 2 2 2 2" xfId="9136" xr:uid="{00000000-0005-0000-0000-0000100B0000}"/>
    <cellStyle name="Normal 2 2 3 5 2 2 2 2 3" xfId="6752" xr:uid="{00000000-0005-0000-0000-0000110B0000}"/>
    <cellStyle name="Normal 2 2 3 5 2 2 2 3" xfId="3176" xr:uid="{00000000-0005-0000-0000-0000120B0000}"/>
    <cellStyle name="Normal 2 2 3 5 2 2 2 3 2" xfId="7944" xr:uid="{00000000-0005-0000-0000-0000130B0000}"/>
    <cellStyle name="Normal 2 2 3 5 2 2 2 4" xfId="5560" xr:uid="{00000000-0005-0000-0000-0000140B0000}"/>
    <cellStyle name="Normal 2 2 3 5 2 2 3" xfId="1133" xr:uid="{00000000-0005-0000-0000-0000150B0000}"/>
    <cellStyle name="Normal 2 2 3 5 2 2 3 2" xfId="2331" xr:uid="{00000000-0005-0000-0000-0000160B0000}"/>
    <cellStyle name="Normal 2 2 3 5 2 2 3 2 2" xfId="4716" xr:uid="{00000000-0005-0000-0000-0000170B0000}"/>
    <cellStyle name="Normal 2 2 3 5 2 2 3 2 2 2" xfId="9484" xr:uid="{00000000-0005-0000-0000-0000180B0000}"/>
    <cellStyle name="Normal 2 2 3 5 2 2 3 2 3" xfId="7100" xr:uid="{00000000-0005-0000-0000-0000190B0000}"/>
    <cellStyle name="Normal 2 2 3 5 2 2 3 3" xfId="3524" xr:uid="{00000000-0005-0000-0000-00001A0B0000}"/>
    <cellStyle name="Normal 2 2 3 5 2 2 3 3 2" xfId="8292" xr:uid="{00000000-0005-0000-0000-00001B0B0000}"/>
    <cellStyle name="Normal 2 2 3 5 2 2 3 4" xfId="5908" xr:uid="{00000000-0005-0000-0000-00001C0B0000}"/>
    <cellStyle name="Normal 2 2 3 5 2 2 4" xfId="1635" xr:uid="{00000000-0005-0000-0000-00001D0B0000}"/>
    <cellStyle name="Normal 2 2 3 5 2 2 4 2" xfId="4020" xr:uid="{00000000-0005-0000-0000-00001E0B0000}"/>
    <cellStyle name="Normal 2 2 3 5 2 2 4 2 2" xfId="8788" xr:uid="{00000000-0005-0000-0000-00001F0B0000}"/>
    <cellStyle name="Normal 2 2 3 5 2 2 4 3" xfId="6404" xr:uid="{00000000-0005-0000-0000-0000200B0000}"/>
    <cellStyle name="Normal 2 2 3 5 2 2 5" xfId="2828" xr:uid="{00000000-0005-0000-0000-0000210B0000}"/>
    <cellStyle name="Normal 2 2 3 5 2 2 5 2" xfId="7596" xr:uid="{00000000-0005-0000-0000-0000220B0000}"/>
    <cellStyle name="Normal 2 2 3 5 2 2 6" xfId="5212" xr:uid="{00000000-0005-0000-0000-0000230B0000}"/>
    <cellStyle name="Normal 2 2 3 5 2 3" xfId="641" xr:uid="{00000000-0005-0000-0000-0000240B0000}"/>
    <cellStyle name="Normal 2 2 3 5 2 3 2" xfId="1839" xr:uid="{00000000-0005-0000-0000-0000250B0000}"/>
    <cellStyle name="Normal 2 2 3 5 2 3 2 2" xfId="4224" xr:uid="{00000000-0005-0000-0000-0000260B0000}"/>
    <cellStyle name="Normal 2 2 3 5 2 3 2 2 2" xfId="8992" xr:uid="{00000000-0005-0000-0000-0000270B0000}"/>
    <cellStyle name="Normal 2 2 3 5 2 3 2 3" xfId="6608" xr:uid="{00000000-0005-0000-0000-0000280B0000}"/>
    <cellStyle name="Normal 2 2 3 5 2 3 3" xfId="3032" xr:uid="{00000000-0005-0000-0000-0000290B0000}"/>
    <cellStyle name="Normal 2 2 3 5 2 3 3 2" xfId="7800" xr:uid="{00000000-0005-0000-0000-00002A0B0000}"/>
    <cellStyle name="Normal 2 2 3 5 2 3 4" xfId="5416" xr:uid="{00000000-0005-0000-0000-00002B0B0000}"/>
    <cellStyle name="Normal 2 2 3 5 2 4" xfId="989" xr:uid="{00000000-0005-0000-0000-00002C0B0000}"/>
    <cellStyle name="Normal 2 2 3 5 2 4 2" xfId="2187" xr:uid="{00000000-0005-0000-0000-00002D0B0000}"/>
    <cellStyle name="Normal 2 2 3 5 2 4 2 2" xfId="4572" xr:uid="{00000000-0005-0000-0000-00002E0B0000}"/>
    <cellStyle name="Normal 2 2 3 5 2 4 2 2 2" xfId="9340" xr:uid="{00000000-0005-0000-0000-00002F0B0000}"/>
    <cellStyle name="Normal 2 2 3 5 2 4 2 3" xfId="6956" xr:uid="{00000000-0005-0000-0000-0000300B0000}"/>
    <cellStyle name="Normal 2 2 3 5 2 4 3" xfId="3380" xr:uid="{00000000-0005-0000-0000-0000310B0000}"/>
    <cellStyle name="Normal 2 2 3 5 2 4 3 2" xfId="8148" xr:uid="{00000000-0005-0000-0000-0000320B0000}"/>
    <cellStyle name="Normal 2 2 3 5 2 4 4" xfId="5764" xr:uid="{00000000-0005-0000-0000-0000330B0000}"/>
    <cellStyle name="Normal 2 2 3 5 2 5" xfId="1491" xr:uid="{00000000-0005-0000-0000-0000340B0000}"/>
    <cellStyle name="Normal 2 2 3 5 2 5 2" xfId="3876" xr:uid="{00000000-0005-0000-0000-0000350B0000}"/>
    <cellStyle name="Normal 2 2 3 5 2 5 2 2" xfId="8644" xr:uid="{00000000-0005-0000-0000-0000360B0000}"/>
    <cellStyle name="Normal 2 2 3 5 2 5 3" xfId="6260" xr:uid="{00000000-0005-0000-0000-0000370B0000}"/>
    <cellStyle name="Normal 2 2 3 5 2 6" xfId="2684" xr:uid="{00000000-0005-0000-0000-0000380B0000}"/>
    <cellStyle name="Normal 2 2 3 5 2 6 2" xfId="7452" xr:uid="{00000000-0005-0000-0000-0000390B0000}"/>
    <cellStyle name="Normal 2 2 3 5 2 7" xfId="5068" xr:uid="{00000000-0005-0000-0000-00003A0B0000}"/>
    <cellStyle name="Normal 2 2 3 5 3" xfId="220" xr:uid="{00000000-0005-0000-0000-00003B0B0000}"/>
    <cellStyle name="Normal 2 2 3 5 3 2" xfId="569" xr:uid="{00000000-0005-0000-0000-00003C0B0000}"/>
    <cellStyle name="Normal 2 2 3 5 3 2 2" xfId="1767" xr:uid="{00000000-0005-0000-0000-00003D0B0000}"/>
    <cellStyle name="Normal 2 2 3 5 3 2 2 2" xfId="4152" xr:uid="{00000000-0005-0000-0000-00003E0B0000}"/>
    <cellStyle name="Normal 2 2 3 5 3 2 2 2 2" xfId="8920" xr:uid="{00000000-0005-0000-0000-00003F0B0000}"/>
    <cellStyle name="Normal 2 2 3 5 3 2 2 3" xfId="6536" xr:uid="{00000000-0005-0000-0000-0000400B0000}"/>
    <cellStyle name="Normal 2 2 3 5 3 2 3" xfId="2960" xr:uid="{00000000-0005-0000-0000-0000410B0000}"/>
    <cellStyle name="Normal 2 2 3 5 3 2 3 2" xfId="7728" xr:uid="{00000000-0005-0000-0000-0000420B0000}"/>
    <cellStyle name="Normal 2 2 3 5 3 2 4" xfId="5344" xr:uid="{00000000-0005-0000-0000-0000430B0000}"/>
    <cellStyle name="Normal 2 2 3 5 3 3" xfId="917" xr:uid="{00000000-0005-0000-0000-0000440B0000}"/>
    <cellStyle name="Normal 2 2 3 5 3 3 2" xfId="2115" xr:uid="{00000000-0005-0000-0000-0000450B0000}"/>
    <cellStyle name="Normal 2 2 3 5 3 3 2 2" xfId="4500" xr:uid="{00000000-0005-0000-0000-0000460B0000}"/>
    <cellStyle name="Normal 2 2 3 5 3 3 2 2 2" xfId="9268" xr:uid="{00000000-0005-0000-0000-0000470B0000}"/>
    <cellStyle name="Normal 2 2 3 5 3 3 2 3" xfId="6884" xr:uid="{00000000-0005-0000-0000-0000480B0000}"/>
    <cellStyle name="Normal 2 2 3 5 3 3 3" xfId="3308" xr:uid="{00000000-0005-0000-0000-0000490B0000}"/>
    <cellStyle name="Normal 2 2 3 5 3 3 3 2" xfId="8076" xr:uid="{00000000-0005-0000-0000-00004A0B0000}"/>
    <cellStyle name="Normal 2 2 3 5 3 3 4" xfId="5692" xr:uid="{00000000-0005-0000-0000-00004B0B0000}"/>
    <cellStyle name="Normal 2 2 3 5 3 4" xfId="1419" xr:uid="{00000000-0005-0000-0000-00004C0B0000}"/>
    <cellStyle name="Normal 2 2 3 5 3 4 2" xfId="3804" xr:uid="{00000000-0005-0000-0000-00004D0B0000}"/>
    <cellStyle name="Normal 2 2 3 5 3 4 2 2" xfId="8572" xr:uid="{00000000-0005-0000-0000-00004E0B0000}"/>
    <cellStyle name="Normal 2 2 3 5 3 4 3" xfId="6188" xr:uid="{00000000-0005-0000-0000-00004F0B0000}"/>
    <cellStyle name="Normal 2 2 3 5 3 5" xfId="2612" xr:uid="{00000000-0005-0000-0000-0000500B0000}"/>
    <cellStyle name="Normal 2 2 3 5 3 5 2" xfId="7380" xr:uid="{00000000-0005-0000-0000-0000510B0000}"/>
    <cellStyle name="Normal 2 2 3 5 3 6" xfId="4996" xr:uid="{00000000-0005-0000-0000-0000520B0000}"/>
    <cellStyle name="Normal 2 2 3 5 4" xfId="364" xr:uid="{00000000-0005-0000-0000-0000530B0000}"/>
    <cellStyle name="Normal 2 2 3 5 4 2" xfId="713" xr:uid="{00000000-0005-0000-0000-0000540B0000}"/>
    <cellStyle name="Normal 2 2 3 5 4 2 2" xfId="1911" xr:uid="{00000000-0005-0000-0000-0000550B0000}"/>
    <cellStyle name="Normal 2 2 3 5 4 2 2 2" xfId="4296" xr:uid="{00000000-0005-0000-0000-0000560B0000}"/>
    <cellStyle name="Normal 2 2 3 5 4 2 2 2 2" xfId="9064" xr:uid="{00000000-0005-0000-0000-0000570B0000}"/>
    <cellStyle name="Normal 2 2 3 5 4 2 2 3" xfId="6680" xr:uid="{00000000-0005-0000-0000-0000580B0000}"/>
    <cellStyle name="Normal 2 2 3 5 4 2 3" xfId="3104" xr:uid="{00000000-0005-0000-0000-0000590B0000}"/>
    <cellStyle name="Normal 2 2 3 5 4 2 3 2" xfId="7872" xr:uid="{00000000-0005-0000-0000-00005A0B0000}"/>
    <cellStyle name="Normal 2 2 3 5 4 2 4" xfId="5488" xr:uid="{00000000-0005-0000-0000-00005B0B0000}"/>
    <cellStyle name="Normal 2 2 3 5 4 3" xfId="1061" xr:uid="{00000000-0005-0000-0000-00005C0B0000}"/>
    <cellStyle name="Normal 2 2 3 5 4 3 2" xfId="2259" xr:uid="{00000000-0005-0000-0000-00005D0B0000}"/>
    <cellStyle name="Normal 2 2 3 5 4 3 2 2" xfId="4644" xr:uid="{00000000-0005-0000-0000-00005E0B0000}"/>
    <cellStyle name="Normal 2 2 3 5 4 3 2 2 2" xfId="9412" xr:uid="{00000000-0005-0000-0000-00005F0B0000}"/>
    <cellStyle name="Normal 2 2 3 5 4 3 2 3" xfId="7028" xr:uid="{00000000-0005-0000-0000-0000600B0000}"/>
    <cellStyle name="Normal 2 2 3 5 4 3 3" xfId="3452" xr:uid="{00000000-0005-0000-0000-0000610B0000}"/>
    <cellStyle name="Normal 2 2 3 5 4 3 3 2" xfId="8220" xr:uid="{00000000-0005-0000-0000-0000620B0000}"/>
    <cellStyle name="Normal 2 2 3 5 4 3 4" xfId="5836" xr:uid="{00000000-0005-0000-0000-0000630B0000}"/>
    <cellStyle name="Normal 2 2 3 5 4 4" xfId="1563" xr:uid="{00000000-0005-0000-0000-0000640B0000}"/>
    <cellStyle name="Normal 2 2 3 5 4 4 2" xfId="3948" xr:uid="{00000000-0005-0000-0000-0000650B0000}"/>
    <cellStyle name="Normal 2 2 3 5 4 4 2 2" xfId="8716" xr:uid="{00000000-0005-0000-0000-0000660B0000}"/>
    <cellStyle name="Normal 2 2 3 5 4 4 3" xfId="6332" xr:uid="{00000000-0005-0000-0000-0000670B0000}"/>
    <cellStyle name="Normal 2 2 3 5 4 5" xfId="2756" xr:uid="{00000000-0005-0000-0000-0000680B0000}"/>
    <cellStyle name="Normal 2 2 3 5 4 5 2" xfId="7524" xr:uid="{00000000-0005-0000-0000-0000690B0000}"/>
    <cellStyle name="Normal 2 2 3 5 4 6" xfId="5140" xr:uid="{00000000-0005-0000-0000-00006A0B0000}"/>
    <cellStyle name="Normal 2 2 3 5 5" xfId="497" xr:uid="{00000000-0005-0000-0000-00006B0B0000}"/>
    <cellStyle name="Normal 2 2 3 5 5 2" xfId="1695" xr:uid="{00000000-0005-0000-0000-00006C0B0000}"/>
    <cellStyle name="Normal 2 2 3 5 5 2 2" xfId="4080" xr:uid="{00000000-0005-0000-0000-00006D0B0000}"/>
    <cellStyle name="Normal 2 2 3 5 5 2 2 2" xfId="8848" xr:uid="{00000000-0005-0000-0000-00006E0B0000}"/>
    <cellStyle name="Normal 2 2 3 5 5 2 3" xfId="6464" xr:uid="{00000000-0005-0000-0000-00006F0B0000}"/>
    <cellStyle name="Normal 2 2 3 5 5 3" xfId="2888" xr:uid="{00000000-0005-0000-0000-0000700B0000}"/>
    <cellStyle name="Normal 2 2 3 5 5 3 2" xfId="7656" xr:uid="{00000000-0005-0000-0000-0000710B0000}"/>
    <cellStyle name="Normal 2 2 3 5 5 4" xfId="5272" xr:uid="{00000000-0005-0000-0000-0000720B0000}"/>
    <cellStyle name="Normal 2 2 3 5 6" xfId="845" xr:uid="{00000000-0005-0000-0000-0000730B0000}"/>
    <cellStyle name="Normal 2 2 3 5 6 2" xfId="2043" xr:uid="{00000000-0005-0000-0000-0000740B0000}"/>
    <cellStyle name="Normal 2 2 3 5 6 2 2" xfId="4428" xr:uid="{00000000-0005-0000-0000-0000750B0000}"/>
    <cellStyle name="Normal 2 2 3 5 6 2 2 2" xfId="9196" xr:uid="{00000000-0005-0000-0000-0000760B0000}"/>
    <cellStyle name="Normal 2 2 3 5 6 2 3" xfId="6812" xr:uid="{00000000-0005-0000-0000-0000770B0000}"/>
    <cellStyle name="Normal 2 2 3 5 6 3" xfId="3236" xr:uid="{00000000-0005-0000-0000-0000780B0000}"/>
    <cellStyle name="Normal 2 2 3 5 6 3 2" xfId="8004" xr:uid="{00000000-0005-0000-0000-0000790B0000}"/>
    <cellStyle name="Normal 2 2 3 5 6 4" xfId="5620" xr:uid="{00000000-0005-0000-0000-00007A0B0000}"/>
    <cellStyle name="Normal 2 2 3 5 7" xfId="148" xr:uid="{00000000-0005-0000-0000-00007B0B0000}"/>
    <cellStyle name="Normal 2 2 3 5 7 2" xfId="1347" xr:uid="{00000000-0005-0000-0000-00007C0B0000}"/>
    <cellStyle name="Normal 2 2 3 5 7 2 2" xfId="3732" xr:uid="{00000000-0005-0000-0000-00007D0B0000}"/>
    <cellStyle name="Normal 2 2 3 5 7 2 2 2" xfId="8500" xr:uid="{00000000-0005-0000-0000-00007E0B0000}"/>
    <cellStyle name="Normal 2 2 3 5 7 2 3" xfId="6116" xr:uid="{00000000-0005-0000-0000-00007F0B0000}"/>
    <cellStyle name="Normal 2 2 3 5 7 3" xfId="2540" xr:uid="{00000000-0005-0000-0000-0000800B0000}"/>
    <cellStyle name="Normal 2 2 3 5 7 3 2" xfId="7308" xr:uid="{00000000-0005-0000-0000-0000810B0000}"/>
    <cellStyle name="Normal 2 2 3 5 7 4" xfId="4924" xr:uid="{00000000-0005-0000-0000-0000820B0000}"/>
    <cellStyle name="Normal 2 2 3 5 8" xfId="1182" xr:uid="{00000000-0005-0000-0000-0000830B0000}"/>
    <cellStyle name="Normal 2 2 3 5 8 2" xfId="2379" xr:uid="{00000000-0005-0000-0000-0000840B0000}"/>
    <cellStyle name="Normal 2 2 3 5 8 2 2" xfId="4764" xr:uid="{00000000-0005-0000-0000-0000850B0000}"/>
    <cellStyle name="Normal 2 2 3 5 8 2 2 2" xfId="9532" xr:uid="{00000000-0005-0000-0000-0000860B0000}"/>
    <cellStyle name="Normal 2 2 3 5 8 2 3" xfId="7148" xr:uid="{00000000-0005-0000-0000-0000870B0000}"/>
    <cellStyle name="Normal 2 2 3 5 8 3" xfId="3572" xr:uid="{00000000-0005-0000-0000-0000880B0000}"/>
    <cellStyle name="Normal 2 2 3 5 8 3 2" xfId="8340" xr:uid="{00000000-0005-0000-0000-0000890B0000}"/>
    <cellStyle name="Normal 2 2 3 5 8 4" xfId="5956" xr:uid="{00000000-0005-0000-0000-00008A0B0000}"/>
    <cellStyle name="Normal 2 2 3 5 9" xfId="88" xr:uid="{00000000-0005-0000-0000-00008B0B0000}"/>
    <cellStyle name="Normal 2 2 3 5 9 2" xfId="1287" xr:uid="{00000000-0005-0000-0000-00008C0B0000}"/>
    <cellStyle name="Normal 2 2 3 5 9 2 2" xfId="3672" xr:uid="{00000000-0005-0000-0000-00008D0B0000}"/>
    <cellStyle name="Normal 2 2 3 5 9 2 2 2" xfId="8440" xr:uid="{00000000-0005-0000-0000-00008E0B0000}"/>
    <cellStyle name="Normal 2 2 3 5 9 2 3" xfId="6056" xr:uid="{00000000-0005-0000-0000-00008F0B0000}"/>
    <cellStyle name="Normal 2 2 3 5 9 3" xfId="2480" xr:uid="{00000000-0005-0000-0000-0000900B0000}"/>
    <cellStyle name="Normal 2 2 3 5 9 3 2" xfId="7248" xr:uid="{00000000-0005-0000-0000-0000910B0000}"/>
    <cellStyle name="Normal 2 2 3 5 9 4" xfId="4864" xr:uid="{00000000-0005-0000-0000-0000920B0000}"/>
    <cellStyle name="Normal 2 2 3 6" xfId="124" xr:uid="{00000000-0005-0000-0000-0000930B0000}"/>
    <cellStyle name="Normal 2 2 3 6 2" xfId="268" xr:uid="{00000000-0005-0000-0000-0000940B0000}"/>
    <cellStyle name="Normal 2 2 3 6 2 2" xfId="412" xr:uid="{00000000-0005-0000-0000-0000950B0000}"/>
    <cellStyle name="Normal 2 2 3 6 2 2 2" xfId="761" xr:uid="{00000000-0005-0000-0000-0000960B0000}"/>
    <cellStyle name="Normal 2 2 3 6 2 2 2 2" xfId="1959" xr:uid="{00000000-0005-0000-0000-0000970B0000}"/>
    <cellStyle name="Normal 2 2 3 6 2 2 2 2 2" xfId="4344" xr:uid="{00000000-0005-0000-0000-0000980B0000}"/>
    <cellStyle name="Normal 2 2 3 6 2 2 2 2 2 2" xfId="9112" xr:uid="{00000000-0005-0000-0000-0000990B0000}"/>
    <cellStyle name="Normal 2 2 3 6 2 2 2 2 3" xfId="6728" xr:uid="{00000000-0005-0000-0000-00009A0B0000}"/>
    <cellStyle name="Normal 2 2 3 6 2 2 2 3" xfId="3152" xr:uid="{00000000-0005-0000-0000-00009B0B0000}"/>
    <cellStyle name="Normal 2 2 3 6 2 2 2 3 2" xfId="7920" xr:uid="{00000000-0005-0000-0000-00009C0B0000}"/>
    <cellStyle name="Normal 2 2 3 6 2 2 2 4" xfId="5536" xr:uid="{00000000-0005-0000-0000-00009D0B0000}"/>
    <cellStyle name="Normal 2 2 3 6 2 2 3" xfId="1109" xr:uid="{00000000-0005-0000-0000-00009E0B0000}"/>
    <cellStyle name="Normal 2 2 3 6 2 2 3 2" xfId="2307" xr:uid="{00000000-0005-0000-0000-00009F0B0000}"/>
    <cellStyle name="Normal 2 2 3 6 2 2 3 2 2" xfId="4692" xr:uid="{00000000-0005-0000-0000-0000A00B0000}"/>
    <cellStyle name="Normal 2 2 3 6 2 2 3 2 2 2" xfId="9460" xr:uid="{00000000-0005-0000-0000-0000A10B0000}"/>
    <cellStyle name="Normal 2 2 3 6 2 2 3 2 3" xfId="7076" xr:uid="{00000000-0005-0000-0000-0000A20B0000}"/>
    <cellStyle name="Normal 2 2 3 6 2 2 3 3" xfId="3500" xr:uid="{00000000-0005-0000-0000-0000A30B0000}"/>
    <cellStyle name="Normal 2 2 3 6 2 2 3 3 2" xfId="8268" xr:uid="{00000000-0005-0000-0000-0000A40B0000}"/>
    <cellStyle name="Normal 2 2 3 6 2 2 3 4" xfId="5884" xr:uid="{00000000-0005-0000-0000-0000A50B0000}"/>
    <cellStyle name="Normal 2 2 3 6 2 2 4" xfId="1611" xr:uid="{00000000-0005-0000-0000-0000A60B0000}"/>
    <cellStyle name="Normal 2 2 3 6 2 2 4 2" xfId="3996" xr:uid="{00000000-0005-0000-0000-0000A70B0000}"/>
    <cellStyle name="Normal 2 2 3 6 2 2 4 2 2" xfId="8764" xr:uid="{00000000-0005-0000-0000-0000A80B0000}"/>
    <cellStyle name="Normal 2 2 3 6 2 2 4 3" xfId="6380" xr:uid="{00000000-0005-0000-0000-0000A90B0000}"/>
    <cellStyle name="Normal 2 2 3 6 2 2 5" xfId="2804" xr:uid="{00000000-0005-0000-0000-0000AA0B0000}"/>
    <cellStyle name="Normal 2 2 3 6 2 2 5 2" xfId="7572" xr:uid="{00000000-0005-0000-0000-0000AB0B0000}"/>
    <cellStyle name="Normal 2 2 3 6 2 2 6" xfId="5188" xr:uid="{00000000-0005-0000-0000-0000AC0B0000}"/>
    <cellStyle name="Normal 2 2 3 6 2 3" xfId="617" xr:uid="{00000000-0005-0000-0000-0000AD0B0000}"/>
    <cellStyle name="Normal 2 2 3 6 2 3 2" xfId="1815" xr:uid="{00000000-0005-0000-0000-0000AE0B0000}"/>
    <cellStyle name="Normal 2 2 3 6 2 3 2 2" xfId="4200" xr:uid="{00000000-0005-0000-0000-0000AF0B0000}"/>
    <cellStyle name="Normal 2 2 3 6 2 3 2 2 2" xfId="8968" xr:uid="{00000000-0005-0000-0000-0000B00B0000}"/>
    <cellStyle name="Normal 2 2 3 6 2 3 2 3" xfId="6584" xr:uid="{00000000-0005-0000-0000-0000B10B0000}"/>
    <cellStyle name="Normal 2 2 3 6 2 3 3" xfId="3008" xr:uid="{00000000-0005-0000-0000-0000B20B0000}"/>
    <cellStyle name="Normal 2 2 3 6 2 3 3 2" xfId="7776" xr:uid="{00000000-0005-0000-0000-0000B30B0000}"/>
    <cellStyle name="Normal 2 2 3 6 2 3 4" xfId="5392" xr:uid="{00000000-0005-0000-0000-0000B40B0000}"/>
    <cellStyle name="Normal 2 2 3 6 2 4" xfId="965" xr:uid="{00000000-0005-0000-0000-0000B50B0000}"/>
    <cellStyle name="Normal 2 2 3 6 2 4 2" xfId="2163" xr:uid="{00000000-0005-0000-0000-0000B60B0000}"/>
    <cellStyle name="Normal 2 2 3 6 2 4 2 2" xfId="4548" xr:uid="{00000000-0005-0000-0000-0000B70B0000}"/>
    <cellStyle name="Normal 2 2 3 6 2 4 2 2 2" xfId="9316" xr:uid="{00000000-0005-0000-0000-0000B80B0000}"/>
    <cellStyle name="Normal 2 2 3 6 2 4 2 3" xfId="6932" xr:uid="{00000000-0005-0000-0000-0000B90B0000}"/>
    <cellStyle name="Normal 2 2 3 6 2 4 3" xfId="3356" xr:uid="{00000000-0005-0000-0000-0000BA0B0000}"/>
    <cellStyle name="Normal 2 2 3 6 2 4 3 2" xfId="8124" xr:uid="{00000000-0005-0000-0000-0000BB0B0000}"/>
    <cellStyle name="Normal 2 2 3 6 2 4 4" xfId="5740" xr:uid="{00000000-0005-0000-0000-0000BC0B0000}"/>
    <cellStyle name="Normal 2 2 3 6 2 5" xfId="1467" xr:uid="{00000000-0005-0000-0000-0000BD0B0000}"/>
    <cellStyle name="Normal 2 2 3 6 2 5 2" xfId="3852" xr:uid="{00000000-0005-0000-0000-0000BE0B0000}"/>
    <cellStyle name="Normal 2 2 3 6 2 5 2 2" xfId="8620" xr:uid="{00000000-0005-0000-0000-0000BF0B0000}"/>
    <cellStyle name="Normal 2 2 3 6 2 5 3" xfId="6236" xr:uid="{00000000-0005-0000-0000-0000C00B0000}"/>
    <cellStyle name="Normal 2 2 3 6 2 6" xfId="2660" xr:uid="{00000000-0005-0000-0000-0000C10B0000}"/>
    <cellStyle name="Normal 2 2 3 6 2 6 2" xfId="7428" xr:uid="{00000000-0005-0000-0000-0000C20B0000}"/>
    <cellStyle name="Normal 2 2 3 6 2 7" xfId="5044" xr:uid="{00000000-0005-0000-0000-0000C30B0000}"/>
    <cellStyle name="Normal 2 2 3 6 3" xfId="196" xr:uid="{00000000-0005-0000-0000-0000C40B0000}"/>
    <cellStyle name="Normal 2 2 3 6 3 2" xfId="545" xr:uid="{00000000-0005-0000-0000-0000C50B0000}"/>
    <cellStyle name="Normal 2 2 3 6 3 2 2" xfId="1743" xr:uid="{00000000-0005-0000-0000-0000C60B0000}"/>
    <cellStyle name="Normal 2 2 3 6 3 2 2 2" xfId="4128" xr:uid="{00000000-0005-0000-0000-0000C70B0000}"/>
    <cellStyle name="Normal 2 2 3 6 3 2 2 2 2" xfId="8896" xr:uid="{00000000-0005-0000-0000-0000C80B0000}"/>
    <cellStyle name="Normal 2 2 3 6 3 2 2 3" xfId="6512" xr:uid="{00000000-0005-0000-0000-0000C90B0000}"/>
    <cellStyle name="Normal 2 2 3 6 3 2 3" xfId="2936" xr:uid="{00000000-0005-0000-0000-0000CA0B0000}"/>
    <cellStyle name="Normal 2 2 3 6 3 2 3 2" xfId="7704" xr:uid="{00000000-0005-0000-0000-0000CB0B0000}"/>
    <cellStyle name="Normal 2 2 3 6 3 2 4" xfId="5320" xr:uid="{00000000-0005-0000-0000-0000CC0B0000}"/>
    <cellStyle name="Normal 2 2 3 6 3 3" xfId="893" xr:uid="{00000000-0005-0000-0000-0000CD0B0000}"/>
    <cellStyle name="Normal 2 2 3 6 3 3 2" xfId="2091" xr:uid="{00000000-0005-0000-0000-0000CE0B0000}"/>
    <cellStyle name="Normal 2 2 3 6 3 3 2 2" xfId="4476" xr:uid="{00000000-0005-0000-0000-0000CF0B0000}"/>
    <cellStyle name="Normal 2 2 3 6 3 3 2 2 2" xfId="9244" xr:uid="{00000000-0005-0000-0000-0000D00B0000}"/>
    <cellStyle name="Normal 2 2 3 6 3 3 2 3" xfId="6860" xr:uid="{00000000-0005-0000-0000-0000D10B0000}"/>
    <cellStyle name="Normal 2 2 3 6 3 3 3" xfId="3284" xr:uid="{00000000-0005-0000-0000-0000D20B0000}"/>
    <cellStyle name="Normal 2 2 3 6 3 3 3 2" xfId="8052" xr:uid="{00000000-0005-0000-0000-0000D30B0000}"/>
    <cellStyle name="Normal 2 2 3 6 3 3 4" xfId="5668" xr:uid="{00000000-0005-0000-0000-0000D40B0000}"/>
    <cellStyle name="Normal 2 2 3 6 3 4" xfId="1395" xr:uid="{00000000-0005-0000-0000-0000D50B0000}"/>
    <cellStyle name="Normal 2 2 3 6 3 4 2" xfId="3780" xr:uid="{00000000-0005-0000-0000-0000D60B0000}"/>
    <cellStyle name="Normal 2 2 3 6 3 4 2 2" xfId="8548" xr:uid="{00000000-0005-0000-0000-0000D70B0000}"/>
    <cellStyle name="Normal 2 2 3 6 3 4 3" xfId="6164" xr:uid="{00000000-0005-0000-0000-0000D80B0000}"/>
    <cellStyle name="Normal 2 2 3 6 3 5" xfId="2588" xr:uid="{00000000-0005-0000-0000-0000D90B0000}"/>
    <cellStyle name="Normal 2 2 3 6 3 5 2" xfId="7356" xr:uid="{00000000-0005-0000-0000-0000DA0B0000}"/>
    <cellStyle name="Normal 2 2 3 6 3 6" xfId="4972" xr:uid="{00000000-0005-0000-0000-0000DB0B0000}"/>
    <cellStyle name="Normal 2 2 3 6 4" xfId="340" xr:uid="{00000000-0005-0000-0000-0000DC0B0000}"/>
    <cellStyle name="Normal 2 2 3 6 4 2" xfId="689" xr:uid="{00000000-0005-0000-0000-0000DD0B0000}"/>
    <cellStyle name="Normal 2 2 3 6 4 2 2" xfId="1887" xr:uid="{00000000-0005-0000-0000-0000DE0B0000}"/>
    <cellStyle name="Normal 2 2 3 6 4 2 2 2" xfId="4272" xr:uid="{00000000-0005-0000-0000-0000DF0B0000}"/>
    <cellStyle name="Normal 2 2 3 6 4 2 2 2 2" xfId="9040" xr:uid="{00000000-0005-0000-0000-0000E00B0000}"/>
    <cellStyle name="Normal 2 2 3 6 4 2 2 3" xfId="6656" xr:uid="{00000000-0005-0000-0000-0000E10B0000}"/>
    <cellStyle name="Normal 2 2 3 6 4 2 3" xfId="3080" xr:uid="{00000000-0005-0000-0000-0000E20B0000}"/>
    <cellStyle name="Normal 2 2 3 6 4 2 3 2" xfId="7848" xr:uid="{00000000-0005-0000-0000-0000E30B0000}"/>
    <cellStyle name="Normal 2 2 3 6 4 2 4" xfId="5464" xr:uid="{00000000-0005-0000-0000-0000E40B0000}"/>
    <cellStyle name="Normal 2 2 3 6 4 3" xfId="1037" xr:uid="{00000000-0005-0000-0000-0000E50B0000}"/>
    <cellStyle name="Normal 2 2 3 6 4 3 2" xfId="2235" xr:uid="{00000000-0005-0000-0000-0000E60B0000}"/>
    <cellStyle name="Normal 2 2 3 6 4 3 2 2" xfId="4620" xr:uid="{00000000-0005-0000-0000-0000E70B0000}"/>
    <cellStyle name="Normal 2 2 3 6 4 3 2 2 2" xfId="9388" xr:uid="{00000000-0005-0000-0000-0000E80B0000}"/>
    <cellStyle name="Normal 2 2 3 6 4 3 2 3" xfId="7004" xr:uid="{00000000-0005-0000-0000-0000E90B0000}"/>
    <cellStyle name="Normal 2 2 3 6 4 3 3" xfId="3428" xr:uid="{00000000-0005-0000-0000-0000EA0B0000}"/>
    <cellStyle name="Normal 2 2 3 6 4 3 3 2" xfId="8196" xr:uid="{00000000-0005-0000-0000-0000EB0B0000}"/>
    <cellStyle name="Normal 2 2 3 6 4 3 4" xfId="5812" xr:uid="{00000000-0005-0000-0000-0000EC0B0000}"/>
    <cellStyle name="Normal 2 2 3 6 4 4" xfId="1539" xr:uid="{00000000-0005-0000-0000-0000ED0B0000}"/>
    <cellStyle name="Normal 2 2 3 6 4 4 2" xfId="3924" xr:uid="{00000000-0005-0000-0000-0000EE0B0000}"/>
    <cellStyle name="Normal 2 2 3 6 4 4 2 2" xfId="8692" xr:uid="{00000000-0005-0000-0000-0000EF0B0000}"/>
    <cellStyle name="Normal 2 2 3 6 4 4 3" xfId="6308" xr:uid="{00000000-0005-0000-0000-0000F00B0000}"/>
    <cellStyle name="Normal 2 2 3 6 4 5" xfId="2732" xr:uid="{00000000-0005-0000-0000-0000F10B0000}"/>
    <cellStyle name="Normal 2 2 3 6 4 5 2" xfId="7500" xr:uid="{00000000-0005-0000-0000-0000F20B0000}"/>
    <cellStyle name="Normal 2 2 3 6 4 6" xfId="5116" xr:uid="{00000000-0005-0000-0000-0000F30B0000}"/>
    <cellStyle name="Normal 2 2 3 6 5" xfId="473" xr:uid="{00000000-0005-0000-0000-0000F40B0000}"/>
    <cellStyle name="Normal 2 2 3 6 5 2" xfId="1671" xr:uid="{00000000-0005-0000-0000-0000F50B0000}"/>
    <cellStyle name="Normal 2 2 3 6 5 2 2" xfId="4056" xr:uid="{00000000-0005-0000-0000-0000F60B0000}"/>
    <cellStyle name="Normal 2 2 3 6 5 2 2 2" xfId="8824" xr:uid="{00000000-0005-0000-0000-0000F70B0000}"/>
    <cellStyle name="Normal 2 2 3 6 5 2 3" xfId="6440" xr:uid="{00000000-0005-0000-0000-0000F80B0000}"/>
    <cellStyle name="Normal 2 2 3 6 5 3" xfId="2864" xr:uid="{00000000-0005-0000-0000-0000F90B0000}"/>
    <cellStyle name="Normal 2 2 3 6 5 3 2" xfId="7632" xr:uid="{00000000-0005-0000-0000-0000FA0B0000}"/>
    <cellStyle name="Normal 2 2 3 6 5 4" xfId="5248" xr:uid="{00000000-0005-0000-0000-0000FB0B0000}"/>
    <cellStyle name="Normal 2 2 3 6 6" xfId="821" xr:uid="{00000000-0005-0000-0000-0000FC0B0000}"/>
    <cellStyle name="Normal 2 2 3 6 6 2" xfId="2019" xr:uid="{00000000-0005-0000-0000-0000FD0B0000}"/>
    <cellStyle name="Normal 2 2 3 6 6 2 2" xfId="4404" xr:uid="{00000000-0005-0000-0000-0000FE0B0000}"/>
    <cellStyle name="Normal 2 2 3 6 6 2 2 2" xfId="9172" xr:uid="{00000000-0005-0000-0000-0000FF0B0000}"/>
    <cellStyle name="Normal 2 2 3 6 6 2 3" xfId="6788" xr:uid="{00000000-0005-0000-0000-0000000C0000}"/>
    <cellStyle name="Normal 2 2 3 6 6 3" xfId="3212" xr:uid="{00000000-0005-0000-0000-0000010C0000}"/>
    <cellStyle name="Normal 2 2 3 6 6 3 2" xfId="7980" xr:uid="{00000000-0005-0000-0000-0000020C0000}"/>
    <cellStyle name="Normal 2 2 3 6 6 4" xfId="5596" xr:uid="{00000000-0005-0000-0000-0000030C0000}"/>
    <cellStyle name="Normal 2 2 3 6 7" xfId="1323" xr:uid="{00000000-0005-0000-0000-0000040C0000}"/>
    <cellStyle name="Normal 2 2 3 6 7 2" xfId="3708" xr:uid="{00000000-0005-0000-0000-0000050C0000}"/>
    <cellStyle name="Normal 2 2 3 6 7 2 2" xfId="8476" xr:uid="{00000000-0005-0000-0000-0000060C0000}"/>
    <cellStyle name="Normal 2 2 3 6 7 3" xfId="6092" xr:uid="{00000000-0005-0000-0000-0000070C0000}"/>
    <cellStyle name="Normal 2 2 3 6 8" xfId="2516" xr:uid="{00000000-0005-0000-0000-0000080C0000}"/>
    <cellStyle name="Normal 2 2 3 6 8 2" xfId="7284" xr:uid="{00000000-0005-0000-0000-0000090C0000}"/>
    <cellStyle name="Normal 2 2 3 6 9" xfId="4900" xr:uid="{00000000-0005-0000-0000-00000A0C0000}"/>
    <cellStyle name="Normal 2 2 3 7" xfId="244" xr:uid="{00000000-0005-0000-0000-00000B0C0000}"/>
    <cellStyle name="Normal 2 2 3 7 2" xfId="388" xr:uid="{00000000-0005-0000-0000-00000C0C0000}"/>
    <cellStyle name="Normal 2 2 3 7 2 2" xfId="737" xr:uid="{00000000-0005-0000-0000-00000D0C0000}"/>
    <cellStyle name="Normal 2 2 3 7 2 2 2" xfId="1935" xr:uid="{00000000-0005-0000-0000-00000E0C0000}"/>
    <cellStyle name="Normal 2 2 3 7 2 2 2 2" xfId="4320" xr:uid="{00000000-0005-0000-0000-00000F0C0000}"/>
    <cellStyle name="Normal 2 2 3 7 2 2 2 2 2" xfId="9088" xr:uid="{00000000-0005-0000-0000-0000100C0000}"/>
    <cellStyle name="Normal 2 2 3 7 2 2 2 3" xfId="6704" xr:uid="{00000000-0005-0000-0000-0000110C0000}"/>
    <cellStyle name="Normal 2 2 3 7 2 2 3" xfId="3128" xr:uid="{00000000-0005-0000-0000-0000120C0000}"/>
    <cellStyle name="Normal 2 2 3 7 2 2 3 2" xfId="7896" xr:uid="{00000000-0005-0000-0000-0000130C0000}"/>
    <cellStyle name="Normal 2 2 3 7 2 2 4" xfId="5512" xr:uid="{00000000-0005-0000-0000-0000140C0000}"/>
    <cellStyle name="Normal 2 2 3 7 2 3" xfId="1085" xr:uid="{00000000-0005-0000-0000-0000150C0000}"/>
    <cellStyle name="Normal 2 2 3 7 2 3 2" xfId="2283" xr:uid="{00000000-0005-0000-0000-0000160C0000}"/>
    <cellStyle name="Normal 2 2 3 7 2 3 2 2" xfId="4668" xr:uid="{00000000-0005-0000-0000-0000170C0000}"/>
    <cellStyle name="Normal 2 2 3 7 2 3 2 2 2" xfId="9436" xr:uid="{00000000-0005-0000-0000-0000180C0000}"/>
    <cellStyle name="Normal 2 2 3 7 2 3 2 3" xfId="7052" xr:uid="{00000000-0005-0000-0000-0000190C0000}"/>
    <cellStyle name="Normal 2 2 3 7 2 3 3" xfId="3476" xr:uid="{00000000-0005-0000-0000-00001A0C0000}"/>
    <cellStyle name="Normal 2 2 3 7 2 3 3 2" xfId="8244" xr:uid="{00000000-0005-0000-0000-00001B0C0000}"/>
    <cellStyle name="Normal 2 2 3 7 2 3 4" xfId="5860" xr:uid="{00000000-0005-0000-0000-00001C0C0000}"/>
    <cellStyle name="Normal 2 2 3 7 2 4" xfId="1587" xr:uid="{00000000-0005-0000-0000-00001D0C0000}"/>
    <cellStyle name="Normal 2 2 3 7 2 4 2" xfId="3972" xr:uid="{00000000-0005-0000-0000-00001E0C0000}"/>
    <cellStyle name="Normal 2 2 3 7 2 4 2 2" xfId="8740" xr:uid="{00000000-0005-0000-0000-00001F0C0000}"/>
    <cellStyle name="Normal 2 2 3 7 2 4 3" xfId="6356" xr:uid="{00000000-0005-0000-0000-0000200C0000}"/>
    <cellStyle name="Normal 2 2 3 7 2 5" xfId="2780" xr:uid="{00000000-0005-0000-0000-0000210C0000}"/>
    <cellStyle name="Normal 2 2 3 7 2 5 2" xfId="7548" xr:uid="{00000000-0005-0000-0000-0000220C0000}"/>
    <cellStyle name="Normal 2 2 3 7 2 6" xfId="5164" xr:uid="{00000000-0005-0000-0000-0000230C0000}"/>
    <cellStyle name="Normal 2 2 3 7 3" xfId="593" xr:uid="{00000000-0005-0000-0000-0000240C0000}"/>
    <cellStyle name="Normal 2 2 3 7 3 2" xfId="1791" xr:uid="{00000000-0005-0000-0000-0000250C0000}"/>
    <cellStyle name="Normal 2 2 3 7 3 2 2" xfId="4176" xr:uid="{00000000-0005-0000-0000-0000260C0000}"/>
    <cellStyle name="Normal 2 2 3 7 3 2 2 2" xfId="8944" xr:uid="{00000000-0005-0000-0000-0000270C0000}"/>
    <cellStyle name="Normal 2 2 3 7 3 2 3" xfId="6560" xr:uid="{00000000-0005-0000-0000-0000280C0000}"/>
    <cellStyle name="Normal 2 2 3 7 3 3" xfId="2984" xr:uid="{00000000-0005-0000-0000-0000290C0000}"/>
    <cellStyle name="Normal 2 2 3 7 3 3 2" xfId="7752" xr:uid="{00000000-0005-0000-0000-00002A0C0000}"/>
    <cellStyle name="Normal 2 2 3 7 3 4" xfId="5368" xr:uid="{00000000-0005-0000-0000-00002B0C0000}"/>
    <cellStyle name="Normal 2 2 3 7 4" xfId="941" xr:uid="{00000000-0005-0000-0000-00002C0C0000}"/>
    <cellStyle name="Normal 2 2 3 7 4 2" xfId="2139" xr:uid="{00000000-0005-0000-0000-00002D0C0000}"/>
    <cellStyle name="Normal 2 2 3 7 4 2 2" xfId="4524" xr:uid="{00000000-0005-0000-0000-00002E0C0000}"/>
    <cellStyle name="Normal 2 2 3 7 4 2 2 2" xfId="9292" xr:uid="{00000000-0005-0000-0000-00002F0C0000}"/>
    <cellStyle name="Normal 2 2 3 7 4 2 3" xfId="6908" xr:uid="{00000000-0005-0000-0000-0000300C0000}"/>
    <cellStyle name="Normal 2 2 3 7 4 3" xfId="3332" xr:uid="{00000000-0005-0000-0000-0000310C0000}"/>
    <cellStyle name="Normal 2 2 3 7 4 3 2" xfId="8100" xr:uid="{00000000-0005-0000-0000-0000320C0000}"/>
    <cellStyle name="Normal 2 2 3 7 4 4" xfId="5716" xr:uid="{00000000-0005-0000-0000-0000330C0000}"/>
    <cellStyle name="Normal 2 2 3 7 5" xfId="1443" xr:uid="{00000000-0005-0000-0000-0000340C0000}"/>
    <cellStyle name="Normal 2 2 3 7 5 2" xfId="3828" xr:uid="{00000000-0005-0000-0000-0000350C0000}"/>
    <cellStyle name="Normal 2 2 3 7 5 2 2" xfId="8596" xr:uid="{00000000-0005-0000-0000-0000360C0000}"/>
    <cellStyle name="Normal 2 2 3 7 5 3" xfId="6212" xr:uid="{00000000-0005-0000-0000-0000370C0000}"/>
    <cellStyle name="Normal 2 2 3 7 6" xfId="2636" xr:uid="{00000000-0005-0000-0000-0000380C0000}"/>
    <cellStyle name="Normal 2 2 3 7 6 2" xfId="7404" xr:uid="{00000000-0005-0000-0000-0000390C0000}"/>
    <cellStyle name="Normal 2 2 3 7 7" xfId="5020" xr:uid="{00000000-0005-0000-0000-00003A0C0000}"/>
    <cellStyle name="Normal 2 2 3 8" xfId="172" xr:uid="{00000000-0005-0000-0000-00003B0C0000}"/>
    <cellStyle name="Normal 2 2 3 8 2" xfId="521" xr:uid="{00000000-0005-0000-0000-00003C0C0000}"/>
    <cellStyle name="Normal 2 2 3 8 2 2" xfId="1719" xr:uid="{00000000-0005-0000-0000-00003D0C0000}"/>
    <cellStyle name="Normal 2 2 3 8 2 2 2" xfId="4104" xr:uid="{00000000-0005-0000-0000-00003E0C0000}"/>
    <cellStyle name="Normal 2 2 3 8 2 2 2 2" xfId="8872" xr:uid="{00000000-0005-0000-0000-00003F0C0000}"/>
    <cellStyle name="Normal 2 2 3 8 2 2 3" xfId="6488" xr:uid="{00000000-0005-0000-0000-0000400C0000}"/>
    <cellStyle name="Normal 2 2 3 8 2 3" xfId="2912" xr:uid="{00000000-0005-0000-0000-0000410C0000}"/>
    <cellStyle name="Normal 2 2 3 8 2 3 2" xfId="7680" xr:uid="{00000000-0005-0000-0000-0000420C0000}"/>
    <cellStyle name="Normal 2 2 3 8 2 4" xfId="5296" xr:uid="{00000000-0005-0000-0000-0000430C0000}"/>
    <cellStyle name="Normal 2 2 3 8 3" xfId="869" xr:uid="{00000000-0005-0000-0000-0000440C0000}"/>
    <cellStyle name="Normal 2 2 3 8 3 2" xfId="2067" xr:uid="{00000000-0005-0000-0000-0000450C0000}"/>
    <cellStyle name="Normal 2 2 3 8 3 2 2" xfId="4452" xr:uid="{00000000-0005-0000-0000-0000460C0000}"/>
    <cellStyle name="Normal 2 2 3 8 3 2 2 2" xfId="9220" xr:uid="{00000000-0005-0000-0000-0000470C0000}"/>
    <cellStyle name="Normal 2 2 3 8 3 2 3" xfId="6836" xr:uid="{00000000-0005-0000-0000-0000480C0000}"/>
    <cellStyle name="Normal 2 2 3 8 3 3" xfId="3260" xr:uid="{00000000-0005-0000-0000-0000490C0000}"/>
    <cellStyle name="Normal 2 2 3 8 3 3 2" xfId="8028" xr:uid="{00000000-0005-0000-0000-00004A0C0000}"/>
    <cellStyle name="Normal 2 2 3 8 3 4" xfId="5644" xr:uid="{00000000-0005-0000-0000-00004B0C0000}"/>
    <cellStyle name="Normal 2 2 3 8 4" xfId="1371" xr:uid="{00000000-0005-0000-0000-00004C0C0000}"/>
    <cellStyle name="Normal 2 2 3 8 4 2" xfId="3756" xr:uid="{00000000-0005-0000-0000-00004D0C0000}"/>
    <cellStyle name="Normal 2 2 3 8 4 2 2" xfId="8524" xr:uid="{00000000-0005-0000-0000-00004E0C0000}"/>
    <cellStyle name="Normal 2 2 3 8 4 3" xfId="6140" xr:uid="{00000000-0005-0000-0000-00004F0C0000}"/>
    <cellStyle name="Normal 2 2 3 8 5" xfId="2564" xr:uid="{00000000-0005-0000-0000-0000500C0000}"/>
    <cellStyle name="Normal 2 2 3 8 5 2" xfId="7332" xr:uid="{00000000-0005-0000-0000-0000510C0000}"/>
    <cellStyle name="Normal 2 2 3 8 6" xfId="4948" xr:uid="{00000000-0005-0000-0000-0000520C0000}"/>
    <cellStyle name="Normal 2 2 3 9" xfId="316" xr:uid="{00000000-0005-0000-0000-0000530C0000}"/>
    <cellStyle name="Normal 2 2 3 9 2" xfId="665" xr:uid="{00000000-0005-0000-0000-0000540C0000}"/>
    <cellStyle name="Normal 2 2 3 9 2 2" xfId="1863" xr:uid="{00000000-0005-0000-0000-0000550C0000}"/>
    <cellStyle name="Normal 2 2 3 9 2 2 2" xfId="4248" xr:uid="{00000000-0005-0000-0000-0000560C0000}"/>
    <cellStyle name="Normal 2 2 3 9 2 2 2 2" xfId="9016" xr:uid="{00000000-0005-0000-0000-0000570C0000}"/>
    <cellStyle name="Normal 2 2 3 9 2 2 3" xfId="6632" xr:uid="{00000000-0005-0000-0000-0000580C0000}"/>
    <cellStyle name="Normal 2 2 3 9 2 3" xfId="3056" xr:uid="{00000000-0005-0000-0000-0000590C0000}"/>
    <cellStyle name="Normal 2 2 3 9 2 3 2" xfId="7824" xr:uid="{00000000-0005-0000-0000-00005A0C0000}"/>
    <cellStyle name="Normal 2 2 3 9 2 4" xfId="5440" xr:uid="{00000000-0005-0000-0000-00005B0C0000}"/>
    <cellStyle name="Normal 2 2 3 9 3" xfId="1013" xr:uid="{00000000-0005-0000-0000-00005C0C0000}"/>
    <cellStyle name="Normal 2 2 3 9 3 2" xfId="2211" xr:uid="{00000000-0005-0000-0000-00005D0C0000}"/>
    <cellStyle name="Normal 2 2 3 9 3 2 2" xfId="4596" xr:uid="{00000000-0005-0000-0000-00005E0C0000}"/>
    <cellStyle name="Normal 2 2 3 9 3 2 2 2" xfId="9364" xr:uid="{00000000-0005-0000-0000-00005F0C0000}"/>
    <cellStyle name="Normal 2 2 3 9 3 2 3" xfId="6980" xr:uid="{00000000-0005-0000-0000-0000600C0000}"/>
    <cellStyle name="Normal 2 2 3 9 3 3" xfId="3404" xr:uid="{00000000-0005-0000-0000-0000610C0000}"/>
    <cellStyle name="Normal 2 2 3 9 3 3 2" xfId="8172" xr:uid="{00000000-0005-0000-0000-0000620C0000}"/>
    <cellStyle name="Normal 2 2 3 9 3 4" xfId="5788" xr:uid="{00000000-0005-0000-0000-0000630C0000}"/>
    <cellStyle name="Normal 2 2 3 9 4" xfId="1515" xr:uid="{00000000-0005-0000-0000-0000640C0000}"/>
    <cellStyle name="Normal 2 2 3 9 4 2" xfId="3900" xr:uid="{00000000-0005-0000-0000-0000650C0000}"/>
    <cellStyle name="Normal 2 2 3 9 4 2 2" xfId="8668" xr:uid="{00000000-0005-0000-0000-0000660C0000}"/>
    <cellStyle name="Normal 2 2 3 9 4 3" xfId="6284" xr:uid="{00000000-0005-0000-0000-0000670C0000}"/>
    <cellStyle name="Normal 2 2 3 9 5" xfId="2708" xr:uid="{00000000-0005-0000-0000-0000680C0000}"/>
    <cellStyle name="Normal 2 2 3 9 5 2" xfId="7476" xr:uid="{00000000-0005-0000-0000-0000690C0000}"/>
    <cellStyle name="Normal 2 2 3 9 6" xfId="5092" xr:uid="{00000000-0005-0000-0000-00006A0C0000}"/>
    <cellStyle name="Normal 2 2 4" xfId="12" xr:uid="{00000000-0005-0000-0000-00006B0C0000}"/>
    <cellStyle name="Normal 2 2 5" xfId="1206" xr:uid="{00000000-0005-0000-0000-00006C0C0000}"/>
    <cellStyle name="Normal 2 3" xfId="15" xr:uid="{00000000-0005-0000-0000-00006D0C0000}"/>
    <cellStyle name="Normal 2 3 10" xfId="462" xr:uid="{00000000-0005-0000-0000-00006E0C0000}"/>
    <cellStyle name="Normal 2 3 10 2" xfId="1660" xr:uid="{00000000-0005-0000-0000-00006F0C0000}"/>
    <cellStyle name="Normal 2 3 10 2 2" xfId="4045" xr:uid="{00000000-0005-0000-0000-0000700C0000}"/>
    <cellStyle name="Normal 2 3 10 2 2 2" xfId="8813" xr:uid="{00000000-0005-0000-0000-0000710C0000}"/>
    <cellStyle name="Normal 2 3 10 2 3" xfId="6429" xr:uid="{00000000-0005-0000-0000-0000720C0000}"/>
    <cellStyle name="Normal 2 3 10 3" xfId="2853" xr:uid="{00000000-0005-0000-0000-0000730C0000}"/>
    <cellStyle name="Normal 2 3 10 3 2" xfId="7621" xr:uid="{00000000-0005-0000-0000-0000740C0000}"/>
    <cellStyle name="Normal 2 3 10 4" xfId="5237" xr:uid="{00000000-0005-0000-0000-0000750C0000}"/>
    <cellStyle name="Normal 2 3 11" xfId="810" xr:uid="{00000000-0005-0000-0000-0000760C0000}"/>
    <cellStyle name="Normal 2 3 11 2" xfId="2008" xr:uid="{00000000-0005-0000-0000-0000770C0000}"/>
    <cellStyle name="Normal 2 3 11 2 2" xfId="4393" xr:uid="{00000000-0005-0000-0000-0000780C0000}"/>
    <cellStyle name="Normal 2 3 11 2 2 2" xfId="9161" xr:uid="{00000000-0005-0000-0000-0000790C0000}"/>
    <cellStyle name="Normal 2 3 11 2 3" xfId="6777" xr:uid="{00000000-0005-0000-0000-00007A0C0000}"/>
    <cellStyle name="Normal 2 3 11 3" xfId="3201" xr:uid="{00000000-0005-0000-0000-00007B0C0000}"/>
    <cellStyle name="Normal 2 3 11 3 2" xfId="7969" xr:uid="{00000000-0005-0000-0000-00007C0C0000}"/>
    <cellStyle name="Normal 2 3 11 4" xfId="5585" xr:uid="{00000000-0005-0000-0000-00007D0C0000}"/>
    <cellStyle name="Normal 2 3 12" xfId="113" xr:uid="{00000000-0005-0000-0000-00007E0C0000}"/>
    <cellStyle name="Normal 2 3 12 2" xfId="1312" xr:uid="{00000000-0005-0000-0000-00007F0C0000}"/>
    <cellStyle name="Normal 2 3 12 2 2" xfId="3697" xr:uid="{00000000-0005-0000-0000-0000800C0000}"/>
    <cellStyle name="Normal 2 3 12 2 2 2" xfId="8465" xr:uid="{00000000-0005-0000-0000-0000810C0000}"/>
    <cellStyle name="Normal 2 3 12 2 3" xfId="6081" xr:uid="{00000000-0005-0000-0000-0000820C0000}"/>
    <cellStyle name="Normal 2 3 12 3" xfId="2505" xr:uid="{00000000-0005-0000-0000-0000830C0000}"/>
    <cellStyle name="Normal 2 3 12 3 2" xfId="7273" xr:uid="{00000000-0005-0000-0000-0000840C0000}"/>
    <cellStyle name="Normal 2 3 12 4" xfId="4889" xr:uid="{00000000-0005-0000-0000-0000850C0000}"/>
    <cellStyle name="Normal 2 3 13" xfId="1159" xr:uid="{00000000-0005-0000-0000-0000860C0000}"/>
    <cellStyle name="Normal 2 3 13 2" xfId="2356" xr:uid="{00000000-0005-0000-0000-0000870C0000}"/>
    <cellStyle name="Normal 2 3 13 2 2" xfId="4741" xr:uid="{00000000-0005-0000-0000-0000880C0000}"/>
    <cellStyle name="Normal 2 3 13 2 2 2" xfId="9509" xr:uid="{00000000-0005-0000-0000-0000890C0000}"/>
    <cellStyle name="Normal 2 3 13 2 3" xfId="7125" xr:uid="{00000000-0005-0000-0000-00008A0C0000}"/>
    <cellStyle name="Normal 2 3 13 3" xfId="3549" xr:uid="{00000000-0005-0000-0000-00008B0C0000}"/>
    <cellStyle name="Normal 2 3 13 3 2" xfId="8317" xr:uid="{00000000-0005-0000-0000-00008C0C0000}"/>
    <cellStyle name="Normal 2 3 13 4" xfId="5933" xr:uid="{00000000-0005-0000-0000-00008D0C0000}"/>
    <cellStyle name="Normal 2 3 14" xfId="65" xr:uid="{00000000-0005-0000-0000-00008E0C0000}"/>
    <cellStyle name="Normal 2 3 14 2" xfId="1264" xr:uid="{00000000-0005-0000-0000-00008F0C0000}"/>
    <cellStyle name="Normal 2 3 14 2 2" xfId="3649" xr:uid="{00000000-0005-0000-0000-0000900C0000}"/>
    <cellStyle name="Normal 2 3 14 2 2 2" xfId="8417" xr:uid="{00000000-0005-0000-0000-0000910C0000}"/>
    <cellStyle name="Normal 2 3 14 2 3" xfId="6033" xr:uid="{00000000-0005-0000-0000-0000920C0000}"/>
    <cellStyle name="Normal 2 3 14 3" xfId="2457" xr:uid="{00000000-0005-0000-0000-0000930C0000}"/>
    <cellStyle name="Normal 2 3 14 3 2" xfId="7225" xr:uid="{00000000-0005-0000-0000-0000940C0000}"/>
    <cellStyle name="Normal 2 3 14 4" xfId="4841" xr:uid="{00000000-0005-0000-0000-0000950C0000}"/>
    <cellStyle name="Normal 2 3 15" xfId="1216" xr:uid="{00000000-0005-0000-0000-0000960C0000}"/>
    <cellStyle name="Normal 2 3 15 2" xfId="3601" xr:uid="{00000000-0005-0000-0000-0000970C0000}"/>
    <cellStyle name="Normal 2 3 15 2 2" xfId="8369" xr:uid="{00000000-0005-0000-0000-0000980C0000}"/>
    <cellStyle name="Normal 2 3 15 3" xfId="5985" xr:uid="{00000000-0005-0000-0000-0000990C0000}"/>
    <cellStyle name="Normal 2 3 16" xfId="2409" xr:uid="{00000000-0005-0000-0000-00009A0C0000}"/>
    <cellStyle name="Normal 2 3 16 2" xfId="7177" xr:uid="{00000000-0005-0000-0000-00009B0C0000}"/>
    <cellStyle name="Normal 2 3 17" xfId="4793" xr:uid="{00000000-0005-0000-0000-00009C0C0000}"/>
    <cellStyle name="Normal 2 3 2" xfId="20" xr:uid="{00000000-0005-0000-0000-00009D0C0000}"/>
    <cellStyle name="Normal 2 3 2 10" xfId="813" xr:uid="{00000000-0005-0000-0000-00009E0C0000}"/>
    <cellStyle name="Normal 2 3 2 10 2" xfId="2011" xr:uid="{00000000-0005-0000-0000-00009F0C0000}"/>
    <cellStyle name="Normal 2 3 2 10 2 2" xfId="4396" xr:uid="{00000000-0005-0000-0000-0000A00C0000}"/>
    <cellStyle name="Normal 2 3 2 10 2 2 2" xfId="9164" xr:uid="{00000000-0005-0000-0000-0000A10C0000}"/>
    <cellStyle name="Normal 2 3 2 10 2 3" xfId="6780" xr:uid="{00000000-0005-0000-0000-0000A20C0000}"/>
    <cellStyle name="Normal 2 3 2 10 3" xfId="3204" xr:uid="{00000000-0005-0000-0000-0000A30C0000}"/>
    <cellStyle name="Normal 2 3 2 10 3 2" xfId="7972" xr:uid="{00000000-0005-0000-0000-0000A40C0000}"/>
    <cellStyle name="Normal 2 3 2 10 4" xfId="5588" xr:uid="{00000000-0005-0000-0000-0000A50C0000}"/>
    <cellStyle name="Normal 2 3 2 11" xfId="116" xr:uid="{00000000-0005-0000-0000-0000A60C0000}"/>
    <cellStyle name="Normal 2 3 2 11 2" xfId="1315" xr:uid="{00000000-0005-0000-0000-0000A70C0000}"/>
    <cellStyle name="Normal 2 3 2 11 2 2" xfId="3700" xr:uid="{00000000-0005-0000-0000-0000A80C0000}"/>
    <cellStyle name="Normal 2 3 2 11 2 2 2" xfId="8468" xr:uid="{00000000-0005-0000-0000-0000A90C0000}"/>
    <cellStyle name="Normal 2 3 2 11 2 3" xfId="6084" xr:uid="{00000000-0005-0000-0000-0000AA0C0000}"/>
    <cellStyle name="Normal 2 3 2 11 3" xfId="2508" xr:uid="{00000000-0005-0000-0000-0000AB0C0000}"/>
    <cellStyle name="Normal 2 3 2 11 3 2" xfId="7276" xr:uid="{00000000-0005-0000-0000-0000AC0C0000}"/>
    <cellStyle name="Normal 2 3 2 11 4" xfId="4892" xr:uid="{00000000-0005-0000-0000-0000AD0C0000}"/>
    <cellStyle name="Normal 2 3 2 12" xfId="1162" xr:uid="{00000000-0005-0000-0000-0000AE0C0000}"/>
    <cellStyle name="Normal 2 3 2 12 2" xfId="2359" xr:uid="{00000000-0005-0000-0000-0000AF0C0000}"/>
    <cellStyle name="Normal 2 3 2 12 2 2" xfId="4744" xr:uid="{00000000-0005-0000-0000-0000B00C0000}"/>
    <cellStyle name="Normal 2 3 2 12 2 2 2" xfId="9512" xr:uid="{00000000-0005-0000-0000-0000B10C0000}"/>
    <cellStyle name="Normal 2 3 2 12 2 3" xfId="7128" xr:uid="{00000000-0005-0000-0000-0000B20C0000}"/>
    <cellStyle name="Normal 2 3 2 12 3" xfId="3552" xr:uid="{00000000-0005-0000-0000-0000B30C0000}"/>
    <cellStyle name="Normal 2 3 2 12 3 2" xfId="8320" xr:uid="{00000000-0005-0000-0000-0000B40C0000}"/>
    <cellStyle name="Normal 2 3 2 12 4" xfId="5936" xr:uid="{00000000-0005-0000-0000-0000B50C0000}"/>
    <cellStyle name="Normal 2 3 2 13" xfId="68" xr:uid="{00000000-0005-0000-0000-0000B60C0000}"/>
    <cellStyle name="Normal 2 3 2 13 2" xfId="1267" xr:uid="{00000000-0005-0000-0000-0000B70C0000}"/>
    <cellStyle name="Normal 2 3 2 13 2 2" xfId="3652" xr:uid="{00000000-0005-0000-0000-0000B80C0000}"/>
    <cellStyle name="Normal 2 3 2 13 2 2 2" xfId="8420" xr:uid="{00000000-0005-0000-0000-0000B90C0000}"/>
    <cellStyle name="Normal 2 3 2 13 2 3" xfId="6036" xr:uid="{00000000-0005-0000-0000-0000BA0C0000}"/>
    <cellStyle name="Normal 2 3 2 13 3" xfId="2460" xr:uid="{00000000-0005-0000-0000-0000BB0C0000}"/>
    <cellStyle name="Normal 2 3 2 13 3 2" xfId="7228" xr:uid="{00000000-0005-0000-0000-0000BC0C0000}"/>
    <cellStyle name="Normal 2 3 2 13 4" xfId="4844" xr:uid="{00000000-0005-0000-0000-0000BD0C0000}"/>
    <cellStyle name="Normal 2 3 2 14" xfId="1219" xr:uid="{00000000-0005-0000-0000-0000BE0C0000}"/>
    <cellStyle name="Normal 2 3 2 14 2" xfId="3604" xr:uid="{00000000-0005-0000-0000-0000BF0C0000}"/>
    <cellStyle name="Normal 2 3 2 14 2 2" xfId="8372" xr:uid="{00000000-0005-0000-0000-0000C00C0000}"/>
    <cellStyle name="Normal 2 3 2 14 3" xfId="5988" xr:uid="{00000000-0005-0000-0000-0000C10C0000}"/>
    <cellStyle name="Normal 2 3 2 15" xfId="2412" xr:uid="{00000000-0005-0000-0000-0000C20C0000}"/>
    <cellStyle name="Normal 2 3 2 15 2" xfId="7180" xr:uid="{00000000-0005-0000-0000-0000C30C0000}"/>
    <cellStyle name="Normal 2 3 2 16" xfId="4796" xr:uid="{00000000-0005-0000-0000-0000C40C0000}"/>
    <cellStyle name="Normal 2 3 2 2" xfId="26" xr:uid="{00000000-0005-0000-0000-0000C50C0000}"/>
    <cellStyle name="Normal 2 3 2 2 10" xfId="122" xr:uid="{00000000-0005-0000-0000-0000C60C0000}"/>
    <cellStyle name="Normal 2 3 2 2 10 2" xfId="1321" xr:uid="{00000000-0005-0000-0000-0000C70C0000}"/>
    <cellStyle name="Normal 2 3 2 2 10 2 2" xfId="3706" xr:uid="{00000000-0005-0000-0000-0000C80C0000}"/>
    <cellStyle name="Normal 2 3 2 2 10 2 2 2" xfId="8474" xr:uid="{00000000-0005-0000-0000-0000C90C0000}"/>
    <cellStyle name="Normal 2 3 2 2 10 2 3" xfId="6090" xr:uid="{00000000-0005-0000-0000-0000CA0C0000}"/>
    <cellStyle name="Normal 2 3 2 2 10 3" xfId="2514" xr:uid="{00000000-0005-0000-0000-0000CB0C0000}"/>
    <cellStyle name="Normal 2 3 2 2 10 3 2" xfId="7282" xr:uid="{00000000-0005-0000-0000-0000CC0C0000}"/>
    <cellStyle name="Normal 2 3 2 2 10 4" xfId="4898" xr:uid="{00000000-0005-0000-0000-0000CD0C0000}"/>
    <cellStyle name="Normal 2 3 2 2 11" xfId="1168" xr:uid="{00000000-0005-0000-0000-0000CE0C0000}"/>
    <cellStyle name="Normal 2 3 2 2 11 2" xfId="2365" xr:uid="{00000000-0005-0000-0000-0000CF0C0000}"/>
    <cellStyle name="Normal 2 3 2 2 11 2 2" xfId="4750" xr:uid="{00000000-0005-0000-0000-0000D00C0000}"/>
    <cellStyle name="Normal 2 3 2 2 11 2 2 2" xfId="9518" xr:uid="{00000000-0005-0000-0000-0000D10C0000}"/>
    <cellStyle name="Normal 2 3 2 2 11 2 3" xfId="7134" xr:uid="{00000000-0005-0000-0000-0000D20C0000}"/>
    <cellStyle name="Normal 2 3 2 2 11 3" xfId="3558" xr:uid="{00000000-0005-0000-0000-0000D30C0000}"/>
    <cellStyle name="Normal 2 3 2 2 11 3 2" xfId="8326" xr:uid="{00000000-0005-0000-0000-0000D40C0000}"/>
    <cellStyle name="Normal 2 3 2 2 11 4" xfId="5942" xr:uid="{00000000-0005-0000-0000-0000D50C0000}"/>
    <cellStyle name="Normal 2 3 2 2 12" xfId="74" xr:uid="{00000000-0005-0000-0000-0000D60C0000}"/>
    <cellStyle name="Normal 2 3 2 2 12 2" xfId="1273" xr:uid="{00000000-0005-0000-0000-0000D70C0000}"/>
    <cellStyle name="Normal 2 3 2 2 12 2 2" xfId="3658" xr:uid="{00000000-0005-0000-0000-0000D80C0000}"/>
    <cellStyle name="Normal 2 3 2 2 12 2 2 2" xfId="8426" xr:uid="{00000000-0005-0000-0000-0000D90C0000}"/>
    <cellStyle name="Normal 2 3 2 2 12 2 3" xfId="6042" xr:uid="{00000000-0005-0000-0000-0000DA0C0000}"/>
    <cellStyle name="Normal 2 3 2 2 12 3" xfId="2466" xr:uid="{00000000-0005-0000-0000-0000DB0C0000}"/>
    <cellStyle name="Normal 2 3 2 2 12 3 2" xfId="7234" xr:uid="{00000000-0005-0000-0000-0000DC0C0000}"/>
    <cellStyle name="Normal 2 3 2 2 12 4" xfId="4850" xr:uid="{00000000-0005-0000-0000-0000DD0C0000}"/>
    <cellStyle name="Normal 2 3 2 2 13" xfId="1225" xr:uid="{00000000-0005-0000-0000-0000DE0C0000}"/>
    <cellStyle name="Normal 2 3 2 2 13 2" xfId="3610" xr:uid="{00000000-0005-0000-0000-0000DF0C0000}"/>
    <cellStyle name="Normal 2 3 2 2 13 2 2" xfId="8378" xr:uid="{00000000-0005-0000-0000-0000E00C0000}"/>
    <cellStyle name="Normal 2 3 2 2 13 3" xfId="5994" xr:uid="{00000000-0005-0000-0000-0000E10C0000}"/>
    <cellStyle name="Normal 2 3 2 2 14" xfId="2418" xr:uid="{00000000-0005-0000-0000-0000E20C0000}"/>
    <cellStyle name="Normal 2 3 2 2 14 2" xfId="7186" xr:uid="{00000000-0005-0000-0000-0000E30C0000}"/>
    <cellStyle name="Normal 2 3 2 2 15" xfId="4802" xr:uid="{00000000-0005-0000-0000-0000E40C0000}"/>
    <cellStyle name="Normal 2 3 2 2 2" xfId="38" xr:uid="{00000000-0005-0000-0000-0000E50C0000}"/>
    <cellStyle name="Normal 2 3 2 2 2 10" xfId="1180" xr:uid="{00000000-0005-0000-0000-0000E60C0000}"/>
    <cellStyle name="Normal 2 3 2 2 2 10 2" xfId="2377" xr:uid="{00000000-0005-0000-0000-0000E70C0000}"/>
    <cellStyle name="Normal 2 3 2 2 2 10 2 2" xfId="4762" xr:uid="{00000000-0005-0000-0000-0000E80C0000}"/>
    <cellStyle name="Normal 2 3 2 2 2 10 2 2 2" xfId="9530" xr:uid="{00000000-0005-0000-0000-0000E90C0000}"/>
    <cellStyle name="Normal 2 3 2 2 2 10 2 3" xfId="7146" xr:uid="{00000000-0005-0000-0000-0000EA0C0000}"/>
    <cellStyle name="Normal 2 3 2 2 2 10 3" xfId="3570" xr:uid="{00000000-0005-0000-0000-0000EB0C0000}"/>
    <cellStyle name="Normal 2 3 2 2 2 10 3 2" xfId="8338" xr:uid="{00000000-0005-0000-0000-0000EC0C0000}"/>
    <cellStyle name="Normal 2 3 2 2 2 10 4" xfId="5954" xr:uid="{00000000-0005-0000-0000-0000ED0C0000}"/>
    <cellStyle name="Normal 2 3 2 2 2 11" xfId="86" xr:uid="{00000000-0005-0000-0000-0000EE0C0000}"/>
    <cellStyle name="Normal 2 3 2 2 2 11 2" xfId="1285" xr:uid="{00000000-0005-0000-0000-0000EF0C0000}"/>
    <cellStyle name="Normal 2 3 2 2 2 11 2 2" xfId="3670" xr:uid="{00000000-0005-0000-0000-0000F00C0000}"/>
    <cellStyle name="Normal 2 3 2 2 2 11 2 2 2" xfId="8438" xr:uid="{00000000-0005-0000-0000-0000F10C0000}"/>
    <cellStyle name="Normal 2 3 2 2 2 11 2 3" xfId="6054" xr:uid="{00000000-0005-0000-0000-0000F20C0000}"/>
    <cellStyle name="Normal 2 3 2 2 2 11 3" xfId="2478" xr:uid="{00000000-0005-0000-0000-0000F30C0000}"/>
    <cellStyle name="Normal 2 3 2 2 2 11 3 2" xfId="7246" xr:uid="{00000000-0005-0000-0000-0000F40C0000}"/>
    <cellStyle name="Normal 2 3 2 2 2 11 4" xfId="4862" xr:uid="{00000000-0005-0000-0000-0000F50C0000}"/>
    <cellStyle name="Normal 2 3 2 2 2 12" xfId="1237" xr:uid="{00000000-0005-0000-0000-0000F60C0000}"/>
    <cellStyle name="Normal 2 3 2 2 2 12 2" xfId="3622" xr:uid="{00000000-0005-0000-0000-0000F70C0000}"/>
    <cellStyle name="Normal 2 3 2 2 2 12 2 2" xfId="8390" xr:uid="{00000000-0005-0000-0000-0000F80C0000}"/>
    <cellStyle name="Normal 2 3 2 2 2 12 3" xfId="6006" xr:uid="{00000000-0005-0000-0000-0000F90C0000}"/>
    <cellStyle name="Normal 2 3 2 2 2 13" xfId="2430" xr:uid="{00000000-0005-0000-0000-0000FA0C0000}"/>
    <cellStyle name="Normal 2 3 2 2 2 13 2" xfId="7198" xr:uid="{00000000-0005-0000-0000-0000FB0C0000}"/>
    <cellStyle name="Normal 2 3 2 2 2 14" xfId="4814" xr:uid="{00000000-0005-0000-0000-0000FC0C0000}"/>
    <cellStyle name="Normal 2 3 2 2 2 2" xfId="62" xr:uid="{00000000-0005-0000-0000-0000FD0C0000}"/>
    <cellStyle name="Normal 2 3 2 2 2 2 10" xfId="1261" xr:uid="{00000000-0005-0000-0000-0000FE0C0000}"/>
    <cellStyle name="Normal 2 3 2 2 2 2 10 2" xfId="3646" xr:uid="{00000000-0005-0000-0000-0000FF0C0000}"/>
    <cellStyle name="Normal 2 3 2 2 2 2 10 2 2" xfId="8414" xr:uid="{00000000-0005-0000-0000-0000000D0000}"/>
    <cellStyle name="Normal 2 3 2 2 2 2 10 3" xfId="6030" xr:uid="{00000000-0005-0000-0000-0000010D0000}"/>
    <cellStyle name="Normal 2 3 2 2 2 2 11" xfId="2454" xr:uid="{00000000-0005-0000-0000-0000020D0000}"/>
    <cellStyle name="Normal 2 3 2 2 2 2 11 2" xfId="7222" xr:uid="{00000000-0005-0000-0000-0000030D0000}"/>
    <cellStyle name="Normal 2 3 2 2 2 2 12" xfId="4838" xr:uid="{00000000-0005-0000-0000-0000040D0000}"/>
    <cellStyle name="Normal 2 3 2 2 2 2 2" xfId="314" xr:uid="{00000000-0005-0000-0000-0000050D0000}"/>
    <cellStyle name="Normal 2 3 2 2 2 2 2 2" xfId="458" xr:uid="{00000000-0005-0000-0000-0000060D0000}"/>
    <cellStyle name="Normal 2 3 2 2 2 2 2 2 2" xfId="807" xr:uid="{00000000-0005-0000-0000-0000070D0000}"/>
    <cellStyle name="Normal 2 3 2 2 2 2 2 2 2 2" xfId="2005" xr:uid="{00000000-0005-0000-0000-0000080D0000}"/>
    <cellStyle name="Normal 2 3 2 2 2 2 2 2 2 2 2" xfId="4390" xr:uid="{00000000-0005-0000-0000-0000090D0000}"/>
    <cellStyle name="Normal 2 3 2 2 2 2 2 2 2 2 2 2" xfId="9158" xr:uid="{00000000-0005-0000-0000-00000A0D0000}"/>
    <cellStyle name="Normal 2 3 2 2 2 2 2 2 2 2 3" xfId="6774" xr:uid="{00000000-0005-0000-0000-00000B0D0000}"/>
    <cellStyle name="Normal 2 3 2 2 2 2 2 2 2 3" xfId="3198" xr:uid="{00000000-0005-0000-0000-00000C0D0000}"/>
    <cellStyle name="Normal 2 3 2 2 2 2 2 2 2 3 2" xfId="7966" xr:uid="{00000000-0005-0000-0000-00000D0D0000}"/>
    <cellStyle name="Normal 2 3 2 2 2 2 2 2 2 4" xfId="5582" xr:uid="{00000000-0005-0000-0000-00000E0D0000}"/>
    <cellStyle name="Normal 2 3 2 2 2 2 2 2 3" xfId="1155" xr:uid="{00000000-0005-0000-0000-00000F0D0000}"/>
    <cellStyle name="Normal 2 3 2 2 2 2 2 2 3 2" xfId="2353" xr:uid="{00000000-0005-0000-0000-0000100D0000}"/>
    <cellStyle name="Normal 2 3 2 2 2 2 2 2 3 2 2" xfId="4738" xr:uid="{00000000-0005-0000-0000-0000110D0000}"/>
    <cellStyle name="Normal 2 3 2 2 2 2 2 2 3 2 2 2" xfId="9506" xr:uid="{00000000-0005-0000-0000-0000120D0000}"/>
    <cellStyle name="Normal 2 3 2 2 2 2 2 2 3 2 3" xfId="7122" xr:uid="{00000000-0005-0000-0000-0000130D0000}"/>
    <cellStyle name="Normal 2 3 2 2 2 2 2 2 3 3" xfId="3546" xr:uid="{00000000-0005-0000-0000-0000140D0000}"/>
    <cellStyle name="Normal 2 3 2 2 2 2 2 2 3 3 2" xfId="8314" xr:uid="{00000000-0005-0000-0000-0000150D0000}"/>
    <cellStyle name="Normal 2 3 2 2 2 2 2 2 3 4" xfId="5930" xr:uid="{00000000-0005-0000-0000-0000160D0000}"/>
    <cellStyle name="Normal 2 3 2 2 2 2 2 2 4" xfId="1657" xr:uid="{00000000-0005-0000-0000-0000170D0000}"/>
    <cellStyle name="Normal 2 3 2 2 2 2 2 2 4 2" xfId="4042" xr:uid="{00000000-0005-0000-0000-0000180D0000}"/>
    <cellStyle name="Normal 2 3 2 2 2 2 2 2 4 2 2" xfId="8810" xr:uid="{00000000-0005-0000-0000-0000190D0000}"/>
    <cellStyle name="Normal 2 3 2 2 2 2 2 2 4 3" xfId="6426" xr:uid="{00000000-0005-0000-0000-00001A0D0000}"/>
    <cellStyle name="Normal 2 3 2 2 2 2 2 2 5" xfId="2850" xr:uid="{00000000-0005-0000-0000-00001B0D0000}"/>
    <cellStyle name="Normal 2 3 2 2 2 2 2 2 5 2" xfId="7618" xr:uid="{00000000-0005-0000-0000-00001C0D0000}"/>
    <cellStyle name="Normal 2 3 2 2 2 2 2 2 6" xfId="5234" xr:uid="{00000000-0005-0000-0000-00001D0D0000}"/>
    <cellStyle name="Normal 2 3 2 2 2 2 2 3" xfId="663" xr:uid="{00000000-0005-0000-0000-00001E0D0000}"/>
    <cellStyle name="Normal 2 3 2 2 2 2 2 3 2" xfId="1861" xr:uid="{00000000-0005-0000-0000-00001F0D0000}"/>
    <cellStyle name="Normal 2 3 2 2 2 2 2 3 2 2" xfId="4246" xr:uid="{00000000-0005-0000-0000-0000200D0000}"/>
    <cellStyle name="Normal 2 3 2 2 2 2 2 3 2 2 2" xfId="9014" xr:uid="{00000000-0005-0000-0000-0000210D0000}"/>
    <cellStyle name="Normal 2 3 2 2 2 2 2 3 2 3" xfId="6630" xr:uid="{00000000-0005-0000-0000-0000220D0000}"/>
    <cellStyle name="Normal 2 3 2 2 2 2 2 3 3" xfId="3054" xr:uid="{00000000-0005-0000-0000-0000230D0000}"/>
    <cellStyle name="Normal 2 3 2 2 2 2 2 3 3 2" xfId="7822" xr:uid="{00000000-0005-0000-0000-0000240D0000}"/>
    <cellStyle name="Normal 2 3 2 2 2 2 2 3 4" xfId="5438" xr:uid="{00000000-0005-0000-0000-0000250D0000}"/>
    <cellStyle name="Normal 2 3 2 2 2 2 2 4" xfId="1011" xr:uid="{00000000-0005-0000-0000-0000260D0000}"/>
    <cellStyle name="Normal 2 3 2 2 2 2 2 4 2" xfId="2209" xr:uid="{00000000-0005-0000-0000-0000270D0000}"/>
    <cellStyle name="Normal 2 3 2 2 2 2 2 4 2 2" xfId="4594" xr:uid="{00000000-0005-0000-0000-0000280D0000}"/>
    <cellStyle name="Normal 2 3 2 2 2 2 2 4 2 2 2" xfId="9362" xr:uid="{00000000-0005-0000-0000-0000290D0000}"/>
    <cellStyle name="Normal 2 3 2 2 2 2 2 4 2 3" xfId="6978" xr:uid="{00000000-0005-0000-0000-00002A0D0000}"/>
    <cellStyle name="Normal 2 3 2 2 2 2 2 4 3" xfId="3402" xr:uid="{00000000-0005-0000-0000-00002B0D0000}"/>
    <cellStyle name="Normal 2 3 2 2 2 2 2 4 3 2" xfId="8170" xr:uid="{00000000-0005-0000-0000-00002C0D0000}"/>
    <cellStyle name="Normal 2 3 2 2 2 2 2 4 4" xfId="5786" xr:uid="{00000000-0005-0000-0000-00002D0D0000}"/>
    <cellStyle name="Normal 2 3 2 2 2 2 2 5" xfId="1513" xr:uid="{00000000-0005-0000-0000-00002E0D0000}"/>
    <cellStyle name="Normal 2 3 2 2 2 2 2 5 2" xfId="3898" xr:uid="{00000000-0005-0000-0000-00002F0D0000}"/>
    <cellStyle name="Normal 2 3 2 2 2 2 2 5 2 2" xfId="8666" xr:uid="{00000000-0005-0000-0000-0000300D0000}"/>
    <cellStyle name="Normal 2 3 2 2 2 2 2 5 3" xfId="6282" xr:uid="{00000000-0005-0000-0000-0000310D0000}"/>
    <cellStyle name="Normal 2 3 2 2 2 2 2 6" xfId="2706" xr:uid="{00000000-0005-0000-0000-0000320D0000}"/>
    <cellStyle name="Normal 2 3 2 2 2 2 2 6 2" xfId="7474" xr:uid="{00000000-0005-0000-0000-0000330D0000}"/>
    <cellStyle name="Normal 2 3 2 2 2 2 2 7" xfId="5090" xr:uid="{00000000-0005-0000-0000-0000340D0000}"/>
    <cellStyle name="Normal 2 3 2 2 2 2 3" xfId="242" xr:uid="{00000000-0005-0000-0000-0000350D0000}"/>
    <cellStyle name="Normal 2 3 2 2 2 2 3 2" xfId="591" xr:uid="{00000000-0005-0000-0000-0000360D0000}"/>
    <cellStyle name="Normal 2 3 2 2 2 2 3 2 2" xfId="1789" xr:uid="{00000000-0005-0000-0000-0000370D0000}"/>
    <cellStyle name="Normal 2 3 2 2 2 2 3 2 2 2" xfId="4174" xr:uid="{00000000-0005-0000-0000-0000380D0000}"/>
    <cellStyle name="Normal 2 3 2 2 2 2 3 2 2 2 2" xfId="8942" xr:uid="{00000000-0005-0000-0000-0000390D0000}"/>
    <cellStyle name="Normal 2 3 2 2 2 2 3 2 2 3" xfId="6558" xr:uid="{00000000-0005-0000-0000-00003A0D0000}"/>
    <cellStyle name="Normal 2 3 2 2 2 2 3 2 3" xfId="2982" xr:uid="{00000000-0005-0000-0000-00003B0D0000}"/>
    <cellStyle name="Normal 2 3 2 2 2 2 3 2 3 2" xfId="7750" xr:uid="{00000000-0005-0000-0000-00003C0D0000}"/>
    <cellStyle name="Normal 2 3 2 2 2 2 3 2 4" xfId="5366" xr:uid="{00000000-0005-0000-0000-00003D0D0000}"/>
    <cellStyle name="Normal 2 3 2 2 2 2 3 3" xfId="939" xr:uid="{00000000-0005-0000-0000-00003E0D0000}"/>
    <cellStyle name="Normal 2 3 2 2 2 2 3 3 2" xfId="2137" xr:uid="{00000000-0005-0000-0000-00003F0D0000}"/>
    <cellStyle name="Normal 2 3 2 2 2 2 3 3 2 2" xfId="4522" xr:uid="{00000000-0005-0000-0000-0000400D0000}"/>
    <cellStyle name="Normal 2 3 2 2 2 2 3 3 2 2 2" xfId="9290" xr:uid="{00000000-0005-0000-0000-0000410D0000}"/>
    <cellStyle name="Normal 2 3 2 2 2 2 3 3 2 3" xfId="6906" xr:uid="{00000000-0005-0000-0000-0000420D0000}"/>
    <cellStyle name="Normal 2 3 2 2 2 2 3 3 3" xfId="3330" xr:uid="{00000000-0005-0000-0000-0000430D0000}"/>
    <cellStyle name="Normal 2 3 2 2 2 2 3 3 3 2" xfId="8098" xr:uid="{00000000-0005-0000-0000-0000440D0000}"/>
    <cellStyle name="Normal 2 3 2 2 2 2 3 3 4" xfId="5714" xr:uid="{00000000-0005-0000-0000-0000450D0000}"/>
    <cellStyle name="Normal 2 3 2 2 2 2 3 4" xfId="1441" xr:uid="{00000000-0005-0000-0000-0000460D0000}"/>
    <cellStyle name="Normal 2 3 2 2 2 2 3 4 2" xfId="3826" xr:uid="{00000000-0005-0000-0000-0000470D0000}"/>
    <cellStyle name="Normal 2 3 2 2 2 2 3 4 2 2" xfId="8594" xr:uid="{00000000-0005-0000-0000-0000480D0000}"/>
    <cellStyle name="Normal 2 3 2 2 2 2 3 4 3" xfId="6210" xr:uid="{00000000-0005-0000-0000-0000490D0000}"/>
    <cellStyle name="Normal 2 3 2 2 2 2 3 5" xfId="2634" xr:uid="{00000000-0005-0000-0000-00004A0D0000}"/>
    <cellStyle name="Normal 2 3 2 2 2 2 3 5 2" xfId="7402" xr:uid="{00000000-0005-0000-0000-00004B0D0000}"/>
    <cellStyle name="Normal 2 3 2 2 2 2 3 6" xfId="5018" xr:uid="{00000000-0005-0000-0000-00004C0D0000}"/>
    <cellStyle name="Normal 2 3 2 2 2 2 4" xfId="386" xr:uid="{00000000-0005-0000-0000-00004D0D0000}"/>
    <cellStyle name="Normal 2 3 2 2 2 2 4 2" xfId="735" xr:uid="{00000000-0005-0000-0000-00004E0D0000}"/>
    <cellStyle name="Normal 2 3 2 2 2 2 4 2 2" xfId="1933" xr:uid="{00000000-0005-0000-0000-00004F0D0000}"/>
    <cellStyle name="Normal 2 3 2 2 2 2 4 2 2 2" xfId="4318" xr:uid="{00000000-0005-0000-0000-0000500D0000}"/>
    <cellStyle name="Normal 2 3 2 2 2 2 4 2 2 2 2" xfId="9086" xr:uid="{00000000-0005-0000-0000-0000510D0000}"/>
    <cellStyle name="Normal 2 3 2 2 2 2 4 2 2 3" xfId="6702" xr:uid="{00000000-0005-0000-0000-0000520D0000}"/>
    <cellStyle name="Normal 2 3 2 2 2 2 4 2 3" xfId="3126" xr:uid="{00000000-0005-0000-0000-0000530D0000}"/>
    <cellStyle name="Normal 2 3 2 2 2 2 4 2 3 2" xfId="7894" xr:uid="{00000000-0005-0000-0000-0000540D0000}"/>
    <cellStyle name="Normal 2 3 2 2 2 2 4 2 4" xfId="5510" xr:uid="{00000000-0005-0000-0000-0000550D0000}"/>
    <cellStyle name="Normal 2 3 2 2 2 2 4 3" xfId="1083" xr:uid="{00000000-0005-0000-0000-0000560D0000}"/>
    <cellStyle name="Normal 2 3 2 2 2 2 4 3 2" xfId="2281" xr:uid="{00000000-0005-0000-0000-0000570D0000}"/>
    <cellStyle name="Normal 2 3 2 2 2 2 4 3 2 2" xfId="4666" xr:uid="{00000000-0005-0000-0000-0000580D0000}"/>
    <cellStyle name="Normal 2 3 2 2 2 2 4 3 2 2 2" xfId="9434" xr:uid="{00000000-0005-0000-0000-0000590D0000}"/>
    <cellStyle name="Normal 2 3 2 2 2 2 4 3 2 3" xfId="7050" xr:uid="{00000000-0005-0000-0000-00005A0D0000}"/>
    <cellStyle name="Normal 2 3 2 2 2 2 4 3 3" xfId="3474" xr:uid="{00000000-0005-0000-0000-00005B0D0000}"/>
    <cellStyle name="Normal 2 3 2 2 2 2 4 3 3 2" xfId="8242" xr:uid="{00000000-0005-0000-0000-00005C0D0000}"/>
    <cellStyle name="Normal 2 3 2 2 2 2 4 3 4" xfId="5858" xr:uid="{00000000-0005-0000-0000-00005D0D0000}"/>
    <cellStyle name="Normal 2 3 2 2 2 2 4 4" xfId="1585" xr:uid="{00000000-0005-0000-0000-00005E0D0000}"/>
    <cellStyle name="Normal 2 3 2 2 2 2 4 4 2" xfId="3970" xr:uid="{00000000-0005-0000-0000-00005F0D0000}"/>
    <cellStyle name="Normal 2 3 2 2 2 2 4 4 2 2" xfId="8738" xr:uid="{00000000-0005-0000-0000-0000600D0000}"/>
    <cellStyle name="Normal 2 3 2 2 2 2 4 4 3" xfId="6354" xr:uid="{00000000-0005-0000-0000-0000610D0000}"/>
    <cellStyle name="Normal 2 3 2 2 2 2 4 5" xfId="2778" xr:uid="{00000000-0005-0000-0000-0000620D0000}"/>
    <cellStyle name="Normal 2 3 2 2 2 2 4 5 2" xfId="7546" xr:uid="{00000000-0005-0000-0000-0000630D0000}"/>
    <cellStyle name="Normal 2 3 2 2 2 2 4 6" xfId="5162" xr:uid="{00000000-0005-0000-0000-0000640D0000}"/>
    <cellStyle name="Normal 2 3 2 2 2 2 5" xfId="519" xr:uid="{00000000-0005-0000-0000-0000650D0000}"/>
    <cellStyle name="Normal 2 3 2 2 2 2 5 2" xfId="1717" xr:uid="{00000000-0005-0000-0000-0000660D0000}"/>
    <cellStyle name="Normal 2 3 2 2 2 2 5 2 2" xfId="4102" xr:uid="{00000000-0005-0000-0000-0000670D0000}"/>
    <cellStyle name="Normal 2 3 2 2 2 2 5 2 2 2" xfId="8870" xr:uid="{00000000-0005-0000-0000-0000680D0000}"/>
    <cellStyle name="Normal 2 3 2 2 2 2 5 2 3" xfId="6486" xr:uid="{00000000-0005-0000-0000-0000690D0000}"/>
    <cellStyle name="Normal 2 3 2 2 2 2 5 3" xfId="2910" xr:uid="{00000000-0005-0000-0000-00006A0D0000}"/>
    <cellStyle name="Normal 2 3 2 2 2 2 5 3 2" xfId="7678" xr:uid="{00000000-0005-0000-0000-00006B0D0000}"/>
    <cellStyle name="Normal 2 3 2 2 2 2 5 4" xfId="5294" xr:uid="{00000000-0005-0000-0000-00006C0D0000}"/>
    <cellStyle name="Normal 2 3 2 2 2 2 6" xfId="867" xr:uid="{00000000-0005-0000-0000-00006D0D0000}"/>
    <cellStyle name="Normal 2 3 2 2 2 2 6 2" xfId="2065" xr:uid="{00000000-0005-0000-0000-00006E0D0000}"/>
    <cellStyle name="Normal 2 3 2 2 2 2 6 2 2" xfId="4450" xr:uid="{00000000-0005-0000-0000-00006F0D0000}"/>
    <cellStyle name="Normal 2 3 2 2 2 2 6 2 2 2" xfId="9218" xr:uid="{00000000-0005-0000-0000-0000700D0000}"/>
    <cellStyle name="Normal 2 3 2 2 2 2 6 2 3" xfId="6834" xr:uid="{00000000-0005-0000-0000-0000710D0000}"/>
    <cellStyle name="Normal 2 3 2 2 2 2 6 3" xfId="3258" xr:uid="{00000000-0005-0000-0000-0000720D0000}"/>
    <cellStyle name="Normal 2 3 2 2 2 2 6 3 2" xfId="8026" xr:uid="{00000000-0005-0000-0000-0000730D0000}"/>
    <cellStyle name="Normal 2 3 2 2 2 2 6 4" xfId="5642" xr:uid="{00000000-0005-0000-0000-0000740D0000}"/>
    <cellStyle name="Normal 2 3 2 2 2 2 7" xfId="170" xr:uid="{00000000-0005-0000-0000-0000750D0000}"/>
    <cellStyle name="Normal 2 3 2 2 2 2 7 2" xfId="1369" xr:uid="{00000000-0005-0000-0000-0000760D0000}"/>
    <cellStyle name="Normal 2 3 2 2 2 2 7 2 2" xfId="3754" xr:uid="{00000000-0005-0000-0000-0000770D0000}"/>
    <cellStyle name="Normal 2 3 2 2 2 2 7 2 2 2" xfId="8522" xr:uid="{00000000-0005-0000-0000-0000780D0000}"/>
    <cellStyle name="Normal 2 3 2 2 2 2 7 2 3" xfId="6138" xr:uid="{00000000-0005-0000-0000-0000790D0000}"/>
    <cellStyle name="Normal 2 3 2 2 2 2 7 3" xfId="2562" xr:uid="{00000000-0005-0000-0000-00007A0D0000}"/>
    <cellStyle name="Normal 2 3 2 2 2 2 7 3 2" xfId="7330" xr:uid="{00000000-0005-0000-0000-00007B0D0000}"/>
    <cellStyle name="Normal 2 3 2 2 2 2 7 4" xfId="4946" xr:uid="{00000000-0005-0000-0000-00007C0D0000}"/>
    <cellStyle name="Normal 2 3 2 2 2 2 8" xfId="1204" xr:uid="{00000000-0005-0000-0000-00007D0D0000}"/>
    <cellStyle name="Normal 2 3 2 2 2 2 8 2" xfId="2401" xr:uid="{00000000-0005-0000-0000-00007E0D0000}"/>
    <cellStyle name="Normal 2 3 2 2 2 2 8 2 2" xfId="4786" xr:uid="{00000000-0005-0000-0000-00007F0D0000}"/>
    <cellStyle name="Normal 2 3 2 2 2 2 8 2 2 2" xfId="9554" xr:uid="{00000000-0005-0000-0000-0000800D0000}"/>
    <cellStyle name="Normal 2 3 2 2 2 2 8 2 3" xfId="7170" xr:uid="{00000000-0005-0000-0000-0000810D0000}"/>
    <cellStyle name="Normal 2 3 2 2 2 2 8 3" xfId="3594" xr:uid="{00000000-0005-0000-0000-0000820D0000}"/>
    <cellStyle name="Normal 2 3 2 2 2 2 8 3 2" xfId="8362" xr:uid="{00000000-0005-0000-0000-0000830D0000}"/>
    <cellStyle name="Normal 2 3 2 2 2 2 8 4" xfId="5978" xr:uid="{00000000-0005-0000-0000-0000840D0000}"/>
    <cellStyle name="Normal 2 3 2 2 2 2 9" xfId="110" xr:uid="{00000000-0005-0000-0000-0000850D0000}"/>
    <cellStyle name="Normal 2 3 2 2 2 2 9 2" xfId="1309" xr:uid="{00000000-0005-0000-0000-0000860D0000}"/>
    <cellStyle name="Normal 2 3 2 2 2 2 9 2 2" xfId="3694" xr:uid="{00000000-0005-0000-0000-0000870D0000}"/>
    <cellStyle name="Normal 2 3 2 2 2 2 9 2 2 2" xfId="8462" xr:uid="{00000000-0005-0000-0000-0000880D0000}"/>
    <cellStyle name="Normal 2 3 2 2 2 2 9 2 3" xfId="6078" xr:uid="{00000000-0005-0000-0000-0000890D0000}"/>
    <cellStyle name="Normal 2 3 2 2 2 2 9 3" xfId="2502" xr:uid="{00000000-0005-0000-0000-00008A0D0000}"/>
    <cellStyle name="Normal 2 3 2 2 2 2 9 3 2" xfId="7270" xr:uid="{00000000-0005-0000-0000-00008B0D0000}"/>
    <cellStyle name="Normal 2 3 2 2 2 2 9 4" xfId="4886" xr:uid="{00000000-0005-0000-0000-00008C0D0000}"/>
    <cellStyle name="Normal 2 3 2 2 2 3" xfId="218" xr:uid="{00000000-0005-0000-0000-00008D0D0000}"/>
    <cellStyle name="Normal 2 3 2 2 2 3 2" xfId="290" xr:uid="{00000000-0005-0000-0000-00008E0D0000}"/>
    <cellStyle name="Normal 2 3 2 2 2 3 2 2" xfId="434" xr:uid="{00000000-0005-0000-0000-00008F0D0000}"/>
    <cellStyle name="Normal 2 3 2 2 2 3 2 2 2" xfId="783" xr:uid="{00000000-0005-0000-0000-0000900D0000}"/>
    <cellStyle name="Normal 2 3 2 2 2 3 2 2 2 2" xfId="1981" xr:uid="{00000000-0005-0000-0000-0000910D0000}"/>
    <cellStyle name="Normal 2 3 2 2 2 3 2 2 2 2 2" xfId="4366" xr:uid="{00000000-0005-0000-0000-0000920D0000}"/>
    <cellStyle name="Normal 2 3 2 2 2 3 2 2 2 2 2 2" xfId="9134" xr:uid="{00000000-0005-0000-0000-0000930D0000}"/>
    <cellStyle name="Normal 2 3 2 2 2 3 2 2 2 2 3" xfId="6750" xr:uid="{00000000-0005-0000-0000-0000940D0000}"/>
    <cellStyle name="Normal 2 3 2 2 2 3 2 2 2 3" xfId="3174" xr:uid="{00000000-0005-0000-0000-0000950D0000}"/>
    <cellStyle name="Normal 2 3 2 2 2 3 2 2 2 3 2" xfId="7942" xr:uid="{00000000-0005-0000-0000-0000960D0000}"/>
    <cellStyle name="Normal 2 3 2 2 2 3 2 2 2 4" xfId="5558" xr:uid="{00000000-0005-0000-0000-0000970D0000}"/>
    <cellStyle name="Normal 2 3 2 2 2 3 2 2 3" xfId="1131" xr:uid="{00000000-0005-0000-0000-0000980D0000}"/>
    <cellStyle name="Normal 2 3 2 2 2 3 2 2 3 2" xfId="2329" xr:uid="{00000000-0005-0000-0000-0000990D0000}"/>
    <cellStyle name="Normal 2 3 2 2 2 3 2 2 3 2 2" xfId="4714" xr:uid="{00000000-0005-0000-0000-00009A0D0000}"/>
    <cellStyle name="Normal 2 3 2 2 2 3 2 2 3 2 2 2" xfId="9482" xr:uid="{00000000-0005-0000-0000-00009B0D0000}"/>
    <cellStyle name="Normal 2 3 2 2 2 3 2 2 3 2 3" xfId="7098" xr:uid="{00000000-0005-0000-0000-00009C0D0000}"/>
    <cellStyle name="Normal 2 3 2 2 2 3 2 2 3 3" xfId="3522" xr:uid="{00000000-0005-0000-0000-00009D0D0000}"/>
    <cellStyle name="Normal 2 3 2 2 2 3 2 2 3 3 2" xfId="8290" xr:uid="{00000000-0005-0000-0000-00009E0D0000}"/>
    <cellStyle name="Normal 2 3 2 2 2 3 2 2 3 4" xfId="5906" xr:uid="{00000000-0005-0000-0000-00009F0D0000}"/>
    <cellStyle name="Normal 2 3 2 2 2 3 2 2 4" xfId="1633" xr:uid="{00000000-0005-0000-0000-0000A00D0000}"/>
    <cellStyle name="Normal 2 3 2 2 2 3 2 2 4 2" xfId="4018" xr:uid="{00000000-0005-0000-0000-0000A10D0000}"/>
    <cellStyle name="Normal 2 3 2 2 2 3 2 2 4 2 2" xfId="8786" xr:uid="{00000000-0005-0000-0000-0000A20D0000}"/>
    <cellStyle name="Normal 2 3 2 2 2 3 2 2 4 3" xfId="6402" xr:uid="{00000000-0005-0000-0000-0000A30D0000}"/>
    <cellStyle name="Normal 2 3 2 2 2 3 2 2 5" xfId="2826" xr:uid="{00000000-0005-0000-0000-0000A40D0000}"/>
    <cellStyle name="Normal 2 3 2 2 2 3 2 2 5 2" xfId="7594" xr:uid="{00000000-0005-0000-0000-0000A50D0000}"/>
    <cellStyle name="Normal 2 3 2 2 2 3 2 2 6" xfId="5210" xr:uid="{00000000-0005-0000-0000-0000A60D0000}"/>
    <cellStyle name="Normal 2 3 2 2 2 3 2 3" xfId="639" xr:uid="{00000000-0005-0000-0000-0000A70D0000}"/>
    <cellStyle name="Normal 2 3 2 2 2 3 2 3 2" xfId="1837" xr:uid="{00000000-0005-0000-0000-0000A80D0000}"/>
    <cellStyle name="Normal 2 3 2 2 2 3 2 3 2 2" xfId="4222" xr:uid="{00000000-0005-0000-0000-0000A90D0000}"/>
    <cellStyle name="Normal 2 3 2 2 2 3 2 3 2 2 2" xfId="8990" xr:uid="{00000000-0005-0000-0000-0000AA0D0000}"/>
    <cellStyle name="Normal 2 3 2 2 2 3 2 3 2 3" xfId="6606" xr:uid="{00000000-0005-0000-0000-0000AB0D0000}"/>
    <cellStyle name="Normal 2 3 2 2 2 3 2 3 3" xfId="3030" xr:uid="{00000000-0005-0000-0000-0000AC0D0000}"/>
    <cellStyle name="Normal 2 3 2 2 2 3 2 3 3 2" xfId="7798" xr:uid="{00000000-0005-0000-0000-0000AD0D0000}"/>
    <cellStyle name="Normal 2 3 2 2 2 3 2 3 4" xfId="5414" xr:uid="{00000000-0005-0000-0000-0000AE0D0000}"/>
    <cellStyle name="Normal 2 3 2 2 2 3 2 4" xfId="987" xr:uid="{00000000-0005-0000-0000-0000AF0D0000}"/>
    <cellStyle name="Normal 2 3 2 2 2 3 2 4 2" xfId="2185" xr:uid="{00000000-0005-0000-0000-0000B00D0000}"/>
    <cellStyle name="Normal 2 3 2 2 2 3 2 4 2 2" xfId="4570" xr:uid="{00000000-0005-0000-0000-0000B10D0000}"/>
    <cellStyle name="Normal 2 3 2 2 2 3 2 4 2 2 2" xfId="9338" xr:uid="{00000000-0005-0000-0000-0000B20D0000}"/>
    <cellStyle name="Normal 2 3 2 2 2 3 2 4 2 3" xfId="6954" xr:uid="{00000000-0005-0000-0000-0000B30D0000}"/>
    <cellStyle name="Normal 2 3 2 2 2 3 2 4 3" xfId="3378" xr:uid="{00000000-0005-0000-0000-0000B40D0000}"/>
    <cellStyle name="Normal 2 3 2 2 2 3 2 4 3 2" xfId="8146" xr:uid="{00000000-0005-0000-0000-0000B50D0000}"/>
    <cellStyle name="Normal 2 3 2 2 2 3 2 4 4" xfId="5762" xr:uid="{00000000-0005-0000-0000-0000B60D0000}"/>
    <cellStyle name="Normal 2 3 2 2 2 3 2 5" xfId="1489" xr:uid="{00000000-0005-0000-0000-0000B70D0000}"/>
    <cellStyle name="Normal 2 3 2 2 2 3 2 5 2" xfId="3874" xr:uid="{00000000-0005-0000-0000-0000B80D0000}"/>
    <cellStyle name="Normal 2 3 2 2 2 3 2 5 2 2" xfId="8642" xr:uid="{00000000-0005-0000-0000-0000B90D0000}"/>
    <cellStyle name="Normal 2 3 2 2 2 3 2 5 3" xfId="6258" xr:uid="{00000000-0005-0000-0000-0000BA0D0000}"/>
    <cellStyle name="Normal 2 3 2 2 2 3 2 6" xfId="2682" xr:uid="{00000000-0005-0000-0000-0000BB0D0000}"/>
    <cellStyle name="Normal 2 3 2 2 2 3 2 6 2" xfId="7450" xr:uid="{00000000-0005-0000-0000-0000BC0D0000}"/>
    <cellStyle name="Normal 2 3 2 2 2 3 2 7" xfId="5066" xr:uid="{00000000-0005-0000-0000-0000BD0D0000}"/>
    <cellStyle name="Normal 2 3 2 2 2 3 3" xfId="362" xr:uid="{00000000-0005-0000-0000-0000BE0D0000}"/>
    <cellStyle name="Normal 2 3 2 2 2 3 3 2" xfId="711" xr:uid="{00000000-0005-0000-0000-0000BF0D0000}"/>
    <cellStyle name="Normal 2 3 2 2 2 3 3 2 2" xfId="1909" xr:uid="{00000000-0005-0000-0000-0000C00D0000}"/>
    <cellStyle name="Normal 2 3 2 2 2 3 3 2 2 2" xfId="4294" xr:uid="{00000000-0005-0000-0000-0000C10D0000}"/>
    <cellStyle name="Normal 2 3 2 2 2 3 3 2 2 2 2" xfId="9062" xr:uid="{00000000-0005-0000-0000-0000C20D0000}"/>
    <cellStyle name="Normal 2 3 2 2 2 3 3 2 2 3" xfId="6678" xr:uid="{00000000-0005-0000-0000-0000C30D0000}"/>
    <cellStyle name="Normal 2 3 2 2 2 3 3 2 3" xfId="3102" xr:uid="{00000000-0005-0000-0000-0000C40D0000}"/>
    <cellStyle name="Normal 2 3 2 2 2 3 3 2 3 2" xfId="7870" xr:uid="{00000000-0005-0000-0000-0000C50D0000}"/>
    <cellStyle name="Normal 2 3 2 2 2 3 3 2 4" xfId="5486" xr:uid="{00000000-0005-0000-0000-0000C60D0000}"/>
    <cellStyle name="Normal 2 3 2 2 2 3 3 3" xfId="1059" xr:uid="{00000000-0005-0000-0000-0000C70D0000}"/>
    <cellStyle name="Normal 2 3 2 2 2 3 3 3 2" xfId="2257" xr:uid="{00000000-0005-0000-0000-0000C80D0000}"/>
    <cellStyle name="Normal 2 3 2 2 2 3 3 3 2 2" xfId="4642" xr:uid="{00000000-0005-0000-0000-0000C90D0000}"/>
    <cellStyle name="Normal 2 3 2 2 2 3 3 3 2 2 2" xfId="9410" xr:uid="{00000000-0005-0000-0000-0000CA0D0000}"/>
    <cellStyle name="Normal 2 3 2 2 2 3 3 3 2 3" xfId="7026" xr:uid="{00000000-0005-0000-0000-0000CB0D0000}"/>
    <cellStyle name="Normal 2 3 2 2 2 3 3 3 3" xfId="3450" xr:uid="{00000000-0005-0000-0000-0000CC0D0000}"/>
    <cellStyle name="Normal 2 3 2 2 2 3 3 3 3 2" xfId="8218" xr:uid="{00000000-0005-0000-0000-0000CD0D0000}"/>
    <cellStyle name="Normal 2 3 2 2 2 3 3 3 4" xfId="5834" xr:uid="{00000000-0005-0000-0000-0000CE0D0000}"/>
    <cellStyle name="Normal 2 3 2 2 2 3 3 4" xfId="1561" xr:uid="{00000000-0005-0000-0000-0000CF0D0000}"/>
    <cellStyle name="Normal 2 3 2 2 2 3 3 4 2" xfId="3946" xr:uid="{00000000-0005-0000-0000-0000D00D0000}"/>
    <cellStyle name="Normal 2 3 2 2 2 3 3 4 2 2" xfId="8714" xr:uid="{00000000-0005-0000-0000-0000D10D0000}"/>
    <cellStyle name="Normal 2 3 2 2 2 3 3 4 3" xfId="6330" xr:uid="{00000000-0005-0000-0000-0000D20D0000}"/>
    <cellStyle name="Normal 2 3 2 2 2 3 3 5" xfId="2754" xr:uid="{00000000-0005-0000-0000-0000D30D0000}"/>
    <cellStyle name="Normal 2 3 2 2 2 3 3 5 2" xfId="7522" xr:uid="{00000000-0005-0000-0000-0000D40D0000}"/>
    <cellStyle name="Normal 2 3 2 2 2 3 3 6" xfId="5138" xr:uid="{00000000-0005-0000-0000-0000D50D0000}"/>
    <cellStyle name="Normal 2 3 2 2 2 3 4" xfId="567" xr:uid="{00000000-0005-0000-0000-0000D60D0000}"/>
    <cellStyle name="Normal 2 3 2 2 2 3 4 2" xfId="1765" xr:uid="{00000000-0005-0000-0000-0000D70D0000}"/>
    <cellStyle name="Normal 2 3 2 2 2 3 4 2 2" xfId="4150" xr:uid="{00000000-0005-0000-0000-0000D80D0000}"/>
    <cellStyle name="Normal 2 3 2 2 2 3 4 2 2 2" xfId="8918" xr:uid="{00000000-0005-0000-0000-0000D90D0000}"/>
    <cellStyle name="Normal 2 3 2 2 2 3 4 2 3" xfId="6534" xr:uid="{00000000-0005-0000-0000-0000DA0D0000}"/>
    <cellStyle name="Normal 2 3 2 2 2 3 4 3" xfId="2958" xr:uid="{00000000-0005-0000-0000-0000DB0D0000}"/>
    <cellStyle name="Normal 2 3 2 2 2 3 4 3 2" xfId="7726" xr:uid="{00000000-0005-0000-0000-0000DC0D0000}"/>
    <cellStyle name="Normal 2 3 2 2 2 3 4 4" xfId="5342" xr:uid="{00000000-0005-0000-0000-0000DD0D0000}"/>
    <cellStyle name="Normal 2 3 2 2 2 3 5" xfId="915" xr:uid="{00000000-0005-0000-0000-0000DE0D0000}"/>
    <cellStyle name="Normal 2 3 2 2 2 3 5 2" xfId="2113" xr:uid="{00000000-0005-0000-0000-0000DF0D0000}"/>
    <cellStyle name="Normal 2 3 2 2 2 3 5 2 2" xfId="4498" xr:uid="{00000000-0005-0000-0000-0000E00D0000}"/>
    <cellStyle name="Normal 2 3 2 2 2 3 5 2 2 2" xfId="9266" xr:uid="{00000000-0005-0000-0000-0000E10D0000}"/>
    <cellStyle name="Normal 2 3 2 2 2 3 5 2 3" xfId="6882" xr:uid="{00000000-0005-0000-0000-0000E20D0000}"/>
    <cellStyle name="Normal 2 3 2 2 2 3 5 3" xfId="3306" xr:uid="{00000000-0005-0000-0000-0000E30D0000}"/>
    <cellStyle name="Normal 2 3 2 2 2 3 5 3 2" xfId="8074" xr:uid="{00000000-0005-0000-0000-0000E40D0000}"/>
    <cellStyle name="Normal 2 3 2 2 2 3 5 4" xfId="5690" xr:uid="{00000000-0005-0000-0000-0000E50D0000}"/>
    <cellStyle name="Normal 2 3 2 2 2 3 6" xfId="1417" xr:uid="{00000000-0005-0000-0000-0000E60D0000}"/>
    <cellStyle name="Normal 2 3 2 2 2 3 6 2" xfId="3802" xr:uid="{00000000-0005-0000-0000-0000E70D0000}"/>
    <cellStyle name="Normal 2 3 2 2 2 3 6 2 2" xfId="8570" xr:uid="{00000000-0005-0000-0000-0000E80D0000}"/>
    <cellStyle name="Normal 2 3 2 2 2 3 6 3" xfId="6186" xr:uid="{00000000-0005-0000-0000-0000E90D0000}"/>
    <cellStyle name="Normal 2 3 2 2 2 3 7" xfId="2610" xr:uid="{00000000-0005-0000-0000-0000EA0D0000}"/>
    <cellStyle name="Normal 2 3 2 2 2 3 7 2" xfId="7378" xr:uid="{00000000-0005-0000-0000-0000EB0D0000}"/>
    <cellStyle name="Normal 2 3 2 2 2 3 8" xfId="4994" xr:uid="{00000000-0005-0000-0000-0000EC0D0000}"/>
    <cellStyle name="Normal 2 3 2 2 2 4" xfId="266" xr:uid="{00000000-0005-0000-0000-0000ED0D0000}"/>
    <cellStyle name="Normal 2 3 2 2 2 4 2" xfId="410" xr:uid="{00000000-0005-0000-0000-0000EE0D0000}"/>
    <cellStyle name="Normal 2 3 2 2 2 4 2 2" xfId="759" xr:uid="{00000000-0005-0000-0000-0000EF0D0000}"/>
    <cellStyle name="Normal 2 3 2 2 2 4 2 2 2" xfId="1957" xr:uid="{00000000-0005-0000-0000-0000F00D0000}"/>
    <cellStyle name="Normal 2 3 2 2 2 4 2 2 2 2" xfId="4342" xr:uid="{00000000-0005-0000-0000-0000F10D0000}"/>
    <cellStyle name="Normal 2 3 2 2 2 4 2 2 2 2 2" xfId="9110" xr:uid="{00000000-0005-0000-0000-0000F20D0000}"/>
    <cellStyle name="Normal 2 3 2 2 2 4 2 2 2 3" xfId="6726" xr:uid="{00000000-0005-0000-0000-0000F30D0000}"/>
    <cellStyle name="Normal 2 3 2 2 2 4 2 2 3" xfId="3150" xr:uid="{00000000-0005-0000-0000-0000F40D0000}"/>
    <cellStyle name="Normal 2 3 2 2 2 4 2 2 3 2" xfId="7918" xr:uid="{00000000-0005-0000-0000-0000F50D0000}"/>
    <cellStyle name="Normal 2 3 2 2 2 4 2 2 4" xfId="5534" xr:uid="{00000000-0005-0000-0000-0000F60D0000}"/>
    <cellStyle name="Normal 2 3 2 2 2 4 2 3" xfId="1107" xr:uid="{00000000-0005-0000-0000-0000F70D0000}"/>
    <cellStyle name="Normal 2 3 2 2 2 4 2 3 2" xfId="2305" xr:uid="{00000000-0005-0000-0000-0000F80D0000}"/>
    <cellStyle name="Normal 2 3 2 2 2 4 2 3 2 2" xfId="4690" xr:uid="{00000000-0005-0000-0000-0000F90D0000}"/>
    <cellStyle name="Normal 2 3 2 2 2 4 2 3 2 2 2" xfId="9458" xr:uid="{00000000-0005-0000-0000-0000FA0D0000}"/>
    <cellStyle name="Normal 2 3 2 2 2 4 2 3 2 3" xfId="7074" xr:uid="{00000000-0005-0000-0000-0000FB0D0000}"/>
    <cellStyle name="Normal 2 3 2 2 2 4 2 3 3" xfId="3498" xr:uid="{00000000-0005-0000-0000-0000FC0D0000}"/>
    <cellStyle name="Normal 2 3 2 2 2 4 2 3 3 2" xfId="8266" xr:uid="{00000000-0005-0000-0000-0000FD0D0000}"/>
    <cellStyle name="Normal 2 3 2 2 2 4 2 3 4" xfId="5882" xr:uid="{00000000-0005-0000-0000-0000FE0D0000}"/>
    <cellStyle name="Normal 2 3 2 2 2 4 2 4" xfId="1609" xr:uid="{00000000-0005-0000-0000-0000FF0D0000}"/>
    <cellStyle name="Normal 2 3 2 2 2 4 2 4 2" xfId="3994" xr:uid="{00000000-0005-0000-0000-0000000E0000}"/>
    <cellStyle name="Normal 2 3 2 2 2 4 2 4 2 2" xfId="8762" xr:uid="{00000000-0005-0000-0000-0000010E0000}"/>
    <cellStyle name="Normal 2 3 2 2 2 4 2 4 3" xfId="6378" xr:uid="{00000000-0005-0000-0000-0000020E0000}"/>
    <cellStyle name="Normal 2 3 2 2 2 4 2 5" xfId="2802" xr:uid="{00000000-0005-0000-0000-0000030E0000}"/>
    <cellStyle name="Normal 2 3 2 2 2 4 2 5 2" xfId="7570" xr:uid="{00000000-0005-0000-0000-0000040E0000}"/>
    <cellStyle name="Normal 2 3 2 2 2 4 2 6" xfId="5186" xr:uid="{00000000-0005-0000-0000-0000050E0000}"/>
    <cellStyle name="Normal 2 3 2 2 2 4 3" xfId="615" xr:uid="{00000000-0005-0000-0000-0000060E0000}"/>
    <cellStyle name="Normal 2 3 2 2 2 4 3 2" xfId="1813" xr:uid="{00000000-0005-0000-0000-0000070E0000}"/>
    <cellStyle name="Normal 2 3 2 2 2 4 3 2 2" xfId="4198" xr:uid="{00000000-0005-0000-0000-0000080E0000}"/>
    <cellStyle name="Normal 2 3 2 2 2 4 3 2 2 2" xfId="8966" xr:uid="{00000000-0005-0000-0000-0000090E0000}"/>
    <cellStyle name="Normal 2 3 2 2 2 4 3 2 3" xfId="6582" xr:uid="{00000000-0005-0000-0000-00000A0E0000}"/>
    <cellStyle name="Normal 2 3 2 2 2 4 3 3" xfId="3006" xr:uid="{00000000-0005-0000-0000-00000B0E0000}"/>
    <cellStyle name="Normal 2 3 2 2 2 4 3 3 2" xfId="7774" xr:uid="{00000000-0005-0000-0000-00000C0E0000}"/>
    <cellStyle name="Normal 2 3 2 2 2 4 3 4" xfId="5390" xr:uid="{00000000-0005-0000-0000-00000D0E0000}"/>
    <cellStyle name="Normal 2 3 2 2 2 4 4" xfId="963" xr:uid="{00000000-0005-0000-0000-00000E0E0000}"/>
    <cellStyle name="Normal 2 3 2 2 2 4 4 2" xfId="2161" xr:uid="{00000000-0005-0000-0000-00000F0E0000}"/>
    <cellStyle name="Normal 2 3 2 2 2 4 4 2 2" xfId="4546" xr:uid="{00000000-0005-0000-0000-0000100E0000}"/>
    <cellStyle name="Normal 2 3 2 2 2 4 4 2 2 2" xfId="9314" xr:uid="{00000000-0005-0000-0000-0000110E0000}"/>
    <cellStyle name="Normal 2 3 2 2 2 4 4 2 3" xfId="6930" xr:uid="{00000000-0005-0000-0000-0000120E0000}"/>
    <cellStyle name="Normal 2 3 2 2 2 4 4 3" xfId="3354" xr:uid="{00000000-0005-0000-0000-0000130E0000}"/>
    <cellStyle name="Normal 2 3 2 2 2 4 4 3 2" xfId="8122" xr:uid="{00000000-0005-0000-0000-0000140E0000}"/>
    <cellStyle name="Normal 2 3 2 2 2 4 4 4" xfId="5738" xr:uid="{00000000-0005-0000-0000-0000150E0000}"/>
    <cellStyle name="Normal 2 3 2 2 2 4 5" xfId="1465" xr:uid="{00000000-0005-0000-0000-0000160E0000}"/>
    <cellStyle name="Normal 2 3 2 2 2 4 5 2" xfId="3850" xr:uid="{00000000-0005-0000-0000-0000170E0000}"/>
    <cellStyle name="Normal 2 3 2 2 2 4 5 2 2" xfId="8618" xr:uid="{00000000-0005-0000-0000-0000180E0000}"/>
    <cellStyle name="Normal 2 3 2 2 2 4 5 3" xfId="6234" xr:uid="{00000000-0005-0000-0000-0000190E0000}"/>
    <cellStyle name="Normal 2 3 2 2 2 4 6" xfId="2658" xr:uid="{00000000-0005-0000-0000-00001A0E0000}"/>
    <cellStyle name="Normal 2 3 2 2 2 4 6 2" xfId="7426" xr:uid="{00000000-0005-0000-0000-00001B0E0000}"/>
    <cellStyle name="Normal 2 3 2 2 2 4 7" xfId="5042" xr:uid="{00000000-0005-0000-0000-00001C0E0000}"/>
    <cellStyle name="Normal 2 3 2 2 2 5" xfId="194" xr:uid="{00000000-0005-0000-0000-00001D0E0000}"/>
    <cellStyle name="Normal 2 3 2 2 2 5 2" xfId="543" xr:uid="{00000000-0005-0000-0000-00001E0E0000}"/>
    <cellStyle name="Normal 2 3 2 2 2 5 2 2" xfId="1741" xr:uid="{00000000-0005-0000-0000-00001F0E0000}"/>
    <cellStyle name="Normal 2 3 2 2 2 5 2 2 2" xfId="4126" xr:uid="{00000000-0005-0000-0000-0000200E0000}"/>
    <cellStyle name="Normal 2 3 2 2 2 5 2 2 2 2" xfId="8894" xr:uid="{00000000-0005-0000-0000-0000210E0000}"/>
    <cellStyle name="Normal 2 3 2 2 2 5 2 2 3" xfId="6510" xr:uid="{00000000-0005-0000-0000-0000220E0000}"/>
    <cellStyle name="Normal 2 3 2 2 2 5 2 3" xfId="2934" xr:uid="{00000000-0005-0000-0000-0000230E0000}"/>
    <cellStyle name="Normal 2 3 2 2 2 5 2 3 2" xfId="7702" xr:uid="{00000000-0005-0000-0000-0000240E0000}"/>
    <cellStyle name="Normal 2 3 2 2 2 5 2 4" xfId="5318" xr:uid="{00000000-0005-0000-0000-0000250E0000}"/>
    <cellStyle name="Normal 2 3 2 2 2 5 3" xfId="891" xr:uid="{00000000-0005-0000-0000-0000260E0000}"/>
    <cellStyle name="Normal 2 3 2 2 2 5 3 2" xfId="2089" xr:uid="{00000000-0005-0000-0000-0000270E0000}"/>
    <cellStyle name="Normal 2 3 2 2 2 5 3 2 2" xfId="4474" xr:uid="{00000000-0005-0000-0000-0000280E0000}"/>
    <cellStyle name="Normal 2 3 2 2 2 5 3 2 2 2" xfId="9242" xr:uid="{00000000-0005-0000-0000-0000290E0000}"/>
    <cellStyle name="Normal 2 3 2 2 2 5 3 2 3" xfId="6858" xr:uid="{00000000-0005-0000-0000-00002A0E0000}"/>
    <cellStyle name="Normal 2 3 2 2 2 5 3 3" xfId="3282" xr:uid="{00000000-0005-0000-0000-00002B0E0000}"/>
    <cellStyle name="Normal 2 3 2 2 2 5 3 3 2" xfId="8050" xr:uid="{00000000-0005-0000-0000-00002C0E0000}"/>
    <cellStyle name="Normal 2 3 2 2 2 5 3 4" xfId="5666" xr:uid="{00000000-0005-0000-0000-00002D0E0000}"/>
    <cellStyle name="Normal 2 3 2 2 2 5 4" xfId="1393" xr:uid="{00000000-0005-0000-0000-00002E0E0000}"/>
    <cellStyle name="Normal 2 3 2 2 2 5 4 2" xfId="3778" xr:uid="{00000000-0005-0000-0000-00002F0E0000}"/>
    <cellStyle name="Normal 2 3 2 2 2 5 4 2 2" xfId="8546" xr:uid="{00000000-0005-0000-0000-0000300E0000}"/>
    <cellStyle name="Normal 2 3 2 2 2 5 4 3" xfId="6162" xr:uid="{00000000-0005-0000-0000-0000310E0000}"/>
    <cellStyle name="Normal 2 3 2 2 2 5 5" xfId="2586" xr:uid="{00000000-0005-0000-0000-0000320E0000}"/>
    <cellStyle name="Normal 2 3 2 2 2 5 5 2" xfId="7354" xr:uid="{00000000-0005-0000-0000-0000330E0000}"/>
    <cellStyle name="Normal 2 3 2 2 2 5 6" xfId="4970" xr:uid="{00000000-0005-0000-0000-0000340E0000}"/>
    <cellStyle name="Normal 2 3 2 2 2 6" xfId="338" xr:uid="{00000000-0005-0000-0000-0000350E0000}"/>
    <cellStyle name="Normal 2 3 2 2 2 6 2" xfId="687" xr:uid="{00000000-0005-0000-0000-0000360E0000}"/>
    <cellStyle name="Normal 2 3 2 2 2 6 2 2" xfId="1885" xr:uid="{00000000-0005-0000-0000-0000370E0000}"/>
    <cellStyle name="Normal 2 3 2 2 2 6 2 2 2" xfId="4270" xr:uid="{00000000-0005-0000-0000-0000380E0000}"/>
    <cellStyle name="Normal 2 3 2 2 2 6 2 2 2 2" xfId="9038" xr:uid="{00000000-0005-0000-0000-0000390E0000}"/>
    <cellStyle name="Normal 2 3 2 2 2 6 2 2 3" xfId="6654" xr:uid="{00000000-0005-0000-0000-00003A0E0000}"/>
    <cellStyle name="Normal 2 3 2 2 2 6 2 3" xfId="3078" xr:uid="{00000000-0005-0000-0000-00003B0E0000}"/>
    <cellStyle name="Normal 2 3 2 2 2 6 2 3 2" xfId="7846" xr:uid="{00000000-0005-0000-0000-00003C0E0000}"/>
    <cellStyle name="Normal 2 3 2 2 2 6 2 4" xfId="5462" xr:uid="{00000000-0005-0000-0000-00003D0E0000}"/>
    <cellStyle name="Normal 2 3 2 2 2 6 3" xfId="1035" xr:uid="{00000000-0005-0000-0000-00003E0E0000}"/>
    <cellStyle name="Normal 2 3 2 2 2 6 3 2" xfId="2233" xr:uid="{00000000-0005-0000-0000-00003F0E0000}"/>
    <cellStyle name="Normal 2 3 2 2 2 6 3 2 2" xfId="4618" xr:uid="{00000000-0005-0000-0000-0000400E0000}"/>
    <cellStyle name="Normal 2 3 2 2 2 6 3 2 2 2" xfId="9386" xr:uid="{00000000-0005-0000-0000-0000410E0000}"/>
    <cellStyle name="Normal 2 3 2 2 2 6 3 2 3" xfId="7002" xr:uid="{00000000-0005-0000-0000-0000420E0000}"/>
    <cellStyle name="Normal 2 3 2 2 2 6 3 3" xfId="3426" xr:uid="{00000000-0005-0000-0000-0000430E0000}"/>
    <cellStyle name="Normal 2 3 2 2 2 6 3 3 2" xfId="8194" xr:uid="{00000000-0005-0000-0000-0000440E0000}"/>
    <cellStyle name="Normal 2 3 2 2 2 6 3 4" xfId="5810" xr:uid="{00000000-0005-0000-0000-0000450E0000}"/>
    <cellStyle name="Normal 2 3 2 2 2 6 4" xfId="1537" xr:uid="{00000000-0005-0000-0000-0000460E0000}"/>
    <cellStyle name="Normal 2 3 2 2 2 6 4 2" xfId="3922" xr:uid="{00000000-0005-0000-0000-0000470E0000}"/>
    <cellStyle name="Normal 2 3 2 2 2 6 4 2 2" xfId="8690" xr:uid="{00000000-0005-0000-0000-0000480E0000}"/>
    <cellStyle name="Normal 2 3 2 2 2 6 4 3" xfId="6306" xr:uid="{00000000-0005-0000-0000-0000490E0000}"/>
    <cellStyle name="Normal 2 3 2 2 2 6 5" xfId="2730" xr:uid="{00000000-0005-0000-0000-00004A0E0000}"/>
    <cellStyle name="Normal 2 3 2 2 2 6 5 2" xfId="7498" xr:uid="{00000000-0005-0000-0000-00004B0E0000}"/>
    <cellStyle name="Normal 2 3 2 2 2 6 6" xfId="5114" xr:uid="{00000000-0005-0000-0000-00004C0E0000}"/>
    <cellStyle name="Normal 2 3 2 2 2 7" xfId="495" xr:uid="{00000000-0005-0000-0000-00004D0E0000}"/>
    <cellStyle name="Normal 2 3 2 2 2 7 2" xfId="1693" xr:uid="{00000000-0005-0000-0000-00004E0E0000}"/>
    <cellStyle name="Normal 2 3 2 2 2 7 2 2" xfId="4078" xr:uid="{00000000-0005-0000-0000-00004F0E0000}"/>
    <cellStyle name="Normal 2 3 2 2 2 7 2 2 2" xfId="8846" xr:uid="{00000000-0005-0000-0000-0000500E0000}"/>
    <cellStyle name="Normal 2 3 2 2 2 7 2 3" xfId="6462" xr:uid="{00000000-0005-0000-0000-0000510E0000}"/>
    <cellStyle name="Normal 2 3 2 2 2 7 3" xfId="2886" xr:uid="{00000000-0005-0000-0000-0000520E0000}"/>
    <cellStyle name="Normal 2 3 2 2 2 7 3 2" xfId="7654" xr:uid="{00000000-0005-0000-0000-0000530E0000}"/>
    <cellStyle name="Normal 2 3 2 2 2 7 4" xfId="5270" xr:uid="{00000000-0005-0000-0000-0000540E0000}"/>
    <cellStyle name="Normal 2 3 2 2 2 8" xfId="843" xr:uid="{00000000-0005-0000-0000-0000550E0000}"/>
    <cellStyle name="Normal 2 3 2 2 2 8 2" xfId="2041" xr:uid="{00000000-0005-0000-0000-0000560E0000}"/>
    <cellStyle name="Normal 2 3 2 2 2 8 2 2" xfId="4426" xr:uid="{00000000-0005-0000-0000-0000570E0000}"/>
    <cellStyle name="Normal 2 3 2 2 2 8 2 2 2" xfId="9194" xr:uid="{00000000-0005-0000-0000-0000580E0000}"/>
    <cellStyle name="Normal 2 3 2 2 2 8 2 3" xfId="6810" xr:uid="{00000000-0005-0000-0000-0000590E0000}"/>
    <cellStyle name="Normal 2 3 2 2 2 8 3" xfId="3234" xr:uid="{00000000-0005-0000-0000-00005A0E0000}"/>
    <cellStyle name="Normal 2 3 2 2 2 8 3 2" xfId="8002" xr:uid="{00000000-0005-0000-0000-00005B0E0000}"/>
    <cellStyle name="Normal 2 3 2 2 2 8 4" xfId="5618" xr:uid="{00000000-0005-0000-0000-00005C0E0000}"/>
    <cellStyle name="Normal 2 3 2 2 2 9" xfId="146" xr:uid="{00000000-0005-0000-0000-00005D0E0000}"/>
    <cellStyle name="Normal 2 3 2 2 2 9 2" xfId="1345" xr:uid="{00000000-0005-0000-0000-00005E0E0000}"/>
    <cellStyle name="Normal 2 3 2 2 2 9 2 2" xfId="3730" xr:uid="{00000000-0005-0000-0000-00005F0E0000}"/>
    <cellStyle name="Normal 2 3 2 2 2 9 2 2 2" xfId="8498" xr:uid="{00000000-0005-0000-0000-0000600E0000}"/>
    <cellStyle name="Normal 2 3 2 2 2 9 2 3" xfId="6114" xr:uid="{00000000-0005-0000-0000-0000610E0000}"/>
    <cellStyle name="Normal 2 3 2 2 2 9 3" xfId="2538" xr:uid="{00000000-0005-0000-0000-0000620E0000}"/>
    <cellStyle name="Normal 2 3 2 2 2 9 3 2" xfId="7306" xr:uid="{00000000-0005-0000-0000-0000630E0000}"/>
    <cellStyle name="Normal 2 3 2 2 2 9 4" xfId="4922" xr:uid="{00000000-0005-0000-0000-0000640E0000}"/>
    <cellStyle name="Normal 2 3 2 2 3" xfId="50" xr:uid="{00000000-0005-0000-0000-0000650E0000}"/>
    <cellStyle name="Normal 2 3 2 2 3 10" xfId="1249" xr:uid="{00000000-0005-0000-0000-0000660E0000}"/>
    <cellStyle name="Normal 2 3 2 2 3 10 2" xfId="3634" xr:uid="{00000000-0005-0000-0000-0000670E0000}"/>
    <cellStyle name="Normal 2 3 2 2 3 10 2 2" xfId="8402" xr:uid="{00000000-0005-0000-0000-0000680E0000}"/>
    <cellStyle name="Normal 2 3 2 2 3 10 3" xfId="6018" xr:uid="{00000000-0005-0000-0000-0000690E0000}"/>
    <cellStyle name="Normal 2 3 2 2 3 11" xfId="2442" xr:uid="{00000000-0005-0000-0000-00006A0E0000}"/>
    <cellStyle name="Normal 2 3 2 2 3 11 2" xfId="7210" xr:uid="{00000000-0005-0000-0000-00006B0E0000}"/>
    <cellStyle name="Normal 2 3 2 2 3 12" xfId="4826" xr:uid="{00000000-0005-0000-0000-00006C0E0000}"/>
    <cellStyle name="Normal 2 3 2 2 3 2" xfId="302" xr:uid="{00000000-0005-0000-0000-00006D0E0000}"/>
    <cellStyle name="Normal 2 3 2 2 3 2 2" xfId="446" xr:uid="{00000000-0005-0000-0000-00006E0E0000}"/>
    <cellStyle name="Normal 2 3 2 2 3 2 2 2" xfId="795" xr:uid="{00000000-0005-0000-0000-00006F0E0000}"/>
    <cellStyle name="Normal 2 3 2 2 3 2 2 2 2" xfId="1993" xr:uid="{00000000-0005-0000-0000-0000700E0000}"/>
    <cellStyle name="Normal 2 3 2 2 3 2 2 2 2 2" xfId="4378" xr:uid="{00000000-0005-0000-0000-0000710E0000}"/>
    <cellStyle name="Normal 2 3 2 2 3 2 2 2 2 2 2" xfId="9146" xr:uid="{00000000-0005-0000-0000-0000720E0000}"/>
    <cellStyle name="Normal 2 3 2 2 3 2 2 2 2 3" xfId="6762" xr:uid="{00000000-0005-0000-0000-0000730E0000}"/>
    <cellStyle name="Normal 2 3 2 2 3 2 2 2 3" xfId="3186" xr:uid="{00000000-0005-0000-0000-0000740E0000}"/>
    <cellStyle name="Normal 2 3 2 2 3 2 2 2 3 2" xfId="7954" xr:uid="{00000000-0005-0000-0000-0000750E0000}"/>
    <cellStyle name="Normal 2 3 2 2 3 2 2 2 4" xfId="5570" xr:uid="{00000000-0005-0000-0000-0000760E0000}"/>
    <cellStyle name="Normal 2 3 2 2 3 2 2 3" xfId="1143" xr:uid="{00000000-0005-0000-0000-0000770E0000}"/>
    <cellStyle name="Normal 2 3 2 2 3 2 2 3 2" xfId="2341" xr:uid="{00000000-0005-0000-0000-0000780E0000}"/>
    <cellStyle name="Normal 2 3 2 2 3 2 2 3 2 2" xfId="4726" xr:uid="{00000000-0005-0000-0000-0000790E0000}"/>
    <cellStyle name="Normal 2 3 2 2 3 2 2 3 2 2 2" xfId="9494" xr:uid="{00000000-0005-0000-0000-00007A0E0000}"/>
    <cellStyle name="Normal 2 3 2 2 3 2 2 3 2 3" xfId="7110" xr:uid="{00000000-0005-0000-0000-00007B0E0000}"/>
    <cellStyle name="Normal 2 3 2 2 3 2 2 3 3" xfId="3534" xr:uid="{00000000-0005-0000-0000-00007C0E0000}"/>
    <cellStyle name="Normal 2 3 2 2 3 2 2 3 3 2" xfId="8302" xr:uid="{00000000-0005-0000-0000-00007D0E0000}"/>
    <cellStyle name="Normal 2 3 2 2 3 2 2 3 4" xfId="5918" xr:uid="{00000000-0005-0000-0000-00007E0E0000}"/>
    <cellStyle name="Normal 2 3 2 2 3 2 2 4" xfId="1645" xr:uid="{00000000-0005-0000-0000-00007F0E0000}"/>
    <cellStyle name="Normal 2 3 2 2 3 2 2 4 2" xfId="4030" xr:uid="{00000000-0005-0000-0000-0000800E0000}"/>
    <cellStyle name="Normal 2 3 2 2 3 2 2 4 2 2" xfId="8798" xr:uid="{00000000-0005-0000-0000-0000810E0000}"/>
    <cellStyle name="Normal 2 3 2 2 3 2 2 4 3" xfId="6414" xr:uid="{00000000-0005-0000-0000-0000820E0000}"/>
    <cellStyle name="Normal 2 3 2 2 3 2 2 5" xfId="2838" xr:uid="{00000000-0005-0000-0000-0000830E0000}"/>
    <cellStyle name="Normal 2 3 2 2 3 2 2 5 2" xfId="7606" xr:uid="{00000000-0005-0000-0000-0000840E0000}"/>
    <cellStyle name="Normal 2 3 2 2 3 2 2 6" xfId="5222" xr:uid="{00000000-0005-0000-0000-0000850E0000}"/>
    <cellStyle name="Normal 2 3 2 2 3 2 3" xfId="651" xr:uid="{00000000-0005-0000-0000-0000860E0000}"/>
    <cellStyle name="Normal 2 3 2 2 3 2 3 2" xfId="1849" xr:uid="{00000000-0005-0000-0000-0000870E0000}"/>
    <cellStyle name="Normal 2 3 2 2 3 2 3 2 2" xfId="4234" xr:uid="{00000000-0005-0000-0000-0000880E0000}"/>
    <cellStyle name="Normal 2 3 2 2 3 2 3 2 2 2" xfId="9002" xr:uid="{00000000-0005-0000-0000-0000890E0000}"/>
    <cellStyle name="Normal 2 3 2 2 3 2 3 2 3" xfId="6618" xr:uid="{00000000-0005-0000-0000-00008A0E0000}"/>
    <cellStyle name="Normal 2 3 2 2 3 2 3 3" xfId="3042" xr:uid="{00000000-0005-0000-0000-00008B0E0000}"/>
    <cellStyle name="Normal 2 3 2 2 3 2 3 3 2" xfId="7810" xr:uid="{00000000-0005-0000-0000-00008C0E0000}"/>
    <cellStyle name="Normal 2 3 2 2 3 2 3 4" xfId="5426" xr:uid="{00000000-0005-0000-0000-00008D0E0000}"/>
    <cellStyle name="Normal 2 3 2 2 3 2 4" xfId="999" xr:uid="{00000000-0005-0000-0000-00008E0E0000}"/>
    <cellStyle name="Normal 2 3 2 2 3 2 4 2" xfId="2197" xr:uid="{00000000-0005-0000-0000-00008F0E0000}"/>
    <cellStyle name="Normal 2 3 2 2 3 2 4 2 2" xfId="4582" xr:uid="{00000000-0005-0000-0000-0000900E0000}"/>
    <cellStyle name="Normal 2 3 2 2 3 2 4 2 2 2" xfId="9350" xr:uid="{00000000-0005-0000-0000-0000910E0000}"/>
    <cellStyle name="Normal 2 3 2 2 3 2 4 2 3" xfId="6966" xr:uid="{00000000-0005-0000-0000-0000920E0000}"/>
    <cellStyle name="Normal 2 3 2 2 3 2 4 3" xfId="3390" xr:uid="{00000000-0005-0000-0000-0000930E0000}"/>
    <cellStyle name="Normal 2 3 2 2 3 2 4 3 2" xfId="8158" xr:uid="{00000000-0005-0000-0000-0000940E0000}"/>
    <cellStyle name="Normal 2 3 2 2 3 2 4 4" xfId="5774" xr:uid="{00000000-0005-0000-0000-0000950E0000}"/>
    <cellStyle name="Normal 2 3 2 2 3 2 5" xfId="1501" xr:uid="{00000000-0005-0000-0000-0000960E0000}"/>
    <cellStyle name="Normal 2 3 2 2 3 2 5 2" xfId="3886" xr:uid="{00000000-0005-0000-0000-0000970E0000}"/>
    <cellStyle name="Normal 2 3 2 2 3 2 5 2 2" xfId="8654" xr:uid="{00000000-0005-0000-0000-0000980E0000}"/>
    <cellStyle name="Normal 2 3 2 2 3 2 5 3" xfId="6270" xr:uid="{00000000-0005-0000-0000-0000990E0000}"/>
    <cellStyle name="Normal 2 3 2 2 3 2 6" xfId="2694" xr:uid="{00000000-0005-0000-0000-00009A0E0000}"/>
    <cellStyle name="Normal 2 3 2 2 3 2 6 2" xfId="7462" xr:uid="{00000000-0005-0000-0000-00009B0E0000}"/>
    <cellStyle name="Normal 2 3 2 2 3 2 7" xfId="5078" xr:uid="{00000000-0005-0000-0000-00009C0E0000}"/>
    <cellStyle name="Normal 2 3 2 2 3 3" xfId="230" xr:uid="{00000000-0005-0000-0000-00009D0E0000}"/>
    <cellStyle name="Normal 2 3 2 2 3 3 2" xfId="579" xr:uid="{00000000-0005-0000-0000-00009E0E0000}"/>
    <cellStyle name="Normal 2 3 2 2 3 3 2 2" xfId="1777" xr:uid="{00000000-0005-0000-0000-00009F0E0000}"/>
    <cellStyle name="Normal 2 3 2 2 3 3 2 2 2" xfId="4162" xr:uid="{00000000-0005-0000-0000-0000A00E0000}"/>
    <cellStyle name="Normal 2 3 2 2 3 3 2 2 2 2" xfId="8930" xr:uid="{00000000-0005-0000-0000-0000A10E0000}"/>
    <cellStyle name="Normal 2 3 2 2 3 3 2 2 3" xfId="6546" xr:uid="{00000000-0005-0000-0000-0000A20E0000}"/>
    <cellStyle name="Normal 2 3 2 2 3 3 2 3" xfId="2970" xr:uid="{00000000-0005-0000-0000-0000A30E0000}"/>
    <cellStyle name="Normal 2 3 2 2 3 3 2 3 2" xfId="7738" xr:uid="{00000000-0005-0000-0000-0000A40E0000}"/>
    <cellStyle name="Normal 2 3 2 2 3 3 2 4" xfId="5354" xr:uid="{00000000-0005-0000-0000-0000A50E0000}"/>
    <cellStyle name="Normal 2 3 2 2 3 3 3" xfId="927" xr:uid="{00000000-0005-0000-0000-0000A60E0000}"/>
    <cellStyle name="Normal 2 3 2 2 3 3 3 2" xfId="2125" xr:uid="{00000000-0005-0000-0000-0000A70E0000}"/>
    <cellStyle name="Normal 2 3 2 2 3 3 3 2 2" xfId="4510" xr:uid="{00000000-0005-0000-0000-0000A80E0000}"/>
    <cellStyle name="Normal 2 3 2 2 3 3 3 2 2 2" xfId="9278" xr:uid="{00000000-0005-0000-0000-0000A90E0000}"/>
    <cellStyle name="Normal 2 3 2 2 3 3 3 2 3" xfId="6894" xr:uid="{00000000-0005-0000-0000-0000AA0E0000}"/>
    <cellStyle name="Normal 2 3 2 2 3 3 3 3" xfId="3318" xr:uid="{00000000-0005-0000-0000-0000AB0E0000}"/>
    <cellStyle name="Normal 2 3 2 2 3 3 3 3 2" xfId="8086" xr:uid="{00000000-0005-0000-0000-0000AC0E0000}"/>
    <cellStyle name="Normal 2 3 2 2 3 3 3 4" xfId="5702" xr:uid="{00000000-0005-0000-0000-0000AD0E0000}"/>
    <cellStyle name="Normal 2 3 2 2 3 3 4" xfId="1429" xr:uid="{00000000-0005-0000-0000-0000AE0E0000}"/>
    <cellStyle name="Normal 2 3 2 2 3 3 4 2" xfId="3814" xr:uid="{00000000-0005-0000-0000-0000AF0E0000}"/>
    <cellStyle name="Normal 2 3 2 2 3 3 4 2 2" xfId="8582" xr:uid="{00000000-0005-0000-0000-0000B00E0000}"/>
    <cellStyle name="Normal 2 3 2 2 3 3 4 3" xfId="6198" xr:uid="{00000000-0005-0000-0000-0000B10E0000}"/>
    <cellStyle name="Normal 2 3 2 2 3 3 5" xfId="2622" xr:uid="{00000000-0005-0000-0000-0000B20E0000}"/>
    <cellStyle name="Normal 2 3 2 2 3 3 5 2" xfId="7390" xr:uid="{00000000-0005-0000-0000-0000B30E0000}"/>
    <cellStyle name="Normal 2 3 2 2 3 3 6" xfId="5006" xr:uid="{00000000-0005-0000-0000-0000B40E0000}"/>
    <cellStyle name="Normal 2 3 2 2 3 4" xfId="374" xr:uid="{00000000-0005-0000-0000-0000B50E0000}"/>
    <cellStyle name="Normal 2 3 2 2 3 4 2" xfId="723" xr:uid="{00000000-0005-0000-0000-0000B60E0000}"/>
    <cellStyle name="Normal 2 3 2 2 3 4 2 2" xfId="1921" xr:uid="{00000000-0005-0000-0000-0000B70E0000}"/>
    <cellStyle name="Normal 2 3 2 2 3 4 2 2 2" xfId="4306" xr:uid="{00000000-0005-0000-0000-0000B80E0000}"/>
    <cellStyle name="Normal 2 3 2 2 3 4 2 2 2 2" xfId="9074" xr:uid="{00000000-0005-0000-0000-0000B90E0000}"/>
    <cellStyle name="Normal 2 3 2 2 3 4 2 2 3" xfId="6690" xr:uid="{00000000-0005-0000-0000-0000BA0E0000}"/>
    <cellStyle name="Normal 2 3 2 2 3 4 2 3" xfId="3114" xr:uid="{00000000-0005-0000-0000-0000BB0E0000}"/>
    <cellStyle name="Normal 2 3 2 2 3 4 2 3 2" xfId="7882" xr:uid="{00000000-0005-0000-0000-0000BC0E0000}"/>
    <cellStyle name="Normal 2 3 2 2 3 4 2 4" xfId="5498" xr:uid="{00000000-0005-0000-0000-0000BD0E0000}"/>
    <cellStyle name="Normal 2 3 2 2 3 4 3" xfId="1071" xr:uid="{00000000-0005-0000-0000-0000BE0E0000}"/>
    <cellStyle name="Normal 2 3 2 2 3 4 3 2" xfId="2269" xr:uid="{00000000-0005-0000-0000-0000BF0E0000}"/>
    <cellStyle name="Normal 2 3 2 2 3 4 3 2 2" xfId="4654" xr:uid="{00000000-0005-0000-0000-0000C00E0000}"/>
    <cellStyle name="Normal 2 3 2 2 3 4 3 2 2 2" xfId="9422" xr:uid="{00000000-0005-0000-0000-0000C10E0000}"/>
    <cellStyle name="Normal 2 3 2 2 3 4 3 2 3" xfId="7038" xr:uid="{00000000-0005-0000-0000-0000C20E0000}"/>
    <cellStyle name="Normal 2 3 2 2 3 4 3 3" xfId="3462" xr:uid="{00000000-0005-0000-0000-0000C30E0000}"/>
    <cellStyle name="Normal 2 3 2 2 3 4 3 3 2" xfId="8230" xr:uid="{00000000-0005-0000-0000-0000C40E0000}"/>
    <cellStyle name="Normal 2 3 2 2 3 4 3 4" xfId="5846" xr:uid="{00000000-0005-0000-0000-0000C50E0000}"/>
    <cellStyle name="Normal 2 3 2 2 3 4 4" xfId="1573" xr:uid="{00000000-0005-0000-0000-0000C60E0000}"/>
    <cellStyle name="Normal 2 3 2 2 3 4 4 2" xfId="3958" xr:uid="{00000000-0005-0000-0000-0000C70E0000}"/>
    <cellStyle name="Normal 2 3 2 2 3 4 4 2 2" xfId="8726" xr:uid="{00000000-0005-0000-0000-0000C80E0000}"/>
    <cellStyle name="Normal 2 3 2 2 3 4 4 3" xfId="6342" xr:uid="{00000000-0005-0000-0000-0000C90E0000}"/>
    <cellStyle name="Normal 2 3 2 2 3 4 5" xfId="2766" xr:uid="{00000000-0005-0000-0000-0000CA0E0000}"/>
    <cellStyle name="Normal 2 3 2 2 3 4 5 2" xfId="7534" xr:uid="{00000000-0005-0000-0000-0000CB0E0000}"/>
    <cellStyle name="Normal 2 3 2 2 3 4 6" xfId="5150" xr:uid="{00000000-0005-0000-0000-0000CC0E0000}"/>
    <cellStyle name="Normal 2 3 2 2 3 5" xfId="507" xr:uid="{00000000-0005-0000-0000-0000CD0E0000}"/>
    <cellStyle name="Normal 2 3 2 2 3 5 2" xfId="1705" xr:uid="{00000000-0005-0000-0000-0000CE0E0000}"/>
    <cellStyle name="Normal 2 3 2 2 3 5 2 2" xfId="4090" xr:uid="{00000000-0005-0000-0000-0000CF0E0000}"/>
    <cellStyle name="Normal 2 3 2 2 3 5 2 2 2" xfId="8858" xr:uid="{00000000-0005-0000-0000-0000D00E0000}"/>
    <cellStyle name="Normal 2 3 2 2 3 5 2 3" xfId="6474" xr:uid="{00000000-0005-0000-0000-0000D10E0000}"/>
    <cellStyle name="Normal 2 3 2 2 3 5 3" xfId="2898" xr:uid="{00000000-0005-0000-0000-0000D20E0000}"/>
    <cellStyle name="Normal 2 3 2 2 3 5 3 2" xfId="7666" xr:uid="{00000000-0005-0000-0000-0000D30E0000}"/>
    <cellStyle name="Normal 2 3 2 2 3 5 4" xfId="5282" xr:uid="{00000000-0005-0000-0000-0000D40E0000}"/>
    <cellStyle name="Normal 2 3 2 2 3 6" xfId="855" xr:uid="{00000000-0005-0000-0000-0000D50E0000}"/>
    <cellStyle name="Normal 2 3 2 2 3 6 2" xfId="2053" xr:uid="{00000000-0005-0000-0000-0000D60E0000}"/>
    <cellStyle name="Normal 2 3 2 2 3 6 2 2" xfId="4438" xr:uid="{00000000-0005-0000-0000-0000D70E0000}"/>
    <cellStyle name="Normal 2 3 2 2 3 6 2 2 2" xfId="9206" xr:uid="{00000000-0005-0000-0000-0000D80E0000}"/>
    <cellStyle name="Normal 2 3 2 2 3 6 2 3" xfId="6822" xr:uid="{00000000-0005-0000-0000-0000D90E0000}"/>
    <cellStyle name="Normal 2 3 2 2 3 6 3" xfId="3246" xr:uid="{00000000-0005-0000-0000-0000DA0E0000}"/>
    <cellStyle name="Normal 2 3 2 2 3 6 3 2" xfId="8014" xr:uid="{00000000-0005-0000-0000-0000DB0E0000}"/>
    <cellStyle name="Normal 2 3 2 2 3 6 4" xfId="5630" xr:uid="{00000000-0005-0000-0000-0000DC0E0000}"/>
    <cellStyle name="Normal 2 3 2 2 3 7" xfId="158" xr:uid="{00000000-0005-0000-0000-0000DD0E0000}"/>
    <cellStyle name="Normal 2 3 2 2 3 7 2" xfId="1357" xr:uid="{00000000-0005-0000-0000-0000DE0E0000}"/>
    <cellStyle name="Normal 2 3 2 2 3 7 2 2" xfId="3742" xr:uid="{00000000-0005-0000-0000-0000DF0E0000}"/>
    <cellStyle name="Normal 2 3 2 2 3 7 2 2 2" xfId="8510" xr:uid="{00000000-0005-0000-0000-0000E00E0000}"/>
    <cellStyle name="Normal 2 3 2 2 3 7 2 3" xfId="6126" xr:uid="{00000000-0005-0000-0000-0000E10E0000}"/>
    <cellStyle name="Normal 2 3 2 2 3 7 3" xfId="2550" xr:uid="{00000000-0005-0000-0000-0000E20E0000}"/>
    <cellStyle name="Normal 2 3 2 2 3 7 3 2" xfId="7318" xr:uid="{00000000-0005-0000-0000-0000E30E0000}"/>
    <cellStyle name="Normal 2 3 2 2 3 7 4" xfId="4934" xr:uid="{00000000-0005-0000-0000-0000E40E0000}"/>
    <cellStyle name="Normal 2 3 2 2 3 8" xfId="1192" xr:uid="{00000000-0005-0000-0000-0000E50E0000}"/>
    <cellStyle name="Normal 2 3 2 2 3 8 2" xfId="2389" xr:uid="{00000000-0005-0000-0000-0000E60E0000}"/>
    <cellStyle name="Normal 2 3 2 2 3 8 2 2" xfId="4774" xr:uid="{00000000-0005-0000-0000-0000E70E0000}"/>
    <cellStyle name="Normal 2 3 2 2 3 8 2 2 2" xfId="9542" xr:uid="{00000000-0005-0000-0000-0000E80E0000}"/>
    <cellStyle name="Normal 2 3 2 2 3 8 2 3" xfId="7158" xr:uid="{00000000-0005-0000-0000-0000E90E0000}"/>
    <cellStyle name="Normal 2 3 2 2 3 8 3" xfId="3582" xr:uid="{00000000-0005-0000-0000-0000EA0E0000}"/>
    <cellStyle name="Normal 2 3 2 2 3 8 3 2" xfId="8350" xr:uid="{00000000-0005-0000-0000-0000EB0E0000}"/>
    <cellStyle name="Normal 2 3 2 2 3 8 4" xfId="5966" xr:uid="{00000000-0005-0000-0000-0000EC0E0000}"/>
    <cellStyle name="Normal 2 3 2 2 3 9" xfId="98" xr:uid="{00000000-0005-0000-0000-0000ED0E0000}"/>
    <cellStyle name="Normal 2 3 2 2 3 9 2" xfId="1297" xr:uid="{00000000-0005-0000-0000-0000EE0E0000}"/>
    <cellStyle name="Normal 2 3 2 2 3 9 2 2" xfId="3682" xr:uid="{00000000-0005-0000-0000-0000EF0E0000}"/>
    <cellStyle name="Normal 2 3 2 2 3 9 2 2 2" xfId="8450" xr:uid="{00000000-0005-0000-0000-0000F00E0000}"/>
    <cellStyle name="Normal 2 3 2 2 3 9 2 3" xfId="6066" xr:uid="{00000000-0005-0000-0000-0000F10E0000}"/>
    <cellStyle name="Normal 2 3 2 2 3 9 3" xfId="2490" xr:uid="{00000000-0005-0000-0000-0000F20E0000}"/>
    <cellStyle name="Normal 2 3 2 2 3 9 3 2" xfId="7258" xr:uid="{00000000-0005-0000-0000-0000F30E0000}"/>
    <cellStyle name="Normal 2 3 2 2 3 9 4" xfId="4874" xr:uid="{00000000-0005-0000-0000-0000F40E0000}"/>
    <cellStyle name="Normal 2 3 2 2 4" xfId="134" xr:uid="{00000000-0005-0000-0000-0000F50E0000}"/>
    <cellStyle name="Normal 2 3 2 2 4 2" xfId="278" xr:uid="{00000000-0005-0000-0000-0000F60E0000}"/>
    <cellStyle name="Normal 2 3 2 2 4 2 2" xfId="422" xr:uid="{00000000-0005-0000-0000-0000F70E0000}"/>
    <cellStyle name="Normal 2 3 2 2 4 2 2 2" xfId="771" xr:uid="{00000000-0005-0000-0000-0000F80E0000}"/>
    <cellStyle name="Normal 2 3 2 2 4 2 2 2 2" xfId="1969" xr:uid="{00000000-0005-0000-0000-0000F90E0000}"/>
    <cellStyle name="Normal 2 3 2 2 4 2 2 2 2 2" xfId="4354" xr:uid="{00000000-0005-0000-0000-0000FA0E0000}"/>
    <cellStyle name="Normal 2 3 2 2 4 2 2 2 2 2 2" xfId="9122" xr:uid="{00000000-0005-0000-0000-0000FB0E0000}"/>
    <cellStyle name="Normal 2 3 2 2 4 2 2 2 2 3" xfId="6738" xr:uid="{00000000-0005-0000-0000-0000FC0E0000}"/>
    <cellStyle name="Normal 2 3 2 2 4 2 2 2 3" xfId="3162" xr:uid="{00000000-0005-0000-0000-0000FD0E0000}"/>
    <cellStyle name="Normal 2 3 2 2 4 2 2 2 3 2" xfId="7930" xr:uid="{00000000-0005-0000-0000-0000FE0E0000}"/>
    <cellStyle name="Normal 2 3 2 2 4 2 2 2 4" xfId="5546" xr:uid="{00000000-0005-0000-0000-0000FF0E0000}"/>
    <cellStyle name="Normal 2 3 2 2 4 2 2 3" xfId="1119" xr:uid="{00000000-0005-0000-0000-0000000F0000}"/>
    <cellStyle name="Normal 2 3 2 2 4 2 2 3 2" xfId="2317" xr:uid="{00000000-0005-0000-0000-0000010F0000}"/>
    <cellStyle name="Normal 2 3 2 2 4 2 2 3 2 2" xfId="4702" xr:uid="{00000000-0005-0000-0000-0000020F0000}"/>
    <cellStyle name="Normal 2 3 2 2 4 2 2 3 2 2 2" xfId="9470" xr:uid="{00000000-0005-0000-0000-0000030F0000}"/>
    <cellStyle name="Normal 2 3 2 2 4 2 2 3 2 3" xfId="7086" xr:uid="{00000000-0005-0000-0000-0000040F0000}"/>
    <cellStyle name="Normal 2 3 2 2 4 2 2 3 3" xfId="3510" xr:uid="{00000000-0005-0000-0000-0000050F0000}"/>
    <cellStyle name="Normal 2 3 2 2 4 2 2 3 3 2" xfId="8278" xr:uid="{00000000-0005-0000-0000-0000060F0000}"/>
    <cellStyle name="Normal 2 3 2 2 4 2 2 3 4" xfId="5894" xr:uid="{00000000-0005-0000-0000-0000070F0000}"/>
    <cellStyle name="Normal 2 3 2 2 4 2 2 4" xfId="1621" xr:uid="{00000000-0005-0000-0000-0000080F0000}"/>
    <cellStyle name="Normal 2 3 2 2 4 2 2 4 2" xfId="4006" xr:uid="{00000000-0005-0000-0000-0000090F0000}"/>
    <cellStyle name="Normal 2 3 2 2 4 2 2 4 2 2" xfId="8774" xr:uid="{00000000-0005-0000-0000-00000A0F0000}"/>
    <cellStyle name="Normal 2 3 2 2 4 2 2 4 3" xfId="6390" xr:uid="{00000000-0005-0000-0000-00000B0F0000}"/>
    <cellStyle name="Normal 2 3 2 2 4 2 2 5" xfId="2814" xr:uid="{00000000-0005-0000-0000-00000C0F0000}"/>
    <cellStyle name="Normal 2 3 2 2 4 2 2 5 2" xfId="7582" xr:uid="{00000000-0005-0000-0000-00000D0F0000}"/>
    <cellStyle name="Normal 2 3 2 2 4 2 2 6" xfId="5198" xr:uid="{00000000-0005-0000-0000-00000E0F0000}"/>
    <cellStyle name="Normal 2 3 2 2 4 2 3" xfId="627" xr:uid="{00000000-0005-0000-0000-00000F0F0000}"/>
    <cellStyle name="Normal 2 3 2 2 4 2 3 2" xfId="1825" xr:uid="{00000000-0005-0000-0000-0000100F0000}"/>
    <cellStyle name="Normal 2 3 2 2 4 2 3 2 2" xfId="4210" xr:uid="{00000000-0005-0000-0000-0000110F0000}"/>
    <cellStyle name="Normal 2 3 2 2 4 2 3 2 2 2" xfId="8978" xr:uid="{00000000-0005-0000-0000-0000120F0000}"/>
    <cellStyle name="Normal 2 3 2 2 4 2 3 2 3" xfId="6594" xr:uid="{00000000-0005-0000-0000-0000130F0000}"/>
    <cellStyle name="Normal 2 3 2 2 4 2 3 3" xfId="3018" xr:uid="{00000000-0005-0000-0000-0000140F0000}"/>
    <cellStyle name="Normal 2 3 2 2 4 2 3 3 2" xfId="7786" xr:uid="{00000000-0005-0000-0000-0000150F0000}"/>
    <cellStyle name="Normal 2 3 2 2 4 2 3 4" xfId="5402" xr:uid="{00000000-0005-0000-0000-0000160F0000}"/>
    <cellStyle name="Normal 2 3 2 2 4 2 4" xfId="975" xr:uid="{00000000-0005-0000-0000-0000170F0000}"/>
    <cellStyle name="Normal 2 3 2 2 4 2 4 2" xfId="2173" xr:uid="{00000000-0005-0000-0000-0000180F0000}"/>
    <cellStyle name="Normal 2 3 2 2 4 2 4 2 2" xfId="4558" xr:uid="{00000000-0005-0000-0000-0000190F0000}"/>
    <cellStyle name="Normal 2 3 2 2 4 2 4 2 2 2" xfId="9326" xr:uid="{00000000-0005-0000-0000-00001A0F0000}"/>
    <cellStyle name="Normal 2 3 2 2 4 2 4 2 3" xfId="6942" xr:uid="{00000000-0005-0000-0000-00001B0F0000}"/>
    <cellStyle name="Normal 2 3 2 2 4 2 4 3" xfId="3366" xr:uid="{00000000-0005-0000-0000-00001C0F0000}"/>
    <cellStyle name="Normal 2 3 2 2 4 2 4 3 2" xfId="8134" xr:uid="{00000000-0005-0000-0000-00001D0F0000}"/>
    <cellStyle name="Normal 2 3 2 2 4 2 4 4" xfId="5750" xr:uid="{00000000-0005-0000-0000-00001E0F0000}"/>
    <cellStyle name="Normal 2 3 2 2 4 2 5" xfId="1477" xr:uid="{00000000-0005-0000-0000-00001F0F0000}"/>
    <cellStyle name="Normal 2 3 2 2 4 2 5 2" xfId="3862" xr:uid="{00000000-0005-0000-0000-0000200F0000}"/>
    <cellStyle name="Normal 2 3 2 2 4 2 5 2 2" xfId="8630" xr:uid="{00000000-0005-0000-0000-0000210F0000}"/>
    <cellStyle name="Normal 2 3 2 2 4 2 5 3" xfId="6246" xr:uid="{00000000-0005-0000-0000-0000220F0000}"/>
    <cellStyle name="Normal 2 3 2 2 4 2 6" xfId="2670" xr:uid="{00000000-0005-0000-0000-0000230F0000}"/>
    <cellStyle name="Normal 2 3 2 2 4 2 6 2" xfId="7438" xr:uid="{00000000-0005-0000-0000-0000240F0000}"/>
    <cellStyle name="Normal 2 3 2 2 4 2 7" xfId="5054" xr:uid="{00000000-0005-0000-0000-0000250F0000}"/>
    <cellStyle name="Normal 2 3 2 2 4 3" xfId="206" xr:uid="{00000000-0005-0000-0000-0000260F0000}"/>
    <cellStyle name="Normal 2 3 2 2 4 3 2" xfId="555" xr:uid="{00000000-0005-0000-0000-0000270F0000}"/>
    <cellStyle name="Normal 2 3 2 2 4 3 2 2" xfId="1753" xr:uid="{00000000-0005-0000-0000-0000280F0000}"/>
    <cellStyle name="Normal 2 3 2 2 4 3 2 2 2" xfId="4138" xr:uid="{00000000-0005-0000-0000-0000290F0000}"/>
    <cellStyle name="Normal 2 3 2 2 4 3 2 2 2 2" xfId="8906" xr:uid="{00000000-0005-0000-0000-00002A0F0000}"/>
    <cellStyle name="Normal 2 3 2 2 4 3 2 2 3" xfId="6522" xr:uid="{00000000-0005-0000-0000-00002B0F0000}"/>
    <cellStyle name="Normal 2 3 2 2 4 3 2 3" xfId="2946" xr:uid="{00000000-0005-0000-0000-00002C0F0000}"/>
    <cellStyle name="Normal 2 3 2 2 4 3 2 3 2" xfId="7714" xr:uid="{00000000-0005-0000-0000-00002D0F0000}"/>
    <cellStyle name="Normal 2 3 2 2 4 3 2 4" xfId="5330" xr:uid="{00000000-0005-0000-0000-00002E0F0000}"/>
    <cellStyle name="Normal 2 3 2 2 4 3 3" xfId="903" xr:uid="{00000000-0005-0000-0000-00002F0F0000}"/>
    <cellStyle name="Normal 2 3 2 2 4 3 3 2" xfId="2101" xr:uid="{00000000-0005-0000-0000-0000300F0000}"/>
    <cellStyle name="Normal 2 3 2 2 4 3 3 2 2" xfId="4486" xr:uid="{00000000-0005-0000-0000-0000310F0000}"/>
    <cellStyle name="Normal 2 3 2 2 4 3 3 2 2 2" xfId="9254" xr:uid="{00000000-0005-0000-0000-0000320F0000}"/>
    <cellStyle name="Normal 2 3 2 2 4 3 3 2 3" xfId="6870" xr:uid="{00000000-0005-0000-0000-0000330F0000}"/>
    <cellStyle name="Normal 2 3 2 2 4 3 3 3" xfId="3294" xr:uid="{00000000-0005-0000-0000-0000340F0000}"/>
    <cellStyle name="Normal 2 3 2 2 4 3 3 3 2" xfId="8062" xr:uid="{00000000-0005-0000-0000-0000350F0000}"/>
    <cellStyle name="Normal 2 3 2 2 4 3 3 4" xfId="5678" xr:uid="{00000000-0005-0000-0000-0000360F0000}"/>
    <cellStyle name="Normal 2 3 2 2 4 3 4" xfId="1405" xr:uid="{00000000-0005-0000-0000-0000370F0000}"/>
    <cellStyle name="Normal 2 3 2 2 4 3 4 2" xfId="3790" xr:uid="{00000000-0005-0000-0000-0000380F0000}"/>
    <cellStyle name="Normal 2 3 2 2 4 3 4 2 2" xfId="8558" xr:uid="{00000000-0005-0000-0000-0000390F0000}"/>
    <cellStyle name="Normal 2 3 2 2 4 3 4 3" xfId="6174" xr:uid="{00000000-0005-0000-0000-00003A0F0000}"/>
    <cellStyle name="Normal 2 3 2 2 4 3 5" xfId="2598" xr:uid="{00000000-0005-0000-0000-00003B0F0000}"/>
    <cellStyle name="Normal 2 3 2 2 4 3 5 2" xfId="7366" xr:uid="{00000000-0005-0000-0000-00003C0F0000}"/>
    <cellStyle name="Normal 2 3 2 2 4 3 6" xfId="4982" xr:uid="{00000000-0005-0000-0000-00003D0F0000}"/>
    <cellStyle name="Normal 2 3 2 2 4 4" xfId="350" xr:uid="{00000000-0005-0000-0000-00003E0F0000}"/>
    <cellStyle name="Normal 2 3 2 2 4 4 2" xfId="699" xr:uid="{00000000-0005-0000-0000-00003F0F0000}"/>
    <cellStyle name="Normal 2 3 2 2 4 4 2 2" xfId="1897" xr:uid="{00000000-0005-0000-0000-0000400F0000}"/>
    <cellStyle name="Normal 2 3 2 2 4 4 2 2 2" xfId="4282" xr:uid="{00000000-0005-0000-0000-0000410F0000}"/>
    <cellStyle name="Normal 2 3 2 2 4 4 2 2 2 2" xfId="9050" xr:uid="{00000000-0005-0000-0000-0000420F0000}"/>
    <cellStyle name="Normal 2 3 2 2 4 4 2 2 3" xfId="6666" xr:uid="{00000000-0005-0000-0000-0000430F0000}"/>
    <cellStyle name="Normal 2 3 2 2 4 4 2 3" xfId="3090" xr:uid="{00000000-0005-0000-0000-0000440F0000}"/>
    <cellStyle name="Normal 2 3 2 2 4 4 2 3 2" xfId="7858" xr:uid="{00000000-0005-0000-0000-0000450F0000}"/>
    <cellStyle name="Normal 2 3 2 2 4 4 2 4" xfId="5474" xr:uid="{00000000-0005-0000-0000-0000460F0000}"/>
    <cellStyle name="Normal 2 3 2 2 4 4 3" xfId="1047" xr:uid="{00000000-0005-0000-0000-0000470F0000}"/>
    <cellStyle name="Normal 2 3 2 2 4 4 3 2" xfId="2245" xr:uid="{00000000-0005-0000-0000-0000480F0000}"/>
    <cellStyle name="Normal 2 3 2 2 4 4 3 2 2" xfId="4630" xr:uid="{00000000-0005-0000-0000-0000490F0000}"/>
    <cellStyle name="Normal 2 3 2 2 4 4 3 2 2 2" xfId="9398" xr:uid="{00000000-0005-0000-0000-00004A0F0000}"/>
    <cellStyle name="Normal 2 3 2 2 4 4 3 2 3" xfId="7014" xr:uid="{00000000-0005-0000-0000-00004B0F0000}"/>
    <cellStyle name="Normal 2 3 2 2 4 4 3 3" xfId="3438" xr:uid="{00000000-0005-0000-0000-00004C0F0000}"/>
    <cellStyle name="Normal 2 3 2 2 4 4 3 3 2" xfId="8206" xr:uid="{00000000-0005-0000-0000-00004D0F0000}"/>
    <cellStyle name="Normal 2 3 2 2 4 4 3 4" xfId="5822" xr:uid="{00000000-0005-0000-0000-00004E0F0000}"/>
    <cellStyle name="Normal 2 3 2 2 4 4 4" xfId="1549" xr:uid="{00000000-0005-0000-0000-00004F0F0000}"/>
    <cellStyle name="Normal 2 3 2 2 4 4 4 2" xfId="3934" xr:uid="{00000000-0005-0000-0000-0000500F0000}"/>
    <cellStyle name="Normal 2 3 2 2 4 4 4 2 2" xfId="8702" xr:uid="{00000000-0005-0000-0000-0000510F0000}"/>
    <cellStyle name="Normal 2 3 2 2 4 4 4 3" xfId="6318" xr:uid="{00000000-0005-0000-0000-0000520F0000}"/>
    <cellStyle name="Normal 2 3 2 2 4 4 5" xfId="2742" xr:uid="{00000000-0005-0000-0000-0000530F0000}"/>
    <cellStyle name="Normal 2 3 2 2 4 4 5 2" xfId="7510" xr:uid="{00000000-0005-0000-0000-0000540F0000}"/>
    <cellStyle name="Normal 2 3 2 2 4 4 6" xfId="5126" xr:uid="{00000000-0005-0000-0000-0000550F0000}"/>
    <cellStyle name="Normal 2 3 2 2 4 5" xfId="483" xr:uid="{00000000-0005-0000-0000-0000560F0000}"/>
    <cellStyle name="Normal 2 3 2 2 4 5 2" xfId="1681" xr:uid="{00000000-0005-0000-0000-0000570F0000}"/>
    <cellStyle name="Normal 2 3 2 2 4 5 2 2" xfId="4066" xr:uid="{00000000-0005-0000-0000-0000580F0000}"/>
    <cellStyle name="Normal 2 3 2 2 4 5 2 2 2" xfId="8834" xr:uid="{00000000-0005-0000-0000-0000590F0000}"/>
    <cellStyle name="Normal 2 3 2 2 4 5 2 3" xfId="6450" xr:uid="{00000000-0005-0000-0000-00005A0F0000}"/>
    <cellStyle name="Normal 2 3 2 2 4 5 3" xfId="2874" xr:uid="{00000000-0005-0000-0000-00005B0F0000}"/>
    <cellStyle name="Normal 2 3 2 2 4 5 3 2" xfId="7642" xr:uid="{00000000-0005-0000-0000-00005C0F0000}"/>
    <cellStyle name="Normal 2 3 2 2 4 5 4" xfId="5258" xr:uid="{00000000-0005-0000-0000-00005D0F0000}"/>
    <cellStyle name="Normal 2 3 2 2 4 6" xfId="831" xr:uid="{00000000-0005-0000-0000-00005E0F0000}"/>
    <cellStyle name="Normal 2 3 2 2 4 6 2" xfId="2029" xr:uid="{00000000-0005-0000-0000-00005F0F0000}"/>
    <cellStyle name="Normal 2 3 2 2 4 6 2 2" xfId="4414" xr:uid="{00000000-0005-0000-0000-0000600F0000}"/>
    <cellStyle name="Normal 2 3 2 2 4 6 2 2 2" xfId="9182" xr:uid="{00000000-0005-0000-0000-0000610F0000}"/>
    <cellStyle name="Normal 2 3 2 2 4 6 2 3" xfId="6798" xr:uid="{00000000-0005-0000-0000-0000620F0000}"/>
    <cellStyle name="Normal 2 3 2 2 4 6 3" xfId="3222" xr:uid="{00000000-0005-0000-0000-0000630F0000}"/>
    <cellStyle name="Normal 2 3 2 2 4 6 3 2" xfId="7990" xr:uid="{00000000-0005-0000-0000-0000640F0000}"/>
    <cellStyle name="Normal 2 3 2 2 4 6 4" xfId="5606" xr:uid="{00000000-0005-0000-0000-0000650F0000}"/>
    <cellStyle name="Normal 2 3 2 2 4 7" xfId="1333" xr:uid="{00000000-0005-0000-0000-0000660F0000}"/>
    <cellStyle name="Normal 2 3 2 2 4 7 2" xfId="3718" xr:uid="{00000000-0005-0000-0000-0000670F0000}"/>
    <cellStyle name="Normal 2 3 2 2 4 7 2 2" xfId="8486" xr:uid="{00000000-0005-0000-0000-0000680F0000}"/>
    <cellStyle name="Normal 2 3 2 2 4 7 3" xfId="6102" xr:uid="{00000000-0005-0000-0000-0000690F0000}"/>
    <cellStyle name="Normal 2 3 2 2 4 8" xfId="2526" xr:uid="{00000000-0005-0000-0000-00006A0F0000}"/>
    <cellStyle name="Normal 2 3 2 2 4 8 2" xfId="7294" xr:uid="{00000000-0005-0000-0000-00006B0F0000}"/>
    <cellStyle name="Normal 2 3 2 2 4 9" xfId="4910" xr:uid="{00000000-0005-0000-0000-00006C0F0000}"/>
    <cellStyle name="Normal 2 3 2 2 5" xfId="254" xr:uid="{00000000-0005-0000-0000-00006D0F0000}"/>
    <cellStyle name="Normal 2 3 2 2 5 2" xfId="398" xr:uid="{00000000-0005-0000-0000-00006E0F0000}"/>
    <cellStyle name="Normal 2 3 2 2 5 2 2" xfId="747" xr:uid="{00000000-0005-0000-0000-00006F0F0000}"/>
    <cellStyle name="Normal 2 3 2 2 5 2 2 2" xfId="1945" xr:uid="{00000000-0005-0000-0000-0000700F0000}"/>
    <cellStyle name="Normal 2 3 2 2 5 2 2 2 2" xfId="4330" xr:uid="{00000000-0005-0000-0000-0000710F0000}"/>
    <cellStyle name="Normal 2 3 2 2 5 2 2 2 2 2" xfId="9098" xr:uid="{00000000-0005-0000-0000-0000720F0000}"/>
    <cellStyle name="Normal 2 3 2 2 5 2 2 2 3" xfId="6714" xr:uid="{00000000-0005-0000-0000-0000730F0000}"/>
    <cellStyle name="Normal 2 3 2 2 5 2 2 3" xfId="3138" xr:uid="{00000000-0005-0000-0000-0000740F0000}"/>
    <cellStyle name="Normal 2 3 2 2 5 2 2 3 2" xfId="7906" xr:uid="{00000000-0005-0000-0000-0000750F0000}"/>
    <cellStyle name="Normal 2 3 2 2 5 2 2 4" xfId="5522" xr:uid="{00000000-0005-0000-0000-0000760F0000}"/>
    <cellStyle name="Normal 2 3 2 2 5 2 3" xfId="1095" xr:uid="{00000000-0005-0000-0000-0000770F0000}"/>
    <cellStyle name="Normal 2 3 2 2 5 2 3 2" xfId="2293" xr:uid="{00000000-0005-0000-0000-0000780F0000}"/>
    <cellStyle name="Normal 2 3 2 2 5 2 3 2 2" xfId="4678" xr:uid="{00000000-0005-0000-0000-0000790F0000}"/>
    <cellStyle name="Normal 2 3 2 2 5 2 3 2 2 2" xfId="9446" xr:uid="{00000000-0005-0000-0000-00007A0F0000}"/>
    <cellStyle name="Normal 2 3 2 2 5 2 3 2 3" xfId="7062" xr:uid="{00000000-0005-0000-0000-00007B0F0000}"/>
    <cellStyle name="Normal 2 3 2 2 5 2 3 3" xfId="3486" xr:uid="{00000000-0005-0000-0000-00007C0F0000}"/>
    <cellStyle name="Normal 2 3 2 2 5 2 3 3 2" xfId="8254" xr:uid="{00000000-0005-0000-0000-00007D0F0000}"/>
    <cellStyle name="Normal 2 3 2 2 5 2 3 4" xfId="5870" xr:uid="{00000000-0005-0000-0000-00007E0F0000}"/>
    <cellStyle name="Normal 2 3 2 2 5 2 4" xfId="1597" xr:uid="{00000000-0005-0000-0000-00007F0F0000}"/>
    <cellStyle name="Normal 2 3 2 2 5 2 4 2" xfId="3982" xr:uid="{00000000-0005-0000-0000-0000800F0000}"/>
    <cellStyle name="Normal 2 3 2 2 5 2 4 2 2" xfId="8750" xr:uid="{00000000-0005-0000-0000-0000810F0000}"/>
    <cellStyle name="Normal 2 3 2 2 5 2 4 3" xfId="6366" xr:uid="{00000000-0005-0000-0000-0000820F0000}"/>
    <cellStyle name="Normal 2 3 2 2 5 2 5" xfId="2790" xr:uid="{00000000-0005-0000-0000-0000830F0000}"/>
    <cellStyle name="Normal 2 3 2 2 5 2 5 2" xfId="7558" xr:uid="{00000000-0005-0000-0000-0000840F0000}"/>
    <cellStyle name="Normal 2 3 2 2 5 2 6" xfId="5174" xr:uid="{00000000-0005-0000-0000-0000850F0000}"/>
    <cellStyle name="Normal 2 3 2 2 5 3" xfId="603" xr:uid="{00000000-0005-0000-0000-0000860F0000}"/>
    <cellStyle name="Normal 2 3 2 2 5 3 2" xfId="1801" xr:uid="{00000000-0005-0000-0000-0000870F0000}"/>
    <cellStyle name="Normal 2 3 2 2 5 3 2 2" xfId="4186" xr:uid="{00000000-0005-0000-0000-0000880F0000}"/>
    <cellStyle name="Normal 2 3 2 2 5 3 2 2 2" xfId="8954" xr:uid="{00000000-0005-0000-0000-0000890F0000}"/>
    <cellStyle name="Normal 2 3 2 2 5 3 2 3" xfId="6570" xr:uid="{00000000-0005-0000-0000-00008A0F0000}"/>
    <cellStyle name="Normal 2 3 2 2 5 3 3" xfId="2994" xr:uid="{00000000-0005-0000-0000-00008B0F0000}"/>
    <cellStyle name="Normal 2 3 2 2 5 3 3 2" xfId="7762" xr:uid="{00000000-0005-0000-0000-00008C0F0000}"/>
    <cellStyle name="Normal 2 3 2 2 5 3 4" xfId="5378" xr:uid="{00000000-0005-0000-0000-00008D0F0000}"/>
    <cellStyle name="Normal 2 3 2 2 5 4" xfId="951" xr:uid="{00000000-0005-0000-0000-00008E0F0000}"/>
    <cellStyle name="Normal 2 3 2 2 5 4 2" xfId="2149" xr:uid="{00000000-0005-0000-0000-00008F0F0000}"/>
    <cellStyle name="Normal 2 3 2 2 5 4 2 2" xfId="4534" xr:uid="{00000000-0005-0000-0000-0000900F0000}"/>
    <cellStyle name="Normal 2 3 2 2 5 4 2 2 2" xfId="9302" xr:uid="{00000000-0005-0000-0000-0000910F0000}"/>
    <cellStyle name="Normal 2 3 2 2 5 4 2 3" xfId="6918" xr:uid="{00000000-0005-0000-0000-0000920F0000}"/>
    <cellStyle name="Normal 2 3 2 2 5 4 3" xfId="3342" xr:uid="{00000000-0005-0000-0000-0000930F0000}"/>
    <cellStyle name="Normal 2 3 2 2 5 4 3 2" xfId="8110" xr:uid="{00000000-0005-0000-0000-0000940F0000}"/>
    <cellStyle name="Normal 2 3 2 2 5 4 4" xfId="5726" xr:uid="{00000000-0005-0000-0000-0000950F0000}"/>
    <cellStyle name="Normal 2 3 2 2 5 5" xfId="1453" xr:uid="{00000000-0005-0000-0000-0000960F0000}"/>
    <cellStyle name="Normal 2 3 2 2 5 5 2" xfId="3838" xr:uid="{00000000-0005-0000-0000-0000970F0000}"/>
    <cellStyle name="Normal 2 3 2 2 5 5 2 2" xfId="8606" xr:uid="{00000000-0005-0000-0000-0000980F0000}"/>
    <cellStyle name="Normal 2 3 2 2 5 5 3" xfId="6222" xr:uid="{00000000-0005-0000-0000-0000990F0000}"/>
    <cellStyle name="Normal 2 3 2 2 5 6" xfId="2646" xr:uid="{00000000-0005-0000-0000-00009A0F0000}"/>
    <cellStyle name="Normal 2 3 2 2 5 6 2" xfId="7414" xr:uid="{00000000-0005-0000-0000-00009B0F0000}"/>
    <cellStyle name="Normal 2 3 2 2 5 7" xfId="5030" xr:uid="{00000000-0005-0000-0000-00009C0F0000}"/>
    <cellStyle name="Normal 2 3 2 2 6" xfId="182" xr:uid="{00000000-0005-0000-0000-00009D0F0000}"/>
    <cellStyle name="Normal 2 3 2 2 6 2" xfId="531" xr:uid="{00000000-0005-0000-0000-00009E0F0000}"/>
    <cellStyle name="Normal 2 3 2 2 6 2 2" xfId="1729" xr:uid="{00000000-0005-0000-0000-00009F0F0000}"/>
    <cellStyle name="Normal 2 3 2 2 6 2 2 2" xfId="4114" xr:uid="{00000000-0005-0000-0000-0000A00F0000}"/>
    <cellStyle name="Normal 2 3 2 2 6 2 2 2 2" xfId="8882" xr:uid="{00000000-0005-0000-0000-0000A10F0000}"/>
    <cellStyle name="Normal 2 3 2 2 6 2 2 3" xfId="6498" xr:uid="{00000000-0005-0000-0000-0000A20F0000}"/>
    <cellStyle name="Normal 2 3 2 2 6 2 3" xfId="2922" xr:uid="{00000000-0005-0000-0000-0000A30F0000}"/>
    <cellStyle name="Normal 2 3 2 2 6 2 3 2" xfId="7690" xr:uid="{00000000-0005-0000-0000-0000A40F0000}"/>
    <cellStyle name="Normal 2 3 2 2 6 2 4" xfId="5306" xr:uid="{00000000-0005-0000-0000-0000A50F0000}"/>
    <cellStyle name="Normal 2 3 2 2 6 3" xfId="879" xr:uid="{00000000-0005-0000-0000-0000A60F0000}"/>
    <cellStyle name="Normal 2 3 2 2 6 3 2" xfId="2077" xr:uid="{00000000-0005-0000-0000-0000A70F0000}"/>
    <cellStyle name="Normal 2 3 2 2 6 3 2 2" xfId="4462" xr:uid="{00000000-0005-0000-0000-0000A80F0000}"/>
    <cellStyle name="Normal 2 3 2 2 6 3 2 2 2" xfId="9230" xr:uid="{00000000-0005-0000-0000-0000A90F0000}"/>
    <cellStyle name="Normal 2 3 2 2 6 3 2 3" xfId="6846" xr:uid="{00000000-0005-0000-0000-0000AA0F0000}"/>
    <cellStyle name="Normal 2 3 2 2 6 3 3" xfId="3270" xr:uid="{00000000-0005-0000-0000-0000AB0F0000}"/>
    <cellStyle name="Normal 2 3 2 2 6 3 3 2" xfId="8038" xr:uid="{00000000-0005-0000-0000-0000AC0F0000}"/>
    <cellStyle name="Normal 2 3 2 2 6 3 4" xfId="5654" xr:uid="{00000000-0005-0000-0000-0000AD0F0000}"/>
    <cellStyle name="Normal 2 3 2 2 6 4" xfId="1381" xr:uid="{00000000-0005-0000-0000-0000AE0F0000}"/>
    <cellStyle name="Normal 2 3 2 2 6 4 2" xfId="3766" xr:uid="{00000000-0005-0000-0000-0000AF0F0000}"/>
    <cellStyle name="Normal 2 3 2 2 6 4 2 2" xfId="8534" xr:uid="{00000000-0005-0000-0000-0000B00F0000}"/>
    <cellStyle name="Normal 2 3 2 2 6 4 3" xfId="6150" xr:uid="{00000000-0005-0000-0000-0000B10F0000}"/>
    <cellStyle name="Normal 2 3 2 2 6 5" xfId="2574" xr:uid="{00000000-0005-0000-0000-0000B20F0000}"/>
    <cellStyle name="Normal 2 3 2 2 6 5 2" xfId="7342" xr:uid="{00000000-0005-0000-0000-0000B30F0000}"/>
    <cellStyle name="Normal 2 3 2 2 6 6" xfId="4958" xr:uid="{00000000-0005-0000-0000-0000B40F0000}"/>
    <cellStyle name="Normal 2 3 2 2 7" xfId="326" xr:uid="{00000000-0005-0000-0000-0000B50F0000}"/>
    <cellStyle name="Normal 2 3 2 2 7 2" xfId="675" xr:uid="{00000000-0005-0000-0000-0000B60F0000}"/>
    <cellStyle name="Normal 2 3 2 2 7 2 2" xfId="1873" xr:uid="{00000000-0005-0000-0000-0000B70F0000}"/>
    <cellStyle name="Normal 2 3 2 2 7 2 2 2" xfId="4258" xr:uid="{00000000-0005-0000-0000-0000B80F0000}"/>
    <cellStyle name="Normal 2 3 2 2 7 2 2 2 2" xfId="9026" xr:uid="{00000000-0005-0000-0000-0000B90F0000}"/>
    <cellStyle name="Normal 2 3 2 2 7 2 2 3" xfId="6642" xr:uid="{00000000-0005-0000-0000-0000BA0F0000}"/>
    <cellStyle name="Normal 2 3 2 2 7 2 3" xfId="3066" xr:uid="{00000000-0005-0000-0000-0000BB0F0000}"/>
    <cellStyle name="Normal 2 3 2 2 7 2 3 2" xfId="7834" xr:uid="{00000000-0005-0000-0000-0000BC0F0000}"/>
    <cellStyle name="Normal 2 3 2 2 7 2 4" xfId="5450" xr:uid="{00000000-0005-0000-0000-0000BD0F0000}"/>
    <cellStyle name="Normal 2 3 2 2 7 3" xfId="1023" xr:uid="{00000000-0005-0000-0000-0000BE0F0000}"/>
    <cellStyle name="Normal 2 3 2 2 7 3 2" xfId="2221" xr:uid="{00000000-0005-0000-0000-0000BF0F0000}"/>
    <cellStyle name="Normal 2 3 2 2 7 3 2 2" xfId="4606" xr:uid="{00000000-0005-0000-0000-0000C00F0000}"/>
    <cellStyle name="Normal 2 3 2 2 7 3 2 2 2" xfId="9374" xr:uid="{00000000-0005-0000-0000-0000C10F0000}"/>
    <cellStyle name="Normal 2 3 2 2 7 3 2 3" xfId="6990" xr:uid="{00000000-0005-0000-0000-0000C20F0000}"/>
    <cellStyle name="Normal 2 3 2 2 7 3 3" xfId="3414" xr:uid="{00000000-0005-0000-0000-0000C30F0000}"/>
    <cellStyle name="Normal 2 3 2 2 7 3 3 2" xfId="8182" xr:uid="{00000000-0005-0000-0000-0000C40F0000}"/>
    <cellStyle name="Normal 2 3 2 2 7 3 4" xfId="5798" xr:uid="{00000000-0005-0000-0000-0000C50F0000}"/>
    <cellStyle name="Normal 2 3 2 2 7 4" xfId="1525" xr:uid="{00000000-0005-0000-0000-0000C60F0000}"/>
    <cellStyle name="Normal 2 3 2 2 7 4 2" xfId="3910" xr:uid="{00000000-0005-0000-0000-0000C70F0000}"/>
    <cellStyle name="Normal 2 3 2 2 7 4 2 2" xfId="8678" xr:uid="{00000000-0005-0000-0000-0000C80F0000}"/>
    <cellStyle name="Normal 2 3 2 2 7 4 3" xfId="6294" xr:uid="{00000000-0005-0000-0000-0000C90F0000}"/>
    <cellStyle name="Normal 2 3 2 2 7 5" xfId="2718" xr:uid="{00000000-0005-0000-0000-0000CA0F0000}"/>
    <cellStyle name="Normal 2 3 2 2 7 5 2" xfId="7486" xr:uid="{00000000-0005-0000-0000-0000CB0F0000}"/>
    <cellStyle name="Normal 2 3 2 2 7 6" xfId="5102" xr:uid="{00000000-0005-0000-0000-0000CC0F0000}"/>
    <cellStyle name="Normal 2 3 2 2 8" xfId="471" xr:uid="{00000000-0005-0000-0000-0000CD0F0000}"/>
    <cellStyle name="Normal 2 3 2 2 8 2" xfId="1669" xr:uid="{00000000-0005-0000-0000-0000CE0F0000}"/>
    <cellStyle name="Normal 2 3 2 2 8 2 2" xfId="4054" xr:uid="{00000000-0005-0000-0000-0000CF0F0000}"/>
    <cellStyle name="Normal 2 3 2 2 8 2 2 2" xfId="8822" xr:uid="{00000000-0005-0000-0000-0000D00F0000}"/>
    <cellStyle name="Normal 2 3 2 2 8 2 3" xfId="6438" xr:uid="{00000000-0005-0000-0000-0000D10F0000}"/>
    <cellStyle name="Normal 2 3 2 2 8 3" xfId="2862" xr:uid="{00000000-0005-0000-0000-0000D20F0000}"/>
    <cellStyle name="Normal 2 3 2 2 8 3 2" xfId="7630" xr:uid="{00000000-0005-0000-0000-0000D30F0000}"/>
    <cellStyle name="Normal 2 3 2 2 8 4" xfId="5246" xr:uid="{00000000-0005-0000-0000-0000D40F0000}"/>
    <cellStyle name="Normal 2 3 2 2 9" xfId="819" xr:uid="{00000000-0005-0000-0000-0000D50F0000}"/>
    <cellStyle name="Normal 2 3 2 2 9 2" xfId="2017" xr:uid="{00000000-0005-0000-0000-0000D60F0000}"/>
    <cellStyle name="Normal 2 3 2 2 9 2 2" xfId="4402" xr:uid="{00000000-0005-0000-0000-0000D70F0000}"/>
    <cellStyle name="Normal 2 3 2 2 9 2 2 2" xfId="9170" xr:uid="{00000000-0005-0000-0000-0000D80F0000}"/>
    <cellStyle name="Normal 2 3 2 2 9 2 3" xfId="6786" xr:uid="{00000000-0005-0000-0000-0000D90F0000}"/>
    <cellStyle name="Normal 2 3 2 2 9 3" xfId="3210" xr:uid="{00000000-0005-0000-0000-0000DA0F0000}"/>
    <cellStyle name="Normal 2 3 2 2 9 3 2" xfId="7978" xr:uid="{00000000-0005-0000-0000-0000DB0F0000}"/>
    <cellStyle name="Normal 2 3 2 2 9 4" xfId="5594" xr:uid="{00000000-0005-0000-0000-0000DC0F0000}"/>
    <cellStyle name="Normal 2 3 2 3" xfId="32" xr:uid="{00000000-0005-0000-0000-0000DD0F0000}"/>
    <cellStyle name="Normal 2 3 2 3 10" xfId="1174" xr:uid="{00000000-0005-0000-0000-0000DE0F0000}"/>
    <cellStyle name="Normal 2 3 2 3 10 2" xfId="2371" xr:uid="{00000000-0005-0000-0000-0000DF0F0000}"/>
    <cellStyle name="Normal 2 3 2 3 10 2 2" xfId="4756" xr:uid="{00000000-0005-0000-0000-0000E00F0000}"/>
    <cellStyle name="Normal 2 3 2 3 10 2 2 2" xfId="9524" xr:uid="{00000000-0005-0000-0000-0000E10F0000}"/>
    <cellStyle name="Normal 2 3 2 3 10 2 3" xfId="7140" xr:uid="{00000000-0005-0000-0000-0000E20F0000}"/>
    <cellStyle name="Normal 2 3 2 3 10 3" xfId="3564" xr:uid="{00000000-0005-0000-0000-0000E30F0000}"/>
    <cellStyle name="Normal 2 3 2 3 10 3 2" xfId="8332" xr:uid="{00000000-0005-0000-0000-0000E40F0000}"/>
    <cellStyle name="Normal 2 3 2 3 10 4" xfId="5948" xr:uid="{00000000-0005-0000-0000-0000E50F0000}"/>
    <cellStyle name="Normal 2 3 2 3 11" xfId="80" xr:uid="{00000000-0005-0000-0000-0000E60F0000}"/>
    <cellStyle name="Normal 2 3 2 3 11 2" xfId="1279" xr:uid="{00000000-0005-0000-0000-0000E70F0000}"/>
    <cellStyle name="Normal 2 3 2 3 11 2 2" xfId="3664" xr:uid="{00000000-0005-0000-0000-0000E80F0000}"/>
    <cellStyle name="Normal 2 3 2 3 11 2 2 2" xfId="8432" xr:uid="{00000000-0005-0000-0000-0000E90F0000}"/>
    <cellStyle name="Normal 2 3 2 3 11 2 3" xfId="6048" xr:uid="{00000000-0005-0000-0000-0000EA0F0000}"/>
    <cellStyle name="Normal 2 3 2 3 11 3" xfId="2472" xr:uid="{00000000-0005-0000-0000-0000EB0F0000}"/>
    <cellStyle name="Normal 2 3 2 3 11 3 2" xfId="7240" xr:uid="{00000000-0005-0000-0000-0000EC0F0000}"/>
    <cellStyle name="Normal 2 3 2 3 11 4" xfId="4856" xr:uid="{00000000-0005-0000-0000-0000ED0F0000}"/>
    <cellStyle name="Normal 2 3 2 3 12" xfId="1231" xr:uid="{00000000-0005-0000-0000-0000EE0F0000}"/>
    <cellStyle name="Normal 2 3 2 3 12 2" xfId="3616" xr:uid="{00000000-0005-0000-0000-0000EF0F0000}"/>
    <cellStyle name="Normal 2 3 2 3 12 2 2" xfId="8384" xr:uid="{00000000-0005-0000-0000-0000F00F0000}"/>
    <cellStyle name="Normal 2 3 2 3 12 3" xfId="6000" xr:uid="{00000000-0005-0000-0000-0000F10F0000}"/>
    <cellStyle name="Normal 2 3 2 3 13" xfId="2424" xr:uid="{00000000-0005-0000-0000-0000F20F0000}"/>
    <cellStyle name="Normal 2 3 2 3 13 2" xfId="7192" xr:uid="{00000000-0005-0000-0000-0000F30F0000}"/>
    <cellStyle name="Normal 2 3 2 3 14" xfId="4808" xr:uid="{00000000-0005-0000-0000-0000F40F0000}"/>
    <cellStyle name="Normal 2 3 2 3 2" xfId="56" xr:uid="{00000000-0005-0000-0000-0000F50F0000}"/>
    <cellStyle name="Normal 2 3 2 3 2 10" xfId="1255" xr:uid="{00000000-0005-0000-0000-0000F60F0000}"/>
    <cellStyle name="Normal 2 3 2 3 2 10 2" xfId="3640" xr:uid="{00000000-0005-0000-0000-0000F70F0000}"/>
    <cellStyle name="Normal 2 3 2 3 2 10 2 2" xfId="8408" xr:uid="{00000000-0005-0000-0000-0000F80F0000}"/>
    <cellStyle name="Normal 2 3 2 3 2 10 3" xfId="6024" xr:uid="{00000000-0005-0000-0000-0000F90F0000}"/>
    <cellStyle name="Normal 2 3 2 3 2 11" xfId="2448" xr:uid="{00000000-0005-0000-0000-0000FA0F0000}"/>
    <cellStyle name="Normal 2 3 2 3 2 11 2" xfId="7216" xr:uid="{00000000-0005-0000-0000-0000FB0F0000}"/>
    <cellStyle name="Normal 2 3 2 3 2 12" xfId="4832" xr:uid="{00000000-0005-0000-0000-0000FC0F0000}"/>
    <cellStyle name="Normal 2 3 2 3 2 2" xfId="308" xr:uid="{00000000-0005-0000-0000-0000FD0F0000}"/>
    <cellStyle name="Normal 2 3 2 3 2 2 2" xfId="452" xr:uid="{00000000-0005-0000-0000-0000FE0F0000}"/>
    <cellStyle name="Normal 2 3 2 3 2 2 2 2" xfId="801" xr:uid="{00000000-0005-0000-0000-0000FF0F0000}"/>
    <cellStyle name="Normal 2 3 2 3 2 2 2 2 2" xfId="1999" xr:uid="{00000000-0005-0000-0000-000000100000}"/>
    <cellStyle name="Normal 2 3 2 3 2 2 2 2 2 2" xfId="4384" xr:uid="{00000000-0005-0000-0000-000001100000}"/>
    <cellStyle name="Normal 2 3 2 3 2 2 2 2 2 2 2" xfId="9152" xr:uid="{00000000-0005-0000-0000-000002100000}"/>
    <cellStyle name="Normal 2 3 2 3 2 2 2 2 2 3" xfId="6768" xr:uid="{00000000-0005-0000-0000-000003100000}"/>
    <cellStyle name="Normal 2 3 2 3 2 2 2 2 3" xfId="3192" xr:uid="{00000000-0005-0000-0000-000004100000}"/>
    <cellStyle name="Normal 2 3 2 3 2 2 2 2 3 2" xfId="7960" xr:uid="{00000000-0005-0000-0000-000005100000}"/>
    <cellStyle name="Normal 2 3 2 3 2 2 2 2 4" xfId="5576" xr:uid="{00000000-0005-0000-0000-000006100000}"/>
    <cellStyle name="Normal 2 3 2 3 2 2 2 3" xfId="1149" xr:uid="{00000000-0005-0000-0000-000007100000}"/>
    <cellStyle name="Normal 2 3 2 3 2 2 2 3 2" xfId="2347" xr:uid="{00000000-0005-0000-0000-000008100000}"/>
    <cellStyle name="Normal 2 3 2 3 2 2 2 3 2 2" xfId="4732" xr:uid="{00000000-0005-0000-0000-000009100000}"/>
    <cellStyle name="Normal 2 3 2 3 2 2 2 3 2 2 2" xfId="9500" xr:uid="{00000000-0005-0000-0000-00000A100000}"/>
    <cellStyle name="Normal 2 3 2 3 2 2 2 3 2 3" xfId="7116" xr:uid="{00000000-0005-0000-0000-00000B100000}"/>
    <cellStyle name="Normal 2 3 2 3 2 2 2 3 3" xfId="3540" xr:uid="{00000000-0005-0000-0000-00000C100000}"/>
    <cellStyle name="Normal 2 3 2 3 2 2 2 3 3 2" xfId="8308" xr:uid="{00000000-0005-0000-0000-00000D100000}"/>
    <cellStyle name="Normal 2 3 2 3 2 2 2 3 4" xfId="5924" xr:uid="{00000000-0005-0000-0000-00000E100000}"/>
    <cellStyle name="Normal 2 3 2 3 2 2 2 4" xfId="1651" xr:uid="{00000000-0005-0000-0000-00000F100000}"/>
    <cellStyle name="Normal 2 3 2 3 2 2 2 4 2" xfId="4036" xr:uid="{00000000-0005-0000-0000-000010100000}"/>
    <cellStyle name="Normal 2 3 2 3 2 2 2 4 2 2" xfId="8804" xr:uid="{00000000-0005-0000-0000-000011100000}"/>
    <cellStyle name="Normal 2 3 2 3 2 2 2 4 3" xfId="6420" xr:uid="{00000000-0005-0000-0000-000012100000}"/>
    <cellStyle name="Normal 2 3 2 3 2 2 2 5" xfId="2844" xr:uid="{00000000-0005-0000-0000-000013100000}"/>
    <cellStyle name="Normal 2 3 2 3 2 2 2 5 2" xfId="7612" xr:uid="{00000000-0005-0000-0000-000014100000}"/>
    <cellStyle name="Normal 2 3 2 3 2 2 2 6" xfId="5228" xr:uid="{00000000-0005-0000-0000-000015100000}"/>
    <cellStyle name="Normal 2 3 2 3 2 2 3" xfId="657" xr:uid="{00000000-0005-0000-0000-000016100000}"/>
    <cellStyle name="Normal 2 3 2 3 2 2 3 2" xfId="1855" xr:uid="{00000000-0005-0000-0000-000017100000}"/>
    <cellStyle name="Normal 2 3 2 3 2 2 3 2 2" xfId="4240" xr:uid="{00000000-0005-0000-0000-000018100000}"/>
    <cellStyle name="Normal 2 3 2 3 2 2 3 2 2 2" xfId="9008" xr:uid="{00000000-0005-0000-0000-000019100000}"/>
    <cellStyle name="Normal 2 3 2 3 2 2 3 2 3" xfId="6624" xr:uid="{00000000-0005-0000-0000-00001A100000}"/>
    <cellStyle name="Normal 2 3 2 3 2 2 3 3" xfId="3048" xr:uid="{00000000-0005-0000-0000-00001B100000}"/>
    <cellStyle name="Normal 2 3 2 3 2 2 3 3 2" xfId="7816" xr:uid="{00000000-0005-0000-0000-00001C100000}"/>
    <cellStyle name="Normal 2 3 2 3 2 2 3 4" xfId="5432" xr:uid="{00000000-0005-0000-0000-00001D100000}"/>
    <cellStyle name="Normal 2 3 2 3 2 2 4" xfId="1005" xr:uid="{00000000-0005-0000-0000-00001E100000}"/>
    <cellStyle name="Normal 2 3 2 3 2 2 4 2" xfId="2203" xr:uid="{00000000-0005-0000-0000-00001F100000}"/>
    <cellStyle name="Normal 2 3 2 3 2 2 4 2 2" xfId="4588" xr:uid="{00000000-0005-0000-0000-000020100000}"/>
    <cellStyle name="Normal 2 3 2 3 2 2 4 2 2 2" xfId="9356" xr:uid="{00000000-0005-0000-0000-000021100000}"/>
    <cellStyle name="Normal 2 3 2 3 2 2 4 2 3" xfId="6972" xr:uid="{00000000-0005-0000-0000-000022100000}"/>
    <cellStyle name="Normal 2 3 2 3 2 2 4 3" xfId="3396" xr:uid="{00000000-0005-0000-0000-000023100000}"/>
    <cellStyle name="Normal 2 3 2 3 2 2 4 3 2" xfId="8164" xr:uid="{00000000-0005-0000-0000-000024100000}"/>
    <cellStyle name="Normal 2 3 2 3 2 2 4 4" xfId="5780" xr:uid="{00000000-0005-0000-0000-000025100000}"/>
    <cellStyle name="Normal 2 3 2 3 2 2 5" xfId="1507" xr:uid="{00000000-0005-0000-0000-000026100000}"/>
    <cellStyle name="Normal 2 3 2 3 2 2 5 2" xfId="3892" xr:uid="{00000000-0005-0000-0000-000027100000}"/>
    <cellStyle name="Normal 2 3 2 3 2 2 5 2 2" xfId="8660" xr:uid="{00000000-0005-0000-0000-000028100000}"/>
    <cellStyle name="Normal 2 3 2 3 2 2 5 3" xfId="6276" xr:uid="{00000000-0005-0000-0000-000029100000}"/>
    <cellStyle name="Normal 2 3 2 3 2 2 6" xfId="2700" xr:uid="{00000000-0005-0000-0000-00002A100000}"/>
    <cellStyle name="Normal 2 3 2 3 2 2 6 2" xfId="7468" xr:uid="{00000000-0005-0000-0000-00002B100000}"/>
    <cellStyle name="Normal 2 3 2 3 2 2 7" xfId="5084" xr:uid="{00000000-0005-0000-0000-00002C100000}"/>
    <cellStyle name="Normal 2 3 2 3 2 3" xfId="236" xr:uid="{00000000-0005-0000-0000-00002D100000}"/>
    <cellStyle name="Normal 2 3 2 3 2 3 2" xfId="585" xr:uid="{00000000-0005-0000-0000-00002E100000}"/>
    <cellStyle name="Normal 2 3 2 3 2 3 2 2" xfId="1783" xr:uid="{00000000-0005-0000-0000-00002F100000}"/>
    <cellStyle name="Normal 2 3 2 3 2 3 2 2 2" xfId="4168" xr:uid="{00000000-0005-0000-0000-000030100000}"/>
    <cellStyle name="Normal 2 3 2 3 2 3 2 2 2 2" xfId="8936" xr:uid="{00000000-0005-0000-0000-000031100000}"/>
    <cellStyle name="Normal 2 3 2 3 2 3 2 2 3" xfId="6552" xr:uid="{00000000-0005-0000-0000-000032100000}"/>
    <cellStyle name="Normal 2 3 2 3 2 3 2 3" xfId="2976" xr:uid="{00000000-0005-0000-0000-000033100000}"/>
    <cellStyle name="Normal 2 3 2 3 2 3 2 3 2" xfId="7744" xr:uid="{00000000-0005-0000-0000-000034100000}"/>
    <cellStyle name="Normal 2 3 2 3 2 3 2 4" xfId="5360" xr:uid="{00000000-0005-0000-0000-000035100000}"/>
    <cellStyle name="Normal 2 3 2 3 2 3 3" xfId="933" xr:uid="{00000000-0005-0000-0000-000036100000}"/>
    <cellStyle name="Normal 2 3 2 3 2 3 3 2" xfId="2131" xr:uid="{00000000-0005-0000-0000-000037100000}"/>
    <cellStyle name="Normal 2 3 2 3 2 3 3 2 2" xfId="4516" xr:uid="{00000000-0005-0000-0000-000038100000}"/>
    <cellStyle name="Normal 2 3 2 3 2 3 3 2 2 2" xfId="9284" xr:uid="{00000000-0005-0000-0000-000039100000}"/>
    <cellStyle name="Normal 2 3 2 3 2 3 3 2 3" xfId="6900" xr:uid="{00000000-0005-0000-0000-00003A100000}"/>
    <cellStyle name="Normal 2 3 2 3 2 3 3 3" xfId="3324" xr:uid="{00000000-0005-0000-0000-00003B100000}"/>
    <cellStyle name="Normal 2 3 2 3 2 3 3 3 2" xfId="8092" xr:uid="{00000000-0005-0000-0000-00003C100000}"/>
    <cellStyle name="Normal 2 3 2 3 2 3 3 4" xfId="5708" xr:uid="{00000000-0005-0000-0000-00003D100000}"/>
    <cellStyle name="Normal 2 3 2 3 2 3 4" xfId="1435" xr:uid="{00000000-0005-0000-0000-00003E100000}"/>
    <cellStyle name="Normal 2 3 2 3 2 3 4 2" xfId="3820" xr:uid="{00000000-0005-0000-0000-00003F100000}"/>
    <cellStyle name="Normal 2 3 2 3 2 3 4 2 2" xfId="8588" xr:uid="{00000000-0005-0000-0000-000040100000}"/>
    <cellStyle name="Normal 2 3 2 3 2 3 4 3" xfId="6204" xr:uid="{00000000-0005-0000-0000-000041100000}"/>
    <cellStyle name="Normal 2 3 2 3 2 3 5" xfId="2628" xr:uid="{00000000-0005-0000-0000-000042100000}"/>
    <cellStyle name="Normal 2 3 2 3 2 3 5 2" xfId="7396" xr:uid="{00000000-0005-0000-0000-000043100000}"/>
    <cellStyle name="Normal 2 3 2 3 2 3 6" xfId="5012" xr:uid="{00000000-0005-0000-0000-000044100000}"/>
    <cellStyle name="Normal 2 3 2 3 2 4" xfId="380" xr:uid="{00000000-0005-0000-0000-000045100000}"/>
    <cellStyle name="Normal 2 3 2 3 2 4 2" xfId="729" xr:uid="{00000000-0005-0000-0000-000046100000}"/>
    <cellStyle name="Normal 2 3 2 3 2 4 2 2" xfId="1927" xr:uid="{00000000-0005-0000-0000-000047100000}"/>
    <cellStyle name="Normal 2 3 2 3 2 4 2 2 2" xfId="4312" xr:uid="{00000000-0005-0000-0000-000048100000}"/>
    <cellStyle name="Normal 2 3 2 3 2 4 2 2 2 2" xfId="9080" xr:uid="{00000000-0005-0000-0000-000049100000}"/>
    <cellStyle name="Normal 2 3 2 3 2 4 2 2 3" xfId="6696" xr:uid="{00000000-0005-0000-0000-00004A100000}"/>
    <cellStyle name="Normal 2 3 2 3 2 4 2 3" xfId="3120" xr:uid="{00000000-0005-0000-0000-00004B100000}"/>
    <cellStyle name="Normal 2 3 2 3 2 4 2 3 2" xfId="7888" xr:uid="{00000000-0005-0000-0000-00004C100000}"/>
    <cellStyle name="Normal 2 3 2 3 2 4 2 4" xfId="5504" xr:uid="{00000000-0005-0000-0000-00004D100000}"/>
    <cellStyle name="Normal 2 3 2 3 2 4 3" xfId="1077" xr:uid="{00000000-0005-0000-0000-00004E100000}"/>
    <cellStyle name="Normal 2 3 2 3 2 4 3 2" xfId="2275" xr:uid="{00000000-0005-0000-0000-00004F100000}"/>
    <cellStyle name="Normal 2 3 2 3 2 4 3 2 2" xfId="4660" xr:uid="{00000000-0005-0000-0000-000050100000}"/>
    <cellStyle name="Normal 2 3 2 3 2 4 3 2 2 2" xfId="9428" xr:uid="{00000000-0005-0000-0000-000051100000}"/>
    <cellStyle name="Normal 2 3 2 3 2 4 3 2 3" xfId="7044" xr:uid="{00000000-0005-0000-0000-000052100000}"/>
    <cellStyle name="Normal 2 3 2 3 2 4 3 3" xfId="3468" xr:uid="{00000000-0005-0000-0000-000053100000}"/>
    <cellStyle name="Normal 2 3 2 3 2 4 3 3 2" xfId="8236" xr:uid="{00000000-0005-0000-0000-000054100000}"/>
    <cellStyle name="Normal 2 3 2 3 2 4 3 4" xfId="5852" xr:uid="{00000000-0005-0000-0000-000055100000}"/>
    <cellStyle name="Normal 2 3 2 3 2 4 4" xfId="1579" xr:uid="{00000000-0005-0000-0000-000056100000}"/>
    <cellStyle name="Normal 2 3 2 3 2 4 4 2" xfId="3964" xr:uid="{00000000-0005-0000-0000-000057100000}"/>
    <cellStyle name="Normal 2 3 2 3 2 4 4 2 2" xfId="8732" xr:uid="{00000000-0005-0000-0000-000058100000}"/>
    <cellStyle name="Normal 2 3 2 3 2 4 4 3" xfId="6348" xr:uid="{00000000-0005-0000-0000-000059100000}"/>
    <cellStyle name="Normal 2 3 2 3 2 4 5" xfId="2772" xr:uid="{00000000-0005-0000-0000-00005A100000}"/>
    <cellStyle name="Normal 2 3 2 3 2 4 5 2" xfId="7540" xr:uid="{00000000-0005-0000-0000-00005B100000}"/>
    <cellStyle name="Normal 2 3 2 3 2 4 6" xfId="5156" xr:uid="{00000000-0005-0000-0000-00005C100000}"/>
    <cellStyle name="Normal 2 3 2 3 2 5" xfId="513" xr:uid="{00000000-0005-0000-0000-00005D100000}"/>
    <cellStyle name="Normal 2 3 2 3 2 5 2" xfId="1711" xr:uid="{00000000-0005-0000-0000-00005E100000}"/>
    <cellStyle name="Normal 2 3 2 3 2 5 2 2" xfId="4096" xr:uid="{00000000-0005-0000-0000-00005F100000}"/>
    <cellStyle name="Normal 2 3 2 3 2 5 2 2 2" xfId="8864" xr:uid="{00000000-0005-0000-0000-000060100000}"/>
    <cellStyle name="Normal 2 3 2 3 2 5 2 3" xfId="6480" xr:uid="{00000000-0005-0000-0000-000061100000}"/>
    <cellStyle name="Normal 2 3 2 3 2 5 3" xfId="2904" xr:uid="{00000000-0005-0000-0000-000062100000}"/>
    <cellStyle name="Normal 2 3 2 3 2 5 3 2" xfId="7672" xr:uid="{00000000-0005-0000-0000-000063100000}"/>
    <cellStyle name="Normal 2 3 2 3 2 5 4" xfId="5288" xr:uid="{00000000-0005-0000-0000-000064100000}"/>
    <cellStyle name="Normal 2 3 2 3 2 6" xfId="861" xr:uid="{00000000-0005-0000-0000-000065100000}"/>
    <cellStyle name="Normal 2 3 2 3 2 6 2" xfId="2059" xr:uid="{00000000-0005-0000-0000-000066100000}"/>
    <cellStyle name="Normal 2 3 2 3 2 6 2 2" xfId="4444" xr:uid="{00000000-0005-0000-0000-000067100000}"/>
    <cellStyle name="Normal 2 3 2 3 2 6 2 2 2" xfId="9212" xr:uid="{00000000-0005-0000-0000-000068100000}"/>
    <cellStyle name="Normal 2 3 2 3 2 6 2 3" xfId="6828" xr:uid="{00000000-0005-0000-0000-000069100000}"/>
    <cellStyle name="Normal 2 3 2 3 2 6 3" xfId="3252" xr:uid="{00000000-0005-0000-0000-00006A100000}"/>
    <cellStyle name="Normal 2 3 2 3 2 6 3 2" xfId="8020" xr:uid="{00000000-0005-0000-0000-00006B100000}"/>
    <cellStyle name="Normal 2 3 2 3 2 6 4" xfId="5636" xr:uid="{00000000-0005-0000-0000-00006C100000}"/>
    <cellStyle name="Normal 2 3 2 3 2 7" xfId="164" xr:uid="{00000000-0005-0000-0000-00006D100000}"/>
    <cellStyle name="Normal 2 3 2 3 2 7 2" xfId="1363" xr:uid="{00000000-0005-0000-0000-00006E100000}"/>
    <cellStyle name="Normal 2 3 2 3 2 7 2 2" xfId="3748" xr:uid="{00000000-0005-0000-0000-00006F100000}"/>
    <cellStyle name="Normal 2 3 2 3 2 7 2 2 2" xfId="8516" xr:uid="{00000000-0005-0000-0000-000070100000}"/>
    <cellStyle name="Normal 2 3 2 3 2 7 2 3" xfId="6132" xr:uid="{00000000-0005-0000-0000-000071100000}"/>
    <cellStyle name="Normal 2 3 2 3 2 7 3" xfId="2556" xr:uid="{00000000-0005-0000-0000-000072100000}"/>
    <cellStyle name="Normal 2 3 2 3 2 7 3 2" xfId="7324" xr:uid="{00000000-0005-0000-0000-000073100000}"/>
    <cellStyle name="Normal 2 3 2 3 2 7 4" xfId="4940" xr:uid="{00000000-0005-0000-0000-000074100000}"/>
    <cellStyle name="Normal 2 3 2 3 2 8" xfId="1198" xr:uid="{00000000-0005-0000-0000-000075100000}"/>
    <cellStyle name="Normal 2 3 2 3 2 8 2" xfId="2395" xr:uid="{00000000-0005-0000-0000-000076100000}"/>
    <cellStyle name="Normal 2 3 2 3 2 8 2 2" xfId="4780" xr:uid="{00000000-0005-0000-0000-000077100000}"/>
    <cellStyle name="Normal 2 3 2 3 2 8 2 2 2" xfId="9548" xr:uid="{00000000-0005-0000-0000-000078100000}"/>
    <cellStyle name="Normal 2 3 2 3 2 8 2 3" xfId="7164" xr:uid="{00000000-0005-0000-0000-000079100000}"/>
    <cellStyle name="Normal 2 3 2 3 2 8 3" xfId="3588" xr:uid="{00000000-0005-0000-0000-00007A100000}"/>
    <cellStyle name="Normal 2 3 2 3 2 8 3 2" xfId="8356" xr:uid="{00000000-0005-0000-0000-00007B100000}"/>
    <cellStyle name="Normal 2 3 2 3 2 8 4" xfId="5972" xr:uid="{00000000-0005-0000-0000-00007C100000}"/>
    <cellStyle name="Normal 2 3 2 3 2 9" xfId="104" xr:uid="{00000000-0005-0000-0000-00007D100000}"/>
    <cellStyle name="Normal 2 3 2 3 2 9 2" xfId="1303" xr:uid="{00000000-0005-0000-0000-00007E100000}"/>
    <cellStyle name="Normal 2 3 2 3 2 9 2 2" xfId="3688" xr:uid="{00000000-0005-0000-0000-00007F100000}"/>
    <cellStyle name="Normal 2 3 2 3 2 9 2 2 2" xfId="8456" xr:uid="{00000000-0005-0000-0000-000080100000}"/>
    <cellStyle name="Normal 2 3 2 3 2 9 2 3" xfId="6072" xr:uid="{00000000-0005-0000-0000-000081100000}"/>
    <cellStyle name="Normal 2 3 2 3 2 9 3" xfId="2496" xr:uid="{00000000-0005-0000-0000-000082100000}"/>
    <cellStyle name="Normal 2 3 2 3 2 9 3 2" xfId="7264" xr:uid="{00000000-0005-0000-0000-000083100000}"/>
    <cellStyle name="Normal 2 3 2 3 2 9 4" xfId="4880" xr:uid="{00000000-0005-0000-0000-000084100000}"/>
    <cellStyle name="Normal 2 3 2 3 3" xfId="212" xr:uid="{00000000-0005-0000-0000-000085100000}"/>
    <cellStyle name="Normal 2 3 2 3 3 2" xfId="284" xr:uid="{00000000-0005-0000-0000-000086100000}"/>
    <cellStyle name="Normal 2 3 2 3 3 2 2" xfId="428" xr:uid="{00000000-0005-0000-0000-000087100000}"/>
    <cellStyle name="Normal 2 3 2 3 3 2 2 2" xfId="777" xr:uid="{00000000-0005-0000-0000-000088100000}"/>
    <cellStyle name="Normal 2 3 2 3 3 2 2 2 2" xfId="1975" xr:uid="{00000000-0005-0000-0000-000089100000}"/>
    <cellStyle name="Normal 2 3 2 3 3 2 2 2 2 2" xfId="4360" xr:uid="{00000000-0005-0000-0000-00008A100000}"/>
    <cellStyle name="Normal 2 3 2 3 3 2 2 2 2 2 2" xfId="9128" xr:uid="{00000000-0005-0000-0000-00008B100000}"/>
    <cellStyle name="Normal 2 3 2 3 3 2 2 2 2 3" xfId="6744" xr:uid="{00000000-0005-0000-0000-00008C100000}"/>
    <cellStyle name="Normal 2 3 2 3 3 2 2 2 3" xfId="3168" xr:uid="{00000000-0005-0000-0000-00008D100000}"/>
    <cellStyle name="Normal 2 3 2 3 3 2 2 2 3 2" xfId="7936" xr:uid="{00000000-0005-0000-0000-00008E100000}"/>
    <cellStyle name="Normal 2 3 2 3 3 2 2 2 4" xfId="5552" xr:uid="{00000000-0005-0000-0000-00008F100000}"/>
    <cellStyle name="Normal 2 3 2 3 3 2 2 3" xfId="1125" xr:uid="{00000000-0005-0000-0000-000090100000}"/>
    <cellStyle name="Normal 2 3 2 3 3 2 2 3 2" xfId="2323" xr:uid="{00000000-0005-0000-0000-000091100000}"/>
    <cellStyle name="Normal 2 3 2 3 3 2 2 3 2 2" xfId="4708" xr:uid="{00000000-0005-0000-0000-000092100000}"/>
    <cellStyle name="Normal 2 3 2 3 3 2 2 3 2 2 2" xfId="9476" xr:uid="{00000000-0005-0000-0000-000093100000}"/>
    <cellStyle name="Normal 2 3 2 3 3 2 2 3 2 3" xfId="7092" xr:uid="{00000000-0005-0000-0000-000094100000}"/>
    <cellStyle name="Normal 2 3 2 3 3 2 2 3 3" xfId="3516" xr:uid="{00000000-0005-0000-0000-000095100000}"/>
    <cellStyle name="Normal 2 3 2 3 3 2 2 3 3 2" xfId="8284" xr:uid="{00000000-0005-0000-0000-000096100000}"/>
    <cellStyle name="Normal 2 3 2 3 3 2 2 3 4" xfId="5900" xr:uid="{00000000-0005-0000-0000-000097100000}"/>
    <cellStyle name="Normal 2 3 2 3 3 2 2 4" xfId="1627" xr:uid="{00000000-0005-0000-0000-000098100000}"/>
    <cellStyle name="Normal 2 3 2 3 3 2 2 4 2" xfId="4012" xr:uid="{00000000-0005-0000-0000-000099100000}"/>
    <cellStyle name="Normal 2 3 2 3 3 2 2 4 2 2" xfId="8780" xr:uid="{00000000-0005-0000-0000-00009A100000}"/>
    <cellStyle name="Normal 2 3 2 3 3 2 2 4 3" xfId="6396" xr:uid="{00000000-0005-0000-0000-00009B100000}"/>
    <cellStyle name="Normal 2 3 2 3 3 2 2 5" xfId="2820" xr:uid="{00000000-0005-0000-0000-00009C100000}"/>
    <cellStyle name="Normal 2 3 2 3 3 2 2 5 2" xfId="7588" xr:uid="{00000000-0005-0000-0000-00009D100000}"/>
    <cellStyle name="Normal 2 3 2 3 3 2 2 6" xfId="5204" xr:uid="{00000000-0005-0000-0000-00009E100000}"/>
    <cellStyle name="Normal 2 3 2 3 3 2 3" xfId="633" xr:uid="{00000000-0005-0000-0000-00009F100000}"/>
    <cellStyle name="Normal 2 3 2 3 3 2 3 2" xfId="1831" xr:uid="{00000000-0005-0000-0000-0000A0100000}"/>
    <cellStyle name="Normal 2 3 2 3 3 2 3 2 2" xfId="4216" xr:uid="{00000000-0005-0000-0000-0000A1100000}"/>
    <cellStyle name="Normal 2 3 2 3 3 2 3 2 2 2" xfId="8984" xr:uid="{00000000-0005-0000-0000-0000A2100000}"/>
    <cellStyle name="Normal 2 3 2 3 3 2 3 2 3" xfId="6600" xr:uid="{00000000-0005-0000-0000-0000A3100000}"/>
    <cellStyle name="Normal 2 3 2 3 3 2 3 3" xfId="3024" xr:uid="{00000000-0005-0000-0000-0000A4100000}"/>
    <cellStyle name="Normal 2 3 2 3 3 2 3 3 2" xfId="7792" xr:uid="{00000000-0005-0000-0000-0000A5100000}"/>
    <cellStyle name="Normal 2 3 2 3 3 2 3 4" xfId="5408" xr:uid="{00000000-0005-0000-0000-0000A6100000}"/>
    <cellStyle name="Normal 2 3 2 3 3 2 4" xfId="981" xr:uid="{00000000-0005-0000-0000-0000A7100000}"/>
    <cellStyle name="Normal 2 3 2 3 3 2 4 2" xfId="2179" xr:uid="{00000000-0005-0000-0000-0000A8100000}"/>
    <cellStyle name="Normal 2 3 2 3 3 2 4 2 2" xfId="4564" xr:uid="{00000000-0005-0000-0000-0000A9100000}"/>
    <cellStyle name="Normal 2 3 2 3 3 2 4 2 2 2" xfId="9332" xr:uid="{00000000-0005-0000-0000-0000AA100000}"/>
    <cellStyle name="Normal 2 3 2 3 3 2 4 2 3" xfId="6948" xr:uid="{00000000-0005-0000-0000-0000AB100000}"/>
    <cellStyle name="Normal 2 3 2 3 3 2 4 3" xfId="3372" xr:uid="{00000000-0005-0000-0000-0000AC100000}"/>
    <cellStyle name="Normal 2 3 2 3 3 2 4 3 2" xfId="8140" xr:uid="{00000000-0005-0000-0000-0000AD100000}"/>
    <cellStyle name="Normal 2 3 2 3 3 2 4 4" xfId="5756" xr:uid="{00000000-0005-0000-0000-0000AE100000}"/>
    <cellStyle name="Normal 2 3 2 3 3 2 5" xfId="1483" xr:uid="{00000000-0005-0000-0000-0000AF100000}"/>
    <cellStyle name="Normal 2 3 2 3 3 2 5 2" xfId="3868" xr:uid="{00000000-0005-0000-0000-0000B0100000}"/>
    <cellStyle name="Normal 2 3 2 3 3 2 5 2 2" xfId="8636" xr:uid="{00000000-0005-0000-0000-0000B1100000}"/>
    <cellStyle name="Normal 2 3 2 3 3 2 5 3" xfId="6252" xr:uid="{00000000-0005-0000-0000-0000B2100000}"/>
    <cellStyle name="Normal 2 3 2 3 3 2 6" xfId="2676" xr:uid="{00000000-0005-0000-0000-0000B3100000}"/>
    <cellStyle name="Normal 2 3 2 3 3 2 6 2" xfId="7444" xr:uid="{00000000-0005-0000-0000-0000B4100000}"/>
    <cellStyle name="Normal 2 3 2 3 3 2 7" xfId="5060" xr:uid="{00000000-0005-0000-0000-0000B5100000}"/>
    <cellStyle name="Normal 2 3 2 3 3 3" xfId="356" xr:uid="{00000000-0005-0000-0000-0000B6100000}"/>
    <cellStyle name="Normal 2 3 2 3 3 3 2" xfId="705" xr:uid="{00000000-0005-0000-0000-0000B7100000}"/>
    <cellStyle name="Normal 2 3 2 3 3 3 2 2" xfId="1903" xr:uid="{00000000-0005-0000-0000-0000B8100000}"/>
    <cellStyle name="Normal 2 3 2 3 3 3 2 2 2" xfId="4288" xr:uid="{00000000-0005-0000-0000-0000B9100000}"/>
    <cellStyle name="Normal 2 3 2 3 3 3 2 2 2 2" xfId="9056" xr:uid="{00000000-0005-0000-0000-0000BA100000}"/>
    <cellStyle name="Normal 2 3 2 3 3 3 2 2 3" xfId="6672" xr:uid="{00000000-0005-0000-0000-0000BB100000}"/>
    <cellStyle name="Normal 2 3 2 3 3 3 2 3" xfId="3096" xr:uid="{00000000-0005-0000-0000-0000BC100000}"/>
    <cellStyle name="Normal 2 3 2 3 3 3 2 3 2" xfId="7864" xr:uid="{00000000-0005-0000-0000-0000BD100000}"/>
    <cellStyle name="Normal 2 3 2 3 3 3 2 4" xfId="5480" xr:uid="{00000000-0005-0000-0000-0000BE100000}"/>
    <cellStyle name="Normal 2 3 2 3 3 3 3" xfId="1053" xr:uid="{00000000-0005-0000-0000-0000BF100000}"/>
    <cellStyle name="Normal 2 3 2 3 3 3 3 2" xfId="2251" xr:uid="{00000000-0005-0000-0000-0000C0100000}"/>
    <cellStyle name="Normal 2 3 2 3 3 3 3 2 2" xfId="4636" xr:uid="{00000000-0005-0000-0000-0000C1100000}"/>
    <cellStyle name="Normal 2 3 2 3 3 3 3 2 2 2" xfId="9404" xr:uid="{00000000-0005-0000-0000-0000C2100000}"/>
    <cellStyle name="Normal 2 3 2 3 3 3 3 2 3" xfId="7020" xr:uid="{00000000-0005-0000-0000-0000C3100000}"/>
    <cellStyle name="Normal 2 3 2 3 3 3 3 3" xfId="3444" xr:uid="{00000000-0005-0000-0000-0000C4100000}"/>
    <cellStyle name="Normal 2 3 2 3 3 3 3 3 2" xfId="8212" xr:uid="{00000000-0005-0000-0000-0000C5100000}"/>
    <cellStyle name="Normal 2 3 2 3 3 3 3 4" xfId="5828" xr:uid="{00000000-0005-0000-0000-0000C6100000}"/>
    <cellStyle name="Normal 2 3 2 3 3 3 4" xfId="1555" xr:uid="{00000000-0005-0000-0000-0000C7100000}"/>
    <cellStyle name="Normal 2 3 2 3 3 3 4 2" xfId="3940" xr:uid="{00000000-0005-0000-0000-0000C8100000}"/>
    <cellStyle name="Normal 2 3 2 3 3 3 4 2 2" xfId="8708" xr:uid="{00000000-0005-0000-0000-0000C9100000}"/>
    <cellStyle name="Normal 2 3 2 3 3 3 4 3" xfId="6324" xr:uid="{00000000-0005-0000-0000-0000CA100000}"/>
    <cellStyle name="Normal 2 3 2 3 3 3 5" xfId="2748" xr:uid="{00000000-0005-0000-0000-0000CB100000}"/>
    <cellStyle name="Normal 2 3 2 3 3 3 5 2" xfId="7516" xr:uid="{00000000-0005-0000-0000-0000CC100000}"/>
    <cellStyle name="Normal 2 3 2 3 3 3 6" xfId="5132" xr:uid="{00000000-0005-0000-0000-0000CD100000}"/>
    <cellStyle name="Normal 2 3 2 3 3 4" xfId="561" xr:uid="{00000000-0005-0000-0000-0000CE100000}"/>
    <cellStyle name="Normal 2 3 2 3 3 4 2" xfId="1759" xr:uid="{00000000-0005-0000-0000-0000CF100000}"/>
    <cellStyle name="Normal 2 3 2 3 3 4 2 2" xfId="4144" xr:uid="{00000000-0005-0000-0000-0000D0100000}"/>
    <cellStyle name="Normal 2 3 2 3 3 4 2 2 2" xfId="8912" xr:uid="{00000000-0005-0000-0000-0000D1100000}"/>
    <cellStyle name="Normal 2 3 2 3 3 4 2 3" xfId="6528" xr:uid="{00000000-0005-0000-0000-0000D2100000}"/>
    <cellStyle name="Normal 2 3 2 3 3 4 3" xfId="2952" xr:uid="{00000000-0005-0000-0000-0000D3100000}"/>
    <cellStyle name="Normal 2 3 2 3 3 4 3 2" xfId="7720" xr:uid="{00000000-0005-0000-0000-0000D4100000}"/>
    <cellStyle name="Normal 2 3 2 3 3 4 4" xfId="5336" xr:uid="{00000000-0005-0000-0000-0000D5100000}"/>
    <cellStyle name="Normal 2 3 2 3 3 5" xfId="909" xr:uid="{00000000-0005-0000-0000-0000D6100000}"/>
    <cellStyle name="Normal 2 3 2 3 3 5 2" xfId="2107" xr:uid="{00000000-0005-0000-0000-0000D7100000}"/>
    <cellStyle name="Normal 2 3 2 3 3 5 2 2" xfId="4492" xr:uid="{00000000-0005-0000-0000-0000D8100000}"/>
    <cellStyle name="Normal 2 3 2 3 3 5 2 2 2" xfId="9260" xr:uid="{00000000-0005-0000-0000-0000D9100000}"/>
    <cellStyle name="Normal 2 3 2 3 3 5 2 3" xfId="6876" xr:uid="{00000000-0005-0000-0000-0000DA100000}"/>
    <cellStyle name="Normal 2 3 2 3 3 5 3" xfId="3300" xr:uid="{00000000-0005-0000-0000-0000DB100000}"/>
    <cellStyle name="Normal 2 3 2 3 3 5 3 2" xfId="8068" xr:uid="{00000000-0005-0000-0000-0000DC100000}"/>
    <cellStyle name="Normal 2 3 2 3 3 5 4" xfId="5684" xr:uid="{00000000-0005-0000-0000-0000DD100000}"/>
    <cellStyle name="Normal 2 3 2 3 3 6" xfId="1411" xr:uid="{00000000-0005-0000-0000-0000DE100000}"/>
    <cellStyle name="Normal 2 3 2 3 3 6 2" xfId="3796" xr:uid="{00000000-0005-0000-0000-0000DF100000}"/>
    <cellStyle name="Normal 2 3 2 3 3 6 2 2" xfId="8564" xr:uid="{00000000-0005-0000-0000-0000E0100000}"/>
    <cellStyle name="Normal 2 3 2 3 3 6 3" xfId="6180" xr:uid="{00000000-0005-0000-0000-0000E1100000}"/>
    <cellStyle name="Normal 2 3 2 3 3 7" xfId="2604" xr:uid="{00000000-0005-0000-0000-0000E2100000}"/>
    <cellStyle name="Normal 2 3 2 3 3 7 2" xfId="7372" xr:uid="{00000000-0005-0000-0000-0000E3100000}"/>
    <cellStyle name="Normal 2 3 2 3 3 8" xfId="4988" xr:uid="{00000000-0005-0000-0000-0000E4100000}"/>
    <cellStyle name="Normal 2 3 2 3 4" xfId="260" xr:uid="{00000000-0005-0000-0000-0000E5100000}"/>
    <cellStyle name="Normal 2 3 2 3 4 2" xfId="404" xr:uid="{00000000-0005-0000-0000-0000E6100000}"/>
    <cellStyle name="Normal 2 3 2 3 4 2 2" xfId="753" xr:uid="{00000000-0005-0000-0000-0000E7100000}"/>
    <cellStyle name="Normal 2 3 2 3 4 2 2 2" xfId="1951" xr:uid="{00000000-0005-0000-0000-0000E8100000}"/>
    <cellStyle name="Normal 2 3 2 3 4 2 2 2 2" xfId="4336" xr:uid="{00000000-0005-0000-0000-0000E9100000}"/>
    <cellStyle name="Normal 2 3 2 3 4 2 2 2 2 2" xfId="9104" xr:uid="{00000000-0005-0000-0000-0000EA100000}"/>
    <cellStyle name="Normal 2 3 2 3 4 2 2 2 3" xfId="6720" xr:uid="{00000000-0005-0000-0000-0000EB100000}"/>
    <cellStyle name="Normal 2 3 2 3 4 2 2 3" xfId="3144" xr:uid="{00000000-0005-0000-0000-0000EC100000}"/>
    <cellStyle name="Normal 2 3 2 3 4 2 2 3 2" xfId="7912" xr:uid="{00000000-0005-0000-0000-0000ED100000}"/>
    <cellStyle name="Normal 2 3 2 3 4 2 2 4" xfId="5528" xr:uid="{00000000-0005-0000-0000-0000EE100000}"/>
    <cellStyle name="Normal 2 3 2 3 4 2 3" xfId="1101" xr:uid="{00000000-0005-0000-0000-0000EF100000}"/>
    <cellStyle name="Normal 2 3 2 3 4 2 3 2" xfId="2299" xr:uid="{00000000-0005-0000-0000-0000F0100000}"/>
    <cellStyle name="Normal 2 3 2 3 4 2 3 2 2" xfId="4684" xr:uid="{00000000-0005-0000-0000-0000F1100000}"/>
    <cellStyle name="Normal 2 3 2 3 4 2 3 2 2 2" xfId="9452" xr:uid="{00000000-0005-0000-0000-0000F2100000}"/>
    <cellStyle name="Normal 2 3 2 3 4 2 3 2 3" xfId="7068" xr:uid="{00000000-0005-0000-0000-0000F3100000}"/>
    <cellStyle name="Normal 2 3 2 3 4 2 3 3" xfId="3492" xr:uid="{00000000-0005-0000-0000-0000F4100000}"/>
    <cellStyle name="Normal 2 3 2 3 4 2 3 3 2" xfId="8260" xr:uid="{00000000-0005-0000-0000-0000F5100000}"/>
    <cellStyle name="Normal 2 3 2 3 4 2 3 4" xfId="5876" xr:uid="{00000000-0005-0000-0000-0000F6100000}"/>
    <cellStyle name="Normal 2 3 2 3 4 2 4" xfId="1603" xr:uid="{00000000-0005-0000-0000-0000F7100000}"/>
    <cellStyle name="Normal 2 3 2 3 4 2 4 2" xfId="3988" xr:uid="{00000000-0005-0000-0000-0000F8100000}"/>
    <cellStyle name="Normal 2 3 2 3 4 2 4 2 2" xfId="8756" xr:uid="{00000000-0005-0000-0000-0000F9100000}"/>
    <cellStyle name="Normal 2 3 2 3 4 2 4 3" xfId="6372" xr:uid="{00000000-0005-0000-0000-0000FA100000}"/>
    <cellStyle name="Normal 2 3 2 3 4 2 5" xfId="2796" xr:uid="{00000000-0005-0000-0000-0000FB100000}"/>
    <cellStyle name="Normal 2 3 2 3 4 2 5 2" xfId="7564" xr:uid="{00000000-0005-0000-0000-0000FC100000}"/>
    <cellStyle name="Normal 2 3 2 3 4 2 6" xfId="5180" xr:uid="{00000000-0005-0000-0000-0000FD100000}"/>
    <cellStyle name="Normal 2 3 2 3 4 3" xfId="609" xr:uid="{00000000-0005-0000-0000-0000FE100000}"/>
    <cellStyle name="Normal 2 3 2 3 4 3 2" xfId="1807" xr:uid="{00000000-0005-0000-0000-0000FF100000}"/>
    <cellStyle name="Normal 2 3 2 3 4 3 2 2" xfId="4192" xr:uid="{00000000-0005-0000-0000-000000110000}"/>
    <cellStyle name="Normal 2 3 2 3 4 3 2 2 2" xfId="8960" xr:uid="{00000000-0005-0000-0000-000001110000}"/>
    <cellStyle name="Normal 2 3 2 3 4 3 2 3" xfId="6576" xr:uid="{00000000-0005-0000-0000-000002110000}"/>
    <cellStyle name="Normal 2 3 2 3 4 3 3" xfId="3000" xr:uid="{00000000-0005-0000-0000-000003110000}"/>
    <cellStyle name="Normal 2 3 2 3 4 3 3 2" xfId="7768" xr:uid="{00000000-0005-0000-0000-000004110000}"/>
    <cellStyle name="Normal 2 3 2 3 4 3 4" xfId="5384" xr:uid="{00000000-0005-0000-0000-000005110000}"/>
    <cellStyle name="Normal 2 3 2 3 4 4" xfId="957" xr:uid="{00000000-0005-0000-0000-000006110000}"/>
    <cellStyle name="Normal 2 3 2 3 4 4 2" xfId="2155" xr:uid="{00000000-0005-0000-0000-000007110000}"/>
    <cellStyle name="Normal 2 3 2 3 4 4 2 2" xfId="4540" xr:uid="{00000000-0005-0000-0000-000008110000}"/>
    <cellStyle name="Normal 2 3 2 3 4 4 2 2 2" xfId="9308" xr:uid="{00000000-0005-0000-0000-000009110000}"/>
    <cellStyle name="Normal 2 3 2 3 4 4 2 3" xfId="6924" xr:uid="{00000000-0005-0000-0000-00000A110000}"/>
    <cellStyle name="Normal 2 3 2 3 4 4 3" xfId="3348" xr:uid="{00000000-0005-0000-0000-00000B110000}"/>
    <cellStyle name="Normal 2 3 2 3 4 4 3 2" xfId="8116" xr:uid="{00000000-0005-0000-0000-00000C110000}"/>
    <cellStyle name="Normal 2 3 2 3 4 4 4" xfId="5732" xr:uid="{00000000-0005-0000-0000-00000D110000}"/>
    <cellStyle name="Normal 2 3 2 3 4 5" xfId="1459" xr:uid="{00000000-0005-0000-0000-00000E110000}"/>
    <cellStyle name="Normal 2 3 2 3 4 5 2" xfId="3844" xr:uid="{00000000-0005-0000-0000-00000F110000}"/>
    <cellStyle name="Normal 2 3 2 3 4 5 2 2" xfId="8612" xr:uid="{00000000-0005-0000-0000-000010110000}"/>
    <cellStyle name="Normal 2 3 2 3 4 5 3" xfId="6228" xr:uid="{00000000-0005-0000-0000-000011110000}"/>
    <cellStyle name="Normal 2 3 2 3 4 6" xfId="2652" xr:uid="{00000000-0005-0000-0000-000012110000}"/>
    <cellStyle name="Normal 2 3 2 3 4 6 2" xfId="7420" xr:uid="{00000000-0005-0000-0000-000013110000}"/>
    <cellStyle name="Normal 2 3 2 3 4 7" xfId="5036" xr:uid="{00000000-0005-0000-0000-000014110000}"/>
    <cellStyle name="Normal 2 3 2 3 5" xfId="188" xr:uid="{00000000-0005-0000-0000-000015110000}"/>
    <cellStyle name="Normal 2 3 2 3 5 2" xfId="537" xr:uid="{00000000-0005-0000-0000-000016110000}"/>
    <cellStyle name="Normal 2 3 2 3 5 2 2" xfId="1735" xr:uid="{00000000-0005-0000-0000-000017110000}"/>
    <cellStyle name="Normal 2 3 2 3 5 2 2 2" xfId="4120" xr:uid="{00000000-0005-0000-0000-000018110000}"/>
    <cellStyle name="Normal 2 3 2 3 5 2 2 2 2" xfId="8888" xr:uid="{00000000-0005-0000-0000-000019110000}"/>
    <cellStyle name="Normal 2 3 2 3 5 2 2 3" xfId="6504" xr:uid="{00000000-0005-0000-0000-00001A110000}"/>
    <cellStyle name="Normal 2 3 2 3 5 2 3" xfId="2928" xr:uid="{00000000-0005-0000-0000-00001B110000}"/>
    <cellStyle name="Normal 2 3 2 3 5 2 3 2" xfId="7696" xr:uid="{00000000-0005-0000-0000-00001C110000}"/>
    <cellStyle name="Normal 2 3 2 3 5 2 4" xfId="5312" xr:uid="{00000000-0005-0000-0000-00001D110000}"/>
    <cellStyle name="Normal 2 3 2 3 5 3" xfId="885" xr:uid="{00000000-0005-0000-0000-00001E110000}"/>
    <cellStyle name="Normal 2 3 2 3 5 3 2" xfId="2083" xr:uid="{00000000-0005-0000-0000-00001F110000}"/>
    <cellStyle name="Normal 2 3 2 3 5 3 2 2" xfId="4468" xr:uid="{00000000-0005-0000-0000-000020110000}"/>
    <cellStyle name="Normal 2 3 2 3 5 3 2 2 2" xfId="9236" xr:uid="{00000000-0005-0000-0000-000021110000}"/>
    <cellStyle name="Normal 2 3 2 3 5 3 2 3" xfId="6852" xr:uid="{00000000-0005-0000-0000-000022110000}"/>
    <cellStyle name="Normal 2 3 2 3 5 3 3" xfId="3276" xr:uid="{00000000-0005-0000-0000-000023110000}"/>
    <cellStyle name="Normal 2 3 2 3 5 3 3 2" xfId="8044" xr:uid="{00000000-0005-0000-0000-000024110000}"/>
    <cellStyle name="Normal 2 3 2 3 5 3 4" xfId="5660" xr:uid="{00000000-0005-0000-0000-000025110000}"/>
    <cellStyle name="Normal 2 3 2 3 5 4" xfId="1387" xr:uid="{00000000-0005-0000-0000-000026110000}"/>
    <cellStyle name="Normal 2 3 2 3 5 4 2" xfId="3772" xr:uid="{00000000-0005-0000-0000-000027110000}"/>
    <cellStyle name="Normal 2 3 2 3 5 4 2 2" xfId="8540" xr:uid="{00000000-0005-0000-0000-000028110000}"/>
    <cellStyle name="Normal 2 3 2 3 5 4 3" xfId="6156" xr:uid="{00000000-0005-0000-0000-000029110000}"/>
    <cellStyle name="Normal 2 3 2 3 5 5" xfId="2580" xr:uid="{00000000-0005-0000-0000-00002A110000}"/>
    <cellStyle name="Normal 2 3 2 3 5 5 2" xfId="7348" xr:uid="{00000000-0005-0000-0000-00002B110000}"/>
    <cellStyle name="Normal 2 3 2 3 5 6" xfId="4964" xr:uid="{00000000-0005-0000-0000-00002C110000}"/>
    <cellStyle name="Normal 2 3 2 3 6" xfId="332" xr:uid="{00000000-0005-0000-0000-00002D110000}"/>
    <cellStyle name="Normal 2 3 2 3 6 2" xfId="681" xr:uid="{00000000-0005-0000-0000-00002E110000}"/>
    <cellStyle name="Normal 2 3 2 3 6 2 2" xfId="1879" xr:uid="{00000000-0005-0000-0000-00002F110000}"/>
    <cellStyle name="Normal 2 3 2 3 6 2 2 2" xfId="4264" xr:uid="{00000000-0005-0000-0000-000030110000}"/>
    <cellStyle name="Normal 2 3 2 3 6 2 2 2 2" xfId="9032" xr:uid="{00000000-0005-0000-0000-000031110000}"/>
    <cellStyle name="Normal 2 3 2 3 6 2 2 3" xfId="6648" xr:uid="{00000000-0005-0000-0000-000032110000}"/>
    <cellStyle name="Normal 2 3 2 3 6 2 3" xfId="3072" xr:uid="{00000000-0005-0000-0000-000033110000}"/>
    <cellStyle name="Normal 2 3 2 3 6 2 3 2" xfId="7840" xr:uid="{00000000-0005-0000-0000-000034110000}"/>
    <cellStyle name="Normal 2 3 2 3 6 2 4" xfId="5456" xr:uid="{00000000-0005-0000-0000-000035110000}"/>
    <cellStyle name="Normal 2 3 2 3 6 3" xfId="1029" xr:uid="{00000000-0005-0000-0000-000036110000}"/>
    <cellStyle name="Normal 2 3 2 3 6 3 2" xfId="2227" xr:uid="{00000000-0005-0000-0000-000037110000}"/>
    <cellStyle name="Normal 2 3 2 3 6 3 2 2" xfId="4612" xr:uid="{00000000-0005-0000-0000-000038110000}"/>
    <cellStyle name="Normal 2 3 2 3 6 3 2 2 2" xfId="9380" xr:uid="{00000000-0005-0000-0000-000039110000}"/>
    <cellStyle name="Normal 2 3 2 3 6 3 2 3" xfId="6996" xr:uid="{00000000-0005-0000-0000-00003A110000}"/>
    <cellStyle name="Normal 2 3 2 3 6 3 3" xfId="3420" xr:uid="{00000000-0005-0000-0000-00003B110000}"/>
    <cellStyle name="Normal 2 3 2 3 6 3 3 2" xfId="8188" xr:uid="{00000000-0005-0000-0000-00003C110000}"/>
    <cellStyle name="Normal 2 3 2 3 6 3 4" xfId="5804" xr:uid="{00000000-0005-0000-0000-00003D110000}"/>
    <cellStyle name="Normal 2 3 2 3 6 4" xfId="1531" xr:uid="{00000000-0005-0000-0000-00003E110000}"/>
    <cellStyle name="Normal 2 3 2 3 6 4 2" xfId="3916" xr:uid="{00000000-0005-0000-0000-00003F110000}"/>
    <cellStyle name="Normal 2 3 2 3 6 4 2 2" xfId="8684" xr:uid="{00000000-0005-0000-0000-000040110000}"/>
    <cellStyle name="Normal 2 3 2 3 6 4 3" xfId="6300" xr:uid="{00000000-0005-0000-0000-000041110000}"/>
    <cellStyle name="Normal 2 3 2 3 6 5" xfId="2724" xr:uid="{00000000-0005-0000-0000-000042110000}"/>
    <cellStyle name="Normal 2 3 2 3 6 5 2" xfId="7492" xr:uid="{00000000-0005-0000-0000-000043110000}"/>
    <cellStyle name="Normal 2 3 2 3 6 6" xfId="5108" xr:uid="{00000000-0005-0000-0000-000044110000}"/>
    <cellStyle name="Normal 2 3 2 3 7" xfId="489" xr:uid="{00000000-0005-0000-0000-000045110000}"/>
    <cellStyle name="Normal 2 3 2 3 7 2" xfId="1687" xr:uid="{00000000-0005-0000-0000-000046110000}"/>
    <cellStyle name="Normal 2 3 2 3 7 2 2" xfId="4072" xr:uid="{00000000-0005-0000-0000-000047110000}"/>
    <cellStyle name="Normal 2 3 2 3 7 2 2 2" xfId="8840" xr:uid="{00000000-0005-0000-0000-000048110000}"/>
    <cellStyle name="Normal 2 3 2 3 7 2 3" xfId="6456" xr:uid="{00000000-0005-0000-0000-000049110000}"/>
    <cellStyle name="Normal 2 3 2 3 7 3" xfId="2880" xr:uid="{00000000-0005-0000-0000-00004A110000}"/>
    <cellStyle name="Normal 2 3 2 3 7 3 2" xfId="7648" xr:uid="{00000000-0005-0000-0000-00004B110000}"/>
    <cellStyle name="Normal 2 3 2 3 7 4" xfId="5264" xr:uid="{00000000-0005-0000-0000-00004C110000}"/>
    <cellStyle name="Normal 2 3 2 3 8" xfId="837" xr:uid="{00000000-0005-0000-0000-00004D110000}"/>
    <cellStyle name="Normal 2 3 2 3 8 2" xfId="2035" xr:uid="{00000000-0005-0000-0000-00004E110000}"/>
    <cellStyle name="Normal 2 3 2 3 8 2 2" xfId="4420" xr:uid="{00000000-0005-0000-0000-00004F110000}"/>
    <cellStyle name="Normal 2 3 2 3 8 2 2 2" xfId="9188" xr:uid="{00000000-0005-0000-0000-000050110000}"/>
    <cellStyle name="Normal 2 3 2 3 8 2 3" xfId="6804" xr:uid="{00000000-0005-0000-0000-000051110000}"/>
    <cellStyle name="Normal 2 3 2 3 8 3" xfId="3228" xr:uid="{00000000-0005-0000-0000-000052110000}"/>
    <cellStyle name="Normal 2 3 2 3 8 3 2" xfId="7996" xr:uid="{00000000-0005-0000-0000-000053110000}"/>
    <cellStyle name="Normal 2 3 2 3 8 4" xfId="5612" xr:uid="{00000000-0005-0000-0000-000054110000}"/>
    <cellStyle name="Normal 2 3 2 3 9" xfId="140" xr:uid="{00000000-0005-0000-0000-000055110000}"/>
    <cellStyle name="Normal 2 3 2 3 9 2" xfId="1339" xr:uid="{00000000-0005-0000-0000-000056110000}"/>
    <cellStyle name="Normal 2 3 2 3 9 2 2" xfId="3724" xr:uid="{00000000-0005-0000-0000-000057110000}"/>
    <cellStyle name="Normal 2 3 2 3 9 2 2 2" xfId="8492" xr:uid="{00000000-0005-0000-0000-000058110000}"/>
    <cellStyle name="Normal 2 3 2 3 9 2 3" xfId="6108" xr:uid="{00000000-0005-0000-0000-000059110000}"/>
    <cellStyle name="Normal 2 3 2 3 9 3" xfId="2532" xr:uid="{00000000-0005-0000-0000-00005A110000}"/>
    <cellStyle name="Normal 2 3 2 3 9 3 2" xfId="7300" xr:uid="{00000000-0005-0000-0000-00005B110000}"/>
    <cellStyle name="Normal 2 3 2 3 9 4" xfId="4916" xr:uid="{00000000-0005-0000-0000-00005C110000}"/>
    <cellStyle name="Normal 2 3 2 4" xfId="44" xr:uid="{00000000-0005-0000-0000-00005D110000}"/>
    <cellStyle name="Normal 2 3 2 4 10" xfId="1243" xr:uid="{00000000-0005-0000-0000-00005E110000}"/>
    <cellStyle name="Normal 2 3 2 4 10 2" xfId="3628" xr:uid="{00000000-0005-0000-0000-00005F110000}"/>
    <cellStyle name="Normal 2 3 2 4 10 2 2" xfId="8396" xr:uid="{00000000-0005-0000-0000-000060110000}"/>
    <cellStyle name="Normal 2 3 2 4 10 3" xfId="6012" xr:uid="{00000000-0005-0000-0000-000061110000}"/>
    <cellStyle name="Normal 2 3 2 4 11" xfId="2436" xr:uid="{00000000-0005-0000-0000-000062110000}"/>
    <cellStyle name="Normal 2 3 2 4 11 2" xfId="7204" xr:uid="{00000000-0005-0000-0000-000063110000}"/>
    <cellStyle name="Normal 2 3 2 4 12" xfId="4820" xr:uid="{00000000-0005-0000-0000-000064110000}"/>
    <cellStyle name="Normal 2 3 2 4 2" xfId="296" xr:uid="{00000000-0005-0000-0000-000065110000}"/>
    <cellStyle name="Normal 2 3 2 4 2 2" xfId="440" xr:uid="{00000000-0005-0000-0000-000066110000}"/>
    <cellStyle name="Normal 2 3 2 4 2 2 2" xfId="789" xr:uid="{00000000-0005-0000-0000-000067110000}"/>
    <cellStyle name="Normal 2 3 2 4 2 2 2 2" xfId="1987" xr:uid="{00000000-0005-0000-0000-000068110000}"/>
    <cellStyle name="Normal 2 3 2 4 2 2 2 2 2" xfId="4372" xr:uid="{00000000-0005-0000-0000-000069110000}"/>
    <cellStyle name="Normal 2 3 2 4 2 2 2 2 2 2" xfId="9140" xr:uid="{00000000-0005-0000-0000-00006A110000}"/>
    <cellStyle name="Normal 2 3 2 4 2 2 2 2 3" xfId="6756" xr:uid="{00000000-0005-0000-0000-00006B110000}"/>
    <cellStyle name="Normal 2 3 2 4 2 2 2 3" xfId="3180" xr:uid="{00000000-0005-0000-0000-00006C110000}"/>
    <cellStyle name="Normal 2 3 2 4 2 2 2 3 2" xfId="7948" xr:uid="{00000000-0005-0000-0000-00006D110000}"/>
    <cellStyle name="Normal 2 3 2 4 2 2 2 4" xfId="5564" xr:uid="{00000000-0005-0000-0000-00006E110000}"/>
    <cellStyle name="Normal 2 3 2 4 2 2 3" xfId="1137" xr:uid="{00000000-0005-0000-0000-00006F110000}"/>
    <cellStyle name="Normal 2 3 2 4 2 2 3 2" xfId="2335" xr:uid="{00000000-0005-0000-0000-000070110000}"/>
    <cellStyle name="Normal 2 3 2 4 2 2 3 2 2" xfId="4720" xr:uid="{00000000-0005-0000-0000-000071110000}"/>
    <cellStyle name="Normal 2 3 2 4 2 2 3 2 2 2" xfId="9488" xr:uid="{00000000-0005-0000-0000-000072110000}"/>
    <cellStyle name="Normal 2 3 2 4 2 2 3 2 3" xfId="7104" xr:uid="{00000000-0005-0000-0000-000073110000}"/>
    <cellStyle name="Normal 2 3 2 4 2 2 3 3" xfId="3528" xr:uid="{00000000-0005-0000-0000-000074110000}"/>
    <cellStyle name="Normal 2 3 2 4 2 2 3 3 2" xfId="8296" xr:uid="{00000000-0005-0000-0000-000075110000}"/>
    <cellStyle name="Normal 2 3 2 4 2 2 3 4" xfId="5912" xr:uid="{00000000-0005-0000-0000-000076110000}"/>
    <cellStyle name="Normal 2 3 2 4 2 2 4" xfId="1639" xr:uid="{00000000-0005-0000-0000-000077110000}"/>
    <cellStyle name="Normal 2 3 2 4 2 2 4 2" xfId="4024" xr:uid="{00000000-0005-0000-0000-000078110000}"/>
    <cellStyle name="Normal 2 3 2 4 2 2 4 2 2" xfId="8792" xr:uid="{00000000-0005-0000-0000-000079110000}"/>
    <cellStyle name="Normal 2 3 2 4 2 2 4 3" xfId="6408" xr:uid="{00000000-0005-0000-0000-00007A110000}"/>
    <cellStyle name="Normal 2 3 2 4 2 2 5" xfId="2832" xr:uid="{00000000-0005-0000-0000-00007B110000}"/>
    <cellStyle name="Normal 2 3 2 4 2 2 5 2" xfId="7600" xr:uid="{00000000-0005-0000-0000-00007C110000}"/>
    <cellStyle name="Normal 2 3 2 4 2 2 6" xfId="5216" xr:uid="{00000000-0005-0000-0000-00007D110000}"/>
    <cellStyle name="Normal 2 3 2 4 2 3" xfId="645" xr:uid="{00000000-0005-0000-0000-00007E110000}"/>
    <cellStyle name="Normal 2 3 2 4 2 3 2" xfId="1843" xr:uid="{00000000-0005-0000-0000-00007F110000}"/>
    <cellStyle name="Normal 2 3 2 4 2 3 2 2" xfId="4228" xr:uid="{00000000-0005-0000-0000-000080110000}"/>
    <cellStyle name="Normal 2 3 2 4 2 3 2 2 2" xfId="8996" xr:uid="{00000000-0005-0000-0000-000081110000}"/>
    <cellStyle name="Normal 2 3 2 4 2 3 2 3" xfId="6612" xr:uid="{00000000-0005-0000-0000-000082110000}"/>
    <cellStyle name="Normal 2 3 2 4 2 3 3" xfId="3036" xr:uid="{00000000-0005-0000-0000-000083110000}"/>
    <cellStyle name="Normal 2 3 2 4 2 3 3 2" xfId="7804" xr:uid="{00000000-0005-0000-0000-000084110000}"/>
    <cellStyle name="Normal 2 3 2 4 2 3 4" xfId="5420" xr:uid="{00000000-0005-0000-0000-000085110000}"/>
    <cellStyle name="Normal 2 3 2 4 2 4" xfId="993" xr:uid="{00000000-0005-0000-0000-000086110000}"/>
    <cellStyle name="Normal 2 3 2 4 2 4 2" xfId="2191" xr:uid="{00000000-0005-0000-0000-000087110000}"/>
    <cellStyle name="Normal 2 3 2 4 2 4 2 2" xfId="4576" xr:uid="{00000000-0005-0000-0000-000088110000}"/>
    <cellStyle name="Normal 2 3 2 4 2 4 2 2 2" xfId="9344" xr:uid="{00000000-0005-0000-0000-000089110000}"/>
    <cellStyle name="Normal 2 3 2 4 2 4 2 3" xfId="6960" xr:uid="{00000000-0005-0000-0000-00008A110000}"/>
    <cellStyle name="Normal 2 3 2 4 2 4 3" xfId="3384" xr:uid="{00000000-0005-0000-0000-00008B110000}"/>
    <cellStyle name="Normal 2 3 2 4 2 4 3 2" xfId="8152" xr:uid="{00000000-0005-0000-0000-00008C110000}"/>
    <cellStyle name="Normal 2 3 2 4 2 4 4" xfId="5768" xr:uid="{00000000-0005-0000-0000-00008D110000}"/>
    <cellStyle name="Normal 2 3 2 4 2 5" xfId="1495" xr:uid="{00000000-0005-0000-0000-00008E110000}"/>
    <cellStyle name="Normal 2 3 2 4 2 5 2" xfId="3880" xr:uid="{00000000-0005-0000-0000-00008F110000}"/>
    <cellStyle name="Normal 2 3 2 4 2 5 2 2" xfId="8648" xr:uid="{00000000-0005-0000-0000-000090110000}"/>
    <cellStyle name="Normal 2 3 2 4 2 5 3" xfId="6264" xr:uid="{00000000-0005-0000-0000-000091110000}"/>
    <cellStyle name="Normal 2 3 2 4 2 6" xfId="2688" xr:uid="{00000000-0005-0000-0000-000092110000}"/>
    <cellStyle name="Normal 2 3 2 4 2 6 2" xfId="7456" xr:uid="{00000000-0005-0000-0000-000093110000}"/>
    <cellStyle name="Normal 2 3 2 4 2 7" xfId="5072" xr:uid="{00000000-0005-0000-0000-000094110000}"/>
    <cellStyle name="Normal 2 3 2 4 3" xfId="224" xr:uid="{00000000-0005-0000-0000-000095110000}"/>
    <cellStyle name="Normal 2 3 2 4 3 2" xfId="573" xr:uid="{00000000-0005-0000-0000-000096110000}"/>
    <cellStyle name="Normal 2 3 2 4 3 2 2" xfId="1771" xr:uid="{00000000-0005-0000-0000-000097110000}"/>
    <cellStyle name="Normal 2 3 2 4 3 2 2 2" xfId="4156" xr:uid="{00000000-0005-0000-0000-000098110000}"/>
    <cellStyle name="Normal 2 3 2 4 3 2 2 2 2" xfId="8924" xr:uid="{00000000-0005-0000-0000-000099110000}"/>
    <cellStyle name="Normal 2 3 2 4 3 2 2 3" xfId="6540" xr:uid="{00000000-0005-0000-0000-00009A110000}"/>
    <cellStyle name="Normal 2 3 2 4 3 2 3" xfId="2964" xr:uid="{00000000-0005-0000-0000-00009B110000}"/>
    <cellStyle name="Normal 2 3 2 4 3 2 3 2" xfId="7732" xr:uid="{00000000-0005-0000-0000-00009C110000}"/>
    <cellStyle name="Normal 2 3 2 4 3 2 4" xfId="5348" xr:uid="{00000000-0005-0000-0000-00009D110000}"/>
    <cellStyle name="Normal 2 3 2 4 3 3" xfId="921" xr:uid="{00000000-0005-0000-0000-00009E110000}"/>
    <cellStyle name="Normal 2 3 2 4 3 3 2" xfId="2119" xr:uid="{00000000-0005-0000-0000-00009F110000}"/>
    <cellStyle name="Normal 2 3 2 4 3 3 2 2" xfId="4504" xr:uid="{00000000-0005-0000-0000-0000A0110000}"/>
    <cellStyle name="Normal 2 3 2 4 3 3 2 2 2" xfId="9272" xr:uid="{00000000-0005-0000-0000-0000A1110000}"/>
    <cellStyle name="Normal 2 3 2 4 3 3 2 3" xfId="6888" xr:uid="{00000000-0005-0000-0000-0000A2110000}"/>
    <cellStyle name="Normal 2 3 2 4 3 3 3" xfId="3312" xr:uid="{00000000-0005-0000-0000-0000A3110000}"/>
    <cellStyle name="Normal 2 3 2 4 3 3 3 2" xfId="8080" xr:uid="{00000000-0005-0000-0000-0000A4110000}"/>
    <cellStyle name="Normal 2 3 2 4 3 3 4" xfId="5696" xr:uid="{00000000-0005-0000-0000-0000A5110000}"/>
    <cellStyle name="Normal 2 3 2 4 3 4" xfId="1423" xr:uid="{00000000-0005-0000-0000-0000A6110000}"/>
    <cellStyle name="Normal 2 3 2 4 3 4 2" xfId="3808" xr:uid="{00000000-0005-0000-0000-0000A7110000}"/>
    <cellStyle name="Normal 2 3 2 4 3 4 2 2" xfId="8576" xr:uid="{00000000-0005-0000-0000-0000A8110000}"/>
    <cellStyle name="Normal 2 3 2 4 3 4 3" xfId="6192" xr:uid="{00000000-0005-0000-0000-0000A9110000}"/>
    <cellStyle name="Normal 2 3 2 4 3 5" xfId="2616" xr:uid="{00000000-0005-0000-0000-0000AA110000}"/>
    <cellStyle name="Normal 2 3 2 4 3 5 2" xfId="7384" xr:uid="{00000000-0005-0000-0000-0000AB110000}"/>
    <cellStyle name="Normal 2 3 2 4 3 6" xfId="5000" xr:uid="{00000000-0005-0000-0000-0000AC110000}"/>
    <cellStyle name="Normal 2 3 2 4 4" xfId="368" xr:uid="{00000000-0005-0000-0000-0000AD110000}"/>
    <cellStyle name="Normal 2 3 2 4 4 2" xfId="717" xr:uid="{00000000-0005-0000-0000-0000AE110000}"/>
    <cellStyle name="Normal 2 3 2 4 4 2 2" xfId="1915" xr:uid="{00000000-0005-0000-0000-0000AF110000}"/>
    <cellStyle name="Normal 2 3 2 4 4 2 2 2" xfId="4300" xr:uid="{00000000-0005-0000-0000-0000B0110000}"/>
    <cellStyle name="Normal 2 3 2 4 4 2 2 2 2" xfId="9068" xr:uid="{00000000-0005-0000-0000-0000B1110000}"/>
    <cellStyle name="Normal 2 3 2 4 4 2 2 3" xfId="6684" xr:uid="{00000000-0005-0000-0000-0000B2110000}"/>
    <cellStyle name="Normal 2 3 2 4 4 2 3" xfId="3108" xr:uid="{00000000-0005-0000-0000-0000B3110000}"/>
    <cellStyle name="Normal 2 3 2 4 4 2 3 2" xfId="7876" xr:uid="{00000000-0005-0000-0000-0000B4110000}"/>
    <cellStyle name="Normal 2 3 2 4 4 2 4" xfId="5492" xr:uid="{00000000-0005-0000-0000-0000B5110000}"/>
    <cellStyle name="Normal 2 3 2 4 4 3" xfId="1065" xr:uid="{00000000-0005-0000-0000-0000B6110000}"/>
    <cellStyle name="Normal 2 3 2 4 4 3 2" xfId="2263" xr:uid="{00000000-0005-0000-0000-0000B7110000}"/>
    <cellStyle name="Normal 2 3 2 4 4 3 2 2" xfId="4648" xr:uid="{00000000-0005-0000-0000-0000B8110000}"/>
    <cellStyle name="Normal 2 3 2 4 4 3 2 2 2" xfId="9416" xr:uid="{00000000-0005-0000-0000-0000B9110000}"/>
    <cellStyle name="Normal 2 3 2 4 4 3 2 3" xfId="7032" xr:uid="{00000000-0005-0000-0000-0000BA110000}"/>
    <cellStyle name="Normal 2 3 2 4 4 3 3" xfId="3456" xr:uid="{00000000-0005-0000-0000-0000BB110000}"/>
    <cellStyle name="Normal 2 3 2 4 4 3 3 2" xfId="8224" xr:uid="{00000000-0005-0000-0000-0000BC110000}"/>
    <cellStyle name="Normal 2 3 2 4 4 3 4" xfId="5840" xr:uid="{00000000-0005-0000-0000-0000BD110000}"/>
    <cellStyle name="Normal 2 3 2 4 4 4" xfId="1567" xr:uid="{00000000-0005-0000-0000-0000BE110000}"/>
    <cellStyle name="Normal 2 3 2 4 4 4 2" xfId="3952" xr:uid="{00000000-0005-0000-0000-0000BF110000}"/>
    <cellStyle name="Normal 2 3 2 4 4 4 2 2" xfId="8720" xr:uid="{00000000-0005-0000-0000-0000C0110000}"/>
    <cellStyle name="Normal 2 3 2 4 4 4 3" xfId="6336" xr:uid="{00000000-0005-0000-0000-0000C1110000}"/>
    <cellStyle name="Normal 2 3 2 4 4 5" xfId="2760" xr:uid="{00000000-0005-0000-0000-0000C2110000}"/>
    <cellStyle name="Normal 2 3 2 4 4 5 2" xfId="7528" xr:uid="{00000000-0005-0000-0000-0000C3110000}"/>
    <cellStyle name="Normal 2 3 2 4 4 6" xfId="5144" xr:uid="{00000000-0005-0000-0000-0000C4110000}"/>
    <cellStyle name="Normal 2 3 2 4 5" xfId="501" xr:uid="{00000000-0005-0000-0000-0000C5110000}"/>
    <cellStyle name="Normal 2 3 2 4 5 2" xfId="1699" xr:uid="{00000000-0005-0000-0000-0000C6110000}"/>
    <cellStyle name="Normal 2 3 2 4 5 2 2" xfId="4084" xr:uid="{00000000-0005-0000-0000-0000C7110000}"/>
    <cellStyle name="Normal 2 3 2 4 5 2 2 2" xfId="8852" xr:uid="{00000000-0005-0000-0000-0000C8110000}"/>
    <cellStyle name="Normal 2 3 2 4 5 2 3" xfId="6468" xr:uid="{00000000-0005-0000-0000-0000C9110000}"/>
    <cellStyle name="Normal 2 3 2 4 5 3" xfId="2892" xr:uid="{00000000-0005-0000-0000-0000CA110000}"/>
    <cellStyle name="Normal 2 3 2 4 5 3 2" xfId="7660" xr:uid="{00000000-0005-0000-0000-0000CB110000}"/>
    <cellStyle name="Normal 2 3 2 4 5 4" xfId="5276" xr:uid="{00000000-0005-0000-0000-0000CC110000}"/>
    <cellStyle name="Normal 2 3 2 4 6" xfId="849" xr:uid="{00000000-0005-0000-0000-0000CD110000}"/>
    <cellStyle name="Normal 2 3 2 4 6 2" xfId="2047" xr:uid="{00000000-0005-0000-0000-0000CE110000}"/>
    <cellStyle name="Normal 2 3 2 4 6 2 2" xfId="4432" xr:uid="{00000000-0005-0000-0000-0000CF110000}"/>
    <cellStyle name="Normal 2 3 2 4 6 2 2 2" xfId="9200" xr:uid="{00000000-0005-0000-0000-0000D0110000}"/>
    <cellStyle name="Normal 2 3 2 4 6 2 3" xfId="6816" xr:uid="{00000000-0005-0000-0000-0000D1110000}"/>
    <cellStyle name="Normal 2 3 2 4 6 3" xfId="3240" xr:uid="{00000000-0005-0000-0000-0000D2110000}"/>
    <cellStyle name="Normal 2 3 2 4 6 3 2" xfId="8008" xr:uid="{00000000-0005-0000-0000-0000D3110000}"/>
    <cellStyle name="Normal 2 3 2 4 6 4" xfId="5624" xr:uid="{00000000-0005-0000-0000-0000D4110000}"/>
    <cellStyle name="Normal 2 3 2 4 7" xfId="152" xr:uid="{00000000-0005-0000-0000-0000D5110000}"/>
    <cellStyle name="Normal 2 3 2 4 7 2" xfId="1351" xr:uid="{00000000-0005-0000-0000-0000D6110000}"/>
    <cellStyle name="Normal 2 3 2 4 7 2 2" xfId="3736" xr:uid="{00000000-0005-0000-0000-0000D7110000}"/>
    <cellStyle name="Normal 2 3 2 4 7 2 2 2" xfId="8504" xr:uid="{00000000-0005-0000-0000-0000D8110000}"/>
    <cellStyle name="Normal 2 3 2 4 7 2 3" xfId="6120" xr:uid="{00000000-0005-0000-0000-0000D9110000}"/>
    <cellStyle name="Normal 2 3 2 4 7 3" xfId="2544" xr:uid="{00000000-0005-0000-0000-0000DA110000}"/>
    <cellStyle name="Normal 2 3 2 4 7 3 2" xfId="7312" xr:uid="{00000000-0005-0000-0000-0000DB110000}"/>
    <cellStyle name="Normal 2 3 2 4 7 4" xfId="4928" xr:uid="{00000000-0005-0000-0000-0000DC110000}"/>
    <cellStyle name="Normal 2 3 2 4 8" xfId="1186" xr:uid="{00000000-0005-0000-0000-0000DD110000}"/>
    <cellStyle name="Normal 2 3 2 4 8 2" xfId="2383" xr:uid="{00000000-0005-0000-0000-0000DE110000}"/>
    <cellStyle name="Normal 2 3 2 4 8 2 2" xfId="4768" xr:uid="{00000000-0005-0000-0000-0000DF110000}"/>
    <cellStyle name="Normal 2 3 2 4 8 2 2 2" xfId="9536" xr:uid="{00000000-0005-0000-0000-0000E0110000}"/>
    <cellStyle name="Normal 2 3 2 4 8 2 3" xfId="7152" xr:uid="{00000000-0005-0000-0000-0000E1110000}"/>
    <cellStyle name="Normal 2 3 2 4 8 3" xfId="3576" xr:uid="{00000000-0005-0000-0000-0000E2110000}"/>
    <cellStyle name="Normal 2 3 2 4 8 3 2" xfId="8344" xr:uid="{00000000-0005-0000-0000-0000E3110000}"/>
    <cellStyle name="Normal 2 3 2 4 8 4" xfId="5960" xr:uid="{00000000-0005-0000-0000-0000E4110000}"/>
    <cellStyle name="Normal 2 3 2 4 9" xfId="92" xr:uid="{00000000-0005-0000-0000-0000E5110000}"/>
    <cellStyle name="Normal 2 3 2 4 9 2" xfId="1291" xr:uid="{00000000-0005-0000-0000-0000E6110000}"/>
    <cellStyle name="Normal 2 3 2 4 9 2 2" xfId="3676" xr:uid="{00000000-0005-0000-0000-0000E7110000}"/>
    <cellStyle name="Normal 2 3 2 4 9 2 2 2" xfId="8444" xr:uid="{00000000-0005-0000-0000-0000E8110000}"/>
    <cellStyle name="Normal 2 3 2 4 9 2 3" xfId="6060" xr:uid="{00000000-0005-0000-0000-0000E9110000}"/>
    <cellStyle name="Normal 2 3 2 4 9 3" xfId="2484" xr:uid="{00000000-0005-0000-0000-0000EA110000}"/>
    <cellStyle name="Normal 2 3 2 4 9 3 2" xfId="7252" xr:uid="{00000000-0005-0000-0000-0000EB110000}"/>
    <cellStyle name="Normal 2 3 2 4 9 4" xfId="4868" xr:uid="{00000000-0005-0000-0000-0000EC110000}"/>
    <cellStyle name="Normal 2 3 2 5" xfId="128" xr:uid="{00000000-0005-0000-0000-0000ED110000}"/>
    <cellStyle name="Normal 2 3 2 5 2" xfId="272" xr:uid="{00000000-0005-0000-0000-0000EE110000}"/>
    <cellStyle name="Normal 2 3 2 5 2 2" xfId="416" xr:uid="{00000000-0005-0000-0000-0000EF110000}"/>
    <cellStyle name="Normal 2 3 2 5 2 2 2" xfId="765" xr:uid="{00000000-0005-0000-0000-0000F0110000}"/>
    <cellStyle name="Normal 2 3 2 5 2 2 2 2" xfId="1963" xr:uid="{00000000-0005-0000-0000-0000F1110000}"/>
    <cellStyle name="Normal 2 3 2 5 2 2 2 2 2" xfId="4348" xr:uid="{00000000-0005-0000-0000-0000F2110000}"/>
    <cellStyle name="Normal 2 3 2 5 2 2 2 2 2 2" xfId="9116" xr:uid="{00000000-0005-0000-0000-0000F3110000}"/>
    <cellStyle name="Normal 2 3 2 5 2 2 2 2 3" xfId="6732" xr:uid="{00000000-0005-0000-0000-0000F4110000}"/>
    <cellStyle name="Normal 2 3 2 5 2 2 2 3" xfId="3156" xr:uid="{00000000-0005-0000-0000-0000F5110000}"/>
    <cellStyle name="Normal 2 3 2 5 2 2 2 3 2" xfId="7924" xr:uid="{00000000-0005-0000-0000-0000F6110000}"/>
    <cellStyle name="Normal 2 3 2 5 2 2 2 4" xfId="5540" xr:uid="{00000000-0005-0000-0000-0000F7110000}"/>
    <cellStyle name="Normal 2 3 2 5 2 2 3" xfId="1113" xr:uid="{00000000-0005-0000-0000-0000F8110000}"/>
    <cellStyle name="Normal 2 3 2 5 2 2 3 2" xfId="2311" xr:uid="{00000000-0005-0000-0000-0000F9110000}"/>
    <cellStyle name="Normal 2 3 2 5 2 2 3 2 2" xfId="4696" xr:uid="{00000000-0005-0000-0000-0000FA110000}"/>
    <cellStyle name="Normal 2 3 2 5 2 2 3 2 2 2" xfId="9464" xr:uid="{00000000-0005-0000-0000-0000FB110000}"/>
    <cellStyle name="Normal 2 3 2 5 2 2 3 2 3" xfId="7080" xr:uid="{00000000-0005-0000-0000-0000FC110000}"/>
    <cellStyle name="Normal 2 3 2 5 2 2 3 3" xfId="3504" xr:uid="{00000000-0005-0000-0000-0000FD110000}"/>
    <cellStyle name="Normal 2 3 2 5 2 2 3 3 2" xfId="8272" xr:uid="{00000000-0005-0000-0000-0000FE110000}"/>
    <cellStyle name="Normal 2 3 2 5 2 2 3 4" xfId="5888" xr:uid="{00000000-0005-0000-0000-0000FF110000}"/>
    <cellStyle name="Normal 2 3 2 5 2 2 4" xfId="1615" xr:uid="{00000000-0005-0000-0000-000000120000}"/>
    <cellStyle name="Normal 2 3 2 5 2 2 4 2" xfId="4000" xr:uid="{00000000-0005-0000-0000-000001120000}"/>
    <cellStyle name="Normal 2 3 2 5 2 2 4 2 2" xfId="8768" xr:uid="{00000000-0005-0000-0000-000002120000}"/>
    <cellStyle name="Normal 2 3 2 5 2 2 4 3" xfId="6384" xr:uid="{00000000-0005-0000-0000-000003120000}"/>
    <cellStyle name="Normal 2 3 2 5 2 2 5" xfId="2808" xr:uid="{00000000-0005-0000-0000-000004120000}"/>
    <cellStyle name="Normal 2 3 2 5 2 2 5 2" xfId="7576" xr:uid="{00000000-0005-0000-0000-000005120000}"/>
    <cellStyle name="Normal 2 3 2 5 2 2 6" xfId="5192" xr:uid="{00000000-0005-0000-0000-000006120000}"/>
    <cellStyle name="Normal 2 3 2 5 2 3" xfId="621" xr:uid="{00000000-0005-0000-0000-000007120000}"/>
    <cellStyle name="Normal 2 3 2 5 2 3 2" xfId="1819" xr:uid="{00000000-0005-0000-0000-000008120000}"/>
    <cellStyle name="Normal 2 3 2 5 2 3 2 2" xfId="4204" xr:uid="{00000000-0005-0000-0000-000009120000}"/>
    <cellStyle name="Normal 2 3 2 5 2 3 2 2 2" xfId="8972" xr:uid="{00000000-0005-0000-0000-00000A120000}"/>
    <cellStyle name="Normal 2 3 2 5 2 3 2 3" xfId="6588" xr:uid="{00000000-0005-0000-0000-00000B120000}"/>
    <cellStyle name="Normal 2 3 2 5 2 3 3" xfId="3012" xr:uid="{00000000-0005-0000-0000-00000C120000}"/>
    <cellStyle name="Normal 2 3 2 5 2 3 3 2" xfId="7780" xr:uid="{00000000-0005-0000-0000-00000D120000}"/>
    <cellStyle name="Normal 2 3 2 5 2 3 4" xfId="5396" xr:uid="{00000000-0005-0000-0000-00000E120000}"/>
    <cellStyle name="Normal 2 3 2 5 2 4" xfId="969" xr:uid="{00000000-0005-0000-0000-00000F120000}"/>
    <cellStyle name="Normal 2 3 2 5 2 4 2" xfId="2167" xr:uid="{00000000-0005-0000-0000-000010120000}"/>
    <cellStyle name="Normal 2 3 2 5 2 4 2 2" xfId="4552" xr:uid="{00000000-0005-0000-0000-000011120000}"/>
    <cellStyle name="Normal 2 3 2 5 2 4 2 2 2" xfId="9320" xr:uid="{00000000-0005-0000-0000-000012120000}"/>
    <cellStyle name="Normal 2 3 2 5 2 4 2 3" xfId="6936" xr:uid="{00000000-0005-0000-0000-000013120000}"/>
    <cellStyle name="Normal 2 3 2 5 2 4 3" xfId="3360" xr:uid="{00000000-0005-0000-0000-000014120000}"/>
    <cellStyle name="Normal 2 3 2 5 2 4 3 2" xfId="8128" xr:uid="{00000000-0005-0000-0000-000015120000}"/>
    <cellStyle name="Normal 2 3 2 5 2 4 4" xfId="5744" xr:uid="{00000000-0005-0000-0000-000016120000}"/>
    <cellStyle name="Normal 2 3 2 5 2 5" xfId="1471" xr:uid="{00000000-0005-0000-0000-000017120000}"/>
    <cellStyle name="Normal 2 3 2 5 2 5 2" xfId="3856" xr:uid="{00000000-0005-0000-0000-000018120000}"/>
    <cellStyle name="Normal 2 3 2 5 2 5 2 2" xfId="8624" xr:uid="{00000000-0005-0000-0000-000019120000}"/>
    <cellStyle name="Normal 2 3 2 5 2 5 3" xfId="6240" xr:uid="{00000000-0005-0000-0000-00001A120000}"/>
    <cellStyle name="Normal 2 3 2 5 2 6" xfId="2664" xr:uid="{00000000-0005-0000-0000-00001B120000}"/>
    <cellStyle name="Normal 2 3 2 5 2 6 2" xfId="7432" xr:uid="{00000000-0005-0000-0000-00001C120000}"/>
    <cellStyle name="Normal 2 3 2 5 2 7" xfId="5048" xr:uid="{00000000-0005-0000-0000-00001D120000}"/>
    <cellStyle name="Normal 2 3 2 5 3" xfId="200" xr:uid="{00000000-0005-0000-0000-00001E120000}"/>
    <cellStyle name="Normal 2 3 2 5 3 2" xfId="549" xr:uid="{00000000-0005-0000-0000-00001F120000}"/>
    <cellStyle name="Normal 2 3 2 5 3 2 2" xfId="1747" xr:uid="{00000000-0005-0000-0000-000020120000}"/>
    <cellStyle name="Normal 2 3 2 5 3 2 2 2" xfId="4132" xr:uid="{00000000-0005-0000-0000-000021120000}"/>
    <cellStyle name="Normal 2 3 2 5 3 2 2 2 2" xfId="8900" xr:uid="{00000000-0005-0000-0000-000022120000}"/>
    <cellStyle name="Normal 2 3 2 5 3 2 2 3" xfId="6516" xr:uid="{00000000-0005-0000-0000-000023120000}"/>
    <cellStyle name="Normal 2 3 2 5 3 2 3" xfId="2940" xr:uid="{00000000-0005-0000-0000-000024120000}"/>
    <cellStyle name="Normal 2 3 2 5 3 2 3 2" xfId="7708" xr:uid="{00000000-0005-0000-0000-000025120000}"/>
    <cellStyle name="Normal 2 3 2 5 3 2 4" xfId="5324" xr:uid="{00000000-0005-0000-0000-000026120000}"/>
    <cellStyle name="Normal 2 3 2 5 3 3" xfId="897" xr:uid="{00000000-0005-0000-0000-000027120000}"/>
    <cellStyle name="Normal 2 3 2 5 3 3 2" xfId="2095" xr:uid="{00000000-0005-0000-0000-000028120000}"/>
    <cellStyle name="Normal 2 3 2 5 3 3 2 2" xfId="4480" xr:uid="{00000000-0005-0000-0000-000029120000}"/>
    <cellStyle name="Normal 2 3 2 5 3 3 2 2 2" xfId="9248" xr:uid="{00000000-0005-0000-0000-00002A120000}"/>
    <cellStyle name="Normal 2 3 2 5 3 3 2 3" xfId="6864" xr:uid="{00000000-0005-0000-0000-00002B120000}"/>
    <cellStyle name="Normal 2 3 2 5 3 3 3" xfId="3288" xr:uid="{00000000-0005-0000-0000-00002C120000}"/>
    <cellStyle name="Normal 2 3 2 5 3 3 3 2" xfId="8056" xr:uid="{00000000-0005-0000-0000-00002D120000}"/>
    <cellStyle name="Normal 2 3 2 5 3 3 4" xfId="5672" xr:uid="{00000000-0005-0000-0000-00002E120000}"/>
    <cellStyle name="Normal 2 3 2 5 3 4" xfId="1399" xr:uid="{00000000-0005-0000-0000-00002F120000}"/>
    <cellStyle name="Normal 2 3 2 5 3 4 2" xfId="3784" xr:uid="{00000000-0005-0000-0000-000030120000}"/>
    <cellStyle name="Normal 2 3 2 5 3 4 2 2" xfId="8552" xr:uid="{00000000-0005-0000-0000-000031120000}"/>
    <cellStyle name="Normal 2 3 2 5 3 4 3" xfId="6168" xr:uid="{00000000-0005-0000-0000-000032120000}"/>
    <cellStyle name="Normal 2 3 2 5 3 5" xfId="2592" xr:uid="{00000000-0005-0000-0000-000033120000}"/>
    <cellStyle name="Normal 2 3 2 5 3 5 2" xfId="7360" xr:uid="{00000000-0005-0000-0000-000034120000}"/>
    <cellStyle name="Normal 2 3 2 5 3 6" xfId="4976" xr:uid="{00000000-0005-0000-0000-000035120000}"/>
    <cellStyle name="Normal 2 3 2 5 4" xfId="344" xr:uid="{00000000-0005-0000-0000-000036120000}"/>
    <cellStyle name="Normal 2 3 2 5 4 2" xfId="693" xr:uid="{00000000-0005-0000-0000-000037120000}"/>
    <cellStyle name="Normal 2 3 2 5 4 2 2" xfId="1891" xr:uid="{00000000-0005-0000-0000-000038120000}"/>
    <cellStyle name="Normal 2 3 2 5 4 2 2 2" xfId="4276" xr:uid="{00000000-0005-0000-0000-000039120000}"/>
    <cellStyle name="Normal 2 3 2 5 4 2 2 2 2" xfId="9044" xr:uid="{00000000-0005-0000-0000-00003A120000}"/>
    <cellStyle name="Normal 2 3 2 5 4 2 2 3" xfId="6660" xr:uid="{00000000-0005-0000-0000-00003B120000}"/>
    <cellStyle name="Normal 2 3 2 5 4 2 3" xfId="3084" xr:uid="{00000000-0005-0000-0000-00003C120000}"/>
    <cellStyle name="Normal 2 3 2 5 4 2 3 2" xfId="7852" xr:uid="{00000000-0005-0000-0000-00003D120000}"/>
    <cellStyle name="Normal 2 3 2 5 4 2 4" xfId="5468" xr:uid="{00000000-0005-0000-0000-00003E120000}"/>
    <cellStyle name="Normal 2 3 2 5 4 3" xfId="1041" xr:uid="{00000000-0005-0000-0000-00003F120000}"/>
    <cellStyle name="Normal 2 3 2 5 4 3 2" xfId="2239" xr:uid="{00000000-0005-0000-0000-000040120000}"/>
    <cellStyle name="Normal 2 3 2 5 4 3 2 2" xfId="4624" xr:uid="{00000000-0005-0000-0000-000041120000}"/>
    <cellStyle name="Normal 2 3 2 5 4 3 2 2 2" xfId="9392" xr:uid="{00000000-0005-0000-0000-000042120000}"/>
    <cellStyle name="Normal 2 3 2 5 4 3 2 3" xfId="7008" xr:uid="{00000000-0005-0000-0000-000043120000}"/>
    <cellStyle name="Normal 2 3 2 5 4 3 3" xfId="3432" xr:uid="{00000000-0005-0000-0000-000044120000}"/>
    <cellStyle name="Normal 2 3 2 5 4 3 3 2" xfId="8200" xr:uid="{00000000-0005-0000-0000-000045120000}"/>
    <cellStyle name="Normal 2 3 2 5 4 3 4" xfId="5816" xr:uid="{00000000-0005-0000-0000-000046120000}"/>
    <cellStyle name="Normal 2 3 2 5 4 4" xfId="1543" xr:uid="{00000000-0005-0000-0000-000047120000}"/>
    <cellStyle name="Normal 2 3 2 5 4 4 2" xfId="3928" xr:uid="{00000000-0005-0000-0000-000048120000}"/>
    <cellStyle name="Normal 2 3 2 5 4 4 2 2" xfId="8696" xr:uid="{00000000-0005-0000-0000-000049120000}"/>
    <cellStyle name="Normal 2 3 2 5 4 4 3" xfId="6312" xr:uid="{00000000-0005-0000-0000-00004A120000}"/>
    <cellStyle name="Normal 2 3 2 5 4 5" xfId="2736" xr:uid="{00000000-0005-0000-0000-00004B120000}"/>
    <cellStyle name="Normal 2 3 2 5 4 5 2" xfId="7504" xr:uid="{00000000-0005-0000-0000-00004C120000}"/>
    <cellStyle name="Normal 2 3 2 5 4 6" xfId="5120" xr:uid="{00000000-0005-0000-0000-00004D120000}"/>
    <cellStyle name="Normal 2 3 2 5 5" xfId="477" xr:uid="{00000000-0005-0000-0000-00004E120000}"/>
    <cellStyle name="Normal 2 3 2 5 5 2" xfId="1675" xr:uid="{00000000-0005-0000-0000-00004F120000}"/>
    <cellStyle name="Normal 2 3 2 5 5 2 2" xfId="4060" xr:uid="{00000000-0005-0000-0000-000050120000}"/>
    <cellStyle name="Normal 2 3 2 5 5 2 2 2" xfId="8828" xr:uid="{00000000-0005-0000-0000-000051120000}"/>
    <cellStyle name="Normal 2 3 2 5 5 2 3" xfId="6444" xr:uid="{00000000-0005-0000-0000-000052120000}"/>
    <cellStyle name="Normal 2 3 2 5 5 3" xfId="2868" xr:uid="{00000000-0005-0000-0000-000053120000}"/>
    <cellStyle name="Normal 2 3 2 5 5 3 2" xfId="7636" xr:uid="{00000000-0005-0000-0000-000054120000}"/>
    <cellStyle name="Normal 2 3 2 5 5 4" xfId="5252" xr:uid="{00000000-0005-0000-0000-000055120000}"/>
    <cellStyle name="Normal 2 3 2 5 6" xfId="825" xr:uid="{00000000-0005-0000-0000-000056120000}"/>
    <cellStyle name="Normal 2 3 2 5 6 2" xfId="2023" xr:uid="{00000000-0005-0000-0000-000057120000}"/>
    <cellStyle name="Normal 2 3 2 5 6 2 2" xfId="4408" xr:uid="{00000000-0005-0000-0000-000058120000}"/>
    <cellStyle name="Normal 2 3 2 5 6 2 2 2" xfId="9176" xr:uid="{00000000-0005-0000-0000-000059120000}"/>
    <cellStyle name="Normal 2 3 2 5 6 2 3" xfId="6792" xr:uid="{00000000-0005-0000-0000-00005A120000}"/>
    <cellStyle name="Normal 2 3 2 5 6 3" xfId="3216" xr:uid="{00000000-0005-0000-0000-00005B120000}"/>
    <cellStyle name="Normal 2 3 2 5 6 3 2" xfId="7984" xr:uid="{00000000-0005-0000-0000-00005C120000}"/>
    <cellStyle name="Normal 2 3 2 5 6 4" xfId="5600" xr:uid="{00000000-0005-0000-0000-00005D120000}"/>
    <cellStyle name="Normal 2 3 2 5 7" xfId="1327" xr:uid="{00000000-0005-0000-0000-00005E120000}"/>
    <cellStyle name="Normal 2 3 2 5 7 2" xfId="3712" xr:uid="{00000000-0005-0000-0000-00005F120000}"/>
    <cellStyle name="Normal 2 3 2 5 7 2 2" xfId="8480" xr:uid="{00000000-0005-0000-0000-000060120000}"/>
    <cellStyle name="Normal 2 3 2 5 7 3" xfId="6096" xr:uid="{00000000-0005-0000-0000-000061120000}"/>
    <cellStyle name="Normal 2 3 2 5 8" xfId="2520" xr:uid="{00000000-0005-0000-0000-000062120000}"/>
    <cellStyle name="Normal 2 3 2 5 8 2" xfId="7288" xr:uid="{00000000-0005-0000-0000-000063120000}"/>
    <cellStyle name="Normal 2 3 2 5 9" xfId="4904" xr:uid="{00000000-0005-0000-0000-000064120000}"/>
    <cellStyle name="Normal 2 3 2 6" xfId="248" xr:uid="{00000000-0005-0000-0000-000065120000}"/>
    <cellStyle name="Normal 2 3 2 6 2" xfId="392" xr:uid="{00000000-0005-0000-0000-000066120000}"/>
    <cellStyle name="Normal 2 3 2 6 2 2" xfId="741" xr:uid="{00000000-0005-0000-0000-000067120000}"/>
    <cellStyle name="Normal 2 3 2 6 2 2 2" xfId="1939" xr:uid="{00000000-0005-0000-0000-000068120000}"/>
    <cellStyle name="Normal 2 3 2 6 2 2 2 2" xfId="4324" xr:uid="{00000000-0005-0000-0000-000069120000}"/>
    <cellStyle name="Normal 2 3 2 6 2 2 2 2 2" xfId="9092" xr:uid="{00000000-0005-0000-0000-00006A120000}"/>
    <cellStyle name="Normal 2 3 2 6 2 2 2 3" xfId="6708" xr:uid="{00000000-0005-0000-0000-00006B120000}"/>
    <cellStyle name="Normal 2 3 2 6 2 2 3" xfId="3132" xr:uid="{00000000-0005-0000-0000-00006C120000}"/>
    <cellStyle name="Normal 2 3 2 6 2 2 3 2" xfId="7900" xr:uid="{00000000-0005-0000-0000-00006D120000}"/>
    <cellStyle name="Normal 2 3 2 6 2 2 4" xfId="5516" xr:uid="{00000000-0005-0000-0000-00006E120000}"/>
    <cellStyle name="Normal 2 3 2 6 2 3" xfId="1089" xr:uid="{00000000-0005-0000-0000-00006F120000}"/>
    <cellStyle name="Normal 2 3 2 6 2 3 2" xfId="2287" xr:uid="{00000000-0005-0000-0000-000070120000}"/>
    <cellStyle name="Normal 2 3 2 6 2 3 2 2" xfId="4672" xr:uid="{00000000-0005-0000-0000-000071120000}"/>
    <cellStyle name="Normal 2 3 2 6 2 3 2 2 2" xfId="9440" xr:uid="{00000000-0005-0000-0000-000072120000}"/>
    <cellStyle name="Normal 2 3 2 6 2 3 2 3" xfId="7056" xr:uid="{00000000-0005-0000-0000-000073120000}"/>
    <cellStyle name="Normal 2 3 2 6 2 3 3" xfId="3480" xr:uid="{00000000-0005-0000-0000-000074120000}"/>
    <cellStyle name="Normal 2 3 2 6 2 3 3 2" xfId="8248" xr:uid="{00000000-0005-0000-0000-000075120000}"/>
    <cellStyle name="Normal 2 3 2 6 2 3 4" xfId="5864" xr:uid="{00000000-0005-0000-0000-000076120000}"/>
    <cellStyle name="Normal 2 3 2 6 2 4" xfId="1591" xr:uid="{00000000-0005-0000-0000-000077120000}"/>
    <cellStyle name="Normal 2 3 2 6 2 4 2" xfId="3976" xr:uid="{00000000-0005-0000-0000-000078120000}"/>
    <cellStyle name="Normal 2 3 2 6 2 4 2 2" xfId="8744" xr:uid="{00000000-0005-0000-0000-000079120000}"/>
    <cellStyle name="Normal 2 3 2 6 2 4 3" xfId="6360" xr:uid="{00000000-0005-0000-0000-00007A120000}"/>
    <cellStyle name="Normal 2 3 2 6 2 5" xfId="2784" xr:uid="{00000000-0005-0000-0000-00007B120000}"/>
    <cellStyle name="Normal 2 3 2 6 2 5 2" xfId="7552" xr:uid="{00000000-0005-0000-0000-00007C120000}"/>
    <cellStyle name="Normal 2 3 2 6 2 6" xfId="5168" xr:uid="{00000000-0005-0000-0000-00007D120000}"/>
    <cellStyle name="Normal 2 3 2 6 3" xfId="597" xr:uid="{00000000-0005-0000-0000-00007E120000}"/>
    <cellStyle name="Normal 2 3 2 6 3 2" xfId="1795" xr:uid="{00000000-0005-0000-0000-00007F120000}"/>
    <cellStyle name="Normal 2 3 2 6 3 2 2" xfId="4180" xr:uid="{00000000-0005-0000-0000-000080120000}"/>
    <cellStyle name="Normal 2 3 2 6 3 2 2 2" xfId="8948" xr:uid="{00000000-0005-0000-0000-000081120000}"/>
    <cellStyle name="Normal 2 3 2 6 3 2 3" xfId="6564" xr:uid="{00000000-0005-0000-0000-000082120000}"/>
    <cellStyle name="Normal 2 3 2 6 3 3" xfId="2988" xr:uid="{00000000-0005-0000-0000-000083120000}"/>
    <cellStyle name="Normal 2 3 2 6 3 3 2" xfId="7756" xr:uid="{00000000-0005-0000-0000-000084120000}"/>
    <cellStyle name="Normal 2 3 2 6 3 4" xfId="5372" xr:uid="{00000000-0005-0000-0000-000085120000}"/>
    <cellStyle name="Normal 2 3 2 6 4" xfId="945" xr:uid="{00000000-0005-0000-0000-000086120000}"/>
    <cellStyle name="Normal 2 3 2 6 4 2" xfId="2143" xr:uid="{00000000-0005-0000-0000-000087120000}"/>
    <cellStyle name="Normal 2 3 2 6 4 2 2" xfId="4528" xr:uid="{00000000-0005-0000-0000-000088120000}"/>
    <cellStyle name="Normal 2 3 2 6 4 2 2 2" xfId="9296" xr:uid="{00000000-0005-0000-0000-000089120000}"/>
    <cellStyle name="Normal 2 3 2 6 4 2 3" xfId="6912" xr:uid="{00000000-0005-0000-0000-00008A120000}"/>
    <cellStyle name="Normal 2 3 2 6 4 3" xfId="3336" xr:uid="{00000000-0005-0000-0000-00008B120000}"/>
    <cellStyle name="Normal 2 3 2 6 4 3 2" xfId="8104" xr:uid="{00000000-0005-0000-0000-00008C120000}"/>
    <cellStyle name="Normal 2 3 2 6 4 4" xfId="5720" xr:uid="{00000000-0005-0000-0000-00008D120000}"/>
    <cellStyle name="Normal 2 3 2 6 5" xfId="1447" xr:uid="{00000000-0005-0000-0000-00008E120000}"/>
    <cellStyle name="Normal 2 3 2 6 5 2" xfId="3832" xr:uid="{00000000-0005-0000-0000-00008F120000}"/>
    <cellStyle name="Normal 2 3 2 6 5 2 2" xfId="8600" xr:uid="{00000000-0005-0000-0000-000090120000}"/>
    <cellStyle name="Normal 2 3 2 6 5 3" xfId="6216" xr:uid="{00000000-0005-0000-0000-000091120000}"/>
    <cellStyle name="Normal 2 3 2 6 6" xfId="2640" xr:uid="{00000000-0005-0000-0000-000092120000}"/>
    <cellStyle name="Normal 2 3 2 6 6 2" xfId="7408" xr:uid="{00000000-0005-0000-0000-000093120000}"/>
    <cellStyle name="Normal 2 3 2 6 7" xfId="5024" xr:uid="{00000000-0005-0000-0000-000094120000}"/>
    <cellStyle name="Normal 2 3 2 7" xfId="176" xr:uid="{00000000-0005-0000-0000-000095120000}"/>
    <cellStyle name="Normal 2 3 2 7 2" xfId="525" xr:uid="{00000000-0005-0000-0000-000096120000}"/>
    <cellStyle name="Normal 2 3 2 7 2 2" xfId="1723" xr:uid="{00000000-0005-0000-0000-000097120000}"/>
    <cellStyle name="Normal 2 3 2 7 2 2 2" xfId="4108" xr:uid="{00000000-0005-0000-0000-000098120000}"/>
    <cellStyle name="Normal 2 3 2 7 2 2 2 2" xfId="8876" xr:uid="{00000000-0005-0000-0000-000099120000}"/>
    <cellStyle name="Normal 2 3 2 7 2 2 3" xfId="6492" xr:uid="{00000000-0005-0000-0000-00009A120000}"/>
    <cellStyle name="Normal 2 3 2 7 2 3" xfId="2916" xr:uid="{00000000-0005-0000-0000-00009B120000}"/>
    <cellStyle name="Normal 2 3 2 7 2 3 2" xfId="7684" xr:uid="{00000000-0005-0000-0000-00009C120000}"/>
    <cellStyle name="Normal 2 3 2 7 2 4" xfId="5300" xr:uid="{00000000-0005-0000-0000-00009D120000}"/>
    <cellStyle name="Normal 2 3 2 7 3" xfId="873" xr:uid="{00000000-0005-0000-0000-00009E120000}"/>
    <cellStyle name="Normal 2 3 2 7 3 2" xfId="2071" xr:uid="{00000000-0005-0000-0000-00009F120000}"/>
    <cellStyle name="Normal 2 3 2 7 3 2 2" xfId="4456" xr:uid="{00000000-0005-0000-0000-0000A0120000}"/>
    <cellStyle name="Normal 2 3 2 7 3 2 2 2" xfId="9224" xr:uid="{00000000-0005-0000-0000-0000A1120000}"/>
    <cellStyle name="Normal 2 3 2 7 3 2 3" xfId="6840" xr:uid="{00000000-0005-0000-0000-0000A2120000}"/>
    <cellStyle name="Normal 2 3 2 7 3 3" xfId="3264" xr:uid="{00000000-0005-0000-0000-0000A3120000}"/>
    <cellStyle name="Normal 2 3 2 7 3 3 2" xfId="8032" xr:uid="{00000000-0005-0000-0000-0000A4120000}"/>
    <cellStyle name="Normal 2 3 2 7 3 4" xfId="5648" xr:uid="{00000000-0005-0000-0000-0000A5120000}"/>
    <cellStyle name="Normal 2 3 2 7 4" xfId="1375" xr:uid="{00000000-0005-0000-0000-0000A6120000}"/>
    <cellStyle name="Normal 2 3 2 7 4 2" xfId="3760" xr:uid="{00000000-0005-0000-0000-0000A7120000}"/>
    <cellStyle name="Normal 2 3 2 7 4 2 2" xfId="8528" xr:uid="{00000000-0005-0000-0000-0000A8120000}"/>
    <cellStyle name="Normal 2 3 2 7 4 3" xfId="6144" xr:uid="{00000000-0005-0000-0000-0000A9120000}"/>
    <cellStyle name="Normal 2 3 2 7 5" xfId="2568" xr:uid="{00000000-0005-0000-0000-0000AA120000}"/>
    <cellStyle name="Normal 2 3 2 7 5 2" xfId="7336" xr:uid="{00000000-0005-0000-0000-0000AB120000}"/>
    <cellStyle name="Normal 2 3 2 7 6" xfId="4952" xr:uid="{00000000-0005-0000-0000-0000AC120000}"/>
    <cellStyle name="Normal 2 3 2 8" xfId="320" xr:uid="{00000000-0005-0000-0000-0000AD120000}"/>
    <cellStyle name="Normal 2 3 2 8 2" xfId="669" xr:uid="{00000000-0005-0000-0000-0000AE120000}"/>
    <cellStyle name="Normal 2 3 2 8 2 2" xfId="1867" xr:uid="{00000000-0005-0000-0000-0000AF120000}"/>
    <cellStyle name="Normal 2 3 2 8 2 2 2" xfId="4252" xr:uid="{00000000-0005-0000-0000-0000B0120000}"/>
    <cellStyle name="Normal 2 3 2 8 2 2 2 2" xfId="9020" xr:uid="{00000000-0005-0000-0000-0000B1120000}"/>
    <cellStyle name="Normal 2 3 2 8 2 2 3" xfId="6636" xr:uid="{00000000-0005-0000-0000-0000B2120000}"/>
    <cellStyle name="Normal 2 3 2 8 2 3" xfId="3060" xr:uid="{00000000-0005-0000-0000-0000B3120000}"/>
    <cellStyle name="Normal 2 3 2 8 2 3 2" xfId="7828" xr:uid="{00000000-0005-0000-0000-0000B4120000}"/>
    <cellStyle name="Normal 2 3 2 8 2 4" xfId="5444" xr:uid="{00000000-0005-0000-0000-0000B5120000}"/>
    <cellStyle name="Normal 2 3 2 8 3" xfId="1017" xr:uid="{00000000-0005-0000-0000-0000B6120000}"/>
    <cellStyle name="Normal 2 3 2 8 3 2" xfId="2215" xr:uid="{00000000-0005-0000-0000-0000B7120000}"/>
    <cellStyle name="Normal 2 3 2 8 3 2 2" xfId="4600" xr:uid="{00000000-0005-0000-0000-0000B8120000}"/>
    <cellStyle name="Normal 2 3 2 8 3 2 2 2" xfId="9368" xr:uid="{00000000-0005-0000-0000-0000B9120000}"/>
    <cellStyle name="Normal 2 3 2 8 3 2 3" xfId="6984" xr:uid="{00000000-0005-0000-0000-0000BA120000}"/>
    <cellStyle name="Normal 2 3 2 8 3 3" xfId="3408" xr:uid="{00000000-0005-0000-0000-0000BB120000}"/>
    <cellStyle name="Normal 2 3 2 8 3 3 2" xfId="8176" xr:uid="{00000000-0005-0000-0000-0000BC120000}"/>
    <cellStyle name="Normal 2 3 2 8 3 4" xfId="5792" xr:uid="{00000000-0005-0000-0000-0000BD120000}"/>
    <cellStyle name="Normal 2 3 2 8 4" xfId="1519" xr:uid="{00000000-0005-0000-0000-0000BE120000}"/>
    <cellStyle name="Normal 2 3 2 8 4 2" xfId="3904" xr:uid="{00000000-0005-0000-0000-0000BF120000}"/>
    <cellStyle name="Normal 2 3 2 8 4 2 2" xfId="8672" xr:uid="{00000000-0005-0000-0000-0000C0120000}"/>
    <cellStyle name="Normal 2 3 2 8 4 3" xfId="6288" xr:uid="{00000000-0005-0000-0000-0000C1120000}"/>
    <cellStyle name="Normal 2 3 2 8 5" xfId="2712" xr:uid="{00000000-0005-0000-0000-0000C2120000}"/>
    <cellStyle name="Normal 2 3 2 8 5 2" xfId="7480" xr:uid="{00000000-0005-0000-0000-0000C3120000}"/>
    <cellStyle name="Normal 2 3 2 8 6" xfId="5096" xr:uid="{00000000-0005-0000-0000-0000C4120000}"/>
    <cellStyle name="Normal 2 3 2 9" xfId="465" xr:uid="{00000000-0005-0000-0000-0000C5120000}"/>
    <cellStyle name="Normal 2 3 2 9 2" xfId="1663" xr:uid="{00000000-0005-0000-0000-0000C6120000}"/>
    <cellStyle name="Normal 2 3 2 9 2 2" xfId="4048" xr:uid="{00000000-0005-0000-0000-0000C7120000}"/>
    <cellStyle name="Normal 2 3 2 9 2 2 2" xfId="8816" xr:uid="{00000000-0005-0000-0000-0000C8120000}"/>
    <cellStyle name="Normal 2 3 2 9 2 3" xfId="6432" xr:uid="{00000000-0005-0000-0000-0000C9120000}"/>
    <cellStyle name="Normal 2 3 2 9 3" xfId="2856" xr:uid="{00000000-0005-0000-0000-0000CA120000}"/>
    <cellStyle name="Normal 2 3 2 9 3 2" xfId="7624" xr:uid="{00000000-0005-0000-0000-0000CB120000}"/>
    <cellStyle name="Normal 2 3 2 9 4" xfId="5240" xr:uid="{00000000-0005-0000-0000-0000CC120000}"/>
    <cellStyle name="Normal 2 3 3" xfId="23" xr:uid="{00000000-0005-0000-0000-0000CD120000}"/>
    <cellStyle name="Normal 2 3 3 10" xfId="119" xr:uid="{00000000-0005-0000-0000-0000CE120000}"/>
    <cellStyle name="Normal 2 3 3 10 2" xfId="1318" xr:uid="{00000000-0005-0000-0000-0000CF120000}"/>
    <cellStyle name="Normal 2 3 3 10 2 2" xfId="3703" xr:uid="{00000000-0005-0000-0000-0000D0120000}"/>
    <cellStyle name="Normal 2 3 3 10 2 2 2" xfId="8471" xr:uid="{00000000-0005-0000-0000-0000D1120000}"/>
    <cellStyle name="Normal 2 3 3 10 2 3" xfId="6087" xr:uid="{00000000-0005-0000-0000-0000D2120000}"/>
    <cellStyle name="Normal 2 3 3 10 3" xfId="2511" xr:uid="{00000000-0005-0000-0000-0000D3120000}"/>
    <cellStyle name="Normal 2 3 3 10 3 2" xfId="7279" xr:uid="{00000000-0005-0000-0000-0000D4120000}"/>
    <cellStyle name="Normal 2 3 3 10 4" xfId="4895" xr:uid="{00000000-0005-0000-0000-0000D5120000}"/>
    <cellStyle name="Normal 2 3 3 11" xfId="1165" xr:uid="{00000000-0005-0000-0000-0000D6120000}"/>
    <cellStyle name="Normal 2 3 3 11 2" xfId="2362" xr:uid="{00000000-0005-0000-0000-0000D7120000}"/>
    <cellStyle name="Normal 2 3 3 11 2 2" xfId="4747" xr:uid="{00000000-0005-0000-0000-0000D8120000}"/>
    <cellStyle name="Normal 2 3 3 11 2 2 2" xfId="9515" xr:uid="{00000000-0005-0000-0000-0000D9120000}"/>
    <cellStyle name="Normal 2 3 3 11 2 3" xfId="7131" xr:uid="{00000000-0005-0000-0000-0000DA120000}"/>
    <cellStyle name="Normal 2 3 3 11 3" xfId="3555" xr:uid="{00000000-0005-0000-0000-0000DB120000}"/>
    <cellStyle name="Normal 2 3 3 11 3 2" xfId="8323" xr:uid="{00000000-0005-0000-0000-0000DC120000}"/>
    <cellStyle name="Normal 2 3 3 11 4" xfId="5939" xr:uid="{00000000-0005-0000-0000-0000DD120000}"/>
    <cellStyle name="Normal 2 3 3 12" xfId="71" xr:uid="{00000000-0005-0000-0000-0000DE120000}"/>
    <cellStyle name="Normal 2 3 3 12 2" xfId="1270" xr:uid="{00000000-0005-0000-0000-0000DF120000}"/>
    <cellStyle name="Normal 2 3 3 12 2 2" xfId="3655" xr:uid="{00000000-0005-0000-0000-0000E0120000}"/>
    <cellStyle name="Normal 2 3 3 12 2 2 2" xfId="8423" xr:uid="{00000000-0005-0000-0000-0000E1120000}"/>
    <cellStyle name="Normal 2 3 3 12 2 3" xfId="6039" xr:uid="{00000000-0005-0000-0000-0000E2120000}"/>
    <cellStyle name="Normal 2 3 3 12 3" xfId="2463" xr:uid="{00000000-0005-0000-0000-0000E3120000}"/>
    <cellStyle name="Normal 2 3 3 12 3 2" xfId="7231" xr:uid="{00000000-0005-0000-0000-0000E4120000}"/>
    <cellStyle name="Normal 2 3 3 12 4" xfId="4847" xr:uid="{00000000-0005-0000-0000-0000E5120000}"/>
    <cellStyle name="Normal 2 3 3 13" xfId="1222" xr:uid="{00000000-0005-0000-0000-0000E6120000}"/>
    <cellStyle name="Normal 2 3 3 13 2" xfId="3607" xr:uid="{00000000-0005-0000-0000-0000E7120000}"/>
    <cellStyle name="Normal 2 3 3 13 2 2" xfId="8375" xr:uid="{00000000-0005-0000-0000-0000E8120000}"/>
    <cellStyle name="Normal 2 3 3 13 3" xfId="5991" xr:uid="{00000000-0005-0000-0000-0000E9120000}"/>
    <cellStyle name="Normal 2 3 3 14" xfId="2415" xr:uid="{00000000-0005-0000-0000-0000EA120000}"/>
    <cellStyle name="Normal 2 3 3 14 2" xfId="7183" xr:uid="{00000000-0005-0000-0000-0000EB120000}"/>
    <cellStyle name="Normal 2 3 3 15" xfId="4799" xr:uid="{00000000-0005-0000-0000-0000EC120000}"/>
    <cellStyle name="Normal 2 3 3 2" xfId="35" xr:uid="{00000000-0005-0000-0000-0000ED120000}"/>
    <cellStyle name="Normal 2 3 3 2 10" xfId="1177" xr:uid="{00000000-0005-0000-0000-0000EE120000}"/>
    <cellStyle name="Normal 2 3 3 2 10 2" xfId="2374" xr:uid="{00000000-0005-0000-0000-0000EF120000}"/>
    <cellStyle name="Normal 2 3 3 2 10 2 2" xfId="4759" xr:uid="{00000000-0005-0000-0000-0000F0120000}"/>
    <cellStyle name="Normal 2 3 3 2 10 2 2 2" xfId="9527" xr:uid="{00000000-0005-0000-0000-0000F1120000}"/>
    <cellStyle name="Normal 2 3 3 2 10 2 3" xfId="7143" xr:uid="{00000000-0005-0000-0000-0000F2120000}"/>
    <cellStyle name="Normal 2 3 3 2 10 3" xfId="3567" xr:uid="{00000000-0005-0000-0000-0000F3120000}"/>
    <cellStyle name="Normal 2 3 3 2 10 3 2" xfId="8335" xr:uid="{00000000-0005-0000-0000-0000F4120000}"/>
    <cellStyle name="Normal 2 3 3 2 10 4" xfId="5951" xr:uid="{00000000-0005-0000-0000-0000F5120000}"/>
    <cellStyle name="Normal 2 3 3 2 11" xfId="83" xr:uid="{00000000-0005-0000-0000-0000F6120000}"/>
    <cellStyle name="Normal 2 3 3 2 11 2" xfId="1282" xr:uid="{00000000-0005-0000-0000-0000F7120000}"/>
    <cellStyle name="Normal 2 3 3 2 11 2 2" xfId="3667" xr:uid="{00000000-0005-0000-0000-0000F8120000}"/>
    <cellStyle name="Normal 2 3 3 2 11 2 2 2" xfId="8435" xr:uid="{00000000-0005-0000-0000-0000F9120000}"/>
    <cellStyle name="Normal 2 3 3 2 11 2 3" xfId="6051" xr:uid="{00000000-0005-0000-0000-0000FA120000}"/>
    <cellStyle name="Normal 2 3 3 2 11 3" xfId="2475" xr:uid="{00000000-0005-0000-0000-0000FB120000}"/>
    <cellStyle name="Normal 2 3 3 2 11 3 2" xfId="7243" xr:uid="{00000000-0005-0000-0000-0000FC120000}"/>
    <cellStyle name="Normal 2 3 3 2 11 4" xfId="4859" xr:uid="{00000000-0005-0000-0000-0000FD120000}"/>
    <cellStyle name="Normal 2 3 3 2 12" xfId="1234" xr:uid="{00000000-0005-0000-0000-0000FE120000}"/>
    <cellStyle name="Normal 2 3 3 2 12 2" xfId="3619" xr:uid="{00000000-0005-0000-0000-0000FF120000}"/>
    <cellStyle name="Normal 2 3 3 2 12 2 2" xfId="8387" xr:uid="{00000000-0005-0000-0000-000000130000}"/>
    <cellStyle name="Normal 2 3 3 2 12 3" xfId="6003" xr:uid="{00000000-0005-0000-0000-000001130000}"/>
    <cellStyle name="Normal 2 3 3 2 13" xfId="2427" xr:uid="{00000000-0005-0000-0000-000002130000}"/>
    <cellStyle name="Normal 2 3 3 2 13 2" xfId="7195" xr:uid="{00000000-0005-0000-0000-000003130000}"/>
    <cellStyle name="Normal 2 3 3 2 14" xfId="4811" xr:uid="{00000000-0005-0000-0000-000004130000}"/>
    <cellStyle name="Normal 2 3 3 2 2" xfId="59" xr:uid="{00000000-0005-0000-0000-000005130000}"/>
    <cellStyle name="Normal 2 3 3 2 2 10" xfId="1258" xr:uid="{00000000-0005-0000-0000-000006130000}"/>
    <cellStyle name="Normal 2 3 3 2 2 10 2" xfId="3643" xr:uid="{00000000-0005-0000-0000-000007130000}"/>
    <cellStyle name="Normal 2 3 3 2 2 10 2 2" xfId="8411" xr:uid="{00000000-0005-0000-0000-000008130000}"/>
    <cellStyle name="Normal 2 3 3 2 2 10 3" xfId="6027" xr:uid="{00000000-0005-0000-0000-000009130000}"/>
    <cellStyle name="Normal 2 3 3 2 2 11" xfId="2451" xr:uid="{00000000-0005-0000-0000-00000A130000}"/>
    <cellStyle name="Normal 2 3 3 2 2 11 2" xfId="7219" xr:uid="{00000000-0005-0000-0000-00000B130000}"/>
    <cellStyle name="Normal 2 3 3 2 2 12" xfId="4835" xr:uid="{00000000-0005-0000-0000-00000C130000}"/>
    <cellStyle name="Normal 2 3 3 2 2 2" xfId="311" xr:uid="{00000000-0005-0000-0000-00000D130000}"/>
    <cellStyle name="Normal 2 3 3 2 2 2 2" xfId="455" xr:uid="{00000000-0005-0000-0000-00000E130000}"/>
    <cellStyle name="Normal 2 3 3 2 2 2 2 2" xfId="804" xr:uid="{00000000-0005-0000-0000-00000F130000}"/>
    <cellStyle name="Normal 2 3 3 2 2 2 2 2 2" xfId="2002" xr:uid="{00000000-0005-0000-0000-000010130000}"/>
    <cellStyle name="Normal 2 3 3 2 2 2 2 2 2 2" xfId="4387" xr:uid="{00000000-0005-0000-0000-000011130000}"/>
    <cellStyle name="Normal 2 3 3 2 2 2 2 2 2 2 2" xfId="9155" xr:uid="{00000000-0005-0000-0000-000012130000}"/>
    <cellStyle name="Normal 2 3 3 2 2 2 2 2 2 3" xfId="6771" xr:uid="{00000000-0005-0000-0000-000013130000}"/>
    <cellStyle name="Normal 2 3 3 2 2 2 2 2 3" xfId="3195" xr:uid="{00000000-0005-0000-0000-000014130000}"/>
    <cellStyle name="Normal 2 3 3 2 2 2 2 2 3 2" xfId="7963" xr:uid="{00000000-0005-0000-0000-000015130000}"/>
    <cellStyle name="Normal 2 3 3 2 2 2 2 2 4" xfId="5579" xr:uid="{00000000-0005-0000-0000-000016130000}"/>
    <cellStyle name="Normal 2 3 3 2 2 2 2 3" xfId="1152" xr:uid="{00000000-0005-0000-0000-000017130000}"/>
    <cellStyle name="Normal 2 3 3 2 2 2 2 3 2" xfId="2350" xr:uid="{00000000-0005-0000-0000-000018130000}"/>
    <cellStyle name="Normal 2 3 3 2 2 2 2 3 2 2" xfId="4735" xr:uid="{00000000-0005-0000-0000-000019130000}"/>
    <cellStyle name="Normal 2 3 3 2 2 2 2 3 2 2 2" xfId="9503" xr:uid="{00000000-0005-0000-0000-00001A130000}"/>
    <cellStyle name="Normal 2 3 3 2 2 2 2 3 2 3" xfId="7119" xr:uid="{00000000-0005-0000-0000-00001B130000}"/>
    <cellStyle name="Normal 2 3 3 2 2 2 2 3 3" xfId="3543" xr:uid="{00000000-0005-0000-0000-00001C130000}"/>
    <cellStyle name="Normal 2 3 3 2 2 2 2 3 3 2" xfId="8311" xr:uid="{00000000-0005-0000-0000-00001D130000}"/>
    <cellStyle name="Normal 2 3 3 2 2 2 2 3 4" xfId="5927" xr:uid="{00000000-0005-0000-0000-00001E130000}"/>
    <cellStyle name="Normal 2 3 3 2 2 2 2 4" xfId="1654" xr:uid="{00000000-0005-0000-0000-00001F130000}"/>
    <cellStyle name="Normal 2 3 3 2 2 2 2 4 2" xfId="4039" xr:uid="{00000000-0005-0000-0000-000020130000}"/>
    <cellStyle name="Normal 2 3 3 2 2 2 2 4 2 2" xfId="8807" xr:uid="{00000000-0005-0000-0000-000021130000}"/>
    <cellStyle name="Normal 2 3 3 2 2 2 2 4 3" xfId="6423" xr:uid="{00000000-0005-0000-0000-000022130000}"/>
    <cellStyle name="Normal 2 3 3 2 2 2 2 5" xfId="2847" xr:uid="{00000000-0005-0000-0000-000023130000}"/>
    <cellStyle name="Normal 2 3 3 2 2 2 2 5 2" xfId="7615" xr:uid="{00000000-0005-0000-0000-000024130000}"/>
    <cellStyle name="Normal 2 3 3 2 2 2 2 6" xfId="5231" xr:uid="{00000000-0005-0000-0000-000025130000}"/>
    <cellStyle name="Normal 2 3 3 2 2 2 3" xfId="660" xr:uid="{00000000-0005-0000-0000-000026130000}"/>
    <cellStyle name="Normal 2 3 3 2 2 2 3 2" xfId="1858" xr:uid="{00000000-0005-0000-0000-000027130000}"/>
    <cellStyle name="Normal 2 3 3 2 2 2 3 2 2" xfId="4243" xr:uid="{00000000-0005-0000-0000-000028130000}"/>
    <cellStyle name="Normal 2 3 3 2 2 2 3 2 2 2" xfId="9011" xr:uid="{00000000-0005-0000-0000-000029130000}"/>
    <cellStyle name="Normal 2 3 3 2 2 2 3 2 3" xfId="6627" xr:uid="{00000000-0005-0000-0000-00002A130000}"/>
    <cellStyle name="Normal 2 3 3 2 2 2 3 3" xfId="3051" xr:uid="{00000000-0005-0000-0000-00002B130000}"/>
    <cellStyle name="Normal 2 3 3 2 2 2 3 3 2" xfId="7819" xr:uid="{00000000-0005-0000-0000-00002C130000}"/>
    <cellStyle name="Normal 2 3 3 2 2 2 3 4" xfId="5435" xr:uid="{00000000-0005-0000-0000-00002D130000}"/>
    <cellStyle name="Normal 2 3 3 2 2 2 4" xfId="1008" xr:uid="{00000000-0005-0000-0000-00002E130000}"/>
    <cellStyle name="Normal 2 3 3 2 2 2 4 2" xfId="2206" xr:uid="{00000000-0005-0000-0000-00002F130000}"/>
    <cellStyle name="Normal 2 3 3 2 2 2 4 2 2" xfId="4591" xr:uid="{00000000-0005-0000-0000-000030130000}"/>
    <cellStyle name="Normal 2 3 3 2 2 2 4 2 2 2" xfId="9359" xr:uid="{00000000-0005-0000-0000-000031130000}"/>
    <cellStyle name="Normal 2 3 3 2 2 2 4 2 3" xfId="6975" xr:uid="{00000000-0005-0000-0000-000032130000}"/>
    <cellStyle name="Normal 2 3 3 2 2 2 4 3" xfId="3399" xr:uid="{00000000-0005-0000-0000-000033130000}"/>
    <cellStyle name="Normal 2 3 3 2 2 2 4 3 2" xfId="8167" xr:uid="{00000000-0005-0000-0000-000034130000}"/>
    <cellStyle name="Normal 2 3 3 2 2 2 4 4" xfId="5783" xr:uid="{00000000-0005-0000-0000-000035130000}"/>
    <cellStyle name="Normal 2 3 3 2 2 2 5" xfId="1510" xr:uid="{00000000-0005-0000-0000-000036130000}"/>
    <cellStyle name="Normal 2 3 3 2 2 2 5 2" xfId="3895" xr:uid="{00000000-0005-0000-0000-000037130000}"/>
    <cellStyle name="Normal 2 3 3 2 2 2 5 2 2" xfId="8663" xr:uid="{00000000-0005-0000-0000-000038130000}"/>
    <cellStyle name="Normal 2 3 3 2 2 2 5 3" xfId="6279" xr:uid="{00000000-0005-0000-0000-000039130000}"/>
    <cellStyle name="Normal 2 3 3 2 2 2 6" xfId="2703" xr:uid="{00000000-0005-0000-0000-00003A130000}"/>
    <cellStyle name="Normal 2 3 3 2 2 2 6 2" xfId="7471" xr:uid="{00000000-0005-0000-0000-00003B130000}"/>
    <cellStyle name="Normal 2 3 3 2 2 2 7" xfId="5087" xr:uid="{00000000-0005-0000-0000-00003C130000}"/>
    <cellStyle name="Normal 2 3 3 2 2 3" xfId="239" xr:uid="{00000000-0005-0000-0000-00003D130000}"/>
    <cellStyle name="Normal 2 3 3 2 2 3 2" xfId="588" xr:uid="{00000000-0005-0000-0000-00003E130000}"/>
    <cellStyle name="Normal 2 3 3 2 2 3 2 2" xfId="1786" xr:uid="{00000000-0005-0000-0000-00003F130000}"/>
    <cellStyle name="Normal 2 3 3 2 2 3 2 2 2" xfId="4171" xr:uid="{00000000-0005-0000-0000-000040130000}"/>
    <cellStyle name="Normal 2 3 3 2 2 3 2 2 2 2" xfId="8939" xr:uid="{00000000-0005-0000-0000-000041130000}"/>
    <cellStyle name="Normal 2 3 3 2 2 3 2 2 3" xfId="6555" xr:uid="{00000000-0005-0000-0000-000042130000}"/>
    <cellStyle name="Normal 2 3 3 2 2 3 2 3" xfId="2979" xr:uid="{00000000-0005-0000-0000-000043130000}"/>
    <cellStyle name="Normal 2 3 3 2 2 3 2 3 2" xfId="7747" xr:uid="{00000000-0005-0000-0000-000044130000}"/>
    <cellStyle name="Normal 2 3 3 2 2 3 2 4" xfId="5363" xr:uid="{00000000-0005-0000-0000-000045130000}"/>
    <cellStyle name="Normal 2 3 3 2 2 3 3" xfId="936" xr:uid="{00000000-0005-0000-0000-000046130000}"/>
    <cellStyle name="Normal 2 3 3 2 2 3 3 2" xfId="2134" xr:uid="{00000000-0005-0000-0000-000047130000}"/>
    <cellStyle name="Normal 2 3 3 2 2 3 3 2 2" xfId="4519" xr:uid="{00000000-0005-0000-0000-000048130000}"/>
    <cellStyle name="Normal 2 3 3 2 2 3 3 2 2 2" xfId="9287" xr:uid="{00000000-0005-0000-0000-000049130000}"/>
    <cellStyle name="Normal 2 3 3 2 2 3 3 2 3" xfId="6903" xr:uid="{00000000-0005-0000-0000-00004A130000}"/>
    <cellStyle name="Normal 2 3 3 2 2 3 3 3" xfId="3327" xr:uid="{00000000-0005-0000-0000-00004B130000}"/>
    <cellStyle name="Normal 2 3 3 2 2 3 3 3 2" xfId="8095" xr:uid="{00000000-0005-0000-0000-00004C130000}"/>
    <cellStyle name="Normal 2 3 3 2 2 3 3 4" xfId="5711" xr:uid="{00000000-0005-0000-0000-00004D130000}"/>
    <cellStyle name="Normal 2 3 3 2 2 3 4" xfId="1438" xr:uid="{00000000-0005-0000-0000-00004E130000}"/>
    <cellStyle name="Normal 2 3 3 2 2 3 4 2" xfId="3823" xr:uid="{00000000-0005-0000-0000-00004F130000}"/>
    <cellStyle name="Normal 2 3 3 2 2 3 4 2 2" xfId="8591" xr:uid="{00000000-0005-0000-0000-000050130000}"/>
    <cellStyle name="Normal 2 3 3 2 2 3 4 3" xfId="6207" xr:uid="{00000000-0005-0000-0000-000051130000}"/>
    <cellStyle name="Normal 2 3 3 2 2 3 5" xfId="2631" xr:uid="{00000000-0005-0000-0000-000052130000}"/>
    <cellStyle name="Normal 2 3 3 2 2 3 5 2" xfId="7399" xr:uid="{00000000-0005-0000-0000-000053130000}"/>
    <cellStyle name="Normal 2 3 3 2 2 3 6" xfId="5015" xr:uid="{00000000-0005-0000-0000-000054130000}"/>
    <cellStyle name="Normal 2 3 3 2 2 4" xfId="383" xr:uid="{00000000-0005-0000-0000-000055130000}"/>
    <cellStyle name="Normal 2 3 3 2 2 4 2" xfId="732" xr:uid="{00000000-0005-0000-0000-000056130000}"/>
    <cellStyle name="Normal 2 3 3 2 2 4 2 2" xfId="1930" xr:uid="{00000000-0005-0000-0000-000057130000}"/>
    <cellStyle name="Normal 2 3 3 2 2 4 2 2 2" xfId="4315" xr:uid="{00000000-0005-0000-0000-000058130000}"/>
    <cellStyle name="Normal 2 3 3 2 2 4 2 2 2 2" xfId="9083" xr:uid="{00000000-0005-0000-0000-000059130000}"/>
    <cellStyle name="Normal 2 3 3 2 2 4 2 2 3" xfId="6699" xr:uid="{00000000-0005-0000-0000-00005A130000}"/>
    <cellStyle name="Normal 2 3 3 2 2 4 2 3" xfId="3123" xr:uid="{00000000-0005-0000-0000-00005B130000}"/>
    <cellStyle name="Normal 2 3 3 2 2 4 2 3 2" xfId="7891" xr:uid="{00000000-0005-0000-0000-00005C130000}"/>
    <cellStyle name="Normal 2 3 3 2 2 4 2 4" xfId="5507" xr:uid="{00000000-0005-0000-0000-00005D130000}"/>
    <cellStyle name="Normal 2 3 3 2 2 4 3" xfId="1080" xr:uid="{00000000-0005-0000-0000-00005E130000}"/>
    <cellStyle name="Normal 2 3 3 2 2 4 3 2" xfId="2278" xr:uid="{00000000-0005-0000-0000-00005F130000}"/>
    <cellStyle name="Normal 2 3 3 2 2 4 3 2 2" xfId="4663" xr:uid="{00000000-0005-0000-0000-000060130000}"/>
    <cellStyle name="Normal 2 3 3 2 2 4 3 2 2 2" xfId="9431" xr:uid="{00000000-0005-0000-0000-000061130000}"/>
    <cellStyle name="Normal 2 3 3 2 2 4 3 2 3" xfId="7047" xr:uid="{00000000-0005-0000-0000-000062130000}"/>
    <cellStyle name="Normal 2 3 3 2 2 4 3 3" xfId="3471" xr:uid="{00000000-0005-0000-0000-000063130000}"/>
    <cellStyle name="Normal 2 3 3 2 2 4 3 3 2" xfId="8239" xr:uid="{00000000-0005-0000-0000-000064130000}"/>
    <cellStyle name="Normal 2 3 3 2 2 4 3 4" xfId="5855" xr:uid="{00000000-0005-0000-0000-000065130000}"/>
    <cellStyle name="Normal 2 3 3 2 2 4 4" xfId="1582" xr:uid="{00000000-0005-0000-0000-000066130000}"/>
    <cellStyle name="Normal 2 3 3 2 2 4 4 2" xfId="3967" xr:uid="{00000000-0005-0000-0000-000067130000}"/>
    <cellStyle name="Normal 2 3 3 2 2 4 4 2 2" xfId="8735" xr:uid="{00000000-0005-0000-0000-000068130000}"/>
    <cellStyle name="Normal 2 3 3 2 2 4 4 3" xfId="6351" xr:uid="{00000000-0005-0000-0000-000069130000}"/>
    <cellStyle name="Normal 2 3 3 2 2 4 5" xfId="2775" xr:uid="{00000000-0005-0000-0000-00006A130000}"/>
    <cellStyle name="Normal 2 3 3 2 2 4 5 2" xfId="7543" xr:uid="{00000000-0005-0000-0000-00006B130000}"/>
    <cellStyle name="Normal 2 3 3 2 2 4 6" xfId="5159" xr:uid="{00000000-0005-0000-0000-00006C130000}"/>
    <cellStyle name="Normal 2 3 3 2 2 5" xfId="516" xr:uid="{00000000-0005-0000-0000-00006D130000}"/>
    <cellStyle name="Normal 2 3 3 2 2 5 2" xfId="1714" xr:uid="{00000000-0005-0000-0000-00006E130000}"/>
    <cellStyle name="Normal 2 3 3 2 2 5 2 2" xfId="4099" xr:uid="{00000000-0005-0000-0000-00006F130000}"/>
    <cellStyle name="Normal 2 3 3 2 2 5 2 2 2" xfId="8867" xr:uid="{00000000-0005-0000-0000-000070130000}"/>
    <cellStyle name="Normal 2 3 3 2 2 5 2 3" xfId="6483" xr:uid="{00000000-0005-0000-0000-000071130000}"/>
    <cellStyle name="Normal 2 3 3 2 2 5 3" xfId="2907" xr:uid="{00000000-0005-0000-0000-000072130000}"/>
    <cellStyle name="Normal 2 3 3 2 2 5 3 2" xfId="7675" xr:uid="{00000000-0005-0000-0000-000073130000}"/>
    <cellStyle name="Normal 2 3 3 2 2 5 4" xfId="5291" xr:uid="{00000000-0005-0000-0000-000074130000}"/>
    <cellStyle name="Normal 2 3 3 2 2 6" xfId="864" xr:uid="{00000000-0005-0000-0000-000075130000}"/>
    <cellStyle name="Normal 2 3 3 2 2 6 2" xfId="2062" xr:uid="{00000000-0005-0000-0000-000076130000}"/>
    <cellStyle name="Normal 2 3 3 2 2 6 2 2" xfId="4447" xr:uid="{00000000-0005-0000-0000-000077130000}"/>
    <cellStyle name="Normal 2 3 3 2 2 6 2 2 2" xfId="9215" xr:uid="{00000000-0005-0000-0000-000078130000}"/>
    <cellStyle name="Normal 2 3 3 2 2 6 2 3" xfId="6831" xr:uid="{00000000-0005-0000-0000-000079130000}"/>
    <cellStyle name="Normal 2 3 3 2 2 6 3" xfId="3255" xr:uid="{00000000-0005-0000-0000-00007A130000}"/>
    <cellStyle name="Normal 2 3 3 2 2 6 3 2" xfId="8023" xr:uid="{00000000-0005-0000-0000-00007B130000}"/>
    <cellStyle name="Normal 2 3 3 2 2 6 4" xfId="5639" xr:uid="{00000000-0005-0000-0000-00007C130000}"/>
    <cellStyle name="Normal 2 3 3 2 2 7" xfId="167" xr:uid="{00000000-0005-0000-0000-00007D130000}"/>
    <cellStyle name="Normal 2 3 3 2 2 7 2" xfId="1366" xr:uid="{00000000-0005-0000-0000-00007E130000}"/>
    <cellStyle name="Normal 2 3 3 2 2 7 2 2" xfId="3751" xr:uid="{00000000-0005-0000-0000-00007F130000}"/>
    <cellStyle name="Normal 2 3 3 2 2 7 2 2 2" xfId="8519" xr:uid="{00000000-0005-0000-0000-000080130000}"/>
    <cellStyle name="Normal 2 3 3 2 2 7 2 3" xfId="6135" xr:uid="{00000000-0005-0000-0000-000081130000}"/>
    <cellStyle name="Normal 2 3 3 2 2 7 3" xfId="2559" xr:uid="{00000000-0005-0000-0000-000082130000}"/>
    <cellStyle name="Normal 2 3 3 2 2 7 3 2" xfId="7327" xr:uid="{00000000-0005-0000-0000-000083130000}"/>
    <cellStyle name="Normal 2 3 3 2 2 7 4" xfId="4943" xr:uid="{00000000-0005-0000-0000-000084130000}"/>
    <cellStyle name="Normal 2 3 3 2 2 8" xfId="1201" xr:uid="{00000000-0005-0000-0000-000085130000}"/>
    <cellStyle name="Normal 2 3 3 2 2 8 2" xfId="2398" xr:uid="{00000000-0005-0000-0000-000086130000}"/>
    <cellStyle name="Normal 2 3 3 2 2 8 2 2" xfId="4783" xr:uid="{00000000-0005-0000-0000-000087130000}"/>
    <cellStyle name="Normal 2 3 3 2 2 8 2 2 2" xfId="9551" xr:uid="{00000000-0005-0000-0000-000088130000}"/>
    <cellStyle name="Normal 2 3 3 2 2 8 2 3" xfId="7167" xr:uid="{00000000-0005-0000-0000-000089130000}"/>
    <cellStyle name="Normal 2 3 3 2 2 8 3" xfId="3591" xr:uid="{00000000-0005-0000-0000-00008A130000}"/>
    <cellStyle name="Normal 2 3 3 2 2 8 3 2" xfId="8359" xr:uid="{00000000-0005-0000-0000-00008B130000}"/>
    <cellStyle name="Normal 2 3 3 2 2 8 4" xfId="5975" xr:uid="{00000000-0005-0000-0000-00008C130000}"/>
    <cellStyle name="Normal 2 3 3 2 2 9" xfId="107" xr:uid="{00000000-0005-0000-0000-00008D130000}"/>
    <cellStyle name="Normal 2 3 3 2 2 9 2" xfId="1306" xr:uid="{00000000-0005-0000-0000-00008E130000}"/>
    <cellStyle name="Normal 2 3 3 2 2 9 2 2" xfId="3691" xr:uid="{00000000-0005-0000-0000-00008F130000}"/>
    <cellStyle name="Normal 2 3 3 2 2 9 2 2 2" xfId="8459" xr:uid="{00000000-0005-0000-0000-000090130000}"/>
    <cellStyle name="Normal 2 3 3 2 2 9 2 3" xfId="6075" xr:uid="{00000000-0005-0000-0000-000091130000}"/>
    <cellStyle name="Normal 2 3 3 2 2 9 3" xfId="2499" xr:uid="{00000000-0005-0000-0000-000092130000}"/>
    <cellStyle name="Normal 2 3 3 2 2 9 3 2" xfId="7267" xr:uid="{00000000-0005-0000-0000-000093130000}"/>
    <cellStyle name="Normal 2 3 3 2 2 9 4" xfId="4883" xr:uid="{00000000-0005-0000-0000-000094130000}"/>
    <cellStyle name="Normal 2 3 3 2 3" xfId="215" xr:uid="{00000000-0005-0000-0000-000095130000}"/>
    <cellStyle name="Normal 2 3 3 2 3 2" xfId="287" xr:uid="{00000000-0005-0000-0000-000096130000}"/>
    <cellStyle name="Normal 2 3 3 2 3 2 2" xfId="431" xr:uid="{00000000-0005-0000-0000-000097130000}"/>
    <cellStyle name="Normal 2 3 3 2 3 2 2 2" xfId="780" xr:uid="{00000000-0005-0000-0000-000098130000}"/>
    <cellStyle name="Normal 2 3 3 2 3 2 2 2 2" xfId="1978" xr:uid="{00000000-0005-0000-0000-000099130000}"/>
    <cellStyle name="Normal 2 3 3 2 3 2 2 2 2 2" xfId="4363" xr:uid="{00000000-0005-0000-0000-00009A130000}"/>
    <cellStyle name="Normal 2 3 3 2 3 2 2 2 2 2 2" xfId="9131" xr:uid="{00000000-0005-0000-0000-00009B130000}"/>
    <cellStyle name="Normal 2 3 3 2 3 2 2 2 2 3" xfId="6747" xr:uid="{00000000-0005-0000-0000-00009C130000}"/>
    <cellStyle name="Normal 2 3 3 2 3 2 2 2 3" xfId="3171" xr:uid="{00000000-0005-0000-0000-00009D130000}"/>
    <cellStyle name="Normal 2 3 3 2 3 2 2 2 3 2" xfId="7939" xr:uid="{00000000-0005-0000-0000-00009E130000}"/>
    <cellStyle name="Normal 2 3 3 2 3 2 2 2 4" xfId="5555" xr:uid="{00000000-0005-0000-0000-00009F130000}"/>
    <cellStyle name="Normal 2 3 3 2 3 2 2 3" xfId="1128" xr:uid="{00000000-0005-0000-0000-0000A0130000}"/>
    <cellStyle name="Normal 2 3 3 2 3 2 2 3 2" xfId="2326" xr:uid="{00000000-0005-0000-0000-0000A1130000}"/>
    <cellStyle name="Normal 2 3 3 2 3 2 2 3 2 2" xfId="4711" xr:uid="{00000000-0005-0000-0000-0000A2130000}"/>
    <cellStyle name="Normal 2 3 3 2 3 2 2 3 2 2 2" xfId="9479" xr:uid="{00000000-0005-0000-0000-0000A3130000}"/>
    <cellStyle name="Normal 2 3 3 2 3 2 2 3 2 3" xfId="7095" xr:uid="{00000000-0005-0000-0000-0000A4130000}"/>
    <cellStyle name="Normal 2 3 3 2 3 2 2 3 3" xfId="3519" xr:uid="{00000000-0005-0000-0000-0000A5130000}"/>
    <cellStyle name="Normal 2 3 3 2 3 2 2 3 3 2" xfId="8287" xr:uid="{00000000-0005-0000-0000-0000A6130000}"/>
    <cellStyle name="Normal 2 3 3 2 3 2 2 3 4" xfId="5903" xr:uid="{00000000-0005-0000-0000-0000A7130000}"/>
    <cellStyle name="Normal 2 3 3 2 3 2 2 4" xfId="1630" xr:uid="{00000000-0005-0000-0000-0000A8130000}"/>
    <cellStyle name="Normal 2 3 3 2 3 2 2 4 2" xfId="4015" xr:uid="{00000000-0005-0000-0000-0000A9130000}"/>
    <cellStyle name="Normal 2 3 3 2 3 2 2 4 2 2" xfId="8783" xr:uid="{00000000-0005-0000-0000-0000AA130000}"/>
    <cellStyle name="Normal 2 3 3 2 3 2 2 4 3" xfId="6399" xr:uid="{00000000-0005-0000-0000-0000AB130000}"/>
    <cellStyle name="Normal 2 3 3 2 3 2 2 5" xfId="2823" xr:uid="{00000000-0005-0000-0000-0000AC130000}"/>
    <cellStyle name="Normal 2 3 3 2 3 2 2 5 2" xfId="7591" xr:uid="{00000000-0005-0000-0000-0000AD130000}"/>
    <cellStyle name="Normal 2 3 3 2 3 2 2 6" xfId="5207" xr:uid="{00000000-0005-0000-0000-0000AE130000}"/>
    <cellStyle name="Normal 2 3 3 2 3 2 3" xfId="636" xr:uid="{00000000-0005-0000-0000-0000AF130000}"/>
    <cellStyle name="Normal 2 3 3 2 3 2 3 2" xfId="1834" xr:uid="{00000000-0005-0000-0000-0000B0130000}"/>
    <cellStyle name="Normal 2 3 3 2 3 2 3 2 2" xfId="4219" xr:uid="{00000000-0005-0000-0000-0000B1130000}"/>
    <cellStyle name="Normal 2 3 3 2 3 2 3 2 2 2" xfId="8987" xr:uid="{00000000-0005-0000-0000-0000B2130000}"/>
    <cellStyle name="Normal 2 3 3 2 3 2 3 2 3" xfId="6603" xr:uid="{00000000-0005-0000-0000-0000B3130000}"/>
    <cellStyle name="Normal 2 3 3 2 3 2 3 3" xfId="3027" xr:uid="{00000000-0005-0000-0000-0000B4130000}"/>
    <cellStyle name="Normal 2 3 3 2 3 2 3 3 2" xfId="7795" xr:uid="{00000000-0005-0000-0000-0000B5130000}"/>
    <cellStyle name="Normal 2 3 3 2 3 2 3 4" xfId="5411" xr:uid="{00000000-0005-0000-0000-0000B6130000}"/>
    <cellStyle name="Normal 2 3 3 2 3 2 4" xfId="984" xr:uid="{00000000-0005-0000-0000-0000B7130000}"/>
    <cellStyle name="Normal 2 3 3 2 3 2 4 2" xfId="2182" xr:uid="{00000000-0005-0000-0000-0000B8130000}"/>
    <cellStyle name="Normal 2 3 3 2 3 2 4 2 2" xfId="4567" xr:uid="{00000000-0005-0000-0000-0000B9130000}"/>
    <cellStyle name="Normal 2 3 3 2 3 2 4 2 2 2" xfId="9335" xr:uid="{00000000-0005-0000-0000-0000BA130000}"/>
    <cellStyle name="Normal 2 3 3 2 3 2 4 2 3" xfId="6951" xr:uid="{00000000-0005-0000-0000-0000BB130000}"/>
    <cellStyle name="Normal 2 3 3 2 3 2 4 3" xfId="3375" xr:uid="{00000000-0005-0000-0000-0000BC130000}"/>
    <cellStyle name="Normal 2 3 3 2 3 2 4 3 2" xfId="8143" xr:uid="{00000000-0005-0000-0000-0000BD130000}"/>
    <cellStyle name="Normal 2 3 3 2 3 2 4 4" xfId="5759" xr:uid="{00000000-0005-0000-0000-0000BE130000}"/>
    <cellStyle name="Normal 2 3 3 2 3 2 5" xfId="1486" xr:uid="{00000000-0005-0000-0000-0000BF130000}"/>
    <cellStyle name="Normal 2 3 3 2 3 2 5 2" xfId="3871" xr:uid="{00000000-0005-0000-0000-0000C0130000}"/>
    <cellStyle name="Normal 2 3 3 2 3 2 5 2 2" xfId="8639" xr:uid="{00000000-0005-0000-0000-0000C1130000}"/>
    <cellStyle name="Normal 2 3 3 2 3 2 5 3" xfId="6255" xr:uid="{00000000-0005-0000-0000-0000C2130000}"/>
    <cellStyle name="Normal 2 3 3 2 3 2 6" xfId="2679" xr:uid="{00000000-0005-0000-0000-0000C3130000}"/>
    <cellStyle name="Normal 2 3 3 2 3 2 6 2" xfId="7447" xr:uid="{00000000-0005-0000-0000-0000C4130000}"/>
    <cellStyle name="Normal 2 3 3 2 3 2 7" xfId="5063" xr:uid="{00000000-0005-0000-0000-0000C5130000}"/>
    <cellStyle name="Normal 2 3 3 2 3 3" xfId="359" xr:uid="{00000000-0005-0000-0000-0000C6130000}"/>
    <cellStyle name="Normal 2 3 3 2 3 3 2" xfId="708" xr:uid="{00000000-0005-0000-0000-0000C7130000}"/>
    <cellStyle name="Normal 2 3 3 2 3 3 2 2" xfId="1906" xr:uid="{00000000-0005-0000-0000-0000C8130000}"/>
    <cellStyle name="Normal 2 3 3 2 3 3 2 2 2" xfId="4291" xr:uid="{00000000-0005-0000-0000-0000C9130000}"/>
    <cellStyle name="Normal 2 3 3 2 3 3 2 2 2 2" xfId="9059" xr:uid="{00000000-0005-0000-0000-0000CA130000}"/>
    <cellStyle name="Normal 2 3 3 2 3 3 2 2 3" xfId="6675" xr:uid="{00000000-0005-0000-0000-0000CB130000}"/>
    <cellStyle name="Normal 2 3 3 2 3 3 2 3" xfId="3099" xr:uid="{00000000-0005-0000-0000-0000CC130000}"/>
    <cellStyle name="Normal 2 3 3 2 3 3 2 3 2" xfId="7867" xr:uid="{00000000-0005-0000-0000-0000CD130000}"/>
    <cellStyle name="Normal 2 3 3 2 3 3 2 4" xfId="5483" xr:uid="{00000000-0005-0000-0000-0000CE130000}"/>
    <cellStyle name="Normal 2 3 3 2 3 3 3" xfId="1056" xr:uid="{00000000-0005-0000-0000-0000CF130000}"/>
    <cellStyle name="Normal 2 3 3 2 3 3 3 2" xfId="2254" xr:uid="{00000000-0005-0000-0000-0000D0130000}"/>
    <cellStyle name="Normal 2 3 3 2 3 3 3 2 2" xfId="4639" xr:uid="{00000000-0005-0000-0000-0000D1130000}"/>
    <cellStyle name="Normal 2 3 3 2 3 3 3 2 2 2" xfId="9407" xr:uid="{00000000-0005-0000-0000-0000D2130000}"/>
    <cellStyle name="Normal 2 3 3 2 3 3 3 2 3" xfId="7023" xr:uid="{00000000-0005-0000-0000-0000D3130000}"/>
    <cellStyle name="Normal 2 3 3 2 3 3 3 3" xfId="3447" xr:uid="{00000000-0005-0000-0000-0000D4130000}"/>
    <cellStyle name="Normal 2 3 3 2 3 3 3 3 2" xfId="8215" xr:uid="{00000000-0005-0000-0000-0000D5130000}"/>
    <cellStyle name="Normal 2 3 3 2 3 3 3 4" xfId="5831" xr:uid="{00000000-0005-0000-0000-0000D6130000}"/>
    <cellStyle name="Normal 2 3 3 2 3 3 4" xfId="1558" xr:uid="{00000000-0005-0000-0000-0000D7130000}"/>
    <cellStyle name="Normal 2 3 3 2 3 3 4 2" xfId="3943" xr:uid="{00000000-0005-0000-0000-0000D8130000}"/>
    <cellStyle name="Normal 2 3 3 2 3 3 4 2 2" xfId="8711" xr:uid="{00000000-0005-0000-0000-0000D9130000}"/>
    <cellStyle name="Normal 2 3 3 2 3 3 4 3" xfId="6327" xr:uid="{00000000-0005-0000-0000-0000DA130000}"/>
    <cellStyle name="Normal 2 3 3 2 3 3 5" xfId="2751" xr:uid="{00000000-0005-0000-0000-0000DB130000}"/>
    <cellStyle name="Normal 2 3 3 2 3 3 5 2" xfId="7519" xr:uid="{00000000-0005-0000-0000-0000DC130000}"/>
    <cellStyle name="Normal 2 3 3 2 3 3 6" xfId="5135" xr:uid="{00000000-0005-0000-0000-0000DD130000}"/>
    <cellStyle name="Normal 2 3 3 2 3 4" xfId="564" xr:uid="{00000000-0005-0000-0000-0000DE130000}"/>
    <cellStyle name="Normal 2 3 3 2 3 4 2" xfId="1762" xr:uid="{00000000-0005-0000-0000-0000DF130000}"/>
    <cellStyle name="Normal 2 3 3 2 3 4 2 2" xfId="4147" xr:uid="{00000000-0005-0000-0000-0000E0130000}"/>
    <cellStyle name="Normal 2 3 3 2 3 4 2 2 2" xfId="8915" xr:uid="{00000000-0005-0000-0000-0000E1130000}"/>
    <cellStyle name="Normal 2 3 3 2 3 4 2 3" xfId="6531" xr:uid="{00000000-0005-0000-0000-0000E2130000}"/>
    <cellStyle name="Normal 2 3 3 2 3 4 3" xfId="2955" xr:uid="{00000000-0005-0000-0000-0000E3130000}"/>
    <cellStyle name="Normal 2 3 3 2 3 4 3 2" xfId="7723" xr:uid="{00000000-0005-0000-0000-0000E4130000}"/>
    <cellStyle name="Normal 2 3 3 2 3 4 4" xfId="5339" xr:uid="{00000000-0005-0000-0000-0000E5130000}"/>
    <cellStyle name="Normal 2 3 3 2 3 5" xfId="912" xr:uid="{00000000-0005-0000-0000-0000E6130000}"/>
    <cellStyle name="Normal 2 3 3 2 3 5 2" xfId="2110" xr:uid="{00000000-0005-0000-0000-0000E7130000}"/>
    <cellStyle name="Normal 2 3 3 2 3 5 2 2" xfId="4495" xr:uid="{00000000-0005-0000-0000-0000E8130000}"/>
    <cellStyle name="Normal 2 3 3 2 3 5 2 2 2" xfId="9263" xr:uid="{00000000-0005-0000-0000-0000E9130000}"/>
    <cellStyle name="Normal 2 3 3 2 3 5 2 3" xfId="6879" xr:uid="{00000000-0005-0000-0000-0000EA130000}"/>
    <cellStyle name="Normal 2 3 3 2 3 5 3" xfId="3303" xr:uid="{00000000-0005-0000-0000-0000EB130000}"/>
    <cellStyle name="Normal 2 3 3 2 3 5 3 2" xfId="8071" xr:uid="{00000000-0005-0000-0000-0000EC130000}"/>
    <cellStyle name="Normal 2 3 3 2 3 5 4" xfId="5687" xr:uid="{00000000-0005-0000-0000-0000ED130000}"/>
    <cellStyle name="Normal 2 3 3 2 3 6" xfId="1414" xr:uid="{00000000-0005-0000-0000-0000EE130000}"/>
    <cellStyle name="Normal 2 3 3 2 3 6 2" xfId="3799" xr:uid="{00000000-0005-0000-0000-0000EF130000}"/>
    <cellStyle name="Normal 2 3 3 2 3 6 2 2" xfId="8567" xr:uid="{00000000-0005-0000-0000-0000F0130000}"/>
    <cellStyle name="Normal 2 3 3 2 3 6 3" xfId="6183" xr:uid="{00000000-0005-0000-0000-0000F1130000}"/>
    <cellStyle name="Normal 2 3 3 2 3 7" xfId="2607" xr:uid="{00000000-0005-0000-0000-0000F2130000}"/>
    <cellStyle name="Normal 2 3 3 2 3 7 2" xfId="7375" xr:uid="{00000000-0005-0000-0000-0000F3130000}"/>
    <cellStyle name="Normal 2 3 3 2 3 8" xfId="4991" xr:uid="{00000000-0005-0000-0000-0000F4130000}"/>
    <cellStyle name="Normal 2 3 3 2 4" xfId="263" xr:uid="{00000000-0005-0000-0000-0000F5130000}"/>
    <cellStyle name="Normal 2 3 3 2 4 2" xfId="407" xr:uid="{00000000-0005-0000-0000-0000F6130000}"/>
    <cellStyle name="Normal 2 3 3 2 4 2 2" xfId="756" xr:uid="{00000000-0005-0000-0000-0000F7130000}"/>
    <cellStyle name="Normal 2 3 3 2 4 2 2 2" xfId="1954" xr:uid="{00000000-0005-0000-0000-0000F8130000}"/>
    <cellStyle name="Normal 2 3 3 2 4 2 2 2 2" xfId="4339" xr:uid="{00000000-0005-0000-0000-0000F9130000}"/>
    <cellStyle name="Normal 2 3 3 2 4 2 2 2 2 2" xfId="9107" xr:uid="{00000000-0005-0000-0000-0000FA130000}"/>
    <cellStyle name="Normal 2 3 3 2 4 2 2 2 3" xfId="6723" xr:uid="{00000000-0005-0000-0000-0000FB130000}"/>
    <cellStyle name="Normal 2 3 3 2 4 2 2 3" xfId="3147" xr:uid="{00000000-0005-0000-0000-0000FC130000}"/>
    <cellStyle name="Normal 2 3 3 2 4 2 2 3 2" xfId="7915" xr:uid="{00000000-0005-0000-0000-0000FD130000}"/>
    <cellStyle name="Normal 2 3 3 2 4 2 2 4" xfId="5531" xr:uid="{00000000-0005-0000-0000-0000FE130000}"/>
    <cellStyle name="Normal 2 3 3 2 4 2 3" xfId="1104" xr:uid="{00000000-0005-0000-0000-0000FF130000}"/>
    <cellStyle name="Normal 2 3 3 2 4 2 3 2" xfId="2302" xr:uid="{00000000-0005-0000-0000-000000140000}"/>
    <cellStyle name="Normal 2 3 3 2 4 2 3 2 2" xfId="4687" xr:uid="{00000000-0005-0000-0000-000001140000}"/>
    <cellStyle name="Normal 2 3 3 2 4 2 3 2 2 2" xfId="9455" xr:uid="{00000000-0005-0000-0000-000002140000}"/>
    <cellStyle name="Normal 2 3 3 2 4 2 3 2 3" xfId="7071" xr:uid="{00000000-0005-0000-0000-000003140000}"/>
    <cellStyle name="Normal 2 3 3 2 4 2 3 3" xfId="3495" xr:uid="{00000000-0005-0000-0000-000004140000}"/>
    <cellStyle name="Normal 2 3 3 2 4 2 3 3 2" xfId="8263" xr:uid="{00000000-0005-0000-0000-000005140000}"/>
    <cellStyle name="Normal 2 3 3 2 4 2 3 4" xfId="5879" xr:uid="{00000000-0005-0000-0000-000006140000}"/>
    <cellStyle name="Normal 2 3 3 2 4 2 4" xfId="1606" xr:uid="{00000000-0005-0000-0000-000007140000}"/>
    <cellStyle name="Normal 2 3 3 2 4 2 4 2" xfId="3991" xr:uid="{00000000-0005-0000-0000-000008140000}"/>
    <cellStyle name="Normal 2 3 3 2 4 2 4 2 2" xfId="8759" xr:uid="{00000000-0005-0000-0000-000009140000}"/>
    <cellStyle name="Normal 2 3 3 2 4 2 4 3" xfId="6375" xr:uid="{00000000-0005-0000-0000-00000A140000}"/>
    <cellStyle name="Normal 2 3 3 2 4 2 5" xfId="2799" xr:uid="{00000000-0005-0000-0000-00000B140000}"/>
    <cellStyle name="Normal 2 3 3 2 4 2 5 2" xfId="7567" xr:uid="{00000000-0005-0000-0000-00000C140000}"/>
    <cellStyle name="Normal 2 3 3 2 4 2 6" xfId="5183" xr:uid="{00000000-0005-0000-0000-00000D140000}"/>
    <cellStyle name="Normal 2 3 3 2 4 3" xfId="612" xr:uid="{00000000-0005-0000-0000-00000E140000}"/>
    <cellStyle name="Normal 2 3 3 2 4 3 2" xfId="1810" xr:uid="{00000000-0005-0000-0000-00000F140000}"/>
    <cellStyle name="Normal 2 3 3 2 4 3 2 2" xfId="4195" xr:uid="{00000000-0005-0000-0000-000010140000}"/>
    <cellStyle name="Normal 2 3 3 2 4 3 2 2 2" xfId="8963" xr:uid="{00000000-0005-0000-0000-000011140000}"/>
    <cellStyle name="Normal 2 3 3 2 4 3 2 3" xfId="6579" xr:uid="{00000000-0005-0000-0000-000012140000}"/>
    <cellStyle name="Normal 2 3 3 2 4 3 3" xfId="3003" xr:uid="{00000000-0005-0000-0000-000013140000}"/>
    <cellStyle name="Normal 2 3 3 2 4 3 3 2" xfId="7771" xr:uid="{00000000-0005-0000-0000-000014140000}"/>
    <cellStyle name="Normal 2 3 3 2 4 3 4" xfId="5387" xr:uid="{00000000-0005-0000-0000-000015140000}"/>
    <cellStyle name="Normal 2 3 3 2 4 4" xfId="960" xr:uid="{00000000-0005-0000-0000-000016140000}"/>
    <cellStyle name="Normal 2 3 3 2 4 4 2" xfId="2158" xr:uid="{00000000-0005-0000-0000-000017140000}"/>
    <cellStyle name="Normal 2 3 3 2 4 4 2 2" xfId="4543" xr:uid="{00000000-0005-0000-0000-000018140000}"/>
    <cellStyle name="Normal 2 3 3 2 4 4 2 2 2" xfId="9311" xr:uid="{00000000-0005-0000-0000-000019140000}"/>
    <cellStyle name="Normal 2 3 3 2 4 4 2 3" xfId="6927" xr:uid="{00000000-0005-0000-0000-00001A140000}"/>
    <cellStyle name="Normal 2 3 3 2 4 4 3" xfId="3351" xr:uid="{00000000-0005-0000-0000-00001B140000}"/>
    <cellStyle name="Normal 2 3 3 2 4 4 3 2" xfId="8119" xr:uid="{00000000-0005-0000-0000-00001C140000}"/>
    <cellStyle name="Normal 2 3 3 2 4 4 4" xfId="5735" xr:uid="{00000000-0005-0000-0000-00001D140000}"/>
    <cellStyle name="Normal 2 3 3 2 4 5" xfId="1462" xr:uid="{00000000-0005-0000-0000-00001E140000}"/>
    <cellStyle name="Normal 2 3 3 2 4 5 2" xfId="3847" xr:uid="{00000000-0005-0000-0000-00001F140000}"/>
    <cellStyle name="Normal 2 3 3 2 4 5 2 2" xfId="8615" xr:uid="{00000000-0005-0000-0000-000020140000}"/>
    <cellStyle name="Normal 2 3 3 2 4 5 3" xfId="6231" xr:uid="{00000000-0005-0000-0000-000021140000}"/>
    <cellStyle name="Normal 2 3 3 2 4 6" xfId="2655" xr:uid="{00000000-0005-0000-0000-000022140000}"/>
    <cellStyle name="Normal 2 3 3 2 4 6 2" xfId="7423" xr:uid="{00000000-0005-0000-0000-000023140000}"/>
    <cellStyle name="Normal 2 3 3 2 4 7" xfId="5039" xr:uid="{00000000-0005-0000-0000-000024140000}"/>
    <cellStyle name="Normal 2 3 3 2 5" xfId="191" xr:uid="{00000000-0005-0000-0000-000025140000}"/>
    <cellStyle name="Normal 2 3 3 2 5 2" xfId="540" xr:uid="{00000000-0005-0000-0000-000026140000}"/>
    <cellStyle name="Normal 2 3 3 2 5 2 2" xfId="1738" xr:uid="{00000000-0005-0000-0000-000027140000}"/>
    <cellStyle name="Normal 2 3 3 2 5 2 2 2" xfId="4123" xr:uid="{00000000-0005-0000-0000-000028140000}"/>
    <cellStyle name="Normal 2 3 3 2 5 2 2 2 2" xfId="8891" xr:uid="{00000000-0005-0000-0000-000029140000}"/>
    <cellStyle name="Normal 2 3 3 2 5 2 2 3" xfId="6507" xr:uid="{00000000-0005-0000-0000-00002A140000}"/>
    <cellStyle name="Normal 2 3 3 2 5 2 3" xfId="2931" xr:uid="{00000000-0005-0000-0000-00002B140000}"/>
    <cellStyle name="Normal 2 3 3 2 5 2 3 2" xfId="7699" xr:uid="{00000000-0005-0000-0000-00002C140000}"/>
    <cellStyle name="Normal 2 3 3 2 5 2 4" xfId="5315" xr:uid="{00000000-0005-0000-0000-00002D140000}"/>
    <cellStyle name="Normal 2 3 3 2 5 3" xfId="888" xr:uid="{00000000-0005-0000-0000-00002E140000}"/>
    <cellStyle name="Normal 2 3 3 2 5 3 2" xfId="2086" xr:uid="{00000000-0005-0000-0000-00002F140000}"/>
    <cellStyle name="Normal 2 3 3 2 5 3 2 2" xfId="4471" xr:uid="{00000000-0005-0000-0000-000030140000}"/>
    <cellStyle name="Normal 2 3 3 2 5 3 2 2 2" xfId="9239" xr:uid="{00000000-0005-0000-0000-000031140000}"/>
    <cellStyle name="Normal 2 3 3 2 5 3 2 3" xfId="6855" xr:uid="{00000000-0005-0000-0000-000032140000}"/>
    <cellStyle name="Normal 2 3 3 2 5 3 3" xfId="3279" xr:uid="{00000000-0005-0000-0000-000033140000}"/>
    <cellStyle name="Normal 2 3 3 2 5 3 3 2" xfId="8047" xr:uid="{00000000-0005-0000-0000-000034140000}"/>
    <cellStyle name="Normal 2 3 3 2 5 3 4" xfId="5663" xr:uid="{00000000-0005-0000-0000-000035140000}"/>
    <cellStyle name="Normal 2 3 3 2 5 4" xfId="1390" xr:uid="{00000000-0005-0000-0000-000036140000}"/>
    <cellStyle name="Normal 2 3 3 2 5 4 2" xfId="3775" xr:uid="{00000000-0005-0000-0000-000037140000}"/>
    <cellStyle name="Normal 2 3 3 2 5 4 2 2" xfId="8543" xr:uid="{00000000-0005-0000-0000-000038140000}"/>
    <cellStyle name="Normal 2 3 3 2 5 4 3" xfId="6159" xr:uid="{00000000-0005-0000-0000-000039140000}"/>
    <cellStyle name="Normal 2 3 3 2 5 5" xfId="2583" xr:uid="{00000000-0005-0000-0000-00003A140000}"/>
    <cellStyle name="Normal 2 3 3 2 5 5 2" xfId="7351" xr:uid="{00000000-0005-0000-0000-00003B140000}"/>
    <cellStyle name="Normal 2 3 3 2 5 6" xfId="4967" xr:uid="{00000000-0005-0000-0000-00003C140000}"/>
    <cellStyle name="Normal 2 3 3 2 6" xfId="335" xr:uid="{00000000-0005-0000-0000-00003D140000}"/>
    <cellStyle name="Normal 2 3 3 2 6 2" xfId="684" xr:uid="{00000000-0005-0000-0000-00003E140000}"/>
    <cellStyle name="Normal 2 3 3 2 6 2 2" xfId="1882" xr:uid="{00000000-0005-0000-0000-00003F140000}"/>
    <cellStyle name="Normal 2 3 3 2 6 2 2 2" xfId="4267" xr:uid="{00000000-0005-0000-0000-000040140000}"/>
    <cellStyle name="Normal 2 3 3 2 6 2 2 2 2" xfId="9035" xr:uid="{00000000-0005-0000-0000-000041140000}"/>
    <cellStyle name="Normal 2 3 3 2 6 2 2 3" xfId="6651" xr:uid="{00000000-0005-0000-0000-000042140000}"/>
    <cellStyle name="Normal 2 3 3 2 6 2 3" xfId="3075" xr:uid="{00000000-0005-0000-0000-000043140000}"/>
    <cellStyle name="Normal 2 3 3 2 6 2 3 2" xfId="7843" xr:uid="{00000000-0005-0000-0000-000044140000}"/>
    <cellStyle name="Normal 2 3 3 2 6 2 4" xfId="5459" xr:uid="{00000000-0005-0000-0000-000045140000}"/>
    <cellStyle name="Normal 2 3 3 2 6 3" xfId="1032" xr:uid="{00000000-0005-0000-0000-000046140000}"/>
    <cellStyle name="Normal 2 3 3 2 6 3 2" xfId="2230" xr:uid="{00000000-0005-0000-0000-000047140000}"/>
    <cellStyle name="Normal 2 3 3 2 6 3 2 2" xfId="4615" xr:uid="{00000000-0005-0000-0000-000048140000}"/>
    <cellStyle name="Normal 2 3 3 2 6 3 2 2 2" xfId="9383" xr:uid="{00000000-0005-0000-0000-000049140000}"/>
    <cellStyle name="Normal 2 3 3 2 6 3 2 3" xfId="6999" xr:uid="{00000000-0005-0000-0000-00004A140000}"/>
    <cellStyle name="Normal 2 3 3 2 6 3 3" xfId="3423" xr:uid="{00000000-0005-0000-0000-00004B140000}"/>
    <cellStyle name="Normal 2 3 3 2 6 3 3 2" xfId="8191" xr:uid="{00000000-0005-0000-0000-00004C140000}"/>
    <cellStyle name="Normal 2 3 3 2 6 3 4" xfId="5807" xr:uid="{00000000-0005-0000-0000-00004D140000}"/>
    <cellStyle name="Normal 2 3 3 2 6 4" xfId="1534" xr:uid="{00000000-0005-0000-0000-00004E140000}"/>
    <cellStyle name="Normal 2 3 3 2 6 4 2" xfId="3919" xr:uid="{00000000-0005-0000-0000-00004F140000}"/>
    <cellStyle name="Normal 2 3 3 2 6 4 2 2" xfId="8687" xr:uid="{00000000-0005-0000-0000-000050140000}"/>
    <cellStyle name="Normal 2 3 3 2 6 4 3" xfId="6303" xr:uid="{00000000-0005-0000-0000-000051140000}"/>
    <cellStyle name="Normal 2 3 3 2 6 5" xfId="2727" xr:uid="{00000000-0005-0000-0000-000052140000}"/>
    <cellStyle name="Normal 2 3 3 2 6 5 2" xfId="7495" xr:uid="{00000000-0005-0000-0000-000053140000}"/>
    <cellStyle name="Normal 2 3 3 2 6 6" xfId="5111" xr:uid="{00000000-0005-0000-0000-000054140000}"/>
    <cellStyle name="Normal 2 3 3 2 7" xfId="492" xr:uid="{00000000-0005-0000-0000-000055140000}"/>
    <cellStyle name="Normal 2 3 3 2 7 2" xfId="1690" xr:uid="{00000000-0005-0000-0000-000056140000}"/>
    <cellStyle name="Normal 2 3 3 2 7 2 2" xfId="4075" xr:uid="{00000000-0005-0000-0000-000057140000}"/>
    <cellStyle name="Normal 2 3 3 2 7 2 2 2" xfId="8843" xr:uid="{00000000-0005-0000-0000-000058140000}"/>
    <cellStyle name="Normal 2 3 3 2 7 2 3" xfId="6459" xr:uid="{00000000-0005-0000-0000-000059140000}"/>
    <cellStyle name="Normal 2 3 3 2 7 3" xfId="2883" xr:uid="{00000000-0005-0000-0000-00005A140000}"/>
    <cellStyle name="Normal 2 3 3 2 7 3 2" xfId="7651" xr:uid="{00000000-0005-0000-0000-00005B140000}"/>
    <cellStyle name="Normal 2 3 3 2 7 4" xfId="5267" xr:uid="{00000000-0005-0000-0000-00005C140000}"/>
    <cellStyle name="Normal 2 3 3 2 8" xfId="840" xr:uid="{00000000-0005-0000-0000-00005D140000}"/>
    <cellStyle name="Normal 2 3 3 2 8 2" xfId="2038" xr:uid="{00000000-0005-0000-0000-00005E140000}"/>
    <cellStyle name="Normal 2 3 3 2 8 2 2" xfId="4423" xr:uid="{00000000-0005-0000-0000-00005F140000}"/>
    <cellStyle name="Normal 2 3 3 2 8 2 2 2" xfId="9191" xr:uid="{00000000-0005-0000-0000-000060140000}"/>
    <cellStyle name="Normal 2 3 3 2 8 2 3" xfId="6807" xr:uid="{00000000-0005-0000-0000-000061140000}"/>
    <cellStyle name="Normal 2 3 3 2 8 3" xfId="3231" xr:uid="{00000000-0005-0000-0000-000062140000}"/>
    <cellStyle name="Normal 2 3 3 2 8 3 2" xfId="7999" xr:uid="{00000000-0005-0000-0000-000063140000}"/>
    <cellStyle name="Normal 2 3 3 2 8 4" xfId="5615" xr:uid="{00000000-0005-0000-0000-000064140000}"/>
    <cellStyle name="Normal 2 3 3 2 9" xfId="143" xr:uid="{00000000-0005-0000-0000-000065140000}"/>
    <cellStyle name="Normal 2 3 3 2 9 2" xfId="1342" xr:uid="{00000000-0005-0000-0000-000066140000}"/>
    <cellStyle name="Normal 2 3 3 2 9 2 2" xfId="3727" xr:uid="{00000000-0005-0000-0000-000067140000}"/>
    <cellStyle name="Normal 2 3 3 2 9 2 2 2" xfId="8495" xr:uid="{00000000-0005-0000-0000-000068140000}"/>
    <cellStyle name="Normal 2 3 3 2 9 2 3" xfId="6111" xr:uid="{00000000-0005-0000-0000-000069140000}"/>
    <cellStyle name="Normal 2 3 3 2 9 3" xfId="2535" xr:uid="{00000000-0005-0000-0000-00006A140000}"/>
    <cellStyle name="Normal 2 3 3 2 9 3 2" xfId="7303" xr:uid="{00000000-0005-0000-0000-00006B140000}"/>
    <cellStyle name="Normal 2 3 3 2 9 4" xfId="4919" xr:uid="{00000000-0005-0000-0000-00006C140000}"/>
    <cellStyle name="Normal 2 3 3 3" xfId="47" xr:uid="{00000000-0005-0000-0000-00006D140000}"/>
    <cellStyle name="Normal 2 3 3 3 10" xfId="1246" xr:uid="{00000000-0005-0000-0000-00006E140000}"/>
    <cellStyle name="Normal 2 3 3 3 10 2" xfId="3631" xr:uid="{00000000-0005-0000-0000-00006F140000}"/>
    <cellStyle name="Normal 2 3 3 3 10 2 2" xfId="8399" xr:uid="{00000000-0005-0000-0000-000070140000}"/>
    <cellStyle name="Normal 2 3 3 3 10 3" xfId="6015" xr:uid="{00000000-0005-0000-0000-000071140000}"/>
    <cellStyle name="Normal 2 3 3 3 11" xfId="2439" xr:uid="{00000000-0005-0000-0000-000072140000}"/>
    <cellStyle name="Normal 2 3 3 3 11 2" xfId="7207" xr:uid="{00000000-0005-0000-0000-000073140000}"/>
    <cellStyle name="Normal 2 3 3 3 12" xfId="4823" xr:uid="{00000000-0005-0000-0000-000074140000}"/>
    <cellStyle name="Normal 2 3 3 3 2" xfId="299" xr:uid="{00000000-0005-0000-0000-000075140000}"/>
    <cellStyle name="Normal 2 3 3 3 2 2" xfId="443" xr:uid="{00000000-0005-0000-0000-000076140000}"/>
    <cellStyle name="Normal 2 3 3 3 2 2 2" xfId="792" xr:uid="{00000000-0005-0000-0000-000077140000}"/>
    <cellStyle name="Normal 2 3 3 3 2 2 2 2" xfId="1990" xr:uid="{00000000-0005-0000-0000-000078140000}"/>
    <cellStyle name="Normal 2 3 3 3 2 2 2 2 2" xfId="4375" xr:uid="{00000000-0005-0000-0000-000079140000}"/>
    <cellStyle name="Normal 2 3 3 3 2 2 2 2 2 2" xfId="9143" xr:uid="{00000000-0005-0000-0000-00007A140000}"/>
    <cellStyle name="Normal 2 3 3 3 2 2 2 2 3" xfId="6759" xr:uid="{00000000-0005-0000-0000-00007B140000}"/>
    <cellStyle name="Normal 2 3 3 3 2 2 2 3" xfId="3183" xr:uid="{00000000-0005-0000-0000-00007C140000}"/>
    <cellStyle name="Normal 2 3 3 3 2 2 2 3 2" xfId="7951" xr:uid="{00000000-0005-0000-0000-00007D140000}"/>
    <cellStyle name="Normal 2 3 3 3 2 2 2 4" xfId="5567" xr:uid="{00000000-0005-0000-0000-00007E140000}"/>
    <cellStyle name="Normal 2 3 3 3 2 2 3" xfId="1140" xr:uid="{00000000-0005-0000-0000-00007F140000}"/>
    <cellStyle name="Normal 2 3 3 3 2 2 3 2" xfId="2338" xr:uid="{00000000-0005-0000-0000-000080140000}"/>
    <cellStyle name="Normal 2 3 3 3 2 2 3 2 2" xfId="4723" xr:uid="{00000000-0005-0000-0000-000081140000}"/>
    <cellStyle name="Normal 2 3 3 3 2 2 3 2 2 2" xfId="9491" xr:uid="{00000000-0005-0000-0000-000082140000}"/>
    <cellStyle name="Normal 2 3 3 3 2 2 3 2 3" xfId="7107" xr:uid="{00000000-0005-0000-0000-000083140000}"/>
    <cellStyle name="Normal 2 3 3 3 2 2 3 3" xfId="3531" xr:uid="{00000000-0005-0000-0000-000084140000}"/>
    <cellStyle name="Normal 2 3 3 3 2 2 3 3 2" xfId="8299" xr:uid="{00000000-0005-0000-0000-000085140000}"/>
    <cellStyle name="Normal 2 3 3 3 2 2 3 4" xfId="5915" xr:uid="{00000000-0005-0000-0000-000086140000}"/>
    <cellStyle name="Normal 2 3 3 3 2 2 4" xfId="1642" xr:uid="{00000000-0005-0000-0000-000087140000}"/>
    <cellStyle name="Normal 2 3 3 3 2 2 4 2" xfId="4027" xr:uid="{00000000-0005-0000-0000-000088140000}"/>
    <cellStyle name="Normal 2 3 3 3 2 2 4 2 2" xfId="8795" xr:uid="{00000000-0005-0000-0000-000089140000}"/>
    <cellStyle name="Normal 2 3 3 3 2 2 4 3" xfId="6411" xr:uid="{00000000-0005-0000-0000-00008A140000}"/>
    <cellStyle name="Normal 2 3 3 3 2 2 5" xfId="2835" xr:uid="{00000000-0005-0000-0000-00008B140000}"/>
    <cellStyle name="Normal 2 3 3 3 2 2 5 2" xfId="7603" xr:uid="{00000000-0005-0000-0000-00008C140000}"/>
    <cellStyle name="Normal 2 3 3 3 2 2 6" xfId="5219" xr:uid="{00000000-0005-0000-0000-00008D140000}"/>
    <cellStyle name="Normal 2 3 3 3 2 3" xfId="648" xr:uid="{00000000-0005-0000-0000-00008E140000}"/>
    <cellStyle name="Normal 2 3 3 3 2 3 2" xfId="1846" xr:uid="{00000000-0005-0000-0000-00008F140000}"/>
    <cellStyle name="Normal 2 3 3 3 2 3 2 2" xfId="4231" xr:uid="{00000000-0005-0000-0000-000090140000}"/>
    <cellStyle name="Normal 2 3 3 3 2 3 2 2 2" xfId="8999" xr:uid="{00000000-0005-0000-0000-000091140000}"/>
    <cellStyle name="Normal 2 3 3 3 2 3 2 3" xfId="6615" xr:uid="{00000000-0005-0000-0000-000092140000}"/>
    <cellStyle name="Normal 2 3 3 3 2 3 3" xfId="3039" xr:uid="{00000000-0005-0000-0000-000093140000}"/>
    <cellStyle name="Normal 2 3 3 3 2 3 3 2" xfId="7807" xr:uid="{00000000-0005-0000-0000-000094140000}"/>
    <cellStyle name="Normal 2 3 3 3 2 3 4" xfId="5423" xr:uid="{00000000-0005-0000-0000-000095140000}"/>
    <cellStyle name="Normal 2 3 3 3 2 4" xfId="996" xr:uid="{00000000-0005-0000-0000-000096140000}"/>
    <cellStyle name="Normal 2 3 3 3 2 4 2" xfId="2194" xr:uid="{00000000-0005-0000-0000-000097140000}"/>
    <cellStyle name="Normal 2 3 3 3 2 4 2 2" xfId="4579" xr:uid="{00000000-0005-0000-0000-000098140000}"/>
    <cellStyle name="Normal 2 3 3 3 2 4 2 2 2" xfId="9347" xr:uid="{00000000-0005-0000-0000-000099140000}"/>
    <cellStyle name="Normal 2 3 3 3 2 4 2 3" xfId="6963" xr:uid="{00000000-0005-0000-0000-00009A140000}"/>
    <cellStyle name="Normal 2 3 3 3 2 4 3" xfId="3387" xr:uid="{00000000-0005-0000-0000-00009B140000}"/>
    <cellStyle name="Normal 2 3 3 3 2 4 3 2" xfId="8155" xr:uid="{00000000-0005-0000-0000-00009C140000}"/>
    <cellStyle name="Normal 2 3 3 3 2 4 4" xfId="5771" xr:uid="{00000000-0005-0000-0000-00009D140000}"/>
    <cellStyle name="Normal 2 3 3 3 2 5" xfId="1498" xr:uid="{00000000-0005-0000-0000-00009E140000}"/>
    <cellStyle name="Normal 2 3 3 3 2 5 2" xfId="3883" xr:uid="{00000000-0005-0000-0000-00009F140000}"/>
    <cellStyle name="Normal 2 3 3 3 2 5 2 2" xfId="8651" xr:uid="{00000000-0005-0000-0000-0000A0140000}"/>
    <cellStyle name="Normal 2 3 3 3 2 5 3" xfId="6267" xr:uid="{00000000-0005-0000-0000-0000A1140000}"/>
    <cellStyle name="Normal 2 3 3 3 2 6" xfId="2691" xr:uid="{00000000-0005-0000-0000-0000A2140000}"/>
    <cellStyle name="Normal 2 3 3 3 2 6 2" xfId="7459" xr:uid="{00000000-0005-0000-0000-0000A3140000}"/>
    <cellStyle name="Normal 2 3 3 3 2 7" xfId="5075" xr:uid="{00000000-0005-0000-0000-0000A4140000}"/>
    <cellStyle name="Normal 2 3 3 3 3" xfId="227" xr:uid="{00000000-0005-0000-0000-0000A5140000}"/>
    <cellStyle name="Normal 2 3 3 3 3 2" xfId="576" xr:uid="{00000000-0005-0000-0000-0000A6140000}"/>
    <cellStyle name="Normal 2 3 3 3 3 2 2" xfId="1774" xr:uid="{00000000-0005-0000-0000-0000A7140000}"/>
    <cellStyle name="Normal 2 3 3 3 3 2 2 2" xfId="4159" xr:uid="{00000000-0005-0000-0000-0000A8140000}"/>
    <cellStyle name="Normal 2 3 3 3 3 2 2 2 2" xfId="8927" xr:uid="{00000000-0005-0000-0000-0000A9140000}"/>
    <cellStyle name="Normal 2 3 3 3 3 2 2 3" xfId="6543" xr:uid="{00000000-0005-0000-0000-0000AA140000}"/>
    <cellStyle name="Normal 2 3 3 3 3 2 3" xfId="2967" xr:uid="{00000000-0005-0000-0000-0000AB140000}"/>
    <cellStyle name="Normal 2 3 3 3 3 2 3 2" xfId="7735" xr:uid="{00000000-0005-0000-0000-0000AC140000}"/>
    <cellStyle name="Normal 2 3 3 3 3 2 4" xfId="5351" xr:uid="{00000000-0005-0000-0000-0000AD140000}"/>
    <cellStyle name="Normal 2 3 3 3 3 3" xfId="924" xr:uid="{00000000-0005-0000-0000-0000AE140000}"/>
    <cellStyle name="Normal 2 3 3 3 3 3 2" xfId="2122" xr:uid="{00000000-0005-0000-0000-0000AF140000}"/>
    <cellStyle name="Normal 2 3 3 3 3 3 2 2" xfId="4507" xr:uid="{00000000-0005-0000-0000-0000B0140000}"/>
    <cellStyle name="Normal 2 3 3 3 3 3 2 2 2" xfId="9275" xr:uid="{00000000-0005-0000-0000-0000B1140000}"/>
    <cellStyle name="Normal 2 3 3 3 3 3 2 3" xfId="6891" xr:uid="{00000000-0005-0000-0000-0000B2140000}"/>
    <cellStyle name="Normal 2 3 3 3 3 3 3" xfId="3315" xr:uid="{00000000-0005-0000-0000-0000B3140000}"/>
    <cellStyle name="Normal 2 3 3 3 3 3 3 2" xfId="8083" xr:uid="{00000000-0005-0000-0000-0000B4140000}"/>
    <cellStyle name="Normal 2 3 3 3 3 3 4" xfId="5699" xr:uid="{00000000-0005-0000-0000-0000B5140000}"/>
    <cellStyle name="Normal 2 3 3 3 3 4" xfId="1426" xr:uid="{00000000-0005-0000-0000-0000B6140000}"/>
    <cellStyle name="Normal 2 3 3 3 3 4 2" xfId="3811" xr:uid="{00000000-0005-0000-0000-0000B7140000}"/>
    <cellStyle name="Normal 2 3 3 3 3 4 2 2" xfId="8579" xr:uid="{00000000-0005-0000-0000-0000B8140000}"/>
    <cellStyle name="Normal 2 3 3 3 3 4 3" xfId="6195" xr:uid="{00000000-0005-0000-0000-0000B9140000}"/>
    <cellStyle name="Normal 2 3 3 3 3 5" xfId="2619" xr:uid="{00000000-0005-0000-0000-0000BA140000}"/>
    <cellStyle name="Normal 2 3 3 3 3 5 2" xfId="7387" xr:uid="{00000000-0005-0000-0000-0000BB140000}"/>
    <cellStyle name="Normal 2 3 3 3 3 6" xfId="5003" xr:uid="{00000000-0005-0000-0000-0000BC140000}"/>
    <cellStyle name="Normal 2 3 3 3 4" xfId="371" xr:uid="{00000000-0005-0000-0000-0000BD140000}"/>
    <cellStyle name="Normal 2 3 3 3 4 2" xfId="720" xr:uid="{00000000-0005-0000-0000-0000BE140000}"/>
    <cellStyle name="Normal 2 3 3 3 4 2 2" xfId="1918" xr:uid="{00000000-0005-0000-0000-0000BF140000}"/>
    <cellStyle name="Normal 2 3 3 3 4 2 2 2" xfId="4303" xr:uid="{00000000-0005-0000-0000-0000C0140000}"/>
    <cellStyle name="Normal 2 3 3 3 4 2 2 2 2" xfId="9071" xr:uid="{00000000-0005-0000-0000-0000C1140000}"/>
    <cellStyle name="Normal 2 3 3 3 4 2 2 3" xfId="6687" xr:uid="{00000000-0005-0000-0000-0000C2140000}"/>
    <cellStyle name="Normal 2 3 3 3 4 2 3" xfId="3111" xr:uid="{00000000-0005-0000-0000-0000C3140000}"/>
    <cellStyle name="Normal 2 3 3 3 4 2 3 2" xfId="7879" xr:uid="{00000000-0005-0000-0000-0000C4140000}"/>
    <cellStyle name="Normal 2 3 3 3 4 2 4" xfId="5495" xr:uid="{00000000-0005-0000-0000-0000C5140000}"/>
    <cellStyle name="Normal 2 3 3 3 4 3" xfId="1068" xr:uid="{00000000-0005-0000-0000-0000C6140000}"/>
    <cellStyle name="Normal 2 3 3 3 4 3 2" xfId="2266" xr:uid="{00000000-0005-0000-0000-0000C7140000}"/>
    <cellStyle name="Normal 2 3 3 3 4 3 2 2" xfId="4651" xr:uid="{00000000-0005-0000-0000-0000C8140000}"/>
    <cellStyle name="Normal 2 3 3 3 4 3 2 2 2" xfId="9419" xr:uid="{00000000-0005-0000-0000-0000C9140000}"/>
    <cellStyle name="Normal 2 3 3 3 4 3 2 3" xfId="7035" xr:uid="{00000000-0005-0000-0000-0000CA140000}"/>
    <cellStyle name="Normal 2 3 3 3 4 3 3" xfId="3459" xr:uid="{00000000-0005-0000-0000-0000CB140000}"/>
    <cellStyle name="Normal 2 3 3 3 4 3 3 2" xfId="8227" xr:uid="{00000000-0005-0000-0000-0000CC140000}"/>
    <cellStyle name="Normal 2 3 3 3 4 3 4" xfId="5843" xr:uid="{00000000-0005-0000-0000-0000CD140000}"/>
    <cellStyle name="Normal 2 3 3 3 4 4" xfId="1570" xr:uid="{00000000-0005-0000-0000-0000CE140000}"/>
    <cellStyle name="Normal 2 3 3 3 4 4 2" xfId="3955" xr:uid="{00000000-0005-0000-0000-0000CF140000}"/>
    <cellStyle name="Normal 2 3 3 3 4 4 2 2" xfId="8723" xr:uid="{00000000-0005-0000-0000-0000D0140000}"/>
    <cellStyle name="Normal 2 3 3 3 4 4 3" xfId="6339" xr:uid="{00000000-0005-0000-0000-0000D1140000}"/>
    <cellStyle name="Normal 2 3 3 3 4 5" xfId="2763" xr:uid="{00000000-0005-0000-0000-0000D2140000}"/>
    <cellStyle name="Normal 2 3 3 3 4 5 2" xfId="7531" xr:uid="{00000000-0005-0000-0000-0000D3140000}"/>
    <cellStyle name="Normal 2 3 3 3 4 6" xfId="5147" xr:uid="{00000000-0005-0000-0000-0000D4140000}"/>
    <cellStyle name="Normal 2 3 3 3 5" xfId="504" xr:uid="{00000000-0005-0000-0000-0000D5140000}"/>
    <cellStyle name="Normal 2 3 3 3 5 2" xfId="1702" xr:uid="{00000000-0005-0000-0000-0000D6140000}"/>
    <cellStyle name="Normal 2 3 3 3 5 2 2" xfId="4087" xr:uid="{00000000-0005-0000-0000-0000D7140000}"/>
    <cellStyle name="Normal 2 3 3 3 5 2 2 2" xfId="8855" xr:uid="{00000000-0005-0000-0000-0000D8140000}"/>
    <cellStyle name="Normal 2 3 3 3 5 2 3" xfId="6471" xr:uid="{00000000-0005-0000-0000-0000D9140000}"/>
    <cellStyle name="Normal 2 3 3 3 5 3" xfId="2895" xr:uid="{00000000-0005-0000-0000-0000DA140000}"/>
    <cellStyle name="Normal 2 3 3 3 5 3 2" xfId="7663" xr:uid="{00000000-0005-0000-0000-0000DB140000}"/>
    <cellStyle name="Normal 2 3 3 3 5 4" xfId="5279" xr:uid="{00000000-0005-0000-0000-0000DC140000}"/>
    <cellStyle name="Normal 2 3 3 3 6" xfId="852" xr:uid="{00000000-0005-0000-0000-0000DD140000}"/>
    <cellStyle name="Normal 2 3 3 3 6 2" xfId="2050" xr:uid="{00000000-0005-0000-0000-0000DE140000}"/>
    <cellStyle name="Normal 2 3 3 3 6 2 2" xfId="4435" xr:uid="{00000000-0005-0000-0000-0000DF140000}"/>
    <cellStyle name="Normal 2 3 3 3 6 2 2 2" xfId="9203" xr:uid="{00000000-0005-0000-0000-0000E0140000}"/>
    <cellStyle name="Normal 2 3 3 3 6 2 3" xfId="6819" xr:uid="{00000000-0005-0000-0000-0000E1140000}"/>
    <cellStyle name="Normal 2 3 3 3 6 3" xfId="3243" xr:uid="{00000000-0005-0000-0000-0000E2140000}"/>
    <cellStyle name="Normal 2 3 3 3 6 3 2" xfId="8011" xr:uid="{00000000-0005-0000-0000-0000E3140000}"/>
    <cellStyle name="Normal 2 3 3 3 6 4" xfId="5627" xr:uid="{00000000-0005-0000-0000-0000E4140000}"/>
    <cellStyle name="Normal 2 3 3 3 7" xfId="155" xr:uid="{00000000-0005-0000-0000-0000E5140000}"/>
    <cellStyle name="Normal 2 3 3 3 7 2" xfId="1354" xr:uid="{00000000-0005-0000-0000-0000E6140000}"/>
    <cellStyle name="Normal 2 3 3 3 7 2 2" xfId="3739" xr:uid="{00000000-0005-0000-0000-0000E7140000}"/>
    <cellStyle name="Normal 2 3 3 3 7 2 2 2" xfId="8507" xr:uid="{00000000-0005-0000-0000-0000E8140000}"/>
    <cellStyle name="Normal 2 3 3 3 7 2 3" xfId="6123" xr:uid="{00000000-0005-0000-0000-0000E9140000}"/>
    <cellStyle name="Normal 2 3 3 3 7 3" xfId="2547" xr:uid="{00000000-0005-0000-0000-0000EA140000}"/>
    <cellStyle name="Normal 2 3 3 3 7 3 2" xfId="7315" xr:uid="{00000000-0005-0000-0000-0000EB140000}"/>
    <cellStyle name="Normal 2 3 3 3 7 4" xfId="4931" xr:uid="{00000000-0005-0000-0000-0000EC140000}"/>
    <cellStyle name="Normal 2 3 3 3 8" xfId="1189" xr:uid="{00000000-0005-0000-0000-0000ED140000}"/>
    <cellStyle name="Normal 2 3 3 3 8 2" xfId="2386" xr:uid="{00000000-0005-0000-0000-0000EE140000}"/>
    <cellStyle name="Normal 2 3 3 3 8 2 2" xfId="4771" xr:uid="{00000000-0005-0000-0000-0000EF140000}"/>
    <cellStyle name="Normal 2 3 3 3 8 2 2 2" xfId="9539" xr:uid="{00000000-0005-0000-0000-0000F0140000}"/>
    <cellStyle name="Normal 2 3 3 3 8 2 3" xfId="7155" xr:uid="{00000000-0005-0000-0000-0000F1140000}"/>
    <cellStyle name="Normal 2 3 3 3 8 3" xfId="3579" xr:uid="{00000000-0005-0000-0000-0000F2140000}"/>
    <cellStyle name="Normal 2 3 3 3 8 3 2" xfId="8347" xr:uid="{00000000-0005-0000-0000-0000F3140000}"/>
    <cellStyle name="Normal 2 3 3 3 8 4" xfId="5963" xr:uid="{00000000-0005-0000-0000-0000F4140000}"/>
    <cellStyle name="Normal 2 3 3 3 9" xfId="95" xr:uid="{00000000-0005-0000-0000-0000F5140000}"/>
    <cellStyle name="Normal 2 3 3 3 9 2" xfId="1294" xr:uid="{00000000-0005-0000-0000-0000F6140000}"/>
    <cellStyle name="Normal 2 3 3 3 9 2 2" xfId="3679" xr:uid="{00000000-0005-0000-0000-0000F7140000}"/>
    <cellStyle name="Normal 2 3 3 3 9 2 2 2" xfId="8447" xr:uid="{00000000-0005-0000-0000-0000F8140000}"/>
    <cellStyle name="Normal 2 3 3 3 9 2 3" xfId="6063" xr:uid="{00000000-0005-0000-0000-0000F9140000}"/>
    <cellStyle name="Normal 2 3 3 3 9 3" xfId="2487" xr:uid="{00000000-0005-0000-0000-0000FA140000}"/>
    <cellStyle name="Normal 2 3 3 3 9 3 2" xfId="7255" xr:uid="{00000000-0005-0000-0000-0000FB140000}"/>
    <cellStyle name="Normal 2 3 3 3 9 4" xfId="4871" xr:uid="{00000000-0005-0000-0000-0000FC140000}"/>
    <cellStyle name="Normal 2 3 3 4" xfId="131" xr:uid="{00000000-0005-0000-0000-0000FD140000}"/>
    <cellStyle name="Normal 2 3 3 4 2" xfId="275" xr:uid="{00000000-0005-0000-0000-0000FE140000}"/>
    <cellStyle name="Normal 2 3 3 4 2 2" xfId="419" xr:uid="{00000000-0005-0000-0000-0000FF140000}"/>
    <cellStyle name="Normal 2 3 3 4 2 2 2" xfId="768" xr:uid="{00000000-0005-0000-0000-000000150000}"/>
    <cellStyle name="Normal 2 3 3 4 2 2 2 2" xfId="1966" xr:uid="{00000000-0005-0000-0000-000001150000}"/>
    <cellStyle name="Normal 2 3 3 4 2 2 2 2 2" xfId="4351" xr:uid="{00000000-0005-0000-0000-000002150000}"/>
    <cellStyle name="Normal 2 3 3 4 2 2 2 2 2 2" xfId="9119" xr:uid="{00000000-0005-0000-0000-000003150000}"/>
    <cellStyle name="Normal 2 3 3 4 2 2 2 2 3" xfId="6735" xr:uid="{00000000-0005-0000-0000-000004150000}"/>
    <cellStyle name="Normal 2 3 3 4 2 2 2 3" xfId="3159" xr:uid="{00000000-0005-0000-0000-000005150000}"/>
    <cellStyle name="Normal 2 3 3 4 2 2 2 3 2" xfId="7927" xr:uid="{00000000-0005-0000-0000-000006150000}"/>
    <cellStyle name="Normal 2 3 3 4 2 2 2 4" xfId="5543" xr:uid="{00000000-0005-0000-0000-000007150000}"/>
    <cellStyle name="Normal 2 3 3 4 2 2 3" xfId="1116" xr:uid="{00000000-0005-0000-0000-000008150000}"/>
    <cellStyle name="Normal 2 3 3 4 2 2 3 2" xfId="2314" xr:uid="{00000000-0005-0000-0000-000009150000}"/>
    <cellStyle name="Normal 2 3 3 4 2 2 3 2 2" xfId="4699" xr:uid="{00000000-0005-0000-0000-00000A150000}"/>
    <cellStyle name="Normal 2 3 3 4 2 2 3 2 2 2" xfId="9467" xr:uid="{00000000-0005-0000-0000-00000B150000}"/>
    <cellStyle name="Normal 2 3 3 4 2 2 3 2 3" xfId="7083" xr:uid="{00000000-0005-0000-0000-00000C150000}"/>
    <cellStyle name="Normal 2 3 3 4 2 2 3 3" xfId="3507" xr:uid="{00000000-0005-0000-0000-00000D150000}"/>
    <cellStyle name="Normal 2 3 3 4 2 2 3 3 2" xfId="8275" xr:uid="{00000000-0005-0000-0000-00000E150000}"/>
    <cellStyle name="Normal 2 3 3 4 2 2 3 4" xfId="5891" xr:uid="{00000000-0005-0000-0000-00000F150000}"/>
    <cellStyle name="Normal 2 3 3 4 2 2 4" xfId="1618" xr:uid="{00000000-0005-0000-0000-000010150000}"/>
    <cellStyle name="Normal 2 3 3 4 2 2 4 2" xfId="4003" xr:uid="{00000000-0005-0000-0000-000011150000}"/>
    <cellStyle name="Normal 2 3 3 4 2 2 4 2 2" xfId="8771" xr:uid="{00000000-0005-0000-0000-000012150000}"/>
    <cellStyle name="Normal 2 3 3 4 2 2 4 3" xfId="6387" xr:uid="{00000000-0005-0000-0000-000013150000}"/>
    <cellStyle name="Normal 2 3 3 4 2 2 5" xfId="2811" xr:uid="{00000000-0005-0000-0000-000014150000}"/>
    <cellStyle name="Normal 2 3 3 4 2 2 5 2" xfId="7579" xr:uid="{00000000-0005-0000-0000-000015150000}"/>
    <cellStyle name="Normal 2 3 3 4 2 2 6" xfId="5195" xr:uid="{00000000-0005-0000-0000-000016150000}"/>
    <cellStyle name="Normal 2 3 3 4 2 3" xfId="624" xr:uid="{00000000-0005-0000-0000-000017150000}"/>
    <cellStyle name="Normal 2 3 3 4 2 3 2" xfId="1822" xr:uid="{00000000-0005-0000-0000-000018150000}"/>
    <cellStyle name="Normal 2 3 3 4 2 3 2 2" xfId="4207" xr:uid="{00000000-0005-0000-0000-000019150000}"/>
    <cellStyle name="Normal 2 3 3 4 2 3 2 2 2" xfId="8975" xr:uid="{00000000-0005-0000-0000-00001A150000}"/>
    <cellStyle name="Normal 2 3 3 4 2 3 2 3" xfId="6591" xr:uid="{00000000-0005-0000-0000-00001B150000}"/>
    <cellStyle name="Normal 2 3 3 4 2 3 3" xfId="3015" xr:uid="{00000000-0005-0000-0000-00001C150000}"/>
    <cellStyle name="Normal 2 3 3 4 2 3 3 2" xfId="7783" xr:uid="{00000000-0005-0000-0000-00001D150000}"/>
    <cellStyle name="Normal 2 3 3 4 2 3 4" xfId="5399" xr:uid="{00000000-0005-0000-0000-00001E150000}"/>
    <cellStyle name="Normal 2 3 3 4 2 4" xfId="972" xr:uid="{00000000-0005-0000-0000-00001F150000}"/>
    <cellStyle name="Normal 2 3 3 4 2 4 2" xfId="2170" xr:uid="{00000000-0005-0000-0000-000020150000}"/>
    <cellStyle name="Normal 2 3 3 4 2 4 2 2" xfId="4555" xr:uid="{00000000-0005-0000-0000-000021150000}"/>
    <cellStyle name="Normal 2 3 3 4 2 4 2 2 2" xfId="9323" xr:uid="{00000000-0005-0000-0000-000022150000}"/>
    <cellStyle name="Normal 2 3 3 4 2 4 2 3" xfId="6939" xr:uid="{00000000-0005-0000-0000-000023150000}"/>
    <cellStyle name="Normal 2 3 3 4 2 4 3" xfId="3363" xr:uid="{00000000-0005-0000-0000-000024150000}"/>
    <cellStyle name="Normal 2 3 3 4 2 4 3 2" xfId="8131" xr:uid="{00000000-0005-0000-0000-000025150000}"/>
    <cellStyle name="Normal 2 3 3 4 2 4 4" xfId="5747" xr:uid="{00000000-0005-0000-0000-000026150000}"/>
    <cellStyle name="Normal 2 3 3 4 2 5" xfId="1474" xr:uid="{00000000-0005-0000-0000-000027150000}"/>
    <cellStyle name="Normal 2 3 3 4 2 5 2" xfId="3859" xr:uid="{00000000-0005-0000-0000-000028150000}"/>
    <cellStyle name="Normal 2 3 3 4 2 5 2 2" xfId="8627" xr:uid="{00000000-0005-0000-0000-000029150000}"/>
    <cellStyle name="Normal 2 3 3 4 2 5 3" xfId="6243" xr:uid="{00000000-0005-0000-0000-00002A150000}"/>
    <cellStyle name="Normal 2 3 3 4 2 6" xfId="2667" xr:uid="{00000000-0005-0000-0000-00002B150000}"/>
    <cellStyle name="Normal 2 3 3 4 2 6 2" xfId="7435" xr:uid="{00000000-0005-0000-0000-00002C150000}"/>
    <cellStyle name="Normal 2 3 3 4 2 7" xfId="5051" xr:uid="{00000000-0005-0000-0000-00002D150000}"/>
    <cellStyle name="Normal 2 3 3 4 3" xfId="203" xr:uid="{00000000-0005-0000-0000-00002E150000}"/>
    <cellStyle name="Normal 2 3 3 4 3 2" xfId="552" xr:uid="{00000000-0005-0000-0000-00002F150000}"/>
    <cellStyle name="Normal 2 3 3 4 3 2 2" xfId="1750" xr:uid="{00000000-0005-0000-0000-000030150000}"/>
    <cellStyle name="Normal 2 3 3 4 3 2 2 2" xfId="4135" xr:uid="{00000000-0005-0000-0000-000031150000}"/>
    <cellStyle name="Normal 2 3 3 4 3 2 2 2 2" xfId="8903" xr:uid="{00000000-0005-0000-0000-000032150000}"/>
    <cellStyle name="Normal 2 3 3 4 3 2 2 3" xfId="6519" xr:uid="{00000000-0005-0000-0000-000033150000}"/>
    <cellStyle name="Normal 2 3 3 4 3 2 3" xfId="2943" xr:uid="{00000000-0005-0000-0000-000034150000}"/>
    <cellStyle name="Normal 2 3 3 4 3 2 3 2" xfId="7711" xr:uid="{00000000-0005-0000-0000-000035150000}"/>
    <cellStyle name="Normal 2 3 3 4 3 2 4" xfId="5327" xr:uid="{00000000-0005-0000-0000-000036150000}"/>
    <cellStyle name="Normal 2 3 3 4 3 3" xfId="900" xr:uid="{00000000-0005-0000-0000-000037150000}"/>
    <cellStyle name="Normal 2 3 3 4 3 3 2" xfId="2098" xr:uid="{00000000-0005-0000-0000-000038150000}"/>
    <cellStyle name="Normal 2 3 3 4 3 3 2 2" xfId="4483" xr:uid="{00000000-0005-0000-0000-000039150000}"/>
    <cellStyle name="Normal 2 3 3 4 3 3 2 2 2" xfId="9251" xr:uid="{00000000-0005-0000-0000-00003A150000}"/>
    <cellStyle name="Normal 2 3 3 4 3 3 2 3" xfId="6867" xr:uid="{00000000-0005-0000-0000-00003B150000}"/>
    <cellStyle name="Normal 2 3 3 4 3 3 3" xfId="3291" xr:uid="{00000000-0005-0000-0000-00003C150000}"/>
    <cellStyle name="Normal 2 3 3 4 3 3 3 2" xfId="8059" xr:uid="{00000000-0005-0000-0000-00003D150000}"/>
    <cellStyle name="Normal 2 3 3 4 3 3 4" xfId="5675" xr:uid="{00000000-0005-0000-0000-00003E150000}"/>
    <cellStyle name="Normal 2 3 3 4 3 4" xfId="1402" xr:uid="{00000000-0005-0000-0000-00003F150000}"/>
    <cellStyle name="Normal 2 3 3 4 3 4 2" xfId="3787" xr:uid="{00000000-0005-0000-0000-000040150000}"/>
    <cellStyle name="Normal 2 3 3 4 3 4 2 2" xfId="8555" xr:uid="{00000000-0005-0000-0000-000041150000}"/>
    <cellStyle name="Normal 2 3 3 4 3 4 3" xfId="6171" xr:uid="{00000000-0005-0000-0000-000042150000}"/>
    <cellStyle name="Normal 2 3 3 4 3 5" xfId="2595" xr:uid="{00000000-0005-0000-0000-000043150000}"/>
    <cellStyle name="Normal 2 3 3 4 3 5 2" xfId="7363" xr:uid="{00000000-0005-0000-0000-000044150000}"/>
    <cellStyle name="Normal 2 3 3 4 3 6" xfId="4979" xr:uid="{00000000-0005-0000-0000-000045150000}"/>
    <cellStyle name="Normal 2 3 3 4 4" xfId="347" xr:uid="{00000000-0005-0000-0000-000046150000}"/>
    <cellStyle name="Normal 2 3 3 4 4 2" xfId="696" xr:uid="{00000000-0005-0000-0000-000047150000}"/>
    <cellStyle name="Normal 2 3 3 4 4 2 2" xfId="1894" xr:uid="{00000000-0005-0000-0000-000048150000}"/>
    <cellStyle name="Normal 2 3 3 4 4 2 2 2" xfId="4279" xr:uid="{00000000-0005-0000-0000-000049150000}"/>
    <cellStyle name="Normal 2 3 3 4 4 2 2 2 2" xfId="9047" xr:uid="{00000000-0005-0000-0000-00004A150000}"/>
    <cellStyle name="Normal 2 3 3 4 4 2 2 3" xfId="6663" xr:uid="{00000000-0005-0000-0000-00004B150000}"/>
    <cellStyle name="Normal 2 3 3 4 4 2 3" xfId="3087" xr:uid="{00000000-0005-0000-0000-00004C150000}"/>
    <cellStyle name="Normal 2 3 3 4 4 2 3 2" xfId="7855" xr:uid="{00000000-0005-0000-0000-00004D150000}"/>
    <cellStyle name="Normal 2 3 3 4 4 2 4" xfId="5471" xr:uid="{00000000-0005-0000-0000-00004E150000}"/>
    <cellStyle name="Normal 2 3 3 4 4 3" xfId="1044" xr:uid="{00000000-0005-0000-0000-00004F150000}"/>
    <cellStyle name="Normal 2 3 3 4 4 3 2" xfId="2242" xr:uid="{00000000-0005-0000-0000-000050150000}"/>
    <cellStyle name="Normal 2 3 3 4 4 3 2 2" xfId="4627" xr:uid="{00000000-0005-0000-0000-000051150000}"/>
    <cellStyle name="Normal 2 3 3 4 4 3 2 2 2" xfId="9395" xr:uid="{00000000-0005-0000-0000-000052150000}"/>
    <cellStyle name="Normal 2 3 3 4 4 3 2 3" xfId="7011" xr:uid="{00000000-0005-0000-0000-000053150000}"/>
    <cellStyle name="Normal 2 3 3 4 4 3 3" xfId="3435" xr:uid="{00000000-0005-0000-0000-000054150000}"/>
    <cellStyle name="Normal 2 3 3 4 4 3 3 2" xfId="8203" xr:uid="{00000000-0005-0000-0000-000055150000}"/>
    <cellStyle name="Normal 2 3 3 4 4 3 4" xfId="5819" xr:uid="{00000000-0005-0000-0000-000056150000}"/>
    <cellStyle name="Normal 2 3 3 4 4 4" xfId="1546" xr:uid="{00000000-0005-0000-0000-000057150000}"/>
    <cellStyle name="Normal 2 3 3 4 4 4 2" xfId="3931" xr:uid="{00000000-0005-0000-0000-000058150000}"/>
    <cellStyle name="Normal 2 3 3 4 4 4 2 2" xfId="8699" xr:uid="{00000000-0005-0000-0000-000059150000}"/>
    <cellStyle name="Normal 2 3 3 4 4 4 3" xfId="6315" xr:uid="{00000000-0005-0000-0000-00005A150000}"/>
    <cellStyle name="Normal 2 3 3 4 4 5" xfId="2739" xr:uid="{00000000-0005-0000-0000-00005B150000}"/>
    <cellStyle name="Normal 2 3 3 4 4 5 2" xfId="7507" xr:uid="{00000000-0005-0000-0000-00005C150000}"/>
    <cellStyle name="Normal 2 3 3 4 4 6" xfId="5123" xr:uid="{00000000-0005-0000-0000-00005D150000}"/>
    <cellStyle name="Normal 2 3 3 4 5" xfId="480" xr:uid="{00000000-0005-0000-0000-00005E150000}"/>
    <cellStyle name="Normal 2 3 3 4 5 2" xfId="1678" xr:uid="{00000000-0005-0000-0000-00005F150000}"/>
    <cellStyle name="Normal 2 3 3 4 5 2 2" xfId="4063" xr:uid="{00000000-0005-0000-0000-000060150000}"/>
    <cellStyle name="Normal 2 3 3 4 5 2 2 2" xfId="8831" xr:uid="{00000000-0005-0000-0000-000061150000}"/>
    <cellStyle name="Normal 2 3 3 4 5 2 3" xfId="6447" xr:uid="{00000000-0005-0000-0000-000062150000}"/>
    <cellStyle name="Normal 2 3 3 4 5 3" xfId="2871" xr:uid="{00000000-0005-0000-0000-000063150000}"/>
    <cellStyle name="Normal 2 3 3 4 5 3 2" xfId="7639" xr:uid="{00000000-0005-0000-0000-000064150000}"/>
    <cellStyle name="Normal 2 3 3 4 5 4" xfId="5255" xr:uid="{00000000-0005-0000-0000-000065150000}"/>
    <cellStyle name="Normal 2 3 3 4 6" xfId="828" xr:uid="{00000000-0005-0000-0000-000066150000}"/>
    <cellStyle name="Normal 2 3 3 4 6 2" xfId="2026" xr:uid="{00000000-0005-0000-0000-000067150000}"/>
    <cellStyle name="Normal 2 3 3 4 6 2 2" xfId="4411" xr:uid="{00000000-0005-0000-0000-000068150000}"/>
    <cellStyle name="Normal 2 3 3 4 6 2 2 2" xfId="9179" xr:uid="{00000000-0005-0000-0000-000069150000}"/>
    <cellStyle name="Normal 2 3 3 4 6 2 3" xfId="6795" xr:uid="{00000000-0005-0000-0000-00006A150000}"/>
    <cellStyle name="Normal 2 3 3 4 6 3" xfId="3219" xr:uid="{00000000-0005-0000-0000-00006B150000}"/>
    <cellStyle name="Normal 2 3 3 4 6 3 2" xfId="7987" xr:uid="{00000000-0005-0000-0000-00006C150000}"/>
    <cellStyle name="Normal 2 3 3 4 6 4" xfId="5603" xr:uid="{00000000-0005-0000-0000-00006D150000}"/>
    <cellStyle name="Normal 2 3 3 4 7" xfId="1330" xr:uid="{00000000-0005-0000-0000-00006E150000}"/>
    <cellStyle name="Normal 2 3 3 4 7 2" xfId="3715" xr:uid="{00000000-0005-0000-0000-00006F150000}"/>
    <cellStyle name="Normal 2 3 3 4 7 2 2" xfId="8483" xr:uid="{00000000-0005-0000-0000-000070150000}"/>
    <cellStyle name="Normal 2 3 3 4 7 3" xfId="6099" xr:uid="{00000000-0005-0000-0000-000071150000}"/>
    <cellStyle name="Normal 2 3 3 4 8" xfId="2523" xr:uid="{00000000-0005-0000-0000-000072150000}"/>
    <cellStyle name="Normal 2 3 3 4 8 2" xfId="7291" xr:uid="{00000000-0005-0000-0000-000073150000}"/>
    <cellStyle name="Normal 2 3 3 4 9" xfId="4907" xr:uid="{00000000-0005-0000-0000-000074150000}"/>
    <cellStyle name="Normal 2 3 3 5" xfId="251" xr:uid="{00000000-0005-0000-0000-000075150000}"/>
    <cellStyle name="Normal 2 3 3 5 2" xfId="395" xr:uid="{00000000-0005-0000-0000-000076150000}"/>
    <cellStyle name="Normal 2 3 3 5 2 2" xfId="744" xr:uid="{00000000-0005-0000-0000-000077150000}"/>
    <cellStyle name="Normal 2 3 3 5 2 2 2" xfId="1942" xr:uid="{00000000-0005-0000-0000-000078150000}"/>
    <cellStyle name="Normal 2 3 3 5 2 2 2 2" xfId="4327" xr:uid="{00000000-0005-0000-0000-000079150000}"/>
    <cellStyle name="Normal 2 3 3 5 2 2 2 2 2" xfId="9095" xr:uid="{00000000-0005-0000-0000-00007A150000}"/>
    <cellStyle name="Normal 2 3 3 5 2 2 2 3" xfId="6711" xr:uid="{00000000-0005-0000-0000-00007B150000}"/>
    <cellStyle name="Normal 2 3 3 5 2 2 3" xfId="3135" xr:uid="{00000000-0005-0000-0000-00007C150000}"/>
    <cellStyle name="Normal 2 3 3 5 2 2 3 2" xfId="7903" xr:uid="{00000000-0005-0000-0000-00007D150000}"/>
    <cellStyle name="Normal 2 3 3 5 2 2 4" xfId="5519" xr:uid="{00000000-0005-0000-0000-00007E150000}"/>
    <cellStyle name="Normal 2 3 3 5 2 3" xfId="1092" xr:uid="{00000000-0005-0000-0000-00007F150000}"/>
    <cellStyle name="Normal 2 3 3 5 2 3 2" xfId="2290" xr:uid="{00000000-0005-0000-0000-000080150000}"/>
    <cellStyle name="Normal 2 3 3 5 2 3 2 2" xfId="4675" xr:uid="{00000000-0005-0000-0000-000081150000}"/>
    <cellStyle name="Normal 2 3 3 5 2 3 2 2 2" xfId="9443" xr:uid="{00000000-0005-0000-0000-000082150000}"/>
    <cellStyle name="Normal 2 3 3 5 2 3 2 3" xfId="7059" xr:uid="{00000000-0005-0000-0000-000083150000}"/>
    <cellStyle name="Normal 2 3 3 5 2 3 3" xfId="3483" xr:uid="{00000000-0005-0000-0000-000084150000}"/>
    <cellStyle name="Normal 2 3 3 5 2 3 3 2" xfId="8251" xr:uid="{00000000-0005-0000-0000-000085150000}"/>
    <cellStyle name="Normal 2 3 3 5 2 3 4" xfId="5867" xr:uid="{00000000-0005-0000-0000-000086150000}"/>
    <cellStyle name="Normal 2 3 3 5 2 4" xfId="1594" xr:uid="{00000000-0005-0000-0000-000087150000}"/>
    <cellStyle name="Normal 2 3 3 5 2 4 2" xfId="3979" xr:uid="{00000000-0005-0000-0000-000088150000}"/>
    <cellStyle name="Normal 2 3 3 5 2 4 2 2" xfId="8747" xr:uid="{00000000-0005-0000-0000-000089150000}"/>
    <cellStyle name="Normal 2 3 3 5 2 4 3" xfId="6363" xr:uid="{00000000-0005-0000-0000-00008A150000}"/>
    <cellStyle name="Normal 2 3 3 5 2 5" xfId="2787" xr:uid="{00000000-0005-0000-0000-00008B150000}"/>
    <cellStyle name="Normal 2 3 3 5 2 5 2" xfId="7555" xr:uid="{00000000-0005-0000-0000-00008C150000}"/>
    <cellStyle name="Normal 2 3 3 5 2 6" xfId="5171" xr:uid="{00000000-0005-0000-0000-00008D150000}"/>
    <cellStyle name="Normal 2 3 3 5 3" xfId="600" xr:uid="{00000000-0005-0000-0000-00008E150000}"/>
    <cellStyle name="Normal 2 3 3 5 3 2" xfId="1798" xr:uid="{00000000-0005-0000-0000-00008F150000}"/>
    <cellStyle name="Normal 2 3 3 5 3 2 2" xfId="4183" xr:uid="{00000000-0005-0000-0000-000090150000}"/>
    <cellStyle name="Normal 2 3 3 5 3 2 2 2" xfId="8951" xr:uid="{00000000-0005-0000-0000-000091150000}"/>
    <cellStyle name="Normal 2 3 3 5 3 2 3" xfId="6567" xr:uid="{00000000-0005-0000-0000-000092150000}"/>
    <cellStyle name="Normal 2 3 3 5 3 3" xfId="2991" xr:uid="{00000000-0005-0000-0000-000093150000}"/>
    <cellStyle name="Normal 2 3 3 5 3 3 2" xfId="7759" xr:uid="{00000000-0005-0000-0000-000094150000}"/>
    <cellStyle name="Normal 2 3 3 5 3 4" xfId="5375" xr:uid="{00000000-0005-0000-0000-000095150000}"/>
    <cellStyle name="Normal 2 3 3 5 4" xfId="948" xr:uid="{00000000-0005-0000-0000-000096150000}"/>
    <cellStyle name="Normal 2 3 3 5 4 2" xfId="2146" xr:uid="{00000000-0005-0000-0000-000097150000}"/>
    <cellStyle name="Normal 2 3 3 5 4 2 2" xfId="4531" xr:uid="{00000000-0005-0000-0000-000098150000}"/>
    <cellStyle name="Normal 2 3 3 5 4 2 2 2" xfId="9299" xr:uid="{00000000-0005-0000-0000-000099150000}"/>
    <cellStyle name="Normal 2 3 3 5 4 2 3" xfId="6915" xr:uid="{00000000-0005-0000-0000-00009A150000}"/>
    <cellStyle name="Normal 2 3 3 5 4 3" xfId="3339" xr:uid="{00000000-0005-0000-0000-00009B150000}"/>
    <cellStyle name="Normal 2 3 3 5 4 3 2" xfId="8107" xr:uid="{00000000-0005-0000-0000-00009C150000}"/>
    <cellStyle name="Normal 2 3 3 5 4 4" xfId="5723" xr:uid="{00000000-0005-0000-0000-00009D150000}"/>
    <cellStyle name="Normal 2 3 3 5 5" xfId="1450" xr:uid="{00000000-0005-0000-0000-00009E150000}"/>
    <cellStyle name="Normal 2 3 3 5 5 2" xfId="3835" xr:uid="{00000000-0005-0000-0000-00009F150000}"/>
    <cellStyle name="Normal 2 3 3 5 5 2 2" xfId="8603" xr:uid="{00000000-0005-0000-0000-0000A0150000}"/>
    <cellStyle name="Normal 2 3 3 5 5 3" xfId="6219" xr:uid="{00000000-0005-0000-0000-0000A1150000}"/>
    <cellStyle name="Normal 2 3 3 5 6" xfId="2643" xr:uid="{00000000-0005-0000-0000-0000A2150000}"/>
    <cellStyle name="Normal 2 3 3 5 6 2" xfId="7411" xr:uid="{00000000-0005-0000-0000-0000A3150000}"/>
    <cellStyle name="Normal 2 3 3 5 7" xfId="5027" xr:uid="{00000000-0005-0000-0000-0000A4150000}"/>
    <cellStyle name="Normal 2 3 3 6" xfId="179" xr:uid="{00000000-0005-0000-0000-0000A5150000}"/>
    <cellStyle name="Normal 2 3 3 6 2" xfId="528" xr:uid="{00000000-0005-0000-0000-0000A6150000}"/>
    <cellStyle name="Normal 2 3 3 6 2 2" xfId="1726" xr:uid="{00000000-0005-0000-0000-0000A7150000}"/>
    <cellStyle name="Normal 2 3 3 6 2 2 2" xfId="4111" xr:uid="{00000000-0005-0000-0000-0000A8150000}"/>
    <cellStyle name="Normal 2 3 3 6 2 2 2 2" xfId="8879" xr:uid="{00000000-0005-0000-0000-0000A9150000}"/>
    <cellStyle name="Normal 2 3 3 6 2 2 3" xfId="6495" xr:uid="{00000000-0005-0000-0000-0000AA150000}"/>
    <cellStyle name="Normal 2 3 3 6 2 3" xfId="2919" xr:uid="{00000000-0005-0000-0000-0000AB150000}"/>
    <cellStyle name="Normal 2 3 3 6 2 3 2" xfId="7687" xr:uid="{00000000-0005-0000-0000-0000AC150000}"/>
    <cellStyle name="Normal 2 3 3 6 2 4" xfId="5303" xr:uid="{00000000-0005-0000-0000-0000AD150000}"/>
    <cellStyle name="Normal 2 3 3 6 3" xfId="876" xr:uid="{00000000-0005-0000-0000-0000AE150000}"/>
    <cellStyle name="Normal 2 3 3 6 3 2" xfId="2074" xr:uid="{00000000-0005-0000-0000-0000AF150000}"/>
    <cellStyle name="Normal 2 3 3 6 3 2 2" xfId="4459" xr:uid="{00000000-0005-0000-0000-0000B0150000}"/>
    <cellStyle name="Normal 2 3 3 6 3 2 2 2" xfId="9227" xr:uid="{00000000-0005-0000-0000-0000B1150000}"/>
    <cellStyle name="Normal 2 3 3 6 3 2 3" xfId="6843" xr:uid="{00000000-0005-0000-0000-0000B2150000}"/>
    <cellStyle name="Normal 2 3 3 6 3 3" xfId="3267" xr:uid="{00000000-0005-0000-0000-0000B3150000}"/>
    <cellStyle name="Normal 2 3 3 6 3 3 2" xfId="8035" xr:uid="{00000000-0005-0000-0000-0000B4150000}"/>
    <cellStyle name="Normal 2 3 3 6 3 4" xfId="5651" xr:uid="{00000000-0005-0000-0000-0000B5150000}"/>
    <cellStyle name="Normal 2 3 3 6 4" xfId="1378" xr:uid="{00000000-0005-0000-0000-0000B6150000}"/>
    <cellStyle name="Normal 2 3 3 6 4 2" xfId="3763" xr:uid="{00000000-0005-0000-0000-0000B7150000}"/>
    <cellStyle name="Normal 2 3 3 6 4 2 2" xfId="8531" xr:uid="{00000000-0005-0000-0000-0000B8150000}"/>
    <cellStyle name="Normal 2 3 3 6 4 3" xfId="6147" xr:uid="{00000000-0005-0000-0000-0000B9150000}"/>
    <cellStyle name="Normal 2 3 3 6 5" xfId="2571" xr:uid="{00000000-0005-0000-0000-0000BA150000}"/>
    <cellStyle name="Normal 2 3 3 6 5 2" xfId="7339" xr:uid="{00000000-0005-0000-0000-0000BB150000}"/>
    <cellStyle name="Normal 2 3 3 6 6" xfId="4955" xr:uid="{00000000-0005-0000-0000-0000BC150000}"/>
    <cellStyle name="Normal 2 3 3 7" xfId="323" xr:uid="{00000000-0005-0000-0000-0000BD150000}"/>
    <cellStyle name="Normal 2 3 3 7 2" xfId="672" xr:uid="{00000000-0005-0000-0000-0000BE150000}"/>
    <cellStyle name="Normal 2 3 3 7 2 2" xfId="1870" xr:uid="{00000000-0005-0000-0000-0000BF150000}"/>
    <cellStyle name="Normal 2 3 3 7 2 2 2" xfId="4255" xr:uid="{00000000-0005-0000-0000-0000C0150000}"/>
    <cellStyle name="Normal 2 3 3 7 2 2 2 2" xfId="9023" xr:uid="{00000000-0005-0000-0000-0000C1150000}"/>
    <cellStyle name="Normal 2 3 3 7 2 2 3" xfId="6639" xr:uid="{00000000-0005-0000-0000-0000C2150000}"/>
    <cellStyle name="Normal 2 3 3 7 2 3" xfId="3063" xr:uid="{00000000-0005-0000-0000-0000C3150000}"/>
    <cellStyle name="Normal 2 3 3 7 2 3 2" xfId="7831" xr:uid="{00000000-0005-0000-0000-0000C4150000}"/>
    <cellStyle name="Normal 2 3 3 7 2 4" xfId="5447" xr:uid="{00000000-0005-0000-0000-0000C5150000}"/>
    <cellStyle name="Normal 2 3 3 7 3" xfId="1020" xr:uid="{00000000-0005-0000-0000-0000C6150000}"/>
    <cellStyle name="Normal 2 3 3 7 3 2" xfId="2218" xr:uid="{00000000-0005-0000-0000-0000C7150000}"/>
    <cellStyle name="Normal 2 3 3 7 3 2 2" xfId="4603" xr:uid="{00000000-0005-0000-0000-0000C8150000}"/>
    <cellStyle name="Normal 2 3 3 7 3 2 2 2" xfId="9371" xr:uid="{00000000-0005-0000-0000-0000C9150000}"/>
    <cellStyle name="Normal 2 3 3 7 3 2 3" xfId="6987" xr:uid="{00000000-0005-0000-0000-0000CA150000}"/>
    <cellStyle name="Normal 2 3 3 7 3 3" xfId="3411" xr:uid="{00000000-0005-0000-0000-0000CB150000}"/>
    <cellStyle name="Normal 2 3 3 7 3 3 2" xfId="8179" xr:uid="{00000000-0005-0000-0000-0000CC150000}"/>
    <cellStyle name="Normal 2 3 3 7 3 4" xfId="5795" xr:uid="{00000000-0005-0000-0000-0000CD150000}"/>
    <cellStyle name="Normal 2 3 3 7 4" xfId="1522" xr:uid="{00000000-0005-0000-0000-0000CE150000}"/>
    <cellStyle name="Normal 2 3 3 7 4 2" xfId="3907" xr:uid="{00000000-0005-0000-0000-0000CF150000}"/>
    <cellStyle name="Normal 2 3 3 7 4 2 2" xfId="8675" xr:uid="{00000000-0005-0000-0000-0000D0150000}"/>
    <cellStyle name="Normal 2 3 3 7 4 3" xfId="6291" xr:uid="{00000000-0005-0000-0000-0000D1150000}"/>
    <cellStyle name="Normal 2 3 3 7 5" xfId="2715" xr:uid="{00000000-0005-0000-0000-0000D2150000}"/>
    <cellStyle name="Normal 2 3 3 7 5 2" xfId="7483" xr:uid="{00000000-0005-0000-0000-0000D3150000}"/>
    <cellStyle name="Normal 2 3 3 7 6" xfId="5099" xr:uid="{00000000-0005-0000-0000-0000D4150000}"/>
    <cellStyle name="Normal 2 3 3 8" xfId="468" xr:uid="{00000000-0005-0000-0000-0000D5150000}"/>
    <cellStyle name="Normal 2 3 3 8 2" xfId="1666" xr:uid="{00000000-0005-0000-0000-0000D6150000}"/>
    <cellStyle name="Normal 2 3 3 8 2 2" xfId="4051" xr:uid="{00000000-0005-0000-0000-0000D7150000}"/>
    <cellStyle name="Normal 2 3 3 8 2 2 2" xfId="8819" xr:uid="{00000000-0005-0000-0000-0000D8150000}"/>
    <cellStyle name="Normal 2 3 3 8 2 3" xfId="6435" xr:uid="{00000000-0005-0000-0000-0000D9150000}"/>
    <cellStyle name="Normal 2 3 3 8 3" xfId="2859" xr:uid="{00000000-0005-0000-0000-0000DA150000}"/>
    <cellStyle name="Normal 2 3 3 8 3 2" xfId="7627" xr:uid="{00000000-0005-0000-0000-0000DB150000}"/>
    <cellStyle name="Normal 2 3 3 8 4" xfId="5243" xr:uid="{00000000-0005-0000-0000-0000DC150000}"/>
    <cellStyle name="Normal 2 3 3 9" xfId="816" xr:uid="{00000000-0005-0000-0000-0000DD150000}"/>
    <cellStyle name="Normal 2 3 3 9 2" xfId="2014" xr:uid="{00000000-0005-0000-0000-0000DE150000}"/>
    <cellStyle name="Normal 2 3 3 9 2 2" xfId="4399" xr:uid="{00000000-0005-0000-0000-0000DF150000}"/>
    <cellStyle name="Normal 2 3 3 9 2 2 2" xfId="9167" xr:uid="{00000000-0005-0000-0000-0000E0150000}"/>
    <cellStyle name="Normal 2 3 3 9 2 3" xfId="6783" xr:uid="{00000000-0005-0000-0000-0000E1150000}"/>
    <cellStyle name="Normal 2 3 3 9 3" xfId="3207" xr:uid="{00000000-0005-0000-0000-0000E2150000}"/>
    <cellStyle name="Normal 2 3 3 9 3 2" xfId="7975" xr:uid="{00000000-0005-0000-0000-0000E3150000}"/>
    <cellStyle name="Normal 2 3 3 9 4" xfId="5591" xr:uid="{00000000-0005-0000-0000-0000E4150000}"/>
    <cellStyle name="Normal 2 3 4" xfId="29" xr:uid="{00000000-0005-0000-0000-0000E5150000}"/>
    <cellStyle name="Normal 2 3 4 10" xfId="1171" xr:uid="{00000000-0005-0000-0000-0000E6150000}"/>
    <cellStyle name="Normal 2 3 4 10 2" xfId="2368" xr:uid="{00000000-0005-0000-0000-0000E7150000}"/>
    <cellStyle name="Normal 2 3 4 10 2 2" xfId="4753" xr:uid="{00000000-0005-0000-0000-0000E8150000}"/>
    <cellStyle name="Normal 2 3 4 10 2 2 2" xfId="9521" xr:uid="{00000000-0005-0000-0000-0000E9150000}"/>
    <cellStyle name="Normal 2 3 4 10 2 3" xfId="7137" xr:uid="{00000000-0005-0000-0000-0000EA150000}"/>
    <cellStyle name="Normal 2 3 4 10 3" xfId="3561" xr:uid="{00000000-0005-0000-0000-0000EB150000}"/>
    <cellStyle name="Normal 2 3 4 10 3 2" xfId="8329" xr:uid="{00000000-0005-0000-0000-0000EC150000}"/>
    <cellStyle name="Normal 2 3 4 10 4" xfId="5945" xr:uid="{00000000-0005-0000-0000-0000ED150000}"/>
    <cellStyle name="Normal 2 3 4 11" xfId="77" xr:uid="{00000000-0005-0000-0000-0000EE150000}"/>
    <cellStyle name="Normal 2 3 4 11 2" xfId="1276" xr:uid="{00000000-0005-0000-0000-0000EF150000}"/>
    <cellStyle name="Normal 2 3 4 11 2 2" xfId="3661" xr:uid="{00000000-0005-0000-0000-0000F0150000}"/>
    <cellStyle name="Normal 2 3 4 11 2 2 2" xfId="8429" xr:uid="{00000000-0005-0000-0000-0000F1150000}"/>
    <cellStyle name="Normal 2 3 4 11 2 3" xfId="6045" xr:uid="{00000000-0005-0000-0000-0000F2150000}"/>
    <cellStyle name="Normal 2 3 4 11 3" xfId="2469" xr:uid="{00000000-0005-0000-0000-0000F3150000}"/>
    <cellStyle name="Normal 2 3 4 11 3 2" xfId="7237" xr:uid="{00000000-0005-0000-0000-0000F4150000}"/>
    <cellStyle name="Normal 2 3 4 11 4" xfId="4853" xr:uid="{00000000-0005-0000-0000-0000F5150000}"/>
    <cellStyle name="Normal 2 3 4 12" xfId="1228" xr:uid="{00000000-0005-0000-0000-0000F6150000}"/>
    <cellStyle name="Normal 2 3 4 12 2" xfId="3613" xr:uid="{00000000-0005-0000-0000-0000F7150000}"/>
    <cellStyle name="Normal 2 3 4 12 2 2" xfId="8381" xr:uid="{00000000-0005-0000-0000-0000F8150000}"/>
    <cellStyle name="Normal 2 3 4 12 3" xfId="5997" xr:uid="{00000000-0005-0000-0000-0000F9150000}"/>
    <cellStyle name="Normal 2 3 4 13" xfId="2421" xr:uid="{00000000-0005-0000-0000-0000FA150000}"/>
    <cellStyle name="Normal 2 3 4 13 2" xfId="7189" xr:uid="{00000000-0005-0000-0000-0000FB150000}"/>
    <cellStyle name="Normal 2 3 4 14" xfId="4805" xr:uid="{00000000-0005-0000-0000-0000FC150000}"/>
    <cellStyle name="Normal 2 3 4 2" xfId="53" xr:uid="{00000000-0005-0000-0000-0000FD150000}"/>
    <cellStyle name="Normal 2 3 4 2 10" xfId="1252" xr:uid="{00000000-0005-0000-0000-0000FE150000}"/>
    <cellStyle name="Normal 2 3 4 2 10 2" xfId="3637" xr:uid="{00000000-0005-0000-0000-0000FF150000}"/>
    <cellStyle name="Normal 2 3 4 2 10 2 2" xfId="8405" xr:uid="{00000000-0005-0000-0000-000000160000}"/>
    <cellStyle name="Normal 2 3 4 2 10 3" xfId="6021" xr:uid="{00000000-0005-0000-0000-000001160000}"/>
    <cellStyle name="Normal 2 3 4 2 11" xfId="2445" xr:uid="{00000000-0005-0000-0000-000002160000}"/>
    <cellStyle name="Normal 2 3 4 2 11 2" xfId="7213" xr:uid="{00000000-0005-0000-0000-000003160000}"/>
    <cellStyle name="Normal 2 3 4 2 12" xfId="4829" xr:uid="{00000000-0005-0000-0000-000004160000}"/>
    <cellStyle name="Normal 2 3 4 2 2" xfId="305" xr:uid="{00000000-0005-0000-0000-000005160000}"/>
    <cellStyle name="Normal 2 3 4 2 2 2" xfId="449" xr:uid="{00000000-0005-0000-0000-000006160000}"/>
    <cellStyle name="Normal 2 3 4 2 2 2 2" xfId="798" xr:uid="{00000000-0005-0000-0000-000007160000}"/>
    <cellStyle name="Normal 2 3 4 2 2 2 2 2" xfId="1996" xr:uid="{00000000-0005-0000-0000-000008160000}"/>
    <cellStyle name="Normal 2 3 4 2 2 2 2 2 2" xfId="4381" xr:uid="{00000000-0005-0000-0000-000009160000}"/>
    <cellStyle name="Normal 2 3 4 2 2 2 2 2 2 2" xfId="9149" xr:uid="{00000000-0005-0000-0000-00000A160000}"/>
    <cellStyle name="Normal 2 3 4 2 2 2 2 2 3" xfId="6765" xr:uid="{00000000-0005-0000-0000-00000B160000}"/>
    <cellStyle name="Normal 2 3 4 2 2 2 2 3" xfId="3189" xr:uid="{00000000-0005-0000-0000-00000C160000}"/>
    <cellStyle name="Normal 2 3 4 2 2 2 2 3 2" xfId="7957" xr:uid="{00000000-0005-0000-0000-00000D160000}"/>
    <cellStyle name="Normal 2 3 4 2 2 2 2 4" xfId="5573" xr:uid="{00000000-0005-0000-0000-00000E160000}"/>
    <cellStyle name="Normal 2 3 4 2 2 2 3" xfId="1146" xr:uid="{00000000-0005-0000-0000-00000F160000}"/>
    <cellStyle name="Normal 2 3 4 2 2 2 3 2" xfId="2344" xr:uid="{00000000-0005-0000-0000-000010160000}"/>
    <cellStyle name="Normal 2 3 4 2 2 2 3 2 2" xfId="4729" xr:uid="{00000000-0005-0000-0000-000011160000}"/>
    <cellStyle name="Normal 2 3 4 2 2 2 3 2 2 2" xfId="9497" xr:uid="{00000000-0005-0000-0000-000012160000}"/>
    <cellStyle name="Normal 2 3 4 2 2 2 3 2 3" xfId="7113" xr:uid="{00000000-0005-0000-0000-000013160000}"/>
    <cellStyle name="Normal 2 3 4 2 2 2 3 3" xfId="3537" xr:uid="{00000000-0005-0000-0000-000014160000}"/>
    <cellStyle name="Normal 2 3 4 2 2 2 3 3 2" xfId="8305" xr:uid="{00000000-0005-0000-0000-000015160000}"/>
    <cellStyle name="Normal 2 3 4 2 2 2 3 4" xfId="5921" xr:uid="{00000000-0005-0000-0000-000016160000}"/>
    <cellStyle name="Normal 2 3 4 2 2 2 4" xfId="1648" xr:uid="{00000000-0005-0000-0000-000017160000}"/>
    <cellStyle name="Normal 2 3 4 2 2 2 4 2" xfId="4033" xr:uid="{00000000-0005-0000-0000-000018160000}"/>
    <cellStyle name="Normal 2 3 4 2 2 2 4 2 2" xfId="8801" xr:uid="{00000000-0005-0000-0000-000019160000}"/>
    <cellStyle name="Normal 2 3 4 2 2 2 4 3" xfId="6417" xr:uid="{00000000-0005-0000-0000-00001A160000}"/>
    <cellStyle name="Normal 2 3 4 2 2 2 5" xfId="2841" xr:uid="{00000000-0005-0000-0000-00001B160000}"/>
    <cellStyle name="Normal 2 3 4 2 2 2 5 2" xfId="7609" xr:uid="{00000000-0005-0000-0000-00001C160000}"/>
    <cellStyle name="Normal 2 3 4 2 2 2 6" xfId="5225" xr:uid="{00000000-0005-0000-0000-00001D160000}"/>
    <cellStyle name="Normal 2 3 4 2 2 3" xfId="654" xr:uid="{00000000-0005-0000-0000-00001E160000}"/>
    <cellStyle name="Normal 2 3 4 2 2 3 2" xfId="1852" xr:uid="{00000000-0005-0000-0000-00001F160000}"/>
    <cellStyle name="Normal 2 3 4 2 2 3 2 2" xfId="4237" xr:uid="{00000000-0005-0000-0000-000020160000}"/>
    <cellStyle name="Normal 2 3 4 2 2 3 2 2 2" xfId="9005" xr:uid="{00000000-0005-0000-0000-000021160000}"/>
    <cellStyle name="Normal 2 3 4 2 2 3 2 3" xfId="6621" xr:uid="{00000000-0005-0000-0000-000022160000}"/>
    <cellStyle name="Normal 2 3 4 2 2 3 3" xfId="3045" xr:uid="{00000000-0005-0000-0000-000023160000}"/>
    <cellStyle name="Normal 2 3 4 2 2 3 3 2" xfId="7813" xr:uid="{00000000-0005-0000-0000-000024160000}"/>
    <cellStyle name="Normal 2 3 4 2 2 3 4" xfId="5429" xr:uid="{00000000-0005-0000-0000-000025160000}"/>
    <cellStyle name="Normal 2 3 4 2 2 4" xfId="1002" xr:uid="{00000000-0005-0000-0000-000026160000}"/>
    <cellStyle name="Normal 2 3 4 2 2 4 2" xfId="2200" xr:uid="{00000000-0005-0000-0000-000027160000}"/>
    <cellStyle name="Normal 2 3 4 2 2 4 2 2" xfId="4585" xr:uid="{00000000-0005-0000-0000-000028160000}"/>
    <cellStyle name="Normal 2 3 4 2 2 4 2 2 2" xfId="9353" xr:uid="{00000000-0005-0000-0000-000029160000}"/>
    <cellStyle name="Normal 2 3 4 2 2 4 2 3" xfId="6969" xr:uid="{00000000-0005-0000-0000-00002A160000}"/>
    <cellStyle name="Normal 2 3 4 2 2 4 3" xfId="3393" xr:uid="{00000000-0005-0000-0000-00002B160000}"/>
    <cellStyle name="Normal 2 3 4 2 2 4 3 2" xfId="8161" xr:uid="{00000000-0005-0000-0000-00002C160000}"/>
    <cellStyle name="Normal 2 3 4 2 2 4 4" xfId="5777" xr:uid="{00000000-0005-0000-0000-00002D160000}"/>
    <cellStyle name="Normal 2 3 4 2 2 5" xfId="1504" xr:uid="{00000000-0005-0000-0000-00002E160000}"/>
    <cellStyle name="Normal 2 3 4 2 2 5 2" xfId="3889" xr:uid="{00000000-0005-0000-0000-00002F160000}"/>
    <cellStyle name="Normal 2 3 4 2 2 5 2 2" xfId="8657" xr:uid="{00000000-0005-0000-0000-000030160000}"/>
    <cellStyle name="Normal 2 3 4 2 2 5 3" xfId="6273" xr:uid="{00000000-0005-0000-0000-000031160000}"/>
    <cellStyle name="Normal 2 3 4 2 2 6" xfId="2697" xr:uid="{00000000-0005-0000-0000-000032160000}"/>
    <cellStyle name="Normal 2 3 4 2 2 6 2" xfId="7465" xr:uid="{00000000-0005-0000-0000-000033160000}"/>
    <cellStyle name="Normal 2 3 4 2 2 7" xfId="5081" xr:uid="{00000000-0005-0000-0000-000034160000}"/>
    <cellStyle name="Normal 2 3 4 2 3" xfId="233" xr:uid="{00000000-0005-0000-0000-000035160000}"/>
    <cellStyle name="Normal 2 3 4 2 3 2" xfId="582" xr:uid="{00000000-0005-0000-0000-000036160000}"/>
    <cellStyle name="Normal 2 3 4 2 3 2 2" xfId="1780" xr:uid="{00000000-0005-0000-0000-000037160000}"/>
    <cellStyle name="Normal 2 3 4 2 3 2 2 2" xfId="4165" xr:uid="{00000000-0005-0000-0000-000038160000}"/>
    <cellStyle name="Normal 2 3 4 2 3 2 2 2 2" xfId="8933" xr:uid="{00000000-0005-0000-0000-000039160000}"/>
    <cellStyle name="Normal 2 3 4 2 3 2 2 3" xfId="6549" xr:uid="{00000000-0005-0000-0000-00003A160000}"/>
    <cellStyle name="Normal 2 3 4 2 3 2 3" xfId="2973" xr:uid="{00000000-0005-0000-0000-00003B160000}"/>
    <cellStyle name="Normal 2 3 4 2 3 2 3 2" xfId="7741" xr:uid="{00000000-0005-0000-0000-00003C160000}"/>
    <cellStyle name="Normal 2 3 4 2 3 2 4" xfId="5357" xr:uid="{00000000-0005-0000-0000-00003D160000}"/>
    <cellStyle name="Normal 2 3 4 2 3 3" xfId="930" xr:uid="{00000000-0005-0000-0000-00003E160000}"/>
    <cellStyle name="Normal 2 3 4 2 3 3 2" xfId="2128" xr:uid="{00000000-0005-0000-0000-00003F160000}"/>
    <cellStyle name="Normal 2 3 4 2 3 3 2 2" xfId="4513" xr:uid="{00000000-0005-0000-0000-000040160000}"/>
    <cellStyle name="Normal 2 3 4 2 3 3 2 2 2" xfId="9281" xr:uid="{00000000-0005-0000-0000-000041160000}"/>
    <cellStyle name="Normal 2 3 4 2 3 3 2 3" xfId="6897" xr:uid="{00000000-0005-0000-0000-000042160000}"/>
    <cellStyle name="Normal 2 3 4 2 3 3 3" xfId="3321" xr:uid="{00000000-0005-0000-0000-000043160000}"/>
    <cellStyle name="Normal 2 3 4 2 3 3 3 2" xfId="8089" xr:uid="{00000000-0005-0000-0000-000044160000}"/>
    <cellStyle name="Normal 2 3 4 2 3 3 4" xfId="5705" xr:uid="{00000000-0005-0000-0000-000045160000}"/>
    <cellStyle name="Normal 2 3 4 2 3 4" xfId="1432" xr:uid="{00000000-0005-0000-0000-000046160000}"/>
    <cellStyle name="Normal 2 3 4 2 3 4 2" xfId="3817" xr:uid="{00000000-0005-0000-0000-000047160000}"/>
    <cellStyle name="Normal 2 3 4 2 3 4 2 2" xfId="8585" xr:uid="{00000000-0005-0000-0000-000048160000}"/>
    <cellStyle name="Normal 2 3 4 2 3 4 3" xfId="6201" xr:uid="{00000000-0005-0000-0000-000049160000}"/>
    <cellStyle name="Normal 2 3 4 2 3 5" xfId="2625" xr:uid="{00000000-0005-0000-0000-00004A160000}"/>
    <cellStyle name="Normal 2 3 4 2 3 5 2" xfId="7393" xr:uid="{00000000-0005-0000-0000-00004B160000}"/>
    <cellStyle name="Normal 2 3 4 2 3 6" xfId="5009" xr:uid="{00000000-0005-0000-0000-00004C160000}"/>
    <cellStyle name="Normal 2 3 4 2 4" xfId="377" xr:uid="{00000000-0005-0000-0000-00004D160000}"/>
    <cellStyle name="Normal 2 3 4 2 4 2" xfId="726" xr:uid="{00000000-0005-0000-0000-00004E160000}"/>
    <cellStyle name="Normal 2 3 4 2 4 2 2" xfId="1924" xr:uid="{00000000-0005-0000-0000-00004F160000}"/>
    <cellStyle name="Normal 2 3 4 2 4 2 2 2" xfId="4309" xr:uid="{00000000-0005-0000-0000-000050160000}"/>
    <cellStyle name="Normal 2 3 4 2 4 2 2 2 2" xfId="9077" xr:uid="{00000000-0005-0000-0000-000051160000}"/>
    <cellStyle name="Normal 2 3 4 2 4 2 2 3" xfId="6693" xr:uid="{00000000-0005-0000-0000-000052160000}"/>
    <cellStyle name="Normal 2 3 4 2 4 2 3" xfId="3117" xr:uid="{00000000-0005-0000-0000-000053160000}"/>
    <cellStyle name="Normal 2 3 4 2 4 2 3 2" xfId="7885" xr:uid="{00000000-0005-0000-0000-000054160000}"/>
    <cellStyle name="Normal 2 3 4 2 4 2 4" xfId="5501" xr:uid="{00000000-0005-0000-0000-000055160000}"/>
    <cellStyle name="Normal 2 3 4 2 4 3" xfId="1074" xr:uid="{00000000-0005-0000-0000-000056160000}"/>
    <cellStyle name="Normal 2 3 4 2 4 3 2" xfId="2272" xr:uid="{00000000-0005-0000-0000-000057160000}"/>
    <cellStyle name="Normal 2 3 4 2 4 3 2 2" xfId="4657" xr:uid="{00000000-0005-0000-0000-000058160000}"/>
    <cellStyle name="Normal 2 3 4 2 4 3 2 2 2" xfId="9425" xr:uid="{00000000-0005-0000-0000-000059160000}"/>
    <cellStyle name="Normal 2 3 4 2 4 3 2 3" xfId="7041" xr:uid="{00000000-0005-0000-0000-00005A160000}"/>
    <cellStyle name="Normal 2 3 4 2 4 3 3" xfId="3465" xr:uid="{00000000-0005-0000-0000-00005B160000}"/>
    <cellStyle name="Normal 2 3 4 2 4 3 3 2" xfId="8233" xr:uid="{00000000-0005-0000-0000-00005C160000}"/>
    <cellStyle name="Normal 2 3 4 2 4 3 4" xfId="5849" xr:uid="{00000000-0005-0000-0000-00005D160000}"/>
    <cellStyle name="Normal 2 3 4 2 4 4" xfId="1576" xr:uid="{00000000-0005-0000-0000-00005E160000}"/>
    <cellStyle name="Normal 2 3 4 2 4 4 2" xfId="3961" xr:uid="{00000000-0005-0000-0000-00005F160000}"/>
    <cellStyle name="Normal 2 3 4 2 4 4 2 2" xfId="8729" xr:uid="{00000000-0005-0000-0000-000060160000}"/>
    <cellStyle name="Normal 2 3 4 2 4 4 3" xfId="6345" xr:uid="{00000000-0005-0000-0000-000061160000}"/>
    <cellStyle name="Normal 2 3 4 2 4 5" xfId="2769" xr:uid="{00000000-0005-0000-0000-000062160000}"/>
    <cellStyle name="Normal 2 3 4 2 4 5 2" xfId="7537" xr:uid="{00000000-0005-0000-0000-000063160000}"/>
    <cellStyle name="Normal 2 3 4 2 4 6" xfId="5153" xr:uid="{00000000-0005-0000-0000-000064160000}"/>
    <cellStyle name="Normal 2 3 4 2 5" xfId="510" xr:uid="{00000000-0005-0000-0000-000065160000}"/>
    <cellStyle name="Normal 2 3 4 2 5 2" xfId="1708" xr:uid="{00000000-0005-0000-0000-000066160000}"/>
    <cellStyle name="Normal 2 3 4 2 5 2 2" xfId="4093" xr:uid="{00000000-0005-0000-0000-000067160000}"/>
    <cellStyle name="Normal 2 3 4 2 5 2 2 2" xfId="8861" xr:uid="{00000000-0005-0000-0000-000068160000}"/>
    <cellStyle name="Normal 2 3 4 2 5 2 3" xfId="6477" xr:uid="{00000000-0005-0000-0000-000069160000}"/>
    <cellStyle name="Normal 2 3 4 2 5 3" xfId="2901" xr:uid="{00000000-0005-0000-0000-00006A160000}"/>
    <cellStyle name="Normal 2 3 4 2 5 3 2" xfId="7669" xr:uid="{00000000-0005-0000-0000-00006B160000}"/>
    <cellStyle name="Normal 2 3 4 2 5 4" xfId="5285" xr:uid="{00000000-0005-0000-0000-00006C160000}"/>
    <cellStyle name="Normal 2 3 4 2 6" xfId="858" xr:uid="{00000000-0005-0000-0000-00006D160000}"/>
    <cellStyle name="Normal 2 3 4 2 6 2" xfId="2056" xr:uid="{00000000-0005-0000-0000-00006E160000}"/>
    <cellStyle name="Normal 2 3 4 2 6 2 2" xfId="4441" xr:uid="{00000000-0005-0000-0000-00006F160000}"/>
    <cellStyle name="Normal 2 3 4 2 6 2 2 2" xfId="9209" xr:uid="{00000000-0005-0000-0000-000070160000}"/>
    <cellStyle name="Normal 2 3 4 2 6 2 3" xfId="6825" xr:uid="{00000000-0005-0000-0000-000071160000}"/>
    <cellStyle name="Normal 2 3 4 2 6 3" xfId="3249" xr:uid="{00000000-0005-0000-0000-000072160000}"/>
    <cellStyle name="Normal 2 3 4 2 6 3 2" xfId="8017" xr:uid="{00000000-0005-0000-0000-000073160000}"/>
    <cellStyle name="Normal 2 3 4 2 6 4" xfId="5633" xr:uid="{00000000-0005-0000-0000-000074160000}"/>
    <cellStyle name="Normal 2 3 4 2 7" xfId="161" xr:uid="{00000000-0005-0000-0000-000075160000}"/>
    <cellStyle name="Normal 2 3 4 2 7 2" xfId="1360" xr:uid="{00000000-0005-0000-0000-000076160000}"/>
    <cellStyle name="Normal 2 3 4 2 7 2 2" xfId="3745" xr:uid="{00000000-0005-0000-0000-000077160000}"/>
    <cellStyle name="Normal 2 3 4 2 7 2 2 2" xfId="8513" xr:uid="{00000000-0005-0000-0000-000078160000}"/>
    <cellStyle name="Normal 2 3 4 2 7 2 3" xfId="6129" xr:uid="{00000000-0005-0000-0000-000079160000}"/>
    <cellStyle name="Normal 2 3 4 2 7 3" xfId="2553" xr:uid="{00000000-0005-0000-0000-00007A160000}"/>
    <cellStyle name="Normal 2 3 4 2 7 3 2" xfId="7321" xr:uid="{00000000-0005-0000-0000-00007B160000}"/>
    <cellStyle name="Normal 2 3 4 2 7 4" xfId="4937" xr:uid="{00000000-0005-0000-0000-00007C160000}"/>
    <cellStyle name="Normal 2 3 4 2 8" xfId="1195" xr:uid="{00000000-0005-0000-0000-00007D160000}"/>
    <cellStyle name="Normal 2 3 4 2 8 2" xfId="2392" xr:uid="{00000000-0005-0000-0000-00007E160000}"/>
    <cellStyle name="Normal 2 3 4 2 8 2 2" xfId="4777" xr:uid="{00000000-0005-0000-0000-00007F160000}"/>
    <cellStyle name="Normal 2 3 4 2 8 2 2 2" xfId="9545" xr:uid="{00000000-0005-0000-0000-000080160000}"/>
    <cellStyle name="Normal 2 3 4 2 8 2 3" xfId="7161" xr:uid="{00000000-0005-0000-0000-000081160000}"/>
    <cellStyle name="Normal 2 3 4 2 8 3" xfId="3585" xr:uid="{00000000-0005-0000-0000-000082160000}"/>
    <cellStyle name="Normal 2 3 4 2 8 3 2" xfId="8353" xr:uid="{00000000-0005-0000-0000-000083160000}"/>
    <cellStyle name="Normal 2 3 4 2 8 4" xfId="5969" xr:uid="{00000000-0005-0000-0000-000084160000}"/>
    <cellStyle name="Normal 2 3 4 2 9" xfId="101" xr:uid="{00000000-0005-0000-0000-000085160000}"/>
    <cellStyle name="Normal 2 3 4 2 9 2" xfId="1300" xr:uid="{00000000-0005-0000-0000-000086160000}"/>
    <cellStyle name="Normal 2 3 4 2 9 2 2" xfId="3685" xr:uid="{00000000-0005-0000-0000-000087160000}"/>
    <cellStyle name="Normal 2 3 4 2 9 2 2 2" xfId="8453" xr:uid="{00000000-0005-0000-0000-000088160000}"/>
    <cellStyle name="Normal 2 3 4 2 9 2 3" xfId="6069" xr:uid="{00000000-0005-0000-0000-000089160000}"/>
    <cellStyle name="Normal 2 3 4 2 9 3" xfId="2493" xr:uid="{00000000-0005-0000-0000-00008A160000}"/>
    <cellStyle name="Normal 2 3 4 2 9 3 2" xfId="7261" xr:uid="{00000000-0005-0000-0000-00008B160000}"/>
    <cellStyle name="Normal 2 3 4 2 9 4" xfId="4877" xr:uid="{00000000-0005-0000-0000-00008C160000}"/>
    <cellStyle name="Normal 2 3 4 3" xfId="209" xr:uid="{00000000-0005-0000-0000-00008D160000}"/>
    <cellStyle name="Normal 2 3 4 3 2" xfId="281" xr:uid="{00000000-0005-0000-0000-00008E160000}"/>
    <cellStyle name="Normal 2 3 4 3 2 2" xfId="425" xr:uid="{00000000-0005-0000-0000-00008F160000}"/>
    <cellStyle name="Normal 2 3 4 3 2 2 2" xfId="774" xr:uid="{00000000-0005-0000-0000-000090160000}"/>
    <cellStyle name="Normal 2 3 4 3 2 2 2 2" xfId="1972" xr:uid="{00000000-0005-0000-0000-000091160000}"/>
    <cellStyle name="Normal 2 3 4 3 2 2 2 2 2" xfId="4357" xr:uid="{00000000-0005-0000-0000-000092160000}"/>
    <cellStyle name="Normal 2 3 4 3 2 2 2 2 2 2" xfId="9125" xr:uid="{00000000-0005-0000-0000-000093160000}"/>
    <cellStyle name="Normal 2 3 4 3 2 2 2 2 3" xfId="6741" xr:uid="{00000000-0005-0000-0000-000094160000}"/>
    <cellStyle name="Normal 2 3 4 3 2 2 2 3" xfId="3165" xr:uid="{00000000-0005-0000-0000-000095160000}"/>
    <cellStyle name="Normal 2 3 4 3 2 2 2 3 2" xfId="7933" xr:uid="{00000000-0005-0000-0000-000096160000}"/>
    <cellStyle name="Normal 2 3 4 3 2 2 2 4" xfId="5549" xr:uid="{00000000-0005-0000-0000-000097160000}"/>
    <cellStyle name="Normal 2 3 4 3 2 2 3" xfId="1122" xr:uid="{00000000-0005-0000-0000-000098160000}"/>
    <cellStyle name="Normal 2 3 4 3 2 2 3 2" xfId="2320" xr:uid="{00000000-0005-0000-0000-000099160000}"/>
    <cellStyle name="Normal 2 3 4 3 2 2 3 2 2" xfId="4705" xr:uid="{00000000-0005-0000-0000-00009A160000}"/>
    <cellStyle name="Normal 2 3 4 3 2 2 3 2 2 2" xfId="9473" xr:uid="{00000000-0005-0000-0000-00009B160000}"/>
    <cellStyle name="Normal 2 3 4 3 2 2 3 2 3" xfId="7089" xr:uid="{00000000-0005-0000-0000-00009C160000}"/>
    <cellStyle name="Normal 2 3 4 3 2 2 3 3" xfId="3513" xr:uid="{00000000-0005-0000-0000-00009D160000}"/>
    <cellStyle name="Normal 2 3 4 3 2 2 3 3 2" xfId="8281" xr:uid="{00000000-0005-0000-0000-00009E160000}"/>
    <cellStyle name="Normal 2 3 4 3 2 2 3 4" xfId="5897" xr:uid="{00000000-0005-0000-0000-00009F160000}"/>
    <cellStyle name="Normal 2 3 4 3 2 2 4" xfId="1624" xr:uid="{00000000-0005-0000-0000-0000A0160000}"/>
    <cellStyle name="Normal 2 3 4 3 2 2 4 2" xfId="4009" xr:uid="{00000000-0005-0000-0000-0000A1160000}"/>
    <cellStyle name="Normal 2 3 4 3 2 2 4 2 2" xfId="8777" xr:uid="{00000000-0005-0000-0000-0000A2160000}"/>
    <cellStyle name="Normal 2 3 4 3 2 2 4 3" xfId="6393" xr:uid="{00000000-0005-0000-0000-0000A3160000}"/>
    <cellStyle name="Normal 2 3 4 3 2 2 5" xfId="2817" xr:uid="{00000000-0005-0000-0000-0000A4160000}"/>
    <cellStyle name="Normal 2 3 4 3 2 2 5 2" xfId="7585" xr:uid="{00000000-0005-0000-0000-0000A5160000}"/>
    <cellStyle name="Normal 2 3 4 3 2 2 6" xfId="5201" xr:uid="{00000000-0005-0000-0000-0000A6160000}"/>
    <cellStyle name="Normal 2 3 4 3 2 3" xfId="630" xr:uid="{00000000-0005-0000-0000-0000A7160000}"/>
    <cellStyle name="Normal 2 3 4 3 2 3 2" xfId="1828" xr:uid="{00000000-0005-0000-0000-0000A8160000}"/>
    <cellStyle name="Normal 2 3 4 3 2 3 2 2" xfId="4213" xr:uid="{00000000-0005-0000-0000-0000A9160000}"/>
    <cellStyle name="Normal 2 3 4 3 2 3 2 2 2" xfId="8981" xr:uid="{00000000-0005-0000-0000-0000AA160000}"/>
    <cellStyle name="Normal 2 3 4 3 2 3 2 3" xfId="6597" xr:uid="{00000000-0005-0000-0000-0000AB160000}"/>
    <cellStyle name="Normal 2 3 4 3 2 3 3" xfId="3021" xr:uid="{00000000-0005-0000-0000-0000AC160000}"/>
    <cellStyle name="Normal 2 3 4 3 2 3 3 2" xfId="7789" xr:uid="{00000000-0005-0000-0000-0000AD160000}"/>
    <cellStyle name="Normal 2 3 4 3 2 3 4" xfId="5405" xr:uid="{00000000-0005-0000-0000-0000AE160000}"/>
    <cellStyle name="Normal 2 3 4 3 2 4" xfId="978" xr:uid="{00000000-0005-0000-0000-0000AF160000}"/>
    <cellStyle name="Normal 2 3 4 3 2 4 2" xfId="2176" xr:uid="{00000000-0005-0000-0000-0000B0160000}"/>
    <cellStyle name="Normal 2 3 4 3 2 4 2 2" xfId="4561" xr:uid="{00000000-0005-0000-0000-0000B1160000}"/>
    <cellStyle name="Normal 2 3 4 3 2 4 2 2 2" xfId="9329" xr:uid="{00000000-0005-0000-0000-0000B2160000}"/>
    <cellStyle name="Normal 2 3 4 3 2 4 2 3" xfId="6945" xr:uid="{00000000-0005-0000-0000-0000B3160000}"/>
    <cellStyle name="Normal 2 3 4 3 2 4 3" xfId="3369" xr:uid="{00000000-0005-0000-0000-0000B4160000}"/>
    <cellStyle name="Normal 2 3 4 3 2 4 3 2" xfId="8137" xr:uid="{00000000-0005-0000-0000-0000B5160000}"/>
    <cellStyle name="Normal 2 3 4 3 2 4 4" xfId="5753" xr:uid="{00000000-0005-0000-0000-0000B6160000}"/>
    <cellStyle name="Normal 2 3 4 3 2 5" xfId="1480" xr:uid="{00000000-0005-0000-0000-0000B7160000}"/>
    <cellStyle name="Normal 2 3 4 3 2 5 2" xfId="3865" xr:uid="{00000000-0005-0000-0000-0000B8160000}"/>
    <cellStyle name="Normal 2 3 4 3 2 5 2 2" xfId="8633" xr:uid="{00000000-0005-0000-0000-0000B9160000}"/>
    <cellStyle name="Normal 2 3 4 3 2 5 3" xfId="6249" xr:uid="{00000000-0005-0000-0000-0000BA160000}"/>
    <cellStyle name="Normal 2 3 4 3 2 6" xfId="2673" xr:uid="{00000000-0005-0000-0000-0000BB160000}"/>
    <cellStyle name="Normal 2 3 4 3 2 6 2" xfId="7441" xr:uid="{00000000-0005-0000-0000-0000BC160000}"/>
    <cellStyle name="Normal 2 3 4 3 2 7" xfId="5057" xr:uid="{00000000-0005-0000-0000-0000BD160000}"/>
    <cellStyle name="Normal 2 3 4 3 3" xfId="353" xr:uid="{00000000-0005-0000-0000-0000BE160000}"/>
    <cellStyle name="Normal 2 3 4 3 3 2" xfId="702" xr:uid="{00000000-0005-0000-0000-0000BF160000}"/>
    <cellStyle name="Normal 2 3 4 3 3 2 2" xfId="1900" xr:uid="{00000000-0005-0000-0000-0000C0160000}"/>
    <cellStyle name="Normal 2 3 4 3 3 2 2 2" xfId="4285" xr:uid="{00000000-0005-0000-0000-0000C1160000}"/>
    <cellStyle name="Normal 2 3 4 3 3 2 2 2 2" xfId="9053" xr:uid="{00000000-0005-0000-0000-0000C2160000}"/>
    <cellStyle name="Normal 2 3 4 3 3 2 2 3" xfId="6669" xr:uid="{00000000-0005-0000-0000-0000C3160000}"/>
    <cellStyle name="Normal 2 3 4 3 3 2 3" xfId="3093" xr:uid="{00000000-0005-0000-0000-0000C4160000}"/>
    <cellStyle name="Normal 2 3 4 3 3 2 3 2" xfId="7861" xr:uid="{00000000-0005-0000-0000-0000C5160000}"/>
    <cellStyle name="Normal 2 3 4 3 3 2 4" xfId="5477" xr:uid="{00000000-0005-0000-0000-0000C6160000}"/>
    <cellStyle name="Normal 2 3 4 3 3 3" xfId="1050" xr:uid="{00000000-0005-0000-0000-0000C7160000}"/>
    <cellStyle name="Normal 2 3 4 3 3 3 2" xfId="2248" xr:uid="{00000000-0005-0000-0000-0000C8160000}"/>
    <cellStyle name="Normal 2 3 4 3 3 3 2 2" xfId="4633" xr:uid="{00000000-0005-0000-0000-0000C9160000}"/>
    <cellStyle name="Normal 2 3 4 3 3 3 2 2 2" xfId="9401" xr:uid="{00000000-0005-0000-0000-0000CA160000}"/>
    <cellStyle name="Normal 2 3 4 3 3 3 2 3" xfId="7017" xr:uid="{00000000-0005-0000-0000-0000CB160000}"/>
    <cellStyle name="Normal 2 3 4 3 3 3 3" xfId="3441" xr:uid="{00000000-0005-0000-0000-0000CC160000}"/>
    <cellStyle name="Normal 2 3 4 3 3 3 3 2" xfId="8209" xr:uid="{00000000-0005-0000-0000-0000CD160000}"/>
    <cellStyle name="Normal 2 3 4 3 3 3 4" xfId="5825" xr:uid="{00000000-0005-0000-0000-0000CE160000}"/>
    <cellStyle name="Normal 2 3 4 3 3 4" xfId="1552" xr:uid="{00000000-0005-0000-0000-0000CF160000}"/>
    <cellStyle name="Normal 2 3 4 3 3 4 2" xfId="3937" xr:uid="{00000000-0005-0000-0000-0000D0160000}"/>
    <cellStyle name="Normal 2 3 4 3 3 4 2 2" xfId="8705" xr:uid="{00000000-0005-0000-0000-0000D1160000}"/>
    <cellStyle name="Normal 2 3 4 3 3 4 3" xfId="6321" xr:uid="{00000000-0005-0000-0000-0000D2160000}"/>
    <cellStyle name="Normal 2 3 4 3 3 5" xfId="2745" xr:uid="{00000000-0005-0000-0000-0000D3160000}"/>
    <cellStyle name="Normal 2 3 4 3 3 5 2" xfId="7513" xr:uid="{00000000-0005-0000-0000-0000D4160000}"/>
    <cellStyle name="Normal 2 3 4 3 3 6" xfId="5129" xr:uid="{00000000-0005-0000-0000-0000D5160000}"/>
    <cellStyle name="Normal 2 3 4 3 4" xfId="558" xr:uid="{00000000-0005-0000-0000-0000D6160000}"/>
    <cellStyle name="Normal 2 3 4 3 4 2" xfId="1756" xr:uid="{00000000-0005-0000-0000-0000D7160000}"/>
    <cellStyle name="Normal 2 3 4 3 4 2 2" xfId="4141" xr:uid="{00000000-0005-0000-0000-0000D8160000}"/>
    <cellStyle name="Normal 2 3 4 3 4 2 2 2" xfId="8909" xr:uid="{00000000-0005-0000-0000-0000D9160000}"/>
    <cellStyle name="Normal 2 3 4 3 4 2 3" xfId="6525" xr:uid="{00000000-0005-0000-0000-0000DA160000}"/>
    <cellStyle name="Normal 2 3 4 3 4 3" xfId="2949" xr:uid="{00000000-0005-0000-0000-0000DB160000}"/>
    <cellStyle name="Normal 2 3 4 3 4 3 2" xfId="7717" xr:uid="{00000000-0005-0000-0000-0000DC160000}"/>
    <cellStyle name="Normal 2 3 4 3 4 4" xfId="5333" xr:uid="{00000000-0005-0000-0000-0000DD160000}"/>
    <cellStyle name="Normal 2 3 4 3 5" xfId="906" xr:uid="{00000000-0005-0000-0000-0000DE160000}"/>
    <cellStyle name="Normal 2 3 4 3 5 2" xfId="2104" xr:uid="{00000000-0005-0000-0000-0000DF160000}"/>
    <cellStyle name="Normal 2 3 4 3 5 2 2" xfId="4489" xr:uid="{00000000-0005-0000-0000-0000E0160000}"/>
    <cellStyle name="Normal 2 3 4 3 5 2 2 2" xfId="9257" xr:uid="{00000000-0005-0000-0000-0000E1160000}"/>
    <cellStyle name="Normal 2 3 4 3 5 2 3" xfId="6873" xr:uid="{00000000-0005-0000-0000-0000E2160000}"/>
    <cellStyle name="Normal 2 3 4 3 5 3" xfId="3297" xr:uid="{00000000-0005-0000-0000-0000E3160000}"/>
    <cellStyle name="Normal 2 3 4 3 5 3 2" xfId="8065" xr:uid="{00000000-0005-0000-0000-0000E4160000}"/>
    <cellStyle name="Normal 2 3 4 3 5 4" xfId="5681" xr:uid="{00000000-0005-0000-0000-0000E5160000}"/>
    <cellStyle name="Normal 2 3 4 3 6" xfId="1408" xr:uid="{00000000-0005-0000-0000-0000E6160000}"/>
    <cellStyle name="Normal 2 3 4 3 6 2" xfId="3793" xr:uid="{00000000-0005-0000-0000-0000E7160000}"/>
    <cellStyle name="Normal 2 3 4 3 6 2 2" xfId="8561" xr:uid="{00000000-0005-0000-0000-0000E8160000}"/>
    <cellStyle name="Normal 2 3 4 3 6 3" xfId="6177" xr:uid="{00000000-0005-0000-0000-0000E9160000}"/>
    <cellStyle name="Normal 2 3 4 3 7" xfId="2601" xr:uid="{00000000-0005-0000-0000-0000EA160000}"/>
    <cellStyle name="Normal 2 3 4 3 7 2" xfId="7369" xr:uid="{00000000-0005-0000-0000-0000EB160000}"/>
    <cellStyle name="Normal 2 3 4 3 8" xfId="4985" xr:uid="{00000000-0005-0000-0000-0000EC160000}"/>
    <cellStyle name="Normal 2 3 4 4" xfId="257" xr:uid="{00000000-0005-0000-0000-0000ED160000}"/>
    <cellStyle name="Normal 2 3 4 4 2" xfId="401" xr:uid="{00000000-0005-0000-0000-0000EE160000}"/>
    <cellStyle name="Normal 2 3 4 4 2 2" xfId="750" xr:uid="{00000000-0005-0000-0000-0000EF160000}"/>
    <cellStyle name="Normal 2 3 4 4 2 2 2" xfId="1948" xr:uid="{00000000-0005-0000-0000-0000F0160000}"/>
    <cellStyle name="Normal 2 3 4 4 2 2 2 2" xfId="4333" xr:uid="{00000000-0005-0000-0000-0000F1160000}"/>
    <cellStyle name="Normal 2 3 4 4 2 2 2 2 2" xfId="9101" xr:uid="{00000000-0005-0000-0000-0000F2160000}"/>
    <cellStyle name="Normal 2 3 4 4 2 2 2 3" xfId="6717" xr:uid="{00000000-0005-0000-0000-0000F3160000}"/>
    <cellStyle name="Normal 2 3 4 4 2 2 3" xfId="3141" xr:uid="{00000000-0005-0000-0000-0000F4160000}"/>
    <cellStyle name="Normal 2 3 4 4 2 2 3 2" xfId="7909" xr:uid="{00000000-0005-0000-0000-0000F5160000}"/>
    <cellStyle name="Normal 2 3 4 4 2 2 4" xfId="5525" xr:uid="{00000000-0005-0000-0000-0000F6160000}"/>
    <cellStyle name="Normal 2 3 4 4 2 3" xfId="1098" xr:uid="{00000000-0005-0000-0000-0000F7160000}"/>
    <cellStyle name="Normal 2 3 4 4 2 3 2" xfId="2296" xr:uid="{00000000-0005-0000-0000-0000F8160000}"/>
    <cellStyle name="Normal 2 3 4 4 2 3 2 2" xfId="4681" xr:uid="{00000000-0005-0000-0000-0000F9160000}"/>
    <cellStyle name="Normal 2 3 4 4 2 3 2 2 2" xfId="9449" xr:uid="{00000000-0005-0000-0000-0000FA160000}"/>
    <cellStyle name="Normal 2 3 4 4 2 3 2 3" xfId="7065" xr:uid="{00000000-0005-0000-0000-0000FB160000}"/>
    <cellStyle name="Normal 2 3 4 4 2 3 3" xfId="3489" xr:uid="{00000000-0005-0000-0000-0000FC160000}"/>
    <cellStyle name="Normal 2 3 4 4 2 3 3 2" xfId="8257" xr:uid="{00000000-0005-0000-0000-0000FD160000}"/>
    <cellStyle name="Normal 2 3 4 4 2 3 4" xfId="5873" xr:uid="{00000000-0005-0000-0000-0000FE160000}"/>
    <cellStyle name="Normal 2 3 4 4 2 4" xfId="1600" xr:uid="{00000000-0005-0000-0000-0000FF160000}"/>
    <cellStyle name="Normal 2 3 4 4 2 4 2" xfId="3985" xr:uid="{00000000-0005-0000-0000-000000170000}"/>
    <cellStyle name="Normal 2 3 4 4 2 4 2 2" xfId="8753" xr:uid="{00000000-0005-0000-0000-000001170000}"/>
    <cellStyle name="Normal 2 3 4 4 2 4 3" xfId="6369" xr:uid="{00000000-0005-0000-0000-000002170000}"/>
    <cellStyle name="Normal 2 3 4 4 2 5" xfId="2793" xr:uid="{00000000-0005-0000-0000-000003170000}"/>
    <cellStyle name="Normal 2 3 4 4 2 5 2" xfId="7561" xr:uid="{00000000-0005-0000-0000-000004170000}"/>
    <cellStyle name="Normal 2 3 4 4 2 6" xfId="5177" xr:uid="{00000000-0005-0000-0000-000005170000}"/>
    <cellStyle name="Normal 2 3 4 4 3" xfId="606" xr:uid="{00000000-0005-0000-0000-000006170000}"/>
    <cellStyle name="Normal 2 3 4 4 3 2" xfId="1804" xr:uid="{00000000-0005-0000-0000-000007170000}"/>
    <cellStyle name="Normal 2 3 4 4 3 2 2" xfId="4189" xr:uid="{00000000-0005-0000-0000-000008170000}"/>
    <cellStyle name="Normal 2 3 4 4 3 2 2 2" xfId="8957" xr:uid="{00000000-0005-0000-0000-000009170000}"/>
    <cellStyle name="Normal 2 3 4 4 3 2 3" xfId="6573" xr:uid="{00000000-0005-0000-0000-00000A170000}"/>
    <cellStyle name="Normal 2 3 4 4 3 3" xfId="2997" xr:uid="{00000000-0005-0000-0000-00000B170000}"/>
    <cellStyle name="Normal 2 3 4 4 3 3 2" xfId="7765" xr:uid="{00000000-0005-0000-0000-00000C170000}"/>
    <cellStyle name="Normal 2 3 4 4 3 4" xfId="5381" xr:uid="{00000000-0005-0000-0000-00000D170000}"/>
    <cellStyle name="Normal 2 3 4 4 4" xfId="954" xr:uid="{00000000-0005-0000-0000-00000E170000}"/>
    <cellStyle name="Normal 2 3 4 4 4 2" xfId="2152" xr:uid="{00000000-0005-0000-0000-00000F170000}"/>
    <cellStyle name="Normal 2 3 4 4 4 2 2" xfId="4537" xr:uid="{00000000-0005-0000-0000-000010170000}"/>
    <cellStyle name="Normal 2 3 4 4 4 2 2 2" xfId="9305" xr:uid="{00000000-0005-0000-0000-000011170000}"/>
    <cellStyle name="Normal 2 3 4 4 4 2 3" xfId="6921" xr:uid="{00000000-0005-0000-0000-000012170000}"/>
    <cellStyle name="Normal 2 3 4 4 4 3" xfId="3345" xr:uid="{00000000-0005-0000-0000-000013170000}"/>
    <cellStyle name="Normal 2 3 4 4 4 3 2" xfId="8113" xr:uid="{00000000-0005-0000-0000-000014170000}"/>
    <cellStyle name="Normal 2 3 4 4 4 4" xfId="5729" xr:uid="{00000000-0005-0000-0000-000015170000}"/>
    <cellStyle name="Normal 2 3 4 4 5" xfId="1456" xr:uid="{00000000-0005-0000-0000-000016170000}"/>
    <cellStyle name="Normal 2 3 4 4 5 2" xfId="3841" xr:uid="{00000000-0005-0000-0000-000017170000}"/>
    <cellStyle name="Normal 2 3 4 4 5 2 2" xfId="8609" xr:uid="{00000000-0005-0000-0000-000018170000}"/>
    <cellStyle name="Normal 2 3 4 4 5 3" xfId="6225" xr:uid="{00000000-0005-0000-0000-000019170000}"/>
    <cellStyle name="Normal 2 3 4 4 6" xfId="2649" xr:uid="{00000000-0005-0000-0000-00001A170000}"/>
    <cellStyle name="Normal 2 3 4 4 6 2" xfId="7417" xr:uid="{00000000-0005-0000-0000-00001B170000}"/>
    <cellStyle name="Normal 2 3 4 4 7" xfId="5033" xr:uid="{00000000-0005-0000-0000-00001C170000}"/>
    <cellStyle name="Normal 2 3 4 5" xfId="185" xr:uid="{00000000-0005-0000-0000-00001D170000}"/>
    <cellStyle name="Normal 2 3 4 5 2" xfId="534" xr:uid="{00000000-0005-0000-0000-00001E170000}"/>
    <cellStyle name="Normal 2 3 4 5 2 2" xfId="1732" xr:uid="{00000000-0005-0000-0000-00001F170000}"/>
    <cellStyle name="Normal 2 3 4 5 2 2 2" xfId="4117" xr:uid="{00000000-0005-0000-0000-000020170000}"/>
    <cellStyle name="Normal 2 3 4 5 2 2 2 2" xfId="8885" xr:uid="{00000000-0005-0000-0000-000021170000}"/>
    <cellStyle name="Normal 2 3 4 5 2 2 3" xfId="6501" xr:uid="{00000000-0005-0000-0000-000022170000}"/>
    <cellStyle name="Normal 2 3 4 5 2 3" xfId="2925" xr:uid="{00000000-0005-0000-0000-000023170000}"/>
    <cellStyle name="Normal 2 3 4 5 2 3 2" xfId="7693" xr:uid="{00000000-0005-0000-0000-000024170000}"/>
    <cellStyle name="Normal 2 3 4 5 2 4" xfId="5309" xr:uid="{00000000-0005-0000-0000-000025170000}"/>
    <cellStyle name="Normal 2 3 4 5 3" xfId="882" xr:uid="{00000000-0005-0000-0000-000026170000}"/>
    <cellStyle name="Normal 2 3 4 5 3 2" xfId="2080" xr:uid="{00000000-0005-0000-0000-000027170000}"/>
    <cellStyle name="Normal 2 3 4 5 3 2 2" xfId="4465" xr:uid="{00000000-0005-0000-0000-000028170000}"/>
    <cellStyle name="Normal 2 3 4 5 3 2 2 2" xfId="9233" xr:uid="{00000000-0005-0000-0000-000029170000}"/>
    <cellStyle name="Normal 2 3 4 5 3 2 3" xfId="6849" xr:uid="{00000000-0005-0000-0000-00002A170000}"/>
    <cellStyle name="Normal 2 3 4 5 3 3" xfId="3273" xr:uid="{00000000-0005-0000-0000-00002B170000}"/>
    <cellStyle name="Normal 2 3 4 5 3 3 2" xfId="8041" xr:uid="{00000000-0005-0000-0000-00002C170000}"/>
    <cellStyle name="Normal 2 3 4 5 3 4" xfId="5657" xr:uid="{00000000-0005-0000-0000-00002D170000}"/>
    <cellStyle name="Normal 2 3 4 5 4" xfId="1384" xr:uid="{00000000-0005-0000-0000-00002E170000}"/>
    <cellStyle name="Normal 2 3 4 5 4 2" xfId="3769" xr:uid="{00000000-0005-0000-0000-00002F170000}"/>
    <cellStyle name="Normal 2 3 4 5 4 2 2" xfId="8537" xr:uid="{00000000-0005-0000-0000-000030170000}"/>
    <cellStyle name="Normal 2 3 4 5 4 3" xfId="6153" xr:uid="{00000000-0005-0000-0000-000031170000}"/>
    <cellStyle name="Normal 2 3 4 5 5" xfId="2577" xr:uid="{00000000-0005-0000-0000-000032170000}"/>
    <cellStyle name="Normal 2 3 4 5 5 2" xfId="7345" xr:uid="{00000000-0005-0000-0000-000033170000}"/>
    <cellStyle name="Normal 2 3 4 5 6" xfId="4961" xr:uid="{00000000-0005-0000-0000-000034170000}"/>
    <cellStyle name="Normal 2 3 4 6" xfId="329" xr:uid="{00000000-0005-0000-0000-000035170000}"/>
    <cellStyle name="Normal 2 3 4 6 2" xfId="678" xr:uid="{00000000-0005-0000-0000-000036170000}"/>
    <cellStyle name="Normal 2 3 4 6 2 2" xfId="1876" xr:uid="{00000000-0005-0000-0000-000037170000}"/>
    <cellStyle name="Normal 2 3 4 6 2 2 2" xfId="4261" xr:uid="{00000000-0005-0000-0000-000038170000}"/>
    <cellStyle name="Normal 2 3 4 6 2 2 2 2" xfId="9029" xr:uid="{00000000-0005-0000-0000-000039170000}"/>
    <cellStyle name="Normal 2 3 4 6 2 2 3" xfId="6645" xr:uid="{00000000-0005-0000-0000-00003A170000}"/>
    <cellStyle name="Normal 2 3 4 6 2 3" xfId="3069" xr:uid="{00000000-0005-0000-0000-00003B170000}"/>
    <cellStyle name="Normal 2 3 4 6 2 3 2" xfId="7837" xr:uid="{00000000-0005-0000-0000-00003C170000}"/>
    <cellStyle name="Normal 2 3 4 6 2 4" xfId="5453" xr:uid="{00000000-0005-0000-0000-00003D170000}"/>
    <cellStyle name="Normal 2 3 4 6 3" xfId="1026" xr:uid="{00000000-0005-0000-0000-00003E170000}"/>
    <cellStyle name="Normal 2 3 4 6 3 2" xfId="2224" xr:uid="{00000000-0005-0000-0000-00003F170000}"/>
    <cellStyle name="Normal 2 3 4 6 3 2 2" xfId="4609" xr:uid="{00000000-0005-0000-0000-000040170000}"/>
    <cellStyle name="Normal 2 3 4 6 3 2 2 2" xfId="9377" xr:uid="{00000000-0005-0000-0000-000041170000}"/>
    <cellStyle name="Normal 2 3 4 6 3 2 3" xfId="6993" xr:uid="{00000000-0005-0000-0000-000042170000}"/>
    <cellStyle name="Normal 2 3 4 6 3 3" xfId="3417" xr:uid="{00000000-0005-0000-0000-000043170000}"/>
    <cellStyle name="Normal 2 3 4 6 3 3 2" xfId="8185" xr:uid="{00000000-0005-0000-0000-000044170000}"/>
    <cellStyle name="Normal 2 3 4 6 3 4" xfId="5801" xr:uid="{00000000-0005-0000-0000-000045170000}"/>
    <cellStyle name="Normal 2 3 4 6 4" xfId="1528" xr:uid="{00000000-0005-0000-0000-000046170000}"/>
    <cellStyle name="Normal 2 3 4 6 4 2" xfId="3913" xr:uid="{00000000-0005-0000-0000-000047170000}"/>
    <cellStyle name="Normal 2 3 4 6 4 2 2" xfId="8681" xr:uid="{00000000-0005-0000-0000-000048170000}"/>
    <cellStyle name="Normal 2 3 4 6 4 3" xfId="6297" xr:uid="{00000000-0005-0000-0000-000049170000}"/>
    <cellStyle name="Normal 2 3 4 6 5" xfId="2721" xr:uid="{00000000-0005-0000-0000-00004A170000}"/>
    <cellStyle name="Normal 2 3 4 6 5 2" xfId="7489" xr:uid="{00000000-0005-0000-0000-00004B170000}"/>
    <cellStyle name="Normal 2 3 4 6 6" xfId="5105" xr:uid="{00000000-0005-0000-0000-00004C170000}"/>
    <cellStyle name="Normal 2 3 4 7" xfId="486" xr:uid="{00000000-0005-0000-0000-00004D170000}"/>
    <cellStyle name="Normal 2 3 4 7 2" xfId="1684" xr:uid="{00000000-0005-0000-0000-00004E170000}"/>
    <cellStyle name="Normal 2 3 4 7 2 2" xfId="4069" xr:uid="{00000000-0005-0000-0000-00004F170000}"/>
    <cellStyle name="Normal 2 3 4 7 2 2 2" xfId="8837" xr:uid="{00000000-0005-0000-0000-000050170000}"/>
    <cellStyle name="Normal 2 3 4 7 2 3" xfId="6453" xr:uid="{00000000-0005-0000-0000-000051170000}"/>
    <cellStyle name="Normal 2 3 4 7 3" xfId="2877" xr:uid="{00000000-0005-0000-0000-000052170000}"/>
    <cellStyle name="Normal 2 3 4 7 3 2" xfId="7645" xr:uid="{00000000-0005-0000-0000-000053170000}"/>
    <cellStyle name="Normal 2 3 4 7 4" xfId="5261" xr:uid="{00000000-0005-0000-0000-000054170000}"/>
    <cellStyle name="Normal 2 3 4 8" xfId="834" xr:uid="{00000000-0005-0000-0000-000055170000}"/>
    <cellStyle name="Normal 2 3 4 8 2" xfId="2032" xr:uid="{00000000-0005-0000-0000-000056170000}"/>
    <cellStyle name="Normal 2 3 4 8 2 2" xfId="4417" xr:uid="{00000000-0005-0000-0000-000057170000}"/>
    <cellStyle name="Normal 2 3 4 8 2 2 2" xfId="9185" xr:uid="{00000000-0005-0000-0000-000058170000}"/>
    <cellStyle name="Normal 2 3 4 8 2 3" xfId="6801" xr:uid="{00000000-0005-0000-0000-000059170000}"/>
    <cellStyle name="Normal 2 3 4 8 3" xfId="3225" xr:uid="{00000000-0005-0000-0000-00005A170000}"/>
    <cellStyle name="Normal 2 3 4 8 3 2" xfId="7993" xr:uid="{00000000-0005-0000-0000-00005B170000}"/>
    <cellStyle name="Normal 2 3 4 8 4" xfId="5609" xr:uid="{00000000-0005-0000-0000-00005C170000}"/>
    <cellStyle name="Normal 2 3 4 9" xfId="137" xr:uid="{00000000-0005-0000-0000-00005D170000}"/>
    <cellStyle name="Normal 2 3 4 9 2" xfId="1336" xr:uid="{00000000-0005-0000-0000-00005E170000}"/>
    <cellStyle name="Normal 2 3 4 9 2 2" xfId="3721" xr:uid="{00000000-0005-0000-0000-00005F170000}"/>
    <cellStyle name="Normal 2 3 4 9 2 2 2" xfId="8489" xr:uid="{00000000-0005-0000-0000-000060170000}"/>
    <cellStyle name="Normal 2 3 4 9 2 3" xfId="6105" xr:uid="{00000000-0005-0000-0000-000061170000}"/>
    <cellStyle name="Normal 2 3 4 9 3" xfId="2529" xr:uid="{00000000-0005-0000-0000-000062170000}"/>
    <cellStyle name="Normal 2 3 4 9 3 2" xfId="7297" xr:uid="{00000000-0005-0000-0000-000063170000}"/>
    <cellStyle name="Normal 2 3 4 9 4" xfId="4913" xr:uid="{00000000-0005-0000-0000-000064170000}"/>
    <cellStyle name="Normal 2 3 5" xfId="41" xr:uid="{00000000-0005-0000-0000-000065170000}"/>
    <cellStyle name="Normal 2 3 5 10" xfId="1240" xr:uid="{00000000-0005-0000-0000-000066170000}"/>
    <cellStyle name="Normal 2 3 5 10 2" xfId="3625" xr:uid="{00000000-0005-0000-0000-000067170000}"/>
    <cellStyle name="Normal 2 3 5 10 2 2" xfId="8393" xr:uid="{00000000-0005-0000-0000-000068170000}"/>
    <cellStyle name="Normal 2 3 5 10 3" xfId="6009" xr:uid="{00000000-0005-0000-0000-000069170000}"/>
    <cellStyle name="Normal 2 3 5 11" xfId="2433" xr:uid="{00000000-0005-0000-0000-00006A170000}"/>
    <cellStyle name="Normal 2 3 5 11 2" xfId="7201" xr:uid="{00000000-0005-0000-0000-00006B170000}"/>
    <cellStyle name="Normal 2 3 5 12" xfId="4817" xr:uid="{00000000-0005-0000-0000-00006C170000}"/>
    <cellStyle name="Normal 2 3 5 2" xfId="293" xr:uid="{00000000-0005-0000-0000-00006D170000}"/>
    <cellStyle name="Normal 2 3 5 2 2" xfId="437" xr:uid="{00000000-0005-0000-0000-00006E170000}"/>
    <cellStyle name="Normal 2 3 5 2 2 2" xfId="786" xr:uid="{00000000-0005-0000-0000-00006F170000}"/>
    <cellStyle name="Normal 2 3 5 2 2 2 2" xfId="1984" xr:uid="{00000000-0005-0000-0000-000070170000}"/>
    <cellStyle name="Normal 2 3 5 2 2 2 2 2" xfId="4369" xr:uid="{00000000-0005-0000-0000-000071170000}"/>
    <cellStyle name="Normal 2 3 5 2 2 2 2 2 2" xfId="9137" xr:uid="{00000000-0005-0000-0000-000072170000}"/>
    <cellStyle name="Normal 2 3 5 2 2 2 2 3" xfId="6753" xr:uid="{00000000-0005-0000-0000-000073170000}"/>
    <cellStyle name="Normal 2 3 5 2 2 2 3" xfId="3177" xr:uid="{00000000-0005-0000-0000-000074170000}"/>
    <cellStyle name="Normal 2 3 5 2 2 2 3 2" xfId="7945" xr:uid="{00000000-0005-0000-0000-000075170000}"/>
    <cellStyle name="Normal 2 3 5 2 2 2 4" xfId="5561" xr:uid="{00000000-0005-0000-0000-000076170000}"/>
    <cellStyle name="Normal 2 3 5 2 2 3" xfId="1134" xr:uid="{00000000-0005-0000-0000-000077170000}"/>
    <cellStyle name="Normal 2 3 5 2 2 3 2" xfId="2332" xr:uid="{00000000-0005-0000-0000-000078170000}"/>
    <cellStyle name="Normal 2 3 5 2 2 3 2 2" xfId="4717" xr:uid="{00000000-0005-0000-0000-000079170000}"/>
    <cellStyle name="Normal 2 3 5 2 2 3 2 2 2" xfId="9485" xr:uid="{00000000-0005-0000-0000-00007A170000}"/>
    <cellStyle name="Normal 2 3 5 2 2 3 2 3" xfId="7101" xr:uid="{00000000-0005-0000-0000-00007B170000}"/>
    <cellStyle name="Normal 2 3 5 2 2 3 3" xfId="3525" xr:uid="{00000000-0005-0000-0000-00007C170000}"/>
    <cellStyle name="Normal 2 3 5 2 2 3 3 2" xfId="8293" xr:uid="{00000000-0005-0000-0000-00007D170000}"/>
    <cellStyle name="Normal 2 3 5 2 2 3 4" xfId="5909" xr:uid="{00000000-0005-0000-0000-00007E170000}"/>
    <cellStyle name="Normal 2 3 5 2 2 4" xfId="1636" xr:uid="{00000000-0005-0000-0000-00007F170000}"/>
    <cellStyle name="Normal 2 3 5 2 2 4 2" xfId="4021" xr:uid="{00000000-0005-0000-0000-000080170000}"/>
    <cellStyle name="Normal 2 3 5 2 2 4 2 2" xfId="8789" xr:uid="{00000000-0005-0000-0000-000081170000}"/>
    <cellStyle name="Normal 2 3 5 2 2 4 3" xfId="6405" xr:uid="{00000000-0005-0000-0000-000082170000}"/>
    <cellStyle name="Normal 2 3 5 2 2 5" xfId="2829" xr:uid="{00000000-0005-0000-0000-000083170000}"/>
    <cellStyle name="Normal 2 3 5 2 2 5 2" xfId="7597" xr:uid="{00000000-0005-0000-0000-000084170000}"/>
    <cellStyle name="Normal 2 3 5 2 2 6" xfId="5213" xr:uid="{00000000-0005-0000-0000-000085170000}"/>
    <cellStyle name="Normal 2 3 5 2 3" xfId="642" xr:uid="{00000000-0005-0000-0000-000086170000}"/>
    <cellStyle name="Normal 2 3 5 2 3 2" xfId="1840" xr:uid="{00000000-0005-0000-0000-000087170000}"/>
    <cellStyle name="Normal 2 3 5 2 3 2 2" xfId="4225" xr:uid="{00000000-0005-0000-0000-000088170000}"/>
    <cellStyle name="Normal 2 3 5 2 3 2 2 2" xfId="8993" xr:uid="{00000000-0005-0000-0000-000089170000}"/>
    <cellStyle name="Normal 2 3 5 2 3 2 3" xfId="6609" xr:uid="{00000000-0005-0000-0000-00008A170000}"/>
    <cellStyle name="Normal 2 3 5 2 3 3" xfId="3033" xr:uid="{00000000-0005-0000-0000-00008B170000}"/>
    <cellStyle name="Normal 2 3 5 2 3 3 2" xfId="7801" xr:uid="{00000000-0005-0000-0000-00008C170000}"/>
    <cellStyle name="Normal 2 3 5 2 3 4" xfId="5417" xr:uid="{00000000-0005-0000-0000-00008D170000}"/>
    <cellStyle name="Normal 2 3 5 2 4" xfId="990" xr:uid="{00000000-0005-0000-0000-00008E170000}"/>
    <cellStyle name="Normal 2 3 5 2 4 2" xfId="2188" xr:uid="{00000000-0005-0000-0000-00008F170000}"/>
    <cellStyle name="Normal 2 3 5 2 4 2 2" xfId="4573" xr:uid="{00000000-0005-0000-0000-000090170000}"/>
    <cellStyle name="Normal 2 3 5 2 4 2 2 2" xfId="9341" xr:uid="{00000000-0005-0000-0000-000091170000}"/>
    <cellStyle name="Normal 2 3 5 2 4 2 3" xfId="6957" xr:uid="{00000000-0005-0000-0000-000092170000}"/>
    <cellStyle name="Normal 2 3 5 2 4 3" xfId="3381" xr:uid="{00000000-0005-0000-0000-000093170000}"/>
    <cellStyle name="Normal 2 3 5 2 4 3 2" xfId="8149" xr:uid="{00000000-0005-0000-0000-000094170000}"/>
    <cellStyle name="Normal 2 3 5 2 4 4" xfId="5765" xr:uid="{00000000-0005-0000-0000-000095170000}"/>
    <cellStyle name="Normal 2 3 5 2 5" xfId="1492" xr:uid="{00000000-0005-0000-0000-000096170000}"/>
    <cellStyle name="Normal 2 3 5 2 5 2" xfId="3877" xr:uid="{00000000-0005-0000-0000-000097170000}"/>
    <cellStyle name="Normal 2 3 5 2 5 2 2" xfId="8645" xr:uid="{00000000-0005-0000-0000-000098170000}"/>
    <cellStyle name="Normal 2 3 5 2 5 3" xfId="6261" xr:uid="{00000000-0005-0000-0000-000099170000}"/>
    <cellStyle name="Normal 2 3 5 2 6" xfId="2685" xr:uid="{00000000-0005-0000-0000-00009A170000}"/>
    <cellStyle name="Normal 2 3 5 2 6 2" xfId="7453" xr:uid="{00000000-0005-0000-0000-00009B170000}"/>
    <cellStyle name="Normal 2 3 5 2 7" xfId="5069" xr:uid="{00000000-0005-0000-0000-00009C170000}"/>
    <cellStyle name="Normal 2 3 5 3" xfId="221" xr:uid="{00000000-0005-0000-0000-00009D170000}"/>
    <cellStyle name="Normal 2 3 5 3 2" xfId="570" xr:uid="{00000000-0005-0000-0000-00009E170000}"/>
    <cellStyle name="Normal 2 3 5 3 2 2" xfId="1768" xr:uid="{00000000-0005-0000-0000-00009F170000}"/>
    <cellStyle name="Normal 2 3 5 3 2 2 2" xfId="4153" xr:uid="{00000000-0005-0000-0000-0000A0170000}"/>
    <cellStyle name="Normal 2 3 5 3 2 2 2 2" xfId="8921" xr:uid="{00000000-0005-0000-0000-0000A1170000}"/>
    <cellStyle name="Normal 2 3 5 3 2 2 3" xfId="6537" xr:uid="{00000000-0005-0000-0000-0000A2170000}"/>
    <cellStyle name="Normal 2 3 5 3 2 3" xfId="2961" xr:uid="{00000000-0005-0000-0000-0000A3170000}"/>
    <cellStyle name="Normal 2 3 5 3 2 3 2" xfId="7729" xr:uid="{00000000-0005-0000-0000-0000A4170000}"/>
    <cellStyle name="Normal 2 3 5 3 2 4" xfId="5345" xr:uid="{00000000-0005-0000-0000-0000A5170000}"/>
    <cellStyle name="Normal 2 3 5 3 3" xfId="918" xr:uid="{00000000-0005-0000-0000-0000A6170000}"/>
    <cellStyle name="Normal 2 3 5 3 3 2" xfId="2116" xr:uid="{00000000-0005-0000-0000-0000A7170000}"/>
    <cellStyle name="Normal 2 3 5 3 3 2 2" xfId="4501" xr:uid="{00000000-0005-0000-0000-0000A8170000}"/>
    <cellStyle name="Normal 2 3 5 3 3 2 2 2" xfId="9269" xr:uid="{00000000-0005-0000-0000-0000A9170000}"/>
    <cellStyle name="Normal 2 3 5 3 3 2 3" xfId="6885" xr:uid="{00000000-0005-0000-0000-0000AA170000}"/>
    <cellStyle name="Normal 2 3 5 3 3 3" xfId="3309" xr:uid="{00000000-0005-0000-0000-0000AB170000}"/>
    <cellStyle name="Normal 2 3 5 3 3 3 2" xfId="8077" xr:uid="{00000000-0005-0000-0000-0000AC170000}"/>
    <cellStyle name="Normal 2 3 5 3 3 4" xfId="5693" xr:uid="{00000000-0005-0000-0000-0000AD170000}"/>
    <cellStyle name="Normal 2 3 5 3 4" xfId="1420" xr:uid="{00000000-0005-0000-0000-0000AE170000}"/>
    <cellStyle name="Normal 2 3 5 3 4 2" xfId="3805" xr:uid="{00000000-0005-0000-0000-0000AF170000}"/>
    <cellStyle name="Normal 2 3 5 3 4 2 2" xfId="8573" xr:uid="{00000000-0005-0000-0000-0000B0170000}"/>
    <cellStyle name="Normal 2 3 5 3 4 3" xfId="6189" xr:uid="{00000000-0005-0000-0000-0000B1170000}"/>
    <cellStyle name="Normal 2 3 5 3 5" xfId="2613" xr:uid="{00000000-0005-0000-0000-0000B2170000}"/>
    <cellStyle name="Normal 2 3 5 3 5 2" xfId="7381" xr:uid="{00000000-0005-0000-0000-0000B3170000}"/>
    <cellStyle name="Normal 2 3 5 3 6" xfId="4997" xr:uid="{00000000-0005-0000-0000-0000B4170000}"/>
    <cellStyle name="Normal 2 3 5 4" xfId="365" xr:uid="{00000000-0005-0000-0000-0000B5170000}"/>
    <cellStyle name="Normal 2 3 5 4 2" xfId="714" xr:uid="{00000000-0005-0000-0000-0000B6170000}"/>
    <cellStyle name="Normal 2 3 5 4 2 2" xfId="1912" xr:uid="{00000000-0005-0000-0000-0000B7170000}"/>
    <cellStyle name="Normal 2 3 5 4 2 2 2" xfId="4297" xr:uid="{00000000-0005-0000-0000-0000B8170000}"/>
    <cellStyle name="Normal 2 3 5 4 2 2 2 2" xfId="9065" xr:uid="{00000000-0005-0000-0000-0000B9170000}"/>
    <cellStyle name="Normal 2 3 5 4 2 2 3" xfId="6681" xr:uid="{00000000-0005-0000-0000-0000BA170000}"/>
    <cellStyle name="Normal 2 3 5 4 2 3" xfId="3105" xr:uid="{00000000-0005-0000-0000-0000BB170000}"/>
    <cellStyle name="Normal 2 3 5 4 2 3 2" xfId="7873" xr:uid="{00000000-0005-0000-0000-0000BC170000}"/>
    <cellStyle name="Normal 2 3 5 4 2 4" xfId="5489" xr:uid="{00000000-0005-0000-0000-0000BD170000}"/>
    <cellStyle name="Normal 2 3 5 4 3" xfId="1062" xr:uid="{00000000-0005-0000-0000-0000BE170000}"/>
    <cellStyle name="Normal 2 3 5 4 3 2" xfId="2260" xr:uid="{00000000-0005-0000-0000-0000BF170000}"/>
    <cellStyle name="Normal 2 3 5 4 3 2 2" xfId="4645" xr:uid="{00000000-0005-0000-0000-0000C0170000}"/>
    <cellStyle name="Normal 2 3 5 4 3 2 2 2" xfId="9413" xr:uid="{00000000-0005-0000-0000-0000C1170000}"/>
    <cellStyle name="Normal 2 3 5 4 3 2 3" xfId="7029" xr:uid="{00000000-0005-0000-0000-0000C2170000}"/>
    <cellStyle name="Normal 2 3 5 4 3 3" xfId="3453" xr:uid="{00000000-0005-0000-0000-0000C3170000}"/>
    <cellStyle name="Normal 2 3 5 4 3 3 2" xfId="8221" xr:uid="{00000000-0005-0000-0000-0000C4170000}"/>
    <cellStyle name="Normal 2 3 5 4 3 4" xfId="5837" xr:uid="{00000000-0005-0000-0000-0000C5170000}"/>
    <cellStyle name="Normal 2 3 5 4 4" xfId="1564" xr:uid="{00000000-0005-0000-0000-0000C6170000}"/>
    <cellStyle name="Normal 2 3 5 4 4 2" xfId="3949" xr:uid="{00000000-0005-0000-0000-0000C7170000}"/>
    <cellStyle name="Normal 2 3 5 4 4 2 2" xfId="8717" xr:uid="{00000000-0005-0000-0000-0000C8170000}"/>
    <cellStyle name="Normal 2 3 5 4 4 3" xfId="6333" xr:uid="{00000000-0005-0000-0000-0000C9170000}"/>
    <cellStyle name="Normal 2 3 5 4 5" xfId="2757" xr:uid="{00000000-0005-0000-0000-0000CA170000}"/>
    <cellStyle name="Normal 2 3 5 4 5 2" xfId="7525" xr:uid="{00000000-0005-0000-0000-0000CB170000}"/>
    <cellStyle name="Normal 2 3 5 4 6" xfId="5141" xr:uid="{00000000-0005-0000-0000-0000CC170000}"/>
    <cellStyle name="Normal 2 3 5 5" xfId="498" xr:uid="{00000000-0005-0000-0000-0000CD170000}"/>
    <cellStyle name="Normal 2 3 5 5 2" xfId="1696" xr:uid="{00000000-0005-0000-0000-0000CE170000}"/>
    <cellStyle name="Normal 2 3 5 5 2 2" xfId="4081" xr:uid="{00000000-0005-0000-0000-0000CF170000}"/>
    <cellStyle name="Normal 2 3 5 5 2 2 2" xfId="8849" xr:uid="{00000000-0005-0000-0000-0000D0170000}"/>
    <cellStyle name="Normal 2 3 5 5 2 3" xfId="6465" xr:uid="{00000000-0005-0000-0000-0000D1170000}"/>
    <cellStyle name="Normal 2 3 5 5 3" xfId="2889" xr:uid="{00000000-0005-0000-0000-0000D2170000}"/>
    <cellStyle name="Normal 2 3 5 5 3 2" xfId="7657" xr:uid="{00000000-0005-0000-0000-0000D3170000}"/>
    <cellStyle name="Normal 2 3 5 5 4" xfId="5273" xr:uid="{00000000-0005-0000-0000-0000D4170000}"/>
    <cellStyle name="Normal 2 3 5 6" xfId="846" xr:uid="{00000000-0005-0000-0000-0000D5170000}"/>
    <cellStyle name="Normal 2 3 5 6 2" xfId="2044" xr:uid="{00000000-0005-0000-0000-0000D6170000}"/>
    <cellStyle name="Normal 2 3 5 6 2 2" xfId="4429" xr:uid="{00000000-0005-0000-0000-0000D7170000}"/>
    <cellStyle name="Normal 2 3 5 6 2 2 2" xfId="9197" xr:uid="{00000000-0005-0000-0000-0000D8170000}"/>
    <cellStyle name="Normal 2 3 5 6 2 3" xfId="6813" xr:uid="{00000000-0005-0000-0000-0000D9170000}"/>
    <cellStyle name="Normal 2 3 5 6 3" xfId="3237" xr:uid="{00000000-0005-0000-0000-0000DA170000}"/>
    <cellStyle name="Normal 2 3 5 6 3 2" xfId="8005" xr:uid="{00000000-0005-0000-0000-0000DB170000}"/>
    <cellStyle name="Normal 2 3 5 6 4" xfId="5621" xr:uid="{00000000-0005-0000-0000-0000DC170000}"/>
    <cellStyle name="Normal 2 3 5 7" xfId="149" xr:uid="{00000000-0005-0000-0000-0000DD170000}"/>
    <cellStyle name="Normal 2 3 5 7 2" xfId="1348" xr:uid="{00000000-0005-0000-0000-0000DE170000}"/>
    <cellStyle name="Normal 2 3 5 7 2 2" xfId="3733" xr:uid="{00000000-0005-0000-0000-0000DF170000}"/>
    <cellStyle name="Normal 2 3 5 7 2 2 2" xfId="8501" xr:uid="{00000000-0005-0000-0000-0000E0170000}"/>
    <cellStyle name="Normal 2 3 5 7 2 3" xfId="6117" xr:uid="{00000000-0005-0000-0000-0000E1170000}"/>
    <cellStyle name="Normal 2 3 5 7 3" xfId="2541" xr:uid="{00000000-0005-0000-0000-0000E2170000}"/>
    <cellStyle name="Normal 2 3 5 7 3 2" xfId="7309" xr:uid="{00000000-0005-0000-0000-0000E3170000}"/>
    <cellStyle name="Normal 2 3 5 7 4" xfId="4925" xr:uid="{00000000-0005-0000-0000-0000E4170000}"/>
    <cellStyle name="Normal 2 3 5 8" xfId="1183" xr:uid="{00000000-0005-0000-0000-0000E5170000}"/>
    <cellStyle name="Normal 2 3 5 8 2" xfId="2380" xr:uid="{00000000-0005-0000-0000-0000E6170000}"/>
    <cellStyle name="Normal 2 3 5 8 2 2" xfId="4765" xr:uid="{00000000-0005-0000-0000-0000E7170000}"/>
    <cellStyle name="Normal 2 3 5 8 2 2 2" xfId="9533" xr:uid="{00000000-0005-0000-0000-0000E8170000}"/>
    <cellStyle name="Normal 2 3 5 8 2 3" xfId="7149" xr:uid="{00000000-0005-0000-0000-0000E9170000}"/>
    <cellStyle name="Normal 2 3 5 8 3" xfId="3573" xr:uid="{00000000-0005-0000-0000-0000EA170000}"/>
    <cellStyle name="Normal 2 3 5 8 3 2" xfId="8341" xr:uid="{00000000-0005-0000-0000-0000EB170000}"/>
    <cellStyle name="Normal 2 3 5 8 4" xfId="5957" xr:uid="{00000000-0005-0000-0000-0000EC170000}"/>
    <cellStyle name="Normal 2 3 5 9" xfId="89" xr:uid="{00000000-0005-0000-0000-0000ED170000}"/>
    <cellStyle name="Normal 2 3 5 9 2" xfId="1288" xr:uid="{00000000-0005-0000-0000-0000EE170000}"/>
    <cellStyle name="Normal 2 3 5 9 2 2" xfId="3673" xr:uid="{00000000-0005-0000-0000-0000EF170000}"/>
    <cellStyle name="Normal 2 3 5 9 2 2 2" xfId="8441" xr:uid="{00000000-0005-0000-0000-0000F0170000}"/>
    <cellStyle name="Normal 2 3 5 9 2 3" xfId="6057" xr:uid="{00000000-0005-0000-0000-0000F1170000}"/>
    <cellStyle name="Normal 2 3 5 9 3" xfId="2481" xr:uid="{00000000-0005-0000-0000-0000F2170000}"/>
    <cellStyle name="Normal 2 3 5 9 3 2" xfId="7249" xr:uid="{00000000-0005-0000-0000-0000F3170000}"/>
    <cellStyle name="Normal 2 3 5 9 4" xfId="4865" xr:uid="{00000000-0005-0000-0000-0000F4170000}"/>
    <cellStyle name="Normal 2 3 6" xfId="125" xr:uid="{00000000-0005-0000-0000-0000F5170000}"/>
    <cellStyle name="Normal 2 3 6 2" xfId="269" xr:uid="{00000000-0005-0000-0000-0000F6170000}"/>
    <cellStyle name="Normal 2 3 6 2 2" xfId="413" xr:uid="{00000000-0005-0000-0000-0000F7170000}"/>
    <cellStyle name="Normal 2 3 6 2 2 2" xfId="762" xr:uid="{00000000-0005-0000-0000-0000F8170000}"/>
    <cellStyle name="Normal 2 3 6 2 2 2 2" xfId="1960" xr:uid="{00000000-0005-0000-0000-0000F9170000}"/>
    <cellStyle name="Normal 2 3 6 2 2 2 2 2" xfId="4345" xr:uid="{00000000-0005-0000-0000-0000FA170000}"/>
    <cellStyle name="Normal 2 3 6 2 2 2 2 2 2" xfId="9113" xr:uid="{00000000-0005-0000-0000-0000FB170000}"/>
    <cellStyle name="Normal 2 3 6 2 2 2 2 3" xfId="6729" xr:uid="{00000000-0005-0000-0000-0000FC170000}"/>
    <cellStyle name="Normal 2 3 6 2 2 2 3" xfId="3153" xr:uid="{00000000-0005-0000-0000-0000FD170000}"/>
    <cellStyle name="Normal 2 3 6 2 2 2 3 2" xfId="7921" xr:uid="{00000000-0005-0000-0000-0000FE170000}"/>
    <cellStyle name="Normal 2 3 6 2 2 2 4" xfId="5537" xr:uid="{00000000-0005-0000-0000-0000FF170000}"/>
    <cellStyle name="Normal 2 3 6 2 2 3" xfId="1110" xr:uid="{00000000-0005-0000-0000-000000180000}"/>
    <cellStyle name="Normal 2 3 6 2 2 3 2" xfId="2308" xr:uid="{00000000-0005-0000-0000-000001180000}"/>
    <cellStyle name="Normal 2 3 6 2 2 3 2 2" xfId="4693" xr:uid="{00000000-0005-0000-0000-000002180000}"/>
    <cellStyle name="Normal 2 3 6 2 2 3 2 2 2" xfId="9461" xr:uid="{00000000-0005-0000-0000-000003180000}"/>
    <cellStyle name="Normal 2 3 6 2 2 3 2 3" xfId="7077" xr:uid="{00000000-0005-0000-0000-000004180000}"/>
    <cellStyle name="Normal 2 3 6 2 2 3 3" xfId="3501" xr:uid="{00000000-0005-0000-0000-000005180000}"/>
    <cellStyle name="Normal 2 3 6 2 2 3 3 2" xfId="8269" xr:uid="{00000000-0005-0000-0000-000006180000}"/>
    <cellStyle name="Normal 2 3 6 2 2 3 4" xfId="5885" xr:uid="{00000000-0005-0000-0000-000007180000}"/>
    <cellStyle name="Normal 2 3 6 2 2 4" xfId="1612" xr:uid="{00000000-0005-0000-0000-000008180000}"/>
    <cellStyle name="Normal 2 3 6 2 2 4 2" xfId="3997" xr:uid="{00000000-0005-0000-0000-000009180000}"/>
    <cellStyle name="Normal 2 3 6 2 2 4 2 2" xfId="8765" xr:uid="{00000000-0005-0000-0000-00000A180000}"/>
    <cellStyle name="Normal 2 3 6 2 2 4 3" xfId="6381" xr:uid="{00000000-0005-0000-0000-00000B180000}"/>
    <cellStyle name="Normal 2 3 6 2 2 5" xfId="2805" xr:uid="{00000000-0005-0000-0000-00000C180000}"/>
    <cellStyle name="Normal 2 3 6 2 2 5 2" xfId="7573" xr:uid="{00000000-0005-0000-0000-00000D180000}"/>
    <cellStyle name="Normal 2 3 6 2 2 6" xfId="5189" xr:uid="{00000000-0005-0000-0000-00000E180000}"/>
    <cellStyle name="Normal 2 3 6 2 3" xfId="618" xr:uid="{00000000-0005-0000-0000-00000F180000}"/>
    <cellStyle name="Normal 2 3 6 2 3 2" xfId="1816" xr:uid="{00000000-0005-0000-0000-000010180000}"/>
    <cellStyle name="Normal 2 3 6 2 3 2 2" xfId="4201" xr:uid="{00000000-0005-0000-0000-000011180000}"/>
    <cellStyle name="Normal 2 3 6 2 3 2 2 2" xfId="8969" xr:uid="{00000000-0005-0000-0000-000012180000}"/>
    <cellStyle name="Normal 2 3 6 2 3 2 3" xfId="6585" xr:uid="{00000000-0005-0000-0000-000013180000}"/>
    <cellStyle name="Normal 2 3 6 2 3 3" xfId="3009" xr:uid="{00000000-0005-0000-0000-000014180000}"/>
    <cellStyle name="Normal 2 3 6 2 3 3 2" xfId="7777" xr:uid="{00000000-0005-0000-0000-000015180000}"/>
    <cellStyle name="Normal 2 3 6 2 3 4" xfId="5393" xr:uid="{00000000-0005-0000-0000-000016180000}"/>
    <cellStyle name="Normal 2 3 6 2 4" xfId="966" xr:uid="{00000000-0005-0000-0000-000017180000}"/>
    <cellStyle name="Normal 2 3 6 2 4 2" xfId="2164" xr:uid="{00000000-0005-0000-0000-000018180000}"/>
    <cellStyle name="Normal 2 3 6 2 4 2 2" xfId="4549" xr:uid="{00000000-0005-0000-0000-000019180000}"/>
    <cellStyle name="Normal 2 3 6 2 4 2 2 2" xfId="9317" xr:uid="{00000000-0005-0000-0000-00001A180000}"/>
    <cellStyle name="Normal 2 3 6 2 4 2 3" xfId="6933" xr:uid="{00000000-0005-0000-0000-00001B180000}"/>
    <cellStyle name="Normal 2 3 6 2 4 3" xfId="3357" xr:uid="{00000000-0005-0000-0000-00001C180000}"/>
    <cellStyle name="Normal 2 3 6 2 4 3 2" xfId="8125" xr:uid="{00000000-0005-0000-0000-00001D180000}"/>
    <cellStyle name="Normal 2 3 6 2 4 4" xfId="5741" xr:uid="{00000000-0005-0000-0000-00001E180000}"/>
    <cellStyle name="Normal 2 3 6 2 5" xfId="1468" xr:uid="{00000000-0005-0000-0000-00001F180000}"/>
    <cellStyle name="Normal 2 3 6 2 5 2" xfId="3853" xr:uid="{00000000-0005-0000-0000-000020180000}"/>
    <cellStyle name="Normal 2 3 6 2 5 2 2" xfId="8621" xr:uid="{00000000-0005-0000-0000-000021180000}"/>
    <cellStyle name="Normal 2 3 6 2 5 3" xfId="6237" xr:uid="{00000000-0005-0000-0000-000022180000}"/>
    <cellStyle name="Normal 2 3 6 2 6" xfId="2661" xr:uid="{00000000-0005-0000-0000-000023180000}"/>
    <cellStyle name="Normal 2 3 6 2 6 2" xfId="7429" xr:uid="{00000000-0005-0000-0000-000024180000}"/>
    <cellStyle name="Normal 2 3 6 2 7" xfId="5045" xr:uid="{00000000-0005-0000-0000-000025180000}"/>
    <cellStyle name="Normal 2 3 6 3" xfId="197" xr:uid="{00000000-0005-0000-0000-000026180000}"/>
    <cellStyle name="Normal 2 3 6 3 2" xfId="546" xr:uid="{00000000-0005-0000-0000-000027180000}"/>
    <cellStyle name="Normal 2 3 6 3 2 2" xfId="1744" xr:uid="{00000000-0005-0000-0000-000028180000}"/>
    <cellStyle name="Normal 2 3 6 3 2 2 2" xfId="4129" xr:uid="{00000000-0005-0000-0000-000029180000}"/>
    <cellStyle name="Normal 2 3 6 3 2 2 2 2" xfId="8897" xr:uid="{00000000-0005-0000-0000-00002A180000}"/>
    <cellStyle name="Normal 2 3 6 3 2 2 3" xfId="6513" xr:uid="{00000000-0005-0000-0000-00002B180000}"/>
    <cellStyle name="Normal 2 3 6 3 2 3" xfId="2937" xr:uid="{00000000-0005-0000-0000-00002C180000}"/>
    <cellStyle name="Normal 2 3 6 3 2 3 2" xfId="7705" xr:uid="{00000000-0005-0000-0000-00002D180000}"/>
    <cellStyle name="Normal 2 3 6 3 2 4" xfId="5321" xr:uid="{00000000-0005-0000-0000-00002E180000}"/>
    <cellStyle name="Normal 2 3 6 3 3" xfId="894" xr:uid="{00000000-0005-0000-0000-00002F180000}"/>
    <cellStyle name="Normal 2 3 6 3 3 2" xfId="2092" xr:uid="{00000000-0005-0000-0000-000030180000}"/>
    <cellStyle name="Normal 2 3 6 3 3 2 2" xfId="4477" xr:uid="{00000000-0005-0000-0000-000031180000}"/>
    <cellStyle name="Normal 2 3 6 3 3 2 2 2" xfId="9245" xr:uid="{00000000-0005-0000-0000-000032180000}"/>
    <cellStyle name="Normal 2 3 6 3 3 2 3" xfId="6861" xr:uid="{00000000-0005-0000-0000-000033180000}"/>
    <cellStyle name="Normal 2 3 6 3 3 3" xfId="3285" xr:uid="{00000000-0005-0000-0000-000034180000}"/>
    <cellStyle name="Normal 2 3 6 3 3 3 2" xfId="8053" xr:uid="{00000000-0005-0000-0000-000035180000}"/>
    <cellStyle name="Normal 2 3 6 3 3 4" xfId="5669" xr:uid="{00000000-0005-0000-0000-000036180000}"/>
    <cellStyle name="Normal 2 3 6 3 4" xfId="1396" xr:uid="{00000000-0005-0000-0000-000037180000}"/>
    <cellStyle name="Normal 2 3 6 3 4 2" xfId="3781" xr:uid="{00000000-0005-0000-0000-000038180000}"/>
    <cellStyle name="Normal 2 3 6 3 4 2 2" xfId="8549" xr:uid="{00000000-0005-0000-0000-000039180000}"/>
    <cellStyle name="Normal 2 3 6 3 4 3" xfId="6165" xr:uid="{00000000-0005-0000-0000-00003A180000}"/>
    <cellStyle name="Normal 2 3 6 3 5" xfId="2589" xr:uid="{00000000-0005-0000-0000-00003B180000}"/>
    <cellStyle name="Normal 2 3 6 3 5 2" xfId="7357" xr:uid="{00000000-0005-0000-0000-00003C180000}"/>
    <cellStyle name="Normal 2 3 6 3 6" xfId="4973" xr:uid="{00000000-0005-0000-0000-00003D180000}"/>
    <cellStyle name="Normal 2 3 6 4" xfId="341" xr:uid="{00000000-0005-0000-0000-00003E180000}"/>
    <cellStyle name="Normal 2 3 6 4 2" xfId="690" xr:uid="{00000000-0005-0000-0000-00003F180000}"/>
    <cellStyle name="Normal 2 3 6 4 2 2" xfId="1888" xr:uid="{00000000-0005-0000-0000-000040180000}"/>
    <cellStyle name="Normal 2 3 6 4 2 2 2" xfId="4273" xr:uid="{00000000-0005-0000-0000-000041180000}"/>
    <cellStyle name="Normal 2 3 6 4 2 2 2 2" xfId="9041" xr:uid="{00000000-0005-0000-0000-000042180000}"/>
    <cellStyle name="Normal 2 3 6 4 2 2 3" xfId="6657" xr:uid="{00000000-0005-0000-0000-000043180000}"/>
    <cellStyle name="Normal 2 3 6 4 2 3" xfId="3081" xr:uid="{00000000-0005-0000-0000-000044180000}"/>
    <cellStyle name="Normal 2 3 6 4 2 3 2" xfId="7849" xr:uid="{00000000-0005-0000-0000-000045180000}"/>
    <cellStyle name="Normal 2 3 6 4 2 4" xfId="5465" xr:uid="{00000000-0005-0000-0000-000046180000}"/>
    <cellStyle name="Normal 2 3 6 4 3" xfId="1038" xr:uid="{00000000-0005-0000-0000-000047180000}"/>
    <cellStyle name="Normal 2 3 6 4 3 2" xfId="2236" xr:uid="{00000000-0005-0000-0000-000048180000}"/>
    <cellStyle name="Normal 2 3 6 4 3 2 2" xfId="4621" xr:uid="{00000000-0005-0000-0000-000049180000}"/>
    <cellStyle name="Normal 2 3 6 4 3 2 2 2" xfId="9389" xr:uid="{00000000-0005-0000-0000-00004A180000}"/>
    <cellStyle name="Normal 2 3 6 4 3 2 3" xfId="7005" xr:uid="{00000000-0005-0000-0000-00004B180000}"/>
    <cellStyle name="Normal 2 3 6 4 3 3" xfId="3429" xr:uid="{00000000-0005-0000-0000-00004C180000}"/>
    <cellStyle name="Normal 2 3 6 4 3 3 2" xfId="8197" xr:uid="{00000000-0005-0000-0000-00004D180000}"/>
    <cellStyle name="Normal 2 3 6 4 3 4" xfId="5813" xr:uid="{00000000-0005-0000-0000-00004E180000}"/>
    <cellStyle name="Normal 2 3 6 4 4" xfId="1540" xr:uid="{00000000-0005-0000-0000-00004F180000}"/>
    <cellStyle name="Normal 2 3 6 4 4 2" xfId="3925" xr:uid="{00000000-0005-0000-0000-000050180000}"/>
    <cellStyle name="Normal 2 3 6 4 4 2 2" xfId="8693" xr:uid="{00000000-0005-0000-0000-000051180000}"/>
    <cellStyle name="Normal 2 3 6 4 4 3" xfId="6309" xr:uid="{00000000-0005-0000-0000-000052180000}"/>
    <cellStyle name="Normal 2 3 6 4 5" xfId="2733" xr:uid="{00000000-0005-0000-0000-000053180000}"/>
    <cellStyle name="Normal 2 3 6 4 5 2" xfId="7501" xr:uid="{00000000-0005-0000-0000-000054180000}"/>
    <cellStyle name="Normal 2 3 6 4 6" xfId="5117" xr:uid="{00000000-0005-0000-0000-000055180000}"/>
    <cellStyle name="Normal 2 3 6 5" xfId="474" xr:uid="{00000000-0005-0000-0000-000056180000}"/>
    <cellStyle name="Normal 2 3 6 5 2" xfId="1672" xr:uid="{00000000-0005-0000-0000-000057180000}"/>
    <cellStyle name="Normal 2 3 6 5 2 2" xfId="4057" xr:uid="{00000000-0005-0000-0000-000058180000}"/>
    <cellStyle name="Normal 2 3 6 5 2 2 2" xfId="8825" xr:uid="{00000000-0005-0000-0000-000059180000}"/>
    <cellStyle name="Normal 2 3 6 5 2 3" xfId="6441" xr:uid="{00000000-0005-0000-0000-00005A180000}"/>
    <cellStyle name="Normal 2 3 6 5 3" xfId="2865" xr:uid="{00000000-0005-0000-0000-00005B180000}"/>
    <cellStyle name="Normal 2 3 6 5 3 2" xfId="7633" xr:uid="{00000000-0005-0000-0000-00005C180000}"/>
    <cellStyle name="Normal 2 3 6 5 4" xfId="5249" xr:uid="{00000000-0005-0000-0000-00005D180000}"/>
    <cellStyle name="Normal 2 3 6 6" xfId="822" xr:uid="{00000000-0005-0000-0000-00005E180000}"/>
    <cellStyle name="Normal 2 3 6 6 2" xfId="2020" xr:uid="{00000000-0005-0000-0000-00005F180000}"/>
    <cellStyle name="Normal 2 3 6 6 2 2" xfId="4405" xr:uid="{00000000-0005-0000-0000-000060180000}"/>
    <cellStyle name="Normal 2 3 6 6 2 2 2" xfId="9173" xr:uid="{00000000-0005-0000-0000-000061180000}"/>
    <cellStyle name="Normal 2 3 6 6 2 3" xfId="6789" xr:uid="{00000000-0005-0000-0000-000062180000}"/>
    <cellStyle name="Normal 2 3 6 6 3" xfId="3213" xr:uid="{00000000-0005-0000-0000-000063180000}"/>
    <cellStyle name="Normal 2 3 6 6 3 2" xfId="7981" xr:uid="{00000000-0005-0000-0000-000064180000}"/>
    <cellStyle name="Normal 2 3 6 6 4" xfId="5597" xr:uid="{00000000-0005-0000-0000-000065180000}"/>
    <cellStyle name="Normal 2 3 6 7" xfId="1324" xr:uid="{00000000-0005-0000-0000-000066180000}"/>
    <cellStyle name="Normal 2 3 6 7 2" xfId="3709" xr:uid="{00000000-0005-0000-0000-000067180000}"/>
    <cellStyle name="Normal 2 3 6 7 2 2" xfId="8477" xr:uid="{00000000-0005-0000-0000-000068180000}"/>
    <cellStyle name="Normal 2 3 6 7 3" xfId="6093" xr:uid="{00000000-0005-0000-0000-000069180000}"/>
    <cellStyle name="Normal 2 3 6 8" xfId="2517" xr:uid="{00000000-0005-0000-0000-00006A180000}"/>
    <cellStyle name="Normal 2 3 6 8 2" xfId="7285" xr:uid="{00000000-0005-0000-0000-00006B180000}"/>
    <cellStyle name="Normal 2 3 6 9" xfId="4901" xr:uid="{00000000-0005-0000-0000-00006C180000}"/>
    <cellStyle name="Normal 2 3 7" xfId="245" xr:uid="{00000000-0005-0000-0000-00006D180000}"/>
    <cellStyle name="Normal 2 3 7 2" xfId="389" xr:uid="{00000000-0005-0000-0000-00006E180000}"/>
    <cellStyle name="Normal 2 3 7 2 2" xfId="738" xr:uid="{00000000-0005-0000-0000-00006F180000}"/>
    <cellStyle name="Normal 2 3 7 2 2 2" xfId="1936" xr:uid="{00000000-0005-0000-0000-000070180000}"/>
    <cellStyle name="Normal 2 3 7 2 2 2 2" xfId="4321" xr:uid="{00000000-0005-0000-0000-000071180000}"/>
    <cellStyle name="Normal 2 3 7 2 2 2 2 2" xfId="9089" xr:uid="{00000000-0005-0000-0000-000072180000}"/>
    <cellStyle name="Normal 2 3 7 2 2 2 3" xfId="6705" xr:uid="{00000000-0005-0000-0000-000073180000}"/>
    <cellStyle name="Normal 2 3 7 2 2 3" xfId="3129" xr:uid="{00000000-0005-0000-0000-000074180000}"/>
    <cellStyle name="Normal 2 3 7 2 2 3 2" xfId="7897" xr:uid="{00000000-0005-0000-0000-000075180000}"/>
    <cellStyle name="Normal 2 3 7 2 2 4" xfId="5513" xr:uid="{00000000-0005-0000-0000-000076180000}"/>
    <cellStyle name="Normal 2 3 7 2 3" xfId="1086" xr:uid="{00000000-0005-0000-0000-000077180000}"/>
    <cellStyle name="Normal 2 3 7 2 3 2" xfId="2284" xr:uid="{00000000-0005-0000-0000-000078180000}"/>
    <cellStyle name="Normal 2 3 7 2 3 2 2" xfId="4669" xr:uid="{00000000-0005-0000-0000-000079180000}"/>
    <cellStyle name="Normal 2 3 7 2 3 2 2 2" xfId="9437" xr:uid="{00000000-0005-0000-0000-00007A180000}"/>
    <cellStyle name="Normal 2 3 7 2 3 2 3" xfId="7053" xr:uid="{00000000-0005-0000-0000-00007B180000}"/>
    <cellStyle name="Normal 2 3 7 2 3 3" xfId="3477" xr:uid="{00000000-0005-0000-0000-00007C180000}"/>
    <cellStyle name="Normal 2 3 7 2 3 3 2" xfId="8245" xr:uid="{00000000-0005-0000-0000-00007D180000}"/>
    <cellStyle name="Normal 2 3 7 2 3 4" xfId="5861" xr:uid="{00000000-0005-0000-0000-00007E180000}"/>
    <cellStyle name="Normal 2 3 7 2 4" xfId="1588" xr:uid="{00000000-0005-0000-0000-00007F180000}"/>
    <cellStyle name="Normal 2 3 7 2 4 2" xfId="3973" xr:uid="{00000000-0005-0000-0000-000080180000}"/>
    <cellStyle name="Normal 2 3 7 2 4 2 2" xfId="8741" xr:uid="{00000000-0005-0000-0000-000081180000}"/>
    <cellStyle name="Normal 2 3 7 2 4 3" xfId="6357" xr:uid="{00000000-0005-0000-0000-000082180000}"/>
    <cellStyle name="Normal 2 3 7 2 5" xfId="2781" xr:uid="{00000000-0005-0000-0000-000083180000}"/>
    <cellStyle name="Normal 2 3 7 2 5 2" xfId="7549" xr:uid="{00000000-0005-0000-0000-000084180000}"/>
    <cellStyle name="Normal 2 3 7 2 6" xfId="5165" xr:uid="{00000000-0005-0000-0000-000085180000}"/>
    <cellStyle name="Normal 2 3 7 3" xfId="594" xr:uid="{00000000-0005-0000-0000-000086180000}"/>
    <cellStyle name="Normal 2 3 7 3 2" xfId="1792" xr:uid="{00000000-0005-0000-0000-000087180000}"/>
    <cellStyle name="Normal 2 3 7 3 2 2" xfId="4177" xr:uid="{00000000-0005-0000-0000-000088180000}"/>
    <cellStyle name="Normal 2 3 7 3 2 2 2" xfId="8945" xr:uid="{00000000-0005-0000-0000-000089180000}"/>
    <cellStyle name="Normal 2 3 7 3 2 3" xfId="6561" xr:uid="{00000000-0005-0000-0000-00008A180000}"/>
    <cellStyle name="Normal 2 3 7 3 3" xfId="2985" xr:uid="{00000000-0005-0000-0000-00008B180000}"/>
    <cellStyle name="Normal 2 3 7 3 3 2" xfId="7753" xr:uid="{00000000-0005-0000-0000-00008C180000}"/>
    <cellStyle name="Normal 2 3 7 3 4" xfId="5369" xr:uid="{00000000-0005-0000-0000-00008D180000}"/>
    <cellStyle name="Normal 2 3 7 4" xfId="942" xr:uid="{00000000-0005-0000-0000-00008E180000}"/>
    <cellStyle name="Normal 2 3 7 4 2" xfId="2140" xr:uid="{00000000-0005-0000-0000-00008F180000}"/>
    <cellStyle name="Normal 2 3 7 4 2 2" xfId="4525" xr:uid="{00000000-0005-0000-0000-000090180000}"/>
    <cellStyle name="Normal 2 3 7 4 2 2 2" xfId="9293" xr:uid="{00000000-0005-0000-0000-000091180000}"/>
    <cellStyle name="Normal 2 3 7 4 2 3" xfId="6909" xr:uid="{00000000-0005-0000-0000-000092180000}"/>
    <cellStyle name="Normal 2 3 7 4 3" xfId="3333" xr:uid="{00000000-0005-0000-0000-000093180000}"/>
    <cellStyle name="Normal 2 3 7 4 3 2" xfId="8101" xr:uid="{00000000-0005-0000-0000-000094180000}"/>
    <cellStyle name="Normal 2 3 7 4 4" xfId="5717" xr:uid="{00000000-0005-0000-0000-000095180000}"/>
    <cellStyle name="Normal 2 3 7 5" xfId="1444" xr:uid="{00000000-0005-0000-0000-000096180000}"/>
    <cellStyle name="Normal 2 3 7 5 2" xfId="3829" xr:uid="{00000000-0005-0000-0000-000097180000}"/>
    <cellStyle name="Normal 2 3 7 5 2 2" xfId="8597" xr:uid="{00000000-0005-0000-0000-000098180000}"/>
    <cellStyle name="Normal 2 3 7 5 3" xfId="6213" xr:uid="{00000000-0005-0000-0000-000099180000}"/>
    <cellStyle name="Normal 2 3 7 6" xfId="2637" xr:uid="{00000000-0005-0000-0000-00009A180000}"/>
    <cellStyle name="Normal 2 3 7 6 2" xfId="7405" xr:uid="{00000000-0005-0000-0000-00009B180000}"/>
    <cellStyle name="Normal 2 3 7 7" xfId="5021" xr:uid="{00000000-0005-0000-0000-00009C180000}"/>
    <cellStyle name="Normal 2 3 8" xfId="173" xr:uid="{00000000-0005-0000-0000-00009D180000}"/>
    <cellStyle name="Normal 2 3 8 2" xfId="522" xr:uid="{00000000-0005-0000-0000-00009E180000}"/>
    <cellStyle name="Normal 2 3 8 2 2" xfId="1720" xr:uid="{00000000-0005-0000-0000-00009F180000}"/>
    <cellStyle name="Normal 2 3 8 2 2 2" xfId="4105" xr:uid="{00000000-0005-0000-0000-0000A0180000}"/>
    <cellStyle name="Normal 2 3 8 2 2 2 2" xfId="8873" xr:uid="{00000000-0005-0000-0000-0000A1180000}"/>
    <cellStyle name="Normal 2 3 8 2 2 3" xfId="6489" xr:uid="{00000000-0005-0000-0000-0000A2180000}"/>
    <cellStyle name="Normal 2 3 8 2 3" xfId="2913" xr:uid="{00000000-0005-0000-0000-0000A3180000}"/>
    <cellStyle name="Normal 2 3 8 2 3 2" xfId="7681" xr:uid="{00000000-0005-0000-0000-0000A4180000}"/>
    <cellStyle name="Normal 2 3 8 2 4" xfId="5297" xr:uid="{00000000-0005-0000-0000-0000A5180000}"/>
    <cellStyle name="Normal 2 3 8 3" xfId="870" xr:uid="{00000000-0005-0000-0000-0000A6180000}"/>
    <cellStyle name="Normal 2 3 8 3 2" xfId="2068" xr:uid="{00000000-0005-0000-0000-0000A7180000}"/>
    <cellStyle name="Normal 2 3 8 3 2 2" xfId="4453" xr:uid="{00000000-0005-0000-0000-0000A8180000}"/>
    <cellStyle name="Normal 2 3 8 3 2 2 2" xfId="9221" xr:uid="{00000000-0005-0000-0000-0000A9180000}"/>
    <cellStyle name="Normal 2 3 8 3 2 3" xfId="6837" xr:uid="{00000000-0005-0000-0000-0000AA180000}"/>
    <cellStyle name="Normal 2 3 8 3 3" xfId="3261" xr:uid="{00000000-0005-0000-0000-0000AB180000}"/>
    <cellStyle name="Normal 2 3 8 3 3 2" xfId="8029" xr:uid="{00000000-0005-0000-0000-0000AC180000}"/>
    <cellStyle name="Normal 2 3 8 3 4" xfId="5645" xr:uid="{00000000-0005-0000-0000-0000AD180000}"/>
    <cellStyle name="Normal 2 3 8 4" xfId="1372" xr:uid="{00000000-0005-0000-0000-0000AE180000}"/>
    <cellStyle name="Normal 2 3 8 4 2" xfId="3757" xr:uid="{00000000-0005-0000-0000-0000AF180000}"/>
    <cellStyle name="Normal 2 3 8 4 2 2" xfId="8525" xr:uid="{00000000-0005-0000-0000-0000B0180000}"/>
    <cellStyle name="Normal 2 3 8 4 3" xfId="6141" xr:uid="{00000000-0005-0000-0000-0000B1180000}"/>
    <cellStyle name="Normal 2 3 8 5" xfId="2565" xr:uid="{00000000-0005-0000-0000-0000B2180000}"/>
    <cellStyle name="Normal 2 3 8 5 2" xfId="7333" xr:uid="{00000000-0005-0000-0000-0000B3180000}"/>
    <cellStyle name="Normal 2 3 8 6" xfId="4949" xr:uid="{00000000-0005-0000-0000-0000B4180000}"/>
    <cellStyle name="Normal 2 3 9" xfId="317" xr:uid="{00000000-0005-0000-0000-0000B5180000}"/>
    <cellStyle name="Normal 2 3 9 2" xfId="666" xr:uid="{00000000-0005-0000-0000-0000B6180000}"/>
    <cellStyle name="Normal 2 3 9 2 2" xfId="1864" xr:uid="{00000000-0005-0000-0000-0000B7180000}"/>
    <cellStyle name="Normal 2 3 9 2 2 2" xfId="4249" xr:uid="{00000000-0005-0000-0000-0000B8180000}"/>
    <cellStyle name="Normal 2 3 9 2 2 2 2" xfId="9017" xr:uid="{00000000-0005-0000-0000-0000B9180000}"/>
    <cellStyle name="Normal 2 3 9 2 2 3" xfId="6633" xr:uid="{00000000-0005-0000-0000-0000BA180000}"/>
    <cellStyle name="Normal 2 3 9 2 3" xfId="3057" xr:uid="{00000000-0005-0000-0000-0000BB180000}"/>
    <cellStyle name="Normal 2 3 9 2 3 2" xfId="7825" xr:uid="{00000000-0005-0000-0000-0000BC180000}"/>
    <cellStyle name="Normal 2 3 9 2 4" xfId="5441" xr:uid="{00000000-0005-0000-0000-0000BD180000}"/>
    <cellStyle name="Normal 2 3 9 3" xfId="1014" xr:uid="{00000000-0005-0000-0000-0000BE180000}"/>
    <cellStyle name="Normal 2 3 9 3 2" xfId="2212" xr:uid="{00000000-0005-0000-0000-0000BF180000}"/>
    <cellStyle name="Normal 2 3 9 3 2 2" xfId="4597" xr:uid="{00000000-0005-0000-0000-0000C0180000}"/>
    <cellStyle name="Normal 2 3 9 3 2 2 2" xfId="9365" xr:uid="{00000000-0005-0000-0000-0000C1180000}"/>
    <cellStyle name="Normal 2 3 9 3 2 3" xfId="6981" xr:uid="{00000000-0005-0000-0000-0000C2180000}"/>
    <cellStyle name="Normal 2 3 9 3 3" xfId="3405" xr:uid="{00000000-0005-0000-0000-0000C3180000}"/>
    <cellStyle name="Normal 2 3 9 3 3 2" xfId="8173" xr:uid="{00000000-0005-0000-0000-0000C4180000}"/>
    <cellStyle name="Normal 2 3 9 3 4" xfId="5789" xr:uid="{00000000-0005-0000-0000-0000C5180000}"/>
    <cellStyle name="Normal 2 3 9 4" xfId="1516" xr:uid="{00000000-0005-0000-0000-0000C6180000}"/>
    <cellStyle name="Normal 2 3 9 4 2" xfId="3901" xr:uid="{00000000-0005-0000-0000-0000C7180000}"/>
    <cellStyle name="Normal 2 3 9 4 2 2" xfId="8669" xr:uid="{00000000-0005-0000-0000-0000C8180000}"/>
    <cellStyle name="Normal 2 3 9 4 3" xfId="6285" xr:uid="{00000000-0005-0000-0000-0000C9180000}"/>
    <cellStyle name="Normal 2 3 9 5" xfId="2709" xr:uid="{00000000-0005-0000-0000-0000CA180000}"/>
    <cellStyle name="Normal 2 3 9 5 2" xfId="7477" xr:uid="{00000000-0005-0000-0000-0000CB180000}"/>
    <cellStyle name="Normal 2 3 9 6" xfId="5093" xr:uid="{00000000-0005-0000-0000-0000CC180000}"/>
    <cellStyle name="Normal 2 4" xfId="11" xr:uid="{00000000-0005-0000-0000-0000CD180000}"/>
    <cellStyle name="Normal 2 4 10" xfId="808" xr:uid="{00000000-0005-0000-0000-0000CE180000}"/>
    <cellStyle name="Normal 2 4 10 2" xfId="2006" xr:uid="{00000000-0005-0000-0000-0000CF180000}"/>
    <cellStyle name="Normal 2 4 10 2 2" xfId="4391" xr:uid="{00000000-0005-0000-0000-0000D0180000}"/>
    <cellStyle name="Normal 2 4 10 2 2 2" xfId="9159" xr:uid="{00000000-0005-0000-0000-0000D1180000}"/>
    <cellStyle name="Normal 2 4 10 2 3" xfId="6775" xr:uid="{00000000-0005-0000-0000-0000D2180000}"/>
    <cellStyle name="Normal 2 4 10 3" xfId="3199" xr:uid="{00000000-0005-0000-0000-0000D3180000}"/>
    <cellStyle name="Normal 2 4 10 3 2" xfId="7967" xr:uid="{00000000-0005-0000-0000-0000D4180000}"/>
    <cellStyle name="Normal 2 4 10 4" xfId="5583" xr:uid="{00000000-0005-0000-0000-0000D5180000}"/>
    <cellStyle name="Normal 2 4 11" xfId="111" xr:uid="{00000000-0005-0000-0000-0000D6180000}"/>
    <cellStyle name="Normal 2 4 11 2" xfId="1310" xr:uid="{00000000-0005-0000-0000-0000D7180000}"/>
    <cellStyle name="Normal 2 4 11 2 2" xfId="3695" xr:uid="{00000000-0005-0000-0000-0000D8180000}"/>
    <cellStyle name="Normal 2 4 11 2 2 2" xfId="8463" xr:uid="{00000000-0005-0000-0000-0000D9180000}"/>
    <cellStyle name="Normal 2 4 11 2 3" xfId="6079" xr:uid="{00000000-0005-0000-0000-0000DA180000}"/>
    <cellStyle name="Normal 2 4 11 3" xfId="2503" xr:uid="{00000000-0005-0000-0000-0000DB180000}"/>
    <cellStyle name="Normal 2 4 11 3 2" xfId="7271" xr:uid="{00000000-0005-0000-0000-0000DC180000}"/>
    <cellStyle name="Normal 2 4 11 4" xfId="4887" xr:uid="{00000000-0005-0000-0000-0000DD180000}"/>
    <cellStyle name="Normal 2 4 12" xfId="1157" xr:uid="{00000000-0005-0000-0000-0000DE180000}"/>
    <cellStyle name="Normal 2 4 12 2" xfId="2354" xr:uid="{00000000-0005-0000-0000-0000DF180000}"/>
    <cellStyle name="Normal 2 4 12 2 2" xfId="4739" xr:uid="{00000000-0005-0000-0000-0000E0180000}"/>
    <cellStyle name="Normal 2 4 12 2 2 2" xfId="9507" xr:uid="{00000000-0005-0000-0000-0000E1180000}"/>
    <cellStyle name="Normal 2 4 12 2 3" xfId="7123" xr:uid="{00000000-0005-0000-0000-0000E2180000}"/>
    <cellStyle name="Normal 2 4 12 3" xfId="3547" xr:uid="{00000000-0005-0000-0000-0000E3180000}"/>
    <cellStyle name="Normal 2 4 12 3 2" xfId="8315" xr:uid="{00000000-0005-0000-0000-0000E4180000}"/>
    <cellStyle name="Normal 2 4 12 4" xfId="5931" xr:uid="{00000000-0005-0000-0000-0000E5180000}"/>
    <cellStyle name="Normal 2 4 13" xfId="63" xr:uid="{00000000-0005-0000-0000-0000E6180000}"/>
    <cellStyle name="Normal 2 4 13 2" xfId="1262" xr:uid="{00000000-0005-0000-0000-0000E7180000}"/>
    <cellStyle name="Normal 2 4 13 2 2" xfId="3647" xr:uid="{00000000-0005-0000-0000-0000E8180000}"/>
    <cellStyle name="Normal 2 4 13 2 2 2" xfId="8415" xr:uid="{00000000-0005-0000-0000-0000E9180000}"/>
    <cellStyle name="Normal 2 4 13 2 3" xfId="6031" xr:uid="{00000000-0005-0000-0000-0000EA180000}"/>
    <cellStyle name="Normal 2 4 13 3" xfId="2455" xr:uid="{00000000-0005-0000-0000-0000EB180000}"/>
    <cellStyle name="Normal 2 4 13 3 2" xfId="7223" xr:uid="{00000000-0005-0000-0000-0000EC180000}"/>
    <cellStyle name="Normal 2 4 13 4" xfId="4839" xr:uid="{00000000-0005-0000-0000-0000ED180000}"/>
    <cellStyle name="Normal 2 4 14" xfId="1214" xr:uid="{00000000-0005-0000-0000-0000EE180000}"/>
    <cellStyle name="Normal 2 4 14 2" xfId="3599" xr:uid="{00000000-0005-0000-0000-0000EF180000}"/>
    <cellStyle name="Normal 2 4 14 2 2" xfId="8367" xr:uid="{00000000-0005-0000-0000-0000F0180000}"/>
    <cellStyle name="Normal 2 4 14 3" xfId="5983" xr:uid="{00000000-0005-0000-0000-0000F1180000}"/>
    <cellStyle name="Normal 2 4 15" xfId="2407" xr:uid="{00000000-0005-0000-0000-0000F2180000}"/>
    <cellStyle name="Normal 2 4 15 2" xfId="7175" xr:uid="{00000000-0005-0000-0000-0000F3180000}"/>
    <cellStyle name="Normal 2 4 16" xfId="4791" xr:uid="{00000000-0005-0000-0000-0000F4180000}"/>
    <cellStyle name="Normal 2 4 2" xfId="21" xr:uid="{00000000-0005-0000-0000-0000F5180000}"/>
    <cellStyle name="Normal 2 4 2 10" xfId="117" xr:uid="{00000000-0005-0000-0000-0000F6180000}"/>
    <cellStyle name="Normal 2 4 2 10 2" xfId="1316" xr:uid="{00000000-0005-0000-0000-0000F7180000}"/>
    <cellStyle name="Normal 2 4 2 10 2 2" xfId="3701" xr:uid="{00000000-0005-0000-0000-0000F8180000}"/>
    <cellStyle name="Normal 2 4 2 10 2 2 2" xfId="8469" xr:uid="{00000000-0005-0000-0000-0000F9180000}"/>
    <cellStyle name="Normal 2 4 2 10 2 3" xfId="6085" xr:uid="{00000000-0005-0000-0000-0000FA180000}"/>
    <cellStyle name="Normal 2 4 2 10 3" xfId="2509" xr:uid="{00000000-0005-0000-0000-0000FB180000}"/>
    <cellStyle name="Normal 2 4 2 10 3 2" xfId="7277" xr:uid="{00000000-0005-0000-0000-0000FC180000}"/>
    <cellStyle name="Normal 2 4 2 10 4" xfId="4893" xr:uid="{00000000-0005-0000-0000-0000FD180000}"/>
    <cellStyle name="Normal 2 4 2 11" xfId="1163" xr:uid="{00000000-0005-0000-0000-0000FE180000}"/>
    <cellStyle name="Normal 2 4 2 11 2" xfId="2360" xr:uid="{00000000-0005-0000-0000-0000FF180000}"/>
    <cellStyle name="Normal 2 4 2 11 2 2" xfId="4745" xr:uid="{00000000-0005-0000-0000-000000190000}"/>
    <cellStyle name="Normal 2 4 2 11 2 2 2" xfId="9513" xr:uid="{00000000-0005-0000-0000-000001190000}"/>
    <cellStyle name="Normal 2 4 2 11 2 3" xfId="7129" xr:uid="{00000000-0005-0000-0000-000002190000}"/>
    <cellStyle name="Normal 2 4 2 11 3" xfId="3553" xr:uid="{00000000-0005-0000-0000-000003190000}"/>
    <cellStyle name="Normal 2 4 2 11 3 2" xfId="8321" xr:uid="{00000000-0005-0000-0000-000004190000}"/>
    <cellStyle name="Normal 2 4 2 11 4" xfId="5937" xr:uid="{00000000-0005-0000-0000-000005190000}"/>
    <cellStyle name="Normal 2 4 2 12" xfId="69" xr:uid="{00000000-0005-0000-0000-000006190000}"/>
    <cellStyle name="Normal 2 4 2 12 2" xfId="1268" xr:uid="{00000000-0005-0000-0000-000007190000}"/>
    <cellStyle name="Normal 2 4 2 12 2 2" xfId="3653" xr:uid="{00000000-0005-0000-0000-000008190000}"/>
    <cellStyle name="Normal 2 4 2 12 2 2 2" xfId="8421" xr:uid="{00000000-0005-0000-0000-000009190000}"/>
    <cellStyle name="Normal 2 4 2 12 2 3" xfId="6037" xr:uid="{00000000-0005-0000-0000-00000A190000}"/>
    <cellStyle name="Normal 2 4 2 12 3" xfId="2461" xr:uid="{00000000-0005-0000-0000-00000B190000}"/>
    <cellStyle name="Normal 2 4 2 12 3 2" xfId="7229" xr:uid="{00000000-0005-0000-0000-00000C190000}"/>
    <cellStyle name="Normal 2 4 2 12 4" xfId="4845" xr:uid="{00000000-0005-0000-0000-00000D190000}"/>
    <cellStyle name="Normal 2 4 2 13" xfId="1220" xr:uid="{00000000-0005-0000-0000-00000E190000}"/>
    <cellStyle name="Normal 2 4 2 13 2" xfId="3605" xr:uid="{00000000-0005-0000-0000-00000F190000}"/>
    <cellStyle name="Normal 2 4 2 13 2 2" xfId="8373" xr:uid="{00000000-0005-0000-0000-000010190000}"/>
    <cellStyle name="Normal 2 4 2 13 3" xfId="5989" xr:uid="{00000000-0005-0000-0000-000011190000}"/>
    <cellStyle name="Normal 2 4 2 14" xfId="2413" xr:uid="{00000000-0005-0000-0000-000012190000}"/>
    <cellStyle name="Normal 2 4 2 14 2" xfId="7181" xr:uid="{00000000-0005-0000-0000-000013190000}"/>
    <cellStyle name="Normal 2 4 2 15" xfId="4797" xr:uid="{00000000-0005-0000-0000-000014190000}"/>
    <cellStyle name="Normal 2 4 2 2" xfId="33" xr:uid="{00000000-0005-0000-0000-000015190000}"/>
    <cellStyle name="Normal 2 4 2 2 10" xfId="1175" xr:uid="{00000000-0005-0000-0000-000016190000}"/>
    <cellStyle name="Normal 2 4 2 2 10 2" xfId="2372" xr:uid="{00000000-0005-0000-0000-000017190000}"/>
    <cellStyle name="Normal 2 4 2 2 10 2 2" xfId="4757" xr:uid="{00000000-0005-0000-0000-000018190000}"/>
    <cellStyle name="Normal 2 4 2 2 10 2 2 2" xfId="9525" xr:uid="{00000000-0005-0000-0000-000019190000}"/>
    <cellStyle name="Normal 2 4 2 2 10 2 3" xfId="7141" xr:uid="{00000000-0005-0000-0000-00001A190000}"/>
    <cellStyle name="Normal 2 4 2 2 10 3" xfId="3565" xr:uid="{00000000-0005-0000-0000-00001B190000}"/>
    <cellStyle name="Normal 2 4 2 2 10 3 2" xfId="8333" xr:uid="{00000000-0005-0000-0000-00001C190000}"/>
    <cellStyle name="Normal 2 4 2 2 10 4" xfId="5949" xr:uid="{00000000-0005-0000-0000-00001D190000}"/>
    <cellStyle name="Normal 2 4 2 2 11" xfId="81" xr:uid="{00000000-0005-0000-0000-00001E190000}"/>
    <cellStyle name="Normal 2 4 2 2 11 2" xfId="1280" xr:uid="{00000000-0005-0000-0000-00001F190000}"/>
    <cellStyle name="Normal 2 4 2 2 11 2 2" xfId="3665" xr:uid="{00000000-0005-0000-0000-000020190000}"/>
    <cellStyle name="Normal 2 4 2 2 11 2 2 2" xfId="8433" xr:uid="{00000000-0005-0000-0000-000021190000}"/>
    <cellStyle name="Normal 2 4 2 2 11 2 3" xfId="6049" xr:uid="{00000000-0005-0000-0000-000022190000}"/>
    <cellStyle name="Normal 2 4 2 2 11 3" xfId="2473" xr:uid="{00000000-0005-0000-0000-000023190000}"/>
    <cellStyle name="Normal 2 4 2 2 11 3 2" xfId="7241" xr:uid="{00000000-0005-0000-0000-000024190000}"/>
    <cellStyle name="Normal 2 4 2 2 11 4" xfId="4857" xr:uid="{00000000-0005-0000-0000-000025190000}"/>
    <cellStyle name="Normal 2 4 2 2 12" xfId="1232" xr:uid="{00000000-0005-0000-0000-000026190000}"/>
    <cellStyle name="Normal 2 4 2 2 12 2" xfId="3617" xr:uid="{00000000-0005-0000-0000-000027190000}"/>
    <cellStyle name="Normal 2 4 2 2 12 2 2" xfId="8385" xr:uid="{00000000-0005-0000-0000-000028190000}"/>
    <cellStyle name="Normal 2 4 2 2 12 3" xfId="6001" xr:uid="{00000000-0005-0000-0000-000029190000}"/>
    <cellStyle name="Normal 2 4 2 2 13" xfId="2425" xr:uid="{00000000-0005-0000-0000-00002A190000}"/>
    <cellStyle name="Normal 2 4 2 2 13 2" xfId="7193" xr:uid="{00000000-0005-0000-0000-00002B190000}"/>
    <cellStyle name="Normal 2 4 2 2 14" xfId="4809" xr:uid="{00000000-0005-0000-0000-00002C190000}"/>
    <cellStyle name="Normal 2 4 2 2 2" xfId="57" xr:uid="{00000000-0005-0000-0000-00002D190000}"/>
    <cellStyle name="Normal 2 4 2 2 2 10" xfId="1256" xr:uid="{00000000-0005-0000-0000-00002E190000}"/>
    <cellStyle name="Normal 2 4 2 2 2 10 2" xfId="3641" xr:uid="{00000000-0005-0000-0000-00002F190000}"/>
    <cellStyle name="Normal 2 4 2 2 2 10 2 2" xfId="8409" xr:uid="{00000000-0005-0000-0000-000030190000}"/>
    <cellStyle name="Normal 2 4 2 2 2 10 3" xfId="6025" xr:uid="{00000000-0005-0000-0000-000031190000}"/>
    <cellStyle name="Normal 2 4 2 2 2 11" xfId="2449" xr:uid="{00000000-0005-0000-0000-000032190000}"/>
    <cellStyle name="Normal 2 4 2 2 2 11 2" xfId="7217" xr:uid="{00000000-0005-0000-0000-000033190000}"/>
    <cellStyle name="Normal 2 4 2 2 2 12" xfId="4833" xr:uid="{00000000-0005-0000-0000-000034190000}"/>
    <cellStyle name="Normal 2 4 2 2 2 2" xfId="309" xr:uid="{00000000-0005-0000-0000-000035190000}"/>
    <cellStyle name="Normal 2 4 2 2 2 2 2" xfId="453" xr:uid="{00000000-0005-0000-0000-000036190000}"/>
    <cellStyle name="Normal 2 4 2 2 2 2 2 2" xfId="802" xr:uid="{00000000-0005-0000-0000-000037190000}"/>
    <cellStyle name="Normal 2 4 2 2 2 2 2 2 2" xfId="2000" xr:uid="{00000000-0005-0000-0000-000038190000}"/>
    <cellStyle name="Normal 2 4 2 2 2 2 2 2 2 2" xfId="4385" xr:uid="{00000000-0005-0000-0000-000039190000}"/>
    <cellStyle name="Normal 2 4 2 2 2 2 2 2 2 2 2" xfId="9153" xr:uid="{00000000-0005-0000-0000-00003A190000}"/>
    <cellStyle name="Normal 2 4 2 2 2 2 2 2 2 3" xfId="6769" xr:uid="{00000000-0005-0000-0000-00003B190000}"/>
    <cellStyle name="Normal 2 4 2 2 2 2 2 2 3" xfId="3193" xr:uid="{00000000-0005-0000-0000-00003C190000}"/>
    <cellStyle name="Normal 2 4 2 2 2 2 2 2 3 2" xfId="7961" xr:uid="{00000000-0005-0000-0000-00003D190000}"/>
    <cellStyle name="Normal 2 4 2 2 2 2 2 2 4" xfId="5577" xr:uid="{00000000-0005-0000-0000-00003E190000}"/>
    <cellStyle name="Normal 2 4 2 2 2 2 2 3" xfId="1150" xr:uid="{00000000-0005-0000-0000-00003F190000}"/>
    <cellStyle name="Normal 2 4 2 2 2 2 2 3 2" xfId="2348" xr:uid="{00000000-0005-0000-0000-000040190000}"/>
    <cellStyle name="Normal 2 4 2 2 2 2 2 3 2 2" xfId="4733" xr:uid="{00000000-0005-0000-0000-000041190000}"/>
    <cellStyle name="Normal 2 4 2 2 2 2 2 3 2 2 2" xfId="9501" xr:uid="{00000000-0005-0000-0000-000042190000}"/>
    <cellStyle name="Normal 2 4 2 2 2 2 2 3 2 3" xfId="7117" xr:uid="{00000000-0005-0000-0000-000043190000}"/>
    <cellStyle name="Normal 2 4 2 2 2 2 2 3 3" xfId="3541" xr:uid="{00000000-0005-0000-0000-000044190000}"/>
    <cellStyle name="Normal 2 4 2 2 2 2 2 3 3 2" xfId="8309" xr:uid="{00000000-0005-0000-0000-000045190000}"/>
    <cellStyle name="Normal 2 4 2 2 2 2 2 3 4" xfId="5925" xr:uid="{00000000-0005-0000-0000-000046190000}"/>
    <cellStyle name="Normal 2 4 2 2 2 2 2 4" xfId="1652" xr:uid="{00000000-0005-0000-0000-000047190000}"/>
    <cellStyle name="Normal 2 4 2 2 2 2 2 4 2" xfId="4037" xr:uid="{00000000-0005-0000-0000-000048190000}"/>
    <cellStyle name="Normal 2 4 2 2 2 2 2 4 2 2" xfId="8805" xr:uid="{00000000-0005-0000-0000-000049190000}"/>
    <cellStyle name="Normal 2 4 2 2 2 2 2 4 3" xfId="6421" xr:uid="{00000000-0005-0000-0000-00004A190000}"/>
    <cellStyle name="Normal 2 4 2 2 2 2 2 5" xfId="2845" xr:uid="{00000000-0005-0000-0000-00004B190000}"/>
    <cellStyle name="Normal 2 4 2 2 2 2 2 5 2" xfId="7613" xr:uid="{00000000-0005-0000-0000-00004C190000}"/>
    <cellStyle name="Normal 2 4 2 2 2 2 2 6" xfId="5229" xr:uid="{00000000-0005-0000-0000-00004D190000}"/>
    <cellStyle name="Normal 2 4 2 2 2 2 3" xfId="658" xr:uid="{00000000-0005-0000-0000-00004E190000}"/>
    <cellStyle name="Normal 2 4 2 2 2 2 3 2" xfId="1856" xr:uid="{00000000-0005-0000-0000-00004F190000}"/>
    <cellStyle name="Normal 2 4 2 2 2 2 3 2 2" xfId="4241" xr:uid="{00000000-0005-0000-0000-000050190000}"/>
    <cellStyle name="Normal 2 4 2 2 2 2 3 2 2 2" xfId="9009" xr:uid="{00000000-0005-0000-0000-000051190000}"/>
    <cellStyle name="Normal 2 4 2 2 2 2 3 2 3" xfId="6625" xr:uid="{00000000-0005-0000-0000-000052190000}"/>
    <cellStyle name="Normal 2 4 2 2 2 2 3 3" xfId="3049" xr:uid="{00000000-0005-0000-0000-000053190000}"/>
    <cellStyle name="Normal 2 4 2 2 2 2 3 3 2" xfId="7817" xr:uid="{00000000-0005-0000-0000-000054190000}"/>
    <cellStyle name="Normal 2 4 2 2 2 2 3 4" xfId="5433" xr:uid="{00000000-0005-0000-0000-000055190000}"/>
    <cellStyle name="Normal 2 4 2 2 2 2 4" xfId="1006" xr:uid="{00000000-0005-0000-0000-000056190000}"/>
    <cellStyle name="Normal 2 4 2 2 2 2 4 2" xfId="2204" xr:uid="{00000000-0005-0000-0000-000057190000}"/>
    <cellStyle name="Normal 2 4 2 2 2 2 4 2 2" xfId="4589" xr:uid="{00000000-0005-0000-0000-000058190000}"/>
    <cellStyle name="Normal 2 4 2 2 2 2 4 2 2 2" xfId="9357" xr:uid="{00000000-0005-0000-0000-000059190000}"/>
    <cellStyle name="Normal 2 4 2 2 2 2 4 2 3" xfId="6973" xr:uid="{00000000-0005-0000-0000-00005A190000}"/>
    <cellStyle name="Normal 2 4 2 2 2 2 4 3" xfId="3397" xr:uid="{00000000-0005-0000-0000-00005B190000}"/>
    <cellStyle name="Normal 2 4 2 2 2 2 4 3 2" xfId="8165" xr:uid="{00000000-0005-0000-0000-00005C190000}"/>
    <cellStyle name="Normal 2 4 2 2 2 2 4 4" xfId="5781" xr:uid="{00000000-0005-0000-0000-00005D190000}"/>
    <cellStyle name="Normal 2 4 2 2 2 2 5" xfId="1508" xr:uid="{00000000-0005-0000-0000-00005E190000}"/>
    <cellStyle name="Normal 2 4 2 2 2 2 5 2" xfId="3893" xr:uid="{00000000-0005-0000-0000-00005F190000}"/>
    <cellStyle name="Normal 2 4 2 2 2 2 5 2 2" xfId="8661" xr:uid="{00000000-0005-0000-0000-000060190000}"/>
    <cellStyle name="Normal 2 4 2 2 2 2 5 3" xfId="6277" xr:uid="{00000000-0005-0000-0000-000061190000}"/>
    <cellStyle name="Normal 2 4 2 2 2 2 6" xfId="2701" xr:uid="{00000000-0005-0000-0000-000062190000}"/>
    <cellStyle name="Normal 2 4 2 2 2 2 6 2" xfId="7469" xr:uid="{00000000-0005-0000-0000-000063190000}"/>
    <cellStyle name="Normal 2 4 2 2 2 2 7" xfId="5085" xr:uid="{00000000-0005-0000-0000-000064190000}"/>
    <cellStyle name="Normal 2 4 2 2 2 3" xfId="237" xr:uid="{00000000-0005-0000-0000-000065190000}"/>
    <cellStyle name="Normal 2 4 2 2 2 3 2" xfId="586" xr:uid="{00000000-0005-0000-0000-000066190000}"/>
    <cellStyle name="Normal 2 4 2 2 2 3 2 2" xfId="1784" xr:uid="{00000000-0005-0000-0000-000067190000}"/>
    <cellStyle name="Normal 2 4 2 2 2 3 2 2 2" xfId="4169" xr:uid="{00000000-0005-0000-0000-000068190000}"/>
    <cellStyle name="Normal 2 4 2 2 2 3 2 2 2 2" xfId="8937" xr:uid="{00000000-0005-0000-0000-000069190000}"/>
    <cellStyle name="Normal 2 4 2 2 2 3 2 2 3" xfId="6553" xr:uid="{00000000-0005-0000-0000-00006A190000}"/>
    <cellStyle name="Normal 2 4 2 2 2 3 2 3" xfId="2977" xr:uid="{00000000-0005-0000-0000-00006B190000}"/>
    <cellStyle name="Normal 2 4 2 2 2 3 2 3 2" xfId="7745" xr:uid="{00000000-0005-0000-0000-00006C190000}"/>
    <cellStyle name="Normal 2 4 2 2 2 3 2 4" xfId="5361" xr:uid="{00000000-0005-0000-0000-00006D190000}"/>
    <cellStyle name="Normal 2 4 2 2 2 3 3" xfId="934" xr:uid="{00000000-0005-0000-0000-00006E190000}"/>
    <cellStyle name="Normal 2 4 2 2 2 3 3 2" xfId="2132" xr:uid="{00000000-0005-0000-0000-00006F190000}"/>
    <cellStyle name="Normal 2 4 2 2 2 3 3 2 2" xfId="4517" xr:uid="{00000000-0005-0000-0000-000070190000}"/>
    <cellStyle name="Normal 2 4 2 2 2 3 3 2 2 2" xfId="9285" xr:uid="{00000000-0005-0000-0000-000071190000}"/>
    <cellStyle name="Normal 2 4 2 2 2 3 3 2 3" xfId="6901" xr:uid="{00000000-0005-0000-0000-000072190000}"/>
    <cellStyle name="Normal 2 4 2 2 2 3 3 3" xfId="3325" xr:uid="{00000000-0005-0000-0000-000073190000}"/>
    <cellStyle name="Normal 2 4 2 2 2 3 3 3 2" xfId="8093" xr:uid="{00000000-0005-0000-0000-000074190000}"/>
    <cellStyle name="Normal 2 4 2 2 2 3 3 4" xfId="5709" xr:uid="{00000000-0005-0000-0000-000075190000}"/>
    <cellStyle name="Normal 2 4 2 2 2 3 4" xfId="1436" xr:uid="{00000000-0005-0000-0000-000076190000}"/>
    <cellStyle name="Normal 2 4 2 2 2 3 4 2" xfId="3821" xr:uid="{00000000-0005-0000-0000-000077190000}"/>
    <cellStyle name="Normal 2 4 2 2 2 3 4 2 2" xfId="8589" xr:uid="{00000000-0005-0000-0000-000078190000}"/>
    <cellStyle name="Normal 2 4 2 2 2 3 4 3" xfId="6205" xr:uid="{00000000-0005-0000-0000-000079190000}"/>
    <cellStyle name="Normal 2 4 2 2 2 3 5" xfId="2629" xr:uid="{00000000-0005-0000-0000-00007A190000}"/>
    <cellStyle name="Normal 2 4 2 2 2 3 5 2" xfId="7397" xr:uid="{00000000-0005-0000-0000-00007B190000}"/>
    <cellStyle name="Normal 2 4 2 2 2 3 6" xfId="5013" xr:uid="{00000000-0005-0000-0000-00007C190000}"/>
    <cellStyle name="Normal 2 4 2 2 2 4" xfId="381" xr:uid="{00000000-0005-0000-0000-00007D190000}"/>
    <cellStyle name="Normal 2 4 2 2 2 4 2" xfId="730" xr:uid="{00000000-0005-0000-0000-00007E190000}"/>
    <cellStyle name="Normal 2 4 2 2 2 4 2 2" xfId="1928" xr:uid="{00000000-0005-0000-0000-00007F190000}"/>
    <cellStyle name="Normal 2 4 2 2 2 4 2 2 2" xfId="4313" xr:uid="{00000000-0005-0000-0000-000080190000}"/>
    <cellStyle name="Normal 2 4 2 2 2 4 2 2 2 2" xfId="9081" xr:uid="{00000000-0005-0000-0000-000081190000}"/>
    <cellStyle name="Normal 2 4 2 2 2 4 2 2 3" xfId="6697" xr:uid="{00000000-0005-0000-0000-000082190000}"/>
    <cellStyle name="Normal 2 4 2 2 2 4 2 3" xfId="3121" xr:uid="{00000000-0005-0000-0000-000083190000}"/>
    <cellStyle name="Normal 2 4 2 2 2 4 2 3 2" xfId="7889" xr:uid="{00000000-0005-0000-0000-000084190000}"/>
    <cellStyle name="Normal 2 4 2 2 2 4 2 4" xfId="5505" xr:uid="{00000000-0005-0000-0000-000085190000}"/>
    <cellStyle name="Normal 2 4 2 2 2 4 3" xfId="1078" xr:uid="{00000000-0005-0000-0000-000086190000}"/>
    <cellStyle name="Normal 2 4 2 2 2 4 3 2" xfId="2276" xr:uid="{00000000-0005-0000-0000-000087190000}"/>
    <cellStyle name="Normal 2 4 2 2 2 4 3 2 2" xfId="4661" xr:uid="{00000000-0005-0000-0000-000088190000}"/>
    <cellStyle name="Normal 2 4 2 2 2 4 3 2 2 2" xfId="9429" xr:uid="{00000000-0005-0000-0000-000089190000}"/>
    <cellStyle name="Normal 2 4 2 2 2 4 3 2 3" xfId="7045" xr:uid="{00000000-0005-0000-0000-00008A190000}"/>
    <cellStyle name="Normal 2 4 2 2 2 4 3 3" xfId="3469" xr:uid="{00000000-0005-0000-0000-00008B190000}"/>
    <cellStyle name="Normal 2 4 2 2 2 4 3 3 2" xfId="8237" xr:uid="{00000000-0005-0000-0000-00008C190000}"/>
    <cellStyle name="Normal 2 4 2 2 2 4 3 4" xfId="5853" xr:uid="{00000000-0005-0000-0000-00008D190000}"/>
    <cellStyle name="Normal 2 4 2 2 2 4 4" xfId="1580" xr:uid="{00000000-0005-0000-0000-00008E190000}"/>
    <cellStyle name="Normal 2 4 2 2 2 4 4 2" xfId="3965" xr:uid="{00000000-0005-0000-0000-00008F190000}"/>
    <cellStyle name="Normal 2 4 2 2 2 4 4 2 2" xfId="8733" xr:uid="{00000000-0005-0000-0000-000090190000}"/>
    <cellStyle name="Normal 2 4 2 2 2 4 4 3" xfId="6349" xr:uid="{00000000-0005-0000-0000-000091190000}"/>
    <cellStyle name="Normal 2 4 2 2 2 4 5" xfId="2773" xr:uid="{00000000-0005-0000-0000-000092190000}"/>
    <cellStyle name="Normal 2 4 2 2 2 4 5 2" xfId="7541" xr:uid="{00000000-0005-0000-0000-000093190000}"/>
    <cellStyle name="Normal 2 4 2 2 2 4 6" xfId="5157" xr:uid="{00000000-0005-0000-0000-000094190000}"/>
    <cellStyle name="Normal 2 4 2 2 2 5" xfId="514" xr:uid="{00000000-0005-0000-0000-000095190000}"/>
    <cellStyle name="Normal 2 4 2 2 2 5 2" xfId="1712" xr:uid="{00000000-0005-0000-0000-000096190000}"/>
    <cellStyle name="Normal 2 4 2 2 2 5 2 2" xfId="4097" xr:uid="{00000000-0005-0000-0000-000097190000}"/>
    <cellStyle name="Normal 2 4 2 2 2 5 2 2 2" xfId="8865" xr:uid="{00000000-0005-0000-0000-000098190000}"/>
    <cellStyle name="Normal 2 4 2 2 2 5 2 3" xfId="6481" xr:uid="{00000000-0005-0000-0000-000099190000}"/>
    <cellStyle name="Normal 2 4 2 2 2 5 3" xfId="2905" xr:uid="{00000000-0005-0000-0000-00009A190000}"/>
    <cellStyle name="Normal 2 4 2 2 2 5 3 2" xfId="7673" xr:uid="{00000000-0005-0000-0000-00009B190000}"/>
    <cellStyle name="Normal 2 4 2 2 2 5 4" xfId="5289" xr:uid="{00000000-0005-0000-0000-00009C190000}"/>
    <cellStyle name="Normal 2 4 2 2 2 6" xfId="862" xr:uid="{00000000-0005-0000-0000-00009D190000}"/>
    <cellStyle name="Normal 2 4 2 2 2 6 2" xfId="2060" xr:uid="{00000000-0005-0000-0000-00009E190000}"/>
    <cellStyle name="Normal 2 4 2 2 2 6 2 2" xfId="4445" xr:uid="{00000000-0005-0000-0000-00009F190000}"/>
    <cellStyle name="Normal 2 4 2 2 2 6 2 2 2" xfId="9213" xr:uid="{00000000-0005-0000-0000-0000A0190000}"/>
    <cellStyle name="Normal 2 4 2 2 2 6 2 3" xfId="6829" xr:uid="{00000000-0005-0000-0000-0000A1190000}"/>
    <cellStyle name="Normal 2 4 2 2 2 6 3" xfId="3253" xr:uid="{00000000-0005-0000-0000-0000A2190000}"/>
    <cellStyle name="Normal 2 4 2 2 2 6 3 2" xfId="8021" xr:uid="{00000000-0005-0000-0000-0000A3190000}"/>
    <cellStyle name="Normal 2 4 2 2 2 6 4" xfId="5637" xr:uid="{00000000-0005-0000-0000-0000A4190000}"/>
    <cellStyle name="Normal 2 4 2 2 2 7" xfId="165" xr:uid="{00000000-0005-0000-0000-0000A5190000}"/>
    <cellStyle name="Normal 2 4 2 2 2 7 2" xfId="1364" xr:uid="{00000000-0005-0000-0000-0000A6190000}"/>
    <cellStyle name="Normal 2 4 2 2 2 7 2 2" xfId="3749" xr:uid="{00000000-0005-0000-0000-0000A7190000}"/>
    <cellStyle name="Normal 2 4 2 2 2 7 2 2 2" xfId="8517" xr:uid="{00000000-0005-0000-0000-0000A8190000}"/>
    <cellStyle name="Normal 2 4 2 2 2 7 2 3" xfId="6133" xr:uid="{00000000-0005-0000-0000-0000A9190000}"/>
    <cellStyle name="Normal 2 4 2 2 2 7 3" xfId="2557" xr:uid="{00000000-0005-0000-0000-0000AA190000}"/>
    <cellStyle name="Normal 2 4 2 2 2 7 3 2" xfId="7325" xr:uid="{00000000-0005-0000-0000-0000AB190000}"/>
    <cellStyle name="Normal 2 4 2 2 2 7 4" xfId="4941" xr:uid="{00000000-0005-0000-0000-0000AC190000}"/>
    <cellStyle name="Normal 2 4 2 2 2 8" xfId="1199" xr:uid="{00000000-0005-0000-0000-0000AD190000}"/>
    <cellStyle name="Normal 2 4 2 2 2 8 2" xfId="2396" xr:uid="{00000000-0005-0000-0000-0000AE190000}"/>
    <cellStyle name="Normal 2 4 2 2 2 8 2 2" xfId="4781" xr:uid="{00000000-0005-0000-0000-0000AF190000}"/>
    <cellStyle name="Normal 2 4 2 2 2 8 2 2 2" xfId="9549" xr:uid="{00000000-0005-0000-0000-0000B0190000}"/>
    <cellStyle name="Normal 2 4 2 2 2 8 2 3" xfId="7165" xr:uid="{00000000-0005-0000-0000-0000B1190000}"/>
    <cellStyle name="Normal 2 4 2 2 2 8 3" xfId="3589" xr:uid="{00000000-0005-0000-0000-0000B2190000}"/>
    <cellStyle name="Normal 2 4 2 2 2 8 3 2" xfId="8357" xr:uid="{00000000-0005-0000-0000-0000B3190000}"/>
    <cellStyle name="Normal 2 4 2 2 2 8 4" xfId="5973" xr:uid="{00000000-0005-0000-0000-0000B4190000}"/>
    <cellStyle name="Normal 2 4 2 2 2 9" xfId="105" xr:uid="{00000000-0005-0000-0000-0000B5190000}"/>
    <cellStyle name="Normal 2 4 2 2 2 9 2" xfId="1304" xr:uid="{00000000-0005-0000-0000-0000B6190000}"/>
    <cellStyle name="Normal 2 4 2 2 2 9 2 2" xfId="3689" xr:uid="{00000000-0005-0000-0000-0000B7190000}"/>
    <cellStyle name="Normal 2 4 2 2 2 9 2 2 2" xfId="8457" xr:uid="{00000000-0005-0000-0000-0000B8190000}"/>
    <cellStyle name="Normal 2 4 2 2 2 9 2 3" xfId="6073" xr:uid="{00000000-0005-0000-0000-0000B9190000}"/>
    <cellStyle name="Normal 2 4 2 2 2 9 3" xfId="2497" xr:uid="{00000000-0005-0000-0000-0000BA190000}"/>
    <cellStyle name="Normal 2 4 2 2 2 9 3 2" xfId="7265" xr:uid="{00000000-0005-0000-0000-0000BB190000}"/>
    <cellStyle name="Normal 2 4 2 2 2 9 4" xfId="4881" xr:uid="{00000000-0005-0000-0000-0000BC190000}"/>
    <cellStyle name="Normal 2 4 2 2 3" xfId="213" xr:uid="{00000000-0005-0000-0000-0000BD190000}"/>
    <cellStyle name="Normal 2 4 2 2 3 2" xfId="285" xr:uid="{00000000-0005-0000-0000-0000BE190000}"/>
    <cellStyle name="Normal 2 4 2 2 3 2 2" xfId="429" xr:uid="{00000000-0005-0000-0000-0000BF190000}"/>
    <cellStyle name="Normal 2 4 2 2 3 2 2 2" xfId="778" xr:uid="{00000000-0005-0000-0000-0000C0190000}"/>
    <cellStyle name="Normal 2 4 2 2 3 2 2 2 2" xfId="1976" xr:uid="{00000000-0005-0000-0000-0000C1190000}"/>
    <cellStyle name="Normal 2 4 2 2 3 2 2 2 2 2" xfId="4361" xr:uid="{00000000-0005-0000-0000-0000C2190000}"/>
    <cellStyle name="Normal 2 4 2 2 3 2 2 2 2 2 2" xfId="9129" xr:uid="{00000000-0005-0000-0000-0000C3190000}"/>
    <cellStyle name="Normal 2 4 2 2 3 2 2 2 2 3" xfId="6745" xr:uid="{00000000-0005-0000-0000-0000C4190000}"/>
    <cellStyle name="Normal 2 4 2 2 3 2 2 2 3" xfId="3169" xr:uid="{00000000-0005-0000-0000-0000C5190000}"/>
    <cellStyle name="Normal 2 4 2 2 3 2 2 2 3 2" xfId="7937" xr:uid="{00000000-0005-0000-0000-0000C6190000}"/>
    <cellStyle name="Normal 2 4 2 2 3 2 2 2 4" xfId="5553" xr:uid="{00000000-0005-0000-0000-0000C7190000}"/>
    <cellStyle name="Normal 2 4 2 2 3 2 2 3" xfId="1126" xr:uid="{00000000-0005-0000-0000-0000C8190000}"/>
    <cellStyle name="Normal 2 4 2 2 3 2 2 3 2" xfId="2324" xr:uid="{00000000-0005-0000-0000-0000C9190000}"/>
    <cellStyle name="Normal 2 4 2 2 3 2 2 3 2 2" xfId="4709" xr:uid="{00000000-0005-0000-0000-0000CA190000}"/>
    <cellStyle name="Normal 2 4 2 2 3 2 2 3 2 2 2" xfId="9477" xr:uid="{00000000-0005-0000-0000-0000CB190000}"/>
    <cellStyle name="Normal 2 4 2 2 3 2 2 3 2 3" xfId="7093" xr:uid="{00000000-0005-0000-0000-0000CC190000}"/>
    <cellStyle name="Normal 2 4 2 2 3 2 2 3 3" xfId="3517" xr:uid="{00000000-0005-0000-0000-0000CD190000}"/>
    <cellStyle name="Normal 2 4 2 2 3 2 2 3 3 2" xfId="8285" xr:uid="{00000000-0005-0000-0000-0000CE190000}"/>
    <cellStyle name="Normal 2 4 2 2 3 2 2 3 4" xfId="5901" xr:uid="{00000000-0005-0000-0000-0000CF190000}"/>
    <cellStyle name="Normal 2 4 2 2 3 2 2 4" xfId="1628" xr:uid="{00000000-0005-0000-0000-0000D0190000}"/>
    <cellStyle name="Normal 2 4 2 2 3 2 2 4 2" xfId="4013" xr:uid="{00000000-0005-0000-0000-0000D1190000}"/>
    <cellStyle name="Normal 2 4 2 2 3 2 2 4 2 2" xfId="8781" xr:uid="{00000000-0005-0000-0000-0000D2190000}"/>
    <cellStyle name="Normal 2 4 2 2 3 2 2 4 3" xfId="6397" xr:uid="{00000000-0005-0000-0000-0000D3190000}"/>
    <cellStyle name="Normal 2 4 2 2 3 2 2 5" xfId="2821" xr:uid="{00000000-0005-0000-0000-0000D4190000}"/>
    <cellStyle name="Normal 2 4 2 2 3 2 2 5 2" xfId="7589" xr:uid="{00000000-0005-0000-0000-0000D5190000}"/>
    <cellStyle name="Normal 2 4 2 2 3 2 2 6" xfId="5205" xr:uid="{00000000-0005-0000-0000-0000D6190000}"/>
    <cellStyle name="Normal 2 4 2 2 3 2 3" xfId="634" xr:uid="{00000000-0005-0000-0000-0000D7190000}"/>
    <cellStyle name="Normal 2 4 2 2 3 2 3 2" xfId="1832" xr:uid="{00000000-0005-0000-0000-0000D8190000}"/>
    <cellStyle name="Normal 2 4 2 2 3 2 3 2 2" xfId="4217" xr:uid="{00000000-0005-0000-0000-0000D9190000}"/>
    <cellStyle name="Normal 2 4 2 2 3 2 3 2 2 2" xfId="8985" xr:uid="{00000000-0005-0000-0000-0000DA190000}"/>
    <cellStyle name="Normal 2 4 2 2 3 2 3 2 3" xfId="6601" xr:uid="{00000000-0005-0000-0000-0000DB190000}"/>
    <cellStyle name="Normal 2 4 2 2 3 2 3 3" xfId="3025" xr:uid="{00000000-0005-0000-0000-0000DC190000}"/>
    <cellStyle name="Normal 2 4 2 2 3 2 3 3 2" xfId="7793" xr:uid="{00000000-0005-0000-0000-0000DD190000}"/>
    <cellStyle name="Normal 2 4 2 2 3 2 3 4" xfId="5409" xr:uid="{00000000-0005-0000-0000-0000DE190000}"/>
    <cellStyle name="Normal 2 4 2 2 3 2 4" xfId="982" xr:uid="{00000000-0005-0000-0000-0000DF190000}"/>
    <cellStyle name="Normal 2 4 2 2 3 2 4 2" xfId="2180" xr:uid="{00000000-0005-0000-0000-0000E0190000}"/>
    <cellStyle name="Normal 2 4 2 2 3 2 4 2 2" xfId="4565" xr:uid="{00000000-0005-0000-0000-0000E1190000}"/>
    <cellStyle name="Normal 2 4 2 2 3 2 4 2 2 2" xfId="9333" xr:uid="{00000000-0005-0000-0000-0000E2190000}"/>
    <cellStyle name="Normal 2 4 2 2 3 2 4 2 3" xfId="6949" xr:uid="{00000000-0005-0000-0000-0000E3190000}"/>
    <cellStyle name="Normal 2 4 2 2 3 2 4 3" xfId="3373" xr:uid="{00000000-0005-0000-0000-0000E4190000}"/>
    <cellStyle name="Normal 2 4 2 2 3 2 4 3 2" xfId="8141" xr:uid="{00000000-0005-0000-0000-0000E5190000}"/>
    <cellStyle name="Normal 2 4 2 2 3 2 4 4" xfId="5757" xr:uid="{00000000-0005-0000-0000-0000E6190000}"/>
    <cellStyle name="Normal 2 4 2 2 3 2 5" xfId="1484" xr:uid="{00000000-0005-0000-0000-0000E7190000}"/>
    <cellStyle name="Normal 2 4 2 2 3 2 5 2" xfId="3869" xr:uid="{00000000-0005-0000-0000-0000E8190000}"/>
    <cellStyle name="Normal 2 4 2 2 3 2 5 2 2" xfId="8637" xr:uid="{00000000-0005-0000-0000-0000E9190000}"/>
    <cellStyle name="Normal 2 4 2 2 3 2 5 3" xfId="6253" xr:uid="{00000000-0005-0000-0000-0000EA190000}"/>
    <cellStyle name="Normal 2 4 2 2 3 2 6" xfId="2677" xr:uid="{00000000-0005-0000-0000-0000EB190000}"/>
    <cellStyle name="Normal 2 4 2 2 3 2 6 2" xfId="7445" xr:uid="{00000000-0005-0000-0000-0000EC190000}"/>
    <cellStyle name="Normal 2 4 2 2 3 2 7" xfId="5061" xr:uid="{00000000-0005-0000-0000-0000ED190000}"/>
    <cellStyle name="Normal 2 4 2 2 3 3" xfId="357" xr:uid="{00000000-0005-0000-0000-0000EE190000}"/>
    <cellStyle name="Normal 2 4 2 2 3 3 2" xfId="706" xr:uid="{00000000-0005-0000-0000-0000EF190000}"/>
    <cellStyle name="Normal 2 4 2 2 3 3 2 2" xfId="1904" xr:uid="{00000000-0005-0000-0000-0000F0190000}"/>
    <cellStyle name="Normal 2 4 2 2 3 3 2 2 2" xfId="4289" xr:uid="{00000000-0005-0000-0000-0000F1190000}"/>
    <cellStyle name="Normal 2 4 2 2 3 3 2 2 2 2" xfId="9057" xr:uid="{00000000-0005-0000-0000-0000F2190000}"/>
    <cellStyle name="Normal 2 4 2 2 3 3 2 2 3" xfId="6673" xr:uid="{00000000-0005-0000-0000-0000F3190000}"/>
    <cellStyle name="Normal 2 4 2 2 3 3 2 3" xfId="3097" xr:uid="{00000000-0005-0000-0000-0000F4190000}"/>
    <cellStyle name="Normal 2 4 2 2 3 3 2 3 2" xfId="7865" xr:uid="{00000000-0005-0000-0000-0000F5190000}"/>
    <cellStyle name="Normal 2 4 2 2 3 3 2 4" xfId="5481" xr:uid="{00000000-0005-0000-0000-0000F6190000}"/>
    <cellStyle name="Normal 2 4 2 2 3 3 3" xfId="1054" xr:uid="{00000000-0005-0000-0000-0000F7190000}"/>
    <cellStyle name="Normal 2 4 2 2 3 3 3 2" xfId="2252" xr:uid="{00000000-0005-0000-0000-0000F8190000}"/>
    <cellStyle name="Normal 2 4 2 2 3 3 3 2 2" xfId="4637" xr:uid="{00000000-0005-0000-0000-0000F9190000}"/>
    <cellStyle name="Normal 2 4 2 2 3 3 3 2 2 2" xfId="9405" xr:uid="{00000000-0005-0000-0000-0000FA190000}"/>
    <cellStyle name="Normal 2 4 2 2 3 3 3 2 3" xfId="7021" xr:uid="{00000000-0005-0000-0000-0000FB190000}"/>
    <cellStyle name="Normal 2 4 2 2 3 3 3 3" xfId="3445" xr:uid="{00000000-0005-0000-0000-0000FC190000}"/>
    <cellStyle name="Normal 2 4 2 2 3 3 3 3 2" xfId="8213" xr:uid="{00000000-0005-0000-0000-0000FD190000}"/>
    <cellStyle name="Normal 2 4 2 2 3 3 3 4" xfId="5829" xr:uid="{00000000-0005-0000-0000-0000FE190000}"/>
    <cellStyle name="Normal 2 4 2 2 3 3 4" xfId="1556" xr:uid="{00000000-0005-0000-0000-0000FF190000}"/>
    <cellStyle name="Normal 2 4 2 2 3 3 4 2" xfId="3941" xr:uid="{00000000-0005-0000-0000-0000001A0000}"/>
    <cellStyle name="Normal 2 4 2 2 3 3 4 2 2" xfId="8709" xr:uid="{00000000-0005-0000-0000-0000011A0000}"/>
    <cellStyle name="Normal 2 4 2 2 3 3 4 3" xfId="6325" xr:uid="{00000000-0005-0000-0000-0000021A0000}"/>
    <cellStyle name="Normal 2 4 2 2 3 3 5" xfId="2749" xr:uid="{00000000-0005-0000-0000-0000031A0000}"/>
    <cellStyle name="Normal 2 4 2 2 3 3 5 2" xfId="7517" xr:uid="{00000000-0005-0000-0000-0000041A0000}"/>
    <cellStyle name="Normal 2 4 2 2 3 3 6" xfId="5133" xr:uid="{00000000-0005-0000-0000-0000051A0000}"/>
    <cellStyle name="Normal 2 4 2 2 3 4" xfId="562" xr:uid="{00000000-0005-0000-0000-0000061A0000}"/>
    <cellStyle name="Normal 2 4 2 2 3 4 2" xfId="1760" xr:uid="{00000000-0005-0000-0000-0000071A0000}"/>
    <cellStyle name="Normal 2 4 2 2 3 4 2 2" xfId="4145" xr:uid="{00000000-0005-0000-0000-0000081A0000}"/>
    <cellStyle name="Normal 2 4 2 2 3 4 2 2 2" xfId="8913" xr:uid="{00000000-0005-0000-0000-0000091A0000}"/>
    <cellStyle name="Normal 2 4 2 2 3 4 2 3" xfId="6529" xr:uid="{00000000-0005-0000-0000-00000A1A0000}"/>
    <cellStyle name="Normal 2 4 2 2 3 4 3" xfId="2953" xr:uid="{00000000-0005-0000-0000-00000B1A0000}"/>
    <cellStyle name="Normal 2 4 2 2 3 4 3 2" xfId="7721" xr:uid="{00000000-0005-0000-0000-00000C1A0000}"/>
    <cellStyle name="Normal 2 4 2 2 3 4 4" xfId="5337" xr:uid="{00000000-0005-0000-0000-00000D1A0000}"/>
    <cellStyle name="Normal 2 4 2 2 3 5" xfId="910" xr:uid="{00000000-0005-0000-0000-00000E1A0000}"/>
    <cellStyle name="Normal 2 4 2 2 3 5 2" xfId="2108" xr:uid="{00000000-0005-0000-0000-00000F1A0000}"/>
    <cellStyle name="Normal 2 4 2 2 3 5 2 2" xfId="4493" xr:uid="{00000000-0005-0000-0000-0000101A0000}"/>
    <cellStyle name="Normal 2 4 2 2 3 5 2 2 2" xfId="9261" xr:uid="{00000000-0005-0000-0000-0000111A0000}"/>
    <cellStyle name="Normal 2 4 2 2 3 5 2 3" xfId="6877" xr:uid="{00000000-0005-0000-0000-0000121A0000}"/>
    <cellStyle name="Normal 2 4 2 2 3 5 3" xfId="3301" xr:uid="{00000000-0005-0000-0000-0000131A0000}"/>
    <cellStyle name="Normal 2 4 2 2 3 5 3 2" xfId="8069" xr:uid="{00000000-0005-0000-0000-0000141A0000}"/>
    <cellStyle name="Normal 2 4 2 2 3 5 4" xfId="5685" xr:uid="{00000000-0005-0000-0000-0000151A0000}"/>
    <cellStyle name="Normal 2 4 2 2 3 6" xfId="1412" xr:uid="{00000000-0005-0000-0000-0000161A0000}"/>
    <cellStyle name="Normal 2 4 2 2 3 6 2" xfId="3797" xr:uid="{00000000-0005-0000-0000-0000171A0000}"/>
    <cellStyle name="Normal 2 4 2 2 3 6 2 2" xfId="8565" xr:uid="{00000000-0005-0000-0000-0000181A0000}"/>
    <cellStyle name="Normal 2 4 2 2 3 6 3" xfId="6181" xr:uid="{00000000-0005-0000-0000-0000191A0000}"/>
    <cellStyle name="Normal 2 4 2 2 3 7" xfId="2605" xr:uid="{00000000-0005-0000-0000-00001A1A0000}"/>
    <cellStyle name="Normal 2 4 2 2 3 7 2" xfId="7373" xr:uid="{00000000-0005-0000-0000-00001B1A0000}"/>
    <cellStyle name="Normal 2 4 2 2 3 8" xfId="4989" xr:uid="{00000000-0005-0000-0000-00001C1A0000}"/>
    <cellStyle name="Normal 2 4 2 2 4" xfId="261" xr:uid="{00000000-0005-0000-0000-00001D1A0000}"/>
    <cellStyle name="Normal 2 4 2 2 4 2" xfId="405" xr:uid="{00000000-0005-0000-0000-00001E1A0000}"/>
    <cellStyle name="Normal 2 4 2 2 4 2 2" xfId="754" xr:uid="{00000000-0005-0000-0000-00001F1A0000}"/>
    <cellStyle name="Normal 2 4 2 2 4 2 2 2" xfId="1952" xr:uid="{00000000-0005-0000-0000-0000201A0000}"/>
    <cellStyle name="Normal 2 4 2 2 4 2 2 2 2" xfId="4337" xr:uid="{00000000-0005-0000-0000-0000211A0000}"/>
    <cellStyle name="Normal 2 4 2 2 4 2 2 2 2 2" xfId="9105" xr:uid="{00000000-0005-0000-0000-0000221A0000}"/>
    <cellStyle name="Normal 2 4 2 2 4 2 2 2 3" xfId="6721" xr:uid="{00000000-0005-0000-0000-0000231A0000}"/>
    <cellStyle name="Normal 2 4 2 2 4 2 2 3" xfId="3145" xr:uid="{00000000-0005-0000-0000-0000241A0000}"/>
    <cellStyle name="Normal 2 4 2 2 4 2 2 3 2" xfId="7913" xr:uid="{00000000-0005-0000-0000-0000251A0000}"/>
    <cellStyle name="Normal 2 4 2 2 4 2 2 4" xfId="5529" xr:uid="{00000000-0005-0000-0000-0000261A0000}"/>
    <cellStyle name="Normal 2 4 2 2 4 2 3" xfId="1102" xr:uid="{00000000-0005-0000-0000-0000271A0000}"/>
    <cellStyle name="Normal 2 4 2 2 4 2 3 2" xfId="2300" xr:uid="{00000000-0005-0000-0000-0000281A0000}"/>
    <cellStyle name="Normal 2 4 2 2 4 2 3 2 2" xfId="4685" xr:uid="{00000000-0005-0000-0000-0000291A0000}"/>
    <cellStyle name="Normal 2 4 2 2 4 2 3 2 2 2" xfId="9453" xr:uid="{00000000-0005-0000-0000-00002A1A0000}"/>
    <cellStyle name="Normal 2 4 2 2 4 2 3 2 3" xfId="7069" xr:uid="{00000000-0005-0000-0000-00002B1A0000}"/>
    <cellStyle name="Normal 2 4 2 2 4 2 3 3" xfId="3493" xr:uid="{00000000-0005-0000-0000-00002C1A0000}"/>
    <cellStyle name="Normal 2 4 2 2 4 2 3 3 2" xfId="8261" xr:uid="{00000000-0005-0000-0000-00002D1A0000}"/>
    <cellStyle name="Normal 2 4 2 2 4 2 3 4" xfId="5877" xr:uid="{00000000-0005-0000-0000-00002E1A0000}"/>
    <cellStyle name="Normal 2 4 2 2 4 2 4" xfId="1604" xr:uid="{00000000-0005-0000-0000-00002F1A0000}"/>
    <cellStyle name="Normal 2 4 2 2 4 2 4 2" xfId="3989" xr:uid="{00000000-0005-0000-0000-0000301A0000}"/>
    <cellStyle name="Normal 2 4 2 2 4 2 4 2 2" xfId="8757" xr:uid="{00000000-0005-0000-0000-0000311A0000}"/>
    <cellStyle name="Normal 2 4 2 2 4 2 4 3" xfId="6373" xr:uid="{00000000-0005-0000-0000-0000321A0000}"/>
    <cellStyle name="Normal 2 4 2 2 4 2 5" xfId="2797" xr:uid="{00000000-0005-0000-0000-0000331A0000}"/>
    <cellStyle name="Normal 2 4 2 2 4 2 5 2" xfId="7565" xr:uid="{00000000-0005-0000-0000-0000341A0000}"/>
    <cellStyle name="Normal 2 4 2 2 4 2 6" xfId="5181" xr:uid="{00000000-0005-0000-0000-0000351A0000}"/>
    <cellStyle name="Normal 2 4 2 2 4 3" xfId="610" xr:uid="{00000000-0005-0000-0000-0000361A0000}"/>
    <cellStyle name="Normal 2 4 2 2 4 3 2" xfId="1808" xr:uid="{00000000-0005-0000-0000-0000371A0000}"/>
    <cellStyle name="Normal 2 4 2 2 4 3 2 2" xfId="4193" xr:uid="{00000000-0005-0000-0000-0000381A0000}"/>
    <cellStyle name="Normal 2 4 2 2 4 3 2 2 2" xfId="8961" xr:uid="{00000000-0005-0000-0000-0000391A0000}"/>
    <cellStyle name="Normal 2 4 2 2 4 3 2 3" xfId="6577" xr:uid="{00000000-0005-0000-0000-00003A1A0000}"/>
    <cellStyle name="Normal 2 4 2 2 4 3 3" xfId="3001" xr:uid="{00000000-0005-0000-0000-00003B1A0000}"/>
    <cellStyle name="Normal 2 4 2 2 4 3 3 2" xfId="7769" xr:uid="{00000000-0005-0000-0000-00003C1A0000}"/>
    <cellStyle name="Normal 2 4 2 2 4 3 4" xfId="5385" xr:uid="{00000000-0005-0000-0000-00003D1A0000}"/>
    <cellStyle name="Normal 2 4 2 2 4 4" xfId="958" xr:uid="{00000000-0005-0000-0000-00003E1A0000}"/>
    <cellStyle name="Normal 2 4 2 2 4 4 2" xfId="2156" xr:uid="{00000000-0005-0000-0000-00003F1A0000}"/>
    <cellStyle name="Normal 2 4 2 2 4 4 2 2" xfId="4541" xr:uid="{00000000-0005-0000-0000-0000401A0000}"/>
    <cellStyle name="Normal 2 4 2 2 4 4 2 2 2" xfId="9309" xr:uid="{00000000-0005-0000-0000-0000411A0000}"/>
    <cellStyle name="Normal 2 4 2 2 4 4 2 3" xfId="6925" xr:uid="{00000000-0005-0000-0000-0000421A0000}"/>
    <cellStyle name="Normal 2 4 2 2 4 4 3" xfId="3349" xr:uid="{00000000-0005-0000-0000-0000431A0000}"/>
    <cellStyle name="Normal 2 4 2 2 4 4 3 2" xfId="8117" xr:uid="{00000000-0005-0000-0000-0000441A0000}"/>
    <cellStyle name="Normal 2 4 2 2 4 4 4" xfId="5733" xr:uid="{00000000-0005-0000-0000-0000451A0000}"/>
    <cellStyle name="Normal 2 4 2 2 4 5" xfId="1460" xr:uid="{00000000-0005-0000-0000-0000461A0000}"/>
    <cellStyle name="Normal 2 4 2 2 4 5 2" xfId="3845" xr:uid="{00000000-0005-0000-0000-0000471A0000}"/>
    <cellStyle name="Normal 2 4 2 2 4 5 2 2" xfId="8613" xr:uid="{00000000-0005-0000-0000-0000481A0000}"/>
    <cellStyle name="Normal 2 4 2 2 4 5 3" xfId="6229" xr:uid="{00000000-0005-0000-0000-0000491A0000}"/>
    <cellStyle name="Normal 2 4 2 2 4 6" xfId="2653" xr:uid="{00000000-0005-0000-0000-00004A1A0000}"/>
    <cellStyle name="Normal 2 4 2 2 4 6 2" xfId="7421" xr:uid="{00000000-0005-0000-0000-00004B1A0000}"/>
    <cellStyle name="Normal 2 4 2 2 4 7" xfId="5037" xr:uid="{00000000-0005-0000-0000-00004C1A0000}"/>
    <cellStyle name="Normal 2 4 2 2 5" xfId="189" xr:uid="{00000000-0005-0000-0000-00004D1A0000}"/>
    <cellStyle name="Normal 2 4 2 2 5 2" xfId="538" xr:uid="{00000000-0005-0000-0000-00004E1A0000}"/>
    <cellStyle name="Normal 2 4 2 2 5 2 2" xfId="1736" xr:uid="{00000000-0005-0000-0000-00004F1A0000}"/>
    <cellStyle name="Normal 2 4 2 2 5 2 2 2" xfId="4121" xr:uid="{00000000-0005-0000-0000-0000501A0000}"/>
    <cellStyle name="Normal 2 4 2 2 5 2 2 2 2" xfId="8889" xr:uid="{00000000-0005-0000-0000-0000511A0000}"/>
    <cellStyle name="Normal 2 4 2 2 5 2 2 3" xfId="6505" xr:uid="{00000000-0005-0000-0000-0000521A0000}"/>
    <cellStyle name="Normal 2 4 2 2 5 2 3" xfId="2929" xr:uid="{00000000-0005-0000-0000-0000531A0000}"/>
    <cellStyle name="Normal 2 4 2 2 5 2 3 2" xfId="7697" xr:uid="{00000000-0005-0000-0000-0000541A0000}"/>
    <cellStyle name="Normal 2 4 2 2 5 2 4" xfId="5313" xr:uid="{00000000-0005-0000-0000-0000551A0000}"/>
    <cellStyle name="Normal 2 4 2 2 5 3" xfId="886" xr:uid="{00000000-0005-0000-0000-0000561A0000}"/>
    <cellStyle name="Normal 2 4 2 2 5 3 2" xfId="2084" xr:uid="{00000000-0005-0000-0000-0000571A0000}"/>
    <cellStyle name="Normal 2 4 2 2 5 3 2 2" xfId="4469" xr:uid="{00000000-0005-0000-0000-0000581A0000}"/>
    <cellStyle name="Normal 2 4 2 2 5 3 2 2 2" xfId="9237" xr:uid="{00000000-0005-0000-0000-0000591A0000}"/>
    <cellStyle name="Normal 2 4 2 2 5 3 2 3" xfId="6853" xr:uid="{00000000-0005-0000-0000-00005A1A0000}"/>
    <cellStyle name="Normal 2 4 2 2 5 3 3" xfId="3277" xr:uid="{00000000-0005-0000-0000-00005B1A0000}"/>
    <cellStyle name="Normal 2 4 2 2 5 3 3 2" xfId="8045" xr:uid="{00000000-0005-0000-0000-00005C1A0000}"/>
    <cellStyle name="Normal 2 4 2 2 5 3 4" xfId="5661" xr:uid="{00000000-0005-0000-0000-00005D1A0000}"/>
    <cellStyle name="Normal 2 4 2 2 5 4" xfId="1388" xr:uid="{00000000-0005-0000-0000-00005E1A0000}"/>
    <cellStyle name="Normal 2 4 2 2 5 4 2" xfId="3773" xr:uid="{00000000-0005-0000-0000-00005F1A0000}"/>
    <cellStyle name="Normal 2 4 2 2 5 4 2 2" xfId="8541" xr:uid="{00000000-0005-0000-0000-0000601A0000}"/>
    <cellStyle name="Normal 2 4 2 2 5 4 3" xfId="6157" xr:uid="{00000000-0005-0000-0000-0000611A0000}"/>
    <cellStyle name="Normal 2 4 2 2 5 5" xfId="2581" xr:uid="{00000000-0005-0000-0000-0000621A0000}"/>
    <cellStyle name="Normal 2 4 2 2 5 5 2" xfId="7349" xr:uid="{00000000-0005-0000-0000-0000631A0000}"/>
    <cellStyle name="Normal 2 4 2 2 5 6" xfId="4965" xr:uid="{00000000-0005-0000-0000-0000641A0000}"/>
    <cellStyle name="Normal 2 4 2 2 6" xfId="333" xr:uid="{00000000-0005-0000-0000-0000651A0000}"/>
    <cellStyle name="Normal 2 4 2 2 6 2" xfId="682" xr:uid="{00000000-0005-0000-0000-0000661A0000}"/>
    <cellStyle name="Normal 2 4 2 2 6 2 2" xfId="1880" xr:uid="{00000000-0005-0000-0000-0000671A0000}"/>
    <cellStyle name="Normal 2 4 2 2 6 2 2 2" xfId="4265" xr:uid="{00000000-0005-0000-0000-0000681A0000}"/>
    <cellStyle name="Normal 2 4 2 2 6 2 2 2 2" xfId="9033" xr:uid="{00000000-0005-0000-0000-0000691A0000}"/>
    <cellStyle name="Normal 2 4 2 2 6 2 2 3" xfId="6649" xr:uid="{00000000-0005-0000-0000-00006A1A0000}"/>
    <cellStyle name="Normal 2 4 2 2 6 2 3" xfId="3073" xr:uid="{00000000-0005-0000-0000-00006B1A0000}"/>
    <cellStyle name="Normal 2 4 2 2 6 2 3 2" xfId="7841" xr:uid="{00000000-0005-0000-0000-00006C1A0000}"/>
    <cellStyle name="Normal 2 4 2 2 6 2 4" xfId="5457" xr:uid="{00000000-0005-0000-0000-00006D1A0000}"/>
    <cellStyle name="Normal 2 4 2 2 6 3" xfId="1030" xr:uid="{00000000-0005-0000-0000-00006E1A0000}"/>
    <cellStyle name="Normal 2 4 2 2 6 3 2" xfId="2228" xr:uid="{00000000-0005-0000-0000-00006F1A0000}"/>
    <cellStyle name="Normal 2 4 2 2 6 3 2 2" xfId="4613" xr:uid="{00000000-0005-0000-0000-0000701A0000}"/>
    <cellStyle name="Normal 2 4 2 2 6 3 2 2 2" xfId="9381" xr:uid="{00000000-0005-0000-0000-0000711A0000}"/>
    <cellStyle name="Normal 2 4 2 2 6 3 2 3" xfId="6997" xr:uid="{00000000-0005-0000-0000-0000721A0000}"/>
    <cellStyle name="Normal 2 4 2 2 6 3 3" xfId="3421" xr:uid="{00000000-0005-0000-0000-0000731A0000}"/>
    <cellStyle name="Normal 2 4 2 2 6 3 3 2" xfId="8189" xr:uid="{00000000-0005-0000-0000-0000741A0000}"/>
    <cellStyle name="Normal 2 4 2 2 6 3 4" xfId="5805" xr:uid="{00000000-0005-0000-0000-0000751A0000}"/>
    <cellStyle name="Normal 2 4 2 2 6 4" xfId="1532" xr:uid="{00000000-0005-0000-0000-0000761A0000}"/>
    <cellStyle name="Normal 2 4 2 2 6 4 2" xfId="3917" xr:uid="{00000000-0005-0000-0000-0000771A0000}"/>
    <cellStyle name="Normal 2 4 2 2 6 4 2 2" xfId="8685" xr:uid="{00000000-0005-0000-0000-0000781A0000}"/>
    <cellStyle name="Normal 2 4 2 2 6 4 3" xfId="6301" xr:uid="{00000000-0005-0000-0000-0000791A0000}"/>
    <cellStyle name="Normal 2 4 2 2 6 5" xfId="2725" xr:uid="{00000000-0005-0000-0000-00007A1A0000}"/>
    <cellStyle name="Normal 2 4 2 2 6 5 2" xfId="7493" xr:uid="{00000000-0005-0000-0000-00007B1A0000}"/>
    <cellStyle name="Normal 2 4 2 2 6 6" xfId="5109" xr:uid="{00000000-0005-0000-0000-00007C1A0000}"/>
    <cellStyle name="Normal 2 4 2 2 7" xfId="490" xr:uid="{00000000-0005-0000-0000-00007D1A0000}"/>
    <cellStyle name="Normal 2 4 2 2 7 2" xfId="1688" xr:uid="{00000000-0005-0000-0000-00007E1A0000}"/>
    <cellStyle name="Normal 2 4 2 2 7 2 2" xfId="4073" xr:uid="{00000000-0005-0000-0000-00007F1A0000}"/>
    <cellStyle name="Normal 2 4 2 2 7 2 2 2" xfId="8841" xr:uid="{00000000-0005-0000-0000-0000801A0000}"/>
    <cellStyle name="Normal 2 4 2 2 7 2 3" xfId="6457" xr:uid="{00000000-0005-0000-0000-0000811A0000}"/>
    <cellStyle name="Normal 2 4 2 2 7 3" xfId="2881" xr:uid="{00000000-0005-0000-0000-0000821A0000}"/>
    <cellStyle name="Normal 2 4 2 2 7 3 2" xfId="7649" xr:uid="{00000000-0005-0000-0000-0000831A0000}"/>
    <cellStyle name="Normal 2 4 2 2 7 4" xfId="5265" xr:uid="{00000000-0005-0000-0000-0000841A0000}"/>
    <cellStyle name="Normal 2 4 2 2 8" xfId="838" xr:uid="{00000000-0005-0000-0000-0000851A0000}"/>
    <cellStyle name="Normal 2 4 2 2 8 2" xfId="2036" xr:uid="{00000000-0005-0000-0000-0000861A0000}"/>
    <cellStyle name="Normal 2 4 2 2 8 2 2" xfId="4421" xr:uid="{00000000-0005-0000-0000-0000871A0000}"/>
    <cellStyle name="Normal 2 4 2 2 8 2 2 2" xfId="9189" xr:uid="{00000000-0005-0000-0000-0000881A0000}"/>
    <cellStyle name="Normal 2 4 2 2 8 2 3" xfId="6805" xr:uid="{00000000-0005-0000-0000-0000891A0000}"/>
    <cellStyle name="Normal 2 4 2 2 8 3" xfId="3229" xr:uid="{00000000-0005-0000-0000-00008A1A0000}"/>
    <cellStyle name="Normal 2 4 2 2 8 3 2" xfId="7997" xr:uid="{00000000-0005-0000-0000-00008B1A0000}"/>
    <cellStyle name="Normal 2 4 2 2 8 4" xfId="5613" xr:uid="{00000000-0005-0000-0000-00008C1A0000}"/>
    <cellStyle name="Normal 2 4 2 2 9" xfId="141" xr:uid="{00000000-0005-0000-0000-00008D1A0000}"/>
    <cellStyle name="Normal 2 4 2 2 9 2" xfId="1340" xr:uid="{00000000-0005-0000-0000-00008E1A0000}"/>
    <cellStyle name="Normal 2 4 2 2 9 2 2" xfId="3725" xr:uid="{00000000-0005-0000-0000-00008F1A0000}"/>
    <cellStyle name="Normal 2 4 2 2 9 2 2 2" xfId="8493" xr:uid="{00000000-0005-0000-0000-0000901A0000}"/>
    <cellStyle name="Normal 2 4 2 2 9 2 3" xfId="6109" xr:uid="{00000000-0005-0000-0000-0000911A0000}"/>
    <cellStyle name="Normal 2 4 2 2 9 3" xfId="2533" xr:uid="{00000000-0005-0000-0000-0000921A0000}"/>
    <cellStyle name="Normal 2 4 2 2 9 3 2" xfId="7301" xr:uid="{00000000-0005-0000-0000-0000931A0000}"/>
    <cellStyle name="Normal 2 4 2 2 9 4" xfId="4917" xr:uid="{00000000-0005-0000-0000-0000941A0000}"/>
    <cellStyle name="Normal 2 4 2 3" xfId="45" xr:uid="{00000000-0005-0000-0000-0000951A0000}"/>
    <cellStyle name="Normal 2 4 2 3 10" xfId="1244" xr:uid="{00000000-0005-0000-0000-0000961A0000}"/>
    <cellStyle name="Normal 2 4 2 3 10 2" xfId="3629" xr:uid="{00000000-0005-0000-0000-0000971A0000}"/>
    <cellStyle name="Normal 2 4 2 3 10 2 2" xfId="8397" xr:uid="{00000000-0005-0000-0000-0000981A0000}"/>
    <cellStyle name="Normal 2 4 2 3 10 3" xfId="6013" xr:uid="{00000000-0005-0000-0000-0000991A0000}"/>
    <cellStyle name="Normal 2 4 2 3 11" xfId="2437" xr:uid="{00000000-0005-0000-0000-00009A1A0000}"/>
    <cellStyle name="Normal 2 4 2 3 11 2" xfId="7205" xr:uid="{00000000-0005-0000-0000-00009B1A0000}"/>
    <cellStyle name="Normal 2 4 2 3 12" xfId="4821" xr:uid="{00000000-0005-0000-0000-00009C1A0000}"/>
    <cellStyle name="Normal 2 4 2 3 2" xfId="297" xr:uid="{00000000-0005-0000-0000-00009D1A0000}"/>
    <cellStyle name="Normal 2 4 2 3 2 2" xfId="441" xr:uid="{00000000-0005-0000-0000-00009E1A0000}"/>
    <cellStyle name="Normal 2 4 2 3 2 2 2" xfId="790" xr:uid="{00000000-0005-0000-0000-00009F1A0000}"/>
    <cellStyle name="Normal 2 4 2 3 2 2 2 2" xfId="1988" xr:uid="{00000000-0005-0000-0000-0000A01A0000}"/>
    <cellStyle name="Normal 2 4 2 3 2 2 2 2 2" xfId="4373" xr:uid="{00000000-0005-0000-0000-0000A11A0000}"/>
    <cellStyle name="Normal 2 4 2 3 2 2 2 2 2 2" xfId="9141" xr:uid="{00000000-0005-0000-0000-0000A21A0000}"/>
    <cellStyle name="Normal 2 4 2 3 2 2 2 2 3" xfId="6757" xr:uid="{00000000-0005-0000-0000-0000A31A0000}"/>
    <cellStyle name="Normal 2 4 2 3 2 2 2 3" xfId="3181" xr:uid="{00000000-0005-0000-0000-0000A41A0000}"/>
    <cellStyle name="Normal 2 4 2 3 2 2 2 3 2" xfId="7949" xr:uid="{00000000-0005-0000-0000-0000A51A0000}"/>
    <cellStyle name="Normal 2 4 2 3 2 2 2 4" xfId="5565" xr:uid="{00000000-0005-0000-0000-0000A61A0000}"/>
    <cellStyle name="Normal 2 4 2 3 2 2 3" xfId="1138" xr:uid="{00000000-0005-0000-0000-0000A71A0000}"/>
    <cellStyle name="Normal 2 4 2 3 2 2 3 2" xfId="2336" xr:uid="{00000000-0005-0000-0000-0000A81A0000}"/>
    <cellStyle name="Normal 2 4 2 3 2 2 3 2 2" xfId="4721" xr:uid="{00000000-0005-0000-0000-0000A91A0000}"/>
    <cellStyle name="Normal 2 4 2 3 2 2 3 2 2 2" xfId="9489" xr:uid="{00000000-0005-0000-0000-0000AA1A0000}"/>
    <cellStyle name="Normal 2 4 2 3 2 2 3 2 3" xfId="7105" xr:uid="{00000000-0005-0000-0000-0000AB1A0000}"/>
    <cellStyle name="Normal 2 4 2 3 2 2 3 3" xfId="3529" xr:uid="{00000000-0005-0000-0000-0000AC1A0000}"/>
    <cellStyle name="Normal 2 4 2 3 2 2 3 3 2" xfId="8297" xr:uid="{00000000-0005-0000-0000-0000AD1A0000}"/>
    <cellStyle name="Normal 2 4 2 3 2 2 3 4" xfId="5913" xr:uid="{00000000-0005-0000-0000-0000AE1A0000}"/>
    <cellStyle name="Normal 2 4 2 3 2 2 4" xfId="1640" xr:uid="{00000000-0005-0000-0000-0000AF1A0000}"/>
    <cellStyle name="Normal 2 4 2 3 2 2 4 2" xfId="4025" xr:uid="{00000000-0005-0000-0000-0000B01A0000}"/>
    <cellStyle name="Normal 2 4 2 3 2 2 4 2 2" xfId="8793" xr:uid="{00000000-0005-0000-0000-0000B11A0000}"/>
    <cellStyle name="Normal 2 4 2 3 2 2 4 3" xfId="6409" xr:uid="{00000000-0005-0000-0000-0000B21A0000}"/>
    <cellStyle name="Normal 2 4 2 3 2 2 5" xfId="2833" xr:uid="{00000000-0005-0000-0000-0000B31A0000}"/>
    <cellStyle name="Normal 2 4 2 3 2 2 5 2" xfId="7601" xr:uid="{00000000-0005-0000-0000-0000B41A0000}"/>
    <cellStyle name="Normal 2 4 2 3 2 2 6" xfId="5217" xr:uid="{00000000-0005-0000-0000-0000B51A0000}"/>
    <cellStyle name="Normal 2 4 2 3 2 3" xfId="646" xr:uid="{00000000-0005-0000-0000-0000B61A0000}"/>
    <cellStyle name="Normal 2 4 2 3 2 3 2" xfId="1844" xr:uid="{00000000-0005-0000-0000-0000B71A0000}"/>
    <cellStyle name="Normal 2 4 2 3 2 3 2 2" xfId="4229" xr:uid="{00000000-0005-0000-0000-0000B81A0000}"/>
    <cellStyle name="Normal 2 4 2 3 2 3 2 2 2" xfId="8997" xr:uid="{00000000-0005-0000-0000-0000B91A0000}"/>
    <cellStyle name="Normal 2 4 2 3 2 3 2 3" xfId="6613" xr:uid="{00000000-0005-0000-0000-0000BA1A0000}"/>
    <cellStyle name="Normal 2 4 2 3 2 3 3" xfId="3037" xr:uid="{00000000-0005-0000-0000-0000BB1A0000}"/>
    <cellStyle name="Normal 2 4 2 3 2 3 3 2" xfId="7805" xr:uid="{00000000-0005-0000-0000-0000BC1A0000}"/>
    <cellStyle name="Normal 2 4 2 3 2 3 4" xfId="5421" xr:uid="{00000000-0005-0000-0000-0000BD1A0000}"/>
    <cellStyle name="Normal 2 4 2 3 2 4" xfId="994" xr:uid="{00000000-0005-0000-0000-0000BE1A0000}"/>
    <cellStyle name="Normal 2 4 2 3 2 4 2" xfId="2192" xr:uid="{00000000-0005-0000-0000-0000BF1A0000}"/>
    <cellStyle name="Normal 2 4 2 3 2 4 2 2" xfId="4577" xr:uid="{00000000-0005-0000-0000-0000C01A0000}"/>
    <cellStyle name="Normal 2 4 2 3 2 4 2 2 2" xfId="9345" xr:uid="{00000000-0005-0000-0000-0000C11A0000}"/>
    <cellStyle name="Normal 2 4 2 3 2 4 2 3" xfId="6961" xr:uid="{00000000-0005-0000-0000-0000C21A0000}"/>
    <cellStyle name="Normal 2 4 2 3 2 4 3" xfId="3385" xr:uid="{00000000-0005-0000-0000-0000C31A0000}"/>
    <cellStyle name="Normal 2 4 2 3 2 4 3 2" xfId="8153" xr:uid="{00000000-0005-0000-0000-0000C41A0000}"/>
    <cellStyle name="Normal 2 4 2 3 2 4 4" xfId="5769" xr:uid="{00000000-0005-0000-0000-0000C51A0000}"/>
    <cellStyle name="Normal 2 4 2 3 2 5" xfId="1496" xr:uid="{00000000-0005-0000-0000-0000C61A0000}"/>
    <cellStyle name="Normal 2 4 2 3 2 5 2" xfId="3881" xr:uid="{00000000-0005-0000-0000-0000C71A0000}"/>
    <cellStyle name="Normal 2 4 2 3 2 5 2 2" xfId="8649" xr:uid="{00000000-0005-0000-0000-0000C81A0000}"/>
    <cellStyle name="Normal 2 4 2 3 2 5 3" xfId="6265" xr:uid="{00000000-0005-0000-0000-0000C91A0000}"/>
    <cellStyle name="Normal 2 4 2 3 2 6" xfId="2689" xr:uid="{00000000-0005-0000-0000-0000CA1A0000}"/>
    <cellStyle name="Normal 2 4 2 3 2 6 2" xfId="7457" xr:uid="{00000000-0005-0000-0000-0000CB1A0000}"/>
    <cellStyle name="Normal 2 4 2 3 2 7" xfId="5073" xr:uid="{00000000-0005-0000-0000-0000CC1A0000}"/>
    <cellStyle name="Normal 2 4 2 3 3" xfId="225" xr:uid="{00000000-0005-0000-0000-0000CD1A0000}"/>
    <cellStyle name="Normal 2 4 2 3 3 2" xfId="574" xr:uid="{00000000-0005-0000-0000-0000CE1A0000}"/>
    <cellStyle name="Normal 2 4 2 3 3 2 2" xfId="1772" xr:uid="{00000000-0005-0000-0000-0000CF1A0000}"/>
    <cellStyle name="Normal 2 4 2 3 3 2 2 2" xfId="4157" xr:uid="{00000000-0005-0000-0000-0000D01A0000}"/>
    <cellStyle name="Normal 2 4 2 3 3 2 2 2 2" xfId="8925" xr:uid="{00000000-0005-0000-0000-0000D11A0000}"/>
    <cellStyle name="Normal 2 4 2 3 3 2 2 3" xfId="6541" xr:uid="{00000000-0005-0000-0000-0000D21A0000}"/>
    <cellStyle name="Normal 2 4 2 3 3 2 3" xfId="2965" xr:uid="{00000000-0005-0000-0000-0000D31A0000}"/>
    <cellStyle name="Normal 2 4 2 3 3 2 3 2" xfId="7733" xr:uid="{00000000-0005-0000-0000-0000D41A0000}"/>
    <cellStyle name="Normal 2 4 2 3 3 2 4" xfId="5349" xr:uid="{00000000-0005-0000-0000-0000D51A0000}"/>
    <cellStyle name="Normal 2 4 2 3 3 3" xfId="922" xr:uid="{00000000-0005-0000-0000-0000D61A0000}"/>
    <cellStyle name="Normal 2 4 2 3 3 3 2" xfId="2120" xr:uid="{00000000-0005-0000-0000-0000D71A0000}"/>
    <cellStyle name="Normal 2 4 2 3 3 3 2 2" xfId="4505" xr:uid="{00000000-0005-0000-0000-0000D81A0000}"/>
    <cellStyle name="Normal 2 4 2 3 3 3 2 2 2" xfId="9273" xr:uid="{00000000-0005-0000-0000-0000D91A0000}"/>
    <cellStyle name="Normal 2 4 2 3 3 3 2 3" xfId="6889" xr:uid="{00000000-0005-0000-0000-0000DA1A0000}"/>
    <cellStyle name="Normal 2 4 2 3 3 3 3" xfId="3313" xr:uid="{00000000-0005-0000-0000-0000DB1A0000}"/>
    <cellStyle name="Normal 2 4 2 3 3 3 3 2" xfId="8081" xr:uid="{00000000-0005-0000-0000-0000DC1A0000}"/>
    <cellStyle name="Normal 2 4 2 3 3 3 4" xfId="5697" xr:uid="{00000000-0005-0000-0000-0000DD1A0000}"/>
    <cellStyle name="Normal 2 4 2 3 3 4" xfId="1424" xr:uid="{00000000-0005-0000-0000-0000DE1A0000}"/>
    <cellStyle name="Normal 2 4 2 3 3 4 2" xfId="3809" xr:uid="{00000000-0005-0000-0000-0000DF1A0000}"/>
    <cellStyle name="Normal 2 4 2 3 3 4 2 2" xfId="8577" xr:uid="{00000000-0005-0000-0000-0000E01A0000}"/>
    <cellStyle name="Normal 2 4 2 3 3 4 3" xfId="6193" xr:uid="{00000000-0005-0000-0000-0000E11A0000}"/>
    <cellStyle name="Normal 2 4 2 3 3 5" xfId="2617" xr:uid="{00000000-0005-0000-0000-0000E21A0000}"/>
    <cellStyle name="Normal 2 4 2 3 3 5 2" xfId="7385" xr:uid="{00000000-0005-0000-0000-0000E31A0000}"/>
    <cellStyle name="Normal 2 4 2 3 3 6" xfId="5001" xr:uid="{00000000-0005-0000-0000-0000E41A0000}"/>
    <cellStyle name="Normal 2 4 2 3 4" xfId="369" xr:uid="{00000000-0005-0000-0000-0000E51A0000}"/>
    <cellStyle name="Normal 2 4 2 3 4 2" xfId="718" xr:uid="{00000000-0005-0000-0000-0000E61A0000}"/>
    <cellStyle name="Normal 2 4 2 3 4 2 2" xfId="1916" xr:uid="{00000000-0005-0000-0000-0000E71A0000}"/>
    <cellStyle name="Normal 2 4 2 3 4 2 2 2" xfId="4301" xr:uid="{00000000-0005-0000-0000-0000E81A0000}"/>
    <cellStyle name="Normal 2 4 2 3 4 2 2 2 2" xfId="9069" xr:uid="{00000000-0005-0000-0000-0000E91A0000}"/>
    <cellStyle name="Normal 2 4 2 3 4 2 2 3" xfId="6685" xr:uid="{00000000-0005-0000-0000-0000EA1A0000}"/>
    <cellStyle name="Normal 2 4 2 3 4 2 3" xfId="3109" xr:uid="{00000000-0005-0000-0000-0000EB1A0000}"/>
    <cellStyle name="Normal 2 4 2 3 4 2 3 2" xfId="7877" xr:uid="{00000000-0005-0000-0000-0000EC1A0000}"/>
    <cellStyle name="Normal 2 4 2 3 4 2 4" xfId="5493" xr:uid="{00000000-0005-0000-0000-0000ED1A0000}"/>
    <cellStyle name="Normal 2 4 2 3 4 3" xfId="1066" xr:uid="{00000000-0005-0000-0000-0000EE1A0000}"/>
    <cellStyle name="Normal 2 4 2 3 4 3 2" xfId="2264" xr:uid="{00000000-0005-0000-0000-0000EF1A0000}"/>
    <cellStyle name="Normal 2 4 2 3 4 3 2 2" xfId="4649" xr:uid="{00000000-0005-0000-0000-0000F01A0000}"/>
    <cellStyle name="Normal 2 4 2 3 4 3 2 2 2" xfId="9417" xr:uid="{00000000-0005-0000-0000-0000F11A0000}"/>
    <cellStyle name="Normal 2 4 2 3 4 3 2 3" xfId="7033" xr:uid="{00000000-0005-0000-0000-0000F21A0000}"/>
    <cellStyle name="Normal 2 4 2 3 4 3 3" xfId="3457" xr:uid="{00000000-0005-0000-0000-0000F31A0000}"/>
    <cellStyle name="Normal 2 4 2 3 4 3 3 2" xfId="8225" xr:uid="{00000000-0005-0000-0000-0000F41A0000}"/>
    <cellStyle name="Normal 2 4 2 3 4 3 4" xfId="5841" xr:uid="{00000000-0005-0000-0000-0000F51A0000}"/>
    <cellStyle name="Normal 2 4 2 3 4 4" xfId="1568" xr:uid="{00000000-0005-0000-0000-0000F61A0000}"/>
    <cellStyle name="Normal 2 4 2 3 4 4 2" xfId="3953" xr:uid="{00000000-0005-0000-0000-0000F71A0000}"/>
    <cellStyle name="Normal 2 4 2 3 4 4 2 2" xfId="8721" xr:uid="{00000000-0005-0000-0000-0000F81A0000}"/>
    <cellStyle name="Normal 2 4 2 3 4 4 3" xfId="6337" xr:uid="{00000000-0005-0000-0000-0000F91A0000}"/>
    <cellStyle name="Normal 2 4 2 3 4 5" xfId="2761" xr:uid="{00000000-0005-0000-0000-0000FA1A0000}"/>
    <cellStyle name="Normal 2 4 2 3 4 5 2" xfId="7529" xr:uid="{00000000-0005-0000-0000-0000FB1A0000}"/>
    <cellStyle name="Normal 2 4 2 3 4 6" xfId="5145" xr:uid="{00000000-0005-0000-0000-0000FC1A0000}"/>
    <cellStyle name="Normal 2 4 2 3 5" xfId="502" xr:uid="{00000000-0005-0000-0000-0000FD1A0000}"/>
    <cellStyle name="Normal 2 4 2 3 5 2" xfId="1700" xr:uid="{00000000-0005-0000-0000-0000FE1A0000}"/>
    <cellStyle name="Normal 2 4 2 3 5 2 2" xfId="4085" xr:uid="{00000000-0005-0000-0000-0000FF1A0000}"/>
    <cellStyle name="Normal 2 4 2 3 5 2 2 2" xfId="8853" xr:uid="{00000000-0005-0000-0000-0000001B0000}"/>
    <cellStyle name="Normal 2 4 2 3 5 2 3" xfId="6469" xr:uid="{00000000-0005-0000-0000-0000011B0000}"/>
    <cellStyle name="Normal 2 4 2 3 5 3" xfId="2893" xr:uid="{00000000-0005-0000-0000-0000021B0000}"/>
    <cellStyle name="Normal 2 4 2 3 5 3 2" xfId="7661" xr:uid="{00000000-0005-0000-0000-0000031B0000}"/>
    <cellStyle name="Normal 2 4 2 3 5 4" xfId="5277" xr:uid="{00000000-0005-0000-0000-0000041B0000}"/>
    <cellStyle name="Normal 2 4 2 3 6" xfId="850" xr:uid="{00000000-0005-0000-0000-0000051B0000}"/>
    <cellStyle name="Normal 2 4 2 3 6 2" xfId="2048" xr:uid="{00000000-0005-0000-0000-0000061B0000}"/>
    <cellStyle name="Normal 2 4 2 3 6 2 2" xfId="4433" xr:uid="{00000000-0005-0000-0000-0000071B0000}"/>
    <cellStyle name="Normal 2 4 2 3 6 2 2 2" xfId="9201" xr:uid="{00000000-0005-0000-0000-0000081B0000}"/>
    <cellStyle name="Normal 2 4 2 3 6 2 3" xfId="6817" xr:uid="{00000000-0005-0000-0000-0000091B0000}"/>
    <cellStyle name="Normal 2 4 2 3 6 3" xfId="3241" xr:uid="{00000000-0005-0000-0000-00000A1B0000}"/>
    <cellStyle name="Normal 2 4 2 3 6 3 2" xfId="8009" xr:uid="{00000000-0005-0000-0000-00000B1B0000}"/>
    <cellStyle name="Normal 2 4 2 3 6 4" xfId="5625" xr:uid="{00000000-0005-0000-0000-00000C1B0000}"/>
    <cellStyle name="Normal 2 4 2 3 7" xfId="153" xr:uid="{00000000-0005-0000-0000-00000D1B0000}"/>
    <cellStyle name="Normal 2 4 2 3 7 2" xfId="1352" xr:uid="{00000000-0005-0000-0000-00000E1B0000}"/>
    <cellStyle name="Normal 2 4 2 3 7 2 2" xfId="3737" xr:uid="{00000000-0005-0000-0000-00000F1B0000}"/>
    <cellStyle name="Normal 2 4 2 3 7 2 2 2" xfId="8505" xr:uid="{00000000-0005-0000-0000-0000101B0000}"/>
    <cellStyle name="Normal 2 4 2 3 7 2 3" xfId="6121" xr:uid="{00000000-0005-0000-0000-0000111B0000}"/>
    <cellStyle name="Normal 2 4 2 3 7 3" xfId="2545" xr:uid="{00000000-0005-0000-0000-0000121B0000}"/>
    <cellStyle name="Normal 2 4 2 3 7 3 2" xfId="7313" xr:uid="{00000000-0005-0000-0000-0000131B0000}"/>
    <cellStyle name="Normal 2 4 2 3 7 4" xfId="4929" xr:uid="{00000000-0005-0000-0000-0000141B0000}"/>
    <cellStyle name="Normal 2 4 2 3 8" xfId="1187" xr:uid="{00000000-0005-0000-0000-0000151B0000}"/>
    <cellStyle name="Normal 2 4 2 3 8 2" xfId="2384" xr:uid="{00000000-0005-0000-0000-0000161B0000}"/>
    <cellStyle name="Normal 2 4 2 3 8 2 2" xfId="4769" xr:uid="{00000000-0005-0000-0000-0000171B0000}"/>
    <cellStyle name="Normal 2 4 2 3 8 2 2 2" xfId="9537" xr:uid="{00000000-0005-0000-0000-0000181B0000}"/>
    <cellStyle name="Normal 2 4 2 3 8 2 3" xfId="7153" xr:uid="{00000000-0005-0000-0000-0000191B0000}"/>
    <cellStyle name="Normal 2 4 2 3 8 3" xfId="3577" xr:uid="{00000000-0005-0000-0000-00001A1B0000}"/>
    <cellStyle name="Normal 2 4 2 3 8 3 2" xfId="8345" xr:uid="{00000000-0005-0000-0000-00001B1B0000}"/>
    <cellStyle name="Normal 2 4 2 3 8 4" xfId="5961" xr:uid="{00000000-0005-0000-0000-00001C1B0000}"/>
    <cellStyle name="Normal 2 4 2 3 9" xfId="93" xr:uid="{00000000-0005-0000-0000-00001D1B0000}"/>
    <cellStyle name="Normal 2 4 2 3 9 2" xfId="1292" xr:uid="{00000000-0005-0000-0000-00001E1B0000}"/>
    <cellStyle name="Normal 2 4 2 3 9 2 2" xfId="3677" xr:uid="{00000000-0005-0000-0000-00001F1B0000}"/>
    <cellStyle name="Normal 2 4 2 3 9 2 2 2" xfId="8445" xr:uid="{00000000-0005-0000-0000-0000201B0000}"/>
    <cellStyle name="Normal 2 4 2 3 9 2 3" xfId="6061" xr:uid="{00000000-0005-0000-0000-0000211B0000}"/>
    <cellStyle name="Normal 2 4 2 3 9 3" xfId="2485" xr:uid="{00000000-0005-0000-0000-0000221B0000}"/>
    <cellStyle name="Normal 2 4 2 3 9 3 2" xfId="7253" xr:uid="{00000000-0005-0000-0000-0000231B0000}"/>
    <cellStyle name="Normal 2 4 2 3 9 4" xfId="4869" xr:uid="{00000000-0005-0000-0000-0000241B0000}"/>
    <cellStyle name="Normal 2 4 2 4" xfId="129" xr:uid="{00000000-0005-0000-0000-0000251B0000}"/>
    <cellStyle name="Normal 2 4 2 4 2" xfId="273" xr:uid="{00000000-0005-0000-0000-0000261B0000}"/>
    <cellStyle name="Normal 2 4 2 4 2 2" xfId="417" xr:uid="{00000000-0005-0000-0000-0000271B0000}"/>
    <cellStyle name="Normal 2 4 2 4 2 2 2" xfId="766" xr:uid="{00000000-0005-0000-0000-0000281B0000}"/>
    <cellStyle name="Normal 2 4 2 4 2 2 2 2" xfId="1964" xr:uid="{00000000-0005-0000-0000-0000291B0000}"/>
    <cellStyle name="Normal 2 4 2 4 2 2 2 2 2" xfId="4349" xr:uid="{00000000-0005-0000-0000-00002A1B0000}"/>
    <cellStyle name="Normal 2 4 2 4 2 2 2 2 2 2" xfId="9117" xr:uid="{00000000-0005-0000-0000-00002B1B0000}"/>
    <cellStyle name="Normal 2 4 2 4 2 2 2 2 3" xfId="6733" xr:uid="{00000000-0005-0000-0000-00002C1B0000}"/>
    <cellStyle name="Normal 2 4 2 4 2 2 2 3" xfId="3157" xr:uid="{00000000-0005-0000-0000-00002D1B0000}"/>
    <cellStyle name="Normal 2 4 2 4 2 2 2 3 2" xfId="7925" xr:uid="{00000000-0005-0000-0000-00002E1B0000}"/>
    <cellStyle name="Normal 2 4 2 4 2 2 2 4" xfId="5541" xr:uid="{00000000-0005-0000-0000-00002F1B0000}"/>
    <cellStyle name="Normal 2 4 2 4 2 2 3" xfId="1114" xr:uid="{00000000-0005-0000-0000-0000301B0000}"/>
    <cellStyle name="Normal 2 4 2 4 2 2 3 2" xfId="2312" xr:uid="{00000000-0005-0000-0000-0000311B0000}"/>
    <cellStyle name="Normal 2 4 2 4 2 2 3 2 2" xfId="4697" xr:uid="{00000000-0005-0000-0000-0000321B0000}"/>
    <cellStyle name="Normal 2 4 2 4 2 2 3 2 2 2" xfId="9465" xr:uid="{00000000-0005-0000-0000-0000331B0000}"/>
    <cellStyle name="Normal 2 4 2 4 2 2 3 2 3" xfId="7081" xr:uid="{00000000-0005-0000-0000-0000341B0000}"/>
    <cellStyle name="Normal 2 4 2 4 2 2 3 3" xfId="3505" xr:uid="{00000000-0005-0000-0000-0000351B0000}"/>
    <cellStyle name="Normal 2 4 2 4 2 2 3 3 2" xfId="8273" xr:uid="{00000000-0005-0000-0000-0000361B0000}"/>
    <cellStyle name="Normal 2 4 2 4 2 2 3 4" xfId="5889" xr:uid="{00000000-0005-0000-0000-0000371B0000}"/>
    <cellStyle name="Normal 2 4 2 4 2 2 4" xfId="1616" xr:uid="{00000000-0005-0000-0000-0000381B0000}"/>
    <cellStyle name="Normal 2 4 2 4 2 2 4 2" xfId="4001" xr:uid="{00000000-0005-0000-0000-0000391B0000}"/>
    <cellStyle name="Normal 2 4 2 4 2 2 4 2 2" xfId="8769" xr:uid="{00000000-0005-0000-0000-00003A1B0000}"/>
    <cellStyle name="Normal 2 4 2 4 2 2 4 3" xfId="6385" xr:uid="{00000000-0005-0000-0000-00003B1B0000}"/>
    <cellStyle name="Normal 2 4 2 4 2 2 5" xfId="2809" xr:uid="{00000000-0005-0000-0000-00003C1B0000}"/>
    <cellStyle name="Normal 2 4 2 4 2 2 5 2" xfId="7577" xr:uid="{00000000-0005-0000-0000-00003D1B0000}"/>
    <cellStyle name="Normal 2 4 2 4 2 2 6" xfId="5193" xr:uid="{00000000-0005-0000-0000-00003E1B0000}"/>
    <cellStyle name="Normal 2 4 2 4 2 3" xfId="622" xr:uid="{00000000-0005-0000-0000-00003F1B0000}"/>
    <cellStyle name="Normal 2 4 2 4 2 3 2" xfId="1820" xr:uid="{00000000-0005-0000-0000-0000401B0000}"/>
    <cellStyle name="Normal 2 4 2 4 2 3 2 2" xfId="4205" xr:uid="{00000000-0005-0000-0000-0000411B0000}"/>
    <cellStyle name="Normal 2 4 2 4 2 3 2 2 2" xfId="8973" xr:uid="{00000000-0005-0000-0000-0000421B0000}"/>
    <cellStyle name="Normal 2 4 2 4 2 3 2 3" xfId="6589" xr:uid="{00000000-0005-0000-0000-0000431B0000}"/>
    <cellStyle name="Normal 2 4 2 4 2 3 3" xfId="3013" xr:uid="{00000000-0005-0000-0000-0000441B0000}"/>
    <cellStyle name="Normal 2 4 2 4 2 3 3 2" xfId="7781" xr:uid="{00000000-0005-0000-0000-0000451B0000}"/>
    <cellStyle name="Normal 2 4 2 4 2 3 4" xfId="5397" xr:uid="{00000000-0005-0000-0000-0000461B0000}"/>
    <cellStyle name="Normal 2 4 2 4 2 4" xfId="970" xr:uid="{00000000-0005-0000-0000-0000471B0000}"/>
    <cellStyle name="Normal 2 4 2 4 2 4 2" xfId="2168" xr:uid="{00000000-0005-0000-0000-0000481B0000}"/>
    <cellStyle name="Normal 2 4 2 4 2 4 2 2" xfId="4553" xr:uid="{00000000-0005-0000-0000-0000491B0000}"/>
    <cellStyle name="Normal 2 4 2 4 2 4 2 2 2" xfId="9321" xr:uid="{00000000-0005-0000-0000-00004A1B0000}"/>
    <cellStyle name="Normal 2 4 2 4 2 4 2 3" xfId="6937" xr:uid="{00000000-0005-0000-0000-00004B1B0000}"/>
    <cellStyle name="Normal 2 4 2 4 2 4 3" xfId="3361" xr:uid="{00000000-0005-0000-0000-00004C1B0000}"/>
    <cellStyle name="Normal 2 4 2 4 2 4 3 2" xfId="8129" xr:uid="{00000000-0005-0000-0000-00004D1B0000}"/>
    <cellStyle name="Normal 2 4 2 4 2 4 4" xfId="5745" xr:uid="{00000000-0005-0000-0000-00004E1B0000}"/>
    <cellStyle name="Normal 2 4 2 4 2 5" xfId="1472" xr:uid="{00000000-0005-0000-0000-00004F1B0000}"/>
    <cellStyle name="Normal 2 4 2 4 2 5 2" xfId="3857" xr:uid="{00000000-0005-0000-0000-0000501B0000}"/>
    <cellStyle name="Normal 2 4 2 4 2 5 2 2" xfId="8625" xr:uid="{00000000-0005-0000-0000-0000511B0000}"/>
    <cellStyle name="Normal 2 4 2 4 2 5 3" xfId="6241" xr:uid="{00000000-0005-0000-0000-0000521B0000}"/>
    <cellStyle name="Normal 2 4 2 4 2 6" xfId="2665" xr:uid="{00000000-0005-0000-0000-0000531B0000}"/>
    <cellStyle name="Normal 2 4 2 4 2 6 2" xfId="7433" xr:uid="{00000000-0005-0000-0000-0000541B0000}"/>
    <cellStyle name="Normal 2 4 2 4 2 7" xfId="5049" xr:uid="{00000000-0005-0000-0000-0000551B0000}"/>
    <cellStyle name="Normal 2 4 2 4 3" xfId="201" xr:uid="{00000000-0005-0000-0000-0000561B0000}"/>
    <cellStyle name="Normal 2 4 2 4 3 2" xfId="550" xr:uid="{00000000-0005-0000-0000-0000571B0000}"/>
    <cellStyle name="Normal 2 4 2 4 3 2 2" xfId="1748" xr:uid="{00000000-0005-0000-0000-0000581B0000}"/>
    <cellStyle name="Normal 2 4 2 4 3 2 2 2" xfId="4133" xr:uid="{00000000-0005-0000-0000-0000591B0000}"/>
    <cellStyle name="Normal 2 4 2 4 3 2 2 2 2" xfId="8901" xr:uid="{00000000-0005-0000-0000-00005A1B0000}"/>
    <cellStyle name="Normal 2 4 2 4 3 2 2 3" xfId="6517" xr:uid="{00000000-0005-0000-0000-00005B1B0000}"/>
    <cellStyle name="Normal 2 4 2 4 3 2 3" xfId="2941" xr:uid="{00000000-0005-0000-0000-00005C1B0000}"/>
    <cellStyle name="Normal 2 4 2 4 3 2 3 2" xfId="7709" xr:uid="{00000000-0005-0000-0000-00005D1B0000}"/>
    <cellStyle name="Normal 2 4 2 4 3 2 4" xfId="5325" xr:uid="{00000000-0005-0000-0000-00005E1B0000}"/>
    <cellStyle name="Normal 2 4 2 4 3 3" xfId="898" xr:uid="{00000000-0005-0000-0000-00005F1B0000}"/>
    <cellStyle name="Normal 2 4 2 4 3 3 2" xfId="2096" xr:uid="{00000000-0005-0000-0000-0000601B0000}"/>
    <cellStyle name="Normal 2 4 2 4 3 3 2 2" xfId="4481" xr:uid="{00000000-0005-0000-0000-0000611B0000}"/>
    <cellStyle name="Normal 2 4 2 4 3 3 2 2 2" xfId="9249" xr:uid="{00000000-0005-0000-0000-0000621B0000}"/>
    <cellStyle name="Normal 2 4 2 4 3 3 2 3" xfId="6865" xr:uid="{00000000-0005-0000-0000-0000631B0000}"/>
    <cellStyle name="Normal 2 4 2 4 3 3 3" xfId="3289" xr:uid="{00000000-0005-0000-0000-0000641B0000}"/>
    <cellStyle name="Normal 2 4 2 4 3 3 3 2" xfId="8057" xr:uid="{00000000-0005-0000-0000-0000651B0000}"/>
    <cellStyle name="Normal 2 4 2 4 3 3 4" xfId="5673" xr:uid="{00000000-0005-0000-0000-0000661B0000}"/>
    <cellStyle name="Normal 2 4 2 4 3 4" xfId="1400" xr:uid="{00000000-0005-0000-0000-0000671B0000}"/>
    <cellStyle name="Normal 2 4 2 4 3 4 2" xfId="3785" xr:uid="{00000000-0005-0000-0000-0000681B0000}"/>
    <cellStyle name="Normal 2 4 2 4 3 4 2 2" xfId="8553" xr:uid="{00000000-0005-0000-0000-0000691B0000}"/>
    <cellStyle name="Normal 2 4 2 4 3 4 3" xfId="6169" xr:uid="{00000000-0005-0000-0000-00006A1B0000}"/>
    <cellStyle name="Normal 2 4 2 4 3 5" xfId="2593" xr:uid="{00000000-0005-0000-0000-00006B1B0000}"/>
    <cellStyle name="Normal 2 4 2 4 3 5 2" xfId="7361" xr:uid="{00000000-0005-0000-0000-00006C1B0000}"/>
    <cellStyle name="Normal 2 4 2 4 3 6" xfId="4977" xr:uid="{00000000-0005-0000-0000-00006D1B0000}"/>
    <cellStyle name="Normal 2 4 2 4 4" xfId="345" xr:uid="{00000000-0005-0000-0000-00006E1B0000}"/>
    <cellStyle name="Normal 2 4 2 4 4 2" xfId="694" xr:uid="{00000000-0005-0000-0000-00006F1B0000}"/>
    <cellStyle name="Normal 2 4 2 4 4 2 2" xfId="1892" xr:uid="{00000000-0005-0000-0000-0000701B0000}"/>
    <cellStyle name="Normal 2 4 2 4 4 2 2 2" xfId="4277" xr:uid="{00000000-0005-0000-0000-0000711B0000}"/>
    <cellStyle name="Normal 2 4 2 4 4 2 2 2 2" xfId="9045" xr:uid="{00000000-0005-0000-0000-0000721B0000}"/>
    <cellStyle name="Normal 2 4 2 4 4 2 2 3" xfId="6661" xr:uid="{00000000-0005-0000-0000-0000731B0000}"/>
    <cellStyle name="Normal 2 4 2 4 4 2 3" xfId="3085" xr:uid="{00000000-0005-0000-0000-0000741B0000}"/>
    <cellStyle name="Normal 2 4 2 4 4 2 3 2" xfId="7853" xr:uid="{00000000-0005-0000-0000-0000751B0000}"/>
    <cellStyle name="Normal 2 4 2 4 4 2 4" xfId="5469" xr:uid="{00000000-0005-0000-0000-0000761B0000}"/>
    <cellStyle name="Normal 2 4 2 4 4 3" xfId="1042" xr:uid="{00000000-0005-0000-0000-0000771B0000}"/>
    <cellStyle name="Normal 2 4 2 4 4 3 2" xfId="2240" xr:uid="{00000000-0005-0000-0000-0000781B0000}"/>
    <cellStyle name="Normal 2 4 2 4 4 3 2 2" xfId="4625" xr:uid="{00000000-0005-0000-0000-0000791B0000}"/>
    <cellStyle name="Normal 2 4 2 4 4 3 2 2 2" xfId="9393" xr:uid="{00000000-0005-0000-0000-00007A1B0000}"/>
    <cellStyle name="Normal 2 4 2 4 4 3 2 3" xfId="7009" xr:uid="{00000000-0005-0000-0000-00007B1B0000}"/>
    <cellStyle name="Normal 2 4 2 4 4 3 3" xfId="3433" xr:uid="{00000000-0005-0000-0000-00007C1B0000}"/>
    <cellStyle name="Normal 2 4 2 4 4 3 3 2" xfId="8201" xr:uid="{00000000-0005-0000-0000-00007D1B0000}"/>
    <cellStyle name="Normal 2 4 2 4 4 3 4" xfId="5817" xr:uid="{00000000-0005-0000-0000-00007E1B0000}"/>
    <cellStyle name="Normal 2 4 2 4 4 4" xfId="1544" xr:uid="{00000000-0005-0000-0000-00007F1B0000}"/>
    <cellStyle name="Normal 2 4 2 4 4 4 2" xfId="3929" xr:uid="{00000000-0005-0000-0000-0000801B0000}"/>
    <cellStyle name="Normal 2 4 2 4 4 4 2 2" xfId="8697" xr:uid="{00000000-0005-0000-0000-0000811B0000}"/>
    <cellStyle name="Normal 2 4 2 4 4 4 3" xfId="6313" xr:uid="{00000000-0005-0000-0000-0000821B0000}"/>
    <cellStyle name="Normal 2 4 2 4 4 5" xfId="2737" xr:uid="{00000000-0005-0000-0000-0000831B0000}"/>
    <cellStyle name="Normal 2 4 2 4 4 5 2" xfId="7505" xr:uid="{00000000-0005-0000-0000-0000841B0000}"/>
    <cellStyle name="Normal 2 4 2 4 4 6" xfId="5121" xr:uid="{00000000-0005-0000-0000-0000851B0000}"/>
    <cellStyle name="Normal 2 4 2 4 5" xfId="478" xr:uid="{00000000-0005-0000-0000-0000861B0000}"/>
    <cellStyle name="Normal 2 4 2 4 5 2" xfId="1676" xr:uid="{00000000-0005-0000-0000-0000871B0000}"/>
    <cellStyle name="Normal 2 4 2 4 5 2 2" xfId="4061" xr:uid="{00000000-0005-0000-0000-0000881B0000}"/>
    <cellStyle name="Normal 2 4 2 4 5 2 2 2" xfId="8829" xr:uid="{00000000-0005-0000-0000-0000891B0000}"/>
    <cellStyle name="Normal 2 4 2 4 5 2 3" xfId="6445" xr:uid="{00000000-0005-0000-0000-00008A1B0000}"/>
    <cellStyle name="Normal 2 4 2 4 5 3" xfId="2869" xr:uid="{00000000-0005-0000-0000-00008B1B0000}"/>
    <cellStyle name="Normal 2 4 2 4 5 3 2" xfId="7637" xr:uid="{00000000-0005-0000-0000-00008C1B0000}"/>
    <cellStyle name="Normal 2 4 2 4 5 4" xfId="5253" xr:uid="{00000000-0005-0000-0000-00008D1B0000}"/>
    <cellStyle name="Normal 2 4 2 4 6" xfId="826" xr:uid="{00000000-0005-0000-0000-00008E1B0000}"/>
    <cellStyle name="Normal 2 4 2 4 6 2" xfId="2024" xr:uid="{00000000-0005-0000-0000-00008F1B0000}"/>
    <cellStyle name="Normal 2 4 2 4 6 2 2" xfId="4409" xr:uid="{00000000-0005-0000-0000-0000901B0000}"/>
    <cellStyle name="Normal 2 4 2 4 6 2 2 2" xfId="9177" xr:uid="{00000000-0005-0000-0000-0000911B0000}"/>
    <cellStyle name="Normal 2 4 2 4 6 2 3" xfId="6793" xr:uid="{00000000-0005-0000-0000-0000921B0000}"/>
    <cellStyle name="Normal 2 4 2 4 6 3" xfId="3217" xr:uid="{00000000-0005-0000-0000-0000931B0000}"/>
    <cellStyle name="Normal 2 4 2 4 6 3 2" xfId="7985" xr:uid="{00000000-0005-0000-0000-0000941B0000}"/>
    <cellStyle name="Normal 2 4 2 4 6 4" xfId="5601" xr:uid="{00000000-0005-0000-0000-0000951B0000}"/>
    <cellStyle name="Normal 2 4 2 4 7" xfId="1328" xr:uid="{00000000-0005-0000-0000-0000961B0000}"/>
    <cellStyle name="Normal 2 4 2 4 7 2" xfId="3713" xr:uid="{00000000-0005-0000-0000-0000971B0000}"/>
    <cellStyle name="Normal 2 4 2 4 7 2 2" xfId="8481" xr:uid="{00000000-0005-0000-0000-0000981B0000}"/>
    <cellStyle name="Normal 2 4 2 4 7 3" xfId="6097" xr:uid="{00000000-0005-0000-0000-0000991B0000}"/>
    <cellStyle name="Normal 2 4 2 4 8" xfId="2521" xr:uid="{00000000-0005-0000-0000-00009A1B0000}"/>
    <cellStyle name="Normal 2 4 2 4 8 2" xfId="7289" xr:uid="{00000000-0005-0000-0000-00009B1B0000}"/>
    <cellStyle name="Normal 2 4 2 4 9" xfId="4905" xr:uid="{00000000-0005-0000-0000-00009C1B0000}"/>
    <cellStyle name="Normal 2 4 2 5" xfId="249" xr:uid="{00000000-0005-0000-0000-00009D1B0000}"/>
    <cellStyle name="Normal 2 4 2 5 2" xfId="393" xr:uid="{00000000-0005-0000-0000-00009E1B0000}"/>
    <cellStyle name="Normal 2 4 2 5 2 2" xfId="742" xr:uid="{00000000-0005-0000-0000-00009F1B0000}"/>
    <cellStyle name="Normal 2 4 2 5 2 2 2" xfId="1940" xr:uid="{00000000-0005-0000-0000-0000A01B0000}"/>
    <cellStyle name="Normal 2 4 2 5 2 2 2 2" xfId="4325" xr:uid="{00000000-0005-0000-0000-0000A11B0000}"/>
    <cellStyle name="Normal 2 4 2 5 2 2 2 2 2" xfId="9093" xr:uid="{00000000-0005-0000-0000-0000A21B0000}"/>
    <cellStyle name="Normal 2 4 2 5 2 2 2 3" xfId="6709" xr:uid="{00000000-0005-0000-0000-0000A31B0000}"/>
    <cellStyle name="Normal 2 4 2 5 2 2 3" xfId="3133" xr:uid="{00000000-0005-0000-0000-0000A41B0000}"/>
    <cellStyle name="Normal 2 4 2 5 2 2 3 2" xfId="7901" xr:uid="{00000000-0005-0000-0000-0000A51B0000}"/>
    <cellStyle name="Normal 2 4 2 5 2 2 4" xfId="5517" xr:uid="{00000000-0005-0000-0000-0000A61B0000}"/>
    <cellStyle name="Normal 2 4 2 5 2 3" xfId="1090" xr:uid="{00000000-0005-0000-0000-0000A71B0000}"/>
    <cellStyle name="Normal 2 4 2 5 2 3 2" xfId="2288" xr:uid="{00000000-0005-0000-0000-0000A81B0000}"/>
    <cellStyle name="Normal 2 4 2 5 2 3 2 2" xfId="4673" xr:uid="{00000000-0005-0000-0000-0000A91B0000}"/>
    <cellStyle name="Normal 2 4 2 5 2 3 2 2 2" xfId="9441" xr:uid="{00000000-0005-0000-0000-0000AA1B0000}"/>
    <cellStyle name="Normal 2 4 2 5 2 3 2 3" xfId="7057" xr:uid="{00000000-0005-0000-0000-0000AB1B0000}"/>
    <cellStyle name="Normal 2 4 2 5 2 3 3" xfId="3481" xr:uid="{00000000-0005-0000-0000-0000AC1B0000}"/>
    <cellStyle name="Normal 2 4 2 5 2 3 3 2" xfId="8249" xr:uid="{00000000-0005-0000-0000-0000AD1B0000}"/>
    <cellStyle name="Normal 2 4 2 5 2 3 4" xfId="5865" xr:uid="{00000000-0005-0000-0000-0000AE1B0000}"/>
    <cellStyle name="Normal 2 4 2 5 2 4" xfId="1592" xr:uid="{00000000-0005-0000-0000-0000AF1B0000}"/>
    <cellStyle name="Normal 2 4 2 5 2 4 2" xfId="3977" xr:uid="{00000000-0005-0000-0000-0000B01B0000}"/>
    <cellStyle name="Normal 2 4 2 5 2 4 2 2" xfId="8745" xr:uid="{00000000-0005-0000-0000-0000B11B0000}"/>
    <cellStyle name="Normal 2 4 2 5 2 4 3" xfId="6361" xr:uid="{00000000-0005-0000-0000-0000B21B0000}"/>
    <cellStyle name="Normal 2 4 2 5 2 5" xfId="2785" xr:uid="{00000000-0005-0000-0000-0000B31B0000}"/>
    <cellStyle name="Normal 2 4 2 5 2 5 2" xfId="7553" xr:uid="{00000000-0005-0000-0000-0000B41B0000}"/>
    <cellStyle name="Normal 2 4 2 5 2 6" xfId="5169" xr:uid="{00000000-0005-0000-0000-0000B51B0000}"/>
    <cellStyle name="Normal 2 4 2 5 3" xfId="598" xr:uid="{00000000-0005-0000-0000-0000B61B0000}"/>
    <cellStyle name="Normal 2 4 2 5 3 2" xfId="1796" xr:uid="{00000000-0005-0000-0000-0000B71B0000}"/>
    <cellStyle name="Normal 2 4 2 5 3 2 2" xfId="4181" xr:uid="{00000000-0005-0000-0000-0000B81B0000}"/>
    <cellStyle name="Normal 2 4 2 5 3 2 2 2" xfId="8949" xr:uid="{00000000-0005-0000-0000-0000B91B0000}"/>
    <cellStyle name="Normal 2 4 2 5 3 2 3" xfId="6565" xr:uid="{00000000-0005-0000-0000-0000BA1B0000}"/>
    <cellStyle name="Normal 2 4 2 5 3 3" xfId="2989" xr:uid="{00000000-0005-0000-0000-0000BB1B0000}"/>
    <cellStyle name="Normal 2 4 2 5 3 3 2" xfId="7757" xr:uid="{00000000-0005-0000-0000-0000BC1B0000}"/>
    <cellStyle name="Normal 2 4 2 5 3 4" xfId="5373" xr:uid="{00000000-0005-0000-0000-0000BD1B0000}"/>
    <cellStyle name="Normal 2 4 2 5 4" xfId="946" xr:uid="{00000000-0005-0000-0000-0000BE1B0000}"/>
    <cellStyle name="Normal 2 4 2 5 4 2" xfId="2144" xr:uid="{00000000-0005-0000-0000-0000BF1B0000}"/>
    <cellStyle name="Normal 2 4 2 5 4 2 2" xfId="4529" xr:uid="{00000000-0005-0000-0000-0000C01B0000}"/>
    <cellStyle name="Normal 2 4 2 5 4 2 2 2" xfId="9297" xr:uid="{00000000-0005-0000-0000-0000C11B0000}"/>
    <cellStyle name="Normal 2 4 2 5 4 2 3" xfId="6913" xr:uid="{00000000-0005-0000-0000-0000C21B0000}"/>
    <cellStyle name="Normal 2 4 2 5 4 3" xfId="3337" xr:uid="{00000000-0005-0000-0000-0000C31B0000}"/>
    <cellStyle name="Normal 2 4 2 5 4 3 2" xfId="8105" xr:uid="{00000000-0005-0000-0000-0000C41B0000}"/>
    <cellStyle name="Normal 2 4 2 5 4 4" xfId="5721" xr:uid="{00000000-0005-0000-0000-0000C51B0000}"/>
    <cellStyle name="Normal 2 4 2 5 5" xfId="1448" xr:uid="{00000000-0005-0000-0000-0000C61B0000}"/>
    <cellStyle name="Normal 2 4 2 5 5 2" xfId="3833" xr:uid="{00000000-0005-0000-0000-0000C71B0000}"/>
    <cellStyle name="Normal 2 4 2 5 5 2 2" xfId="8601" xr:uid="{00000000-0005-0000-0000-0000C81B0000}"/>
    <cellStyle name="Normal 2 4 2 5 5 3" xfId="6217" xr:uid="{00000000-0005-0000-0000-0000C91B0000}"/>
    <cellStyle name="Normal 2 4 2 5 6" xfId="2641" xr:uid="{00000000-0005-0000-0000-0000CA1B0000}"/>
    <cellStyle name="Normal 2 4 2 5 6 2" xfId="7409" xr:uid="{00000000-0005-0000-0000-0000CB1B0000}"/>
    <cellStyle name="Normal 2 4 2 5 7" xfId="5025" xr:uid="{00000000-0005-0000-0000-0000CC1B0000}"/>
    <cellStyle name="Normal 2 4 2 6" xfId="177" xr:uid="{00000000-0005-0000-0000-0000CD1B0000}"/>
    <cellStyle name="Normal 2 4 2 6 2" xfId="526" xr:uid="{00000000-0005-0000-0000-0000CE1B0000}"/>
    <cellStyle name="Normal 2 4 2 6 2 2" xfId="1724" xr:uid="{00000000-0005-0000-0000-0000CF1B0000}"/>
    <cellStyle name="Normal 2 4 2 6 2 2 2" xfId="4109" xr:uid="{00000000-0005-0000-0000-0000D01B0000}"/>
    <cellStyle name="Normal 2 4 2 6 2 2 2 2" xfId="8877" xr:uid="{00000000-0005-0000-0000-0000D11B0000}"/>
    <cellStyle name="Normal 2 4 2 6 2 2 3" xfId="6493" xr:uid="{00000000-0005-0000-0000-0000D21B0000}"/>
    <cellStyle name="Normal 2 4 2 6 2 3" xfId="2917" xr:uid="{00000000-0005-0000-0000-0000D31B0000}"/>
    <cellStyle name="Normal 2 4 2 6 2 3 2" xfId="7685" xr:uid="{00000000-0005-0000-0000-0000D41B0000}"/>
    <cellStyle name="Normal 2 4 2 6 2 4" xfId="5301" xr:uid="{00000000-0005-0000-0000-0000D51B0000}"/>
    <cellStyle name="Normal 2 4 2 6 3" xfId="874" xr:uid="{00000000-0005-0000-0000-0000D61B0000}"/>
    <cellStyle name="Normal 2 4 2 6 3 2" xfId="2072" xr:uid="{00000000-0005-0000-0000-0000D71B0000}"/>
    <cellStyle name="Normal 2 4 2 6 3 2 2" xfId="4457" xr:uid="{00000000-0005-0000-0000-0000D81B0000}"/>
    <cellStyle name="Normal 2 4 2 6 3 2 2 2" xfId="9225" xr:uid="{00000000-0005-0000-0000-0000D91B0000}"/>
    <cellStyle name="Normal 2 4 2 6 3 2 3" xfId="6841" xr:uid="{00000000-0005-0000-0000-0000DA1B0000}"/>
    <cellStyle name="Normal 2 4 2 6 3 3" xfId="3265" xr:uid="{00000000-0005-0000-0000-0000DB1B0000}"/>
    <cellStyle name="Normal 2 4 2 6 3 3 2" xfId="8033" xr:uid="{00000000-0005-0000-0000-0000DC1B0000}"/>
    <cellStyle name="Normal 2 4 2 6 3 4" xfId="5649" xr:uid="{00000000-0005-0000-0000-0000DD1B0000}"/>
    <cellStyle name="Normal 2 4 2 6 4" xfId="1376" xr:uid="{00000000-0005-0000-0000-0000DE1B0000}"/>
    <cellStyle name="Normal 2 4 2 6 4 2" xfId="3761" xr:uid="{00000000-0005-0000-0000-0000DF1B0000}"/>
    <cellStyle name="Normal 2 4 2 6 4 2 2" xfId="8529" xr:uid="{00000000-0005-0000-0000-0000E01B0000}"/>
    <cellStyle name="Normal 2 4 2 6 4 3" xfId="6145" xr:uid="{00000000-0005-0000-0000-0000E11B0000}"/>
    <cellStyle name="Normal 2 4 2 6 5" xfId="2569" xr:uid="{00000000-0005-0000-0000-0000E21B0000}"/>
    <cellStyle name="Normal 2 4 2 6 5 2" xfId="7337" xr:uid="{00000000-0005-0000-0000-0000E31B0000}"/>
    <cellStyle name="Normal 2 4 2 6 6" xfId="4953" xr:uid="{00000000-0005-0000-0000-0000E41B0000}"/>
    <cellStyle name="Normal 2 4 2 7" xfId="321" xr:uid="{00000000-0005-0000-0000-0000E51B0000}"/>
    <cellStyle name="Normal 2 4 2 7 2" xfId="670" xr:uid="{00000000-0005-0000-0000-0000E61B0000}"/>
    <cellStyle name="Normal 2 4 2 7 2 2" xfId="1868" xr:uid="{00000000-0005-0000-0000-0000E71B0000}"/>
    <cellStyle name="Normal 2 4 2 7 2 2 2" xfId="4253" xr:uid="{00000000-0005-0000-0000-0000E81B0000}"/>
    <cellStyle name="Normal 2 4 2 7 2 2 2 2" xfId="9021" xr:uid="{00000000-0005-0000-0000-0000E91B0000}"/>
    <cellStyle name="Normal 2 4 2 7 2 2 3" xfId="6637" xr:uid="{00000000-0005-0000-0000-0000EA1B0000}"/>
    <cellStyle name="Normal 2 4 2 7 2 3" xfId="3061" xr:uid="{00000000-0005-0000-0000-0000EB1B0000}"/>
    <cellStyle name="Normal 2 4 2 7 2 3 2" xfId="7829" xr:uid="{00000000-0005-0000-0000-0000EC1B0000}"/>
    <cellStyle name="Normal 2 4 2 7 2 4" xfId="5445" xr:uid="{00000000-0005-0000-0000-0000ED1B0000}"/>
    <cellStyle name="Normal 2 4 2 7 3" xfId="1018" xr:uid="{00000000-0005-0000-0000-0000EE1B0000}"/>
    <cellStyle name="Normal 2 4 2 7 3 2" xfId="2216" xr:uid="{00000000-0005-0000-0000-0000EF1B0000}"/>
    <cellStyle name="Normal 2 4 2 7 3 2 2" xfId="4601" xr:uid="{00000000-0005-0000-0000-0000F01B0000}"/>
    <cellStyle name="Normal 2 4 2 7 3 2 2 2" xfId="9369" xr:uid="{00000000-0005-0000-0000-0000F11B0000}"/>
    <cellStyle name="Normal 2 4 2 7 3 2 3" xfId="6985" xr:uid="{00000000-0005-0000-0000-0000F21B0000}"/>
    <cellStyle name="Normal 2 4 2 7 3 3" xfId="3409" xr:uid="{00000000-0005-0000-0000-0000F31B0000}"/>
    <cellStyle name="Normal 2 4 2 7 3 3 2" xfId="8177" xr:uid="{00000000-0005-0000-0000-0000F41B0000}"/>
    <cellStyle name="Normal 2 4 2 7 3 4" xfId="5793" xr:uid="{00000000-0005-0000-0000-0000F51B0000}"/>
    <cellStyle name="Normal 2 4 2 7 4" xfId="1520" xr:uid="{00000000-0005-0000-0000-0000F61B0000}"/>
    <cellStyle name="Normal 2 4 2 7 4 2" xfId="3905" xr:uid="{00000000-0005-0000-0000-0000F71B0000}"/>
    <cellStyle name="Normal 2 4 2 7 4 2 2" xfId="8673" xr:uid="{00000000-0005-0000-0000-0000F81B0000}"/>
    <cellStyle name="Normal 2 4 2 7 4 3" xfId="6289" xr:uid="{00000000-0005-0000-0000-0000F91B0000}"/>
    <cellStyle name="Normal 2 4 2 7 5" xfId="2713" xr:uid="{00000000-0005-0000-0000-0000FA1B0000}"/>
    <cellStyle name="Normal 2 4 2 7 5 2" xfId="7481" xr:uid="{00000000-0005-0000-0000-0000FB1B0000}"/>
    <cellStyle name="Normal 2 4 2 7 6" xfId="5097" xr:uid="{00000000-0005-0000-0000-0000FC1B0000}"/>
    <cellStyle name="Normal 2 4 2 8" xfId="466" xr:uid="{00000000-0005-0000-0000-0000FD1B0000}"/>
    <cellStyle name="Normal 2 4 2 8 2" xfId="1664" xr:uid="{00000000-0005-0000-0000-0000FE1B0000}"/>
    <cellStyle name="Normal 2 4 2 8 2 2" xfId="4049" xr:uid="{00000000-0005-0000-0000-0000FF1B0000}"/>
    <cellStyle name="Normal 2 4 2 8 2 2 2" xfId="8817" xr:uid="{00000000-0005-0000-0000-0000001C0000}"/>
    <cellStyle name="Normal 2 4 2 8 2 3" xfId="6433" xr:uid="{00000000-0005-0000-0000-0000011C0000}"/>
    <cellStyle name="Normal 2 4 2 8 3" xfId="2857" xr:uid="{00000000-0005-0000-0000-0000021C0000}"/>
    <cellStyle name="Normal 2 4 2 8 3 2" xfId="7625" xr:uid="{00000000-0005-0000-0000-0000031C0000}"/>
    <cellStyle name="Normal 2 4 2 8 4" xfId="5241" xr:uid="{00000000-0005-0000-0000-0000041C0000}"/>
    <cellStyle name="Normal 2 4 2 9" xfId="814" xr:uid="{00000000-0005-0000-0000-0000051C0000}"/>
    <cellStyle name="Normal 2 4 2 9 2" xfId="2012" xr:uid="{00000000-0005-0000-0000-0000061C0000}"/>
    <cellStyle name="Normal 2 4 2 9 2 2" xfId="4397" xr:uid="{00000000-0005-0000-0000-0000071C0000}"/>
    <cellStyle name="Normal 2 4 2 9 2 2 2" xfId="9165" xr:uid="{00000000-0005-0000-0000-0000081C0000}"/>
    <cellStyle name="Normal 2 4 2 9 2 3" xfId="6781" xr:uid="{00000000-0005-0000-0000-0000091C0000}"/>
    <cellStyle name="Normal 2 4 2 9 3" xfId="3205" xr:uid="{00000000-0005-0000-0000-00000A1C0000}"/>
    <cellStyle name="Normal 2 4 2 9 3 2" xfId="7973" xr:uid="{00000000-0005-0000-0000-00000B1C0000}"/>
    <cellStyle name="Normal 2 4 2 9 4" xfId="5589" xr:uid="{00000000-0005-0000-0000-00000C1C0000}"/>
    <cellStyle name="Normal 2 4 3" xfId="27" xr:uid="{00000000-0005-0000-0000-00000D1C0000}"/>
    <cellStyle name="Normal 2 4 3 10" xfId="1169" xr:uid="{00000000-0005-0000-0000-00000E1C0000}"/>
    <cellStyle name="Normal 2 4 3 10 2" xfId="2366" xr:uid="{00000000-0005-0000-0000-00000F1C0000}"/>
    <cellStyle name="Normal 2 4 3 10 2 2" xfId="4751" xr:uid="{00000000-0005-0000-0000-0000101C0000}"/>
    <cellStyle name="Normal 2 4 3 10 2 2 2" xfId="9519" xr:uid="{00000000-0005-0000-0000-0000111C0000}"/>
    <cellStyle name="Normal 2 4 3 10 2 3" xfId="7135" xr:uid="{00000000-0005-0000-0000-0000121C0000}"/>
    <cellStyle name="Normal 2 4 3 10 3" xfId="3559" xr:uid="{00000000-0005-0000-0000-0000131C0000}"/>
    <cellStyle name="Normal 2 4 3 10 3 2" xfId="8327" xr:uid="{00000000-0005-0000-0000-0000141C0000}"/>
    <cellStyle name="Normal 2 4 3 10 4" xfId="5943" xr:uid="{00000000-0005-0000-0000-0000151C0000}"/>
    <cellStyle name="Normal 2 4 3 11" xfId="75" xr:uid="{00000000-0005-0000-0000-0000161C0000}"/>
    <cellStyle name="Normal 2 4 3 11 2" xfId="1274" xr:uid="{00000000-0005-0000-0000-0000171C0000}"/>
    <cellStyle name="Normal 2 4 3 11 2 2" xfId="3659" xr:uid="{00000000-0005-0000-0000-0000181C0000}"/>
    <cellStyle name="Normal 2 4 3 11 2 2 2" xfId="8427" xr:uid="{00000000-0005-0000-0000-0000191C0000}"/>
    <cellStyle name="Normal 2 4 3 11 2 3" xfId="6043" xr:uid="{00000000-0005-0000-0000-00001A1C0000}"/>
    <cellStyle name="Normal 2 4 3 11 3" xfId="2467" xr:uid="{00000000-0005-0000-0000-00001B1C0000}"/>
    <cellStyle name="Normal 2 4 3 11 3 2" xfId="7235" xr:uid="{00000000-0005-0000-0000-00001C1C0000}"/>
    <cellStyle name="Normal 2 4 3 11 4" xfId="4851" xr:uid="{00000000-0005-0000-0000-00001D1C0000}"/>
    <cellStyle name="Normal 2 4 3 12" xfId="1226" xr:uid="{00000000-0005-0000-0000-00001E1C0000}"/>
    <cellStyle name="Normal 2 4 3 12 2" xfId="3611" xr:uid="{00000000-0005-0000-0000-00001F1C0000}"/>
    <cellStyle name="Normal 2 4 3 12 2 2" xfId="8379" xr:uid="{00000000-0005-0000-0000-0000201C0000}"/>
    <cellStyle name="Normal 2 4 3 12 3" xfId="5995" xr:uid="{00000000-0005-0000-0000-0000211C0000}"/>
    <cellStyle name="Normal 2 4 3 13" xfId="2419" xr:uid="{00000000-0005-0000-0000-0000221C0000}"/>
    <cellStyle name="Normal 2 4 3 13 2" xfId="7187" xr:uid="{00000000-0005-0000-0000-0000231C0000}"/>
    <cellStyle name="Normal 2 4 3 14" xfId="4803" xr:uid="{00000000-0005-0000-0000-0000241C0000}"/>
    <cellStyle name="Normal 2 4 3 2" xfId="51" xr:uid="{00000000-0005-0000-0000-0000251C0000}"/>
    <cellStyle name="Normal 2 4 3 2 10" xfId="1250" xr:uid="{00000000-0005-0000-0000-0000261C0000}"/>
    <cellStyle name="Normal 2 4 3 2 10 2" xfId="3635" xr:uid="{00000000-0005-0000-0000-0000271C0000}"/>
    <cellStyle name="Normal 2 4 3 2 10 2 2" xfId="8403" xr:uid="{00000000-0005-0000-0000-0000281C0000}"/>
    <cellStyle name="Normal 2 4 3 2 10 3" xfId="6019" xr:uid="{00000000-0005-0000-0000-0000291C0000}"/>
    <cellStyle name="Normal 2 4 3 2 11" xfId="2443" xr:uid="{00000000-0005-0000-0000-00002A1C0000}"/>
    <cellStyle name="Normal 2 4 3 2 11 2" xfId="7211" xr:uid="{00000000-0005-0000-0000-00002B1C0000}"/>
    <cellStyle name="Normal 2 4 3 2 12" xfId="4827" xr:uid="{00000000-0005-0000-0000-00002C1C0000}"/>
    <cellStyle name="Normal 2 4 3 2 2" xfId="303" xr:uid="{00000000-0005-0000-0000-00002D1C0000}"/>
    <cellStyle name="Normal 2 4 3 2 2 2" xfId="447" xr:uid="{00000000-0005-0000-0000-00002E1C0000}"/>
    <cellStyle name="Normal 2 4 3 2 2 2 2" xfId="796" xr:uid="{00000000-0005-0000-0000-00002F1C0000}"/>
    <cellStyle name="Normal 2 4 3 2 2 2 2 2" xfId="1994" xr:uid="{00000000-0005-0000-0000-0000301C0000}"/>
    <cellStyle name="Normal 2 4 3 2 2 2 2 2 2" xfId="4379" xr:uid="{00000000-0005-0000-0000-0000311C0000}"/>
    <cellStyle name="Normal 2 4 3 2 2 2 2 2 2 2" xfId="9147" xr:uid="{00000000-0005-0000-0000-0000321C0000}"/>
    <cellStyle name="Normal 2 4 3 2 2 2 2 2 3" xfId="6763" xr:uid="{00000000-0005-0000-0000-0000331C0000}"/>
    <cellStyle name="Normal 2 4 3 2 2 2 2 3" xfId="3187" xr:uid="{00000000-0005-0000-0000-0000341C0000}"/>
    <cellStyle name="Normal 2 4 3 2 2 2 2 3 2" xfId="7955" xr:uid="{00000000-0005-0000-0000-0000351C0000}"/>
    <cellStyle name="Normal 2 4 3 2 2 2 2 4" xfId="5571" xr:uid="{00000000-0005-0000-0000-0000361C0000}"/>
    <cellStyle name="Normal 2 4 3 2 2 2 3" xfId="1144" xr:uid="{00000000-0005-0000-0000-0000371C0000}"/>
    <cellStyle name="Normal 2 4 3 2 2 2 3 2" xfId="2342" xr:uid="{00000000-0005-0000-0000-0000381C0000}"/>
    <cellStyle name="Normal 2 4 3 2 2 2 3 2 2" xfId="4727" xr:uid="{00000000-0005-0000-0000-0000391C0000}"/>
    <cellStyle name="Normal 2 4 3 2 2 2 3 2 2 2" xfId="9495" xr:uid="{00000000-0005-0000-0000-00003A1C0000}"/>
    <cellStyle name="Normal 2 4 3 2 2 2 3 2 3" xfId="7111" xr:uid="{00000000-0005-0000-0000-00003B1C0000}"/>
    <cellStyle name="Normal 2 4 3 2 2 2 3 3" xfId="3535" xr:uid="{00000000-0005-0000-0000-00003C1C0000}"/>
    <cellStyle name="Normal 2 4 3 2 2 2 3 3 2" xfId="8303" xr:uid="{00000000-0005-0000-0000-00003D1C0000}"/>
    <cellStyle name="Normal 2 4 3 2 2 2 3 4" xfId="5919" xr:uid="{00000000-0005-0000-0000-00003E1C0000}"/>
    <cellStyle name="Normal 2 4 3 2 2 2 4" xfId="1646" xr:uid="{00000000-0005-0000-0000-00003F1C0000}"/>
    <cellStyle name="Normal 2 4 3 2 2 2 4 2" xfId="4031" xr:uid="{00000000-0005-0000-0000-0000401C0000}"/>
    <cellStyle name="Normal 2 4 3 2 2 2 4 2 2" xfId="8799" xr:uid="{00000000-0005-0000-0000-0000411C0000}"/>
    <cellStyle name="Normal 2 4 3 2 2 2 4 3" xfId="6415" xr:uid="{00000000-0005-0000-0000-0000421C0000}"/>
    <cellStyle name="Normal 2 4 3 2 2 2 5" xfId="2839" xr:uid="{00000000-0005-0000-0000-0000431C0000}"/>
    <cellStyle name="Normal 2 4 3 2 2 2 5 2" xfId="7607" xr:uid="{00000000-0005-0000-0000-0000441C0000}"/>
    <cellStyle name="Normal 2 4 3 2 2 2 6" xfId="5223" xr:uid="{00000000-0005-0000-0000-0000451C0000}"/>
    <cellStyle name="Normal 2 4 3 2 2 3" xfId="652" xr:uid="{00000000-0005-0000-0000-0000461C0000}"/>
    <cellStyle name="Normal 2 4 3 2 2 3 2" xfId="1850" xr:uid="{00000000-0005-0000-0000-0000471C0000}"/>
    <cellStyle name="Normal 2 4 3 2 2 3 2 2" xfId="4235" xr:uid="{00000000-0005-0000-0000-0000481C0000}"/>
    <cellStyle name="Normal 2 4 3 2 2 3 2 2 2" xfId="9003" xr:uid="{00000000-0005-0000-0000-0000491C0000}"/>
    <cellStyle name="Normal 2 4 3 2 2 3 2 3" xfId="6619" xr:uid="{00000000-0005-0000-0000-00004A1C0000}"/>
    <cellStyle name="Normal 2 4 3 2 2 3 3" xfId="3043" xr:uid="{00000000-0005-0000-0000-00004B1C0000}"/>
    <cellStyle name="Normal 2 4 3 2 2 3 3 2" xfId="7811" xr:uid="{00000000-0005-0000-0000-00004C1C0000}"/>
    <cellStyle name="Normal 2 4 3 2 2 3 4" xfId="5427" xr:uid="{00000000-0005-0000-0000-00004D1C0000}"/>
    <cellStyle name="Normal 2 4 3 2 2 4" xfId="1000" xr:uid="{00000000-0005-0000-0000-00004E1C0000}"/>
    <cellStyle name="Normal 2 4 3 2 2 4 2" xfId="2198" xr:uid="{00000000-0005-0000-0000-00004F1C0000}"/>
    <cellStyle name="Normal 2 4 3 2 2 4 2 2" xfId="4583" xr:uid="{00000000-0005-0000-0000-0000501C0000}"/>
    <cellStyle name="Normal 2 4 3 2 2 4 2 2 2" xfId="9351" xr:uid="{00000000-0005-0000-0000-0000511C0000}"/>
    <cellStyle name="Normal 2 4 3 2 2 4 2 3" xfId="6967" xr:uid="{00000000-0005-0000-0000-0000521C0000}"/>
    <cellStyle name="Normal 2 4 3 2 2 4 3" xfId="3391" xr:uid="{00000000-0005-0000-0000-0000531C0000}"/>
    <cellStyle name="Normal 2 4 3 2 2 4 3 2" xfId="8159" xr:uid="{00000000-0005-0000-0000-0000541C0000}"/>
    <cellStyle name="Normal 2 4 3 2 2 4 4" xfId="5775" xr:uid="{00000000-0005-0000-0000-0000551C0000}"/>
    <cellStyle name="Normal 2 4 3 2 2 5" xfId="1502" xr:uid="{00000000-0005-0000-0000-0000561C0000}"/>
    <cellStyle name="Normal 2 4 3 2 2 5 2" xfId="3887" xr:uid="{00000000-0005-0000-0000-0000571C0000}"/>
    <cellStyle name="Normal 2 4 3 2 2 5 2 2" xfId="8655" xr:uid="{00000000-0005-0000-0000-0000581C0000}"/>
    <cellStyle name="Normal 2 4 3 2 2 5 3" xfId="6271" xr:uid="{00000000-0005-0000-0000-0000591C0000}"/>
    <cellStyle name="Normal 2 4 3 2 2 6" xfId="2695" xr:uid="{00000000-0005-0000-0000-00005A1C0000}"/>
    <cellStyle name="Normal 2 4 3 2 2 6 2" xfId="7463" xr:uid="{00000000-0005-0000-0000-00005B1C0000}"/>
    <cellStyle name="Normal 2 4 3 2 2 7" xfId="5079" xr:uid="{00000000-0005-0000-0000-00005C1C0000}"/>
    <cellStyle name="Normal 2 4 3 2 3" xfId="231" xr:uid="{00000000-0005-0000-0000-00005D1C0000}"/>
    <cellStyle name="Normal 2 4 3 2 3 2" xfId="580" xr:uid="{00000000-0005-0000-0000-00005E1C0000}"/>
    <cellStyle name="Normal 2 4 3 2 3 2 2" xfId="1778" xr:uid="{00000000-0005-0000-0000-00005F1C0000}"/>
    <cellStyle name="Normal 2 4 3 2 3 2 2 2" xfId="4163" xr:uid="{00000000-0005-0000-0000-0000601C0000}"/>
    <cellStyle name="Normal 2 4 3 2 3 2 2 2 2" xfId="8931" xr:uid="{00000000-0005-0000-0000-0000611C0000}"/>
    <cellStyle name="Normal 2 4 3 2 3 2 2 3" xfId="6547" xr:uid="{00000000-0005-0000-0000-0000621C0000}"/>
    <cellStyle name="Normal 2 4 3 2 3 2 3" xfId="2971" xr:uid="{00000000-0005-0000-0000-0000631C0000}"/>
    <cellStyle name="Normal 2 4 3 2 3 2 3 2" xfId="7739" xr:uid="{00000000-0005-0000-0000-0000641C0000}"/>
    <cellStyle name="Normal 2 4 3 2 3 2 4" xfId="5355" xr:uid="{00000000-0005-0000-0000-0000651C0000}"/>
    <cellStyle name="Normal 2 4 3 2 3 3" xfId="928" xr:uid="{00000000-0005-0000-0000-0000661C0000}"/>
    <cellStyle name="Normal 2 4 3 2 3 3 2" xfId="2126" xr:uid="{00000000-0005-0000-0000-0000671C0000}"/>
    <cellStyle name="Normal 2 4 3 2 3 3 2 2" xfId="4511" xr:uid="{00000000-0005-0000-0000-0000681C0000}"/>
    <cellStyle name="Normal 2 4 3 2 3 3 2 2 2" xfId="9279" xr:uid="{00000000-0005-0000-0000-0000691C0000}"/>
    <cellStyle name="Normal 2 4 3 2 3 3 2 3" xfId="6895" xr:uid="{00000000-0005-0000-0000-00006A1C0000}"/>
    <cellStyle name="Normal 2 4 3 2 3 3 3" xfId="3319" xr:uid="{00000000-0005-0000-0000-00006B1C0000}"/>
    <cellStyle name="Normal 2 4 3 2 3 3 3 2" xfId="8087" xr:uid="{00000000-0005-0000-0000-00006C1C0000}"/>
    <cellStyle name="Normal 2 4 3 2 3 3 4" xfId="5703" xr:uid="{00000000-0005-0000-0000-00006D1C0000}"/>
    <cellStyle name="Normal 2 4 3 2 3 4" xfId="1430" xr:uid="{00000000-0005-0000-0000-00006E1C0000}"/>
    <cellStyle name="Normal 2 4 3 2 3 4 2" xfId="3815" xr:uid="{00000000-0005-0000-0000-00006F1C0000}"/>
    <cellStyle name="Normal 2 4 3 2 3 4 2 2" xfId="8583" xr:uid="{00000000-0005-0000-0000-0000701C0000}"/>
    <cellStyle name="Normal 2 4 3 2 3 4 3" xfId="6199" xr:uid="{00000000-0005-0000-0000-0000711C0000}"/>
    <cellStyle name="Normal 2 4 3 2 3 5" xfId="2623" xr:uid="{00000000-0005-0000-0000-0000721C0000}"/>
    <cellStyle name="Normal 2 4 3 2 3 5 2" xfId="7391" xr:uid="{00000000-0005-0000-0000-0000731C0000}"/>
    <cellStyle name="Normal 2 4 3 2 3 6" xfId="5007" xr:uid="{00000000-0005-0000-0000-0000741C0000}"/>
    <cellStyle name="Normal 2 4 3 2 4" xfId="375" xr:uid="{00000000-0005-0000-0000-0000751C0000}"/>
    <cellStyle name="Normal 2 4 3 2 4 2" xfId="724" xr:uid="{00000000-0005-0000-0000-0000761C0000}"/>
    <cellStyle name="Normal 2 4 3 2 4 2 2" xfId="1922" xr:uid="{00000000-0005-0000-0000-0000771C0000}"/>
    <cellStyle name="Normal 2 4 3 2 4 2 2 2" xfId="4307" xr:uid="{00000000-0005-0000-0000-0000781C0000}"/>
    <cellStyle name="Normal 2 4 3 2 4 2 2 2 2" xfId="9075" xr:uid="{00000000-0005-0000-0000-0000791C0000}"/>
    <cellStyle name="Normal 2 4 3 2 4 2 2 3" xfId="6691" xr:uid="{00000000-0005-0000-0000-00007A1C0000}"/>
    <cellStyle name="Normal 2 4 3 2 4 2 3" xfId="3115" xr:uid="{00000000-0005-0000-0000-00007B1C0000}"/>
    <cellStyle name="Normal 2 4 3 2 4 2 3 2" xfId="7883" xr:uid="{00000000-0005-0000-0000-00007C1C0000}"/>
    <cellStyle name="Normal 2 4 3 2 4 2 4" xfId="5499" xr:uid="{00000000-0005-0000-0000-00007D1C0000}"/>
    <cellStyle name="Normal 2 4 3 2 4 3" xfId="1072" xr:uid="{00000000-0005-0000-0000-00007E1C0000}"/>
    <cellStyle name="Normal 2 4 3 2 4 3 2" xfId="2270" xr:uid="{00000000-0005-0000-0000-00007F1C0000}"/>
    <cellStyle name="Normal 2 4 3 2 4 3 2 2" xfId="4655" xr:uid="{00000000-0005-0000-0000-0000801C0000}"/>
    <cellStyle name="Normal 2 4 3 2 4 3 2 2 2" xfId="9423" xr:uid="{00000000-0005-0000-0000-0000811C0000}"/>
    <cellStyle name="Normal 2 4 3 2 4 3 2 3" xfId="7039" xr:uid="{00000000-0005-0000-0000-0000821C0000}"/>
    <cellStyle name="Normal 2 4 3 2 4 3 3" xfId="3463" xr:uid="{00000000-0005-0000-0000-0000831C0000}"/>
    <cellStyle name="Normal 2 4 3 2 4 3 3 2" xfId="8231" xr:uid="{00000000-0005-0000-0000-0000841C0000}"/>
    <cellStyle name="Normal 2 4 3 2 4 3 4" xfId="5847" xr:uid="{00000000-0005-0000-0000-0000851C0000}"/>
    <cellStyle name="Normal 2 4 3 2 4 4" xfId="1574" xr:uid="{00000000-0005-0000-0000-0000861C0000}"/>
    <cellStyle name="Normal 2 4 3 2 4 4 2" xfId="3959" xr:uid="{00000000-0005-0000-0000-0000871C0000}"/>
    <cellStyle name="Normal 2 4 3 2 4 4 2 2" xfId="8727" xr:uid="{00000000-0005-0000-0000-0000881C0000}"/>
    <cellStyle name="Normal 2 4 3 2 4 4 3" xfId="6343" xr:uid="{00000000-0005-0000-0000-0000891C0000}"/>
    <cellStyle name="Normal 2 4 3 2 4 5" xfId="2767" xr:uid="{00000000-0005-0000-0000-00008A1C0000}"/>
    <cellStyle name="Normal 2 4 3 2 4 5 2" xfId="7535" xr:uid="{00000000-0005-0000-0000-00008B1C0000}"/>
    <cellStyle name="Normal 2 4 3 2 4 6" xfId="5151" xr:uid="{00000000-0005-0000-0000-00008C1C0000}"/>
    <cellStyle name="Normal 2 4 3 2 5" xfId="508" xr:uid="{00000000-0005-0000-0000-00008D1C0000}"/>
    <cellStyle name="Normal 2 4 3 2 5 2" xfId="1706" xr:uid="{00000000-0005-0000-0000-00008E1C0000}"/>
    <cellStyle name="Normal 2 4 3 2 5 2 2" xfId="4091" xr:uid="{00000000-0005-0000-0000-00008F1C0000}"/>
    <cellStyle name="Normal 2 4 3 2 5 2 2 2" xfId="8859" xr:uid="{00000000-0005-0000-0000-0000901C0000}"/>
    <cellStyle name="Normal 2 4 3 2 5 2 3" xfId="6475" xr:uid="{00000000-0005-0000-0000-0000911C0000}"/>
    <cellStyle name="Normal 2 4 3 2 5 3" xfId="2899" xr:uid="{00000000-0005-0000-0000-0000921C0000}"/>
    <cellStyle name="Normal 2 4 3 2 5 3 2" xfId="7667" xr:uid="{00000000-0005-0000-0000-0000931C0000}"/>
    <cellStyle name="Normal 2 4 3 2 5 4" xfId="5283" xr:uid="{00000000-0005-0000-0000-0000941C0000}"/>
    <cellStyle name="Normal 2 4 3 2 6" xfId="856" xr:uid="{00000000-0005-0000-0000-0000951C0000}"/>
    <cellStyle name="Normal 2 4 3 2 6 2" xfId="2054" xr:uid="{00000000-0005-0000-0000-0000961C0000}"/>
    <cellStyle name="Normal 2 4 3 2 6 2 2" xfId="4439" xr:uid="{00000000-0005-0000-0000-0000971C0000}"/>
    <cellStyle name="Normal 2 4 3 2 6 2 2 2" xfId="9207" xr:uid="{00000000-0005-0000-0000-0000981C0000}"/>
    <cellStyle name="Normal 2 4 3 2 6 2 3" xfId="6823" xr:uid="{00000000-0005-0000-0000-0000991C0000}"/>
    <cellStyle name="Normal 2 4 3 2 6 3" xfId="3247" xr:uid="{00000000-0005-0000-0000-00009A1C0000}"/>
    <cellStyle name="Normal 2 4 3 2 6 3 2" xfId="8015" xr:uid="{00000000-0005-0000-0000-00009B1C0000}"/>
    <cellStyle name="Normal 2 4 3 2 6 4" xfId="5631" xr:uid="{00000000-0005-0000-0000-00009C1C0000}"/>
    <cellStyle name="Normal 2 4 3 2 7" xfId="159" xr:uid="{00000000-0005-0000-0000-00009D1C0000}"/>
    <cellStyle name="Normal 2 4 3 2 7 2" xfId="1358" xr:uid="{00000000-0005-0000-0000-00009E1C0000}"/>
    <cellStyle name="Normal 2 4 3 2 7 2 2" xfId="3743" xr:uid="{00000000-0005-0000-0000-00009F1C0000}"/>
    <cellStyle name="Normal 2 4 3 2 7 2 2 2" xfId="8511" xr:uid="{00000000-0005-0000-0000-0000A01C0000}"/>
    <cellStyle name="Normal 2 4 3 2 7 2 3" xfId="6127" xr:uid="{00000000-0005-0000-0000-0000A11C0000}"/>
    <cellStyle name="Normal 2 4 3 2 7 3" xfId="2551" xr:uid="{00000000-0005-0000-0000-0000A21C0000}"/>
    <cellStyle name="Normal 2 4 3 2 7 3 2" xfId="7319" xr:uid="{00000000-0005-0000-0000-0000A31C0000}"/>
    <cellStyle name="Normal 2 4 3 2 7 4" xfId="4935" xr:uid="{00000000-0005-0000-0000-0000A41C0000}"/>
    <cellStyle name="Normal 2 4 3 2 8" xfId="1193" xr:uid="{00000000-0005-0000-0000-0000A51C0000}"/>
    <cellStyle name="Normal 2 4 3 2 8 2" xfId="2390" xr:uid="{00000000-0005-0000-0000-0000A61C0000}"/>
    <cellStyle name="Normal 2 4 3 2 8 2 2" xfId="4775" xr:uid="{00000000-0005-0000-0000-0000A71C0000}"/>
    <cellStyle name="Normal 2 4 3 2 8 2 2 2" xfId="9543" xr:uid="{00000000-0005-0000-0000-0000A81C0000}"/>
    <cellStyle name="Normal 2 4 3 2 8 2 3" xfId="7159" xr:uid="{00000000-0005-0000-0000-0000A91C0000}"/>
    <cellStyle name="Normal 2 4 3 2 8 3" xfId="3583" xr:uid="{00000000-0005-0000-0000-0000AA1C0000}"/>
    <cellStyle name="Normal 2 4 3 2 8 3 2" xfId="8351" xr:uid="{00000000-0005-0000-0000-0000AB1C0000}"/>
    <cellStyle name="Normal 2 4 3 2 8 4" xfId="5967" xr:uid="{00000000-0005-0000-0000-0000AC1C0000}"/>
    <cellStyle name="Normal 2 4 3 2 9" xfId="99" xr:uid="{00000000-0005-0000-0000-0000AD1C0000}"/>
    <cellStyle name="Normal 2 4 3 2 9 2" xfId="1298" xr:uid="{00000000-0005-0000-0000-0000AE1C0000}"/>
    <cellStyle name="Normal 2 4 3 2 9 2 2" xfId="3683" xr:uid="{00000000-0005-0000-0000-0000AF1C0000}"/>
    <cellStyle name="Normal 2 4 3 2 9 2 2 2" xfId="8451" xr:uid="{00000000-0005-0000-0000-0000B01C0000}"/>
    <cellStyle name="Normal 2 4 3 2 9 2 3" xfId="6067" xr:uid="{00000000-0005-0000-0000-0000B11C0000}"/>
    <cellStyle name="Normal 2 4 3 2 9 3" xfId="2491" xr:uid="{00000000-0005-0000-0000-0000B21C0000}"/>
    <cellStyle name="Normal 2 4 3 2 9 3 2" xfId="7259" xr:uid="{00000000-0005-0000-0000-0000B31C0000}"/>
    <cellStyle name="Normal 2 4 3 2 9 4" xfId="4875" xr:uid="{00000000-0005-0000-0000-0000B41C0000}"/>
    <cellStyle name="Normal 2 4 3 3" xfId="207" xr:uid="{00000000-0005-0000-0000-0000B51C0000}"/>
    <cellStyle name="Normal 2 4 3 3 2" xfId="279" xr:uid="{00000000-0005-0000-0000-0000B61C0000}"/>
    <cellStyle name="Normal 2 4 3 3 2 2" xfId="423" xr:uid="{00000000-0005-0000-0000-0000B71C0000}"/>
    <cellStyle name="Normal 2 4 3 3 2 2 2" xfId="772" xr:uid="{00000000-0005-0000-0000-0000B81C0000}"/>
    <cellStyle name="Normal 2 4 3 3 2 2 2 2" xfId="1970" xr:uid="{00000000-0005-0000-0000-0000B91C0000}"/>
    <cellStyle name="Normal 2 4 3 3 2 2 2 2 2" xfId="4355" xr:uid="{00000000-0005-0000-0000-0000BA1C0000}"/>
    <cellStyle name="Normal 2 4 3 3 2 2 2 2 2 2" xfId="9123" xr:uid="{00000000-0005-0000-0000-0000BB1C0000}"/>
    <cellStyle name="Normal 2 4 3 3 2 2 2 2 3" xfId="6739" xr:uid="{00000000-0005-0000-0000-0000BC1C0000}"/>
    <cellStyle name="Normal 2 4 3 3 2 2 2 3" xfId="3163" xr:uid="{00000000-0005-0000-0000-0000BD1C0000}"/>
    <cellStyle name="Normal 2 4 3 3 2 2 2 3 2" xfId="7931" xr:uid="{00000000-0005-0000-0000-0000BE1C0000}"/>
    <cellStyle name="Normal 2 4 3 3 2 2 2 4" xfId="5547" xr:uid="{00000000-0005-0000-0000-0000BF1C0000}"/>
    <cellStyle name="Normal 2 4 3 3 2 2 3" xfId="1120" xr:uid="{00000000-0005-0000-0000-0000C01C0000}"/>
    <cellStyle name="Normal 2 4 3 3 2 2 3 2" xfId="2318" xr:uid="{00000000-0005-0000-0000-0000C11C0000}"/>
    <cellStyle name="Normal 2 4 3 3 2 2 3 2 2" xfId="4703" xr:uid="{00000000-0005-0000-0000-0000C21C0000}"/>
    <cellStyle name="Normal 2 4 3 3 2 2 3 2 2 2" xfId="9471" xr:uid="{00000000-0005-0000-0000-0000C31C0000}"/>
    <cellStyle name="Normal 2 4 3 3 2 2 3 2 3" xfId="7087" xr:uid="{00000000-0005-0000-0000-0000C41C0000}"/>
    <cellStyle name="Normal 2 4 3 3 2 2 3 3" xfId="3511" xr:uid="{00000000-0005-0000-0000-0000C51C0000}"/>
    <cellStyle name="Normal 2 4 3 3 2 2 3 3 2" xfId="8279" xr:uid="{00000000-0005-0000-0000-0000C61C0000}"/>
    <cellStyle name="Normal 2 4 3 3 2 2 3 4" xfId="5895" xr:uid="{00000000-0005-0000-0000-0000C71C0000}"/>
    <cellStyle name="Normal 2 4 3 3 2 2 4" xfId="1622" xr:uid="{00000000-0005-0000-0000-0000C81C0000}"/>
    <cellStyle name="Normal 2 4 3 3 2 2 4 2" xfId="4007" xr:uid="{00000000-0005-0000-0000-0000C91C0000}"/>
    <cellStyle name="Normal 2 4 3 3 2 2 4 2 2" xfId="8775" xr:uid="{00000000-0005-0000-0000-0000CA1C0000}"/>
    <cellStyle name="Normal 2 4 3 3 2 2 4 3" xfId="6391" xr:uid="{00000000-0005-0000-0000-0000CB1C0000}"/>
    <cellStyle name="Normal 2 4 3 3 2 2 5" xfId="2815" xr:uid="{00000000-0005-0000-0000-0000CC1C0000}"/>
    <cellStyle name="Normal 2 4 3 3 2 2 5 2" xfId="7583" xr:uid="{00000000-0005-0000-0000-0000CD1C0000}"/>
    <cellStyle name="Normal 2 4 3 3 2 2 6" xfId="5199" xr:uid="{00000000-0005-0000-0000-0000CE1C0000}"/>
    <cellStyle name="Normal 2 4 3 3 2 3" xfId="628" xr:uid="{00000000-0005-0000-0000-0000CF1C0000}"/>
    <cellStyle name="Normal 2 4 3 3 2 3 2" xfId="1826" xr:uid="{00000000-0005-0000-0000-0000D01C0000}"/>
    <cellStyle name="Normal 2 4 3 3 2 3 2 2" xfId="4211" xr:uid="{00000000-0005-0000-0000-0000D11C0000}"/>
    <cellStyle name="Normal 2 4 3 3 2 3 2 2 2" xfId="8979" xr:uid="{00000000-0005-0000-0000-0000D21C0000}"/>
    <cellStyle name="Normal 2 4 3 3 2 3 2 3" xfId="6595" xr:uid="{00000000-0005-0000-0000-0000D31C0000}"/>
    <cellStyle name="Normal 2 4 3 3 2 3 3" xfId="3019" xr:uid="{00000000-0005-0000-0000-0000D41C0000}"/>
    <cellStyle name="Normal 2 4 3 3 2 3 3 2" xfId="7787" xr:uid="{00000000-0005-0000-0000-0000D51C0000}"/>
    <cellStyle name="Normal 2 4 3 3 2 3 4" xfId="5403" xr:uid="{00000000-0005-0000-0000-0000D61C0000}"/>
    <cellStyle name="Normal 2 4 3 3 2 4" xfId="976" xr:uid="{00000000-0005-0000-0000-0000D71C0000}"/>
    <cellStyle name="Normal 2 4 3 3 2 4 2" xfId="2174" xr:uid="{00000000-0005-0000-0000-0000D81C0000}"/>
    <cellStyle name="Normal 2 4 3 3 2 4 2 2" xfId="4559" xr:uid="{00000000-0005-0000-0000-0000D91C0000}"/>
    <cellStyle name="Normal 2 4 3 3 2 4 2 2 2" xfId="9327" xr:uid="{00000000-0005-0000-0000-0000DA1C0000}"/>
    <cellStyle name="Normal 2 4 3 3 2 4 2 3" xfId="6943" xr:uid="{00000000-0005-0000-0000-0000DB1C0000}"/>
    <cellStyle name="Normal 2 4 3 3 2 4 3" xfId="3367" xr:uid="{00000000-0005-0000-0000-0000DC1C0000}"/>
    <cellStyle name="Normal 2 4 3 3 2 4 3 2" xfId="8135" xr:uid="{00000000-0005-0000-0000-0000DD1C0000}"/>
    <cellStyle name="Normal 2 4 3 3 2 4 4" xfId="5751" xr:uid="{00000000-0005-0000-0000-0000DE1C0000}"/>
    <cellStyle name="Normal 2 4 3 3 2 5" xfId="1478" xr:uid="{00000000-0005-0000-0000-0000DF1C0000}"/>
    <cellStyle name="Normal 2 4 3 3 2 5 2" xfId="3863" xr:uid="{00000000-0005-0000-0000-0000E01C0000}"/>
    <cellStyle name="Normal 2 4 3 3 2 5 2 2" xfId="8631" xr:uid="{00000000-0005-0000-0000-0000E11C0000}"/>
    <cellStyle name="Normal 2 4 3 3 2 5 3" xfId="6247" xr:uid="{00000000-0005-0000-0000-0000E21C0000}"/>
    <cellStyle name="Normal 2 4 3 3 2 6" xfId="2671" xr:uid="{00000000-0005-0000-0000-0000E31C0000}"/>
    <cellStyle name="Normal 2 4 3 3 2 6 2" xfId="7439" xr:uid="{00000000-0005-0000-0000-0000E41C0000}"/>
    <cellStyle name="Normal 2 4 3 3 2 7" xfId="5055" xr:uid="{00000000-0005-0000-0000-0000E51C0000}"/>
    <cellStyle name="Normal 2 4 3 3 3" xfId="351" xr:uid="{00000000-0005-0000-0000-0000E61C0000}"/>
    <cellStyle name="Normal 2 4 3 3 3 2" xfId="700" xr:uid="{00000000-0005-0000-0000-0000E71C0000}"/>
    <cellStyle name="Normal 2 4 3 3 3 2 2" xfId="1898" xr:uid="{00000000-0005-0000-0000-0000E81C0000}"/>
    <cellStyle name="Normal 2 4 3 3 3 2 2 2" xfId="4283" xr:uid="{00000000-0005-0000-0000-0000E91C0000}"/>
    <cellStyle name="Normal 2 4 3 3 3 2 2 2 2" xfId="9051" xr:uid="{00000000-0005-0000-0000-0000EA1C0000}"/>
    <cellStyle name="Normal 2 4 3 3 3 2 2 3" xfId="6667" xr:uid="{00000000-0005-0000-0000-0000EB1C0000}"/>
    <cellStyle name="Normal 2 4 3 3 3 2 3" xfId="3091" xr:uid="{00000000-0005-0000-0000-0000EC1C0000}"/>
    <cellStyle name="Normal 2 4 3 3 3 2 3 2" xfId="7859" xr:uid="{00000000-0005-0000-0000-0000ED1C0000}"/>
    <cellStyle name="Normal 2 4 3 3 3 2 4" xfId="5475" xr:uid="{00000000-0005-0000-0000-0000EE1C0000}"/>
    <cellStyle name="Normal 2 4 3 3 3 3" xfId="1048" xr:uid="{00000000-0005-0000-0000-0000EF1C0000}"/>
    <cellStyle name="Normal 2 4 3 3 3 3 2" xfId="2246" xr:uid="{00000000-0005-0000-0000-0000F01C0000}"/>
    <cellStyle name="Normal 2 4 3 3 3 3 2 2" xfId="4631" xr:uid="{00000000-0005-0000-0000-0000F11C0000}"/>
    <cellStyle name="Normal 2 4 3 3 3 3 2 2 2" xfId="9399" xr:uid="{00000000-0005-0000-0000-0000F21C0000}"/>
    <cellStyle name="Normal 2 4 3 3 3 3 2 3" xfId="7015" xr:uid="{00000000-0005-0000-0000-0000F31C0000}"/>
    <cellStyle name="Normal 2 4 3 3 3 3 3" xfId="3439" xr:uid="{00000000-0005-0000-0000-0000F41C0000}"/>
    <cellStyle name="Normal 2 4 3 3 3 3 3 2" xfId="8207" xr:uid="{00000000-0005-0000-0000-0000F51C0000}"/>
    <cellStyle name="Normal 2 4 3 3 3 3 4" xfId="5823" xr:uid="{00000000-0005-0000-0000-0000F61C0000}"/>
    <cellStyle name="Normal 2 4 3 3 3 4" xfId="1550" xr:uid="{00000000-0005-0000-0000-0000F71C0000}"/>
    <cellStyle name="Normal 2 4 3 3 3 4 2" xfId="3935" xr:uid="{00000000-0005-0000-0000-0000F81C0000}"/>
    <cellStyle name="Normal 2 4 3 3 3 4 2 2" xfId="8703" xr:uid="{00000000-0005-0000-0000-0000F91C0000}"/>
    <cellStyle name="Normal 2 4 3 3 3 4 3" xfId="6319" xr:uid="{00000000-0005-0000-0000-0000FA1C0000}"/>
    <cellStyle name="Normal 2 4 3 3 3 5" xfId="2743" xr:uid="{00000000-0005-0000-0000-0000FB1C0000}"/>
    <cellStyle name="Normal 2 4 3 3 3 5 2" xfId="7511" xr:uid="{00000000-0005-0000-0000-0000FC1C0000}"/>
    <cellStyle name="Normal 2 4 3 3 3 6" xfId="5127" xr:uid="{00000000-0005-0000-0000-0000FD1C0000}"/>
    <cellStyle name="Normal 2 4 3 3 4" xfId="556" xr:uid="{00000000-0005-0000-0000-0000FE1C0000}"/>
    <cellStyle name="Normal 2 4 3 3 4 2" xfId="1754" xr:uid="{00000000-0005-0000-0000-0000FF1C0000}"/>
    <cellStyle name="Normal 2 4 3 3 4 2 2" xfId="4139" xr:uid="{00000000-0005-0000-0000-0000001D0000}"/>
    <cellStyle name="Normal 2 4 3 3 4 2 2 2" xfId="8907" xr:uid="{00000000-0005-0000-0000-0000011D0000}"/>
    <cellStyle name="Normal 2 4 3 3 4 2 3" xfId="6523" xr:uid="{00000000-0005-0000-0000-0000021D0000}"/>
    <cellStyle name="Normal 2 4 3 3 4 3" xfId="2947" xr:uid="{00000000-0005-0000-0000-0000031D0000}"/>
    <cellStyle name="Normal 2 4 3 3 4 3 2" xfId="7715" xr:uid="{00000000-0005-0000-0000-0000041D0000}"/>
    <cellStyle name="Normal 2 4 3 3 4 4" xfId="5331" xr:uid="{00000000-0005-0000-0000-0000051D0000}"/>
    <cellStyle name="Normal 2 4 3 3 5" xfId="904" xr:uid="{00000000-0005-0000-0000-0000061D0000}"/>
    <cellStyle name="Normal 2 4 3 3 5 2" xfId="2102" xr:uid="{00000000-0005-0000-0000-0000071D0000}"/>
    <cellStyle name="Normal 2 4 3 3 5 2 2" xfId="4487" xr:uid="{00000000-0005-0000-0000-0000081D0000}"/>
    <cellStyle name="Normal 2 4 3 3 5 2 2 2" xfId="9255" xr:uid="{00000000-0005-0000-0000-0000091D0000}"/>
    <cellStyle name="Normal 2 4 3 3 5 2 3" xfId="6871" xr:uid="{00000000-0005-0000-0000-00000A1D0000}"/>
    <cellStyle name="Normal 2 4 3 3 5 3" xfId="3295" xr:uid="{00000000-0005-0000-0000-00000B1D0000}"/>
    <cellStyle name="Normal 2 4 3 3 5 3 2" xfId="8063" xr:uid="{00000000-0005-0000-0000-00000C1D0000}"/>
    <cellStyle name="Normal 2 4 3 3 5 4" xfId="5679" xr:uid="{00000000-0005-0000-0000-00000D1D0000}"/>
    <cellStyle name="Normal 2 4 3 3 6" xfId="1406" xr:uid="{00000000-0005-0000-0000-00000E1D0000}"/>
    <cellStyle name="Normal 2 4 3 3 6 2" xfId="3791" xr:uid="{00000000-0005-0000-0000-00000F1D0000}"/>
    <cellStyle name="Normal 2 4 3 3 6 2 2" xfId="8559" xr:uid="{00000000-0005-0000-0000-0000101D0000}"/>
    <cellStyle name="Normal 2 4 3 3 6 3" xfId="6175" xr:uid="{00000000-0005-0000-0000-0000111D0000}"/>
    <cellStyle name="Normal 2 4 3 3 7" xfId="2599" xr:uid="{00000000-0005-0000-0000-0000121D0000}"/>
    <cellStyle name="Normal 2 4 3 3 7 2" xfId="7367" xr:uid="{00000000-0005-0000-0000-0000131D0000}"/>
    <cellStyle name="Normal 2 4 3 3 8" xfId="4983" xr:uid="{00000000-0005-0000-0000-0000141D0000}"/>
    <cellStyle name="Normal 2 4 3 4" xfId="255" xr:uid="{00000000-0005-0000-0000-0000151D0000}"/>
    <cellStyle name="Normal 2 4 3 4 2" xfId="399" xr:uid="{00000000-0005-0000-0000-0000161D0000}"/>
    <cellStyle name="Normal 2 4 3 4 2 2" xfId="748" xr:uid="{00000000-0005-0000-0000-0000171D0000}"/>
    <cellStyle name="Normal 2 4 3 4 2 2 2" xfId="1946" xr:uid="{00000000-0005-0000-0000-0000181D0000}"/>
    <cellStyle name="Normal 2 4 3 4 2 2 2 2" xfId="4331" xr:uid="{00000000-0005-0000-0000-0000191D0000}"/>
    <cellStyle name="Normal 2 4 3 4 2 2 2 2 2" xfId="9099" xr:uid="{00000000-0005-0000-0000-00001A1D0000}"/>
    <cellStyle name="Normal 2 4 3 4 2 2 2 3" xfId="6715" xr:uid="{00000000-0005-0000-0000-00001B1D0000}"/>
    <cellStyle name="Normal 2 4 3 4 2 2 3" xfId="3139" xr:uid="{00000000-0005-0000-0000-00001C1D0000}"/>
    <cellStyle name="Normal 2 4 3 4 2 2 3 2" xfId="7907" xr:uid="{00000000-0005-0000-0000-00001D1D0000}"/>
    <cellStyle name="Normal 2 4 3 4 2 2 4" xfId="5523" xr:uid="{00000000-0005-0000-0000-00001E1D0000}"/>
    <cellStyle name="Normal 2 4 3 4 2 3" xfId="1096" xr:uid="{00000000-0005-0000-0000-00001F1D0000}"/>
    <cellStyle name="Normal 2 4 3 4 2 3 2" xfId="2294" xr:uid="{00000000-0005-0000-0000-0000201D0000}"/>
    <cellStyle name="Normal 2 4 3 4 2 3 2 2" xfId="4679" xr:uid="{00000000-0005-0000-0000-0000211D0000}"/>
    <cellStyle name="Normal 2 4 3 4 2 3 2 2 2" xfId="9447" xr:uid="{00000000-0005-0000-0000-0000221D0000}"/>
    <cellStyle name="Normal 2 4 3 4 2 3 2 3" xfId="7063" xr:uid="{00000000-0005-0000-0000-0000231D0000}"/>
    <cellStyle name="Normal 2 4 3 4 2 3 3" xfId="3487" xr:uid="{00000000-0005-0000-0000-0000241D0000}"/>
    <cellStyle name="Normal 2 4 3 4 2 3 3 2" xfId="8255" xr:uid="{00000000-0005-0000-0000-0000251D0000}"/>
    <cellStyle name="Normal 2 4 3 4 2 3 4" xfId="5871" xr:uid="{00000000-0005-0000-0000-0000261D0000}"/>
    <cellStyle name="Normal 2 4 3 4 2 4" xfId="1598" xr:uid="{00000000-0005-0000-0000-0000271D0000}"/>
    <cellStyle name="Normal 2 4 3 4 2 4 2" xfId="3983" xr:uid="{00000000-0005-0000-0000-0000281D0000}"/>
    <cellStyle name="Normal 2 4 3 4 2 4 2 2" xfId="8751" xr:uid="{00000000-0005-0000-0000-0000291D0000}"/>
    <cellStyle name="Normal 2 4 3 4 2 4 3" xfId="6367" xr:uid="{00000000-0005-0000-0000-00002A1D0000}"/>
    <cellStyle name="Normal 2 4 3 4 2 5" xfId="2791" xr:uid="{00000000-0005-0000-0000-00002B1D0000}"/>
    <cellStyle name="Normal 2 4 3 4 2 5 2" xfId="7559" xr:uid="{00000000-0005-0000-0000-00002C1D0000}"/>
    <cellStyle name="Normal 2 4 3 4 2 6" xfId="5175" xr:uid="{00000000-0005-0000-0000-00002D1D0000}"/>
    <cellStyle name="Normal 2 4 3 4 3" xfId="604" xr:uid="{00000000-0005-0000-0000-00002E1D0000}"/>
    <cellStyle name="Normal 2 4 3 4 3 2" xfId="1802" xr:uid="{00000000-0005-0000-0000-00002F1D0000}"/>
    <cellStyle name="Normal 2 4 3 4 3 2 2" xfId="4187" xr:uid="{00000000-0005-0000-0000-0000301D0000}"/>
    <cellStyle name="Normal 2 4 3 4 3 2 2 2" xfId="8955" xr:uid="{00000000-0005-0000-0000-0000311D0000}"/>
    <cellStyle name="Normal 2 4 3 4 3 2 3" xfId="6571" xr:uid="{00000000-0005-0000-0000-0000321D0000}"/>
    <cellStyle name="Normal 2 4 3 4 3 3" xfId="2995" xr:uid="{00000000-0005-0000-0000-0000331D0000}"/>
    <cellStyle name="Normal 2 4 3 4 3 3 2" xfId="7763" xr:uid="{00000000-0005-0000-0000-0000341D0000}"/>
    <cellStyle name="Normal 2 4 3 4 3 4" xfId="5379" xr:uid="{00000000-0005-0000-0000-0000351D0000}"/>
    <cellStyle name="Normal 2 4 3 4 4" xfId="952" xr:uid="{00000000-0005-0000-0000-0000361D0000}"/>
    <cellStyle name="Normal 2 4 3 4 4 2" xfId="2150" xr:uid="{00000000-0005-0000-0000-0000371D0000}"/>
    <cellStyle name="Normal 2 4 3 4 4 2 2" xfId="4535" xr:uid="{00000000-0005-0000-0000-0000381D0000}"/>
    <cellStyle name="Normal 2 4 3 4 4 2 2 2" xfId="9303" xr:uid="{00000000-0005-0000-0000-0000391D0000}"/>
    <cellStyle name="Normal 2 4 3 4 4 2 3" xfId="6919" xr:uid="{00000000-0005-0000-0000-00003A1D0000}"/>
    <cellStyle name="Normal 2 4 3 4 4 3" xfId="3343" xr:uid="{00000000-0005-0000-0000-00003B1D0000}"/>
    <cellStyle name="Normal 2 4 3 4 4 3 2" xfId="8111" xr:uid="{00000000-0005-0000-0000-00003C1D0000}"/>
    <cellStyle name="Normal 2 4 3 4 4 4" xfId="5727" xr:uid="{00000000-0005-0000-0000-00003D1D0000}"/>
    <cellStyle name="Normal 2 4 3 4 5" xfId="1454" xr:uid="{00000000-0005-0000-0000-00003E1D0000}"/>
    <cellStyle name="Normal 2 4 3 4 5 2" xfId="3839" xr:uid="{00000000-0005-0000-0000-00003F1D0000}"/>
    <cellStyle name="Normal 2 4 3 4 5 2 2" xfId="8607" xr:uid="{00000000-0005-0000-0000-0000401D0000}"/>
    <cellStyle name="Normal 2 4 3 4 5 3" xfId="6223" xr:uid="{00000000-0005-0000-0000-0000411D0000}"/>
    <cellStyle name="Normal 2 4 3 4 6" xfId="2647" xr:uid="{00000000-0005-0000-0000-0000421D0000}"/>
    <cellStyle name="Normal 2 4 3 4 6 2" xfId="7415" xr:uid="{00000000-0005-0000-0000-0000431D0000}"/>
    <cellStyle name="Normal 2 4 3 4 7" xfId="5031" xr:uid="{00000000-0005-0000-0000-0000441D0000}"/>
    <cellStyle name="Normal 2 4 3 5" xfId="183" xr:uid="{00000000-0005-0000-0000-0000451D0000}"/>
    <cellStyle name="Normal 2 4 3 5 2" xfId="532" xr:uid="{00000000-0005-0000-0000-0000461D0000}"/>
    <cellStyle name="Normal 2 4 3 5 2 2" xfId="1730" xr:uid="{00000000-0005-0000-0000-0000471D0000}"/>
    <cellStyle name="Normal 2 4 3 5 2 2 2" xfId="4115" xr:uid="{00000000-0005-0000-0000-0000481D0000}"/>
    <cellStyle name="Normal 2 4 3 5 2 2 2 2" xfId="8883" xr:uid="{00000000-0005-0000-0000-0000491D0000}"/>
    <cellStyle name="Normal 2 4 3 5 2 2 3" xfId="6499" xr:uid="{00000000-0005-0000-0000-00004A1D0000}"/>
    <cellStyle name="Normal 2 4 3 5 2 3" xfId="2923" xr:uid="{00000000-0005-0000-0000-00004B1D0000}"/>
    <cellStyle name="Normal 2 4 3 5 2 3 2" xfId="7691" xr:uid="{00000000-0005-0000-0000-00004C1D0000}"/>
    <cellStyle name="Normal 2 4 3 5 2 4" xfId="5307" xr:uid="{00000000-0005-0000-0000-00004D1D0000}"/>
    <cellStyle name="Normal 2 4 3 5 3" xfId="880" xr:uid="{00000000-0005-0000-0000-00004E1D0000}"/>
    <cellStyle name="Normal 2 4 3 5 3 2" xfId="2078" xr:uid="{00000000-0005-0000-0000-00004F1D0000}"/>
    <cellStyle name="Normal 2 4 3 5 3 2 2" xfId="4463" xr:uid="{00000000-0005-0000-0000-0000501D0000}"/>
    <cellStyle name="Normal 2 4 3 5 3 2 2 2" xfId="9231" xr:uid="{00000000-0005-0000-0000-0000511D0000}"/>
    <cellStyle name="Normal 2 4 3 5 3 2 3" xfId="6847" xr:uid="{00000000-0005-0000-0000-0000521D0000}"/>
    <cellStyle name="Normal 2 4 3 5 3 3" xfId="3271" xr:uid="{00000000-0005-0000-0000-0000531D0000}"/>
    <cellStyle name="Normal 2 4 3 5 3 3 2" xfId="8039" xr:uid="{00000000-0005-0000-0000-0000541D0000}"/>
    <cellStyle name="Normal 2 4 3 5 3 4" xfId="5655" xr:uid="{00000000-0005-0000-0000-0000551D0000}"/>
    <cellStyle name="Normal 2 4 3 5 4" xfId="1382" xr:uid="{00000000-0005-0000-0000-0000561D0000}"/>
    <cellStyle name="Normal 2 4 3 5 4 2" xfId="3767" xr:uid="{00000000-0005-0000-0000-0000571D0000}"/>
    <cellStyle name="Normal 2 4 3 5 4 2 2" xfId="8535" xr:uid="{00000000-0005-0000-0000-0000581D0000}"/>
    <cellStyle name="Normal 2 4 3 5 4 3" xfId="6151" xr:uid="{00000000-0005-0000-0000-0000591D0000}"/>
    <cellStyle name="Normal 2 4 3 5 5" xfId="2575" xr:uid="{00000000-0005-0000-0000-00005A1D0000}"/>
    <cellStyle name="Normal 2 4 3 5 5 2" xfId="7343" xr:uid="{00000000-0005-0000-0000-00005B1D0000}"/>
    <cellStyle name="Normal 2 4 3 5 6" xfId="4959" xr:uid="{00000000-0005-0000-0000-00005C1D0000}"/>
    <cellStyle name="Normal 2 4 3 6" xfId="327" xr:uid="{00000000-0005-0000-0000-00005D1D0000}"/>
    <cellStyle name="Normal 2 4 3 6 2" xfId="676" xr:uid="{00000000-0005-0000-0000-00005E1D0000}"/>
    <cellStyle name="Normal 2 4 3 6 2 2" xfId="1874" xr:uid="{00000000-0005-0000-0000-00005F1D0000}"/>
    <cellStyle name="Normal 2 4 3 6 2 2 2" xfId="4259" xr:uid="{00000000-0005-0000-0000-0000601D0000}"/>
    <cellStyle name="Normal 2 4 3 6 2 2 2 2" xfId="9027" xr:uid="{00000000-0005-0000-0000-0000611D0000}"/>
    <cellStyle name="Normal 2 4 3 6 2 2 3" xfId="6643" xr:uid="{00000000-0005-0000-0000-0000621D0000}"/>
    <cellStyle name="Normal 2 4 3 6 2 3" xfId="3067" xr:uid="{00000000-0005-0000-0000-0000631D0000}"/>
    <cellStyle name="Normal 2 4 3 6 2 3 2" xfId="7835" xr:uid="{00000000-0005-0000-0000-0000641D0000}"/>
    <cellStyle name="Normal 2 4 3 6 2 4" xfId="5451" xr:uid="{00000000-0005-0000-0000-0000651D0000}"/>
    <cellStyle name="Normal 2 4 3 6 3" xfId="1024" xr:uid="{00000000-0005-0000-0000-0000661D0000}"/>
    <cellStyle name="Normal 2 4 3 6 3 2" xfId="2222" xr:uid="{00000000-0005-0000-0000-0000671D0000}"/>
    <cellStyle name="Normal 2 4 3 6 3 2 2" xfId="4607" xr:uid="{00000000-0005-0000-0000-0000681D0000}"/>
    <cellStyle name="Normal 2 4 3 6 3 2 2 2" xfId="9375" xr:uid="{00000000-0005-0000-0000-0000691D0000}"/>
    <cellStyle name="Normal 2 4 3 6 3 2 3" xfId="6991" xr:uid="{00000000-0005-0000-0000-00006A1D0000}"/>
    <cellStyle name="Normal 2 4 3 6 3 3" xfId="3415" xr:uid="{00000000-0005-0000-0000-00006B1D0000}"/>
    <cellStyle name="Normal 2 4 3 6 3 3 2" xfId="8183" xr:uid="{00000000-0005-0000-0000-00006C1D0000}"/>
    <cellStyle name="Normal 2 4 3 6 3 4" xfId="5799" xr:uid="{00000000-0005-0000-0000-00006D1D0000}"/>
    <cellStyle name="Normal 2 4 3 6 4" xfId="1526" xr:uid="{00000000-0005-0000-0000-00006E1D0000}"/>
    <cellStyle name="Normal 2 4 3 6 4 2" xfId="3911" xr:uid="{00000000-0005-0000-0000-00006F1D0000}"/>
    <cellStyle name="Normal 2 4 3 6 4 2 2" xfId="8679" xr:uid="{00000000-0005-0000-0000-0000701D0000}"/>
    <cellStyle name="Normal 2 4 3 6 4 3" xfId="6295" xr:uid="{00000000-0005-0000-0000-0000711D0000}"/>
    <cellStyle name="Normal 2 4 3 6 5" xfId="2719" xr:uid="{00000000-0005-0000-0000-0000721D0000}"/>
    <cellStyle name="Normal 2 4 3 6 5 2" xfId="7487" xr:uid="{00000000-0005-0000-0000-0000731D0000}"/>
    <cellStyle name="Normal 2 4 3 6 6" xfId="5103" xr:uid="{00000000-0005-0000-0000-0000741D0000}"/>
    <cellStyle name="Normal 2 4 3 7" xfId="484" xr:uid="{00000000-0005-0000-0000-0000751D0000}"/>
    <cellStyle name="Normal 2 4 3 7 2" xfId="1682" xr:uid="{00000000-0005-0000-0000-0000761D0000}"/>
    <cellStyle name="Normal 2 4 3 7 2 2" xfId="4067" xr:uid="{00000000-0005-0000-0000-0000771D0000}"/>
    <cellStyle name="Normal 2 4 3 7 2 2 2" xfId="8835" xr:uid="{00000000-0005-0000-0000-0000781D0000}"/>
    <cellStyle name="Normal 2 4 3 7 2 3" xfId="6451" xr:uid="{00000000-0005-0000-0000-0000791D0000}"/>
    <cellStyle name="Normal 2 4 3 7 3" xfId="2875" xr:uid="{00000000-0005-0000-0000-00007A1D0000}"/>
    <cellStyle name="Normal 2 4 3 7 3 2" xfId="7643" xr:uid="{00000000-0005-0000-0000-00007B1D0000}"/>
    <cellStyle name="Normal 2 4 3 7 4" xfId="5259" xr:uid="{00000000-0005-0000-0000-00007C1D0000}"/>
    <cellStyle name="Normal 2 4 3 8" xfId="832" xr:uid="{00000000-0005-0000-0000-00007D1D0000}"/>
    <cellStyle name="Normal 2 4 3 8 2" xfId="2030" xr:uid="{00000000-0005-0000-0000-00007E1D0000}"/>
    <cellStyle name="Normal 2 4 3 8 2 2" xfId="4415" xr:uid="{00000000-0005-0000-0000-00007F1D0000}"/>
    <cellStyle name="Normal 2 4 3 8 2 2 2" xfId="9183" xr:uid="{00000000-0005-0000-0000-0000801D0000}"/>
    <cellStyle name="Normal 2 4 3 8 2 3" xfId="6799" xr:uid="{00000000-0005-0000-0000-0000811D0000}"/>
    <cellStyle name="Normal 2 4 3 8 3" xfId="3223" xr:uid="{00000000-0005-0000-0000-0000821D0000}"/>
    <cellStyle name="Normal 2 4 3 8 3 2" xfId="7991" xr:uid="{00000000-0005-0000-0000-0000831D0000}"/>
    <cellStyle name="Normal 2 4 3 8 4" xfId="5607" xr:uid="{00000000-0005-0000-0000-0000841D0000}"/>
    <cellStyle name="Normal 2 4 3 9" xfId="135" xr:uid="{00000000-0005-0000-0000-0000851D0000}"/>
    <cellStyle name="Normal 2 4 3 9 2" xfId="1334" xr:uid="{00000000-0005-0000-0000-0000861D0000}"/>
    <cellStyle name="Normal 2 4 3 9 2 2" xfId="3719" xr:uid="{00000000-0005-0000-0000-0000871D0000}"/>
    <cellStyle name="Normal 2 4 3 9 2 2 2" xfId="8487" xr:uid="{00000000-0005-0000-0000-0000881D0000}"/>
    <cellStyle name="Normal 2 4 3 9 2 3" xfId="6103" xr:uid="{00000000-0005-0000-0000-0000891D0000}"/>
    <cellStyle name="Normal 2 4 3 9 3" xfId="2527" xr:uid="{00000000-0005-0000-0000-00008A1D0000}"/>
    <cellStyle name="Normal 2 4 3 9 3 2" xfId="7295" xr:uid="{00000000-0005-0000-0000-00008B1D0000}"/>
    <cellStyle name="Normal 2 4 3 9 4" xfId="4911" xr:uid="{00000000-0005-0000-0000-00008C1D0000}"/>
    <cellStyle name="Normal 2 4 4" xfId="39" xr:uid="{00000000-0005-0000-0000-00008D1D0000}"/>
    <cellStyle name="Normal 2 4 4 10" xfId="1238" xr:uid="{00000000-0005-0000-0000-00008E1D0000}"/>
    <cellStyle name="Normal 2 4 4 10 2" xfId="3623" xr:uid="{00000000-0005-0000-0000-00008F1D0000}"/>
    <cellStyle name="Normal 2 4 4 10 2 2" xfId="8391" xr:uid="{00000000-0005-0000-0000-0000901D0000}"/>
    <cellStyle name="Normal 2 4 4 10 3" xfId="6007" xr:uid="{00000000-0005-0000-0000-0000911D0000}"/>
    <cellStyle name="Normal 2 4 4 11" xfId="2431" xr:uid="{00000000-0005-0000-0000-0000921D0000}"/>
    <cellStyle name="Normal 2 4 4 11 2" xfId="7199" xr:uid="{00000000-0005-0000-0000-0000931D0000}"/>
    <cellStyle name="Normal 2 4 4 12" xfId="4815" xr:uid="{00000000-0005-0000-0000-0000941D0000}"/>
    <cellStyle name="Normal 2 4 4 2" xfId="291" xr:uid="{00000000-0005-0000-0000-0000951D0000}"/>
    <cellStyle name="Normal 2 4 4 2 2" xfId="435" xr:uid="{00000000-0005-0000-0000-0000961D0000}"/>
    <cellStyle name="Normal 2 4 4 2 2 2" xfId="784" xr:uid="{00000000-0005-0000-0000-0000971D0000}"/>
    <cellStyle name="Normal 2 4 4 2 2 2 2" xfId="1982" xr:uid="{00000000-0005-0000-0000-0000981D0000}"/>
    <cellStyle name="Normal 2 4 4 2 2 2 2 2" xfId="4367" xr:uid="{00000000-0005-0000-0000-0000991D0000}"/>
    <cellStyle name="Normal 2 4 4 2 2 2 2 2 2" xfId="9135" xr:uid="{00000000-0005-0000-0000-00009A1D0000}"/>
    <cellStyle name="Normal 2 4 4 2 2 2 2 3" xfId="6751" xr:uid="{00000000-0005-0000-0000-00009B1D0000}"/>
    <cellStyle name="Normal 2 4 4 2 2 2 3" xfId="3175" xr:uid="{00000000-0005-0000-0000-00009C1D0000}"/>
    <cellStyle name="Normal 2 4 4 2 2 2 3 2" xfId="7943" xr:uid="{00000000-0005-0000-0000-00009D1D0000}"/>
    <cellStyle name="Normal 2 4 4 2 2 2 4" xfId="5559" xr:uid="{00000000-0005-0000-0000-00009E1D0000}"/>
    <cellStyle name="Normal 2 4 4 2 2 3" xfId="1132" xr:uid="{00000000-0005-0000-0000-00009F1D0000}"/>
    <cellStyle name="Normal 2 4 4 2 2 3 2" xfId="2330" xr:uid="{00000000-0005-0000-0000-0000A01D0000}"/>
    <cellStyle name="Normal 2 4 4 2 2 3 2 2" xfId="4715" xr:uid="{00000000-0005-0000-0000-0000A11D0000}"/>
    <cellStyle name="Normal 2 4 4 2 2 3 2 2 2" xfId="9483" xr:uid="{00000000-0005-0000-0000-0000A21D0000}"/>
    <cellStyle name="Normal 2 4 4 2 2 3 2 3" xfId="7099" xr:uid="{00000000-0005-0000-0000-0000A31D0000}"/>
    <cellStyle name="Normal 2 4 4 2 2 3 3" xfId="3523" xr:uid="{00000000-0005-0000-0000-0000A41D0000}"/>
    <cellStyle name="Normal 2 4 4 2 2 3 3 2" xfId="8291" xr:uid="{00000000-0005-0000-0000-0000A51D0000}"/>
    <cellStyle name="Normal 2 4 4 2 2 3 4" xfId="5907" xr:uid="{00000000-0005-0000-0000-0000A61D0000}"/>
    <cellStyle name="Normal 2 4 4 2 2 4" xfId="1634" xr:uid="{00000000-0005-0000-0000-0000A71D0000}"/>
    <cellStyle name="Normal 2 4 4 2 2 4 2" xfId="4019" xr:uid="{00000000-0005-0000-0000-0000A81D0000}"/>
    <cellStyle name="Normal 2 4 4 2 2 4 2 2" xfId="8787" xr:uid="{00000000-0005-0000-0000-0000A91D0000}"/>
    <cellStyle name="Normal 2 4 4 2 2 4 3" xfId="6403" xr:uid="{00000000-0005-0000-0000-0000AA1D0000}"/>
    <cellStyle name="Normal 2 4 4 2 2 5" xfId="2827" xr:uid="{00000000-0005-0000-0000-0000AB1D0000}"/>
    <cellStyle name="Normal 2 4 4 2 2 5 2" xfId="7595" xr:uid="{00000000-0005-0000-0000-0000AC1D0000}"/>
    <cellStyle name="Normal 2 4 4 2 2 6" xfId="5211" xr:uid="{00000000-0005-0000-0000-0000AD1D0000}"/>
    <cellStyle name="Normal 2 4 4 2 3" xfId="640" xr:uid="{00000000-0005-0000-0000-0000AE1D0000}"/>
    <cellStyle name="Normal 2 4 4 2 3 2" xfId="1838" xr:uid="{00000000-0005-0000-0000-0000AF1D0000}"/>
    <cellStyle name="Normal 2 4 4 2 3 2 2" xfId="4223" xr:uid="{00000000-0005-0000-0000-0000B01D0000}"/>
    <cellStyle name="Normal 2 4 4 2 3 2 2 2" xfId="8991" xr:uid="{00000000-0005-0000-0000-0000B11D0000}"/>
    <cellStyle name="Normal 2 4 4 2 3 2 3" xfId="6607" xr:uid="{00000000-0005-0000-0000-0000B21D0000}"/>
    <cellStyle name="Normal 2 4 4 2 3 3" xfId="3031" xr:uid="{00000000-0005-0000-0000-0000B31D0000}"/>
    <cellStyle name="Normal 2 4 4 2 3 3 2" xfId="7799" xr:uid="{00000000-0005-0000-0000-0000B41D0000}"/>
    <cellStyle name="Normal 2 4 4 2 3 4" xfId="5415" xr:uid="{00000000-0005-0000-0000-0000B51D0000}"/>
    <cellStyle name="Normal 2 4 4 2 4" xfId="988" xr:uid="{00000000-0005-0000-0000-0000B61D0000}"/>
    <cellStyle name="Normal 2 4 4 2 4 2" xfId="2186" xr:uid="{00000000-0005-0000-0000-0000B71D0000}"/>
    <cellStyle name="Normal 2 4 4 2 4 2 2" xfId="4571" xr:uid="{00000000-0005-0000-0000-0000B81D0000}"/>
    <cellStyle name="Normal 2 4 4 2 4 2 2 2" xfId="9339" xr:uid="{00000000-0005-0000-0000-0000B91D0000}"/>
    <cellStyle name="Normal 2 4 4 2 4 2 3" xfId="6955" xr:uid="{00000000-0005-0000-0000-0000BA1D0000}"/>
    <cellStyle name="Normal 2 4 4 2 4 3" xfId="3379" xr:uid="{00000000-0005-0000-0000-0000BB1D0000}"/>
    <cellStyle name="Normal 2 4 4 2 4 3 2" xfId="8147" xr:uid="{00000000-0005-0000-0000-0000BC1D0000}"/>
    <cellStyle name="Normal 2 4 4 2 4 4" xfId="5763" xr:uid="{00000000-0005-0000-0000-0000BD1D0000}"/>
    <cellStyle name="Normal 2 4 4 2 5" xfId="1490" xr:uid="{00000000-0005-0000-0000-0000BE1D0000}"/>
    <cellStyle name="Normal 2 4 4 2 5 2" xfId="3875" xr:uid="{00000000-0005-0000-0000-0000BF1D0000}"/>
    <cellStyle name="Normal 2 4 4 2 5 2 2" xfId="8643" xr:uid="{00000000-0005-0000-0000-0000C01D0000}"/>
    <cellStyle name="Normal 2 4 4 2 5 3" xfId="6259" xr:uid="{00000000-0005-0000-0000-0000C11D0000}"/>
    <cellStyle name="Normal 2 4 4 2 6" xfId="2683" xr:uid="{00000000-0005-0000-0000-0000C21D0000}"/>
    <cellStyle name="Normal 2 4 4 2 6 2" xfId="7451" xr:uid="{00000000-0005-0000-0000-0000C31D0000}"/>
    <cellStyle name="Normal 2 4 4 2 7" xfId="5067" xr:uid="{00000000-0005-0000-0000-0000C41D0000}"/>
    <cellStyle name="Normal 2 4 4 3" xfId="219" xr:uid="{00000000-0005-0000-0000-0000C51D0000}"/>
    <cellStyle name="Normal 2 4 4 3 2" xfId="568" xr:uid="{00000000-0005-0000-0000-0000C61D0000}"/>
    <cellStyle name="Normal 2 4 4 3 2 2" xfId="1766" xr:uid="{00000000-0005-0000-0000-0000C71D0000}"/>
    <cellStyle name="Normal 2 4 4 3 2 2 2" xfId="4151" xr:uid="{00000000-0005-0000-0000-0000C81D0000}"/>
    <cellStyle name="Normal 2 4 4 3 2 2 2 2" xfId="8919" xr:uid="{00000000-0005-0000-0000-0000C91D0000}"/>
    <cellStyle name="Normal 2 4 4 3 2 2 3" xfId="6535" xr:uid="{00000000-0005-0000-0000-0000CA1D0000}"/>
    <cellStyle name="Normal 2 4 4 3 2 3" xfId="2959" xr:uid="{00000000-0005-0000-0000-0000CB1D0000}"/>
    <cellStyle name="Normal 2 4 4 3 2 3 2" xfId="7727" xr:uid="{00000000-0005-0000-0000-0000CC1D0000}"/>
    <cellStyle name="Normal 2 4 4 3 2 4" xfId="5343" xr:uid="{00000000-0005-0000-0000-0000CD1D0000}"/>
    <cellStyle name="Normal 2 4 4 3 3" xfId="916" xr:uid="{00000000-0005-0000-0000-0000CE1D0000}"/>
    <cellStyle name="Normal 2 4 4 3 3 2" xfId="2114" xr:uid="{00000000-0005-0000-0000-0000CF1D0000}"/>
    <cellStyle name="Normal 2 4 4 3 3 2 2" xfId="4499" xr:uid="{00000000-0005-0000-0000-0000D01D0000}"/>
    <cellStyle name="Normal 2 4 4 3 3 2 2 2" xfId="9267" xr:uid="{00000000-0005-0000-0000-0000D11D0000}"/>
    <cellStyle name="Normal 2 4 4 3 3 2 3" xfId="6883" xr:uid="{00000000-0005-0000-0000-0000D21D0000}"/>
    <cellStyle name="Normal 2 4 4 3 3 3" xfId="3307" xr:uid="{00000000-0005-0000-0000-0000D31D0000}"/>
    <cellStyle name="Normal 2 4 4 3 3 3 2" xfId="8075" xr:uid="{00000000-0005-0000-0000-0000D41D0000}"/>
    <cellStyle name="Normal 2 4 4 3 3 4" xfId="5691" xr:uid="{00000000-0005-0000-0000-0000D51D0000}"/>
    <cellStyle name="Normal 2 4 4 3 4" xfId="1418" xr:uid="{00000000-0005-0000-0000-0000D61D0000}"/>
    <cellStyle name="Normal 2 4 4 3 4 2" xfId="3803" xr:uid="{00000000-0005-0000-0000-0000D71D0000}"/>
    <cellStyle name="Normal 2 4 4 3 4 2 2" xfId="8571" xr:uid="{00000000-0005-0000-0000-0000D81D0000}"/>
    <cellStyle name="Normal 2 4 4 3 4 3" xfId="6187" xr:uid="{00000000-0005-0000-0000-0000D91D0000}"/>
    <cellStyle name="Normal 2 4 4 3 5" xfId="2611" xr:uid="{00000000-0005-0000-0000-0000DA1D0000}"/>
    <cellStyle name="Normal 2 4 4 3 5 2" xfId="7379" xr:uid="{00000000-0005-0000-0000-0000DB1D0000}"/>
    <cellStyle name="Normal 2 4 4 3 6" xfId="4995" xr:uid="{00000000-0005-0000-0000-0000DC1D0000}"/>
    <cellStyle name="Normal 2 4 4 4" xfId="363" xr:uid="{00000000-0005-0000-0000-0000DD1D0000}"/>
    <cellStyle name="Normal 2 4 4 4 2" xfId="712" xr:uid="{00000000-0005-0000-0000-0000DE1D0000}"/>
    <cellStyle name="Normal 2 4 4 4 2 2" xfId="1910" xr:uid="{00000000-0005-0000-0000-0000DF1D0000}"/>
    <cellStyle name="Normal 2 4 4 4 2 2 2" xfId="4295" xr:uid="{00000000-0005-0000-0000-0000E01D0000}"/>
    <cellStyle name="Normal 2 4 4 4 2 2 2 2" xfId="9063" xr:uid="{00000000-0005-0000-0000-0000E11D0000}"/>
    <cellStyle name="Normal 2 4 4 4 2 2 3" xfId="6679" xr:uid="{00000000-0005-0000-0000-0000E21D0000}"/>
    <cellStyle name="Normal 2 4 4 4 2 3" xfId="3103" xr:uid="{00000000-0005-0000-0000-0000E31D0000}"/>
    <cellStyle name="Normal 2 4 4 4 2 3 2" xfId="7871" xr:uid="{00000000-0005-0000-0000-0000E41D0000}"/>
    <cellStyle name="Normal 2 4 4 4 2 4" xfId="5487" xr:uid="{00000000-0005-0000-0000-0000E51D0000}"/>
    <cellStyle name="Normal 2 4 4 4 3" xfId="1060" xr:uid="{00000000-0005-0000-0000-0000E61D0000}"/>
    <cellStyle name="Normal 2 4 4 4 3 2" xfId="2258" xr:uid="{00000000-0005-0000-0000-0000E71D0000}"/>
    <cellStyle name="Normal 2 4 4 4 3 2 2" xfId="4643" xr:uid="{00000000-0005-0000-0000-0000E81D0000}"/>
    <cellStyle name="Normal 2 4 4 4 3 2 2 2" xfId="9411" xr:uid="{00000000-0005-0000-0000-0000E91D0000}"/>
    <cellStyle name="Normal 2 4 4 4 3 2 3" xfId="7027" xr:uid="{00000000-0005-0000-0000-0000EA1D0000}"/>
    <cellStyle name="Normal 2 4 4 4 3 3" xfId="3451" xr:uid="{00000000-0005-0000-0000-0000EB1D0000}"/>
    <cellStyle name="Normal 2 4 4 4 3 3 2" xfId="8219" xr:uid="{00000000-0005-0000-0000-0000EC1D0000}"/>
    <cellStyle name="Normal 2 4 4 4 3 4" xfId="5835" xr:uid="{00000000-0005-0000-0000-0000ED1D0000}"/>
    <cellStyle name="Normal 2 4 4 4 4" xfId="1562" xr:uid="{00000000-0005-0000-0000-0000EE1D0000}"/>
    <cellStyle name="Normal 2 4 4 4 4 2" xfId="3947" xr:uid="{00000000-0005-0000-0000-0000EF1D0000}"/>
    <cellStyle name="Normal 2 4 4 4 4 2 2" xfId="8715" xr:uid="{00000000-0005-0000-0000-0000F01D0000}"/>
    <cellStyle name="Normal 2 4 4 4 4 3" xfId="6331" xr:uid="{00000000-0005-0000-0000-0000F11D0000}"/>
    <cellStyle name="Normal 2 4 4 4 5" xfId="2755" xr:uid="{00000000-0005-0000-0000-0000F21D0000}"/>
    <cellStyle name="Normal 2 4 4 4 5 2" xfId="7523" xr:uid="{00000000-0005-0000-0000-0000F31D0000}"/>
    <cellStyle name="Normal 2 4 4 4 6" xfId="5139" xr:uid="{00000000-0005-0000-0000-0000F41D0000}"/>
    <cellStyle name="Normal 2 4 4 5" xfId="496" xr:uid="{00000000-0005-0000-0000-0000F51D0000}"/>
    <cellStyle name="Normal 2 4 4 5 2" xfId="1694" xr:uid="{00000000-0005-0000-0000-0000F61D0000}"/>
    <cellStyle name="Normal 2 4 4 5 2 2" xfId="4079" xr:uid="{00000000-0005-0000-0000-0000F71D0000}"/>
    <cellStyle name="Normal 2 4 4 5 2 2 2" xfId="8847" xr:uid="{00000000-0005-0000-0000-0000F81D0000}"/>
    <cellStyle name="Normal 2 4 4 5 2 3" xfId="6463" xr:uid="{00000000-0005-0000-0000-0000F91D0000}"/>
    <cellStyle name="Normal 2 4 4 5 3" xfId="2887" xr:uid="{00000000-0005-0000-0000-0000FA1D0000}"/>
    <cellStyle name="Normal 2 4 4 5 3 2" xfId="7655" xr:uid="{00000000-0005-0000-0000-0000FB1D0000}"/>
    <cellStyle name="Normal 2 4 4 5 4" xfId="5271" xr:uid="{00000000-0005-0000-0000-0000FC1D0000}"/>
    <cellStyle name="Normal 2 4 4 6" xfId="844" xr:uid="{00000000-0005-0000-0000-0000FD1D0000}"/>
    <cellStyle name="Normal 2 4 4 6 2" xfId="2042" xr:uid="{00000000-0005-0000-0000-0000FE1D0000}"/>
    <cellStyle name="Normal 2 4 4 6 2 2" xfId="4427" xr:uid="{00000000-0005-0000-0000-0000FF1D0000}"/>
    <cellStyle name="Normal 2 4 4 6 2 2 2" xfId="9195" xr:uid="{00000000-0005-0000-0000-0000001E0000}"/>
    <cellStyle name="Normal 2 4 4 6 2 3" xfId="6811" xr:uid="{00000000-0005-0000-0000-0000011E0000}"/>
    <cellStyle name="Normal 2 4 4 6 3" xfId="3235" xr:uid="{00000000-0005-0000-0000-0000021E0000}"/>
    <cellStyle name="Normal 2 4 4 6 3 2" xfId="8003" xr:uid="{00000000-0005-0000-0000-0000031E0000}"/>
    <cellStyle name="Normal 2 4 4 6 4" xfId="5619" xr:uid="{00000000-0005-0000-0000-0000041E0000}"/>
    <cellStyle name="Normal 2 4 4 7" xfId="147" xr:uid="{00000000-0005-0000-0000-0000051E0000}"/>
    <cellStyle name="Normal 2 4 4 7 2" xfId="1346" xr:uid="{00000000-0005-0000-0000-0000061E0000}"/>
    <cellStyle name="Normal 2 4 4 7 2 2" xfId="3731" xr:uid="{00000000-0005-0000-0000-0000071E0000}"/>
    <cellStyle name="Normal 2 4 4 7 2 2 2" xfId="8499" xr:uid="{00000000-0005-0000-0000-0000081E0000}"/>
    <cellStyle name="Normal 2 4 4 7 2 3" xfId="6115" xr:uid="{00000000-0005-0000-0000-0000091E0000}"/>
    <cellStyle name="Normal 2 4 4 7 3" xfId="2539" xr:uid="{00000000-0005-0000-0000-00000A1E0000}"/>
    <cellStyle name="Normal 2 4 4 7 3 2" xfId="7307" xr:uid="{00000000-0005-0000-0000-00000B1E0000}"/>
    <cellStyle name="Normal 2 4 4 7 4" xfId="4923" xr:uid="{00000000-0005-0000-0000-00000C1E0000}"/>
    <cellStyle name="Normal 2 4 4 8" xfId="1181" xr:uid="{00000000-0005-0000-0000-00000D1E0000}"/>
    <cellStyle name="Normal 2 4 4 8 2" xfId="2378" xr:uid="{00000000-0005-0000-0000-00000E1E0000}"/>
    <cellStyle name="Normal 2 4 4 8 2 2" xfId="4763" xr:uid="{00000000-0005-0000-0000-00000F1E0000}"/>
    <cellStyle name="Normal 2 4 4 8 2 2 2" xfId="9531" xr:uid="{00000000-0005-0000-0000-0000101E0000}"/>
    <cellStyle name="Normal 2 4 4 8 2 3" xfId="7147" xr:uid="{00000000-0005-0000-0000-0000111E0000}"/>
    <cellStyle name="Normal 2 4 4 8 3" xfId="3571" xr:uid="{00000000-0005-0000-0000-0000121E0000}"/>
    <cellStyle name="Normal 2 4 4 8 3 2" xfId="8339" xr:uid="{00000000-0005-0000-0000-0000131E0000}"/>
    <cellStyle name="Normal 2 4 4 8 4" xfId="5955" xr:uid="{00000000-0005-0000-0000-0000141E0000}"/>
    <cellStyle name="Normal 2 4 4 9" xfId="87" xr:uid="{00000000-0005-0000-0000-0000151E0000}"/>
    <cellStyle name="Normal 2 4 4 9 2" xfId="1286" xr:uid="{00000000-0005-0000-0000-0000161E0000}"/>
    <cellStyle name="Normal 2 4 4 9 2 2" xfId="3671" xr:uid="{00000000-0005-0000-0000-0000171E0000}"/>
    <cellStyle name="Normal 2 4 4 9 2 2 2" xfId="8439" xr:uid="{00000000-0005-0000-0000-0000181E0000}"/>
    <cellStyle name="Normal 2 4 4 9 2 3" xfId="6055" xr:uid="{00000000-0005-0000-0000-0000191E0000}"/>
    <cellStyle name="Normal 2 4 4 9 3" xfId="2479" xr:uid="{00000000-0005-0000-0000-00001A1E0000}"/>
    <cellStyle name="Normal 2 4 4 9 3 2" xfId="7247" xr:uid="{00000000-0005-0000-0000-00001B1E0000}"/>
    <cellStyle name="Normal 2 4 4 9 4" xfId="4863" xr:uid="{00000000-0005-0000-0000-00001C1E0000}"/>
    <cellStyle name="Normal 2 4 5" xfId="123" xr:uid="{00000000-0005-0000-0000-00001D1E0000}"/>
    <cellStyle name="Normal 2 4 5 2" xfId="267" xr:uid="{00000000-0005-0000-0000-00001E1E0000}"/>
    <cellStyle name="Normal 2 4 5 2 2" xfId="411" xr:uid="{00000000-0005-0000-0000-00001F1E0000}"/>
    <cellStyle name="Normal 2 4 5 2 2 2" xfId="760" xr:uid="{00000000-0005-0000-0000-0000201E0000}"/>
    <cellStyle name="Normal 2 4 5 2 2 2 2" xfId="1958" xr:uid="{00000000-0005-0000-0000-0000211E0000}"/>
    <cellStyle name="Normal 2 4 5 2 2 2 2 2" xfId="4343" xr:uid="{00000000-0005-0000-0000-0000221E0000}"/>
    <cellStyle name="Normal 2 4 5 2 2 2 2 2 2" xfId="9111" xr:uid="{00000000-0005-0000-0000-0000231E0000}"/>
    <cellStyle name="Normal 2 4 5 2 2 2 2 3" xfId="6727" xr:uid="{00000000-0005-0000-0000-0000241E0000}"/>
    <cellStyle name="Normal 2 4 5 2 2 2 3" xfId="3151" xr:uid="{00000000-0005-0000-0000-0000251E0000}"/>
    <cellStyle name="Normal 2 4 5 2 2 2 3 2" xfId="7919" xr:uid="{00000000-0005-0000-0000-0000261E0000}"/>
    <cellStyle name="Normal 2 4 5 2 2 2 4" xfId="5535" xr:uid="{00000000-0005-0000-0000-0000271E0000}"/>
    <cellStyle name="Normal 2 4 5 2 2 3" xfId="1108" xr:uid="{00000000-0005-0000-0000-0000281E0000}"/>
    <cellStyle name="Normal 2 4 5 2 2 3 2" xfId="2306" xr:uid="{00000000-0005-0000-0000-0000291E0000}"/>
    <cellStyle name="Normal 2 4 5 2 2 3 2 2" xfId="4691" xr:uid="{00000000-0005-0000-0000-00002A1E0000}"/>
    <cellStyle name="Normal 2 4 5 2 2 3 2 2 2" xfId="9459" xr:uid="{00000000-0005-0000-0000-00002B1E0000}"/>
    <cellStyle name="Normal 2 4 5 2 2 3 2 3" xfId="7075" xr:uid="{00000000-0005-0000-0000-00002C1E0000}"/>
    <cellStyle name="Normal 2 4 5 2 2 3 3" xfId="3499" xr:uid="{00000000-0005-0000-0000-00002D1E0000}"/>
    <cellStyle name="Normal 2 4 5 2 2 3 3 2" xfId="8267" xr:uid="{00000000-0005-0000-0000-00002E1E0000}"/>
    <cellStyle name="Normal 2 4 5 2 2 3 4" xfId="5883" xr:uid="{00000000-0005-0000-0000-00002F1E0000}"/>
    <cellStyle name="Normal 2 4 5 2 2 4" xfId="1610" xr:uid="{00000000-0005-0000-0000-0000301E0000}"/>
    <cellStyle name="Normal 2 4 5 2 2 4 2" xfId="3995" xr:uid="{00000000-0005-0000-0000-0000311E0000}"/>
    <cellStyle name="Normal 2 4 5 2 2 4 2 2" xfId="8763" xr:uid="{00000000-0005-0000-0000-0000321E0000}"/>
    <cellStyle name="Normal 2 4 5 2 2 4 3" xfId="6379" xr:uid="{00000000-0005-0000-0000-0000331E0000}"/>
    <cellStyle name="Normal 2 4 5 2 2 5" xfId="2803" xr:uid="{00000000-0005-0000-0000-0000341E0000}"/>
    <cellStyle name="Normal 2 4 5 2 2 5 2" xfId="7571" xr:uid="{00000000-0005-0000-0000-0000351E0000}"/>
    <cellStyle name="Normal 2 4 5 2 2 6" xfId="5187" xr:uid="{00000000-0005-0000-0000-0000361E0000}"/>
    <cellStyle name="Normal 2 4 5 2 3" xfId="616" xr:uid="{00000000-0005-0000-0000-0000371E0000}"/>
    <cellStyle name="Normal 2 4 5 2 3 2" xfId="1814" xr:uid="{00000000-0005-0000-0000-0000381E0000}"/>
    <cellStyle name="Normal 2 4 5 2 3 2 2" xfId="4199" xr:uid="{00000000-0005-0000-0000-0000391E0000}"/>
    <cellStyle name="Normal 2 4 5 2 3 2 2 2" xfId="8967" xr:uid="{00000000-0005-0000-0000-00003A1E0000}"/>
    <cellStyle name="Normal 2 4 5 2 3 2 3" xfId="6583" xr:uid="{00000000-0005-0000-0000-00003B1E0000}"/>
    <cellStyle name="Normal 2 4 5 2 3 3" xfId="3007" xr:uid="{00000000-0005-0000-0000-00003C1E0000}"/>
    <cellStyle name="Normal 2 4 5 2 3 3 2" xfId="7775" xr:uid="{00000000-0005-0000-0000-00003D1E0000}"/>
    <cellStyle name="Normal 2 4 5 2 3 4" xfId="5391" xr:uid="{00000000-0005-0000-0000-00003E1E0000}"/>
    <cellStyle name="Normal 2 4 5 2 4" xfId="964" xr:uid="{00000000-0005-0000-0000-00003F1E0000}"/>
    <cellStyle name="Normal 2 4 5 2 4 2" xfId="2162" xr:uid="{00000000-0005-0000-0000-0000401E0000}"/>
    <cellStyle name="Normal 2 4 5 2 4 2 2" xfId="4547" xr:uid="{00000000-0005-0000-0000-0000411E0000}"/>
    <cellStyle name="Normal 2 4 5 2 4 2 2 2" xfId="9315" xr:uid="{00000000-0005-0000-0000-0000421E0000}"/>
    <cellStyle name="Normal 2 4 5 2 4 2 3" xfId="6931" xr:uid="{00000000-0005-0000-0000-0000431E0000}"/>
    <cellStyle name="Normal 2 4 5 2 4 3" xfId="3355" xr:uid="{00000000-0005-0000-0000-0000441E0000}"/>
    <cellStyle name="Normal 2 4 5 2 4 3 2" xfId="8123" xr:uid="{00000000-0005-0000-0000-0000451E0000}"/>
    <cellStyle name="Normal 2 4 5 2 4 4" xfId="5739" xr:uid="{00000000-0005-0000-0000-0000461E0000}"/>
    <cellStyle name="Normal 2 4 5 2 5" xfId="1466" xr:uid="{00000000-0005-0000-0000-0000471E0000}"/>
    <cellStyle name="Normal 2 4 5 2 5 2" xfId="3851" xr:uid="{00000000-0005-0000-0000-0000481E0000}"/>
    <cellStyle name="Normal 2 4 5 2 5 2 2" xfId="8619" xr:uid="{00000000-0005-0000-0000-0000491E0000}"/>
    <cellStyle name="Normal 2 4 5 2 5 3" xfId="6235" xr:uid="{00000000-0005-0000-0000-00004A1E0000}"/>
    <cellStyle name="Normal 2 4 5 2 6" xfId="2659" xr:uid="{00000000-0005-0000-0000-00004B1E0000}"/>
    <cellStyle name="Normal 2 4 5 2 6 2" xfId="7427" xr:uid="{00000000-0005-0000-0000-00004C1E0000}"/>
    <cellStyle name="Normal 2 4 5 2 7" xfId="5043" xr:uid="{00000000-0005-0000-0000-00004D1E0000}"/>
    <cellStyle name="Normal 2 4 5 3" xfId="195" xr:uid="{00000000-0005-0000-0000-00004E1E0000}"/>
    <cellStyle name="Normal 2 4 5 3 2" xfId="544" xr:uid="{00000000-0005-0000-0000-00004F1E0000}"/>
    <cellStyle name="Normal 2 4 5 3 2 2" xfId="1742" xr:uid="{00000000-0005-0000-0000-0000501E0000}"/>
    <cellStyle name="Normal 2 4 5 3 2 2 2" xfId="4127" xr:uid="{00000000-0005-0000-0000-0000511E0000}"/>
    <cellStyle name="Normal 2 4 5 3 2 2 2 2" xfId="8895" xr:uid="{00000000-0005-0000-0000-0000521E0000}"/>
    <cellStyle name="Normal 2 4 5 3 2 2 3" xfId="6511" xr:uid="{00000000-0005-0000-0000-0000531E0000}"/>
    <cellStyle name="Normal 2 4 5 3 2 3" xfId="2935" xr:uid="{00000000-0005-0000-0000-0000541E0000}"/>
    <cellStyle name="Normal 2 4 5 3 2 3 2" xfId="7703" xr:uid="{00000000-0005-0000-0000-0000551E0000}"/>
    <cellStyle name="Normal 2 4 5 3 2 4" xfId="5319" xr:uid="{00000000-0005-0000-0000-0000561E0000}"/>
    <cellStyle name="Normal 2 4 5 3 3" xfId="892" xr:uid="{00000000-0005-0000-0000-0000571E0000}"/>
    <cellStyle name="Normal 2 4 5 3 3 2" xfId="2090" xr:uid="{00000000-0005-0000-0000-0000581E0000}"/>
    <cellStyle name="Normal 2 4 5 3 3 2 2" xfId="4475" xr:uid="{00000000-0005-0000-0000-0000591E0000}"/>
    <cellStyle name="Normal 2 4 5 3 3 2 2 2" xfId="9243" xr:uid="{00000000-0005-0000-0000-00005A1E0000}"/>
    <cellStyle name="Normal 2 4 5 3 3 2 3" xfId="6859" xr:uid="{00000000-0005-0000-0000-00005B1E0000}"/>
    <cellStyle name="Normal 2 4 5 3 3 3" xfId="3283" xr:uid="{00000000-0005-0000-0000-00005C1E0000}"/>
    <cellStyle name="Normal 2 4 5 3 3 3 2" xfId="8051" xr:uid="{00000000-0005-0000-0000-00005D1E0000}"/>
    <cellStyle name="Normal 2 4 5 3 3 4" xfId="5667" xr:uid="{00000000-0005-0000-0000-00005E1E0000}"/>
    <cellStyle name="Normal 2 4 5 3 4" xfId="1394" xr:uid="{00000000-0005-0000-0000-00005F1E0000}"/>
    <cellStyle name="Normal 2 4 5 3 4 2" xfId="3779" xr:uid="{00000000-0005-0000-0000-0000601E0000}"/>
    <cellStyle name="Normal 2 4 5 3 4 2 2" xfId="8547" xr:uid="{00000000-0005-0000-0000-0000611E0000}"/>
    <cellStyle name="Normal 2 4 5 3 4 3" xfId="6163" xr:uid="{00000000-0005-0000-0000-0000621E0000}"/>
    <cellStyle name="Normal 2 4 5 3 5" xfId="2587" xr:uid="{00000000-0005-0000-0000-0000631E0000}"/>
    <cellStyle name="Normal 2 4 5 3 5 2" xfId="7355" xr:uid="{00000000-0005-0000-0000-0000641E0000}"/>
    <cellStyle name="Normal 2 4 5 3 6" xfId="4971" xr:uid="{00000000-0005-0000-0000-0000651E0000}"/>
    <cellStyle name="Normal 2 4 5 4" xfId="339" xr:uid="{00000000-0005-0000-0000-0000661E0000}"/>
    <cellStyle name="Normal 2 4 5 4 2" xfId="688" xr:uid="{00000000-0005-0000-0000-0000671E0000}"/>
    <cellStyle name="Normal 2 4 5 4 2 2" xfId="1886" xr:uid="{00000000-0005-0000-0000-0000681E0000}"/>
    <cellStyle name="Normal 2 4 5 4 2 2 2" xfId="4271" xr:uid="{00000000-0005-0000-0000-0000691E0000}"/>
    <cellStyle name="Normal 2 4 5 4 2 2 2 2" xfId="9039" xr:uid="{00000000-0005-0000-0000-00006A1E0000}"/>
    <cellStyle name="Normal 2 4 5 4 2 2 3" xfId="6655" xr:uid="{00000000-0005-0000-0000-00006B1E0000}"/>
    <cellStyle name="Normal 2 4 5 4 2 3" xfId="3079" xr:uid="{00000000-0005-0000-0000-00006C1E0000}"/>
    <cellStyle name="Normal 2 4 5 4 2 3 2" xfId="7847" xr:uid="{00000000-0005-0000-0000-00006D1E0000}"/>
    <cellStyle name="Normal 2 4 5 4 2 4" xfId="5463" xr:uid="{00000000-0005-0000-0000-00006E1E0000}"/>
    <cellStyle name="Normal 2 4 5 4 3" xfId="1036" xr:uid="{00000000-0005-0000-0000-00006F1E0000}"/>
    <cellStyle name="Normal 2 4 5 4 3 2" xfId="2234" xr:uid="{00000000-0005-0000-0000-0000701E0000}"/>
    <cellStyle name="Normal 2 4 5 4 3 2 2" xfId="4619" xr:uid="{00000000-0005-0000-0000-0000711E0000}"/>
    <cellStyle name="Normal 2 4 5 4 3 2 2 2" xfId="9387" xr:uid="{00000000-0005-0000-0000-0000721E0000}"/>
    <cellStyle name="Normal 2 4 5 4 3 2 3" xfId="7003" xr:uid="{00000000-0005-0000-0000-0000731E0000}"/>
    <cellStyle name="Normal 2 4 5 4 3 3" xfId="3427" xr:uid="{00000000-0005-0000-0000-0000741E0000}"/>
    <cellStyle name="Normal 2 4 5 4 3 3 2" xfId="8195" xr:uid="{00000000-0005-0000-0000-0000751E0000}"/>
    <cellStyle name="Normal 2 4 5 4 3 4" xfId="5811" xr:uid="{00000000-0005-0000-0000-0000761E0000}"/>
    <cellStyle name="Normal 2 4 5 4 4" xfId="1538" xr:uid="{00000000-0005-0000-0000-0000771E0000}"/>
    <cellStyle name="Normal 2 4 5 4 4 2" xfId="3923" xr:uid="{00000000-0005-0000-0000-0000781E0000}"/>
    <cellStyle name="Normal 2 4 5 4 4 2 2" xfId="8691" xr:uid="{00000000-0005-0000-0000-0000791E0000}"/>
    <cellStyle name="Normal 2 4 5 4 4 3" xfId="6307" xr:uid="{00000000-0005-0000-0000-00007A1E0000}"/>
    <cellStyle name="Normal 2 4 5 4 5" xfId="2731" xr:uid="{00000000-0005-0000-0000-00007B1E0000}"/>
    <cellStyle name="Normal 2 4 5 4 5 2" xfId="7499" xr:uid="{00000000-0005-0000-0000-00007C1E0000}"/>
    <cellStyle name="Normal 2 4 5 4 6" xfId="5115" xr:uid="{00000000-0005-0000-0000-00007D1E0000}"/>
    <cellStyle name="Normal 2 4 5 5" xfId="472" xr:uid="{00000000-0005-0000-0000-00007E1E0000}"/>
    <cellStyle name="Normal 2 4 5 5 2" xfId="1670" xr:uid="{00000000-0005-0000-0000-00007F1E0000}"/>
    <cellStyle name="Normal 2 4 5 5 2 2" xfId="4055" xr:uid="{00000000-0005-0000-0000-0000801E0000}"/>
    <cellStyle name="Normal 2 4 5 5 2 2 2" xfId="8823" xr:uid="{00000000-0005-0000-0000-0000811E0000}"/>
    <cellStyle name="Normal 2 4 5 5 2 3" xfId="6439" xr:uid="{00000000-0005-0000-0000-0000821E0000}"/>
    <cellStyle name="Normal 2 4 5 5 3" xfId="2863" xr:uid="{00000000-0005-0000-0000-0000831E0000}"/>
    <cellStyle name="Normal 2 4 5 5 3 2" xfId="7631" xr:uid="{00000000-0005-0000-0000-0000841E0000}"/>
    <cellStyle name="Normal 2 4 5 5 4" xfId="5247" xr:uid="{00000000-0005-0000-0000-0000851E0000}"/>
    <cellStyle name="Normal 2 4 5 6" xfId="820" xr:uid="{00000000-0005-0000-0000-0000861E0000}"/>
    <cellStyle name="Normal 2 4 5 6 2" xfId="2018" xr:uid="{00000000-0005-0000-0000-0000871E0000}"/>
    <cellStyle name="Normal 2 4 5 6 2 2" xfId="4403" xr:uid="{00000000-0005-0000-0000-0000881E0000}"/>
    <cellStyle name="Normal 2 4 5 6 2 2 2" xfId="9171" xr:uid="{00000000-0005-0000-0000-0000891E0000}"/>
    <cellStyle name="Normal 2 4 5 6 2 3" xfId="6787" xr:uid="{00000000-0005-0000-0000-00008A1E0000}"/>
    <cellStyle name="Normal 2 4 5 6 3" xfId="3211" xr:uid="{00000000-0005-0000-0000-00008B1E0000}"/>
    <cellStyle name="Normal 2 4 5 6 3 2" xfId="7979" xr:uid="{00000000-0005-0000-0000-00008C1E0000}"/>
    <cellStyle name="Normal 2 4 5 6 4" xfId="5595" xr:uid="{00000000-0005-0000-0000-00008D1E0000}"/>
    <cellStyle name="Normal 2 4 5 7" xfId="1322" xr:uid="{00000000-0005-0000-0000-00008E1E0000}"/>
    <cellStyle name="Normal 2 4 5 7 2" xfId="3707" xr:uid="{00000000-0005-0000-0000-00008F1E0000}"/>
    <cellStyle name="Normal 2 4 5 7 2 2" xfId="8475" xr:uid="{00000000-0005-0000-0000-0000901E0000}"/>
    <cellStyle name="Normal 2 4 5 7 3" xfId="6091" xr:uid="{00000000-0005-0000-0000-0000911E0000}"/>
    <cellStyle name="Normal 2 4 5 8" xfId="2515" xr:uid="{00000000-0005-0000-0000-0000921E0000}"/>
    <cellStyle name="Normal 2 4 5 8 2" xfId="7283" xr:uid="{00000000-0005-0000-0000-0000931E0000}"/>
    <cellStyle name="Normal 2 4 5 9" xfId="4899" xr:uid="{00000000-0005-0000-0000-0000941E0000}"/>
    <cellStyle name="Normal 2 4 6" xfId="243" xr:uid="{00000000-0005-0000-0000-0000951E0000}"/>
    <cellStyle name="Normal 2 4 6 2" xfId="387" xr:uid="{00000000-0005-0000-0000-0000961E0000}"/>
    <cellStyle name="Normal 2 4 6 2 2" xfId="736" xr:uid="{00000000-0005-0000-0000-0000971E0000}"/>
    <cellStyle name="Normal 2 4 6 2 2 2" xfId="1934" xr:uid="{00000000-0005-0000-0000-0000981E0000}"/>
    <cellStyle name="Normal 2 4 6 2 2 2 2" xfId="4319" xr:uid="{00000000-0005-0000-0000-0000991E0000}"/>
    <cellStyle name="Normal 2 4 6 2 2 2 2 2" xfId="9087" xr:uid="{00000000-0005-0000-0000-00009A1E0000}"/>
    <cellStyle name="Normal 2 4 6 2 2 2 3" xfId="6703" xr:uid="{00000000-0005-0000-0000-00009B1E0000}"/>
    <cellStyle name="Normal 2 4 6 2 2 3" xfId="3127" xr:uid="{00000000-0005-0000-0000-00009C1E0000}"/>
    <cellStyle name="Normal 2 4 6 2 2 3 2" xfId="7895" xr:uid="{00000000-0005-0000-0000-00009D1E0000}"/>
    <cellStyle name="Normal 2 4 6 2 2 4" xfId="5511" xr:uid="{00000000-0005-0000-0000-00009E1E0000}"/>
    <cellStyle name="Normal 2 4 6 2 3" xfId="1084" xr:uid="{00000000-0005-0000-0000-00009F1E0000}"/>
    <cellStyle name="Normal 2 4 6 2 3 2" xfId="2282" xr:uid="{00000000-0005-0000-0000-0000A01E0000}"/>
    <cellStyle name="Normal 2 4 6 2 3 2 2" xfId="4667" xr:uid="{00000000-0005-0000-0000-0000A11E0000}"/>
    <cellStyle name="Normal 2 4 6 2 3 2 2 2" xfId="9435" xr:uid="{00000000-0005-0000-0000-0000A21E0000}"/>
    <cellStyle name="Normal 2 4 6 2 3 2 3" xfId="7051" xr:uid="{00000000-0005-0000-0000-0000A31E0000}"/>
    <cellStyle name="Normal 2 4 6 2 3 3" xfId="3475" xr:uid="{00000000-0005-0000-0000-0000A41E0000}"/>
    <cellStyle name="Normal 2 4 6 2 3 3 2" xfId="8243" xr:uid="{00000000-0005-0000-0000-0000A51E0000}"/>
    <cellStyle name="Normal 2 4 6 2 3 4" xfId="5859" xr:uid="{00000000-0005-0000-0000-0000A61E0000}"/>
    <cellStyle name="Normal 2 4 6 2 4" xfId="1586" xr:uid="{00000000-0005-0000-0000-0000A71E0000}"/>
    <cellStyle name="Normal 2 4 6 2 4 2" xfId="3971" xr:uid="{00000000-0005-0000-0000-0000A81E0000}"/>
    <cellStyle name="Normal 2 4 6 2 4 2 2" xfId="8739" xr:uid="{00000000-0005-0000-0000-0000A91E0000}"/>
    <cellStyle name="Normal 2 4 6 2 4 3" xfId="6355" xr:uid="{00000000-0005-0000-0000-0000AA1E0000}"/>
    <cellStyle name="Normal 2 4 6 2 5" xfId="2779" xr:uid="{00000000-0005-0000-0000-0000AB1E0000}"/>
    <cellStyle name="Normal 2 4 6 2 5 2" xfId="7547" xr:uid="{00000000-0005-0000-0000-0000AC1E0000}"/>
    <cellStyle name="Normal 2 4 6 2 6" xfId="5163" xr:uid="{00000000-0005-0000-0000-0000AD1E0000}"/>
    <cellStyle name="Normal 2 4 6 3" xfId="592" xr:uid="{00000000-0005-0000-0000-0000AE1E0000}"/>
    <cellStyle name="Normal 2 4 6 3 2" xfId="1790" xr:uid="{00000000-0005-0000-0000-0000AF1E0000}"/>
    <cellStyle name="Normal 2 4 6 3 2 2" xfId="4175" xr:uid="{00000000-0005-0000-0000-0000B01E0000}"/>
    <cellStyle name="Normal 2 4 6 3 2 2 2" xfId="8943" xr:uid="{00000000-0005-0000-0000-0000B11E0000}"/>
    <cellStyle name="Normal 2 4 6 3 2 3" xfId="6559" xr:uid="{00000000-0005-0000-0000-0000B21E0000}"/>
    <cellStyle name="Normal 2 4 6 3 3" xfId="2983" xr:uid="{00000000-0005-0000-0000-0000B31E0000}"/>
    <cellStyle name="Normal 2 4 6 3 3 2" xfId="7751" xr:uid="{00000000-0005-0000-0000-0000B41E0000}"/>
    <cellStyle name="Normal 2 4 6 3 4" xfId="5367" xr:uid="{00000000-0005-0000-0000-0000B51E0000}"/>
    <cellStyle name="Normal 2 4 6 4" xfId="940" xr:uid="{00000000-0005-0000-0000-0000B61E0000}"/>
    <cellStyle name="Normal 2 4 6 4 2" xfId="2138" xr:uid="{00000000-0005-0000-0000-0000B71E0000}"/>
    <cellStyle name="Normal 2 4 6 4 2 2" xfId="4523" xr:uid="{00000000-0005-0000-0000-0000B81E0000}"/>
    <cellStyle name="Normal 2 4 6 4 2 2 2" xfId="9291" xr:uid="{00000000-0005-0000-0000-0000B91E0000}"/>
    <cellStyle name="Normal 2 4 6 4 2 3" xfId="6907" xr:uid="{00000000-0005-0000-0000-0000BA1E0000}"/>
    <cellStyle name="Normal 2 4 6 4 3" xfId="3331" xr:uid="{00000000-0005-0000-0000-0000BB1E0000}"/>
    <cellStyle name="Normal 2 4 6 4 3 2" xfId="8099" xr:uid="{00000000-0005-0000-0000-0000BC1E0000}"/>
    <cellStyle name="Normal 2 4 6 4 4" xfId="5715" xr:uid="{00000000-0005-0000-0000-0000BD1E0000}"/>
    <cellStyle name="Normal 2 4 6 5" xfId="1442" xr:uid="{00000000-0005-0000-0000-0000BE1E0000}"/>
    <cellStyle name="Normal 2 4 6 5 2" xfId="3827" xr:uid="{00000000-0005-0000-0000-0000BF1E0000}"/>
    <cellStyle name="Normal 2 4 6 5 2 2" xfId="8595" xr:uid="{00000000-0005-0000-0000-0000C01E0000}"/>
    <cellStyle name="Normal 2 4 6 5 3" xfId="6211" xr:uid="{00000000-0005-0000-0000-0000C11E0000}"/>
    <cellStyle name="Normal 2 4 6 6" xfId="2635" xr:uid="{00000000-0005-0000-0000-0000C21E0000}"/>
    <cellStyle name="Normal 2 4 6 6 2" xfId="7403" xr:uid="{00000000-0005-0000-0000-0000C31E0000}"/>
    <cellStyle name="Normal 2 4 6 7" xfId="5019" xr:uid="{00000000-0005-0000-0000-0000C41E0000}"/>
    <cellStyle name="Normal 2 4 7" xfId="171" xr:uid="{00000000-0005-0000-0000-0000C51E0000}"/>
    <cellStyle name="Normal 2 4 7 2" xfId="520" xr:uid="{00000000-0005-0000-0000-0000C61E0000}"/>
    <cellStyle name="Normal 2 4 7 2 2" xfId="1718" xr:uid="{00000000-0005-0000-0000-0000C71E0000}"/>
    <cellStyle name="Normal 2 4 7 2 2 2" xfId="4103" xr:uid="{00000000-0005-0000-0000-0000C81E0000}"/>
    <cellStyle name="Normal 2 4 7 2 2 2 2" xfId="8871" xr:uid="{00000000-0005-0000-0000-0000C91E0000}"/>
    <cellStyle name="Normal 2 4 7 2 2 3" xfId="6487" xr:uid="{00000000-0005-0000-0000-0000CA1E0000}"/>
    <cellStyle name="Normal 2 4 7 2 3" xfId="2911" xr:uid="{00000000-0005-0000-0000-0000CB1E0000}"/>
    <cellStyle name="Normal 2 4 7 2 3 2" xfId="7679" xr:uid="{00000000-0005-0000-0000-0000CC1E0000}"/>
    <cellStyle name="Normal 2 4 7 2 4" xfId="5295" xr:uid="{00000000-0005-0000-0000-0000CD1E0000}"/>
    <cellStyle name="Normal 2 4 7 3" xfId="868" xr:uid="{00000000-0005-0000-0000-0000CE1E0000}"/>
    <cellStyle name="Normal 2 4 7 3 2" xfId="2066" xr:uid="{00000000-0005-0000-0000-0000CF1E0000}"/>
    <cellStyle name="Normal 2 4 7 3 2 2" xfId="4451" xr:uid="{00000000-0005-0000-0000-0000D01E0000}"/>
    <cellStyle name="Normal 2 4 7 3 2 2 2" xfId="9219" xr:uid="{00000000-0005-0000-0000-0000D11E0000}"/>
    <cellStyle name="Normal 2 4 7 3 2 3" xfId="6835" xr:uid="{00000000-0005-0000-0000-0000D21E0000}"/>
    <cellStyle name="Normal 2 4 7 3 3" xfId="3259" xr:uid="{00000000-0005-0000-0000-0000D31E0000}"/>
    <cellStyle name="Normal 2 4 7 3 3 2" xfId="8027" xr:uid="{00000000-0005-0000-0000-0000D41E0000}"/>
    <cellStyle name="Normal 2 4 7 3 4" xfId="5643" xr:uid="{00000000-0005-0000-0000-0000D51E0000}"/>
    <cellStyle name="Normal 2 4 7 4" xfId="1370" xr:uid="{00000000-0005-0000-0000-0000D61E0000}"/>
    <cellStyle name="Normal 2 4 7 4 2" xfId="3755" xr:uid="{00000000-0005-0000-0000-0000D71E0000}"/>
    <cellStyle name="Normal 2 4 7 4 2 2" xfId="8523" xr:uid="{00000000-0005-0000-0000-0000D81E0000}"/>
    <cellStyle name="Normal 2 4 7 4 3" xfId="6139" xr:uid="{00000000-0005-0000-0000-0000D91E0000}"/>
    <cellStyle name="Normal 2 4 7 5" xfId="2563" xr:uid="{00000000-0005-0000-0000-0000DA1E0000}"/>
    <cellStyle name="Normal 2 4 7 5 2" xfId="7331" xr:uid="{00000000-0005-0000-0000-0000DB1E0000}"/>
    <cellStyle name="Normal 2 4 7 6" xfId="4947" xr:uid="{00000000-0005-0000-0000-0000DC1E0000}"/>
    <cellStyle name="Normal 2 4 8" xfId="315" xr:uid="{00000000-0005-0000-0000-0000DD1E0000}"/>
    <cellStyle name="Normal 2 4 8 2" xfId="664" xr:uid="{00000000-0005-0000-0000-0000DE1E0000}"/>
    <cellStyle name="Normal 2 4 8 2 2" xfId="1862" xr:uid="{00000000-0005-0000-0000-0000DF1E0000}"/>
    <cellStyle name="Normal 2 4 8 2 2 2" xfId="4247" xr:uid="{00000000-0005-0000-0000-0000E01E0000}"/>
    <cellStyle name="Normal 2 4 8 2 2 2 2" xfId="9015" xr:uid="{00000000-0005-0000-0000-0000E11E0000}"/>
    <cellStyle name="Normal 2 4 8 2 2 3" xfId="6631" xr:uid="{00000000-0005-0000-0000-0000E21E0000}"/>
    <cellStyle name="Normal 2 4 8 2 3" xfId="3055" xr:uid="{00000000-0005-0000-0000-0000E31E0000}"/>
    <cellStyle name="Normal 2 4 8 2 3 2" xfId="7823" xr:uid="{00000000-0005-0000-0000-0000E41E0000}"/>
    <cellStyle name="Normal 2 4 8 2 4" xfId="5439" xr:uid="{00000000-0005-0000-0000-0000E51E0000}"/>
    <cellStyle name="Normal 2 4 8 3" xfId="1012" xr:uid="{00000000-0005-0000-0000-0000E61E0000}"/>
    <cellStyle name="Normal 2 4 8 3 2" xfId="2210" xr:uid="{00000000-0005-0000-0000-0000E71E0000}"/>
    <cellStyle name="Normal 2 4 8 3 2 2" xfId="4595" xr:uid="{00000000-0005-0000-0000-0000E81E0000}"/>
    <cellStyle name="Normal 2 4 8 3 2 2 2" xfId="9363" xr:uid="{00000000-0005-0000-0000-0000E91E0000}"/>
    <cellStyle name="Normal 2 4 8 3 2 3" xfId="6979" xr:uid="{00000000-0005-0000-0000-0000EA1E0000}"/>
    <cellStyle name="Normal 2 4 8 3 3" xfId="3403" xr:uid="{00000000-0005-0000-0000-0000EB1E0000}"/>
    <cellStyle name="Normal 2 4 8 3 3 2" xfId="8171" xr:uid="{00000000-0005-0000-0000-0000EC1E0000}"/>
    <cellStyle name="Normal 2 4 8 3 4" xfId="5787" xr:uid="{00000000-0005-0000-0000-0000ED1E0000}"/>
    <cellStyle name="Normal 2 4 8 4" xfId="1514" xr:uid="{00000000-0005-0000-0000-0000EE1E0000}"/>
    <cellStyle name="Normal 2 4 8 4 2" xfId="3899" xr:uid="{00000000-0005-0000-0000-0000EF1E0000}"/>
    <cellStyle name="Normal 2 4 8 4 2 2" xfId="8667" xr:uid="{00000000-0005-0000-0000-0000F01E0000}"/>
    <cellStyle name="Normal 2 4 8 4 3" xfId="6283" xr:uid="{00000000-0005-0000-0000-0000F11E0000}"/>
    <cellStyle name="Normal 2 4 8 5" xfId="2707" xr:uid="{00000000-0005-0000-0000-0000F21E0000}"/>
    <cellStyle name="Normal 2 4 8 5 2" xfId="7475" xr:uid="{00000000-0005-0000-0000-0000F31E0000}"/>
    <cellStyle name="Normal 2 4 8 6" xfId="5091" xr:uid="{00000000-0005-0000-0000-0000F41E0000}"/>
    <cellStyle name="Normal 2 4 9" xfId="460" xr:uid="{00000000-0005-0000-0000-0000F51E0000}"/>
    <cellStyle name="Normal 2 4 9 2" xfId="1658" xr:uid="{00000000-0005-0000-0000-0000F61E0000}"/>
    <cellStyle name="Normal 2 4 9 2 2" xfId="4043" xr:uid="{00000000-0005-0000-0000-0000F71E0000}"/>
    <cellStyle name="Normal 2 4 9 2 2 2" xfId="8811" xr:uid="{00000000-0005-0000-0000-0000F81E0000}"/>
    <cellStyle name="Normal 2 4 9 2 3" xfId="6427" xr:uid="{00000000-0005-0000-0000-0000F91E0000}"/>
    <cellStyle name="Normal 2 4 9 3" xfId="2851" xr:uid="{00000000-0005-0000-0000-0000FA1E0000}"/>
    <cellStyle name="Normal 2 4 9 3 2" xfId="7619" xr:uid="{00000000-0005-0000-0000-0000FB1E0000}"/>
    <cellStyle name="Normal 2 4 9 4" xfId="5235" xr:uid="{00000000-0005-0000-0000-0000FC1E0000}"/>
    <cellStyle name="Normal 2 5" xfId="18" xr:uid="{00000000-0005-0000-0000-0000FD1E0000}"/>
    <cellStyle name="Normal 2 5 10" xfId="811" xr:uid="{00000000-0005-0000-0000-0000FE1E0000}"/>
    <cellStyle name="Normal 2 5 10 2" xfId="2009" xr:uid="{00000000-0005-0000-0000-0000FF1E0000}"/>
    <cellStyle name="Normal 2 5 10 2 2" xfId="4394" xr:uid="{00000000-0005-0000-0000-0000001F0000}"/>
    <cellStyle name="Normal 2 5 10 2 2 2" xfId="9162" xr:uid="{00000000-0005-0000-0000-0000011F0000}"/>
    <cellStyle name="Normal 2 5 10 2 3" xfId="6778" xr:uid="{00000000-0005-0000-0000-0000021F0000}"/>
    <cellStyle name="Normal 2 5 10 3" xfId="3202" xr:uid="{00000000-0005-0000-0000-0000031F0000}"/>
    <cellStyle name="Normal 2 5 10 3 2" xfId="7970" xr:uid="{00000000-0005-0000-0000-0000041F0000}"/>
    <cellStyle name="Normal 2 5 10 4" xfId="5586" xr:uid="{00000000-0005-0000-0000-0000051F0000}"/>
    <cellStyle name="Normal 2 5 11" xfId="114" xr:uid="{00000000-0005-0000-0000-0000061F0000}"/>
    <cellStyle name="Normal 2 5 11 2" xfId="1313" xr:uid="{00000000-0005-0000-0000-0000071F0000}"/>
    <cellStyle name="Normal 2 5 11 2 2" xfId="3698" xr:uid="{00000000-0005-0000-0000-0000081F0000}"/>
    <cellStyle name="Normal 2 5 11 2 2 2" xfId="8466" xr:uid="{00000000-0005-0000-0000-0000091F0000}"/>
    <cellStyle name="Normal 2 5 11 2 3" xfId="6082" xr:uid="{00000000-0005-0000-0000-00000A1F0000}"/>
    <cellStyle name="Normal 2 5 11 3" xfId="2506" xr:uid="{00000000-0005-0000-0000-00000B1F0000}"/>
    <cellStyle name="Normal 2 5 11 3 2" xfId="7274" xr:uid="{00000000-0005-0000-0000-00000C1F0000}"/>
    <cellStyle name="Normal 2 5 11 4" xfId="4890" xr:uid="{00000000-0005-0000-0000-00000D1F0000}"/>
    <cellStyle name="Normal 2 5 12" xfId="1160" xr:uid="{00000000-0005-0000-0000-00000E1F0000}"/>
    <cellStyle name="Normal 2 5 12 2" xfId="2357" xr:uid="{00000000-0005-0000-0000-00000F1F0000}"/>
    <cellStyle name="Normal 2 5 12 2 2" xfId="4742" xr:uid="{00000000-0005-0000-0000-0000101F0000}"/>
    <cellStyle name="Normal 2 5 12 2 2 2" xfId="9510" xr:uid="{00000000-0005-0000-0000-0000111F0000}"/>
    <cellStyle name="Normal 2 5 12 2 3" xfId="7126" xr:uid="{00000000-0005-0000-0000-0000121F0000}"/>
    <cellStyle name="Normal 2 5 12 3" xfId="3550" xr:uid="{00000000-0005-0000-0000-0000131F0000}"/>
    <cellStyle name="Normal 2 5 12 3 2" xfId="8318" xr:uid="{00000000-0005-0000-0000-0000141F0000}"/>
    <cellStyle name="Normal 2 5 12 4" xfId="5934" xr:uid="{00000000-0005-0000-0000-0000151F0000}"/>
    <cellStyle name="Normal 2 5 13" xfId="66" xr:uid="{00000000-0005-0000-0000-0000161F0000}"/>
    <cellStyle name="Normal 2 5 13 2" xfId="1265" xr:uid="{00000000-0005-0000-0000-0000171F0000}"/>
    <cellStyle name="Normal 2 5 13 2 2" xfId="3650" xr:uid="{00000000-0005-0000-0000-0000181F0000}"/>
    <cellStyle name="Normal 2 5 13 2 2 2" xfId="8418" xr:uid="{00000000-0005-0000-0000-0000191F0000}"/>
    <cellStyle name="Normal 2 5 13 2 3" xfId="6034" xr:uid="{00000000-0005-0000-0000-00001A1F0000}"/>
    <cellStyle name="Normal 2 5 13 3" xfId="2458" xr:uid="{00000000-0005-0000-0000-00001B1F0000}"/>
    <cellStyle name="Normal 2 5 13 3 2" xfId="7226" xr:uid="{00000000-0005-0000-0000-00001C1F0000}"/>
    <cellStyle name="Normal 2 5 13 4" xfId="4842" xr:uid="{00000000-0005-0000-0000-00001D1F0000}"/>
    <cellStyle name="Normal 2 5 14" xfId="1217" xr:uid="{00000000-0005-0000-0000-00001E1F0000}"/>
    <cellStyle name="Normal 2 5 14 2" xfId="3602" xr:uid="{00000000-0005-0000-0000-00001F1F0000}"/>
    <cellStyle name="Normal 2 5 14 2 2" xfId="8370" xr:uid="{00000000-0005-0000-0000-0000201F0000}"/>
    <cellStyle name="Normal 2 5 14 3" xfId="5986" xr:uid="{00000000-0005-0000-0000-0000211F0000}"/>
    <cellStyle name="Normal 2 5 15" xfId="2410" xr:uid="{00000000-0005-0000-0000-0000221F0000}"/>
    <cellStyle name="Normal 2 5 15 2" xfId="7178" xr:uid="{00000000-0005-0000-0000-0000231F0000}"/>
    <cellStyle name="Normal 2 5 16" xfId="4794" xr:uid="{00000000-0005-0000-0000-0000241F0000}"/>
    <cellStyle name="Normal 2 5 2" xfId="24" xr:uid="{00000000-0005-0000-0000-0000251F0000}"/>
    <cellStyle name="Normal 2 5 2 10" xfId="120" xr:uid="{00000000-0005-0000-0000-0000261F0000}"/>
    <cellStyle name="Normal 2 5 2 10 2" xfId="1319" xr:uid="{00000000-0005-0000-0000-0000271F0000}"/>
    <cellStyle name="Normal 2 5 2 10 2 2" xfId="3704" xr:uid="{00000000-0005-0000-0000-0000281F0000}"/>
    <cellStyle name="Normal 2 5 2 10 2 2 2" xfId="8472" xr:uid="{00000000-0005-0000-0000-0000291F0000}"/>
    <cellStyle name="Normal 2 5 2 10 2 3" xfId="6088" xr:uid="{00000000-0005-0000-0000-00002A1F0000}"/>
    <cellStyle name="Normal 2 5 2 10 3" xfId="2512" xr:uid="{00000000-0005-0000-0000-00002B1F0000}"/>
    <cellStyle name="Normal 2 5 2 10 3 2" xfId="7280" xr:uid="{00000000-0005-0000-0000-00002C1F0000}"/>
    <cellStyle name="Normal 2 5 2 10 4" xfId="4896" xr:uid="{00000000-0005-0000-0000-00002D1F0000}"/>
    <cellStyle name="Normal 2 5 2 11" xfId="1166" xr:uid="{00000000-0005-0000-0000-00002E1F0000}"/>
    <cellStyle name="Normal 2 5 2 11 2" xfId="2363" xr:uid="{00000000-0005-0000-0000-00002F1F0000}"/>
    <cellStyle name="Normal 2 5 2 11 2 2" xfId="4748" xr:uid="{00000000-0005-0000-0000-0000301F0000}"/>
    <cellStyle name="Normal 2 5 2 11 2 2 2" xfId="9516" xr:uid="{00000000-0005-0000-0000-0000311F0000}"/>
    <cellStyle name="Normal 2 5 2 11 2 3" xfId="7132" xr:uid="{00000000-0005-0000-0000-0000321F0000}"/>
    <cellStyle name="Normal 2 5 2 11 3" xfId="3556" xr:uid="{00000000-0005-0000-0000-0000331F0000}"/>
    <cellStyle name="Normal 2 5 2 11 3 2" xfId="8324" xr:uid="{00000000-0005-0000-0000-0000341F0000}"/>
    <cellStyle name="Normal 2 5 2 11 4" xfId="5940" xr:uid="{00000000-0005-0000-0000-0000351F0000}"/>
    <cellStyle name="Normal 2 5 2 12" xfId="72" xr:uid="{00000000-0005-0000-0000-0000361F0000}"/>
    <cellStyle name="Normal 2 5 2 12 2" xfId="1271" xr:uid="{00000000-0005-0000-0000-0000371F0000}"/>
    <cellStyle name="Normal 2 5 2 12 2 2" xfId="3656" xr:uid="{00000000-0005-0000-0000-0000381F0000}"/>
    <cellStyle name="Normal 2 5 2 12 2 2 2" xfId="8424" xr:uid="{00000000-0005-0000-0000-0000391F0000}"/>
    <cellStyle name="Normal 2 5 2 12 2 3" xfId="6040" xr:uid="{00000000-0005-0000-0000-00003A1F0000}"/>
    <cellStyle name="Normal 2 5 2 12 3" xfId="2464" xr:uid="{00000000-0005-0000-0000-00003B1F0000}"/>
    <cellStyle name="Normal 2 5 2 12 3 2" xfId="7232" xr:uid="{00000000-0005-0000-0000-00003C1F0000}"/>
    <cellStyle name="Normal 2 5 2 12 4" xfId="4848" xr:uid="{00000000-0005-0000-0000-00003D1F0000}"/>
    <cellStyle name="Normal 2 5 2 13" xfId="1223" xr:uid="{00000000-0005-0000-0000-00003E1F0000}"/>
    <cellStyle name="Normal 2 5 2 13 2" xfId="3608" xr:uid="{00000000-0005-0000-0000-00003F1F0000}"/>
    <cellStyle name="Normal 2 5 2 13 2 2" xfId="8376" xr:uid="{00000000-0005-0000-0000-0000401F0000}"/>
    <cellStyle name="Normal 2 5 2 13 3" xfId="5992" xr:uid="{00000000-0005-0000-0000-0000411F0000}"/>
    <cellStyle name="Normal 2 5 2 14" xfId="2416" xr:uid="{00000000-0005-0000-0000-0000421F0000}"/>
    <cellStyle name="Normal 2 5 2 14 2" xfId="7184" xr:uid="{00000000-0005-0000-0000-0000431F0000}"/>
    <cellStyle name="Normal 2 5 2 15" xfId="4800" xr:uid="{00000000-0005-0000-0000-0000441F0000}"/>
    <cellStyle name="Normal 2 5 2 2" xfId="36" xr:uid="{00000000-0005-0000-0000-0000451F0000}"/>
    <cellStyle name="Normal 2 5 2 2 10" xfId="1178" xr:uid="{00000000-0005-0000-0000-0000461F0000}"/>
    <cellStyle name="Normal 2 5 2 2 10 2" xfId="2375" xr:uid="{00000000-0005-0000-0000-0000471F0000}"/>
    <cellStyle name="Normal 2 5 2 2 10 2 2" xfId="4760" xr:uid="{00000000-0005-0000-0000-0000481F0000}"/>
    <cellStyle name="Normal 2 5 2 2 10 2 2 2" xfId="9528" xr:uid="{00000000-0005-0000-0000-0000491F0000}"/>
    <cellStyle name="Normal 2 5 2 2 10 2 3" xfId="7144" xr:uid="{00000000-0005-0000-0000-00004A1F0000}"/>
    <cellStyle name="Normal 2 5 2 2 10 3" xfId="3568" xr:uid="{00000000-0005-0000-0000-00004B1F0000}"/>
    <cellStyle name="Normal 2 5 2 2 10 3 2" xfId="8336" xr:uid="{00000000-0005-0000-0000-00004C1F0000}"/>
    <cellStyle name="Normal 2 5 2 2 10 4" xfId="5952" xr:uid="{00000000-0005-0000-0000-00004D1F0000}"/>
    <cellStyle name="Normal 2 5 2 2 11" xfId="84" xr:uid="{00000000-0005-0000-0000-00004E1F0000}"/>
    <cellStyle name="Normal 2 5 2 2 11 2" xfId="1283" xr:uid="{00000000-0005-0000-0000-00004F1F0000}"/>
    <cellStyle name="Normal 2 5 2 2 11 2 2" xfId="3668" xr:uid="{00000000-0005-0000-0000-0000501F0000}"/>
    <cellStyle name="Normal 2 5 2 2 11 2 2 2" xfId="8436" xr:uid="{00000000-0005-0000-0000-0000511F0000}"/>
    <cellStyle name="Normal 2 5 2 2 11 2 3" xfId="6052" xr:uid="{00000000-0005-0000-0000-0000521F0000}"/>
    <cellStyle name="Normal 2 5 2 2 11 3" xfId="2476" xr:uid="{00000000-0005-0000-0000-0000531F0000}"/>
    <cellStyle name="Normal 2 5 2 2 11 3 2" xfId="7244" xr:uid="{00000000-0005-0000-0000-0000541F0000}"/>
    <cellStyle name="Normal 2 5 2 2 11 4" xfId="4860" xr:uid="{00000000-0005-0000-0000-0000551F0000}"/>
    <cellStyle name="Normal 2 5 2 2 12" xfId="1235" xr:uid="{00000000-0005-0000-0000-0000561F0000}"/>
    <cellStyle name="Normal 2 5 2 2 12 2" xfId="3620" xr:uid="{00000000-0005-0000-0000-0000571F0000}"/>
    <cellStyle name="Normal 2 5 2 2 12 2 2" xfId="8388" xr:uid="{00000000-0005-0000-0000-0000581F0000}"/>
    <cellStyle name="Normal 2 5 2 2 12 3" xfId="6004" xr:uid="{00000000-0005-0000-0000-0000591F0000}"/>
    <cellStyle name="Normal 2 5 2 2 13" xfId="2428" xr:uid="{00000000-0005-0000-0000-00005A1F0000}"/>
    <cellStyle name="Normal 2 5 2 2 13 2" xfId="7196" xr:uid="{00000000-0005-0000-0000-00005B1F0000}"/>
    <cellStyle name="Normal 2 5 2 2 14" xfId="4812" xr:uid="{00000000-0005-0000-0000-00005C1F0000}"/>
    <cellStyle name="Normal 2 5 2 2 2" xfId="60" xr:uid="{00000000-0005-0000-0000-00005D1F0000}"/>
    <cellStyle name="Normal 2 5 2 2 2 10" xfId="1259" xr:uid="{00000000-0005-0000-0000-00005E1F0000}"/>
    <cellStyle name="Normal 2 5 2 2 2 10 2" xfId="3644" xr:uid="{00000000-0005-0000-0000-00005F1F0000}"/>
    <cellStyle name="Normal 2 5 2 2 2 10 2 2" xfId="8412" xr:uid="{00000000-0005-0000-0000-0000601F0000}"/>
    <cellStyle name="Normal 2 5 2 2 2 10 3" xfId="6028" xr:uid="{00000000-0005-0000-0000-0000611F0000}"/>
    <cellStyle name="Normal 2 5 2 2 2 11" xfId="2452" xr:uid="{00000000-0005-0000-0000-0000621F0000}"/>
    <cellStyle name="Normal 2 5 2 2 2 11 2" xfId="7220" xr:uid="{00000000-0005-0000-0000-0000631F0000}"/>
    <cellStyle name="Normal 2 5 2 2 2 12" xfId="4836" xr:uid="{00000000-0005-0000-0000-0000641F0000}"/>
    <cellStyle name="Normal 2 5 2 2 2 2" xfId="312" xr:uid="{00000000-0005-0000-0000-0000651F0000}"/>
    <cellStyle name="Normal 2 5 2 2 2 2 2" xfId="456" xr:uid="{00000000-0005-0000-0000-0000661F0000}"/>
    <cellStyle name="Normal 2 5 2 2 2 2 2 2" xfId="805" xr:uid="{00000000-0005-0000-0000-0000671F0000}"/>
    <cellStyle name="Normal 2 5 2 2 2 2 2 2 2" xfId="2003" xr:uid="{00000000-0005-0000-0000-0000681F0000}"/>
    <cellStyle name="Normal 2 5 2 2 2 2 2 2 2 2" xfId="4388" xr:uid="{00000000-0005-0000-0000-0000691F0000}"/>
    <cellStyle name="Normal 2 5 2 2 2 2 2 2 2 2 2" xfId="9156" xr:uid="{00000000-0005-0000-0000-00006A1F0000}"/>
    <cellStyle name="Normal 2 5 2 2 2 2 2 2 2 3" xfId="6772" xr:uid="{00000000-0005-0000-0000-00006B1F0000}"/>
    <cellStyle name="Normal 2 5 2 2 2 2 2 2 3" xfId="3196" xr:uid="{00000000-0005-0000-0000-00006C1F0000}"/>
    <cellStyle name="Normal 2 5 2 2 2 2 2 2 3 2" xfId="7964" xr:uid="{00000000-0005-0000-0000-00006D1F0000}"/>
    <cellStyle name="Normal 2 5 2 2 2 2 2 2 4" xfId="5580" xr:uid="{00000000-0005-0000-0000-00006E1F0000}"/>
    <cellStyle name="Normal 2 5 2 2 2 2 2 3" xfId="1153" xr:uid="{00000000-0005-0000-0000-00006F1F0000}"/>
    <cellStyle name="Normal 2 5 2 2 2 2 2 3 2" xfId="2351" xr:uid="{00000000-0005-0000-0000-0000701F0000}"/>
    <cellStyle name="Normal 2 5 2 2 2 2 2 3 2 2" xfId="4736" xr:uid="{00000000-0005-0000-0000-0000711F0000}"/>
    <cellStyle name="Normal 2 5 2 2 2 2 2 3 2 2 2" xfId="9504" xr:uid="{00000000-0005-0000-0000-0000721F0000}"/>
    <cellStyle name="Normal 2 5 2 2 2 2 2 3 2 3" xfId="7120" xr:uid="{00000000-0005-0000-0000-0000731F0000}"/>
    <cellStyle name="Normal 2 5 2 2 2 2 2 3 3" xfId="3544" xr:uid="{00000000-0005-0000-0000-0000741F0000}"/>
    <cellStyle name="Normal 2 5 2 2 2 2 2 3 3 2" xfId="8312" xr:uid="{00000000-0005-0000-0000-0000751F0000}"/>
    <cellStyle name="Normal 2 5 2 2 2 2 2 3 4" xfId="5928" xr:uid="{00000000-0005-0000-0000-0000761F0000}"/>
    <cellStyle name="Normal 2 5 2 2 2 2 2 4" xfId="1655" xr:uid="{00000000-0005-0000-0000-0000771F0000}"/>
    <cellStyle name="Normal 2 5 2 2 2 2 2 4 2" xfId="4040" xr:uid="{00000000-0005-0000-0000-0000781F0000}"/>
    <cellStyle name="Normal 2 5 2 2 2 2 2 4 2 2" xfId="8808" xr:uid="{00000000-0005-0000-0000-0000791F0000}"/>
    <cellStyle name="Normal 2 5 2 2 2 2 2 4 3" xfId="6424" xr:uid="{00000000-0005-0000-0000-00007A1F0000}"/>
    <cellStyle name="Normal 2 5 2 2 2 2 2 5" xfId="2848" xr:uid="{00000000-0005-0000-0000-00007B1F0000}"/>
    <cellStyle name="Normal 2 5 2 2 2 2 2 5 2" xfId="7616" xr:uid="{00000000-0005-0000-0000-00007C1F0000}"/>
    <cellStyle name="Normal 2 5 2 2 2 2 2 6" xfId="5232" xr:uid="{00000000-0005-0000-0000-00007D1F0000}"/>
    <cellStyle name="Normal 2 5 2 2 2 2 3" xfId="661" xr:uid="{00000000-0005-0000-0000-00007E1F0000}"/>
    <cellStyle name="Normal 2 5 2 2 2 2 3 2" xfId="1859" xr:uid="{00000000-0005-0000-0000-00007F1F0000}"/>
    <cellStyle name="Normal 2 5 2 2 2 2 3 2 2" xfId="4244" xr:uid="{00000000-0005-0000-0000-0000801F0000}"/>
    <cellStyle name="Normal 2 5 2 2 2 2 3 2 2 2" xfId="9012" xr:uid="{00000000-0005-0000-0000-0000811F0000}"/>
    <cellStyle name="Normal 2 5 2 2 2 2 3 2 3" xfId="6628" xr:uid="{00000000-0005-0000-0000-0000821F0000}"/>
    <cellStyle name="Normal 2 5 2 2 2 2 3 3" xfId="3052" xr:uid="{00000000-0005-0000-0000-0000831F0000}"/>
    <cellStyle name="Normal 2 5 2 2 2 2 3 3 2" xfId="7820" xr:uid="{00000000-0005-0000-0000-0000841F0000}"/>
    <cellStyle name="Normal 2 5 2 2 2 2 3 4" xfId="5436" xr:uid="{00000000-0005-0000-0000-0000851F0000}"/>
    <cellStyle name="Normal 2 5 2 2 2 2 4" xfId="1009" xr:uid="{00000000-0005-0000-0000-0000861F0000}"/>
    <cellStyle name="Normal 2 5 2 2 2 2 4 2" xfId="2207" xr:uid="{00000000-0005-0000-0000-0000871F0000}"/>
    <cellStyle name="Normal 2 5 2 2 2 2 4 2 2" xfId="4592" xr:uid="{00000000-0005-0000-0000-0000881F0000}"/>
    <cellStyle name="Normal 2 5 2 2 2 2 4 2 2 2" xfId="9360" xr:uid="{00000000-0005-0000-0000-0000891F0000}"/>
    <cellStyle name="Normal 2 5 2 2 2 2 4 2 3" xfId="6976" xr:uid="{00000000-0005-0000-0000-00008A1F0000}"/>
    <cellStyle name="Normal 2 5 2 2 2 2 4 3" xfId="3400" xr:uid="{00000000-0005-0000-0000-00008B1F0000}"/>
    <cellStyle name="Normal 2 5 2 2 2 2 4 3 2" xfId="8168" xr:uid="{00000000-0005-0000-0000-00008C1F0000}"/>
    <cellStyle name="Normal 2 5 2 2 2 2 4 4" xfId="5784" xr:uid="{00000000-0005-0000-0000-00008D1F0000}"/>
    <cellStyle name="Normal 2 5 2 2 2 2 5" xfId="1511" xr:uid="{00000000-0005-0000-0000-00008E1F0000}"/>
    <cellStyle name="Normal 2 5 2 2 2 2 5 2" xfId="3896" xr:uid="{00000000-0005-0000-0000-00008F1F0000}"/>
    <cellStyle name="Normal 2 5 2 2 2 2 5 2 2" xfId="8664" xr:uid="{00000000-0005-0000-0000-0000901F0000}"/>
    <cellStyle name="Normal 2 5 2 2 2 2 5 3" xfId="6280" xr:uid="{00000000-0005-0000-0000-0000911F0000}"/>
    <cellStyle name="Normal 2 5 2 2 2 2 6" xfId="2704" xr:uid="{00000000-0005-0000-0000-0000921F0000}"/>
    <cellStyle name="Normal 2 5 2 2 2 2 6 2" xfId="7472" xr:uid="{00000000-0005-0000-0000-0000931F0000}"/>
    <cellStyle name="Normal 2 5 2 2 2 2 7" xfId="5088" xr:uid="{00000000-0005-0000-0000-0000941F0000}"/>
    <cellStyle name="Normal 2 5 2 2 2 3" xfId="240" xr:uid="{00000000-0005-0000-0000-0000951F0000}"/>
    <cellStyle name="Normal 2 5 2 2 2 3 2" xfId="589" xr:uid="{00000000-0005-0000-0000-0000961F0000}"/>
    <cellStyle name="Normal 2 5 2 2 2 3 2 2" xfId="1787" xr:uid="{00000000-0005-0000-0000-0000971F0000}"/>
    <cellStyle name="Normal 2 5 2 2 2 3 2 2 2" xfId="4172" xr:uid="{00000000-0005-0000-0000-0000981F0000}"/>
    <cellStyle name="Normal 2 5 2 2 2 3 2 2 2 2" xfId="8940" xr:uid="{00000000-0005-0000-0000-0000991F0000}"/>
    <cellStyle name="Normal 2 5 2 2 2 3 2 2 3" xfId="6556" xr:uid="{00000000-0005-0000-0000-00009A1F0000}"/>
    <cellStyle name="Normal 2 5 2 2 2 3 2 3" xfId="2980" xr:uid="{00000000-0005-0000-0000-00009B1F0000}"/>
    <cellStyle name="Normal 2 5 2 2 2 3 2 3 2" xfId="7748" xr:uid="{00000000-0005-0000-0000-00009C1F0000}"/>
    <cellStyle name="Normal 2 5 2 2 2 3 2 4" xfId="5364" xr:uid="{00000000-0005-0000-0000-00009D1F0000}"/>
    <cellStyle name="Normal 2 5 2 2 2 3 3" xfId="937" xr:uid="{00000000-0005-0000-0000-00009E1F0000}"/>
    <cellStyle name="Normal 2 5 2 2 2 3 3 2" xfId="2135" xr:uid="{00000000-0005-0000-0000-00009F1F0000}"/>
    <cellStyle name="Normal 2 5 2 2 2 3 3 2 2" xfId="4520" xr:uid="{00000000-0005-0000-0000-0000A01F0000}"/>
    <cellStyle name="Normal 2 5 2 2 2 3 3 2 2 2" xfId="9288" xr:uid="{00000000-0005-0000-0000-0000A11F0000}"/>
    <cellStyle name="Normal 2 5 2 2 2 3 3 2 3" xfId="6904" xr:uid="{00000000-0005-0000-0000-0000A21F0000}"/>
    <cellStyle name="Normal 2 5 2 2 2 3 3 3" xfId="3328" xr:uid="{00000000-0005-0000-0000-0000A31F0000}"/>
    <cellStyle name="Normal 2 5 2 2 2 3 3 3 2" xfId="8096" xr:uid="{00000000-0005-0000-0000-0000A41F0000}"/>
    <cellStyle name="Normal 2 5 2 2 2 3 3 4" xfId="5712" xr:uid="{00000000-0005-0000-0000-0000A51F0000}"/>
    <cellStyle name="Normal 2 5 2 2 2 3 4" xfId="1439" xr:uid="{00000000-0005-0000-0000-0000A61F0000}"/>
    <cellStyle name="Normal 2 5 2 2 2 3 4 2" xfId="3824" xr:uid="{00000000-0005-0000-0000-0000A71F0000}"/>
    <cellStyle name="Normal 2 5 2 2 2 3 4 2 2" xfId="8592" xr:uid="{00000000-0005-0000-0000-0000A81F0000}"/>
    <cellStyle name="Normal 2 5 2 2 2 3 4 3" xfId="6208" xr:uid="{00000000-0005-0000-0000-0000A91F0000}"/>
    <cellStyle name="Normal 2 5 2 2 2 3 5" xfId="2632" xr:uid="{00000000-0005-0000-0000-0000AA1F0000}"/>
    <cellStyle name="Normal 2 5 2 2 2 3 5 2" xfId="7400" xr:uid="{00000000-0005-0000-0000-0000AB1F0000}"/>
    <cellStyle name="Normal 2 5 2 2 2 3 6" xfId="5016" xr:uid="{00000000-0005-0000-0000-0000AC1F0000}"/>
    <cellStyle name="Normal 2 5 2 2 2 4" xfId="384" xr:uid="{00000000-0005-0000-0000-0000AD1F0000}"/>
    <cellStyle name="Normal 2 5 2 2 2 4 2" xfId="733" xr:uid="{00000000-0005-0000-0000-0000AE1F0000}"/>
    <cellStyle name="Normal 2 5 2 2 2 4 2 2" xfId="1931" xr:uid="{00000000-0005-0000-0000-0000AF1F0000}"/>
    <cellStyle name="Normal 2 5 2 2 2 4 2 2 2" xfId="4316" xr:uid="{00000000-0005-0000-0000-0000B01F0000}"/>
    <cellStyle name="Normal 2 5 2 2 2 4 2 2 2 2" xfId="9084" xr:uid="{00000000-0005-0000-0000-0000B11F0000}"/>
    <cellStyle name="Normal 2 5 2 2 2 4 2 2 3" xfId="6700" xr:uid="{00000000-0005-0000-0000-0000B21F0000}"/>
    <cellStyle name="Normal 2 5 2 2 2 4 2 3" xfId="3124" xr:uid="{00000000-0005-0000-0000-0000B31F0000}"/>
    <cellStyle name="Normal 2 5 2 2 2 4 2 3 2" xfId="7892" xr:uid="{00000000-0005-0000-0000-0000B41F0000}"/>
    <cellStyle name="Normal 2 5 2 2 2 4 2 4" xfId="5508" xr:uid="{00000000-0005-0000-0000-0000B51F0000}"/>
    <cellStyle name="Normal 2 5 2 2 2 4 3" xfId="1081" xr:uid="{00000000-0005-0000-0000-0000B61F0000}"/>
    <cellStyle name="Normal 2 5 2 2 2 4 3 2" xfId="2279" xr:uid="{00000000-0005-0000-0000-0000B71F0000}"/>
    <cellStyle name="Normal 2 5 2 2 2 4 3 2 2" xfId="4664" xr:uid="{00000000-0005-0000-0000-0000B81F0000}"/>
    <cellStyle name="Normal 2 5 2 2 2 4 3 2 2 2" xfId="9432" xr:uid="{00000000-0005-0000-0000-0000B91F0000}"/>
    <cellStyle name="Normal 2 5 2 2 2 4 3 2 3" xfId="7048" xr:uid="{00000000-0005-0000-0000-0000BA1F0000}"/>
    <cellStyle name="Normal 2 5 2 2 2 4 3 3" xfId="3472" xr:uid="{00000000-0005-0000-0000-0000BB1F0000}"/>
    <cellStyle name="Normal 2 5 2 2 2 4 3 3 2" xfId="8240" xr:uid="{00000000-0005-0000-0000-0000BC1F0000}"/>
    <cellStyle name="Normal 2 5 2 2 2 4 3 4" xfId="5856" xr:uid="{00000000-0005-0000-0000-0000BD1F0000}"/>
    <cellStyle name="Normal 2 5 2 2 2 4 4" xfId="1583" xr:uid="{00000000-0005-0000-0000-0000BE1F0000}"/>
    <cellStyle name="Normal 2 5 2 2 2 4 4 2" xfId="3968" xr:uid="{00000000-0005-0000-0000-0000BF1F0000}"/>
    <cellStyle name="Normal 2 5 2 2 2 4 4 2 2" xfId="8736" xr:uid="{00000000-0005-0000-0000-0000C01F0000}"/>
    <cellStyle name="Normal 2 5 2 2 2 4 4 3" xfId="6352" xr:uid="{00000000-0005-0000-0000-0000C11F0000}"/>
    <cellStyle name="Normal 2 5 2 2 2 4 5" xfId="2776" xr:uid="{00000000-0005-0000-0000-0000C21F0000}"/>
    <cellStyle name="Normal 2 5 2 2 2 4 5 2" xfId="7544" xr:uid="{00000000-0005-0000-0000-0000C31F0000}"/>
    <cellStyle name="Normal 2 5 2 2 2 4 6" xfId="5160" xr:uid="{00000000-0005-0000-0000-0000C41F0000}"/>
    <cellStyle name="Normal 2 5 2 2 2 5" xfId="517" xr:uid="{00000000-0005-0000-0000-0000C51F0000}"/>
    <cellStyle name="Normal 2 5 2 2 2 5 2" xfId="1715" xr:uid="{00000000-0005-0000-0000-0000C61F0000}"/>
    <cellStyle name="Normal 2 5 2 2 2 5 2 2" xfId="4100" xr:uid="{00000000-0005-0000-0000-0000C71F0000}"/>
    <cellStyle name="Normal 2 5 2 2 2 5 2 2 2" xfId="8868" xr:uid="{00000000-0005-0000-0000-0000C81F0000}"/>
    <cellStyle name="Normal 2 5 2 2 2 5 2 3" xfId="6484" xr:uid="{00000000-0005-0000-0000-0000C91F0000}"/>
    <cellStyle name="Normal 2 5 2 2 2 5 3" xfId="2908" xr:uid="{00000000-0005-0000-0000-0000CA1F0000}"/>
    <cellStyle name="Normal 2 5 2 2 2 5 3 2" xfId="7676" xr:uid="{00000000-0005-0000-0000-0000CB1F0000}"/>
    <cellStyle name="Normal 2 5 2 2 2 5 4" xfId="5292" xr:uid="{00000000-0005-0000-0000-0000CC1F0000}"/>
    <cellStyle name="Normal 2 5 2 2 2 6" xfId="865" xr:uid="{00000000-0005-0000-0000-0000CD1F0000}"/>
    <cellStyle name="Normal 2 5 2 2 2 6 2" xfId="2063" xr:uid="{00000000-0005-0000-0000-0000CE1F0000}"/>
    <cellStyle name="Normal 2 5 2 2 2 6 2 2" xfId="4448" xr:uid="{00000000-0005-0000-0000-0000CF1F0000}"/>
    <cellStyle name="Normal 2 5 2 2 2 6 2 2 2" xfId="9216" xr:uid="{00000000-0005-0000-0000-0000D01F0000}"/>
    <cellStyle name="Normal 2 5 2 2 2 6 2 3" xfId="6832" xr:uid="{00000000-0005-0000-0000-0000D11F0000}"/>
    <cellStyle name="Normal 2 5 2 2 2 6 3" xfId="3256" xr:uid="{00000000-0005-0000-0000-0000D21F0000}"/>
    <cellStyle name="Normal 2 5 2 2 2 6 3 2" xfId="8024" xr:uid="{00000000-0005-0000-0000-0000D31F0000}"/>
    <cellStyle name="Normal 2 5 2 2 2 6 4" xfId="5640" xr:uid="{00000000-0005-0000-0000-0000D41F0000}"/>
    <cellStyle name="Normal 2 5 2 2 2 7" xfId="168" xr:uid="{00000000-0005-0000-0000-0000D51F0000}"/>
    <cellStyle name="Normal 2 5 2 2 2 7 2" xfId="1367" xr:uid="{00000000-0005-0000-0000-0000D61F0000}"/>
    <cellStyle name="Normal 2 5 2 2 2 7 2 2" xfId="3752" xr:uid="{00000000-0005-0000-0000-0000D71F0000}"/>
    <cellStyle name="Normal 2 5 2 2 2 7 2 2 2" xfId="8520" xr:uid="{00000000-0005-0000-0000-0000D81F0000}"/>
    <cellStyle name="Normal 2 5 2 2 2 7 2 3" xfId="6136" xr:uid="{00000000-0005-0000-0000-0000D91F0000}"/>
    <cellStyle name="Normal 2 5 2 2 2 7 3" xfId="2560" xr:uid="{00000000-0005-0000-0000-0000DA1F0000}"/>
    <cellStyle name="Normal 2 5 2 2 2 7 3 2" xfId="7328" xr:uid="{00000000-0005-0000-0000-0000DB1F0000}"/>
    <cellStyle name="Normal 2 5 2 2 2 7 4" xfId="4944" xr:uid="{00000000-0005-0000-0000-0000DC1F0000}"/>
    <cellStyle name="Normal 2 5 2 2 2 8" xfId="1202" xr:uid="{00000000-0005-0000-0000-0000DD1F0000}"/>
    <cellStyle name="Normal 2 5 2 2 2 8 2" xfId="2399" xr:uid="{00000000-0005-0000-0000-0000DE1F0000}"/>
    <cellStyle name="Normal 2 5 2 2 2 8 2 2" xfId="4784" xr:uid="{00000000-0005-0000-0000-0000DF1F0000}"/>
    <cellStyle name="Normal 2 5 2 2 2 8 2 2 2" xfId="9552" xr:uid="{00000000-0005-0000-0000-0000E01F0000}"/>
    <cellStyle name="Normal 2 5 2 2 2 8 2 3" xfId="7168" xr:uid="{00000000-0005-0000-0000-0000E11F0000}"/>
    <cellStyle name="Normal 2 5 2 2 2 8 3" xfId="3592" xr:uid="{00000000-0005-0000-0000-0000E21F0000}"/>
    <cellStyle name="Normal 2 5 2 2 2 8 3 2" xfId="8360" xr:uid="{00000000-0005-0000-0000-0000E31F0000}"/>
    <cellStyle name="Normal 2 5 2 2 2 8 4" xfId="5976" xr:uid="{00000000-0005-0000-0000-0000E41F0000}"/>
    <cellStyle name="Normal 2 5 2 2 2 9" xfId="108" xr:uid="{00000000-0005-0000-0000-0000E51F0000}"/>
    <cellStyle name="Normal 2 5 2 2 2 9 2" xfId="1307" xr:uid="{00000000-0005-0000-0000-0000E61F0000}"/>
    <cellStyle name="Normal 2 5 2 2 2 9 2 2" xfId="3692" xr:uid="{00000000-0005-0000-0000-0000E71F0000}"/>
    <cellStyle name="Normal 2 5 2 2 2 9 2 2 2" xfId="8460" xr:uid="{00000000-0005-0000-0000-0000E81F0000}"/>
    <cellStyle name="Normal 2 5 2 2 2 9 2 3" xfId="6076" xr:uid="{00000000-0005-0000-0000-0000E91F0000}"/>
    <cellStyle name="Normal 2 5 2 2 2 9 3" xfId="2500" xr:uid="{00000000-0005-0000-0000-0000EA1F0000}"/>
    <cellStyle name="Normal 2 5 2 2 2 9 3 2" xfId="7268" xr:uid="{00000000-0005-0000-0000-0000EB1F0000}"/>
    <cellStyle name="Normal 2 5 2 2 2 9 4" xfId="4884" xr:uid="{00000000-0005-0000-0000-0000EC1F0000}"/>
    <cellStyle name="Normal 2 5 2 2 3" xfId="216" xr:uid="{00000000-0005-0000-0000-0000ED1F0000}"/>
    <cellStyle name="Normal 2 5 2 2 3 2" xfId="288" xr:uid="{00000000-0005-0000-0000-0000EE1F0000}"/>
    <cellStyle name="Normal 2 5 2 2 3 2 2" xfId="432" xr:uid="{00000000-0005-0000-0000-0000EF1F0000}"/>
    <cellStyle name="Normal 2 5 2 2 3 2 2 2" xfId="781" xr:uid="{00000000-0005-0000-0000-0000F01F0000}"/>
    <cellStyle name="Normal 2 5 2 2 3 2 2 2 2" xfId="1979" xr:uid="{00000000-0005-0000-0000-0000F11F0000}"/>
    <cellStyle name="Normal 2 5 2 2 3 2 2 2 2 2" xfId="4364" xr:uid="{00000000-0005-0000-0000-0000F21F0000}"/>
    <cellStyle name="Normal 2 5 2 2 3 2 2 2 2 2 2" xfId="9132" xr:uid="{00000000-0005-0000-0000-0000F31F0000}"/>
    <cellStyle name="Normal 2 5 2 2 3 2 2 2 2 3" xfId="6748" xr:uid="{00000000-0005-0000-0000-0000F41F0000}"/>
    <cellStyle name="Normal 2 5 2 2 3 2 2 2 3" xfId="3172" xr:uid="{00000000-0005-0000-0000-0000F51F0000}"/>
    <cellStyle name="Normal 2 5 2 2 3 2 2 2 3 2" xfId="7940" xr:uid="{00000000-0005-0000-0000-0000F61F0000}"/>
    <cellStyle name="Normal 2 5 2 2 3 2 2 2 4" xfId="5556" xr:uid="{00000000-0005-0000-0000-0000F71F0000}"/>
    <cellStyle name="Normal 2 5 2 2 3 2 2 3" xfId="1129" xr:uid="{00000000-0005-0000-0000-0000F81F0000}"/>
    <cellStyle name="Normal 2 5 2 2 3 2 2 3 2" xfId="2327" xr:uid="{00000000-0005-0000-0000-0000F91F0000}"/>
    <cellStyle name="Normal 2 5 2 2 3 2 2 3 2 2" xfId="4712" xr:uid="{00000000-0005-0000-0000-0000FA1F0000}"/>
    <cellStyle name="Normal 2 5 2 2 3 2 2 3 2 2 2" xfId="9480" xr:uid="{00000000-0005-0000-0000-0000FB1F0000}"/>
    <cellStyle name="Normal 2 5 2 2 3 2 2 3 2 3" xfId="7096" xr:uid="{00000000-0005-0000-0000-0000FC1F0000}"/>
    <cellStyle name="Normal 2 5 2 2 3 2 2 3 3" xfId="3520" xr:uid="{00000000-0005-0000-0000-0000FD1F0000}"/>
    <cellStyle name="Normal 2 5 2 2 3 2 2 3 3 2" xfId="8288" xr:uid="{00000000-0005-0000-0000-0000FE1F0000}"/>
    <cellStyle name="Normal 2 5 2 2 3 2 2 3 4" xfId="5904" xr:uid="{00000000-0005-0000-0000-0000FF1F0000}"/>
    <cellStyle name="Normal 2 5 2 2 3 2 2 4" xfId="1631" xr:uid="{00000000-0005-0000-0000-000000200000}"/>
    <cellStyle name="Normal 2 5 2 2 3 2 2 4 2" xfId="4016" xr:uid="{00000000-0005-0000-0000-000001200000}"/>
    <cellStyle name="Normal 2 5 2 2 3 2 2 4 2 2" xfId="8784" xr:uid="{00000000-0005-0000-0000-000002200000}"/>
    <cellStyle name="Normal 2 5 2 2 3 2 2 4 3" xfId="6400" xr:uid="{00000000-0005-0000-0000-000003200000}"/>
    <cellStyle name="Normal 2 5 2 2 3 2 2 5" xfId="2824" xr:uid="{00000000-0005-0000-0000-000004200000}"/>
    <cellStyle name="Normal 2 5 2 2 3 2 2 5 2" xfId="7592" xr:uid="{00000000-0005-0000-0000-000005200000}"/>
    <cellStyle name="Normal 2 5 2 2 3 2 2 6" xfId="5208" xr:uid="{00000000-0005-0000-0000-000006200000}"/>
    <cellStyle name="Normal 2 5 2 2 3 2 3" xfId="637" xr:uid="{00000000-0005-0000-0000-000007200000}"/>
    <cellStyle name="Normal 2 5 2 2 3 2 3 2" xfId="1835" xr:uid="{00000000-0005-0000-0000-000008200000}"/>
    <cellStyle name="Normal 2 5 2 2 3 2 3 2 2" xfId="4220" xr:uid="{00000000-0005-0000-0000-000009200000}"/>
    <cellStyle name="Normal 2 5 2 2 3 2 3 2 2 2" xfId="8988" xr:uid="{00000000-0005-0000-0000-00000A200000}"/>
    <cellStyle name="Normal 2 5 2 2 3 2 3 2 3" xfId="6604" xr:uid="{00000000-0005-0000-0000-00000B200000}"/>
    <cellStyle name="Normal 2 5 2 2 3 2 3 3" xfId="3028" xr:uid="{00000000-0005-0000-0000-00000C200000}"/>
    <cellStyle name="Normal 2 5 2 2 3 2 3 3 2" xfId="7796" xr:uid="{00000000-0005-0000-0000-00000D200000}"/>
    <cellStyle name="Normal 2 5 2 2 3 2 3 4" xfId="5412" xr:uid="{00000000-0005-0000-0000-00000E200000}"/>
    <cellStyle name="Normal 2 5 2 2 3 2 4" xfId="985" xr:uid="{00000000-0005-0000-0000-00000F200000}"/>
    <cellStyle name="Normal 2 5 2 2 3 2 4 2" xfId="2183" xr:uid="{00000000-0005-0000-0000-000010200000}"/>
    <cellStyle name="Normal 2 5 2 2 3 2 4 2 2" xfId="4568" xr:uid="{00000000-0005-0000-0000-000011200000}"/>
    <cellStyle name="Normal 2 5 2 2 3 2 4 2 2 2" xfId="9336" xr:uid="{00000000-0005-0000-0000-000012200000}"/>
    <cellStyle name="Normal 2 5 2 2 3 2 4 2 3" xfId="6952" xr:uid="{00000000-0005-0000-0000-000013200000}"/>
    <cellStyle name="Normal 2 5 2 2 3 2 4 3" xfId="3376" xr:uid="{00000000-0005-0000-0000-000014200000}"/>
    <cellStyle name="Normal 2 5 2 2 3 2 4 3 2" xfId="8144" xr:uid="{00000000-0005-0000-0000-000015200000}"/>
    <cellStyle name="Normal 2 5 2 2 3 2 4 4" xfId="5760" xr:uid="{00000000-0005-0000-0000-000016200000}"/>
    <cellStyle name="Normal 2 5 2 2 3 2 5" xfId="1487" xr:uid="{00000000-0005-0000-0000-000017200000}"/>
    <cellStyle name="Normal 2 5 2 2 3 2 5 2" xfId="3872" xr:uid="{00000000-0005-0000-0000-000018200000}"/>
    <cellStyle name="Normal 2 5 2 2 3 2 5 2 2" xfId="8640" xr:uid="{00000000-0005-0000-0000-000019200000}"/>
    <cellStyle name="Normal 2 5 2 2 3 2 5 3" xfId="6256" xr:uid="{00000000-0005-0000-0000-00001A200000}"/>
    <cellStyle name="Normal 2 5 2 2 3 2 6" xfId="2680" xr:uid="{00000000-0005-0000-0000-00001B200000}"/>
    <cellStyle name="Normal 2 5 2 2 3 2 6 2" xfId="7448" xr:uid="{00000000-0005-0000-0000-00001C200000}"/>
    <cellStyle name="Normal 2 5 2 2 3 2 7" xfId="5064" xr:uid="{00000000-0005-0000-0000-00001D200000}"/>
    <cellStyle name="Normal 2 5 2 2 3 3" xfId="360" xr:uid="{00000000-0005-0000-0000-00001E200000}"/>
    <cellStyle name="Normal 2 5 2 2 3 3 2" xfId="709" xr:uid="{00000000-0005-0000-0000-00001F200000}"/>
    <cellStyle name="Normal 2 5 2 2 3 3 2 2" xfId="1907" xr:uid="{00000000-0005-0000-0000-000020200000}"/>
    <cellStyle name="Normal 2 5 2 2 3 3 2 2 2" xfId="4292" xr:uid="{00000000-0005-0000-0000-000021200000}"/>
    <cellStyle name="Normal 2 5 2 2 3 3 2 2 2 2" xfId="9060" xr:uid="{00000000-0005-0000-0000-000022200000}"/>
    <cellStyle name="Normal 2 5 2 2 3 3 2 2 3" xfId="6676" xr:uid="{00000000-0005-0000-0000-000023200000}"/>
    <cellStyle name="Normal 2 5 2 2 3 3 2 3" xfId="3100" xr:uid="{00000000-0005-0000-0000-000024200000}"/>
    <cellStyle name="Normal 2 5 2 2 3 3 2 3 2" xfId="7868" xr:uid="{00000000-0005-0000-0000-000025200000}"/>
    <cellStyle name="Normal 2 5 2 2 3 3 2 4" xfId="5484" xr:uid="{00000000-0005-0000-0000-000026200000}"/>
    <cellStyle name="Normal 2 5 2 2 3 3 3" xfId="1057" xr:uid="{00000000-0005-0000-0000-000027200000}"/>
    <cellStyle name="Normal 2 5 2 2 3 3 3 2" xfId="2255" xr:uid="{00000000-0005-0000-0000-000028200000}"/>
    <cellStyle name="Normal 2 5 2 2 3 3 3 2 2" xfId="4640" xr:uid="{00000000-0005-0000-0000-000029200000}"/>
    <cellStyle name="Normal 2 5 2 2 3 3 3 2 2 2" xfId="9408" xr:uid="{00000000-0005-0000-0000-00002A200000}"/>
    <cellStyle name="Normal 2 5 2 2 3 3 3 2 3" xfId="7024" xr:uid="{00000000-0005-0000-0000-00002B200000}"/>
    <cellStyle name="Normal 2 5 2 2 3 3 3 3" xfId="3448" xr:uid="{00000000-0005-0000-0000-00002C200000}"/>
    <cellStyle name="Normal 2 5 2 2 3 3 3 3 2" xfId="8216" xr:uid="{00000000-0005-0000-0000-00002D200000}"/>
    <cellStyle name="Normal 2 5 2 2 3 3 3 4" xfId="5832" xr:uid="{00000000-0005-0000-0000-00002E200000}"/>
    <cellStyle name="Normal 2 5 2 2 3 3 4" xfId="1559" xr:uid="{00000000-0005-0000-0000-00002F200000}"/>
    <cellStyle name="Normal 2 5 2 2 3 3 4 2" xfId="3944" xr:uid="{00000000-0005-0000-0000-000030200000}"/>
    <cellStyle name="Normal 2 5 2 2 3 3 4 2 2" xfId="8712" xr:uid="{00000000-0005-0000-0000-000031200000}"/>
    <cellStyle name="Normal 2 5 2 2 3 3 4 3" xfId="6328" xr:uid="{00000000-0005-0000-0000-000032200000}"/>
    <cellStyle name="Normal 2 5 2 2 3 3 5" xfId="2752" xr:uid="{00000000-0005-0000-0000-000033200000}"/>
    <cellStyle name="Normal 2 5 2 2 3 3 5 2" xfId="7520" xr:uid="{00000000-0005-0000-0000-000034200000}"/>
    <cellStyle name="Normal 2 5 2 2 3 3 6" xfId="5136" xr:uid="{00000000-0005-0000-0000-000035200000}"/>
    <cellStyle name="Normal 2 5 2 2 3 4" xfId="565" xr:uid="{00000000-0005-0000-0000-000036200000}"/>
    <cellStyle name="Normal 2 5 2 2 3 4 2" xfId="1763" xr:uid="{00000000-0005-0000-0000-000037200000}"/>
    <cellStyle name="Normal 2 5 2 2 3 4 2 2" xfId="4148" xr:uid="{00000000-0005-0000-0000-000038200000}"/>
    <cellStyle name="Normal 2 5 2 2 3 4 2 2 2" xfId="8916" xr:uid="{00000000-0005-0000-0000-000039200000}"/>
    <cellStyle name="Normal 2 5 2 2 3 4 2 3" xfId="6532" xr:uid="{00000000-0005-0000-0000-00003A200000}"/>
    <cellStyle name="Normal 2 5 2 2 3 4 3" xfId="2956" xr:uid="{00000000-0005-0000-0000-00003B200000}"/>
    <cellStyle name="Normal 2 5 2 2 3 4 3 2" xfId="7724" xr:uid="{00000000-0005-0000-0000-00003C200000}"/>
    <cellStyle name="Normal 2 5 2 2 3 4 4" xfId="5340" xr:uid="{00000000-0005-0000-0000-00003D200000}"/>
    <cellStyle name="Normal 2 5 2 2 3 5" xfId="913" xr:uid="{00000000-0005-0000-0000-00003E200000}"/>
    <cellStyle name="Normal 2 5 2 2 3 5 2" xfId="2111" xr:uid="{00000000-0005-0000-0000-00003F200000}"/>
    <cellStyle name="Normal 2 5 2 2 3 5 2 2" xfId="4496" xr:uid="{00000000-0005-0000-0000-000040200000}"/>
    <cellStyle name="Normal 2 5 2 2 3 5 2 2 2" xfId="9264" xr:uid="{00000000-0005-0000-0000-000041200000}"/>
    <cellStyle name="Normal 2 5 2 2 3 5 2 3" xfId="6880" xr:uid="{00000000-0005-0000-0000-000042200000}"/>
    <cellStyle name="Normal 2 5 2 2 3 5 3" xfId="3304" xr:uid="{00000000-0005-0000-0000-000043200000}"/>
    <cellStyle name="Normal 2 5 2 2 3 5 3 2" xfId="8072" xr:uid="{00000000-0005-0000-0000-000044200000}"/>
    <cellStyle name="Normal 2 5 2 2 3 5 4" xfId="5688" xr:uid="{00000000-0005-0000-0000-000045200000}"/>
    <cellStyle name="Normal 2 5 2 2 3 6" xfId="1415" xr:uid="{00000000-0005-0000-0000-000046200000}"/>
    <cellStyle name="Normal 2 5 2 2 3 6 2" xfId="3800" xr:uid="{00000000-0005-0000-0000-000047200000}"/>
    <cellStyle name="Normal 2 5 2 2 3 6 2 2" xfId="8568" xr:uid="{00000000-0005-0000-0000-000048200000}"/>
    <cellStyle name="Normal 2 5 2 2 3 6 3" xfId="6184" xr:uid="{00000000-0005-0000-0000-000049200000}"/>
    <cellStyle name="Normal 2 5 2 2 3 7" xfId="2608" xr:uid="{00000000-0005-0000-0000-00004A200000}"/>
    <cellStyle name="Normal 2 5 2 2 3 7 2" xfId="7376" xr:uid="{00000000-0005-0000-0000-00004B200000}"/>
    <cellStyle name="Normal 2 5 2 2 3 8" xfId="4992" xr:uid="{00000000-0005-0000-0000-00004C200000}"/>
    <cellStyle name="Normal 2 5 2 2 4" xfId="264" xr:uid="{00000000-0005-0000-0000-00004D200000}"/>
    <cellStyle name="Normal 2 5 2 2 4 2" xfId="408" xr:uid="{00000000-0005-0000-0000-00004E200000}"/>
    <cellStyle name="Normal 2 5 2 2 4 2 2" xfId="757" xr:uid="{00000000-0005-0000-0000-00004F200000}"/>
    <cellStyle name="Normal 2 5 2 2 4 2 2 2" xfId="1955" xr:uid="{00000000-0005-0000-0000-000050200000}"/>
    <cellStyle name="Normal 2 5 2 2 4 2 2 2 2" xfId="4340" xr:uid="{00000000-0005-0000-0000-000051200000}"/>
    <cellStyle name="Normal 2 5 2 2 4 2 2 2 2 2" xfId="9108" xr:uid="{00000000-0005-0000-0000-000052200000}"/>
    <cellStyle name="Normal 2 5 2 2 4 2 2 2 3" xfId="6724" xr:uid="{00000000-0005-0000-0000-000053200000}"/>
    <cellStyle name="Normal 2 5 2 2 4 2 2 3" xfId="3148" xr:uid="{00000000-0005-0000-0000-000054200000}"/>
    <cellStyle name="Normal 2 5 2 2 4 2 2 3 2" xfId="7916" xr:uid="{00000000-0005-0000-0000-000055200000}"/>
    <cellStyle name="Normal 2 5 2 2 4 2 2 4" xfId="5532" xr:uid="{00000000-0005-0000-0000-000056200000}"/>
    <cellStyle name="Normal 2 5 2 2 4 2 3" xfId="1105" xr:uid="{00000000-0005-0000-0000-000057200000}"/>
    <cellStyle name="Normal 2 5 2 2 4 2 3 2" xfId="2303" xr:uid="{00000000-0005-0000-0000-000058200000}"/>
    <cellStyle name="Normal 2 5 2 2 4 2 3 2 2" xfId="4688" xr:uid="{00000000-0005-0000-0000-000059200000}"/>
    <cellStyle name="Normal 2 5 2 2 4 2 3 2 2 2" xfId="9456" xr:uid="{00000000-0005-0000-0000-00005A200000}"/>
    <cellStyle name="Normal 2 5 2 2 4 2 3 2 3" xfId="7072" xr:uid="{00000000-0005-0000-0000-00005B200000}"/>
    <cellStyle name="Normal 2 5 2 2 4 2 3 3" xfId="3496" xr:uid="{00000000-0005-0000-0000-00005C200000}"/>
    <cellStyle name="Normal 2 5 2 2 4 2 3 3 2" xfId="8264" xr:uid="{00000000-0005-0000-0000-00005D200000}"/>
    <cellStyle name="Normal 2 5 2 2 4 2 3 4" xfId="5880" xr:uid="{00000000-0005-0000-0000-00005E200000}"/>
    <cellStyle name="Normal 2 5 2 2 4 2 4" xfId="1607" xr:uid="{00000000-0005-0000-0000-00005F200000}"/>
    <cellStyle name="Normal 2 5 2 2 4 2 4 2" xfId="3992" xr:uid="{00000000-0005-0000-0000-000060200000}"/>
    <cellStyle name="Normal 2 5 2 2 4 2 4 2 2" xfId="8760" xr:uid="{00000000-0005-0000-0000-000061200000}"/>
    <cellStyle name="Normal 2 5 2 2 4 2 4 3" xfId="6376" xr:uid="{00000000-0005-0000-0000-000062200000}"/>
    <cellStyle name="Normal 2 5 2 2 4 2 5" xfId="2800" xr:uid="{00000000-0005-0000-0000-000063200000}"/>
    <cellStyle name="Normal 2 5 2 2 4 2 5 2" xfId="7568" xr:uid="{00000000-0005-0000-0000-000064200000}"/>
    <cellStyle name="Normal 2 5 2 2 4 2 6" xfId="5184" xr:uid="{00000000-0005-0000-0000-000065200000}"/>
    <cellStyle name="Normal 2 5 2 2 4 3" xfId="613" xr:uid="{00000000-0005-0000-0000-000066200000}"/>
    <cellStyle name="Normal 2 5 2 2 4 3 2" xfId="1811" xr:uid="{00000000-0005-0000-0000-000067200000}"/>
    <cellStyle name="Normal 2 5 2 2 4 3 2 2" xfId="4196" xr:uid="{00000000-0005-0000-0000-000068200000}"/>
    <cellStyle name="Normal 2 5 2 2 4 3 2 2 2" xfId="8964" xr:uid="{00000000-0005-0000-0000-000069200000}"/>
    <cellStyle name="Normal 2 5 2 2 4 3 2 3" xfId="6580" xr:uid="{00000000-0005-0000-0000-00006A200000}"/>
    <cellStyle name="Normal 2 5 2 2 4 3 3" xfId="3004" xr:uid="{00000000-0005-0000-0000-00006B200000}"/>
    <cellStyle name="Normal 2 5 2 2 4 3 3 2" xfId="7772" xr:uid="{00000000-0005-0000-0000-00006C200000}"/>
    <cellStyle name="Normal 2 5 2 2 4 3 4" xfId="5388" xr:uid="{00000000-0005-0000-0000-00006D200000}"/>
    <cellStyle name="Normal 2 5 2 2 4 4" xfId="961" xr:uid="{00000000-0005-0000-0000-00006E200000}"/>
    <cellStyle name="Normal 2 5 2 2 4 4 2" xfId="2159" xr:uid="{00000000-0005-0000-0000-00006F200000}"/>
    <cellStyle name="Normal 2 5 2 2 4 4 2 2" xfId="4544" xr:uid="{00000000-0005-0000-0000-000070200000}"/>
    <cellStyle name="Normal 2 5 2 2 4 4 2 2 2" xfId="9312" xr:uid="{00000000-0005-0000-0000-000071200000}"/>
    <cellStyle name="Normal 2 5 2 2 4 4 2 3" xfId="6928" xr:uid="{00000000-0005-0000-0000-000072200000}"/>
    <cellStyle name="Normal 2 5 2 2 4 4 3" xfId="3352" xr:uid="{00000000-0005-0000-0000-000073200000}"/>
    <cellStyle name="Normal 2 5 2 2 4 4 3 2" xfId="8120" xr:uid="{00000000-0005-0000-0000-000074200000}"/>
    <cellStyle name="Normal 2 5 2 2 4 4 4" xfId="5736" xr:uid="{00000000-0005-0000-0000-000075200000}"/>
    <cellStyle name="Normal 2 5 2 2 4 5" xfId="1463" xr:uid="{00000000-0005-0000-0000-000076200000}"/>
    <cellStyle name="Normal 2 5 2 2 4 5 2" xfId="3848" xr:uid="{00000000-0005-0000-0000-000077200000}"/>
    <cellStyle name="Normal 2 5 2 2 4 5 2 2" xfId="8616" xr:uid="{00000000-0005-0000-0000-000078200000}"/>
    <cellStyle name="Normal 2 5 2 2 4 5 3" xfId="6232" xr:uid="{00000000-0005-0000-0000-000079200000}"/>
    <cellStyle name="Normal 2 5 2 2 4 6" xfId="2656" xr:uid="{00000000-0005-0000-0000-00007A200000}"/>
    <cellStyle name="Normal 2 5 2 2 4 6 2" xfId="7424" xr:uid="{00000000-0005-0000-0000-00007B200000}"/>
    <cellStyle name="Normal 2 5 2 2 4 7" xfId="5040" xr:uid="{00000000-0005-0000-0000-00007C200000}"/>
    <cellStyle name="Normal 2 5 2 2 5" xfId="192" xr:uid="{00000000-0005-0000-0000-00007D200000}"/>
    <cellStyle name="Normal 2 5 2 2 5 2" xfId="541" xr:uid="{00000000-0005-0000-0000-00007E200000}"/>
    <cellStyle name="Normal 2 5 2 2 5 2 2" xfId="1739" xr:uid="{00000000-0005-0000-0000-00007F200000}"/>
    <cellStyle name="Normal 2 5 2 2 5 2 2 2" xfId="4124" xr:uid="{00000000-0005-0000-0000-000080200000}"/>
    <cellStyle name="Normal 2 5 2 2 5 2 2 2 2" xfId="8892" xr:uid="{00000000-0005-0000-0000-000081200000}"/>
    <cellStyle name="Normal 2 5 2 2 5 2 2 3" xfId="6508" xr:uid="{00000000-0005-0000-0000-000082200000}"/>
    <cellStyle name="Normal 2 5 2 2 5 2 3" xfId="2932" xr:uid="{00000000-0005-0000-0000-000083200000}"/>
    <cellStyle name="Normal 2 5 2 2 5 2 3 2" xfId="7700" xr:uid="{00000000-0005-0000-0000-000084200000}"/>
    <cellStyle name="Normal 2 5 2 2 5 2 4" xfId="5316" xr:uid="{00000000-0005-0000-0000-000085200000}"/>
    <cellStyle name="Normal 2 5 2 2 5 3" xfId="889" xr:uid="{00000000-0005-0000-0000-000086200000}"/>
    <cellStyle name="Normal 2 5 2 2 5 3 2" xfId="2087" xr:uid="{00000000-0005-0000-0000-000087200000}"/>
    <cellStyle name="Normal 2 5 2 2 5 3 2 2" xfId="4472" xr:uid="{00000000-0005-0000-0000-000088200000}"/>
    <cellStyle name="Normal 2 5 2 2 5 3 2 2 2" xfId="9240" xr:uid="{00000000-0005-0000-0000-000089200000}"/>
    <cellStyle name="Normal 2 5 2 2 5 3 2 3" xfId="6856" xr:uid="{00000000-0005-0000-0000-00008A200000}"/>
    <cellStyle name="Normal 2 5 2 2 5 3 3" xfId="3280" xr:uid="{00000000-0005-0000-0000-00008B200000}"/>
    <cellStyle name="Normal 2 5 2 2 5 3 3 2" xfId="8048" xr:uid="{00000000-0005-0000-0000-00008C200000}"/>
    <cellStyle name="Normal 2 5 2 2 5 3 4" xfId="5664" xr:uid="{00000000-0005-0000-0000-00008D200000}"/>
    <cellStyle name="Normal 2 5 2 2 5 4" xfId="1391" xr:uid="{00000000-0005-0000-0000-00008E200000}"/>
    <cellStyle name="Normal 2 5 2 2 5 4 2" xfId="3776" xr:uid="{00000000-0005-0000-0000-00008F200000}"/>
    <cellStyle name="Normal 2 5 2 2 5 4 2 2" xfId="8544" xr:uid="{00000000-0005-0000-0000-000090200000}"/>
    <cellStyle name="Normal 2 5 2 2 5 4 3" xfId="6160" xr:uid="{00000000-0005-0000-0000-000091200000}"/>
    <cellStyle name="Normal 2 5 2 2 5 5" xfId="2584" xr:uid="{00000000-0005-0000-0000-000092200000}"/>
    <cellStyle name="Normal 2 5 2 2 5 5 2" xfId="7352" xr:uid="{00000000-0005-0000-0000-000093200000}"/>
    <cellStyle name="Normal 2 5 2 2 5 6" xfId="4968" xr:uid="{00000000-0005-0000-0000-000094200000}"/>
    <cellStyle name="Normal 2 5 2 2 6" xfId="336" xr:uid="{00000000-0005-0000-0000-000095200000}"/>
    <cellStyle name="Normal 2 5 2 2 6 2" xfId="685" xr:uid="{00000000-0005-0000-0000-000096200000}"/>
    <cellStyle name="Normal 2 5 2 2 6 2 2" xfId="1883" xr:uid="{00000000-0005-0000-0000-000097200000}"/>
    <cellStyle name="Normal 2 5 2 2 6 2 2 2" xfId="4268" xr:uid="{00000000-0005-0000-0000-000098200000}"/>
    <cellStyle name="Normal 2 5 2 2 6 2 2 2 2" xfId="9036" xr:uid="{00000000-0005-0000-0000-000099200000}"/>
    <cellStyle name="Normal 2 5 2 2 6 2 2 3" xfId="6652" xr:uid="{00000000-0005-0000-0000-00009A200000}"/>
    <cellStyle name="Normal 2 5 2 2 6 2 3" xfId="3076" xr:uid="{00000000-0005-0000-0000-00009B200000}"/>
    <cellStyle name="Normal 2 5 2 2 6 2 3 2" xfId="7844" xr:uid="{00000000-0005-0000-0000-00009C200000}"/>
    <cellStyle name="Normal 2 5 2 2 6 2 4" xfId="5460" xr:uid="{00000000-0005-0000-0000-00009D200000}"/>
    <cellStyle name="Normal 2 5 2 2 6 3" xfId="1033" xr:uid="{00000000-0005-0000-0000-00009E200000}"/>
    <cellStyle name="Normal 2 5 2 2 6 3 2" xfId="2231" xr:uid="{00000000-0005-0000-0000-00009F200000}"/>
    <cellStyle name="Normal 2 5 2 2 6 3 2 2" xfId="4616" xr:uid="{00000000-0005-0000-0000-0000A0200000}"/>
    <cellStyle name="Normal 2 5 2 2 6 3 2 2 2" xfId="9384" xr:uid="{00000000-0005-0000-0000-0000A1200000}"/>
    <cellStyle name="Normal 2 5 2 2 6 3 2 3" xfId="7000" xr:uid="{00000000-0005-0000-0000-0000A2200000}"/>
    <cellStyle name="Normal 2 5 2 2 6 3 3" xfId="3424" xr:uid="{00000000-0005-0000-0000-0000A3200000}"/>
    <cellStyle name="Normal 2 5 2 2 6 3 3 2" xfId="8192" xr:uid="{00000000-0005-0000-0000-0000A4200000}"/>
    <cellStyle name="Normal 2 5 2 2 6 3 4" xfId="5808" xr:uid="{00000000-0005-0000-0000-0000A5200000}"/>
    <cellStyle name="Normal 2 5 2 2 6 4" xfId="1535" xr:uid="{00000000-0005-0000-0000-0000A6200000}"/>
    <cellStyle name="Normal 2 5 2 2 6 4 2" xfId="3920" xr:uid="{00000000-0005-0000-0000-0000A7200000}"/>
    <cellStyle name="Normal 2 5 2 2 6 4 2 2" xfId="8688" xr:uid="{00000000-0005-0000-0000-0000A8200000}"/>
    <cellStyle name="Normal 2 5 2 2 6 4 3" xfId="6304" xr:uid="{00000000-0005-0000-0000-0000A9200000}"/>
    <cellStyle name="Normal 2 5 2 2 6 5" xfId="2728" xr:uid="{00000000-0005-0000-0000-0000AA200000}"/>
    <cellStyle name="Normal 2 5 2 2 6 5 2" xfId="7496" xr:uid="{00000000-0005-0000-0000-0000AB200000}"/>
    <cellStyle name="Normal 2 5 2 2 6 6" xfId="5112" xr:uid="{00000000-0005-0000-0000-0000AC200000}"/>
    <cellStyle name="Normal 2 5 2 2 7" xfId="493" xr:uid="{00000000-0005-0000-0000-0000AD200000}"/>
    <cellStyle name="Normal 2 5 2 2 7 2" xfId="1691" xr:uid="{00000000-0005-0000-0000-0000AE200000}"/>
    <cellStyle name="Normal 2 5 2 2 7 2 2" xfId="4076" xr:uid="{00000000-0005-0000-0000-0000AF200000}"/>
    <cellStyle name="Normal 2 5 2 2 7 2 2 2" xfId="8844" xr:uid="{00000000-0005-0000-0000-0000B0200000}"/>
    <cellStyle name="Normal 2 5 2 2 7 2 3" xfId="6460" xr:uid="{00000000-0005-0000-0000-0000B1200000}"/>
    <cellStyle name="Normal 2 5 2 2 7 3" xfId="2884" xr:uid="{00000000-0005-0000-0000-0000B2200000}"/>
    <cellStyle name="Normal 2 5 2 2 7 3 2" xfId="7652" xr:uid="{00000000-0005-0000-0000-0000B3200000}"/>
    <cellStyle name="Normal 2 5 2 2 7 4" xfId="5268" xr:uid="{00000000-0005-0000-0000-0000B4200000}"/>
    <cellStyle name="Normal 2 5 2 2 8" xfId="841" xr:uid="{00000000-0005-0000-0000-0000B5200000}"/>
    <cellStyle name="Normal 2 5 2 2 8 2" xfId="2039" xr:uid="{00000000-0005-0000-0000-0000B6200000}"/>
    <cellStyle name="Normal 2 5 2 2 8 2 2" xfId="4424" xr:uid="{00000000-0005-0000-0000-0000B7200000}"/>
    <cellStyle name="Normal 2 5 2 2 8 2 2 2" xfId="9192" xr:uid="{00000000-0005-0000-0000-0000B8200000}"/>
    <cellStyle name="Normal 2 5 2 2 8 2 3" xfId="6808" xr:uid="{00000000-0005-0000-0000-0000B9200000}"/>
    <cellStyle name="Normal 2 5 2 2 8 3" xfId="3232" xr:uid="{00000000-0005-0000-0000-0000BA200000}"/>
    <cellStyle name="Normal 2 5 2 2 8 3 2" xfId="8000" xr:uid="{00000000-0005-0000-0000-0000BB200000}"/>
    <cellStyle name="Normal 2 5 2 2 8 4" xfId="5616" xr:uid="{00000000-0005-0000-0000-0000BC200000}"/>
    <cellStyle name="Normal 2 5 2 2 9" xfId="144" xr:uid="{00000000-0005-0000-0000-0000BD200000}"/>
    <cellStyle name="Normal 2 5 2 2 9 2" xfId="1343" xr:uid="{00000000-0005-0000-0000-0000BE200000}"/>
    <cellStyle name="Normal 2 5 2 2 9 2 2" xfId="3728" xr:uid="{00000000-0005-0000-0000-0000BF200000}"/>
    <cellStyle name="Normal 2 5 2 2 9 2 2 2" xfId="8496" xr:uid="{00000000-0005-0000-0000-0000C0200000}"/>
    <cellStyle name="Normal 2 5 2 2 9 2 3" xfId="6112" xr:uid="{00000000-0005-0000-0000-0000C1200000}"/>
    <cellStyle name="Normal 2 5 2 2 9 3" xfId="2536" xr:uid="{00000000-0005-0000-0000-0000C2200000}"/>
    <cellStyle name="Normal 2 5 2 2 9 3 2" xfId="7304" xr:uid="{00000000-0005-0000-0000-0000C3200000}"/>
    <cellStyle name="Normal 2 5 2 2 9 4" xfId="4920" xr:uid="{00000000-0005-0000-0000-0000C4200000}"/>
    <cellStyle name="Normal 2 5 2 3" xfId="48" xr:uid="{00000000-0005-0000-0000-0000C5200000}"/>
    <cellStyle name="Normal 2 5 2 3 10" xfId="1247" xr:uid="{00000000-0005-0000-0000-0000C6200000}"/>
    <cellStyle name="Normal 2 5 2 3 10 2" xfId="3632" xr:uid="{00000000-0005-0000-0000-0000C7200000}"/>
    <cellStyle name="Normal 2 5 2 3 10 2 2" xfId="8400" xr:uid="{00000000-0005-0000-0000-0000C8200000}"/>
    <cellStyle name="Normal 2 5 2 3 10 3" xfId="6016" xr:uid="{00000000-0005-0000-0000-0000C9200000}"/>
    <cellStyle name="Normal 2 5 2 3 11" xfId="2440" xr:uid="{00000000-0005-0000-0000-0000CA200000}"/>
    <cellStyle name="Normal 2 5 2 3 11 2" xfId="7208" xr:uid="{00000000-0005-0000-0000-0000CB200000}"/>
    <cellStyle name="Normal 2 5 2 3 12" xfId="4824" xr:uid="{00000000-0005-0000-0000-0000CC200000}"/>
    <cellStyle name="Normal 2 5 2 3 2" xfId="300" xr:uid="{00000000-0005-0000-0000-0000CD200000}"/>
    <cellStyle name="Normal 2 5 2 3 2 2" xfId="444" xr:uid="{00000000-0005-0000-0000-0000CE200000}"/>
    <cellStyle name="Normal 2 5 2 3 2 2 2" xfId="793" xr:uid="{00000000-0005-0000-0000-0000CF200000}"/>
    <cellStyle name="Normal 2 5 2 3 2 2 2 2" xfId="1991" xr:uid="{00000000-0005-0000-0000-0000D0200000}"/>
    <cellStyle name="Normal 2 5 2 3 2 2 2 2 2" xfId="4376" xr:uid="{00000000-0005-0000-0000-0000D1200000}"/>
    <cellStyle name="Normal 2 5 2 3 2 2 2 2 2 2" xfId="9144" xr:uid="{00000000-0005-0000-0000-0000D2200000}"/>
    <cellStyle name="Normal 2 5 2 3 2 2 2 2 3" xfId="6760" xr:uid="{00000000-0005-0000-0000-0000D3200000}"/>
    <cellStyle name="Normal 2 5 2 3 2 2 2 3" xfId="3184" xr:uid="{00000000-0005-0000-0000-0000D4200000}"/>
    <cellStyle name="Normal 2 5 2 3 2 2 2 3 2" xfId="7952" xr:uid="{00000000-0005-0000-0000-0000D5200000}"/>
    <cellStyle name="Normal 2 5 2 3 2 2 2 4" xfId="5568" xr:uid="{00000000-0005-0000-0000-0000D6200000}"/>
    <cellStyle name="Normal 2 5 2 3 2 2 3" xfId="1141" xr:uid="{00000000-0005-0000-0000-0000D7200000}"/>
    <cellStyle name="Normal 2 5 2 3 2 2 3 2" xfId="2339" xr:uid="{00000000-0005-0000-0000-0000D8200000}"/>
    <cellStyle name="Normal 2 5 2 3 2 2 3 2 2" xfId="4724" xr:uid="{00000000-0005-0000-0000-0000D9200000}"/>
    <cellStyle name="Normal 2 5 2 3 2 2 3 2 2 2" xfId="9492" xr:uid="{00000000-0005-0000-0000-0000DA200000}"/>
    <cellStyle name="Normal 2 5 2 3 2 2 3 2 3" xfId="7108" xr:uid="{00000000-0005-0000-0000-0000DB200000}"/>
    <cellStyle name="Normal 2 5 2 3 2 2 3 3" xfId="3532" xr:uid="{00000000-0005-0000-0000-0000DC200000}"/>
    <cellStyle name="Normal 2 5 2 3 2 2 3 3 2" xfId="8300" xr:uid="{00000000-0005-0000-0000-0000DD200000}"/>
    <cellStyle name="Normal 2 5 2 3 2 2 3 4" xfId="5916" xr:uid="{00000000-0005-0000-0000-0000DE200000}"/>
    <cellStyle name="Normal 2 5 2 3 2 2 4" xfId="1643" xr:uid="{00000000-0005-0000-0000-0000DF200000}"/>
    <cellStyle name="Normal 2 5 2 3 2 2 4 2" xfId="4028" xr:uid="{00000000-0005-0000-0000-0000E0200000}"/>
    <cellStyle name="Normal 2 5 2 3 2 2 4 2 2" xfId="8796" xr:uid="{00000000-0005-0000-0000-0000E1200000}"/>
    <cellStyle name="Normal 2 5 2 3 2 2 4 3" xfId="6412" xr:uid="{00000000-0005-0000-0000-0000E2200000}"/>
    <cellStyle name="Normal 2 5 2 3 2 2 5" xfId="2836" xr:uid="{00000000-0005-0000-0000-0000E3200000}"/>
    <cellStyle name="Normal 2 5 2 3 2 2 5 2" xfId="7604" xr:uid="{00000000-0005-0000-0000-0000E4200000}"/>
    <cellStyle name="Normal 2 5 2 3 2 2 6" xfId="5220" xr:uid="{00000000-0005-0000-0000-0000E5200000}"/>
    <cellStyle name="Normal 2 5 2 3 2 3" xfId="649" xr:uid="{00000000-0005-0000-0000-0000E6200000}"/>
    <cellStyle name="Normal 2 5 2 3 2 3 2" xfId="1847" xr:uid="{00000000-0005-0000-0000-0000E7200000}"/>
    <cellStyle name="Normal 2 5 2 3 2 3 2 2" xfId="4232" xr:uid="{00000000-0005-0000-0000-0000E8200000}"/>
    <cellStyle name="Normal 2 5 2 3 2 3 2 2 2" xfId="9000" xr:uid="{00000000-0005-0000-0000-0000E9200000}"/>
    <cellStyle name="Normal 2 5 2 3 2 3 2 3" xfId="6616" xr:uid="{00000000-0005-0000-0000-0000EA200000}"/>
    <cellStyle name="Normal 2 5 2 3 2 3 3" xfId="3040" xr:uid="{00000000-0005-0000-0000-0000EB200000}"/>
    <cellStyle name="Normal 2 5 2 3 2 3 3 2" xfId="7808" xr:uid="{00000000-0005-0000-0000-0000EC200000}"/>
    <cellStyle name="Normal 2 5 2 3 2 3 4" xfId="5424" xr:uid="{00000000-0005-0000-0000-0000ED200000}"/>
    <cellStyle name="Normal 2 5 2 3 2 4" xfId="997" xr:uid="{00000000-0005-0000-0000-0000EE200000}"/>
    <cellStyle name="Normal 2 5 2 3 2 4 2" xfId="2195" xr:uid="{00000000-0005-0000-0000-0000EF200000}"/>
    <cellStyle name="Normal 2 5 2 3 2 4 2 2" xfId="4580" xr:uid="{00000000-0005-0000-0000-0000F0200000}"/>
    <cellStyle name="Normal 2 5 2 3 2 4 2 2 2" xfId="9348" xr:uid="{00000000-0005-0000-0000-0000F1200000}"/>
    <cellStyle name="Normal 2 5 2 3 2 4 2 3" xfId="6964" xr:uid="{00000000-0005-0000-0000-0000F2200000}"/>
    <cellStyle name="Normal 2 5 2 3 2 4 3" xfId="3388" xr:uid="{00000000-0005-0000-0000-0000F3200000}"/>
    <cellStyle name="Normal 2 5 2 3 2 4 3 2" xfId="8156" xr:uid="{00000000-0005-0000-0000-0000F4200000}"/>
    <cellStyle name="Normal 2 5 2 3 2 4 4" xfId="5772" xr:uid="{00000000-0005-0000-0000-0000F5200000}"/>
    <cellStyle name="Normal 2 5 2 3 2 5" xfId="1499" xr:uid="{00000000-0005-0000-0000-0000F6200000}"/>
    <cellStyle name="Normal 2 5 2 3 2 5 2" xfId="3884" xr:uid="{00000000-0005-0000-0000-0000F7200000}"/>
    <cellStyle name="Normal 2 5 2 3 2 5 2 2" xfId="8652" xr:uid="{00000000-0005-0000-0000-0000F8200000}"/>
    <cellStyle name="Normal 2 5 2 3 2 5 3" xfId="6268" xr:uid="{00000000-0005-0000-0000-0000F9200000}"/>
    <cellStyle name="Normal 2 5 2 3 2 6" xfId="2692" xr:uid="{00000000-0005-0000-0000-0000FA200000}"/>
    <cellStyle name="Normal 2 5 2 3 2 6 2" xfId="7460" xr:uid="{00000000-0005-0000-0000-0000FB200000}"/>
    <cellStyle name="Normal 2 5 2 3 2 7" xfId="5076" xr:uid="{00000000-0005-0000-0000-0000FC200000}"/>
    <cellStyle name="Normal 2 5 2 3 3" xfId="228" xr:uid="{00000000-0005-0000-0000-0000FD200000}"/>
    <cellStyle name="Normal 2 5 2 3 3 2" xfId="577" xr:uid="{00000000-0005-0000-0000-0000FE200000}"/>
    <cellStyle name="Normal 2 5 2 3 3 2 2" xfId="1775" xr:uid="{00000000-0005-0000-0000-0000FF200000}"/>
    <cellStyle name="Normal 2 5 2 3 3 2 2 2" xfId="4160" xr:uid="{00000000-0005-0000-0000-000000210000}"/>
    <cellStyle name="Normal 2 5 2 3 3 2 2 2 2" xfId="8928" xr:uid="{00000000-0005-0000-0000-000001210000}"/>
    <cellStyle name="Normal 2 5 2 3 3 2 2 3" xfId="6544" xr:uid="{00000000-0005-0000-0000-000002210000}"/>
    <cellStyle name="Normal 2 5 2 3 3 2 3" xfId="2968" xr:uid="{00000000-0005-0000-0000-000003210000}"/>
    <cellStyle name="Normal 2 5 2 3 3 2 3 2" xfId="7736" xr:uid="{00000000-0005-0000-0000-000004210000}"/>
    <cellStyle name="Normal 2 5 2 3 3 2 4" xfId="5352" xr:uid="{00000000-0005-0000-0000-000005210000}"/>
    <cellStyle name="Normal 2 5 2 3 3 3" xfId="925" xr:uid="{00000000-0005-0000-0000-000006210000}"/>
    <cellStyle name="Normal 2 5 2 3 3 3 2" xfId="2123" xr:uid="{00000000-0005-0000-0000-000007210000}"/>
    <cellStyle name="Normal 2 5 2 3 3 3 2 2" xfId="4508" xr:uid="{00000000-0005-0000-0000-000008210000}"/>
    <cellStyle name="Normal 2 5 2 3 3 3 2 2 2" xfId="9276" xr:uid="{00000000-0005-0000-0000-000009210000}"/>
    <cellStyle name="Normal 2 5 2 3 3 3 2 3" xfId="6892" xr:uid="{00000000-0005-0000-0000-00000A210000}"/>
    <cellStyle name="Normal 2 5 2 3 3 3 3" xfId="3316" xr:uid="{00000000-0005-0000-0000-00000B210000}"/>
    <cellStyle name="Normal 2 5 2 3 3 3 3 2" xfId="8084" xr:uid="{00000000-0005-0000-0000-00000C210000}"/>
    <cellStyle name="Normal 2 5 2 3 3 3 4" xfId="5700" xr:uid="{00000000-0005-0000-0000-00000D210000}"/>
    <cellStyle name="Normal 2 5 2 3 3 4" xfId="1427" xr:uid="{00000000-0005-0000-0000-00000E210000}"/>
    <cellStyle name="Normal 2 5 2 3 3 4 2" xfId="3812" xr:uid="{00000000-0005-0000-0000-00000F210000}"/>
    <cellStyle name="Normal 2 5 2 3 3 4 2 2" xfId="8580" xr:uid="{00000000-0005-0000-0000-000010210000}"/>
    <cellStyle name="Normal 2 5 2 3 3 4 3" xfId="6196" xr:uid="{00000000-0005-0000-0000-000011210000}"/>
    <cellStyle name="Normal 2 5 2 3 3 5" xfId="2620" xr:uid="{00000000-0005-0000-0000-000012210000}"/>
    <cellStyle name="Normal 2 5 2 3 3 5 2" xfId="7388" xr:uid="{00000000-0005-0000-0000-000013210000}"/>
    <cellStyle name="Normal 2 5 2 3 3 6" xfId="5004" xr:uid="{00000000-0005-0000-0000-000014210000}"/>
    <cellStyle name="Normal 2 5 2 3 4" xfId="372" xr:uid="{00000000-0005-0000-0000-000015210000}"/>
    <cellStyle name="Normal 2 5 2 3 4 2" xfId="721" xr:uid="{00000000-0005-0000-0000-000016210000}"/>
    <cellStyle name="Normal 2 5 2 3 4 2 2" xfId="1919" xr:uid="{00000000-0005-0000-0000-000017210000}"/>
    <cellStyle name="Normal 2 5 2 3 4 2 2 2" xfId="4304" xr:uid="{00000000-0005-0000-0000-000018210000}"/>
    <cellStyle name="Normal 2 5 2 3 4 2 2 2 2" xfId="9072" xr:uid="{00000000-0005-0000-0000-000019210000}"/>
    <cellStyle name="Normal 2 5 2 3 4 2 2 3" xfId="6688" xr:uid="{00000000-0005-0000-0000-00001A210000}"/>
    <cellStyle name="Normal 2 5 2 3 4 2 3" xfId="3112" xr:uid="{00000000-0005-0000-0000-00001B210000}"/>
    <cellStyle name="Normal 2 5 2 3 4 2 3 2" xfId="7880" xr:uid="{00000000-0005-0000-0000-00001C210000}"/>
    <cellStyle name="Normal 2 5 2 3 4 2 4" xfId="5496" xr:uid="{00000000-0005-0000-0000-00001D210000}"/>
    <cellStyle name="Normal 2 5 2 3 4 3" xfId="1069" xr:uid="{00000000-0005-0000-0000-00001E210000}"/>
    <cellStyle name="Normal 2 5 2 3 4 3 2" xfId="2267" xr:uid="{00000000-0005-0000-0000-00001F210000}"/>
    <cellStyle name="Normal 2 5 2 3 4 3 2 2" xfId="4652" xr:uid="{00000000-0005-0000-0000-000020210000}"/>
    <cellStyle name="Normal 2 5 2 3 4 3 2 2 2" xfId="9420" xr:uid="{00000000-0005-0000-0000-000021210000}"/>
    <cellStyle name="Normal 2 5 2 3 4 3 2 3" xfId="7036" xr:uid="{00000000-0005-0000-0000-000022210000}"/>
    <cellStyle name="Normal 2 5 2 3 4 3 3" xfId="3460" xr:uid="{00000000-0005-0000-0000-000023210000}"/>
    <cellStyle name="Normal 2 5 2 3 4 3 3 2" xfId="8228" xr:uid="{00000000-0005-0000-0000-000024210000}"/>
    <cellStyle name="Normal 2 5 2 3 4 3 4" xfId="5844" xr:uid="{00000000-0005-0000-0000-000025210000}"/>
    <cellStyle name="Normal 2 5 2 3 4 4" xfId="1571" xr:uid="{00000000-0005-0000-0000-000026210000}"/>
    <cellStyle name="Normal 2 5 2 3 4 4 2" xfId="3956" xr:uid="{00000000-0005-0000-0000-000027210000}"/>
    <cellStyle name="Normal 2 5 2 3 4 4 2 2" xfId="8724" xr:uid="{00000000-0005-0000-0000-000028210000}"/>
    <cellStyle name="Normal 2 5 2 3 4 4 3" xfId="6340" xr:uid="{00000000-0005-0000-0000-000029210000}"/>
    <cellStyle name="Normal 2 5 2 3 4 5" xfId="2764" xr:uid="{00000000-0005-0000-0000-00002A210000}"/>
    <cellStyle name="Normal 2 5 2 3 4 5 2" xfId="7532" xr:uid="{00000000-0005-0000-0000-00002B210000}"/>
    <cellStyle name="Normal 2 5 2 3 4 6" xfId="5148" xr:uid="{00000000-0005-0000-0000-00002C210000}"/>
    <cellStyle name="Normal 2 5 2 3 5" xfId="505" xr:uid="{00000000-0005-0000-0000-00002D210000}"/>
    <cellStyle name="Normal 2 5 2 3 5 2" xfId="1703" xr:uid="{00000000-0005-0000-0000-00002E210000}"/>
    <cellStyle name="Normal 2 5 2 3 5 2 2" xfId="4088" xr:uid="{00000000-0005-0000-0000-00002F210000}"/>
    <cellStyle name="Normal 2 5 2 3 5 2 2 2" xfId="8856" xr:uid="{00000000-0005-0000-0000-000030210000}"/>
    <cellStyle name="Normal 2 5 2 3 5 2 3" xfId="6472" xr:uid="{00000000-0005-0000-0000-000031210000}"/>
    <cellStyle name="Normal 2 5 2 3 5 3" xfId="2896" xr:uid="{00000000-0005-0000-0000-000032210000}"/>
    <cellStyle name="Normal 2 5 2 3 5 3 2" xfId="7664" xr:uid="{00000000-0005-0000-0000-000033210000}"/>
    <cellStyle name="Normal 2 5 2 3 5 4" xfId="5280" xr:uid="{00000000-0005-0000-0000-000034210000}"/>
    <cellStyle name="Normal 2 5 2 3 6" xfId="853" xr:uid="{00000000-0005-0000-0000-000035210000}"/>
    <cellStyle name="Normal 2 5 2 3 6 2" xfId="2051" xr:uid="{00000000-0005-0000-0000-000036210000}"/>
    <cellStyle name="Normal 2 5 2 3 6 2 2" xfId="4436" xr:uid="{00000000-0005-0000-0000-000037210000}"/>
    <cellStyle name="Normal 2 5 2 3 6 2 2 2" xfId="9204" xr:uid="{00000000-0005-0000-0000-000038210000}"/>
    <cellStyle name="Normal 2 5 2 3 6 2 3" xfId="6820" xr:uid="{00000000-0005-0000-0000-000039210000}"/>
    <cellStyle name="Normal 2 5 2 3 6 3" xfId="3244" xr:uid="{00000000-0005-0000-0000-00003A210000}"/>
    <cellStyle name="Normal 2 5 2 3 6 3 2" xfId="8012" xr:uid="{00000000-0005-0000-0000-00003B210000}"/>
    <cellStyle name="Normal 2 5 2 3 6 4" xfId="5628" xr:uid="{00000000-0005-0000-0000-00003C210000}"/>
    <cellStyle name="Normal 2 5 2 3 7" xfId="156" xr:uid="{00000000-0005-0000-0000-00003D210000}"/>
    <cellStyle name="Normal 2 5 2 3 7 2" xfId="1355" xr:uid="{00000000-0005-0000-0000-00003E210000}"/>
    <cellStyle name="Normal 2 5 2 3 7 2 2" xfId="3740" xr:uid="{00000000-0005-0000-0000-00003F210000}"/>
    <cellStyle name="Normal 2 5 2 3 7 2 2 2" xfId="8508" xr:uid="{00000000-0005-0000-0000-000040210000}"/>
    <cellStyle name="Normal 2 5 2 3 7 2 3" xfId="6124" xr:uid="{00000000-0005-0000-0000-000041210000}"/>
    <cellStyle name="Normal 2 5 2 3 7 3" xfId="2548" xr:uid="{00000000-0005-0000-0000-000042210000}"/>
    <cellStyle name="Normal 2 5 2 3 7 3 2" xfId="7316" xr:uid="{00000000-0005-0000-0000-000043210000}"/>
    <cellStyle name="Normal 2 5 2 3 7 4" xfId="4932" xr:uid="{00000000-0005-0000-0000-000044210000}"/>
    <cellStyle name="Normal 2 5 2 3 8" xfId="1190" xr:uid="{00000000-0005-0000-0000-000045210000}"/>
    <cellStyle name="Normal 2 5 2 3 8 2" xfId="2387" xr:uid="{00000000-0005-0000-0000-000046210000}"/>
    <cellStyle name="Normal 2 5 2 3 8 2 2" xfId="4772" xr:uid="{00000000-0005-0000-0000-000047210000}"/>
    <cellStyle name="Normal 2 5 2 3 8 2 2 2" xfId="9540" xr:uid="{00000000-0005-0000-0000-000048210000}"/>
    <cellStyle name="Normal 2 5 2 3 8 2 3" xfId="7156" xr:uid="{00000000-0005-0000-0000-000049210000}"/>
    <cellStyle name="Normal 2 5 2 3 8 3" xfId="3580" xr:uid="{00000000-0005-0000-0000-00004A210000}"/>
    <cellStyle name="Normal 2 5 2 3 8 3 2" xfId="8348" xr:uid="{00000000-0005-0000-0000-00004B210000}"/>
    <cellStyle name="Normal 2 5 2 3 8 4" xfId="5964" xr:uid="{00000000-0005-0000-0000-00004C210000}"/>
    <cellStyle name="Normal 2 5 2 3 9" xfId="96" xr:uid="{00000000-0005-0000-0000-00004D210000}"/>
    <cellStyle name="Normal 2 5 2 3 9 2" xfId="1295" xr:uid="{00000000-0005-0000-0000-00004E210000}"/>
    <cellStyle name="Normal 2 5 2 3 9 2 2" xfId="3680" xr:uid="{00000000-0005-0000-0000-00004F210000}"/>
    <cellStyle name="Normal 2 5 2 3 9 2 2 2" xfId="8448" xr:uid="{00000000-0005-0000-0000-000050210000}"/>
    <cellStyle name="Normal 2 5 2 3 9 2 3" xfId="6064" xr:uid="{00000000-0005-0000-0000-000051210000}"/>
    <cellStyle name="Normal 2 5 2 3 9 3" xfId="2488" xr:uid="{00000000-0005-0000-0000-000052210000}"/>
    <cellStyle name="Normal 2 5 2 3 9 3 2" xfId="7256" xr:uid="{00000000-0005-0000-0000-000053210000}"/>
    <cellStyle name="Normal 2 5 2 3 9 4" xfId="4872" xr:uid="{00000000-0005-0000-0000-000054210000}"/>
    <cellStyle name="Normal 2 5 2 4" xfId="132" xr:uid="{00000000-0005-0000-0000-000055210000}"/>
    <cellStyle name="Normal 2 5 2 4 2" xfId="276" xr:uid="{00000000-0005-0000-0000-000056210000}"/>
    <cellStyle name="Normal 2 5 2 4 2 2" xfId="420" xr:uid="{00000000-0005-0000-0000-000057210000}"/>
    <cellStyle name="Normal 2 5 2 4 2 2 2" xfId="769" xr:uid="{00000000-0005-0000-0000-000058210000}"/>
    <cellStyle name="Normal 2 5 2 4 2 2 2 2" xfId="1967" xr:uid="{00000000-0005-0000-0000-000059210000}"/>
    <cellStyle name="Normal 2 5 2 4 2 2 2 2 2" xfId="4352" xr:uid="{00000000-0005-0000-0000-00005A210000}"/>
    <cellStyle name="Normal 2 5 2 4 2 2 2 2 2 2" xfId="9120" xr:uid="{00000000-0005-0000-0000-00005B210000}"/>
    <cellStyle name="Normal 2 5 2 4 2 2 2 2 3" xfId="6736" xr:uid="{00000000-0005-0000-0000-00005C210000}"/>
    <cellStyle name="Normal 2 5 2 4 2 2 2 3" xfId="3160" xr:uid="{00000000-0005-0000-0000-00005D210000}"/>
    <cellStyle name="Normal 2 5 2 4 2 2 2 3 2" xfId="7928" xr:uid="{00000000-0005-0000-0000-00005E210000}"/>
    <cellStyle name="Normal 2 5 2 4 2 2 2 4" xfId="5544" xr:uid="{00000000-0005-0000-0000-00005F210000}"/>
    <cellStyle name="Normal 2 5 2 4 2 2 3" xfId="1117" xr:uid="{00000000-0005-0000-0000-000060210000}"/>
    <cellStyle name="Normal 2 5 2 4 2 2 3 2" xfId="2315" xr:uid="{00000000-0005-0000-0000-000061210000}"/>
    <cellStyle name="Normal 2 5 2 4 2 2 3 2 2" xfId="4700" xr:uid="{00000000-0005-0000-0000-000062210000}"/>
    <cellStyle name="Normal 2 5 2 4 2 2 3 2 2 2" xfId="9468" xr:uid="{00000000-0005-0000-0000-000063210000}"/>
    <cellStyle name="Normal 2 5 2 4 2 2 3 2 3" xfId="7084" xr:uid="{00000000-0005-0000-0000-000064210000}"/>
    <cellStyle name="Normal 2 5 2 4 2 2 3 3" xfId="3508" xr:uid="{00000000-0005-0000-0000-000065210000}"/>
    <cellStyle name="Normal 2 5 2 4 2 2 3 3 2" xfId="8276" xr:uid="{00000000-0005-0000-0000-000066210000}"/>
    <cellStyle name="Normal 2 5 2 4 2 2 3 4" xfId="5892" xr:uid="{00000000-0005-0000-0000-000067210000}"/>
    <cellStyle name="Normal 2 5 2 4 2 2 4" xfId="1619" xr:uid="{00000000-0005-0000-0000-000068210000}"/>
    <cellStyle name="Normal 2 5 2 4 2 2 4 2" xfId="4004" xr:uid="{00000000-0005-0000-0000-000069210000}"/>
    <cellStyle name="Normal 2 5 2 4 2 2 4 2 2" xfId="8772" xr:uid="{00000000-0005-0000-0000-00006A210000}"/>
    <cellStyle name="Normal 2 5 2 4 2 2 4 3" xfId="6388" xr:uid="{00000000-0005-0000-0000-00006B210000}"/>
    <cellStyle name="Normal 2 5 2 4 2 2 5" xfId="2812" xr:uid="{00000000-0005-0000-0000-00006C210000}"/>
    <cellStyle name="Normal 2 5 2 4 2 2 5 2" xfId="7580" xr:uid="{00000000-0005-0000-0000-00006D210000}"/>
    <cellStyle name="Normal 2 5 2 4 2 2 6" xfId="5196" xr:uid="{00000000-0005-0000-0000-00006E210000}"/>
    <cellStyle name="Normal 2 5 2 4 2 3" xfId="625" xr:uid="{00000000-0005-0000-0000-00006F210000}"/>
    <cellStyle name="Normal 2 5 2 4 2 3 2" xfId="1823" xr:uid="{00000000-0005-0000-0000-000070210000}"/>
    <cellStyle name="Normal 2 5 2 4 2 3 2 2" xfId="4208" xr:uid="{00000000-0005-0000-0000-000071210000}"/>
    <cellStyle name="Normal 2 5 2 4 2 3 2 2 2" xfId="8976" xr:uid="{00000000-0005-0000-0000-000072210000}"/>
    <cellStyle name="Normal 2 5 2 4 2 3 2 3" xfId="6592" xr:uid="{00000000-0005-0000-0000-000073210000}"/>
    <cellStyle name="Normal 2 5 2 4 2 3 3" xfId="3016" xr:uid="{00000000-0005-0000-0000-000074210000}"/>
    <cellStyle name="Normal 2 5 2 4 2 3 3 2" xfId="7784" xr:uid="{00000000-0005-0000-0000-000075210000}"/>
    <cellStyle name="Normal 2 5 2 4 2 3 4" xfId="5400" xr:uid="{00000000-0005-0000-0000-000076210000}"/>
    <cellStyle name="Normal 2 5 2 4 2 4" xfId="973" xr:uid="{00000000-0005-0000-0000-000077210000}"/>
    <cellStyle name="Normal 2 5 2 4 2 4 2" xfId="2171" xr:uid="{00000000-0005-0000-0000-000078210000}"/>
    <cellStyle name="Normal 2 5 2 4 2 4 2 2" xfId="4556" xr:uid="{00000000-0005-0000-0000-000079210000}"/>
    <cellStyle name="Normal 2 5 2 4 2 4 2 2 2" xfId="9324" xr:uid="{00000000-0005-0000-0000-00007A210000}"/>
    <cellStyle name="Normal 2 5 2 4 2 4 2 3" xfId="6940" xr:uid="{00000000-0005-0000-0000-00007B210000}"/>
    <cellStyle name="Normal 2 5 2 4 2 4 3" xfId="3364" xr:uid="{00000000-0005-0000-0000-00007C210000}"/>
    <cellStyle name="Normal 2 5 2 4 2 4 3 2" xfId="8132" xr:uid="{00000000-0005-0000-0000-00007D210000}"/>
    <cellStyle name="Normal 2 5 2 4 2 4 4" xfId="5748" xr:uid="{00000000-0005-0000-0000-00007E210000}"/>
    <cellStyle name="Normal 2 5 2 4 2 5" xfId="1475" xr:uid="{00000000-0005-0000-0000-00007F210000}"/>
    <cellStyle name="Normal 2 5 2 4 2 5 2" xfId="3860" xr:uid="{00000000-0005-0000-0000-000080210000}"/>
    <cellStyle name="Normal 2 5 2 4 2 5 2 2" xfId="8628" xr:uid="{00000000-0005-0000-0000-000081210000}"/>
    <cellStyle name="Normal 2 5 2 4 2 5 3" xfId="6244" xr:uid="{00000000-0005-0000-0000-000082210000}"/>
    <cellStyle name="Normal 2 5 2 4 2 6" xfId="2668" xr:uid="{00000000-0005-0000-0000-000083210000}"/>
    <cellStyle name="Normal 2 5 2 4 2 6 2" xfId="7436" xr:uid="{00000000-0005-0000-0000-000084210000}"/>
    <cellStyle name="Normal 2 5 2 4 2 7" xfId="5052" xr:uid="{00000000-0005-0000-0000-000085210000}"/>
    <cellStyle name="Normal 2 5 2 4 3" xfId="204" xr:uid="{00000000-0005-0000-0000-000086210000}"/>
    <cellStyle name="Normal 2 5 2 4 3 2" xfId="553" xr:uid="{00000000-0005-0000-0000-000087210000}"/>
    <cellStyle name="Normal 2 5 2 4 3 2 2" xfId="1751" xr:uid="{00000000-0005-0000-0000-000088210000}"/>
    <cellStyle name="Normal 2 5 2 4 3 2 2 2" xfId="4136" xr:uid="{00000000-0005-0000-0000-000089210000}"/>
    <cellStyle name="Normal 2 5 2 4 3 2 2 2 2" xfId="8904" xr:uid="{00000000-0005-0000-0000-00008A210000}"/>
    <cellStyle name="Normal 2 5 2 4 3 2 2 3" xfId="6520" xr:uid="{00000000-0005-0000-0000-00008B210000}"/>
    <cellStyle name="Normal 2 5 2 4 3 2 3" xfId="2944" xr:uid="{00000000-0005-0000-0000-00008C210000}"/>
    <cellStyle name="Normal 2 5 2 4 3 2 3 2" xfId="7712" xr:uid="{00000000-0005-0000-0000-00008D210000}"/>
    <cellStyle name="Normal 2 5 2 4 3 2 4" xfId="5328" xr:uid="{00000000-0005-0000-0000-00008E210000}"/>
    <cellStyle name="Normal 2 5 2 4 3 3" xfId="901" xr:uid="{00000000-0005-0000-0000-00008F210000}"/>
    <cellStyle name="Normal 2 5 2 4 3 3 2" xfId="2099" xr:uid="{00000000-0005-0000-0000-000090210000}"/>
    <cellStyle name="Normal 2 5 2 4 3 3 2 2" xfId="4484" xr:uid="{00000000-0005-0000-0000-000091210000}"/>
    <cellStyle name="Normal 2 5 2 4 3 3 2 2 2" xfId="9252" xr:uid="{00000000-0005-0000-0000-000092210000}"/>
    <cellStyle name="Normal 2 5 2 4 3 3 2 3" xfId="6868" xr:uid="{00000000-0005-0000-0000-000093210000}"/>
    <cellStyle name="Normal 2 5 2 4 3 3 3" xfId="3292" xr:uid="{00000000-0005-0000-0000-000094210000}"/>
    <cellStyle name="Normal 2 5 2 4 3 3 3 2" xfId="8060" xr:uid="{00000000-0005-0000-0000-000095210000}"/>
    <cellStyle name="Normal 2 5 2 4 3 3 4" xfId="5676" xr:uid="{00000000-0005-0000-0000-000096210000}"/>
    <cellStyle name="Normal 2 5 2 4 3 4" xfId="1403" xr:uid="{00000000-0005-0000-0000-000097210000}"/>
    <cellStyle name="Normal 2 5 2 4 3 4 2" xfId="3788" xr:uid="{00000000-0005-0000-0000-000098210000}"/>
    <cellStyle name="Normal 2 5 2 4 3 4 2 2" xfId="8556" xr:uid="{00000000-0005-0000-0000-000099210000}"/>
    <cellStyle name="Normal 2 5 2 4 3 4 3" xfId="6172" xr:uid="{00000000-0005-0000-0000-00009A210000}"/>
    <cellStyle name="Normal 2 5 2 4 3 5" xfId="2596" xr:uid="{00000000-0005-0000-0000-00009B210000}"/>
    <cellStyle name="Normal 2 5 2 4 3 5 2" xfId="7364" xr:uid="{00000000-0005-0000-0000-00009C210000}"/>
    <cellStyle name="Normal 2 5 2 4 3 6" xfId="4980" xr:uid="{00000000-0005-0000-0000-00009D210000}"/>
    <cellStyle name="Normal 2 5 2 4 4" xfId="348" xr:uid="{00000000-0005-0000-0000-00009E210000}"/>
    <cellStyle name="Normal 2 5 2 4 4 2" xfId="697" xr:uid="{00000000-0005-0000-0000-00009F210000}"/>
    <cellStyle name="Normal 2 5 2 4 4 2 2" xfId="1895" xr:uid="{00000000-0005-0000-0000-0000A0210000}"/>
    <cellStyle name="Normal 2 5 2 4 4 2 2 2" xfId="4280" xr:uid="{00000000-0005-0000-0000-0000A1210000}"/>
    <cellStyle name="Normal 2 5 2 4 4 2 2 2 2" xfId="9048" xr:uid="{00000000-0005-0000-0000-0000A2210000}"/>
    <cellStyle name="Normal 2 5 2 4 4 2 2 3" xfId="6664" xr:uid="{00000000-0005-0000-0000-0000A3210000}"/>
    <cellStyle name="Normal 2 5 2 4 4 2 3" xfId="3088" xr:uid="{00000000-0005-0000-0000-0000A4210000}"/>
    <cellStyle name="Normal 2 5 2 4 4 2 3 2" xfId="7856" xr:uid="{00000000-0005-0000-0000-0000A5210000}"/>
    <cellStyle name="Normal 2 5 2 4 4 2 4" xfId="5472" xr:uid="{00000000-0005-0000-0000-0000A6210000}"/>
    <cellStyle name="Normal 2 5 2 4 4 3" xfId="1045" xr:uid="{00000000-0005-0000-0000-0000A7210000}"/>
    <cellStyle name="Normal 2 5 2 4 4 3 2" xfId="2243" xr:uid="{00000000-0005-0000-0000-0000A8210000}"/>
    <cellStyle name="Normal 2 5 2 4 4 3 2 2" xfId="4628" xr:uid="{00000000-0005-0000-0000-0000A9210000}"/>
    <cellStyle name="Normal 2 5 2 4 4 3 2 2 2" xfId="9396" xr:uid="{00000000-0005-0000-0000-0000AA210000}"/>
    <cellStyle name="Normal 2 5 2 4 4 3 2 3" xfId="7012" xr:uid="{00000000-0005-0000-0000-0000AB210000}"/>
    <cellStyle name="Normal 2 5 2 4 4 3 3" xfId="3436" xr:uid="{00000000-0005-0000-0000-0000AC210000}"/>
    <cellStyle name="Normal 2 5 2 4 4 3 3 2" xfId="8204" xr:uid="{00000000-0005-0000-0000-0000AD210000}"/>
    <cellStyle name="Normal 2 5 2 4 4 3 4" xfId="5820" xr:uid="{00000000-0005-0000-0000-0000AE210000}"/>
    <cellStyle name="Normal 2 5 2 4 4 4" xfId="1547" xr:uid="{00000000-0005-0000-0000-0000AF210000}"/>
    <cellStyle name="Normal 2 5 2 4 4 4 2" xfId="3932" xr:uid="{00000000-0005-0000-0000-0000B0210000}"/>
    <cellStyle name="Normal 2 5 2 4 4 4 2 2" xfId="8700" xr:uid="{00000000-0005-0000-0000-0000B1210000}"/>
    <cellStyle name="Normal 2 5 2 4 4 4 3" xfId="6316" xr:uid="{00000000-0005-0000-0000-0000B2210000}"/>
    <cellStyle name="Normal 2 5 2 4 4 5" xfId="2740" xr:uid="{00000000-0005-0000-0000-0000B3210000}"/>
    <cellStyle name="Normal 2 5 2 4 4 5 2" xfId="7508" xr:uid="{00000000-0005-0000-0000-0000B4210000}"/>
    <cellStyle name="Normal 2 5 2 4 4 6" xfId="5124" xr:uid="{00000000-0005-0000-0000-0000B5210000}"/>
    <cellStyle name="Normal 2 5 2 4 5" xfId="481" xr:uid="{00000000-0005-0000-0000-0000B6210000}"/>
    <cellStyle name="Normal 2 5 2 4 5 2" xfId="1679" xr:uid="{00000000-0005-0000-0000-0000B7210000}"/>
    <cellStyle name="Normal 2 5 2 4 5 2 2" xfId="4064" xr:uid="{00000000-0005-0000-0000-0000B8210000}"/>
    <cellStyle name="Normal 2 5 2 4 5 2 2 2" xfId="8832" xr:uid="{00000000-0005-0000-0000-0000B9210000}"/>
    <cellStyle name="Normal 2 5 2 4 5 2 3" xfId="6448" xr:uid="{00000000-0005-0000-0000-0000BA210000}"/>
    <cellStyle name="Normal 2 5 2 4 5 3" xfId="2872" xr:uid="{00000000-0005-0000-0000-0000BB210000}"/>
    <cellStyle name="Normal 2 5 2 4 5 3 2" xfId="7640" xr:uid="{00000000-0005-0000-0000-0000BC210000}"/>
    <cellStyle name="Normal 2 5 2 4 5 4" xfId="5256" xr:uid="{00000000-0005-0000-0000-0000BD210000}"/>
    <cellStyle name="Normal 2 5 2 4 6" xfId="829" xr:uid="{00000000-0005-0000-0000-0000BE210000}"/>
    <cellStyle name="Normal 2 5 2 4 6 2" xfId="2027" xr:uid="{00000000-0005-0000-0000-0000BF210000}"/>
    <cellStyle name="Normal 2 5 2 4 6 2 2" xfId="4412" xr:uid="{00000000-0005-0000-0000-0000C0210000}"/>
    <cellStyle name="Normal 2 5 2 4 6 2 2 2" xfId="9180" xr:uid="{00000000-0005-0000-0000-0000C1210000}"/>
    <cellStyle name="Normal 2 5 2 4 6 2 3" xfId="6796" xr:uid="{00000000-0005-0000-0000-0000C2210000}"/>
    <cellStyle name="Normal 2 5 2 4 6 3" xfId="3220" xr:uid="{00000000-0005-0000-0000-0000C3210000}"/>
    <cellStyle name="Normal 2 5 2 4 6 3 2" xfId="7988" xr:uid="{00000000-0005-0000-0000-0000C4210000}"/>
    <cellStyle name="Normal 2 5 2 4 6 4" xfId="5604" xr:uid="{00000000-0005-0000-0000-0000C5210000}"/>
    <cellStyle name="Normal 2 5 2 4 7" xfId="1331" xr:uid="{00000000-0005-0000-0000-0000C6210000}"/>
    <cellStyle name="Normal 2 5 2 4 7 2" xfId="3716" xr:uid="{00000000-0005-0000-0000-0000C7210000}"/>
    <cellStyle name="Normal 2 5 2 4 7 2 2" xfId="8484" xr:uid="{00000000-0005-0000-0000-0000C8210000}"/>
    <cellStyle name="Normal 2 5 2 4 7 3" xfId="6100" xr:uid="{00000000-0005-0000-0000-0000C9210000}"/>
    <cellStyle name="Normal 2 5 2 4 8" xfId="2524" xr:uid="{00000000-0005-0000-0000-0000CA210000}"/>
    <cellStyle name="Normal 2 5 2 4 8 2" xfId="7292" xr:uid="{00000000-0005-0000-0000-0000CB210000}"/>
    <cellStyle name="Normal 2 5 2 4 9" xfId="4908" xr:uid="{00000000-0005-0000-0000-0000CC210000}"/>
    <cellStyle name="Normal 2 5 2 5" xfId="252" xr:uid="{00000000-0005-0000-0000-0000CD210000}"/>
    <cellStyle name="Normal 2 5 2 5 2" xfId="396" xr:uid="{00000000-0005-0000-0000-0000CE210000}"/>
    <cellStyle name="Normal 2 5 2 5 2 2" xfId="745" xr:uid="{00000000-0005-0000-0000-0000CF210000}"/>
    <cellStyle name="Normal 2 5 2 5 2 2 2" xfId="1943" xr:uid="{00000000-0005-0000-0000-0000D0210000}"/>
    <cellStyle name="Normal 2 5 2 5 2 2 2 2" xfId="4328" xr:uid="{00000000-0005-0000-0000-0000D1210000}"/>
    <cellStyle name="Normal 2 5 2 5 2 2 2 2 2" xfId="9096" xr:uid="{00000000-0005-0000-0000-0000D2210000}"/>
    <cellStyle name="Normal 2 5 2 5 2 2 2 3" xfId="6712" xr:uid="{00000000-0005-0000-0000-0000D3210000}"/>
    <cellStyle name="Normal 2 5 2 5 2 2 3" xfId="3136" xr:uid="{00000000-0005-0000-0000-0000D4210000}"/>
    <cellStyle name="Normal 2 5 2 5 2 2 3 2" xfId="7904" xr:uid="{00000000-0005-0000-0000-0000D5210000}"/>
    <cellStyle name="Normal 2 5 2 5 2 2 4" xfId="5520" xr:uid="{00000000-0005-0000-0000-0000D6210000}"/>
    <cellStyle name="Normal 2 5 2 5 2 3" xfId="1093" xr:uid="{00000000-0005-0000-0000-0000D7210000}"/>
    <cellStyle name="Normal 2 5 2 5 2 3 2" xfId="2291" xr:uid="{00000000-0005-0000-0000-0000D8210000}"/>
    <cellStyle name="Normal 2 5 2 5 2 3 2 2" xfId="4676" xr:uid="{00000000-0005-0000-0000-0000D9210000}"/>
    <cellStyle name="Normal 2 5 2 5 2 3 2 2 2" xfId="9444" xr:uid="{00000000-0005-0000-0000-0000DA210000}"/>
    <cellStyle name="Normal 2 5 2 5 2 3 2 3" xfId="7060" xr:uid="{00000000-0005-0000-0000-0000DB210000}"/>
    <cellStyle name="Normal 2 5 2 5 2 3 3" xfId="3484" xr:uid="{00000000-0005-0000-0000-0000DC210000}"/>
    <cellStyle name="Normal 2 5 2 5 2 3 3 2" xfId="8252" xr:uid="{00000000-0005-0000-0000-0000DD210000}"/>
    <cellStyle name="Normal 2 5 2 5 2 3 4" xfId="5868" xr:uid="{00000000-0005-0000-0000-0000DE210000}"/>
    <cellStyle name="Normal 2 5 2 5 2 4" xfId="1595" xr:uid="{00000000-0005-0000-0000-0000DF210000}"/>
    <cellStyle name="Normal 2 5 2 5 2 4 2" xfId="3980" xr:uid="{00000000-0005-0000-0000-0000E0210000}"/>
    <cellStyle name="Normal 2 5 2 5 2 4 2 2" xfId="8748" xr:uid="{00000000-0005-0000-0000-0000E1210000}"/>
    <cellStyle name="Normal 2 5 2 5 2 4 3" xfId="6364" xr:uid="{00000000-0005-0000-0000-0000E2210000}"/>
    <cellStyle name="Normal 2 5 2 5 2 5" xfId="2788" xr:uid="{00000000-0005-0000-0000-0000E3210000}"/>
    <cellStyle name="Normal 2 5 2 5 2 5 2" xfId="7556" xr:uid="{00000000-0005-0000-0000-0000E4210000}"/>
    <cellStyle name="Normal 2 5 2 5 2 6" xfId="5172" xr:uid="{00000000-0005-0000-0000-0000E5210000}"/>
    <cellStyle name="Normal 2 5 2 5 3" xfId="601" xr:uid="{00000000-0005-0000-0000-0000E6210000}"/>
    <cellStyle name="Normal 2 5 2 5 3 2" xfId="1799" xr:uid="{00000000-0005-0000-0000-0000E7210000}"/>
    <cellStyle name="Normal 2 5 2 5 3 2 2" xfId="4184" xr:uid="{00000000-0005-0000-0000-0000E8210000}"/>
    <cellStyle name="Normal 2 5 2 5 3 2 2 2" xfId="8952" xr:uid="{00000000-0005-0000-0000-0000E9210000}"/>
    <cellStyle name="Normal 2 5 2 5 3 2 3" xfId="6568" xr:uid="{00000000-0005-0000-0000-0000EA210000}"/>
    <cellStyle name="Normal 2 5 2 5 3 3" xfId="2992" xr:uid="{00000000-0005-0000-0000-0000EB210000}"/>
    <cellStyle name="Normal 2 5 2 5 3 3 2" xfId="7760" xr:uid="{00000000-0005-0000-0000-0000EC210000}"/>
    <cellStyle name="Normal 2 5 2 5 3 4" xfId="5376" xr:uid="{00000000-0005-0000-0000-0000ED210000}"/>
    <cellStyle name="Normal 2 5 2 5 4" xfId="949" xr:uid="{00000000-0005-0000-0000-0000EE210000}"/>
    <cellStyle name="Normal 2 5 2 5 4 2" xfId="2147" xr:uid="{00000000-0005-0000-0000-0000EF210000}"/>
    <cellStyle name="Normal 2 5 2 5 4 2 2" xfId="4532" xr:uid="{00000000-0005-0000-0000-0000F0210000}"/>
    <cellStyle name="Normal 2 5 2 5 4 2 2 2" xfId="9300" xr:uid="{00000000-0005-0000-0000-0000F1210000}"/>
    <cellStyle name="Normal 2 5 2 5 4 2 3" xfId="6916" xr:uid="{00000000-0005-0000-0000-0000F2210000}"/>
    <cellStyle name="Normal 2 5 2 5 4 3" xfId="3340" xr:uid="{00000000-0005-0000-0000-0000F3210000}"/>
    <cellStyle name="Normal 2 5 2 5 4 3 2" xfId="8108" xr:uid="{00000000-0005-0000-0000-0000F4210000}"/>
    <cellStyle name="Normal 2 5 2 5 4 4" xfId="5724" xr:uid="{00000000-0005-0000-0000-0000F5210000}"/>
    <cellStyle name="Normal 2 5 2 5 5" xfId="1451" xr:uid="{00000000-0005-0000-0000-0000F6210000}"/>
    <cellStyle name="Normal 2 5 2 5 5 2" xfId="3836" xr:uid="{00000000-0005-0000-0000-0000F7210000}"/>
    <cellStyle name="Normal 2 5 2 5 5 2 2" xfId="8604" xr:uid="{00000000-0005-0000-0000-0000F8210000}"/>
    <cellStyle name="Normal 2 5 2 5 5 3" xfId="6220" xr:uid="{00000000-0005-0000-0000-0000F9210000}"/>
    <cellStyle name="Normal 2 5 2 5 6" xfId="2644" xr:uid="{00000000-0005-0000-0000-0000FA210000}"/>
    <cellStyle name="Normal 2 5 2 5 6 2" xfId="7412" xr:uid="{00000000-0005-0000-0000-0000FB210000}"/>
    <cellStyle name="Normal 2 5 2 5 7" xfId="5028" xr:uid="{00000000-0005-0000-0000-0000FC210000}"/>
    <cellStyle name="Normal 2 5 2 6" xfId="180" xr:uid="{00000000-0005-0000-0000-0000FD210000}"/>
    <cellStyle name="Normal 2 5 2 6 2" xfId="529" xr:uid="{00000000-0005-0000-0000-0000FE210000}"/>
    <cellStyle name="Normal 2 5 2 6 2 2" xfId="1727" xr:uid="{00000000-0005-0000-0000-0000FF210000}"/>
    <cellStyle name="Normal 2 5 2 6 2 2 2" xfId="4112" xr:uid="{00000000-0005-0000-0000-000000220000}"/>
    <cellStyle name="Normal 2 5 2 6 2 2 2 2" xfId="8880" xr:uid="{00000000-0005-0000-0000-000001220000}"/>
    <cellStyle name="Normal 2 5 2 6 2 2 3" xfId="6496" xr:uid="{00000000-0005-0000-0000-000002220000}"/>
    <cellStyle name="Normal 2 5 2 6 2 3" xfId="2920" xr:uid="{00000000-0005-0000-0000-000003220000}"/>
    <cellStyle name="Normal 2 5 2 6 2 3 2" xfId="7688" xr:uid="{00000000-0005-0000-0000-000004220000}"/>
    <cellStyle name="Normal 2 5 2 6 2 4" xfId="5304" xr:uid="{00000000-0005-0000-0000-000005220000}"/>
    <cellStyle name="Normal 2 5 2 6 3" xfId="877" xr:uid="{00000000-0005-0000-0000-000006220000}"/>
    <cellStyle name="Normal 2 5 2 6 3 2" xfId="2075" xr:uid="{00000000-0005-0000-0000-000007220000}"/>
    <cellStyle name="Normal 2 5 2 6 3 2 2" xfId="4460" xr:uid="{00000000-0005-0000-0000-000008220000}"/>
    <cellStyle name="Normal 2 5 2 6 3 2 2 2" xfId="9228" xr:uid="{00000000-0005-0000-0000-000009220000}"/>
    <cellStyle name="Normal 2 5 2 6 3 2 3" xfId="6844" xr:uid="{00000000-0005-0000-0000-00000A220000}"/>
    <cellStyle name="Normal 2 5 2 6 3 3" xfId="3268" xr:uid="{00000000-0005-0000-0000-00000B220000}"/>
    <cellStyle name="Normal 2 5 2 6 3 3 2" xfId="8036" xr:uid="{00000000-0005-0000-0000-00000C220000}"/>
    <cellStyle name="Normal 2 5 2 6 3 4" xfId="5652" xr:uid="{00000000-0005-0000-0000-00000D220000}"/>
    <cellStyle name="Normal 2 5 2 6 4" xfId="1379" xr:uid="{00000000-0005-0000-0000-00000E220000}"/>
    <cellStyle name="Normal 2 5 2 6 4 2" xfId="3764" xr:uid="{00000000-0005-0000-0000-00000F220000}"/>
    <cellStyle name="Normal 2 5 2 6 4 2 2" xfId="8532" xr:uid="{00000000-0005-0000-0000-000010220000}"/>
    <cellStyle name="Normal 2 5 2 6 4 3" xfId="6148" xr:uid="{00000000-0005-0000-0000-000011220000}"/>
    <cellStyle name="Normal 2 5 2 6 5" xfId="2572" xr:uid="{00000000-0005-0000-0000-000012220000}"/>
    <cellStyle name="Normal 2 5 2 6 5 2" xfId="7340" xr:uid="{00000000-0005-0000-0000-000013220000}"/>
    <cellStyle name="Normal 2 5 2 6 6" xfId="4956" xr:uid="{00000000-0005-0000-0000-000014220000}"/>
    <cellStyle name="Normal 2 5 2 7" xfId="324" xr:uid="{00000000-0005-0000-0000-000015220000}"/>
    <cellStyle name="Normal 2 5 2 7 2" xfId="673" xr:uid="{00000000-0005-0000-0000-000016220000}"/>
    <cellStyle name="Normal 2 5 2 7 2 2" xfId="1871" xr:uid="{00000000-0005-0000-0000-000017220000}"/>
    <cellStyle name="Normal 2 5 2 7 2 2 2" xfId="4256" xr:uid="{00000000-0005-0000-0000-000018220000}"/>
    <cellStyle name="Normal 2 5 2 7 2 2 2 2" xfId="9024" xr:uid="{00000000-0005-0000-0000-000019220000}"/>
    <cellStyle name="Normal 2 5 2 7 2 2 3" xfId="6640" xr:uid="{00000000-0005-0000-0000-00001A220000}"/>
    <cellStyle name="Normal 2 5 2 7 2 3" xfId="3064" xr:uid="{00000000-0005-0000-0000-00001B220000}"/>
    <cellStyle name="Normal 2 5 2 7 2 3 2" xfId="7832" xr:uid="{00000000-0005-0000-0000-00001C220000}"/>
    <cellStyle name="Normal 2 5 2 7 2 4" xfId="5448" xr:uid="{00000000-0005-0000-0000-00001D220000}"/>
    <cellStyle name="Normal 2 5 2 7 3" xfId="1021" xr:uid="{00000000-0005-0000-0000-00001E220000}"/>
    <cellStyle name="Normal 2 5 2 7 3 2" xfId="2219" xr:uid="{00000000-0005-0000-0000-00001F220000}"/>
    <cellStyle name="Normal 2 5 2 7 3 2 2" xfId="4604" xr:uid="{00000000-0005-0000-0000-000020220000}"/>
    <cellStyle name="Normal 2 5 2 7 3 2 2 2" xfId="9372" xr:uid="{00000000-0005-0000-0000-000021220000}"/>
    <cellStyle name="Normal 2 5 2 7 3 2 3" xfId="6988" xr:uid="{00000000-0005-0000-0000-000022220000}"/>
    <cellStyle name="Normal 2 5 2 7 3 3" xfId="3412" xr:uid="{00000000-0005-0000-0000-000023220000}"/>
    <cellStyle name="Normal 2 5 2 7 3 3 2" xfId="8180" xr:uid="{00000000-0005-0000-0000-000024220000}"/>
    <cellStyle name="Normal 2 5 2 7 3 4" xfId="5796" xr:uid="{00000000-0005-0000-0000-000025220000}"/>
    <cellStyle name="Normal 2 5 2 7 4" xfId="1523" xr:uid="{00000000-0005-0000-0000-000026220000}"/>
    <cellStyle name="Normal 2 5 2 7 4 2" xfId="3908" xr:uid="{00000000-0005-0000-0000-000027220000}"/>
    <cellStyle name="Normal 2 5 2 7 4 2 2" xfId="8676" xr:uid="{00000000-0005-0000-0000-000028220000}"/>
    <cellStyle name="Normal 2 5 2 7 4 3" xfId="6292" xr:uid="{00000000-0005-0000-0000-000029220000}"/>
    <cellStyle name="Normal 2 5 2 7 5" xfId="2716" xr:uid="{00000000-0005-0000-0000-00002A220000}"/>
    <cellStyle name="Normal 2 5 2 7 5 2" xfId="7484" xr:uid="{00000000-0005-0000-0000-00002B220000}"/>
    <cellStyle name="Normal 2 5 2 7 6" xfId="5100" xr:uid="{00000000-0005-0000-0000-00002C220000}"/>
    <cellStyle name="Normal 2 5 2 8" xfId="469" xr:uid="{00000000-0005-0000-0000-00002D220000}"/>
    <cellStyle name="Normal 2 5 2 8 2" xfId="1667" xr:uid="{00000000-0005-0000-0000-00002E220000}"/>
    <cellStyle name="Normal 2 5 2 8 2 2" xfId="4052" xr:uid="{00000000-0005-0000-0000-00002F220000}"/>
    <cellStyle name="Normal 2 5 2 8 2 2 2" xfId="8820" xr:uid="{00000000-0005-0000-0000-000030220000}"/>
    <cellStyle name="Normal 2 5 2 8 2 3" xfId="6436" xr:uid="{00000000-0005-0000-0000-000031220000}"/>
    <cellStyle name="Normal 2 5 2 8 3" xfId="2860" xr:uid="{00000000-0005-0000-0000-000032220000}"/>
    <cellStyle name="Normal 2 5 2 8 3 2" xfId="7628" xr:uid="{00000000-0005-0000-0000-000033220000}"/>
    <cellStyle name="Normal 2 5 2 8 4" xfId="5244" xr:uid="{00000000-0005-0000-0000-000034220000}"/>
    <cellStyle name="Normal 2 5 2 9" xfId="817" xr:uid="{00000000-0005-0000-0000-000035220000}"/>
    <cellStyle name="Normal 2 5 2 9 2" xfId="2015" xr:uid="{00000000-0005-0000-0000-000036220000}"/>
    <cellStyle name="Normal 2 5 2 9 2 2" xfId="4400" xr:uid="{00000000-0005-0000-0000-000037220000}"/>
    <cellStyle name="Normal 2 5 2 9 2 2 2" xfId="9168" xr:uid="{00000000-0005-0000-0000-000038220000}"/>
    <cellStyle name="Normal 2 5 2 9 2 3" xfId="6784" xr:uid="{00000000-0005-0000-0000-000039220000}"/>
    <cellStyle name="Normal 2 5 2 9 3" xfId="3208" xr:uid="{00000000-0005-0000-0000-00003A220000}"/>
    <cellStyle name="Normal 2 5 2 9 3 2" xfId="7976" xr:uid="{00000000-0005-0000-0000-00003B220000}"/>
    <cellStyle name="Normal 2 5 2 9 4" xfId="5592" xr:uid="{00000000-0005-0000-0000-00003C220000}"/>
    <cellStyle name="Normal 2 5 3" xfId="30" xr:uid="{00000000-0005-0000-0000-00003D220000}"/>
    <cellStyle name="Normal 2 5 3 10" xfId="1172" xr:uid="{00000000-0005-0000-0000-00003E220000}"/>
    <cellStyle name="Normal 2 5 3 10 2" xfId="2369" xr:uid="{00000000-0005-0000-0000-00003F220000}"/>
    <cellStyle name="Normal 2 5 3 10 2 2" xfId="4754" xr:uid="{00000000-0005-0000-0000-000040220000}"/>
    <cellStyle name="Normal 2 5 3 10 2 2 2" xfId="9522" xr:uid="{00000000-0005-0000-0000-000041220000}"/>
    <cellStyle name="Normal 2 5 3 10 2 3" xfId="7138" xr:uid="{00000000-0005-0000-0000-000042220000}"/>
    <cellStyle name="Normal 2 5 3 10 3" xfId="3562" xr:uid="{00000000-0005-0000-0000-000043220000}"/>
    <cellStyle name="Normal 2 5 3 10 3 2" xfId="8330" xr:uid="{00000000-0005-0000-0000-000044220000}"/>
    <cellStyle name="Normal 2 5 3 10 4" xfId="5946" xr:uid="{00000000-0005-0000-0000-000045220000}"/>
    <cellStyle name="Normal 2 5 3 11" xfId="78" xr:uid="{00000000-0005-0000-0000-000046220000}"/>
    <cellStyle name="Normal 2 5 3 11 2" xfId="1277" xr:uid="{00000000-0005-0000-0000-000047220000}"/>
    <cellStyle name="Normal 2 5 3 11 2 2" xfId="3662" xr:uid="{00000000-0005-0000-0000-000048220000}"/>
    <cellStyle name="Normal 2 5 3 11 2 2 2" xfId="8430" xr:uid="{00000000-0005-0000-0000-000049220000}"/>
    <cellStyle name="Normal 2 5 3 11 2 3" xfId="6046" xr:uid="{00000000-0005-0000-0000-00004A220000}"/>
    <cellStyle name="Normal 2 5 3 11 3" xfId="2470" xr:uid="{00000000-0005-0000-0000-00004B220000}"/>
    <cellStyle name="Normal 2 5 3 11 3 2" xfId="7238" xr:uid="{00000000-0005-0000-0000-00004C220000}"/>
    <cellStyle name="Normal 2 5 3 11 4" xfId="4854" xr:uid="{00000000-0005-0000-0000-00004D220000}"/>
    <cellStyle name="Normal 2 5 3 12" xfId="1229" xr:uid="{00000000-0005-0000-0000-00004E220000}"/>
    <cellStyle name="Normal 2 5 3 12 2" xfId="3614" xr:uid="{00000000-0005-0000-0000-00004F220000}"/>
    <cellStyle name="Normal 2 5 3 12 2 2" xfId="8382" xr:uid="{00000000-0005-0000-0000-000050220000}"/>
    <cellStyle name="Normal 2 5 3 12 3" xfId="5998" xr:uid="{00000000-0005-0000-0000-000051220000}"/>
    <cellStyle name="Normal 2 5 3 13" xfId="2422" xr:uid="{00000000-0005-0000-0000-000052220000}"/>
    <cellStyle name="Normal 2 5 3 13 2" xfId="7190" xr:uid="{00000000-0005-0000-0000-000053220000}"/>
    <cellStyle name="Normal 2 5 3 14" xfId="4806" xr:uid="{00000000-0005-0000-0000-000054220000}"/>
    <cellStyle name="Normal 2 5 3 2" xfId="54" xr:uid="{00000000-0005-0000-0000-000055220000}"/>
    <cellStyle name="Normal 2 5 3 2 10" xfId="1253" xr:uid="{00000000-0005-0000-0000-000056220000}"/>
    <cellStyle name="Normal 2 5 3 2 10 2" xfId="3638" xr:uid="{00000000-0005-0000-0000-000057220000}"/>
    <cellStyle name="Normal 2 5 3 2 10 2 2" xfId="8406" xr:uid="{00000000-0005-0000-0000-000058220000}"/>
    <cellStyle name="Normal 2 5 3 2 10 3" xfId="6022" xr:uid="{00000000-0005-0000-0000-000059220000}"/>
    <cellStyle name="Normal 2 5 3 2 11" xfId="2446" xr:uid="{00000000-0005-0000-0000-00005A220000}"/>
    <cellStyle name="Normal 2 5 3 2 11 2" xfId="7214" xr:uid="{00000000-0005-0000-0000-00005B220000}"/>
    <cellStyle name="Normal 2 5 3 2 12" xfId="4830" xr:uid="{00000000-0005-0000-0000-00005C220000}"/>
    <cellStyle name="Normal 2 5 3 2 2" xfId="306" xr:uid="{00000000-0005-0000-0000-00005D220000}"/>
    <cellStyle name="Normal 2 5 3 2 2 2" xfId="450" xr:uid="{00000000-0005-0000-0000-00005E220000}"/>
    <cellStyle name="Normal 2 5 3 2 2 2 2" xfId="799" xr:uid="{00000000-0005-0000-0000-00005F220000}"/>
    <cellStyle name="Normal 2 5 3 2 2 2 2 2" xfId="1997" xr:uid="{00000000-0005-0000-0000-000060220000}"/>
    <cellStyle name="Normal 2 5 3 2 2 2 2 2 2" xfId="4382" xr:uid="{00000000-0005-0000-0000-000061220000}"/>
    <cellStyle name="Normal 2 5 3 2 2 2 2 2 2 2" xfId="9150" xr:uid="{00000000-0005-0000-0000-000062220000}"/>
    <cellStyle name="Normal 2 5 3 2 2 2 2 2 3" xfId="6766" xr:uid="{00000000-0005-0000-0000-000063220000}"/>
    <cellStyle name="Normal 2 5 3 2 2 2 2 3" xfId="3190" xr:uid="{00000000-0005-0000-0000-000064220000}"/>
    <cellStyle name="Normal 2 5 3 2 2 2 2 3 2" xfId="7958" xr:uid="{00000000-0005-0000-0000-000065220000}"/>
    <cellStyle name="Normal 2 5 3 2 2 2 2 4" xfId="5574" xr:uid="{00000000-0005-0000-0000-000066220000}"/>
    <cellStyle name="Normal 2 5 3 2 2 2 3" xfId="1147" xr:uid="{00000000-0005-0000-0000-000067220000}"/>
    <cellStyle name="Normal 2 5 3 2 2 2 3 2" xfId="2345" xr:uid="{00000000-0005-0000-0000-000068220000}"/>
    <cellStyle name="Normal 2 5 3 2 2 2 3 2 2" xfId="4730" xr:uid="{00000000-0005-0000-0000-000069220000}"/>
    <cellStyle name="Normal 2 5 3 2 2 2 3 2 2 2" xfId="9498" xr:uid="{00000000-0005-0000-0000-00006A220000}"/>
    <cellStyle name="Normal 2 5 3 2 2 2 3 2 3" xfId="7114" xr:uid="{00000000-0005-0000-0000-00006B220000}"/>
    <cellStyle name="Normal 2 5 3 2 2 2 3 3" xfId="3538" xr:uid="{00000000-0005-0000-0000-00006C220000}"/>
    <cellStyle name="Normal 2 5 3 2 2 2 3 3 2" xfId="8306" xr:uid="{00000000-0005-0000-0000-00006D220000}"/>
    <cellStyle name="Normal 2 5 3 2 2 2 3 4" xfId="5922" xr:uid="{00000000-0005-0000-0000-00006E220000}"/>
    <cellStyle name="Normal 2 5 3 2 2 2 4" xfId="1649" xr:uid="{00000000-0005-0000-0000-00006F220000}"/>
    <cellStyle name="Normal 2 5 3 2 2 2 4 2" xfId="4034" xr:uid="{00000000-0005-0000-0000-000070220000}"/>
    <cellStyle name="Normal 2 5 3 2 2 2 4 2 2" xfId="8802" xr:uid="{00000000-0005-0000-0000-000071220000}"/>
    <cellStyle name="Normal 2 5 3 2 2 2 4 3" xfId="6418" xr:uid="{00000000-0005-0000-0000-000072220000}"/>
    <cellStyle name="Normal 2 5 3 2 2 2 5" xfId="2842" xr:uid="{00000000-0005-0000-0000-000073220000}"/>
    <cellStyle name="Normal 2 5 3 2 2 2 5 2" xfId="7610" xr:uid="{00000000-0005-0000-0000-000074220000}"/>
    <cellStyle name="Normal 2 5 3 2 2 2 6" xfId="5226" xr:uid="{00000000-0005-0000-0000-000075220000}"/>
    <cellStyle name="Normal 2 5 3 2 2 3" xfId="655" xr:uid="{00000000-0005-0000-0000-000076220000}"/>
    <cellStyle name="Normal 2 5 3 2 2 3 2" xfId="1853" xr:uid="{00000000-0005-0000-0000-000077220000}"/>
    <cellStyle name="Normal 2 5 3 2 2 3 2 2" xfId="4238" xr:uid="{00000000-0005-0000-0000-000078220000}"/>
    <cellStyle name="Normal 2 5 3 2 2 3 2 2 2" xfId="9006" xr:uid="{00000000-0005-0000-0000-000079220000}"/>
    <cellStyle name="Normal 2 5 3 2 2 3 2 3" xfId="6622" xr:uid="{00000000-0005-0000-0000-00007A220000}"/>
    <cellStyle name="Normal 2 5 3 2 2 3 3" xfId="3046" xr:uid="{00000000-0005-0000-0000-00007B220000}"/>
    <cellStyle name="Normal 2 5 3 2 2 3 3 2" xfId="7814" xr:uid="{00000000-0005-0000-0000-00007C220000}"/>
    <cellStyle name="Normal 2 5 3 2 2 3 4" xfId="5430" xr:uid="{00000000-0005-0000-0000-00007D220000}"/>
    <cellStyle name="Normal 2 5 3 2 2 4" xfId="1003" xr:uid="{00000000-0005-0000-0000-00007E220000}"/>
    <cellStyle name="Normal 2 5 3 2 2 4 2" xfId="2201" xr:uid="{00000000-0005-0000-0000-00007F220000}"/>
    <cellStyle name="Normal 2 5 3 2 2 4 2 2" xfId="4586" xr:uid="{00000000-0005-0000-0000-000080220000}"/>
    <cellStyle name="Normal 2 5 3 2 2 4 2 2 2" xfId="9354" xr:uid="{00000000-0005-0000-0000-000081220000}"/>
    <cellStyle name="Normal 2 5 3 2 2 4 2 3" xfId="6970" xr:uid="{00000000-0005-0000-0000-000082220000}"/>
    <cellStyle name="Normal 2 5 3 2 2 4 3" xfId="3394" xr:uid="{00000000-0005-0000-0000-000083220000}"/>
    <cellStyle name="Normal 2 5 3 2 2 4 3 2" xfId="8162" xr:uid="{00000000-0005-0000-0000-000084220000}"/>
    <cellStyle name="Normal 2 5 3 2 2 4 4" xfId="5778" xr:uid="{00000000-0005-0000-0000-000085220000}"/>
    <cellStyle name="Normal 2 5 3 2 2 5" xfId="1505" xr:uid="{00000000-0005-0000-0000-000086220000}"/>
    <cellStyle name="Normal 2 5 3 2 2 5 2" xfId="3890" xr:uid="{00000000-0005-0000-0000-000087220000}"/>
    <cellStyle name="Normal 2 5 3 2 2 5 2 2" xfId="8658" xr:uid="{00000000-0005-0000-0000-000088220000}"/>
    <cellStyle name="Normal 2 5 3 2 2 5 3" xfId="6274" xr:uid="{00000000-0005-0000-0000-000089220000}"/>
    <cellStyle name="Normal 2 5 3 2 2 6" xfId="2698" xr:uid="{00000000-0005-0000-0000-00008A220000}"/>
    <cellStyle name="Normal 2 5 3 2 2 6 2" xfId="7466" xr:uid="{00000000-0005-0000-0000-00008B220000}"/>
    <cellStyle name="Normal 2 5 3 2 2 7" xfId="5082" xr:uid="{00000000-0005-0000-0000-00008C220000}"/>
    <cellStyle name="Normal 2 5 3 2 3" xfId="234" xr:uid="{00000000-0005-0000-0000-00008D220000}"/>
    <cellStyle name="Normal 2 5 3 2 3 2" xfId="583" xr:uid="{00000000-0005-0000-0000-00008E220000}"/>
    <cellStyle name="Normal 2 5 3 2 3 2 2" xfId="1781" xr:uid="{00000000-0005-0000-0000-00008F220000}"/>
    <cellStyle name="Normal 2 5 3 2 3 2 2 2" xfId="4166" xr:uid="{00000000-0005-0000-0000-000090220000}"/>
    <cellStyle name="Normal 2 5 3 2 3 2 2 2 2" xfId="8934" xr:uid="{00000000-0005-0000-0000-000091220000}"/>
    <cellStyle name="Normal 2 5 3 2 3 2 2 3" xfId="6550" xr:uid="{00000000-0005-0000-0000-000092220000}"/>
    <cellStyle name="Normal 2 5 3 2 3 2 3" xfId="2974" xr:uid="{00000000-0005-0000-0000-000093220000}"/>
    <cellStyle name="Normal 2 5 3 2 3 2 3 2" xfId="7742" xr:uid="{00000000-0005-0000-0000-000094220000}"/>
    <cellStyle name="Normal 2 5 3 2 3 2 4" xfId="5358" xr:uid="{00000000-0005-0000-0000-000095220000}"/>
    <cellStyle name="Normal 2 5 3 2 3 3" xfId="931" xr:uid="{00000000-0005-0000-0000-000096220000}"/>
    <cellStyle name="Normal 2 5 3 2 3 3 2" xfId="2129" xr:uid="{00000000-0005-0000-0000-000097220000}"/>
    <cellStyle name="Normal 2 5 3 2 3 3 2 2" xfId="4514" xr:uid="{00000000-0005-0000-0000-000098220000}"/>
    <cellStyle name="Normal 2 5 3 2 3 3 2 2 2" xfId="9282" xr:uid="{00000000-0005-0000-0000-000099220000}"/>
    <cellStyle name="Normal 2 5 3 2 3 3 2 3" xfId="6898" xr:uid="{00000000-0005-0000-0000-00009A220000}"/>
    <cellStyle name="Normal 2 5 3 2 3 3 3" xfId="3322" xr:uid="{00000000-0005-0000-0000-00009B220000}"/>
    <cellStyle name="Normal 2 5 3 2 3 3 3 2" xfId="8090" xr:uid="{00000000-0005-0000-0000-00009C220000}"/>
    <cellStyle name="Normal 2 5 3 2 3 3 4" xfId="5706" xr:uid="{00000000-0005-0000-0000-00009D220000}"/>
    <cellStyle name="Normal 2 5 3 2 3 4" xfId="1433" xr:uid="{00000000-0005-0000-0000-00009E220000}"/>
    <cellStyle name="Normal 2 5 3 2 3 4 2" xfId="3818" xr:uid="{00000000-0005-0000-0000-00009F220000}"/>
    <cellStyle name="Normal 2 5 3 2 3 4 2 2" xfId="8586" xr:uid="{00000000-0005-0000-0000-0000A0220000}"/>
    <cellStyle name="Normal 2 5 3 2 3 4 3" xfId="6202" xr:uid="{00000000-0005-0000-0000-0000A1220000}"/>
    <cellStyle name="Normal 2 5 3 2 3 5" xfId="2626" xr:uid="{00000000-0005-0000-0000-0000A2220000}"/>
    <cellStyle name="Normal 2 5 3 2 3 5 2" xfId="7394" xr:uid="{00000000-0005-0000-0000-0000A3220000}"/>
    <cellStyle name="Normal 2 5 3 2 3 6" xfId="5010" xr:uid="{00000000-0005-0000-0000-0000A4220000}"/>
    <cellStyle name="Normal 2 5 3 2 4" xfId="378" xr:uid="{00000000-0005-0000-0000-0000A5220000}"/>
    <cellStyle name="Normal 2 5 3 2 4 2" xfId="727" xr:uid="{00000000-0005-0000-0000-0000A6220000}"/>
    <cellStyle name="Normal 2 5 3 2 4 2 2" xfId="1925" xr:uid="{00000000-0005-0000-0000-0000A7220000}"/>
    <cellStyle name="Normal 2 5 3 2 4 2 2 2" xfId="4310" xr:uid="{00000000-0005-0000-0000-0000A8220000}"/>
    <cellStyle name="Normal 2 5 3 2 4 2 2 2 2" xfId="9078" xr:uid="{00000000-0005-0000-0000-0000A9220000}"/>
    <cellStyle name="Normal 2 5 3 2 4 2 2 3" xfId="6694" xr:uid="{00000000-0005-0000-0000-0000AA220000}"/>
    <cellStyle name="Normal 2 5 3 2 4 2 3" xfId="3118" xr:uid="{00000000-0005-0000-0000-0000AB220000}"/>
    <cellStyle name="Normal 2 5 3 2 4 2 3 2" xfId="7886" xr:uid="{00000000-0005-0000-0000-0000AC220000}"/>
    <cellStyle name="Normal 2 5 3 2 4 2 4" xfId="5502" xr:uid="{00000000-0005-0000-0000-0000AD220000}"/>
    <cellStyle name="Normal 2 5 3 2 4 3" xfId="1075" xr:uid="{00000000-0005-0000-0000-0000AE220000}"/>
    <cellStyle name="Normal 2 5 3 2 4 3 2" xfId="2273" xr:uid="{00000000-0005-0000-0000-0000AF220000}"/>
    <cellStyle name="Normal 2 5 3 2 4 3 2 2" xfId="4658" xr:uid="{00000000-0005-0000-0000-0000B0220000}"/>
    <cellStyle name="Normal 2 5 3 2 4 3 2 2 2" xfId="9426" xr:uid="{00000000-0005-0000-0000-0000B1220000}"/>
    <cellStyle name="Normal 2 5 3 2 4 3 2 3" xfId="7042" xr:uid="{00000000-0005-0000-0000-0000B2220000}"/>
    <cellStyle name="Normal 2 5 3 2 4 3 3" xfId="3466" xr:uid="{00000000-0005-0000-0000-0000B3220000}"/>
    <cellStyle name="Normal 2 5 3 2 4 3 3 2" xfId="8234" xr:uid="{00000000-0005-0000-0000-0000B4220000}"/>
    <cellStyle name="Normal 2 5 3 2 4 3 4" xfId="5850" xr:uid="{00000000-0005-0000-0000-0000B5220000}"/>
    <cellStyle name="Normal 2 5 3 2 4 4" xfId="1577" xr:uid="{00000000-0005-0000-0000-0000B6220000}"/>
    <cellStyle name="Normal 2 5 3 2 4 4 2" xfId="3962" xr:uid="{00000000-0005-0000-0000-0000B7220000}"/>
    <cellStyle name="Normal 2 5 3 2 4 4 2 2" xfId="8730" xr:uid="{00000000-0005-0000-0000-0000B8220000}"/>
    <cellStyle name="Normal 2 5 3 2 4 4 3" xfId="6346" xr:uid="{00000000-0005-0000-0000-0000B9220000}"/>
    <cellStyle name="Normal 2 5 3 2 4 5" xfId="2770" xr:uid="{00000000-0005-0000-0000-0000BA220000}"/>
    <cellStyle name="Normal 2 5 3 2 4 5 2" xfId="7538" xr:uid="{00000000-0005-0000-0000-0000BB220000}"/>
    <cellStyle name="Normal 2 5 3 2 4 6" xfId="5154" xr:uid="{00000000-0005-0000-0000-0000BC220000}"/>
    <cellStyle name="Normal 2 5 3 2 5" xfId="511" xr:uid="{00000000-0005-0000-0000-0000BD220000}"/>
    <cellStyle name="Normal 2 5 3 2 5 2" xfId="1709" xr:uid="{00000000-0005-0000-0000-0000BE220000}"/>
    <cellStyle name="Normal 2 5 3 2 5 2 2" xfId="4094" xr:uid="{00000000-0005-0000-0000-0000BF220000}"/>
    <cellStyle name="Normal 2 5 3 2 5 2 2 2" xfId="8862" xr:uid="{00000000-0005-0000-0000-0000C0220000}"/>
    <cellStyle name="Normal 2 5 3 2 5 2 3" xfId="6478" xr:uid="{00000000-0005-0000-0000-0000C1220000}"/>
    <cellStyle name="Normal 2 5 3 2 5 3" xfId="2902" xr:uid="{00000000-0005-0000-0000-0000C2220000}"/>
    <cellStyle name="Normal 2 5 3 2 5 3 2" xfId="7670" xr:uid="{00000000-0005-0000-0000-0000C3220000}"/>
    <cellStyle name="Normal 2 5 3 2 5 4" xfId="5286" xr:uid="{00000000-0005-0000-0000-0000C4220000}"/>
    <cellStyle name="Normal 2 5 3 2 6" xfId="859" xr:uid="{00000000-0005-0000-0000-0000C5220000}"/>
    <cellStyle name="Normal 2 5 3 2 6 2" xfId="2057" xr:uid="{00000000-0005-0000-0000-0000C6220000}"/>
    <cellStyle name="Normal 2 5 3 2 6 2 2" xfId="4442" xr:uid="{00000000-0005-0000-0000-0000C7220000}"/>
    <cellStyle name="Normal 2 5 3 2 6 2 2 2" xfId="9210" xr:uid="{00000000-0005-0000-0000-0000C8220000}"/>
    <cellStyle name="Normal 2 5 3 2 6 2 3" xfId="6826" xr:uid="{00000000-0005-0000-0000-0000C9220000}"/>
    <cellStyle name="Normal 2 5 3 2 6 3" xfId="3250" xr:uid="{00000000-0005-0000-0000-0000CA220000}"/>
    <cellStyle name="Normal 2 5 3 2 6 3 2" xfId="8018" xr:uid="{00000000-0005-0000-0000-0000CB220000}"/>
    <cellStyle name="Normal 2 5 3 2 6 4" xfId="5634" xr:uid="{00000000-0005-0000-0000-0000CC220000}"/>
    <cellStyle name="Normal 2 5 3 2 7" xfId="162" xr:uid="{00000000-0005-0000-0000-0000CD220000}"/>
    <cellStyle name="Normal 2 5 3 2 7 2" xfId="1361" xr:uid="{00000000-0005-0000-0000-0000CE220000}"/>
    <cellStyle name="Normal 2 5 3 2 7 2 2" xfId="3746" xr:uid="{00000000-0005-0000-0000-0000CF220000}"/>
    <cellStyle name="Normal 2 5 3 2 7 2 2 2" xfId="8514" xr:uid="{00000000-0005-0000-0000-0000D0220000}"/>
    <cellStyle name="Normal 2 5 3 2 7 2 3" xfId="6130" xr:uid="{00000000-0005-0000-0000-0000D1220000}"/>
    <cellStyle name="Normal 2 5 3 2 7 3" xfId="2554" xr:uid="{00000000-0005-0000-0000-0000D2220000}"/>
    <cellStyle name="Normal 2 5 3 2 7 3 2" xfId="7322" xr:uid="{00000000-0005-0000-0000-0000D3220000}"/>
    <cellStyle name="Normal 2 5 3 2 7 4" xfId="4938" xr:uid="{00000000-0005-0000-0000-0000D4220000}"/>
    <cellStyle name="Normal 2 5 3 2 8" xfId="1196" xr:uid="{00000000-0005-0000-0000-0000D5220000}"/>
    <cellStyle name="Normal 2 5 3 2 8 2" xfId="2393" xr:uid="{00000000-0005-0000-0000-0000D6220000}"/>
    <cellStyle name="Normal 2 5 3 2 8 2 2" xfId="4778" xr:uid="{00000000-0005-0000-0000-0000D7220000}"/>
    <cellStyle name="Normal 2 5 3 2 8 2 2 2" xfId="9546" xr:uid="{00000000-0005-0000-0000-0000D8220000}"/>
    <cellStyle name="Normal 2 5 3 2 8 2 3" xfId="7162" xr:uid="{00000000-0005-0000-0000-0000D9220000}"/>
    <cellStyle name="Normal 2 5 3 2 8 3" xfId="3586" xr:uid="{00000000-0005-0000-0000-0000DA220000}"/>
    <cellStyle name="Normal 2 5 3 2 8 3 2" xfId="8354" xr:uid="{00000000-0005-0000-0000-0000DB220000}"/>
    <cellStyle name="Normal 2 5 3 2 8 4" xfId="5970" xr:uid="{00000000-0005-0000-0000-0000DC220000}"/>
    <cellStyle name="Normal 2 5 3 2 9" xfId="102" xr:uid="{00000000-0005-0000-0000-0000DD220000}"/>
    <cellStyle name="Normal 2 5 3 2 9 2" xfId="1301" xr:uid="{00000000-0005-0000-0000-0000DE220000}"/>
    <cellStyle name="Normal 2 5 3 2 9 2 2" xfId="3686" xr:uid="{00000000-0005-0000-0000-0000DF220000}"/>
    <cellStyle name="Normal 2 5 3 2 9 2 2 2" xfId="8454" xr:uid="{00000000-0005-0000-0000-0000E0220000}"/>
    <cellStyle name="Normal 2 5 3 2 9 2 3" xfId="6070" xr:uid="{00000000-0005-0000-0000-0000E1220000}"/>
    <cellStyle name="Normal 2 5 3 2 9 3" xfId="2494" xr:uid="{00000000-0005-0000-0000-0000E2220000}"/>
    <cellStyle name="Normal 2 5 3 2 9 3 2" xfId="7262" xr:uid="{00000000-0005-0000-0000-0000E3220000}"/>
    <cellStyle name="Normal 2 5 3 2 9 4" xfId="4878" xr:uid="{00000000-0005-0000-0000-0000E4220000}"/>
    <cellStyle name="Normal 2 5 3 3" xfId="210" xr:uid="{00000000-0005-0000-0000-0000E5220000}"/>
    <cellStyle name="Normal 2 5 3 3 2" xfId="282" xr:uid="{00000000-0005-0000-0000-0000E6220000}"/>
    <cellStyle name="Normal 2 5 3 3 2 2" xfId="426" xr:uid="{00000000-0005-0000-0000-0000E7220000}"/>
    <cellStyle name="Normal 2 5 3 3 2 2 2" xfId="775" xr:uid="{00000000-0005-0000-0000-0000E8220000}"/>
    <cellStyle name="Normal 2 5 3 3 2 2 2 2" xfId="1973" xr:uid="{00000000-0005-0000-0000-0000E9220000}"/>
    <cellStyle name="Normal 2 5 3 3 2 2 2 2 2" xfId="4358" xr:uid="{00000000-0005-0000-0000-0000EA220000}"/>
    <cellStyle name="Normal 2 5 3 3 2 2 2 2 2 2" xfId="9126" xr:uid="{00000000-0005-0000-0000-0000EB220000}"/>
    <cellStyle name="Normal 2 5 3 3 2 2 2 2 3" xfId="6742" xr:uid="{00000000-0005-0000-0000-0000EC220000}"/>
    <cellStyle name="Normal 2 5 3 3 2 2 2 3" xfId="3166" xr:uid="{00000000-0005-0000-0000-0000ED220000}"/>
    <cellStyle name="Normal 2 5 3 3 2 2 2 3 2" xfId="7934" xr:uid="{00000000-0005-0000-0000-0000EE220000}"/>
    <cellStyle name="Normal 2 5 3 3 2 2 2 4" xfId="5550" xr:uid="{00000000-0005-0000-0000-0000EF220000}"/>
    <cellStyle name="Normal 2 5 3 3 2 2 3" xfId="1123" xr:uid="{00000000-0005-0000-0000-0000F0220000}"/>
    <cellStyle name="Normal 2 5 3 3 2 2 3 2" xfId="2321" xr:uid="{00000000-0005-0000-0000-0000F1220000}"/>
    <cellStyle name="Normal 2 5 3 3 2 2 3 2 2" xfId="4706" xr:uid="{00000000-0005-0000-0000-0000F2220000}"/>
    <cellStyle name="Normal 2 5 3 3 2 2 3 2 2 2" xfId="9474" xr:uid="{00000000-0005-0000-0000-0000F3220000}"/>
    <cellStyle name="Normal 2 5 3 3 2 2 3 2 3" xfId="7090" xr:uid="{00000000-0005-0000-0000-0000F4220000}"/>
    <cellStyle name="Normal 2 5 3 3 2 2 3 3" xfId="3514" xr:uid="{00000000-0005-0000-0000-0000F5220000}"/>
    <cellStyle name="Normal 2 5 3 3 2 2 3 3 2" xfId="8282" xr:uid="{00000000-0005-0000-0000-0000F6220000}"/>
    <cellStyle name="Normal 2 5 3 3 2 2 3 4" xfId="5898" xr:uid="{00000000-0005-0000-0000-0000F7220000}"/>
    <cellStyle name="Normal 2 5 3 3 2 2 4" xfId="1625" xr:uid="{00000000-0005-0000-0000-0000F8220000}"/>
    <cellStyle name="Normal 2 5 3 3 2 2 4 2" xfId="4010" xr:uid="{00000000-0005-0000-0000-0000F9220000}"/>
    <cellStyle name="Normal 2 5 3 3 2 2 4 2 2" xfId="8778" xr:uid="{00000000-0005-0000-0000-0000FA220000}"/>
    <cellStyle name="Normal 2 5 3 3 2 2 4 3" xfId="6394" xr:uid="{00000000-0005-0000-0000-0000FB220000}"/>
    <cellStyle name="Normal 2 5 3 3 2 2 5" xfId="2818" xr:uid="{00000000-0005-0000-0000-0000FC220000}"/>
    <cellStyle name="Normal 2 5 3 3 2 2 5 2" xfId="7586" xr:uid="{00000000-0005-0000-0000-0000FD220000}"/>
    <cellStyle name="Normal 2 5 3 3 2 2 6" xfId="5202" xr:uid="{00000000-0005-0000-0000-0000FE220000}"/>
    <cellStyle name="Normal 2 5 3 3 2 3" xfId="631" xr:uid="{00000000-0005-0000-0000-0000FF220000}"/>
    <cellStyle name="Normal 2 5 3 3 2 3 2" xfId="1829" xr:uid="{00000000-0005-0000-0000-000000230000}"/>
    <cellStyle name="Normal 2 5 3 3 2 3 2 2" xfId="4214" xr:uid="{00000000-0005-0000-0000-000001230000}"/>
    <cellStyle name="Normal 2 5 3 3 2 3 2 2 2" xfId="8982" xr:uid="{00000000-0005-0000-0000-000002230000}"/>
    <cellStyle name="Normal 2 5 3 3 2 3 2 3" xfId="6598" xr:uid="{00000000-0005-0000-0000-000003230000}"/>
    <cellStyle name="Normal 2 5 3 3 2 3 3" xfId="3022" xr:uid="{00000000-0005-0000-0000-000004230000}"/>
    <cellStyle name="Normal 2 5 3 3 2 3 3 2" xfId="7790" xr:uid="{00000000-0005-0000-0000-000005230000}"/>
    <cellStyle name="Normal 2 5 3 3 2 3 4" xfId="5406" xr:uid="{00000000-0005-0000-0000-000006230000}"/>
    <cellStyle name="Normal 2 5 3 3 2 4" xfId="979" xr:uid="{00000000-0005-0000-0000-000007230000}"/>
    <cellStyle name="Normal 2 5 3 3 2 4 2" xfId="2177" xr:uid="{00000000-0005-0000-0000-000008230000}"/>
    <cellStyle name="Normal 2 5 3 3 2 4 2 2" xfId="4562" xr:uid="{00000000-0005-0000-0000-000009230000}"/>
    <cellStyle name="Normal 2 5 3 3 2 4 2 2 2" xfId="9330" xr:uid="{00000000-0005-0000-0000-00000A230000}"/>
    <cellStyle name="Normal 2 5 3 3 2 4 2 3" xfId="6946" xr:uid="{00000000-0005-0000-0000-00000B230000}"/>
    <cellStyle name="Normal 2 5 3 3 2 4 3" xfId="3370" xr:uid="{00000000-0005-0000-0000-00000C230000}"/>
    <cellStyle name="Normal 2 5 3 3 2 4 3 2" xfId="8138" xr:uid="{00000000-0005-0000-0000-00000D230000}"/>
    <cellStyle name="Normal 2 5 3 3 2 4 4" xfId="5754" xr:uid="{00000000-0005-0000-0000-00000E230000}"/>
    <cellStyle name="Normal 2 5 3 3 2 5" xfId="1481" xr:uid="{00000000-0005-0000-0000-00000F230000}"/>
    <cellStyle name="Normal 2 5 3 3 2 5 2" xfId="3866" xr:uid="{00000000-0005-0000-0000-000010230000}"/>
    <cellStyle name="Normal 2 5 3 3 2 5 2 2" xfId="8634" xr:uid="{00000000-0005-0000-0000-000011230000}"/>
    <cellStyle name="Normal 2 5 3 3 2 5 3" xfId="6250" xr:uid="{00000000-0005-0000-0000-000012230000}"/>
    <cellStyle name="Normal 2 5 3 3 2 6" xfId="2674" xr:uid="{00000000-0005-0000-0000-000013230000}"/>
    <cellStyle name="Normal 2 5 3 3 2 6 2" xfId="7442" xr:uid="{00000000-0005-0000-0000-000014230000}"/>
    <cellStyle name="Normal 2 5 3 3 2 7" xfId="5058" xr:uid="{00000000-0005-0000-0000-000015230000}"/>
    <cellStyle name="Normal 2 5 3 3 3" xfId="354" xr:uid="{00000000-0005-0000-0000-000016230000}"/>
    <cellStyle name="Normal 2 5 3 3 3 2" xfId="703" xr:uid="{00000000-0005-0000-0000-000017230000}"/>
    <cellStyle name="Normal 2 5 3 3 3 2 2" xfId="1901" xr:uid="{00000000-0005-0000-0000-000018230000}"/>
    <cellStyle name="Normal 2 5 3 3 3 2 2 2" xfId="4286" xr:uid="{00000000-0005-0000-0000-000019230000}"/>
    <cellStyle name="Normal 2 5 3 3 3 2 2 2 2" xfId="9054" xr:uid="{00000000-0005-0000-0000-00001A230000}"/>
    <cellStyle name="Normal 2 5 3 3 3 2 2 3" xfId="6670" xr:uid="{00000000-0005-0000-0000-00001B230000}"/>
    <cellStyle name="Normal 2 5 3 3 3 2 3" xfId="3094" xr:uid="{00000000-0005-0000-0000-00001C230000}"/>
    <cellStyle name="Normal 2 5 3 3 3 2 3 2" xfId="7862" xr:uid="{00000000-0005-0000-0000-00001D230000}"/>
    <cellStyle name="Normal 2 5 3 3 3 2 4" xfId="5478" xr:uid="{00000000-0005-0000-0000-00001E230000}"/>
    <cellStyle name="Normal 2 5 3 3 3 3" xfId="1051" xr:uid="{00000000-0005-0000-0000-00001F230000}"/>
    <cellStyle name="Normal 2 5 3 3 3 3 2" xfId="2249" xr:uid="{00000000-0005-0000-0000-000020230000}"/>
    <cellStyle name="Normal 2 5 3 3 3 3 2 2" xfId="4634" xr:uid="{00000000-0005-0000-0000-000021230000}"/>
    <cellStyle name="Normal 2 5 3 3 3 3 2 2 2" xfId="9402" xr:uid="{00000000-0005-0000-0000-000022230000}"/>
    <cellStyle name="Normal 2 5 3 3 3 3 2 3" xfId="7018" xr:uid="{00000000-0005-0000-0000-000023230000}"/>
    <cellStyle name="Normal 2 5 3 3 3 3 3" xfId="3442" xr:uid="{00000000-0005-0000-0000-000024230000}"/>
    <cellStyle name="Normal 2 5 3 3 3 3 3 2" xfId="8210" xr:uid="{00000000-0005-0000-0000-000025230000}"/>
    <cellStyle name="Normal 2 5 3 3 3 3 4" xfId="5826" xr:uid="{00000000-0005-0000-0000-000026230000}"/>
    <cellStyle name="Normal 2 5 3 3 3 4" xfId="1553" xr:uid="{00000000-0005-0000-0000-000027230000}"/>
    <cellStyle name="Normal 2 5 3 3 3 4 2" xfId="3938" xr:uid="{00000000-0005-0000-0000-000028230000}"/>
    <cellStyle name="Normal 2 5 3 3 3 4 2 2" xfId="8706" xr:uid="{00000000-0005-0000-0000-000029230000}"/>
    <cellStyle name="Normal 2 5 3 3 3 4 3" xfId="6322" xr:uid="{00000000-0005-0000-0000-00002A230000}"/>
    <cellStyle name="Normal 2 5 3 3 3 5" xfId="2746" xr:uid="{00000000-0005-0000-0000-00002B230000}"/>
    <cellStyle name="Normal 2 5 3 3 3 5 2" xfId="7514" xr:uid="{00000000-0005-0000-0000-00002C230000}"/>
    <cellStyle name="Normal 2 5 3 3 3 6" xfId="5130" xr:uid="{00000000-0005-0000-0000-00002D230000}"/>
    <cellStyle name="Normal 2 5 3 3 4" xfId="559" xr:uid="{00000000-0005-0000-0000-00002E230000}"/>
    <cellStyle name="Normal 2 5 3 3 4 2" xfId="1757" xr:uid="{00000000-0005-0000-0000-00002F230000}"/>
    <cellStyle name="Normal 2 5 3 3 4 2 2" xfId="4142" xr:uid="{00000000-0005-0000-0000-000030230000}"/>
    <cellStyle name="Normal 2 5 3 3 4 2 2 2" xfId="8910" xr:uid="{00000000-0005-0000-0000-000031230000}"/>
    <cellStyle name="Normal 2 5 3 3 4 2 3" xfId="6526" xr:uid="{00000000-0005-0000-0000-000032230000}"/>
    <cellStyle name="Normal 2 5 3 3 4 3" xfId="2950" xr:uid="{00000000-0005-0000-0000-000033230000}"/>
    <cellStyle name="Normal 2 5 3 3 4 3 2" xfId="7718" xr:uid="{00000000-0005-0000-0000-000034230000}"/>
    <cellStyle name="Normal 2 5 3 3 4 4" xfId="5334" xr:uid="{00000000-0005-0000-0000-000035230000}"/>
    <cellStyle name="Normal 2 5 3 3 5" xfId="907" xr:uid="{00000000-0005-0000-0000-000036230000}"/>
    <cellStyle name="Normal 2 5 3 3 5 2" xfId="2105" xr:uid="{00000000-0005-0000-0000-000037230000}"/>
    <cellStyle name="Normal 2 5 3 3 5 2 2" xfId="4490" xr:uid="{00000000-0005-0000-0000-000038230000}"/>
    <cellStyle name="Normal 2 5 3 3 5 2 2 2" xfId="9258" xr:uid="{00000000-0005-0000-0000-000039230000}"/>
    <cellStyle name="Normal 2 5 3 3 5 2 3" xfId="6874" xr:uid="{00000000-0005-0000-0000-00003A230000}"/>
    <cellStyle name="Normal 2 5 3 3 5 3" xfId="3298" xr:uid="{00000000-0005-0000-0000-00003B230000}"/>
    <cellStyle name="Normal 2 5 3 3 5 3 2" xfId="8066" xr:uid="{00000000-0005-0000-0000-00003C230000}"/>
    <cellStyle name="Normal 2 5 3 3 5 4" xfId="5682" xr:uid="{00000000-0005-0000-0000-00003D230000}"/>
    <cellStyle name="Normal 2 5 3 3 6" xfId="1409" xr:uid="{00000000-0005-0000-0000-00003E230000}"/>
    <cellStyle name="Normal 2 5 3 3 6 2" xfId="3794" xr:uid="{00000000-0005-0000-0000-00003F230000}"/>
    <cellStyle name="Normal 2 5 3 3 6 2 2" xfId="8562" xr:uid="{00000000-0005-0000-0000-000040230000}"/>
    <cellStyle name="Normal 2 5 3 3 6 3" xfId="6178" xr:uid="{00000000-0005-0000-0000-000041230000}"/>
    <cellStyle name="Normal 2 5 3 3 7" xfId="2602" xr:uid="{00000000-0005-0000-0000-000042230000}"/>
    <cellStyle name="Normal 2 5 3 3 7 2" xfId="7370" xr:uid="{00000000-0005-0000-0000-000043230000}"/>
    <cellStyle name="Normal 2 5 3 3 8" xfId="4986" xr:uid="{00000000-0005-0000-0000-000044230000}"/>
    <cellStyle name="Normal 2 5 3 4" xfId="258" xr:uid="{00000000-0005-0000-0000-000045230000}"/>
    <cellStyle name="Normal 2 5 3 4 2" xfId="402" xr:uid="{00000000-0005-0000-0000-000046230000}"/>
    <cellStyle name="Normal 2 5 3 4 2 2" xfId="751" xr:uid="{00000000-0005-0000-0000-000047230000}"/>
    <cellStyle name="Normal 2 5 3 4 2 2 2" xfId="1949" xr:uid="{00000000-0005-0000-0000-000048230000}"/>
    <cellStyle name="Normal 2 5 3 4 2 2 2 2" xfId="4334" xr:uid="{00000000-0005-0000-0000-000049230000}"/>
    <cellStyle name="Normal 2 5 3 4 2 2 2 2 2" xfId="9102" xr:uid="{00000000-0005-0000-0000-00004A230000}"/>
    <cellStyle name="Normal 2 5 3 4 2 2 2 3" xfId="6718" xr:uid="{00000000-0005-0000-0000-00004B230000}"/>
    <cellStyle name="Normal 2 5 3 4 2 2 3" xfId="3142" xr:uid="{00000000-0005-0000-0000-00004C230000}"/>
    <cellStyle name="Normal 2 5 3 4 2 2 3 2" xfId="7910" xr:uid="{00000000-0005-0000-0000-00004D230000}"/>
    <cellStyle name="Normal 2 5 3 4 2 2 4" xfId="5526" xr:uid="{00000000-0005-0000-0000-00004E230000}"/>
    <cellStyle name="Normal 2 5 3 4 2 3" xfId="1099" xr:uid="{00000000-0005-0000-0000-00004F230000}"/>
    <cellStyle name="Normal 2 5 3 4 2 3 2" xfId="2297" xr:uid="{00000000-0005-0000-0000-000050230000}"/>
    <cellStyle name="Normal 2 5 3 4 2 3 2 2" xfId="4682" xr:uid="{00000000-0005-0000-0000-000051230000}"/>
    <cellStyle name="Normal 2 5 3 4 2 3 2 2 2" xfId="9450" xr:uid="{00000000-0005-0000-0000-000052230000}"/>
    <cellStyle name="Normal 2 5 3 4 2 3 2 3" xfId="7066" xr:uid="{00000000-0005-0000-0000-000053230000}"/>
    <cellStyle name="Normal 2 5 3 4 2 3 3" xfId="3490" xr:uid="{00000000-0005-0000-0000-000054230000}"/>
    <cellStyle name="Normal 2 5 3 4 2 3 3 2" xfId="8258" xr:uid="{00000000-0005-0000-0000-000055230000}"/>
    <cellStyle name="Normal 2 5 3 4 2 3 4" xfId="5874" xr:uid="{00000000-0005-0000-0000-000056230000}"/>
    <cellStyle name="Normal 2 5 3 4 2 4" xfId="1601" xr:uid="{00000000-0005-0000-0000-000057230000}"/>
    <cellStyle name="Normal 2 5 3 4 2 4 2" xfId="3986" xr:uid="{00000000-0005-0000-0000-000058230000}"/>
    <cellStyle name="Normal 2 5 3 4 2 4 2 2" xfId="8754" xr:uid="{00000000-0005-0000-0000-000059230000}"/>
    <cellStyle name="Normal 2 5 3 4 2 4 3" xfId="6370" xr:uid="{00000000-0005-0000-0000-00005A230000}"/>
    <cellStyle name="Normal 2 5 3 4 2 5" xfId="2794" xr:uid="{00000000-0005-0000-0000-00005B230000}"/>
    <cellStyle name="Normal 2 5 3 4 2 5 2" xfId="7562" xr:uid="{00000000-0005-0000-0000-00005C230000}"/>
    <cellStyle name="Normal 2 5 3 4 2 6" xfId="5178" xr:uid="{00000000-0005-0000-0000-00005D230000}"/>
    <cellStyle name="Normal 2 5 3 4 3" xfId="607" xr:uid="{00000000-0005-0000-0000-00005E230000}"/>
    <cellStyle name="Normal 2 5 3 4 3 2" xfId="1805" xr:uid="{00000000-0005-0000-0000-00005F230000}"/>
    <cellStyle name="Normal 2 5 3 4 3 2 2" xfId="4190" xr:uid="{00000000-0005-0000-0000-000060230000}"/>
    <cellStyle name="Normal 2 5 3 4 3 2 2 2" xfId="8958" xr:uid="{00000000-0005-0000-0000-000061230000}"/>
    <cellStyle name="Normal 2 5 3 4 3 2 3" xfId="6574" xr:uid="{00000000-0005-0000-0000-000062230000}"/>
    <cellStyle name="Normal 2 5 3 4 3 3" xfId="2998" xr:uid="{00000000-0005-0000-0000-000063230000}"/>
    <cellStyle name="Normal 2 5 3 4 3 3 2" xfId="7766" xr:uid="{00000000-0005-0000-0000-000064230000}"/>
    <cellStyle name="Normal 2 5 3 4 3 4" xfId="5382" xr:uid="{00000000-0005-0000-0000-000065230000}"/>
    <cellStyle name="Normal 2 5 3 4 4" xfId="955" xr:uid="{00000000-0005-0000-0000-000066230000}"/>
    <cellStyle name="Normal 2 5 3 4 4 2" xfId="2153" xr:uid="{00000000-0005-0000-0000-000067230000}"/>
    <cellStyle name="Normal 2 5 3 4 4 2 2" xfId="4538" xr:uid="{00000000-0005-0000-0000-000068230000}"/>
    <cellStyle name="Normal 2 5 3 4 4 2 2 2" xfId="9306" xr:uid="{00000000-0005-0000-0000-000069230000}"/>
    <cellStyle name="Normal 2 5 3 4 4 2 3" xfId="6922" xr:uid="{00000000-0005-0000-0000-00006A230000}"/>
    <cellStyle name="Normal 2 5 3 4 4 3" xfId="3346" xr:uid="{00000000-0005-0000-0000-00006B230000}"/>
    <cellStyle name="Normal 2 5 3 4 4 3 2" xfId="8114" xr:uid="{00000000-0005-0000-0000-00006C230000}"/>
    <cellStyle name="Normal 2 5 3 4 4 4" xfId="5730" xr:uid="{00000000-0005-0000-0000-00006D230000}"/>
    <cellStyle name="Normal 2 5 3 4 5" xfId="1457" xr:uid="{00000000-0005-0000-0000-00006E230000}"/>
    <cellStyle name="Normal 2 5 3 4 5 2" xfId="3842" xr:uid="{00000000-0005-0000-0000-00006F230000}"/>
    <cellStyle name="Normal 2 5 3 4 5 2 2" xfId="8610" xr:uid="{00000000-0005-0000-0000-000070230000}"/>
    <cellStyle name="Normal 2 5 3 4 5 3" xfId="6226" xr:uid="{00000000-0005-0000-0000-000071230000}"/>
    <cellStyle name="Normal 2 5 3 4 6" xfId="2650" xr:uid="{00000000-0005-0000-0000-000072230000}"/>
    <cellStyle name="Normal 2 5 3 4 6 2" xfId="7418" xr:uid="{00000000-0005-0000-0000-000073230000}"/>
    <cellStyle name="Normal 2 5 3 4 7" xfId="5034" xr:uid="{00000000-0005-0000-0000-000074230000}"/>
    <cellStyle name="Normal 2 5 3 5" xfId="186" xr:uid="{00000000-0005-0000-0000-000075230000}"/>
    <cellStyle name="Normal 2 5 3 5 2" xfId="535" xr:uid="{00000000-0005-0000-0000-000076230000}"/>
    <cellStyle name="Normal 2 5 3 5 2 2" xfId="1733" xr:uid="{00000000-0005-0000-0000-000077230000}"/>
    <cellStyle name="Normal 2 5 3 5 2 2 2" xfId="4118" xr:uid="{00000000-0005-0000-0000-000078230000}"/>
    <cellStyle name="Normal 2 5 3 5 2 2 2 2" xfId="8886" xr:uid="{00000000-0005-0000-0000-000079230000}"/>
    <cellStyle name="Normal 2 5 3 5 2 2 3" xfId="6502" xr:uid="{00000000-0005-0000-0000-00007A230000}"/>
    <cellStyle name="Normal 2 5 3 5 2 3" xfId="2926" xr:uid="{00000000-0005-0000-0000-00007B230000}"/>
    <cellStyle name="Normal 2 5 3 5 2 3 2" xfId="7694" xr:uid="{00000000-0005-0000-0000-00007C230000}"/>
    <cellStyle name="Normal 2 5 3 5 2 4" xfId="5310" xr:uid="{00000000-0005-0000-0000-00007D230000}"/>
    <cellStyle name="Normal 2 5 3 5 3" xfId="883" xr:uid="{00000000-0005-0000-0000-00007E230000}"/>
    <cellStyle name="Normal 2 5 3 5 3 2" xfId="2081" xr:uid="{00000000-0005-0000-0000-00007F230000}"/>
    <cellStyle name="Normal 2 5 3 5 3 2 2" xfId="4466" xr:uid="{00000000-0005-0000-0000-000080230000}"/>
    <cellStyle name="Normal 2 5 3 5 3 2 2 2" xfId="9234" xr:uid="{00000000-0005-0000-0000-000081230000}"/>
    <cellStyle name="Normal 2 5 3 5 3 2 3" xfId="6850" xr:uid="{00000000-0005-0000-0000-000082230000}"/>
    <cellStyle name="Normal 2 5 3 5 3 3" xfId="3274" xr:uid="{00000000-0005-0000-0000-000083230000}"/>
    <cellStyle name="Normal 2 5 3 5 3 3 2" xfId="8042" xr:uid="{00000000-0005-0000-0000-000084230000}"/>
    <cellStyle name="Normal 2 5 3 5 3 4" xfId="5658" xr:uid="{00000000-0005-0000-0000-000085230000}"/>
    <cellStyle name="Normal 2 5 3 5 4" xfId="1385" xr:uid="{00000000-0005-0000-0000-000086230000}"/>
    <cellStyle name="Normal 2 5 3 5 4 2" xfId="3770" xr:uid="{00000000-0005-0000-0000-000087230000}"/>
    <cellStyle name="Normal 2 5 3 5 4 2 2" xfId="8538" xr:uid="{00000000-0005-0000-0000-000088230000}"/>
    <cellStyle name="Normal 2 5 3 5 4 3" xfId="6154" xr:uid="{00000000-0005-0000-0000-000089230000}"/>
    <cellStyle name="Normal 2 5 3 5 5" xfId="2578" xr:uid="{00000000-0005-0000-0000-00008A230000}"/>
    <cellStyle name="Normal 2 5 3 5 5 2" xfId="7346" xr:uid="{00000000-0005-0000-0000-00008B230000}"/>
    <cellStyle name="Normal 2 5 3 5 6" xfId="4962" xr:uid="{00000000-0005-0000-0000-00008C230000}"/>
    <cellStyle name="Normal 2 5 3 6" xfId="330" xr:uid="{00000000-0005-0000-0000-00008D230000}"/>
    <cellStyle name="Normal 2 5 3 6 2" xfId="679" xr:uid="{00000000-0005-0000-0000-00008E230000}"/>
    <cellStyle name="Normal 2 5 3 6 2 2" xfId="1877" xr:uid="{00000000-0005-0000-0000-00008F230000}"/>
    <cellStyle name="Normal 2 5 3 6 2 2 2" xfId="4262" xr:uid="{00000000-0005-0000-0000-000090230000}"/>
    <cellStyle name="Normal 2 5 3 6 2 2 2 2" xfId="9030" xr:uid="{00000000-0005-0000-0000-000091230000}"/>
    <cellStyle name="Normal 2 5 3 6 2 2 3" xfId="6646" xr:uid="{00000000-0005-0000-0000-000092230000}"/>
    <cellStyle name="Normal 2 5 3 6 2 3" xfId="3070" xr:uid="{00000000-0005-0000-0000-000093230000}"/>
    <cellStyle name="Normal 2 5 3 6 2 3 2" xfId="7838" xr:uid="{00000000-0005-0000-0000-000094230000}"/>
    <cellStyle name="Normal 2 5 3 6 2 4" xfId="5454" xr:uid="{00000000-0005-0000-0000-000095230000}"/>
    <cellStyle name="Normal 2 5 3 6 3" xfId="1027" xr:uid="{00000000-0005-0000-0000-000096230000}"/>
    <cellStyle name="Normal 2 5 3 6 3 2" xfId="2225" xr:uid="{00000000-0005-0000-0000-000097230000}"/>
    <cellStyle name="Normal 2 5 3 6 3 2 2" xfId="4610" xr:uid="{00000000-0005-0000-0000-000098230000}"/>
    <cellStyle name="Normal 2 5 3 6 3 2 2 2" xfId="9378" xr:uid="{00000000-0005-0000-0000-000099230000}"/>
    <cellStyle name="Normal 2 5 3 6 3 2 3" xfId="6994" xr:uid="{00000000-0005-0000-0000-00009A230000}"/>
    <cellStyle name="Normal 2 5 3 6 3 3" xfId="3418" xr:uid="{00000000-0005-0000-0000-00009B230000}"/>
    <cellStyle name="Normal 2 5 3 6 3 3 2" xfId="8186" xr:uid="{00000000-0005-0000-0000-00009C230000}"/>
    <cellStyle name="Normal 2 5 3 6 3 4" xfId="5802" xr:uid="{00000000-0005-0000-0000-00009D230000}"/>
    <cellStyle name="Normal 2 5 3 6 4" xfId="1529" xr:uid="{00000000-0005-0000-0000-00009E230000}"/>
    <cellStyle name="Normal 2 5 3 6 4 2" xfId="3914" xr:uid="{00000000-0005-0000-0000-00009F230000}"/>
    <cellStyle name="Normal 2 5 3 6 4 2 2" xfId="8682" xr:uid="{00000000-0005-0000-0000-0000A0230000}"/>
    <cellStyle name="Normal 2 5 3 6 4 3" xfId="6298" xr:uid="{00000000-0005-0000-0000-0000A1230000}"/>
    <cellStyle name="Normal 2 5 3 6 5" xfId="2722" xr:uid="{00000000-0005-0000-0000-0000A2230000}"/>
    <cellStyle name="Normal 2 5 3 6 5 2" xfId="7490" xr:uid="{00000000-0005-0000-0000-0000A3230000}"/>
    <cellStyle name="Normal 2 5 3 6 6" xfId="5106" xr:uid="{00000000-0005-0000-0000-0000A4230000}"/>
    <cellStyle name="Normal 2 5 3 7" xfId="487" xr:uid="{00000000-0005-0000-0000-0000A5230000}"/>
    <cellStyle name="Normal 2 5 3 7 2" xfId="1685" xr:uid="{00000000-0005-0000-0000-0000A6230000}"/>
    <cellStyle name="Normal 2 5 3 7 2 2" xfId="4070" xr:uid="{00000000-0005-0000-0000-0000A7230000}"/>
    <cellStyle name="Normal 2 5 3 7 2 2 2" xfId="8838" xr:uid="{00000000-0005-0000-0000-0000A8230000}"/>
    <cellStyle name="Normal 2 5 3 7 2 3" xfId="6454" xr:uid="{00000000-0005-0000-0000-0000A9230000}"/>
    <cellStyle name="Normal 2 5 3 7 3" xfId="2878" xr:uid="{00000000-0005-0000-0000-0000AA230000}"/>
    <cellStyle name="Normal 2 5 3 7 3 2" xfId="7646" xr:uid="{00000000-0005-0000-0000-0000AB230000}"/>
    <cellStyle name="Normal 2 5 3 7 4" xfId="5262" xr:uid="{00000000-0005-0000-0000-0000AC230000}"/>
    <cellStyle name="Normal 2 5 3 8" xfId="835" xr:uid="{00000000-0005-0000-0000-0000AD230000}"/>
    <cellStyle name="Normal 2 5 3 8 2" xfId="2033" xr:uid="{00000000-0005-0000-0000-0000AE230000}"/>
    <cellStyle name="Normal 2 5 3 8 2 2" xfId="4418" xr:uid="{00000000-0005-0000-0000-0000AF230000}"/>
    <cellStyle name="Normal 2 5 3 8 2 2 2" xfId="9186" xr:uid="{00000000-0005-0000-0000-0000B0230000}"/>
    <cellStyle name="Normal 2 5 3 8 2 3" xfId="6802" xr:uid="{00000000-0005-0000-0000-0000B1230000}"/>
    <cellStyle name="Normal 2 5 3 8 3" xfId="3226" xr:uid="{00000000-0005-0000-0000-0000B2230000}"/>
    <cellStyle name="Normal 2 5 3 8 3 2" xfId="7994" xr:uid="{00000000-0005-0000-0000-0000B3230000}"/>
    <cellStyle name="Normal 2 5 3 8 4" xfId="5610" xr:uid="{00000000-0005-0000-0000-0000B4230000}"/>
    <cellStyle name="Normal 2 5 3 9" xfId="138" xr:uid="{00000000-0005-0000-0000-0000B5230000}"/>
    <cellStyle name="Normal 2 5 3 9 2" xfId="1337" xr:uid="{00000000-0005-0000-0000-0000B6230000}"/>
    <cellStyle name="Normal 2 5 3 9 2 2" xfId="3722" xr:uid="{00000000-0005-0000-0000-0000B7230000}"/>
    <cellStyle name="Normal 2 5 3 9 2 2 2" xfId="8490" xr:uid="{00000000-0005-0000-0000-0000B8230000}"/>
    <cellStyle name="Normal 2 5 3 9 2 3" xfId="6106" xr:uid="{00000000-0005-0000-0000-0000B9230000}"/>
    <cellStyle name="Normal 2 5 3 9 3" xfId="2530" xr:uid="{00000000-0005-0000-0000-0000BA230000}"/>
    <cellStyle name="Normal 2 5 3 9 3 2" xfId="7298" xr:uid="{00000000-0005-0000-0000-0000BB230000}"/>
    <cellStyle name="Normal 2 5 3 9 4" xfId="4914" xr:uid="{00000000-0005-0000-0000-0000BC230000}"/>
    <cellStyle name="Normal 2 5 4" xfId="42" xr:uid="{00000000-0005-0000-0000-0000BD230000}"/>
    <cellStyle name="Normal 2 5 4 10" xfId="1241" xr:uid="{00000000-0005-0000-0000-0000BE230000}"/>
    <cellStyle name="Normal 2 5 4 10 2" xfId="3626" xr:uid="{00000000-0005-0000-0000-0000BF230000}"/>
    <cellStyle name="Normal 2 5 4 10 2 2" xfId="8394" xr:uid="{00000000-0005-0000-0000-0000C0230000}"/>
    <cellStyle name="Normal 2 5 4 10 3" xfId="6010" xr:uid="{00000000-0005-0000-0000-0000C1230000}"/>
    <cellStyle name="Normal 2 5 4 11" xfId="2434" xr:uid="{00000000-0005-0000-0000-0000C2230000}"/>
    <cellStyle name="Normal 2 5 4 11 2" xfId="7202" xr:uid="{00000000-0005-0000-0000-0000C3230000}"/>
    <cellStyle name="Normal 2 5 4 12" xfId="4818" xr:uid="{00000000-0005-0000-0000-0000C4230000}"/>
    <cellStyle name="Normal 2 5 4 2" xfId="294" xr:uid="{00000000-0005-0000-0000-0000C5230000}"/>
    <cellStyle name="Normal 2 5 4 2 2" xfId="438" xr:uid="{00000000-0005-0000-0000-0000C6230000}"/>
    <cellStyle name="Normal 2 5 4 2 2 2" xfId="787" xr:uid="{00000000-0005-0000-0000-0000C7230000}"/>
    <cellStyle name="Normal 2 5 4 2 2 2 2" xfId="1985" xr:uid="{00000000-0005-0000-0000-0000C8230000}"/>
    <cellStyle name="Normal 2 5 4 2 2 2 2 2" xfId="4370" xr:uid="{00000000-0005-0000-0000-0000C9230000}"/>
    <cellStyle name="Normal 2 5 4 2 2 2 2 2 2" xfId="9138" xr:uid="{00000000-0005-0000-0000-0000CA230000}"/>
    <cellStyle name="Normal 2 5 4 2 2 2 2 3" xfId="6754" xr:uid="{00000000-0005-0000-0000-0000CB230000}"/>
    <cellStyle name="Normal 2 5 4 2 2 2 3" xfId="3178" xr:uid="{00000000-0005-0000-0000-0000CC230000}"/>
    <cellStyle name="Normal 2 5 4 2 2 2 3 2" xfId="7946" xr:uid="{00000000-0005-0000-0000-0000CD230000}"/>
    <cellStyle name="Normal 2 5 4 2 2 2 4" xfId="5562" xr:uid="{00000000-0005-0000-0000-0000CE230000}"/>
    <cellStyle name="Normal 2 5 4 2 2 3" xfId="1135" xr:uid="{00000000-0005-0000-0000-0000CF230000}"/>
    <cellStyle name="Normal 2 5 4 2 2 3 2" xfId="2333" xr:uid="{00000000-0005-0000-0000-0000D0230000}"/>
    <cellStyle name="Normal 2 5 4 2 2 3 2 2" xfId="4718" xr:uid="{00000000-0005-0000-0000-0000D1230000}"/>
    <cellStyle name="Normal 2 5 4 2 2 3 2 2 2" xfId="9486" xr:uid="{00000000-0005-0000-0000-0000D2230000}"/>
    <cellStyle name="Normal 2 5 4 2 2 3 2 3" xfId="7102" xr:uid="{00000000-0005-0000-0000-0000D3230000}"/>
    <cellStyle name="Normal 2 5 4 2 2 3 3" xfId="3526" xr:uid="{00000000-0005-0000-0000-0000D4230000}"/>
    <cellStyle name="Normal 2 5 4 2 2 3 3 2" xfId="8294" xr:uid="{00000000-0005-0000-0000-0000D5230000}"/>
    <cellStyle name="Normal 2 5 4 2 2 3 4" xfId="5910" xr:uid="{00000000-0005-0000-0000-0000D6230000}"/>
    <cellStyle name="Normal 2 5 4 2 2 4" xfId="1637" xr:uid="{00000000-0005-0000-0000-0000D7230000}"/>
    <cellStyle name="Normal 2 5 4 2 2 4 2" xfId="4022" xr:uid="{00000000-0005-0000-0000-0000D8230000}"/>
    <cellStyle name="Normal 2 5 4 2 2 4 2 2" xfId="8790" xr:uid="{00000000-0005-0000-0000-0000D9230000}"/>
    <cellStyle name="Normal 2 5 4 2 2 4 3" xfId="6406" xr:uid="{00000000-0005-0000-0000-0000DA230000}"/>
    <cellStyle name="Normal 2 5 4 2 2 5" xfId="2830" xr:uid="{00000000-0005-0000-0000-0000DB230000}"/>
    <cellStyle name="Normal 2 5 4 2 2 5 2" xfId="7598" xr:uid="{00000000-0005-0000-0000-0000DC230000}"/>
    <cellStyle name="Normal 2 5 4 2 2 6" xfId="5214" xr:uid="{00000000-0005-0000-0000-0000DD230000}"/>
    <cellStyle name="Normal 2 5 4 2 3" xfId="643" xr:uid="{00000000-0005-0000-0000-0000DE230000}"/>
    <cellStyle name="Normal 2 5 4 2 3 2" xfId="1841" xr:uid="{00000000-0005-0000-0000-0000DF230000}"/>
    <cellStyle name="Normal 2 5 4 2 3 2 2" xfId="4226" xr:uid="{00000000-0005-0000-0000-0000E0230000}"/>
    <cellStyle name="Normal 2 5 4 2 3 2 2 2" xfId="8994" xr:uid="{00000000-0005-0000-0000-0000E1230000}"/>
    <cellStyle name="Normal 2 5 4 2 3 2 3" xfId="6610" xr:uid="{00000000-0005-0000-0000-0000E2230000}"/>
    <cellStyle name="Normal 2 5 4 2 3 3" xfId="3034" xr:uid="{00000000-0005-0000-0000-0000E3230000}"/>
    <cellStyle name="Normal 2 5 4 2 3 3 2" xfId="7802" xr:uid="{00000000-0005-0000-0000-0000E4230000}"/>
    <cellStyle name="Normal 2 5 4 2 3 4" xfId="5418" xr:uid="{00000000-0005-0000-0000-0000E5230000}"/>
    <cellStyle name="Normal 2 5 4 2 4" xfId="991" xr:uid="{00000000-0005-0000-0000-0000E6230000}"/>
    <cellStyle name="Normal 2 5 4 2 4 2" xfId="2189" xr:uid="{00000000-0005-0000-0000-0000E7230000}"/>
    <cellStyle name="Normal 2 5 4 2 4 2 2" xfId="4574" xr:uid="{00000000-0005-0000-0000-0000E8230000}"/>
    <cellStyle name="Normal 2 5 4 2 4 2 2 2" xfId="9342" xr:uid="{00000000-0005-0000-0000-0000E9230000}"/>
    <cellStyle name="Normal 2 5 4 2 4 2 3" xfId="6958" xr:uid="{00000000-0005-0000-0000-0000EA230000}"/>
    <cellStyle name="Normal 2 5 4 2 4 3" xfId="3382" xr:uid="{00000000-0005-0000-0000-0000EB230000}"/>
    <cellStyle name="Normal 2 5 4 2 4 3 2" xfId="8150" xr:uid="{00000000-0005-0000-0000-0000EC230000}"/>
    <cellStyle name="Normal 2 5 4 2 4 4" xfId="5766" xr:uid="{00000000-0005-0000-0000-0000ED230000}"/>
    <cellStyle name="Normal 2 5 4 2 5" xfId="1493" xr:uid="{00000000-0005-0000-0000-0000EE230000}"/>
    <cellStyle name="Normal 2 5 4 2 5 2" xfId="3878" xr:uid="{00000000-0005-0000-0000-0000EF230000}"/>
    <cellStyle name="Normal 2 5 4 2 5 2 2" xfId="8646" xr:uid="{00000000-0005-0000-0000-0000F0230000}"/>
    <cellStyle name="Normal 2 5 4 2 5 3" xfId="6262" xr:uid="{00000000-0005-0000-0000-0000F1230000}"/>
    <cellStyle name="Normal 2 5 4 2 6" xfId="2686" xr:uid="{00000000-0005-0000-0000-0000F2230000}"/>
    <cellStyle name="Normal 2 5 4 2 6 2" xfId="7454" xr:uid="{00000000-0005-0000-0000-0000F3230000}"/>
    <cellStyle name="Normal 2 5 4 2 7" xfId="5070" xr:uid="{00000000-0005-0000-0000-0000F4230000}"/>
    <cellStyle name="Normal 2 5 4 3" xfId="222" xr:uid="{00000000-0005-0000-0000-0000F5230000}"/>
    <cellStyle name="Normal 2 5 4 3 2" xfId="571" xr:uid="{00000000-0005-0000-0000-0000F6230000}"/>
    <cellStyle name="Normal 2 5 4 3 2 2" xfId="1769" xr:uid="{00000000-0005-0000-0000-0000F7230000}"/>
    <cellStyle name="Normal 2 5 4 3 2 2 2" xfId="4154" xr:uid="{00000000-0005-0000-0000-0000F8230000}"/>
    <cellStyle name="Normal 2 5 4 3 2 2 2 2" xfId="8922" xr:uid="{00000000-0005-0000-0000-0000F9230000}"/>
    <cellStyle name="Normal 2 5 4 3 2 2 3" xfId="6538" xr:uid="{00000000-0005-0000-0000-0000FA230000}"/>
    <cellStyle name="Normal 2 5 4 3 2 3" xfId="2962" xr:uid="{00000000-0005-0000-0000-0000FB230000}"/>
    <cellStyle name="Normal 2 5 4 3 2 3 2" xfId="7730" xr:uid="{00000000-0005-0000-0000-0000FC230000}"/>
    <cellStyle name="Normal 2 5 4 3 2 4" xfId="5346" xr:uid="{00000000-0005-0000-0000-0000FD230000}"/>
    <cellStyle name="Normal 2 5 4 3 3" xfId="919" xr:uid="{00000000-0005-0000-0000-0000FE230000}"/>
    <cellStyle name="Normal 2 5 4 3 3 2" xfId="2117" xr:uid="{00000000-0005-0000-0000-0000FF230000}"/>
    <cellStyle name="Normal 2 5 4 3 3 2 2" xfId="4502" xr:uid="{00000000-0005-0000-0000-000000240000}"/>
    <cellStyle name="Normal 2 5 4 3 3 2 2 2" xfId="9270" xr:uid="{00000000-0005-0000-0000-000001240000}"/>
    <cellStyle name="Normal 2 5 4 3 3 2 3" xfId="6886" xr:uid="{00000000-0005-0000-0000-000002240000}"/>
    <cellStyle name="Normal 2 5 4 3 3 3" xfId="3310" xr:uid="{00000000-0005-0000-0000-000003240000}"/>
    <cellStyle name="Normal 2 5 4 3 3 3 2" xfId="8078" xr:uid="{00000000-0005-0000-0000-000004240000}"/>
    <cellStyle name="Normal 2 5 4 3 3 4" xfId="5694" xr:uid="{00000000-0005-0000-0000-000005240000}"/>
    <cellStyle name="Normal 2 5 4 3 4" xfId="1421" xr:uid="{00000000-0005-0000-0000-000006240000}"/>
    <cellStyle name="Normal 2 5 4 3 4 2" xfId="3806" xr:uid="{00000000-0005-0000-0000-000007240000}"/>
    <cellStyle name="Normal 2 5 4 3 4 2 2" xfId="8574" xr:uid="{00000000-0005-0000-0000-000008240000}"/>
    <cellStyle name="Normal 2 5 4 3 4 3" xfId="6190" xr:uid="{00000000-0005-0000-0000-000009240000}"/>
    <cellStyle name="Normal 2 5 4 3 5" xfId="2614" xr:uid="{00000000-0005-0000-0000-00000A240000}"/>
    <cellStyle name="Normal 2 5 4 3 5 2" xfId="7382" xr:uid="{00000000-0005-0000-0000-00000B240000}"/>
    <cellStyle name="Normal 2 5 4 3 6" xfId="4998" xr:uid="{00000000-0005-0000-0000-00000C240000}"/>
    <cellStyle name="Normal 2 5 4 4" xfId="366" xr:uid="{00000000-0005-0000-0000-00000D240000}"/>
    <cellStyle name="Normal 2 5 4 4 2" xfId="715" xr:uid="{00000000-0005-0000-0000-00000E240000}"/>
    <cellStyle name="Normal 2 5 4 4 2 2" xfId="1913" xr:uid="{00000000-0005-0000-0000-00000F240000}"/>
    <cellStyle name="Normal 2 5 4 4 2 2 2" xfId="4298" xr:uid="{00000000-0005-0000-0000-000010240000}"/>
    <cellStyle name="Normal 2 5 4 4 2 2 2 2" xfId="9066" xr:uid="{00000000-0005-0000-0000-000011240000}"/>
    <cellStyle name="Normal 2 5 4 4 2 2 3" xfId="6682" xr:uid="{00000000-0005-0000-0000-000012240000}"/>
    <cellStyle name="Normal 2 5 4 4 2 3" xfId="3106" xr:uid="{00000000-0005-0000-0000-000013240000}"/>
    <cellStyle name="Normal 2 5 4 4 2 3 2" xfId="7874" xr:uid="{00000000-0005-0000-0000-000014240000}"/>
    <cellStyle name="Normal 2 5 4 4 2 4" xfId="5490" xr:uid="{00000000-0005-0000-0000-000015240000}"/>
    <cellStyle name="Normal 2 5 4 4 3" xfId="1063" xr:uid="{00000000-0005-0000-0000-000016240000}"/>
    <cellStyle name="Normal 2 5 4 4 3 2" xfId="2261" xr:uid="{00000000-0005-0000-0000-000017240000}"/>
    <cellStyle name="Normal 2 5 4 4 3 2 2" xfId="4646" xr:uid="{00000000-0005-0000-0000-000018240000}"/>
    <cellStyle name="Normal 2 5 4 4 3 2 2 2" xfId="9414" xr:uid="{00000000-0005-0000-0000-000019240000}"/>
    <cellStyle name="Normal 2 5 4 4 3 2 3" xfId="7030" xr:uid="{00000000-0005-0000-0000-00001A240000}"/>
    <cellStyle name="Normal 2 5 4 4 3 3" xfId="3454" xr:uid="{00000000-0005-0000-0000-00001B240000}"/>
    <cellStyle name="Normal 2 5 4 4 3 3 2" xfId="8222" xr:uid="{00000000-0005-0000-0000-00001C240000}"/>
    <cellStyle name="Normal 2 5 4 4 3 4" xfId="5838" xr:uid="{00000000-0005-0000-0000-00001D240000}"/>
    <cellStyle name="Normal 2 5 4 4 4" xfId="1565" xr:uid="{00000000-0005-0000-0000-00001E240000}"/>
    <cellStyle name="Normal 2 5 4 4 4 2" xfId="3950" xr:uid="{00000000-0005-0000-0000-00001F240000}"/>
    <cellStyle name="Normal 2 5 4 4 4 2 2" xfId="8718" xr:uid="{00000000-0005-0000-0000-000020240000}"/>
    <cellStyle name="Normal 2 5 4 4 4 3" xfId="6334" xr:uid="{00000000-0005-0000-0000-000021240000}"/>
    <cellStyle name="Normal 2 5 4 4 5" xfId="2758" xr:uid="{00000000-0005-0000-0000-000022240000}"/>
    <cellStyle name="Normal 2 5 4 4 5 2" xfId="7526" xr:uid="{00000000-0005-0000-0000-000023240000}"/>
    <cellStyle name="Normal 2 5 4 4 6" xfId="5142" xr:uid="{00000000-0005-0000-0000-000024240000}"/>
    <cellStyle name="Normal 2 5 4 5" xfId="499" xr:uid="{00000000-0005-0000-0000-000025240000}"/>
    <cellStyle name="Normal 2 5 4 5 2" xfId="1697" xr:uid="{00000000-0005-0000-0000-000026240000}"/>
    <cellStyle name="Normal 2 5 4 5 2 2" xfId="4082" xr:uid="{00000000-0005-0000-0000-000027240000}"/>
    <cellStyle name="Normal 2 5 4 5 2 2 2" xfId="8850" xr:uid="{00000000-0005-0000-0000-000028240000}"/>
    <cellStyle name="Normal 2 5 4 5 2 3" xfId="6466" xr:uid="{00000000-0005-0000-0000-000029240000}"/>
    <cellStyle name="Normal 2 5 4 5 3" xfId="2890" xr:uid="{00000000-0005-0000-0000-00002A240000}"/>
    <cellStyle name="Normal 2 5 4 5 3 2" xfId="7658" xr:uid="{00000000-0005-0000-0000-00002B240000}"/>
    <cellStyle name="Normal 2 5 4 5 4" xfId="5274" xr:uid="{00000000-0005-0000-0000-00002C240000}"/>
    <cellStyle name="Normal 2 5 4 6" xfId="847" xr:uid="{00000000-0005-0000-0000-00002D240000}"/>
    <cellStyle name="Normal 2 5 4 6 2" xfId="2045" xr:uid="{00000000-0005-0000-0000-00002E240000}"/>
    <cellStyle name="Normal 2 5 4 6 2 2" xfId="4430" xr:uid="{00000000-0005-0000-0000-00002F240000}"/>
    <cellStyle name="Normal 2 5 4 6 2 2 2" xfId="9198" xr:uid="{00000000-0005-0000-0000-000030240000}"/>
    <cellStyle name="Normal 2 5 4 6 2 3" xfId="6814" xr:uid="{00000000-0005-0000-0000-000031240000}"/>
    <cellStyle name="Normal 2 5 4 6 3" xfId="3238" xr:uid="{00000000-0005-0000-0000-000032240000}"/>
    <cellStyle name="Normal 2 5 4 6 3 2" xfId="8006" xr:uid="{00000000-0005-0000-0000-000033240000}"/>
    <cellStyle name="Normal 2 5 4 6 4" xfId="5622" xr:uid="{00000000-0005-0000-0000-000034240000}"/>
    <cellStyle name="Normal 2 5 4 7" xfId="150" xr:uid="{00000000-0005-0000-0000-000035240000}"/>
    <cellStyle name="Normal 2 5 4 7 2" xfId="1349" xr:uid="{00000000-0005-0000-0000-000036240000}"/>
    <cellStyle name="Normal 2 5 4 7 2 2" xfId="3734" xr:uid="{00000000-0005-0000-0000-000037240000}"/>
    <cellStyle name="Normal 2 5 4 7 2 2 2" xfId="8502" xr:uid="{00000000-0005-0000-0000-000038240000}"/>
    <cellStyle name="Normal 2 5 4 7 2 3" xfId="6118" xr:uid="{00000000-0005-0000-0000-000039240000}"/>
    <cellStyle name="Normal 2 5 4 7 3" xfId="2542" xr:uid="{00000000-0005-0000-0000-00003A240000}"/>
    <cellStyle name="Normal 2 5 4 7 3 2" xfId="7310" xr:uid="{00000000-0005-0000-0000-00003B240000}"/>
    <cellStyle name="Normal 2 5 4 7 4" xfId="4926" xr:uid="{00000000-0005-0000-0000-00003C240000}"/>
    <cellStyle name="Normal 2 5 4 8" xfId="1184" xr:uid="{00000000-0005-0000-0000-00003D240000}"/>
    <cellStyle name="Normal 2 5 4 8 2" xfId="2381" xr:uid="{00000000-0005-0000-0000-00003E240000}"/>
    <cellStyle name="Normal 2 5 4 8 2 2" xfId="4766" xr:uid="{00000000-0005-0000-0000-00003F240000}"/>
    <cellStyle name="Normal 2 5 4 8 2 2 2" xfId="9534" xr:uid="{00000000-0005-0000-0000-000040240000}"/>
    <cellStyle name="Normal 2 5 4 8 2 3" xfId="7150" xr:uid="{00000000-0005-0000-0000-000041240000}"/>
    <cellStyle name="Normal 2 5 4 8 3" xfId="3574" xr:uid="{00000000-0005-0000-0000-000042240000}"/>
    <cellStyle name="Normal 2 5 4 8 3 2" xfId="8342" xr:uid="{00000000-0005-0000-0000-000043240000}"/>
    <cellStyle name="Normal 2 5 4 8 4" xfId="5958" xr:uid="{00000000-0005-0000-0000-000044240000}"/>
    <cellStyle name="Normal 2 5 4 9" xfId="90" xr:uid="{00000000-0005-0000-0000-000045240000}"/>
    <cellStyle name="Normal 2 5 4 9 2" xfId="1289" xr:uid="{00000000-0005-0000-0000-000046240000}"/>
    <cellStyle name="Normal 2 5 4 9 2 2" xfId="3674" xr:uid="{00000000-0005-0000-0000-000047240000}"/>
    <cellStyle name="Normal 2 5 4 9 2 2 2" xfId="8442" xr:uid="{00000000-0005-0000-0000-000048240000}"/>
    <cellStyle name="Normal 2 5 4 9 2 3" xfId="6058" xr:uid="{00000000-0005-0000-0000-000049240000}"/>
    <cellStyle name="Normal 2 5 4 9 3" xfId="2482" xr:uid="{00000000-0005-0000-0000-00004A240000}"/>
    <cellStyle name="Normal 2 5 4 9 3 2" xfId="7250" xr:uid="{00000000-0005-0000-0000-00004B240000}"/>
    <cellStyle name="Normal 2 5 4 9 4" xfId="4866" xr:uid="{00000000-0005-0000-0000-00004C240000}"/>
    <cellStyle name="Normal 2 5 5" xfId="126" xr:uid="{00000000-0005-0000-0000-00004D240000}"/>
    <cellStyle name="Normal 2 5 5 2" xfId="270" xr:uid="{00000000-0005-0000-0000-00004E240000}"/>
    <cellStyle name="Normal 2 5 5 2 2" xfId="414" xr:uid="{00000000-0005-0000-0000-00004F240000}"/>
    <cellStyle name="Normal 2 5 5 2 2 2" xfId="763" xr:uid="{00000000-0005-0000-0000-000050240000}"/>
    <cellStyle name="Normal 2 5 5 2 2 2 2" xfId="1961" xr:uid="{00000000-0005-0000-0000-000051240000}"/>
    <cellStyle name="Normal 2 5 5 2 2 2 2 2" xfId="4346" xr:uid="{00000000-0005-0000-0000-000052240000}"/>
    <cellStyle name="Normal 2 5 5 2 2 2 2 2 2" xfId="9114" xr:uid="{00000000-0005-0000-0000-000053240000}"/>
    <cellStyle name="Normal 2 5 5 2 2 2 2 3" xfId="6730" xr:uid="{00000000-0005-0000-0000-000054240000}"/>
    <cellStyle name="Normal 2 5 5 2 2 2 3" xfId="3154" xr:uid="{00000000-0005-0000-0000-000055240000}"/>
    <cellStyle name="Normal 2 5 5 2 2 2 3 2" xfId="7922" xr:uid="{00000000-0005-0000-0000-000056240000}"/>
    <cellStyle name="Normal 2 5 5 2 2 2 4" xfId="5538" xr:uid="{00000000-0005-0000-0000-000057240000}"/>
    <cellStyle name="Normal 2 5 5 2 2 3" xfId="1111" xr:uid="{00000000-0005-0000-0000-000058240000}"/>
    <cellStyle name="Normal 2 5 5 2 2 3 2" xfId="2309" xr:uid="{00000000-0005-0000-0000-000059240000}"/>
    <cellStyle name="Normal 2 5 5 2 2 3 2 2" xfId="4694" xr:uid="{00000000-0005-0000-0000-00005A240000}"/>
    <cellStyle name="Normal 2 5 5 2 2 3 2 2 2" xfId="9462" xr:uid="{00000000-0005-0000-0000-00005B240000}"/>
    <cellStyle name="Normal 2 5 5 2 2 3 2 3" xfId="7078" xr:uid="{00000000-0005-0000-0000-00005C240000}"/>
    <cellStyle name="Normal 2 5 5 2 2 3 3" xfId="3502" xr:uid="{00000000-0005-0000-0000-00005D240000}"/>
    <cellStyle name="Normal 2 5 5 2 2 3 3 2" xfId="8270" xr:uid="{00000000-0005-0000-0000-00005E240000}"/>
    <cellStyle name="Normal 2 5 5 2 2 3 4" xfId="5886" xr:uid="{00000000-0005-0000-0000-00005F240000}"/>
    <cellStyle name="Normal 2 5 5 2 2 4" xfId="1613" xr:uid="{00000000-0005-0000-0000-000060240000}"/>
    <cellStyle name="Normal 2 5 5 2 2 4 2" xfId="3998" xr:uid="{00000000-0005-0000-0000-000061240000}"/>
    <cellStyle name="Normal 2 5 5 2 2 4 2 2" xfId="8766" xr:uid="{00000000-0005-0000-0000-000062240000}"/>
    <cellStyle name="Normal 2 5 5 2 2 4 3" xfId="6382" xr:uid="{00000000-0005-0000-0000-000063240000}"/>
    <cellStyle name="Normal 2 5 5 2 2 5" xfId="2806" xr:uid="{00000000-0005-0000-0000-000064240000}"/>
    <cellStyle name="Normal 2 5 5 2 2 5 2" xfId="7574" xr:uid="{00000000-0005-0000-0000-000065240000}"/>
    <cellStyle name="Normal 2 5 5 2 2 6" xfId="5190" xr:uid="{00000000-0005-0000-0000-000066240000}"/>
    <cellStyle name="Normal 2 5 5 2 3" xfId="619" xr:uid="{00000000-0005-0000-0000-000067240000}"/>
    <cellStyle name="Normal 2 5 5 2 3 2" xfId="1817" xr:uid="{00000000-0005-0000-0000-000068240000}"/>
    <cellStyle name="Normal 2 5 5 2 3 2 2" xfId="4202" xr:uid="{00000000-0005-0000-0000-000069240000}"/>
    <cellStyle name="Normal 2 5 5 2 3 2 2 2" xfId="8970" xr:uid="{00000000-0005-0000-0000-00006A240000}"/>
    <cellStyle name="Normal 2 5 5 2 3 2 3" xfId="6586" xr:uid="{00000000-0005-0000-0000-00006B240000}"/>
    <cellStyle name="Normal 2 5 5 2 3 3" xfId="3010" xr:uid="{00000000-0005-0000-0000-00006C240000}"/>
    <cellStyle name="Normal 2 5 5 2 3 3 2" xfId="7778" xr:uid="{00000000-0005-0000-0000-00006D240000}"/>
    <cellStyle name="Normal 2 5 5 2 3 4" xfId="5394" xr:uid="{00000000-0005-0000-0000-00006E240000}"/>
    <cellStyle name="Normal 2 5 5 2 4" xfId="967" xr:uid="{00000000-0005-0000-0000-00006F240000}"/>
    <cellStyle name="Normal 2 5 5 2 4 2" xfId="2165" xr:uid="{00000000-0005-0000-0000-000070240000}"/>
    <cellStyle name="Normal 2 5 5 2 4 2 2" xfId="4550" xr:uid="{00000000-0005-0000-0000-000071240000}"/>
    <cellStyle name="Normal 2 5 5 2 4 2 2 2" xfId="9318" xr:uid="{00000000-0005-0000-0000-000072240000}"/>
    <cellStyle name="Normal 2 5 5 2 4 2 3" xfId="6934" xr:uid="{00000000-0005-0000-0000-000073240000}"/>
    <cellStyle name="Normal 2 5 5 2 4 3" xfId="3358" xr:uid="{00000000-0005-0000-0000-000074240000}"/>
    <cellStyle name="Normal 2 5 5 2 4 3 2" xfId="8126" xr:uid="{00000000-0005-0000-0000-000075240000}"/>
    <cellStyle name="Normal 2 5 5 2 4 4" xfId="5742" xr:uid="{00000000-0005-0000-0000-000076240000}"/>
    <cellStyle name="Normal 2 5 5 2 5" xfId="1469" xr:uid="{00000000-0005-0000-0000-000077240000}"/>
    <cellStyle name="Normal 2 5 5 2 5 2" xfId="3854" xr:uid="{00000000-0005-0000-0000-000078240000}"/>
    <cellStyle name="Normal 2 5 5 2 5 2 2" xfId="8622" xr:uid="{00000000-0005-0000-0000-000079240000}"/>
    <cellStyle name="Normal 2 5 5 2 5 3" xfId="6238" xr:uid="{00000000-0005-0000-0000-00007A240000}"/>
    <cellStyle name="Normal 2 5 5 2 6" xfId="2662" xr:uid="{00000000-0005-0000-0000-00007B240000}"/>
    <cellStyle name="Normal 2 5 5 2 6 2" xfId="7430" xr:uid="{00000000-0005-0000-0000-00007C240000}"/>
    <cellStyle name="Normal 2 5 5 2 7" xfId="5046" xr:uid="{00000000-0005-0000-0000-00007D240000}"/>
    <cellStyle name="Normal 2 5 5 3" xfId="198" xr:uid="{00000000-0005-0000-0000-00007E240000}"/>
    <cellStyle name="Normal 2 5 5 3 2" xfId="547" xr:uid="{00000000-0005-0000-0000-00007F240000}"/>
    <cellStyle name="Normal 2 5 5 3 2 2" xfId="1745" xr:uid="{00000000-0005-0000-0000-000080240000}"/>
    <cellStyle name="Normal 2 5 5 3 2 2 2" xfId="4130" xr:uid="{00000000-0005-0000-0000-000081240000}"/>
    <cellStyle name="Normal 2 5 5 3 2 2 2 2" xfId="8898" xr:uid="{00000000-0005-0000-0000-000082240000}"/>
    <cellStyle name="Normal 2 5 5 3 2 2 3" xfId="6514" xr:uid="{00000000-0005-0000-0000-000083240000}"/>
    <cellStyle name="Normal 2 5 5 3 2 3" xfId="2938" xr:uid="{00000000-0005-0000-0000-000084240000}"/>
    <cellStyle name="Normal 2 5 5 3 2 3 2" xfId="7706" xr:uid="{00000000-0005-0000-0000-000085240000}"/>
    <cellStyle name="Normal 2 5 5 3 2 4" xfId="5322" xr:uid="{00000000-0005-0000-0000-000086240000}"/>
    <cellStyle name="Normal 2 5 5 3 3" xfId="895" xr:uid="{00000000-0005-0000-0000-000087240000}"/>
    <cellStyle name="Normal 2 5 5 3 3 2" xfId="2093" xr:uid="{00000000-0005-0000-0000-000088240000}"/>
    <cellStyle name="Normal 2 5 5 3 3 2 2" xfId="4478" xr:uid="{00000000-0005-0000-0000-000089240000}"/>
    <cellStyle name="Normal 2 5 5 3 3 2 2 2" xfId="9246" xr:uid="{00000000-0005-0000-0000-00008A240000}"/>
    <cellStyle name="Normal 2 5 5 3 3 2 3" xfId="6862" xr:uid="{00000000-0005-0000-0000-00008B240000}"/>
    <cellStyle name="Normal 2 5 5 3 3 3" xfId="3286" xr:uid="{00000000-0005-0000-0000-00008C240000}"/>
    <cellStyle name="Normal 2 5 5 3 3 3 2" xfId="8054" xr:uid="{00000000-0005-0000-0000-00008D240000}"/>
    <cellStyle name="Normal 2 5 5 3 3 4" xfId="5670" xr:uid="{00000000-0005-0000-0000-00008E240000}"/>
    <cellStyle name="Normal 2 5 5 3 4" xfId="1397" xr:uid="{00000000-0005-0000-0000-00008F240000}"/>
    <cellStyle name="Normal 2 5 5 3 4 2" xfId="3782" xr:uid="{00000000-0005-0000-0000-000090240000}"/>
    <cellStyle name="Normal 2 5 5 3 4 2 2" xfId="8550" xr:uid="{00000000-0005-0000-0000-000091240000}"/>
    <cellStyle name="Normal 2 5 5 3 4 3" xfId="6166" xr:uid="{00000000-0005-0000-0000-000092240000}"/>
    <cellStyle name="Normal 2 5 5 3 5" xfId="2590" xr:uid="{00000000-0005-0000-0000-000093240000}"/>
    <cellStyle name="Normal 2 5 5 3 5 2" xfId="7358" xr:uid="{00000000-0005-0000-0000-000094240000}"/>
    <cellStyle name="Normal 2 5 5 3 6" xfId="4974" xr:uid="{00000000-0005-0000-0000-000095240000}"/>
    <cellStyle name="Normal 2 5 5 4" xfId="342" xr:uid="{00000000-0005-0000-0000-000096240000}"/>
    <cellStyle name="Normal 2 5 5 4 2" xfId="691" xr:uid="{00000000-0005-0000-0000-000097240000}"/>
    <cellStyle name="Normal 2 5 5 4 2 2" xfId="1889" xr:uid="{00000000-0005-0000-0000-000098240000}"/>
    <cellStyle name="Normal 2 5 5 4 2 2 2" xfId="4274" xr:uid="{00000000-0005-0000-0000-000099240000}"/>
    <cellStyle name="Normal 2 5 5 4 2 2 2 2" xfId="9042" xr:uid="{00000000-0005-0000-0000-00009A240000}"/>
    <cellStyle name="Normal 2 5 5 4 2 2 3" xfId="6658" xr:uid="{00000000-0005-0000-0000-00009B240000}"/>
    <cellStyle name="Normal 2 5 5 4 2 3" xfId="3082" xr:uid="{00000000-0005-0000-0000-00009C240000}"/>
    <cellStyle name="Normal 2 5 5 4 2 3 2" xfId="7850" xr:uid="{00000000-0005-0000-0000-00009D240000}"/>
    <cellStyle name="Normal 2 5 5 4 2 4" xfId="5466" xr:uid="{00000000-0005-0000-0000-00009E240000}"/>
    <cellStyle name="Normal 2 5 5 4 3" xfId="1039" xr:uid="{00000000-0005-0000-0000-00009F240000}"/>
    <cellStyle name="Normal 2 5 5 4 3 2" xfId="2237" xr:uid="{00000000-0005-0000-0000-0000A0240000}"/>
    <cellStyle name="Normal 2 5 5 4 3 2 2" xfId="4622" xr:uid="{00000000-0005-0000-0000-0000A1240000}"/>
    <cellStyle name="Normal 2 5 5 4 3 2 2 2" xfId="9390" xr:uid="{00000000-0005-0000-0000-0000A2240000}"/>
    <cellStyle name="Normal 2 5 5 4 3 2 3" xfId="7006" xr:uid="{00000000-0005-0000-0000-0000A3240000}"/>
    <cellStyle name="Normal 2 5 5 4 3 3" xfId="3430" xr:uid="{00000000-0005-0000-0000-0000A4240000}"/>
    <cellStyle name="Normal 2 5 5 4 3 3 2" xfId="8198" xr:uid="{00000000-0005-0000-0000-0000A5240000}"/>
    <cellStyle name="Normal 2 5 5 4 3 4" xfId="5814" xr:uid="{00000000-0005-0000-0000-0000A6240000}"/>
    <cellStyle name="Normal 2 5 5 4 4" xfId="1541" xr:uid="{00000000-0005-0000-0000-0000A7240000}"/>
    <cellStyle name="Normal 2 5 5 4 4 2" xfId="3926" xr:uid="{00000000-0005-0000-0000-0000A8240000}"/>
    <cellStyle name="Normal 2 5 5 4 4 2 2" xfId="8694" xr:uid="{00000000-0005-0000-0000-0000A9240000}"/>
    <cellStyle name="Normal 2 5 5 4 4 3" xfId="6310" xr:uid="{00000000-0005-0000-0000-0000AA240000}"/>
    <cellStyle name="Normal 2 5 5 4 5" xfId="2734" xr:uid="{00000000-0005-0000-0000-0000AB240000}"/>
    <cellStyle name="Normal 2 5 5 4 5 2" xfId="7502" xr:uid="{00000000-0005-0000-0000-0000AC240000}"/>
    <cellStyle name="Normal 2 5 5 4 6" xfId="5118" xr:uid="{00000000-0005-0000-0000-0000AD240000}"/>
    <cellStyle name="Normal 2 5 5 5" xfId="475" xr:uid="{00000000-0005-0000-0000-0000AE240000}"/>
    <cellStyle name="Normal 2 5 5 5 2" xfId="1673" xr:uid="{00000000-0005-0000-0000-0000AF240000}"/>
    <cellStyle name="Normal 2 5 5 5 2 2" xfId="4058" xr:uid="{00000000-0005-0000-0000-0000B0240000}"/>
    <cellStyle name="Normal 2 5 5 5 2 2 2" xfId="8826" xr:uid="{00000000-0005-0000-0000-0000B1240000}"/>
    <cellStyle name="Normal 2 5 5 5 2 3" xfId="6442" xr:uid="{00000000-0005-0000-0000-0000B2240000}"/>
    <cellStyle name="Normal 2 5 5 5 3" xfId="2866" xr:uid="{00000000-0005-0000-0000-0000B3240000}"/>
    <cellStyle name="Normal 2 5 5 5 3 2" xfId="7634" xr:uid="{00000000-0005-0000-0000-0000B4240000}"/>
    <cellStyle name="Normal 2 5 5 5 4" xfId="5250" xr:uid="{00000000-0005-0000-0000-0000B5240000}"/>
    <cellStyle name="Normal 2 5 5 6" xfId="823" xr:uid="{00000000-0005-0000-0000-0000B6240000}"/>
    <cellStyle name="Normal 2 5 5 6 2" xfId="2021" xr:uid="{00000000-0005-0000-0000-0000B7240000}"/>
    <cellStyle name="Normal 2 5 5 6 2 2" xfId="4406" xr:uid="{00000000-0005-0000-0000-0000B8240000}"/>
    <cellStyle name="Normal 2 5 5 6 2 2 2" xfId="9174" xr:uid="{00000000-0005-0000-0000-0000B9240000}"/>
    <cellStyle name="Normal 2 5 5 6 2 3" xfId="6790" xr:uid="{00000000-0005-0000-0000-0000BA240000}"/>
    <cellStyle name="Normal 2 5 5 6 3" xfId="3214" xr:uid="{00000000-0005-0000-0000-0000BB240000}"/>
    <cellStyle name="Normal 2 5 5 6 3 2" xfId="7982" xr:uid="{00000000-0005-0000-0000-0000BC240000}"/>
    <cellStyle name="Normal 2 5 5 6 4" xfId="5598" xr:uid="{00000000-0005-0000-0000-0000BD240000}"/>
    <cellStyle name="Normal 2 5 5 7" xfId="1325" xr:uid="{00000000-0005-0000-0000-0000BE240000}"/>
    <cellStyle name="Normal 2 5 5 7 2" xfId="3710" xr:uid="{00000000-0005-0000-0000-0000BF240000}"/>
    <cellStyle name="Normal 2 5 5 7 2 2" xfId="8478" xr:uid="{00000000-0005-0000-0000-0000C0240000}"/>
    <cellStyle name="Normal 2 5 5 7 3" xfId="6094" xr:uid="{00000000-0005-0000-0000-0000C1240000}"/>
    <cellStyle name="Normal 2 5 5 8" xfId="2518" xr:uid="{00000000-0005-0000-0000-0000C2240000}"/>
    <cellStyle name="Normal 2 5 5 8 2" xfId="7286" xr:uid="{00000000-0005-0000-0000-0000C3240000}"/>
    <cellStyle name="Normal 2 5 5 9" xfId="4902" xr:uid="{00000000-0005-0000-0000-0000C4240000}"/>
    <cellStyle name="Normal 2 5 6" xfId="246" xr:uid="{00000000-0005-0000-0000-0000C5240000}"/>
    <cellStyle name="Normal 2 5 6 2" xfId="390" xr:uid="{00000000-0005-0000-0000-0000C6240000}"/>
    <cellStyle name="Normal 2 5 6 2 2" xfId="739" xr:uid="{00000000-0005-0000-0000-0000C7240000}"/>
    <cellStyle name="Normal 2 5 6 2 2 2" xfId="1937" xr:uid="{00000000-0005-0000-0000-0000C8240000}"/>
    <cellStyle name="Normal 2 5 6 2 2 2 2" xfId="4322" xr:uid="{00000000-0005-0000-0000-0000C9240000}"/>
    <cellStyle name="Normal 2 5 6 2 2 2 2 2" xfId="9090" xr:uid="{00000000-0005-0000-0000-0000CA240000}"/>
    <cellStyle name="Normal 2 5 6 2 2 2 3" xfId="6706" xr:uid="{00000000-0005-0000-0000-0000CB240000}"/>
    <cellStyle name="Normal 2 5 6 2 2 3" xfId="3130" xr:uid="{00000000-0005-0000-0000-0000CC240000}"/>
    <cellStyle name="Normal 2 5 6 2 2 3 2" xfId="7898" xr:uid="{00000000-0005-0000-0000-0000CD240000}"/>
    <cellStyle name="Normal 2 5 6 2 2 4" xfId="5514" xr:uid="{00000000-0005-0000-0000-0000CE240000}"/>
    <cellStyle name="Normal 2 5 6 2 3" xfId="1087" xr:uid="{00000000-0005-0000-0000-0000CF240000}"/>
    <cellStyle name="Normal 2 5 6 2 3 2" xfId="2285" xr:uid="{00000000-0005-0000-0000-0000D0240000}"/>
    <cellStyle name="Normal 2 5 6 2 3 2 2" xfId="4670" xr:uid="{00000000-0005-0000-0000-0000D1240000}"/>
    <cellStyle name="Normal 2 5 6 2 3 2 2 2" xfId="9438" xr:uid="{00000000-0005-0000-0000-0000D2240000}"/>
    <cellStyle name="Normal 2 5 6 2 3 2 3" xfId="7054" xr:uid="{00000000-0005-0000-0000-0000D3240000}"/>
    <cellStyle name="Normal 2 5 6 2 3 3" xfId="3478" xr:uid="{00000000-0005-0000-0000-0000D4240000}"/>
    <cellStyle name="Normal 2 5 6 2 3 3 2" xfId="8246" xr:uid="{00000000-0005-0000-0000-0000D5240000}"/>
    <cellStyle name="Normal 2 5 6 2 3 4" xfId="5862" xr:uid="{00000000-0005-0000-0000-0000D6240000}"/>
    <cellStyle name="Normal 2 5 6 2 4" xfId="1589" xr:uid="{00000000-0005-0000-0000-0000D7240000}"/>
    <cellStyle name="Normal 2 5 6 2 4 2" xfId="3974" xr:uid="{00000000-0005-0000-0000-0000D8240000}"/>
    <cellStyle name="Normal 2 5 6 2 4 2 2" xfId="8742" xr:uid="{00000000-0005-0000-0000-0000D9240000}"/>
    <cellStyle name="Normal 2 5 6 2 4 3" xfId="6358" xr:uid="{00000000-0005-0000-0000-0000DA240000}"/>
    <cellStyle name="Normal 2 5 6 2 5" xfId="2782" xr:uid="{00000000-0005-0000-0000-0000DB240000}"/>
    <cellStyle name="Normal 2 5 6 2 5 2" xfId="7550" xr:uid="{00000000-0005-0000-0000-0000DC240000}"/>
    <cellStyle name="Normal 2 5 6 2 6" xfId="5166" xr:uid="{00000000-0005-0000-0000-0000DD240000}"/>
    <cellStyle name="Normal 2 5 6 3" xfId="595" xr:uid="{00000000-0005-0000-0000-0000DE240000}"/>
    <cellStyle name="Normal 2 5 6 3 2" xfId="1793" xr:uid="{00000000-0005-0000-0000-0000DF240000}"/>
    <cellStyle name="Normal 2 5 6 3 2 2" xfId="4178" xr:uid="{00000000-0005-0000-0000-0000E0240000}"/>
    <cellStyle name="Normal 2 5 6 3 2 2 2" xfId="8946" xr:uid="{00000000-0005-0000-0000-0000E1240000}"/>
    <cellStyle name="Normal 2 5 6 3 2 3" xfId="6562" xr:uid="{00000000-0005-0000-0000-0000E2240000}"/>
    <cellStyle name="Normal 2 5 6 3 3" xfId="2986" xr:uid="{00000000-0005-0000-0000-0000E3240000}"/>
    <cellStyle name="Normal 2 5 6 3 3 2" xfId="7754" xr:uid="{00000000-0005-0000-0000-0000E4240000}"/>
    <cellStyle name="Normal 2 5 6 3 4" xfId="5370" xr:uid="{00000000-0005-0000-0000-0000E5240000}"/>
    <cellStyle name="Normal 2 5 6 4" xfId="943" xr:uid="{00000000-0005-0000-0000-0000E6240000}"/>
    <cellStyle name="Normal 2 5 6 4 2" xfId="2141" xr:uid="{00000000-0005-0000-0000-0000E7240000}"/>
    <cellStyle name="Normal 2 5 6 4 2 2" xfId="4526" xr:uid="{00000000-0005-0000-0000-0000E8240000}"/>
    <cellStyle name="Normal 2 5 6 4 2 2 2" xfId="9294" xr:uid="{00000000-0005-0000-0000-0000E9240000}"/>
    <cellStyle name="Normal 2 5 6 4 2 3" xfId="6910" xr:uid="{00000000-0005-0000-0000-0000EA240000}"/>
    <cellStyle name="Normal 2 5 6 4 3" xfId="3334" xr:uid="{00000000-0005-0000-0000-0000EB240000}"/>
    <cellStyle name="Normal 2 5 6 4 3 2" xfId="8102" xr:uid="{00000000-0005-0000-0000-0000EC240000}"/>
    <cellStyle name="Normal 2 5 6 4 4" xfId="5718" xr:uid="{00000000-0005-0000-0000-0000ED240000}"/>
    <cellStyle name="Normal 2 5 6 5" xfId="1445" xr:uid="{00000000-0005-0000-0000-0000EE240000}"/>
    <cellStyle name="Normal 2 5 6 5 2" xfId="3830" xr:uid="{00000000-0005-0000-0000-0000EF240000}"/>
    <cellStyle name="Normal 2 5 6 5 2 2" xfId="8598" xr:uid="{00000000-0005-0000-0000-0000F0240000}"/>
    <cellStyle name="Normal 2 5 6 5 3" xfId="6214" xr:uid="{00000000-0005-0000-0000-0000F1240000}"/>
    <cellStyle name="Normal 2 5 6 6" xfId="2638" xr:uid="{00000000-0005-0000-0000-0000F2240000}"/>
    <cellStyle name="Normal 2 5 6 6 2" xfId="7406" xr:uid="{00000000-0005-0000-0000-0000F3240000}"/>
    <cellStyle name="Normal 2 5 6 7" xfId="5022" xr:uid="{00000000-0005-0000-0000-0000F4240000}"/>
    <cellStyle name="Normal 2 5 7" xfId="174" xr:uid="{00000000-0005-0000-0000-0000F5240000}"/>
    <cellStyle name="Normal 2 5 7 2" xfId="523" xr:uid="{00000000-0005-0000-0000-0000F6240000}"/>
    <cellStyle name="Normal 2 5 7 2 2" xfId="1721" xr:uid="{00000000-0005-0000-0000-0000F7240000}"/>
    <cellStyle name="Normal 2 5 7 2 2 2" xfId="4106" xr:uid="{00000000-0005-0000-0000-0000F8240000}"/>
    <cellStyle name="Normal 2 5 7 2 2 2 2" xfId="8874" xr:uid="{00000000-0005-0000-0000-0000F9240000}"/>
    <cellStyle name="Normal 2 5 7 2 2 3" xfId="6490" xr:uid="{00000000-0005-0000-0000-0000FA240000}"/>
    <cellStyle name="Normal 2 5 7 2 3" xfId="2914" xr:uid="{00000000-0005-0000-0000-0000FB240000}"/>
    <cellStyle name="Normal 2 5 7 2 3 2" xfId="7682" xr:uid="{00000000-0005-0000-0000-0000FC240000}"/>
    <cellStyle name="Normal 2 5 7 2 4" xfId="5298" xr:uid="{00000000-0005-0000-0000-0000FD240000}"/>
    <cellStyle name="Normal 2 5 7 3" xfId="871" xr:uid="{00000000-0005-0000-0000-0000FE240000}"/>
    <cellStyle name="Normal 2 5 7 3 2" xfId="2069" xr:uid="{00000000-0005-0000-0000-0000FF240000}"/>
    <cellStyle name="Normal 2 5 7 3 2 2" xfId="4454" xr:uid="{00000000-0005-0000-0000-000000250000}"/>
    <cellStyle name="Normal 2 5 7 3 2 2 2" xfId="9222" xr:uid="{00000000-0005-0000-0000-000001250000}"/>
    <cellStyle name="Normal 2 5 7 3 2 3" xfId="6838" xr:uid="{00000000-0005-0000-0000-000002250000}"/>
    <cellStyle name="Normal 2 5 7 3 3" xfId="3262" xr:uid="{00000000-0005-0000-0000-000003250000}"/>
    <cellStyle name="Normal 2 5 7 3 3 2" xfId="8030" xr:uid="{00000000-0005-0000-0000-000004250000}"/>
    <cellStyle name="Normal 2 5 7 3 4" xfId="5646" xr:uid="{00000000-0005-0000-0000-000005250000}"/>
    <cellStyle name="Normal 2 5 7 4" xfId="1373" xr:uid="{00000000-0005-0000-0000-000006250000}"/>
    <cellStyle name="Normal 2 5 7 4 2" xfId="3758" xr:uid="{00000000-0005-0000-0000-000007250000}"/>
    <cellStyle name="Normal 2 5 7 4 2 2" xfId="8526" xr:uid="{00000000-0005-0000-0000-000008250000}"/>
    <cellStyle name="Normal 2 5 7 4 3" xfId="6142" xr:uid="{00000000-0005-0000-0000-000009250000}"/>
    <cellStyle name="Normal 2 5 7 5" xfId="2566" xr:uid="{00000000-0005-0000-0000-00000A250000}"/>
    <cellStyle name="Normal 2 5 7 5 2" xfId="7334" xr:uid="{00000000-0005-0000-0000-00000B250000}"/>
    <cellStyle name="Normal 2 5 7 6" xfId="4950" xr:uid="{00000000-0005-0000-0000-00000C250000}"/>
    <cellStyle name="Normal 2 5 8" xfId="318" xr:uid="{00000000-0005-0000-0000-00000D250000}"/>
    <cellStyle name="Normal 2 5 8 2" xfId="667" xr:uid="{00000000-0005-0000-0000-00000E250000}"/>
    <cellStyle name="Normal 2 5 8 2 2" xfId="1865" xr:uid="{00000000-0005-0000-0000-00000F250000}"/>
    <cellStyle name="Normal 2 5 8 2 2 2" xfId="4250" xr:uid="{00000000-0005-0000-0000-000010250000}"/>
    <cellStyle name="Normal 2 5 8 2 2 2 2" xfId="9018" xr:uid="{00000000-0005-0000-0000-000011250000}"/>
    <cellStyle name="Normal 2 5 8 2 2 3" xfId="6634" xr:uid="{00000000-0005-0000-0000-000012250000}"/>
    <cellStyle name="Normal 2 5 8 2 3" xfId="3058" xr:uid="{00000000-0005-0000-0000-000013250000}"/>
    <cellStyle name="Normal 2 5 8 2 3 2" xfId="7826" xr:uid="{00000000-0005-0000-0000-000014250000}"/>
    <cellStyle name="Normal 2 5 8 2 4" xfId="5442" xr:uid="{00000000-0005-0000-0000-000015250000}"/>
    <cellStyle name="Normal 2 5 8 3" xfId="1015" xr:uid="{00000000-0005-0000-0000-000016250000}"/>
    <cellStyle name="Normal 2 5 8 3 2" xfId="2213" xr:uid="{00000000-0005-0000-0000-000017250000}"/>
    <cellStyle name="Normal 2 5 8 3 2 2" xfId="4598" xr:uid="{00000000-0005-0000-0000-000018250000}"/>
    <cellStyle name="Normal 2 5 8 3 2 2 2" xfId="9366" xr:uid="{00000000-0005-0000-0000-000019250000}"/>
    <cellStyle name="Normal 2 5 8 3 2 3" xfId="6982" xr:uid="{00000000-0005-0000-0000-00001A250000}"/>
    <cellStyle name="Normal 2 5 8 3 3" xfId="3406" xr:uid="{00000000-0005-0000-0000-00001B250000}"/>
    <cellStyle name="Normal 2 5 8 3 3 2" xfId="8174" xr:uid="{00000000-0005-0000-0000-00001C250000}"/>
    <cellStyle name="Normal 2 5 8 3 4" xfId="5790" xr:uid="{00000000-0005-0000-0000-00001D250000}"/>
    <cellStyle name="Normal 2 5 8 4" xfId="1517" xr:uid="{00000000-0005-0000-0000-00001E250000}"/>
    <cellStyle name="Normal 2 5 8 4 2" xfId="3902" xr:uid="{00000000-0005-0000-0000-00001F250000}"/>
    <cellStyle name="Normal 2 5 8 4 2 2" xfId="8670" xr:uid="{00000000-0005-0000-0000-000020250000}"/>
    <cellStyle name="Normal 2 5 8 4 3" xfId="6286" xr:uid="{00000000-0005-0000-0000-000021250000}"/>
    <cellStyle name="Normal 2 5 8 5" xfId="2710" xr:uid="{00000000-0005-0000-0000-000022250000}"/>
    <cellStyle name="Normal 2 5 8 5 2" xfId="7478" xr:uid="{00000000-0005-0000-0000-000023250000}"/>
    <cellStyle name="Normal 2 5 8 6" xfId="5094" xr:uid="{00000000-0005-0000-0000-000024250000}"/>
    <cellStyle name="Normal 2 5 9" xfId="463" xr:uid="{00000000-0005-0000-0000-000025250000}"/>
    <cellStyle name="Normal 2 5 9 2" xfId="1661" xr:uid="{00000000-0005-0000-0000-000026250000}"/>
    <cellStyle name="Normal 2 5 9 2 2" xfId="4046" xr:uid="{00000000-0005-0000-0000-000027250000}"/>
    <cellStyle name="Normal 2 5 9 2 2 2" xfId="8814" xr:uid="{00000000-0005-0000-0000-000028250000}"/>
    <cellStyle name="Normal 2 5 9 2 3" xfId="6430" xr:uid="{00000000-0005-0000-0000-000029250000}"/>
    <cellStyle name="Normal 2 5 9 3" xfId="2854" xr:uid="{00000000-0005-0000-0000-00002A250000}"/>
    <cellStyle name="Normal 2 5 9 3 2" xfId="7622" xr:uid="{00000000-0005-0000-0000-00002B250000}"/>
    <cellStyle name="Normal 2 5 9 4" xfId="5238" xr:uid="{00000000-0005-0000-0000-00002C250000}"/>
    <cellStyle name="Normal 2 6" xfId="1207" xr:uid="{00000000-0005-0000-0000-00002D250000}"/>
    <cellStyle name="Normal 2 6 2" xfId="1208" xr:uid="{00000000-0005-0000-0000-00002E250000}"/>
    <cellStyle name="Normal 2 6 2 2" xfId="2403" xr:uid="{00000000-0005-0000-0000-00002F250000}"/>
    <cellStyle name="Normal 2 6 2 2 2" xfId="4788" xr:uid="{00000000-0005-0000-0000-000030250000}"/>
    <cellStyle name="Normal 2 6 2 2 2 2" xfId="9556" xr:uid="{00000000-0005-0000-0000-000031250000}"/>
    <cellStyle name="Normal 2 6 2 2 3" xfId="7172" xr:uid="{00000000-0005-0000-0000-000032250000}"/>
    <cellStyle name="Normal 2 6 2 3" xfId="3596" xr:uid="{00000000-0005-0000-0000-000033250000}"/>
    <cellStyle name="Normal 2 6 2 3 2" xfId="8364" xr:uid="{00000000-0005-0000-0000-000034250000}"/>
    <cellStyle name="Normal 2 6 2 4" xfId="5980" xr:uid="{00000000-0005-0000-0000-000035250000}"/>
    <cellStyle name="Normal 2 6 3" xfId="2402" xr:uid="{00000000-0005-0000-0000-000036250000}"/>
    <cellStyle name="Normal 2 6 3 2" xfId="4787" xr:uid="{00000000-0005-0000-0000-000037250000}"/>
    <cellStyle name="Normal 2 6 3 2 2" xfId="9555" xr:uid="{00000000-0005-0000-0000-000038250000}"/>
    <cellStyle name="Normal 2 6 3 3" xfId="7171" xr:uid="{00000000-0005-0000-0000-000039250000}"/>
    <cellStyle name="Normal 2 6 4" xfId="3595" xr:uid="{00000000-0005-0000-0000-00003A250000}"/>
    <cellStyle name="Normal 2 6 4 2" xfId="8363" xr:uid="{00000000-0005-0000-0000-00003B250000}"/>
    <cellStyle name="Normal 2 6 5" xfId="5979" xr:uid="{00000000-0005-0000-0000-00003C250000}"/>
    <cellStyle name="Normal 2 7" xfId="1209" xr:uid="{00000000-0005-0000-0000-00003D250000}"/>
    <cellStyle name="Normal 2 7 2" xfId="1210" xr:uid="{00000000-0005-0000-0000-00003E250000}"/>
    <cellStyle name="Normal 2 7 2 2" xfId="2405" xr:uid="{00000000-0005-0000-0000-00003F250000}"/>
    <cellStyle name="Normal 2 7 2 2 2" xfId="4790" xr:uid="{00000000-0005-0000-0000-000040250000}"/>
    <cellStyle name="Normal 2 7 2 2 2 2" xfId="9558" xr:uid="{00000000-0005-0000-0000-000041250000}"/>
    <cellStyle name="Normal 2 7 2 2 3" xfId="7174" xr:uid="{00000000-0005-0000-0000-000042250000}"/>
    <cellStyle name="Normal 2 7 2 3" xfId="3598" xr:uid="{00000000-0005-0000-0000-000043250000}"/>
    <cellStyle name="Normal 2 7 2 3 2" xfId="8366" xr:uid="{00000000-0005-0000-0000-000044250000}"/>
    <cellStyle name="Normal 2 7 2 4" xfId="5982" xr:uid="{00000000-0005-0000-0000-000045250000}"/>
    <cellStyle name="Normal 2 7 3" xfId="2404" xr:uid="{00000000-0005-0000-0000-000046250000}"/>
    <cellStyle name="Normal 2 7 3 2" xfId="4789" xr:uid="{00000000-0005-0000-0000-000047250000}"/>
    <cellStyle name="Normal 2 7 3 2 2" xfId="9557" xr:uid="{00000000-0005-0000-0000-000048250000}"/>
    <cellStyle name="Normal 2 7 3 3" xfId="7173" xr:uid="{00000000-0005-0000-0000-000049250000}"/>
    <cellStyle name="Normal 2 7 4" xfId="3597" xr:uid="{00000000-0005-0000-0000-00004A250000}"/>
    <cellStyle name="Normal 2 7 4 2" xfId="8365" xr:uid="{00000000-0005-0000-0000-00004B250000}"/>
    <cellStyle name="Normal 2 7 5" xfId="5981" xr:uid="{00000000-0005-0000-0000-00004C250000}"/>
    <cellStyle name="Normal 3" xfId="3" xr:uid="{00000000-0005-0000-0000-00004D250000}"/>
    <cellStyle name="Normal 3 2" xfId="6" xr:uid="{00000000-0005-0000-0000-00004E250000}"/>
    <cellStyle name="Normal 3 3" xfId="16" xr:uid="{00000000-0005-0000-0000-00004F250000}"/>
    <cellStyle name="Normal 3 4" xfId="1211" xr:uid="{00000000-0005-0000-0000-000050250000}"/>
    <cellStyle name="Normal 4" xfId="7" xr:uid="{00000000-0005-0000-0000-000051250000}"/>
    <cellStyle name="Normal 5" xfId="4" xr:uid="{00000000-0005-0000-0000-000052250000}"/>
    <cellStyle name="Normal 6" xfId="9" xr:uid="{00000000-0005-0000-0000-000053250000}"/>
    <cellStyle name="Normal 7" xfId="1212" xr:uid="{00000000-0005-0000-0000-000054250000}"/>
    <cellStyle name="Percent 2" xfId="17" xr:uid="{00000000-0005-0000-0000-000055250000}"/>
    <cellStyle name="Percent 3" xfId="1213" xr:uid="{00000000-0005-0000-0000-000056250000}"/>
  </cellStyles>
  <dxfs count="15">
    <dxf>
      <font>
        <b val="0"/>
        <i val="0"/>
        <strike val="0"/>
        <condense val="0"/>
        <extend val="0"/>
        <outline val="0"/>
        <shadow val="0"/>
        <u val="none"/>
        <vertAlign val="baseline"/>
        <sz val="10"/>
        <color auto="1"/>
        <name val="Arial Narrow"/>
        <family val="2"/>
        <scheme val="none"/>
      </font>
      <numFmt numFmtId="32" formatCode="_(&quot;$&quot;* #,##0_);_(&quot;$&quot;* \(#,##0\);_(&quot;$&quot;* &quot;-&quot;_);_(@_)"/>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Arial Narrow"/>
        <family val="2"/>
        <scheme val="none"/>
      </font>
      <numFmt numFmtId="34" formatCode="_(&quot;$&quot;* #,##0.00_);_(&quot;$&quot;* \(#,##0.00\);_(&quot;$&quot;* &quot;-&quot;??_);_(@_)"/>
      <fill>
        <patternFill patternType="solid">
          <fgColor indexed="64"/>
          <bgColor theme="6" tint="0.59999389629810485"/>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numFmt numFmtId="2" formatCode="0.00"/>
      <fill>
        <patternFill patternType="solid">
          <fgColor indexed="64"/>
          <bgColor theme="0"/>
        </patternFill>
      </fill>
      <border diagonalUp="0" diagonalDown="0">
        <left style="medium">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0"/>
        <color auto="1"/>
        <name val="Arial Narrow"/>
        <family val="2"/>
        <scheme val="none"/>
      </font>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Narrow"/>
        <family val="2"/>
        <scheme val="none"/>
      </font>
      <fill>
        <patternFill patternType="solid">
          <fgColor indexed="64"/>
          <bgColor theme="0"/>
        </patternFill>
      </fill>
      <border diagonalUp="0" diagonalDown="0" outline="0">
        <left style="thin">
          <color auto="1"/>
        </left>
        <right style="thin">
          <color auto="1"/>
        </right>
        <top/>
        <bottom/>
      </border>
    </dxf>
  </dxfs>
  <tableStyles count="0" defaultTableStyle="TableStyleMedium9" defaultPivotStyle="PivotStyleLight16"/>
  <colors>
    <mruColors>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9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9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EB3284DB-277E-472F-B566-6EB4BD0F5ADF}"/>
            </a:ext>
          </a:extLst>
        </xdr:cNvPr>
        <xdr:cNvSpPr/>
      </xdr:nvSpPr>
      <xdr:spPr>
        <a:xfrm rot="10800000">
          <a:off x="9317355"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2EB050C3-2E32-4C70-AAED-F11A0ECD48F3}"/>
            </a:ext>
          </a:extLst>
        </xdr:cNvPr>
        <xdr:cNvSpPr/>
      </xdr:nvSpPr>
      <xdr:spPr>
        <a:xfrm rot="10800000">
          <a:off x="9317355"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1">
          <a:extLst>
            <a:ext uri="{FF2B5EF4-FFF2-40B4-BE49-F238E27FC236}">
              <a16:creationId xmlns:a16="http://schemas.microsoft.com/office/drawing/2014/main" id="{8234AFF6-076F-47B5-8828-2825AD895E50}"/>
            </a:ext>
          </a:extLst>
        </xdr:cNvPr>
        <xdr:cNvSpPr/>
      </xdr:nvSpPr>
      <xdr:spPr>
        <a:xfrm rot="10800000">
          <a:off x="951738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2">
          <a:extLst>
            <a:ext uri="{FF2B5EF4-FFF2-40B4-BE49-F238E27FC236}">
              <a16:creationId xmlns:a16="http://schemas.microsoft.com/office/drawing/2014/main" id="{CBC0DB86-498C-4A0A-A07A-BEEAE110042B}"/>
            </a:ext>
          </a:extLst>
        </xdr:cNvPr>
        <xdr:cNvSpPr/>
      </xdr:nvSpPr>
      <xdr:spPr>
        <a:xfrm rot="10800000">
          <a:off x="951738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600B6C7E-6754-44EE-B2F7-A14991ACBC55}"/>
            </a:ext>
          </a:extLst>
        </xdr:cNvPr>
        <xdr:cNvSpPr/>
      </xdr:nvSpPr>
      <xdr:spPr>
        <a:xfrm rot="10800000">
          <a:off x="9317355"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9907959D-1681-4A5A-AF2F-FE3733B94743}"/>
            </a:ext>
          </a:extLst>
        </xdr:cNvPr>
        <xdr:cNvSpPr/>
      </xdr:nvSpPr>
      <xdr:spPr>
        <a:xfrm rot="10800000">
          <a:off x="9317355"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1">
          <a:extLst>
            <a:ext uri="{FF2B5EF4-FFF2-40B4-BE49-F238E27FC236}">
              <a16:creationId xmlns:a16="http://schemas.microsoft.com/office/drawing/2014/main" id="{972C5956-BF7F-4975-80D1-9450938301D0}"/>
            </a:ext>
          </a:extLst>
        </xdr:cNvPr>
        <xdr:cNvSpPr/>
      </xdr:nvSpPr>
      <xdr:spPr>
        <a:xfrm rot="10800000">
          <a:off x="951738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2">
          <a:extLst>
            <a:ext uri="{FF2B5EF4-FFF2-40B4-BE49-F238E27FC236}">
              <a16:creationId xmlns:a16="http://schemas.microsoft.com/office/drawing/2014/main" id="{D7199BA0-B145-4619-95C3-E49C5358E106}"/>
            </a:ext>
          </a:extLst>
        </xdr:cNvPr>
        <xdr:cNvSpPr/>
      </xdr:nvSpPr>
      <xdr:spPr>
        <a:xfrm rot="10800000">
          <a:off x="951738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E7FE1846-4318-4A86-AF83-8FDB83EA2A23}"/>
            </a:ext>
          </a:extLst>
        </xdr:cNvPr>
        <xdr:cNvSpPr/>
      </xdr:nvSpPr>
      <xdr:spPr>
        <a:xfrm rot="10800000">
          <a:off x="9317355"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5D88B222-34D8-4609-82E3-EF46AB59B860}"/>
            </a:ext>
          </a:extLst>
        </xdr:cNvPr>
        <xdr:cNvSpPr/>
      </xdr:nvSpPr>
      <xdr:spPr>
        <a:xfrm rot="10800000">
          <a:off x="9317355"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1">
          <a:extLst>
            <a:ext uri="{FF2B5EF4-FFF2-40B4-BE49-F238E27FC236}">
              <a16:creationId xmlns:a16="http://schemas.microsoft.com/office/drawing/2014/main" id="{0D094C92-9F94-4BB9-B54E-59FABD0C317A}"/>
            </a:ext>
          </a:extLst>
        </xdr:cNvPr>
        <xdr:cNvSpPr/>
      </xdr:nvSpPr>
      <xdr:spPr>
        <a:xfrm rot="10800000">
          <a:off x="951738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2">
          <a:extLst>
            <a:ext uri="{FF2B5EF4-FFF2-40B4-BE49-F238E27FC236}">
              <a16:creationId xmlns:a16="http://schemas.microsoft.com/office/drawing/2014/main" id="{044A3390-740E-4E59-9762-31B2367DF00C}"/>
            </a:ext>
          </a:extLst>
        </xdr:cNvPr>
        <xdr:cNvSpPr/>
      </xdr:nvSpPr>
      <xdr:spPr>
        <a:xfrm rot="10800000">
          <a:off x="951738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A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A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45438CDE-4D83-4EAC-91D1-C4C27090065C}"/>
            </a:ext>
          </a:extLst>
        </xdr:cNvPr>
        <xdr:cNvSpPr/>
      </xdr:nvSpPr>
      <xdr:spPr>
        <a:xfrm rot="10800000">
          <a:off x="949833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D72E37E1-03EF-423E-8F84-249730A87B24}"/>
            </a:ext>
          </a:extLst>
        </xdr:cNvPr>
        <xdr:cNvSpPr/>
      </xdr:nvSpPr>
      <xdr:spPr>
        <a:xfrm rot="10800000">
          <a:off x="949833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FA602B20-D31D-4262-959D-68678631A3AF}"/>
            </a:ext>
          </a:extLst>
        </xdr:cNvPr>
        <xdr:cNvSpPr/>
      </xdr:nvSpPr>
      <xdr:spPr>
        <a:xfrm rot="10800000">
          <a:off x="949833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EB67ACC6-A56F-4B76-BAE4-7B03FD00000B}"/>
            </a:ext>
          </a:extLst>
        </xdr:cNvPr>
        <xdr:cNvSpPr/>
      </xdr:nvSpPr>
      <xdr:spPr>
        <a:xfrm rot="10800000">
          <a:off x="949833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9BD1F3D7-ECBC-43EF-94B3-3FCF3C965991}"/>
            </a:ext>
          </a:extLst>
        </xdr:cNvPr>
        <xdr:cNvSpPr/>
      </xdr:nvSpPr>
      <xdr:spPr>
        <a:xfrm rot="10800000">
          <a:off x="9498330" y="3112770"/>
          <a:ext cx="419100" cy="14478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D202B14E-686B-4487-9C8B-4B46D2D58172}"/>
            </a:ext>
          </a:extLst>
        </xdr:cNvPr>
        <xdr:cNvSpPr/>
      </xdr:nvSpPr>
      <xdr:spPr>
        <a:xfrm rot="10800000">
          <a:off x="9498330" y="3272790"/>
          <a:ext cx="419100" cy="13716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54CC83D-C96F-42DB-87E2-E330CCA5ECF9}" name="Table1" displayName="Table1" ref="A8:J77" totalsRowShown="0" headerRowDxfId="14" dataDxfId="12" headerRowBorderDxfId="13" tableBorderDxfId="11" totalsRowBorderDxfId="10" dataCellStyle="Normal 2 2">
  <autoFilter ref="A8:J77" xr:uid="{43CB71BD-22DE-45C6-8E73-024AC657843A}"/>
  <tableColumns count="10">
    <tableColumn id="1" xr3:uid="{332CCD02-DB17-490F-B187-C09B4676AD16}" name="Unit" dataDxfId="9" dataCellStyle="Normal 2 2"/>
    <tableColumn id="2" xr3:uid="{37DEAD2B-4F9D-4348-8976-BD6A0DBC4DFB}" name="Major" dataDxfId="8"/>
    <tableColumn id="5" xr3:uid="{87965466-F96B-4DCC-B6E0-3D7866DAAC6C}" name="Full Rate" dataDxfId="7" dataCellStyle="Normal 2 2"/>
    <tableColumn id="6" xr3:uid="{FD4EA40E-B049-4427-94AD-3E258E1D91AC}" name="Period 1" dataDxfId="6" dataCellStyle="Normal 2 2">
      <calculatedColumnFormula>(K9/6)*$AB$84</calculatedColumnFormula>
    </tableColumn>
    <tableColumn id="7" xr3:uid="{CF94166E-AA6E-4124-B380-D94683DEE51A}" name="Period 2" dataDxfId="5" dataCellStyle="Normal 2 2">
      <calculatedColumnFormula>D9*$AC$84</calculatedColumnFormula>
    </tableColumn>
    <tableColumn id="8" xr3:uid="{2E505E3F-13C8-4BA5-A029-811FACB305F2}" name="Period 3" dataDxfId="4" dataCellStyle="Normal 2 2">
      <calculatedColumnFormula>E9*$AD$84</calculatedColumnFormula>
    </tableColumn>
    <tableColumn id="9" xr3:uid="{6F72631E-F044-4399-BDFE-C7557E4F47F3}" name="Period 4" dataDxfId="3" dataCellStyle="Normal 2 2">
      <calculatedColumnFormula>F9*$AE$84</calculatedColumnFormula>
    </tableColumn>
    <tableColumn id="10" xr3:uid="{4625045A-47BB-42D9-AA18-9FAF3E443B5A}" name="Period 5" dataDxfId="2" dataCellStyle="Normal 2 2">
      <calculatedColumnFormula>G9*$AF$84</calculatedColumnFormula>
    </tableColumn>
    <tableColumn id="3" xr3:uid="{F989D439-C832-4FA8-98C8-B422C8841BA4}" name="9-Hour Rate" dataDxfId="1" dataCellStyle="Normal 2 2"/>
    <tableColumn id="4" xr3:uid="{2552D6E5-50B7-4074-87AE-4E93E40C1EE1}" name="Hourly Rate" dataDxfId="0" dataCellStyle="Normal 2 2">
      <calculatedColumnFormula>ROUND(I9/9,0)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BM1238"/>
  <sheetViews>
    <sheetView tabSelected="1" zoomScaleNormal="100" workbookViewId="0">
      <selection sqref="A1:J1"/>
    </sheetView>
  </sheetViews>
  <sheetFormatPr defaultRowHeight="13.2"/>
  <cols>
    <col min="1" max="1" width="31" customWidth="1"/>
    <col min="2" max="2" width="24.88671875" customWidth="1"/>
    <col min="3" max="3" width="23.77734375" customWidth="1"/>
    <col min="4" max="4" width="15.5546875" customWidth="1"/>
    <col min="5" max="5" width="14.6640625" customWidth="1"/>
    <col min="6" max="6" width="14.6640625" style="3" customWidth="1"/>
    <col min="7" max="10" width="14.6640625" customWidth="1"/>
    <col min="11" max="11" width="12.5546875" customWidth="1"/>
    <col min="12" max="12" width="6.33203125" style="3" customWidth="1"/>
    <col min="13" max="13" width="17.44140625" customWidth="1"/>
    <col min="14" max="14" width="18.77734375" customWidth="1"/>
    <col min="15" max="15" width="12.5546875" customWidth="1"/>
    <col min="16" max="16" width="13.5546875" customWidth="1"/>
    <col min="17" max="17" width="12.44140625" customWidth="1"/>
    <col min="18" max="19" width="10.6640625" customWidth="1"/>
    <col min="20" max="20" width="11.109375" customWidth="1"/>
    <col min="21" max="21" width="13.5546875" customWidth="1"/>
    <col min="22" max="22" width="11.5546875" customWidth="1"/>
    <col min="23" max="23" width="14.109375" customWidth="1"/>
    <col min="24" max="25" width="10.6640625" customWidth="1"/>
    <col min="26" max="26" width="16.33203125" customWidth="1"/>
    <col min="27" max="28" width="22.44140625" customWidth="1"/>
    <col min="29" max="29" width="21.5546875" customWidth="1"/>
    <col min="30" max="33" width="10.6640625" customWidth="1"/>
    <col min="34" max="34" width="8.88671875" customWidth="1"/>
    <col min="42" max="42" width="37.33203125" style="9" bestFit="1" customWidth="1"/>
    <col min="43" max="43" width="31" style="9" bestFit="1" customWidth="1"/>
    <col min="44" max="44" width="41.44140625" style="9" bestFit="1" customWidth="1"/>
    <col min="45" max="45" width="35.77734375" style="9" bestFit="1" customWidth="1"/>
    <col min="46" max="46" width="31" style="9" bestFit="1" customWidth="1"/>
    <col min="47" max="47" width="27.77734375" style="9" bestFit="1" customWidth="1"/>
    <col min="48" max="48" width="50.109375" style="9" bestFit="1" customWidth="1"/>
    <col min="49" max="49" width="45.44140625" style="9" bestFit="1" customWidth="1"/>
    <col min="50" max="50" width="41.88671875" style="9" bestFit="1" customWidth="1"/>
    <col min="51" max="51" width="36.5546875" style="9" bestFit="1" customWidth="1"/>
    <col min="52" max="52" width="43.77734375" style="9" bestFit="1" customWidth="1"/>
    <col min="53" max="53" width="23.6640625" style="9" bestFit="1" customWidth="1"/>
    <col min="54" max="54" width="25.5546875" style="9" bestFit="1" customWidth="1"/>
    <col min="55" max="55" width="27.21875" style="9" bestFit="1" customWidth="1"/>
    <col min="56" max="56" width="20.77734375" style="9" bestFit="1" customWidth="1"/>
    <col min="57" max="57" width="23.88671875" style="9" bestFit="1" customWidth="1"/>
    <col min="58" max="58" width="36.33203125" style="9" bestFit="1" customWidth="1"/>
    <col min="59" max="59" width="23.88671875" style="9" bestFit="1" customWidth="1"/>
    <col min="60" max="60" width="21.6640625" style="9" bestFit="1" customWidth="1"/>
    <col min="61" max="61" width="45.21875" style="9" bestFit="1" customWidth="1"/>
    <col min="62" max="62" width="27.44140625" style="9" bestFit="1" customWidth="1"/>
    <col min="63" max="63" width="23.109375" style="9" bestFit="1" customWidth="1"/>
    <col min="64" max="65" width="18.33203125" style="9" bestFit="1" customWidth="1"/>
  </cols>
  <sheetData>
    <row r="1" spans="1:65" s="85" customFormat="1" ht="18" thickBot="1">
      <c r="A1" s="780" t="s">
        <v>200</v>
      </c>
      <c r="B1" s="780"/>
      <c r="C1" s="780"/>
      <c r="D1" s="780"/>
      <c r="E1" s="780"/>
      <c r="F1" s="780"/>
      <c r="G1" s="780"/>
      <c r="H1" s="780"/>
      <c r="I1" s="780"/>
      <c r="J1" s="780"/>
      <c r="K1" s="82"/>
      <c r="L1" s="779" t="s">
        <v>188</v>
      </c>
      <c r="M1" s="310" t="s">
        <v>434</v>
      </c>
      <c r="N1" s="311"/>
      <c r="O1" s="311"/>
      <c r="P1" s="312"/>
      <c r="Q1" s="254"/>
      <c r="AP1" s="449" cm="1">
        <f t="array" ref="AP1:BL1">_xlfn.TOROW(_xlfn.UNIQUE(Table1[Unit]))</f>
        <v>0</v>
      </c>
      <c r="AQ1" s="9" t="str">
        <v>Not Allowed/Not Budgeted</v>
      </c>
      <c r="AR1" s="9" t="str">
        <v>College of Ag &amp; Life Sciences</v>
      </c>
      <c r="AS1" s="9" t="str">
        <v>College of Architecture</v>
      </c>
      <c r="AT1" s="9" t="str">
        <v>College of Arts &amp; Sciences</v>
      </c>
      <c r="AU1" s="9" t="str">
        <v>Bush School of Government</v>
      </c>
      <c r="AV1" s="9" t="str">
        <v>College of Business</v>
      </c>
      <c r="AW1" s="9" t="str">
        <v>College of Education &amp; Human Development</v>
      </c>
      <c r="AX1" s="9" t="str">
        <v>College of Engineering</v>
      </c>
      <c r="AY1" s="9" t="str">
        <v>College of Performance, Visual &amp; Fine Arts</v>
      </c>
      <c r="AZ1" s="9" t="str">
        <v>College of VetMed &amp; Biomed Sciences</v>
      </c>
      <c r="BA1" s="9" t="str">
        <v>School of Law</v>
      </c>
      <c r="BB1" s="9" t="str">
        <v>College of Dentistry</v>
      </c>
      <c r="BC1" s="9" t="str">
        <v>College of Medicine</v>
      </c>
      <c r="BD1" s="9" t="str">
        <v>College of Nursing</v>
      </c>
      <c r="BE1" s="9" t="str">
        <v>College of Pharmacy</v>
      </c>
      <c r="BF1" s="9" t="str">
        <v>School of Public Health</v>
      </c>
      <c r="BG1" s="9" t="str">
        <v>TAMU Central Texas</v>
      </c>
      <c r="BH1" s="9" t="str">
        <v>Texas A&amp;M Galveston</v>
      </c>
      <c r="BI1" s="9" t="str">
        <v>Texas A&amp;M Corpus Christi</v>
      </c>
      <c r="BJ1" s="9" t="str">
        <v>TAMU San Antonio</v>
      </c>
      <c r="BK1" s="9" t="str">
        <v>Tarleton</v>
      </c>
      <c r="BL1" s="9" t="str">
        <v>West Texas A&amp;M</v>
      </c>
      <c r="BM1" s="9"/>
    </row>
    <row r="2" spans="1:65" s="85" customFormat="1" ht="16.8" thickTop="1" thickBot="1">
      <c r="A2" s="113"/>
      <c r="B2" s="113"/>
      <c r="C2" s="113"/>
      <c r="D2" s="113"/>
      <c r="E2" s="113"/>
      <c r="F2" s="113"/>
      <c r="G2" s="113"/>
      <c r="H2" s="113"/>
      <c r="I2" s="113"/>
      <c r="J2" s="113"/>
      <c r="K2" s="82"/>
      <c r="L2" s="779"/>
      <c r="M2" s="84"/>
      <c r="N2" s="410" t="s">
        <v>339</v>
      </c>
      <c r="O2" s="411"/>
      <c r="P2" s="412"/>
      <c r="Q2" s="413" t="s">
        <v>340</v>
      </c>
      <c r="R2" s="83"/>
      <c r="Z2" s="775" t="s">
        <v>258</v>
      </c>
      <c r="AA2" s="776"/>
      <c r="AB2" s="776"/>
      <c r="AC2" s="777"/>
      <c r="AP2" s="449" cm="1">
        <f t="array" ref="AP2">_xlfn.UNIQUE(_xlfn._xlws.FILTER(Table1[Major],Table1[Unit]=AP1,"Placeholder"))</f>
        <v>0</v>
      </c>
      <c r="AQ2" s="449" cm="1">
        <f t="array" ref="AQ2">_xlfn.UNIQUE(_xlfn._xlws.FILTER(Table1[Major],Table1[Unit]=AQ1,"Placeholder"))</f>
        <v>0</v>
      </c>
      <c r="AR2" s="9" t="str" cm="1">
        <f t="array" ref="AR2:AR5">_xlfn.UNIQUE(_xlfn._xlws.FILTER(Table1[Major],Table1[Unit]=AR1,"Placeholder"))</f>
        <v>Masters of Biological &amp; Ag Engineering</v>
      </c>
      <c r="AS2" s="9" t="str" cm="1">
        <f t="array" ref="AS2:AS3">_xlfn.UNIQUE(_xlfn._xlws.FILTER(Table1[Major],Table1[Unit]=AS1,"Placeholder"))</f>
        <v>Landscape Architecture &amp; Urban Planning</v>
      </c>
      <c r="AT2" s="9" t="str" cm="1">
        <f t="array" ref="AT2:AT6">_xlfn.UNIQUE(_xlfn._xlws.FILTER(Table1[Major],Table1[Unit]=AT1,"Placeholder"))</f>
        <v>Data Science</v>
      </c>
      <c r="AU2" s="9" t="str" cm="1">
        <f t="array" ref="AU2:AU3">_xlfn.UNIQUE(_xlfn._xlws.FILTER(Table1[Major],Table1[Unit]=AU1,"Placeholder"))</f>
        <v>College Station</v>
      </c>
      <c r="AV2" s="9" t="str" cm="1">
        <f t="array" ref="AV2:AV19">_xlfn.UNIQUE(_xlfn._xlws.FILTER(Table1[Major],Table1[Unit]=AV1,"Placeholder"))</f>
        <v>Certificate in Entrepreneurship</v>
      </c>
      <c r="AW2" s="9" t="str" cm="1">
        <f t="array" ref="AW2">_xlfn.UNIQUE(_xlfn._xlws.FILTER(Table1[Major],Table1[Unit]=AW1,"Placeholder"))</f>
        <v>All EHRD Programs</v>
      </c>
      <c r="AX2" s="9" t="str" cm="1">
        <f t="array" ref="AX2:AX5">_xlfn.UNIQUE(_xlfn._xlws.FILTER(Table1[Major],Table1[Unit]=AX1,"Placeholder"))</f>
        <v>Masters of Biotechnology</v>
      </c>
      <c r="AY2" s="9" t="str" cm="1">
        <f t="array" ref="AY2">_xlfn.UNIQUE(_xlfn._xlws.FILTER(Table1[Major],Table1[Unit]=AY1,"Placeholder"))</f>
        <v>All Perf., Vis., &amp; Fine Art Programs</v>
      </c>
      <c r="AZ2" s="9" t="str" cm="1">
        <f t="array" ref="AZ2:AZ5">_xlfn.UNIQUE(_xlfn._xlws.FILTER(Table1[Major],Table1[Unit]=AZ1,"Placeholder"))</f>
        <v>College Station (MS &amp; PhD)</v>
      </c>
      <c r="BA2" s="9" t="str" cm="1">
        <f t="array" ref="BA2">_xlfn.UNIQUE(_xlfn._xlws.FILTER(Table1[Major],Table1[Unit]=BA1,"Placeholder"))</f>
        <v>All School of Law Programs</v>
      </c>
      <c r="BB2" s="9" t="str" cm="1">
        <f t="array" ref="BB2:BB4">_xlfn.UNIQUE(_xlfn._xlws.FILTER(Table1[Major],Table1[Unit]=BB1,"Placeholder"))</f>
        <v>Dental Hygiene</v>
      </c>
      <c r="BC2" s="9" t="str" cm="1">
        <f t="array" ref="BC2:BC4">_xlfn.UNIQUE(_xlfn._xlws.FILTER(Table1[Major],Table1[Unit]=BC1,"Placeholder"))</f>
        <v>Graduate Program</v>
      </c>
      <c r="BD2" s="9" t="str" cm="1">
        <f t="array" ref="BD2">_xlfn.UNIQUE(_xlfn._xlws.FILTER(Table1[Major],Table1[Unit]=BD1,"Placeholder"))</f>
        <v>All Nursing Programs</v>
      </c>
      <c r="BE2" s="9" t="str" cm="1">
        <f t="array" ref="BE2:BE5">_xlfn.UNIQUE(_xlfn._xlws.FILTER(Table1[Major],Table1[Unit]=BE1,"Placeholder"))</f>
        <v>PharmD - College Station</v>
      </c>
      <c r="BF2" s="9" t="str" cm="1">
        <f t="array" ref="BF2:BF3">_xlfn.UNIQUE(_xlfn._xlws.FILTER(Table1[Major],Table1[Unit]=BF1,"Placeholder"))</f>
        <v>Executive Masters of Health Administration</v>
      </c>
      <c r="BG2" s="9" t="str" cm="1">
        <f t="array" ref="BG2">_xlfn.UNIQUE(_xlfn._xlws.FILTER(Table1[Major],Table1[Unit]=BG1,"Placeholder"))</f>
        <v>All TAMU-CT Programs</v>
      </c>
      <c r="BH2" s="9" t="str" cm="1">
        <f t="array" ref="BH2:BH4">_xlfn.UNIQUE(_xlfn._xlws.FILTER(Table1[Major],Table1[Unit]=BH1,"Placeholder"))</f>
        <v>MMAL</v>
      </c>
      <c r="BI2" s="9" t="str" cm="1">
        <f t="array" ref="BI2:BI5">_xlfn.UNIQUE(_xlfn._xlws.FILTER(Table1[Major],Table1[Unit]=BI1,"Placeholder"))</f>
        <v>College of Business</v>
      </c>
      <c r="BJ2" s="9" t="str" cm="1">
        <f t="array" ref="BJ2">_xlfn.UNIQUE(_xlfn._xlws.FILTER(Table1[Major],Table1[Unit]=BJ1,"Placeholder"))</f>
        <v>All TAMU-SA Programs</v>
      </c>
      <c r="BK2" s="9" t="str" cm="1">
        <f t="array" ref="BK2">_xlfn.UNIQUE(_xlfn._xlws.FILTER(Table1[Major],Table1[Unit]=BK1,"Placeholder"))</f>
        <v>All Tarleton Programs</v>
      </c>
      <c r="BL2" s="9" t="str" cm="1">
        <f t="array" ref="BL2">_xlfn.UNIQUE(_xlfn._xlws.FILTER(Table1[Major],Table1[Unit]=BL1,"Placeholder"))</f>
        <v>All WTAMU Programs</v>
      </c>
      <c r="BM2" s="9"/>
    </row>
    <row r="3" spans="1:65" s="85" customFormat="1" ht="16.8" thickTop="1" thickBot="1">
      <c r="A3" s="82" t="s">
        <v>78</v>
      </c>
      <c r="B3" s="784"/>
      <c r="C3" s="784"/>
      <c r="D3" s="784"/>
      <c r="K3" s="82"/>
      <c r="L3" s="779"/>
      <c r="N3" s="36" t="s">
        <v>73</v>
      </c>
      <c r="O3" s="37"/>
      <c r="P3" s="38"/>
      <c r="Q3" s="210">
        <v>0.189</v>
      </c>
      <c r="R3" s="83"/>
      <c r="Z3" s="775" t="s">
        <v>259</v>
      </c>
      <c r="AA3" s="777"/>
      <c r="AB3" s="338" t="s">
        <v>79</v>
      </c>
      <c r="AC3" s="338" t="s">
        <v>261</v>
      </c>
      <c r="AP3" s="9"/>
      <c r="AQ3" s="9"/>
      <c r="AR3" s="9" t="str">
        <v>Masters of Biological &amp; Ag Engineering (Remote)</v>
      </c>
      <c r="AS3" s="9" t="str">
        <v>All Other Architecture Programs</v>
      </c>
      <c r="AT3" s="9" t="str">
        <v>Economics</v>
      </c>
      <c r="AU3" s="9" t="str">
        <v>Washington DC</v>
      </c>
      <c r="AV3" s="9" t="str">
        <v>Flex Online MBA</v>
      </c>
      <c r="AW3" s="9"/>
      <c r="AX3" s="9" t="str">
        <v>Masters of Engineering in Technical Management</v>
      </c>
      <c r="AY3" s="9"/>
      <c r="AZ3" s="9" t="str">
        <v>College Station (Resident)</v>
      </c>
      <c r="BA3" s="9"/>
      <c r="BB3" s="9" t="str">
        <v>Dental Professional Programs</v>
      </c>
      <c r="BC3" s="9" t="str">
        <v>Medical Program</v>
      </c>
      <c r="BD3" s="9"/>
      <c r="BE3" s="9" t="str">
        <v>PhD - College Station</v>
      </c>
      <c r="BF3" s="9" t="str">
        <v>Graduate Program</v>
      </c>
      <c r="BG3" s="9"/>
      <c r="BH3" s="9" t="str">
        <v>MARM</v>
      </c>
      <c r="BI3" s="9" t="str">
        <v>College of Nursing</v>
      </c>
      <c r="BJ3" s="9"/>
      <c r="BK3" s="9"/>
      <c r="BL3" s="9"/>
      <c r="BM3" s="9"/>
    </row>
    <row r="4" spans="1:65" s="85" customFormat="1" ht="16.8" thickTop="1" thickBot="1">
      <c r="A4" s="82" t="s">
        <v>69</v>
      </c>
      <c r="B4" s="778"/>
      <c r="C4" s="778"/>
      <c r="D4" s="778"/>
      <c r="K4" s="82"/>
      <c r="L4" s="779"/>
      <c r="N4" s="36" t="s">
        <v>170</v>
      </c>
      <c r="O4" s="313"/>
      <c r="P4" s="313"/>
      <c r="Q4" s="210">
        <v>0.03</v>
      </c>
      <c r="R4" s="771" t="s">
        <v>454</v>
      </c>
      <c r="S4" s="772"/>
      <c r="T4" s="772"/>
      <c r="U4" s="772"/>
      <c r="V4" s="773"/>
      <c r="Z4" s="338" t="s">
        <v>15</v>
      </c>
      <c r="AA4" s="339" t="s">
        <v>260</v>
      </c>
      <c r="AB4" s="339" t="s">
        <v>262</v>
      </c>
      <c r="AC4" s="339" t="s">
        <v>263</v>
      </c>
      <c r="AP4" s="9"/>
      <c r="AQ4" s="9"/>
      <c r="AR4" s="9" t="str">
        <v>Masters of Agribusiness</v>
      </c>
      <c r="AS4" s="9"/>
      <c r="AT4" s="9" t="str">
        <v>Industrial/Organizational Psychology</v>
      </c>
      <c r="AU4" s="9"/>
      <c r="AV4" s="9" t="str">
        <v>Flex Other Online Programs</v>
      </c>
      <c r="AW4" s="9"/>
      <c r="AX4" s="9" t="str">
        <v>Masters of Industrial Distribution</v>
      </c>
      <c r="AY4" s="9"/>
      <c r="AZ4" s="9" t="str">
        <v>West Texas A&amp;M (MS &amp; PhD)</v>
      </c>
      <c r="BA4" s="9"/>
      <c r="BB4" s="9" t="str">
        <v>Dental Graduate Programs</v>
      </c>
      <c r="BC4" s="9" t="str">
        <v>Engineering Medicine</v>
      </c>
      <c r="BD4" s="9"/>
      <c r="BE4" s="9" t="str">
        <v>PharmD - Kingsville</v>
      </c>
      <c r="BF4" s="9"/>
      <c r="BG4" s="9"/>
      <c r="BH4" s="9" t="str">
        <v>All Other TAMUG Programs</v>
      </c>
      <c r="BI4" s="9" t="str">
        <v>College of Engineering &amp; Computer Science</v>
      </c>
      <c r="BJ4" s="9"/>
      <c r="BK4" s="9"/>
      <c r="BL4" s="9"/>
      <c r="BM4" s="9"/>
    </row>
    <row r="5" spans="1:65" s="85" customFormat="1" ht="16.8" thickTop="1" thickBot="1">
      <c r="A5" s="82" t="s">
        <v>86</v>
      </c>
      <c r="B5" s="778"/>
      <c r="C5" s="778"/>
      <c r="D5" s="778"/>
      <c r="K5" s="82"/>
      <c r="L5" s="779"/>
      <c r="N5" s="414" t="s">
        <v>171</v>
      </c>
      <c r="O5" s="415"/>
      <c r="P5" s="415"/>
      <c r="Q5" s="416">
        <f>Q4</f>
        <v>0.03</v>
      </c>
      <c r="R5" s="565" t="s">
        <v>2</v>
      </c>
      <c r="S5" s="566" t="s">
        <v>3</v>
      </c>
      <c r="T5" s="566" t="s">
        <v>4</v>
      </c>
      <c r="U5" s="566" t="s">
        <v>8</v>
      </c>
      <c r="V5" s="571" t="s">
        <v>9</v>
      </c>
      <c r="Z5" s="341">
        <v>0</v>
      </c>
      <c r="AA5" s="340">
        <v>0</v>
      </c>
      <c r="AB5" s="342">
        <f>IFERROR((Z5/AA5),0)</f>
        <v>0</v>
      </c>
      <c r="AC5" s="342">
        <f>AB5*12</f>
        <v>0</v>
      </c>
      <c r="AP5" s="9"/>
      <c r="AQ5" s="9"/>
      <c r="AR5" s="9" t="str">
        <v>All Other Ag Programs</v>
      </c>
      <c r="AS5" s="9"/>
      <c r="AT5" s="9" t="str">
        <v>Psychological Sciences</v>
      </c>
      <c r="AU5" s="9"/>
      <c r="AV5" s="9" t="str">
        <v>MBA Program</v>
      </c>
      <c r="AW5" s="9"/>
      <c r="AX5" s="9" t="str">
        <v>All Other Egineering Programs</v>
      </c>
      <c r="AY5" s="9"/>
      <c r="AZ5" s="9" t="str">
        <v>West Texas A&amp;M (Resident)</v>
      </c>
      <c r="BA5" s="9"/>
      <c r="BB5" s="9"/>
      <c r="BC5" s="9"/>
      <c r="BD5" s="9"/>
      <c r="BE5" s="9" t="str">
        <v>PhD - Kingsville</v>
      </c>
      <c r="BF5" s="9"/>
      <c r="BG5" s="9"/>
      <c r="BH5" s="9"/>
      <c r="BI5" s="9" t="str">
        <v>All Other TAMU-CC Programs</v>
      </c>
      <c r="BJ5" s="9"/>
      <c r="BK5" s="9"/>
      <c r="BL5" s="9"/>
      <c r="BM5" s="9"/>
    </row>
    <row r="6" spans="1:65" s="85" customFormat="1" ht="16.2" thickBot="1">
      <c r="A6" s="82"/>
      <c r="B6" s="113"/>
      <c r="C6" s="113"/>
      <c r="D6" s="113"/>
      <c r="K6" s="82"/>
      <c r="L6" s="779"/>
      <c r="N6" s="39" t="s">
        <v>74</v>
      </c>
      <c r="O6" s="40"/>
      <c r="P6" s="40"/>
      <c r="Q6" s="563">
        <v>1104</v>
      </c>
      <c r="R6" s="567">
        <f>Q6</f>
        <v>1104</v>
      </c>
      <c r="S6" s="568">
        <f>ROUND(R6*1.03,0)</f>
        <v>1137</v>
      </c>
      <c r="T6" s="568">
        <f t="shared" ref="T6:V7" si="0">ROUND(S6*1.03,0)</f>
        <v>1171</v>
      </c>
      <c r="U6" s="568">
        <f t="shared" si="0"/>
        <v>1206</v>
      </c>
      <c r="V6" s="572">
        <f t="shared" si="0"/>
        <v>1242</v>
      </c>
      <c r="AP6" s="9"/>
      <c r="AQ6" s="9"/>
      <c r="AR6" s="9"/>
      <c r="AS6" s="9"/>
      <c r="AT6" s="9" t="str">
        <v>All Other Arts &amp; Science Programs</v>
      </c>
      <c r="AU6" s="9"/>
      <c r="AV6" s="9" t="str">
        <v>Masters of Accounting</v>
      </c>
      <c r="AW6" s="9"/>
      <c r="AX6" s="9"/>
      <c r="AY6" s="9"/>
      <c r="AZ6" s="9"/>
      <c r="BA6" s="9"/>
      <c r="BB6" s="9"/>
      <c r="BC6" s="9"/>
      <c r="BD6" s="9"/>
      <c r="BE6" s="9"/>
      <c r="BF6" s="9"/>
      <c r="BG6" s="9"/>
      <c r="BH6" s="9"/>
      <c r="BI6" s="9"/>
      <c r="BJ6" s="9"/>
      <c r="BK6" s="9"/>
      <c r="BL6" s="9"/>
      <c r="BM6" s="9"/>
    </row>
    <row r="7" spans="1:65" ht="13.8" thickBot="1">
      <c r="A7" s="781" t="s">
        <v>13</v>
      </c>
      <c r="B7" s="781"/>
      <c r="C7" s="781"/>
      <c r="D7" s="781"/>
      <c r="E7" s="781"/>
      <c r="F7" s="781"/>
      <c r="G7" s="781"/>
      <c r="H7" s="781"/>
      <c r="I7" s="781"/>
      <c r="J7" s="781"/>
      <c r="K7" s="562"/>
      <c r="L7" s="238"/>
      <c r="N7" s="378" t="s">
        <v>75</v>
      </c>
      <c r="O7" s="379"/>
      <c r="P7" s="379"/>
      <c r="Q7" s="564">
        <v>566</v>
      </c>
      <c r="R7" s="569">
        <f>Q7</f>
        <v>566</v>
      </c>
      <c r="S7" s="570">
        <f>ROUND(R7*1.03,0)</f>
        <v>583</v>
      </c>
      <c r="T7" s="570">
        <f t="shared" si="0"/>
        <v>600</v>
      </c>
      <c r="U7" s="570">
        <f t="shared" si="0"/>
        <v>618</v>
      </c>
      <c r="V7" s="573">
        <f t="shared" si="0"/>
        <v>637</v>
      </c>
      <c r="AV7" s="9" t="str">
        <v>Masters of Analytics</v>
      </c>
    </row>
    <row r="8" spans="1:65">
      <c r="J8" s="32"/>
      <c r="K8" s="562"/>
      <c r="L8" s="236"/>
      <c r="AV8" s="9" t="str">
        <v>Masters of Business</v>
      </c>
    </row>
    <row r="9" spans="1:65">
      <c r="A9" s="1" t="s">
        <v>16</v>
      </c>
      <c r="C9" s="53"/>
      <c r="D9" s="53"/>
      <c r="E9" s="7"/>
      <c r="F9" s="7"/>
      <c r="G9" s="7"/>
      <c r="H9" s="7"/>
      <c r="I9" s="7"/>
      <c r="J9" s="44"/>
      <c r="K9" s="562"/>
      <c r="L9" s="236"/>
      <c r="M9" s="53" t="s">
        <v>120</v>
      </c>
      <c r="N9" s="57" t="s">
        <v>79</v>
      </c>
      <c r="O9" s="57"/>
      <c r="P9" s="57" t="s">
        <v>249</v>
      </c>
      <c r="Q9" s="57" t="s">
        <v>109</v>
      </c>
      <c r="R9" s="57" t="s">
        <v>18</v>
      </c>
      <c r="S9" s="57"/>
      <c r="T9" s="766" t="s">
        <v>450</v>
      </c>
      <c r="U9" s="766"/>
      <c r="V9" s="767" t="s">
        <v>451</v>
      </c>
      <c r="W9" s="767" t="s">
        <v>81</v>
      </c>
      <c r="X9" s="51"/>
      <c r="Y9" s="51"/>
      <c r="AV9" s="9" t="str">
        <v>Masters of Entrepreneurship</v>
      </c>
    </row>
    <row r="10" spans="1:65">
      <c r="A10" s="1" t="s">
        <v>17</v>
      </c>
      <c r="B10" s="121"/>
      <c r="C10" s="68"/>
      <c r="D10" s="68"/>
      <c r="E10" s="17" t="s">
        <v>2</v>
      </c>
      <c r="F10" s="17" t="s">
        <v>3</v>
      </c>
      <c r="G10" s="17" t="s">
        <v>4</v>
      </c>
      <c r="H10" s="17" t="s">
        <v>8</v>
      </c>
      <c r="I10" s="17" t="s">
        <v>9</v>
      </c>
      <c r="J10" s="45" t="s">
        <v>1</v>
      </c>
      <c r="K10" s="562"/>
      <c r="L10" s="236"/>
      <c r="M10" s="63" t="s">
        <v>119</v>
      </c>
      <c r="N10" s="45" t="s">
        <v>15</v>
      </c>
      <c r="O10" s="45" t="s">
        <v>249</v>
      </c>
      <c r="P10" s="45" t="s">
        <v>102</v>
      </c>
      <c r="Q10" s="45" t="s">
        <v>110</v>
      </c>
      <c r="R10" s="45" t="s">
        <v>112</v>
      </c>
      <c r="S10" s="45" t="s">
        <v>102</v>
      </c>
      <c r="T10" s="766"/>
      <c r="U10" s="766"/>
      <c r="V10" s="767"/>
      <c r="W10" s="767"/>
      <c r="X10" s="14"/>
      <c r="Y10" s="14"/>
      <c r="AV10" s="9" t="str">
        <v>Masters of Finance</v>
      </c>
    </row>
    <row r="11" spans="1:65">
      <c r="A11" s="53" t="s">
        <v>61</v>
      </c>
      <c r="B11" s="53" t="s">
        <v>62</v>
      </c>
      <c r="D11" s="3"/>
      <c r="E11" s="2"/>
      <c r="F11" s="2"/>
      <c r="G11" s="2"/>
      <c r="H11" s="2"/>
      <c r="I11" s="2"/>
      <c r="J11" s="46"/>
      <c r="K11" s="562"/>
      <c r="L11" s="236"/>
      <c r="M11" s="23"/>
      <c r="N11" s="56"/>
      <c r="O11" s="56"/>
      <c r="P11" s="56"/>
      <c r="Q11" s="213"/>
      <c r="R11" s="56"/>
      <c r="S11" s="213"/>
      <c r="T11" s="321"/>
      <c r="U11" s="321"/>
      <c r="V11" s="555"/>
      <c r="W11" s="555"/>
      <c r="X11" s="14"/>
      <c r="Y11" s="14"/>
      <c r="Z11" s="3"/>
      <c r="AA11" s="3"/>
      <c r="AB11" s="3"/>
      <c r="AC11" s="3"/>
      <c r="AV11" s="9" t="str">
        <v>Masters of Financial Management</v>
      </c>
    </row>
    <row r="12" spans="1:65">
      <c r="A12" s="78"/>
      <c r="B12" s="14" t="s">
        <v>124</v>
      </c>
      <c r="C12" s="14"/>
      <c r="D12" s="33" t="s">
        <v>123</v>
      </c>
      <c r="E12" s="76">
        <f>ROUND($R12*$S12,6)</f>
        <v>0</v>
      </c>
      <c r="F12" s="76">
        <f>ROUND($R13*$S13,6)</f>
        <v>0</v>
      </c>
      <c r="G12" s="76">
        <f>ROUND($R14*$S14,6)</f>
        <v>0</v>
      </c>
      <c r="H12" s="76">
        <f>ROUND($R15*$S15,6)</f>
        <v>0</v>
      </c>
      <c r="I12" s="76">
        <f>ROUND($R16*$S16,6)</f>
        <v>0</v>
      </c>
      <c r="J12" s="46"/>
      <c r="K12" s="562"/>
      <c r="L12" s="236" t="s">
        <v>187</v>
      </c>
      <c r="M12" s="133">
        <v>0</v>
      </c>
      <c r="N12" s="214">
        <f>ROUND(M12/12,2)</f>
        <v>0</v>
      </c>
      <c r="O12" s="214">
        <f>LOOKUP(P12,'Longevity Lookup'!$A$3:$A$506,'Longevity Lookup'!$B$3:$B$506)</f>
        <v>0</v>
      </c>
      <c r="P12" s="209">
        <v>0</v>
      </c>
      <c r="Q12" s="211">
        <v>1.03</v>
      </c>
      <c r="R12" s="212">
        <v>0</v>
      </c>
      <c r="S12" s="209">
        <v>12</v>
      </c>
      <c r="T12" s="321" t="s">
        <v>31</v>
      </c>
      <c r="U12" s="323">
        <f>IFERROR((E14+E15)/E13,0)</f>
        <v>0</v>
      </c>
      <c r="V12" s="556">
        <f>E12*174</f>
        <v>0</v>
      </c>
      <c r="W12" s="557">
        <f>IFERROR(E13/V12,0)</f>
        <v>0</v>
      </c>
      <c r="X12" s="24"/>
      <c r="Y12" s="24"/>
      <c r="Z12" s="3"/>
      <c r="AA12" s="3"/>
      <c r="AB12" s="3"/>
      <c r="AC12" s="3"/>
      <c r="AV12" s="9" t="str">
        <v>Masters of Human Resources Mangement</v>
      </c>
    </row>
    <row r="13" spans="1:65">
      <c r="A13" s="276"/>
      <c r="B13" s="3"/>
      <c r="C13" s="76"/>
      <c r="D13" s="59" t="s">
        <v>15</v>
      </c>
      <c r="E13" s="52">
        <f>ROUND((N12+O12)*E12*Q12,0)</f>
        <v>0</v>
      </c>
      <c r="F13" s="52">
        <f>ROUND((N12+O12)*F12*Q12*Q13,0)</f>
        <v>0</v>
      </c>
      <c r="G13" s="52">
        <f>ROUND((N12+O12)*G12*Q12*Q13*Q14,0)</f>
        <v>0</v>
      </c>
      <c r="H13" s="52">
        <f>ROUND((N12+O12)*H12*Q12*Q13*Q14*Q15,0)</f>
        <v>0</v>
      </c>
      <c r="I13" s="52">
        <f>ROUND((N12+O12)*I12*Q12*Q13*Q14*Q15*Q16,0)</f>
        <v>0</v>
      </c>
      <c r="J13" s="158">
        <f>SUM(E13:I13)</f>
        <v>0</v>
      </c>
      <c r="K13" s="562"/>
      <c r="L13" s="239" t="str">
        <f>L12</f>
        <v>A</v>
      </c>
      <c r="M13" s="215"/>
      <c r="N13" s="56"/>
      <c r="O13" s="56"/>
      <c r="P13" s="56"/>
      <c r="Q13" s="211">
        <v>1.03</v>
      </c>
      <c r="R13" s="212">
        <v>0</v>
      </c>
      <c r="S13" s="209">
        <v>12</v>
      </c>
      <c r="T13" s="321" t="s">
        <v>32</v>
      </c>
      <c r="U13" s="323">
        <f>IFERROR((F14+F15)/F13,0)</f>
        <v>0</v>
      </c>
      <c r="V13" s="556">
        <f>F12*174</f>
        <v>0</v>
      </c>
      <c r="W13" s="557">
        <f>IFERROR(F13/V13,0)</f>
        <v>0</v>
      </c>
      <c r="AV13" s="9" t="str">
        <v>Masters of Human Resources Mangement for Professionals</v>
      </c>
    </row>
    <row r="14" spans="1:65">
      <c r="A14" s="9"/>
      <c r="B14" s="3"/>
      <c r="C14" s="76"/>
      <c r="D14" s="59" t="s">
        <v>30</v>
      </c>
      <c r="E14" s="52">
        <f>ROUND(E13*$Q$3,0)</f>
        <v>0</v>
      </c>
      <c r="F14" s="52">
        <f t="shared" ref="F14:I14" si="1">ROUND(F13*$Q$3,0)</f>
        <v>0</v>
      </c>
      <c r="G14" s="52">
        <f t="shared" si="1"/>
        <v>0</v>
      </c>
      <c r="H14" s="52">
        <f t="shared" si="1"/>
        <v>0</v>
      </c>
      <c r="I14" s="52">
        <f t="shared" si="1"/>
        <v>0</v>
      </c>
      <c r="J14" s="158">
        <f>SUM(E14:I14)</f>
        <v>0</v>
      </c>
      <c r="K14" s="562"/>
      <c r="L14" s="239" t="str">
        <f>L13</f>
        <v>A</v>
      </c>
      <c r="M14" s="215"/>
      <c r="N14" s="56"/>
      <c r="O14" s="56"/>
      <c r="P14" s="56"/>
      <c r="Q14" s="211">
        <v>1.03</v>
      </c>
      <c r="R14" s="212">
        <v>0</v>
      </c>
      <c r="S14" s="209">
        <v>12</v>
      </c>
      <c r="T14" s="321" t="s">
        <v>33</v>
      </c>
      <c r="U14" s="323">
        <f>IFERROR((G14+G15)/G13,0)</f>
        <v>0</v>
      </c>
      <c r="V14" s="556">
        <f>G12*174</f>
        <v>0</v>
      </c>
      <c r="W14" s="557">
        <f>IFERROR(G13/V14,0)</f>
        <v>0</v>
      </c>
      <c r="X14" s="24"/>
      <c r="Y14" s="24"/>
      <c r="AV14" s="9" t="str">
        <v>Masters of Management Information Systems</v>
      </c>
    </row>
    <row r="15" spans="1:65" ht="15">
      <c r="A15" s="9"/>
      <c r="B15" s="3"/>
      <c r="C15" s="76"/>
      <c r="D15" s="59" t="s">
        <v>29</v>
      </c>
      <c r="E15" s="170">
        <f>ROUND(R$6*E12,0)</f>
        <v>0</v>
      </c>
      <c r="F15" s="170">
        <f t="shared" ref="F15:I15" si="2">ROUND(S$6*F12,0)</f>
        <v>0</v>
      </c>
      <c r="G15" s="170">
        <f t="shared" si="2"/>
        <v>0</v>
      </c>
      <c r="H15" s="170">
        <f t="shared" si="2"/>
        <v>0</v>
      </c>
      <c r="I15" s="170">
        <f t="shared" si="2"/>
        <v>0</v>
      </c>
      <c r="J15" s="167">
        <f>SUM(E15:I15)</f>
        <v>0</v>
      </c>
      <c r="K15" s="562"/>
      <c r="L15" s="239" t="str">
        <f>L14</f>
        <v>A</v>
      </c>
      <c r="M15" s="215"/>
      <c r="N15" s="56"/>
      <c r="O15" s="56"/>
      <c r="P15" s="56"/>
      <c r="Q15" s="211">
        <v>1.03</v>
      </c>
      <c r="R15" s="212">
        <v>0</v>
      </c>
      <c r="S15" s="209">
        <v>12</v>
      </c>
      <c r="T15" s="321" t="s">
        <v>34</v>
      </c>
      <c r="U15" s="323">
        <f>IFERROR((H14+H15)/H13,0)</f>
        <v>0</v>
      </c>
      <c r="V15" s="556">
        <f>H12*174</f>
        <v>0</v>
      </c>
      <c r="W15" s="557">
        <f>IFERROR(H13/V15,0)</f>
        <v>0</v>
      </c>
      <c r="X15" s="24"/>
      <c r="Y15" s="24"/>
      <c r="AV15" s="9" t="str">
        <v>Masters in Marketing</v>
      </c>
    </row>
    <row r="16" spans="1:65">
      <c r="A16" s="9"/>
      <c r="B16" s="3"/>
      <c r="C16" s="76"/>
      <c r="D16" s="62" t="s">
        <v>178</v>
      </c>
      <c r="E16" s="171">
        <f t="shared" ref="E16:J16" si="3">SUM(E14:E15)</f>
        <v>0</v>
      </c>
      <c r="F16" s="171">
        <f t="shared" si="3"/>
        <v>0</v>
      </c>
      <c r="G16" s="171">
        <f t="shared" si="3"/>
        <v>0</v>
      </c>
      <c r="H16" s="171">
        <f t="shared" si="3"/>
        <v>0</v>
      </c>
      <c r="I16" s="171">
        <f t="shared" si="3"/>
        <v>0</v>
      </c>
      <c r="J16" s="172">
        <f t="shared" si="3"/>
        <v>0</v>
      </c>
      <c r="K16" s="562"/>
      <c r="L16" s="239" t="str">
        <f>L15</f>
        <v>A</v>
      </c>
      <c r="M16" s="215"/>
      <c r="N16" s="56"/>
      <c r="O16" s="56"/>
      <c r="P16" s="56"/>
      <c r="Q16" s="211">
        <v>1.03</v>
      </c>
      <c r="R16" s="212">
        <v>0</v>
      </c>
      <c r="S16" s="209">
        <v>12</v>
      </c>
      <c r="T16" s="321" t="s">
        <v>35</v>
      </c>
      <c r="U16" s="323">
        <f>IFERROR((I14+I15)/I13,0)</f>
        <v>0</v>
      </c>
      <c r="V16" s="556">
        <f>I12*174</f>
        <v>0</v>
      </c>
      <c r="W16" s="557">
        <f>IFERROR(I13/V16,0)</f>
        <v>0</v>
      </c>
      <c r="X16" s="24"/>
      <c r="Y16" s="24"/>
      <c r="AV16" s="9" t="str">
        <v>Masters of Real Estate</v>
      </c>
    </row>
    <row r="17" spans="1:48" hidden="1">
      <c r="A17" s="9"/>
      <c r="B17" s="3"/>
      <c r="C17" s="76"/>
      <c r="D17" s="59"/>
      <c r="E17" s="16"/>
      <c r="F17" s="16"/>
      <c r="G17" s="16"/>
      <c r="H17" s="16"/>
      <c r="I17" s="16"/>
      <c r="J17" s="25"/>
      <c r="K17" s="562"/>
      <c r="L17" s="236"/>
      <c r="M17" s="215"/>
      <c r="N17" s="56"/>
      <c r="O17" s="56"/>
      <c r="P17" s="56"/>
      <c r="Q17" s="31"/>
      <c r="R17" s="56"/>
      <c r="S17" s="31"/>
      <c r="T17" s="321"/>
      <c r="U17" s="325"/>
      <c r="V17" s="558"/>
      <c r="W17" s="559"/>
      <c r="AV17" s="9" t="str">
        <v>Masters of Quantitative Finance</v>
      </c>
    </row>
    <row r="18" spans="1:48" ht="13.2" hidden="1" customHeight="1">
      <c r="A18" s="78"/>
      <c r="B18" s="14" t="s">
        <v>60</v>
      </c>
      <c r="C18" s="265"/>
      <c r="D18" s="33" t="s">
        <v>123</v>
      </c>
      <c r="E18" s="76">
        <f>ROUND($R18*$S18,6)</f>
        <v>0</v>
      </c>
      <c r="F18" s="76">
        <f>ROUND($R19*$S19,6)</f>
        <v>0</v>
      </c>
      <c r="G18" s="76">
        <f>ROUND($R20*$S20,6)</f>
        <v>0</v>
      </c>
      <c r="H18" s="76">
        <f>ROUND($R21*$S21,6)</f>
        <v>0</v>
      </c>
      <c r="I18" s="76">
        <f>ROUND($R22*$S22,6)</f>
        <v>0</v>
      </c>
      <c r="J18" s="46"/>
      <c r="K18" s="562"/>
      <c r="L18" s="245" t="s">
        <v>187</v>
      </c>
      <c r="M18" s="133">
        <v>0</v>
      </c>
      <c r="N18" s="214">
        <f>ROUND(M18/12,2)</f>
        <v>0</v>
      </c>
      <c r="O18" s="214">
        <f>LOOKUP(P18,'Longevity Lookup'!$A$3:$A$506,'Longevity Lookup'!$B$3:$B$506)</f>
        <v>0</v>
      </c>
      <c r="P18" s="209">
        <v>0</v>
      </c>
      <c r="Q18" s="211">
        <v>1.03</v>
      </c>
      <c r="R18" s="212">
        <v>0</v>
      </c>
      <c r="S18" s="61">
        <f>$S$12</f>
        <v>12</v>
      </c>
      <c r="T18" s="321" t="s">
        <v>31</v>
      </c>
      <c r="U18" s="323">
        <f>IFERROR((E20+E21)/E19,0)</f>
        <v>0</v>
      </c>
      <c r="V18" s="556">
        <f>E18*174</f>
        <v>0</v>
      </c>
      <c r="W18" s="557">
        <f>IFERROR(E19/V18,0)</f>
        <v>0</v>
      </c>
      <c r="X18" s="24"/>
      <c r="Y18" s="24"/>
      <c r="AV18" s="9" t="str">
        <v>Masters of Supply Chain Analytics</v>
      </c>
    </row>
    <row r="19" spans="1:48" ht="13.2" hidden="1" customHeight="1">
      <c r="A19" s="9"/>
      <c r="B19" s="3"/>
      <c r="C19" s="76"/>
      <c r="D19" s="59" t="s">
        <v>15</v>
      </c>
      <c r="E19" s="52">
        <f>ROUND((N18+O18)*E18*Q18,0)</f>
        <v>0</v>
      </c>
      <c r="F19" s="52">
        <f>ROUND((N18+O18)*F18*Q18*Q19,0)</f>
        <v>0</v>
      </c>
      <c r="G19" s="52">
        <f>ROUND((N18+O18)*G18*Q18*Q19*Q20,0)</f>
        <v>0</v>
      </c>
      <c r="H19" s="52">
        <f>ROUND((N18+O18)*H18*Q18*Q19*Q20*Q21,0)</f>
        <v>0</v>
      </c>
      <c r="I19" s="52">
        <f>ROUND((N18+O18)*I18*Q18*Q19*Q20*Q21*Q22,0)</f>
        <v>0</v>
      </c>
      <c r="J19" s="158">
        <f>SUM(E19:I19)</f>
        <v>0</v>
      </c>
      <c r="K19" s="562"/>
      <c r="L19" s="239" t="str">
        <f>L18</f>
        <v>A</v>
      </c>
      <c r="M19" s="215"/>
      <c r="N19" s="56"/>
      <c r="O19" s="56"/>
      <c r="P19" s="56"/>
      <c r="Q19" s="211">
        <v>1.03</v>
      </c>
      <c r="R19" s="212">
        <v>0</v>
      </c>
      <c r="S19" s="61">
        <f>$S$13</f>
        <v>12</v>
      </c>
      <c r="T19" s="321" t="s">
        <v>32</v>
      </c>
      <c r="U19" s="323">
        <f>IFERROR((F20+F21)/F19,0)</f>
        <v>0</v>
      </c>
      <c r="V19" s="556">
        <f>F18*174</f>
        <v>0</v>
      </c>
      <c r="W19" s="557">
        <f>IFERROR(F19/V19,0)</f>
        <v>0</v>
      </c>
      <c r="AV19" s="9" t="str">
        <v>All Other Business Programs</v>
      </c>
    </row>
    <row r="20" spans="1:48" ht="13.2" hidden="1" customHeight="1">
      <c r="A20" s="9"/>
      <c r="B20" s="3"/>
      <c r="C20" s="76"/>
      <c r="D20" s="59" t="s">
        <v>30</v>
      </c>
      <c r="E20" s="52">
        <f>ROUND(E19*$Q$3,0)</f>
        <v>0</v>
      </c>
      <c r="F20" s="52">
        <f t="shared" ref="F20" si="4">ROUND(F19*$Q$3,0)</f>
        <v>0</v>
      </c>
      <c r="G20" s="52">
        <f t="shared" ref="G20" si="5">ROUND(G19*$Q$3,0)</f>
        <v>0</v>
      </c>
      <c r="H20" s="52">
        <f t="shared" ref="H20" si="6">ROUND(H19*$Q$3,0)</f>
        <v>0</v>
      </c>
      <c r="I20" s="52">
        <f t="shared" ref="I20" si="7">ROUND(I19*$Q$3,0)</f>
        <v>0</v>
      </c>
      <c r="J20" s="158">
        <f>SUM(E20:I20)</f>
        <v>0</v>
      </c>
      <c r="K20" s="562"/>
      <c r="L20" s="239" t="str">
        <f>L19</f>
        <v>A</v>
      </c>
      <c r="M20" s="215"/>
      <c r="N20" s="56"/>
      <c r="O20" s="56"/>
      <c r="P20" s="56"/>
      <c r="Q20" s="211">
        <v>1.03</v>
      </c>
      <c r="R20" s="212">
        <v>0</v>
      </c>
      <c r="S20" s="61">
        <f>$S$14</f>
        <v>12</v>
      </c>
      <c r="T20" s="321" t="s">
        <v>33</v>
      </c>
      <c r="U20" s="323">
        <f>IFERROR((G20+G21)/G19,0)</f>
        <v>0</v>
      </c>
      <c r="V20" s="556">
        <f>G18*174</f>
        <v>0</v>
      </c>
      <c r="W20" s="557">
        <f>IFERROR(G19/V20,0)</f>
        <v>0</v>
      </c>
      <c r="X20" s="24"/>
      <c r="Y20" s="24"/>
    </row>
    <row r="21" spans="1:48" ht="15" hidden="1" customHeight="1">
      <c r="A21" s="9"/>
      <c r="B21" s="3"/>
      <c r="C21" s="76"/>
      <c r="D21" s="59" t="s">
        <v>29</v>
      </c>
      <c r="E21" s="170">
        <f>ROUND(R$6*E18,0)</f>
        <v>0</v>
      </c>
      <c r="F21" s="170">
        <f t="shared" ref="F21" si="8">ROUND(S$6*F18,0)</f>
        <v>0</v>
      </c>
      <c r="G21" s="170">
        <f t="shared" ref="G21" si="9">ROUND(T$6*G18,0)</f>
        <v>0</v>
      </c>
      <c r="H21" s="170">
        <f t="shared" ref="H21" si="10">ROUND(U$6*H18,0)</f>
        <v>0</v>
      </c>
      <c r="I21" s="170">
        <f t="shared" ref="I21" si="11">ROUND(V$6*I18,0)</f>
        <v>0</v>
      </c>
      <c r="J21" s="167">
        <f>SUM(E21:I21)</f>
        <v>0</v>
      </c>
      <c r="K21" s="562"/>
      <c r="L21" s="239" t="str">
        <f>L20</f>
        <v>A</v>
      </c>
      <c r="M21" s="215"/>
      <c r="N21" s="56"/>
      <c r="O21" s="56"/>
      <c r="P21" s="56"/>
      <c r="Q21" s="211">
        <v>1.03</v>
      </c>
      <c r="R21" s="212">
        <v>0</v>
      </c>
      <c r="S21" s="61">
        <f>$S$15</f>
        <v>12</v>
      </c>
      <c r="T21" s="321" t="s">
        <v>34</v>
      </c>
      <c r="U21" s="323">
        <f>IFERROR((H20+H21)/H19,0)</f>
        <v>0</v>
      </c>
      <c r="V21" s="556">
        <f>H18*174</f>
        <v>0</v>
      </c>
      <c r="W21" s="557">
        <f>IFERROR(H19/V21,0)</f>
        <v>0</v>
      </c>
      <c r="X21" s="24"/>
      <c r="Y21" s="24"/>
    </row>
    <row r="22" spans="1:48" ht="13.2" hidden="1" customHeight="1">
      <c r="A22" s="9"/>
      <c r="B22" s="3"/>
      <c r="C22" s="76"/>
      <c r="D22" s="62" t="s">
        <v>178</v>
      </c>
      <c r="E22" s="171">
        <f t="shared" ref="E22:J22" si="12">SUM(E20:E21)</f>
        <v>0</v>
      </c>
      <c r="F22" s="171">
        <f t="shared" si="12"/>
        <v>0</v>
      </c>
      <c r="G22" s="171">
        <f t="shared" si="12"/>
        <v>0</v>
      </c>
      <c r="H22" s="171">
        <f t="shared" si="12"/>
        <v>0</v>
      </c>
      <c r="I22" s="171">
        <f t="shared" si="12"/>
        <v>0</v>
      </c>
      <c r="J22" s="172">
        <f t="shared" si="12"/>
        <v>0</v>
      </c>
      <c r="K22" s="562"/>
      <c r="L22" s="239" t="str">
        <f>L21</f>
        <v>A</v>
      </c>
      <c r="M22" s="215"/>
      <c r="N22" s="56"/>
      <c r="O22" s="56"/>
      <c r="P22" s="56"/>
      <c r="Q22" s="211">
        <v>1.03</v>
      </c>
      <c r="R22" s="212">
        <v>0</v>
      </c>
      <c r="S22" s="61">
        <f>$S$16</f>
        <v>12</v>
      </c>
      <c r="T22" s="321" t="s">
        <v>35</v>
      </c>
      <c r="U22" s="323">
        <f>IFERROR((I20+I21)/I19,0)</f>
        <v>0</v>
      </c>
      <c r="V22" s="556">
        <f>I18*174</f>
        <v>0</v>
      </c>
      <c r="W22" s="557">
        <f>IFERROR(I19/V22,0)</f>
        <v>0</v>
      </c>
      <c r="X22" s="24"/>
      <c r="Y22" s="24"/>
    </row>
    <row r="23" spans="1:48" ht="13.2" hidden="1" customHeight="1">
      <c r="A23" s="9"/>
      <c r="B23" s="3"/>
      <c r="C23" s="76"/>
      <c r="D23" s="59"/>
      <c r="E23" s="16"/>
      <c r="F23" s="16"/>
      <c r="G23" s="16"/>
      <c r="H23" s="16"/>
      <c r="I23" s="16"/>
      <c r="J23" s="25"/>
      <c r="K23" s="562"/>
      <c r="L23" s="236"/>
      <c r="M23" s="215"/>
      <c r="N23" s="56"/>
      <c r="O23" s="56"/>
      <c r="P23" s="56"/>
      <c r="Q23" s="31"/>
      <c r="R23" s="56"/>
      <c r="S23" s="31"/>
      <c r="T23" s="321"/>
      <c r="U23" s="325"/>
      <c r="V23" s="558"/>
      <c r="W23" s="559"/>
    </row>
    <row r="24" spans="1:48" ht="13.2" hidden="1" customHeight="1">
      <c r="A24" s="78"/>
      <c r="B24" s="14" t="s">
        <v>60</v>
      </c>
      <c r="C24" s="265"/>
      <c r="D24" s="33" t="s">
        <v>123</v>
      </c>
      <c r="E24" s="76">
        <f>ROUND($R24*$S24,6)</f>
        <v>0</v>
      </c>
      <c r="F24" s="76">
        <f>ROUND($R25*$S25,6)</f>
        <v>0</v>
      </c>
      <c r="G24" s="76">
        <f>ROUND($R26*$S26,6)</f>
        <v>0</v>
      </c>
      <c r="H24" s="76">
        <f>ROUND($R27*$S27,6)</f>
        <v>0</v>
      </c>
      <c r="I24" s="76">
        <f>ROUND($R28*$S28,6)</f>
        <v>0</v>
      </c>
      <c r="J24" s="46"/>
      <c r="K24" s="562"/>
      <c r="L24" s="236" t="s">
        <v>187</v>
      </c>
      <c r="M24" s="133"/>
      <c r="N24" s="214">
        <f>ROUND(M24/12,2)</f>
        <v>0</v>
      </c>
      <c r="O24" s="214">
        <f>LOOKUP(P24,'Longevity Lookup'!$A$3:$A$506,'Longevity Lookup'!$B$3:$B$506)</f>
        <v>0</v>
      </c>
      <c r="P24" s="209">
        <v>0</v>
      </c>
      <c r="Q24" s="211">
        <v>1.03</v>
      </c>
      <c r="R24" s="212">
        <v>0</v>
      </c>
      <c r="S24" s="61">
        <f>$S$12</f>
        <v>12</v>
      </c>
      <c r="T24" s="321" t="s">
        <v>31</v>
      </c>
      <c r="U24" s="323">
        <f>IFERROR((E26+E27)/E25,0)</f>
        <v>0</v>
      </c>
      <c r="V24" s="556">
        <f>E24*174</f>
        <v>0</v>
      </c>
      <c r="W24" s="557">
        <f>IFERROR(E25/V24,0)</f>
        <v>0</v>
      </c>
      <c r="X24" s="24"/>
      <c r="Y24" s="24"/>
    </row>
    <row r="25" spans="1:48" ht="13.2" hidden="1" customHeight="1">
      <c r="B25" s="3"/>
      <c r="C25" s="76"/>
      <c r="D25" s="59" t="s">
        <v>15</v>
      </c>
      <c r="E25" s="52">
        <f>ROUND((N24+O24)*E24*Q24,0)</f>
        <v>0</v>
      </c>
      <c r="F25" s="52">
        <f>ROUND((N24+O24)*F24*Q24*Q25,0)</f>
        <v>0</v>
      </c>
      <c r="G25" s="52">
        <f>ROUND((N24+O24)*G24*Q24*Q25*Q26,0)</f>
        <v>0</v>
      </c>
      <c r="H25" s="52">
        <f>ROUND((N24+O24)*H24*Q24*Q25*Q26*Q27,0)</f>
        <v>0</v>
      </c>
      <c r="I25" s="52">
        <f>ROUND((N24+O24)*I24*Q24*Q25*Q26*Q27*Q28,0)</f>
        <v>0</v>
      </c>
      <c r="J25" s="158">
        <f>SUM(E25:I25)</f>
        <v>0</v>
      </c>
      <c r="K25" s="562"/>
      <c r="L25" s="239" t="str">
        <f>L24</f>
        <v>A</v>
      </c>
      <c r="M25" s="215"/>
      <c r="N25" s="56"/>
      <c r="O25" s="56"/>
      <c r="P25" s="56"/>
      <c r="Q25" s="211">
        <v>1.03</v>
      </c>
      <c r="R25" s="212">
        <v>0</v>
      </c>
      <c r="S25" s="61">
        <f>$S$13</f>
        <v>12</v>
      </c>
      <c r="T25" s="321" t="s">
        <v>32</v>
      </c>
      <c r="U25" s="323">
        <f>IFERROR((F26+F27)/F25,0)</f>
        <v>0</v>
      </c>
      <c r="V25" s="556">
        <f>F24*174</f>
        <v>0</v>
      </c>
      <c r="W25" s="557">
        <f>IFERROR(F25/V25,0)</f>
        <v>0</v>
      </c>
    </row>
    <row r="26" spans="1:48" ht="13.2" hidden="1" customHeight="1">
      <c r="A26" s="9"/>
      <c r="B26" s="3"/>
      <c r="C26" s="76"/>
      <c r="D26" s="59" t="s">
        <v>30</v>
      </c>
      <c r="E26" s="52">
        <f>ROUND(E25*$Q$3,0)</f>
        <v>0</v>
      </c>
      <c r="F26" s="52">
        <f t="shared" ref="F26" si="13">ROUND(F25*$Q$3,0)</f>
        <v>0</v>
      </c>
      <c r="G26" s="52">
        <f t="shared" ref="G26" si="14">ROUND(G25*$Q$3,0)</f>
        <v>0</v>
      </c>
      <c r="H26" s="52">
        <f t="shared" ref="H26" si="15">ROUND(H25*$Q$3,0)</f>
        <v>0</v>
      </c>
      <c r="I26" s="52">
        <f t="shared" ref="I26" si="16">ROUND(I25*$Q$3,0)</f>
        <v>0</v>
      </c>
      <c r="J26" s="158">
        <f>SUM(E26:I26)</f>
        <v>0</v>
      </c>
      <c r="K26" s="562"/>
      <c r="L26" s="239" t="str">
        <f>L25</f>
        <v>A</v>
      </c>
      <c r="M26" s="215"/>
      <c r="N26" s="56"/>
      <c r="O26" s="56"/>
      <c r="P26" s="56"/>
      <c r="Q26" s="211">
        <v>1.03</v>
      </c>
      <c r="R26" s="212">
        <v>0</v>
      </c>
      <c r="S26" s="61">
        <f>$S$14</f>
        <v>12</v>
      </c>
      <c r="T26" s="321" t="s">
        <v>33</v>
      </c>
      <c r="U26" s="323">
        <f>IFERROR((G26+G27)/G25,0)</f>
        <v>0</v>
      </c>
      <c r="V26" s="556">
        <f>G24*174</f>
        <v>0</v>
      </c>
      <c r="W26" s="557">
        <f>IFERROR(G25/V26,0)</f>
        <v>0</v>
      </c>
      <c r="X26" s="24"/>
      <c r="Y26" s="24"/>
    </row>
    <row r="27" spans="1:48" ht="15" hidden="1" customHeight="1">
      <c r="A27" s="9"/>
      <c r="B27" s="3"/>
      <c r="C27" s="76"/>
      <c r="D27" s="59" t="s">
        <v>29</v>
      </c>
      <c r="E27" s="170">
        <f>ROUND(R$6*E24,0)</f>
        <v>0</v>
      </c>
      <c r="F27" s="170">
        <f t="shared" ref="F27" si="17">ROUND(S$6*F24,0)</f>
        <v>0</v>
      </c>
      <c r="G27" s="170">
        <f t="shared" ref="G27" si="18">ROUND(T$6*G24,0)</f>
        <v>0</v>
      </c>
      <c r="H27" s="170">
        <f t="shared" ref="H27" si="19">ROUND(U$6*H24,0)</f>
        <v>0</v>
      </c>
      <c r="I27" s="170">
        <f t="shared" ref="I27" si="20">ROUND(V$6*I24,0)</f>
        <v>0</v>
      </c>
      <c r="J27" s="167">
        <f>SUM(E27:I27)</f>
        <v>0</v>
      </c>
      <c r="K27" s="562"/>
      <c r="L27" s="239" t="str">
        <f>L26</f>
        <v>A</v>
      </c>
      <c r="M27" s="215"/>
      <c r="N27" s="56"/>
      <c r="O27" s="56"/>
      <c r="P27" s="56"/>
      <c r="Q27" s="211">
        <v>1.03</v>
      </c>
      <c r="R27" s="212">
        <v>0</v>
      </c>
      <c r="S27" s="61">
        <f>$S$15</f>
        <v>12</v>
      </c>
      <c r="T27" s="321" t="s">
        <v>34</v>
      </c>
      <c r="U27" s="323">
        <f>IFERROR((H26+H27)/H25,0)</f>
        <v>0</v>
      </c>
      <c r="V27" s="556">
        <f>H24*174</f>
        <v>0</v>
      </c>
      <c r="W27" s="557">
        <f>IFERROR(H25/V27,0)</f>
        <v>0</v>
      </c>
      <c r="X27" s="24"/>
      <c r="Y27" s="24"/>
    </row>
    <row r="28" spans="1:48" ht="13.2" hidden="1" customHeight="1">
      <c r="A28" s="9"/>
      <c r="B28" s="3"/>
      <c r="C28" s="76"/>
      <c r="D28" s="62" t="s">
        <v>178</v>
      </c>
      <c r="E28" s="171">
        <f t="shared" ref="E28:J28" si="21">SUM(E26:E27)</f>
        <v>0</v>
      </c>
      <c r="F28" s="171">
        <f t="shared" si="21"/>
        <v>0</v>
      </c>
      <c r="G28" s="171">
        <f t="shared" si="21"/>
        <v>0</v>
      </c>
      <c r="H28" s="171">
        <f t="shared" si="21"/>
        <v>0</v>
      </c>
      <c r="I28" s="171">
        <f t="shared" si="21"/>
        <v>0</v>
      </c>
      <c r="J28" s="172">
        <f t="shared" si="21"/>
        <v>0</v>
      </c>
      <c r="K28" s="562"/>
      <c r="L28" s="239" t="str">
        <f>L27</f>
        <v>A</v>
      </c>
      <c r="M28" s="215"/>
      <c r="N28" s="56"/>
      <c r="O28" s="56"/>
      <c r="P28" s="56"/>
      <c r="Q28" s="211">
        <v>1.03</v>
      </c>
      <c r="R28" s="212">
        <v>0</v>
      </c>
      <c r="S28" s="61">
        <f>$S$16</f>
        <v>12</v>
      </c>
      <c r="T28" s="321" t="s">
        <v>35</v>
      </c>
      <c r="U28" s="323">
        <f>IFERROR((I26+I27)/I25,0)</f>
        <v>0</v>
      </c>
      <c r="V28" s="556">
        <f>I24*174</f>
        <v>0</v>
      </c>
      <c r="W28" s="557">
        <f>IFERROR(I25/V28,0)</f>
        <v>0</v>
      </c>
      <c r="X28" s="24"/>
      <c r="Y28" s="24"/>
    </row>
    <row r="29" spans="1:48" ht="13.2" hidden="1" customHeight="1">
      <c r="A29" s="9"/>
      <c r="B29" s="3"/>
      <c r="C29" s="76"/>
      <c r="D29" s="59"/>
      <c r="E29" s="16"/>
      <c r="F29" s="16"/>
      <c r="G29" s="16"/>
      <c r="H29" s="16"/>
      <c r="I29" s="16"/>
      <c r="J29" s="25"/>
      <c r="K29" s="562"/>
      <c r="L29" s="236"/>
      <c r="M29" s="215"/>
      <c r="N29" s="56"/>
      <c r="O29" s="56"/>
      <c r="P29" s="56"/>
      <c r="Q29" s="31"/>
      <c r="R29" s="56"/>
      <c r="S29" s="31"/>
      <c r="T29" s="321"/>
      <c r="U29" s="325"/>
      <c r="V29" s="558"/>
      <c r="W29" s="559"/>
    </row>
    <row r="30" spans="1:48" ht="13.2" hidden="1" customHeight="1">
      <c r="A30" s="78"/>
      <c r="B30" s="14" t="s">
        <v>60</v>
      </c>
      <c r="C30" s="265"/>
      <c r="D30" s="33" t="s">
        <v>123</v>
      </c>
      <c r="E30" s="76">
        <f>ROUND($R30*$S30,6)</f>
        <v>0</v>
      </c>
      <c r="F30" s="76">
        <f>ROUND($R31*$S31,6)</f>
        <v>0</v>
      </c>
      <c r="G30" s="76">
        <f>ROUND($R32*$S32,6)</f>
        <v>0</v>
      </c>
      <c r="H30" s="76">
        <f>ROUND($R33*$S33,6)</f>
        <v>0</v>
      </c>
      <c r="I30" s="76">
        <f>ROUND($R34*$S34,6)</f>
        <v>0</v>
      </c>
      <c r="J30" s="46"/>
      <c r="K30" s="562"/>
      <c r="L30" s="236" t="s">
        <v>187</v>
      </c>
      <c r="M30" s="133"/>
      <c r="N30" s="214">
        <f>ROUND(M30/12,2)</f>
        <v>0</v>
      </c>
      <c r="O30" s="214">
        <f>LOOKUP(P30,'Longevity Lookup'!$A$3:$A$506,'Longevity Lookup'!$B$3:$B$506)</f>
        <v>0</v>
      </c>
      <c r="P30" s="209">
        <v>0</v>
      </c>
      <c r="Q30" s="211">
        <v>1.03</v>
      </c>
      <c r="R30" s="212">
        <v>0</v>
      </c>
      <c r="S30" s="61">
        <f>$S$12</f>
        <v>12</v>
      </c>
      <c r="T30" s="321" t="s">
        <v>31</v>
      </c>
      <c r="U30" s="323">
        <f>IFERROR((E32+E33)/E31,0)</f>
        <v>0</v>
      </c>
      <c r="V30" s="556">
        <f>E30*174</f>
        <v>0</v>
      </c>
      <c r="W30" s="557">
        <f>IFERROR(E31/V30,0)</f>
        <v>0</v>
      </c>
      <c r="X30" s="24"/>
      <c r="Y30" s="24"/>
    </row>
    <row r="31" spans="1:48" ht="13.2" hidden="1" customHeight="1">
      <c r="A31" s="9"/>
      <c r="C31" s="76"/>
      <c r="D31" s="59" t="s">
        <v>15</v>
      </c>
      <c r="E31" s="52">
        <f>ROUND((N30+O30)*E30*Q30,0)</f>
        <v>0</v>
      </c>
      <c r="F31" s="52">
        <f>ROUND((N30+O30)*F30*Q30*Q31,0)</f>
        <v>0</v>
      </c>
      <c r="G31" s="52">
        <f>ROUND((N30+O30)*G30*Q30*Q31*Q32,0)</f>
        <v>0</v>
      </c>
      <c r="H31" s="52">
        <f>ROUND((N30+O30)*H30*Q30*Q31*Q32*Q33,0)</f>
        <v>0</v>
      </c>
      <c r="I31" s="52">
        <f>ROUND((N30+O30)*I30*Q30*Q31*Q32*Q33*Q34,0)</f>
        <v>0</v>
      </c>
      <c r="J31" s="158">
        <f>SUM(E31:I31)</f>
        <v>0</v>
      </c>
      <c r="K31" s="562"/>
      <c r="L31" s="239" t="str">
        <f>L30</f>
        <v>A</v>
      </c>
      <c r="M31" s="215"/>
      <c r="N31" s="56"/>
      <c r="O31" s="56"/>
      <c r="P31" s="56"/>
      <c r="Q31" s="211">
        <v>1.03</v>
      </c>
      <c r="R31" s="212">
        <v>0</v>
      </c>
      <c r="S31" s="61">
        <f>$S$13</f>
        <v>12</v>
      </c>
      <c r="T31" s="321" t="s">
        <v>32</v>
      </c>
      <c r="U31" s="323">
        <f>IFERROR((F32+F33)/F31,0)</f>
        <v>0</v>
      </c>
      <c r="V31" s="556">
        <f>F30*174</f>
        <v>0</v>
      </c>
      <c r="W31" s="557">
        <f>IFERROR(F31/V31,0)</f>
        <v>0</v>
      </c>
    </row>
    <row r="32" spans="1:48" ht="13.2" hidden="1" customHeight="1">
      <c r="A32" s="9"/>
      <c r="B32" s="3"/>
      <c r="C32" s="76"/>
      <c r="D32" s="59" t="s">
        <v>30</v>
      </c>
      <c r="E32" s="52">
        <f>ROUND(E31*$Q$3,0)</f>
        <v>0</v>
      </c>
      <c r="F32" s="52">
        <f t="shared" ref="F32" si="22">ROUND(F31*$Q$3,0)</f>
        <v>0</v>
      </c>
      <c r="G32" s="52">
        <f t="shared" ref="G32" si="23">ROUND(G31*$Q$3,0)</f>
        <v>0</v>
      </c>
      <c r="H32" s="52">
        <f t="shared" ref="H32" si="24">ROUND(H31*$Q$3,0)</f>
        <v>0</v>
      </c>
      <c r="I32" s="52">
        <f t="shared" ref="I32" si="25">ROUND(I31*$Q$3,0)</f>
        <v>0</v>
      </c>
      <c r="J32" s="158">
        <f>SUM(E32:I32)</f>
        <v>0</v>
      </c>
      <c r="K32" s="562"/>
      <c r="L32" s="239" t="str">
        <f>L31</f>
        <v>A</v>
      </c>
      <c r="M32" s="215"/>
      <c r="N32" s="56"/>
      <c r="O32" s="56"/>
      <c r="P32" s="56"/>
      <c r="Q32" s="211">
        <v>1.03</v>
      </c>
      <c r="R32" s="212">
        <v>0</v>
      </c>
      <c r="S32" s="61">
        <f>$S$14</f>
        <v>12</v>
      </c>
      <c r="T32" s="321" t="s">
        <v>33</v>
      </c>
      <c r="U32" s="323">
        <f>IFERROR((G32+G33)/G31,0)</f>
        <v>0</v>
      </c>
      <c r="V32" s="556">
        <f>G30*174</f>
        <v>0</v>
      </c>
      <c r="W32" s="557">
        <f>IFERROR(G31/V32,0)</f>
        <v>0</v>
      </c>
      <c r="X32" s="24"/>
      <c r="Y32" s="24"/>
    </row>
    <row r="33" spans="1:25" ht="15" hidden="1" customHeight="1">
      <c r="A33" s="9"/>
      <c r="B33" s="3"/>
      <c r="C33" s="76"/>
      <c r="D33" s="59" t="s">
        <v>29</v>
      </c>
      <c r="E33" s="170">
        <f>ROUND(R$6*E30,0)</f>
        <v>0</v>
      </c>
      <c r="F33" s="170">
        <f t="shared" ref="F33" si="26">ROUND(S$6*F30,0)</f>
        <v>0</v>
      </c>
      <c r="G33" s="170">
        <f t="shared" ref="G33" si="27">ROUND(T$6*G30,0)</f>
        <v>0</v>
      </c>
      <c r="H33" s="170">
        <f t="shared" ref="H33" si="28">ROUND(U$6*H30,0)</f>
        <v>0</v>
      </c>
      <c r="I33" s="170">
        <f t="shared" ref="I33" si="29">ROUND(V$6*I30,0)</f>
        <v>0</v>
      </c>
      <c r="J33" s="167">
        <f>SUM(E33:I33)</f>
        <v>0</v>
      </c>
      <c r="K33" s="562"/>
      <c r="L33" s="239" t="str">
        <f>L32</f>
        <v>A</v>
      </c>
      <c r="M33" s="215"/>
      <c r="N33" s="56"/>
      <c r="O33" s="56"/>
      <c r="P33" s="56"/>
      <c r="Q33" s="211">
        <v>1.03</v>
      </c>
      <c r="R33" s="212">
        <v>0</v>
      </c>
      <c r="S33" s="61">
        <f>$S$15</f>
        <v>12</v>
      </c>
      <c r="T33" s="321" t="s">
        <v>34</v>
      </c>
      <c r="U33" s="323">
        <f>IFERROR((H32+H33)/H31,0)</f>
        <v>0</v>
      </c>
      <c r="V33" s="556">
        <f>H30*174</f>
        <v>0</v>
      </c>
      <c r="W33" s="557">
        <f>IFERROR(H31/V33,0)</f>
        <v>0</v>
      </c>
      <c r="X33" s="24"/>
      <c r="Y33" s="24"/>
    </row>
    <row r="34" spans="1:25" ht="13.2" hidden="1" customHeight="1">
      <c r="A34" s="9"/>
      <c r="B34" s="3"/>
      <c r="C34" s="76"/>
      <c r="D34" s="62" t="s">
        <v>178</v>
      </c>
      <c r="E34" s="171">
        <f t="shared" ref="E34:J34" si="30">SUM(E32:E33)</f>
        <v>0</v>
      </c>
      <c r="F34" s="171">
        <f t="shared" si="30"/>
        <v>0</v>
      </c>
      <c r="G34" s="171">
        <f t="shared" si="30"/>
        <v>0</v>
      </c>
      <c r="H34" s="171">
        <f t="shared" si="30"/>
        <v>0</v>
      </c>
      <c r="I34" s="171">
        <f t="shared" si="30"/>
        <v>0</v>
      </c>
      <c r="J34" s="172">
        <f t="shared" si="30"/>
        <v>0</v>
      </c>
      <c r="K34" s="562"/>
      <c r="L34" s="239" t="str">
        <f>L33</f>
        <v>A</v>
      </c>
      <c r="M34" s="215"/>
      <c r="N34" s="56"/>
      <c r="O34" s="56"/>
      <c r="P34" s="56"/>
      <c r="Q34" s="211">
        <v>1.03</v>
      </c>
      <c r="R34" s="212">
        <v>0</v>
      </c>
      <c r="S34" s="61">
        <f>$S$16</f>
        <v>12</v>
      </c>
      <c r="T34" s="321" t="s">
        <v>35</v>
      </c>
      <c r="U34" s="323">
        <f>IFERROR((I32+I33)/I31,0)</f>
        <v>0</v>
      </c>
      <c r="V34" s="556">
        <f>I30*174</f>
        <v>0</v>
      </c>
      <c r="W34" s="557">
        <f>IFERROR(I31/V34,0)</f>
        <v>0</v>
      </c>
      <c r="X34" s="24"/>
      <c r="Y34" s="24"/>
    </row>
    <row r="35" spans="1:25" ht="13.2" hidden="1" customHeight="1">
      <c r="A35" s="9"/>
      <c r="B35" s="3"/>
      <c r="C35" s="76"/>
      <c r="D35" s="59"/>
      <c r="E35" s="16"/>
      <c r="F35" s="16"/>
      <c r="G35" s="16"/>
      <c r="H35" s="16"/>
      <c r="I35" s="16"/>
      <c r="J35" s="25"/>
      <c r="K35" s="562"/>
      <c r="L35" s="236"/>
      <c r="M35" s="215"/>
      <c r="N35" s="56"/>
      <c r="O35" s="56"/>
      <c r="P35" s="56"/>
      <c r="Q35" s="31"/>
      <c r="R35" s="56"/>
      <c r="S35" s="31"/>
      <c r="T35" s="321"/>
      <c r="U35" s="325"/>
      <c r="V35" s="558"/>
      <c r="W35" s="559"/>
    </row>
    <row r="36" spans="1:25" ht="13.2" hidden="1" customHeight="1">
      <c r="A36" s="78"/>
      <c r="B36" s="14" t="s">
        <v>125</v>
      </c>
      <c r="C36" s="265"/>
      <c r="D36" s="33" t="s">
        <v>123</v>
      </c>
      <c r="E36" s="76">
        <f>ROUND($R36*$S36,6)</f>
        <v>0</v>
      </c>
      <c r="F36" s="76">
        <f>ROUND($R37*$S37,6)</f>
        <v>0</v>
      </c>
      <c r="G36" s="76">
        <f>ROUND($R38*$S38,6)</f>
        <v>0</v>
      </c>
      <c r="H36" s="76">
        <f>ROUND($R39*$S39,6)</f>
        <v>0</v>
      </c>
      <c r="I36" s="76">
        <f>ROUND($R40*$S40,6)</f>
        <v>0</v>
      </c>
      <c r="J36" s="46"/>
      <c r="K36" s="562"/>
      <c r="L36" s="236" t="s">
        <v>187</v>
      </c>
      <c r="M36" s="133"/>
      <c r="N36" s="214">
        <f>ROUND(M36/12,2)</f>
        <v>0</v>
      </c>
      <c r="O36" s="214">
        <f>LOOKUP(P36,'Longevity Lookup'!$A$3:$A$506,'Longevity Lookup'!$B$3:$B$506)</f>
        <v>0</v>
      </c>
      <c r="P36" s="209">
        <v>0</v>
      </c>
      <c r="Q36" s="211">
        <v>1.03</v>
      </c>
      <c r="R36" s="212">
        <v>0</v>
      </c>
      <c r="S36" s="61">
        <f>$S$12</f>
        <v>12</v>
      </c>
      <c r="T36" s="321" t="s">
        <v>31</v>
      </c>
      <c r="U36" s="323">
        <f>IFERROR((E38+E39)/E37,0)</f>
        <v>0</v>
      </c>
      <c r="V36" s="556">
        <f>E36*174</f>
        <v>0</v>
      </c>
      <c r="W36" s="557">
        <f>IFERROR(E37/V36,0)</f>
        <v>0</v>
      </c>
      <c r="X36" s="24"/>
      <c r="Y36" s="24"/>
    </row>
    <row r="37" spans="1:25" ht="13.2" hidden="1" customHeight="1">
      <c r="A37" s="9"/>
      <c r="C37" s="76"/>
      <c r="D37" s="59" t="s">
        <v>15</v>
      </c>
      <c r="E37" s="52">
        <f>ROUND((N36+O36)*E36*Q36,0)</f>
        <v>0</v>
      </c>
      <c r="F37" s="52">
        <f>ROUND((N36+O36)*F36*Q36*Q37,0)</f>
        <v>0</v>
      </c>
      <c r="G37" s="52">
        <f>ROUND((N36+O36)*G36*Q36*Q37*Q38,0)</f>
        <v>0</v>
      </c>
      <c r="H37" s="52">
        <f>ROUND((N36+O36)*H36*Q36*Q37*Q38*Q39,0)</f>
        <v>0</v>
      </c>
      <c r="I37" s="52">
        <f>ROUND((N36+O36)*I36*Q36*Q37*Q38*Q39*Q40,0)</f>
        <v>0</v>
      </c>
      <c r="J37" s="158">
        <f>SUM(E37:I37)</f>
        <v>0</v>
      </c>
      <c r="K37" s="562"/>
      <c r="L37" s="239" t="str">
        <f>L36</f>
        <v>A</v>
      </c>
      <c r="M37" s="215"/>
      <c r="N37" s="56"/>
      <c r="O37" s="56"/>
      <c r="P37" s="56"/>
      <c r="Q37" s="211">
        <v>1.03</v>
      </c>
      <c r="R37" s="212">
        <v>0</v>
      </c>
      <c r="S37" s="61">
        <f>$S$13</f>
        <v>12</v>
      </c>
      <c r="T37" s="321" t="s">
        <v>32</v>
      </c>
      <c r="U37" s="323">
        <f>IFERROR((F38+F39)/F37,0)</f>
        <v>0</v>
      </c>
      <c r="V37" s="556">
        <f>F36*174</f>
        <v>0</v>
      </c>
      <c r="W37" s="557">
        <f>IFERROR(F37/V37,0)</f>
        <v>0</v>
      </c>
    </row>
    <row r="38" spans="1:25" hidden="1">
      <c r="A38" s="9"/>
      <c r="B38" s="3"/>
      <c r="C38" s="76"/>
      <c r="D38" s="59" t="s">
        <v>30</v>
      </c>
      <c r="E38" s="52">
        <f>ROUND(E37*$Q$3,0)</f>
        <v>0</v>
      </c>
      <c r="F38" s="52">
        <f t="shared" ref="F38" si="31">ROUND(F37*$Q$3,0)</f>
        <v>0</v>
      </c>
      <c r="G38" s="52">
        <f t="shared" ref="G38" si="32">ROUND(G37*$Q$3,0)</f>
        <v>0</v>
      </c>
      <c r="H38" s="52">
        <f t="shared" ref="H38" si="33">ROUND(H37*$Q$3,0)</f>
        <v>0</v>
      </c>
      <c r="I38" s="52">
        <f t="shared" ref="I38" si="34">ROUND(I37*$Q$3,0)</f>
        <v>0</v>
      </c>
      <c r="J38" s="158">
        <f>SUM(E38:I38)</f>
        <v>0</v>
      </c>
      <c r="L38" s="239" t="str">
        <f>L37</f>
        <v>A</v>
      </c>
      <c r="M38" s="215"/>
      <c r="N38" s="56"/>
      <c r="O38" s="56"/>
      <c r="P38" s="56"/>
      <c r="Q38" s="211">
        <v>1.03</v>
      </c>
      <c r="R38" s="212">
        <v>0</v>
      </c>
      <c r="S38" s="61">
        <f>$S$14</f>
        <v>12</v>
      </c>
      <c r="T38" s="321" t="s">
        <v>33</v>
      </c>
      <c r="U38" s="323">
        <f>IFERROR((G38+G39)/G37,0)</f>
        <v>0</v>
      </c>
      <c r="V38" s="556">
        <f>G36*174</f>
        <v>0</v>
      </c>
      <c r="W38" s="557">
        <f>IFERROR(G37/V38,0)</f>
        <v>0</v>
      </c>
      <c r="X38" s="24"/>
      <c r="Y38" s="24"/>
    </row>
    <row r="39" spans="1:25" ht="15" hidden="1">
      <c r="A39" s="9"/>
      <c r="B39" s="3"/>
      <c r="C39" s="76"/>
      <c r="D39" s="59" t="s">
        <v>29</v>
      </c>
      <c r="E39" s="170">
        <f>ROUND(R$6*E36,0)</f>
        <v>0</v>
      </c>
      <c r="F39" s="170">
        <f t="shared" ref="F39" si="35">ROUND(S$6*F36,0)</f>
        <v>0</v>
      </c>
      <c r="G39" s="170">
        <f t="shared" ref="G39" si="36">ROUND(T$6*G36,0)</f>
        <v>0</v>
      </c>
      <c r="H39" s="170">
        <f t="shared" ref="H39" si="37">ROUND(U$6*H36,0)</f>
        <v>0</v>
      </c>
      <c r="I39" s="170">
        <f t="shared" ref="I39" si="38">ROUND(V$6*I36,0)</f>
        <v>0</v>
      </c>
      <c r="J39" s="167">
        <f>SUM(E39:I39)</f>
        <v>0</v>
      </c>
      <c r="L39" s="239" t="str">
        <f>L38</f>
        <v>A</v>
      </c>
      <c r="M39" s="215"/>
      <c r="N39" s="56"/>
      <c r="O39" s="56"/>
      <c r="P39" s="56"/>
      <c r="Q39" s="211">
        <v>1.03</v>
      </c>
      <c r="R39" s="212">
        <v>0</v>
      </c>
      <c r="S39" s="61">
        <f>$S$15</f>
        <v>12</v>
      </c>
      <c r="T39" s="321" t="s">
        <v>34</v>
      </c>
      <c r="U39" s="323">
        <f>IFERROR((H38+H39)/H37,0)</f>
        <v>0</v>
      </c>
      <c r="V39" s="556">
        <f>H36*174</f>
        <v>0</v>
      </c>
      <c r="W39" s="557">
        <f>IFERROR(H37/V39,0)</f>
        <v>0</v>
      </c>
      <c r="X39" s="24"/>
      <c r="Y39" s="24"/>
    </row>
    <row r="40" spans="1:25" hidden="1">
      <c r="A40" s="9"/>
      <c r="B40" s="3"/>
      <c r="C40" s="76"/>
      <c r="D40" s="62" t="s">
        <v>178</v>
      </c>
      <c r="E40" s="171">
        <f t="shared" ref="E40:J40" si="39">SUM(E38:E39)</f>
        <v>0</v>
      </c>
      <c r="F40" s="171">
        <f t="shared" si="39"/>
        <v>0</v>
      </c>
      <c r="G40" s="171">
        <f t="shared" si="39"/>
        <v>0</v>
      </c>
      <c r="H40" s="171">
        <f t="shared" si="39"/>
        <v>0</v>
      </c>
      <c r="I40" s="171">
        <f t="shared" si="39"/>
        <v>0</v>
      </c>
      <c r="J40" s="172">
        <f t="shared" si="39"/>
        <v>0</v>
      </c>
      <c r="L40" s="239" t="str">
        <f>L39</f>
        <v>A</v>
      </c>
      <c r="M40" s="215"/>
      <c r="N40" s="56"/>
      <c r="O40" s="56"/>
      <c r="P40" s="56"/>
      <c r="Q40" s="211">
        <v>1.03</v>
      </c>
      <c r="R40" s="212">
        <v>0</v>
      </c>
      <c r="S40" s="61">
        <f>$S$16</f>
        <v>12</v>
      </c>
      <c r="T40" s="321" t="s">
        <v>35</v>
      </c>
      <c r="U40" s="323">
        <f>IFERROR((I38+I39)/I37,0)</f>
        <v>0</v>
      </c>
      <c r="V40" s="556">
        <f>I36*174</f>
        <v>0</v>
      </c>
      <c r="W40" s="557">
        <f>IFERROR(I37/V40,0)</f>
        <v>0</v>
      </c>
      <c r="X40" s="24"/>
      <c r="Y40" s="24"/>
    </row>
    <row r="41" spans="1:25" hidden="1">
      <c r="A41" s="9"/>
      <c r="B41" s="3"/>
      <c r="C41" s="76"/>
      <c r="D41" s="59"/>
      <c r="E41" s="16"/>
      <c r="F41" s="16"/>
      <c r="G41" s="16"/>
      <c r="H41" s="16"/>
      <c r="I41" s="16"/>
      <c r="J41" s="25"/>
      <c r="L41" s="236"/>
      <c r="M41" s="215"/>
      <c r="N41" s="56"/>
      <c r="O41" s="56"/>
      <c r="P41" s="56"/>
      <c r="Q41" s="31"/>
      <c r="R41" s="56"/>
      <c r="S41" s="31"/>
      <c r="T41" s="321"/>
      <c r="U41" s="325"/>
      <c r="V41" s="558"/>
      <c r="W41" s="559"/>
    </row>
    <row r="42" spans="1:25" hidden="1">
      <c r="A42" s="78"/>
      <c r="B42" s="14" t="s">
        <v>125</v>
      </c>
      <c r="C42" s="265"/>
      <c r="D42" s="33" t="s">
        <v>123</v>
      </c>
      <c r="E42" s="76">
        <f>ROUND($R42*$S42,6)</f>
        <v>0</v>
      </c>
      <c r="F42" s="76">
        <f>ROUND($R43*$S43,6)</f>
        <v>0</v>
      </c>
      <c r="G42" s="76">
        <f>ROUND($R44*$S44,6)</f>
        <v>0</v>
      </c>
      <c r="H42" s="76">
        <f>ROUND($R45*$S45,6)</f>
        <v>0</v>
      </c>
      <c r="I42" s="76">
        <f>ROUND($R46*$S46,6)</f>
        <v>0</v>
      </c>
      <c r="J42" s="46"/>
      <c r="L42" s="236" t="s">
        <v>187</v>
      </c>
      <c r="M42" s="133"/>
      <c r="N42" s="214">
        <f>ROUND(M42/12,2)</f>
        <v>0</v>
      </c>
      <c r="O42" s="214">
        <f>LOOKUP(P42,'Longevity Lookup'!$A$3:$A$506,'Longevity Lookup'!$B$3:$B$506)</f>
        <v>0</v>
      </c>
      <c r="P42" s="209">
        <v>0</v>
      </c>
      <c r="Q42" s="211">
        <v>1.03</v>
      </c>
      <c r="R42" s="212">
        <v>0</v>
      </c>
      <c r="S42" s="61">
        <f>$S$12</f>
        <v>12</v>
      </c>
      <c r="T42" s="321" t="s">
        <v>31</v>
      </c>
      <c r="U42" s="323">
        <f>IFERROR((E44+E45)/E43,0)</f>
        <v>0</v>
      </c>
      <c r="V42" s="556">
        <f>E42*174</f>
        <v>0</v>
      </c>
      <c r="W42" s="557">
        <f>IFERROR(E43/V42,0)</f>
        <v>0</v>
      </c>
      <c r="X42" s="24"/>
      <c r="Y42" s="24"/>
    </row>
    <row r="43" spans="1:25" hidden="1">
      <c r="A43" s="9"/>
      <c r="C43" s="76"/>
      <c r="D43" s="59" t="s">
        <v>15</v>
      </c>
      <c r="E43" s="52">
        <f>ROUND((N42+O42)*E42*Q42,0)</f>
        <v>0</v>
      </c>
      <c r="F43" s="52">
        <f>ROUND((N42+O42)*F42*Q42*Q43,0)</f>
        <v>0</v>
      </c>
      <c r="G43" s="52">
        <f>ROUND((N42+O42)*G42*Q42*Q43*Q44,0)</f>
        <v>0</v>
      </c>
      <c r="H43" s="52">
        <f>ROUND((N42+O42)*H42*Q42*Q43*Q44*Q45,0)</f>
        <v>0</v>
      </c>
      <c r="I43" s="52">
        <f>ROUND((N42+O42)*I42*Q42*Q43*Q44*Q45*Q46,0)</f>
        <v>0</v>
      </c>
      <c r="J43" s="158">
        <f>SUM(E43:I43)</f>
        <v>0</v>
      </c>
      <c r="L43" s="239" t="str">
        <f>L42</f>
        <v>A</v>
      </c>
      <c r="M43" s="215"/>
      <c r="N43" s="56"/>
      <c r="O43" s="56"/>
      <c r="P43" s="56"/>
      <c r="Q43" s="211">
        <v>1.03</v>
      </c>
      <c r="R43" s="212">
        <v>0</v>
      </c>
      <c r="S43" s="61">
        <f>$S$13</f>
        <v>12</v>
      </c>
      <c r="T43" s="321" t="s">
        <v>32</v>
      </c>
      <c r="U43" s="323">
        <f>IFERROR((F44+F45)/F43,0)</f>
        <v>0</v>
      </c>
      <c r="V43" s="556">
        <f>F42*174</f>
        <v>0</v>
      </c>
      <c r="W43" s="557">
        <f>IFERROR(F43/V43,0)</f>
        <v>0</v>
      </c>
    </row>
    <row r="44" spans="1:25" hidden="1">
      <c r="A44" s="9"/>
      <c r="B44" s="3"/>
      <c r="C44" s="76"/>
      <c r="D44" s="59" t="s">
        <v>30</v>
      </c>
      <c r="E44" s="52">
        <f>ROUND(E43*$Q$3,0)</f>
        <v>0</v>
      </c>
      <c r="F44" s="52">
        <f t="shared" ref="F44" si="40">ROUND(F43*$Q$3,0)</f>
        <v>0</v>
      </c>
      <c r="G44" s="52">
        <f t="shared" ref="G44" si="41">ROUND(G43*$Q$3,0)</f>
        <v>0</v>
      </c>
      <c r="H44" s="52">
        <f t="shared" ref="H44" si="42">ROUND(H43*$Q$3,0)</f>
        <v>0</v>
      </c>
      <c r="I44" s="52">
        <f t="shared" ref="I44" si="43">ROUND(I43*$Q$3,0)</f>
        <v>0</v>
      </c>
      <c r="J44" s="158">
        <f>SUM(E44:I44)</f>
        <v>0</v>
      </c>
      <c r="L44" s="239" t="str">
        <f>L43</f>
        <v>A</v>
      </c>
      <c r="M44" s="215"/>
      <c r="N44" s="56"/>
      <c r="O44" s="56"/>
      <c r="P44" s="56"/>
      <c r="Q44" s="211">
        <v>1.03</v>
      </c>
      <c r="R44" s="212">
        <v>0</v>
      </c>
      <c r="S44" s="61">
        <f>$S$14</f>
        <v>12</v>
      </c>
      <c r="T44" s="321" t="s">
        <v>33</v>
      </c>
      <c r="U44" s="323">
        <f>IFERROR((G44+G45)/G43,0)</f>
        <v>0</v>
      </c>
      <c r="V44" s="556">
        <f>G42*174</f>
        <v>0</v>
      </c>
      <c r="W44" s="557">
        <f>IFERROR(G43/V44,0)</f>
        <v>0</v>
      </c>
      <c r="X44" s="24"/>
      <c r="Y44" s="24"/>
    </row>
    <row r="45" spans="1:25" ht="15" hidden="1">
      <c r="A45" s="9"/>
      <c r="B45" s="3"/>
      <c r="C45" s="76"/>
      <c r="D45" s="59" t="s">
        <v>29</v>
      </c>
      <c r="E45" s="170">
        <f>ROUND(R$6*E42,0)</f>
        <v>0</v>
      </c>
      <c r="F45" s="170">
        <f t="shared" ref="F45" si="44">ROUND(S$6*F42,0)</f>
        <v>0</v>
      </c>
      <c r="G45" s="170">
        <f t="shared" ref="G45" si="45">ROUND(T$6*G42,0)</f>
        <v>0</v>
      </c>
      <c r="H45" s="170">
        <f t="shared" ref="H45" si="46">ROUND(U$6*H42,0)</f>
        <v>0</v>
      </c>
      <c r="I45" s="170">
        <f t="shared" ref="I45" si="47">ROUND(V$6*I42,0)</f>
        <v>0</v>
      </c>
      <c r="J45" s="167">
        <f>SUM(E45:I45)</f>
        <v>0</v>
      </c>
      <c r="L45" s="239" t="str">
        <f>L44</f>
        <v>A</v>
      </c>
      <c r="M45" s="215"/>
      <c r="N45" s="56"/>
      <c r="O45" s="56"/>
      <c r="P45" s="56"/>
      <c r="Q45" s="211">
        <v>1.03</v>
      </c>
      <c r="R45" s="212">
        <v>0</v>
      </c>
      <c r="S45" s="61">
        <f>$S$15</f>
        <v>12</v>
      </c>
      <c r="T45" s="321" t="s">
        <v>34</v>
      </c>
      <c r="U45" s="323">
        <f>IFERROR((H44+H45)/H43,0)</f>
        <v>0</v>
      </c>
      <c r="V45" s="556">
        <f>H42*174</f>
        <v>0</v>
      </c>
      <c r="W45" s="557">
        <f>IFERROR(H43/V45,0)</f>
        <v>0</v>
      </c>
      <c r="X45" s="24"/>
      <c r="Y45" s="24"/>
    </row>
    <row r="46" spans="1:25" hidden="1">
      <c r="A46" s="9"/>
      <c r="B46" s="3"/>
      <c r="C46" s="76"/>
      <c r="D46" s="62" t="s">
        <v>178</v>
      </c>
      <c r="E46" s="171">
        <f t="shared" ref="E46:J46" si="48">SUM(E44:E45)</f>
        <v>0</v>
      </c>
      <c r="F46" s="171">
        <f t="shared" si="48"/>
        <v>0</v>
      </c>
      <c r="G46" s="171">
        <f t="shared" si="48"/>
        <v>0</v>
      </c>
      <c r="H46" s="171">
        <f t="shared" si="48"/>
        <v>0</v>
      </c>
      <c r="I46" s="171">
        <f t="shared" si="48"/>
        <v>0</v>
      </c>
      <c r="J46" s="172">
        <f t="shared" si="48"/>
        <v>0</v>
      </c>
      <c r="L46" s="239" t="str">
        <f>L45</f>
        <v>A</v>
      </c>
      <c r="M46" s="215"/>
      <c r="N46" s="56"/>
      <c r="O46" s="56"/>
      <c r="P46" s="56"/>
      <c r="Q46" s="211">
        <v>1.03</v>
      </c>
      <c r="R46" s="212">
        <v>0</v>
      </c>
      <c r="S46" s="61">
        <f>$S$16</f>
        <v>12</v>
      </c>
      <c r="T46" s="321" t="s">
        <v>35</v>
      </c>
      <c r="U46" s="323">
        <f>IFERROR((I44+I45)/I43,0)</f>
        <v>0</v>
      </c>
      <c r="V46" s="556">
        <f>I42*174</f>
        <v>0</v>
      </c>
      <c r="W46" s="557">
        <f>IFERROR(I43/V46,0)</f>
        <v>0</v>
      </c>
      <c r="X46" s="24"/>
      <c r="Y46" s="24"/>
    </row>
    <row r="47" spans="1:25" hidden="1">
      <c r="A47" s="9"/>
      <c r="B47" s="3"/>
      <c r="C47" s="76"/>
      <c r="D47" s="59"/>
      <c r="E47" s="16"/>
      <c r="F47" s="16"/>
      <c r="G47" s="16"/>
      <c r="H47" s="16"/>
      <c r="I47" s="16"/>
      <c r="J47" s="25"/>
      <c r="L47" s="236"/>
      <c r="M47" s="215"/>
      <c r="N47" s="56"/>
      <c r="O47" s="56"/>
      <c r="P47" s="56"/>
      <c r="Q47" s="31"/>
      <c r="R47" s="56"/>
      <c r="S47" s="31"/>
      <c r="T47" s="321"/>
      <c r="U47" s="325"/>
      <c r="V47" s="558"/>
      <c r="W47" s="559"/>
    </row>
    <row r="48" spans="1:25" hidden="1">
      <c r="A48" s="78"/>
      <c r="B48" s="14" t="s">
        <v>125</v>
      </c>
      <c r="C48" s="265"/>
      <c r="D48" s="33" t="s">
        <v>123</v>
      </c>
      <c r="E48" s="76">
        <f>ROUND($R48*$S48,6)</f>
        <v>0</v>
      </c>
      <c r="F48" s="76">
        <f>ROUND($R49*$S49,6)</f>
        <v>0</v>
      </c>
      <c r="G48" s="76">
        <f>ROUND($R50*$S50,6)</f>
        <v>0</v>
      </c>
      <c r="H48" s="76">
        <f>ROUND($R51*$S51,6)</f>
        <v>0</v>
      </c>
      <c r="I48" s="76">
        <f>ROUND($R52*$S52,6)</f>
        <v>0</v>
      </c>
      <c r="J48" s="46"/>
      <c r="L48" s="236" t="s">
        <v>187</v>
      </c>
      <c r="M48" s="133"/>
      <c r="N48" s="214">
        <f>ROUND(M48/12,2)</f>
        <v>0</v>
      </c>
      <c r="O48" s="214">
        <f>LOOKUP(P48,'Longevity Lookup'!$A$3:$A$506,'Longevity Lookup'!$B$3:$B$506)</f>
        <v>0</v>
      </c>
      <c r="P48" s="209">
        <v>0</v>
      </c>
      <c r="Q48" s="211">
        <v>1.03</v>
      </c>
      <c r="R48" s="212">
        <v>0</v>
      </c>
      <c r="S48" s="61">
        <f>$S$12</f>
        <v>12</v>
      </c>
      <c r="T48" s="321" t="s">
        <v>31</v>
      </c>
      <c r="U48" s="323">
        <f>IFERROR((E50+E51)/E49,0)</f>
        <v>0</v>
      </c>
      <c r="V48" s="556">
        <f>E48*174</f>
        <v>0</v>
      </c>
      <c r="W48" s="557">
        <f>IFERROR(E49/V48,0)</f>
        <v>0</v>
      </c>
      <c r="X48" s="24"/>
      <c r="Y48" s="24"/>
    </row>
    <row r="49" spans="1:25" hidden="1">
      <c r="A49" s="9"/>
      <c r="C49" s="76"/>
      <c r="D49" s="59" t="s">
        <v>15</v>
      </c>
      <c r="E49" s="52">
        <f>ROUND((N48+O48)*E48*Q48,0)</f>
        <v>0</v>
      </c>
      <c r="F49" s="52">
        <f>ROUND((N48+O48)*F48*Q48*Q49,0)</f>
        <v>0</v>
      </c>
      <c r="G49" s="52">
        <f>ROUND((N48+O48)*G48*Q48*Q49*Q50,0)</f>
        <v>0</v>
      </c>
      <c r="H49" s="52">
        <f>ROUND((N48+O48)*H48*Q48*Q49*Q50*Q51,0)</f>
        <v>0</v>
      </c>
      <c r="I49" s="52">
        <f>ROUND((N48+O48)*I48*Q48*Q49*Q50*Q51*Q52,0)</f>
        <v>0</v>
      </c>
      <c r="J49" s="158">
        <f>SUM(E49:I49)</f>
        <v>0</v>
      </c>
      <c r="L49" s="239" t="str">
        <f>L48</f>
        <v>A</v>
      </c>
      <c r="M49" s="215"/>
      <c r="N49" s="56"/>
      <c r="O49" s="56"/>
      <c r="P49" s="56"/>
      <c r="Q49" s="211">
        <v>1.03</v>
      </c>
      <c r="R49" s="212">
        <v>0</v>
      </c>
      <c r="S49" s="61">
        <f>$S$13</f>
        <v>12</v>
      </c>
      <c r="T49" s="321" t="s">
        <v>32</v>
      </c>
      <c r="U49" s="323">
        <f>IFERROR((F50+F51)/F49,0)</f>
        <v>0</v>
      </c>
      <c r="V49" s="556">
        <f>F48*174</f>
        <v>0</v>
      </c>
      <c r="W49" s="557">
        <f>IFERROR(F49/V49,0)</f>
        <v>0</v>
      </c>
    </row>
    <row r="50" spans="1:25" hidden="1">
      <c r="A50" s="9"/>
      <c r="B50" s="3"/>
      <c r="C50" s="76"/>
      <c r="D50" s="59" t="s">
        <v>30</v>
      </c>
      <c r="E50" s="52">
        <f>ROUND(E49*$Q$3,0)</f>
        <v>0</v>
      </c>
      <c r="F50" s="52">
        <f t="shared" ref="F50" si="49">ROUND(F49*$Q$3,0)</f>
        <v>0</v>
      </c>
      <c r="G50" s="52">
        <f t="shared" ref="G50" si="50">ROUND(G49*$Q$3,0)</f>
        <v>0</v>
      </c>
      <c r="H50" s="52">
        <f t="shared" ref="H50" si="51">ROUND(H49*$Q$3,0)</f>
        <v>0</v>
      </c>
      <c r="I50" s="52">
        <f t="shared" ref="I50" si="52">ROUND(I49*$Q$3,0)</f>
        <v>0</v>
      </c>
      <c r="J50" s="158">
        <f>SUM(E50:I50)</f>
        <v>0</v>
      </c>
      <c r="L50" s="239" t="str">
        <f>L49</f>
        <v>A</v>
      </c>
      <c r="M50" s="215"/>
      <c r="N50" s="56"/>
      <c r="O50" s="56"/>
      <c r="P50" s="56"/>
      <c r="Q50" s="211">
        <v>1.03</v>
      </c>
      <c r="R50" s="212">
        <v>0</v>
      </c>
      <c r="S50" s="61">
        <f>$S$14</f>
        <v>12</v>
      </c>
      <c r="T50" s="321" t="s">
        <v>33</v>
      </c>
      <c r="U50" s="323">
        <f>IFERROR((G50+G51)/G49,0)</f>
        <v>0</v>
      </c>
      <c r="V50" s="556">
        <f>G48*174</f>
        <v>0</v>
      </c>
      <c r="W50" s="557">
        <f>IFERROR(G49/V50,0)</f>
        <v>0</v>
      </c>
      <c r="X50" s="24"/>
      <c r="Y50" s="24"/>
    </row>
    <row r="51" spans="1:25" ht="15" hidden="1">
      <c r="A51" s="9"/>
      <c r="B51" s="3"/>
      <c r="C51" s="76"/>
      <c r="D51" s="59" t="s">
        <v>29</v>
      </c>
      <c r="E51" s="170">
        <f>ROUND(R$6*E48,0)</f>
        <v>0</v>
      </c>
      <c r="F51" s="170">
        <f t="shared" ref="F51" si="53">ROUND(S$6*F48,0)</f>
        <v>0</v>
      </c>
      <c r="G51" s="170">
        <f t="shared" ref="G51" si="54">ROUND(T$6*G48,0)</f>
        <v>0</v>
      </c>
      <c r="H51" s="170">
        <f t="shared" ref="H51" si="55">ROUND(U$6*H48,0)</f>
        <v>0</v>
      </c>
      <c r="I51" s="170">
        <f t="shared" ref="I51" si="56">ROUND(V$6*I48,0)</f>
        <v>0</v>
      </c>
      <c r="J51" s="167">
        <f>SUM(E51:I51)</f>
        <v>0</v>
      </c>
      <c r="L51" s="239" t="str">
        <f>L50</f>
        <v>A</v>
      </c>
      <c r="M51" s="215"/>
      <c r="N51" s="56"/>
      <c r="O51" s="56"/>
      <c r="P51" s="56"/>
      <c r="Q51" s="211">
        <v>1.03</v>
      </c>
      <c r="R51" s="212">
        <v>0</v>
      </c>
      <c r="S51" s="61">
        <f>$S$15</f>
        <v>12</v>
      </c>
      <c r="T51" s="321" t="s">
        <v>34</v>
      </c>
      <c r="U51" s="323">
        <f>IFERROR((H50+H51)/H49,0)</f>
        <v>0</v>
      </c>
      <c r="V51" s="556">
        <f>H48*174</f>
        <v>0</v>
      </c>
      <c r="W51" s="557">
        <f>IFERROR(H49/V51,0)</f>
        <v>0</v>
      </c>
      <c r="X51" s="24"/>
      <c r="Y51" s="24"/>
    </row>
    <row r="52" spans="1:25" hidden="1">
      <c r="A52" s="9"/>
      <c r="B52" s="3"/>
      <c r="C52" s="76"/>
      <c r="D52" s="62" t="s">
        <v>178</v>
      </c>
      <c r="E52" s="171">
        <f t="shared" ref="E52:J52" si="57">SUM(E50:E51)</f>
        <v>0</v>
      </c>
      <c r="F52" s="171">
        <f t="shared" si="57"/>
        <v>0</v>
      </c>
      <c r="G52" s="171">
        <f t="shared" si="57"/>
        <v>0</v>
      </c>
      <c r="H52" s="171">
        <f t="shared" si="57"/>
        <v>0</v>
      </c>
      <c r="I52" s="171">
        <f t="shared" si="57"/>
        <v>0</v>
      </c>
      <c r="J52" s="172">
        <f t="shared" si="57"/>
        <v>0</v>
      </c>
      <c r="L52" s="239" t="str">
        <f>L51</f>
        <v>A</v>
      </c>
      <c r="M52" s="215"/>
      <c r="N52" s="56"/>
      <c r="O52" s="56"/>
      <c r="P52" s="56"/>
      <c r="Q52" s="211">
        <v>1.03</v>
      </c>
      <c r="R52" s="212">
        <v>0</v>
      </c>
      <c r="S52" s="61">
        <f>$S$16</f>
        <v>12</v>
      </c>
      <c r="T52" s="321" t="s">
        <v>35</v>
      </c>
      <c r="U52" s="323">
        <f>IFERROR((I50+I51)/I49,0)</f>
        <v>0</v>
      </c>
      <c r="V52" s="556">
        <f>I48*174</f>
        <v>0</v>
      </c>
      <c r="W52" s="557">
        <f>IFERROR(I49/V52,0)</f>
        <v>0</v>
      </c>
      <c r="X52" s="24"/>
      <c r="Y52" s="24"/>
    </row>
    <row r="53" spans="1:25" hidden="1">
      <c r="A53" s="9"/>
      <c r="B53" s="3"/>
      <c r="C53" s="76"/>
      <c r="D53" s="59"/>
      <c r="E53" s="16"/>
      <c r="F53" s="16"/>
      <c r="G53" s="16"/>
      <c r="H53" s="16"/>
      <c r="I53" s="16"/>
      <c r="J53" s="25"/>
      <c r="L53" s="236"/>
      <c r="M53" s="215"/>
      <c r="N53" s="56"/>
      <c r="O53" s="56"/>
      <c r="P53" s="56"/>
      <c r="Q53" s="31"/>
      <c r="R53" s="56"/>
      <c r="S53" s="31"/>
      <c r="T53" s="321"/>
      <c r="U53" s="325"/>
      <c r="V53" s="558"/>
      <c r="W53" s="559"/>
    </row>
    <row r="54" spans="1:25" hidden="1">
      <c r="A54" s="78"/>
      <c r="B54" s="14" t="s">
        <v>125</v>
      </c>
      <c r="C54" s="265"/>
      <c r="D54" s="33" t="s">
        <v>123</v>
      </c>
      <c r="E54" s="76">
        <f>ROUND($R54*$S54,6)</f>
        <v>0</v>
      </c>
      <c r="F54" s="76">
        <f>ROUND($R55*$S55,6)</f>
        <v>0</v>
      </c>
      <c r="G54" s="76">
        <f>ROUND($R56*$S56,6)</f>
        <v>0</v>
      </c>
      <c r="H54" s="76">
        <f>ROUND($R57*$S57,6)</f>
        <v>0</v>
      </c>
      <c r="I54" s="76">
        <f>ROUND($R58*$S58,6)</f>
        <v>0</v>
      </c>
      <c r="J54" s="46"/>
      <c r="L54" s="236" t="s">
        <v>187</v>
      </c>
      <c r="M54" s="133"/>
      <c r="N54" s="214">
        <f>ROUND(M54/12,2)</f>
        <v>0</v>
      </c>
      <c r="O54" s="214">
        <f>LOOKUP(P54,'Longevity Lookup'!$A$3:$A$506,'Longevity Lookup'!$B$3:$B$506)</f>
        <v>0</v>
      </c>
      <c r="P54" s="209">
        <v>0</v>
      </c>
      <c r="Q54" s="211">
        <v>1.03</v>
      </c>
      <c r="R54" s="212">
        <v>0</v>
      </c>
      <c r="S54" s="61">
        <f>$S$12</f>
        <v>12</v>
      </c>
      <c r="T54" s="321" t="s">
        <v>31</v>
      </c>
      <c r="U54" s="323">
        <f>IFERROR((E56+E57)/E55,0)</f>
        <v>0</v>
      </c>
      <c r="V54" s="556">
        <f>E54*174</f>
        <v>0</v>
      </c>
      <c r="W54" s="557">
        <f>IFERROR(E55/V54,0)</f>
        <v>0</v>
      </c>
      <c r="X54" s="24"/>
      <c r="Y54" s="24"/>
    </row>
    <row r="55" spans="1:25" hidden="1">
      <c r="A55" s="9"/>
      <c r="C55" s="76"/>
      <c r="D55" s="59" t="s">
        <v>15</v>
      </c>
      <c r="E55" s="52">
        <f>ROUND((N54+O54)*E54*Q54,0)</f>
        <v>0</v>
      </c>
      <c r="F55" s="52">
        <f>ROUND((N54+O54)*F54*Q54*Q55,0)</f>
        <v>0</v>
      </c>
      <c r="G55" s="52">
        <f>ROUND((N54+O54)*G54*Q54*Q55*Q56,0)</f>
        <v>0</v>
      </c>
      <c r="H55" s="52">
        <f>ROUND((N54+O54)*H54*Q54*Q55*Q56*Q57,0)</f>
        <v>0</v>
      </c>
      <c r="I55" s="52">
        <f>ROUND((N54+O54)*I54*Q54*Q55*Q56*Q57*Q58,0)</f>
        <v>0</v>
      </c>
      <c r="J55" s="158">
        <f>SUM(E55:I55)</f>
        <v>0</v>
      </c>
      <c r="L55" s="239" t="str">
        <f>L54</f>
        <v>A</v>
      </c>
      <c r="M55" s="215"/>
      <c r="N55" s="56"/>
      <c r="O55" s="56"/>
      <c r="P55" s="56"/>
      <c r="Q55" s="211">
        <v>1.03</v>
      </c>
      <c r="R55" s="212">
        <v>0</v>
      </c>
      <c r="S55" s="61">
        <f>$S$13</f>
        <v>12</v>
      </c>
      <c r="T55" s="321" t="s">
        <v>32</v>
      </c>
      <c r="U55" s="323">
        <f>IFERROR((F56+F57)/F55,0)</f>
        <v>0</v>
      </c>
      <c r="V55" s="556">
        <f>F54*174</f>
        <v>0</v>
      </c>
      <c r="W55" s="557">
        <f>IFERROR(F55/V55,0)</f>
        <v>0</v>
      </c>
    </row>
    <row r="56" spans="1:25" hidden="1">
      <c r="A56" s="9"/>
      <c r="B56" s="3"/>
      <c r="C56" s="76"/>
      <c r="D56" s="59" t="s">
        <v>30</v>
      </c>
      <c r="E56" s="52">
        <f>ROUND(E55*$Q$3,0)</f>
        <v>0</v>
      </c>
      <c r="F56" s="52">
        <f t="shared" ref="F56" si="58">ROUND(F55*$Q$3,0)</f>
        <v>0</v>
      </c>
      <c r="G56" s="52">
        <f t="shared" ref="G56" si="59">ROUND(G55*$Q$3,0)</f>
        <v>0</v>
      </c>
      <c r="H56" s="52">
        <f t="shared" ref="H56" si="60">ROUND(H55*$Q$3,0)</f>
        <v>0</v>
      </c>
      <c r="I56" s="52">
        <f t="shared" ref="I56" si="61">ROUND(I55*$Q$3,0)</f>
        <v>0</v>
      </c>
      <c r="J56" s="158">
        <f>SUM(E56:I56)</f>
        <v>0</v>
      </c>
      <c r="L56" s="239" t="str">
        <f>L55</f>
        <v>A</v>
      </c>
      <c r="M56" s="215"/>
      <c r="N56" s="56"/>
      <c r="O56" s="56"/>
      <c r="P56" s="56"/>
      <c r="Q56" s="211">
        <v>1.03</v>
      </c>
      <c r="R56" s="212">
        <v>0</v>
      </c>
      <c r="S56" s="61">
        <f>$S$14</f>
        <v>12</v>
      </c>
      <c r="T56" s="321" t="s">
        <v>33</v>
      </c>
      <c r="U56" s="323">
        <f>IFERROR((G56+G57)/G55,0)</f>
        <v>0</v>
      </c>
      <c r="V56" s="556">
        <f>G54*174</f>
        <v>0</v>
      </c>
      <c r="W56" s="557">
        <f>IFERROR(G55/V56,0)</f>
        <v>0</v>
      </c>
      <c r="X56" s="24"/>
      <c r="Y56" s="24"/>
    </row>
    <row r="57" spans="1:25" ht="15" hidden="1">
      <c r="A57" s="9"/>
      <c r="B57" s="3"/>
      <c r="C57" s="76"/>
      <c r="D57" s="59" t="s">
        <v>29</v>
      </c>
      <c r="E57" s="170">
        <f>ROUND(R$6*E54,0)</f>
        <v>0</v>
      </c>
      <c r="F57" s="170">
        <f t="shared" ref="F57" si="62">ROUND(S$6*F54,0)</f>
        <v>0</v>
      </c>
      <c r="G57" s="170">
        <f t="shared" ref="G57" si="63">ROUND(T$6*G54,0)</f>
        <v>0</v>
      </c>
      <c r="H57" s="170">
        <f t="shared" ref="H57" si="64">ROUND(U$6*H54,0)</f>
        <v>0</v>
      </c>
      <c r="I57" s="170">
        <f t="shared" ref="I57" si="65">ROUND(V$6*I54,0)</f>
        <v>0</v>
      </c>
      <c r="J57" s="167">
        <f>SUM(E57:I57)</f>
        <v>0</v>
      </c>
      <c r="L57" s="239" t="str">
        <f>L56</f>
        <v>A</v>
      </c>
      <c r="M57" s="215"/>
      <c r="N57" s="56"/>
      <c r="O57" s="56"/>
      <c r="P57" s="56"/>
      <c r="Q57" s="211">
        <v>1.03</v>
      </c>
      <c r="R57" s="212">
        <v>0</v>
      </c>
      <c r="S57" s="61">
        <f>$S$15</f>
        <v>12</v>
      </c>
      <c r="T57" s="321" t="s">
        <v>34</v>
      </c>
      <c r="U57" s="323">
        <f>IFERROR((H56+H57)/H55,0)</f>
        <v>0</v>
      </c>
      <c r="V57" s="556">
        <f>H54*174</f>
        <v>0</v>
      </c>
      <c r="W57" s="557">
        <f>IFERROR(H55/V57,0)</f>
        <v>0</v>
      </c>
      <c r="X57" s="24"/>
      <c r="Y57" s="24"/>
    </row>
    <row r="58" spans="1:25" hidden="1">
      <c r="A58" s="9"/>
      <c r="B58" s="3"/>
      <c r="C58" s="76"/>
      <c r="D58" s="62" t="s">
        <v>178</v>
      </c>
      <c r="E58" s="171">
        <f t="shared" ref="E58:J58" si="66">SUM(E56:E57)</f>
        <v>0</v>
      </c>
      <c r="F58" s="171">
        <f t="shared" si="66"/>
        <v>0</v>
      </c>
      <c r="G58" s="171">
        <f t="shared" si="66"/>
        <v>0</v>
      </c>
      <c r="H58" s="171">
        <f t="shared" si="66"/>
        <v>0</v>
      </c>
      <c r="I58" s="171">
        <f t="shared" si="66"/>
        <v>0</v>
      </c>
      <c r="J58" s="172">
        <f t="shared" si="66"/>
        <v>0</v>
      </c>
      <c r="L58" s="239" t="str">
        <f>L57</f>
        <v>A</v>
      </c>
      <c r="M58" s="215"/>
      <c r="N58" s="56"/>
      <c r="O58" s="56"/>
      <c r="P58" s="56"/>
      <c r="Q58" s="211">
        <v>1.03</v>
      </c>
      <c r="R58" s="212">
        <v>0</v>
      </c>
      <c r="S58" s="61">
        <f>$S$16</f>
        <v>12</v>
      </c>
      <c r="T58" s="321" t="s">
        <v>35</v>
      </c>
      <c r="U58" s="323">
        <f>IFERROR((I56+I57)/I55,0)</f>
        <v>0</v>
      </c>
      <c r="V58" s="556">
        <f>I54*174</f>
        <v>0</v>
      </c>
      <c r="W58" s="557">
        <f>IFERROR(I55/V58,0)</f>
        <v>0</v>
      </c>
      <c r="X58" s="24"/>
      <c r="Y58" s="24"/>
    </row>
    <row r="59" spans="1:25" hidden="1">
      <c r="A59" s="9"/>
      <c r="B59" s="3"/>
      <c r="C59" s="76"/>
      <c r="D59" s="59"/>
      <c r="E59" s="16"/>
      <c r="F59" s="16"/>
      <c r="G59" s="16"/>
      <c r="H59" s="16"/>
      <c r="I59" s="16"/>
      <c r="J59" s="25"/>
      <c r="L59" s="236"/>
      <c r="M59" s="215"/>
      <c r="N59" s="56"/>
      <c r="O59" s="56"/>
      <c r="P59" s="56"/>
      <c r="Q59" s="31"/>
      <c r="R59" s="56"/>
      <c r="S59" s="31"/>
      <c r="T59" s="321"/>
      <c r="U59" s="325"/>
      <c r="V59" s="558"/>
      <c r="W59" s="559"/>
    </row>
    <row r="60" spans="1:25" hidden="1">
      <c r="A60" s="78"/>
      <c r="B60" s="14" t="s">
        <v>125</v>
      </c>
      <c r="C60" s="265"/>
      <c r="D60" s="33" t="s">
        <v>123</v>
      </c>
      <c r="E60" s="76">
        <f>ROUND($R60*$S60,6)</f>
        <v>0</v>
      </c>
      <c r="F60" s="76">
        <f>ROUND($R61*$S61,6)</f>
        <v>0</v>
      </c>
      <c r="G60" s="76">
        <f>ROUND($R62*$S62,6)</f>
        <v>0</v>
      </c>
      <c r="H60" s="76">
        <f>ROUND($R63*$S63,6)</f>
        <v>0</v>
      </c>
      <c r="I60" s="76">
        <f>ROUND($R64*$S64,6)</f>
        <v>0</v>
      </c>
      <c r="J60" s="46"/>
      <c r="L60" s="236" t="s">
        <v>187</v>
      </c>
      <c r="M60" s="133">
        <v>0</v>
      </c>
      <c r="N60" s="214">
        <f>ROUND(M60/12,2)</f>
        <v>0</v>
      </c>
      <c r="O60" s="214">
        <f>LOOKUP(P60,'Longevity Lookup'!$A$3:$A$506,'Longevity Lookup'!$B$3:$B$506)</f>
        <v>0</v>
      </c>
      <c r="P60" s="209">
        <v>0</v>
      </c>
      <c r="Q60" s="211">
        <v>1.03</v>
      </c>
      <c r="R60" s="212">
        <v>0</v>
      </c>
      <c r="S60" s="61">
        <f>$S$12</f>
        <v>12</v>
      </c>
      <c r="T60" s="321" t="s">
        <v>31</v>
      </c>
      <c r="U60" s="323">
        <f>IFERROR((E62+E63)/E61,0)</f>
        <v>0</v>
      </c>
      <c r="V60" s="556">
        <f>E60*174</f>
        <v>0</v>
      </c>
      <c r="W60" s="557">
        <f>IFERROR(E61/V60,0)</f>
        <v>0</v>
      </c>
      <c r="X60" s="24"/>
      <c r="Y60" s="24"/>
    </row>
    <row r="61" spans="1:25" hidden="1">
      <c r="A61" s="9"/>
      <c r="C61" s="76"/>
      <c r="D61" s="59" t="s">
        <v>15</v>
      </c>
      <c r="E61" s="52">
        <f>ROUND((N60+O60)*E60*Q60,0)</f>
        <v>0</v>
      </c>
      <c r="F61" s="52">
        <f>ROUND((N60+O60)*F60*Q60*Q61,0)</f>
        <v>0</v>
      </c>
      <c r="G61" s="52">
        <f>ROUND((N60+O60)*G60*Q60*Q61*Q62,0)</f>
        <v>0</v>
      </c>
      <c r="H61" s="52">
        <f>ROUND((N60+O60)*H60*Q60*Q61*Q62*Q63,0)</f>
        <v>0</v>
      </c>
      <c r="I61" s="52">
        <f>ROUND((N60+O60)*I60*Q60*Q61*Q62*Q63*Q64,0)</f>
        <v>0</v>
      </c>
      <c r="J61" s="158">
        <f>SUM(E61:I61)</f>
        <v>0</v>
      </c>
      <c r="L61" s="239" t="str">
        <f>L60</f>
        <v>A</v>
      </c>
      <c r="M61" s="215"/>
      <c r="N61" s="56"/>
      <c r="O61" s="56"/>
      <c r="P61" s="56"/>
      <c r="Q61" s="211">
        <v>1.03</v>
      </c>
      <c r="R61" s="212">
        <v>0</v>
      </c>
      <c r="S61" s="61">
        <f>$S$13</f>
        <v>12</v>
      </c>
      <c r="T61" s="321" t="s">
        <v>32</v>
      </c>
      <c r="U61" s="323">
        <f>IFERROR((F62+F63)/F61,0)</f>
        <v>0</v>
      </c>
      <c r="V61" s="556">
        <f>F60*174</f>
        <v>0</v>
      </c>
      <c r="W61" s="557">
        <f>IFERROR(F61/V61,0)</f>
        <v>0</v>
      </c>
    </row>
    <row r="62" spans="1:25" hidden="1">
      <c r="A62" s="9"/>
      <c r="B62" s="3"/>
      <c r="C62" s="76"/>
      <c r="D62" s="59" t="s">
        <v>30</v>
      </c>
      <c r="E62" s="52">
        <f>ROUND(E61*$Q$3,0)</f>
        <v>0</v>
      </c>
      <c r="F62" s="52">
        <f t="shared" ref="F62" si="67">ROUND(F61*$Q$3,0)</f>
        <v>0</v>
      </c>
      <c r="G62" s="52">
        <f t="shared" ref="G62" si="68">ROUND(G61*$Q$3,0)</f>
        <v>0</v>
      </c>
      <c r="H62" s="52">
        <f t="shared" ref="H62" si="69">ROUND(H61*$Q$3,0)</f>
        <v>0</v>
      </c>
      <c r="I62" s="52">
        <f t="shared" ref="I62" si="70">ROUND(I61*$Q$3,0)</f>
        <v>0</v>
      </c>
      <c r="J62" s="158">
        <f>SUM(E62:I62)</f>
        <v>0</v>
      </c>
      <c r="L62" s="239" t="str">
        <f>L61</f>
        <v>A</v>
      </c>
      <c r="M62" s="215"/>
      <c r="N62" s="56"/>
      <c r="O62" s="56"/>
      <c r="P62" s="56"/>
      <c r="Q62" s="211">
        <v>1.03</v>
      </c>
      <c r="R62" s="212">
        <v>0</v>
      </c>
      <c r="S62" s="61">
        <f>$S$14</f>
        <v>12</v>
      </c>
      <c r="T62" s="321" t="s">
        <v>33</v>
      </c>
      <c r="U62" s="323">
        <f>IFERROR((G62+G63)/G61,0)</f>
        <v>0</v>
      </c>
      <c r="V62" s="556">
        <f>G60*174</f>
        <v>0</v>
      </c>
      <c r="W62" s="557">
        <f>IFERROR(G61/V62,0)</f>
        <v>0</v>
      </c>
      <c r="X62" s="24"/>
      <c r="Y62" s="24"/>
    </row>
    <row r="63" spans="1:25" ht="15" hidden="1">
      <c r="A63" s="9"/>
      <c r="B63" s="3"/>
      <c r="C63" s="76"/>
      <c r="D63" s="59" t="s">
        <v>29</v>
      </c>
      <c r="E63" s="170">
        <f>ROUND(R$6*E60,0)</f>
        <v>0</v>
      </c>
      <c r="F63" s="170">
        <f t="shared" ref="F63" si="71">ROUND(S$6*F60,0)</f>
        <v>0</v>
      </c>
      <c r="G63" s="170">
        <f t="shared" ref="G63" si="72">ROUND(T$6*G60,0)</f>
        <v>0</v>
      </c>
      <c r="H63" s="170">
        <f t="shared" ref="H63" si="73">ROUND(U$6*H60,0)</f>
        <v>0</v>
      </c>
      <c r="I63" s="170">
        <f t="shared" ref="I63" si="74">ROUND(V$6*I60,0)</f>
        <v>0</v>
      </c>
      <c r="J63" s="167">
        <f>SUM(E63:I63)</f>
        <v>0</v>
      </c>
      <c r="L63" s="239" t="str">
        <f>L62</f>
        <v>A</v>
      </c>
      <c r="M63" s="215"/>
      <c r="N63" s="56"/>
      <c r="O63" s="56"/>
      <c r="P63" s="56"/>
      <c r="Q63" s="211">
        <v>1.03</v>
      </c>
      <c r="R63" s="212">
        <v>0</v>
      </c>
      <c r="S63" s="61">
        <f>$S$15</f>
        <v>12</v>
      </c>
      <c r="T63" s="321" t="s">
        <v>34</v>
      </c>
      <c r="U63" s="323">
        <f>IFERROR((H62+H63)/H61,0)</f>
        <v>0</v>
      </c>
      <c r="V63" s="556">
        <f>H60*174</f>
        <v>0</v>
      </c>
      <c r="W63" s="557">
        <f>IFERROR(H61/V63,0)</f>
        <v>0</v>
      </c>
      <c r="X63" s="24"/>
      <c r="Y63" s="24"/>
    </row>
    <row r="64" spans="1:25" hidden="1">
      <c r="A64" s="9"/>
      <c r="B64" s="3"/>
      <c r="C64" s="76"/>
      <c r="D64" s="62" t="s">
        <v>178</v>
      </c>
      <c r="E64" s="171">
        <f t="shared" ref="E64:J64" si="75">SUM(E62:E63)</f>
        <v>0</v>
      </c>
      <c r="F64" s="171">
        <f t="shared" si="75"/>
        <v>0</v>
      </c>
      <c r="G64" s="171">
        <f t="shared" si="75"/>
        <v>0</v>
      </c>
      <c r="H64" s="171">
        <f t="shared" si="75"/>
        <v>0</v>
      </c>
      <c r="I64" s="171">
        <f t="shared" si="75"/>
        <v>0</v>
      </c>
      <c r="J64" s="172">
        <f t="shared" si="75"/>
        <v>0</v>
      </c>
      <c r="L64" s="239" t="str">
        <f>L63</f>
        <v>A</v>
      </c>
      <c r="M64" s="215"/>
      <c r="N64" s="56"/>
      <c r="O64" s="56"/>
      <c r="P64" s="56"/>
      <c r="Q64" s="211">
        <v>1.03</v>
      </c>
      <c r="R64" s="212">
        <v>0</v>
      </c>
      <c r="S64" s="61">
        <f>$S$16</f>
        <v>12</v>
      </c>
      <c r="T64" s="321" t="s">
        <v>35</v>
      </c>
      <c r="U64" s="323">
        <f>IFERROR((I62+I63)/I61,0)</f>
        <v>0</v>
      </c>
      <c r="V64" s="556">
        <f>I60*174</f>
        <v>0</v>
      </c>
      <c r="W64" s="557">
        <f>IFERROR(I61/V64,0)</f>
        <v>0</v>
      </c>
      <c r="X64" s="24"/>
      <c r="Y64" s="24"/>
    </row>
    <row r="65" spans="1:25" hidden="1">
      <c r="A65" s="9"/>
      <c r="B65" s="3"/>
      <c r="C65" s="76"/>
      <c r="D65" s="59"/>
      <c r="E65" s="16"/>
      <c r="F65" s="16"/>
      <c r="G65" s="16"/>
      <c r="H65" s="16"/>
      <c r="I65" s="16"/>
      <c r="J65" s="25"/>
      <c r="L65" s="236"/>
      <c r="M65" s="215"/>
      <c r="N65" s="56"/>
      <c r="O65" s="56"/>
      <c r="P65" s="56"/>
      <c r="Q65" s="31"/>
      <c r="R65" s="56"/>
      <c r="S65" s="31"/>
      <c r="T65" s="321"/>
      <c r="U65" s="325"/>
      <c r="V65" s="558"/>
      <c r="W65" s="559"/>
    </row>
    <row r="66" spans="1:25" hidden="1">
      <c r="A66" s="78"/>
      <c r="B66" s="14" t="s">
        <v>125</v>
      </c>
      <c r="C66" s="265"/>
      <c r="D66" s="33" t="s">
        <v>123</v>
      </c>
      <c r="E66" s="76">
        <f>ROUND($R66*$S66,6)</f>
        <v>0</v>
      </c>
      <c r="F66" s="76">
        <f>ROUND($R67*$S67,6)</f>
        <v>0</v>
      </c>
      <c r="G66" s="76">
        <f>ROUND($R68*$S68,6)</f>
        <v>0</v>
      </c>
      <c r="H66" s="76">
        <f>ROUND($R69*$S69,6)</f>
        <v>0</v>
      </c>
      <c r="I66" s="76">
        <f>ROUND($R70*$S70,6)</f>
        <v>0</v>
      </c>
      <c r="J66" s="46"/>
      <c r="L66" s="236" t="s">
        <v>187</v>
      </c>
      <c r="M66" s="133">
        <v>0</v>
      </c>
      <c r="N66" s="214">
        <f>ROUND(M66/12,2)</f>
        <v>0</v>
      </c>
      <c r="O66" s="214">
        <f>LOOKUP(P66,'Longevity Lookup'!$A$3:$A$506,'Longevity Lookup'!$B$3:$B$506)</f>
        <v>0</v>
      </c>
      <c r="P66" s="209">
        <v>0</v>
      </c>
      <c r="Q66" s="211">
        <v>1.03</v>
      </c>
      <c r="R66" s="212">
        <v>0</v>
      </c>
      <c r="S66" s="61">
        <f>$S$12</f>
        <v>12</v>
      </c>
      <c r="T66" s="321" t="s">
        <v>31</v>
      </c>
      <c r="U66" s="323">
        <f>IFERROR((E68+E69)/E67,0)</f>
        <v>0</v>
      </c>
      <c r="V66" s="556">
        <f>E66*174</f>
        <v>0</v>
      </c>
      <c r="W66" s="557">
        <f>IFERROR(E67/V66,0)</f>
        <v>0</v>
      </c>
      <c r="X66" s="24"/>
      <c r="Y66" s="24"/>
    </row>
    <row r="67" spans="1:25" hidden="1">
      <c r="A67" s="9"/>
      <c r="C67" s="76"/>
      <c r="D67" s="59" t="s">
        <v>15</v>
      </c>
      <c r="E67" s="52">
        <f>ROUND((N66+O66)*E66*Q66,0)</f>
        <v>0</v>
      </c>
      <c r="F67" s="52">
        <f>ROUND((N66+O66)*F66*Q66*Q67,0)</f>
        <v>0</v>
      </c>
      <c r="G67" s="52">
        <f>ROUND((N66+O66)*G66*Q66*Q67*Q68,0)</f>
        <v>0</v>
      </c>
      <c r="H67" s="52">
        <f>ROUND((N66+O66)*H66*Q66*Q67*Q68*Q69,0)</f>
        <v>0</v>
      </c>
      <c r="I67" s="52">
        <f>ROUND((N66+O66)*I66*Q66*Q67*Q68*Q69*Q70,0)</f>
        <v>0</v>
      </c>
      <c r="J67" s="158">
        <f>SUM(E67:I67)</f>
        <v>0</v>
      </c>
      <c r="L67" s="239" t="str">
        <f>L66</f>
        <v>A</v>
      </c>
      <c r="M67" s="215"/>
      <c r="N67" s="56"/>
      <c r="O67" s="56"/>
      <c r="P67" s="56"/>
      <c r="Q67" s="211">
        <v>1.03</v>
      </c>
      <c r="R67" s="212">
        <v>0</v>
      </c>
      <c r="S67" s="61">
        <f>$S$13</f>
        <v>12</v>
      </c>
      <c r="T67" s="321" t="s">
        <v>32</v>
      </c>
      <c r="U67" s="323">
        <f>IFERROR((F68+F69)/F67,0)</f>
        <v>0</v>
      </c>
      <c r="V67" s="556">
        <f>F66*174</f>
        <v>0</v>
      </c>
      <c r="W67" s="557">
        <f>IFERROR(F67/V67,0)</f>
        <v>0</v>
      </c>
    </row>
    <row r="68" spans="1:25" hidden="1">
      <c r="A68" s="9"/>
      <c r="B68" s="3"/>
      <c r="C68" s="76"/>
      <c r="D68" s="59" t="s">
        <v>30</v>
      </c>
      <c r="E68" s="52">
        <f>ROUND(E67*$Q$3,0)</f>
        <v>0</v>
      </c>
      <c r="F68" s="52">
        <f t="shared" ref="F68" si="76">ROUND(F67*$Q$3,0)</f>
        <v>0</v>
      </c>
      <c r="G68" s="52">
        <f t="shared" ref="G68" si="77">ROUND(G67*$Q$3,0)</f>
        <v>0</v>
      </c>
      <c r="H68" s="52">
        <f t="shared" ref="H68" si="78">ROUND(H67*$Q$3,0)</f>
        <v>0</v>
      </c>
      <c r="I68" s="52">
        <f t="shared" ref="I68" si="79">ROUND(I67*$Q$3,0)</f>
        <v>0</v>
      </c>
      <c r="J68" s="158">
        <f>SUM(E68:I68)</f>
        <v>0</v>
      </c>
      <c r="L68" s="239" t="str">
        <f>L67</f>
        <v>A</v>
      </c>
      <c r="M68" s="215"/>
      <c r="N68" s="56"/>
      <c r="O68" s="56"/>
      <c r="P68" s="56"/>
      <c r="Q68" s="211">
        <v>1.03</v>
      </c>
      <c r="R68" s="212">
        <v>0</v>
      </c>
      <c r="S68" s="61">
        <f>$S$14</f>
        <v>12</v>
      </c>
      <c r="T68" s="321" t="s">
        <v>33</v>
      </c>
      <c r="U68" s="323">
        <f>IFERROR((G68+G69)/G67,0)</f>
        <v>0</v>
      </c>
      <c r="V68" s="556">
        <f>G66*174</f>
        <v>0</v>
      </c>
      <c r="W68" s="557">
        <f>IFERROR(G67/V68,0)</f>
        <v>0</v>
      </c>
      <c r="X68" s="24"/>
      <c r="Y68" s="24"/>
    </row>
    <row r="69" spans="1:25" ht="15" hidden="1">
      <c r="A69" s="9"/>
      <c r="B69" s="3"/>
      <c r="C69" s="76"/>
      <c r="D69" s="59" t="s">
        <v>29</v>
      </c>
      <c r="E69" s="170">
        <f>ROUND(R$6*E66,0)</f>
        <v>0</v>
      </c>
      <c r="F69" s="170">
        <f t="shared" ref="F69" si="80">ROUND(S$6*F66,0)</f>
        <v>0</v>
      </c>
      <c r="G69" s="170">
        <f t="shared" ref="G69" si="81">ROUND(T$6*G66,0)</f>
        <v>0</v>
      </c>
      <c r="H69" s="170">
        <f t="shared" ref="H69" si="82">ROUND(U$6*H66,0)</f>
        <v>0</v>
      </c>
      <c r="I69" s="170">
        <f t="shared" ref="I69" si="83">ROUND(V$6*I66,0)</f>
        <v>0</v>
      </c>
      <c r="J69" s="167">
        <f>SUM(E69:I69)</f>
        <v>0</v>
      </c>
      <c r="L69" s="239" t="str">
        <f>L68</f>
        <v>A</v>
      </c>
      <c r="M69" s="215"/>
      <c r="N69" s="56"/>
      <c r="O69" s="56"/>
      <c r="P69" s="56"/>
      <c r="Q69" s="211">
        <v>1.03</v>
      </c>
      <c r="R69" s="212">
        <v>0</v>
      </c>
      <c r="S69" s="61">
        <f>$S$15</f>
        <v>12</v>
      </c>
      <c r="T69" s="321" t="s">
        <v>34</v>
      </c>
      <c r="U69" s="323">
        <f>IFERROR((H68+H69)/H67,0)</f>
        <v>0</v>
      </c>
      <c r="V69" s="556">
        <f>H66*174</f>
        <v>0</v>
      </c>
      <c r="W69" s="557">
        <f>IFERROR(H67/V69,0)</f>
        <v>0</v>
      </c>
      <c r="X69" s="24"/>
      <c r="Y69" s="24"/>
    </row>
    <row r="70" spans="1:25" hidden="1">
      <c r="A70" s="9"/>
      <c r="B70" s="3"/>
      <c r="C70" s="76"/>
      <c r="D70" s="62" t="s">
        <v>178</v>
      </c>
      <c r="E70" s="171">
        <f t="shared" ref="E70:J70" si="84">SUM(E68:E69)</f>
        <v>0</v>
      </c>
      <c r="F70" s="171">
        <f t="shared" si="84"/>
        <v>0</v>
      </c>
      <c r="G70" s="171">
        <f t="shared" si="84"/>
        <v>0</v>
      </c>
      <c r="H70" s="171">
        <f t="shared" si="84"/>
        <v>0</v>
      </c>
      <c r="I70" s="171">
        <f t="shared" si="84"/>
        <v>0</v>
      </c>
      <c r="J70" s="172">
        <f t="shared" si="84"/>
        <v>0</v>
      </c>
      <c r="L70" s="239" t="str">
        <f>L69</f>
        <v>A</v>
      </c>
      <c r="M70" s="215"/>
      <c r="N70" s="56"/>
      <c r="O70" s="56"/>
      <c r="P70" s="56"/>
      <c r="Q70" s="211">
        <v>1.03</v>
      </c>
      <c r="R70" s="212">
        <v>0</v>
      </c>
      <c r="S70" s="61">
        <f>$S$16</f>
        <v>12</v>
      </c>
      <c r="T70" s="321" t="s">
        <v>35</v>
      </c>
      <c r="U70" s="323">
        <f>IFERROR((I68+I69)/I67,0)</f>
        <v>0</v>
      </c>
      <c r="V70" s="556">
        <f>I66*174</f>
        <v>0</v>
      </c>
      <c r="W70" s="557">
        <f>IFERROR(I67/V70,0)</f>
        <v>0</v>
      </c>
      <c r="X70" s="24"/>
      <c r="Y70" s="24"/>
    </row>
    <row r="71" spans="1:25" hidden="1">
      <c r="A71" s="9"/>
      <c r="B71" s="3"/>
      <c r="C71" s="76"/>
      <c r="D71" s="59"/>
      <c r="E71" s="16"/>
      <c r="F71" s="16"/>
      <c r="G71" s="16"/>
      <c r="H71" s="16"/>
      <c r="I71" s="16"/>
      <c r="J71" s="25"/>
      <c r="L71" s="236"/>
      <c r="M71" s="215"/>
      <c r="N71" s="56"/>
      <c r="O71" s="56"/>
      <c r="P71" s="56"/>
      <c r="Q71" s="31"/>
      <c r="R71" s="56"/>
      <c r="S71" s="31"/>
      <c r="T71" s="321"/>
      <c r="U71" s="325"/>
      <c r="V71" s="558"/>
      <c r="W71" s="559"/>
    </row>
    <row r="72" spans="1:25" hidden="1">
      <c r="A72" s="78"/>
      <c r="B72" s="14" t="s">
        <v>125</v>
      </c>
      <c r="C72" s="265"/>
      <c r="D72" s="33" t="s">
        <v>123</v>
      </c>
      <c r="E72" s="76">
        <f>ROUND($R72*$S72,6)</f>
        <v>0</v>
      </c>
      <c r="F72" s="76">
        <f>ROUND($R73*$S73,6)</f>
        <v>0</v>
      </c>
      <c r="G72" s="76">
        <f>ROUND($R74*$S74,6)</f>
        <v>0</v>
      </c>
      <c r="H72" s="76">
        <f>ROUND($R75*$S75,6)</f>
        <v>0</v>
      </c>
      <c r="I72" s="76">
        <f>ROUND($R76*$S76,6)</f>
        <v>0</v>
      </c>
      <c r="J72" s="46"/>
      <c r="L72" s="236" t="s">
        <v>187</v>
      </c>
      <c r="M72" s="133">
        <v>0</v>
      </c>
      <c r="N72" s="214">
        <f>ROUND(M72/12,2)</f>
        <v>0</v>
      </c>
      <c r="O72" s="214">
        <f>LOOKUP(P72,'Longevity Lookup'!$A$3:$A$506,'Longevity Lookup'!$B$3:$B$506)</f>
        <v>0</v>
      </c>
      <c r="P72" s="209">
        <v>0</v>
      </c>
      <c r="Q72" s="211">
        <v>1.03</v>
      </c>
      <c r="R72" s="212">
        <v>0</v>
      </c>
      <c r="S72" s="61">
        <f>$S$12</f>
        <v>12</v>
      </c>
      <c r="T72" s="321" t="s">
        <v>31</v>
      </c>
      <c r="U72" s="323">
        <f>IFERROR((E74+E75)/E73,0)</f>
        <v>0</v>
      </c>
      <c r="V72" s="556">
        <f>E72*174</f>
        <v>0</v>
      </c>
      <c r="W72" s="557">
        <f>IFERROR(E73/V72,0)</f>
        <v>0</v>
      </c>
      <c r="X72" s="24"/>
      <c r="Y72" s="24"/>
    </row>
    <row r="73" spans="1:25" hidden="1">
      <c r="A73" s="9"/>
      <c r="C73" s="76"/>
      <c r="D73" s="59" t="s">
        <v>15</v>
      </c>
      <c r="E73" s="52">
        <f>ROUND((N72+O72)*E72*Q72,0)</f>
        <v>0</v>
      </c>
      <c r="F73" s="52">
        <f>ROUND((N72+O72)*F72*Q72*Q73,0)</f>
        <v>0</v>
      </c>
      <c r="G73" s="52">
        <f>ROUND((N72+O72)*G72*Q72*Q73*Q74,0)</f>
        <v>0</v>
      </c>
      <c r="H73" s="52">
        <f>ROUND((N72+O72)*H72*Q72*Q73*Q74*Q75,0)</f>
        <v>0</v>
      </c>
      <c r="I73" s="52">
        <f>ROUND((N72+O72)*I72*Q72*Q73*Q74*Q75*Q76,0)</f>
        <v>0</v>
      </c>
      <c r="J73" s="158">
        <f>SUM(E73:I73)</f>
        <v>0</v>
      </c>
      <c r="L73" s="239" t="str">
        <f>L72</f>
        <v>A</v>
      </c>
      <c r="M73" s="215"/>
      <c r="N73" s="56"/>
      <c r="O73" s="56"/>
      <c r="P73" s="56"/>
      <c r="Q73" s="211">
        <v>1.03</v>
      </c>
      <c r="R73" s="212">
        <v>0</v>
      </c>
      <c r="S73" s="61">
        <f>$S$13</f>
        <v>12</v>
      </c>
      <c r="T73" s="321" t="s">
        <v>32</v>
      </c>
      <c r="U73" s="323">
        <f>IFERROR((F74+F75)/F73,0)</f>
        <v>0</v>
      </c>
      <c r="V73" s="556">
        <f>F72*174</f>
        <v>0</v>
      </c>
      <c r="W73" s="557">
        <f>IFERROR(F73/V73,0)</f>
        <v>0</v>
      </c>
    </row>
    <row r="74" spans="1:25" hidden="1">
      <c r="A74" s="9"/>
      <c r="B74" s="3"/>
      <c r="C74" s="76"/>
      <c r="D74" s="59" t="s">
        <v>30</v>
      </c>
      <c r="E74" s="52">
        <f>ROUND(E73*$Q$3,0)</f>
        <v>0</v>
      </c>
      <c r="F74" s="52">
        <f t="shared" ref="F74" si="85">ROUND(F73*$Q$3,0)</f>
        <v>0</v>
      </c>
      <c r="G74" s="52">
        <f t="shared" ref="G74" si="86">ROUND(G73*$Q$3,0)</f>
        <v>0</v>
      </c>
      <c r="H74" s="52">
        <f t="shared" ref="H74" si="87">ROUND(H73*$Q$3,0)</f>
        <v>0</v>
      </c>
      <c r="I74" s="52">
        <f t="shared" ref="I74" si="88">ROUND(I73*$Q$3,0)</f>
        <v>0</v>
      </c>
      <c r="J74" s="158">
        <f>SUM(E74:I74)</f>
        <v>0</v>
      </c>
      <c r="L74" s="239" t="str">
        <f>L73</f>
        <v>A</v>
      </c>
      <c r="M74" s="215"/>
      <c r="N74" s="56"/>
      <c r="O74" s="56"/>
      <c r="P74" s="56"/>
      <c r="Q74" s="211">
        <v>1.03</v>
      </c>
      <c r="R74" s="212">
        <v>0</v>
      </c>
      <c r="S74" s="61">
        <f>$S$14</f>
        <v>12</v>
      </c>
      <c r="T74" s="321" t="s">
        <v>33</v>
      </c>
      <c r="U74" s="323">
        <f>IFERROR((G74+G75)/G73,0)</f>
        <v>0</v>
      </c>
      <c r="V74" s="556">
        <f>G72*174</f>
        <v>0</v>
      </c>
      <c r="W74" s="557">
        <f>IFERROR(G73/V74,0)</f>
        <v>0</v>
      </c>
      <c r="X74" s="24"/>
      <c r="Y74" s="24"/>
    </row>
    <row r="75" spans="1:25" ht="15" hidden="1">
      <c r="A75" s="9"/>
      <c r="B75" s="3"/>
      <c r="C75" s="76"/>
      <c r="D75" s="59" t="s">
        <v>29</v>
      </c>
      <c r="E75" s="170">
        <f>ROUND(R$6*E72,0)</f>
        <v>0</v>
      </c>
      <c r="F75" s="170">
        <f t="shared" ref="F75" si="89">ROUND(S$6*F72,0)</f>
        <v>0</v>
      </c>
      <c r="G75" s="170">
        <f t="shared" ref="G75" si="90">ROUND(T$6*G72,0)</f>
        <v>0</v>
      </c>
      <c r="H75" s="170">
        <f t="shared" ref="H75" si="91">ROUND(U$6*H72,0)</f>
        <v>0</v>
      </c>
      <c r="I75" s="170">
        <f t="shared" ref="I75" si="92">ROUND(V$6*I72,0)</f>
        <v>0</v>
      </c>
      <c r="J75" s="167">
        <f>SUM(E75:I75)</f>
        <v>0</v>
      </c>
      <c r="L75" s="239" t="str">
        <f>L74</f>
        <v>A</v>
      </c>
      <c r="M75" s="215"/>
      <c r="N75" s="56"/>
      <c r="O75" s="56"/>
      <c r="P75" s="56"/>
      <c r="Q75" s="211">
        <v>1.03</v>
      </c>
      <c r="R75" s="212">
        <v>0</v>
      </c>
      <c r="S75" s="61">
        <f>$S$15</f>
        <v>12</v>
      </c>
      <c r="T75" s="321" t="s">
        <v>34</v>
      </c>
      <c r="U75" s="323">
        <f>IFERROR((H74+H75)/H73,0)</f>
        <v>0</v>
      </c>
      <c r="V75" s="556">
        <f>H72*174</f>
        <v>0</v>
      </c>
      <c r="W75" s="557">
        <f>IFERROR(H73/V75,0)</f>
        <v>0</v>
      </c>
      <c r="X75" s="24"/>
      <c r="Y75" s="24"/>
    </row>
    <row r="76" spans="1:25" hidden="1">
      <c r="A76" s="9"/>
      <c r="B76" s="3"/>
      <c r="C76" s="76"/>
      <c r="D76" s="62" t="s">
        <v>178</v>
      </c>
      <c r="E76" s="171">
        <f t="shared" ref="E76:J76" si="93">SUM(E74:E75)</f>
        <v>0</v>
      </c>
      <c r="F76" s="171">
        <f t="shared" si="93"/>
        <v>0</v>
      </c>
      <c r="G76" s="171">
        <f t="shared" si="93"/>
        <v>0</v>
      </c>
      <c r="H76" s="171">
        <f t="shared" si="93"/>
        <v>0</v>
      </c>
      <c r="I76" s="171">
        <f t="shared" si="93"/>
        <v>0</v>
      </c>
      <c r="J76" s="172">
        <f t="shared" si="93"/>
        <v>0</v>
      </c>
      <c r="L76" s="239" t="str">
        <f>L75</f>
        <v>A</v>
      </c>
      <c r="M76" s="215"/>
      <c r="N76" s="56"/>
      <c r="O76" s="56"/>
      <c r="P76" s="56"/>
      <c r="Q76" s="211">
        <v>1.03</v>
      </c>
      <c r="R76" s="212">
        <v>0</v>
      </c>
      <c r="S76" s="61">
        <f>$S$16</f>
        <v>12</v>
      </c>
      <c r="T76" s="321" t="s">
        <v>35</v>
      </c>
      <c r="U76" s="323">
        <f>IFERROR((I74+I75)/I73,0)</f>
        <v>0</v>
      </c>
      <c r="V76" s="556">
        <f>I72*174</f>
        <v>0</v>
      </c>
      <c r="W76" s="557">
        <f>IFERROR(I73/V76,0)</f>
        <v>0</v>
      </c>
      <c r="X76" s="24"/>
      <c r="Y76" s="24"/>
    </row>
    <row r="77" spans="1:25" hidden="1">
      <c r="A77" s="9"/>
      <c r="B77" s="3"/>
      <c r="C77" s="76"/>
      <c r="D77" s="59"/>
      <c r="E77" s="16"/>
      <c r="F77" s="16"/>
      <c r="G77" s="16"/>
      <c r="H77" s="16"/>
      <c r="I77" s="16"/>
      <c r="J77" s="25"/>
      <c r="L77" s="236"/>
      <c r="M77" s="215"/>
      <c r="N77" s="56"/>
      <c r="O77" s="56"/>
      <c r="P77" s="56"/>
      <c r="Q77" s="31"/>
      <c r="R77" s="56"/>
      <c r="S77" s="31"/>
      <c r="T77" s="321"/>
      <c r="U77" s="325"/>
      <c r="V77" s="558"/>
      <c r="W77" s="559"/>
    </row>
    <row r="78" spans="1:25" hidden="1">
      <c r="A78" s="78"/>
      <c r="B78" s="14" t="s">
        <v>125</v>
      </c>
      <c r="C78" s="265"/>
      <c r="D78" s="33" t="s">
        <v>123</v>
      </c>
      <c r="E78" s="76">
        <f>ROUND($R78*$S78,6)</f>
        <v>0</v>
      </c>
      <c r="F78" s="76">
        <f>ROUND($R79*$S79,6)</f>
        <v>0</v>
      </c>
      <c r="G78" s="76">
        <f>ROUND($R80*$S80,6)</f>
        <v>0</v>
      </c>
      <c r="H78" s="76">
        <f>ROUND($R81*$S81,6)</f>
        <v>0</v>
      </c>
      <c r="I78" s="76">
        <f>ROUND($R82*$S82,6)</f>
        <v>0</v>
      </c>
      <c r="J78" s="46"/>
      <c r="L78" s="236" t="s">
        <v>187</v>
      </c>
      <c r="M78" s="133">
        <v>0</v>
      </c>
      <c r="N78" s="214">
        <f>ROUND(M78/12,2)</f>
        <v>0</v>
      </c>
      <c r="O78" s="214">
        <f>LOOKUP(P78,'Longevity Lookup'!$A$3:$A$506,'Longevity Lookup'!$B$3:$B$506)</f>
        <v>0</v>
      </c>
      <c r="P78" s="209">
        <v>0</v>
      </c>
      <c r="Q78" s="211">
        <v>1.03</v>
      </c>
      <c r="R78" s="212">
        <v>0</v>
      </c>
      <c r="S78" s="61">
        <f>$S$12</f>
        <v>12</v>
      </c>
      <c r="T78" s="321" t="s">
        <v>31</v>
      </c>
      <c r="U78" s="323">
        <f>IFERROR((E80+E81)/E79,0)</f>
        <v>0</v>
      </c>
      <c r="V78" s="556">
        <f>E78*174</f>
        <v>0</v>
      </c>
      <c r="W78" s="557">
        <f>IFERROR(E79/V78,0)</f>
        <v>0</v>
      </c>
      <c r="X78" s="24"/>
      <c r="Y78" s="24"/>
    </row>
    <row r="79" spans="1:25" hidden="1">
      <c r="A79" s="9"/>
      <c r="C79" s="76"/>
      <c r="D79" s="59" t="s">
        <v>15</v>
      </c>
      <c r="E79" s="52">
        <f>ROUND((N78+O78)*E78*Q78,0)</f>
        <v>0</v>
      </c>
      <c r="F79" s="52">
        <f>ROUND((N78+O78)*F78*Q78*Q79,0)</f>
        <v>0</v>
      </c>
      <c r="G79" s="52">
        <f>ROUND((N78+O78)*G78*Q78*Q79*Q80,0)</f>
        <v>0</v>
      </c>
      <c r="H79" s="52">
        <f>ROUND((N78+O78)*H78*Q78*Q79*Q80*Q81,0)</f>
        <v>0</v>
      </c>
      <c r="I79" s="52">
        <f>ROUND((N78+O78)*I78*Q78*Q79*Q80*Q81*Q82,0)</f>
        <v>0</v>
      </c>
      <c r="J79" s="158">
        <f>SUM(E79:I79)</f>
        <v>0</v>
      </c>
      <c r="L79" s="239" t="str">
        <f>L78</f>
        <v>A</v>
      </c>
      <c r="M79" s="215"/>
      <c r="N79" s="56"/>
      <c r="O79" s="56"/>
      <c r="P79" s="56"/>
      <c r="Q79" s="211">
        <v>1.03</v>
      </c>
      <c r="R79" s="212">
        <v>0</v>
      </c>
      <c r="S79" s="61">
        <f>$S$13</f>
        <v>12</v>
      </c>
      <c r="T79" s="321" t="s">
        <v>32</v>
      </c>
      <c r="U79" s="323">
        <f>IFERROR((F80+F81)/F79,0)</f>
        <v>0</v>
      </c>
      <c r="V79" s="556">
        <f>F78*174</f>
        <v>0</v>
      </c>
      <c r="W79" s="557">
        <f>IFERROR(F79/V79,0)</f>
        <v>0</v>
      </c>
    </row>
    <row r="80" spans="1:25" hidden="1">
      <c r="A80" s="9"/>
      <c r="C80" s="76"/>
      <c r="D80" s="59" t="s">
        <v>30</v>
      </c>
      <c r="E80" s="52">
        <f>ROUND(E79*$Q$3,0)</f>
        <v>0</v>
      </c>
      <c r="F80" s="52">
        <f t="shared" ref="F80" si="94">ROUND(F79*$Q$3,0)</f>
        <v>0</v>
      </c>
      <c r="G80" s="52">
        <f t="shared" ref="G80" si="95">ROUND(G79*$Q$3,0)</f>
        <v>0</v>
      </c>
      <c r="H80" s="52">
        <f t="shared" ref="H80" si="96">ROUND(H79*$Q$3,0)</f>
        <v>0</v>
      </c>
      <c r="I80" s="52">
        <f t="shared" ref="I80" si="97">ROUND(I79*$Q$3,0)</f>
        <v>0</v>
      </c>
      <c r="J80" s="158">
        <f>SUM(E80:I80)</f>
        <v>0</v>
      </c>
      <c r="L80" s="239" t="str">
        <f>L79</f>
        <v>A</v>
      </c>
      <c r="M80" s="215"/>
      <c r="N80" s="56"/>
      <c r="O80" s="56"/>
      <c r="P80" s="56"/>
      <c r="Q80" s="211">
        <v>1.03</v>
      </c>
      <c r="R80" s="212">
        <v>0</v>
      </c>
      <c r="S80" s="61">
        <f>$S$14</f>
        <v>12</v>
      </c>
      <c r="T80" s="321" t="s">
        <v>33</v>
      </c>
      <c r="U80" s="323">
        <f>IFERROR((G80+G81)/G79,0)</f>
        <v>0</v>
      </c>
      <c r="V80" s="556">
        <f>G78*174</f>
        <v>0</v>
      </c>
      <c r="W80" s="557">
        <f>IFERROR(G79/V80,0)</f>
        <v>0</v>
      </c>
      <c r="X80" s="24"/>
      <c r="Y80" s="24"/>
    </row>
    <row r="81" spans="1:25" ht="15" hidden="1">
      <c r="A81" s="9"/>
      <c r="C81" s="76"/>
      <c r="D81" s="59" t="s">
        <v>29</v>
      </c>
      <c r="E81" s="170">
        <f>ROUND(R$6*E78,0)</f>
        <v>0</v>
      </c>
      <c r="F81" s="170">
        <f t="shared" ref="F81" si="98">ROUND(S$6*F78,0)</f>
        <v>0</v>
      </c>
      <c r="G81" s="170">
        <f t="shared" ref="G81" si="99">ROUND(T$6*G78,0)</f>
        <v>0</v>
      </c>
      <c r="H81" s="170">
        <f t="shared" ref="H81" si="100">ROUND(U$6*H78,0)</f>
        <v>0</v>
      </c>
      <c r="I81" s="170">
        <f t="shared" ref="I81" si="101">ROUND(V$6*I78,0)</f>
        <v>0</v>
      </c>
      <c r="J81" s="167">
        <f>SUM(E81:I81)</f>
        <v>0</v>
      </c>
      <c r="L81" s="239" t="str">
        <f>L80</f>
        <v>A</v>
      </c>
      <c r="M81" s="215"/>
      <c r="N81" s="56"/>
      <c r="O81" s="56"/>
      <c r="P81" s="56"/>
      <c r="Q81" s="211">
        <v>1.03</v>
      </c>
      <c r="R81" s="212">
        <v>0</v>
      </c>
      <c r="S81" s="61">
        <f>$S$15</f>
        <v>12</v>
      </c>
      <c r="T81" s="321" t="s">
        <v>34</v>
      </c>
      <c r="U81" s="323">
        <f>IFERROR((H80+H81)/H79,0)</f>
        <v>0</v>
      </c>
      <c r="V81" s="556">
        <f>H78*174</f>
        <v>0</v>
      </c>
      <c r="W81" s="557">
        <f>IFERROR(H79/V81,0)</f>
        <v>0</v>
      </c>
    </row>
    <row r="82" spans="1:25" hidden="1">
      <c r="A82" s="9"/>
      <c r="C82" s="76"/>
      <c r="D82" s="62" t="s">
        <v>178</v>
      </c>
      <c r="E82" s="171">
        <f t="shared" ref="E82:J82" si="102">SUM(E80:E81)</f>
        <v>0</v>
      </c>
      <c r="F82" s="171">
        <f t="shared" si="102"/>
        <v>0</v>
      </c>
      <c r="G82" s="171">
        <f t="shared" si="102"/>
        <v>0</v>
      </c>
      <c r="H82" s="171">
        <f t="shared" si="102"/>
        <v>0</v>
      </c>
      <c r="I82" s="171">
        <f t="shared" si="102"/>
        <v>0</v>
      </c>
      <c r="J82" s="172">
        <f t="shared" si="102"/>
        <v>0</v>
      </c>
      <c r="L82" s="239" t="str">
        <f>L81</f>
        <v>A</v>
      </c>
      <c r="M82" s="215"/>
      <c r="N82" s="56"/>
      <c r="O82" s="56"/>
      <c r="P82" s="56"/>
      <c r="Q82" s="211">
        <v>1.03</v>
      </c>
      <c r="R82" s="212">
        <v>0</v>
      </c>
      <c r="S82" s="61">
        <f>$S$16</f>
        <v>12</v>
      </c>
      <c r="T82" s="321" t="s">
        <v>35</v>
      </c>
      <c r="U82" s="323">
        <f>IFERROR((I80+I81)/I79,0)</f>
        <v>0</v>
      </c>
      <c r="V82" s="556">
        <f>I78*174</f>
        <v>0</v>
      </c>
      <c r="W82" s="557">
        <f>IFERROR(I79/V82,0)</f>
        <v>0</v>
      </c>
      <c r="X82" s="24"/>
      <c r="Y82" s="24"/>
    </row>
    <row r="83" spans="1:25" hidden="1">
      <c r="A83" s="9"/>
      <c r="B83" s="3"/>
      <c r="C83" s="76"/>
      <c r="D83" s="59"/>
      <c r="E83" s="16"/>
      <c r="F83" s="16"/>
      <c r="G83" s="16"/>
      <c r="H83" s="16"/>
      <c r="I83" s="16"/>
      <c r="J83" s="25"/>
      <c r="L83" s="236"/>
      <c r="M83" s="215"/>
      <c r="N83" s="56"/>
      <c r="O83" s="56"/>
      <c r="P83" s="56"/>
      <c r="Q83" s="31"/>
      <c r="R83" s="56"/>
      <c r="S83" s="31"/>
      <c r="T83" s="321"/>
      <c r="U83" s="325"/>
      <c r="V83" s="558"/>
      <c r="W83" s="559"/>
    </row>
    <row r="84" spans="1:25" hidden="1">
      <c r="A84" s="78"/>
      <c r="B84" s="14" t="s">
        <v>125</v>
      </c>
      <c r="C84" s="265"/>
      <c r="D84" s="33" t="s">
        <v>123</v>
      </c>
      <c r="E84" s="76">
        <f>ROUND($R84*$S84,6)</f>
        <v>0</v>
      </c>
      <c r="F84" s="76">
        <f>ROUND($R85*$S85,6)</f>
        <v>0</v>
      </c>
      <c r="G84" s="76">
        <f>ROUND($R86*$S86,6)</f>
        <v>0</v>
      </c>
      <c r="H84" s="76">
        <f>ROUND($R87*$S87,6)</f>
        <v>0</v>
      </c>
      <c r="I84" s="76">
        <f>ROUND($R88*$S88,6)</f>
        <v>0</v>
      </c>
      <c r="J84" s="46"/>
      <c r="L84" s="236" t="s">
        <v>187</v>
      </c>
      <c r="M84" s="133">
        <v>0</v>
      </c>
      <c r="N84" s="214">
        <f>ROUND(M84/12,2)</f>
        <v>0</v>
      </c>
      <c r="O84" s="214">
        <f>LOOKUP(P84,'Longevity Lookup'!$A$3:$A$506,'Longevity Lookup'!$B$3:$B$506)</f>
        <v>0</v>
      </c>
      <c r="P84" s="209">
        <v>0</v>
      </c>
      <c r="Q84" s="211">
        <v>1.03</v>
      </c>
      <c r="R84" s="212">
        <v>0</v>
      </c>
      <c r="S84" s="61">
        <f>$S$12</f>
        <v>12</v>
      </c>
      <c r="T84" s="321" t="s">
        <v>31</v>
      </c>
      <c r="U84" s="323">
        <f>IFERROR((E86+E87)/E85,0)</f>
        <v>0</v>
      </c>
      <c r="V84" s="556">
        <f>E84*174</f>
        <v>0</v>
      </c>
      <c r="W84" s="557">
        <f>IFERROR(E85/V84,0)</f>
        <v>0</v>
      </c>
      <c r="X84" s="24"/>
      <c r="Y84" s="24"/>
    </row>
    <row r="85" spans="1:25" hidden="1">
      <c r="A85" s="9"/>
      <c r="C85" s="76"/>
      <c r="D85" s="59" t="s">
        <v>15</v>
      </c>
      <c r="E85" s="52">
        <f>ROUND((N84+O84)*E84*Q84,0)</f>
        <v>0</v>
      </c>
      <c r="F85" s="52">
        <f>ROUND((N84+O84)*F84*Q84*Q85,0)</f>
        <v>0</v>
      </c>
      <c r="G85" s="52">
        <f>ROUND((N84+O84)*G84*Q84*Q85*Q86,0)</f>
        <v>0</v>
      </c>
      <c r="H85" s="52">
        <f>ROUND((N84+O84)*H84*Q84*Q85*Q86*Q87,0)</f>
        <v>0</v>
      </c>
      <c r="I85" s="52">
        <f>ROUND((N84+O84)*I84*Q84*Q85*Q86*Q87*Q88,0)</f>
        <v>0</v>
      </c>
      <c r="J85" s="158">
        <f>SUM(E85:I85)</f>
        <v>0</v>
      </c>
      <c r="L85" s="239" t="str">
        <f>L84</f>
        <v>A</v>
      </c>
      <c r="M85" s="215"/>
      <c r="N85" s="56"/>
      <c r="O85" s="56"/>
      <c r="P85" s="56"/>
      <c r="Q85" s="211">
        <v>1.03</v>
      </c>
      <c r="R85" s="212">
        <v>0</v>
      </c>
      <c r="S85" s="61">
        <f>$S$13</f>
        <v>12</v>
      </c>
      <c r="T85" s="321" t="s">
        <v>32</v>
      </c>
      <c r="U85" s="323">
        <f>IFERROR((F86+F87)/F85,0)</f>
        <v>0</v>
      </c>
      <c r="V85" s="556">
        <f>F84*174</f>
        <v>0</v>
      </c>
      <c r="W85" s="557">
        <f>IFERROR(F85/V85,0)</f>
        <v>0</v>
      </c>
    </row>
    <row r="86" spans="1:25" hidden="1">
      <c r="A86" s="9"/>
      <c r="C86" s="76"/>
      <c r="D86" s="59" t="s">
        <v>30</v>
      </c>
      <c r="E86" s="52">
        <f>ROUND(E85*$Q$3,0)</f>
        <v>0</v>
      </c>
      <c r="F86" s="52">
        <f t="shared" ref="F86" si="103">ROUND(F85*$Q$3,0)</f>
        <v>0</v>
      </c>
      <c r="G86" s="52">
        <f t="shared" ref="G86" si="104">ROUND(G85*$Q$3,0)</f>
        <v>0</v>
      </c>
      <c r="H86" s="52">
        <f t="shared" ref="H86" si="105">ROUND(H85*$Q$3,0)</f>
        <v>0</v>
      </c>
      <c r="I86" s="52">
        <f t="shared" ref="I86" si="106">ROUND(I85*$Q$3,0)</f>
        <v>0</v>
      </c>
      <c r="J86" s="158">
        <f>SUM(E86:I86)</f>
        <v>0</v>
      </c>
      <c r="L86" s="239" t="str">
        <f>L85</f>
        <v>A</v>
      </c>
      <c r="M86" s="215"/>
      <c r="N86" s="56"/>
      <c r="O86" s="56"/>
      <c r="P86" s="56"/>
      <c r="Q86" s="211">
        <v>1.03</v>
      </c>
      <c r="R86" s="212">
        <v>0</v>
      </c>
      <c r="S86" s="61">
        <f>$S$14</f>
        <v>12</v>
      </c>
      <c r="T86" s="321" t="s">
        <v>33</v>
      </c>
      <c r="U86" s="323">
        <f>IFERROR((G86+G87)/G85,0)</f>
        <v>0</v>
      </c>
      <c r="V86" s="556">
        <f>G84*174</f>
        <v>0</v>
      </c>
      <c r="W86" s="557">
        <f>IFERROR(G85/V86,0)</f>
        <v>0</v>
      </c>
      <c r="X86" s="24"/>
      <c r="Y86" s="24"/>
    </row>
    <row r="87" spans="1:25" ht="15" hidden="1">
      <c r="A87" s="9"/>
      <c r="C87" s="76"/>
      <c r="D87" s="59" t="s">
        <v>29</v>
      </c>
      <c r="E87" s="170">
        <f>ROUND(R$6*E84,0)</f>
        <v>0</v>
      </c>
      <c r="F87" s="170">
        <f t="shared" ref="F87" si="107">ROUND(S$6*F84,0)</f>
        <v>0</v>
      </c>
      <c r="G87" s="170">
        <f t="shared" ref="G87" si="108">ROUND(T$6*G84,0)</f>
        <v>0</v>
      </c>
      <c r="H87" s="170">
        <f t="shared" ref="H87" si="109">ROUND(U$6*H84,0)</f>
        <v>0</v>
      </c>
      <c r="I87" s="170">
        <f t="shared" ref="I87" si="110">ROUND(V$6*I84,0)</f>
        <v>0</v>
      </c>
      <c r="J87" s="167">
        <f>SUM(E87:I87)</f>
        <v>0</v>
      </c>
      <c r="L87" s="239" t="str">
        <f>L86</f>
        <v>A</v>
      </c>
      <c r="M87" s="215"/>
      <c r="N87" s="56"/>
      <c r="O87" s="56"/>
      <c r="P87" s="56"/>
      <c r="Q87" s="211">
        <v>1.03</v>
      </c>
      <c r="R87" s="212">
        <v>0</v>
      </c>
      <c r="S87" s="61">
        <f>$S$15</f>
        <v>12</v>
      </c>
      <c r="T87" s="321" t="s">
        <v>34</v>
      </c>
      <c r="U87" s="323">
        <f>IFERROR((H86+H87)/H85,0)</f>
        <v>0</v>
      </c>
      <c r="V87" s="556">
        <f>H84*174</f>
        <v>0</v>
      </c>
      <c r="W87" s="557">
        <f>IFERROR(H85/V87,0)</f>
        <v>0</v>
      </c>
    </row>
    <row r="88" spans="1:25" hidden="1">
      <c r="A88" s="9"/>
      <c r="C88" s="76"/>
      <c r="D88" s="62" t="s">
        <v>178</v>
      </c>
      <c r="E88" s="171">
        <f t="shared" ref="E88:J88" si="111">SUM(E86:E87)</f>
        <v>0</v>
      </c>
      <c r="F88" s="171">
        <f t="shared" si="111"/>
        <v>0</v>
      </c>
      <c r="G88" s="171">
        <f t="shared" si="111"/>
        <v>0</v>
      </c>
      <c r="H88" s="171">
        <f t="shared" si="111"/>
        <v>0</v>
      </c>
      <c r="I88" s="171">
        <f t="shared" si="111"/>
        <v>0</v>
      </c>
      <c r="J88" s="172">
        <f t="shared" si="111"/>
        <v>0</v>
      </c>
      <c r="L88" s="239" t="str">
        <f>L87</f>
        <v>A</v>
      </c>
      <c r="M88" s="215"/>
      <c r="N88" s="56"/>
      <c r="O88" s="56"/>
      <c r="P88" s="56"/>
      <c r="Q88" s="211">
        <v>1.03</v>
      </c>
      <c r="R88" s="212">
        <v>0</v>
      </c>
      <c r="S88" s="61">
        <f>$S$16</f>
        <v>12</v>
      </c>
      <c r="T88" s="321" t="s">
        <v>35</v>
      </c>
      <c r="U88" s="323">
        <f>IFERROR((I86+I87)/I85,0)</f>
        <v>0</v>
      </c>
      <c r="V88" s="556">
        <f>I84*174</f>
        <v>0</v>
      </c>
      <c r="W88" s="557">
        <f>IFERROR(I85/V88,0)</f>
        <v>0</v>
      </c>
      <c r="X88" s="24"/>
      <c r="Y88" s="24"/>
    </row>
    <row r="89" spans="1:25" hidden="1">
      <c r="A89" s="9"/>
      <c r="B89" s="3"/>
      <c r="C89" s="76"/>
      <c r="D89" s="59"/>
      <c r="E89" s="16"/>
      <c r="F89" s="16"/>
      <c r="G89" s="16"/>
      <c r="H89" s="16"/>
      <c r="I89" s="16"/>
      <c r="J89" s="25"/>
      <c r="L89" s="236"/>
      <c r="M89" s="215"/>
      <c r="N89" s="56"/>
      <c r="O89" s="56"/>
      <c r="P89" s="56"/>
      <c r="Q89" s="31"/>
      <c r="R89" s="56"/>
      <c r="S89" s="31"/>
      <c r="T89" s="321"/>
      <c r="U89" s="325"/>
      <c r="V89" s="558"/>
      <c r="W89" s="559"/>
    </row>
    <row r="90" spans="1:25" hidden="1">
      <c r="A90" s="78"/>
      <c r="B90" s="14" t="s">
        <v>125</v>
      </c>
      <c r="C90" s="265"/>
      <c r="D90" s="33" t="s">
        <v>123</v>
      </c>
      <c r="E90" s="76">
        <f>ROUND($R90*$S90,6)</f>
        <v>0</v>
      </c>
      <c r="F90" s="76">
        <f>ROUND($R91*$S91,6)</f>
        <v>0</v>
      </c>
      <c r="G90" s="76">
        <f>ROUND($R92*$S92,6)</f>
        <v>0</v>
      </c>
      <c r="H90" s="76">
        <f>ROUND($R93*$S93,6)</f>
        <v>0</v>
      </c>
      <c r="I90" s="76">
        <f>ROUND($R94*$S94,6)</f>
        <v>0</v>
      </c>
      <c r="J90" s="46"/>
      <c r="L90" s="236" t="s">
        <v>187</v>
      </c>
      <c r="M90" s="133">
        <v>0</v>
      </c>
      <c r="N90" s="214">
        <f>ROUND(M90/12,2)</f>
        <v>0</v>
      </c>
      <c r="O90" s="214">
        <f>LOOKUP(P90,'Longevity Lookup'!$A$3:$A$506,'Longevity Lookup'!$B$3:$B$506)</f>
        <v>0</v>
      </c>
      <c r="P90" s="209">
        <v>0</v>
      </c>
      <c r="Q90" s="211">
        <v>1.03</v>
      </c>
      <c r="R90" s="212">
        <v>0</v>
      </c>
      <c r="S90" s="61">
        <f>$S$12</f>
        <v>12</v>
      </c>
      <c r="T90" s="321" t="s">
        <v>31</v>
      </c>
      <c r="U90" s="323">
        <f>IFERROR((E92+E93)/E91,0)</f>
        <v>0</v>
      </c>
      <c r="V90" s="556">
        <f>E90*174</f>
        <v>0</v>
      </c>
      <c r="W90" s="557">
        <f>IFERROR(E91/V90,0)</f>
        <v>0</v>
      </c>
      <c r="X90" s="24"/>
      <c r="Y90" s="24"/>
    </row>
    <row r="91" spans="1:25" hidden="1">
      <c r="A91" s="9"/>
      <c r="C91" s="76"/>
      <c r="D91" s="59" t="s">
        <v>15</v>
      </c>
      <c r="E91" s="52">
        <f>ROUND((N90+O90)*E90*Q90,0)</f>
        <v>0</v>
      </c>
      <c r="F91" s="52">
        <f>ROUND((N90+O90)*F90*Q90*Q91,0)</f>
        <v>0</v>
      </c>
      <c r="G91" s="52">
        <f>ROUND((N90+O90)*G90*Q90*Q91*Q92,0)</f>
        <v>0</v>
      </c>
      <c r="H91" s="52">
        <f>ROUND((N90+O90)*H90*Q90*Q91*Q92*Q93,0)</f>
        <v>0</v>
      </c>
      <c r="I91" s="52">
        <f>ROUND((N90+O90)*I90*Q90*Q91*Q92*Q93*Q94,0)</f>
        <v>0</v>
      </c>
      <c r="J91" s="158">
        <f>SUM(E91:I91)</f>
        <v>0</v>
      </c>
      <c r="L91" s="239" t="str">
        <f>L90</f>
        <v>A</v>
      </c>
      <c r="M91" s="215"/>
      <c r="N91" s="56"/>
      <c r="O91" s="56"/>
      <c r="P91" s="56"/>
      <c r="Q91" s="211">
        <v>1.03</v>
      </c>
      <c r="R91" s="212">
        <v>0</v>
      </c>
      <c r="S91" s="61">
        <f>$S$13</f>
        <v>12</v>
      </c>
      <c r="T91" s="321" t="s">
        <v>32</v>
      </c>
      <c r="U91" s="323">
        <f>IFERROR((F92+F93)/F91,0)</f>
        <v>0</v>
      </c>
      <c r="V91" s="556">
        <f>F90*174</f>
        <v>0</v>
      </c>
      <c r="W91" s="557">
        <f>IFERROR(F91/V91,0)</f>
        <v>0</v>
      </c>
    </row>
    <row r="92" spans="1:25" hidden="1">
      <c r="A92" s="9"/>
      <c r="C92" s="76"/>
      <c r="D92" s="59" t="s">
        <v>30</v>
      </c>
      <c r="E92" s="52">
        <f>ROUND(E91*$Q$3,0)</f>
        <v>0</v>
      </c>
      <c r="F92" s="52">
        <f t="shared" ref="F92" si="112">ROUND(F91*$Q$3,0)</f>
        <v>0</v>
      </c>
      <c r="G92" s="52">
        <f t="shared" ref="G92" si="113">ROUND(G91*$Q$3,0)</f>
        <v>0</v>
      </c>
      <c r="H92" s="52">
        <f t="shared" ref="H92" si="114">ROUND(H91*$Q$3,0)</f>
        <v>0</v>
      </c>
      <c r="I92" s="52">
        <f t="shared" ref="I92" si="115">ROUND(I91*$Q$3,0)</f>
        <v>0</v>
      </c>
      <c r="J92" s="158">
        <f>SUM(E92:I92)</f>
        <v>0</v>
      </c>
      <c r="L92" s="239" t="str">
        <f>L91</f>
        <v>A</v>
      </c>
      <c r="M92" s="215"/>
      <c r="N92" s="56"/>
      <c r="O92" s="56"/>
      <c r="P92" s="56"/>
      <c r="Q92" s="211">
        <v>1.03</v>
      </c>
      <c r="R92" s="212">
        <v>0</v>
      </c>
      <c r="S92" s="61">
        <f>$S$14</f>
        <v>12</v>
      </c>
      <c r="T92" s="321" t="s">
        <v>33</v>
      </c>
      <c r="U92" s="323">
        <f>IFERROR((G92+G93)/G91,0)</f>
        <v>0</v>
      </c>
      <c r="V92" s="556">
        <f>G90*174</f>
        <v>0</v>
      </c>
      <c r="W92" s="557">
        <f>IFERROR(G91/V92,0)</f>
        <v>0</v>
      </c>
      <c r="X92" s="24"/>
      <c r="Y92" s="24"/>
    </row>
    <row r="93" spans="1:25" ht="15" hidden="1">
      <c r="A93" s="9"/>
      <c r="C93" s="76"/>
      <c r="D93" s="59" t="s">
        <v>29</v>
      </c>
      <c r="E93" s="170">
        <f>ROUND(R$6*E90,0)</f>
        <v>0</v>
      </c>
      <c r="F93" s="170">
        <f t="shared" ref="F93" si="116">ROUND(S$6*F90,0)</f>
        <v>0</v>
      </c>
      <c r="G93" s="170">
        <f t="shared" ref="G93" si="117">ROUND(T$6*G90,0)</f>
        <v>0</v>
      </c>
      <c r="H93" s="170">
        <f t="shared" ref="H93" si="118">ROUND(U$6*H90,0)</f>
        <v>0</v>
      </c>
      <c r="I93" s="170">
        <f t="shared" ref="I93" si="119">ROUND(V$6*I90,0)</f>
        <v>0</v>
      </c>
      <c r="J93" s="167">
        <f>SUM(E93:I93)</f>
        <v>0</v>
      </c>
      <c r="L93" s="239" t="str">
        <f>L92</f>
        <v>A</v>
      </c>
      <c r="M93" s="215"/>
      <c r="N93" s="56"/>
      <c r="O93" s="56"/>
      <c r="P93" s="56"/>
      <c r="Q93" s="211">
        <v>1.03</v>
      </c>
      <c r="R93" s="212">
        <v>0</v>
      </c>
      <c r="S93" s="61">
        <f>$S$15</f>
        <v>12</v>
      </c>
      <c r="T93" s="321" t="s">
        <v>34</v>
      </c>
      <c r="U93" s="323">
        <f>IFERROR((H92+H93)/H91,0)</f>
        <v>0</v>
      </c>
      <c r="V93" s="556">
        <f>H90*174</f>
        <v>0</v>
      </c>
      <c r="W93" s="557">
        <f>IFERROR(H91/V93,0)</f>
        <v>0</v>
      </c>
    </row>
    <row r="94" spans="1:25" hidden="1">
      <c r="A94" s="9"/>
      <c r="C94" s="76"/>
      <c r="D94" s="62" t="s">
        <v>178</v>
      </c>
      <c r="E94" s="171">
        <f t="shared" ref="E94:J94" si="120">SUM(E92:E93)</f>
        <v>0</v>
      </c>
      <c r="F94" s="171">
        <f t="shared" si="120"/>
        <v>0</v>
      </c>
      <c r="G94" s="171">
        <f t="shared" si="120"/>
        <v>0</v>
      </c>
      <c r="H94" s="171">
        <f t="shared" si="120"/>
        <v>0</v>
      </c>
      <c r="I94" s="171">
        <f t="shared" si="120"/>
        <v>0</v>
      </c>
      <c r="J94" s="172">
        <f t="shared" si="120"/>
        <v>0</v>
      </c>
      <c r="L94" s="239" t="str">
        <f>L93</f>
        <v>A</v>
      </c>
      <c r="M94" s="215"/>
      <c r="N94" s="56"/>
      <c r="O94" s="56"/>
      <c r="P94" s="56"/>
      <c r="Q94" s="211">
        <v>1.03</v>
      </c>
      <c r="R94" s="212">
        <v>0</v>
      </c>
      <c r="S94" s="61">
        <f>$S$16</f>
        <v>12</v>
      </c>
      <c r="T94" s="321" t="s">
        <v>35</v>
      </c>
      <c r="U94" s="323">
        <f>IFERROR((I92+I93)/I91,0)</f>
        <v>0</v>
      </c>
      <c r="V94" s="556">
        <f>I90*174</f>
        <v>0</v>
      </c>
      <c r="W94" s="557">
        <f>IFERROR(I91/V94,0)</f>
        <v>0</v>
      </c>
      <c r="X94" s="24"/>
      <c r="Y94" s="24"/>
    </row>
    <row r="95" spans="1:25" hidden="1">
      <c r="A95" s="9"/>
      <c r="B95" s="3"/>
      <c r="C95" s="76"/>
      <c r="D95" s="59"/>
      <c r="E95" s="16"/>
      <c r="F95" s="16"/>
      <c r="G95" s="16"/>
      <c r="H95" s="16"/>
      <c r="I95" s="16"/>
      <c r="J95" s="25"/>
      <c r="L95" s="236"/>
      <c r="M95" s="215"/>
      <c r="N95" s="56"/>
      <c r="O95" s="56"/>
      <c r="P95" s="56"/>
      <c r="Q95" s="31"/>
      <c r="R95" s="56"/>
      <c r="S95" s="31"/>
      <c r="T95" s="321"/>
      <c r="U95" s="325"/>
      <c r="V95" s="558"/>
      <c r="W95" s="559"/>
    </row>
    <row r="96" spans="1:25" hidden="1">
      <c r="A96" s="78"/>
      <c r="B96" s="14" t="s">
        <v>125</v>
      </c>
      <c r="C96" s="265"/>
      <c r="D96" s="33" t="s">
        <v>123</v>
      </c>
      <c r="E96" s="76">
        <f>ROUND($R96*$S96,6)</f>
        <v>0</v>
      </c>
      <c r="F96" s="76">
        <f>ROUND($R97*$S97,6)</f>
        <v>0</v>
      </c>
      <c r="G96" s="76">
        <f>ROUND($R98*$S98,6)</f>
        <v>0</v>
      </c>
      <c r="H96" s="76">
        <f>ROUND($R99*$S99,6)</f>
        <v>0</v>
      </c>
      <c r="I96" s="76">
        <f>ROUND($R100*$S100,6)</f>
        <v>0</v>
      </c>
      <c r="J96" s="46"/>
      <c r="L96" s="236" t="s">
        <v>187</v>
      </c>
      <c r="M96" s="133">
        <v>0</v>
      </c>
      <c r="N96" s="214">
        <f>ROUND(M96/12,2)</f>
        <v>0</v>
      </c>
      <c r="O96" s="214">
        <f>LOOKUP(P96,'Longevity Lookup'!$A$3:$A$506,'Longevity Lookup'!$B$3:$B$506)</f>
        <v>0</v>
      </c>
      <c r="P96" s="209">
        <v>0</v>
      </c>
      <c r="Q96" s="211">
        <v>1.03</v>
      </c>
      <c r="R96" s="212">
        <v>0</v>
      </c>
      <c r="S96" s="61">
        <f>$S$12</f>
        <v>12</v>
      </c>
      <c r="T96" s="321" t="s">
        <v>31</v>
      </c>
      <c r="U96" s="323">
        <f>IFERROR((E98+E99)/E97,0)</f>
        <v>0</v>
      </c>
      <c r="V96" s="556">
        <f>E96*174</f>
        <v>0</v>
      </c>
      <c r="W96" s="557">
        <f>IFERROR(E97/V96,0)</f>
        <v>0</v>
      </c>
      <c r="X96" s="24"/>
      <c r="Y96" s="24"/>
    </row>
    <row r="97" spans="1:25" hidden="1">
      <c r="A97" s="9"/>
      <c r="C97" s="76"/>
      <c r="D97" s="59" t="s">
        <v>15</v>
      </c>
      <c r="E97" s="52">
        <f>ROUND((N96+O96)*E96*Q96,0)</f>
        <v>0</v>
      </c>
      <c r="F97" s="52">
        <f>ROUND((N96+O96)*F96*Q96*Q97,0)</f>
        <v>0</v>
      </c>
      <c r="G97" s="52">
        <f>ROUND((N96+O96)*G96*Q96*Q97*Q98,0)</f>
        <v>0</v>
      </c>
      <c r="H97" s="52">
        <f>ROUND((N96+O96)*H96*Q96*Q97*Q98*Q99,0)</f>
        <v>0</v>
      </c>
      <c r="I97" s="52">
        <f>ROUND((N96+O96)*I96*Q96*Q97*Q98*Q99*Q100,0)</f>
        <v>0</v>
      </c>
      <c r="J97" s="158">
        <f>SUM(E97:I97)</f>
        <v>0</v>
      </c>
      <c r="L97" s="239" t="str">
        <f>L96</f>
        <v>A</v>
      </c>
      <c r="M97" s="215"/>
      <c r="N97" s="56"/>
      <c r="O97" s="56"/>
      <c r="P97" s="56"/>
      <c r="Q97" s="211">
        <v>1.03</v>
      </c>
      <c r="R97" s="212">
        <v>0</v>
      </c>
      <c r="S97" s="61">
        <f>$S$13</f>
        <v>12</v>
      </c>
      <c r="T97" s="321" t="s">
        <v>32</v>
      </c>
      <c r="U97" s="323">
        <f>IFERROR((F98+F99)/F97,0)</f>
        <v>0</v>
      </c>
      <c r="V97" s="556">
        <f>F96*174</f>
        <v>0</v>
      </c>
      <c r="W97" s="557">
        <f>IFERROR(F97/V97,0)</f>
        <v>0</v>
      </c>
    </row>
    <row r="98" spans="1:25" hidden="1">
      <c r="A98" s="9"/>
      <c r="C98" s="76"/>
      <c r="D98" s="59" t="s">
        <v>30</v>
      </c>
      <c r="E98" s="52">
        <f>ROUND(E97*$Q$3,0)</f>
        <v>0</v>
      </c>
      <c r="F98" s="52">
        <f t="shared" ref="F98" si="121">ROUND(F97*$Q$3,0)</f>
        <v>0</v>
      </c>
      <c r="G98" s="52">
        <f t="shared" ref="G98" si="122">ROUND(G97*$Q$3,0)</f>
        <v>0</v>
      </c>
      <c r="H98" s="52">
        <f t="shared" ref="H98" si="123">ROUND(H97*$Q$3,0)</f>
        <v>0</v>
      </c>
      <c r="I98" s="52">
        <f t="shared" ref="I98" si="124">ROUND(I97*$Q$3,0)</f>
        <v>0</v>
      </c>
      <c r="J98" s="158">
        <f>SUM(E98:I98)</f>
        <v>0</v>
      </c>
      <c r="L98" s="239" t="str">
        <f>L97</f>
        <v>A</v>
      </c>
      <c r="M98" s="215"/>
      <c r="N98" s="56"/>
      <c r="O98" s="56"/>
      <c r="P98" s="56"/>
      <c r="Q98" s="211">
        <v>1.03</v>
      </c>
      <c r="R98" s="212">
        <v>0</v>
      </c>
      <c r="S98" s="61">
        <f>$S$14</f>
        <v>12</v>
      </c>
      <c r="T98" s="321" t="s">
        <v>33</v>
      </c>
      <c r="U98" s="323">
        <f>IFERROR((G98+G99)/G97,0)</f>
        <v>0</v>
      </c>
      <c r="V98" s="556">
        <f>G96*174</f>
        <v>0</v>
      </c>
      <c r="W98" s="557">
        <f>IFERROR(G97/V98,0)</f>
        <v>0</v>
      </c>
      <c r="X98" s="24"/>
      <c r="Y98" s="24"/>
    </row>
    <row r="99" spans="1:25" ht="15" hidden="1">
      <c r="A99" s="9"/>
      <c r="C99" s="76"/>
      <c r="D99" s="59" t="s">
        <v>29</v>
      </c>
      <c r="E99" s="170">
        <f>ROUND(R$6*E96,0)</f>
        <v>0</v>
      </c>
      <c r="F99" s="170">
        <f t="shared" ref="F99" si="125">ROUND(S$6*F96,0)</f>
        <v>0</v>
      </c>
      <c r="G99" s="170">
        <f t="shared" ref="G99" si="126">ROUND(T$6*G96,0)</f>
        <v>0</v>
      </c>
      <c r="H99" s="170">
        <f t="shared" ref="H99" si="127">ROUND(U$6*H96,0)</f>
        <v>0</v>
      </c>
      <c r="I99" s="170">
        <f t="shared" ref="I99" si="128">ROUND(V$6*I96,0)</f>
        <v>0</v>
      </c>
      <c r="J99" s="167">
        <f>SUM(E99:I99)</f>
        <v>0</v>
      </c>
      <c r="L99" s="239" t="str">
        <f>L98</f>
        <v>A</v>
      </c>
      <c r="M99" s="215"/>
      <c r="N99" s="56"/>
      <c r="O99" s="56"/>
      <c r="P99" s="56"/>
      <c r="Q99" s="211">
        <v>1.03</v>
      </c>
      <c r="R99" s="212">
        <v>0</v>
      </c>
      <c r="S99" s="61">
        <f>$S$15</f>
        <v>12</v>
      </c>
      <c r="T99" s="321" t="s">
        <v>34</v>
      </c>
      <c r="U99" s="323">
        <f>IFERROR((H98+H99)/H97,0)</f>
        <v>0</v>
      </c>
      <c r="V99" s="556">
        <f>H96*174</f>
        <v>0</v>
      </c>
      <c r="W99" s="557">
        <f>IFERROR(H97/V99,0)</f>
        <v>0</v>
      </c>
    </row>
    <row r="100" spans="1:25" hidden="1">
      <c r="A100" s="9"/>
      <c r="C100" s="76"/>
      <c r="D100" s="62" t="s">
        <v>178</v>
      </c>
      <c r="E100" s="171">
        <f t="shared" ref="E100:J100" si="129">SUM(E98:E99)</f>
        <v>0</v>
      </c>
      <c r="F100" s="171">
        <f t="shared" si="129"/>
        <v>0</v>
      </c>
      <c r="G100" s="171">
        <f t="shared" si="129"/>
        <v>0</v>
      </c>
      <c r="H100" s="171">
        <f t="shared" si="129"/>
        <v>0</v>
      </c>
      <c r="I100" s="171">
        <f t="shared" si="129"/>
        <v>0</v>
      </c>
      <c r="J100" s="172">
        <f t="shared" si="129"/>
        <v>0</v>
      </c>
      <c r="L100" s="239" t="str">
        <f>L99</f>
        <v>A</v>
      </c>
      <c r="M100" s="215"/>
      <c r="N100" s="56"/>
      <c r="O100" s="56"/>
      <c r="P100" s="56"/>
      <c r="Q100" s="211">
        <v>1.03</v>
      </c>
      <c r="R100" s="212">
        <v>0</v>
      </c>
      <c r="S100" s="61">
        <f>$S$16</f>
        <v>12</v>
      </c>
      <c r="T100" s="321" t="s">
        <v>35</v>
      </c>
      <c r="U100" s="323">
        <f>IFERROR((I98+I99)/I97,0)</f>
        <v>0</v>
      </c>
      <c r="V100" s="556">
        <f>I96*174</f>
        <v>0</v>
      </c>
      <c r="W100" s="557">
        <f>IFERROR(I97/V100,0)</f>
        <v>0</v>
      </c>
      <c r="X100" s="24"/>
      <c r="Y100" s="24"/>
    </row>
    <row r="101" spans="1:25" hidden="1">
      <c r="A101" s="9"/>
      <c r="B101" s="3"/>
      <c r="C101" s="76"/>
      <c r="D101" s="59"/>
      <c r="E101" s="16"/>
      <c r="F101" s="16"/>
      <c r="G101" s="16"/>
      <c r="H101" s="16"/>
      <c r="I101" s="16"/>
      <c r="J101" s="25"/>
      <c r="L101" s="236"/>
      <c r="M101" s="215"/>
      <c r="N101" s="56"/>
      <c r="O101" s="56"/>
      <c r="P101" s="56"/>
      <c r="Q101" s="31"/>
      <c r="R101" s="56"/>
      <c r="S101" s="31"/>
      <c r="T101" s="321"/>
      <c r="U101" s="325"/>
      <c r="V101" s="558"/>
      <c r="W101" s="559"/>
    </row>
    <row r="102" spans="1:25" hidden="1">
      <c r="A102" s="78"/>
      <c r="B102" s="14" t="s">
        <v>125</v>
      </c>
      <c r="C102" s="265"/>
      <c r="D102" s="33" t="s">
        <v>123</v>
      </c>
      <c r="E102" s="76">
        <f>ROUND($R102*$S102,6)</f>
        <v>0</v>
      </c>
      <c r="F102" s="76">
        <f>ROUND($R103*$S103,6)</f>
        <v>0</v>
      </c>
      <c r="G102" s="76">
        <f>ROUND($R104*$S104,6)</f>
        <v>0</v>
      </c>
      <c r="H102" s="76">
        <f>ROUND($R105*$S105,6)</f>
        <v>0</v>
      </c>
      <c r="I102" s="76">
        <f>ROUND($R106*$S106,6)</f>
        <v>0</v>
      </c>
      <c r="J102" s="46"/>
      <c r="L102" s="236" t="s">
        <v>187</v>
      </c>
      <c r="M102" s="133">
        <v>0</v>
      </c>
      <c r="N102" s="214">
        <f>ROUND(M102/12,2)</f>
        <v>0</v>
      </c>
      <c r="O102" s="214">
        <f>LOOKUP(P102,'Longevity Lookup'!$A$3:$A$506,'Longevity Lookup'!$B$3:$B$506)</f>
        <v>0</v>
      </c>
      <c r="P102" s="209">
        <v>0</v>
      </c>
      <c r="Q102" s="211">
        <v>1.03</v>
      </c>
      <c r="R102" s="212">
        <v>0</v>
      </c>
      <c r="S102" s="61">
        <f>$S$12</f>
        <v>12</v>
      </c>
      <c r="T102" s="321" t="s">
        <v>31</v>
      </c>
      <c r="U102" s="323">
        <f>IFERROR((E104+E105)/E103,0)</f>
        <v>0</v>
      </c>
      <c r="V102" s="556">
        <f>E102*174</f>
        <v>0</v>
      </c>
      <c r="W102" s="557">
        <f>IFERROR(E103/V102,0)</f>
        <v>0</v>
      </c>
      <c r="X102" s="24"/>
      <c r="Y102" s="24"/>
    </row>
    <row r="103" spans="1:25" hidden="1">
      <c r="A103" s="9"/>
      <c r="C103" s="76"/>
      <c r="D103" s="59" t="s">
        <v>15</v>
      </c>
      <c r="E103" s="52">
        <f>ROUND((N102+O102)*E102*Q102,0)</f>
        <v>0</v>
      </c>
      <c r="F103" s="52">
        <f>ROUND((N102+O102)*F102*Q102*Q103,0)</f>
        <v>0</v>
      </c>
      <c r="G103" s="52">
        <f>ROUND((N102+O102)*G102*Q102*Q103*Q104,0)</f>
        <v>0</v>
      </c>
      <c r="H103" s="52">
        <f>ROUND((N102+O102)*H102*Q102*Q103*Q104*Q105,0)</f>
        <v>0</v>
      </c>
      <c r="I103" s="52">
        <f>ROUND((N102+O102)*I102*Q102*Q103*Q104*Q105*Q106,0)</f>
        <v>0</v>
      </c>
      <c r="J103" s="158">
        <f>SUM(E103:I103)</f>
        <v>0</v>
      </c>
      <c r="L103" s="239" t="str">
        <f>L102</f>
        <v>A</v>
      </c>
      <c r="M103" s="215"/>
      <c r="N103" s="56"/>
      <c r="O103" s="56"/>
      <c r="P103" s="56"/>
      <c r="Q103" s="211">
        <v>1.03</v>
      </c>
      <c r="R103" s="212">
        <v>0</v>
      </c>
      <c r="S103" s="61">
        <f>$S$13</f>
        <v>12</v>
      </c>
      <c r="T103" s="321" t="s">
        <v>32</v>
      </c>
      <c r="U103" s="323">
        <f>IFERROR((F104+F105)/F103,0)</f>
        <v>0</v>
      </c>
      <c r="V103" s="556">
        <f>F102*174</f>
        <v>0</v>
      </c>
      <c r="W103" s="557">
        <f>IFERROR(F103/V103,0)</f>
        <v>0</v>
      </c>
    </row>
    <row r="104" spans="1:25" hidden="1">
      <c r="A104" s="9"/>
      <c r="C104" s="76"/>
      <c r="D104" s="59" t="s">
        <v>30</v>
      </c>
      <c r="E104" s="52">
        <f>ROUND(E103*$Q$3,0)</f>
        <v>0</v>
      </c>
      <c r="F104" s="52">
        <f t="shared" ref="F104" si="130">ROUND(F103*$Q$3,0)</f>
        <v>0</v>
      </c>
      <c r="G104" s="52">
        <f t="shared" ref="G104" si="131">ROUND(G103*$Q$3,0)</f>
        <v>0</v>
      </c>
      <c r="H104" s="52">
        <f t="shared" ref="H104" si="132">ROUND(H103*$Q$3,0)</f>
        <v>0</v>
      </c>
      <c r="I104" s="52">
        <f t="shared" ref="I104" si="133">ROUND(I103*$Q$3,0)</f>
        <v>0</v>
      </c>
      <c r="J104" s="158">
        <f>SUM(E104:I104)</f>
        <v>0</v>
      </c>
      <c r="L104" s="239" t="str">
        <f>L103</f>
        <v>A</v>
      </c>
      <c r="M104" s="215"/>
      <c r="N104" s="56"/>
      <c r="O104" s="56"/>
      <c r="P104" s="56"/>
      <c r="Q104" s="211">
        <v>1.03</v>
      </c>
      <c r="R104" s="212">
        <v>0</v>
      </c>
      <c r="S104" s="61">
        <f>$S$14</f>
        <v>12</v>
      </c>
      <c r="T104" s="321" t="s">
        <v>33</v>
      </c>
      <c r="U104" s="323">
        <f>IFERROR((G104+G105)/G103,0)</f>
        <v>0</v>
      </c>
      <c r="V104" s="556">
        <f>G102*174</f>
        <v>0</v>
      </c>
      <c r="W104" s="557">
        <f>IFERROR(G103/V104,0)</f>
        <v>0</v>
      </c>
      <c r="X104" s="24"/>
      <c r="Y104" s="24"/>
    </row>
    <row r="105" spans="1:25" ht="15" hidden="1">
      <c r="A105" s="9"/>
      <c r="C105" s="76"/>
      <c r="D105" s="59" t="s">
        <v>29</v>
      </c>
      <c r="E105" s="170">
        <f>ROUND(R$6*E102,0)</f>
        <v>0</v>
      </c>
      <c r="F105" s="170">
        <f t="shared" ref="F105" si="134">ROUND(S$6*F102,0)</f>
        <v>0</v>
      </c>
      <c r="G105" s="170">
        <f t="shared" ref="G105" si="135">ROUND(T$6*G102,0)</f>
        <v>0</v>
      </c>
      <c r="H105" s="170">
        <f t="shared" ref="H105" si="136">ROUND(U$6*H102,0)</f>
        <v>0</v>
      </c>
      <c r="I105" s="170">
        <f t="shared" ref="I105" si="137">ROUND(V$6*I102,0)</f>
        <v>0</v>
      </c>
      <c r="J105" s="167">
        <f>SUM(E105:I105)</f>
        <v>0</v>
      </c>
      <c r="L105" s="239" t="str">
        <f>L104</f>
        <v>A</v>
      </c>
      <c r="M105" s="215"/>
      <c r="N105" s="56"/>
      <c r="O105" s="56"/>
      <c r="P105" s="56"/>
      <c r="Q105" s="211">
        <v>1.03</v>
      </c>
      <c r="R105" s="212">
        <v>0</v>
      </c>
      <c r="S105" s="61">
        <f>$S$15</f>
        <v>12</v>
      </c>
      <c r="T105" s="321" t="s">
        <v>34</v>
      </c>
      <c r="U105" s="323">
        <f>IFERROR((H104+H105)/H103,0)</f>
        <v>0</v>
      </c>
      <c r="V105" s="556">
        <f>H102*174</f>
        <v>0</v>
      </c>
      <c r="W105" s="557">
        <f>IFERROR(H103/V105,0)</f>
        <v>0</v>
      </c>
    </row>
    <row r="106" spans="1:25" hidden="1">
      <c r="A106" s="9"/>
      <c r="C106" s="76"/>
      <c r="D106" s="62" t="s">
        <v>178</v>
      </c>
      <c r="E106" s="171">
        <f t="shared" ref="E106:J106" si="138">SUM(E104:E105)</f>
        <v>0</v>
      </c>
      <c r="F106" s="171">
        <f t="shared" si="138"/>
        <v>0</v>
      </c>
      <c r="G106" s="171">
        <f t="shared" si="138"/>
        <v>0</v>
      </c>
      <c r="H106" s="171">
        <f t="shared" si="138"/>
        <v>0</v>
      </c>
      <c r="I106" s="171">
        <f t="shared" si="138"/>
        <v>0</v>
      </c>
      <c r="J106" s="172">
        <f t="shared" si="138"/>
        <v>0</v>
      </c>
      <c r="L106" s="239" t="str">
        <f>L105</f>
        <v>A</v>
      </c>
      <c r="M106" s="215"/>
      <c r="N106" s="56"/>
      <c r="O106" s="56"/>
      <c r="P106" s="56"/>
      <c r="Q106" s="211">
        <v>1.03</v>
      </c>
      <c r="R106" s="212">
        <v>0</v>
      </c>
      <c r="S106" s="61">
        <f>$S$16</f>
        <v>12</v>
      </c>
      <c r="T106" s="321" t="s">
        <v>35</v>
      </c>
      <c r="U106" s="323">
        <f>IFERROR((I104+I105)/I103,0)</f>
        <v>0</v>
      </c>
      <c r="V106" s="556">
        <f>I102*174</f>
        <v>0</v>
      </c>
      <c r="W106" s="557">
        <f>IFERROR(I103/V106,0)</f>
        <v>0</v>
      </c>
      <c r="X106" s="24"/>
      <c r="Y106" s="24"/>
    </row>
    <row r="107" spans="1:25" hidden="1">
      <c r="A107" s="9"/>
      <c r="B107" s="3"/>
      <c r="C107" s="76"/>
      <c r="D107" s="59"/>
      <c r="E107" s="16"/>
      <c r="F107" s="16"/>
      <c r="G107" s="16"/>
      <c r="H107" s="16"/>
      <c r="I107" s="16"/>
      <c r="J107" s="25"/>
      <c r="L107" s="236"/>
      <c r="M107" s="215"/>
      <c r="N107" s="56"/>
      <c r="O107" s="56"/>
      <c r="P107" s="56"/>
      <c r="Q107" s="31"/>
      <c r="R107" s="56"/>
      <c r="S107" s="31"/>
      <c r="T107" s="321"/>
      <c r="U107" s="325"/>
      <c r="V107" s="558"/>
      <c r="W107" s="559"/>
    </row>
    <row r="108" spans="1:25" hidden="1">
      <c r="A108" s="78"/>
      <c r="B108" s="14" t="s">
        <v>125</v>
      </c>
      <c r="C108" s="265"/>
      <c r="D108" s="33" t="s">
        <v>123</v>
      </c>
      <c r="E108" s="76">
        <f>ROUND($R108*$S108,6)</f>
        <v>0</v>
      </c>
      <c r="F108" s="76">
        <f>ROUND($R109*$S109,6)</f>
        <v>0</v>
      </c>
      <c r="G108" s="76">
        <f>ROUND($R110*$S110,6)</f>
        <v>0</v>
      </c>
      <c r="H108" s="76">
        <f>ROUND($R111*$S111,6)</f>
        <v>0</v>
      </c>
      <c r="I108" s="76">
        <f>ROUND($R112*$S112,6)</f>
        <v>0</v>
      </c>
      <c r="J108" s="46"/>
      <c r="L108" s="236" t="s">
        <v>187</v>
      </c>
      <c r="M108" s="133">
        <v>0</v>
      </c>
      <c r="N108" s="214">
        <f>ROUND(M108/12,2)</f>
        <v>0</v>
      </c>
      <c r="O108" s="214">
        <f>LOOKUP(P108,'Longevity Lookup'!$A$3:$A$506,'Longevity Lookup'!$B$3:$B$506)</f>
        <v>0</v>
      </c>
      <c r="P108" s="209">
        <v>0</v>
      </c>
      <c r="Q108" s="211">
        <v>1.03</v>
      </c>
      <c r="R108" s="212">
        <v>0</v>
      </c>
      <c r="S108" s="61">
        <f>$S$12</f>
        <v>12</v>
      </c>
      <c r="T108" s="321" t="s">
        <v>31</v>
      </c>
      <c r="U108" s="323">
        <f>IFERROR((E110+E111)/E109,0)</f>
        <v>0</v>
      </c>
      <c r="V108" s="556">
        <f>E108*174</f>
        <v>0</v>
      </c>
      <c r="W108" s="557">
        <f>IFERROR(E109/V108,0)</f>
        <v>0</v>
      </c>
      <c r="X108" s="24"/>
      <c r="Y108" s="24"/>
    </row>
    <row r="109" spans="1:25" hidden="1">
      <c r="A109" s="9"/>
      <c r="C109" s="76"/>
      <c r="D109" s="59" t="s">
        <v>15</v>
      </c>
      <c r="E109" s="52">
        <f>ROUND((N108+O108)*E108*Q108,0)</f>
        <v>0</v>
      </c>
      <c r="F109" s="52">
        <f>ROUND((N108+O108)*F108*Q108*Q109,0)</f>
        <v>0</v>
      </c>
      <c r="G109" s="52">
        <f>ROUND((N108+O108)*G108*Q108*Q109*Q110,0)</f>
        <v>0</v>
      </c>
      <c r="H109" s="52">
        <f>ROUND((N108+O108)*H108*Q108*Q109*Q110*Q111,0)</f>
        <v>0</v>
      </c>
      <c r="I109" s="52">
        <f>ROUND((N108+O108)*I108*Q108*Q109*Q110*Q111*Q112,0)</f>
        <v>0</v>
      </c>
      <c r="J109" s="158">
        <f>SUM(E109:I109)</f>
        <v>0</v>
      </c>
      <c r="L109" s="239" t="str">
        <f>L108</f>
        <v>A</v>
      </c>
      <c r="M109" s="215"/>
      <c r="N109" s="56"/>
      <c r="O109" s="56"/>
      <c r="P109" s="56"/>
      <c r="Q109" s="211">
        <v>1.03</v>
      </c>
      <c r="R109" s="212">
        <v>0</v>
      </c>
      <c r="S109" s="61">
        <f>$S$13</f>
        <v>12</v>
      </c>
      <c r="T109" s="321" t="s">
        <v>32</v>
      </c>
      <c r="U109" s="323">
        <f>IFERROR((F110+F111)/F109,0)</f>
        <v>0</v>
      </c>
      <c r="V109" s="556">
        <f>F108*174</f>
        <v>0</v>
      </c>
      <c r="W109" s="557">
        <f>IFERROR(F109/V109,0)</f>
        <v>0</v>
      </c>
    </row>
    <row r="110" spans="1:25" hidden="1">
      <c r="A110" s="9"/>
      <c r="C110" s="76"/>
      <c r="D110" s="59" t="s">
        <v>30</v>
      </c>
      <c r="E110" s="52">
        <f>ROUND(E109*$Q$3,0)</f>
        <v>0</v>
      </c>
      <c r="F110" s="52">
        <f t="shared" ref="F110" si="139">ROUND(F109*$Q$3,0)</f>
        <v>0</v>
      </c>
      <c r="G110" s="52">
        <f t="shared" ref="G110" si="140">ROUND(G109*$Q$3,0)</f>
        <v>0</v>
      </c>
      <c r="H110" s="52">
        <f t="shared" ref="H110" si="141">ROUND(H109*$Q$3,0)</f>
        <v>0</v>
      </c>
      <c r="I110" s="52">
        <f t="shared" ref="I110" si="142">ROUND(I109*$Q$3,0)</f>
        <v>0</v>
      </c>
      <c r="J110" s="158">
        <f>SUM(E110:I110)</f>
        <v>0</v>
      </c>
      <c r="L110" s="239" t="str">
        <f>L109</f>
        <v>A</v>
      </c>
      <c r="M110" s="215"/>
      <c r="N110" s="56"/>
      <c r="O110" s="56"/>
      <c r="P110" s="56"/>
      <c r="Q110" s="211">
        <v>1.03</v>
      </c>
      <c r="R110" s="212">
        <v>0</v>
      </c>
      <c r="S110" s="61">
        <f>$S$14</f>
        <v>12</v>
      </c>
      <c r="T110" s="321" t="s">
        <v>33</v>
      </c>
      <c r="U110" s="323">
        <f>IFERROR((G110+G111)/G109,0)</f>
        <v>0</v>
      </c>
      <c r="V110" s="556">
        <f>G108*174</f>
        <v>0</v>
      </c>
      <c r="W110" s="557">
        <f>IFERROR(G109/V110,0)</f>
        <v>0</v>
      </c>
      <c r="X110" s="24"/>
      <c r="Y110" s="24"/>
    </row>
    <row r="111" spans="1:25" ht="15" hidden="1">
      <c r="A111" s="9"/>
      <c r="C111" s="76"/>
      <c r="D111" s="59" t="s">
        <v>29</v>
      </c>
      <c r="E111" s="170">
        <f>ROUND(R$6*E108,0)</f>
        <v>0</v>
      </c>
      <c r="F111" s="170">
        <f t="shared" ref="F111" si="143">ROUND(S$6*F108,0)</f>
        <v>0</v>
      </c>
      <c r="G111" s="170">
        <f t="shared" ref="G111" si="144">ROUND(T$6*G108,0)</f>
        <v>0</v>
      </c>
      <c r="H111" s="170">
        <f t="shared" ref="H111" si="145">ROUND(U$6*H108,0)</f>
        <v>0</v>
      </c>
      <c r="I111" s="170">
        <f t="shared" ref="I111" si="146">ROUND(V$6*I108,0)</f>
        <v>0</v>
      </c>
      <c r="J111" s="167">
        <f>SUM(E111:I111)</f>
        <v>0</v>
      </c>
      <c r="L111" s="239" t="str">
        <f>L110</f>
        <v>A</v>
      </c>
      <c r="M111" s="215"/>
      <c r="N111" s="56"/>
      <c r="O111" s="56"/>
      <c r="P111" s="56"/>
      <c r="Q111" s="211">
        <v>1.03</v>
      </c>
      <c r="R111" s="212">
        <v>0</v>
      </c>
      <c r="S111" s="61">
        <f>$S$15</f>
        <v>12</v>
      </c>
      <c r="T111" s="321" t="s">
        <v>34</v>
      </c>
      <c r="U111" s="323">
        <f>IFERROR((H110+H111)/H109,0)</f>
        <v>0</v>
      </c>
      <c r="V111" s="556">
        <f>H108*174</f>
        <v>0</v>
      </c>
      <c r="W111" s="557">
        <f>IFERROR(H109/V111,0)</f>
        <v>0</v>
      </c>
    </row>
    <row r="112" spans="1:25" hidden="1">
      <c r="A112" s="9"/>
      <c r="C112" s="76"/>
      <c r="D112" s="62" t="s">
        <v>178</v>
      </c>
      <c r="E112" s="171">
        <f t="shared" ref="E112:J112" si="147">SUM(E110:E111)</f>
        <v>0</v>
      </c>
      <c r="F112" s="171">
        <f t="shared" si="147"/>
        <v>0</v>
      </c>
      <c r="G112" s="171">
        <f t="shared" si="147"/>
        <v>0</v>
      </c>
      <c r="H112" s="171">
        <f t="shared" si="147"/>
        <v>0</v>
      </c>
      <c r="I112" s="171">
        <f t="shared" si="147"/>
        <v>0</v>
      </c>
      <c r="J112" s="172">
        <f t="shared" si="147"/>
        <v>0</v>
      </c>
      <c r="L112" s="239" t="str">
        <f>L111</f>
        <v>A</v>
      </c>
      <c r="M112" s="215"/>
      <c r="N112" s="56"/>
      <c r="O112" s="56"/>
      <c r="P112" s="56"/>
      <c r="Q112" s="211">
        <v>1.03</v>
      </c>
      <c r="R112" s="212">
        <v>0</v>
      </c>
      <c r="S112" s="61">
        <f>$S$16</f>
        <v>12</v>
      </c>
      <c r="T112" s="321" t="s">
        <v>35</v>
      </c>
      <c r="U112" s="323">
        <f>IFERROR((I110+I111)/I109,0)</f>
        <v>0</v>
      </c>
      <c r="V112" s="556">
        <f>I108*174</f>
        <v>0</v>
      </c>
      <c r="W112" s="557">
        <f>IFERROR(I109/V112,0)</f>
        <v>0</v>
      </c>
      <c r="X112" s="24"/>
      <c r="Y112" s="24"/>
    </row>
    <row r="113" spans="1:25" hidden="1">
      <c r="A113" s="9"/>
      <c r="B113" s="3"/>
      <c r="C113" s="76"/>
      <c r="D113" s="59"/>
      <c r="E113" s="16"/>
      <c r="F113" s="16"/>
      <c r="G113" s="16"/>
      <c r="H113" s="16"/>
      <c r="I113" s="16"/>
      <c r="J113" s="25"/>
      <c r="L113" s="236"/>
      <c r="M113" s="215"/>
      <c r="N113" s="56"/>
      <c r="O113" s="56"/>
      <c r="P113" s="56"/>
      <c r="Q113" s="31"/>
      <c r="R113" s="56"/>
      <c r="S113" s="31"/>
      <c r="T113" s="321"/>
      <c r="U113" s="325"/>
      <c r="V113" s="558"/>
      <c r="W113" s="559"/>
    </row>
    <row r="114" spans="1:25" hidden="1">
      <c r="A114" s="78"/>
      <c r="B114" s="14" t="s">
        <v>125</v>
      </c>
      <c r="C114" s="265"/>
      <c r="D114" s="33" t="s">
        <v>123</v>
      </c>
      <c r="E114" s="76">
        <f>ROUND($R114*$S114,6)</f>
        <v>0</v>
      </c>
      <c r="F114" s="76">
        <f>ROUND($R115*$S115,6)</f>
        <v>0</v>
      </c>
      <c r="G114" s="76">
        <f>ROUND($R116*$S116,6)</f>
        <v>0</v>
      </c>
      <c r="H114" s="76">
        <f>ROUND($R117*$S117,6)</f>
        <v>0</v>
      </c>
      <c r="I114" s="76">
        <f>ROUND($R118*$S118,6)</f>
        <v>0</v>
      </c>
      <c r="J114" s="46"/>
      <c r="L114" s="236" t="s">
        <v>187</v>
      </c>
      <c r="M114" s="133">
        <v>0</v>
      </c>
      <c r="N114" s="214">
        <f>ROUND(M114/12,2)</f>
        <v>0</v>
      </c>
      <c r="O114" s="214">
        <f>LOOKUP(P114,'Longevity Lookup'!$A$3:$A$506,'Longevity Lookup'!$B$3:$B$506)</f>
        <v>0</v>
      </c>
      <c r="P114" s="209">
        <v>0</v>
      </c>
      <c r="Q114" s="211">
        <v>1.03</v>
      </c>
      <c r="R114" s="212">
        <v>0</v>
      </c>
      <c r="S114" s="61">
        <f>$S$12</f>
        <v>12</v>
      </c>
      <c r="T114" s="321" t="s">
        <v>31</v>
      </c>
      <c r="U114" s="323">
        <f>IFERROR((E116+E117)/E115,0)</f>
        <v>0</v>
      </c>
      <c r="V114" s="556">
        <f>E114*174</f>
        <v>0</v>
      </c>
      <c r="W114" s="557">
        <f>IFERROR(E115/V114,0)</f>
        <v>0</v>
      </c>
      <c r="X114" s="24"/>
      <c r="Y114" s="24"/>
    </row>
    <row r="115" spans="1:25" hidden="1">
      <c r="A115" s="9"/>
      <c r="C115" s="76"/>
      <c r="D115" s="59" t="s">
        <v>15</v>
      </c>
      <c r="E115" s="52">
        <f>ROUND((N114+O114)*E114*Q114,0)</f>
        <v>0</v>
      </c>
      <c r="F115" s="52">
        <f>ROUND((N114+O114)*F114*Q114*Q115,0)</f>
        <v>0</v>
      </c>
      <c r="G115" s="52">
        <f>ROUND((N114+O114)*G114*Q114*Q115*Q116,0)</f>
        <v>0</v>
      </c>
      <c r="H115" s="52">
        <f>ROUND((N114+O114)*H114*Q114*Q115*Q116*Q117,0)</f>
        <v>0</v>
      </c>
      <c r="I115" s="52">
        <f>ROUND((N114+O114)*I114*Q114*Q115*Q116*Q117*Q118,0)</f>
        <v>0</v>
      </c>
      <c r="J115" s="158">
        <f>SUM(E115:I115)</f>
        <v>0</v>
      </c>
      <c r="L115" s="239" t="str">
        <f>L114</f>
        <v>A</v>
      </c>
      <c r="M115" s="215"/>
      <c r="N115" s="56"/>
      <c r="O115" s="56"/>
      <c r="P115" s="56"/>
      <c r="Q115" s="211">
        <v>1.03</v>
      </c>
      <c r="R115" s="212">
        <v>0</v>
      </c>
      <c r="S115" s="61">
        <f>$S$13</f>
        <v>12</v>
      </c>
      <c r="T115" s="321" t="s">
        <v>32</v>
      </c>
      <c r="U115" s="323">
        <f>IFERROR((F116+F117)/F115,0)</f>
        <v>0</v>
      </c>
      <c r="V115" s="556">
        <f>F114*174</f>
        <v>0</v>
      </c>
      <c r="W115" s="557">
        <f>IFERROR(F115/V115,0)</f>
        <v>0</v>
      </c>
    </row>
    <row r="116" spans="1:25" hidden="1">
      <c r="A116" s="9"/>
      <c r="C116" s="76"/>
      <c r="D116" s="59" t="s">
        <v>30</v>
      </c>
      <c r="E116" s="52">
        <f>ROUND(E115*$Q$3,0)</f>
        <v>0</v>
      </c>
      <c r="F116" s="52">
        <f t="shared" ref="F116" si="148">ROUND(F115*$Q$3,0)</f>
        <v>0</v>
      </c>
      <c r="G116" s="52">
        <f t="shared" ref="G116" si="149">ROUND(G115*$Q$3,0)</f>
        <v>0</v>
      </c>
      <c r="H116" s="52">
        <f t="shared" ref="H116" si="150">ROUND(H115*$Q$3,0)</f>
        <v>0</v>
      </c>
      <c r="I116" s="52">
        <f t="shared" ref="I116" si="151">ROUND(I115*$Q$3,0)</f>
        <v>0</v>
      </c>
      <c r="J116" s="158">
        <f>SUM(E116:I116)</f>
        <v>0</v>
      </c>
      <c r="L116" s="239" t="str">
        <f>L115</f>
        <v>A</v>
      </c>
      <c r="M116" s="215"/>
      <c r="N116" s="56"/>
      <c r="O116" s="56"/>
      <c r="P116" s="56"/>
      <c r="Q116" s="211">
        <v>1.03</v>
      </c>
      <c r="R116" s="212">
        <v>0</v>
      </c>
      <c r="S116" s="61">
        <f>$S$14</f>
        <v>12</v>
      </c>
      <c r="T116" s="321" t="s">
        <v>33</v>
      </c>
      <c r="U116" s="323">
        <f>IFERROR((G116+G117)/G115,0)</f>
        <v>0</v>
      </c>
      <c r="V116" s="556">
        <f>G114*174</f>
        <v>0</v>
      </c>
      <c r="W116" s="557">
        <f>IFERROR(G115/V116,0)</f>
        <v>0</v>
      </c>
      <c r="X116" s="24"/>
      <c r="Y116" s="24"/>
    </row>
    <row r="117" spans="1:25" ht="15" hidden="1">
      <c r="A117" s="9"/>
      <c r="C117" s="76"/>
      <c r="D117" s="59" t="s">
        <v>29</v>
      </c>
      <c r="E117" s="170">
        <f>ROUND(R$6*E114,0)</f>
        <v>0</v>
      </c>
      <c r="F117" s="170">
        <f t="shared" ref="F117" si="152">ROUND(S$6*F114,0)</f>
        <v>0</v>
      </c>
      <c r="G117" s="170">
        <f t="shared" ref="G117" si="153">ROUND(T$6*G114,0)</f>
        <v>0</v>
      </c>
      <c r="H117" s="170">
        <f t="shared" ref="H117" si="154">ROUND(U$6*H114,0)</f>
        <v>0</v>
      </c>
      <c r="I117" s="170">
        <f t="shared" ref="I117" si="155">ROUND(V$6*I114,0)</f>
        <v>0</v>
      </c>
      <c r="J117" s="167">
        <f>SUM(E117:I117)</f>
        <v>0</v>
      </c>
      <c r="L117" s="239" t="str">
        <f>L116</f>
        <v>A</v>
      </c>
      <c r="M117" s="215"/>
      <c r="N117" s="56"/>
      <c r="O117" s="56"/>
      <c r="P117" s="56"/>
      <c r="Q117" s="211">
        <v>1.03</v>
      </c>
      <c r="R117" s="212">
        <v>0</v>
      </c>
      <c r="S117" s="61">
        <f>$S$15</f>
        <v>12</v>
      </c>
      <c r="T117" s="321" t="s">
        <v>34</v>
      </c>
      <c r="U117" s="323">
        <f>IFERROR((H116+H117)/H115,0)</f>
        <v>0</v>
      </c>
      <c r="V117" s="556">
        <f>H114*174</f>
        <v>0</v>
      </c>
      <c r="W117" s="557">
        <f>IFERROR(H115/V117,0)</f>
        <v>0</v>
      </c>
    </row>
    <row r="118" spans="1:25" hidden="1">
      <c r="A118" s="9"/>
      <c r="C118" s="76"/>
      <c r="D118" s="62" t="s">
        <v>178</v>
      </c>
      <c r="E118" s="171">
        <f t="shared" ref="E118:J118" si="156">SUM(E116:E117)</f>
        <v>0</v>
      </c>
      <c r="F118" s="171">
        <f t="shared" si="156"/>
        <v>0</v>
      </c>
      <c r="G118" s="171">
        <f t="shared" si="156"/>
        <v>0</v>
      </c>
      <c r="H118" s="171">
        <f t="shared" si="156"/>
        <v>0</v>
      </c>
      <c r="I118" s="171">
        <f t="shared" si="156"/>
        <v>0</v>
      </c>
      <c r="J118" s="172">
        <f t="shared" si="156"/>
        <v>0</v>
      </c>
      <c r="L118" s="239" t="str">
        <f>L117</f>
        <v>A</v>
      </c>
      <c r="M118" s="215"/>
      <c r="N118" s="56"/>
      <c r="O118" s="56"/>
      <c r="P118" s="56"/>
      <c r="Q118" s="211">
        <v>1.03</v>
      </c>
      <c r="R118" s="212">
        <v>0</v>
      </c>
      <c r="S118" s="61">
        <f>$S$16</f>
        <v>12</v>
      </c>
      <c r="T118" s="321" t="s">
        <v>35</v>
      </c>
      <c r="U118" s="323">
        <f>IFERROR((I116+I117)/I115,0)</f>
        <v>0</v>
      </c>
      <c r="V118" s="556">
        <f>I114*174</f>
        <v>0</v>
      </c>
      <c r="W118" s="557">
        <f>IFERROR(I115/V118,0)</f>
        <v>0</v>
      </c>
      <c r="X118" s="24"/>
      <c r="Y118" s="24"/>
    </row>
    <row r="119" spans="1:25" hidden="1">
      <c r="A119" s="9"/>
      <c r="B119" s="3"/>
      <c r="C119" s="76"/>
      <c r="D119" s="59"/>
      <c r="E119" s="16"/>
      <c r="F119" s="16"/>
      <c r="G119" s="16"/>
      <c r="H119" s="16"/>
      <c r="I119" s="16"/>
      <c r="J119" s="25"/>
      <c r="L119" s="236"/>
      <c r="M119" s="215"/>
      <c r="N119" s="56"/>
      <c r="O119" s="56"/>
      <c r="P119" s="56"/>
      <c r="Q119" s="31"/>
      <c r="R119" s="56"/>
      <c r="S119" s="31"/>
      <c r="T119" s="321"/>
      <c r="U119" s="325"/>
      <c r="V119" s="558"/>
      <c r="W119" s="559"/>
    </row>
    <row r="120" spans="1:25" hidden="1">
      <c r="A120" s="78"/>
      <c r="B120" s="14" t="s">
        <v>125</v>
      </c>
      <c r="C120" s="265"/>
      <c r="D120" s="33" t="s">
        <v>123</v>
      </c>
      <c r="E120" s="76">
        <f>ROUND($R120*$S120,6)</f>
        <v>0</v>
      </c>
      <c r="F120" s="76">
        <f>ROUND($R121*$S121,6)</f>
        <v>0</v>
      </c>
      <c r="G120" s="76">
        <f>ROUND($R122*$S122,6)</f>
        <v>0</v>
      </c>
      <c r="H120" s="76">
        <f>ROUND($R123*$S123,6)</f>
        <v>0</v>
      </c>
      <c r="I120" s="76">
        <f>ROUND($R124*$S124,6)</f>
        <v>0</v>
      </c>
      <c r="J120" s="46"/>
      <c r="L120" s="236" t="s">
        <v>187</v>
      </c>
      <c r="M120" s="133">
        <v>0</v>
      </c>
      <c r="N120" s="214">
        <f>ROUND(M120/12,2)</f>
        <v>0</v>
      </c>
      <c r="O120" s="214">
        <f>LOOKUP(P120,'Longevity Lookup'!$A$3:$A$506,'Longevity Lookup'!$B$3:$B$506)</f>
        <v>0</v>
      </c>
      <c r="P120" s="209">
        <v>0</v>
      </c>
      <c r="Q120" s="211">
        <v>1.03</v>
      </c>
      <c r="R120" s="212">
        <v>0</v>
      </c>
      <c r="S120" s="61">
        <f>$S$12</f>
        <v>12</v>
      </c>
      <c r="T120" s="321" t="s">
        <v>31</v>
      </c>
      <c r="U120" s="323">
        <f>IFERROR((E122+E123)/E121,0)</f>
        <v>0</v>
      </c>
      <c r="V120" s="556">
        <f>E120*174</f>
        <v>0</v>
      </c>
      <c r="W120" s="557">
        <f>IFERROR(E121/V120,0)</f>
        <v>0</v>
      </c>
      <c r="X120" s="24"/>
      <c r="Y120" s="24"/>
    </row>
    <row r="121" spans="1:25" hidden="1">
      <c r="A121" s="9"/>
      <c r="C121" s="76"/>
      <c r="D121" s="59" t="s">
        <v>15</v>
      </c>
      <c r="E121" s="52">
        <f>ROUND((N120+O120)*E120*Q120,0)</f>
        <v>0</v>
      </c>
      <c r="F121" s="52">
        <f>ROUND((N120+O120)*F120*Q120*Q121,0)</f>
        <v>0</v>
      </c>
      <c r="G121" s="52">
        <f>ROUND((N120+O120)*G120*Q120*Q121*Q122,0)</f>
        <v>0</v>
      </c>
      <c r="H121" s="52">
        <f>ROUND((N120+O120)*H120*Q120*Q121*Q122*Q123,0)</f>
        <v>0</v>
      </c>
      <c r="I121" s="52">
        <f>ROUND((N120+O120)*I120*Q120*Q121*Q122*Q123*Q124,0)</f>
        <v>0</v>
      </c>
      <c r="J121" s="158">
        <f>SUM(E121:I121)</f>
        <v>0</v>
      </c>
      <c r="L121" s="239" t="str">
        <f>L120</f>
        <v>A</v>
      </c>
      <c r="M121" s="215"/>
      <c r="N121" s="56"/>
      <c r="O121" s="56"/>
      <c r="P121" s="56"/>
      <c r="Q121" s="211">
        <v>1.03</v>
      </c>
      <c r="R121" s="212">
        <v>0</v>
      </c>
      <c r="S121" s="61">
        <f>$S$13</f>
        <v>12</v>
      </c>
      <c r="T121" s="321" t="s">
        <v>32</v>
      </c>
      <c r="U121" s="323">
        <f>IFERROR((F122+F123)/F121,0)</f>
        <v>0</v>
      </c>
      <c r="V121" s="556">
        <f>F120*174</f>
        <v>0</v>
      </c>
      <c r="W121" s="557">
        <f>IFERROR(F121/V121,0)</f>
        <v>0</v>
      </c>
    </row>
    <row r="122" spans="1:25" hidden="1">
      <c r="A122" s="9"/>
      <c r="C122" s="76"/>
      <c r="D122" s="59" t="s">
        <v>30</v>
      </c>
      <c r="E122" s="52">
        <f>ROUND(E121*$Q$3,0)</f>
        <v>0</v>
      </c>
      <c r="F122" s="52">
        <f t="shared" ref="F122" si="157">ROUND(F121*$Q$3,0)</f>
        <v>0</v>
      </c>
      <c r="G122" s="52">
        <f t="shared" ref="G122" si="158">ROUND(G121*$Q$3,0)</f>
        <v>0</v>
      </c>
      <c r="H122" s="52">
        <f t="shared" ref="H122" si="159">ROUND(H121*$Q$3,0)</f>
        <v>0</v>
      </c>
      <c r="I122" s="52">
        <f t="shared" ref="I122" si="160">ROUND(I121*$Q$3,0)</f>
        <v>0</v>
      </c>
      <c r="J122" s="158">
        <f>SUM(E122:I122)</f>
        <v>0</v>
      </c>
      <c r="L122" s="239" t="str">
        <f>L121</f>
        <v>A</v>
      </c>
      <c r="M122" s="215"/>
      <c r="N122" s="56"/>
      <c r="O122" s="56"/>
      <c r="P122" s="56"/>
      <c r="Q122" s="211">
        <v>1.03</v>
      </c>
      <c r="R122" s="212">
        <v>0</v>
      </c>
      <c r="S122" s="61">
        <f>$S$14</f>
        <v>12</v>
      </c>
      <c r="T122" s="321" t="s">
        <v>33</v>
      </c>
      <c r="U122" s="323">
        <f>IFERROR((G122+G123)/G121,0)</f>
        <v>0</v>
      </c>
      <c r="V122" s="556">
        <f>G120*174</f>
        <v>0</v>
      </c>
      <c r="W122" s="557">
        <f>IFERROR(G121/V122,0)</f>
        <v>0</v>
      </c>
      <c r="X122" s="24"/>
      <c r="Y122" s="24"/>
    </row>
    <row r="123" spans="1:25" ht="15" hidden="1">
      <c r="A123" s="9"/>
      <c r="C123" s="76"/>
      <c r="D123" s="59" t="s">
        <v>29</v>
      </c>
      <c r="E123" s="170">
        <f>ROUND(R$6*E120,0)</f>
        <v>0</v>
      </c>
      <c r="F123" s="170">
        <f t="shared" ref="F123" si="161">ROUND(S$6*F120,0)</f>
        <v>0</v>
      </c>
      <c r="G123" s="170">
        <f t="shared" ref="G123" si="162">ROUND(T$6*G120,0)</f>
        <v>0</v>
      </c>
      <c r="H123" s="170">
        <f t="shared" ref="H123" si="163">ROUND(U$6*H120,0)</f>
        <v>0</v>
      </c>
      <c r="I123" s="170">
        <f t="shared" ref="I123" si="164">ROUND(V$6*I120,0)</f>
        <v>0</v>
      </c>
      <c r="J123" s="167">
        <f>SUM(E123:I123)</f>
        <v>0</v>
      </c>
      <c r="L123" s="239" t="str">
        <f>L122</f>
        <v>A</v>
      </c>
      <c r="M123" s="215"/>
      <c r="N123" s="56"/>
      <c r="O123" s="56"/>
      <c r="P123" s="56"/>
      <c r="Q123" s="211">
        <v>1.03</v>
      </c>
      <c r="R123" s="212">
        <v>0</v>
      </c>
      <c r="S123" s="61">
        <f>$S$15</f>
        <v>12</v>
      </c>
      <c r="T123" s="321" t="s">
        <v>34</v>
      </c>
      <c r="U123" s="323">
        <f>IFERROR((H122+H123)/H121,0)</f>
        <v>0</v>
      </c>
      <c r="V123" s="556">
        <f>H120*174</f>
        <v>0</v>
      </c>
      <c r="W123" s="557">
        <f>IFERROR(H121/V123,0)</f>
        <v>0</v>
      </c>
    </row>
    <row r="124" spans="1:25" hidden="1">
      <c r="A124" s="9"/>
      <c r="C124" s="76"/>
      <c r="D124" s="62" t="s">
        <v>178</v>
      </c>
      <c r="E124" s="171">
        <f t="shared" ref="E124:J124" si="165">SUM(E122:E123)</f>
        <v>0</v>
      </c>
      <c r="F124" s="171">
        <f t="shared" si="165"/>
        <v>0</v>
      </c>
      <c r="G124" s="171">
        <f t="shared" si="165"/>
        <v>0</v>
      </c>
      <c r="H124" s="171">
        <f t="shared" si="165"/>
        <v>0</v>
      </c>
      <c r="I124" s="171">
        <f t="shared" si="165"/>
        <v>0</v>
      </c>
      <c r="J124" s="172">
        <f t="shared" si="165"/>
        <v>0</v>
      </c>
      <c r="L124" s="239" t="str">
        <f>L123</f>
        <v>A</v>
      </c>
      <c r="M124" s="215"/>
      <c r="N124" s="56"/>
      <c r="O124" s="56"/>
      <c r="P124" s="56"/>
      <c r="Q124" s="211">
        <v>1.03</v>
      </c>
      <c r="R124" s="212">
        <v>0</v>
      </c>
      <c r="S124" s="61">
        <f>$S$16</f>
        <v>12</v>
      </c>
      <c r="T124" s="321" t="s">
        <v>35</v>
      </c>
      <c r="U124" s="323">
        <f>IFERROR((I122+I123)/I121,0)</f>
        <v>0</v>
      </c>
      <c r="V124" s="556">
        <f>I120*174</f>
        <v>0</v>
      </c>
      <c r="W124" s="557">
        <f>IFERROR(I121/V124,0)</f>
        <v>0</v>
      </c>
      <c r="X124" s="24"/>
      <c r="Y124" s="24"/>
    </row>
    <row r="125" spans="1:25" hidden="1">
      <c r="A125" s="9"/>
      <c r="B125" s="3"/>
      <c r="C125" s="76"/>
      <c r="D125" s="59"/>
      <c r="E125" s="16"/>
      <c r="F125" s="16"/>
      <c r="G125" s="16"/>
      <c r="H125" s="16"/>
      <c r="I125" s="16"/>
      <c r="J125" s="25"/>
      <c r="L125" s="236"/>
      <c r="M125" s="215"/>
      <c r="N125" s="56"/>
      <c r="O125" s="56"/>
      <c r="P125" s="56"/>
      <c r="Q125" s="31"/>
      <c r="R125" s="56"/>
      <c r="S125" s="31"/>
      <c r="T125" s="321"/>
      <c r="U125" s="325"/>
      <c r="V125" s="558"/>
      <c r="W125" s="559"/>
    </row>
    <row r="126" spans="1:25" hidden="1">
      <c r="A126" s="78"/>
      <c r="B126" s="14" t="s">
        <v>125</v>
      </c>
      <c r="C126" s="265"/>
      <c r="D126" s="33" t="s">
        <v>123</v>
      </c>
      <c r="E126" s="76">
        <f>ROUND($R126*$S126,6)</f>
        <v>0</v>
      </c>
      <c r="F126" s="76">
        <f>ROUND($R127*$S127,6)</f>
        <v>0</v>
      </c>
      <c r="G126" s="76">
        <f>ROUND($R128*$S128,6)</f>
        <v>0</v>
      </c>
      <c r="H126" s="76">
        <f>ROUND($R129*$S129,6)</f>
        <v>0</v>
      </c>
      <c r="I126" s="76">
        <f>ROUND($R130*$S130,6)</f>
        <v>0</v>
      </c>
      <c r="J126" s="46"/>
      <c r="L126" s="236" t="s">
        <v>187</v>
      </c>
      <c r="M126" s="133">
        <v>0</v>
      </c>
      <c r="N126" s="214">
        <f>ROUND(M126/12,2)</f>
        <v>0</v>
      </c>
      <c r="O126" s="214">
        <f>LOOKUP(P126,'Longevity Lookup'!$A$3:$A$506,'Longevity Lookup'!$B$3:$B$506)</f>
        <v>0</v>
      </c>
      <c r="P126" s="209">
        <v>0</v>
      </c>
      <c r="Q126" s="211">
        <v>1.03</v>
      </c>
      <c r="R126" s="212">
        <v>0</v>
      </c>
      <c r="S126" s="61">
        <f>$S$12</f>
        <v>12</v>
      </c>
      <c r="T126" s="321" t="s">
        <v>31</v>
      </c>
      <c r="U126" s="323">
        <f>IFERROR((E128+E129)/E127,0)</f>
        <v>0</v>
      </c>
      <c r="V126" s="556">
        <f>E126*174</f>
        <v>0</v>
      </c>
      <c r="W126" s="557">
        <f>IFERROR(E127/V126,0)</f>
        <v>0</v>
      </c>
      <c r="X126" s="24"/>
      <c r="Y126" s="24"/>
    </row>
    <row r="127" spans="1:25" hidden="1">
      <c r="A127" s="9"/>
      <c r="C127" s="76"/>
      <c r="D127" s="59" t="s">
        <v>15</v>
      </c>
      <c r="E127" s="52">
        <f>ROUND((N126+O126)*E126*Q126,0)</f>
        <v>0</v>
      </c>
      <c r="F127" s="52">
        <f>ROUND((N126+O126)*F126*Q126*Q127,0)</f>
        <v>0</v>
      </c>
      <c r="G127" s="52">
        <f>ROUND((N126+O126)*G126*Q126*Q127*Q128,0)</f>
        <v>0</v>
      </c>
      <c r="H127" s="52">
        <f>ROUND((N126+O126)*H126*Q126*Q127*Q128*Q129,0)</f>
        <v>0</v>
      </c>
      <c r="I127" s="52">
        <f>ROUND((N126+O126)*I126*Q126*Q127*Q128*Q129*Q130,0)</f>
        <v>0</v>
      </c>
      <c r="J127" s="158">
        <f>SUM(E127:I127)</f>
        <v>0</v>
      </c>
      <c r="L127" s="239" t="str">
        <f>L126</f>
        <v>A</v>
      </c>
      <c r="M127" s="215"/>
      <c r="N127" s="56"/>
      <c r="O127" s="56"/>
      <c r="P127" s="56"/>
      <c r="Q127" s="211">
        <v>1.03</v>
      </c>
      <c r="R127" s="212">
        <v>0</v>
      </c>
      <c r="S127" s="61">
        <f>$S$13</f>
        <v>12</v>
      </c>
      <c r="T127" s="321" t="s">
        <v>32</v>
      </c>
      <c r="U127" s="323">
        <f>IFERROR((F128+F129)/F127,0)</f>
        <v>0</v>
      </c>
      <c r="V127" s="556">
        <f>F126*174</f>
        <v>0</v>
      </c>
      <c r="W127" s="557">
        <f>IFERROR(F127/V127,0)</f>
        <v>0</v>
      </c>
    </row>
    <row r="128" spans="1:25" hidden="1">
      <c r="A128" s="9"/>
      <c r="C128" s="76"/>
      <c r="D128" s="59" t="s">
        <v>30</v>
      </c>
      <c r="E128" s="52">
        <f>ROUND(E127*$Q$3,0)</f>
        <v>0</v>
      </c>
      <c r="F128" s="52">
        <f t="shared" ref="F128" si="166">ROUND(F127*$Q$3,0)</f>
        <v>0</v>
      </c>
      <c r="G128" s="52">
        <f t="shared" ref="G128" si="167">ROUND(G127*$Q$3,0)</f>
        <v>0</v>
      </c>
      <c r="H128" s="52">
        <f t="shared" ref="H128" si="168">ROUND(H127*$Q$3,0)</f>
        <v>0</v>
      </c>
      <c r="I128" s="52">
        <f t="shared" ref="I128" si="169">ROUND(I127*$Q$3,0)</f>
        <v>0</v>
      </c>
      <c r="J128" s="158">
        <f>SUM(E128:I128)</f>
        <v>0</v>
      </c>
      <c r="L128" s="239" t="str">
        <f>L127</f>
        <v>A</v>
      </c>
      <c r="M128" s="215"/>
      <c r="N128" s="56"/>
      <c r="O128" s="56"/>
      <c r="P128" s="56"/>
      <c r="Q128" s="211">
        <v>1.03</v>
      </c>
      <c r="R128" s="212">
        <v>0</v>
      </c>
      <c r="S128" s="61">
        <f>$S$14</f>
        <v>12</v>
      </c>
      <c r="T128" s="321" t="s">
        <v>33</v>
      </c>
      <c r="U128" s="323">
        <f>IFERROR((G128+G129)/G127,0)</f>
        <v>0</v>
      </c>
      <c r="V128" s="556">
        <f>G126*174</f>
        <v>0</v>
      </c>
      <c r="W128" s="557">
        <f>IFERROR(G127/V128,0)</f>
        <v>0</v>
      </c>
      <c r="X128" s="24"/>
      <c r="Y128" s="24"/>
    </row>
    <row r="129" spans="1:25" ht="15" hidden="1">
      <c r="A129" s="9"/>
      <c r="C129" s="76"/>
      <c r="D129" s="59" t="s">
        <v>29</v>
      </c>
      <c r="E129" s="170">
        <f>ROUND(R$6*E126,0)</f>
        <v>0</v>
      </c>
      <c r="F129" s="170">
        <f t="shared" ref="F129" si="170">ROUND(S$6*F126,0)</f>
        <v>0</v>
      </c>
      <c r="G129" s="170">
        <f t="shared" ref="G129" si="171">ROUND(T$6*G126,0)</f>
        <v>0</v>
      </c>
      <c r="H129" s="170">
        <f t="shared" ref="H129" si="172">ROUND(U$6*H126,0)</f>
        <v>0</v>
      </c>
      <c r="I129" s="170">
        <f t="shared" ref="I129" si="173">ROUND(V$6*I126,0)</f>
        <v>0</v>
      </c>
      <c r="J129" s="167">
        <f>SUM(E129:I129)</f>
        <v>0</v>
      </c>
      <c r="L129" s="239" t="str">
        <f>L128</f>
        <v>A</v>
      </c>
      <c r="M129" s="215"/>
      <c r="N129" s="56"/>
      <c r="O129" s="56"/>
      <c r="P129" s="56"/>
      <c r="Q129" s="211">
        <v>1.03</v>
      </c>
      <c r="R129" s="212">
        <v>0</v>
      </c>
      <c r="S129" s="61">
        <f>$S$15</f>
        <v>12</v>
      </c>
      <c r="T129" s="321" t="s">
        <v>34</v>
      </c>
      <c r="U129" s="323">
        <f>IFERROR((H128+H129)/H127,0)</f>
        <v>0</v>
      </c>
      <c r="V129" s="556">
        <f>H126*174</f>
        <v>0</v>
      </c>
      <c r="W129" s="557">
        <f>IFERROR(H127/V129,0)</f>
        <v>0</v>
      </c>
    </row>
    <row r="130" spans="1:25" hidden="1">
      <c r="A130" s="9"/>
      <c r="C130" s="76"/>
      <c r="D130" s="62" t="s">
        <v>178</v>
      </c>
      <c r="E130" s="171">
        <f t="shared" ref="E130:J130" si="174">SUM(E128:E129)</f>
        <v>0</v>
      </c>
      <c r="F130" s="171">
        <f t="shared" si="174"/>
        <v>0</v>
      </c>
      <c r="G130" s="171">
        <f t="shared" si="174"/>
        <v>0</v>
      </c>
      <c r="H130" s="171">
        <f t="shared" si="174"/>
        <v>0</v>
      </c>
      <c r="I130" s="171">
        <f t="shared" si="174"/>
        <v>0</v>
      </c>
      <c r="J130" s="172">
        <f t="shared" si="174"/>
        <v>0</v>
      </c>
      <c r="L130" s="239" t="str">
        <f>L129</f>
        <v>A</v>
      </c>
      <c r="M130" s="215"/>
      <c r="N130" s="56"/>
      <c r="O130" s="56"/>
      <c r="P130" s="56"/>
      <c r="Q130" s="211">
        <v>1.03</v>
      </c>
      <c r="R130" s="212">
        <v>0</v>
      </c>
      <c r="S130" s="61">
        <f>$S$16</f>
        <v>12</v>
      </c>
      <c r="T130" s="321" t="s">
        <v>35</v>
      </c>
      <c r="U130" s="323">
        <f>IFERROR((I128+I129)/I127,0)</f>
        <v>0</v>
      </c>
      <c r="V130" s="556">
        <f>I126*174</f>
        <v>0</v>
      </c>
      <c r="W130" s="557">
        <f>IFERROR(I127/V130,0)</f>
        <v>0</v>
      </c>
      <c r="X130" s="24"/>
      <c r="Y130" s="24"/>
    </row>
    <row r="131" spans="1:25" hidden="1">
      <c r="A131" s="9"/>
      <c r="B131" s="3"/>
      <c r="C131" s="76"/>
      <c r="D131" s="59"/>
      <c r="E131" s="16"/>
      <c r="F131" s="16"/>
      <c r="G131" s="16"/>
      <c r="H131" s="16"/>
      <c r="I131" s="16"/>
      <c r="J131" s="25"/>
      <c r="L131" s="236"/>
      <c r="M131" s="215"/>
      <c r="N131" s="56"/>
      <c r="O131" s="56"/>
      <c r="P131" s="56"/>
      <c r="Q131" s="31"/>
      <c r="R131" s="56"/>
      <c r="S131" s="31"/>
      <c r="T131" s="321"/>
      <c r="U131" s="325"/>
      <c r="V131" s="558"/>
      <c r="W131" s="559"/>
    </row>
    <row r="132" spans="1:25" hidden="1">
      <c r="A132" s="78"/>
      <c r="B132" s="14" t="s">
        <v>125</v>
      </c>
      <c r="C132" s="265"/>
      <c r="D132" s="33" t="s">
        <v>123</v>
      </c>
      <c r="E132" s="76">
        <f>ROUND($R132*$S132,6)</f>
        <v>0</v>
      </c>
      <c r="F132" s="76">
        <f>ROUND($R133*$S133,6)</f>
        <v>0</v>
      </c>
      <c r="G132" s="76">
        <f>ROUND($R134*$S134,6)</f>
        <v>0</v>
      </c>
      <c r="H132" s="76">
        <f>ROUND($R135*$S135,6)</f>
        <v>0</v>
      </c>
      <c r="I132" s="76">
        <f>ROUND($R136*$S136,6)</f>
        <v>0</v>
      </c>
      <c r="J132" s="46"/>
      <c r="L132" s="236" t="s">
        <v>187</v>
      </c>
      <c r="M132" s="133">
        <v>0</v>
      </c>
      <c r="N132" s="214">
        <f>ROUND(M132/12,2)</f>
        <v>0</v>
      </c>
      <c r="O132" s="214">
        <f>LOOKUP(P132,'Longevity Lookup'!$A$3:$A$506,'Longevity Lookup'!$B$3:$B$506)</f>
        <v>0</v>
      </c>
      <c r="P132" s="209">
        <v>0</v>
      </c>
      <c r="Q132" s="211">
        <v>1.03</v>
      </c>
      <c r="R132" s="212">
        <v>0</v>
      </c>
      <c r="S132" s="61">
        <f>$S$12</f>
        <v>12</v>
      </c>
      <c r="T132" s="321" t="s">
        <v>31</v>
      </c>
      <c r="U132" s="323">
        <f>IFERROR((E134+E135)/E133,0)</f>
        <v>0</v>
      </c>
      <c r="V132" s="556">
        <f>E132*174</f>
        <v>0</v>
      </c>
      <c r="W132" s="557">
        <f>IFERROR(E133/V132,0)</f>
        <v>0</v>
      </c>
      <c r="X132" s="24"/>
      <c r="Y132" s="24"/>
    </row>
    <row r="133" spans="1:25" hidden="1">
      <c r="A133" s="9"/>
      <c r="C133" s="76"/>
      <c r="D133" s="59" t="s">
        <v>15</v>
      </c>
      <c r="E133" s="52">
        <f>ROUND((N132+O132)*E132*Q132,0)</f>
        <v>0</v>
      </c>
      <c r="F133" s="52">
        <f>ROUND((N132+O132)*F132*Q132*Q133,0)</f>
        <v>0</v>
      </c>
      <c r="G133" s="52">
        <f>ROUND((N132+O132)*G132*Q132*Q133*Q134,0)</f>
        <v>0</v>
      </c>
      <c r="H133" s="52">
        <f>ROUND((N132+O132)*H132*Q132*Q133*Q134*Q135,0)</f>
        <v>0</v>
      </c>
      <c r="I133" s="52">
        <f>ROUND((N132+O132)*I132*Q132*Q133*Q134*Q135*Q136,0)</f>
        <v>0</v>
      </c>
      <c r="J133" s="158">
        <f>SUM(E133:I133)</f>
        <v>0</v>
      </c>
      <c r="L133" s="239" t="str">
        <f>L132</f>
        <v>A</v>
      </c>
      <c r="M133" s="215"/>
      <c r="N133" s="56"/>
      <c r="O133" s="56"/>
      <c r="P133" s="56"/>
      <c r="Q133" s="211">
        <v>1.03</v>
      </c>
      <c r="R133" s="212">
        <v>0</v>
      </c>
      <c r="S133" s="61">
        <f>$S$13</f>
        <v>12</v>
      </c>
      <c r="T133" s="321" t="s">
        <v>32</v>
      </c>
      <c r="U133" s="323">
        <f>IFERROR((F134+F135)/F133,0)</f>
        <v>0</v>
      </c>
      <c r="V133" s="556">
        <f>F132*174</f>
        <v>0</v>
      </c>
      <c r="W133" s="557">
        <f>IFERROR(F133/V133,0)</f>
        <v>0</v>
      </c>
    </row>
    <row r="134" spans="1:25" hidden="1">
      <c r="A134" s="9"/>
      <c r="C134" s="76"/>
      <c r="D134" s="59" t="s">
        <v>30</v>
      </c>
      <c r="E134" s="52">
        <f>ROUND(E133*$Q$3,0)</f>
        <v>0</v>
      </c>
      <c r="F134" s="52">
        <f t="shared" ref="F134" si="175">ROUND(F133*$Q$3,0)</f>
        <v>0</v>
      </c>
      <c r="G134" s="52">
        <f t="shared" ref="G134" si="176">ROUND(G133*$Q$3,0)</f>
        <v>0</v>
      </c>
      <c r="H134" s="52">
        <f t="shared" ref="H134" si="177">ROUND(H133*$Q$3,0)</f>
        <v>0</v>
      </c>
      <c r="I134" s="52">
        <f t="shared" ref="I134" si="178">ROUND(I133*$Q$3,0)</f>
        <v>0</v>
      </c>
      <c r="J134" s="158">
        <f>SUM(E134:I134)</f>
        <v>0</v>
      </c>
      <c r="L134" s="239" t="str">
        <f>L133</f>
        <v>A</v>
      </c>
      <c r="M134" s="215"/>
      <c r="N134" s="56"/>
      <c r="O134" s="56"/>
      <c r="P134" s="56"/>
      <c r="Q134" s="211">
        <v>1.03</v>
      </c>
      <c r="R134" s="212">
        <v>0</v>
      </c>
      <c r="S134" s="61">
        <f>$S$14</f>
        <v>12</v>
      </c>
      <c r="T134" s="321" t="s">
        <v>33</v>
      </c>
      <c r="U134" s="323">
        <f>IFERROR((G134+G135)/G133,0)</f>
        <v>0</v>
      </c>
      <c r="V134" s="556">
        <f>G132*174</f>
        <v>0</v>
      </c>
      <c r="W134" s="557">
        <f>IFERROR(G133/V134,0)</f>
        <v>0</v>
      </c>
      <c r="X134" s="24"/>
      <c r="Y134" s="24"/>
    </row>
    <row r="135" spans="1:25" ht="15" hidden="1">
      <c r="A135" s="9"/>
      <c r="C135" s="76"/>
      <c r="D135" s="59" t="s">
        <v>29</v>
      </c>
      <c r="E135" s="170">
        <f>ROUND(R$6*E132,0)</f>
        <v>0</v>
      </c>
      <c r="F135" s="170">
        <f t="shared" ref="F135" si="179">ROUND(S$6*F132,0)</f>
        <v>0</v>
      </c>
      <c r="G135" s="170">
        <f t="shared" ref="G135" si="180">ROUND(T$6*G132,0)</f>
        <v>0</v>
      </c>
      <c r="H135" s="170">
        <f t="shared" ref="H135" si="181">ROUND(U$6*H132,0)</f>
        <v>0</v>
      </c>
      <c r="I135" s="170">
        <f t="shared" ref="I135" si="182">ROUND(V$6*I132,0)</f>
        <v>0</v>
      </c>
      <c r="J135" s="167">
        <f>SUM(E135:I135)</f>
        <v>0</v>
      </c>
      <c r="L135" s="239" t="str">
        <f>L134</f>
        <v>A</v>
      </c>
      <c r="M135" s="215"/>
      <c r="N135" s="56"/>
      <c r="O135" s="56"/>
      <c r="P135" s="56"/>
      <c r="Q135" s="211">
        <v>1.03</v>
      </c>
      <c r="R135" s="212">
        <v>0</v>
      </c>
      <c r="S135" s="61">
        <f>$S$15</f>
        <v>12</v>
      </c>
      <c r="T135" s="321" t="s">
        <v>34</v>
      </c>
      <c r="U135" s="323">
        <f>IFERROR((H134+H135)/H133,0)</f>
        <v>0</v>
      </c>
      <c r="V135" s="556">
        <f>H132*174</f>
        <v>0</v>
      </c>
      <c r="W135" s="557">
        <f>IFERROR(H133/V135,0)</f>
        <v>0</v>
      </c>
    </row>
    <row r="136" spans="1:25" hidden="1">
      <c r="A136" s="9"/>
      <c r="C136" s="76"/>
      <c r="D136" s="62" t="s">
        <v>178</v>
      </c>
      <c r="E136" s="171">
        <f t="shared" ref="E136:J136" si="183">SUM(E134:E135)</f>
        <v>0</v>
      </c>
      <c r="F136" s="171">
        <f t="shared" si="183"/>
        <v>0</v>
      </c>
      <c r="G136" s="171">
        <f t="shared" si="183"/>
        <v>0</v>
      </c>
      <c r="H136" s="171">
        <f t="shared" si="183"/>
        <v>0</v>
      </c>
      <c r="I136" s="171">
        <f t="shared" si="183"/>
        <v>0</v>
      </c>
      <c r="J136" s="172">
        <f t="shared" si="183"/>
        <v>0</v>
      </c>
      <c r="L136" s="239" t="str">
        <f>L135</f>
        <v>A</v>
      </c>
      <c r="M136" s="215"/>
      <c r="N136" s="56"/>
      <c r="O136" s="56"/>
      <c r="P136" s="56"/>
      <c r="Q136" s="211">
        <v>1.03</v>
      </c>
      <c r="R136" s="212">
        <v>0</v>
      </c>
      <c r="S136" s="61">
        <f>$S$16</f>
        <v>12</v>
      </c>
      <c r="T136" s="321" t="s">
        <v>35</v>
      </c>
      <c r="U136" s="323">
        <f>IFERROR((I134+I135)/I133,0)</f>
        <v>0</v>
      </c>
      <c r="V136" s="556">
        <f>I132*174</f>
        <v>0</v>
      </c>
      <c r="W136" s="557">
        <f>IFERROR(I133/V136,0)</f>
        <v>0</v>
      </c>
      <c r="X136" s="24"/>
      <c r="Y136" s="24"/>
    </row>
    <row r="137" spans="1:25" hidden="1">
      <c r="A137" s="9"/>
      <c r="B137" s="3"/>
      <c r="C137" s="76"/>
      <c r="D137" s="59"/>
      <c r="E137" s="16"/>
      <c r="F137" s="16"/>
      <c r="G137" s="16"/>
      <c r="H137" s="16"/>
      <c r="I137" s="16"/>
      <c r="J137" s="25"/>
      <c r="L137" s="236"/>
      <c r="M137" s="215"/>
      <c r="N137" s="56"/>
      <c r="O137" s="56"/>
      <c r="P137" s="56"/>
      <c r="Q137" s="31"/>
      <c r="R137" s="56"/>
      <c r="S137" s="31"/>
      <c r="T137" s="321"/>
      <c r="U137" s="325"/>
      <c r="V137" s="558"/>
      <c r="W137" s="559"/>
    </row>
    <row r="138" spans="1:25" hidden="1">
      <c r="A138" s="78"/>
      <c r="B138" s="14" t="s">
        <v>125</v>
      </c>
      <c r="C138" s="265"/>
      <c r="D138" s="33" t="s">
        <v>123</v>
      </c>
      <c r="E138" s="76">
        <f>ROUND($R138*$S138,6)</f>
        <v>0</v>
      </c>
      <c r="F138" s="76">
        <f>ROUND($R139*$S139,6)</f>
        <v>0</v>
      </c>
      <c r="G138" s="76">
        <f>ROUND($R140*$S140,6)</f>
        <v>0</v>
      </c>
      <c r="H138" s="76">
        <f>ROUND($R141*$S141,6)</f>
        <v>0</v>
      </c>
      <c r="I138" s="76">
        <f>ROUND($R142*$S142,6)</f>
        <v>0</v>
      </c>
      <c r="J138" s="46"/>
      <c r="L138" s="236" t="s">
        <v>187</v>
      </c>
      <c r="M138" s="133">
        <v>0</v>
      </c>
      <c r="N138" s="214">
        <f>ROUND(M138/12,2)</f>
        <v>0</v>
      </c>
      <c r="O138" s="214">
        <f>LOOKUP(P138,'Longevity Lookup'!$A$3:$A$506,'Longevity Lookup'!$B$3:$B$506)</f>
        <v>0</v>
      </c>
      <c r="P138" s="209">
        <v>0</v>
      </c>
      <c r="Q138" s="211">
        <v>1.03</v>
      </c>
      <c r="R138" s="212">
        <v>0</v>
      </c>
      <c r="S138" s="61">
        <f>$S$12</f>
        <v>12</v>
      </c>
      <c r="T138" s="321" t="s">
        <v>31</v>
      </c>
      <c r="U138" s="323">
        <f>IFERROR((E140+E141)/E139,0)</f>
        <v>0</v>
      </c>
      <c r="V138" s="556">
        <f>E138*174</f>
        <v>0</v>
      </c>
      <c r="W138" s="557">
        <f>IFERROR(E139/V138,0)</f>
        <v>0</v>
      </c>
      <c r="X138" s="24"/>
      <c r="Y138" s="24"/>
    </row>
    <row r="139" spans="1:25" hidden="1">
      <c r="A139" s="9"/>
      <c r="C139" s="76"/>
      <c r="D139" s="59" t="s">
        <v>15</v>
      </c>
      <c r="E139" s="52">
        <f>ROUND((N138+O138)*E138*Q138,0)</f>
        <v>0</v>
      </c>
      <c r="F139" s="52">
        <f>ROUND((N138+O138)*F138*Q138*Q139,0)</f>
        <v>0</v>
      </c>
      <c r="G139" s="52">
        <f>ROUND((N138+O138)*G138*Q138*Q139*Q140,0)</f>
        <v>0</v>
      </c>
      <c r="H139" s="52">
        <f>ROUND((N138+O138)*H138*Q138*Q139*Q140*Q141,0)</f>
        <v>0</v>
      </c>
      <c r="I139" s="52">
        <f>ROUND((N138+O138)*I138*Q138*Q139*Q140*Q141*Q142,0)</f>
        <v>0</v>
      </c>
      <c r="J139" s="158">
        <f>SUM(E139:I139)</f>
        <v>0</v>
      </c>
      <c r="L139" s="239" t="str">
        <f>L138</f>
        <v>A</v>
      </c>
      <c r="M139" s="215"/>
      <c r="N139" s="56"/>
      <c r="O139" s="56"/>
      <c r="P139" s="56"/>
      <c r="Q139" s="211">
        <v>1.03</v>
      </c>
      <c r="R139" s="212">
        <v>0</v>
      </c>
      <c r="S139" s="61">
        <f>$S$13</f>
        <v>12</v>
      </c>
      <c r="T139" s="321" t="s">
        <v>32</v>
      </c>
      <c r="U139" s="323">
        <f>IFERROR((F140+F141)/F139,0)</f>
        <v>0</v>
      </c>
      <c r="V139" s="556">
        <f>F138*174</f>
        <v>0</v>
      </c>
      <c r="W139" s="557">
        <f>IFERROR(F139/V139,0)</f>
        <v>0</v>
      </c>
    </row>
    <row r="140" spans="1:25" hidden="1">
      <c r="A140" s="9"/>
      <c r="C140" s="76"/>
      <c r="D140" s="59" t="s">
        <v>30</v>
      </c>
      <c r="E140" s="52">
        <f>ROUND(E139*$Q$3,0)</f>
        <v>0</v>
      </c>
      <c r="F140" s="52">
        <f t="shared" ref="F140" si="184">ROUND(F139*$Q$3,0)</f>
        <v>0</v>
      </c>
      <c r="G140" s="52">
        <f t="shared" ref="G140" si="185">ROUND(G139*$Q$3,0)</f>
        <v>0</v>
      </c>
      <c r="H140" s="52">
        <f t="shared" ref="H140" si="186">ROUND(H139*$Q$3,0)</f>
        <v>0</v>
      </c>
      <c r="I140" s="52">
        <f t="shared" ref="I140" si="187">ROUND(I139*$Q$3,0)</f>
        <v>0</v>
      </c>
      <c r="J140" s="158">
        <f>SUM(E140:I140)</f>
        <v>0</v>
      </c>
      <c r="L140" s="239" t="str">
        <f>L139</f>
        <v>A</v>
      </c>
      <c r="M140" s="215"/>
      <c r="N140" s="56"/>
      <c r="O140" s="56"/>
      <c r="P140" s="56"/>
      <c r="Q140" s="211">
        <v>1.03</v>
      </c>
      <c r="R140" s="212">
        <v>0</v>
      </c>
      <c r="S140" s="61">
        <f>$S$14</f>
        <v>12</v>
      </c>
      <c r="T140" s="321" t="s">
        <v>33</v>
      </c>
      <c r="U140" s="323">
        <f>IFERROR((G140+G141)/G139,0)</f>
        <v>0</v>
      </c>
      <c r="V140" s="556">
        <f>G138*174</f>
        <v>0</v>
      </c>
      <c r="W140" s="557">
        <f>IFERROR(G139/V140,0)</f>
        <v>0</v>
      </c>
      <c r="X140" s="24"/>
      <c r="Y140" s="24"/>
    </row>
    <row r="141" spans="1:25" ht="15" hidden="1">
      <c r="A141" s="9"/>
      <c r="C141" s="76"/>
      <c r="D141" s="59" t="s">
        <v>29</v>
      </c>
      <c r="E141" s="170">
        <f>ROUND(R$6*E138,0)</f>
        <v>0</v>
      </c>
      <c r="F141" s="170">
        <f t="shared" ref="F141" si="188">ROUND(S$6*F138,0)</f>
        <v>0</v>
      </c>
      <c r="G141" s="170">
        <f t="shared" ref="G141" si="189">ROUND(T$6*G138,0)</f>
        <v>0</v>
      </c>
      <c r="H141" s="170">
        <f t="shared" ref="H141" si="190">ROUND(U$6*H138,0)</f>
        <v>0</v>
      </c>
      <c r="I141" s="170">
        <f t="shared" ref="I141" si="191">ROUND(V$6*I138,0)</f>
        <v>0</v>
      </c>
      <c r="J141" s="167">
        <f>SUM(E141:I141)</f>
        <v>0</v>
      </c>
      <c r="L141" s="239" t="str">
        <f>L140</f>
        <v>A</v>
      </c>
      <c r="M141" s="215"/>
      <c r="N141" s="56"/>
      <c r="O141" s="56"/>
      <c r="P141" s="56"/>
      <c r="Q141" s="211">
        <v>1.03</v>
      </c>
      <c r="R141" s="212">
        <v>0</v>
      </c>
      <c r="S141" s="61">
        <f>$S$15</f>
        <v>12</v>
      </c>
      <c r="T141" s="321" t="s">
        <v>34</v>
      </c>
      <c r="U141" s="323">
        <f>IFERROR((H140+H141)/H139,0)</f>
        <v>0</v>
      </c>
      <c r="V141" s="556">
        <f>H138*174</f>
        <v>0</v>
      </c>
      <c r="W141" s="557">
        <f>IFERROR(H139/V141,0)</f>
        <v>0</v>
      </c>
    </row>
    <row r="142" spans="1:25" hidden="1">
      <c r="A142" s="9"/>
      <c r="C142" s="76"/>
      <c r="D142" s="62" t="s">
        <v>178</v>
      </c>
      <c r="E142" s="171">
        <f t="shared" ref="E142:J142" si="192">SUM(E140:E141)</f>
        <v>0</v>
      </c>
      <c r="F142" s="171">
        <f t="shared" si="192"/>
        <v>0</v>
      </c>
      <c r="G142" s="171">
        <f t="shared" si="192"/>
        <v>0</v>
      </c>
      <c r="H142" s="171">
        <f t="shared" si="192"/>
        <v>0</v>
      </c>
      <c r="I142" s="171">
        <f t="shared" si="192"/>
        <v>0</v>
      </c>
      <c r="J142" s="172">
        <f t="shared" si="192"/>
        <v>0</v>
      </c>
      <c r="L142" s="239" t="str">
        <f>L141</f>
        <v>A</v>
      </c>
      <c r="M142" s="215"/>
      <c r="N142" s="56"/>
      <c r="O142" s="56"/>
      <c r="P142" s="56"/>
      <c r="Q142" s="211">
        <v>1.03</v>
      </c>
      <c r="R142" s="212">
        <v>0</v>
      </c>
      <c r="S142" s="61">
        <f>$S$16</f>
        <v>12</v>
      </c>
      <c r="T142" s="321" t="s">
        <v>35</v>
      </c>
      <c r="U142" s="323">
        <f>IFERROR((I140+I141)/I139,0)</f>
        <v>0</v>
      </c>
      <c r="V142" s="556">
        <f>I138*174</f>
        <v>0</v>
      </c>
      <c r="W142" s="557">
        <f>IFERROR(I139/V142,0)</f>
        <v>0</v>
      </c>
      <c r="X142" s="24"/>
      <c r="Y142" s="24"/>
    </row>
    <row r="143" spans="1:25" hidden="1">
      <c r="A143" s="9"/>
      <c r="B143" s="3"/>
      <c r="C143" s="76"/>
      <c r="D143" s="59"/>
      <c r="E143" s="16"/>
      <c r="F143" s="16"/>
      <c r="G143" s="16"/>
      <c r="H143" s="16"/>
      <c r="I143" s="16"/>
      <c r="J143" s="25"/>
      <c r="L143" s="236"/>
      <c r="M143" s="215"/>
      <c r="N143" s="56"/>
      <c r="O143" s="56"/>
      <c r="P143" s="56"/>
      <c r="Q143" s="31"/>
      <c r="R143" s="56"/>
      <c r="S143" s="31"/>
      <c r="T143" s="321"/>
      <c r="U143" s="325"/>
      <c r="V143" s="558"/>
      <c r="W143" s="559"/>
    </row>
    <row r="144" spans="1:25" hidden="1">
      <c r="A144" s="78"/>
      <c r="B144" s="14" t="s">
        <v>125</v>
      </c>
      <c r="C144" s="265"/>
      <c r="D144" s="33" t="s">
        <v>123</v>
      </c>
      <c r="E144" s="76">
        <f>ROUND($R144*$S144,6)</f>
        <v>0</v>
      </c>
      <c r="F144" s="76">
        <f>ROUND($R145*$S145,6)</f>
        <v>0</v>
      </c>
      <c r="G144" s="76">
        <f>ROUND($R146*$S146,6)</f>
        <v>0</v>
      </c>
      <c r="H144" s="76">
        <f>ROUND($R147*$S147,6)</f>
        <v>0</v>
      </c>
      <c r="I144" s="76">
        <f>ROUND($R148*$S148,6)</f>
        <v>0</v>
      </c>
      <c r="J144" s="46"/>
      <c r="L144" s="236" t="s">
        <v>187</v>
      </c>
      <c r="M144" s="133">
        <v>0</v>
      </c>
      <c r="N144" s="214">
        <f>ROUND(M144/12,2)</f>
        <v>0</v>
      </c>
      <c r="O144" s="214">
        <f>LOOKUP(P144,'Longevity Lookup'!$A$3:$A$506,'Longevity Lookup'!$B$3:$B$506)</f>
        <v>0</v>
      </c>
      <c r="P144" s="209">
        <v>0</v>
      </c>
      <c r="Q144" s="211">
        <v>1.03</v>
      </c>
      <c r="R144" s="212">
        <v>0</v>
      </c>
      <c r="S144" s="61">
        <f>$S$12</f>
        <v>12</v>
      </c>
      <c r="T144" s="321" t="s">
        <v>31</v>
      </c>
      <c r="U144" s="323">
        <f>IFERROR((E146+E147)/E145,0)</f>
        <v>0</v>
      </c>
      <c r="V144" s="556">
        <f>E144*174</f>
        <v>0</v>
      </c>
      <c r="W144" s="557">
        <f>IFERROR(E145/V144,0)</f>
        <v>0</v>
      </c>
      <c r="X144" s="24"/>
      <c r="Y144" s="24"/>
    </row>
    <row r="145" spans="1:25" hidden="1">
      <c r="A145" s="9"/>
      <c r="C145" s="76"/>
      <c r="D145" s="59" t="s">
        <v>15</v>
      </c>
      <c r="E145" s="52">
        <f>ROUND((N144+O144)*E144*Q144,0)</f>
        <v>0</v>
      </c>
      <c r="F145" s="52">
        <f>ROUND((N144+O144)*F144*Q144*Q145,0)</f>
        <v>0</v>
      </c>
      <c r="G145" s="52">
        <f>ROUND((N144+O144)*G144*Q144*Q145*Q146,0)</f>
        <v>0</v>
      </c>
      <c r="H145" s="52">
        <f>ROUND((N144+O144)*H144*Q144*Q145*Q146*Q147,0)</f>
        <v>0</v>
      </c>
      <c r="I145" s="52">
        <f>ROUND((N144+O144)*I144*Q144*Q145*Q146*Q147*Q148,0)</f>
        <v>0</v>
      </c>
      <c r="J145" s="158">
        <f>SUM(E145:I145)</f>
        <v>0</v>
      </c>
      <c r="L145" s="239" t="str">
        <f>L144</f>
        <v>A</v>
      </c>
      <c r="M145" s="215"/>
      <c r="N145" s="56"/>
      <c r="O145" s="56"/>
      <c r="P145" s="56"/>
      <c r="Q145" s="211">
        <v>1.03</v>
      </c>
      <c r="R145" s="212">
        <v>0</v>
      </c>
      <c r="S145" s="61">
        <f>$S$13</f>
        <v>12</v>
      </c>
      <c r="T145" s="321" t="s">
        <v>32</v>
      </c>
      <c r="U145" s="323">
        <f>IFERROR((F146+F147)/F145,0)</f>
        <v>0</v>
      </c>
      <c r="V145" s="556">
        <f>F144*174</f>
        <v>0</v>
      </c>
      <c r="W145" s="557">
        <f>IFERROR(F145/V145,0)</f>
        <v>0</v>
      </c>
    </row>
    <row r="146" spans="1:25" hidden="1">
      <c r="A146" s="9"/>
      <c r="C146" s="76"/>
      <c r="D146" s="59" t="s">
        <v>30</v>
      </c>
      <c r="E146" s="52">
        <f>ROUND(E145*$Q$3,0)</f>
        <v>0</v>
      </c>
      <c r="F146" s="52">
        <f t="shared" ref="F146" si="193">ROUND(F145*$Q$3,0)</f>
        <v>0</v>
      </c>
      <c r="G146" s="52">
        <f t="shared" ref="G146" si="194">ROUND(G145*$Q$3,0)</f>
        <v>0</v>
      </c>
      <c r="H146" s="52">
        <f t="shared" ref="H146" si="195">ROUND(H145*$Q$3,0)</f>
        <v>0</v>
      </c>
      <c r="I146" s="52">
        <f t="shared" ref="I146" si="196">ROUND(I145*$Q$3,0)</f>
        <v>0</v>
      </c>
      <c r="J146" s="158">
        <f>SUM(E146:I146)</f>
        <v>0</v>
      </c>
      <c r="L146" s="239" t="str">
        <f>L145</f>
        <v>A</v>
      </c>
      <c r="M146" s="215"/>
      <c r="N146" s="56"/>
      <c r="O146" s="56"/>
      <c r="P146" s="56"/>
      <c r="Q146" s="211">
        <v>1.03</v>
      </c>
      <c r="R146" s="212">
        <v>0</v>
      </c>
      <c r="S146" s="61">
        <f>$S$14</f>
        <v>12</v>
      </c>
      <c r="T146" s="321" t="s">
        <v>33</v>
      </c>
      <c r="U146" s="323">
        <f>IFERROR((G146+G147)/G145,0)</f>
        <v>0</v>
      </c>
      <c r="V146" s="556">
        <f>G144*174</f>
        <v>0</v>
      </c>
      <c r="W146" s="557">
        <f>IFERROR(G145/V146,0)</f>
        <v>0</v>
      </c>
      <c r="X146" s="24"/>
      <c r="Y146" s="24"/>
    </row>
    <row r="147" spans="1:25" ht="15" hidden="1">
      <c r="A147" s="9"/>
      <c r="C147" s="76"/>
      <c r="D147" s="59" t="s">
        <v>29</v>
      </c>
      <c r="E147" s="170">
        <f>ROUND(R$6*E144,0)</f>
        <v>0</v>
      </c>
      <c r="F147" s="170">
        <f t="shared" ref="F147" si="197">ROUND(S$6*F144,0)</f>
        <v>0</v>
      </c>
      <c r="G147" s="170">
        <f t="shared" ref="G147" si="198">ROUND(T$6*G144,0)</f>
        <v>0</v>
      </c>
      <c r="H147" s="170">
        <f t="shared" ref="H147" si="199">ROUND(U$6*H144,0)</f>
        <v>0</v>
      </c>
      <c r="I147" s="170">
        <f t="shared" ref="I147" si="200">ROUND(V$6*I144,0)</f>
        <v>0</v>
      </c>
      <c r="J147" s="167">
        <f>SUM(E147:I147)</f>
        <v>0</v>
      </c>
      <c r="L147" s="239" t="str">
        <f>L146</f>
        <v>A</v>
      </c>
      <c r="M147" s="215"/>
      <c r="N147" s="56"/>
      <c r="O147" s="56"/>
      <c r="P147" s="56"/>
      <c r="Q147" s="211">
        <v>1.03</v>
      </c>
      <c r="R147" s="212">
        <v>0</v>
      </c>
      <c r="S147" s="61">
        <f>$S$15</f>
        <v>12</v>
      </c>
      <c r="T147" s="321" t="s">
        <v>34</v>
      </c>
      <c r="U147" s="323">
        <f>IFERROR((H146+H147)/H145,0)</f>
        <v>0</v>
      </c>
      <c r="V147" s="556">
        <f>H144*174</f>
        <v>0</v>
      </c>
      <c r="W147" s="557">
        <f>IFERROR(H145/V147,0)</f>
        <v>0</v>
      </c>
    </row>
    <row r="148" spans="1:25" hidden="1">
      <c r="A148" s="9"/>
      <c r="C148" s="76"/>
      <c r="D148" s="62" t="s">
        <v>178</v>
      </c>
      <c r="E148" s="171">
        <f t="shared" ref="E148:J148" si="201">SUM(E146:E147)</f>
        <v>0</v>
      </c>
      <c r="F148" s="171">
        <f t="shared" si="201"/>
        <v>0</v>
      </c>
      <c r="G148" s="171">
        <f t="shared" si="201"/>
        <v>0</v>
      </c>
      <c r="H148" s="171">
        <f t="shared" si="201"/>
        <v>0</v>
      </c>
      <c r="I148" s="171">
        <f t="shared" si="201"/>
        <v>0</v>
      </c>
      <c r="J148" s="172">
        <f t="shared" si="201"/>
        <v>0</v>
      </c>
      <c r="L148" s="239" t="str">
        <f>L147</f>
        <v>A</v>
      </c>
      <c r="M148" s="215"/>
      <c r="N148" s="56"/>
      <c r="O148" s="56"/>
      <c r="P148" s="56"/>
      <c r="Q148" s="211">
        <v>1.03</v>
      </c>
      <c r="R148" s="212">
        <v>0</v>
      </c>
      <c r="S148" s="61">
        <f>$S$16</f>
        <v>12</v>
      </c>
      <c r="T148" s="321" t="s">
        <v>35</v>
      </c>
      <c r="U148" s="323">
        <f>IFERROR((I146+I147)/I145,0)</f>
        <v>0</v>
      </c>
      <c r="V148" s="556">
        <f>I144*174</f>
        <v>0</v>
      </c>
      <c r="W148" s="557">
        <f>IFERROR(I145/V148,0)</f>
        <v>0</v>
      </c>
      <c r="X148" s="24"/>
      <c r="Y148" s="24"/>
    </row>
    <row r="149" spans="1:25" hidden="1">
      <c r="A149" s="9"/>
      <c r="B149" s="3"/>
      <c r="C149" s="76"/>
      <c r="D149" s="59"/>
      <c r="E149" s="16"/>
      <c r="F149" s="16"/>
      <c r="G149" s="16"/>
      <c r="H149" s="16"/>
      <c r="I149" s="16"/>
      <c r="J149" s="25"/>
      <c r="L149" s="236"/>
      <c r="M149" s="215"/>
      <c r="N149" s="56"/>
      <c r="O149" s="56"/>
      <c r="P149" s="56"/>
      <c r="Q149" s="31"/>
      <c r="R149" s="56"/>
      <c r="S149" s="31"/>
      <c r="T149" s="321"/>
      <c r="U149" s="325"/>
      <c r="V149" s="558"/>
      <c r="W149" s="559"/>
    </row>
    <row r="150" spans="1:25" hidden="1">
      <c r="A150" s="78"/>
      <c r="B150" s="14" t="s">
        <v>125</v>
      </c>
      <c r="C150" s="265"/>
      <c r="D150" s="33" t="s">
        <v>123</v>
      </c>
      <c r="E150" s="76">
        <f>ROUND($R150*$S150,6)</f>
        <v>0</v>
      </c>
      <c r="F150" s="76">
        <f>ROUND($R151*$S151,6)</f>
        <v>0</v>
      </c>
      <c r="G150" s="76">
        <f>ROUND($R152*$S152,6)</f>
        <v>0</v>
      </c>
      <c r="H150" s="76">
        <f>ROUND($R153*$S153,6)</f>
        <v>0</v>
      </c>
      <c r="I150" s="76">
        <f>ROUND($R154*$S154,6)</f>
        <v>0</v>
      </c>
      <c r="J150" s="46"/>
      <c r="L150" s="236" t="s">
        <v>187</v>
      </c>
      <c r="M150" s="133">
        <v>0</v>
      </c>
      <c r="N150" s="214">
        <f>ROUND(M150/12,2)</f>
        <v>0</v>
      </c>
      <c r="O150" s="214">
        <f>LOOKUP(P150,'Longevity Lookup'!$A$3:$A$506,'Longevity Lookup'!$B$3:$B$506)</f>
        <v>0</v>
      </c>
      <c r="P150" s="209">
        <v>0</v>
      </c>
      <c r="Q150" s="211">
        <v>1.03</v>
      </c>
      <c r="R150" s="212">
        <v>0</v>
      </c>
      <c r="S150" s="61">
        <f>$S$12</f>
        <v>12</v>
      </c>
      <c r="T150" s="321" t="s">
        <v>31</v>
      </c>
      <c r="U150" s="323">
        <f>IFERROR((E152+E153)/E151,0)</f>
        <v>0</v>
      </c>
      <c r="V150" s="556">
        <f>E150*174</f>
        <v>0</v>
      </c>
      <c r="W150" s="557">
        <f>IFERROR(E151/V150,0)</f>
        <v>0</v>
      </c>
      <c r="X150" s="24"/>
      <c r="Y150" s="24"/>
    </row>
    <row r="151" spans="1:25" hidden="1">
      <c r="A151" s="9"/>
      <c r="C151" s="76"/>
      <c r="D151" s="59" t="s">
        <v>15</v>
      </c>
      <c r="E151" s="52">
        <f>ROUND((N150+O150)*E150*Q150,0)</f>
        <v>0</v>
      </c>
      <c r="F151" s="52">
        <f>ROUND((N150+O150)*F150*Q150*Q151,0)</f>
        <v>0</v>
      </c>
      <c r="G151" s="52">
        <f>ROUND((N150+O150)*G150*Q150*Q151*Q152,0)</f>
        <v>0</v>
      </c>
      <c r="H151" s="52">
        <f>ROUND((N150+O150)*H150*Q150*Q151*Q152*Q153,0)</f>
        <v>0</v>
      </c>
      <c r="I151" s="52">
        <f>ROUND((N150+O150)*I150*Q150*Q151*Q152*Q153*Q154,0)</f>
        <v>0</v>
      </c>
      <c r="J151" s="158">
        <f>SUM(E151:I151)</f>
        <v>0</v>
      </c>
      <c r="L151" s="239" t="str">
        <f>L150</f>
        <v>A</v>
      </c>
      <c r="M151" s="215"/>
      <c r="N151" s="56"/>
      <c r="O151" s="56"/>
      <c r="P151" s="56"/>
      <c r="Q151" s="211">
        <v>1.03</v>
      </c>
      <c r="R151" s="212">
        <v>0</v>
      </c>
      <c r="S151" s="61">
        <f>$S$13</f>
        <v>12</v>
      </c>
      <c r="T151" s="321" t="s">
        <v>32</v>
      </c>
      <c r="U151" s="323">
        <f>IFERROR((F152+F153)/F151,0)</f>
        <v>0</v>
      </c>
      <c r="V151" s="556">
        <f>F150*174</f>
        <v>0</v>
      </c>
      <c r="W151" s="557">
        <f>IFERROR(F151/V151,0)</f>
        <v>0</v>
      </c>
    </row>
    <row r="152" spans="1:25" hidden="1">
      <c r="A152" s="9"/>
      <c r="C152" s="76"/>
      <c r="D152" s="59" t="s">
        <v>30</v>
      </c>
      <c r="E152" s="52">
        <f>ROUND(E151*$Q$3,0)</f>
        <v>0</v>
      </c>
      <c r="F152" s="52">
        <f t="shared" ref="F152" si="202">ROUND(F151*$Q$3,0)</f>
        <v>0</v>
      </c>
      <c r="G152" s="52">
        <f t="shared" ref="G152" si="203">ROUND(G151*$Q$3,0)</f>
        <v>0</v>
      </c>
      <c r="H152" s="52">
        <f t="shared" ref="H152" si="204">ROUND(H151*$Q$3,0)</f>
        <v>0</v>
      </c>
      <c r="I152" s="52">
        <f t="shared" ref="I152" si="205">ROUND(I151*$Q$3,0)</f>
        <v>0</v>
      </c>
      <c r="J152" s="158">
        <f>SUM(E152:I152)</f>
        <v>0</v>
      </c>
      <c r="L152" s="239" t="str">
        <f>L151</f>
        <v>A</v>
      </c>
      <c r="M152" s="215"/>
      <c r="N152" s="56"/>
      <c r="O152" s="56"/>
      <c r="P152" s="56"/>
      <c r="Q152" s="211">
        <v>1.03</v>
      </c>
      <c r="R152" s="212">
        <v>0</v>
      </c>
      <c r="S152" s="61">
        <f>$S$14</f>
        <v>12</v>
      </c>
      <c r="T152" s="321" t="s">
        <v>33</v>
      </c>
      <c r="U152" s="323">
        <f>IFERROR((G152+G153)/G151,0)</f>
        <v>0</v>
      </c>
      <c r="V152" s="556">
        <f>G150*174</f>
        <v>0</v>
      </c>
      <c r="W152" s="557">
        <f>IFERROR(G151/V152,0)</f>
        <v>0</v>
      </c>
      <c r="X152" s="24"/>
      <c r="Y152" s="24"/>
    </row>
    <row r="153" spans="1:25" ht="15" hidden="1">
      <c r="A153" s="9"/>
      <c r="C153" s="76"/>
      <c r="D153" s="59" t="s">
        <v>29</v>
      </c>
      <c r="E153" s="170">
        <f>ROUND(R$6*E150,0)</f>
        <v>0</v>
      </c>
      <c r="F153" s="170">
        <f t="shared" ref="F153" si="206">ROUND(S$6*F150,0)</f>
        <v>0</v>
      </c>
      <c r="G153" s="170">
        <f t="shared" ref="G153" si="207">ROUND(T$6*G150,0)</f>
        <v>0</v>
      </c>
      <c r="H153" s="170">
        <f t="shared" ref="H153" si="208">ROUND(U$6*H150,0)</f>
        <v>0</v>
      </c>
      <c r="I153" s="170">
        <f t="shared" ref="I153" si="209">ROUND(V$6*I150,0)</f>
        <v>0</v>
      </c>
      <c r="J153" s="167">
        <f>SUM(E153:I153)</f>
        <v>0</v>
      </c>
      <c r="L153" s="239" t="str">
        <f>L152</f>
        <v>A</v>
      </c>
      <c r="M153" s="215"/>
      <c r="N153" s="56"/>
      <c r="O153" s="56"/>
      <c r="P153" s="56"/>
      <c r="Q153" s="211">
        <v>1.03</v>
      </c>
      <c r="R153" s="212">
        <v>0</v>
      </c>
      <c r="S153" s="61">
        <f>$S$15</f>
        <v>12</v>
      </c>
      <c r="T153" s="321" t="s">
        <v>34</v>
      </c>
      <c r="U153" s="323">
        <f>IFERROR((H152+H153)/H151,0)</f>
        <v>0</v>
      </c>
      <c r="V153" s="556">
        <f>H150*174</f>
        <v>0</v>
      </c>
      <c r="W153" s="557">
        <f>IFERROR(H151/V153,0)</f>
        <v>0</v>
      </c>
    </row>
    <row r="154" spans="1:25" hidden="1">
      <c r="A154" s="9"/>
      <c r="C154" s="76"/>
      <c r="D154" s="62" t="s">
        <v>178</v>
      </c>
      <c r="E154" s="171">
        <f t="shared" ref="E154:J154" si="210">SUM(E152:E153)</f>
        <v>0</v>
      </c>
      <c r="F154" s="171">
        <f t="shared" si="210"/>
        <v>0</v>
      </c>
      <c r="G154" s="171">
        <f t="shared" si="210"/>
        <v>0</v>
      </c>
      <c r="H154" s="171">
        <f t="shared" si="210"/>
        <v>0</v>
      </c>
      <c r="I154" s="171">
        <f t="shared" si="210"/>
        <v>0</v>
      </c>
      <c r="J154" s="172">
        <f t="shared" si="210"/>
        <v>0</v>
      </c>
      <c r="L154" s="239" t="str">
        <f>L153</f>
        <v>A</v>
      </c>
      <c r="M154" s="215"/>
      <c r="N154" s="56"/>
      <c r="O154" s="56"/>
      <c r="P154" s="56"/>
      <c r="Q154" s="211">
        <v>1.03</v>
      </c>
      <c r="R154" s="212">
        <v>0</v>
      </c>
      <c r="S154" s="61">
        <f>$S$16</f>
        <v>12</v>
      </c>
      <c r="T154" s="321" t="s">
        <v>35</v>
      </c>
      <c r="U154" s="323">
        <f>IFERROR((I152+I153)/I151,0)</f>
        <v>0</v>
      </c>
      <c r="V154" s="556">
        <f>I150*174</f>
        <v>0</v>
      </c>
      <c r="W154" s="557">
        <f>IFERROR(I151/V154,0)</f>
        <v>0</v>
      </c>
      <c r="X154" s="24"/>
      <c r="Y154" s="24"/>
    </row>
    <row r="155" spans="1:25" hidden="1">
      <c r="A155" s="9"/>
      <c r="B155" s="3"/>
      <c r="C155" s="76"/>
      <c r="D155" s="59"/>
      <c r="E155" s="16"/>
      <c r="F155" s="16"/>
      <c r="G155" s="16"/>
      <c r="H155" s="16"/>
      <c r="I155" s="16"/>
      <c r="J155" s="25"/>
      <c r="L155" s="236"/>
      <c r="M155" s="215"/>
      <c r="N155" s="56"/>
      <c r="O155" s="56"/>
      <c r="P155" s="56"/>
      <c r="Q155" s="31"/>
      <c r="R155" s="56"/>
      <c r="S155" s="31"/>
      <c r="T155" s="321"/>
      <c r="U155" s="325"/>
      <c r="V155" s="558"/>
      <c r="W155" s="559"/>
    </row>
    <row r="156" spans="1:25" hidden="1">
      <c r="A156" s="78"/>
      <c r="B156" s="14" t="s">
        <v>125</v>
      </c>
      <c r="C156" s="265"/>
      <c r="D156" s="33" t="s">
        <v>123</v>
      </c>
      <c r="E156" s="76">
        <f>ROUND($R156*$S156,6)</f>
        <v>0</v>
      </c>
      <c r="F156" s="76">
        <f>ROUND($R157*$S157,6)</f>
        <v>0</v>
      </c>
      <c r="G156" s="76">
        <f>ROUND($R158*$S158,6)</f>
        <v>0</v>
      </c>
      <c r="H156" s="76">
        <f>ROUND($R159*$S159,6)</f>
        <v>0</v>
      </c>
      <c r="I156" s="76">
        <f>ROUND($R160*$S160,6)</f>
        <v>0</v>
      </c>
      <c r="J156" s="46"/>
      <c r="L156" s="236" t="s">
        <v>187</v>
      </c>
      <c r="M156" s="133">
        <v>0</v>
      </c>
      <c r="N156" s="214">
        <f>ROUND(M156/12,2)</f>
        <v>0</v>
      </c>
      <c r="O156" s="214">
        <f>LOOKUP(P156,'Longevity Lookup'!$A$3:$A$506,'Longevity Lookup'!$B$3:$B$506)</f>
        <v>0</v>
      </c>
      <c r="P156" s="209">
        <v>0</v>
      </c>
      <c r="Q156" s="211">
        <v>1.03</v>
      </c>
      <c r="R156" s="212">
        <v>0</v>
      </c>
      <c r="S156" s="61">
        <f>$S$12</f>
        <v>12</v>
      </c>
      <c r="T156" s="321" t="s">
        <v>31</v>
      </c>
      <c r="U156" s="323">
        <f>IFERROR((E158+E159)/E157,0)</f>
        <v>0</v>
      </c>
      <c r="V156" s="556">
        <f>E156*174</f>
        <v>0</v>
      </c>
      <c r="W156" s="557">
        <f>IFERROR(E157/V156,0)</f>
        <v>0</v>
      </c>
      <c r="X156" s="24"/>
      <c r="Y156" s="24"/>
    </row>
    <row r="157" spans="1:25" hidden="1">
      <c r="A157" s="9"/>
      <c r="C157" s="76"/>
      <c r="D157" s="59" t="s">
        <v>15</v>
      </c>
      <c r="E157" s="52">
        <f>ROUND((N156+O156)*E156*Q156,0)</f>
        <v>0</v>
      </c>
      <c r="F157" s="52">
        <f>ROUND((N156+O156)*F156*Q156*Q157,0)</f>
        <v>0</v>
      </c>
      <c r="G157" s="52">
        <f>ROUND((N156+O156)*G156*Q156*Q157*Q158,0)</f>
        <v>0</v>
      </c>
      <c r="H157" s="52">
        <f>ROUND((N156+O156)*H156*Q156*Q157*Q158*Q159,0)</f>
        <v>0</v>
      </c>
      <c r="I157" s="52">
        <f>ROUND((N156+O156)*I156*Q156*Q157*Q158*Q159*Q160,0)</f>
        <v>0</v>
      </c>
      <c r="J157" s="158">
        <f>SUM(E157:I157)</f>
        <v>0</v>
      </c>
      <c r="L157" s="239" t="str">
        <f>L156</f>
        <v>A</v>
      </c>
      <c r="M157" s="215"/>
      <c r="N157" s="56"/>
      <c r="O157" s="56"/>
      <c r="P157" s="56"/>
      <c r="Q157" s="211">
        <v>1.03</v>
      </c>
      <c r="R157" s="212">
        <v>0</v>
      </c>
      <c r="S157" s="61">
        <f>$S$13</f>
        <v>12</v>
      </c>
      <c r="T157" s="321" t="s">
        <v>32</v>
      </c>
      <c r="U157" s="323">
        <f>IFERROR((F158+F159)/F157,0)</f>
        <v>0</v>
      </c>
      <c r="V157" s="556">
        <f>F156*174</f>
        <v>0</v>
      </c>
      <c r="W157" s="557">
        <f>IFERROR(F157/V157,0)</f>
        <v>0</v>
      </c>
    </row>
    <row r="158" spans="1:25" hidden="1">
      <c r="A158" s="9"/>
      <c r="C158" s="76"/>
      <c r="D158" s="59" t="s">
        <v>30</v>
      </c>
      <c r="E158" s="52">
        <f>ROUND(E157*$Q$3,0)</f>
        <v>0</v>
      </c>
      <c r="F158" s="52">
        <f t="shared" ref="F158" si="211">ROUND(F157*$Q$3,0)</f>
        <v>0</v>
      </c>
      <c r="G158" s="52">
        <f t="shared" ref="G158" si="212">ROUND(G157*$Q$3,0)</f>
        <v>0</v>
      </c>
      <c r="H158" s="52">
        <f t="shared" ref="H158" si="213">ROUND(H157*$Q$3,0)</f>
        <v>0</v>
      </c>
      <c r="I158" s="52">
        <f t="shared" ref="I158" si="214">ROUND(I157*$Q$3,0)</f>
        <v>0</v>
      </c>
      <c r="J158" s="158">
        <f>SUM(E158:I158)</f>
        <v>0</v>
      </c>
      <c r="L158" s="239" t="str">
        <f>L157</f>
        <v>A</v>
      </c>
      <c r="M158" s="215"/>
      <c r="N158" s="56"/>
      <c r="O158" s="56"/>
      <c r="P158" s="56"/>
      <c r="Q158" s="211">
        <v>1.03</v>
      </c>
      <c r="R158" s="212">
        <v>0</v>
      </c>
      <c r="S158" s="61">
        <f>$S$14</f>
        <v>12</v>
      </c>
      <c r="T158" s="321" t="s">
        <v>33</v>
      </c>
      <c r="U158" s="323">
        <f>IFERROR((G158+G159)/G157,0)</f>
        <v>0</v>
      </c>
      <c r="V158" s="556">
        <f>G156*174</f>
        <v>0</v>
      </c>
      <c r="W158" s="557">
        <f>IFERROR(G157/V158,0)</f>
        <v>0</v>
      </c>
      <c r="X158" s="24"/>
      <c r="Y158" s="24"/>
    </row>
    <row r="159" spans="1:25" ht="15" hidden="1">
      <c r="A159" s="9"/>
      <c r="C159" s="76"/>
      <c r="D159" s="59" t="s">
        <v>29</v>
      </c>
      <c r="E159" s="170">
        <f>ROUND(R$6*E156,0)</f>
        <v>0</v>
      </c>
      <c r="F159" s="170">
        <f t="shared" ref="F159" si="215">ROUND(S$6*F156,0)</f>
        <v>0</v>
      </c>
      <c r="G159" s="170">
        <f t="shared" ref="G159" si="216">ROUND(T$6*G156,0)</f>
        <v>0</v>
      </c>
      <c r="H159" s="170">
        <f t="shared" ref="H159" si="217">ROUND(U$6*H156,0)</f>
        <v>0</v>
      </c>
      <c r="I159" s="170">
        <f t="shared" ref="I159" si="218">ROUND(V$6*I156,0)</f>
        <v>0</v>
      </c>
      <c r="J159" s="167">
        <f>SUM(E159:I159)</f>
        <v>0</v>
      </c>
      <c r="L159" s="239" t="str">
        <f>L158</f>
        <v>A</v>
      </c>
      <c r="M159" s="215"/>
      <c r="N159" s="56"/>
      <c r="O159" s="56"/>
      <c r="P159" s="56"/>
      <c r="Q159" s="211">
        <v>1.03</v>
      </c>
      <c r="R159" s="212">
        <v>0</v>
      </c>
      <c r="S159" s="61">
        <f>$S$15</f>
        <v>12</v>
      </c>
      <c r="T159" s="321" t="s">
        <v>34</v>
      </c>
      <c r="U159" s="323">
        <f>IFERROR((H158+H159)/H157,0)</f>
        <v>0</v>
      </c>
      <c r="V159" s="556">
        <f>H156*174</f>
        <v>0</v>
      </c>
      <c r="W159" s="557">
        <f>IFERROR(H157/V159,0)</f>
        <v>0</v>
      </c>
    </row>
    <row r="160" spans="1:25" hidden="1">
      <c r="A160" s="9"/>
      <c r="C160" s="76"/>
      <c r="D160" s="62" t="s">
        <v>178</v>
      </c>
      <c r="E160" s="171">
        <f t="shared" ref="E160:J160" si="219">SUM(E158:E159)</f>
        <v>0</v>
      </c>
      <c r="F160" s="171">
        <f t="shared" si="219"/>
        <v>0</v>
      </c>
      <c r="G160" s="171">
        <f t="shared" si="219"/>
        <v>0</v>
      </c>
      <c r="H160" s="171">
        <f t="shared" si="219"/>
        <v>0</v>
      </c>
      <c r="I160" s="171">
        <f t="shared" si="219"/>
        <v>0</v>
      </c>
      <c r="J160" s="172">
        <f t="shared" si="219"/>
        <v>0</v>
      </c>
      <c r="L160" s="239" t="str">
        <f>L159</f>
        <v>A</v>
      </c>
      <c r="M160" s="215"/>
      <c r="N160" s="56"/>
      <c r="O160" s="56"/>
      <c r="P160" s="56"/>
      <c r="Q160" s="211">
        <v>1.03</v>
      </c>
      <c r="R160" s="212">
        <v>0</v>
      </c>
      <c r="S160" s="61">
        <f>$S$16</f>
        <v>12</v>
      </c>
      <c r="T160" s="321" t="s">
        <v>35</v>
      </c>
      <c r="U160" s="323">
        <f>IFERROR((I158+I159)/I157,0)</f>
        <v>0</v>
      </c>
      <c r="V160" s="556">
        <f>I156*174</f>
        <v>0</v>
      </c>
      <c r="W160" s="557">
        <f>IFERROR(I157/V160,0)</f>
        <v>0</v>
      </c>
      <c r="X160" s="24"/>
      <c r="Y160" s="24"/>
    </row>
    <row r="161" spans="1:25" hidden="1">
      <c r="A161" s="9"/>
      <c r="B161" s="3"/>
      <c r="C161" s="76"/>
      <c r="D161" s="59"/>
      <c r="E161" s="16"/>
      <c r="F161" s="16"/>
      <c r="G161" s="16"/>
      <c r="H161" s="16"/>
      <c r="I161" s="16"/>
      <c r="J161" s="25"/>
      <c r="L161" s="236"/>
      <c r="M161" s="215"/>
      <c r="N161" s="56"/>
      <c r="O161" s="56"/>
      <c r="P161" s="56"/>
      <c r="Q161" s="31"/>
      <c r="R161" s="56"/>
      <c r="S161" s="31"/>
      <c r="T161" s="321"/>
      <c r="U161" s="325"/>
      <c r="V161" s="558"/>
      <c r="W161" s="559"/>
    </row>
    <row r="162" spans="1:25" hidden="1">
      <c r="A162" s="78"/>
      <c r="B162" s="14" t="s">
        <v>125</v>
      </c>
      <c r="C162" s="265"/>
      <c r="D162" s="33" t="s">
        <v>123</v>
      </c>
      <c r="E162" s="76">
        <f>ROUND($R162*$S162,6)</f>
        <v>0</v>
      </c>
      <c r="F162" s="76">
        <f>ROUND($R163*$S163,6)</f>
        <v>0</v>
      </c>
      <c r="G162" s="76">
        <f>ROUND($R164*$S164,6)</f>
        <v>0</v>
      </c>
      <c r="H162" s="76">
        <f>ROUND($R165*$S165,6)</f>
        <v>0</v>
      </c>
      <c r="I162" s="76">
        <f>ROUND($R166*$S166,6)</f>
        <v>0</v>
      </c>
      <c r="J162" s="46"/>
      <c r="L162" s="236" t="s">
        <v>187</v>
      </c>
      <c r="M162" s="133">
        <v>0</v>
      </c>
      <c r="N162" s="214">
        <f>ROUND(M162/12,2)</f>
        <v>0</v>
      </c>
      <c r="O162" s="214">
        <f>LOOKUP(P162,'Longevity Lookup'!$A$3:$A$506,'Longevity Lookup'!$B$3:$B$506)</f>
        <v>0</v>
      </c>
      <c r="P162" s="209">
        <v>0</v>
      </c>
      <c r="Q162" s="211">
        <v>1.03</v>
      </c>
      <c r="R162" s="212">
        <v>0</v>
      </c>
      <c r="S162" s="61">
        <f>$S$12</f>
        <v>12</v>
      </c>
      <c r="T162" s="321" t="s">
        <v>31</v>
      </c>
      <c r="U162" s="323">
        <f>IFERROR((E164+E165)/E163,0)</f>
        <v>0</v>
      </c>
      <c r="V162" s="556">
        <f>E162*174</f>
        <v>0</v>
      </c>
      <c r="W162" s="557">
        <f>IFERROR(E163/V162,0)</f>
        <v>0</v>
      </c>
      <c r="X162" s="24"/>
      <c r="Y162" s="24"/>
    </row>
    <row r="163" spans="1:25" hidden="1">
      <c r="A163" s="9"/>
      <c r="C163" s="76"/>
      <c r="D163" s="59" t="s">
        <v>15</v>
      </c>
      <c r="E163" s="52">
        <f>ROUND((N162+O162)*E162*Q162,0)</f>
        <v>0</v>
      </c>
      <c r="F163" s="52">
        <f>ROUND((N162+O162)*F162*Q162*Q163,0)</f>
        <v>0</v>
      </c>
      <c r="G163" s="52">
        <f>ROUND((N162+O162)*G162*Q162*Q163*Q164,0)</f>
        <v>0</v>
      </c>
      <c r="H163" s="52">
        <f>ROUND((N162+O162)*H162*Q162*Q163*Q164*Q165,0)</f>
        <v>0</v>
      </c>
      <c r="I163" s="52">
        <f>ROUND((N162+O162)*I162*Q162*Q163*Q164*Q165*Q166,0)</f>
        <v>0</v>
      </c>
      <c r="J163" s="158">
        <f>SUM(E163:I163)</f>
        <v>0</v>
      </c>
      <c r="L163" s="239" t="str">
        <f>L162</f>
        <v>A</v>
      </c>
      <c r="M163" s="215"/>
      <c r="N163" s="56"/>
      <c r="O163" s="56"/>
      <c r="P163" s="56"/>
      <c r="Q163" s="211">
        <v>1.03</v>
      </c>
      <c r="R163" s="212">
        <v>0</v>
      </c>
      <c r="S163" s="61">
        <f>$S$13</f>
        <v>12</v>
      </c>
      <c r="T163" s="321" t="s">
        <v>32</v>
      </c>
      <c r="U163" s="323">
        <f>IFERROR((F164+F165)/F163,0)</f>
        <v>0</v>
      </c>
      <c r="V163" s="556">
        <f>F162*174</f>
        <v>0</v>
      </c>
      <c r="W163" s="557">
        <f>IFERROR(F163/V163,0)</f>
        <v>0</v>
      </c>
    </row>
    <row r="164" spans="1:25" hidden="1">
      <c r="A164" s="9"/>
      <c r="C164" s="76"/>
      <c r="D164" s="59" t="s">
        <v>30</v>
      </c>
      <c r="E164" s="52">
        <f>ROUND(E163*$Q$3,0)</f>
        <v>0</v>
      </c>
      <c r="F164" s="52">
        <f t="shared" ref="F164" si="220">ROUND(F163*$Q$3,0)</f>
        <v>0</v>
      </c>
      <c r="G164" s="52">
        <f t="shared" ref="G164" si="221">ROUND(G163*$Q$3,0)</f>
        <v>0</v>
      </c>
      <c r="H164" s="52">
        <f t="shared" ref="H164" si="222">ROUND(H163*$Q$3,0)</f>
        <v>0</v>
      </c>
      <c r="I164" s="52">
        <f t="shared" ref="I164" si="223">ROUND(I163*$Q$3,0)</f>
        <v>0</v>
      </c>
      <c r="J164" s="158">
        <f>SUM(E164:I164)</f>
        <v>0</v>
      </c>
      <c r="L164" s="239" t="str">
        <f>L163</f>
        <v>A</v>
      </c>
      <c r="M164" s="215"/>
      <c r="N164" s="56"/>
      <c r="O164" s="56"/>
      <c r="P164" s="56"/>
      <c r="Q164" s="211">
        <v>1.03</v>
      </c>
      <c r="R164" s="212">
        <v>0</v>
      </c>
      <c r="S164" s="61">
        <f>$S$14</f>
        <v>12</v>
      </c>
      <c r="T164" s="321" t="s">
        <v>33</v>
      </c>
      <c r="U164" s="323">
        <f>IFERROR((G164+G165)/G163,0)</f>
        <v>0</v>
      </c>
      <c r="V164" s="556">
        <f>G162*174</f>
        <v>0</v>
      </c>
      <c r="W164" s="557">
        <f>IFERROR(G163/V164,0)</f>
        <v>0</v>
      </c>
      <c r="X164" s="24"/>
      <c r="Y164" s="24"/>
    </row>
    <row r="165" spans="1:25" ht="15" hidden="1">
      <c r="A165" s="9"/>
      <c r="C165" s="76"/>
      <c r="D165" s="59" t="s">
        <v>29</v>
      </c>
      <c r="E165" s="170">
        <f>ROUND(R$6*E162,0)</f>
        <v>0</v>
      </c>
      <c r="F165" s="170">
        <f t="shared" ref="F165" si="224">ROUND(S$6*F162,0)</f>
        <v>0</v>
      </c>
      <c r="G165" s="170">
        <f t="shared" ref="G165" si="225">ROUND(T$6*G162,0)</f>
        <v>0</v>
      </c>
      <c r="H165" s="170">
        <f t="shared" ref="H165" si="226">ROUND(U$6*H162,0)</f>
        <v>0</v>
      </c>
      <c r="I165" s="170">
        <f t="shared" ref="I165" si="227">ROUND(V$6*I162,0)</f>
        <v>0</v>
      </c>
      <c r="J165" s="167">
        <f>SUM(E165:I165)</f>
        <v>0</v>
      </c>
      <c r="L165" s="239" t="str">
        <f>L164</f>
        <v>A</v>
      </c>
      <c r="M165" s="215"/>
      <c r="N165" s="56"/>
      <c r="O165" s="56"/>
      <c r="P165" s="56"/>
      <c r="Q165" s="211">
        <v>1.03</v>
      </c>
      <c r="R165" s="212">
        <v>0</v>
      </c>
      <c r="S165" s="61">
        <f>$S$15</f>
        <v>12</v>
      </c>
      <c r="T165" s="321" t="s">
        <v>34</v>
      </c>
      <c r="U165" s="323">
        <f>IFERROR((H164+H165)/H163,0)</f>
        <v>0</v>
      </c>
      <c r="V165" s="556">
        <f>H162*174</f>
        <v>0</v>
      </c>
      <c r="W165" s="557">
        <f>IFERROR(H163/V165,0)</f>
        <v>0</v>
      </c>
    </row>
    <row r="166" spans="1:25" hidden="1">
      <c r="A166" s="9"/>
      <c r="C166" s="76"/>
      <c r="D166" s="62" t="s">
        <v>178</v>
      </c>
      <c r="E166" s="171">
        <f t="shared" ref="E166:J166" si="228">SUM(E164:E165)</f>
        <v>0</v>
      </c>
      <c r="F166" s="171">
        <f t="shared" si="228"/>
        <v>0</v>
      </c>
      <c r="G166" s="171">
        <f t="shared" si="228"/>
        <v>0</v>
      </c>
      <c r="H166" s="171">
        <f t="shared" si="228"/>
        <v>0</v>
      </c>
      <c r="I166" s="171">
        <f t="shared" si="228"/>
        <v>0</v>
      </c>
      <c r="J166" s="172">
        <f t="shared" si="228"/>
        <v>0</v>
      </c>
      <c r="L166" s="239" t="str">
        <f>L165</f>
        <v>A</v>
      </c>
      <c r="M166" s="215"/>
      <c r="N166" s="56"/>
      <c r="O166" s="56"/>
      <c r="P166" s="56"/>
      <c r="Q166" s="211">
        <v>1.03</v>
      </c>
      <c r="R166" s="212">
        <v>0</v>
      </c>
      <c r="S166" s="61">
        <f>$S$16</f>
        <v>12</v>
      </c>
      <c r="T166" s="321" t="s">
        <v>35</v>
      </c>
      <c r="U166" s="323">
        <f>IFERROR((I164+I165)/I163,0)</f>
        <v>0</v>
      </c>
      <c r="V166" s="556">
        <f>I162*174</f>
        <v>0</v>
      </c>
      <c r="W166" s="557">
        <f>IFERROR(I163/V166,0)</f>
        <v>0</v>
      </c>
      <c r="X166" s="24"/>
      <c r="Y166" s="24"/>
    </row>
    <row r="167" spans="1:25" hidden="1">
      <c r="A167" s="9"/>
      <c r="B167" s="3"/>
      <c r="C167" s="76"/>
      <c r="D167" s="59"/>
      <c r="E167" s="16"/>
      <c r="F167" s="16"/>
      <c r="G167" s="16"/>
      <c r="H167" s="16"/>
      <c r="I167" s="16"/>
      <c r="J167" s="25"/>
      <c r="L167" s="236"/>
      <c r="M167" s="215"/>
      <c r="N167" s="56"/>
      <c r="O167" s="56"/>
      <c r="P167" s="56"/>
      <c r="Q167" s="31"/>
      <c r="R167" s="56"/>
      <c r="S167" s="31"/>
      <c r="T167" s="321"/>
      <c r="U167" s="325"/>
      <c r="V167" s="558"/>
      <c r="W167" s="559"/>
    </row>
    <row r="168" spans="1:25" hidden="1">
      <c r="A168" s="78"/>
      <c r="B168" s="14" t="s">
        <v>125</v>
      </c>
      <c r="C168" s="265"/>
      <c r="D168" s="33" t="s">
        <v>123</v>
      </c>
      <c r="E168" s="76">
        <f>ROUND($R168*$S168,6)</f>
        <v>0</v>
      </c>
      <c r="F168" s="76">
        <f>ROUND($R169*$S169,6)</f>
        <v>0</v>
      </c>
      <c r="G168" s="76">
        <f>ROUND($R170*$S170,6)</f>
        <v>0</v>
      </c>
      <c r="H168" s="76">
        <f>ROUND($R171*$S171,6)</f>
        <v>0</v>
      </c>
      <c r="I168" s="76">
        <f>ROUND($R172*$S172,6)</f>
        <v>0</v>
      </c>
      <c r="J168" s="46"/>
      <c r="L168" s="236" t="s">
        <v>187</v>
      </c>
      <c r="M168" s="133">
        <v>0</v>
      </c>
      <c r="N168" s="214">
        <f>ROUND(M168/12,2)</f>
        <v>0</v>
      </c>
      <c r="O168" s="214">
        <f>LOOKUP(P168,'Longevity Lookup'!$A$3:$A$506,'Longevity Lookup'!$B$3:$B$506)</f>
        <v>0</v>
      </c>
      <c r="P168" s="209">
        <v>0</v>
      </c>
      <c r="Q168" s="211">
        <v>1.03</v>
      </c>
      <c r="R168" s="212">
        <v>0</v>
      </c>
      <c r="S168" s="61">
        <f>$S$12</f>
        <v>12</v>
      </c>
      <c r="T168" s="321" t="s">
        <v>31</v>
      </c>
      <c r="U168" s="323">
        <f>IFERROR((E170+E171)/E169,0)</f>
        <v>0</v>
      </c>
      <c r="V168" s="556">
        <f>E168*174</f>
        <v>0</v>
      </c>
      <c r="W168" s="557">
        <f>IFERROR(E169/V168,0)</f>
        <v>0</v>
      </c>
      <c r="X168" s="24"/>
      <c r="Y168" s="24"/>
    </row>
    <row r="169" spans="1:25" hidden="1">
      <c r="A169" s="9"/>
      <c r="C169" s="76"/>
      <c r="D169" s="59" t="s">
        <v>15</v>
      </c>
      <c r="E169" s="52">
        <f>ROUND((N168+O168)*E168*Q168,0)</f>
        <v>0</v>
      </c>
      <c r="F169" s="52">
        <f>ROUND((N168+O168)*F168*Q168*Q169,0)</f>
        <v>0</v>
      </c>
      <c r="G169" s="52">
        <f>ROUND((N168+O168)*G168*Q168*Q169*Q170,0)</f>
        <v>0</v>
      </c>
      <c r="H169" s="52">
        <f>ROUND((N168+O168)*H168*Q168*Q169*Q170*Q171,0)</f>
        <v>0</v>
      </c>
      <c r="I169" s="52">
        <f>ROUND((N168+O168)*I168*Q168*Q169*Q170*Q171*Q172,0)</f>
        <v>0</v>
      </c>
      <c r="J169" s="158">
        <f>SUM(E169:I169)</f>
        <v>0</v>
      </c>
      <c r="L169" s="239" t="str">
        <f>L168</f>
        <v>A</v>
      </c>
      <c r="M169" s="215"/>
      <c r="N169" s="56"/>
      <c r="O169" s="56"/>
      <c r="P169" s="56"/>
      <c r="Q169" s="211">
        <v>1.03</v>
      </c>
      <c r="R169" s="212">
        <v>0</v>
      </c>
      <c r="S169" s="61">
        <f>$S$13</f>
        <v>12</v>
      </c>
      <c r="T169" s="321" t="s">
        <v>32</v>
      </c>
      <c r="U169" s="323">
        <f>IFERROR((F170+F171)/F169,0)</f>
        <v>0</v>
      </c>
      <c r="V169" s="556">
        <f>F168*174</f>
        <v>0</v>
      </c>
      <c r="W169" s="557">
        <f>IFERROR(F169/V169,0)</f>
        <v>0</v>
      </c>
    </row>
    <row r="170" spans="1:25" hidden="1">
      <c r="A170" s="9"/>
      <c r="C170" s="76"/>
      <c r="D170" s="59" t="s">
        <v>30</v>
      </c>
      <c r="E170" s="52">
        <f>ROUND(E169*$Q$3,0)</f>
        <v>0</v>
      </c>
      <c r="F170" s="52">
        <f t="shared" ref="F170" si="229">ROUND(F169*$Q$3,0)</f>
        <v>0</v>
      </c>
      <c r="G170" s="52">
        <f t="shared" ref="G170" si="230">ROUND(G169*$Q$3,0)</f>
        <v>0</v>
      </c>
      <c r="H170" s="52">
        <f t="shared" ref="H170" si="231">ROUND(H169*$Q$3,0)</f>
        <v>0</v>
      </c>
      <c r="I170" s="52">
        <f t="shared" ref="I170" si="232">ROUND(I169*$Q$3,0)</f>
        <v>0</v>
      </c>
      <c r="J170" s="158">
        <f>SUM(E170:I170)</f>
        <v>0</v>
      </c>
      <c r="L170" s="239" t="str">
        <f>L169</f>
        <v>A</v>
      </c>
      <c r="M170" s="215"/>
      <c r="N170" s="56"/>
      <c r="O170" s="56"/>
      <c r="P170" s="56"/>
      <c r="Q170" s="211">
        <v>1.03</v>
      </c>
      <c r="R170" s="212">
        <v>0</v>
      </c>
      <c r="S170" s="61">
        <f>$S$14</f>
        <v>12</v>
      </c>
      <c r="T170" s="321" t="s">
        <v>33</v>
      </c>
      <c r="U170" s="323">
        <f>IFERROR((G170+G171)/G169,0)</f>
        <v>0</v>
      </c>
      <c r="V170" s="556">
        <f>G168*174</f>
        <v>0</v>
      </c>
      <c r="W170" s="557">
        <f>IFERROR(G169/V170,0)</f>
        <v>0</v>
      </c>
      <c r="X170" s="24"/>
      <c r="Y170" s="24"/>
    </row>
    <row r="171" spans="1:25" ht="15" hidden="1">
      <c r="A171" s="9"/>
      <c r="C171" s="76"/>
      <c r="D171" s="59" t="s">
        <v>29</v>
      </c>
      <c r="E171" s="170">
        <f>ROUND(R$6*E168,0)</f>
        <v>0</v>
      </c>
      <c r="F171" s="170">
        <f t="shared" ref="F171" si="233">ROUND(S$6*F168,0)</f>
        <v>0</v>
      </c>
      <c r="G171" s="170">
        <f t="shared" ref="G171" si="234">ROUND(T$6*G168,0)</f>
        <v>0</v>
      </c>
      <c r="H171" s="170">
        <f t="shared" ref="H171" si="235">ROUND(U$6*H168,0)</f>
        <v>0</v>
      </c>
      <c r="I171" s="170">
        <f t="shared" ref="I171" si="236">ROUND(V$6*I168,0)</f>
        <v>0</v>
      </c>
      <c r="J171" s="167">
        <f>SUM(E171:I171)</f>
        <v>0</v>
      </c>
      <c r="L171" s="239" t="str">
        <f>L170</f>
        <v>A</v>
      </c>
      <c r="M171" s="215"/>
      <c r="N171" s="56"/>
      <c r="O171" s="56"/>
      <c r="P171" s="56"/>
      <c r="Q171" s="211">
        <v>1.03</v>
      </c>
      <c r="R171" s="212">
        <v>0</v>
      </c>
      <c r="S171" s="61">
        <f>$S$15</f>
        <v>12</v>
      </c>
      <c r="T171" s="321" t="s">
        <v>34</v>
      </c>
      <c r="U171" s="323">
        <f>IFERROR((H170+H171)/H169,0)</f>
        <v>0</v>
      </c>
      <c r="V171" s="556">
        <f>H168*174</f>
        <v>0</v>
      </c>
      <c r="W171" s="557">
        <f>IFERROR(H169/V171,0)</f>
        <v>0</v>
      </c>
    </row>
    <row r="172" spans="1:25" hidden="1">
      <c r="A172" s="9"/>
      <c r="C172" s="76"/>
      <c r="D172" s="62" t="s">
        <v>178</v>
      </c>
      <c r="E172" s="171">
        <f t="shared" ref="E172:J172" si="237">SUM(E170:E171)</f>
        <v>0</v>
      </c>
      <c r="F172" s="171">
        <f t="shared" si="237"/>
        <v>0</v>
      </c>
      <c r="G172" s="171">
        <f t="shared" si="237"/>
        <v>0</v>
      </c>
      <c r="H172" s="171">
        <f t="shared" si="237"/>
        <v>0</v>
      </c>
      <c r="I172" s="171">
        <f t="shared" si="237"/>
        <v>0</v>
      </c>
      <c r="J172" s="172">
        <f t="shared" si="237"/>
        <v>0</v>
      </c>
      <c r="L172" s="239" t="str">
        <f>L171</f>
        <v>A</v>
      </c>
      <c r="M172" s="215"/>
      <c r="N172" s="56"/>
      <c r="O172" s="56"/>
      <c r="P172" s="56"/>
      <c r="Q172" s="211">
        <v>1.03</v>
      </c>
      <c r="R172" s="212">
        <v>0</v>
      </c>
      <c r="S172" s="61">
        <f>$S$16</f>
        <v>12</v>
      </c>
      <c r="T172" s="321" t="s">
        <v>35</v>
      </c>
      <c r="U172" s="323">
        <f>IFERROR((I170+I171)/I169,0)</f>
        <v>0</v>
      </c>
      <c r="V172" s="556">
        <f>I168*174</f>
        <v>0</v>
      </c>
      <c r="W172" s="557">
        <f>IFERROR(I169/V172,0)</f>
        <v>0</v>
      </c>
      <c r="X172" s="24"/>
      <c r="Y172" s="24"/>
    </row>
    <row r="173" spans="1:25" hidden="1">
      <c r="A173" s="9"/>
      <c r="B173" s="3"/>
      <c r="C173" s="76"/>
      <c r="D173" s="59"/>
      <c r="E173" s="16"/>
      <c r="F173" s="16"/>
      <c r="G173" s="16"/>
      <c r="H173" s="16"/>
      <c r="I173" s="16"/>
      <c r="J173" s="25"/>
      <c r="L173" s="236"/>
      <c r="M173" s="215"/>
      <c r="N173" s="56"/>
      <c r="O173" s="56"/>
      <c r="P173" s="56"/>
      <c r="Q173" s="31"/>
      <c r="R173" s="56"/>
      <c r="S173" s="31"/>
      <c r="T173" s="321"/>
      <c r="U173" s="325"/>
      <c r="V173" s="558"/>
      <c r="W173" s="559"/>
    </row>
    <row r="174" spans="1:25" hidden="1">
      <c r="A174" s="78"/>
      <c r="B174" s="14" t="s">
        <v>125</v>
      </c>
      <c r="C174" s="265"/>
      <c r="D174" s="33" t="s">
        <v>123</v>
      </c>
      <c r="E174" s="76">
        <f>ROUND($R174*$S174,6)</f>
        <v>0</v>
      </c>
      <c r="F174" s="76">
        <f>ROUND($R175*$S175,6)</f>
        <v>0</v>
      </c>
      <c r="G174" s="76">
        <f>ROUND($R176*$S176,6)</f>
        <v>0</v>
      </c>
      <c r="H174" s="76">
        <f>ROUND($R177*$S177,6)</f>
        <v>0</v>
      </c>
      <c r="I174" s="76">
        <f>ROUND($R178*$S178,6)</f>
        <v>0</v>
      </c>
      <c r="J174" s="46"/>
      <c r="L174" s="236" t="s">
        <v>187</v>
      </c>
      <c r="M174" s="133">
        <v>0</v>
      </c>
      <c r="N174" s="214">
        <f>ROUND(M174/12,2)</f>
        <v>0</v>
      </c>
      <c r="O174" s="214">
        <f>LOOKUP(P174,'Longevity Lookup'!$A$3:$A$506,'Longevity Lookup'!$B$3:$B$506)</f>
        <v>0</v>
      </c>
      <c r="P174" s="209">
        <v>0</v>
      </c>
      <c r="Q174" s="211">
        <v>1.03</v>
      </c>
      <c r="R174" s="212">
        <v>0</v>
      </c>
      <c r="S174" s="61">
        <f>$S$12</f>
        <v>12</v>
      </c>
      <c r="T174" s="321" t="s">
        <v>31</v>
      </c>
      <c r="U174" s="323">
        <f>IFERROR((E176+E177)/E175,0)</f>
        <v>0</v>
      </c>
      <c r="V174" s="556">
        <f>E174*174</f>
        <v>0</v>
      </c>
      <c r="W174" s="557">
        <f>IFERROR(E175/V174,0)</f>
        <v>0</v>
      </c>
      <c r="X174" s="24"/>
      <c r="Y174" s="24"/>
    </row>
    <row r="175" spans="1:25" hidden="1">
      <c r="A175" s="9"/>
      <c r="C175" s="76"/>
      <c r="D175" s="59" t="s">
        <v>15</v>
      </c>
      <c r="E175" s="52">
        <f>ROUND((N174+O174)*E174*Q174,0)</f>
        <v>0</v>
      </c>
      <c r="F175" s="52">
        <f>ROUND((N174+O174)*F174*Q174*Q175,0)</f>
        <v>0</v>
      </c>
      <c r="G175" s="52">
        <f>ROUND((N174+O174)*G174*Q174*Q175*Q176,0)</f>
        <v>0</v>
      </c>
      <c r="H175" s="52">
        <f>ROUND((N174+O174)*H174*Q174*Q175*Q176*Q177,0)</f>
        <v>0</v>
      </c>
      <c r="I175" s="52">
        <f>ROUND((N174+O174)*I174*Q174*Q175*Q176*Q177*Q178,0)</f>
        <v>0</v>
      </c>
      <c r="J175" s="158">
        <f>SUM(E175:I175)</f>
        <v>0</v>
      </c>
      <c r="L175" s="239" t="str">
        <f>L174</f>
        <v>A</v>
      </c>
      <c r="M175" s="215"/>
      <c r="N175" s="56"/>
      <c r="O175" s="56"/>
      <c r="P175" s="56"/>
      <c r="Q175" s="211">
        <v>1.03</v>
      </c>
      <c r="R175" s="212">
        <v>0</v>
      </c>
      <c r="S175" s="61">
        <f>$S$13</f>
        <v>12</v>
      </c>
      <c r="T175" s="321" t="s">
        <v>32</v>
      </c>
      <c r="U175" s="323">
        <f>IFERROR((F176+F177)/F175,0)</f>
        <v>0</v>
      </c>
      <c r="V175" s="556">
        <f>F174*174</f>
        <v>0</v>
      </c>
      <c r="W175" s="557">
        <f>IFERROR(F175/V175,0)</f>
        <v>0</v>
      </c>
    </row>
    <row r="176" spans="1:25" hidden="1">
      <c r="A176" s="9"/>
      <c r="C176" s="76"/>
      <c r="D176" s="59" t="s">
        <v>30</v>
      </c>
      <c r="E176" s="52">
        <f>ROUND(E175*$Q$3,0)</f>
        <v>0</v>
      </c>
      <c r="F176" s="52">
        <f t="shared" ref="F176" si="238">ROUND(F175*$Q$3,0)</f>
        <v>0</v>
      </c>
      <c r="G176" s="52">
        <f t="shared" ref="G176" si="239">ROUND(G175*$Q$3,0)</f>
        <v>0</v>
      </c>
      <c r="H176" s="52">
        <f t="shared" ref="H176" si="240">ROUND(H175*$Q$3,0)</f>
        <v>0</v>
      </c>
      <c r="I176" s="52">
        <f t="shared" ref="I176" si="241">ROUND(I175*$Q$3,0)</f>
        <v>0</v>
      </c>
      <c r="J176" s="158">
        <f>SUM(E176:I176)</f>
        <v>0</v>
      </c>
      <c r="L176" s="239" t="str">
        <f>L175</f>
        <v>A</v>
      </c>
      <c r="M176" s="215"/>
      <c r="N176" s="56"/>
      <c r="O176" s="56"/>
      <c r="P176" s="56"/>
      <c r="Q176" s="211">
        <v>1.03</v>
      </c>
      <c r="R176" s="212">
        <v>0</v>
      </c>
      <c r="S176" s="61">
        <f>$S$14</f>
        <v>12</v>
      </c>
      <c r="T176" s="321" t="s">
        <v>33</v>
      </c>
      <c r="U176" s="323">
        <f>IFERROR((G176+G177)/G175,0)</f>
        <v>0</v>
      </c>
      <c r="V176" s="556">
        <f>G174*174</f>
        <v>0</v>
      </c>
      <c r="W176" s="557">
        <f>IFERROR(G175/V176,0)</f>
        <v>0</v>
      </c>
      <c r="X176" s="24"/>
      <c r="Y176" s="24"/>
    </row>
    <row r="177" spans="1:25" ht="15" hidden="1">
      <c r="A177" s="9"/>
      <c r="C177" s="76"/>
      <c r="D177" s="59" t="s">
        <v>29</v>
      </c>
      <c r="E177" s="170">
        <f>ROUND(R$6*E174,0)</f>
        <v>0</v>
      </c>
      <c r="F177" s="170">
        <f t="shared" ref="F177" si="242">ROUND(S$6*F174,0)</f>
        <v>0</v>
      </c>
      <c r="G177" s="170">
        <f t="shared" ref="G177" si="243">ROUND(T$6*G174,0)</f>
        <v>0</v>
      </c>
      <c r="H177" s="170">
        <f t="shared" ref="H177" si="244">ROUND(U$6*H174,0)</f>
        <v>0</v>
      </c>
      <c r="I177" s="170">
        <f t="shared" ref="I177" si="245">ROUND(V$6*I174,0)</f>
        <v>0</v>
      </c>
      <c r="J177" s="167">
        <f>SUM(E177:I177)</f>
        <v>0</v>
      </c>
      <c r="L177" s="239" t="str">
        <f>L176</f>
        <v>A</v>
      </c>
      <c r="M177" s="215"/>
      <c r="N177" s="56"/>
      <c r="O177" s="56"/>
      <c r="P177" s="56"/>
      <c r="Q177" s="211">
        <v>1.03</v>
      </c>
      <c r="R177" s="212">
        <v>0</v>
      </c>
      <c r="S177" s="61">
        <f>$S$15</f>
        <v>12</v>
      </c>
      <c r="T177" s="321" t="s">
        <v>34</v>
      </c>
      <c r="U177" s="323">
        <f>IFERROR((H176+H177)/H175,0)</f>
        <v>0</v>
      </c>
      <c r="V177" s="556">
        <f>H174*174</f>
        <v>0</v>
      </c>
      <c r="W177" s="557">
        <f>IFERROR(H175/V177,0)</f>
        <v>0</v>
      </c>
    </row>
    <row r="178" spans="1:25" hidden="1">
      <c r="A178" s="9"/>
      <c r="C178" s="76"/>
      <c r="D178" s="62" t="s">
        <v>178</v>
      </c>
      <c r="E178" s="171">
        <f t="shared" ref="E178:J178" si="246">SUM(E176:E177)</f>
        <v>0</v>
      </c>
      <c r="F178" s="171">
        <f t="shared" si="246"/>
        <v>0</v>
      </c>
      <c r="G178" s="171">
        <f t="shared" si="246"/>
        <v>0</v>
      </c>
      <c r="H178" s="171">
        <f t="shared" si="246"/>
        <v>0</v>
      </c>
      <c r="I178" s="171">
        <f t="shared" si="246"/>
        <v>0</v>
      </c>
      <c r="J178" s="172">
        <f t="shared" si="246"/>
        <v>0</v>
      </c>
      <c r="L178" s="239" t="str">
        <f>L177</f>
        <v>A</v>
      </c>
      <c r="M178" s="215"/>
      <c r="N178" s="56"/>
      <c r="O178" s="56"/>
      <c r="P178" s="56"/>
      <c r="Q178" s="211">
        <v>1.03</v>
      </c>
      <c r="R178" s="212">
        <v>0</v>
      </c>
      <c r="S178" s="61">
        <f>$S$16</f>
        <v>12</v>
      </c>
      <c r="T178" s="321" t="s">
        <v>35</v>
      </c>
      <c r="U178" s="323">
        <f>IFERROR((I176+I177)/I175,0)</f>
        <v>0</v>
      </c>
      <c r="V178" s="556">
        <f>I174*174</f>
        <v>0</v>
      </c>
      <c r="W178" s="557">
        <f>IFERROR(I175/V178,0)</f>
        <v>0</v>
      </c>
      <c r="X178" s="24"/>
      <c r="Y178" s="24"/>
    </row>
    <row r="179" spans="1:25" hidden="1">
      <c r="A179" s="9"/>
      <c r="B179" s="3"/>
      <c r="C179" s="76"/>
      <c r="D179" s="59"/>
      <c r="E179" s="16"/>
      <c r="F179" s="16"/>
      <c r="G179" s="16"/>
      <c r="H179" s="16"/>
      <c r="I179" s="16"/>
      <c r="J179" s="25"/>
      <c r="L179" s="236"/>
      <c r="M179" s="215"/>
      <c r="N179" s="56"/>
      <c r="O179" s="56"/>
      <c r="P179" s="56"/>
      <c r="Q179" s="31"/>
      <c r="R179" s="56"/>
      <c r="S179" s="31"/>
      <c r="T179" s="321"/>
      <c r="U179" s="325"/>
      <c r="V179" s="558"/>
      <c r="W179" s="559"/>
    </row>
    <row r="180" spans="1:25" hidden="1">
      <c r="A180" s="78"/>
      <c r="B180" s="14" t="s">
        <v>125</v>
      </c>
      <c r="C180" s="265"/>
      <c r="D180" s="33" t="s">
        <v>123</v>
      </c>
      <c r="E180" s="76">
        <f>ROUND($R180*$S180,6)</f>
        <v>0</v>
      </c>
      <c r="F180" s="76">
        <f>ROUND($R181*$S181,6)</f>
        <v>0</v>
      </c>
      <c r="G180" s="76">
        <f>ROUND($R182*$S182,6)</f>
        <v>0</v>
      </c>
      <c r="H180" s="76">
        <f>ROUND($R183*$S183,6)</f>
        <v>0</v>
      </c>
      <c r="I180" s="76">
        <f>ROUND($R184*$S184,6)</f>
        <v>0</v>
      </c>
      <c r="J180" s="46"/>
      <c r="L180" s="236" t="s">
        <v>187</v>
      </c>
      <c r="M180" s="133">
        <v>0</v>
      </c>
      <c r="N180" s="214">
        <f>ROUND(M180/12,2)</f>
        <v>0</v>
      </c>
      <c r="O180" s="214">
        <f>LOOKUP(P180,'Longevity Lookup'!$A$3:$A$506,'Longevity Lookup'!$B$3:$B$506)</f>
        <v>0</v>
      </c>
      <c r="P180" s="209">
        <v>0</v>
      </c>
      <c r="Q180" s="211">
        <v>1.03</v>
      </c>
      <c r="R180" s="212">
        <v>0</v>
      </c>
      <c r="S180" s="61">
        <f>$S$12</f>
        <v>12</v>
      </c>
      <c r="T180" s="321" t="s">
        <v>31</v>
      </c>
      <c r="U180" s="323">
        <f>IFERROR((E182+E183)/E181,0)</f>
        <v>0</v>
      </c>
      <c r="V180" s="556">
        <f>E180*174</f>
        <v>0</v>
      </c>
      <c r="W180" s="557">
        <f>IFERROR(E181/V180,0)</f>
        <v>0</v>
      </c>
      <c r="X180" s="24"/>
      <c r="Y180" s="24"/>
    </row>
    <row r="181" spans="1:25" hidden="1">
      <c r="A181" s="9"/>
      <c r="C181" s="76"/>
      <c r="D181" s="59" t="s">
        <v>15</v>
      </c>
      <c r="E181" s="52">
        <f>ROUND((N180+O180)*E180*Q180,0)</f>
        <v>0</v>
      </c>
      <c r="F181" s="52">
        <f>ROUND((N180+O180)*F180*Q180*Q181,0)</f>
        <v>0</v>
      </c>
      <c r="G181" s="52">
        <f>ROUND((N180+O180)*G180*Q180*Q181*Q182,0)</f>
        <v>0</v>
      </c>
      <c r="H181" s="52">
        <f>ROUND((N180+O180)*H180*Q180*Q181*Q182*Q183,0)</f>
        <v>0</v>
      </c>
      <c r="I181" s="52">
        <f>ROUND((N180+O180)*I180*Q180*Q181*Q182*Q183*Q184,0)</f>
        <v>0</v>
      </c>
      <c r="J181" s="158">
        <f>SUM(E181:I181)</f>
        <v>0</v>
      </c>
      <c r="L181" s="239" t="str">
        <f>L180</f>
        <v>A</v>
      </c>
      <c r="M181" s="215"/>
      <c r="N181" s="56"/>
      <c r="O181" s="56"/>
      <c r="P181" s="56"/>
      <c r="Q181" s="211">
        <v>1.03</v>
      </c>
      <c r="R181" s="212">
        <v>0</v>
      </c>
      <c r="S181" s="61">
        <f>$S$13</f>
        <v>12</v>
      </c>
      <c r="T181" s="321" t="s">
        <v>32</v>
      </c>
      <c r="U181" s="323">
        <f>IFERROR((F182+F183)/F181,0)</f>
        <v>0</v>
      </c>
      <c r="V181" s="556">
        <f>F180*174</f>
        <v>0</v>
      </c>
      <c r="W181" s="557">
        <f>IFERROR(F181/V181,0)</f>
        <v>0</v>
      </c>
    </row>
    <row r="182" spans="1:25" hidden="1">
      <c r="A182" s="9"/>
      <c r="C182" s="76"/>
      <c r="D182" s="59" t="s">
        <v>30</v>
      </c>
      <c r="E182" s="52">
        <f>ROUND(E181*$Q$3,0)</f>
        <v>0</v>
      </c>
      <c r="F182" s="52">
        <f t="shared" ref="F182" si="247">ROUND(F181*$Q$3,0)</f>
        <v>0</v>
      </c>
      <c r="G182" s="52">
        <f t="shared" ref="G182" si="248">ROUND(G181*$Q$3,0)</f>
        <v>0</v>
      </c>
      <c r="H182" s="52">
        <f t="shared" ref="H182" si="249">ROUND(H181*$Q$3,0)</f>
        <v>0</v>
      </c>
      <c r="I182" s="52">
        <f t="shared" ref="I182" si="250">ROUND(I181*$Q$3,0)</f>
        <v>0</v>
      </c>
      <c r="J182" s="158">
        <f>SUM(E182:I182)</f>
        <v>0</v>
      </c>
      <c r="L182" s="239" t="str">
        <f>L181</f>
        <v>A</v>
      </c>
      <c r="M182" s="215"/>
      <c r="N182" s="56"/>
      <c r="O182" s="56"/>
      <c r="P182" s="56"/>
      <c r="Q182" s="211">
        <v>1.03</v>
      </c>
      <c r="R182" s="212">
        <v>0</v>
      </c>
      <c r="S182" s="61">
        <f>$S$14</f>
        <v>12</v>
      </c>
      <c r="T182" s="321" t="s">
        <v>33</v>
      </c>
      <c r="U182" s="323">
        <f>IFERROR((G182+G183)/G181,0)</f>
        <v>0</v>
      </c>
      <c r="V182" s="556">
        <f>G180*174</f>
        <v>0</v>
      </c>
      <c r="W182" s="557">
        <f>IFERROR(G181/V182,0)</f>
        <v>0</v>
      </c>
      <c r="X182" s="24"/>
      <c r="Y182" s="24"/>
    </row>
    <row r="183" spans="1:25" ht="15" hidden="1">
      <c r="A183" s="9"/>
      <c r="C183" s="76"/>
      <c r="D183" s="59" t="s">
        <v>29</v>
      </c>
      <c r="E183" s="170">
        <f>ROUND(R$6*E180,0)</f>
        <v>0</v>
      </c>
      <c r="F183" s="170">
        <f t="shared" ref="F183" si="251">ROUND(S$6*F180,0)</f>
        <v>0</v>
      </c>
      <c r="G183" s="170">
        <f t="shared" ref="G183" si="252">ROUND(T$6*G180,0)</f>
        <v>0</v>
      </c>
      <c r="H183" s="170">
        <f t="shared" ref="H183" si="253">ROUND(U$6*H180,0)</f>
        <v>0</v>
      </c>
      <c r="I183" s="170">
        <f t="shared" ref="I183" si="254">ROUND(V$6*I180,0)</f>
        <v>0</v>
      </c>
      <c r="J183" s="167">
        <f>SUM(E183:I183)</f>
        <v>0</v>
      </c>
      <c r="L183" s="239" t="str">
        <f>L182</f>
        <v>A</v>
      </c>
      <c r="M183" s="215"/>
      <c r="N183" s="56"/>
      <c r="O183" s="56"/>
      <c r="P183" s="56"/>
      <c r="Q183" s="211">
        <v>1.03</v>
      </c>
      <c r="R183" s="212">
        <v>0</v>
      </c>
      <c r="S183" s="61">
        <f>$S$15</f>
        <v>12</v>
      </c>
      <c r="T183" s="321" t="s">
        <v>34</v>
      </c>
      <c r="U183" s="323">
        <f>IFERROR((H182+H183)/H181,0)</f>
        <v>0</v>
      </c>
      <c r="V183" s="556">
        <f>H180*174</f>
        <v>0</v>
      </c>
      <c r="W183" s="557">
        <f>IFERROR(H181/V183,0)</f>
        <v>0</v>
      </c>
    </row>
    <row r="184" spans="1:25" hidden="1">
      <c r="A184" s="9"/>
      <c r="C184" s="76"/>
      <c r="D184" s="62" t="s">
        <v>178</v>
      </c>
      <c r="E184" s="171">
        <f t="shared" ref="E184:J184" si="255">SUM(E182:E183)</f>
        <v>0</v>
      </c>
      <c r="F184" s="171">
        <f t="shared" si="255"/>
        <v>0</v>
      </c>
      <c r="G184" s="171">
        <f t="shared" si="255"/>
        <v>0</v>
      </c>
      <c r="H184" s="171">
        <f t="shared" si="255"/>
        <v>0</v>
      </c>
      <c r="I184" s="171">
        <f t="shared" si="255"/>
        <v>0</v>
      </c>
      <c r="J184" s="172">
        <f t="shared" si="255"/>
        <v>0</v>
      </c>
      <c r="L184" s="239" t="str">
        <f>L183</f>
        <v>A</v>
      </c>
      <c r="M184" s="215"/>
      <c r="N184" s="56"/>
      <c r="O184" s="56"/>
      <c r="P184" s="56"/>
      <c r="Q184" s="211">
        <v>1.03</v>
      </c>
      <c r="R184" s="212">
        <v>0</v>
      </c>
      <c r="S184" s="61">
        <f>$S$16</f>
        <v>12</v>
      </c>
      <c r="T184" s="321" t="s">
        <v>35</v>
      </c>
      <c r="U184" s="323">
        <f>IFERROR((I182+I183)/I181,0)</f>
        <v>0</v>
      </c>
      <c r="V184" s="556">
        <f>I180*174</f>
        <v>0</v>
      </c>
      <c r="W184" s="557">
        <f>IFERROR(I181/V184,0)</f>
        <v>0</v>
      </c>
      <c r="X184" s="24"/>
      <c r="Y184" s="24"/>
    </row>
    <row r="185" spans="1:25" hidden="1">
      <c r="A185" s="9"/>
      <c r="B185" s="3"/>
      <c r="C185" s="76"/>
      <c r="D185" s="59"/>
      <c r="E185" s="16"/>
      <c r="F185" s="16"/>
      <c r="G185" s="16"/>
      <c r="H185" s="16"/>
      <c r="I185" s="16"/>
      <c r="J185" s="25"/>
      <c r="L185" s="236"/>
      <c r="M185" s="215"/>
      <c r="N185" s="56"/>
      <c r="O185" s="56"/>
      <c r="P185" s="56"/>
      <c r="Q185" s="31"/>
      <c r="R185" s="56"/>
      <c r="S185" s="31"/>
      <c r="T185" s="321"/>
      <c r="U185" s="325"/>
      <c r="V185" s="558"/>
      <c r="W185" s="559"/>
    </row>
    <row r="186" spans="1:25" hidden="1">
      <c r="A186" s="78"/>
      <c r="B186" s="14" t="s">
        <v>125</v>
      </c>
      <c r="C186" s="265"/>
      <c r="D186" s="33" t="s">
        <v>123</v>
      </c>
      <c r="E186" s="76">
        <f>ROUND($R186*$S186,6)</f>
        <v>0</v>
      </c>
      <c r="F186" s="76">
        <f>ROUND($R187*$S187,6)</f>
        <v>0</v>
      </c>
      <c r="G186" s="76">
        <f>ROUND($R188*$S188,6)</f>
        <v>0</v>
      </c>
      <c r="H186" s="76">
        <f>ROUND($R189*$S189,6)</f>
        <v>0</v>
      </c>
      <c r="I186" s="76">
        <f>ROUND($R190*$S190,6)</f>
        <v>0</v>
      </c>
      <c r="J186" s="46"/>
      <c r="L186" s="236" t="s">
        <v>187</v>
      </c>
      <c r="M186" s="133">
        <v>0</v>
      </c>
      <c r="N186" s="214">
        <f>ROUND(M186/12,2)</f>
        <v>0</v>
      </c>
      <c r="O186" s="214">
        <f>LOOKUP(P186,'Longevity Lookup'!$A$3:$A$506,'Longevity Lookup'!$B$3:$B$506)</f>
        <v>0</v>
      </c>
      <c r="P186" s="209">
        <v>0</v>
      </c>
      <c r="Q186" s="211">
        <v>1.03</v>
      </c>
      <c r="R186" s="212">
        <v>0</v>
      </c>
      <c r="S186" s="61">
        <f>$S$12</f>
        <v>12</v>
      </c>
      <c r="T186" s="321" t="s">
        <v>31</v>
      </c>
      <c r="U186" s="323">
        <f>IFERROR((E188+E189)/E187,0)</f>
        <v>0</v>
      </c>
      <c r="V186" s="556">
        <f>E186*174</f>
        <v>0</v>
      </c>
      <c r="W186" s="557">
        <f>IFERROR(E187/V186,0)</f>
        <v>0</v>
      </c>
      <c r="X186" s="24"/>
      <c r="Y186" s="24"/>
    </row>
    <row r="187" spans="1:25" hidden="1">
      <c r="A187" s="9"/>
      <c r="C187" s="76"/>
      <c r="D187" s="59" t="s">
        <v>15</v>
      </c>
      <c r="E187" s="52">
        <f>ROUND((N186+O186)*E186*Q186,0)</f>
        <v>0</v>
      </c>
      <c r="F187" s="52">
        <f>ROUND((N186+O186)*F186*Q186*Q187,0)</f>
        <v>0</v>
      </c>
      <c r="G187" s="52">
        <f>ROUND((N186+O186)*G186*Q186*Q187*Q188,0)</f>
        <v>0</v>
      </c>
      <c r="H187" s="52">
        <f>ROUND((N186+O186)*H186*Q186*Q187*Q188*Q189,0)</f>
        <v>0</v>
      </c>
      <c r="I187" s="52">
        <f>ROUND((N186+O186)*I186*Q186*Q187*Q188*Q189*Q190,0)</f>
        <v>0</v>
      </c>
      <c r="J187" s="158">
        <f>SUM(E187:I187)</f>
        <v>0</v>
      </c>
      <c r="L187" s="239" t="str">
        <f>L186</f>
        <v>A</v>
      </c>
      <c r="M187" s="215"/>
      <c r="N187" s="56"/>
      <c r="O187" s="56"/>
      <c r="P187" s="56"/>
      <c r="Q187" s="211">
        <v>1.03</v>
      </c>
      <c r="R187" s="212">
        <v>0</v>
      </c>
      <c r="S187" s="61">
        <f>$S$13</f>
        <v>12</v>
      </c>
      <c r="T187" s="321" t="s">
        <v>32</v>
      </c>
      <c r="U187" s="323">
        <f>IFERROR((F188+F189)/F187,0)</f>
        <v>0</v>
      </c>
      <c r="V187" s="556">
        <f>F186*174</f>
        <v>0</v>
      </c>
      <c r="W187" s="557">
        <f>IFERROR(F187/V187,0)</f>
        <v>0</v>
      </c>
    </row>
    <row r="188" spans="1:25" hidden="1">
      <c r="A188" s="9"/>
      <c r="C188" s="76"/>
      <c r="D188" s="59" t="s">
        <v>30</v>
      </c>
      <c r="E188" s="52">
        <f>ROUND(E187*$Q$3,0)</f>
        <v>0</v>
      </c>
      <c r="F188" s="52">
        <f t="shared" ref="F188" si="256">ROUND(F187*$Q$3,0)</f>
        <v>0</v>
      </c>
      <c r="G188" s="52">
        <f t="shared" ref="G188" si="257">ROUND(G187*$Q$3,0)</f>
        <v>0</v>
      </c>
      <c r="H188" s="52">
        <f t="shared" ref="H188" si="258">ROUND(H187*$Q$3,0)</f>
        <v>0</v>
      </c>
      <c r="I188" s="52">
        <f t="shared" ref="I188" si="259">ROUND(I187*$Q$3,0)</f>
        <v>0</v>
      </c>
      <c r="J188" s="158">
        <f>SUM(E188:I188)</f>
        <v>0</v>
      </c>
      <c r="L188" s="239" t="str">
        <f>L187</f>
        <v>A</v>
      </c>
      <c r="M188" s="215"/>
      <c r="N188" s="56"/>
      <c r="O188" s="56"/>
      <c r="P188" s="56"/>
      <c r="Q188" s="211">
        <v>1.03</v>
      </c>
      <c r="R188" s="212">
        <v>0</v>
      </c>
      <c r="S188" s="61">
        <f>$S$14</f>
        <v>12</v>
      </c>
      <c r="T188" s="321" t="s">
        <v>33</v>
      </c>
      <c r="U188" s="323">
        <f>IFERROR((G188+G189)/G187,0)</f>
        <v>0</v>
      </c>
      <c r="V188" s="556">
        <f>G186*174</f>
        <v>0</v>
      </c>
      <c r="W188" s="557">
        <f>IFERROR(G187/V188,0)</f>
        <v>0</v>
      </c>
      <c r="X188" s="24"/>
      <c r="Y188" s="24"/>
    </row>
    <row r="189" spans="1:25" ht="15" hidden="1">
      <c r="A189" s="9"/>
      <c r="C189" s="76"/>
      <c r="D189" s="59" t="s">
        <v>29</v>
      </c>
      <c r="E189" s="170">
        <f>ROUND(R$6*E186,0)</f>
        <v>0</v>
      </c>
      <c r="F189" s="170">
        <f t="shared" ref="F189" si="260">ROUND(S$6*F186,0)</f>
        <v>0</v>
      </c>
      <c r="G189" s="170">
        <f t="shared" ref="G189" si="261">ROUND(T$6*G186,0)</f>
        <v>0</v>
      </c>
      <c r="H189" s="170">
        <f t="shared" ref="H189" si="262">ROUND(U$6*H186,0)</f>
        <v>0</v>
      </c>
      <c r="I189" s="170">
        <f t="shared" ref="I189" si="263">ROUND(V$6*I186,0)</f>
        <v>0</v>
      </c>
      <c r="J189" s="167">
        <f>SUM(E189:I189)</f>
        <v>0</v>
      </c>
      <c r="L189" s="239" t="str">
        <f>L188</f>
        <v>A</v>
      </c>
      <c r="M189" s="215"/>
      <c r="N189" s="56"/>
      <c r="O189" s="56"/>
      <c r="P189" s="56"/>
      <c r="Q189" s="211">
        <v>1.03</v>
      </c>
      <c r="R189" s="212">
        <v>0</v>
      </c>
      <c r="S189" s="61">
        <f>$S$15</f>
        <v>12</v>
      </c>
      <c r="T189" s="321" t="s">
        <v>34</v>
      </c>
      <c r="U189" s="323">
        <f>IFERROR((H188+H189)/H187,0)</f>
        <v>0</v>
      </c>
      <c r="V189" s="556">
        <f>H186*174</f>
        <v>0</v>
      </c>
      <c r="W189" s="557">
        <f>IFERROR(H187/V189,0)</f>
        <v>0</v>
      </c>
    </row>
    <row r="190" spans="1:25" hidden="1">
      <c r="A190" s="9"/>
      <c r="C190" s="76"/>
      <c r="D190" s="62" t="s">
        <v>178</v>
      </c>
      <c r="E190" s="171">
        <f t="shared" ref="E190:J190" si="264">SUM(E188:E189)</f>
        <v>0</v>
      </c>
      <c r="F190" s="171">
        <f t="shared" si="264"/>
        <v>0</v>
      </c>
      <c r="G190" s="171">
        <f t="shared" si="264"/>
        <v>0</v>
      </c>
      <c r="H190" s="171">
        <f t="shared" si="264"/>
        <v>0</v>
      </c>
      <c r="I190" s="171">
        <f t="shared" si="264"/>
        <v>0</v>
      </c>
      <c r="J190" s="172">
        <f t="shared" si="264"/>
        <v>0</v>
      </c>
      <c r="L190" s="239" t="str">
        <f>L189</f>
        <v>A</v>
      </c>
      <c r="M190" s="215"/>
      <c r="N190" s="56"/>
      <c r="O190" s="56"/>
      <c r="P190" s="56"/>
      <c r="Q190" s="211">
        <v>1.03</v>
      </c>
      <c r="R190" s="212">
        <v>0</v>
      </c>
      <c r="S190" s="61">
        <f>$S$16</f>
        <v>12</v>
      </c>
      <c r="T190" s="321" t="s">
        <v>35</v>
      </c>
      <c r="U190" s="323">
        <f>IFERROR((I188+I189)/I187,0)</f>
        <v>0</v>
      </c>
      <c r="V190" s="556">
        <f>I186*174</f>
        <v>0</v>
      </c>
      <c r="W190" s="557">
        <f>IFERROR(I187/V190,0)</f>
        <v>0</v>
      </c>
      <c r="X190" s="24"/>
      <c r="Y190" s="24"/>
    </row>
    <row r="191" spans="1:25" hidden="1">
      <c r="A191" s="9"/>
      <c r="B191" s="3"/>
      <c r="C191" s="76"/>
      <c r="D191" s="59"/>
      <c r="E191" s="16"/>
      <c r="F191" s="16"/>
      <c r="G191" s="16"/>
      <c r="H191" s="16"/>
      <c r="I191" s="16"/>
      <c r="J191" s="25"/>
      <c r="L191" s="236"/>
      <c r="M191" s="215"/>
      <c r="N191" s="56"/>
      <c r="O191" s="56"/>
      <c r="P191" s="56"/>
      <c r="Q191" s="31"/>
      <c r="R191" s="56"/>
      <c r="S191" s="31"/>
      <c r="T191" s="321"/>
      <c r="U191" s="325"/>
      <c r="V191" s="558"/>
      <c r="W191" s="559"/>
    </row>
    <row r="192" spans="1:25" hidden="1">
      <c r="A192" s="78"/>
      <c r="B192" s="14" t="s">
        <v>125</v>
      </c>
      <c r="C192" s="265"/>
      <c r="D192" s="33" t="s">
        <v>123</v>
      </c>
      <c r="E192" s="76">
        <f>ROUND($R192*$S192,6)</f>
        <v>0</v>
      </c>
      <c r="F192" s="76">
        <f>ROUND($R193*$S193,6)</f>
        <v>0</v>
      </c>
      <c r="G192" s="76">
        <f>ROUND($R194*$S194,6)</f>
        <v>0</v>
      </c>
      <c r="H192" s="76">
        <f>ROUND($R195*$S195,6)</f>
        <v>0</v>
      </c>
      <c r="I192" s="76">
        <f>ROUND($R196*$S196,6)</f>
        <v>0</v>
      </c>
      <c r="J192" s="46"/>
      <c r="L192" s="236" t="s">
        <v>187</v>
      </c>
      <c r="M192" s="133">
        <v>0</v>
      </c>
      <c r="N192" s="214">
        <f>ROUND(M192/12,2)</f>
        <v>0</v>
      </c>
      <c r="O192" s="214">
        <f>LOOKUP(P192,'Longevity Lookup'!$A$3:$A$506,'Longevity Lookup'!$B$3:$B$506)</f>
        <v>0</v>
      </c>
      <c r="P192" s="209">
        <v>0</v>
      </c>
      <c r="Q192" s="211">
        <v>1.03</v>
      </c>
      <c r="R192" s="212">
        <v>0</v>
      </c>
      <c r="S192" s="61">
        <f>$S$12</f>
        <v>12</v>
      </c>
      <c r="T192" s="321" t="s">
        <v>31</v>
      </c>
      <c r="U192" s="323">
        <f>IFERROR((E194+E195)/E193,0)</f>
        <v>0</v>
      </c>
      <c r="V192" s="556">
        <f>E192*174</f>
        <v>0</v>
      </c>
      <c r="W192" s="557">
        <f>IFERROR(E193/V192,0)</f>
        <v>0</v>
      </c>
      <c r="X192" s="24"/>
      <c r="Y192" s="24"/>
    </row>
    <row r="193" spans="1:25" hidden="1">
      <c r="A193" s="9"/>
      <c r="C193" s="76"/>
      <c r="D193" s="59" t="s">
        <v>15</v>
      </c>
      <c r="E193" s="52">
        <f>ROUND((N192+O192)*E192*Q192,0)</f>
        <v>0</v>
      </c>
      <c r="F193" s="52">
        <f>ROUND((N192+O192)*F192*Q192*Q193,0)</f>
        <v>0</v>
      </c>
      <c r="G193" s="52">
        <f>ROUND((N192+O192)*G192*Q192*Q193*Q194,0)</f>
        <v>0</v>
      </c>
      <c r="H193" s="52">
        <f>ROUND((N192+O192)*H192*Q192*Q193*Q194*Q195,0)</f>
        <v>0</v>
      </c>
      <c r="I193" s="52">
        <f>ROUND((N192+O192)*I192*Q192*Q193*Q194*Q195*Q196,0)</f>
        <v>0</v>
      </c>
      <c r="J193" s="158">
        <f>SUM(E193:I193)</f>
        <v>0</v>
      </c>
      <c r="L193" s="239" t="str">
        <f>L192</f>
        <v>A</v>
      </c>
      <c r="M193" s="215"/>
      <c r="N193" s="56"/>
      <c r="O193" s="56"/>
      <c r="P193" s="56"/>
      <c r="Q193" s="211">
        <v>1.03</v>
      </c>
      <c r="R193" s="212">
        <v>0</v>
      </c>
      <c r="S193" s="61">
        <f>$S$13</f>
        <v>12</v>
      </c>
      <c r="T193" s="321" t="s">
        <v>32</v>
      </c>
      <c r="U193" s="323">
        <f>IFERROR((F194+F195)/F193,0)</f>
        <v>0</v>
      </c>
      <c r="V193" s="556">
        <f>F192*174</f>
        <v>0</v>
      </c>
      <c r="W193" s="557">
        <f>IFERROR(F193/V193,0)</f>
        <v>0</v>
      </c>
    </row>
    <row r="194" spans="1:25" hidden="1">
      <c r="A194" s="9"/>
      <c r="C194" s="76"/>
      <c r="D194" s="59" t="s">
        <v>30</v>
      </c>
      <c r="E194" s="52">
        <f>ROUND(E193*$Q$3,0)</f>
        <v>0</v>
      </c>
      <c r="F194" s="52">
        <f t="shared" ref="F194" si="265">ROUND(F193*$Q$3,0)</f>
        <v>0</v>
      </c>
      <c r="G194" s="52">
        <f t="shared" ref="G194" si="266">ROUND(G193*$Q$3,0)</f>
        <v>0</v>
      </c>
      <c r="H194" s="52">
        <f t="shared" ref="H194" si="267">ROUND(H193*$Q$3,0)</f>
        <v>0</v>
      </c>
      <c r="I194" s="52">
        <f t="shared" ref="I194" si="268">ROUND(I193*$Q$3,0)</f>
        <v>0</v>
      </c>
      <c r="J194" s="158">
        <f>SUM(E194:I194)</f>
        <v>0</v>
      </c>
      <c r="L194" s="239" t="str">
        <f>L193</f>
        <v>A</v>
      </c>
      <c r="M194" s="215"/>
      <c r="N194" s="56"/>
      <c r="O194" s="56"/>
      <c r="P194" s="56"/>
      <c r="Q194" s="211">
        <v>1.03</v>
      </c>
      <c r="R194" s="212">
        <v>0</v>
      </c>
      <c r="S194" s="61">
        <f>$S$14</f>
        <v>12</v>
      </c>
      <c r="T194" s="321" t="s">
        <v>33</v>
      </c>
      <c r="U194" s="323">
        <f>IFERROR((G194+G195)/G193,0)</f>
        <v>0</v>
      </c>
      <c r="V194" s="556">
        <f>G192*174</f>
        <v>0</v>
      </c>
      <c r="W194" s="557">
        <f>IFERROR(G193/V194,0)</f>
        <v>0</v>
      </c>
      <c r="X194" s="24"/>
      <c r="Y194" s="24"/>
    </row>
    <row r="195" spans="1:25" ht="15" hidden="1">
      <c r="A195" s="9"/>
      <c r="C195" s="76"/>
      <c r="D195" s="59" t="s">
        <v>29</v>
      </c>
      <c r="E195" s="170">
        <f>ROUND(R$6*E192,0)</f>
        <v>0</v>
      </c>
      <c r="F195" s="170">
        <f t="shared" ref="F195" si="269">ROUND(S$6*F192,0)</f>
        <v>0</v>
      </c>
      <c r="G195" s="170">
        <f t="shared" ref="G195" si="270">ROUND(T$6*G192,0)</f>
        <v>0</v>
      </c>
      <c r="H195" s="170">
        <f t="shared" ref="H195" si="271">ROUND(U$6*H192,0)</f>
        <v>0</v>
      </c>
      <c r="I195" s="170">
        <f t="shared" ref="I195" si="272">ROUND(V$6*I192,0)</f>
        <v>0</v>
      </c>
      <c r="J195" s="167">
        <f>SUM(E195:I195)</f>
        <v>0</v>
      </c>
      <c r="L195" s="239" t="str">
        <f>L194</f>
        <v>A</v>
      </c>
      <c r="M195" s="215"/>
      <c r="N195" s="56"/>
      <c r="O195" s="56"/>
      <c r="P195" s="56"/>
      <c r="Q195" s="211">
        <v>1.03</v>
      </c>
      <c r="R195" s="212">
        <v>0</v>
      </c>
      <c r="S195" s="61">
        <f>$S$15</f>
        <v>12</v>
      </c>
      <c r="T195" s="321" t="s">
        <v>34</v>
      </c>
      <c r="U195" s="323">
        <f>IFERROR((H194+H195)/H193,0)</f>
        <v>0</v>
      </c>
      <c r="V195" s="556">
        <f>H192*174</f>
        <v>0</v>
      </c>
      <c r="W195" s="557">
        <f>IFERROR(H193/V195,0)</f>
        <v>0</v>
      </c>
    </row>
    <row r="196" spans="1:25" hidden="1">
      <c r="A196" s="9"/>
      <c r="C196" s="76"/>
      <c r="D196" s="62" t="s">
        <v>178</v>
      </c>
      <c r="E196" s="171">
        <f t="shared" ref="E196:J196" si="273">SUM(E194:E195)</f>
        <v>0</v>
      </c>
      <c r="F196" s="171">
        <f t="shared" si="273"/>
        <v>0</v>
      </c>
      <c r="G196" s="171">
        <f t="shared" si="273"/>
        <v>0</v>
      </c>
      <c r="H196" s="171">
        <f t="shared" si="273"/>
        <v>0</v>
      </c>
      <c r="I196" s="171">
        <f t="shared" si="273"/>
        <v>0</v>
      </c>
      <c r="J196" s="172">
        <f t="shared" si="273"/>
        <v>0</v>
      </c>
      <c r="L196" s="239" t="str">
        <f>L195</f>
        <v>A</v>
      </c>
      <c r="M196" s="215"/>
      <c r="N196" s="56"/>
      <c r="O196" s="56"/>
      <c r="P196" s="56"/>
      <c r="Q196" s="211">
        <v>1.03</v>
      </c>
      <c r="R196" s="212">
        <v>0</v>
      </c>
      <c r="S196" s="61">
        <f>$S$16</f>
        <v>12</v>
      </c>
      <c r="T196" s="321" t="s">
        <v>35</v>
      </c>
      <c r="U196" s="323">
        <f>IFERROR((I194+I195)/I193,0)</f>
        <v>0</v>
      </c>
      <c r="V196" s="556">
        <f>I192*174</f>
        <v>0</v>
      </c>
      <c r="W196" s="557">
        <f>IFERROR(I193/V196,0)</f>
        <v>0</v>
      </c>
      <c r="X196" s="24"/>
      <c r="Y196" s="24"/>
    </row>
    <row r="197" spans="1:25" hidden="1">
      <c r="A197" s="9"/>
      <c r="B197" s="3"/>
      <c r="C197" s="76"/>
      <c r="D197" s="59"/>
      <c r="E197" s="16"/>
      <c r="F197" s="16"/>
      <c r="G197" s="16"/>
      <c r="H197" s="16"/>
      <c r="I197" s="16"/>
      <c r="J197" s="25"/>
      <c r="L197" s="236"/>
      <c r="M197" s="215"/>
      <c r="N197" s="56"/>
      <c r="O197" s="56"/>
      <c r="P197" s="56"/>
      <c r="Q197" s="31"/>
      <c r="R197" s="56"/>
      <c r="S197" s="31"/>
      <c r="T197" s="321"/>
      <c r="U197" s="325"/>
      <c r="V197" s="558"/>
      <c r="W197" s="559"/>
    </row>
    <row r="198" spans="1:25" hidden="1">
      <c r="A198" s="78"/>
      <c r="B198" s="14" t="s">
        <v>125</v>
      </c>
      <c r="C198" s="265"/>
      <c r="D198" s="33" t="s">
        <v>123</v>
      </c>
      <c r="E198" s="76">
        <f>ROUND($R198*$S198,6)</f>
        <v>0</v>
      </c>
      <c r="F198" s="76">
        <f>ROUND($R199*$S199,6)</f>
        <v>0</v>
      </c>
      <c r="G198" s="76">
        <f>ROUND($R200*$S200,6)</f>
        <v>0</v>
      </c>
      <c r="H198" s="76">
        <f>ROUND($R201*$S201,6)</f>
        <v>0</v>
      </c>
      <c r="I198" s="76">
        <f>ROUND($R202*$S202,6)</f>
        <v>0</v>
      </c>
      <c r="J198" s="46"/>
      <c r="L198" s="236" t="s">
        <v>187</v>
      </c>
      <c r="M198" s="133">
        <v>0</v>
      </c>
      <c r="N198" s="214">
        <f>ROUND(M198/12,2)</f>
        <v>0</v>
      </c>
      <c r="O198" s="214">
        <f>LOOKUP(P198,'Longevity Lookup'!$A$3:$A$506,'Longevity Lookup'!$B$3:$B$506)</f>
        <v>0</v>
      </c>
      <c r="P198" s="209">
        <v>0</v>
      </c>
      <c r="Q198" s="211">
        <v>1.03</v>
      </c>
      <c r="R198" s="212">
        <v>0</v>
      </c>
      <c r="S198" s="61">
        <f>$S$12</f>
        <v>12</v>
      </c>
      <c r="T198" s="321" t="s">
        <v>31</v>
      </c>
      <c r="U198" s="323">
        <f>IFERROR((E200+E201)/E199,0)</f>
        <v>0</v>
      </c>
      <c r="V198" s="556">
        <f>E198*174</f>
        <v>0</v>
      </c>
      <c r="W198" s="557">
        <f>IFERROR(E199/V198,0)</f>
        <v>0</v>
      </c>
      <c r="X198" s="24"/>
      <c r="Y198" s="24"/>
    </row>
    <row r="199" spans="1:25" hidden="1">
      <c r="A199" s="9"/>
      <c r="C199" s="76"/>
      <c r="D199" s="59" t="s">
        <v>15</v>
      </c>
      <c r="E199" s="52">
        <f>ROUND((N198+O198)*E198*Q198,0)</f>
        <v>0</v>
      </c>
      <c r="F199" s="52">
        <f>ROUND((N198+O198)*F198*Q198*Q199,0)</f>
        <v>0</v>
      </c>
      <c r="G199" s="52">
        <f>ROUND((N198+O198)*G198*Q198*Q199*Q200,0)</f>
        <v>0</v>
      </c>
      <c r="H199" s="52">
        <f>ROUND((N198+O198)*H198*Q198*Q199*Q200*Q201,0)</f>
        <v>0</v>
      </c>
      <c r="I199" s="52">
        <f>ROUND((N198+O198)*I198*Q198*Q199*Q200*Q201*Q202,0)</f>
        <v>0</v>
      </c>
      <c r="J199" s="158">
        <f>SUM(E199:I199)</f>
        <v>0</v>
      </c>
      <c r="L199" s="239" t="str">
        <f>L198</f>
        <v>A</v>
      </c>
      <c r="M199" s="215"/>
      <c r="N199" s="56"/>
      <c r="O199" s="56"/>
      <c r="P199" s="56"/>
      <c r="Q199" s="211">
        <v>1.03</v>
      </c>
      <c r="R199" s="212">
        <v>0</v>
      </c>
      <c r="S199" s="61">
        <f>$S$13</f>
        <v>12</v>
      </c>
      <c r="T199" s="321" t="s">
        <v>32</v>
      </c>
      <c r="U199" s="323">
        <f>IFERROR((F200+F201)/F199,0)</f>
        <v>0</v>
      </c>
      <c r="V199" s="556">
        <f>F198*174</f>
        <v>0</v>
      </c>
      <c r="W199" s="557">
        <f>IFERROR(F199/V199,0)</f>
        <v>0</v>
      </c>
    </row>
    <row r="200" spans="1:25" hidden="1">
      <c r="A200" s="9"/>
      <c r="C200" s="76"/>
      <c r="D200" s="59" t="s">
        <v>30</v>
      </c>
      <c r="E200" s="52">
        <f>ROUND(E199*$Q$3,0)</f>
        <v>0</v>
      </c>
      <c r="F200" s="52">
        <f t="shared" ref="F200" si="274">ROUND(F199*$Q$3,0)</f>
        <v>0</v>
      </c>
      <c r="G200" s="52">
        <f t="shared" ref="G200" si="275">ROUND(G199*$Q$3,0)</f>
        <v>0</v>
      </c>
      <c r="H200" s="52">
        <f t="shared" ref="H200" si="276">ROUND(H199*$Q$3,0)</f>
        <v>0</v>
      </c>
      <c r="I200" s="52">
        <f t="shared" ref="I200" si="277">ROUND(I199*$Q$3,0)</f>
        <v>0</v>
      </c>
      <c r="J200" s="158">
        <f>SUM(E200:I200)</f>
        <v>0</v>
      </c>
      <c r="L200" s="239" t="str">
        <f>L199</f>
        <v>A</v>
      </c>
      <c r="M200" s="215"/>
      <c r="N200" s="56"/>
      <c r="O200" s="56"/>
      <c r="P200" s="56"/>
      <c r="Q200" s="211">
        <v>1.03</v>
      </c>
      <c r="R200" s="212">
        <v>0</v>
      </c>
      <c r="S200" s="61">
        <f>$S$14</f>
        <v>12</v>
      </c>
      <c r="T200" s="321" t="s">
        <v>33</v>
      </c>
      <c r="U200" s="323">
        <f>IFERROR((G200+G201)/G199,0)</f>
        <v>0</v>
      </c>
      <c r="V200" s="556">
        <f>G198*174</f>
        <v>0</v>
      </c>
      <c r="W200" s="557">
        <f>IFERROR(G199/V200,0)</f>
        <v>0</v>
      </c>
      <c r="X200" s="24"/>
      <c r="Y200" s="24"/>
    </row>
    <row r="201" spans="1:25" ht="15" hidden="1">
      <c r="A201" s="9"/>
      <c r="C201" s="76"/>
      <c r="D201" s="59" t="s">
        <v>29</v>
      </c>
      <c r="E201" s="170">
        <f>ROUND(R$6*E198,0)</f>
        <v>0</v>
      </c>
      <c r="F201" s="170">
        <f t="shared" ref="F201" si="278">ROUND(S$6*F198,0)</f>
        <v>0</v>
      </c>
      <c r="G201" s="170">
        <f t="shared" ref="G201" si="279">ROUND(T$6*G198,0)</f>
        <v>0</v>
      </c>
      <c r="H201" s="170">
        <f t="shared" ref="H201" si="280">ROUND(U$6*H198,0)</f>
        <v>0</v>
      </c>
      <c r="I201" s="170">
        <f t="shared" ref="I201" si="281">ROUND(V$6*I198,0)</f>
        <v>0</v>
      </c>
      <c r="J201" s="167">
        <f>SUM(E201:I201)</f>
        <v>0</v>
      </c>
      <c r="L201" s="239" t="str">
        <f>L200</f>
        <v>A</v>
      </c>
      <c r="M201" s="215"/>
      <c r="N201" s="56"/>
      <c r="O201" s="56"/>
      <c r="P201" s="56"/>
      <c r="Q201" s="211">
        <v>1.03</v>
      </c>
      <c r="R201" s="212">
        <v>0</v>
      </c>
      <c r="S201" s="61">
        <f>$S$15</f>
        <v>12</v>
      </c>
      <c r="T201" s="321" t="s">
        <v>34</v>
      </c>
      <c r="U201" s="323">
        <f>IFERROR((H200+H201)/H199,0)</f>
        <v>0</v>
      </c>
      <c r="V201" s="556">
        <f>H198*174</f>
        <v>0</v>
      </c>
      <c r="W201" s="557">
        <f>IFERROR(H199/V201,0)</f>
        <v>0</v>
      </c>
    </row>
    <row r="202" spans="1:25" hidden="1">
      <c r="A202" s="9"/>
      <c r="C202" s="76"/>
      <c r="D202" s="62" t="s">
        <v>178</v>
      </c>
      <c r="E202" s="171">
        <f t="shared" ref="E202:J202" si="282">SUM(E200:E201)</f>
        <v>0</v>
      </c>
      <c r="F202" s="171">
        <f t="shared" si="282"/>
        <v>0</v>
      </c>
      <c r="G202" s="171">
        <f t="shared" si="282"/>
        <v>0</v>
      </c>
      <c r="H202" s="171">
        <f t="shared" si="282"/>
        <v>0</v>
      </c>
      <c r="I202" s="171">
        <f t="shared" si="282"/>
        <v>0</v>
      </c>
      <c r="J202" s="172">
        <f t="shared" si="282"/>
        <v>0</v>
      </c>
      <c r="L202" s="239" t="str">
        <f>L201</f>
        <v>A</v>
      </c>
      <c r="M202" s="215"/>
      <c r="N202" s="56"/>
      <c r="O202" s="56"/>
      <c r="P202" s="56"/>
      <c r="Q202" s="211">
        <v>1.03</v>
      </c>
      <c r="R202" s="212">
        <v>0</v>
      </c>
      <c r="S202" s="61">
        <f>$S$16</f>
        <v>12</v>
      </c>
      <c r="T202" s="321" t="s">
        <v>35</v>
      </c>
      <c r="U202" s="323">
        <f>IFERROR((I200+I201)/I199,0)</f>
        <v>0</v>
      </c>
      <c r="V202" s="556">
        <f>I198*174</f>
        <v>0</v>
      </c>
      <c r="W202" s="557">
        <f>IFERROR(I199/V202,0)</f>
        <v>0</v>
      </c>
      <c r="X202" s="24"/>
      <c r="Y202" s="24"/>
    </row>
    <row r="203" spans="1:25" hidden="1">
      <c r="A203" s="9"/>
      <c r="B203" s="3"/>
      <c r="C203" s="76"/>
      <c r="D203" s="59"/>
      <c r="E203" s="16"/>
      <c r="F203" s="16"/>
      <c r="G203" s="16"/>
      <c r="H203" s="16"/>
      <c r="I203" s="16"/>
      <c r="J203" s="25"/>
      <c r="L203" s="236"/>
      <c r="M203" s="215"/>
      <c r="N203" s="56"/>
      <c r="O203" s="56"/>
      <c r="P203" s="56"/>
      <c r="Q203" s="31"/>
      <c r="R203" s="56"/>
      <c r="S203" s="31"/>
      <c r="T203" s="321"/>
      <c r="U203" s="325"/>
      <c r="V203" s="558"/>
      <c r="W203" s="559"/>
    </row>
    <row r="204" spans="1:25" hidden="1">
      <c r="A204" s="78"/>
      <c r="B204" s="14" t="s">
        <v>125</v>
      </c>
      <c r="C204" s="265"/>
      <c r="D204" s="33" t="s">
        <v>123</v>
      </c>
      <c r="E204" s="76">
        <f>ROUND($R204*$S204,6)</f>
        <v>0</v>
      </c>
      <c r="F204" s="76">
        <f>ROUND($R205*$S205,6)</f>
        <v>0</v>
      </c>
      <c r="G204" s="76">
        <f>ROUND($R206*$S206,6)</f>
        <v>0</v>
      </c>
      <c r="H204" s="76">
        <f>ROUND($R207*$S207,6)</f>
        <v>0</v>
      </c>
      <c r="I204" s="76">
        <f>ROUND($R208*$S208,6)</f>
        <v>0</v>
      </c>
      <c r="J204" s="46"/>
      <c r="L204" s="236" t="s">
        <v>187</v>
      </c>
      <c r="M204" s="133">
        <v>0</v>
      </c>
      <c r="N204" s="214">
        <f>ROUND(M204/12,2)</f>
        <v>0</v>
      </c>
      <c r="O204" s="214">
        <f>LOOKUP(P204,'Longevity Lookup'!$A$3:$A$506,'Longevity Lookup'!$B$3:$B$506)</f>
        <v>0</v>
      </c>
      <c r="P204" s="209">
        <v>0</v>
      </c>
      <c r="Q204" s="211">
        <v>1.03</v>
      </c>
      <c r="R204" s="212">
        <v>0</v>
      </c>
      <c r="S204" s="61">
        <f>$S$12</f>
        <v>12</v>
      </c>
      <c r="T204" s="321" t="s">
        <v>31</v>
      </c>
      <c r="U204" s="323">
        <f>IFERROR((E206+E207)/E205,0)</f>
        <v>0</v>
      </c>
      <c r="V204" s="556">
        <f>E204*174</f>
        <v>0</v>
      </c>
      <c r="W204" s="557">
        <f>IFERROR(E205/V204,0)</f>
        <v>0</v>
      </c>
      <c r="X204" s="24"/>
      <c r="Y204" s="24"/>
    </row>
    <row r="205" spans="1:25" hidden="1">
      <c r="A205" s="9"/>
      <c r="C205" s="76"/>
      <c r="D205" s="59" t="s">
        <v>15</v>
      </c>
      <c r="E205" s="52">
        <f>ROUND((N204+O204)*E204*Q204,0)</f>
        <v>0</v>
      </c>
      <c r="F205" s="52">
        <f>ROUND((N204+O204)*F204*Q204*Q205,0)</f>
        <v>0</v>
      </c>
      <c r="G205" s="52">
        <f>ROUND((N204+O204)*G204*Q204*Q205*Q206,0)</f>
        <v>0</v>
      </c>
      <c r="H205" s="52">
        <f>ROUND((N204+O204)*H204*Q204*Q205*Q206*Q207,0)</f>
        <v>0</v>
      </c>
      <c r="I205" s="52">
        <f>ROUND((N204+O204)*I204*Q204*Q205*Q206*Q207*Q208,0)</f>
        <v>0</v>
      </c>
      <c r="J205" s="158">
        <f>SUM(E205:I205)</f>
        <v>0</v>
      </c>
      <c r="L205" s="239" t="str">
        <f>L204</f>
        <v>A</v>
      </c>
      <c r="M205" s="215"/>
      <c r="N205" s="56"/>
      <c r="O205" s="56"/>
      <c r="P205" s="56"/>
      <c r="Q205" s="211">
        <v>1.03</v>
      </c>
      <c r="R205" s="212">
        <v>0</v>
      </c>
      <c r="S205" s="61">
        <f>$S$13</f>
        <v>12</v>
      </c>
      <c r="T205" s="321" t="s">
        <v>32</v>
      </c>
      <c r="U205" s="323">
        <f>IFERROR((F206+F207)/F205,0)</f>
        <v>0</v>
      </c>
      <c r="V205" s="556">
        <f>F204*174</f>
        <v>0</v>
      </c>
      <c r="W205" s="557">
        <f>IFERROR(F205/V205,0)</f>
        <v>0</v>
      </c>
    </row>
    <row r="206" spans="1:25" hidden="1">
      <c r="A206" s="9"/>
      <c r="C206" s="76"/>
      <c r="D206" s="59" t="s">
        <v>30</v>
      </c>
      <c r="E206" s="52">
        <f>ROUND(E205*$Q$3,0)</f>
        <v>0</v>
      </c>
      <c r="F206" s="52">
        <f t="shared" ref="F206" si="283">ROUND(F205*$Q$3,0)</f>
        <v>0</v>
      </c>
      <c r="G206" s="52">
        <f t="shared" ref="G206" si="284">ROUND(G205*$Q$3,0)</f>
        <v>0</v>
      </c>
      <c r="H206" s="52">
        <f t="shared" ref="H206" si="285">ROUND(H205*$Q$3,0)</f>
        <v>0</v>
      </c>
      <c r="I206" s="52">
        <f t="shared" ref="I206" si="286">ROUND(I205*$Q$3,0)</f>
        <v>0</v>
      </c>
      <c r="J206" s="158">
        <f>SUM(E206:I206)</f>
        <v>0</v>
      </c>
      <c r="L206" s="239" t="str">
        <f>L205</f>
        <v>A</v>
      </c>
      <c r="M206" s="215"/>
      <c r="N206" s="56"/>
      <c r="O206" s="56"/>
      <c r="P206" s="56"/>
      <c r="Q206" s="211">
        <v>1.03</v>
      </c>
      <c r="R206" s="212">
        <v>0</v>
      </c>
      <c r="S206" s="61">
        <f>$S$14</f>
        <v>12</v>
      </c>
      <c r="T206" s="321" t="s">
        <v>33</v>
      </c>
      <c r="U206" s="323">
        <f>IFERROR((G206+G207)/G205,0)</f>
        <v>0</v>
      </c>
      <c r="V206" s="556">
        <f>G204*174</f>
        <v>0</v>
      </c>
      <c r="W206" s="557">
        <f>IFERROR(G205/V206,0)</f>
        <v>0</v>
      </c>
      <c r="X206" s="24"/>
      <c r="Y206" s="24"/>
    </row>
    <row r="207" spans="1:25" ht="15" hidden="1">
      <c r="A207" s="9"/>
      <c r="C207" s="76"/>
      <c r="D207" s="59" t="s">
        <v>29</v>
      </c>
      <c r="E207" s="170">
        <f>ROUND(R$6*E204,0)</f>
        <v>0</v>
      </c>
      <c r="F207" s="170">
        <f t="shared" ref="F207" si="287">ROUND(S$6*F204,0)</f>
        <v>0</v>
      </c>
      <c r="G207" s="170">
        <f t="shared" ref="G207" si="288">ROUND(T$6*G204,0)</f>
        <v>0</v>
      </c>
      <c r="H207" s="170">
        <f t="shared" ref="H207" si="289">ROUND(U$6*H204,0)</f>
        <v>0</v>
      </c>
      <c r="I207" s="170">
        <f t="shared" ref="I207" si="290">ROUND(V$6*I204,0)</f>
        <v>0</v>
      </c>
      <c r="J207" s="167">
        <f>SUM(E207:I207)</f>
        <v>0</v>
      </c>
      <c r="L207" s="239" t="str">
        <f>L206</f>
        <v>A</v>
      </c>
      <c r="M207" s="215"/>
      <c r="N207" s="56"/>
      <c r="O207" s="56"/>
      <c r="P207" s="56"/>
      <c r="Q207" s="211">
        <v>1.03</v>
      </c>
      <c r="R207" s="212">
        <v>0</v>
      </c>
      <c r="S207" s="61">
        <f>$S$15</f>
        <v>12</v>
      </c>
      <c r="T207" s="321" t="s">
        <v>34</v>
      </c>
      <c r="U207" s="323">
        <f>IFERROR((H206+H207)/H205,0)</f>
        <v>0</v>
      </c>
      <c r="V207" s="556">
        <f>H204*174</f>
        <v>0</v>
      </c>
      <c r="W207" s="557">
        <f>IFERROR(H205/V207,0)</f>
        <v>0</v>
      </c>
    </row>
    <row r="208" spans="1:25" hidden="1">
      <c r="A208" s="9"/>
      <c r="C208" s="76"/>
      <c r="D208" s="62" t="s">
        <v>178</v>
      </c>
      <c r="E208" s="171">
        <f t="shared" ref="E208:J208" si="291">SUM(E206:E207)</f>
        <v>0</v>
      </c>
      <c r="F208" s="171">
        <f t="shared" si="291"/>
        <v>0</v>
      </c>
      <c r="G208" s="171">
        <f t="shared" si="291"/>
        <v>0</v>
      </c>
      <c r="H208" s="171">
        <f t="shared" si="291"/>
        <v>0</v>
      </c>
      <c r="I208" s="171">
        <f t="shared" si="291"/>
        <v>0</v>
      </c>
      <c r="J208" s="172">
        <f t="shared" si="291"/>
        <v>0</v>
      </c>
      <c r="L208" s="239" t="str">
        <f>L207</f>
        <v>A</v>
      </c>
      <c r="M208" s="215"/>
      <c r="N208" s="56"/>
      <c r="O208" s="56"/>
      <c r="P208" s="56"/>
      <c r="Q208" s="211">
        <v>1.03</v>
      </c>
      <c r="R208" s="212">
        <v>0</v>
      </c>
      <c r="S208" s="61">
        <f>$S$16</f>
        <v>12</v>
      </c>
      <c r="T208" s="321" t="s">
        <v>35</v>
      </c>
      <c r="U208" s="323">
        <f>IFERROR((I206+I207)/I205,0)</f>
        <v>0</v>
      </c>
      <c r="V208" s="556">
        <f>I204*174</f>
        <v>0</v>
      </c>
      <c r="W208" s="557">
        <f>IFERROR(I205/V208,0)</f>
        <v>0</v>
      </c>
      <c r="X208" s="24"/>
      <c r="Y208" s="24"/>
    </row>
    <row r="209" spans="1:25" hidden="1">
      <c r="A209" s="9"/>
      <c r="B209" s="3"/>
      <c r="C209" s="76"/>
      <c r="D209" s="59"/>
      <c r="E209" s="16"/>
      <c r="F209" s="16"/>
      <c r="G209" s="16"/>
      <c r="H209" s="16"/>
      <c r="I209" s="16"/>
      <c r="J209" s="25"/>
      <c r="L209" s="236"/>
      <c r="M209" s="215"/>
      <c r="N209" s="56"/>
      <c r="O209" s="56"/>
      <c r="P209" s="56"/>
      <c r="Q209" s="31"/>
      <c r="R209" s="56"/>
      <c r="S209" s="31"/>
      <c r="T209" s="321"/>
      <c r="U209" s="325"/>
      <c r="V209" s="558"/>
      <c r="W209" s="559"/>
    </row>
    <row r="210" spans="1:25" hidden="1">
      <c r="A210" s="78"/>
      <c r="B210" s="14" t="s">
        <v>125</v>
      </c>
      <c r="C210" s="265"/>
      <c r="D210" s="33" t="s">
        <v>123</v>
      </c>
      <c r="E210" s="76">
        <f>ROUND($R210*$S210,6)</f>
        <v>0</v>
      </c>
      <c r="F210" s="76">
        <f>ROUND($R211*$S211,6)</f>
        <v>0</v>
      </c>
      <c r="G210" s="76">
        <f>ROUND($R212*$S212,6)</f>
        <v>0</v>
      </c>
      <c r="H210" s="76">
        <f>ROUND($R213*$S213,6)</f>
        <v>0</v>
      </c>
      <c r="I210" s="76">
        <f>ROUND($R214*$S214,6)</f>
        <v>0</v>
      </c>
      <c r="J210" s="46"/>
      <c r="L210" s="236" t="s">
        <v>187</v>
      </c>
      <c r="M210" s="133">
        <v>0</v>
      </c>
      <c r="N210" s="214">
        <f>ROUND(M210/12,2)</f>
        <v>0</v>
      </c>
      <c r="O210" s="214">
        <f>LOOKUP(P210,'Longevity Lookup'!$A$3:$A$506,'Longevity Lookup'!$B$3:$B$506)</f>
        <v>0</v>
      </c>
      <c r="P210" s="209">
        <v>0</v>
      </c>
      <c r="Q210" s="211">
        <v>1.03</v>
      </c>
      <c r="R210" s="212">
        <v>0</v>
      </c>
      <c r="S210" s="61">
        <f>$S$12</f>
        <v>12</v>
      </c>
      <c r="T210" s="321" t="s">
        <v>31</v>
      </c>
      <c r="U210" s="323">
        <f>IFERROR((E212+E213)/E211,0)</f>
        <v>0</v>
      </c>
      <c r="V210" s="556">
        <f>E210*174</f>
        <v>0</v>
      </c>
      <c r="W210" s="557">
        <f>IFERROR(E211/V210,0)</f>
        <v>0</v>
      </c>
      <c r="X210" s="24"/>
      <c r="Y210" s="24"/>
    </row>
    <row r="211" spans="1:25" hidden="1">
      <c r="A211" s="9"/>
      <c r="C211" s="76"/>
      <c r="D211" s="59" t="s">
        <v>15</v>
      </c>
      <c r="E211" s="52">
        <f>ROUND((N210+O210)*E210*Q210,0)</f>
        <v>0</v>
      </c>
      <c r="F211" s="52">
        <f>ROUND((N210+O210)*F210*Q210*Q211,0)</f>
        <v>0</v>
      </c>
      <c r="G211" s="52">
        <f>ROUND((N210+O210)*G210*Q210*Q211*Q212,0)</f>
        <v>0</v>
      </c>
      <c r="H211" s="52">
        <f>ROUND((N210+O210)*H210*Q210*Q211*Q212*Q213,0)</f>
        <v>0</v>
      </c>
      <c r="I211" s="52">
        <f>ROUND((N210+O210)*I210*Q210*Q211*Q212*Q213*Q214,0)</f>
        <v>0</v>
      </c>
      <c r="J211" s="158">
        <f>SUM(E211:I211)</f>
        <v>0</v>
      </c>
      <c r="L211" s="239" t="str">
        <f>L210</f>
        <v>A</v>
      </c>
      <c r="M211" s="215"/>
      <c r="N211" s="56"/>
      <c r="O211" s="56"/>
      <c r="P211" s="56"/>
      <c r="Q211" s="211">
        <v>1.03</v>
      </c>
      <c r="R211" s="212">
        <v>0</v>
      </c>
      <c r="S211" s="61">
        <f>$S$13</f>
        <v>12</v>
      </c>
      <c r="T211" s="321" t="s">
        <v>32</v>
      </c>
      <c r="U211" s="323">
        <f>IFERROR((F212+F213)/F211,0)</f>
        <v>0</v>
      </c>
      <c r="V211" s="556">
        <f>F210*174</f>
        <v>0</v>
      </c>
      <c r="W211" s="557">
        <f>IFERROR(F211/V211,0)</f>
        <v>0</v>
      </c>
    </row>
    <row r="212" spans="1:25" hidden="1">
      <c r="A212" s="9"/>
      <c r="C212" s="76"/>
      <c r="D212" s="59" t="s">
        <v>30</v>
      </c>
      <c r="E212" s="52">
        <f>ROUND(E211*$Q$3,0)</f>
        <v>0</v>
      </c>
      <c r="F212" s="52">
        <f t="shared" ref="F212" si="292">ROUND(F211*$Q$3,0)</f>
        <v>0</v>
      </c>
      <c r="G212" s="52">
        <f t="shared" ref="G212" si="293">ROUND(G211*$Q$3,0)</f>
        <v>0</v>
      </c>
      <c r="H212" s="52">
        <f t="shared" ref="H212" si="294">ROUND(H211*$Q$3,0)</f>
        <v>0</v>
      </c>
      <c r="I212" s="52">
        <f t="shared" ref="I212" si="295">ROUND(I211*$Q$3,0)</f>
        <v>0</v>
      </c>
      <c r="J212" s="158">
        <f>SUM(E212:I212)</f>
        <v>0</v>
      </c>
      <c r="L212" s="239" t="str">
        <f>L211</f>
        <v>A</v>
      </c>
      <c r="M212" s="215"/>
      <c r="N212" s="56"/>
      <c r="O212" s="56"/>
      <c r="P212" s="56"/>
      <c r="Q212" s="211">
        <v>1.03</v>
      </c>
      <c r="R212" s="212">
        <v>0</v>
      </c>
      <c r="S212" s="61">
        <f>$S$14</f>
        <v>12</v>
      </c>
      <c r="T212" s="321" t="s">
        <v>33</v>
      </c>
      <c r="U212" s="323">
        <f>IFERROR((G212+G213)/G211,0)</f>
        <v>0</v>
      </c>
      <c r="V212" s="556">
        <f>G210*174</f>
        <v>0</v>
      </c>
      <c r="W212" s="557">
        <f>IFERROR(G211/V212,0)</f>
        <v>0</v>
      </c>
      <c r="X212" s="24"/>
      <c r="Y212" s="24"/>
    </row>
    <row r="213" spans="1:25" ht="15" hidden="1">
      <c r="A213" s="9"/>
      <c r="C213" s="76"/>
      <c r="D213" s="59" t="s">
        <v>29</v>
      </c>
      <c r="E213" s="170">
        <f>ROUND(R$6*E210,0)</f>
        <v>0</v>
      </c>
      <c r="F213" s="170">
        <f t="shared" ref="F213" si="296">ROUND(S$6*F210,0)</f>
        <v>0</v>
      </c>
      <c r="G213" s="170">
        <f t="shared" ref="G213" si="297">ROUND(T$6*G210,0)</f>
        <v>0</v>
      </c>
      <c r="H213" s="170">
        <f t="shared" ref="H213" si="298">ROUND(U$6*H210,0)</f>
        <v>0</v>
      </c>
      <c r="I213" s="170">
        <f t="shared" ref="I213" si="299">ROUND(V$6*I210,0)</f>
        <v>0</v>
      </c>
      <c r="J213" s="167">
        <f>SUM(E213:I213)</f>
        <v>0</v>
      </c>
      <c r="L213" s="239" t="str">
        <f>L212</f>
        <v>A</v>
      </c>
      <c r="M213" s="215"/>
      <c r="N213" s="56"/>
      <c r="O213" s="56"/>
      <c r="P213" s="56"/>
      <c r="Q213" s="211">
        <v>1.03</v>
      </c>
      <c r="R213" s="212">
        <v>0</v>
      </c>
      <c r="S213" s="61">
        <f>$S$15</f>
        <v>12</v>
      </c>
      <c r="T213" s="321" t="s">
        <v>34</v>
      </c>
      <c r="U213" s="323">
        <f>IFERROR((H212+H213)/H211,0)</f>
        <v>0</v>
      </c>
      <c r="V213" s="556">
        <f>H210*174</f>
        <v>0</v>
      </c>
      <c r="W213" s="557">
        <f>IFERROR(H211/V213,0)</f>
        <v>0</v>
      </c>
    </row>
    <row r="214" spans="1:25" hidden="1">
      <c r="A214" s="9"/>
      <c r="C214" s="76"/>
      <c r="D214" s="62" t="s">
        <v>178</v>
      </c>
      <c r="E214" s="171">
        <f t="shared" ref="E214:J214" si="300">SUM(E212:E213)</f>
        <v>0</v>
      </c>
      <c r="F214" s="171">
        <f t="shared" si="300"/>
        <v>0</v>
      </c>
      <c r="G214" s="171">
        <f t="shared" si="300"/>
        <v>0</v>
      </c>
      <c r="H214" s="171">
        <f t="shared" si="300"/>
        <v>0</v>
      </c>
      <c r="I214" s="171">
        <f t="shared" si="300"/>
        <v>0</v>
      </c>
      <c r="J214" s="172">
        <f t="shared" si="300"/>
        <v>0</v>
      </c>
      <c r="L214" s="239" t="str">
        <f>L213</f>
        <v>A</v>
      </c>
      <c r="M214" s="215"/>
      <c r="N214" s="56"/>
      <c r="O214" s="56"/>
      <c r="P214" s="56"/>
      <c r="Q214" s="211">
        <v>1.03</v>
      </c>
      <c r="R214" s="212">
        <v>0</v>
      </c>
      <c r="S214" s="61">
        <f>$S$16</f>
        <v>12</v>
      </c>
      <c r="T214" s="321" t="s">
        <v>35</v>
      </c>
      <c r="U214" s="323">
        <f>IFERROR((I212+I213)/I211,0)</f>
        <v>0</v>
      </c>
      <c r="V214" s="556">
        <f>I210*174</f>
        <v>0</v>
      </c>
      <c r="W214" s="557">
        <f>IFERROR(I211/V214,0)</f>
        <v>0</v>
      </c>
      <c r="X214" s="24"/>
      <c r="Y214" s="24"/>
    </row>
    <row r="215" spans="1:25" hidden="1">
      <c r="A215" s="9"/>
      <c r="B215" s="3"/>
      <c r="C215" s="76"/>
      <c r="D215" s="59"/>
      <c r="E215" s="16"/>
      <c r="F215" s="16"/>
      <c r="G215" s="16"/>
      <c r="H215" s="16"/>
      <c r="I215" s="16"/>
      <c r="J215" s="25"/>
      <c r="L215" s="236"/>
      <c r="M215" s="215"/>
      <c r="N215" s="56"/>
      <c r="O215" s="56"/>
      <c r="P215" s="56"/>
      <c r="Q215" s="31"/>
      <c r="R215" s="56"/>
      <c r="S215" s="31"/>
      <c r="T215" s="321"/>
      <c r="U215" s="325"/>
      <c r="V215" s="558"/>
      <c r="W215" s="559"/>
    </row>
    <row r="216" spans="1:25" hidden="1">
      <c r="A216" s="78"/>
      <c r="B216" s="14" t="s">
        <v>125</v>
      </c>
      <c r="C216" s="265"/>
      <c r="D216" s="33" t="s">
        <v>123</v>
      </c>
      <c r="E216" s="76">
        <f>ROUND($R216*$S216,6)</f>
        <v>0</v>
      </c>
      <c r="F216" s="76">
        <f>ROUND($R217*$S217,6)</f>
        <v>0</v>
      </c>
      <c r="G216" s="76">
        <f>ROUND($R218*$S218,6)</f>
        <v>0</v>
      </c>
      <c r="H216" s="76">
        <f>ROUND($R219*$S219,6)</f>
        <v>0</v>
      </c>
      <c r="I216" s="76">
        <f>ROUND($R220*$S220,6)</f>
        <v>0</v>
      </c>
      <c r="J216" s="46"/>
      <c r="L216" s="236" t="s">
        <v>187</v>
      </c>
      <c r="M216" s="133">
        <v>0</v>
      </c>
      <c r="N216" s="214">
        <f>ROUND(M216/12,2)</f>
        <v>0</v>
      </c>
      <c r="O216" s="214">
        <f>LOOKUP(P216,'Longevity Lookup'!$A$3:$A$506,'Longevity Lookup'!$B$3:$B$506)</f>
        <v>0</v>
      </c>
      <c r="P216" s="209">
        <v>0</v>
      </c>
      <c r="Q216" s="211">
        <v>1.03</v>
      </c>
      <c r="R216" s="212">
        <v>0</v>
      </c>
      <c r="S216" s="61">
        <f>$S$12</f>
        <v>12</v>
      </c>
      <c r="T216" s="321" t="s">
        <v>31</v>
      </c>
      <c r="U216" s="323">
        <f>IFERROR((E218+E219)/E217,0)</f>
        <v>0</v>
      </c>
      <c r="V216" s="556">
        <f>E216*174</f>
        <v>0</v>
      </c>
      <c r="W216" s="557">
        <f>IFERROR(E217/V216,0)</f>
        <v>0</v>
      </c>
      <c r="X216" s="24"/>
      <c r="Y216" s="24"/>
    </row>
    <row r="217" spans="1:25" hidden="1">
      <c r="A217" s="9"/>
      <c r="C217" s="76"/>
      <c r="D217" s="59" t="s">
        <v>15</v>
      </c>
      <c r="E217" s="52">
        <f>ROUND((N216+O216)*E216*Q216,0)</f>
        <v>0</v>
      </c>
      <c r="F217" s="52">
        <f>ROUND((N216+O216)*F216*Q216*Q217,0)</f>
        <v>0</v>
      </c>
      <c r="G217" s="52">
        <f>ROUND((N216+O216)*G216*Q216*Q217*Q218,0)</f>
        <v>0</v>
      </c>
      <c r="H217" s="52">
        <f>ROUND((N216+O216)*H216*Q216*Q217*Q218*Q219,0)</f>
        <v>0</v>
      </c>
      <c r="I217" s="52">
        <f>ROUND((N216+O216)*I216*Q216*Q217*Q218*Q219*Q220,0)</f>
        <v>0</v>
      </c>
      <c r="J217" s="158">
        <f>SUM(E217:I217)</f>
        <v>0</v>
      </c>
      <c r="L217" s="239" t="str">
        <f>L216</f>
        <v>A</v>
      </c>
      <c r="M217" s="215"/>
      <c r="N217" s="56"/>
      <c r="O217" s="56"/>
      <c r="P217" s="56"/>
      <c r="Q217" s="211">
        <v>1.03</v>
      </c>
      <c r="R217" s="212">
        <v>0</v>
      </c>
      <c r="S217" s="61">
        <f>$S$13</f>
        <v>12</v>
      </c>
      <c r="T217" s="321" t="s">
        <v>32</v>
      </c>
      <c r="U217" s="323">
        <f>IFERROR((F218+F219)/F217,0)</f>
        <v>0</v>
      </c>
      <c r="V217" s="556">
        <f>F216*174</f>
        <v>0</v>
      </c>
      <c r="W217" s="557">
        <f>IFERROR(F217/V217,0)</f>
        <v>0</v>
      </c>
    </row>
    <row r="218" spans="1:25" hidden="1">
      <c r="A218" s="9"/>
      <c r="C218" s="76"/>
      <c r="D218" s="59" t="s">
        <v>30</v>
      </c>
      <c r="E218" s="52">
        <f>ROUND(E217*$Q$3,0)</f>
        <v>0</v>
      </c>
      <c r="F218" s="52">
        <f t="shared" ref="F218" si="301">ROUND(F217*$Q$3,0)</f>
        <v>0</v>
      </c>
      <c r="G218" s="52">
        <f t="shared" ref="G218" si="302">ROUND(G217*$Q$3,0)</f>
        <v>0</v>
      </c>
      <c r="H218" s="52">
        <f t="shared" ref="H218" si="303">ROUND(H217*$Q$3,0)</f>
        <v>0</v>
      </c>
      <c r="I218" s="52">
        <f t="shared" ref="I218" si="304">ROUND(I217*$Q$3,0)</f>
        <v>0</v>
      </c>
      <c r="J218" s="158">
        <f>SUM(E218:I218)</f>
        <v>0</v>
      </c>
      <c r="L218" s="239" t="str">
        <f>L217</f>
        <v>A</v>
      </c>
      <c r="M218" s="215"/>
      <c r="N218" s="56"/>
      <c r="O218" s="56"/>
      <c r="P218" s="56"/>
      <c r="Q218" s="211">
        <v>1.03</v>
      </c>
      <c r="R218" s="212">
        <v>0</v>
      </c>
      <c r="S218" s="61">
        <f>$S$14</f>
        <v>12</v>
      </c>
      <c r="T218" s="321" t="s">
        <v>33</v>
      </c>
      <c r="U218" s="323">
        <f>IFERROR((G218+G219)/G217,0)</f>
        <v>0</v>
      </c>
      <c r="V218" s="556">
        <f>G216*174</f>
        <v>0</v>
      </c>
      <c r="W218" s="557">
        <f>IFERROR(G217/V218,0)</f>
        <v>0</v>
      </c>
      <c r="X218" s="24"/>
      <c r="Y218" s="24"/>
    </row>
    <row r="219" spans="1:25" ht="15" hidden="1">
      <c r="A219" s="9"/>
      <c r="C219" s="76"/>
      <c r="D219" s="59" t="s">
        <v>29</v>
      </c>
      <c r="E219" s="170">
        <f>ROUND(R$6*E216,0)</f>
        <v>0</v>
      </c>
      <c r="F219" s="170">
        <f t="shared" ref="F219" si="305">ROUND(S$6*F216,0)</f>
        <v>0</v>
      </c>
      <c r="G219" s="170">
        <f t="shared" ref="G219" si="306">ROUND(T$6*G216,0)</f>
        <v>0</v>
      </c>
      <c r="H219" s="170">
        <f t="shared" ref="H219" si="307">ROUND(U$6*H216,0)</f>
        <v>0</v>
      </c>
      <c r="I219" s="170">
        <f t="shared" ref="I219" si="308">ROUND(V$6*I216,0)</f>
        <v>0</v>
      </c>
      <c r="J219" s="167">
        <f>SUM(E219:I219)</f>
        <v>0</v>
      </c>
      <c r="L219" s="239" t="str">
        <f>L218</f>
        <v>A</v>
      </c>
      <c r="M219" s="215"/>
      <c r="N219" s="56"/>
      <c r="O219" s="56"/>
      <c r="P219" s="56"/>
      <c r="Q219" s="211">
        <v>1.03</v>
      </c>
      <c r="R219" s="212">
        <v>0</v>
      </c>
      <c r="S219" s="61">
        <f>$S$15</f>
        <v>12</v>
      </c>
      <c r="T219" s="321" t="s">
        <v>34</v>
      </c>
      <c r="U219" s="323">
        <f>IFERROR((H218+H219)/H217,0)</f>
        <v>0</v>
      </c>
      <c r="V219" s="556">
        <f>H216*174</f>
        <v>0</v>
      </c>
      <c r="W219" s="557">
        <f>IFERROR(H217/V219,0)</f>
        <v>0</v>
      </c>
    </row>
    <row r="220" spans="1:25" hidden="1">
      <c r="A220" s="9"/>
      <c r="C220" s="76"/>
      <c r="D220" s="62" t="s">
        <v>178</v>
      </c>
      <c r="E220" s="171">
        <f t="shared" ref="E220:J220" si="309">SUM(E218:E219)</f>
        <v>0</v>
      </c>
      <c r="F220" s="171">
        <f t="shared" si="309"/>
        <v>0</v>
      </c>
      <c r="G220" s="171">
        <f t="shared" si="309"/>
        <v>0</v>
      </c>
      <c r="H220" s="171">
        <f t="shared" si="309"/>
        <v>0</v>
      </c>
      <c r="I220" s="171">
        <f t="shared" si="309"/>
        <v>0</v>
      </c>
      <c r="J220" s="172">
        <f t="shared" si="309"/>
        <v>0</v>
      </c>
      <c r="L220" s="239" t="str">
        <f>L219</f>
        <v>A</v>
      </c>
      <c r="M220" s="215"/>
      <c r="N220" s="56"/>
      <c r="O220" s="56"/>
      <c r="P220" s="56"/>
      <c r="Q220" s="211">
        <v>1.03</v>
      </c>
      <c r="R220" s="212">
        <v>0</v>
      </c>
      <c r="S220" s="61">
        <f>$S$16</f>
        <v>12</v>
      </c>
      <c r="T220" s="321" t="s">
        <v>35</v>
      </c>
      <c r="U220" s="323">
        <f>IFERROR((I218+I219)/I217,0)</f>
        <v>0</v>
      </c>
      <c r="V220" s="556">
        <f>I216*174</f>
        <v>0</v>
      </c>
      <c r="W220" s="557">
        <f>IFERROR(I217/V220,0)</f>
        <v>0</v>
      </c>
      <c r="X220" s="24"/>
      <c r="Y220" s="24"/>
    </row>
    <row r="221" spans="1:25" hidden="1">
      <c r="A221" s="9"/>
      <c r="B221" s="3"/>
      <c r="C221" s="76"/>
      <c r="D221" s="59"/>
      <c r="E221" s="16"/>
      <c r="F221" s="16"/>
      <c r="G221" s="16"/>
      <c r="H221" s="16"/>
      <c r="I221" s="16"/>
      <c r="J221" s="25"/>
      <c r="L221" s="236"/>
      <c r="M221" s="215"/>
      <c r="N221" s="56"/>
      <c r="O221" s="56"/>
      <c r="P221" s="56"/>
      <c r="Q221" s="31"/>
      <c r="R221" s="56"/>
      <c r="S221" s="31"/>
      <c r="T221" s="321"/>
      <c r="U221" s="325"/>
      <c r="V221" s="558"/>
      <c r="W221" s="559"/>
    </row>
    <row r="222" spans="1:25" hidden="1">
      <c r="A222" s="78"/>
      <c r="B222" s="14" t="s">
        <v>125</v>
      </c>
      <c r="C222" s="265"/>
      <c r="D222" s="33" t="s">
        <v>123</v>
      </c>
      <c r="E222" s="76">
        <f>ROUND($R222*$S222,6)</f>
        <v>0</v>
      </c>
      <c r="F222" s="76">
        <f>ROUND($R223*$S223,6)</f>
        <v>0</v>
      </c>
      <c r="G222" s="76">
        <f>ROUND($R224*$S224,6)</f>
        <v>0</v>
      </c>
      <c r="H222" s="76">
        <f>ROUND($R225*$S225,6)</f>
        <v>0</v>
      </c>
      <c r="I222" s="76">
        <f>ROUND($R226*$S226,6)</f>
        <v>0</v>
      </c>
      <c r="J222" s="46"/>
      <c r="L222" s="236" t="s">
        <v>187</v>
      </c>
      <c r="M222" s="133">
        <v>0</v>
      </c>
      <c r="N222" s="214">
        <f>ROUND(M222/12,2)</f>
        <v>0</v>
      </c>
      <c r="O222" s="214">
        <f>LOOKUP(P222,'Longevity Lookup'!$A$3:$A$506,'Longevity Lookup'!$B$3:$B$506)</f>
        <v>0</v>
      </c>
      <c r="P222" s="209">
        <v>0</v>
      </c>
      <c r="Q222" s="211">
        <v>1.03</v>
      </c>
      <c r="R222" s="212">
        <v>0</v>
      </c>
      <c r="S222" s="61">
        <f>$S$12</f>
        <v>12</v>
      </c>
      <c r="T222" s="321" t="s">
        <v>31</v>
      </c>
      <c r="U222" s="323">
        <f>IFERROR((E224+E225)/E223,0)</f>
        <v>0</v>
      </c>
      <c r="V222" s="556">
        <f>E222*174</f>
        <v>0</v>
      </c>
      <c r="W222" s="557">
        <f>IFERROR(E223/V222,0)</f>
        <v>0</v>
      </c>
      <c r="X222" s="24"/>
      <c r="Y222" s="24"/>
    </row>
    <row r="223" spans="1:25" hidden="1">
      <c r="A223" s="9"/>
      <c r="C223" s="76"/>
      <c r="D223" s="59" t="s">
        <v>15</v>
      </c>
      <c r="E223" s="52">
        <f>ROUND((N222+O222)*E222*Q222,0)</f>
        <v>0</v>
      </c>
      <c r="F223" s="52">
        <f>ROUND((N222+O222)*F222*Q222*Q223,0)</f>
        <v>0</v>
      </c>
      <c r="G223" s="52">
        <f>ROUND((N222+O222)*G222*Q222*Q223*Q224,0)</f>
        <v>0</v>
      </c>
      <c r="H223" s="52">
        <f>ROUND((N222+O222)*H222*Q222*Q223*Q224*Q225,0)</f>
        <v>0</v>
      </c>
      <c r="I223" s="52">
        <f>ROUND((N222+O222)*I222*Q222*Q223*Q224*Q225*Q226,0)</f>
        <v>0</v>
      </c>
      <c r="J223" s="158">
        <f>SUM(E223:I223)</f>
        <v>0</v>
      </c>
      <c r="L223" s="239" t="str">
        <f>L222</f>
        <v>A</v>
      </c>
      <c r="M223" s="215"/>
      <c r="N223" s="56"/>
      <c r="O223" s="56"/>
      <c r="P223" s="56"/>
      <c r="Q223" s="211">
        <v>1.03</v>
      </c>
      <c r="R223" s="212">
        <v>0</v>
      </c>
      <c r="S223" s="61">
        <f>$S$13</f>
        <v>12</v>
      </c>
      <c r="T223" s="321" t="s">
        <v>32</v>
      </c>
      <c r="U223" s="323">
        <f>IFERROR((F224+F225)/F223,0)</f>
        <v>0</v>
      </c>
      <c r="V223" s="556">
        <f>F222*174</f>
        <v>0</v>
      </c>
      <c r="W223" s="557">
        <f>IFERROR(F223/V223,0)</f>
        <v>0</v>
      </c>
    </row>
    <row r="224" spans="1:25" hidden="1">
      <c r="A224" s="9"/>
      <c r="C224" s="76"/>
      <c r="D224" s="59" t="s">
        <v>30</v>
      </c>
      <c r="E224" s="52">
        <f>ROUND(E223*$Q$3,0)</f>
        <v>0</v>
      </c>
      <c r="F224" s="52">
        <f t="shared" ref="F224" si="310">ROUND(F223*$Q$3,0)</f>
        <v>0</v>
      </c>
      <c r="G224" s="52">
        <f t="shared" ref="G224" si="311">ROUND(G223*$Q$3,0)</f>
        <v>0</v>
      </c>
      <c r="H224" s="52">
        <f t="shared" ref="H224" si="312">ROUND(H223*$Q$3,0)</f>
        <v>0</v>
      </c>
      <c r="I224" s="52">
        <f t="shared" ref="I224" si="313">ROUND(I223*$Q$3,0)</f>
        <v>0</v>
      </c>
      <c r="J224" s="158">
        <f>SUM(E224:I224)</f>
        <v>0</v>
      </c>
      <c r="L224" s="239" t="str">
        <f>L223</f>
        <v>A</v>
      </c>
      <c r="M224" s="215"/>
      <c r="N224" s="56"/>
      <c r="O224" s="56"/>
      <c r="P224" s="56"/>
      <c r="Q224" s="211">
        <v>1.03</v>
      </c>
      <c r="R224" s="212">
        <v>0</v>
      </c>
      <c r="S224" s="61">
        <f>$S$14</f>
        <v>12</v>
      </c>
      <c r="T224" s="321" t="s">
        <v>33</v>
      </c>
      <c r="U224" s="323">
        <f>IFERROR((G224+G225)/G223,0)</f>
        <v>0</v>
      </c>
      <c r="V224" s="556">
        <f>G222*174</f>
        <v>0</v>
      </c>
      <c r="W224" s="557">
        <f>IFERROR(G223/V224,0)</f>
        <v>0</v>
      </c>
      <c r="X224" s="24"/>
      <c r="Y224" s="24"/>
    </row>
    <row r="225" spans="1:25" ht="15" hidden="1">
      <c r="A225" s="9"/>
      <c r="C225" s="76"/>
      <c r="D225" s="59" t="s">
        <v>29</v>
      </c>
      <c r="E225" s="170">
        <f>ROUND(R$6*E222,0)</f>
        <v>0</v>
      </c>
      <c r="F225" s="170">
        <f t="shared" ref="F225" si="314">ROUND(S$6*F222,0)</f>
        <v>0</v>
      </c>
      <c r="G225" s="170">
        <f t="shared" ref="G225" si="315">ROUND(T$6*G222,0)</f>
        <v>0</v>
      </c>
      <c r="H225" s="170">
        <f t="shared" ref="H225" si="316">ROUND(U$6*H222,0)</f>
        <v>0</v>
      </c>
      <c r="I225" s="170">
        <f t="shared" ref="I225" si="317">ROUND(V$6*I222,0)</f>
        <v>0</v>
      </c>
      <c r="J225" s="167">
        <f>SUM(E225:I225)</f>
        <v>0</v>
      </c>
      <c r="L225" s="239" t="str">
        <f>L224</f>
        <v>A</v>
      </c>
      <c r="M225" s="215"/>
      <c r="N225" s="56"/>
      <c r="O225" s="56"/>
      <c r="P225" s="56"/>
      <c r="Q225" s="211">
        <v>1.03</v>
      </c>
      <c r="R225" s="212">
        <v>0</v>
      </c>
      <c r="S225" s="61">
        <f>$S$15</f>
        <v>12</v>
      </c>
      <c r="T225" s="321" t="s">
        <v>34</v>
      </c>
      <c r="U225" s="323">
        <f>IFERROR((H224+H225)/H223,0)</f>
        <v>0</v>
      </c>
      <c r="V225" s="556">
        <f>H222*174</f>
        <v>0</v>
      </c>
      <c r="W225" s="557">
        <f>IFERROR(H223/V225,0)</f>
        <v>0</v>
      </c>
    </row>
    <row r="226" spans="1:25" hidden="1">
      <c r="A226" s="9"/>
      <c r="C226" s="76"/>
      <c r="D226" s="62" t="s">
        <v>178</v>
      </c>
      <c r="E226" s="171">
        <f t="shared" ref="E226:J226" si="318">SUM(E224:E225)</f>
        <v>0</v>
      </c>
      <c r="F226" s="171">
        <f t="shared" si="318"/>
        <v>0</v>
      </c>
      <c r="G226" s="171">
        <f t="shared" si="318"/>
        <v>0</v>
      </c>
      <c r="H226" s="171">
        <f t="shared" si="318"/>
        <v>0</v>
      </c>
      <c r="I226" s="171">
        <f t="shared" si="318"/>
        <v>0</v>
      </c>
      <c r="J226" s="172">
        <f t="shared" si="318"/>
        <v>0</v>
      </c>
      <c r="L226" s="239" t="str">
        <f>L225</f>
        <v>A</v>
      </c>
      <c r="M226" s="215"/>
      <c r="N226" s="56"/>
      <c r="O226" s="56"/>
      <c r="P226" s="56"/>
      <c r="Q226" s="211">
        <v>1.03</v>
      </c>
      <c r="R226" s="212">
        <v>0</v>
      </c>
      <c r="S226" s="61">
        <f>$S$16</f>
        <v>12</v>
      </c>
      <c r="T226" s="321" t="s">
        <v>35</v>
      </c>
      <c r="U226" s="323">
        <f>IFERROR((I224+I225)/I223,0)</f>
        <v>0</v>
      </c>
      <c r="V226" s="556">
        <f>I222*174</f>
        <v>0</v>
      </c>
      <c r="W226" s="557">
        <f>IFERROR(I223/V226,0)</f>
        <v>0</v>
      </c>
      <c r="X226" s="24"/>
      <c r="Y226" s="24"/>
    </row>
    <row r="227" spans="1:25" hidden="1">
      <c r="A227" s="9"/>
      <c r="B227" s="3"/>
      <c r="C227" s="76"/>
      <c r="D227" s="59"/>
      <c r="E227" s="16"/>
      <c r="F227" s="16"/>
      <c r="G227" s="16"/>
      <c r="H227" s="16"/>
      <c r="I227" s="16"/>
      <c r="J227" s="25"/>
      <c r="L227" s="236"/>
      <c r="M227" s="215"/>
      <c r="N227" s="56"/>
      <c r="O227" s="56"/>
      <c r="P227" s="56"/>
      <c r="Q227" s="31"/>
      <c r="R227" s="56"/>
      <c r="S227" s="31"/>
      <c r="T227" s="321"/>
      <c r="U227" s="325"/>
      <c r="V227" s="558"/>
      <c r="W227" s="559"/>
    </row>
    <row r="228" spans="1:25" hidden="1">
      <c r="A228" s="78"/>
      <c r="B228" s="14" t="s">
        <v>125</v>
      </c>
      <c r="C228" s="265"/>
      <c r="D228" s="33" t="s">
        <v>123</v>
      </c>
      <c r="E228" s="76">
        <f>ROUND($R228*$S228,6)</f>
        <v>0</v>
      </c>
      <c r="F228" s="76">
        <f>ROUND($R229*$S229,6)</f>
        <v>0</v>
      </c>
      <c r="G228" s="76">
        <f>ROUND($R230*$S230,6)</f>
        <v>0</v>
      </c>
      <c r="H228" s="76">
        <f>ROUND($R231*$S231,6)</f>
        <v>0</v>
      </c>
      <c r="I228" s="76">
        <f>ROUND($R232*$S232,6)</f>
        <v>0</v>
      </c>
      <c r="J228" s="46"/>
      <c r="L228" s="236" t="s">
        <v>187</v>
      </c>
      <c r="M228" s="133">
        <v>0</v>
      </c>
      <c r="N228" s="214">
        <f>ROUND(M228/12,2)</f>
        <v>0</v>
      </c>
      <c r="O228" s="214">
        <f>LOOKUP(P228,'Longevity Lookup'!$A$3:$A$506,'Longevity Lookup'!$B$3:$B$506)</f>
        <v>0</v>
      </c>
      <c r="P228" s="209">
        <v>0</v>
      </c>
      <c r="Q228" s="211">
        <v>1.03</v>
      </c>
      <c r="R228" s="212">
        <v>0</v>
      </c>
      <c r="S228" s="61">
        <f>$S$12</f>
        <v>12</v>
      </c>
      <c r="T228" s="321" t="s">
        <v>31</v>
      </c>
      <c r="U228" s="323">
        <f>IFERROR((E230+E231)/E229,0)</f>
        <v>0</v>
      </c>
      <c r="V228" s="556">
        <f>E228*174</f>
        <v>0</v>
      </c>
      <c r="W228" s="557">
        <f>IFERROR(E229/V228,0)</f>
        <v>0</v>
      </c>
      <c r="X228" s="24"/>
      <c r="Y228" s="24"/>
    </row>
    <row r="229" spans="1:25" hidden="1">
      <c r="A229" s="9"/>
      <c r="C229" s="76"/>
      <c r="D229" s="59" t="s">
        <v>15</v>
      </c>
      <c r="E229" s="52">
        <f>ROUND((N228+O228)*E228*Q228,0)</f>
        <v>0</v>
      </c>
      <c r="F229" s="52">
        <f>ROUND((N228+O228)*F228*Q228*Q229,0)</f>
        <v>0</v>
      </c>
      <c r="G229" s="52">
        <f>ROUND((N228+O228)*G228*Q228*Q229*Q230,0)</f>
        <v>0</v>
      </c>
      <c r="H229" s="52">
        <f>ROUND((N228+O228)*H228*Q228*Q229*Q230*Q231,0)</f>
        <v>0</v>
      </c>
      <c r="I229" s="52">
        <f>ROUND((N228+O228)*I228*Q228*Q229*Q230*Q231*Q232,0)</f>
        <v>0</v>
      </c>
      <c r="J229" s="158">
        <f>SUM(E229:I229)</f>
        <v>0</v>
      </c>
      <c r="L229" s="239" t="str">
        <f>L228</f>
        <v>A</v>
      </c>
      <c r="M229" s="215"/>
      <c r="N229" s="56"/>
      <c r="O229" s="56"/>
      <c r="P229" s="56"/>
      <c r="Q229" s="211">
        <v>1.03</v>
      </c>
      <c r="R229" s="212">
        <v>0</v>
      </c>
      <c r="S229" s="61">
        <f>$S$13</f>
        <v>12</v>
      </c>
      <c r="T229" s="321" t="s">
        <v>32</v>
      </c>
      <c r="U229" s="323">
        <f>IFERROR((F230+F231)/F229,0)</f>
        <v>0</v>
      </c>
      <c r="V229" s="556">
        <f>F228*174</f>
        <v>0</v>
      </c>
      <c r="W229" s="557">
        <f>IFERROR(F229/V229,0)</f>
        <v>0</v>
      </c>
    </row>
    <row r="230" spans="1:25" hidden="1">
      <c r="A230" s="9"/>
      <c r="C230" s="76"/>
      <c r="D230" s="59" t="s">
        <v>30</v>
      </c>
      <c r="E230" s="52">
        <f>ROUND(E229*$Q$3,0)</f>
        <v>0</v>
      </c>
      <c r="F230" s="52">
        <f t="shared" ref="F230" si="319">ROUND(F229*$Q$3,0)</f>
        <v>0</v>
      </c>
      <c r="G230" s="52">
        <f t="shared" ref="G230" si="320">ROUND(G229*$Q$3,0)</f>
        <v>0</v>
      </c>
      <c r="H230" s="52">
        <f t="shared" ref="H230" si="321">ROUND(H229*$Q$3,0)</f>
        <v>0</v>
      </c>
      <c r="I230" s="52">
        <f t="shared" ref="I230" si="322">ROUND(I229*$Q$3,0)</f>
        <v>0</v>
      </c>
      <c r="J230" s="158">
        <f>SUM(E230:I230)</f>
        <v>0</v>
      </c>
      <c r="L230" s="239" t="str">
        <f>L229</f>
        <v>A</v>
      </c>
      <c r="M230" s="215"/>
      <c r="N230" s="56"/>
      <c r="O230" s="56"/>
      <c r="P230" s="56"/>
      <c r="Q230" s="211">
        <v>1.03</v>
      </c>
      <c r="R230" s="212">
        <v>0</v>
      </c>
      <c r="S230" s="61">
        <f>$S$14</f>
        <v>12</v>
      </c>
      <c r="T230" s="321" t="s">
        <v>33</v>
      </c>
      <c r="U230" s="323">
        <f>IFERROR((G230+G231)/G229,0)</f>
        <v>0</v>
      </c>
      <c r="V230" s="556">
        <f>G228*174</f>
        <v>0</v>
      </c>
      <c r="W230" s="557">
        <f>IFERROR(G229/V230,0)</f>
        <v>0</v>
      </c>
      <c r="X230" s="24"/>
      <c r="Y230" s="24"/>
    </row>
    <row r="231" spans="1:25" ht="15" hidden="1">
      <c r="A231" s="9"/>
      <c r="C231" s="76"/>
      <c r="D231" s="59" t="s">
        <v>29</v>
      </c>
      <c r="E231" s="170">
        <f>ROUND(R$6*E228,0)</f>
        <v>0</v>
      </c>
      <c r="F231" s="170">
        <f t="shared" ref="F231" si="323">ROUND(S$6*F228,0)</f>
        <v>0</v>
      </c>
      <c r="G231" s="170">
        <f t="shared" ref="G231" si="324">ROUND(T$6*G228,0)</f>
        <v>0</v>
      </c>
      <c r="H231" s="170">
        <f t="shared" ref="H231" si="325">ROUND(U$6*H228,0)</f>
        <v>0</v>
      </c>
      <c r="I231" s="170">
        <f t="shared" ref="I231" si="326">ROUND(V$6*I228,0)</f>
        <v>0</v>
      </c>
      <c r="J231" s="167">
        <f>SUM(E231:I231)</f>
        <v>0</v>
      </c>
      <c r="L231" s="239" t="str">
        <f>L230</f>
        <v>A</v>
      </c>
      <c r="M231" s="215"/>
      <c r="N231" s="56"/>
      <c r="O231" s="56"/>
      <c r="P231" s="56"/>
      <c r="Q231" s="211">
        <v>1.03</v>
      </c>
      <c r="R231" s="212">
        <v>0</v>
      </c>
      <c r="S231" s="61">
        <f>$S$15</f>
        <v>12</v>
      </c>
      <c r="T231" s="321" t="s">
        <v>34</v>
      </c>
      <c r="U231" s="323">
        <f>IFERROR((H230+H231)/H229,0)</f>
        <v>0</v>
      </c>
      <c r="V231" s="556">
        <f>H228*174</f>
        <v>0</v>
      </c>
      <c r="W231" s="557">
        <f>IFERROR(H229/V231,0)</f>
        <v>0</v>
      </c>
    </row>
    <row r="232" spans="1:25" hidden="1">
      <c r="A232" s="9"/>
      <c r="C232" s="76"/>
      <c r="D232" s="62" t="s">
        <v>178</v>
      </c>
      <c r="E232" s="171">
        <f t="shared" ref="E232:J232" si="327">SUM(E230:E231)</f>
        <v>0</v>
      </c>
      <c r="F232" s="171">
        <f t="shared" si="327"/>
        <v>0</v>
      </c>
      <c r="G232" s="171">
        <f t="shared" si="327"/>
        <v>0</v>
      </c>
      <c r="H232" s="171">
        <f t="shared" si="327"/>
        <v>0</v>
      </c>
      <c r="I232" s="171">
        <f t="shared" si="327"/>
        <v>0</v>
      </c>
      <c r="J232" s="172">
        <f t="shared" si="327"/>
        <v>0</v>
      </c>
      <c r="L232" s="239" t="str">
        <f>L231</f>
        <v>A</v>
      </c>
      <c r="M232" s="215"/>
      <c r="N232" s="56"/>
      <c r="O232" s="56"/>
      <c r="P232" s="56"/>
      <c r="Q232" s="211">
        <v>1.03</v>
      </c>
      <c r="R232" s="212">
        <v>0</v>
      </c>
      <c r="S232" s="61">
        <f>$S$16</f>
        <v>12</v>
      </c>
      <c r="T232" s="321" t="s">
        <v>35</v>
      </c>
      <c r="U232" s="323">
        <f>IFERROR((I230+I231)/I229,0)</f>
        <v>0</v>
      </c>
      <c r="V232" s="556">
        <f>I228*174</f>
        <v>0</v>
      </c>
      <c r="W232" s="557">
        <f>IFERROR(I229/V232,0)</f>
        <v>0</v>
      </c>
      <c r="X232" s="24"/>
      <c r="Y232" s="24"/>
    </row>
    <row r="233" spans="1:25" hidden="1">
      <c r="A233" s="9"/>
      <c r="B233" s="3"/>
      <c r="C233" s="76"/>
      <c r="D233" s="59"/>
      <c r="E233" s="16"/>
      <c r="F233" s="16"/>
      <c r="G233" s="16"/>
      <c r="H233" s="16"/>
      <c r="I233" s="16"/>
      <c r="J233" s="25"/>
      <c r="L233" s="236"/>
      <c r="M233" s="215"/>
      <c r="N233" s="56"/>
      <c r="O233" s="56"/>
      <c r="P233" s="56"/>
      <c r="Q233" s="31"/>
      <c r="R233" s="56"/>
      <c r="S233" s="31"/>
      <c r="T233" s="321"/>
      <c r="U233" s="325"/>
      <c r="V233" s="558"/>
      <c r="W233" s="559"/>
    </row>
    <row r="234" spans="1:25" hidden="1">
      <c r="A234" s="78"/>
      <c r="B234" s="14" t="s">
        <v>125</v>
      </c>
      <c r="C234" s="265"/>
      <c r="D234" s="33" t="s">
        <v>123</v>
      </c>
      <c r="E234" s="76">
        <f>ROUND($R234*$S234,6)</f>
        <v>0</v>
      </c>
      <c r="F234" s="76">
        <f>ROUND($R235*$S235,6)</f>
        <v>0</v>
      </c>
      <c r="G234" s="76">
        <f>ROUND($R236*$S236,6)</f>
        <v>0</v>
      </c>
      <c r="H234" s="76">
        <f>ROUND($R237*$S237,6)</f>
        <v>0</v>
      </c>
      <c r="I234" s="76">
        <f>ROUND($R238*$S238,6)</f>
        <v>0</v>
      </c>
      <c r="J234" s="46"/>
      <c r="L234" s="236" t="s">
        <v>187</v>
      </c>
      <c r="M234" s="133">
        <v>0</v>
      </c>
      <c r="N234" s="214">
        <f>ROUND(M234/12,2)</f>
        <v>0</v>
      </c>
      <c r="O234" s="214">
        <f>LOOKUP(P234,'Longevity Lookup'!$A$3:$A$506,'Longevity Lookup'!$B$3:$B$506)</f>
        <v>0</v>
      </c>
      <c r="P234" s="209">
        <v>0</v>
      </c>
      <c r="Q234" s="211">
        <v>1.03</v>
      </c>
      <c r="R234" s="212">
        <v>0</v>
      </c>
      <c r="S234" s="61">
        <f>$S$12</f>
        <v>12</v>
      </c>
      <c r="T234" s="321" t="s">
        <v>31</v>
      </c>
      <c r="U234" s="323">
        <f>IFERROR((E236+E237)/E235,0)</f>
        <v>0</v>
      </c>
      <c r="V234" s="556">
        <f>E234*174</f>
        <v>0</v>
      </c>
      <c r="W234" s="557">
        <f>IFERROR(E235/V234,0)</f>
        <v>0</v>
      </c>
      <c r="X234" s="24"/>
      <c r="Y234" s="24"/>
    </row>
    <row r="235" spans="1:25" hidden="1">
      <c r="A235" s="9"/>
      <c r="C235" s="76"/>
      <c r="D235" s="59" t="s">
        <v>15</v>
      </c>
      <c r="E235" s="52">
        <f>ROUND((N234+O234)*E234*Q234,0)</f>
        <v>0</v>
      </c>
      <c r="F235" s="52">
        <f>ROUND((N234+O234)*F234*Q234*Q235,0)</f>
        <v>0</v>
      </c>
      <c r="G235" s="52">
        <f>ROUND((N234+O234)*G234*Q234*Q235*Q236,0)</f>
        <v>0</v>
      </c>
      <c r="H235" s="52">
        <f>ROUND((N234+O234)*H234*Q234*Q235*Q236*Q237,0)</f>
        <v>0</v>
      </c>
      <c r="I235" s="52">
        <f>ROUND((N234+O234)*I234*Q234*Q235*Q236*Q237*Q238,0)</f>
        <v>0</v>
      </c>
      <c r="J235" s="158">
        <f>SUM(E235:I235)</f>
        <v>0</v>
      </c>
      <c r="L235" s="239" t="str">
        <f>L234</f>
        <v>A</v>
      </c>
      <c r="M235" s="215"/>
      <c r="N235" s="56"/>
      <c r="O235" s="56"/>
      <c r="P235" s="56"/>
      <c r="Q235" s="211">
        <v>1.03</v>
      </c>
      <c r="R235" s="212">
        <v>0</v>
      </c>
      <c r="S235" s="61">
        <f>$S$13</f>
        <v>12</v>
      </c>
      <c r="T235" s="321" t="s">
        <v>32</v>
      </c>
      <c r="U235" s="323">
        <f>IFERROR((F236+F237)/F235,0)</f>
        <v>0</v>
      </c>
      <c r="V235" s="556">
        <f>F234*174</f>
        <v>0</v>
      </c>
      <c r="W235" s="557">
        <f>IFERROR(F235/V235,0)</f>
        <v>0</v>
      </c>
    </row>
    <row r="236" spans="1:25" hidden="1">
      <c r="A236" s="9"/>
      <c r="C236" s="76"/>
      <c r="D236" s="59" t="s">
        <v>30</v>
      </c>
      <c r="E236" s="52">
        <f>ROUND(E235*$Q$3,0)</f>
        <v>0</v>
      </c>
      <c r="F236" s="52">
        <f t="shared" ref="F236" si="328">ROUND(F235*$Q$3,0)</f>
        <v>0</v>
      </c>
      <c r="G236" s="52">
        <f t="shared" ref="G236" si="329">ROUND(G235*$Q$3,0)</f>
        <v>0</v>
      </c>
      <c r="H236" s="52">
        <f t="shared" ref="H236" si="330">ROUND(H235*$Q$3,0)</f>
        <v>0</v>
      </c>
      <c r="I236" s="52">
        <f t="shared" ref="I236" si="331">ROUND(I235*$Q$3,0)</f>
        <v>0</v>
      </c>
      <c r="J236" s="158">
        <f>SUM(E236:I236)</f>
        <v>0</v>
      </c>
      <c r="L236" s="239" t="str">
        <f>L235</f>
        <v>A</v>
      </c>
      <c r="M236" s="215"/>
      <c r="N236" s="56"/>
      <c r="O236" s="56"/>
      <c r="P236" s="56"/>
      <c r="Q236" s="211">
        <v>1.03</v>
      </c>
      <c r="R236" s="212">
        <v>0</v>
      </c>
      <c r="S236" s="61">
        <f>$S$14</f>
        <v>12</v>
      </c>
      <c r="T236" s="321" t="s">
        <v>33</v>
      </c>
      <c r="U236" s="323">
        <f>IFERROR((G236+G237)/G235,0)</f>
        <v>0</v>
      </c>
      <c r="V236" s="556">
        <f>G234*174</f>
        <v>0</v>
      </c>
      <c r="W236" s="557">
        <f>IFERROR(G235/V236,0)</f>
        <v>0</v>
      </c>
      <c r="X236" s="24"/>
      <c r="Y236" s="24"/>
    </row>
    <row r="237" spans="1:25" ht="15" hidden="1">
      <c r="A237" s="9"/>
      <c r="C237" s="76"/>
      <c r="D237" s="59" t="s">
        <v>29</v>
      </c>
      <c r="E237" s="170">
        <f>ROUND(R$6*E234,0)</f>
        <v>0</v>
      </c>
      <c r="F237" s="170">
        <f t="shared" ref="F237" si="332">ROUND(S$6*F234,0)</f>
        <v>0</v>
      </c>
      <c r="G237" s="170">
        <f t="shared" ref="G237" si="333">ROUND(T$6*G234,0)</f>
        <v>0</v>
      </c>
      <c r="H237" s="170">
        <f t="shared" ref="H237" si="334">ROUND(U$6*H234,0)</f>
        <v>0</v>
      </c>
      <c r="I237" s="170">
        <f t="shared" ref="I237" si="335">ROUND(V$6*I234,0)</f>
        <v>0</v>
      </c>
      <c r="J237" s="167">
        <f>SUM(E237:I237)</f>
        <v>0</v>
      </c>
      <c r="L237" s="239" t="str">
        <f>L236</f>
        <v>A</v>
      </c>
      <c r="M237" s="215"/>
      <c r="N237" s="56"/>
      <c r="O237" s="56"/>
      <c r="P237" s="56"/>
      <c r="Q237" s="211">
        <v>1.03</v>
      </c>
      <c r="R237" s="212">
        <v>0</v>
      </c>
      <c r="S237" s="61">
        <f>$S$15</f>
        <v>12</v>
      </c>
      <c r="T237" s="321" t="s">
        <v>34</v>
      </c>
      <c r="U237" s="323">
        <f>IFERROR((H236+H237)/H235,0)</f>
        <v>0</v>
      </c>
      <c r="V237" s="556">
        <f>H234*174</f>
        <v>0</v>
      </c>
      <c r="W237" s="557">
        <f>IFERROR(H235/V237,0)</f>
        <v>0</v>
      </c>
    </row>
    <row r="238" spans="1:25" hidden="1">
      <c r="A238" s="9"/>
      <c r="C238" s="76"/>
      <c r="D238" s="62" t="s">
        <v>178</v>
      </c>
      <c r="E238" s="171">
        <f t="shared" ref="E238:J238" si="336">SUM(E236:E237)</f>
        <v>0</v>
      </c>
      <c r="F238" s="171">
        <f t="shared" si="336"/>
        <v>0</v>
      </c>
      <c r="G238" s="171">
        <f t="shared" si="336"/>
        <v>0</v>
      </c>
      <c r="H238" s="171">
        <f t="shared" si="336"/>
        <v>0</v>
      </c>
      <c r="I238" s="171">
        <f t="shared" si="336"/>
        <v>0</v>
      </c>
      <c r="J238" s="172">
        <f t="shared" si="336"/>
        <v>0</v>
      </c>
      <c r="L238" s="239" t="str">
        <f>L237</f>
        <v>A</v>
      </c>
      <c r="M238" s="215"/>
      <c r="N238" s="56"/>
      <c r="O238" s="56"/>
      <c r="P238" s="56"/>
      <c r="Q238" s="211">
        <v>1.03</v>
      </c>
      <c r="R238" s="212">
        <v>0</v>
      </c>
      <c r="S238" s="61">
        <f>$S$16</f>
        <v>12</v>
      </c>
      <c r="T238" s="321" t="s">
        <v>35</v>
      </c>
      <c r="U238" s="323">
        <f>IFERROR((I236+I237)/I235,0)</f>
        <v>0</v>
      </c>
      <c r="V238" s="556">
        <f>I234*174</f>
        <v>0</v>
      </c>
      <c r="W238" s="557">
        <f>IFERROR(I235/V238,0)</f>
        <v>0</v>
      </c>
      <c r="X238" s="24"/>
      <c r="Y238" s="24"/>
    </row>
    <row r="239" spans="1:25" hidden="1">
      <c r="A239" s="9"/>
      <c r="B239" s="3"/>
      <c r="C239" s="76"/>
      <c r="D239" s="59"/>
      <c r="E239" s="16"/>
      <c r="F239" s="16"/>
      <c r="G239" s="16"/>
      <c r="H239" s="16"/>
      <c r="I239" s="16"/>
      <c r="J239" s="25"/>
      <c r="L239" s="236"/>
      <c r="M239" s="215"/>
      <c r="N239" s="56"/>
      <c r="O239" s="56"/>
      <c r="P239" s="56"/>
      <c r="Q239" s="31"/>
      <c r="R239" s="56"/>
      <c r="S239" s="31"/>
      <c r="T239" s="321"/>
      <c r="U239" s="325"/>
      <c r="V239" s="558"/>
      <c r="W239" s="559"/>
    </row>
    <row r="240" spans="1:25" hidden="1">
      <c r="A240" s="78"/>
      <c r="B240" s="14" t="s">
        <v>125</v>
      </c>
      <c r="C240" s="265"/>
      <c r="D240" s="33" t="s">
        <v>123</v>
      </c>
      <c r="E240" s="76">
        <f>ROUND($R240*$S240,6)</f>
        <v>0</v>
      </c>
      <c r="F240" s="76">
        <f>ROUND($R241*$S241,6)</f>
        <v>0</v>
      </c>
      <c r="G240" s="76">
        <f>ROUND($R242*$S242,6)</f>
        <v>0</v>
      </c>
      <c r="H240" s="76">
        <f>ROUND($R243*$S243,6)</f>
        <v>0</v>
      </c>
      <c r="I240" s="76">
        <f>ROUND($R244*$S244,6)</f>
        <v>0</v>
      </c>
      <c r="J240" s="46"/>
      <c r="L240" s="236" t="s">
        <v>187</v>
      </c>
      <c r="M240" s="133">
        <v>0</v>
      </c>
      <c r="N240" s="214">
        <f>ROUND(M240/12,2)</f>
        <v>0</v>
      </c>
      <c r="O240" s="214">
        <f>LOOKUP(P240,'Longevity Lookup'!$A$3:$A$506,'Longevity Lookup'!$B$3:$B$506)</f>
        <v>0</v>
      </c>
      <c r="P240" s="209">
        <v>0</v>
      </c>
      <c r="Q240" s="211">
        <v>1.03</v>
      </c>
      <c r="R240" s="212">
        <v>0</v>
      </c>
      <c r="S240" s="61">
        <f>$S$12</f>
        <v>12</v>
      </c>
      <c r="T240" s="321" t="s">
        <v>31</v>
      </c>
      <c r="U240" s="323">
        <f>IFERROR((E242+E243)/E241,0)</f>
        <v>0</v>
      </c>
      <c r="V240" s="556">
        <f>E240*174</f>
        <v>0</v>
      </c>
      <c r="W240" s="557">
        <f>IFERROR(E241/V240,0)</f>
        <v>0</v>
      </c>
      <c r="X240" s="24"/>
      <c r="Y240" s="24"/>
    </row>
    <row r="241" spans="1:25" hidden="1">
      <c r="A241" s="9"/>
      <c r="C241" s="76"/>
      <c r="D241" s="59" t="s">
        <v>15</v>
      </c>
      <c r="E241" s="52">
        <f>ROUND((N240+O240)*E240*Q240,0)</f>
        <v>0</v>
      </c>
      <c r="F241" s="52">
        <f>ROUND((N240+O240)*F240*Q240*Q241,0)</f>
        <v>0</v>
      </c>
      <c r="G241" s="52">
        <f>ROUND((N240+O240)*G240*Q240*Q241*Q242,0)</f>
        <v>0</v>
      </c>
      <c r="H241" s="52">
        <f>ROUND((N240+O240)*H240*Q240*Q241*Q242*Q243,0)</f>
        <v>0</v>
      </c>
      <c r="I241" s="52">
        <f>ROUND((N240+O240)*I240*Q240*Q241*Q242*Q243*Q244,0)</f>
        <v>0</v>
      </c>
      <c r="J241" s="158">
        <f>SUM(E241:I241)</f>
        <v>0</v>
      </c>
      <c r="L241" s="239" t="str">
        <f>L240</f>
        <v>A</v>
      </c>
      <c r="M241" s="215"/>
      <c r="N241" s="56"/>
      <c r="O241" s="56"/>
      <c r="P241" s="56"/>
      <c r="Q241" s="211">
        <v>1.03</v>
      </c>
      <c r="R241" s="212">
        <v>0</v>
      </c>
      <c r="S241" s="61">
        <f>$S$13</f>
        <v>12</v>
      </c>
      <c r="T241" s="321" t="s">
        <v>32</v>
      </c>
      <c r="U241" s="323">
        <f>IFERROR((F242+F243)/F241,0)</f>
        <v>0</v>
      </c>
      <c r="V241" s="556">
        <f>F240*174</f>
        <v>0</v>
      </c>
      <c r="W241" s="557">
        <f>IFERROR(F241/V241,0)</f>
        <v>0</v>
      </c>
    </row>
    <row r="242" spans="1:25" hidden="1">
      <c r="A242" s="9"/>
      <c r="C242" s="76"/>
      <c r="D242" s="59" t="s">
        <v>30</v>
      </c>
      <c r="E242" s="52">
        <f>ROUND(E241*$Q$3,0)</f>
        <v>0</v>
      </c>
      <c r="F242" s="52">
        <f t="shared" ref="F242" si="337">ROUND(F241*$Q$3,0)</f>
        <v>0</v>
      </c>
      <c r="G242" s="52">
        <f t="shared" ref="G242" si="338">ROUND(G241*$Q$3,0)</f>
        <v>0</v>
      </c>
      <c r="H242" s="52">
        <f t="shared" ref="H242" si="339">ROUND(H241*$Q$3,0)</f>
        <v>0</v>
      </c>
      <c r="I242" s="52">
        <f t="shared" ref="I242" si="340">ROUND(I241*$Q$3,0)</f>
        <v>0</v>
      </c>
      <c r="J242" s="158">
        <f>SUM(E242:I242)</f>
        <v>0</v>
      </c>
      <c r="L242" s="239" t="str">
        <f>L241</f>
        <v>A</v>
      </c>
      <c r="M242" s="215"/>
      <c r="N242" s="56"/>
      <c r="O242" s="56"/>
      <c r="P242" s="56"/>
      <c r="Q242" s="211">
        <v>1.03</v>
      </c>
      <c r="R242" s="212">
        <v>0</v>
      </c>
      <c r="S242" s="61">
        <f>$S$14</f>
        <v>12</v>
      </c>
      <c r="T242" s="321" t="s">
        <v>33</v>
      </c>
      <c r="U242" s="323">
        <f>IFERROR((G242+G243)/G241,0)</f>
        <v>0</v>
      </c>
      <c r="V242" s="556">
        <f>G240*174</f>
        <v>0</v>
      </c>
      <c r="W242" s="557">
        <f>IFERROR(G241/V242,0)</f>
        <v>0</v>
      </c>
      <c r="X242" s="24"/>
      <c r="Y242" s="24"/>
    </row>
    <row r="243" spans="1:25" ht="15" hidden="1">
      <c r="A243" s="9"/>
      <c r="C243" s="76"/>
      <c r="D243" s="59" t="s">
        <v>29</v>
      </c>
      <c r="E243" s="170">
        <f>ROUND(R$6*E240,0)</f>
        <v>0</v>
      </c>
      <c r="F243" s="170">
        <f t="shared" ref="F243" si="341">ROUND(S$6*F240,0)</f>
        <v>0</v>
      </c>
      <c r="G243" s="170">
        <f t="shared" ref="G243" si="342">ROUND(T$6*G240,0)</f>
        <v>0</v>
      </c>
      <c r="H243" s="170">
        <f t="shared" ref="H243" si="343">ROUND(U$6*H240,0)</f>
        <v>0</v>
      </c>
      <c r="I243" s="170">
        <f t="shared" ref="I243" si="344">ROUND(V$6*I240,0)</f>
        <v>0</v>
      </c>
      <c r="J243" s="167">
        <f>SUM(E243:I243)</f>
        <v>0</v>
      </c>
      <c r="L243" s="239" t="str">
        <f>L242</f>
        <v>A</v>
      </c>
      <c r="M243" s="215"/>
      <c r="N243" s="56"/>
      <c r="O243" s="56"/>
      <c r="P243" s="56"/>
      <c r="Q243" s="211">
        <v>1.03</v>
      </c>
      <c r="R243" s="212">
        <v>0</v>
      </c>
      <c r="S243" s="61">
        <f>$S$15</f>
        <v>12</v>
      </c>
      <c r="T243" s="321" t="s">
        <v>34</v>
      </c>
      <c r="U243" s="323">
        <f>IFERROR((H242+H243)/H241,0)</f>
        <v>0</v>
      </c>
      <c r="V243" s="556">
        <f>H240*174</f>
        <v>0</v>
      </c>
      <c r="W243" s="557">
        <f>IFERROR(H241/V243,0)</f>
        <v>0</v>
      </c>
    </row>
    <row r="244" spans="1:25" hidden="1">
      <c r="A244" s="9"/>
      <c r="C244" s="76"/>
      <c r="D244" s="62" t="s">
        <v>178</v>
      </c>
      <c r="E244" s="171">
        <f t="shared" ref="E244:J244" si="345">SUM(E242:E243)</f>
        <v>0</v>
      </c>
      <c r="F244" s="171">
        <f t="shared" si="345"/>
        <v>0</v>
      </c>
      <c r="G244" s="171">
        <f t="shared" si="345"/>
        <v>0</v>
      </c>
      <c r="H244" s="171">
        <f t="shared" si="345"/>
        <v>0</v>
      </c>
      <c r="I244" s="171">
        <f t="shared" si="345"/>
        <v>0</v>
      </c>
      <c r="J244" s="172">
        <f t="shared" si="345"/>
        <v>0</v>
      </c>
      <c r="L244" s="239" t="str">
        <f>L243</f>
        <v>A</v>
      </c>
      <c r="M244" s="215"/>
      <c r="N244" s="56"/>
      <c r="O244" s="56"/>
      <c r="P244" s="56"/>
      <c r="Q244" s="211">
        <v>1.03</v>
      </c>
      <c r="R244" s="212">
        <v>0</v>
      </c>
      <c r="S244" s="61">
        <f>$S$16</f>
        <v>12</v>
      </c>
      <c r="T244" s="321" t="s">
        <v>35</v>
      </c>
      <c r="U244" s="323">
        <f>IFERROR((I242+I243)/I241,0)</f>
        <v>0</v>
      </c>
      <c r="V244" s="556">
        <f>I240*174</f>
        <v>0</v>
      </c>
      <c r="W244" s="557">
        <f>IFERROR(I241/V244,0)</f>
        <v>0</v>
      </c>
      <c r="X244" s="24"/>
      <c r="Y244" s="24"/>
    </row>
    <row r="245" spans="1:25" hidden="1">
      <c r="A245" s="9"/>
      <c r="B245" s="3"/>
      <c r="C245" s="76"/>
      <c r="D245" s="59"/>
      <c r="E245" s="16"/>
      <c r="F245" s="16"/>
      <c r="G245" s="16"/>
      <c r="H245" s="16"/>
      <c r="I245" s="16"/>
      <c r="J245" s="25"/>
      <c r="L245" s="236"/>
      <c r="M245" s="215"/>
      <c r="N245" s="56"/>
      <c r="O245" s="56"/>
      <c r="P245" s="56"/>
      <c r="Q245" s="31"/>
      <c r="R245" s="56"/>
      <c r="S245" s="31"/>
      <c r="T245" s="321"/>
      <c r="U245" s="325"/>
      <c r="V245" s="558"/>
      <c r="W245" s="559"/>
    </row>
    <row r="246" spans="1:25" hidden="1">
      <c r="A246" s="78"/>
      <c r="B246" s="14" t="s">
        <v>125</v>
      </c>
      <c r="C246" s="265"/>
      <c r="D246" s="33" t="s">
        <v>123</v>
      </c>
      <c r="E246" s="76">
        <f>ROUND($R246*$S246,6)</f>
        <v>0</v>
      </c>
      <c r="F246" s="76">
        <f>ROUND($R247*$S247,6)</f>
        <v>0</v>
      </c>
      <c r="G246" s="76">
        <f>ROUND($R248*$S248,6)</f>
        <v>0</v>
      </c>
      <c r="H246" s="76">
        <f>ROUND($R249*$S249,6)</f>
        <v>0</v>
      </c>
      <c r="I246" s="76">
        <f>ROUND($R250*$S250,6)</f>
        <v>0</v>
      </c>
      <c r="J246" s="46"/>
      <c r="L246" s="236" t="s">
        <v>187</v>
      </c>
      <c r="M246" s="133">
        <v>0</v>
      </c>
      <c r="N246" s="214">
        <f>ROUND(M246/12,2)</f>
        <v>0</v>
      </c>
      <c r="O246" s="214">
        <f>LOOKUP(P246,'Longevity Lookup'!$A$3:$A$506,'Longevity Lookup'!$B$3:$B$506)</f>
        <v>0</v>
      </c>
      <c r="P246" s="209">
        <v>0</v>
      </c>
      <c r="Q246" s="211">
        <v>1.03</v>
      </c>
      <c r="R246" s="212">
        <v>0</v>
      </c>
      <c r="S246" s="61">
        <f>$S$12</f>
        <v>12</v>
      </c>
      <c r="T246" s="321" t="s">
        <v>31</v>
      </c>
      <c r="U246" s="323">
        <f>IFERROR((E248+E249)/E247,0)</f>
        <v>0</v>
      </c>
      <c r="V246" s="556">
        <f>E246*174</f>
        <v>0</v>
      </c>
      <c r="W246" s="557">
        <f>IFERROR(E247/V246,0)</f>
        <v>0</v>
      </c>
      <c r="X246" s="24"/>
      <c r="Y246" s="24"/>
    </row>
    <row r="247" spans="1:25" hidden="1">
      <c r="A247" s="9"/>
      <c r="C247" s="76"/>
      <c r="D247" s="59" t="s">
        <v>15</v>
      </c>
      <c r="E247" s="52">
        <f>ROUND((N246+O246)*E246*Q246,0)</f>
        <v>0</v>
      </c>
      <c r="F247" s="52">
        <f>ROUND((N246+O246)*F246*Q246*Q247,0)</f>
        <v>0</v>
      </c>
      <c r="G247" s="52">
        <f>ROUND((N246+O246)*G246*Q246*Q247*Q248,0)</f>
        <v>0</v>
      </c>
      <c r="H247" s="52">
        <f>ROUND((N246+O246)*H246*Q246*Q247*Q248*Q249,0)</f>
        <v>0</v>
      </c>
      <c r="I247" s="52">
        <f>ROUND((N246+O246)*I246*Q246*Q247*Q248*Q249*Q250,0)</f>
        <v>0</v>
      </c>
      <c r="J247" s="158">
        <f>SUM(E247:I247)</f>
        <v>0</v>
      </c>
      <c r="L247" s="239" t="str">
        <f>L246</f>
        <v>A</v>
      </c>
      <c r="M247" s="215"/>
      <c r="N247" s="56"/>
      <c r="O247" s="56"/>
      <c r="P247" s="56"/>
      <c r="Q247" s="211">
        <v>1.03</v>
      </c>
      <c r="R247" s="212">
        <v>0</v>
      </c>
      <c r="S247" s="61">
        <f>$S$13</f>
        <v>12</v>
      </c>
      <c r="T247" s="321" t="s">
        <v>32</v>
      </c>
      <c r="U247" s="323">
        <f>IFERROR((F248+F249)/F247,0)</f>
        <v>0</v>
      </c>
      <c r="V247" s="556">
        <f>F246*174</f>
        <v>0</v>
      </c>
      <c r="W247" s="557">
        <f>IFERROR(F247/V247,0)</f>
        <v>0</v>
      </c>
    </row>
    <row r="248" spans="1:25" hidden="1">
      <c r="A248" s="9"/>
      <c r="C248" s="76"/>
      <c r="D248" s="59" t="s">
        <v>30</v>
      </c>
      <c r="E248" s="52">
        <f>ROUND(E247*$Q$3,0)</f>
        <v>0</v>
      </c>
      <c r="F248" s="52">
        <f t="shared" ref="F248" si="346">ROUND(F247*$Q$3,0)</f>
        <v>0</v>
      </c>
      <c r="G248" s="52">
        <f t="shared" ref="G248" si="347">ROUND(G247*$Q$3,0)</f>
        <v>0</v>
      </c>
      <c r="H248" s="52">
        <f t="shared" ref="H248" si="348">ROUND(H247*$Q$3,0)</f>
        <v>0</v>
      </c>
      <c r="I248" s="52">
        <f t="shared" ref="I248" si="349">ROUND(I247*$Q$3,0)</f>
        <v>0</v>
      </c>
      <c r="J248" s="158">
        <f>SUM(E248:I248)</f>
        <v>0</v>
      </c>
      <c r="L248" s="239" t="str">
        <f>L247</f>
        <v>A</v>
      </c>
      <c r="M248" s="215"/>
      <c r="N248" s="56"/>
      <c r="O248" s="56"/>
      <c r="P248" s="56"/>
      <c r="Q248" s="211">
        <v>1.03</v>
      </c>
      <c r="R248" s="212">
        <v>0</v>
      </c>
      <c r="S248" s="61">
        <f>$S$14</f>
        <v>12</v>
      </c>
      <c r="T248" s="321" t="s">
        <v>33</v>
      </c>
      <c r="U248" s="323">
        <f>IFERROR((G248+G249)/G247,0)</f>
        <v>0</v>
      </c>
      <c r="V248" s="556">
        <f>G246*174</f>
        <v>0</v>
      </c>
      <c r="W248" s="557">
        <f>IFERROR(G247/V248,0)</f>
        <v>0</v>
      </c>
      <c r="X248" s="24"/>
      <c r="Y248" s="24"/>
    </row>
    <row r="249" spans="1:25" ht="15" hidden="1">
      <c r="A249" s="9"/>
      <c r="C249" s="76"/>
      <c r="D249" s="59" t="s">
        <v>29</v>
      </c>
      <c r="E249" s="170">
        <f>ROUND(R$6*E246,0)</f>
        <v>0</v>
      </c>
      <c r="F249" s="170">
        <f t="shared" ref="F249" si="350">ROUND(S$6*F246,0)</f>
        <v>0</v>
      </c>
      <c r="G249" s="170">
        <f t="shared" ref="G249" si="351">ROUND(T$6*G246,0)</f>
        <v>0</v>
      </c>
      <c r="H249" s="170">
        <f t="shared" ref="H249" si="352">ROUND(U$6*H246,0)</f>
        <v>0</v>
      </c>
      <c r="I249" s="170">
        <f t="shared" ref="I249" si="353">ROUND(V$6*I246,0)</f>
        <v>0</v>
      </c>
      <c r="J249" s="167">
        <f>SUM(E249:I249)</f>
        <v>0</v>
      </c>
      <c r="L249" s="239" t="str">
        <f>L248</f>
        <v>A</v>
      </c>
      <c r="M249" s="215"/>
      <c r="N249" s="56"/>
      <c r="O249" s="56"/>
      <c r="P249" s="56"/>
      <c r="Q249" s="211">
        <v>1.03</v>
      </c>
      <c r="R249" s="212">
        <v>0</v>
      </c>
      <c r="S249" s="61">
        <f>$S$15</f>
        <v>12</v>
      </c>
      <c r="T249" s="321" t="s">
        <v>34</v>
      </c>
      <c r="U249" s="323">
        <f>IFERROR((H248+H249)/H247,0)</f>
        <v>0</v>
      </c>
      <c r="V249" s="556">
        <f>H246*174</f>
        <v>0</v>
      </c>
      <c r="W249" s="557">
        <f>IFERROR(H247/V249,0)</f>
        <v>0</v>
      </c>
    </row>
    <row r="250" spans="1:25" hidden="1">
      <c r="A250" s="9"/>
      <c r="C250" s="76"/>
      <c r="D250" s="62" t="s">
        <v>178</v>
      </c>
      <c r="E250" s="171">
        <f t="shared" ref="E250:J250" si="354">SUM(E248:E249)</f>
        <v>0</v>
      </c>
      <c r="F250" s="171">
        <f t="shared" si="354"/>
        <v>0</v>
      </c>
      <c r="G250" s="171">
        <f t="shared" si="354"/>
        <v>0</v>
      </c>
      <c r="H250" s="171">
        <f t="shared" si="354"/>
        <v>0</v>
      </c>
      <c r="I250" s="171">
        <f t="shared" si="354"/>
        <v>0</v>
      </c>
      <c r="J250" s="172">
        <f t="shared" si="354"/>
        <v>0</v>
      </c>
      <c r="L250" s="239" t="str">
        <f>L249</f>
        <v>A</v>
      </c>
      <c r="M250" s="215"/>
      <c r="N250" s="56"/>
      <c r="O250" s="56"/>
      <c r="P250" s="56"/>
      <c r="Q250" s="211">
        <v>1.03</v>
      </c>
      <c r="R250" s="212">
        <v>0</v>
      </c>
      <c r="S250" s="61">
        <f>$S$16</f>
        <v>12</v>
      </c>
      <c r="T250" s="321" t="s">
        <v>35</v>
      </c>
      <c r="U250" s="323">
        <f>IFERROR((I248+I249)/I247,0)</f>
        <v>0</v>
      </c>
      <c r="V250" s="556">
        <f>I246*174</f>
        <v>0</v>
      </c>
      <c r="W250" s="557">
        <f>IFERROR(I247/V250,0)</f>
        <v>0</v>
      </c>
      <c r="X250" s="24"/>
      <c r="Y250" s="24"/>
    </row>
    <row r="251" spans="1:25" hidden="1">
      <c r="A251" s="9"/>
      <c r="B251" s="3"/>
      <c r="C251" s="76"/>
      <c r="D251" s="59"/>
      <c r="E251" s="16"/>
      <c r="F251" s="16"/>
      <c r="G251" s="16"/>
      <c r="H251" s="16"/>
      <c r="I251" s="16"/>
      <c r="J251" s="25"/>
      <c r="L251" s="236"/>
      <c r="M251" s="215"/>
      <c r="N251" s="56"/>
      <c r="O251" s="56"/>
      <c r="P251" s="56"/>
      <c r="Q251" s="31"/>
      <c r="R251" s="56"/>
      <c r="S251" s="31"/>
      <c r="T251" s="321"/>
      <c r="U251" s="325"/>
      <c r="V251" s="558"/>
      <c r="W251" s="559"/>
    </row>
    <row r="252" spans="1:25" hidden="1">
      <c r="A252" s="78"/>
      <c r="B252" s="14" t="s">
        <v>125</v>
      </c>
      <c r="C252" s="265"/>
      <c r="D252" s="33" t="s">
        <v>123</v>
      </c>
      <c r="E252" s="76">
        <f>ROUND($R252*$S252,6)</f>
        <v>0</v>
      </c>
      <c r="F252" s="76">
        <f>ROUND($R253*$S253,6)</f>
        <v>0</v>
      </c>
      <c r="G252" s="76">
        <f>ROUND($R254*$S254,6)</f>
        <v>0</v>
      </c>
      <c r="H252" s="76">
        <f>ROUND($R255*$S255,6)</f>
        <v>0</v>
      </c>
      <c r="I252" s="76">
        <f>ROUND($R256*$S256,6)</f>
        <v>0</v>
      </c>
      <c r="J252" s="46"/>
      <c r="L252" s="236" t="s">
        <v>187</v>
      </c>
      <c r="M252" s="133">
        <v>0</v>
      </c>
      <c r="N252" s="214">
        <f>ROUND(M252/12,2)</f>
        <v>0</v>
      </c>
      <c r="O252" s="214">
        <f>LOOKUP(P252,'Longevity Lookup'!$A$3:$A$506,'Longevity Lookup'!$B$3:$B$506)</f>
        <v>0</v>
      </c>
      <c r="P252" s="209">
        <v>0</v>
      </c>
      <c r="Q252" s="211">
        <v>1.03</v>
      </c>
      <c r="R252" s="212">
        <v>0</v>
      </c>
      <c r="S252" s="61">
        <f>$S$12</f>
        <v>12</v>
      </c>
      <c r="T252" s="321" t="s">
        <v>31</v>
      </c>
      <c r="U252" s="323">
        <f>IFERROR((E254+E255)/E253,0)</f>
        <v>0</v>
      </c>
      <c r="V252" s="556">
        <f>E252*174</f>
        <v>0</v>
      </c>
      <c r="W252" s="557">
        <f>IFERROR(E253/V252,0)</f>
        <v>0</v>
      </c>
      <c r="X252" s="24"/>
      <c r="Y252" s="24"/>
    </row>
    <row r="253" spans="1:25" hidden="1">
      <c r="A253" s="9"/>
      <c r="C253" s="76"/>
      <c r="D253" s="59" t="s">
        <v>15</v>
      </c>
      <c r="E253" s="52">
        <f>ROUND((N252+O252)*E252*Q252,0)</f>
        <v>0</v>
      </c>
      <c r="F253" s="52">
        <f>ROUND((N252+O252)*F252*Q252*Q253,0)</f>
        <v>0</v>
      </c>
      <c r="G253" s="52">
        <f>ROUND((N252+O252)*G252*Q252*Q253*Q254,0)</f>
        <v>0</v>
      </c>
      <c r="H253" s="52">
        <f>ROUND((N252+O252)*H252*Q252*Q253*Q254*Q255,0)</f>
        <v>0</v>
      </c>
      <c r="I253" s="52">
        <f>ROUND((N252+O252)*I252*Q252*Q253*Q254*Q255*Q256,0)</f>
        <v>0</v>
      </c>
      <c r="J253" s="158">
        <f>SUM(E253:I253)</f>
        <v>0</v>
      </c>
      <c r="L253" s="239" t="str">
        <f>L252</f>
        <v>A</v>
      </c>
      <c r="M253" s="215"/>
      <c r="N253" s="56"/>
      <c r="O253" s="56"/>
      <c r="P253" s="56"/>
      <c r="Q253" s="211">
        <v>1.03</v>
      </c>
      <c r="R253" s="212">
        <v>0</v>
      </c>
      <c r="S253" s="61">
        <f>$S$13</f>
        <v>12</v>
      </c>
      <c r="T253" s="321" t="s">
        <v>32</v>
      </c>
      <c r="U253" s="323">
        <f>IFERROR((F254+F255)/F253,0)</f>
        <v>0</v>
      </c>
      <c r="V253" s="556">
        <f>F252*174</f>
        <v>0</v>
      </c>
      <c r="W253" s="557">
        <f>IFERROR(F253/V253,0)</f>
        <v>0</v>
      </c>
    </row>
    <row r="254" spans="1:25" hidden="1">
      <c r="A254" s="9"/>
      <c r="C254" s="76"/>
      <c r="D254" s="59" t="s">
        <v>30</v>
      </c>
      <c r="E254" s="52">
        <f>ROUND(E253*$Q$3,0)</f>
        <v>0</v>
      </c>
      <c r="F254" s="52">
        <f t="shared" ref="F254" si="355">ROUND(F253*$Q$3,0)</f>
        <v>0</v>
      </c>
      <c r="G254" s="52">
        <f t="shared" ref="G254" si="356">ROUND(G253*$Q$3,0)</f>
        <v>0</v>
      </c>
      <c r="H254" s="52">
        <f t="shared" ref="H254" si="357">ROUND(H253*$Q$3,0)</f>
        <v>0</v>
      </c>
      <c r="I254" s="52">
        <f t="shared" ref="I254" si="358">ROUND(I253*$Q$3,0)</f>
        <v>0</v>
      </c>
      <c r="J254" s="158">
        <f>SUM(E254:I254)</f>
        <v>0</v>
      </c>
      <c r="L254" s="239" t="str">
        <f>L253</f>
        <v>A</v>
      </c>
      <c r="M254" s="215"/>
      <c r="N254" s="56"/>
      <c r="O254" s="56"/>
      <c r="P254" s="56"/>
      <c r="Q254" s="211">
        <v>1.03</v>
      </c>
      <c r="R254" s="212">
        <v>0</v>
      </c>
      <c r="S254" s="61">
        <f>$S$14</f>
        <v>12</v>
      </c>
      <c r="T254" s="321" t="s">
        <v>33</v>
      </c>
      <c r="U254" s="323">
        <f>IFERROR((G254+G255)/G253,0)</f>
        <v>0</v>
      </c>
      <c r="V254" s="556">
        <f>G252*174</f>
        <v>0</v>
      </c>
      <c r="W254" s="557">
        <f>IFERROR(G253/V254,0)</f>
        <v>0</v>
      </c>
      <c r="X254" s="24"/>
      <c r="Y254" s="24"/>
    </row>
    <row r="255" spans="1:25" ht="15" hidden="1">
      <c r="A255" s="9"/>
      <c r="C255" s="76"/>
      <c r="D255" s="59" t="s">
        <v>29</v>
      </c>
      <c r="E255" s="170">
        <f>ROUND(R$6*E252,0)</f>
        <v>0</v>
      </c>
      <c r="F255" s="170">
        <f t="shared" ref="F255" si="359">ROUND(S$6*F252,0)</f>
        <v>0</v>
      </c>
      <c r="G255" s="170">
        <f t="shared" ref="G255" si="360">ROUND(T$6*G252,0)</f>
        <v>0</v>
      </c>
      <c r="H255" s="170">
        <f t="shared" ref="H255" si="361">ROUND(U$6*H252,0)</f>
        <v>0</v>
      </c>
      <c r="I255" s="170">
        <f t="shared" ref="I255" si="362">ROUND(V$6*I252,0)</f>
        <v>0</v>
      </c>
      <c r="J255" s="167">
        <f>SUM(E255:I255)</f>
        <v>0</v>
      </c>
      <c r="L255" s="239" t="str">
        <f>L254</f>
        <v>A</v>
      </c>
      <c r="M255" s="215"/>
      <c r="N255" s="56"/>
      <c r="O255" s="56"/>
      <c r="P255" s="56"/>
      <c r="Q255" s="211">
        <v>1.03</v>
      </c>
      <c r="R255" s="212">
        <v>0</v>
      </c>
      <c r="S255" s="61">
        <f>$S$15</f>
        <v>12</v>
      </c>
      <c r="T255" s="321" t="s">
        <v>34</v>
      </c>
      <c r="U255" s="323">
        <f>IFERROR((H254+H255)/H253,0)</f>
        <v>0</v>
      </c>
      <c r="V255" s="556">
        <f>H252*174</f>
        <v>0</v>
      </c>
      <c r="W255" s="557">
        <f>IFERROR(H253/V255,0)</f>
        <v>0</v>
      </c>
    </row>
    <row r="256" spans="1:25" hidden="1">
      <c r="A256" s="9"/>
      <c r="C256" s="76"/>
      <c r="D256" s="62" t="s">
        <v>178</v>
      </c>
      <c r="E256" s="171">
        <f t="shared" ref="E256:J256" si="363">SUM(E254:E255)</f>
        <v>0</v>
      </c>
      <c r="F256" s="171">
        <f t="shared" si="363"/>
        <v>0</v>
      </c>
      <c r="G256" s="171">
        <f t="shared" si="363"/>
        <v>0</v>
      </c>
      <c r="H256" s="171">
        <f t="shared" si="363"/>
        <v>0</v>
      </c>
      <c r="I256" s="171">
        <f t="shared" si="363"/>
        <v>0</v>
      </c>
      <c r="J256" s="172">
        <f t="shared" si="363"/>
        <v>0</v>
      </c>
      <c r="L256" s="239" t="str">
        <f>L255</f>
        <v>A</v>
      </c>
      <c r="M256" s="215"/>
      <c r="N256" s="56"/>
      <c r="O256" s="56"/>
      <c r="P256" s="56"/>
      <c r="Q256" s="211">
        <v>1.03</v>
      </c>
      <c r="R256" s="212">
        <v>0</v>
      </c>
      <c r="S256" s="61">
        <f>$S$16</f>
        <v>12</v>
      </c>
      <c r="T256" s="321" t="s">
        <v>35</v>
      </c>
      <c r="U256" s="323">
        <f>IFERROR((I254+I255)/I253,0)</f>
        <v>0</v>
      </c>
      <c r="V256" s="556">
        <f>I252*174</f>
        <v>0</v>
      </c>
      <c r="W256" s="557">
        <f>IFERROR(I253/V256,0)</f>
        <v>0</v>
      </c>
      <c r="X256" s="24"/>
      <c r="Y256" s="24"/>
    </row>
    <row r="257" spans="1:25" hidden="1">
      <c r="A257" s="9"/>
      <c r="B257" s="3"/>
      <c r="C257" s="76"/>
      <c r="D257" s="59"/>
      <c r="E257" s="16"/>
      <c r="F257" s="16"/>
      <c r="G257" s="16"/>
      <c r="H257" s="16"/>
      <c r="I257" s="16"/>
      <c r="J257" s="25"/>
      <c r="L257" s="236"/>
      <c r="M257" s="215"/>
      <c r="N257" s="56"/>
      <c r="O257" s="56"/>
      <c r="P257" s="56"/>
      <c r="Q257" s="31"/>
      <c r="R257" s="56"/>
      <c r="S257" s="31"/>
      <c r="T257" s="321"/>
      <c r="U257" s="325"/>
      <c r="V257" s="558"/>
      <c r="W257" s="559"/>
    </row>
    <row r="258" spans="1:25" hidden="1">
      <c r="A258" s="78"/>
      <c r="B258" s="14" t="s">
        <v>125</v>
      </c>
      <c r="C258" s="265"/>
      <c r="D258" s="33" t="s">
        <v>123</v>
      </c>
      <c r="E258" s="76">
        <f>ROUND($R258*$S258,6)</f>
        <v>0</v>
      </c>
      <c r="F258" s="76">
        <f>ROUND($R259*$S259,6)</f>
        <v>0</v>
      </c>
      <c r="G258" s="76">
        <f>ROUND($R260*$S260,6)</f>
        <v>0</v>
      </c>
      <c r="H258" s="76">
        <f>ROUND($R261*$S261,6)</f>
        <v>0</v>
      </c>
      <c r="I258" s="76">
        <f>ROUND($R262*$S262,6)</f>
        <v>0</v>
      </c>
      <c r="J258" s="46"/>
      <c r="L258" s="236" t="s">
        <v>187</v>
      </c>
      <c r="M258" s="133">
        <v>0</v>
      </c>
      <c r="N258" s="214">
        <f>ROUND(M258/12,2)</f>
        <v>0</v>
      </c>
      <c r="O258" s="214">
        <f>LOOKUP(P258,'Longevity Lookup'!$A$3:$A$506,'Longevity Lookup'!$B$3:$B$506)</f>
        <v>0</v>
      </c>
      <c r="P258" s="209">
        <v>0</v>
      </c>
      <c r="Q258" s="211">
        <v>1.03</v>
      </c>
      <c r="R258" s="212">
        <v>0</v>
      </c>
      <c r="S258" s="61">
        <f>$S$12</f>
        <v>12</v>
      </c>
      <c r="T258" s="321" t="s">
        <v>31</v>
      </c>
      <c r="U258" s="323">
        <f>IFERROR((E260+E261)/E259,0)</f>
        <v>0</v>
      </c>
      <c r="V258" s="556">
        <f>E258*174</f>
        <v>0</v>
      </c>
      <c r="W258" s="557">
        <f>IFERROR(E259/V258,0)</f>
        <v>0</v>
      </c>
      <c r="X258" s="24"/>
      <c r="Y258" s="24"/>
    </row>
    <row r="259" spans="1:25" hidden="1">
      <c r="A259" s="9"/>
      <c r="C259" s="76"/>
      <c r="D259" s="59" t="s">
        <v>15</v>
      </c>
      <c r="E259" s="52">
        <f>ROUND((N258+O258)*E258*Q258,0)</f>
        <v>0</v>
      </c>
      <c r="F259" s="52">
        <f>ROUND((N258+O258)*F258*Q258*Q259,0)</f>
        <v>0</v>
      </c>
      <c r="G259" s="52">
        <f>ROUND((N258+O258)*G258*Q258*Q259*Q260,0)</f>
        <v>0</v>
      </c>
      <c r="H259" s="52">
        <f>ROUND((N258+O258)*H258*Q258*Q259*Q260*Q261,0)</f>
        <v>0</v>
      </c>
      <c r="I259" s="52">
        <f>ROUND((N258+O258)*I258*Q258*Q259*Q260*Q261*Q262,0)</f>
        <v>0</v>
      </c>
      <c r="J259" s="158">
        <f>SUM(E259:I259)</f>
        <v>0</v>
      </c>
      <c r="L259" s="239" t="str">
        <f>L258</f>
        <v>A</v>
      </c>
      <c r="M259" s="215"/>
      <c r="N259" s="56"/>
      <c r="O259" s="56"/>
      <c r="P259" s="56"/>
      <c r="Q259" s="211">
        <v>1.03</v>
      </c>
      <c r="R259" s="212">
        <v>0</v>
      </c>
      <c r="S259" s="61">
        <f>$S$13</f>
        <v>12</v>
      </c>
      <c r="T259" s="321" t="s">
        <v>32</v>
      </c>
      <c r="U259" s="323">
        <f>IFERROR((F260+F261)/F259,0)</f>
        <v>0</v>
      </c>
      <c r="V259" s="556">
        <f>F258*174</f>
        <v>0</v>
      </c>
      <c r="W259" s="557">
        <f>IFERROR(F259/V259,0)</f>
        <v>0</v>
      </c>
    </row>
    <row r="260" spans="1:25" hidden="1">
      <c r="A260" s="9"/>
      <c r="C260" s="76"/>
      <c r="D260" s="59" t="s">
        <v>30</v>
      </c>
      <c r="E260" s="52">
        <f>ROUND(E259*$Q$3,0)</f>
        <v>0</v>
      </c>
      <c r="F260" s="52">
        <f t="shared" ref="F260" si="364">ROUND(F259*$Q$3,0)</f>
        <v>0</v>
      </c>
      <c r="G260" s="52">
        <f t="shared" ref="G260" si="365">ROUND(G259*$Q$3,0)</f>
        <v>0</v>
      </c>
      <c r="H260" s="52">
        <f t="shared" ref="H260" si="366">ROUND(H259*$Q$3,0)</f>
        <v>0</v>
      </c>
      <c r="I260" s="52">
        <f t="shared" ref="I260" si="367">ROUND(I259*$Q$3,0)</f>
        <v>0</v>
      </c>
      <c r="J260" s="158">
        <f>SUM(E260:I260)</f>
        <v>0</v>
      </c>
      <c r="L260" s="239" t="str">
        <f>L259</f>
        <v>A</v>
      </c>
      <c r="M260" s="215"/>
      <c r="N260" s="56"/>
      <c r="O260" s="56"/>
      <c r="P260" s="56"/>
      <c r="Q260" s="211">
        <v>1.03</v>
      </c>
      <c r="R260" s="212">
        <v>0</v>
      </c>
      <c r="S260" s="61">
        <f>$S$14</f>
        <v>12</v>
      </c>
      <c r="T260" s="321" t="s">
        <v>33</v>
      </c>
      <c r="U260" s="323">
        <f>IFERROR((G260+G261)/G259,0)</f>
        <v>0</v>
      </c>
      <c r="V260" s="556">
        <f>G258*174</f>
        <v>0</v>
      </c>
      <c r="W260" s="557">
        <f>IFERROR(G259/V260,0)</f>
        <v>0</v>
      </c>
      <c r="X260" s="24"/>
      <c r="Y260" s="24"/>
    </row>
    <row r="261" spans="1:25" ht="15" hidden="1">
      <c r="A261" s="9"/>
      <c r="C261" s="76"/>
      <c r="D261" s="59" t="s">
        <v>29</v>
      </c>
      <c r="E261" s="170">
        <f>ROUND(R$6*E258,0)</f>
        <v>0</v>
      </c>
      <c r="F261" s="170">
        <f t="shared" ref="F261" si="368">ROUND(S$6*F258,0)</f>
        <v>0</v>
      </c>
      <c r="G261" s="170">
        <f t="shared" ref="G261" si="369">ROUND(T$6*G258,0)</f>
        <v>0</v>
      </c>
      <c r="H261" s="170">
        <f t="shared" ref="H261" si="370">ROUND(U$6*H258,0)</f>
        <v>0</v>
      </c>
      <c r="I261" s="170">
        <f t="shared" ref="I261" si="371">ROUND(V$6*I258,0)</f>
        <v>0</v>
      </c>
      <c r="J261" s="167">
        <f>SUM(E261:I261)</f>
        <v>0</v>
      </c>
      <c r="L261" s="239" t="str">
        <f>L260</f>
        <v>A</v>
      </c>
      <c r="M261" s="215"/>
      <c r="N261" s="56"/>
      <c r="O261" s="56"/>
      <c r="P261" s="56"/>
      <c r="Q261" s="211">
        <v>1.03</v>
      </c>
      <c r="R261" s="212">
        <v>0</v>
      </c>
      <c r="S261" s="61">
        <f>$S$15</f>
        <v>12</v>
      </c>
      <c r="T261" s="321" t="s">
        <v>34</v>
      </c>
      <c r="U261" s="323">
        <f>IFERROR((H260+H261)/H259,0)</f>
        <v>0</v>
      </c>
      <c r="V261" s="556">
        <f>H258*174</f>
        <v>0</v>
      </c>
      <c r="W261" s="557">
        <f>IFERROR(H259/V261,0)</f>
        <v>0</v>
      </c>
    </row>
    <row r="262" spans="1:25" hidden="1">
      <c r="A262" s="9"/>
      <c r="C262" s="76"/>
      <c r="D262" s="62" t="s">
        <v>178</v>
      </c>
      <c r="E262" s="171">
        <f t="shared" ref="E262:J262" si="372">SUM(E260:E261)</f>
        <v>0</v>
      </c>
      <c r="F262" s="171">
        <f t="shared" si="372"/>
        <v>0</v>
      </c>
      <c r="G262" s="171">
        <f t="shared" si="372"/>
        <v>0</v>
      </c>
      <c r="H262" s="171">
        <f t="shared" si="372"/>
        <v>0</v>
      </c>
      <c r="I262" s="171">
        <f t="shared" si="372"/>
        <v>0</v>
      </c>
      <c r="J262" s="172">
        <f t="shared" si="372"/>
        <v>0</v>
      </c>
      <c r="L262" s="239" t="str">
        <f>L261</f>
        <v>A</v>
      </c>
      <c r="M262" s="215"/>
      <c r="N262" s="56"/>
      <c r="O262" s="56"/>
      <c r="P262" s="56"/>
      <c r="Q262" s="211">
        <v>1.03</v>
      </c>
      <c r="R262" s="212">
        <v>0</v>
      </c>
      <c r="S262" s="61">
        <f>$S$16</f>
        <v>12</v>
      </c>
      <c r="T262" s="321" t="s">
        <v>35</v>
      </c>
      <c r="U262" s="323">
        <f>IFERROR((I260+I261)/I259,0)</f>
        <v>0</v>
      </c>
      <c r="V262" s="556">
        <f>I258*174</f>
        <v>0</v>
      </c>
      <c r="W262" s="557">
        <f>IFERROR(I259/V262,0)</f>
        <v>0</v>
      </c>
      <c r="X262" s="24"/>
      <c r="Y262" s="24"/>
    </row>
    <row r="263" spans="1:25" hidden="1">
      <c r="A263" s="9"/>
      <c r="B263" s="3"/>
      <c r="C263" s="76"/>
      <c r="D263" s="59"/>
      <c r="E263" s="16"/>
      <c r="F263" s="16"/>
      <c r="G263" s="16"/>
      <c r="H263" s="16"/>
      <c r="I263" s="16"/>
      <c r="J263" s="25"/>
      <c r="L263" s="236"/>
      <c r="M263" s="215"/>
      <c r="N263" s="56"/>
      <c r="O263" s="56"/>
      <c r="P263" s="56"/>
      <c r="Q263" s="31"/>
      <c r="R263" s="56"/>
      <c r="S263" s="31"/>
      <c r="T263" s="321"/>
      <c r="U263" s="325"/>
      <c r="V263" s="558"/>
      <c r="W263" s="559"/>
    </row>
    <row r="264" spans="1:25" hidden="1">
      <c r="A264" s="78"/>
      <c r="B264" s="14" t="s">
        <v>125</v>
      </c>
      <c r="C264" s="265"/>
      <c r="D264" s="33" t="s">
        <v>123</v>
      </c>
      <c r="E264" s="76">
        <f>ROUND($R264*$S264,6)</f>
        <v>0</v>
      </c>
      <c r="F264" s="76">
        <f>ROUND($R265*$S265,6)</f>
        <v>0</v>
      </c>
      <c r="G264" s="76">
        <f>ROUND($R266*$S266,6)</f>
        <v>0</v>
      </c>
      <c r="H264" s="76">
        <f>ROUND($R267*$S267,6)</f>
        <v>0</v>
      </c>
      <c r="I264" s="76">
        <f>ROUND($R268*$S268,6)</f>
        <v>0</v>
      </c>
      <c r="J264" s="46"/>
      <c r="L264" s="236" t="s">
        <v>187</v>
      </c>
      <c r="M264" s="133">
        <v>0</v>
      </c>
      <c r="N264" s="214">
        <f>ROUND(M264/12,2)</f>
        <v>0</v>
      </c>
      <c r="O264" s="214">
        <f>LOOKUP(P264,'Longevity Lookup'!$A$3:$A$506,'Longevity Lookup'!$B$3:$B$506)</f>
        <v>0</v>
      </c>
      <c r="P264" s="209">
        <v>0</v>
      </c>
      <c r="Q264" s="211">
        <v>1.03</v>
      </c>
      <c r="R264" s="212">
        <v>0</v>
      </c>
      <c r="S264" s="61">
        <f>$S$12</f>
        <v>12</v>
      </c>
      <c r="T264" s="321" t="s">
        <v>31</v>
      </c>
      <c r="U264" s="323">
        <f>IFERROR((E266+E267)/E265,0)</f>
        <v>0</v>
      </c>
      <c r="V264" s="556">
        <f>E264*174</f>
        <v>0</v>
      </c>
      <c r="W264" s="557">
        <f>IFERROR(E265/V264,0)</f>
        <v>0</v>
      </c>
      <c r="X264" s="24"/>
      <c r="Y264" s="24"/>
    </row>
    <row r="265" spans="1:25" hidden="1">
      <c r="A265" s="9"/>
      <c r="C265" s="76"/>
      <c r="D265" s="59" t="s">
        <v>15</v>
      </c>
      <c r="E265" s="52">
        <f>ROUND((N264+O264)*E264*Q264,0)</f>
        <v>0</v>
      </c>
      <c r="F265" s="52">
        <f>ROUND((N264+O264)*F264*Q264*Q265,0)</f>
        <v>0</v>
      </c>
      <c r="G265" s="52">
        <f>ROUND((N264+O264)*G264*Q264*Q265*Q266,0)</f>
        <v>0</v>
      </c>
      <c r="H265" s="52">
        <f>ROUND((N264+O264)*H264*Q264*Q265*Q266*Q267,0)</f>
        <v>0</v>
      </c>
      <c r="I265" s="52">
        <f>ROUND((N264+O264)*I264*Q264*Q265*Q266*Q267*Q268,0)</f>
        <v>0</v>
      </c>
      <c r="J265" s="158">
        <f>SUM(E265:I265)</f>
        <v>0</v>
      </c>
      <c r="L265" s="239" t="str">
        <f>L264</f>
        <v>A</v>
      </c>
      <c r="M265" s="215"/>
      <c r="N265" s="56"/>
      <c r="O265" s="56"/>
      <c r="P265" s="56"/>
      <c r="Q265" s="211">
        <v>1.03</v>
      </c>
      <c r="R265" s="212">
        <v>0</v>
      </c>
      <c r="S265" s="61">
        <f>$S$13</f>
        <v>12</v>
      </c>
      <c r="T265" s="321" t="s">
        <v>32</v>
      </c>
      <c r="U265" s="323">
        <f>IFERROR((F266+F267)/F265,0)</f>
        <v>0</v>
      </c>
      <c r="V265" s="556">
        <f>F264*174</f>
        <v>0</v>
      </c>
      <c r="W265" s="557">
        <f>IFERROR(F265/V265,0)</f>
        <v>0</v>
      </c>
    </row>
    <row r="266" spans="1:25" hidden="1">
      <c r="A266" s="9"/>
      <c r="C266" s="76"/>
      <c r="D266" s="59" t="s">
        <v>30</v>
      </c>
      <c r="E266" s="52">
        <f>ROUND(E265*$Q$3,0)</f>
        <v>0</v>
      </c>
      <c r="F266" s="52">
        <f t="shared" ref="F266" si="373">ROUND(F265*$Q$3,0)</f>
        <v>0</v>
      </c>
      <c r="G266" s="52">
        <f t="shared" ref="G266" si="374">ROUND(G265*$Q$3,0)</f>
        <v>0</v>
      </c>
      <c r="H266" s="52">
        <f t="shared" ref="H266" si="375">ROUND(H265*$Q$3,0)</f>
        <v>0</v>
      </c>
      <c r="I266" s="52">
        <f t="shared" ref="I266" si="376">ROUND(I265*$Q$3,0)</f>
        <v>0</v>
      </c>
      <c r="J266" s="158">
        <f>SUM(E266:I266)</f>
        <v>0</v>
      </c>
      <c r="L266" s="239" t="str">
        <f>L265</f>
        <v>A</v>
      </c>
      <c r="M266" s="215"/>
      <c r="N266" s="56"/>
      <c r="O266" s="56"/>
      <c r="P266" s="56"/>
      <c r="Q266" s="211">
        <v>1.03</v>
      </c>
      <c r="R266" s="212">
        <v>0</v>
      </c>
      <c r="S266" s="61">
        <f>$S$14</f>
        <v>12</v>
      </c>
      <c r="T266" s="321" t="s">
        <v>33</v>
      </c>
      <c r="U266" s="323">
        <f>IFERROR((G266+G267)/G265,0)</f>
        <v>0</v>
      </c>
      <c r="V266" s="556">
        <f>G264*174</f>
        <v>0</v>
      </c>
      <c r="W266" s="557">
        <f>IFERROR(G265/V266,0)</f>
        <v>0</v>
      </c>
      <c r="X266" s="24"/>
      <c r="Y266" s="24"/>
    </row>
    <row r="267" spans="1:25" ht="15" hidden="1">
      <c r="A267" s="9"/>
      <c r="C267" s="76"/>
      <c r="D267" s="59" t="s">
        <v>29</v>
      </c>
      <c r="E267" s="170">
        <f>ROUND(R$6*E264,0)</f>
        <v>0</v>
      </c>
      <c r="F267" s="170">
        <f t="shared" ref="F267" si="377">ROUND(S$6*F264,0)</f>
        <v>0</v>
      </c>
      <c r="G267" s="170">
        <f t="shared" ref="G267" si="378">ROUND(T$6*G264,0)</f>
        <v>0</v>
      </c>
      <c r="H267" s="170">
        <f t="shared" ref="H267" si="379">ROUND(U$6*H264,0)</f>
        <v>0</v>
      </c>
      <c r="I267" s="170">
        <f t="shared" ref="I267" si="380">ROUND(V$6*I264,0)</f>
        <v>0</v>
      </c>
      <c r="J267" s="167">
        <f>SUM(E267:I267)</f>
        <v>0</v>
      </c>
      <c r="L267" s="239" t="str">
        <f>L266</f>
        <v>A</v>
      </c>
      <c r="M267" s="215"/>
      <c r="N267" s="56"/>
      <c r="O267" s="56"/>
      <c r="P267" s="56"/>
      <c r="Q267" s="211">
        <v>1.03</v>
      </c>
      <c r="R267" s="212">
        <v>0</v>
      </c>
      <c r="S267" s="61">
        <f>$S$15</f>
        <v>12</v>
      </c>
      <c r="T267" s="321" t="s">
        <v>34</v>
      </c>
      <c r="U267" s="323">
        <f>IFERROR((H266+H267)/H265,0)</f>
        <v>0</v>
      </c>
      <c r="V267" s="556">
        <f>H264*174</f>
        <v>0</v>
      </c>
      <c r="W267" s="557">
        <f>IFERROR(H265/V267,0)</f>
        <v>0</v>
      </c>
    </row>
    <row r="268" spans="1:25" hidden="1">
      <c r="A268" s="9"/>
      <c r="C268" s="76"/>
      <c r="D268" s="62" t="s">
        <v>178</v>
      </c>
      <c r="E268" s="171">
        <f t="shared" ref="E268:J268" si="381">SUM(E266:E267)</f>
        <v>0</v>
      </c>
      <c r="F268" s="171">
        <f t="shared" si="381"/>
        <v>0</v>
      </c>
      <c r="G268" s="171">
        <f t="shared" si="381"/>
        <v>0</v>
      </c>
      <c r="H268" s="171">
        <f t="shared" si="381"/>
        <v>0</v>
      </c>
      <c r="I268" s="171">
        <f t="shared" si="381"/>
        <v>0</v>
      </c>
      <c r="J268" s="172">
        <f t="shared" si="381"/>
        <v>0</v>
      </c>
      <c r="L268" s="239" t="str">
        <f>L267</f>
        <v>A</v>
      </c>
      <c r="M268" s="215"/>
      <c r="N268" s="56"/>
      <c r="O268" s="56"/>
      <c r="P268" s="56"/>
      <c r="Q268" s="211">
        <v>1.03</v>
      </c>
      <c r="R268" s="212">
        <v>0</v>
      </c>
      <c r="S268" s="61">
        <f>$S$16</f>
        <v>12</v>
      </c>
      <c r="T268" s="321" t="s">
        <v>35</v>
      </c>
      <c r="U268" s="323">
        <f>IFERROR((I266+I267)/I265,0)</f>
        <v>0</v>
      </c>
      <c r="V268" s="556">
        <f>I264*174</f>
        <v>0</v>
      </c>
      <c r="W268" s="557">
        <f>IFERROR(I265/V268,0)</f>
        <v>0</v>
      </c>
      <c r="X268" s="24"/>
      <c r="Y268" s="24"/>
    </row>
    <row r="269" spans="1:25" hidden="1">
      <c r="A269" s="9"/>
      <c r="B269" s="3"/>
      <c r="C269" s="76"/>
      <c r="D269" s="59"/>
      <c r="E269" s="16"/>
      <c r="F269" s="16"/>
      <c r="G269" s="16"/>
      <c r="H269" s="16"/>
      <c r="I269" s="16"/>
      <c r="J269" s="25"/>
      <c r="L269" s="236"/>
      <c r="M269" s="215"/>
      <c r="N269" s="56"/>
      <c r="O269" s="56"/>
      <c r="P269" s="56"/>
      <c r="Q269" s="31"/>
      <c r="R269" s="56"/>
      <c r="S269" s="31"/>
      <c r="T269" s="321"/>
      <c r="U269" s="325"/>
      <c r="V269" s="558"/>
      <c r="W269" s="559"/>
    </row>
    <row r="270" spans="1:25" hidden="1">
      <c r="A270" s="78"/>
      <c r="B270" s="14" t="s">
        <v>125</v>
      </c>
      <c r="C270" s="265"/>
      <c r="D270" s="33" t="s">
        <v>123</v>
      </c>
      <c r="E270" s="76">
        <f>ROUND($R270*$S270,6)</f>
        <v>0</v>
      </c>
      <c r="F270" s="76">
        <f>ROUND($R271*$S271,6)</f>
        <v>0</v>
      </c>
      <c r="G270" s="76">
        <f>ROUND($R272*$S272,6)</f>
        <v>0</v>
      </c>
      <c r="H270" s="76">
        <f>ROUND($R273*$S273,6)</f>
        <v>0</v>
      </c>
      <c r="I270" s="76">
        <f>ROUND($R274*$S274,6)</f>
        <v>0</v>
      </c>
      <c r="J270" s="46"/>
      <c r="L270" s="236" t="s">
        <v>187</v>
      </c>
      <c r="M270" s="133">
        <v>0</v>
      </c>
      <c r="N270" s="214">
        <f>ROUND(M270/12,2)</f>
        <v>0</v>
      </c>
      <c r="O270" s="214">
        <f>LOOKUP(P270,'Longevity Lookup'!$A$3:$A$506,'Longevity Lookup'!$B$3:$B$506)</f>
        <v>0</v>
      </c>
      <c r="P270" s="209">
        <v>0</v>
      </c>
      <c r="Q270" s="211">
        <v>1.03</v>
      </c>
      <c r="R270" s="212">
        <v>0</v>
      </c>
      <c r="S270" s="61">
        <f>$S$12</f>
        <v>12</v>
      </c>
      <c r="T270" s="321" t="s">
        <v>31</v>
      </c>
      <c r="U270" s="323">
        <f>IFERROR((E272+E273)/E271,0)</f>
        <v>0</v>
      </c>
      <c r="V270" s="556">
        <f>E270*174</f>
        <v>0</v>
      </c>
      <c r="W270" s="557">
        <f>IFERROR(E271/V270,0)</f>
        <v>0</v>
      </c>
      <c r="X270" s="24"/>
      <c r="Y270" s="24"/>
    </row>
    <row r="271" spans="1:25" hidden="1">
      <c r="A271" s="9"/>
      <c r="C271" s="76"/>
      <c r="D271" s="59" t="s">
        <v>15</v>
      </c>
      <c r="E271" s="52">
        <f>ROUND((N270+O270)*E270*Q270,0)</f>
        <v>0</v>
      </c>
      <c r="F271" s="52">
        <f>ROUND((N270+O270)*F270*Q270*Q271,0)</f>
        <v>0</v>
      </c>
      <c r="G271" s="52">
        <f>ROUND((N270+O270)*G270*Q270*Q271*Q272,0)</f>
        <v>0</v>
      </c>
      <c r="H271" s="52">
        <f>ROUND((N270+O270)*H270*Q270*Q271*Q272*Q273,0)</f>
        <v>0</v>
      </c>
      <c r="I271" s="52">
        <f>ROUND((N270+O270)*I270*Q270*Q271*Q272*Q273*Q274,0)</f>
        <v>0</v>
      </c>
      <c r="J271" s="158">
        <f>SUM(E271:I271)</f>
        <v>0</v>
      </c>
      <c r="L271" s="239" t="str">
        <f>L270</f>
        <v>A</v>
      </c>
      <c r="M271" s="215"/>
      <c r="N271" s="56"/>
      <c r="O271" s="56"/>
      <c r="P271" s="56"/>
      <c r="Q271" s="211">
        <v>1.03</v>
      </c>
      <c r="R271" s="212">
        <v>0</v>
      </c>
      <c r="S271" s="61">
        <f>$S$13</f>
        <v>12</v>
      </c>
      <c r="T271" s="321" t="s">
        <v>32</v>
      </c>
      <c r="U271" s="323">
        <f>IFERROR((F272+F273)/F271,0)</f>
        <v>0</v>
      </c>
      <c r="V271" s="556">
        <f>F270*174</f>
        <v>0</v>
      </c>
      <c r="W271" s="557">
        <f>IFERROR(F271/V271,0)</f>
        <v>0</v>
      </c>
    </row>
    <row r="272" spans="1:25" hidden="1">
      <c r="A272" s="9"/>
      <c r="C272" s="76"/>
      <c r="D272" s="59" t="s">
        <v>30</v>
      </c>
      <c r="E272" s="52">
        <f>ROUND(E271*$Q$3,0)</f>
        <v>0</v>
      </c>
      <c r="F272" s="52">
        <f t="shared" ref="F272" si="382">ROUND(F271*$Q$3,0)</f>
        <v>0</v>
      </c>
      <c r="G272" s="52">
        <f t="shared" ref="G272" si="383">ROUND(G271*$Q$3,0)</f>
        <v>0</v>
      </c>
      <c r="H272" s="52">
        <f t="shared" ref="H272" si="384">ROUND(H271*$Q$3,0)</f>
        <v>0</v>
      </c>
      <c r="I272" s="52">
        <f t="shared" ref="I272" si="385">ROUND(I271*$Q$3,0)</f>
        <v>0</v>
      </c>
      <c r="J272" s="158">
        <f>SUM(E272:I272)</f>
        <v>0</v>
      </c>
      <c r="L272" s="239" t="str">
        <f>L271</f>
        <v>A</v>
      </c>
      <c r="M272" s="215"/>
      <c r="N272" s="56"/>
      <c r="O272" s="56"/>
      <c r="P272" s="56"/>
      <c r="Q272" s="211">
        <v>1.03</v>
      </c>
      <c r="R272" s="212">
        <v>0</v>
      </c>
      <c r="S272" s="61">
        <f>$S$14</f>
        <v>12</v>
      </c>
      <c r="T272" s="321" t="s">
        <v>33</v>
      </c>
      <c r="U272" s="323">
        <f>IFERROR((G272+G273)/G271,0)</f>
        <v>0</v>
      </c>
      <c r="V272" s="556">
        <f>G270*174</f>
        <v>0</v>
      </c>
      <c r="W272" s="557">
        <f>IFERROR(G271/V272,0)</f>
        <v>0</v>
      </c>
      <c r="X272" s="24"/>
      <c r="Y272" s="24"/>
    </row>
    <row r="273" spans="1:25" ht="15" hidden="1">
      <c r="A273" s="9"/>
      <c r="C273" s="76"/>
      <c r="D273" s="59" t="s">
        <v>29</v>
      </c>
      <c r="E273" s="170">
        <f>ROUND(R$6*E270,0)</f>
        <v>0</v>
      </c>
      <c r="F273" s="170">
        <f t="shared" ref="F273" si="386">ROUND(S$6*F270,0)</f>
        <v>0</v>
      </c>
      <c r="G273" s="170">
        <f t="shared" ref="G273" si="387">ROUND(T$6*G270,0)</f>
        <v>0</v>
      </c>
      <c r="H273" s="170">
        <f t="shared" ref="H273" si="388">ROUND(U$6*H270,0)</f>
        <v>0</v>
      </c>
      <c r="I273" s="170">
        <f t="shared" ref="I273" si="389">ROUND(V$6*I270,0)</f>
        <v>0</v>
      </c>
      <c r="J273" s="167">
        <f>SUM(E273:I273)</f>
        <v>0</v>
      </c>
      <c r="L273" s="239" t="str">
        <f>L272</f>
        <v>A</v>
      </c>
      <c r="M273" s="215"/>
      <c r="N273" s="56"/>
      <c r="O273" s="56"/>
      <c r="P273" s="56"/>
      <c r="Q273" s="211">
        <v>1.03</v>
      </c>
      <c r="R273" s="212">
        <v>0</v>
      </c>
      <c r="S273" s="61">
        <f>$S$15</f>
        <v>12</v>
      </c>
      <c r="T273" s="321" t="s">
        <v>34</v>
      </c>
      <c r="U273" s="323">
        <f>IFERROR((H272+H273)/H271,0)</f>
        <v>0</v>
      </c>
      <c r="V273" s="556">
        <f>H270*174</f>
        <v>0</v>
      </c>
      <c r="W273" s="557">
        <f>IFERROR(H271/V273,0)</f>
        <v>0</v>
      </c>
    </row>
    <row r="274" spans="1:25" hidden="1">
      <c r="A274" s="9"/>
      <c r="C274" s="76"/>
      <c r="D274" s="62" t="s">
        <v>178</v>
      </c>
      <c r="E274" s="171">
        <f t="shared" ref="E274:J274" si="390">SUM(E272:E273)</f>
        <v>0</v>
      </c>
      <c r="F274" s="171">
        <f t="shared" si="390"/>
        <v>0</v>
      </c>
      <c r="G274" s="171">
        <f t="shared" si="390"/>
        <v>0</v>
      </c>
      <c r="H274" s="171">
        <f t="shared" si="390"/>
        <v>0</v>
      </c>
      <c r="I274" s="171">
        <f t="shared" si="390"/>
        <v>0</v>
      </c>
      <c r="J274" s="172">
        <f t="shared" si="390"/>
        <v>0</v>
      </c>
      <c r="L274" s="239" t="str">
        <f>L273</f>
        <v>A</v>
      </c>
      <c r="M274" s="215"/>
      <c r="N274" s="56"/>
      <c r="O274" s="56"/>
      <c r="P274" s="56"/>
      <c r="Q274" s="211">
        <v>1.03</v>
      </c>
      <c r="R274" s="212">
        <v>0</v>
      </c>
      <c r="S274" s="61">
        <f>$S$16</f>
        <v>12</v>
      </c>
      <c r="T274" s="321" t="s">
        <v>35</v>
      </c>
      <c r="U274" s="323">
        <f>IFERROR((I272+I273)/I271,0)</f>
        <v>0</v>
      </c>
      <c r="V274" s="556">
        <f>I270*174</f>
        <v>0</v>
      </c>
      <c r="W274" s="557">
        <f>IFERROR(I271/V274,0)</f>
        <v>0</v>
      </c>
      <c r="X274" s="24"/>
      <c r="Y274" s="24"/>
    </row>
    <row r="275" spans="1:25" hidden="1">
      <c r="A275" s="9"/>
      <c r="B275" s="3"/>
      <c r="C275" s="76"/>
      <c r="D275" s="59"/>
      <c r="E275" s="16"/>
      <c r="F275" s="16"/>
      <c r="G275" s="16"/>
      <c r="H275" s="16"/>
      <c r="I275" s="16"/>
      <c r="J275" s="25"/>
      <c r="L275" s="236"/>
      <c r="M275" s="215"/>
      <c r="N275" s="56"/>
      <c r="O275" s="56"/>
      <c r="P275" s="56"/>
      <c r="Q275" s="31"/>
      <c r="R275" s="56"/>
      <c r="S275" s="31"/>
      <c r="T275" s="321"/>
      <c r="U275" s="325"/>
      <c r="V275" s="558"/>
      <c r="W275" s="559"/>
    </row>
    <row r="276" spans="1:25" hidden="1">
      <c r="A276" s="78"/>
      <c r="B276" s="14" t="s">
        <v>125</v>
      </c>
      <c r="C276" s="265"/>
      <c r="D276" s="33" t="s">
        <v>123</v>
      </c>
      <c r="E276" s="76">
        <f>ROUND($R276*$S276,6)</f>
        <v>0</v>
      </c>
      <c r="F276" s="76">
        <f>ROUND($R277*$S277,6)</f>
        <v>0</v>
      </c>
      <c r="G276" s="76">
        <f>ROUND($R278*$S278,6)</f>
        <v>0</v>
      </c>
      <c r="H276" s="76">
        <f>ROUND($R279*$S279,6)</f>
        <v>0</v>
      </c>
      <c r="I276" s="76">
        <f>ROUND($R280*$S280,6)</f>
        <v>0</v>
      </c>
      <c r="J276" s="46"/>
      <c r="L276" s="236" t="s">
        <v>187</v>
      </c>
      <c r="M276" s="133">
        <v>0</v>
      </c>
      <c r="N276" s="214">
        <f>ROUND(M276/12,2)</f>
        <v>0</v>
      </c>
      <c r="O276" s="214">
        <f>LOOKUP(P276,'Longevity Lookup'!$A$3:$A$506,'Longevity Lookup'!$B$3:$B$506)</f>
        <v>0</v>
      </c>
      <c r="P276" s="209">
        <v>0</v>
      </c>
      <c r="Q276" s="211">
        <v>1.03</v>
      </c>
      <c r="R276" s="212">
        <v>0</v>
      </c>
      <c r="S276" s="61">
        <f>$S$12</f>
        <v>12</v>
      </c>
      <c r="T276" s="321" t="s">
        <v>31</v>
      </c>
      <c r="U276" s="323">
        <f>IFERROR((E278+E279)/E277,0)</f>
        <v>0</v>
      </c>
      <c r="V276" s="556">
        <f>E276*174</f>
        <v>0</v>
      </c>
      <c r="W276" s="557">
        <f>IFERROR(E277/V276,0)</f>
        <v>0</v>
      </c>
      <c r="X276" s="24"/>
      <c r="Y276" s="24"/>
    </row>
    <row r="277" spans="1:25" hidden="1">
      <c r="A277" s="9"/>
      <c r="C277" s="76"/>
      <c r="D277" s="59" t="s">
        <v>15</v>
      </c>
      <c r="E277" s="52">
        <f>ROUND((N276+O276)*E276*Q276,0)</f>
        <v>0</v>
      </c>
      <c r="F277" s="52">
        <f>ROUND((N276+O276)*F276*Q276*Q277,0)</f>
        <v>0</v>
      </c>
      <c r="G277" s="52">
        <f>ROUND((N276+O276)*G276*Q276*Q277*Q278,0)</f>
        <v>0</v>
      </c>
      <c r="H277" s="52">
        <f>ROUND((N276+O276)*H276*Q276*Q277*Q278*Q279,0)</f>
        <v>0</v>
      </c>
      <c r="I277" s="52">
        <f>ROUND((N276+O276)*I276*Q276*Q277*Q278*Q279*Q280,0)</f>
        <v>0</v>
      </c>
      <c r="J277" s="158">
        <f>SUM(E277:I277)</f>
        <v>0</v>
      </c>
      <c r="L277" s="239" t="str">
        <f>L276</f>
        <v>A</v>
      </c>
      <c r="M277" s="215"/>
      <c r="N277" s="56"/>
      <c r="O277" s="56"/>
      <c r="P277" s="56"/>
      <c r="Q277" s="211">
        <v>1.03</v>
      </c>
      <c r="R277" s="212">
        <v>0</v>
      </c>
      <c r="S277" s="61">
        <f>$S$13</f>
        <v>12</v>
      </c>
      <c r="T277" s="321" t="s">
        <v>32</v>
      </c>
      <c r="U277" s="323">
        <f>IFERROR((F278+F279)/F277,0)</f>
        <v>0</v>
      </c>
      <c r="V277" s="556">
        <f>F276*174</f>
        <v>0</v>
      </c>
      <c r="W277" s="557">
        <f>IFERROR(F277/V277,0)</f>
        <v>0</v>
      </c>
    </row>
    <row r="278" spans="1:25" hidden="1">
      <c r="A278" s="9"/>
      <c r="C278" s="76"/>
      <c r="D278" s="59" t="s">
        <v>30</v>
      </c>
      <c r="E278" s="52">
        <f>ROUND(E277*$Q$3,0)</f>
        <v>0</v>
      </c>
      <c r="F278" s="52">
        <f t="shared" ref="F278" si="391">ROUND(F277*$Q$3,0)</f>
        <v>0</v>
      </c>
      <c r="G278" s="52">
        <f t="shared" ref="G278" si="392">ROUND(G277*$Q$3,0)</f>
        <v>0</v>
      </c>
      <c r="H278" s="52">
        <f t="shared" ref="H278" si="393">ROUND(H277*$Q$3,0)</f>
        <v>0</v>
      </c>
      <c r="I278" s="52">
        <f t="shared" ref="I278" si="394">ROUND(I277*$Q$3,0)</f>
        <v>0</v>
      </c>
      <c r="J278" s="158">
        <f>SUM(E278:I278)</f>
        <v>0</v>
      </c>
      <c r="L278" s="239" t="str">
        <f>L277</f>
        <v>A</v>
      </c>
      <c r="M278" s="215"/>
      <c r="N278" s="56"/>
      <c r="O278" s="56"/>
      <c r="P278" s="56"/>
      <c r="Q278" s="211">
        <v>1.03</v>
      </c>
      <c r="R278" s="212">
        <v>0</v>
      </c>
      <c r="S278" s="61">
        <f>$S$14</f>
        <v>12</v>
      </c>
      <c r="T278" s="321" t="s">
        <v>33</v>
      </c>
      <c r="U278" s="323">
        <f>IFERROR((G278+G279)/G277,0)</f>
        <v>0</v>
      </c>
      <c r="V278" s="556">
        <f>G276*174</f>
        <v>0</v>
      </c>
      <c r="W278" s="557">
        <f>IFERROR(G277/V278,0)</f>
        <v>0</v>
      </c>
      <c r="X278" s="24"/>
      <c r="Y278" s="24"/>
    </row>
    <row r="279" spans="1:25" ht="15" hidden="1">
      <c r="A279" s="9"/>
      <c r="C279" s="76"/>
      <c r="D279" s="59" t="s">
        <v>29</v>
      </c>
      <c r="E279" s="170">
        <f>ROUND(R$6*E276,0)</f>
        <v>0</v>
      </c>
      <c r="F279" s="170">
        <f t="shared" ref="F279" si="395">ROUND(S$6*F276,0)</f>
        <v>0</v>
      </c>
      <c r="G279" s="170">
        <f t="shared" ref="G279" si="396">ROUND(T$6*G276,0)</f>
        <v>0</v>
      </c>
      <c r="H279" s="170">
        <f t="shared" ref="H279" si="397">ROUND(U$6*H276,0)</f>
        <v>0</v>
      </c>
      <c r="I279" s="170">
        <f t="shared" ref="I279" si="398">ROUND(V$6*I276,0)</f>
        <v>0</v>
      </c>
      <c r="J279" s="167">
        <f>SUM(E279:I279)</f>
        <v>0</v>
      </c>
      <c r="L279" s="239" t="str">
        <f>L278</f>
        <v>A</v>
      </c>
      <c r="M279" s="215"/>
      <c r="N279" s="56"/>
      <c r="O279" s="56"/>
      <c r="P279" s="56"/>
      <c r="Q279" s="211">
        <v>1.03</v>
      </c>
      <c r="R279" s="212">
        <v>0</v>
      </c>
      <c r="S279" s="61">
        <f>$S$15</f>
        <v>12</v>
      </c>
      <c r="T279" s="321" t="s">
        <v>34</v>
      </c>
      <c r="U279" s="323">
        <f>IFERROR((H278+H279)/H277,0)</f>
        <v>0</v>
      </c>
      <c r="V279" s="556">
        <f>H276*174</f>
        <v>0</v>
      </c>
      <c r="W279" s="557">
        <f>IFERROR(H277/V279,0)</f>
        <v>0</v>
      </c>
    </row>
    <row r="280" spans="1:25" hidden="1">
      <c r="A280" s="9"/>
      <c r="C280" s="76"/>
      <c r="D280" s="62" t="s">
        <v>178</v>
      </c>
      <c r="E280" s="171">
        <f t="shared" ref="E280:J280" si="399">SUM(E278:E279)</f>
        <v>0</v>
      </c>
      <c r="F280" s="171">
        <f t="shared" si="399"/>
        <v>0</v>
      </c>
      <c r="G280" s="171">
        <f t="shared" si="399"/>
        <v>0</v>
      </c>
      <c r="H280" s="171">
        <f t="shared" si="399"/>
        <v>0</v>
      </c>
      <c r="I280" s="171">
        <f t="shared" si="399"/>
        <v>0</v>
      </c>
      <c r="J280" s="172">
        <f t="shared" si="399"/>
        <v>0</v>
      </c>
      <c r="L280" s="239" t="str">
        <f>L279</f>
        <v>A</v>
      </c>
      <c r="M280" s="215"/>
      <c r="N280" s="56"/>
      <c r="O280" s="56"/>
      <c r="P280" s="56"/>
      <c r="Q280" s="211">
        <v>1.03</v>
      </c>
      <c r="R280" s="212">
        <v>0</v>
      </c>
      <c r="S280" s="61">
        <f>$S$16</f>
        <v>12</v>
      </c>
      <c r="T280" s="321" t="s">
        <v>35</v>
      </c>
      <c r="U280" s="323">
        <f>IFERROR((I278+I279)/I277,0)</f>
        <v>0</v>
      </c>
      <c r="V280" s="556">
        <f>I276*174</f>
        <v>0</v>
      </c>
      <c r="W280" s="557">
        <f>IFERROR(I277/V280,0)</f>
        <v>0</v>
      </c>
      <c r="X280" s="24"/>
      <c r="Y280" s="24"/>
    </row>
    <row r="281" spans="1:25" hidden="1">
      <c r="A281" s="9"/>
      <c r="B281" s="3"/>
      <c r="C281" s="76"/>
      <c r="D281" s="59"/>
      <c r="E281" s="16"/>
      <c r="F281" s="16"/>
      <c r="G281" s="16"/>
      <c r="H281" s="16"/>
      <c r="I281" s="16"/>
      <c r="J281" s="25"/>
      <c r="L281" s="236"/>
      <c r="M281" s="215"/>
      <c r="N281" s="56"/>
      <c r="O281" s="56"/>
      <c r="P281" s="56"/>
      <c r="Q281" s="31"/>
      <c r="R281" s="56"/>
      <c r="S281" s="31"/>
      <c r="T281" s="321"/>
      <c r="U281" s="325"/>
      <c r="V281" s="558"/>
      <c r="W281" s="559"/>
    </row>
    <row r="282" spans="1:25" hidden="1">
      <c r="A282" s="78"/>
      <c r="B282" s="14" t="s">
        <v>125</v>
      </c>
      <c r="C282" s="265"/>
      <c r="D282" s="33" t="s">
        <v>123</v>
      </c>
      <c r="E282" s="76">
        <f>ROUND($R282*$S282,6)</f>
        <v>0</v>
      </c>
      <c r="F282" s="76">
        <f>ROUND($R283*$S283,6)</f>
        <v>0</v>
      </c>
      <c r="G282" s="76">
        <f>ROUND($R284*$S284,6)</f>
        <v>0</v>
      </c>
      <c r="H282" s="76">
        <f>ROUND($R285*$S285,6)</f>
        <v>0</v>
      </c>
      <c r="I282" s="76">
        <f>ROUND($R286*$S286,6)</f>
        <v>0</v>
      </c>
      <c r="J282" s="46"/>
      <c r="L282" s="236" t="s">
        <v>187</v>
      </c>
      <c r="M282" s="133">
        <v>0</v>
      </c>
      <c r="N282" s="214">
        <f>ROUND(M282/12,2)</f>
        <v>0</v>
      </c>
      <c r="O282" s="214">
        <f>LOOKUP(P282,'Longevity Lookup'!$A$3:$A$506,'Longevity Lookup'!$B$3:$B$506)</f>
        <v>0</v>
      </c>
      <c r="P282" s="209">
        <v>0</v>
      </c>
      <c r="Q282" s="211">
        <v>1.03</v>
      </c>
      <c r="R282" s="212">
        <v>0</v>
      </c>
      <c r="S282" s="61">
        <f>$S$12</f>
        <v>12</v>
      </c>
      <c r="T282" s="321" t="s">
        <v>31</v>
      </c>
      <c r="U282" s="323">
        <f>IFERROR((E284+E285)/E283,0)</f>
        <v>0</v>
      </c>
      <c r="V282" s="556">
        <f>E282*174</f>
        <v>0</v>
      </c>
      <c r="W282" s="557">
        <f>IFERROR(E283/V282,0)</f>
        <v>0</v>
      </c>
      <c r="X282" s="24"/>
      <c r="Y282" s="24"/>
    </row>
    <row r="283" spans="1:25" hidden="1">
      <c r="A283" s="9"/>
      <c r="C283" s="76"/>
      <c r="D283" s="59" t="s">
        <v>15</v>
      </c>
      <c r="E283" s="52">
        <f>ROUND((N282+O282)*E282*Q282,0)</f>
        <v>0</v>
      </c>
      <c r="F283" s="52">
        <f>ROUND((N282+O282)*F282*Q282*Q283,0)</f>
        <v>0</v>
      </c>
      <c r="G283" s="52">
        <f>ROUND((N282+O282)*G282*Q282*Q283*Q284,0)</f>
        <v>0</v>
      </c>
      <c r="H283" s="52">
        <f>ROUND((N282+O282)*H282*Q282*Q283*Q284*Q285,0)</f>
        <v>0</v>
      </c>
      <c r="I283" s="52">
        <f>ROUND((N282+O282)*I282*Q282*Q283*Q284*Q285*Q286,0)</f>
        <v>0</v>
      </c>
      <c r="J283" s="158">
        <f>SUM(E283:I283)</f>
        <v>0</v>
      </c>
      <c r="L283" s="239" t="str">
        <f>L282</f>
        <v>A</v>
      </c>
      <c r="M283" s="215"/>
      <c r="N283" s="56"/>
      <c r="O283" s="56"/>
      <c r="P283" s="56"/>
      <c r="Q283" s="211">
        <v>1.03</v>
      </c>
      <c r="R283" s="212">
        <v>0</v>
      </c>
      <c r="S283" s="61">
        <f>$S$13</f>
        <v>12</v>
      </c>
      <c r="T283" s="321" t="s">
        <v>32</v>
      </c>
      <c r="U283" s="323">
        <f>IFERROR((F284+F285)/F283,0)</f>
        <v>0</v>
      </c>
      <c r="V283" s="556">
        <f>F282*174</f>
        <v>0</v>
      </c>
      <c r="W283" s="557">
        <f>IFERROR(F283/V283,0)</f>
        <v>0</v>
      </c>
    </row>
    <row r="284" spans="1:25" hidden="1">
      <c r="A284" s="9"/>
      <c r="C284" s="76"/>
      <c r="D284" s="59" t="s">
        <v>30</v>
      </c>
      <c r="E284" s="52">
        <f>ROUND(E283*$Q$3,0)</f>
        <v>0</v>
      </c>
      <c r="F284" s="52">
        <f t="shared" ref="F284" si="400">ROUND(F283*$Q$3,0)</f>
        <v>0</v>
      </c>
      <c r="G284" s="52">
        <f t="shared" ref="G284" si="401">ROUND(G283*$Q$3,0)</f>
        <v>0</v>
      </c>
      <c r="H284" s="52">
        <f t="shared" ref="H284" si="402">ROUND(H283*$Q$3,0)</f>
        <v>0</v>
      </c>
      <c r="I284" s="52">
        <f t="shared" ref="I284" si="403">ROUND(I283*$Q$3,0)</f>
        <v>0</v>
      </c>
      <c r="J284" s="158">
        <f>SUM(E284:I284)</f>
        <v>0</v>
      </c>
      <c r="L284" s="239" t="str">
        <f>L283</f>
        <v>A</v>
      </c>
      <c r="M284" s="215"/>
      <c r="N284" s="56"/>
      <c r="O284" s="56"/>
      <c r="P284" s="56"/>
      <c r="Q284" s="211">
        <v>1.03</v>
      </c>
      <c r="R284" s="212">
        <v>0</v>
      </c>
      <c r="S284" s="61">
        <f>$S$14</f>
        <v>12</v>
      </c>
      <c r="T284" s="321" t="s">
        <v>33</v>
      </c>
      <c r="U284" s="323">
        <f>IFERROR((G284+G285)/G283,0)</f>
        <v>0</v>
      </c>
      <c r="V284" s="556">
        <f>G282*174</f>
        <v>0</v>
      </c>
      <c r="W284" s="557">
        <f>IFERROR(G283/V284,0)</f>
        <v>0</v>
      </c>
      <c r="X284" s="24"/>
      <c r="Y284" s="24"/>
    </row>
    <row r="285" spans="1:25" ht="15" hidden="1">
      <c r="A285" s="9"/>
      <c r="C285" s="76"/>
      <c r="D285" s="59" t="s">
        <v>29</v>
      </c>
      <c r="E285" s="170">
        <f>ROUND(R$6*E282,0)</f>
        <v>0</v>
      </c>
      <c r="F285" s="170">
        <f t="shared" ref="F285" si="404">ROUND(S$6*F282,0)</f>
        <v>0</v>
      </c>
      <c r="G285" s="170">
        <f t="shared" ref="G285" si="405">ROUND(T$6*G282,0)</f>
        <v>0</v>
      </c>
      <c r="H285" s="170">
        <f t="shared" ref="H285" si="406">ROUND(U$6*H282,0)</f>
        <v>0</v>
      </c>
      <c r="I285" s="170">
        <f t="shared" ref="I285" si="407">ROUND(V$6*I282,0)</f>
        <v>0</v>
      </c>
      <c r="J285" s="167">
        <f>SUM(E285:I285)</f>
        <v>0</v>
      </c>
      <c r="L285" s="239" t="str">
        <f>L284</f>
        <v>A</v>
      </c>
      <c r="M285" s="215"/>
      <c r="N285" s="56"/>
      <c r="O285" s="56"/>
      <c r="P285" s="56"/>
      <c r="Q285" s="211">
        <v>1.03</v>
      </c>
      <c r="R285" s="212">
        <v>0</v>
      </c>
      <c r="S285" s="61">
        <f>$S$15</f>
        <v>12</v>
      </c>
      <c r="T285" s="321" t="s">
        <v>34</v>
      </c>
      <c r="U285" s="323">
        <f>IFERROR((H284+H285)/H283,0)</f>
        <v>0</v>
      </c>
      <c r="V285" s="556">
        <f>H282*174</f>
        <v>0</v>
      </c>
      <c r="W285" s="557">
        <f>IFERROR(H283/V285,0)</f>
        <v>0</v>
      </c>
    </row>
    <row r="286" spans="1:25" hidden="1">
      <c r="A286" s="9"/>
      <c r="C286" s="76"/>
      <c r="D286" s="62" t="s">
        <v>178</v>
      </c>
      <c r="E286" s="171">
        <f t="shared" ref="E286:J286" si="408">SUM(E284:E285)</f>
        <v>0</v>
      </c>
      <c r="F286" s="171">
        <f t="shared" si="408"/>
        <v>0</v>
      </c>
      <c r="G286" s="171">
        <f t="shared" si="408"/>
        <v>0</v>
      </c>
      <c r="H286" s="171">
        <f t="shared" si="408"/>
        <v>0</v>
      </c>
      <c r="I286" s="171">
        <f t="shared" si="408"/>
        <v>0</v>
      </c>
      <c r="J286" s="172">
        <f t="shared" si="408"/>
        <v>0</v>
      </c>
      <c r="L286" s="239" t="str">
        <f>L285</f>
        <v>A</v>
      </c>
      <c r="M286" s="215"/>
      <c r="N286" s="56"/>
      <c r="O286" s="56"/>
      <c r="P286" s="56"/>
      <c r="Q286" s="211">
        <v>1.03</v>
      </c>
      <c r="R286" s="212">
        <v>0</v>
      </c>
      <c r="S286" s="61">
        <f>$S$16</f>
        <v>12</v>
      </c>
      <c r="T286" s="321" t="s">
        <v>35</v>
      </c>
      <c r="U286" s="323">
        <f>IFERROR((I284+I285)/I283,0)</f>
        <v>0</v>
      </c>
      <c r="V286" s="556">
        <f>I282*174</f>
        <v>0</v>
      </c>
      <c r="W286" s="557">
        <f>IFERROR(I283/V286,0)</f>
        <v>0</v>
      </c>
      <c r="X286" s="24"/>
      <c r="Y286" s="24"/>
    </row>
    <row r="287" spans="1:25" hidden="1">
      <c r="A287" s="9"/>
      <c r="B287" s="3"/>
      <c r="C287" s="76"/>
      <c r="D287" s="59"/>
      <c r="E287" s="16"/>
      <c r="F287" s="16"/>
      <c r="G287" s="16"/>
      <c r="H287" s="16"/>
      <c r="I287" s="16"/>
      <c r="J287" s="25"/>
      <c r="L287" s="236"/>
      <c r="M287" s="215"/>
      <c r="N287" s="56"/>
      <c r="O287" s="56"/>
      <c r="P287" s="56"/>
      <c r="Q287" s="31"/>
      <c r="R287" s="56"/>
      <c r="S287" s="31"/>
      <c r="T287" s="321"/>
      <c r="U287" s="325"/>
      <c r="V287" s="558"/>
      <c r="W287" s="559"/>
    </row>
    <row r="288" spans="1:25" hidden="1">
      <c r="A288" s="78"/>
      <c r="B288" s="14" t="s">
        <v>125</v>
      </c>
      <c r="C288" s="265"/>
      <c r="D288" s="33" t="s">
        <v>123</v>
      </c>
      <c r="E288" s="76">
        <f>ROUND($R288*$S288,6)</f>
        <v>0</v>
      </c>
      <c r="F288" s="76">
        <f>ROUND($R289*$S289,6)</f>
        <v>0</v>
      </c>
      <c r="G288" s="76">
        <f>ROUND($R290*$S290,6)</f>
        <v>0</v>
      </c>
      <c r="H288" s="76">
        <f>ROUND($R291*$S291,6)</f>
        <v>0</v>
      </c>
      <c r="I288" s="76">
        <f>ROUND($R292*$S292,6)</f>
        <v>0</v>
      </c>
      <c r="J288" s="46"/>
      <c r="L288" s="236" t="s">
        <v>187</v>
      </c>
      <c r="M288" s="133">
        <v>0</v>
      </c>
      <c r="N288" s="214">
        <f>ROUND(M288/12,2)</f>
        <v>0</v>
      </c>
      <c r="O288" s="214">
        <f>LOOKUP(P288,'Longevity Lookup'!$A$3:$A$506,'Longevity Lookup'!$B$3:$B$506)</f>
        <v>0</v>
      </c>
      <c r="P288" s="209">
        <v>0</v>
      </c>
      <c r="Q288" s="211">
        <v>1.03</v>
      </c>
      <c r="R288" s="212">
        <v>0</v>
      </c>
      <c r="S288" s="61">
        <f>$S$12</f>
        <v>12</v>
      </c>
      <c r="T288" s="321" t="s">
        <v>31</v>
      </c>
      <c r="U288" s="323">
        <f>IFERROR((E290+E291)/E289,0)</f>
        <v>0</v>
      </c>
      <c r="V288" s="556">
        <f>E288*174</f>
        <v>0</v>
      </c>
      <c r="W288" s="557">
        <f>IFERROR(E289/V288,0)</f>
        <v>0</v>
      </c>
      <c r="X288" s="24"/>
      <c r="Y288" s="24"/>
    </row>
    <row r="289" spans="1:25" hidden="1">
      <c r="A289" s="9"/>
      <c r="C289" s="76"/>
      <c r="D289" s="59" t="s">
        <v>15</v>
      </c>
      <c r="E289" s="52">
        <f>ROUND((N288+O288)*E288*Q288,0)</f>
        <v>0</v>
      </c>
      <c r="F289" s="52">
        <f>ROUND((N288+O288)*F288*Q288*Q289,0)</f>
        <v>0</v>
      </c>
      <c r="G289" s="52">
        <f>ROUND((N288+O288)*G288*Q288*Q289*Q290,0)</f>
        <v>0</v>
      </c>
      <c r="H289" s="52">
        <f>ROUND((N288+O288)*H288*Q288*Q289*Q290*Q291,0)</f>
        <v>0</v>
      </c>
      <c r="I289" s="52">
        <f>ROUND((N288+O288)*I288*Q288*Q289*Q290*Q291*Q292,0)</f>
        <v>0</v>
      </c>
      <c r="J289" s="158">
        <f>SUM(E289:I289)</f>
        <v>0</v>
      </c>
      <c r="L289" s="239" t="str">
        <f>L288</f>
        <v>A</v>
      </c>
      <c r="M289" s="215"/>
      <c r="N289" s="56"/>
      <c r="O289" s="56"/>
      <c r="P289" s="56"/>
      <c r="Q289" s="211">
        <v>1.03</v>
      </c>
      <c r="R289" s="212">
        <v>0</v>
      </c>
      <c r="S289" s="61">
        <f>$S$13</f>
        <v>12</v>
      </c>
      <c r="T289" s="321" t="s">
        <v>32</v>
      </c>
      <c r="U289" s="323">
        <f>IFERROR((F290+F291)/F289,0)</f>
        <v>0</v>
      </c>
      <c r="V289" s="556">
        <f>F288*174</f>
        <v>0</v>
      </c>
      <c r="W289" s="557">
        <f>IFERROR(F289/V289,0)</f>
        <v>0</v>
      </c>
    </row>
    <row r="290" spans="1:25" hidden="1">
      <c r="A290" s="9"/>
      <c r="C290" s="76"/>
      <c r="D290" s="59" t="s">
        <v>30</v>
      </c>
      <c r="E290" s="52">
        <f>ROUND(E289*$Q$3,0)</f>
        <v>0</v>
      </c>
      <c r="F290" s="52">
        <f t="shared" ref="F290" si="409">ROUND(F289*$Q$3,0)</f>
        <v>0</v>
      </c>
      <c r="G290" s="52">
        <f t="shared" ref="G290" si="410">ROUND(G289*$Q$3,0)</f>
        <v>0</v>
      </c>
      <c r="H290" s="52">
        <f t="shared" ref="H290" si="411">ROUND(H289*$Q$3,0)</f>
        <v>0</v>
      </c>
      <c r="I290" s="52">
        <f t="shared" ref="I290" si="412">ROUND(I289*$Q$3,0)</f>
        <v>0</v>
      </c>
      <c r="J290" s="158">
        <f>SUM(E290:I290)</f>
        <v>0</v>
      </c>
      <c r="L290" s="239" t="str">
        <f>L289</f>
        <v>A</v>
      </c>
      <c r="M290" s="215"/>
      <c r="N290" s="56"/>
      <c r="O290" s="56"/>
      <c r="P290" s="56"/>
      <c r="Q290" s="211">
        <v>1.03</v>
      </c>
      <c r="R290" s="212">
        <v>0</v>
      </c>
      <c r="S290" s="61">
        <f>$S$14</f>
        <v>12</v>
      </c>
      <c r="T290" s="321" t="s">
        <v>33</v>
      </c>
      <c r="U290" s="323">
        <f>IFERROR((G290+G291)/G289,0)</f>
        <v>0</v>
      </c>
      <c r="V290" s="556">
        <f>G288*174</f>
        <v>0</v>
      </c>
      <c r="W290" s="557">
        <f>IFERROR(G289/V290,0)</f>
        <v>0</v>
      </c>
      <c r="X290" s="24"/>
      <c r="Y290" s="24"/>
    </row>
    <row r="291" spans="1:25" ht="15" hidden="1">
      <c r="A291" s="9"/>
      <c r="C291" s="76"/>
      <c r="D291" s="59" t="s">
        <v>29</v>
      </c>
      <c r="E291" s="170">
        <f>ROUND(R$6*E288,0)</f>
        <v>0</v>
      </c>
      <c r="F291" s="170">
        <f t="shared" ref="F291" si="413">ROUND(S$6*F288,0)</f>
        <v>0</v>
      </c>
      <c r="G291" s="170">
        <f t="shared" ref="G291" si="414">ROUND(T$6*G288,0)</f>
        <v>0</v>
      </c>
      <c r="H291" s="170">
        <f t="shared" ref="H291" si="415">ROUND(U$6*H288,0)</f>
        <v>0</v>
      </c>
      <c r="I291" s="170">
        <f t="shared" ref="I291" si="416">ROUND(V$6*I288,0)</f>
        <v>0</v>
      </c>
      <c r="J291" s="167">
        <f>SUM(E291:I291)</f>
        <v>0</v>
      </c>
      <c r="L291" s="239" t="str">
        <f>L290</f>
        <v>A</v>
      </c>
      <c r="M291" s="215"/>
      <c r="N291" s="56"/>
      <c r="O291" s="56"/>
      <c r="P291" s="56"/>
      <c r="Q291" s="211">
        <v>1.03</v>
      </c>
      <c r="R291" s="212">
        <v>0</v>
      </c>
      <c r="S291" s="61">
        <f>$S$15</f>
        <v>12</v>
      </c>
      <c r="T291" s="321" t="s">
        <v>34</v>
      </c>
      <c r="U291" s="323">
        <f>IFERROR((H290+H291)/H289,0)</f>
        <v>0</v>
      </c>
      <c r="V291" s="556">
        <f>H288*174</f>
        <v>0</v>
      </c>
      <c r="W291" s="557">
        <f>IFERROR(H289/V291,0)</f>
        <v>0</v>
      </c>
    </row>
    <row r="292" spans="1:25" hidden="1">
      <c r="A292" s="9"/>
      <c r="C292" s="76"/>
      <c r="D292" s="62" t="s">
        <v>178</v>
      </c>
      <c r="E292" s="171">
        <f t="shared" ref="E292:J292" si="417">SUM(E290:E291)</f>
        <v>0</v>
      </c>
      <c r="F292" s="171">
        <f t="shared" si="417"/>
        <v>0</v>
      </c>
      <c r="G292" s="171">
        <f t="shared" si="417"/>
        <v>0</v>
      </c>
      <c r="H292" s="171">
        <f t="shared" si="417"/>
        <v>0</v>
      </c>
      <c r="I292" s="171">
        <f t="shared" si="417"/>
        <v>0</v>
      </c>
      <c r="J292" s="172">
        <f t="shared" si="417"/>
        <v>0</v>
      </c>
      <c r="L292" s="239" t="str">
        <f>L291</f>
        <v>A</v>
      </c>
      <c r="M292" s="215"/>
      <c r="N292" s="56"/>
      <c r="O292" s="56"/>
      <c r="P292" s="56"/>
      <c r="Q292" s="211">
        <v>1.03</v>
      </c>
      <c r="R292" s="212">
        <v>0</v>
      </c>
      <c r="S292" s="61">
        <f>$S$16</f>
        <v>12</v>
      </c>
      <c r="T292" s="321" t="s">
        <v>35</v>
      </c>
      <c r="U292" s="323">
        <f>IFERROR((I290+I291)/I289,0)</f>
        <v>0</v>
      </c>
      <c r="V292" s="556">
        <f>I288*174</f>
        <v>0</v>
      </c>
      <c r="W292" s="557">
        <f>IFERROR(I289/V292,0)</f>
        <v>0</v>
      </c>
      <c r="X292" s="24"/>
      <c r="Y292" s="24"/>
    </row>
    <row r="293" spans="1:25" hidden="1">
      <c r="A293" s="9"/>
      <c r="B293" s="3"/>
      <c r="C293" s="76"/>
      <c r="D293" s="59"/>
      <c r="E293" s="16"/>
      <c r="F293" s="16"/>
      <c r="G293" s="16"/>
      <c r="H293" s="16"/>
      <c r="I293" s="16"/>
      <c r="J293" s="25"/>
      <c r="L293" s="236"/>
      <c r="M293" s="215"/>
      <c r="N293" s="56"/>
      <c r="O293" s="56"/>
      <c r="P293" s="56"/>
      <c r="Q293" s="31"/>
      <c r="R293" s="56"/>
      <c r="S293" s="31"/>
      <c r="T293" s="321"/>
      <c r="U293" s="325"/>
      <c r="V293" s="558"/>
      <c r="W293" s="559"/>
    </row>
    <row r="294" spans="1:25" hidden="1">
      <c r="A294" s="78"/>
      <c r="B294" s="14" t="s">
        <v>125</v>
      </c>
      <c r="C294" s="265"/>
      <c r="D294" s="33" t="s">
        <v>123</v>
      </c>
      <c r="E294" s="76">
        <f>ROUND($R294*$S294,6)</f>
        <v>0</v>
      </c>
      <c r="F294" s="76">
        <f>ROUND($R295*$S295,6)</f>
        <v>0</v>
      </c>
      <c r="G294" s="76">
        <f>ROUND($R296*$S296,6)</f>
        <v>0</v>
      </c>
      <c r="H294" s="76">
        <f>ROUND($R297*$S297,6)</f>
        <v>0</v>
      </c>
      <c r="I294" s="76">
        <f>ROUND($R298*$S298,6)</f>
        <v>0</v>
      </c>
      <c r="J294" s="46"/>
      <c r="L294" s="236" t="s">
        <v>187</v>
      </c>
      <c r="M294" s="133">
        <v>0</v>
      </c>
      <c r="N294" s="214">
        <f>ROUND(M294/12,2)</f>
        <v>0</v>
      </c>
      <c r="O294" s="214">
        <f>LOOKUP(P294,'Longevity Lookup'!$A$3:$A$506,'Longevity Lookup'!$B$3:$B$506)</f>
        <v>0</v>
      </c>
      <c r="P294" s="209">
        <v>0</v>
      </c>
      <c r="Q294" s="211">
        <v>1.03</v>
      </c>
      <c r="R294" s="212">
        <v>0</v>
      </c>
      <c r="S294" s="61">
        <f>$S$12</f>
        <v>12</v>
      </c>
      <c r="T294" s="321" t="s">
        <v>31</v>
      </c>
      <c r="U294" s="323">
        <f>IFERROR((E296+E297)/E295,0)</f>
        <v>0</v>
      </c>
      <c r="V294" s="556">
        <f>E294*174</f>
        <v>0</v>
      </c>
      <c r="W294" s="557">
        <f>IFERROR(E295/V294,0)</f>
        <v>0</v>
      </c>
      <c r="X294" s="24"/>
      <c r="Y294" s="24"/>
    </row>
    <row r="295" spans="1:25" hidden="1">
      <c r="A295" s="9"/>
      <c r="C295" s="76"/>
      <c r="D295" s="59" t="s">
        <v>15</v>
      </c>
      <c r="E295" s="52">
        <f>ROUND((N294+O294)*E294*Q294,0)</f>
        <v>0</v>
      </c>
      <c r="F295" s="52">
        <f>ROUND((N294+O294)*F294*Q294*Q295,0)</f>
        <v>0</v>
      </c>
      <c r="G295" s="52">
        <f>ROUND((N294+O294)*G294*Q294*Q295*Q296,0)</f>
        <v>0</v>
      </c>
      <c r="H295" s="52">
        <f>ROUND((N294+O294)*H294*Q294*Q295*Q296*Q297,0)</f>
        <v>0</v>
      </c>
      <c r="I295" s="52">
        <f>ROUND((N294+O294)*I294*Q294*Q295*Q296*Q297*Q298,0)</f>
        <v>0</v>
      </c>
      <c r="J295" s="158">
        <f>SUM(E295:I295)</f>
        <v>0</v>
      </c>
      <c r="L295" s="239" t="str">
        <f>L294</f>
        <v>A</v>
      </c>
      <c r="M295" s="215"/>
      <c r="N295" s="56"/>
      <c r="O295" s="56"/>
      <c r="P295" s="56"/>
      <c r="Q295" s="211">
        <v>1.03</v>
      </c>
      <c r="R295" s="212">
        <v>0</v>
      </c>
      <c r="S295" s="61">
        <f>$S$13</f>
        <v>12</v>
      </c>
      <c r="T295" s="321" t="s">
        <v>32</v>
      </c>
      <c r="U295" s="323">
        <f>IFERROR((F296+F297)/F295,0)</f>
        <v>0</v>
      </c>
      <c r="V295" s="556">
        <f>F294*174</f>
        <v>0</v>
      </c>
      <c r="W295" s="557">
        <f>IFERROR(F295/V295,0)</f>
        <v>0</v>
      </c>
    </row>
    <row r="296" spans="1:25" hidden="1">
      <c r="A296" s="9"/>
      <c r="C296" s="76"/>
      <c r="D296" s="59" t="s">
        <v>30</v>
      </c>
      <c r="E296" s="52">
        <f>ROUND(E295*$Q$3,0)</f>
        <v>0</v>
      </c>
      <c r="F296" s="52">
        <f t="shared" ref="F296" si="418">ROUND(F295*$Q$3,0)</f>
        <v>0</v>
      </c>
      <c r="G296" s="52">
        <f t="shared" ref="G296" si="419">ROUND(G295*$Q$3,0)</f>
        <v>0</v>
      </c>
      <c r="H296" s="52">
        <f t="shared" ref="H296" si="420">ROUND(H295*$Q$3,0)</f>
        <v>0</v>
      </c>
      <c r="I296" s="52">
        <f t="shared" ref="I296" si="421">ROUND(I295*$Q$3,0)</f>
        <v>0</v>
      </c>
      <c r="J296" s="158">
        <f>SUM(E296:I296)</f>
        <v>0</v>
      </c>
      <c r="L296" s="239" t="str">
        <f>L295</f>
        <v>A</v>
      </c>
      <c r="M296" s="215"/>
      <c r="N296" s="56"/>
      <c r="O296" s="56"/>
      <c r="P296" s="56"/>
      <c r="Q296" s="211">
        <v>1.03</v>
      </c>
      <c r="R296" s="212">
        <v>0</v>
      </c>
      <c r="S296" s="61">
        <f>$S$14</f>
        <v>12</v>
      </c>
      <c r="T296" s="321" t="s">
        <v>33</v>
      </c>
      <c r="U296" s="323">
        <f>IFERROR((G296+G297)/G295,0)</f>
        <v>0</v>
      </c>
      <c r="V296" s="556">
        <f>G294*174</f>
        <v>0</v>
      </c>
      <c r="W296" s="557">
        <f>IFERROR(G295/V296,0)</f>
        <v>0</v>
      </c>
      <c r="X296" s="24"/>
      <c r="Y296" s="24"/>
    </row>
    <row r="297" spans="1:25" ht="15" hidden="1">
      <c r="A297" s="9"/>
      <c r="C297" s="76"/>
      <c r="D297" s="59" t="s">
        <v>29</v>
      </c>
      <c r="E297" s="170">
        <f>ROUND(R$6*E294,0)</f>
        <v>0</v>
      </c>
      <c r="F297" s="170">
        <f t="shared" ref="F297" si="422">ROUND(S$6*F294,0)</f>
        <v>0</v>
      </c>
      <c r="G297" s="170">
        <f t="shared" ref="G297" si="423">ROUND(T$6*G294,0)</f>
        <v>0</v>
      </c>
      <c r="H297" s="170">
        <f t="shared" ref="H297" si="424">ROUND(U$6*H294,0)</f>
        <v>0</v>
      </c>
      <c r="I297" s="170">
        <f t="shared" ref="I297" si="425">ROUND(V$6*I294,0)</f>
        <v>0</v>
      </c>
      <c r="J297" s="167">
        <f>SUM(E297:I297)</f>
        <v>0</v>
      </c>
      <c r="L297" s="239" t="str">
        <f>L296</f>
        <v>A</v>
      </c>
      <c r="M297" s="215"/>
      <c r="N297" s="56"/>
      <c r="O297" s="56"/>
      <c r="P297" s="56"/>
      <c r="Q297" s="211">
        <v>1.03</v>
      </c>
      <c r="R297" s="212">
        <v>0</v>
      </c>
      <c r="S297" s="61">
        <f>$S$15</f>
        <v>12</v>
      </c>
      <c r="T297" s="321" t="s">
        <v>34</v>
      </c>
      <c r="U297" s="323">
        <f>IFERROR((H296+H297)/H295,0)</f>
        <v>0</v>
      </c>
      <c r="V297" s="556">
        <f>H294*174</f>
        <v>0</v>
      </c>
      <c r="W297" s="557">
        <f>IFERROR(H295/V297,0)</f>
        <v>0</v>
      </c>
    </row>
    <row r="298" spans="1:25" hidden="1">
      <c r="A298" s="9"/>
      <c r="C298" s="76"/>
      <c r="D298" s="62" t="s">
        <v>178</v>
      </c>
      <c r="E298" s="171">
        <f t="shared" ref="E298:J298" si="426">SUM(E296:E297)</f>
        <v>0</v>
      </c>
      <c r="F298" s="171">
        <f t="shared" si="426"/>
        <v>0</v>
      </c>
      <c r="G298" s="171">
        <f t="shared" si="426"/>
        <v>0</v>
      </c>
      <c r="H298" s="171">
        <f t="shared" si="426"/>
        <v>0</v>
      </c>
      <c r="I298" s="171">
        <f t="shared" si="426"/>
        <v>0</v>
      </c>
      <c r="J298" s="172">
        <f t="shared" si="426"/>
        <v>0</v>
      </c>
      <c r="L298" s="239" t="str">
        <f>L297</f>
        <v>A</v>
      </c>
      <c r="M298" s="215"/>
      <c r="N298" s="56"/>
      <c r="O298" s="56"/>
      <c r="P298" s="56"/>
      <c r="Q298" s="211">
        <v>1.03</v>
      </c>
      <c r="R298" s="212">
        <v>0</v>
      </c>
      <c r="S298" s="61">
        <f>$S$16</f>
        <v>12</v>
      </c>
      <c r="T298" s="321" t="s">
        <v>35</v>
      </c>
      <c r="U298" s="323">
        <f>IFERROR((I296+I297)/I295,0)</f>
        <v>0</v>
      </c>
      <c r="V298" s="556">
        <f>I294*174</f>
        <v>0</v>
      </c>
      <c r="W298" s="557">
        <f>IFERROR(I295/V298,0)</f>
        <v>0</v>
      </c>
      <c r="X298" s="24"/>
      <c r="Y298" s="24"/>
    </row>
    <row r="299" spans="1:25" hidden="1">
      <c r="A299" s="9"/>
      <c r="B299" s="3"/>
      <c r="C299" s="76"/>
      <c r="D299" s="59"/>
      <c r="E299" s="16"/>
      <c r="F299" s="16"/>
      <c r="G299" s="16"/>
      <c r="H299" s="16"/>
      <c r="I299" s="16"/>
      <c r="J299" s="25"/>
      <c r="L299" s="236"/>
      <c r="M299" s="215"/>
      <c r="N299" s="56"/>
      <c r="O299" s="56"/>
      <c r="P299" s="56"/>
      <c r="Q299" s="31"/>
      <c r="R299" s="56"/>
      <c r="S299" s="31"/>
      <c r="T299" s="321"/>
      <c r="U299" s="325"/>
      <c r="V299" s="558"/>
      <c r="W299" s="559"/>
    </row>
    <row r="300" spans="1:25" hidden="1">
      <c r="A300" s="78"/>
      <c r="B300" s="14" t="s">
        <v>125</v>
      </c>
      <c r="C300" s="265"/>
      <c r="D300" s="33" t="s">
        <v>123</v>
      </c>
      <c r="E300" s="76">
        <f>ROUND($R300*$S300,6)</f>
        <v>0</v>
      </c>
      <c r="F300" s="76">
        <f>ROUND($R301*$S301,6)</f>
        <v>0</v>
      </c>
      <c r="G300" s="76">
        <f>ROUND($R302*$S302,6)</f>
        <v>0</v>
      </c>
      <c r="H300" s="76">
        <f>ROUND($R303*$S303,6)</f>
        <v>0</v>
      </c>
      <c r="I300" s="76">
        <f>ROUND($R304*$S304,6)</f>
        <v>0</v>
      </c>
      <c r="J300" s="46"/>
      <c r="L300" s="236" t="s">
        <v>187</v>
      </c>
      <c r="M300" s="133">
        <v>0</v>
      </c>
      <c r="N300" s="214">
        <f>ROUND(M300/12,2)</f>
        <v>0</v>
      </c>
      <c r="O300" s="214">
        <f>LOOKUP(P300,'Longevity Lookup'!$A$3:$A$506,'Longevity Lookup'!$B$3:$B$506)</f>
        <v>0</v>
      </c>
      <c r="P300" s="209">
        <v>0</v>
      </c>
      <c r="Q300" s="211">
        <v>1.03</v>
      </c>
      <c r="R300" s="212">
        <v>0</v>
      </c>
      <c r="S300" s="61">
        <f>$S$12</f>
        <v>12</v>
      </c>
      <c r="T300" s="321" t="s">
        <v>31</v>
      </c>
      <c r="U300" s="323">
        <f>IFERROR((E302+E303)/E301,0)</f>
        <v>0</v>
      </c>
      <c r="V300" s="556">
        <f>E300*174</f>
        <v>0</v>
      </c>
      <c r="W300" s="557">
        <f>IFERROR(E301/V300,0)</f>
        <v>0</v>
      </c>
      <c r="X300" s="24"/>
      <c r="Y300" s="24"/>
    </row>
    <row r="301" spans="1:25" hidden="1">
      <c r="A301" s="9"/>
      <c r="C301" s="76"/>
      <c r="D301" s="59" t="s">
        <v>15</v>
      </c>
      <c r="E301" s="52">
        <f>ROUND((N300+O300)*E300*Q300,0)</f>
        <v>0</v>
      </c>
      <c r="F301" s="52">
        <f>ROUND((N300+O300)*F300*Q300*Q301,0)</f>
        <v>0</v>
      </c>
      <c r="G301" s="52">
        <f>ROUND((N300+O300)*G300*Q300*Q301*Q302,0)</f>
        <v>0</v>
      </c>
      <c r="H301" s="52">
        <f>ROUND((N300+O300)*H300*Q300*Q301*Q302*Q303,0)</f>
        <v>0</v>
      </c>
      <c r="I301" s="52">
        <f>ROUND((N300+O300)*I300*Q300*Q301*Q302*Q303*Q304,0)</f>
        <v>0</v>
      </c>
      <c r="J301" s="158">
        <f>SUM(E301:I301)</f>
        <v>0</v>
      </c>
      <c r="L301" s="239" t="str">
        <f>L300</f>
        <v>A</v>
      </c>
      <c r="M301" s="215"/>
      <c r="N301" s="56"/>
      <c r="O301" s="56"/>
      <c r="P301" s="56"/>
      <c r="Q301" s="211">
        <v>1.03</v>
      </c>
      <c r="R301" s="212">
        <v>0</v>
      </c>
      <c r="S301" s="61">
        <f>$S$13</f>
        <v>12</v>
      </c>
      <c r="T301" s="321" t="s">
        <v>32</v>
      </c>
      <c r="U301" s="323">
        <f>IFERROR((F302+F303)/F301,0)</f>
        <v>0</v>
      </c>
      <c r="V301" s="556">
        <f>F300*174</f>
        <v>0</v>
      </c>
      <c r="W301" s="557">
        <f>IFERROR(F301/V301,0)</f>
        <v>0</v>
      </c>
    </row>
    <row r="302" spans="1:25" hidden="1">
      <c r="A302" s="9"/>
      <c r="C302" s="76"/>
      <c r="D302" s="59" t="s">
        <v>30</v>
      </c>
      <c r="E302" s="52">
        <f>ROUND(E301*$Q$3,0)</f>
        <v>0</v>
      </c>
      <c r="F302" s="52">
        <f t="shared" ref="F302" si="427">ROUND(F301*$Q$3,0)</f>
        <v>0</v>
      </c>
      <c r="G302" s="52">
        <f t="shared" ref="G302" si="428">ROUND(G301*$Q$3,0)</f>
        <v>0</v>
      </c>
      <c r="H302" s="52">
        <f t="shared" ref="H302" si="429">ROUND(H301*$Q$3,0)</f>
        <v>0</v>
      </c>
      <c r="I302" s="52">
        <f t="shared" ref="I302" si="430">ROUND(I301*$Q$3,0)</f>
        <v>0</v>
      </c>
      <c r="J302" s="158">
        <f>SUM(E302:I302)</f>
        <v>0</v>
      </c>
      <c r="L302" s="239" t="str">
        <f>L301</f>
        <v>A</v>
      </c>
      <c r="M302" s="215"/>
      <c r="N302" s="56"/>
      <c r="O302" s="56"/>
      <c r="P302" s="56"/>
      <c r="Q302" s="211">
        <v>1.03</v>
      </c>
      <c r="R302" s="212">
        <v>0</v>
      </c>
      <c r="S302" s="61">
        <f>$S$14</f>
        <v>12</v>
      </c>
      <c r="T302" s="321" t="s">
        <v>33</v>
      </c>
      <c r="U302" s="323">
        <f>IFERROR((G302+G303)/G301,0)</f>
        <v>0</v>
      </c>
      <c r="V302" s="556">
        <f>G300*174</f>
        <v>0</v>
      </c>
      <c r="W302" s="557">
        <f>IFERROR(G301/V302,0)</f>
        <v>0</v>
      </c>
      <c r="X302" s="24"/>
      <c r="Y302" s="24"/>
    </row>
    <row r="303" spans="1:25" ht="15" hidden="1">
      <c r="A303" s="9"/>
      <c r="C303" s="76"/>
      <c r="D303" s="59" t="s">
        <v>29</v>
      </c>
      <c r="E303" s="170">
        <f>ROUND(R$6*E300,0)</f>
        <v>0</v>
      </c>
      <c r="F303" s="170">
        <f t="shared" ref="F303" si="431">ROUND(S$6*F300,0)</f>
        <v>0</v>
      </c>
      <c r="G303" s="170">
        <f t="shared" ref="G303" si="432">ROUND(T$6*G300,0)</f>
        <v>0</v>
      </c>
      <c r="H303" s="170">
        <f t="shared" ref="H303" si="433">ROUND(U$6*H300,0)</f>
        <v>0</v>
      </c>
      <c r="I303" s="170">
        <f t="shared" ref="I303" si="434">ROUND(V$6*I300,0)</f>
        <v>0</v>
      </c>
      <c r="J303" s="167">
        <f>SUM(E303:I303)</f>
        <v>0</v>
      </c>
      <c r="L303" s="239" t="str">
        <f>L302</f>
        <v>A</v>
      </c>
      <c r="M303" s="215"/>
      <c r="N303" s="56"/>
      <c r="O303" s="56"/>
      <c r="P303" s="56"/>
      <c r="Q303" s="211">
        <v>1.03</v>
      </c>
      <c r="R303" s="212">
        <v>0</v>
      </c>
      <c r="S303" s="61">
        <f>$S$15</f>
        <v>12</v>
      </c>
      <c r="T303" s="321" t="s">
        <v>34</v>
      </c>
      <c r="U303" s="323">
        <f>IFERROR((H302+H303)/H301,0)</f>
        <v>0</v>
      </c>
      <c r="V303" s="556">
        <f>H300*174</f>
        <v>0</v>
      </c>
      <c r="W303" s="557">
        <f>IFERROR(H301/V303,0)</f>
        <v>0</v>
      </c>
    </row>
    <row r="304" spans="1:25" hidden="1">
      <c r="A304" s="9"/>
      <c r="C304" s="76"/>
      <c r="D304" s="62" t="s">
        <v>178</v>
      </c>
      <c r="E304" s="171">
        <f t="shared" ref="E304:J304" si="435">SUM(E302:E303)</f>
        <v>0</v>
      </c>
      <c r="F304" s="171">
        <f t="shared" si="435"/>
        <v>0</v>
      </c>
      <c r="G304" s="171">
        <f t="shared" si="435"/>
        <v>0</v>
      </c>
      <c r="H304" s="171">
        <f t="shared" si="435"/>
        <v>0</v>
      </c>
      <c r="I304" s="171">
        <f t="shared" si="435"/>
        <v>0</v>
      </c>
      <c r="J304" s="172">
        <f t="shared" si="435"/>
        <v>0</v>
      </c>
      <c r="L304" s="239" t="str">
        <f>L303</f>
        <v>A</v>
      </c>
      <c r="M304" s="215"/>
      <c r="N304" s="56"/>
      <c r="O304" s="56"/>
      <c r="P304" s="56"/>
      <c r="Q304" s="211">
        <v>1.03</v>
      </c>
      <c r="R304" s="212">
        <v>0</v>
      </c>
      <c r="S304" s="61">
        <f>$S$16</f>
        <v>12</v>
      </c>
      <c r="T304" s="321" t="s">
        <v>35</v>
      </c>
      <c r="U304" s="323">
        <f>IFERROR((I302+I303)/I301,0)</f>
        <v>0</v>
      </c>
      <c r="V304" s="556">
        <f>I300*174</f>
        <v>0</v>
      </c>
      <c r="W304" s="557">
        <f>IFERROR(I301/V304,0)</f>
        <v>0</v>
      </c>
      <c r="X304" s="24"/>
      <c r="Y304" s="24"/>
    </row>
    <row r="305" spans="1:25" hidden="1">
      <c r="A305" s="9"/>
      <c r="B305" s="3"/>
      <c r="C305" s="76"/>
      <c r="D305" s="59"/>
      <c r="E305" s="16"/>
      <c r="F305" s="16"/>
      <c r="G305" s="16"/>
      <c r="H305" s="16"/>
      <c r="I305" s="16"/>
      <c r="J305" s="25"/>
      <c r="L305" s="236"/>
      <c r="M305" s="215"/>
      <c r="N305" s="56"/>
      <c r="O305" s="56"/>
      <c r="P305" s="56"/>
      <c r="Q305" s="31"/>
      <c r="R305" s="56"/>
      <c r="S305" s="31"/>
      <c r="T305" s="321"/>
      <c r="U305" s="325"/>
      <c r="V305" s="558"/>
      <c r="W305" s="559"/>
    </row>
    <row r="306" spans="1:25" hidden="1">
      <c r="A306" s="78"/>
      <c r="B306" s="14" t="s">
        <v>125</v>
      </c>
      <c r="C306" s="265"/>
      <c r="D306" s="33" t="s">
        <v>123</v>
      </c>
      <c r="E306" s="76">
        <f>ROUND($R306*$S306,6)</f>
        <v>0</v>
      </c>
      <c r="F306" s="76">
        <f>ROUND($R307*$S307,6)</f>
        <v>0</v>
      </c>
      <c r="G306" s="76">
        <f>ROUND($R308*$S308,6)</f>
        <v>0</v>
      </c>
      <c r="H306" s="76">
        <f>ROUND($R309*$S309,6)</f>
        <v>0</v>
      </c>
      <c r="I306" s="76">
        <f>ROUND($R310*$S310,6)</f>
        <v>0</v>
      </c>
      <c r="J306" s="46"/>
      <c r="L306" s="236" t="s">
        <v>187</v>
      </c>
      <c r="M306" s="133">
        <v>0</v>
      </c>
      <c r="N306" s="214">
        <f>ROUND(M306/12,2)</f>
        <v>0</v>
      </c>
      <c r="O306" s="214">
        <f>LOOKUP(P306,'Longevity Lookup'!$A$3:$A$506,'Longevity Lookup'!$B$3:$B$506)</f>
        <v>0</v>
      </c>
      <c r="P306" s="209">
        <v>0</v>
      </c>
      <c r="Q306" s="211">
        <v>1.03</v>
      </c>
      <c r="R306" s="212">
        <v>0</v>
      </c>
      <c r="S306" s="61">
        <f>$S$12</f>
        <v>12</v>
      </c>
      <c r="T306" s="321" t="s">
        <v>31</v>
      </c>
      <c r="U306" s="323">
        <f>IFERROR((E308+E309)/E307,0)</f>
        <v>0</v>
      </c>
      <c r="V306" s="556">
        <f>E306*174</f>
        <v>0</v>
      </c>
      <c r="W306" s="557">
        <f>IFERROR(E307/V306,0)</f>
        <v>0</v>
      </c>
      <c r="X306" s="24"/>
      <c r="Y306" s="24"/>
    </row>
    <row r="307" spans="1:25" hidden="1">
      <c r="A307" s="9"/>
      <c r="C307" s="76"/>
      <c r="D307" s="59" t="s">
        <v>15</v>
      </c>
      <c r="E307" s="52">
        <f>ROUND((N306+O306)*E306*Q306,0)</f>
        <v>0</v>
      </c>
      <c r="F307" s="52">
        <f>ROUND((N306+O306)*F306*Q306*Q307,0)</f>
        <v>0</v>
      </c>
      <c r="G307" s="52">
        <f>ROUND((N306+O306)*G306*Q306*Q307*Q308,0)</f>
        <v>0</v>
      </c>
      <c r="H307" s="52">
        <f>ROUND((N306+O306)*H306*Q306*Q307*Q308*Q309,0)</f>
        <v>0</v>
      </c>
      <c r="I307" s="52">
        <f>ROUND((N306+O306)*I306*Q306*Q307*Q308*Q309*Q310,0)</f>
        <v>0</v>
      </c>
      <c r="J307" s="158">
        <f>SUM(E307:I307)</f>
        <v>0</v>
      </c>
      <c r="L307" s="239" t="str">
        <f>L306</f>
        <v>A</v>
      </c>
      <c r="M307" s="215"/>
      <c r="N307" s="56"/>
      <c r="O307" s="56"/>
      <c r="P307" s="56"/>
      <c r="Q307" s="211">
        <v>1.03</v>
      </c>
      <c r="R307" s="212">
        <v>0</v>
      </c>
      <c r="S307" s="61">
        <f>$S$13</f>
        <v>12</v>
      </c>
      <c r="T307" s="321" t="s">
        <v>32</v>
      </c>
      <c r="U307" s="323">
        <f>IFERROR((F308+F309)/F307,0)</f>
        <v>0</v>
      </c>
      <c r="V307" s="556">
        <f>F306*174</f>
        <v>0</v>
      </c>
      <c r="W307" s="557">
        <f>IFERROR(F307/V307,0)</f>
        <v>0</v>
      </c>
    </row>
    <row r="308" spans="1:25" hidden="1">
      <c r="A308" s="9"/>
      <c r="C308" s="76"/>
      <c r="D308" s="59" t="s">
        <v>30</v>
      </c>
      <c r="E308" s="52">
        <f>ROUND(E307*$Q$3,0)</f>
        <v>0</v>
      </c>
      <c r="F308" s="52">
        <f t="shared" ref="F308" si="436">ROUND(F307*$Q$3,0)</f>
        <v>0</v>
      </c>
      <c r="G308" s="52">
        <f t="shared" ref="G308" si="437">ROUND(G307*$Q$3,0)</f>
        <v>0</v>
      </c>
      <c r="H308" s="52">
        <f t="shared" ref="H308" si="438">ROUND(H307*$Q$3,0)</f>
        <v>0</v>
      </c>
      <c r="I308" s="52">
        <f t="shared" ref="I308" si="439">ROUND(I307*$Q$3,0)</f>
        <v>0</v>
      </c>
      <c r="J308" s="158">
        <f>SUM(E308:I308)</f>
        <v>0</v>
      </c>
      <c r="L308" s="239" t="str">
        <f>L307</f>
        <v>A</v>
      </c>
      <c r="M308" s="215"/>
      <c r="N308" s="56"/>
      <c r="O308" s="56"/>
      <c r="P308" s="56"/>
      <c r="Q308" s="211">
        <v>1.03</v>
      </c>
      <c r="R308" s="212">
        <v>0</v>
      </c>
      <c r="S308" s="61">
        <f>$S$14</f>
        <v>12</v>
      </c>
      <c r="T308" s="321" t="s">
        <v>33</v>
      </c>
      <c r="U308" s="323">
        <f>IFERROR((G308+G309)/G307,0)</f>
        <v>0</v>
      </c>
      <c r="V308" s="556">
        <f>G306*174</f>
        <v>0</v>
      </c>
      <c r="W308" s="557">
        <f>IFERROR(G307/V308,0)</f>
        <v>0</v>
      </c>
      <c r="X308" s="24"/>
      <c r="Y308" s="24"/>
    </row>
    <row r="309" spans="1:25" ht="15" hidden="1">
      <c r="A309" s="9"/>
      <c r="C309" s="76"/>
      <c r="D309" s="59" t="s">
        <v>29</v>
      </c>
      <c r="E309" s="170">
        <f>ROUND(R$6*E306,0)</f>
        <v>0</v>
      </c>
      <c r="F309" s="170">
        <f t="shared" ref="F309" si="440">ROUND(S$6*F306,0)</f>
        <v>0</v>
      </c>
      <c r="G309" s="170">
        <f t="shared" ref="G309" si="441">ROUND(T$6*G306,0)</f>
        <v>0</v>
      </c>
      <c r="H309" s="170">
        <f t="shared" ref="H309" si="442">ROUND(U$6*H306,0)</f>
        <v>0</v>
      </c>
      <c r="I309" s="170">
        <f t="shared" ref="I309" si="443">ROUND(V$6*I306,0)</f>
        <v>0</v>
      </c>
      <c r="J309" s="167">
        <f>SUM(E309:I309)</f>
        <v>0</v>
      </c>
      <c r="L309" s="239" t="str">
        <f>L308</f>
        <v>A</v>
      </c>
      <c r="M309" s="215"/>
      <c r="N309" s="56"/>
      <c r="O309" s="56"/>
      <c r="P309" s="56"/>
      <c r="Q309" s="211">
        <v>1.03</v>
      </c>
      <c r="R309" s="212">
        <v>0</v>
      </c>
      <c r="S309" s="61">
        <f>$S$15</f>
        <v>12</v>
      </c>
      <c r="T309" s="321" t="s">
        <v>34</v>
      </c>
      <c r="U309" s="323">
        <f>IFERROR((H308+H309)/H307,0)</f>
        <v>0</v>
      </c>
      <c r="V309" s="556">
        <f>H306*174</f>
        <v>0</v>
      </c>
      <c r="W309" s="557">
        <f>IFERROR(H307/V309,0)</f>
        <v>0</v>
      </c>
    </row>
    <row r="310" spans="1:25" hidden="1">
      <c r="A310" s="9"/>
      <c r="C310" s="76"/>
      <c r="D310" s="62" t="s">
        <v>178</v>
      </c>
      <c r="E310" s="171">
        <f t="shared" ref="E310:J310" si="444">SUM(E308:E309)</f>
        <v>0</v>
      </c>
      <c r="F310" s="171">
        <f t="shared" si="444"/>
        <v>0</v>
      </c>
      <c r="G310" s="171">
        <f t="shared" si="444"/>
        <v>0</v>
      </c>
      <c r="H310" s="171">
        <f t="shared" si="444"/>
        <v>0</v>
      </c>
      <c r="I310" s="171">
        <f t="shared" si="444"/>
        <v>0</v>
      </c>
      <c r="J310" s="172">
        <f t="shared" si="444"/>
        <v>0</v>
      </c>
      <c r="L310" s="239" t="str">
        <f>L309</f>
        <v>A</v>
      </c>
      <c r="M310" s="215"/>
      <c r="N310" s="56"/>
      <c r="O310" s="56"/>
      <c r="P310" s="56"/>
      <c r="Q310" s="211">
        <v>1.03</v>
      </c>
      <c r="R310" s="212">
        <v>0</v>
      </c>
      <c r="S310" s="61">
        <f>$S$16</f>
        <v>12</v>
      </c>
      <c r="T310" s="321" t="s">
        <v>35</v>
      </c>
      <c r="U310" s="323">
        <f>IFERROR((I308+I309)/I307,0)</f>
        <v>0</v>
      </c>
      <c r="V310" s="556">
        <f>I306*174</f>
        <v>0</v>
      </c>
      <c r="W310" s="557">
        <f>IFERROR(I307/V310,0)</f>
        <v>0</v>
      </c>
      <c r="X310" s="24"/>
      <c r="Y310" s="24"/>
    </row>
    <row r="311" spans="1:25" hidden="1">
      <c r="A311" s="9"/>
      <c r="C311" s="76"/>
      <c r="D311" s="59"/>
      <c r="E311" s="16"/>
      <c r="F311" s="16"/>
      <c r="G311" s="16"/>
      <c r="H311" s="16"/>
      <c r="I311" s="16"/>
      <c r="J311" s="25"/>
      <c r="L311" s="236"/>
      <c r="M311" s="2"/>
      <c r="N311" s="2"/>
      <c r="O311" s="2"/>
      <c r="P311" s="2"/>
      <c r="Q311" s="2"/>
      <c r="R311" s="4"/>
      <c r="S311" s="3"/>
      <c r="T311" s="23"/>
      <c r="U311" s="24"/>
      <c r="V311" s="24"/>
      <c r="W311" s="24"/>
      <c r="X311" s="24"/>
      <c r="Y311" s="24"/>
    </row>
    <row r="312" spans="1:25" ht="6" customHeight="1">
      <c r="A312" s="9"/>
      <c r="D312" s="21"/>
      <c r="E312" s="21"/>
      <c r="F312" s="21"/>
      <c r="G312" s="21"/>
      <c r="H312" s="21"/>
      <c r="I312" s="21"/>
      <c r="J312" s="61"/>
      <c r="L312" s="236"/>
      <c r="S312" s="16"/>
    </row>
    <row r="313" spans="1:25">
      <c r="A313" s="47" t="s">
        <v>19</v>
      </c>
      <c r="B313" s="48"/>
      <c r="C313" s="48"/>
      <c r="D313" s="49"/>
      <c r="E313" s="164">
        <f>SUMIF($D$11:$D$312,"*Salary",E11:E312)</f>
        <v>0</v>
      </c>
      <c r="F313" s="164">
        <f>SUMIF($D$11:$D$312,"*Salary",F11:F312)</f>
        <v>0</v>
      </c>
      <c r="G313" s="164">
        <f>SUMIF($D$11:$D$312,"*Salary",G11:G312)</f>
        <v>0</v>
      </c>
      <c r="H313" s="164">
        <f>SUMIF($D$11:$D$312,"*Salary",H11:H312)</f>
        <v>0</v>
      </c>
      <c r="I313" s="164">
        <f>SUMIF($D$11:$D$312,"*Salary",I11:I312)</f>
        <v>0</v>
      </c>
      <c r="J313" s="158">
        <f>SUM(E313:I313)</f>
        <v>0</v>
      </c>
      <c r="L313" s="236"/>
      <c r="S313" s="3"/>
    </row>
    <row r="314" spans="1:25" ht="15">
      <c r="A314" s="47" t="s">
        <v>20</v>
      </c>
      <c r="B314" s="48"/>
      <c r="C314" s="48"/>
      <c r="D314" s="49"/>
      <c r="E314" s="166">
        <f>SUMIF(D13:D312,"*Total Fringe",E13:E312)</f>
        <v>0</v>
      </c>
      <c r="F314" s="166">
        <f>SUMIF($D$13:$D$312,"*Total Fringe",F13:F312)</f>
        <v>0</v>
      </c>
      <c r="G314" s="166">
        <f>SUMIF($D$13:$D$312,"*Total Fringe",G13:G312)</f>
        <v>0</v>
      </c>
      <c r="H314" s="166">
        <f>SUMIF($D$13:$D$312,"*Total Fringe",H13:H312)</f>
        <v>0</v>
      </c>
      <c r="I314" s="166">
        <f>SUMIF($D$13:$D$312,"*Total Fringe",I13:I312)</f>
        <v>0</v>
      </c>
      <c r="J314" s="167">
        <f>SUM(E314:I314)</f>
        <v>0</v>
      </c>
      <c r="L314" s="236"/>
      <c r="S314" s="3"/>
    </row>
    <row r="315" spans="1:25">
      <c r="A315" s="47" t="s">
        <v>21</v>
      </c>
      <c r="B315" s="48"/>
      <c r="C315" s="48"/>
      <c r="D315" s="49"/>
      <c r="E315" s="177">
        <f>SUM(E313:E314)</f>
        <v>0</v>
      </c>
      <c r="F315" s="177">
        <f>SUM(F313:F314)</f>
        <v>0</v>
      </c>
      <c r="G315" s="177">
        <f>SUM(G313:G314)</f>
        <v>0</v>
      </c>
      <c r="H315" s="177">
        <f>SUM(H313:H314)</f>
        <v>0</v>
      </c>
      <c r="I315" s="177">
        <f>SUM(I313:I314)</f>
        <v>0</v>
      </c>
      <c r="J315" s="158">
        <f>SUM(E315:I315)</f>
        <v>0</v>
      </c>
      <c r="L315" s="236"/>
    </row>
    <row r="316" spans="1:25">
      <c r="A316" s="1"/>
      <c r="B316" s="53"/>
      <c r="C316" s="53"/>
      <c r="D316" s="57"/>
      <c r="E316" s="7"/>
      <c r="F316" s="7"/>
      <c r="G316" s="7"/>
      <c r="H316" s="7"/>
      <c r="I316" s="7"/>
      <c r="J316" s="44"/>
      <c r="L316" s="236"/>
    </row>
    <row r="317" spans="1:25">
      <c r="A317" s="19" t="s">
        <v>22</v>
      </c>
      <c r="B317" s="363"/>
      <c r="C317" s="68"/>
      <c r="D317" s="45"/>
      <c r="J317" s="32"/>
      <c r="L317" s="236"/>
      <c r="V317" s="51"/>
      <c r="W317" s="51"/>
      <c r="X317" s="51"/>
      <c r="Y317" s="51"/>
    </row>
    <row r="318" spans="1:25" ht="13.2" customHeight="1">
      <c r="A318" s="786" t="s">
        <v>422</v>
      </c>
      <c r="B318" s="786"/>
      <c r="C318" s="786"/>
      <c r="D318" s="786"/>
      <c r="E318" s="786"/>
      <c r="F318" s="786"/>
      <c r="G318" s="786"/>
      <c r="H318" s="786"/>
      <c r="I318" s="786"/>
      <c r="J318" s="786"/>
      <c r="L318" s="236"/>
      <c r="M318" s="53" t="s">
        <v>120</v>
      </c>
      <c r="N318" s="57" t="s">
        <v>79</v>
      </c>
      <c r="O318" s="57"/>
      <c r="P318" s="57" t="s">
        <v>249</v>
      </c>
      <c r="Q318" s="57" t="s">
        <v>109</v>
      </c>
      <c r="R318" s="57" t="s">
        <v>18</v>
      </c>
      <c r="S318" s="57"/>
      <c r="T318" s="57" t="s">
        <v>176</v>
      </c>
      <c r="U318" s="766" t="s">
        <v>450</v>
      </c>
      <c r="V318" s="766"/>
      <c r="W318" s="767" t="s">
        <v>451</v>
      </c>
      <c r="X318" s="767" t="s">
        <v>81</v>
      </c>
      <c r="Y318" s="68"/>
    </row>
    <row r="319" spans="1:25">
      <c r="A319" s="53" t="s">
        <v>61</v>
      </c>
      <c r="B319" s="53" t="s">
        <v>62</v>
      </c>
      <c r="D319" s="45"/>
      <c r="E319" s="17" t="str">
        <f>E10</f>
        <v>Year 1</v>
      </c>
      <c r="F319" s="17" t="str">
        <f>F10</f>
        <v>Year 2</v>
      </c>
      <c r="G319" s="17" t="str">
        <f>G10</f>
        <v>Year 3</v>
      </c>
      <c r="H319" s="17" t="str">
        <f>H10</f>
        <v>Year 4</v>
      </c>
      <c r="I319" s="17" t="str">
        <f>I10</f>
        <v>Year 5</v>
      </c>
      <c r="J319" s="45" t="s">
        <v>1</v>
      </c>
      <c r="L319" s="236"/>
      <c r="M319" s="68" t="s">
        <v>119</v>
      </c>
      <c r="N319" s="45" t="s">
        <v>15</v>
      </c>
      <c r="O319" s="45" t="s">
        <v>249</v>
      </c>
      <c r="P319" s="45" t="s">
        <v>102</v>
      </c>
      <c r="Q319" s="45" t="s">
        <v>110</v>
      </c>
      <c r="R319" s="45" t="s">
        <v>112</v>
      </c>
      <c r="S319" s="45" t="s">
        <v>102</v>
      </c>
      <c r="T319" s="45" t="s">
        <v>177</v>
      </c>
      <c r="U319" s="766"/>
      <c r="V319" s="766"/>
      <c r="W319" s="767"/>
      <c r="X319" s="767"/>
      <c r="Y319" s="14"/>
    </row>
    <row r="320" spans="1:25">
      <c r="A320" s="78"/>
      <c r="B320" s="77" t="s">
        <v>126</v>
      </c>
      <c r="C320" s="68"/>
      <c r="D320" s="33" t="s">
        <v>123</v>
      </c>
      <c r="E320" s="76">
        <f>ROUND($R320*$S320*T320,6)</f>
        <v>0</v>
      </c>
      <c r="F320" s="76">
        <f>ROUND($R321*$S321*T321,6)</f>
        <v>0</v>
      </c>
      <c r="G320" s="76">
        <f>ROUND($R322*$S322*T322,6)</f>
        <v>0</v>
      </c>
      <c r="H320" s="76">
        <f>ROUND($R323*$S323*T323,6)</f>
        <v>0</v>
      </c>
      <c r="I320" s="76">
        <f>ROUND($R324*$S324*T324,6)</f>
        <v>0</v>
      </c>
      <c r="J320" s="45"/>
      <c r="L320" s="245" t="s">
        <v>187</v>
      </c>
      <c r="M320" s="133">
        <v>0</v>
      </c>
      <c r="N320" s="214">
        <f>ROUND(M320/12,2)</f>
        <v>0</v>
      </c>
      <c r="O320" s="214">
        <f>LOOKUP(P320,'Longevity Lookup'!$A$3:$A$506,'Longevity Lookup'!$B$3:$B$506)</f>
        <v>0</v>
      </c>
      <c r="P320" s="209">
        <v>0</v>
      </c>
      <c r="Q320" s="211">
        <v>1</v>
      </c>
      <c r="R320" s="212">
        <v>0</v>
      </c>
      <c r="S320" s="61">
        <f>$S$12</f>
        <v>12</v>
      </c>
      <c r="T320" s="211">
        <v>0</v>
      </c>
      <c r="U320" s="321" t="s">
        <v>31</v>
      </c>
      <c r="V320" s="323">
        <f>IFERROR((E323+E324)/E322,0)</f>
        <v>0</v>
      </c>
      <c r="W320" s="556">
        <f>E320*174</f>
        <v>0</v>
      </c>
      <c r="X320" s="557">
        <f>IFERROR(E32/W320,0)</f>
        <v>0</v>
      </c>
      <c r="Y320" s="24"/>
    </row>
    <row r="321" spans="1:25">
      <c r="A321" s="19"/>
      <c r="B321" s="77"/>
      <c r="C321" s="68"/>
      <c r="D321" s="33" t="s">
        <v>179</v>
      </c>
      <c r="E321" s="21">
        <f>T320</f>
        <v>0</v>
      </c>
      <c r="F321" s="21">
        <f>T321</f>
        <v>0</v>
      </c>
      <c r="G321" s="21">
        <f>T322</f>
        <v>0</v>
      </c>
      <c r="H321" s="21">
        <f>T323</f>
        <v>0</v>
      </c>
      <c r="I321" s="21">
        <f>T324</f>
        <v>0</v>
      </c>
      <c r="J321" s="45"/>
      <c r="L321" s="239" t="str">
        <f>L320</f>
        <v>A</v>
      </c>
      <c r="M321" s="215"/>
      <c r="N321" s="214"/>
      <c r="O321" s="214"/>
      <c r="P321" s="214"/>
      <c r="Q321" s="211">
        <v>1.03</v>
      </c>
      <c r="R321" s="212">
        <v>0</v>
      </c>
      <c r="S321" s="61">
        <f>$S$13</f>
        <v>12</v>
      </c>
      <c r="T321" s="211">
        <v>0</v>
      </c>
      <c r="U321" s="321" t="s">
        <v>32</v>
      </c>
      <c r="V321" s="323">
        <f>IFERROR((F323+F324)/F322,0)</f>
        <v>0</v>
      </c>
      <c r="W321" s="556">
        <f>F320*174</f>
        <v>0</v>
      </c>
      <c r="X321" s="557">
        <f>IFERROR(F322/W321,0)</f>
        <v>0</v>
      </c>
      <c r="Y321" s="24"/>
    </row>
    <row r="322" spans="1:25">
      <c r="A322" s="9"/>
      <c r="C322" s="76"/>
      <c r="D322" s="59" t="s">
        <v>15</v>
      </c>
      <c r="E322" s="52">
        <f>ROUND((N320+O320)*E320*Q320,0)</f>
        <v>0</v>
      </c>
      <c r="F322" s="52">
        <f>ROUND((N320+O320)*F320*Q320*Q321,0)</f>
        <v>0</v>
      </c>
      <c r="G322" s="52">
        <f>ROUND((N320+O320)*G320*Q320*Q321*Q322,0)</f>
        <v>0</v>
      </c>
      <c r="H322" s="52">
        <f>ROUND((N320+O320)*H320*Q320*Q321*Q322*Q323,0)</f>
        <v>0</v>
      </c>
      <c r="I322" s="52">
        <f>ROUND((N320+O320)*I320*Q320*Q321*Q322*Q323*Q324,0)</f>
        <v>0</v>
      </c>
      <c r="J322" s="158">
        <f>SUM(E322:I322)</f>
        <v>0</v>
      </c>
      <c r="L322" s="239" t="str">
        <f>L321</f>
        <v>A</v>
      </c>
      <c r="M322" s="215"/>
      <c r="N322" s="56"/>
      <c r="O322" s="56"/>
      <c r="P322" s="56"/>
      <c r="Q322" s="211">
        <v>1.03</v>
      </c>
      <c r="R322" s="212">
        <v>0</v>
      </c>
      <c r="S322" s="61">
        <f>$S$14</f>
        <v>12</v>
      </c>
      <c r="T322" s="211">
        <v>0</v>
      </c>
      <c r="U322" s="321" t="s">
        <v>33</v>
      </c>
      <c r="V322" s="323">
        <f>IFERROR((G323+G324)/G322,0)</f>
        <v>0</v>
      </c>
      <c r="W322" s="556">
        <f>G320*174</f>
        <v>0</v>
      </c>
      <c r="X322" s="557">
        <f>IFERROR(G322/W322,0)</f>
        <v>0</v>
      </c>
    </row>
    <row r="323" spans="1:25">
      <c r="A323" s="9"/>
      <c r="B323" s="77"/>
      <c r="C323" s="76"/>
      <c r="D323" s="59" t="s">
        <v>30</v>
      </c>
      <c r="E323" s="52">
        <f>ROUND(E322*$Q$3,0)</f>
        <v>0</v>
      </c>
      <c r="F323" s="52">
        <f t="shared" ref="F323:I323" si="445">ROUND(F322*$Q$3,0)</f>
        <v>0</v>
      </c>
      <c r="G323" s="52">
        <f t="shared" si="445"/>
        <v>0</v>
      </c>
      <c r="H323" s="52">
        <f t="shared" si="445"/>
        <v>0</v>
      </c>
      <c r="I323" s="52">
        <f t="shared" si="445"/>
        <v>0</v>
      </c>
      <c r="J323" s="158">
        <f>SUM(E323:I323)</f>
        <v>0</v>
      </c>
      <c r="L323" s="239" t="str">
        <f>L322</f>
        <v>A</v>
      </c>
      <c r="M323" s="215"/>
      <c r="N323" s="56"/>
      <c r="O323" s="56"/>
      <c r="P323" s="56"/>
      <c r="Q323" s="211">
        <v>1.03</v>
      </c>
      <c r="R323" s="212">
        <v>0</v>
      </c>
      <c r="S323" s="61">
        <f>$S$15</f>
        <v>12</v>
      </c>
      <c r="T323" s="211">
        <v>0</v>
      </c>
      <c r="U323" s="321" t="s">
        <v>34</v>
      </c>
      <c r="V323" s="323">
        <f>IFERROR((H323+H324)/H322,0)</f>
        <v>0</v>
      </c>
      <c r="W323" s="556">
        <f>H320*174</f>
        <v>0</v>
      </c>
      <c r="X323" s="557">
        <f>IFERROR(H322/W323,0)</f>
        <v>0</v>
      </c>
      <c r="Y323" s="24"/>
    </row>
    <row r="324" spans="1:25" ht="15">
      <c r="A324" s="9"/>
      <c r="B324" s="77"/>
      <c r="C324" s="76"/>
      <c r="D324" s="59" t="s">
        <v>29</v>
      </c>
      <c r="E324" s="170">
        <f>ROUND(R$6*E320,0)</f>
        <v>0</v>
      </c>
      <c r="F324" s="170">
        <f t="shared" ref="F324:I324" si="446">ROUND(S$6*F320,0)</f>
        <v>0</v>
      </c>
      <c r="G324" s="170">
        <f t="shared" si="446"/>
        <v>0</v>
      </c>
      <c r="H324" s="170">
        <f t="shared" si="446"/>
        <v>0</v>
      </c>
      <c r="I324" s="170">
        <f t="shared" si="446"/>
        <v>0</v>
      </c>
      <c r="J324" s="167">
        <f>SUM(E324:I324)</f>
        <v>0</v>
      </c>
      <c r="L324" s="239" t="str">
        <f>L323</f>
        <v>A</v>
      </c>
      <c r="M324" s="215"/>
      <c r="N324" s="56"/>
      <c r="O324" s="56"/>
      <c r="P324" s="56"/>
      <c r="Q324" s="211">
        <v>1.03</v>
      </c>
      <c r="R324" s="212">
        <v>0</v>
      </c>
      <c r="S324" s="61">
        <f>$S$16</f>
        <v>12</v>
      </c>
      <c r="T324" s="211">
        <v>0</v>
      </c>
      <c r="U324" s="321" t="s">
        <v>35</v>
      </c>
      <c r="V324" s="323">
        <f>IFERROR((I323+I324)/I322,0)</f>
        <v>0</v>
      </c>
      <c r="W324" s="556">
        <f>I320*174</f>
        <v>0</v>
      </c>
      <c r="X324" s="557">
        <f>IFERROR(I322/W324,0)</f>
        <v>0</v>
      </c>
      <c r="Y324" s="24"/>
    </row>
    <row r="325" spans="1:25">
      <c r="A325" s="9"/>
      <c r="B325" s="77"/>
      <c r="C325" s="76"/>
      <c r="D325" s="62" t="s">
        <v>178</v>
      </c>
      <c r="E325" s="171">
        <f t="shared" ref="E325:J325" si="447">SUM(E323:E324)</f>
        <v>0</v>
      </c>
      <c r="F325" s="171">
        <f t="shared" si="447"/>
        <v>0</v>
      </c>
      <c r="G325" s="171">
        <f t="shared" si="447"/>
        <v>0</v>
      </c>
      <c r="H325" s="171">
        <f t="shared" si="447"/>
        <v>0</v>
      </c>
      <c r="I325" s="171">
        <f t="shared" si="447"/>
        <v>0</v>
      </c>
      <c r="J325" s="172">
        <f t="shared" si="447"/>
        <v>0</v>
      </c>
      <c r="L325" s="236"/>
      <c r="M325" s="215"/>
      <c r="N325" s="56"/>
      <c r="O325" s="56"/>
      <c r="P325" s="56"/>
      <c r="Q325" s="59"/>
      <c r="R325" s="216"/>
      <c r="S325" s="61"/>
      <c r="T325" s="59"/>
      <c r="U325" s="323"/>
      <c r="V325" s="323"/>
      <c r="W325" s="560"/>
      <c r="X325" s="560"/>
      <c r="Y325" s="24"/>
    </row>
    <row r="326" spans="1:25" hidden="1">
      <c r="A326" s="9"/>
      <c r="B326" s="77"/>
      <c r="C326" s="76"/>
      <c r="D326" s="59"/>
      <c r="E326" s="16"/>
      <c r="F326" s="16"/>
      <c r="G326" s="16"/>
      <c r="H326" s="16"/>
      <c r="I326" s="16"/>
      <c r="J326" s="25"/>
      <c r="L326" s="236"/>
      <c r="M326" s="215"/>
      <c r="N326" s="56"/>
      <c r="O326" s="56"/>
      <c r="P326" s="56"/>
      <c r="Q326" s="33"/>
      <c r="R326" s="56"/>
      <c r="S326" s="33"/>
      <c r="T326" s="213"/>
      <c r="U326" s="325"/>
      <c r="V326" s="326"/>
      <c r="W326" s="559"/>
      <c r="X326" s="559"/>
    </row>
    <row r="327" spans="1:25" hidden="1">
      <c r="A327" s="78" t="s">
        <v>6</v>
      </c>
      <c r="B327" s="77" t="s">
        <v>126</v>
      </c>
      <c r="D327" s="33" t="s">
        <v>123</v>
      </c>
      <c r="E327" s="76">
        <f>ROUND($R327*$S327*T327,6)</f>
        <v>0</v>
      </c>
      <c r="F327" s="76">
        <f>ROUND($R328*$S328*T328,6)</f>
        <v>0</v>
      </c>
      <c r="G327" s="76">
        <f>ROUND($R329*$S329*T329,6)</f>
        <v>0</v>
      </c>
      <c r="H327" s="76">
        <f>ROUND($R330*$S330*T330,6)</f>
        <v>0</v>
      </c>
      <c r="I327" s="76">
        <f>ROUND($R331*$S331*T331,6)</f>
        <v>0</v>
      </c>
      <c r="J327" s="45"/>
      <c r="L327" s="236" t="s">
        <v>187</v>
      </c>
      <c r="M327" s="133">
        <v>0</v>
      </c>
      <c r="N327" s="214">
        <f>ROUND(M327/12,2)</f>
        <v>0</v>
      </c>
      <c r="O327" s="214">
        <f>LOOKUP(P327,'Longevity Lookup'!$A$3:$A$506,'Longevity Lookup'!$B$3:$B$506)</f>
        <v>0</v>
      </c>
      <c r="P327" s="209">
        <v>0</v>
      </c>
      <c r="Q327" s="211">
        <v>1</v>
      </c>
      <c r="R327" s="212">
        <v>0</v>
      </c>
      <c r="S327" s="61">
        <f>$S$12</f>
        <v>12</v>
      </c>
      <c r="T327" s="211">
        <v>0</v>
      </c>
      <c r="U327" s="321" t="s">
        <v>31</v>
      </c>
      <c r="V327" s="323">
        <f>IFERROR((E330+E331)/E329,0)</f>
        <v>0</v>
      </c>
      <c r="W327" s="556">
        <f>E327*174</f>
        <v>0</v>
      </c>
      <c r="X327" s="557">
        <f>IFERROR(E39/W327,0)</f>
        <v>0</v>
      </c>
      <c r="Y327" s="24"/>
    </row>
    <row r="328" spans="1:25" hidden="1">
      <c r="B328" s="77"/>
      <c r="D328" s="33" t="s">
        <v>179</v>
      </c>
      <c r="E328" s="21">
        <f>T327</f>
        <v>0</v>
      </c>
      <c r="F328" s="21">
        <f>T328</f>
        <v>0</v>
      </c>
      <c r="G328" s="21">
        <f>T329</f>
        <v>0</v>
      </c>
      <c r="H328" s="21">
        <f>T330</f>
        <v>0</v>
      </c>
      <c r="I328" s="21">
        <f>T331</f>
        <v>0</v>
      </c>
      <c r="J328" s="149"/>
      <c r="L328" s="239" t="str">
        <f>L327</f>
        <v>A</v>
      </c>
      <c r="M328" s="215"/>
      <c r="N328" s="214"/>
      <c r="O328" s="214"/>
      <c r="P328" s="214"/>
      <c r="Q328" s="211">
        <v>1.03</v>
      </c>
      <c r="R328" s="212">
        <v>0</v>
      </c>
      <c r="S328" s="61">
        <f>$S$13</f>
        <v>12</v>
      </c>
      <c r="T328" s="211">
        <v>0</v>
      </c>
      <c r="U328" s="321" t="s">
        <v>32</v>
      </c>
      <c r="V328" s="323">
        <f>IFERROR((F330+F331)/F329,0)</f>
        <v>0</v>
      </c>
      <c r="W328" s="556">
        <f>F327*174</f>
        <v>0</v>
      </c>
      <c r="X328" s="557">
        <f>IFERROR(F329/W328,0)</f>
        <v>0</v>
      </c>
      <c r="Y328" s="24"/>
    </row>
    <row r="329" spans="1:25" hidden="1">
      <c r="A329" s="9"/>
      <c r="C329" s="76"/>
      <c r="D329" s="59" t="s">
        <v>15</v>
      </c>
      <c r="E329" s="52">
        <f>ROUND((N327+O327)*E327*Q327,0)</f>
        <v>0</v>
      </c>
      <c r="F329" s="52">
        <f>ROUND((N327+O327)*F327*Q327*Q328,0)</f>
        <v>0</v>
      </c>
      <c r="G329" s="52">
        <f>ROUND((N327+O327)*G327*Q327*Q328*Q329,0)</f>
        <v>0</v>
      </c>
      <c r="H329" s="52">
        <f>ROUND((N327+O327)*H327*Q327*Q328*Q329*Q330,0)</f>
        <v>0</v>
      </c>
      <c r="I329" s="52">
        <f>ROUND((N327+O327)*I327*Q327*Q328*Q329*Q330*Q331,0)</f>
        <v>0</v>
      </c>
      <c r="J329" s="158">
        <f>SUM(E329:I329)</f>
        <v>0</v>
      </c>
      <c r="L329" s="239" t="str">
        <f>L328</f>
        <v>A</v>
      </c>
      <c r="M329" s="215"/>
      <c r="N329" s="56"/>
      <c r="O329" s="56"/>
      <c r="P329" s="56"/>
      <c r="Q329" s="211">
        <v>1.03</v>
      </c>
      <c r="R329" s="212">
        <v>0</v>
      </c>
      <c r="S329" s="61">
        <f>$S$14</f>
        <v>12</v>
      </c>
      <c r="T329" s="211">
        <v>0</v>
      </c>
      <c r="U329" s="321" t="s">
        <v>33</v>
      </c>
      <c r="V329" s="323">
        <f>IFERROR((G330+G331)/G329,0)</f>
        <v>0</v>
      </c>
      <c r="W329" s="556">
        <f>G327*174</f>
        <v>0</v>
      </c>
      <c r="X329" s="557">
        <f>IFERROR(G329/W329,0)</f>
        <v>0</v>
      </c>
    </row>
    <row r="330" spans="1:25" hidden="1">
      <c r="A330" s="9"/>
      <c r="B330" s="77"/>
      <c r="C330" s="76"/>
      <c r="D330" s="59" t="s">
        <v>30</v>
      </c>
      <c r="E330" s="52">
        <f>ROUND(E329*$Q$3,0)</f>
        <v>0</v>
      </c>
      <c r="F330" s="52">
        <f t="shared" ref="F330" si="448">ROUND(F329*$Q$3,0)</f>
        <v>0</v>
      </c>
      <c r="G330" s="52">
        <f t="shared" ref="G330" si="449">ROUND(G329*$Q$3,0)</f>
        <v>0</v>
      </c>
      <c r="H330" s="52">
        <f t="shared" ref="H330" si="450">ROUND(H329*$Q$3,0)</f>
        <v>0</v>
      </c>
      <c r="I330" s="52">
        <f t="shared" ref="I330" si="451">ROUND(I329*$Q$3,0)</f>
        <v>0</v>
      </c>
      <c r="J330" s="158">
        <f>SUM(E330:I330)</f>
        <v>0</v>
      </c>
      <c r="L330" s="239" t="str">
        <f>L329</f>
        <v>A</v>
      </c>
      <c r="M330" s="215"/>
      <c r="N330" s="56"/>
      <c r="O330" s="56"/>
      <c r="P330" s="56"/>
      <c r="Q330" s="211">
        <v>1.03</v>
      </c>
      <c r="R330" s="212">
        <v>0</v>
      </c>
      <c r="S330" s="61">
        <f>$S$15</f>
        <v>12</v>
      </c>
      <c r="T330" s="211">
        <v>0</v>
      </c>
      <c r="U330" s="321" t="s">
        <v>34</v>
      </c>
      <c r="V330" s="323">
        <f>IFERROR((H330+H331)/H329,0)</f>
        <v>0</v>
      </c>
      <c r="W330" s="556">
        <f>H327*174</f>
        <v>0</v>
      </c>
      <c r="X330" s="557">
        <f>IFERROR(H329/W330,0)</f>
        <v>0</v>
      </c>
      <c r="Y330" s="24"/>
    </row>
    <row r="331" spans="1:25" ht="15" hidden="1">
      <c r="A331" s="9"/>
      <c r="B331" s="77"/>
      <c r="C331" s="76"/>
      <c r="D331" s="59" t="s">
        <v>29</v>
      </c>
      <c r="E331" s="170">
        <f>ROUND(R$6*E327,0)</f>
        <v>0</v>
      </c>
      <c r="F331" s="170">
        <f t="shared" ref="F331" si="452">ROUND(S$6*F327,0)</f>
        <v>0</v>
      </c>
      <c r="G331" s="170">
        <f t="shared" ref="G331" si="453">ROUND(T$6*G327,0)</f>
        <v>0</v>
      </c>
      <c r="H331" s="170">
        <f t="shared" ref="H331" si="454">ROUND(U$6*H327,0)</f>
        <v>0</v>
      </c>
      <c r="I331" s="170">
        <f t="shared" ref="I331" si="455">ROUND(V$6*I327,0)</f>
        <v>0</v>
      </c>
      <c r="J331" s="167">
        <f>SUM(E331:I331)</f>
        <v>0</v>
      </c>
      <c r="L331" s="239" t="str">
        <f>L330</f>
        <v>A</v>
      </c>
      <c r="M331" s="215"/>
      <c r="N331" s="56"/>
      <c r="O331" s="56"/>
      <c r="P331" s="56"/>
      <c r="Q331" s="211">
        <v>1.03</v>
      </c>
      <c r="R331" s="212">
        <v>0</v>
      </c>
      <c r="S331" s="61">
        <f>$S$16</f>
        <v>12</v>
      </c>
      <c r="T331" s="211">
        <v>0</v>
      </c>
      <c r="U331" s="321" t="s">
        <v>35</v>
      </c>
      <c r="V331" s="323">
        <f>IFERROR((I330+I331)/I329,0)</f>
        <v>0</v>
      </c>
      <c r="W331" s="556">
        <f>I327*174</f>
        <v>0</v>
      </c>
      <c r="X331" s="557">
        <f>IFERROR(I329/W331,0)</f>
        <v>0</v>
      </c>
      <c r="Y331" s="24"/>
    </row>
    <row r="332" spans="1:25" hidden="1">
      <c r="A332" s="9"/>
      <c r="B332" s="77"/>
      <c r="C332" s="76"/>
      <c r="D332" s="62" t="s">
        <v>178</v>
      </c>
      <c r="E332" s="171">
        <f t="shared" ref="E332:J332" si="456">SUM(E330:E331)</f>
        <v>0</v>
      </c>
      <c r="F332" s="171">
        <f t="shared" si="456"/>
        <v>0</v>
      </c>
      <c r="G332" s="171">
        <f t="shared" si="456"/>
        <v>0</v>
      </c>
      <c r="H332" s="171">
        <f t="shared" si="456"/>
        <v>0</v>
      </c>
      <c r="I332" s="171">
        <f t="shared" si="456"/>
        <v>0</v>
      </c>
      <c r="J332" s="172">
        <f t="shared" si="456"/>
        <v>0</v>
      </c>
      <c r="L332" s="236"/>
      <c r="M332" s="215"/>
      <c r="N332" s="56"/>
      <c r="O332" s="56"/>
      <c r="P332" s="56"/>
      <c r="Q332" s="59"/>
      <c r="R332" s="216"/>
      <c r="S332" s="61"/>
      <c r="T332" s="59"/>
      <c r="U332" s="323"/>
      <c r="V332" s="323"/>
      <c r="W332" s="560"/>
      <c r="X332" s="560"/>
      <c r="Y332" s="24"/>
    </row>
    <row r="333" spans="1:25" hidden="1">
      <c r="A333" s="9"/>
      <c r="B333" s="77"/>
      <c r="C333" s="76"/>
      <c r="D333" s="59"/>
      <c r="E333" s="16"/>
      <c r="F333" s="16"/>
      <c r="G333" s="16"/>
      <c r="H333" s="16"/>
      <c r="I333" s="16"/>
      <c r="J333" s="25"/>
      <c r="L333" s="236"/>
      <c r="M333" s="215"/>
      <c r="N333" s="56"/>
      <c r="O333" s="56"/>
      <c r="P333" s="56"/>
      <c r="Q333" s="33"/>
      <c r="R333" s="56"/>
      <c r="S333" s="33"/>
      <c r="T333" s="213"/>
      <c r="U333" s="325"/>
      <c r="V333" s="326"/>
      <c r="W333" s="559"/>
      <c r="X333" s="559"/>
    </row>
    <row r="334" spans="1:25" hidden="1">
      <c r="A334" s="78" t="s">
        <v>6</v>
      </c>
      <c r="B334" s="77" t="s">
        <v>47</v>
      </c>
      <c r="D334" s="33" t="s">
        <v>123</v>
      </c>
      <c r="E334" s="76">
        <f>ROUND($R334*$S334*T334,6)</f>
        <v>0</v>
      </c>
      <c r="F334" s="76">
        <f>ROUND($R335*$S335*T335,6)</f>
        <v>0</v>
      </c>
      <c r="G334" s="76">
        <f>ROUND($R336*$S336*T336,6)</f>
        <v>0</v>
      </c>
      <c r="H334" s="76">
        <f>ROUND($R337*$S337*T337,6)</f>
        <v>0</v>
      </c>
      <c r="I334" s="76">
        <f>ROUND($R338*$S338*T338,6)</f>
        <v>0</v>
      </c>
      <c r="J334" s="45"/>
      <c r="L334" s="236" t="s">
        <v>187</v>
      </c>
      <c r="M334" s="133">
        <v>0</v>
      </c>
      <c r="N334" s="214">
        <f>ROUND(M334/12,2)</f>
        <v>0</v>
      </c>
      <c r="O334" s="214">
        <f>LOOKUP(P334,'Longevity Lookup'!$A$3:$A$506,'Longevity Lookup'!$B$3:$B$506)</f>
        <v>0</v>
      </c>
      <c r="P334" s="209">
        <v>0</v>
      </c>
      <c r="Q334" s="211">
        <v>1</v>
      </c>
      <c r="R334" s="212">
        <v>0</v>
      </c>
      <c r="S334" s="61">
        <f>$S$12</f>
        <v>12</v>
      </c>
      <c r="T334" s="211">
        <v>0</v>
      </c>
      <c r="U334" s="321" t="s">
        <v>31</v>
      </c>
      <c r="V334" s="323">
        <f>IFERROR((E337+E338)/E336,0)</f>
        <v>0</v>
      </c>
      <c r="W334" s="556">
        <f>E334*174</f>
        <v>0</v>
      </c>
      <c r="X334" s="557">
        <f>IFERROR(E46/W334,0)</f>
        <v>0</v>
      </c>
      <c r="Y334" s="24"/>
    </row>
    <row r="335" spans="1:25" hidden="1">
      <c r="B335" s="77"/>
      <c r="D335" s="33" t="s">
        <v>179</v>
      </c>
      <c r="E335" s="21">
        <f>T334</f>
        <v>0</v>
      </c>
      <c r="F335" s="21">
        <f>T335</f>
        <v>0</v>
      </c>
      <c r="G335" s="21">
        <f>T336</f>
        <v>0</v>
      </c>
      <c r="H335" s="21">
        <f>T337</f>
        <v>0</v>
      </c>
      <c r="I335" s="21">
        <f>T338</f>
        <v>0</v>
      </c>
      <c r="J335" s="45"/>
      <c r="L335" s="239" t="str">
        <f>L334</f>
        <v>A</v>
      </c>
      <c r="M335" s="215"/>
      <c r="N335" s="214"/>
      <c r="O335" s="214"/>
      <c r="P335" s="214"/>
      <c r="Q335" s="211">
        <v>1.03</v>
      </c>
      <c r="R335" s="212">
        <v>0</v>
      </c>
      <c r="S335" s="61">
        <f>$S$13</f>
        <v>12</v>
      </c>
      <c r="T335" s="211">
        <v>0</v>
      </c>
      <c r="U335" s="321" t="s">
        <v>32</v>
      </c>
      <c r="V335" s="323">
        <f>IFERROR((F337+F338)/F336,0)</f>
        <v>0</v>
      </c>
      <c r="W335" s="556">
        <f>F334*174</f>
        <v>0</v>
      </c>
      <c r="X335" s="557">
        <f>IFERROR(F336/W335,0)</f>
        <v>0</v>
      </c>
      <c r="Y335" s="24"/>
    </row>
    <row r="336" spans="1:25" hidden="1">
      <c r="A336" s="9"/>
      <c r="C336" s="76"/>
      <c r="D336" s="59" t="s">
        <v>15</v>
      </c>
      <c r="E336" s="52">
        <f>ROUND((N334+O334)*E334*Q334,0)</f>
        <v>0</v>
      </c>
      <c r="F336" s="52">
        <f>ROUND((N334+O334)*F334*Q334*Q335,0)</f>
        <v>0</v>
      </c>
      <c r="G336" s="52">
        <f>ROUND((N334+O334)*G334*Q334*Q335*Q336,0)</f>
        <v>0</v>
      </c>
      <c r="H336" s="52">
        <f>ROUND((N334+O334)*H334*Q334*Q335*Q336*Q337,0)</f>
        <v>0</v>
      </c>
      <c r="I336" s="52">
        <f>ROUND((N334+O334)*I334*Q334*Q335*Q336*Q337*Q338,0)</f>
        <v>0</v>
      </c>
      <c r="J336" s="158">
        <f>SUM(E336:I336)</f>
        <v>0</v>
      </c>
      <c r="L336" s="239" t="str">
        <f>L335</f>
        <v>A</v>
      </c>
      <c r="M336" s="215"/>
      <c r="N336" s="56"/>
      <c r="O336" s="56"/>
      <c r="P336" s="56"/>
      <c r="Q336" s="211">
        <v>1.03</v>
      </c>
      <c r="R336" s="212">
        <v>0</v>
      </c>
      <c r="S336" s="61">
        <f>$S$14</f>
        <v>12</v>
      </c>
      <c r="T336" s="211">
        <v>0</v>
      </c>
      <c r="U336" s="321" t="s">
        <v>33</v>
      </c>
      <c r="V336" s="323">
        <f>IFERROR((G337+G338)/G336,0)</f>
        <v>0</v>
      </c>
      <c r="W336" s="556">
        <f>G334*174</f>
        <v>0</v>
      </c>
      <c r="X336" s="557">
        <f>IFERROR(G336/W336,0)</f>
        <v>0</v>
      </c>
    </row>
    <row r="337" spans="1:25" hidden="1">
      <c r="A337" s="9"/>
      <c r="B337" s="77"/>
      <c r="C337" s="76"/>
      <c r="D337" s="59" t="s">
        <v>30</v>
      </c>
      <c r="E337" s="52">
        <f>ROUND(E336*$Q$3,0)</f>
        <v>0</v>
      </c>
      <c r="F337" s="52">
        <f t="shared" ref="F337" si="457">ROUND(F336*$Q$3,0)</f>
        <v>0</v>
      </c>
      <c r="G337" s="52">
        <f t="shared" ref="G337" si="458">ROUND(G336*$Q$3,0)</f>
        <v>0</v>
      </c>
      <c r="H337" s="52">
        <f t="shared" ref="H337" si="459">ROUND(H336*$Q$3,0)</f>
        <v>0</v>
      </c>
      <c r="I337" s="52">
        <f t="shared" ref="I337" si="460">ROUND(I336*$Q$3,0)</f>
        <v>0</v>
      </c>
      <c r="J337" s="158">
        <f>SUM(E337:I337)</f>
        <v>0</v>
      </c>
      <c r="L337" s="239" t="str">
        <f>L336</f>
        <v>A</v>
      </c>
      <c r="M337" s="215"/>
      <c r="N337" s="56"/>
      <c r="O337" s="56"/>
      <c r="P337" s="56"/>
      <c r="Q337" s="211">
        <v>1.03</v>
      </c>
      <c r="R337" s="212">
        <v>0</v>
      </c>
      <c r="S337" s="61">
        <f>$S$15</f>
        <v>12</v>
      </c>
      <c r="T337" s="211">
        <v>0</v>
      </c>
      <c r="U337" s="321" t="s">
        <v>34</v>
      </c>
      <c r="V337" s="323">
        <f>IFERROR((H337+H338)/H336,0)</f>
        <v>0</v>
      </c>
      <c r="W337" s="556">
        <f>H334*174</f>
        <v>0</v>
      </c>
      <c r="X337" s="557">
        <f>IFERROR(H336/W337,0)</f>
        <v>0</v>
      </c>
    </row>
    <row r="338" spans="1:25" ht="15" hidden="1">
      <c r="A338" s="9"/>
      <c r="B338" s="77"/>
      <c r="C338" s="76"/>
      <c r="D338" s="59" t="s">
        <v>29</v>
      </c>
      <c r="E338" s="170">
        <f>ROUND(R$6*E334,0)</f>
        <v>0</v>
      </c>
      <c r="F338" s="170">
        <f t="shared" ref="F338" si="461">ROUND(S$6*F334,0)</f>
        <v>0</v>
      </c>
      <c r="G338" s="170">
        <f t="shared" ref="G338" si="462">ROUND(T$6*G334,0)</f>
        <v>0</v>
      </c>
      <c r="H338" s="170">
        <f t="shared" ref="H338" si="463">ROUND(U$6*H334,0)</f>
        <v>0</v>
      </c>
      <c r="I338" s="170">
        <f t="shared" ref="I338" si="464">ROUND(V$6*I334,0)</f>
        <v>0</v>
      </c>
      <c r="J338" s="167">
        <f>SUM(E338:I338)</f>
        <v>0</v>
      </c>
      <c r="L338" s="239" t="str">
        <f>L337</f>
        <v>A</v>
      </c>
      <c r="M338" s="215"/>
      <c r="N338" s="56"/>
      <c r="O338" s="56"/>
      <c r="P338" s="56"/>
      <c r="Q338" s="211">
        <v>1.03</v>
      </c>
      <c r="R338" s="212">
        <v>0</v>
      </c>
      <c r="S338" s="61">
        <f>$S$16</f>
        <v>12</v>
      </c>
      <c r="T338" s="211">
        <v>0</v>
      </c>
      <c r="U338" s="321" t="s">
        <v>35</v>
      </c>
      <c r="V338" s="323">
        <f>IFERROR((I337+I338)/I336,0)</f>
        <v>0</v>
      </c>
      <c r="W338" s="556">
        <f>I334*174</f>
        <v>0</v>
      </c>
      <c r="X338" s="557">
        <f>IFERROR(I336/W338,0)</f>
        <v>0</v>
      </c>
      <c r="Y338" s="24"/>
    </row>
    <row r="339" spans="1:25" hidden="1">
      <c r="A339" s="9"/>
      <c r="B339" s="77"/>
      <c r="C339" s="76"/>
      <c r="D339" s="62" t="s">
        <v>178</v>
      </c>
      <c r="E339" s="171">
        <f t="shared" ref="E339:J339" si="465">SUM(E337:E338)</f>
        <v>0</v>
      </c>
      <c r="F339" s="171">
        <f t="shared" si="465"/>
        <v>0</v>
      </c>
      <c r="G339" s="171">
        <f t="shared" si="465"/>
        <v>0</v>
      </c>
      <c r="H339" s="171">
        <f t="shared" si="465"/>
        <v>0</v>
      </c>
      <c r="I339" s="171">
        <f t="shared" si="465"/>
        <v>0</v>
      </c>
      <c r="J339" s="172">
        <f t="shared" si="465"/>
        <v>0</v>
      </c>
      <c r="L339" s="236"/>
      <c r="M339" s="18"/>
      <c r="N339" s="32"/>
      <c r="O339" s="32"/>
      <c r="P339" s="32"/>
      <c r="Q339" s="46"/>
      <c r="R339" s="46"/>
      <c r="S339" s="46"/>
      <c r="T339" s="25"/>
      <c r="U339" s="323"/>
      <c r="V339" s="323"/>
      <c r="W339" s="560"/>
      <c r="X339" s="560"/>
      <c r="Y339" s="24"/>
    </row>
    <row r="340" spans="1:25" hidden="1">
      <c r="A340" s="9"/>
      <c r="B340" s="77"/>
      <c r="C340" s="76"/>
      <c r="D340" s="59"/>
      <c r="E340" s="16"/>
      <c r="F340" s="16"/>
      <c r="G340" s="16"/>
      <c r="H340" s="16"/>
      <c r="I340" s="16"/>
      <c r="J340" s="25"/>
      <c r="L340" s="236"/>
      <c r="M340" s="215"/>
      <c r="N340" s="56"/>
      <c r="O340" s="56"/>
      <c r="P340" s="56"/>
      <c r="Q340" s="33"/>
      <c r="R340" s="56"/>
      <c r="S340" s="33"/>
      <c r="T340" s="213"/>
      <c r="U340" s="325"/>
      <c r="V340" s="326"/>
      <c r="W340" s="559"/>
      <c r="X340" s="559"/>
    </row>
    <row r="341" spans="1:25" hidden="1">
      <c r="A341" s="78" t="s">
        <v>6</v>
      </c>
      <c r="B341" s="77" t="s">
        <v>47</v>
      </c>
      <c r="D341" s="33" t="s">
        <v>123</v>
      </c>
      <c r="E341" s="76">
        <f>ROUND($R341*$S341*T341,6)</f>
        <v>0</v>
      </c>
      <c r="F341" s="76">
        <f>ROUND($R342*$S342*T342,6)</f>
        <v>0</v>
      </c>
      <c r="G341" s="76">
        <f>ROUND($R343*$S343*T343,6)</f>
        <v>0</v>
      </c>
      <c r="H341" s="76">
        <f>ROUND($R344*$S344*T344,6)</f>
        <v>0</v>
      </c>
      <c r="I341" s="76">
        <f>ROUND($R345*$S345*T345,6)</f>
        <v>0</v>
      </c>
      <c r="J341" s="45"/>
      <c r="L341" s="236" t="s">
        <v>187</v>
      </c>
      <c r="M341" s="133">
        <v>0</v>
      </c>
      <c r="N341" s="214">
        <f>ROUND(M341/12,2)</f>
        <v>0</v>
      </c>
      <c r="O341" s="214">
        <f>LOOKUP(P341,'Longevity Lookup'!$A$3:$A$506,'Longevity Lookup'!$B$3:$B$506)</f>
        <v>0</v>
      </c>
      <c r="P341" s="209">
        <v>0</v>
      </c>
      <c r="Q341" s="211">
        <v>1</v>
      </c>
      <c r="R341" s="212">
        <v>0</v>
      </c>
      <c r="S341" s="61">
        <f>$S$12</f>
        <v>12</v>
      </c>
      <c r="T341" s="211">
        <v>0</v>
      </c>
      <c r="U341" s="321" t="s">
        <v>31</v>
      </c>
      <c r="V341" s="323">
        <f>IFERROR((E344+E345)/E343,0)</f>
        <v>0</v>
      </c>
      <c r="W341" s="556">
        <f>E341*174</f>
        <v>0</v>
      </c>
      <c r="X341" s="557">
        <f>IFERROR(E53/W341,0)</f>
        <v>0</v>
      </c>
      <c r="Y341" s="24"/>
    </row>
    <row r="342" spans="1:25" hidden="1">
      <c r="B342" s="77"/>
      <c r="D342" s="33" t="s">
        <v>179</v>
      </c>
      <c r="E342" s="21">
        <f>T341</f>
        <v>0</v>
      </c>
      <c r="F342" s="21">
        <f>T342</f>
        <v>0</v>
      </c>
      <c r="G342" s="21">
        <f>T343</f>
        <v>0</v>
      </c>
      <c r="H342" s="21">
        <f>T344</f>
        <v>0</v>
      </c>
      <c r="I342" s="21">
        <f>T345</f>
        <v>0</v>
      </c>
      <c r="J342" s="45"/>
      <c r="L342" s="239" t="str">
        <f>L341</f>
        <v>A</v>
      </c>
      <c r="M342" s="215"/>
      <c r="N342" s="214"/>
      <c r="O342" s="214"/>
      <c r="P342" s="214"/>
      <c r="Q342" s="211">
        <v>1.03</v>
      </c>
      <c r="R342" s="212">
        <v>0</v>
      </c>
      <c r="S342" s="61">
        <f>$S$13</f>
        <v>12</v>
      </c>
      <c r="T342" s="211">
        <v>0</v>
      </c>
      <c r="U342" s="321" t="s">
        <v>32</v>
      </c>
      <c r="V342" s="323">
        <f>IFERROR((F344+F345)/F343,0)</f>
        <v>0</v>
      </c>
      <c r="W342" s="556">
        <f>F341*174</f>
        <v>0</v>
      </c>
      <c r="X342" s="557">
        <f>IFERROR(F343/W342,0)</f>
        <v>0</v>
      </c>
      <c r="Y342" s="24"/>
    </row>
    <row r="343" spans="1:25" hidden="1">
      <c r="A343" s="9"/>
      <c r="C343" s="76"/>
      <c r="D343" s="59" t="s">
        <v>15</v>
      </c>
      <c r="E343" s="52">
        <f>ROUND((N341+O341)*E341*Q341,0)</f>
        <v>0</v>
      </c>
      <c r="F343" s="52">
        <f>ROUND((N341+O341)*F341*Q341*Q342,0)</f>
        <v>0</v>
      </c>
      <c r="G343" s="52">
        <f>ROUND((N341+O341)*G341*Q341*Q342*Q343,0)</f>
        <v>0</v>
      </c>
      <c r="H343" s="52">
        <f>ROUND((N341+O341)*H341*Q341*Q342*Q343*Q344,0)</f>
        <v>0</v>
      </c>
      <c r="I343" s="52">
        <f>ROUND((N341+O341)*I341*Q341*Q342*Q343*Q344*Q345,0)</f>
        <v>0</v>
      </c>
      <c r="J343" s="158">
        <f>SUM(E343:I343)</f>
        <v>0</v>
      </c>
      <c r="L343" s="239" t="str">
        <f>L342</f>
        <v>A</v>
      </c>
      <c r="M343" s="215"/>
      <c r="N343" s="56"/>
      <c r="O343" s="56"/>
      <c r="P343" s="56"/>
      <c r="Q343" s="211">
        <v>1.03</v>
      </c>
      <c r="R343" s="212">
        <v>0</v>
      </c>
      <c r="S343" s="61">
        <f>$S$14</f>
        <v>12</v>
      </c>
      <c r="T343" s="211">
        <v>0</v>
      </c>
      <c r="U343" s="321" t="s">
        <v>33</v>
      </c>
      <c r="V343" s="323">
        <f>IFERROR((G344+G345)/G343,0)</f>
        <v>0</v>
      </c>
      <c r="W343" s="556">
        <f>G341*174</f>
        <v>0</v>
      </c>
      <c r="X343" s="557">
        <f>IFERROR(G343/W343,0)</f>
        <v>0</v>
      </c>
    </row>
    <row r="344" spans="1:25" hidden="1">
      <c r="A344" s="9"/>
      <c r="B344" s="77"/>
      <c r="C344" s="76"/>
      <c r="D344" s="59" t="s">
        <v>30</v>
      </c>
      <c r="E344" s="52">
        <f>ROUND(E343*$Q$3,0)</f>
        <v>0</v>
      </c>
      <c r="F344" s="52">
        <f t="shared" ref="F344" si="466">ROUND(F343*$Q$3,0)</f>
        <v>0</v>
      </c>
      <c r="G344" s="52">
        <f t="shared" ref="G344" si="467">ROUND(G343*$Q$3,0)</f>
        <v>0</v>
      </c>
      <c r="H344" s="52">
        <f t="shared" ref="H344" si="468">ROUND(H343*$Q$3,0)</f>
        <v>0</v>
      </c>
      <c r="I344" s="52">
        <f t="shared" ref="I344" si="469">ROUND(I343*$Q$3,0)</f>
        <v>0</v>
      </c>
      <c r="J344" s="158">
        <f>SUM(E344:I344)</f>
        <v>0</v>
      </c>
      <c r="L344" s="239" t="str">
        <f>L343</f>
        <v>A</v>
      </c>
      <c r="M344" s="215"/>
      <c r="N344" s="56"/>
      <c r="O344" s="56"/>
      <c r="P344" s="56"/>
      <c r="Q344" s="211">
        <v>1.03</v>
      </c>
      <c r="R344" s="212">
        <v>0</v>
      </c>
      <c r="S344" s="61">
        <f>$S$15</f>
        <v>12</v>
      </c>
      <c r="T344" s="211">
        <v>0</v>
      </c>
      <c r="U344" s="321" t="s">
        <v>34</v>
      </c>
      <c r="V344" s="323">
        <f>IFERROR((H344+H345)/H343,0)</f>
        <v>0</v>
      </c>
      <c r="W344" s="556">
        <f>H341*174</f>
        <v>0</v>
      </c>
      <c r="X344" s="557">
        <f>IFERROR(H343/W344,0)</f>
        <v>0</v>
      </c>
    </row>
    <row r="345" spans="1:25" ht="15" hidden="1">
      <c r="A345" s="9"/>
      <c r="B345" s="77"/>
      <c r="C345" s="76"/>
      <c r="D345" s="59" t="s">
        <v>29</v>
      </c>
      <c r="E345" s="170">
        <f>ROUND(R$6*E341,0)</f>
        <v>0</v>
      </c>
      <c r="F345" s="170">
        <f t="shared" ref="F345" si="470">ROUND(S$6*F341,0)</f>
        <v>0</v>
      </c>
      <c r="G345" s="170">
        <f t="shared" ref="G345" si="471">ROUND(T$6*G341,0)</f>
        <v>0</v>
      </c>
      <c r="H345" s="170">
        <f t="shared" ref="H345" si="472">ROUND(U$6*H341,0)</f>
        <v>0</v>
      </c>
      <c r="I345" s="170">
        <f t="shared" ref="I345" si="473">ROUND(V$6*I341,0)</f>
        <v>0</v>
      </c>
      <c r="J345" s="167">
        <f>SUM(E345:I345)</f>
        <v>0</v>
      </c>
      <c r="L345" s="239" t="str">
        <f>L344</f>
        <v>A</v>
      </c>
      <c r="M345" s="215"/>
      <c r="N345" s="56"/>
      <c r="O345" s="56"/>
      <c r="P345" s="56"/>
      <c r="Q345" s="211">
        <v>1.03</v>
      </c>
      <c r="R345" s="212">
        <v>0</v>
      </c>
      <c r="S345" s="61">
        <f>$S$16</f>
        <v>12</v>
      </c>
      <c r="T345" s="211">
        <v>0</v>
      </c>
      <c r="U345" s="321" t="s">
        <v>35</v>
      </c>
      <c r="V345" s="323">
        <f>IFERROR((I344+I345)/I343,0)</f>
        <v>0</v>
      </c>
      <c r="W345" s="556">
        <f>I341*174</f>
        <v>0</v>
      </c>
      <c r="X345" s="557">
        <f>IFERROR(I343/W345,0)</f>
        <v>0</v>
      </c>
      <c r="Y345" s="24"/>
    </row>
    <row r="346" spans="1:25" hidden="1">
      <c r="A346" s="9"/>
      <c r="B346" s="77"/>
      <c r="C346" s="76"/>
      <c r="D346" s="62" t="s">
        <v>178</v>
      </c>
      <c r="E346" s="171">
        <f t="shared" ref="E346:J346" si="474">SUM(E344:E345)</f>
        <v>0</v>
      </c>
      <c r="F346" s="171">
        <f t="shared" si="474"/>
        <v>0</v>
      </c>
      <c r="G346" s="171">
        <f t="shared" si="474"/>
        <v>0</v>
      </c>
      <c r="H346" s="171">
        <f t="shared" si="474"/>
        <v>0</v>
      </c>
      <c r="I346" s="171">
        <f t="shared" si="474"/>
        <v>0</v>
      </c>
      <c r="J346" s="172">
        <f t="shared" si="474"/>
        <v>0</v>
      </c>
      <c r="L346" s="236"/>
      <c r="M346" s="18"/>
      <c r="N346" s="32"/>
      <c r="O346" s="32"/>
      <c r="P346" s="32"/>
      <c r="Q346" s="46"/>
      <c r="R346" s="46"/>
      <c r="S346" s="46"/>
      <c r="T346" s="25"/>
      <c r="U346" s="323"/>
      <c r="V346" s="323"/>
      <c r="W346" s="560"/>
      <c r="X346" s="560"/>
      <c r="Y346" s="24"/>
    </row>
    <row r="347" spans="1:25" hidden="1">
      <c r="A347" s="9"/>
      <c r="B347" s="77"/>
      <c r="C347" s="76"/>
      <c r="D347" s="59"/>
      <c r="E347" s="16"/>
      <c r="F347" s="16"/>
      <c r="G347" s="16"/>
      <c r="H347" s="16"/>
      <c r="I347" s="16"/>
      <c r="J347" s="25"/>
      <c r="L347" s="236"/>
      <c r="M347" s="215"/>
      <c r="N347" s="56"/>
      <c r="O347" s="56"/>
      <c r="P347" s="56"/>
      <c r="Q347" s="33"/>
      <c r="R347" s="56"/>
      <c r="S347" s="33"/>
      <c r="T347" s="213"/>
      <c r="U347" s="325"/>
      <c r="V347" s="326"/>
      <c r="W347" s="559"/>
      <c r="X347" s="559"/>
    </row>
    <row r="348" spans="1:25" hidden="1">
      <c r="A348" s="78" t="s">
        <v>6</v>
      </c>
      <c r="B348" s="77" t="s">
        <v>47</v>
      </c>
      <c r="D348" s="33" t="s">
        <v>123</v>
      </c>
      <c r="E348" s="76">
        <f>ROUND($R348*$S348*T348,6)</f>
        <v>0</v>
      </c>
      <c r="F348" s="76">
        <f>ROUND($R349*$S349*T349,6)</f>
        <v>0</v>
      </c>
      <c r="G348" s="76">
        <f>ROUND($R350*$S350*T350,6)</f>
        <v>0</v>
      </c>
      <c r="H348" s="76">
        <f>ROUND($R351*$S351*T351,6)</f>
        <v>0</v>
      </c>
      <c r="I348" s="76">
        <f>ROUND($R352*$S352*T352,6)</f>
        <v>0</v>
      </c>
      <c r="J348" s="45"/>
      <c r="L348" s="236" t="s">
        <v>187</v>
      </c>
      <c r="M348" s="133">
        <v>0</v>
      </c>
      <c r="N348" s="214">
        <f>ROUND(M348/12,2)</f>
        <v>0</v>
      </c>
      <c r="O348" s="214">
        <f>LOOKUP(P348,'Longevity Lookup'!$A$3:$A$506,'Longevity Lookup'!$B$3:$B$506)</f>
        <v>0</v>
      </c>
      <c r="P348" s="209">
        <v>0</v>
      </c>
      <c r="Q348" s="211">
        <v>1</v>
      </c>
      <c r="R348" s="212">
        <v>0</v>
      </c>
      <c r="S348" s="61">
        <f>$S$12</f>
        <v>12</v>
      </c>
      <c r="T348" s="211">
        <v>0</v>
      </c>
      <c r="U348" s="321" t="s">
        <v>31</v>
      </c>
      <c r="V348" s="323">
        <f>IFERROR((E351+E352)/E350,0)</f>
        <v>0</v>
      </c>
      <c r="W348" s="556">
        <f>E348*174</f>
        <v>0</v>
      </c>
      <c r="X348" s="557">
        <f>IFERROR(E60/W348,0)</f>
        <v>0</v>
      </c>
      <c r="Y348" s="24"/>
    </row>
    <row r="349" spans="1:25" hidden="1">
      <c r="B349" s="77"/>
      <c r="D349" s="33" t="s">
        <v>179</v>
      </c>
      <c r="E349" s="21">
        <f>T348</f>
        <v>0</v>
      </c>
      <c r="F349" s="21">
        <f>T349</f>
        <v>0</v>
      </c>
      <c r="G349" s="21">
        <f>T350</f>
        <v>0</v>
      </c>
      <c r="H349" s="21">
        <f>T351</f>
        <v>0</v>
      </c>
      <c r="I349" s="21">
        <f>T352</f>
        <v>0</v>
      </c>
      <c r="J349" s="45"/>
      <c r="L349" s="239" t="str">
        <f>L348</f>
        <v>A</v>
      </c>
      <c r="M349" s="215"/>
      <c r="N349" s="214"/>
      <c r="O349" s="214"/>
      <c r="P349" s="214"/>
      <c r="Q349" s="211">
        <v>1.03</v>
      </c>
      <c r="R349" s="212">
        <v>0</v>
      </c>
      <c r="S349" s="61">
        <f>$S$13</f>
        <v>12</v>
      </c>
      <c r="T349" s="211">
        <v>0</v>
      </c>
      <c r="U349" s="321" t="s">
        <v>32</v>
      </c>
      <c r="V349" s="323">
        <f>IFERROR((F351+F352)/F350,0)</f>
        <v>0</v>
      </c>
      <c r="W349" s="556">
        <f>F348*174</f>
        <v>0</v>
      </c>
      <c r="X349" s="557">
        <f>IFERROR(F350/W349,0)</f>
        <v>0</v>
      </c>
      <c r="Y349" s="24"/>
    </row>
    <row r="350" spans="1:25" hidden="1">
      <c r="A350" s="9"/>
      <c r="C350" s="76"/>
      <c r="D350" s="59" t="s">
        <v>15</v>
      </c>
      <c r="E350" s="52">
        <f>ROUND((N348+O348)*E348*Q348,0)</f>
        <v>0</v>
      </c>
      <c r="F350" s="52">
        <f>ROUND((N348+O348)*F348*Q348*Q349,0)</f>
        <v>0</v>
      </c>
      <c r="G350" s="52">
        <f>ROUND((N348+O348)*G348*Q348*Q349*Q350,0)</f>
        <v>0</v>
      </c>
      <c r="H350" s="52">
        <f>ROUND((N348+O348)*H348*Q348*Q349*Q350*Q351,0)</f>
        <v>0</v>
      </c>
      <c r="I350" s="52">
        <f>ROUND((N348+O348)*I348*Q348*Q349*Q350*Q351*Q352,0)</f>
        <v>0</v>
      </c>
      <c r="J350" s="158">
        <f>SUM(E350:I350)</f>
        <v>0</v>
      </c>
      <c r="L350" s="239" t="str">
        <f>L349</f>
        <v>A</v>
      </c>
      <c r="M350" s="215"/>
      <c r="N350" s="56"/>
      <c r="O350" s="56"/>
      <c r="P350" s="56"/>
      <c r="Q350" s="211">
        <v>1.03</v>
      </c>
      <c r="R350" s="212">
        <v>0</v>
      </c>
      <c r="S350" s="61">
        <f>$S$14</f>
        <v>12</v>
      </c>
      <c r="T350" s="211">
        <v>0</v>
      </c>
      <c r="U350" s="321" t="s">
        <v>33</v>
      </c>
      <c r="V350" s="323">
        <f>IFERROR((G351+G352)/G350,0)</f>
        <v>0</v>
      </c>
      <c r="W350" s="556">
        <f>G348*174</f>
        <v>0</v>
      </c>
      <c r="X350" s="557">
        <f>IFERROR(G350/W350,0)</f>
        <v>0</v>
      </c>
    </row>
    <row r="351" spans="1:25" hidden="1">
      <c r="A351" s="9"/>
      <c r="B351" s="77"/>
      <c r="C351" s="76"/>
      <c r="D351" s="59" t="s">
        <v>30</v>
      </c>
      <c r="E351" s="52">
        <f>ROUND(E350*$Q$3,0)</f>
        <v>0</v>
      </c>
      <c r="F351" s="52">
        <f t="shared" ref="F351" si="475">ROUND(F350*$Q$3,0)</f>
        <v>0</v>
      </c>
      <c r="G351" s="52">
        <f t="shared" ref="G351" si="476">ROUND(G350*$Q$3,0)</f>
        <v>0</v>
      </c>
      <c r="H351" s="52">
        <f t="shared" ref="H351" si="477">ROUND(H350*$Q$3,0)</f>
        <v>0</v>
      </c>
      <c r="I351" s="52">
        <f t="shared" ref="I351" si="478">ROUND(I350*$Q$3,0)</f>
        <v>0</v>
      </c>
      <c r="J351" s="158">
        <f>SUM(E351:I351)</f>
        <v>0</v>
      </c>
      <c r="L351" s="239" t="str">
        <f>L350</f>
        <v>A</v>
      </c>
      <c r="M351" s="215"/>
      <c r="N351" s="56"/>
      <c r="O351" s="56"/>
      <c r="P351" s="56"/>
      <c r="Q351" s="211">
        <v>1.03</v>
      </c>
      <c r="R351" s="212">
        <v>0</v>
      </c>
      <c r="S351" s="61">
        <f>$S$15</f>
        <v>12</v>
      </c>
      <c r="T351" s="211">
        <v>0</v>
      </c>
      <c r="U351" s="321" t="s">
        <v>34</v>
      </c>
      <c r="V351" s="323">
        <f>IFERROR((H351+H352)/H350,0)</f>
        <v>0</v>
      </c>
      <c r="W351" s="556">
        <f>H348*174</f>
        <v>0</v>
      </c>
      <c r="X351" s="557">
        <f>IFERROR(H350/W351,0)</f>
        <v>0</v>
      </c>
    </row>
    <row r="352" spans="1:25" ht="15" hidden="1">
      <c r="A352" s="9"/>
      <c r="B352" s="77"/>
      <c r="C352" s="76"/>
      <c r="D352" s="59" t="s">
        <v>29</v>
      </c>
      <c r="E352" s="170">
        <f>ROUND(R$6*E348,0)</f>
        <v>0</v>
      </c>
      <c r="F352" s="170">
        <f t="shared" ref="F352" si="479">ROUND(S$6*F348,0)</f>
        <v>0</v>
      </c>
      <c r="G352" s="170">
        <f t="shared" ref="G352" si="480">ROUND(T$6*G348,0)</f>
        <v>0</v>
      </c>
      <c r="H352" s="170">
        <f t="shared" ref="H352" si="481">ROUND(U$6*H348,0)</f>
        <v>0</v>
      </c>
      <c r="I352" s="170">
        <f t="shared" ref="I352" si="482">ROUND(V$6*I348,0)</f>
        <v>0</v>
      </c>
      <c r="J352" s="167">
        <f>SUM(E352:I352)</f>
        <v>0</v>
      </c>
      <c r="L352" s="239" t="str">
        <f>L351</f>
        <v>A</v>
      </c>
      <c r="M352" s="215"/>
      <c r="N352" s="56"/>
      <c r="O352" s="56"/>
      <c r="P352" s="56"/>
      <c r="Q352" s="211">
        <v>1.03</v>
      </c>
      <c r="R352" s="212">
        <v>0</v>
      </c>
      <c r="S352" s="61">
        <f>$S$16</f>
        <v>12</v>
      </c>
      <c r="T352" s="211">
        <v>0</v>
      </c>
      <c r="U352" s="321" t="s">
        <v>35</v>
      </c>
      <c r="V352" s="323">
        <f>IFERROR((I351+I352)/I350,0)</f>
        <v>0</v>
      </c>
      <c r="W352" s="556">
        <f>I348*174</f>
        <v>0</v>
      </c>
      <c r="X352" s="557">
        <f>IFERROR(I350/W352,0)</f>
        <v>0</v>
      </c>
      <c r="Y352" s="24"/>
    </row>
    <row r="353" spans="1:25" hidden="1">
      <c r="A353" s="9"/>
      <c r="B353" s="77"/>
      <c r="C353" s="76"/>
      <c r="D353" s="62" t="s">
        <v>178</v>
      </c>
      <c r="E353" s="171">
        <f t="shared" ref="E353:J353" si="483">SUM(E351:E352)</f>
        <v>0</v>
      </c>
      <c r="F353" s="171">
        <f t="shared" si="483"/>
        <v>0</v>
      </c>
      <c r="G353" s="171">
        <f t="shared" si="483"/>
        <v>0</v>
      </c>
      <c r="H353" s="171">
        <f t="shared" si="483"/>
        <v>0</v>
      </c>
      <c r="I353" s="171">
        <f t="shared" si="483"/>
        <v>0</v>
      </c>
      <c r="J353" s="172">
        <f t="shared" si="483"/>
        <v>0</v>
      </c>
      <c r="L353" s="236"/>
      <c r="M353" s="18"/>
      <c r="N353" s="32"/>
      <c r="O353" s="32"/>
      <c r="P353" s="32"/>
      <c r="Q353" s="46"/>
      <c r="R353" s="46"/>
      <c r="S353" s="46"/>
      <c r="T353" s="25"/>
      <c r="U353" s="323"/>
      <c r="V353" s="323"/>
      <c r="W353" s="560"/>
      <c r="X353" s="560"/>
      <c r="Y353" s="24"/>
    </row>
    <row r="354" spans="1:25" hidden="1">
      <c r="A354" s="9"/>
      <c r="B354" s="77"/>
      <c r="C354" s="76"/>
      <c r="D354" s="59"/>
      <c r="E354" s="16"/>
      <c r="F354" s="16"/>
      <c r="G354" s="16"/>
      <c r="H354" s="16"/>
      <c r="I354" s="16"/>
      <c r="J354" s="25"/>
      <c r="L354" s="236"/>
      <c r="M354" s="215"/>
      <c r="N354" s="56"/>
      <c r="O354" s="56"/>
      <c r="P354" s="56"/>
      <c r="Q354" s="33"/>
      <c r="R354" s="56"/>
      <c r="S354" s="33"/>
      <c r="T354" s="213"/>
      <c r="U354" s="325"/>
      <c r="V354" s="326"/>
      <c r="W354" s="559"/>
      <c r="X354" s="559"/>
    </row>
    <row r="355" spans="1:25" hidden="1">
      <c r="A355" s="78" t="s">
        <v>6</v>
      </c>
      <c r="B355" s="77" t="s">
        <v>47</v>
      </c>
      <c r="D355" s="33" t="s">
        <v>123</v>
      </c>
      <c r="E355" s="76">
        <f>ROUND($R355*$S355*T355,6)</f>
        <v>0</v>
      </c>
      <c r="F355" s="76">
        <f>ROUND($R356*$S356*T356,6)</f>
        <v>0</v>
      </c>
      <c r="G355" s="76">
        <f>ROUND($R357*$S357*T357,6)</f>
        <v>0</v>
      </c>
      <c r="H355" s="76">
        <f>ROUND($R358*$S358*T358,6)</f>
        <v>0</v>
      </c>
      <c r="I355" s="76">
        <f>ROUND($R359*$S359*T359,6)</f>
        <v>0</v>
      </c>
      <c r="J355" s="45"/>
      <c r="L355" s="236" t="s">
        <v>187</v>
      </c>
      <c r="M355" s="133">
        <v>0</v>
      </c>
      <c r="N355" s="214">
        <f>ROUND(M355/12,2)</f>
        <v>0</v>
      </c>
      <c r="O355" s="214">
        <f>LOOKUP(P355,'Longevity Lookup'!$A$3:$A$506,'Longevity Lookup'!$B$3:$B$506)</f>
        <v>0</v>
      </c>
      <c r="P355" s="209">
        <v>0</v>
      </c>
      <c r="Q355" s="211">
        <v>1</v>
      </c>
      <c r="R355" s="212">
        <v>0</v>
      </c>
      <c r="S355" s="61">
        <f>$S$12</f>
        <v>12</v>
      </c>
      <c r="T355" s="211">
        <v>0</v>
      </c>
      <c r="U355" s="321" t="s">
        <v>31</v>
      </c>
      <c r="V355" s="323">
        <f>IFERROR((E358+E359)/E357,0)</f>
        <v>0</v>
      </c>
      <c r="W355" s="556">
        <f>E355*174</f>
        <v>0</v>
      </c>
      <c r="X355" s="557">
        <f>IFERROR(E67/W355,0)</f>
        <v>0</v>
      </c>
      <c r="Y355" s="24"/>
    </row>
    <row r="356" spans="1:25" hidden="1">
      <c r="B356" s="77"/>
      <c r="D356" s="33" t="s">
        <v>179</v>
      </c>
      <c r="E356" s="21">
        <f>T355</f>
        <v>0</v>
      </c>
      <c r="F356" s="21">
        <f>T356</f>
        <v>0</v>
      </c>
      <c r="G356" s="21">
        <f>T357</f>
        <v>0</v>
      </c>
      <c r="H356" s="21">
        <f>T358</f>
        <v>0</v>
      </c>
      <c r="I356" s="21">
        <f>T359</f>
        <v>0</v>
      </c>
      <c r="J356" s="45"/>
      <c r="L356" s="239" t="str">
        <f>L355</f>
        <v>A</v>
      </c>
      <c r="M356" s="215"/>
      <c r="N356" s="214"/>
      <c r="O356" s="214"/>
      <c r="P356" s="214"/>
      <c r="Q356" s="211">
        <v>1.03</v>
      </c>
      <c r="R356" s="212">
        <v>0</v>
      </c>
      <c r="S356" s="61">
        <f>$S$13</f>
        <v>12</v>
      </c>
      <c r="T356" s="211">
        <v>0</v>
      </c>
      <c r="U356" s="321" t="s">
        <v>32</v>
      </c>
      <c r="V356" s="323">
        <f>IFERROR((F358+F359)/F357,0)</f>
        <v>0</v>
      </c>
      <c r="W356" s="556">
        <f>F355*174</f>
        <v>0</v>
      </c>
      <c r="X356" s="557">
        <f>IFERROR(F357/W356,0)</f>
        <v>0</v>
      </c>
      <c r="Y356" s="24"/>
    </row>
    <row r="357" spans="1:25" hidden="1">
      <c r="A357" s="9"/>
      <c r="C357" s="76"/>
      <c r="D357" s="59" t="s">
        <v>15</v>
      </c>
      <c r="E357" s="52">
        <f>ROUND((N355+O355)*E355*Q355,0)</f>
        <v>0</v>
      </c>
      <c r="F357" s="52">
        <f>ROUND((N355+O355)*F355*Q355*Q356,0)</f>
        <v>0</v>
      </c>
      <c r="G357" s="52">
        <f>ROUND((N355+O355)*G355*Q355*Q356*Q357,0)</f>
        <v>0</v>
      </c>
      <c r="H357" s="52">
        <f>ROUND((N355+O355)*H355*Q355*Q356*Q357*Q358,0)</f>
        <v>0</v>
      </c>
      <c r="I357" s="52">
        <f>ROUND((N355+O355)*I355*Q355*Q356*Q357*Q358*Q359,0)</f>
        <v>0</v>
      </c>
      <c r="J357" s="158">
        <f>SUM(E357:I357)</f>
        <v>0</v>
      </c>
      <c r="L357" s="239" t="str">
        <f>L356</f>
        <v>A</v>
      </c>
      <c r="M357" s="215"/>
      <c r="N357" s="56"/>
      <c r="O357" s="56"/>
      <c r="P357" s="56"/>
      <c r="Q357" s="211">
        <v>1.03</v>
      </c>
      <c r="R357" s="212">
        <v>0</v>
      </c>
      <c r="S357" s="61">
        <f>$S$14</f>
        <v>12</v>
      </c>
      <c r="T357" s="211">
        <v>0</v>
      </c>
      <c r="U357" s="321" t="s">
        <v>33</v>
      </c>
      <c r="V357" s="323">
        <f>IFERROR((G358+G359)/G357,0)</f>
        <v>0</v>
      </c>
      <c r="W357" s="556">
        <f>G355*174</f>
        <v>0</v>
      </c>
      <c r="X357" s="557">
        <f>IFERROR(G357/W357,0)</f>
        <v>0</v>
      </c>
    </row>
    <row r="358" spans="1:25" hidden="1">
      <c r="A358" s="9"/>
      <c r="B358" s="77"/>
      <c r="C358" s="76"/>
      <c r="D358" s="59" t="s">
        <v>30</v>
      </c>
      <c r="E358" s="52">
        <f>ROUND(E357*$Q$3,0)</f>
        <v>0</v>
      </c>
      <c r="F358" s="52">
        <f t="shared" ref="F358" si="484">ROUND(F357*$Q$3,0)</f>
        <v>0</v>
      </c>
      <c r="G358" s="52">
        <f t="shared" ref="G358" si="485">ROUND(G357*$Q$3,0)</f>
        <v>0</v>
      </c>
      <c r="H358" s="52">
        <f t="shared" ref="H358" si="486">ROUND(H357*$Q$3,0)</f>
        <v>0</v>
      </c>
      <c r="I358" s="52">
        <f t="shared" ref="I358" si="487">ROUND(I357*$Q$3,0)</f>
        <v>0</v>
      </c>
      <c r="J358" s="158">
        <f>SUM(E358:I358)</f>
        <v>0</v>
      </c>
      <c r="L358" s="239" t="str">
        <f>L357</f>
        <v>A</v>
      </c>
      <c r="M358" s="215"/>
      <c r="N358" s="56"/>
      <c r="O358" s="56"/>
      <c r="P358" s="56"/>
      <c r="Q358" s="211">
        <v>1.03</v>
      </c>
      <c r="R358" s="212">
        <v>0</v>
      </c>
      <c r="S358" s="61">
        <f>$S$15</f>
        <v>12</v>
      </c>
      <c r="T358" s="211">
        <v>0</v>
      </c>
      <c r="U358" s="321" t="s">
        <v>34</v>
      </c>
      <c r="V358" s="323">
        <f>IFERROR((H358+H359)/H357,0)</f>
        <v>0</v>
      </c>
      <c r="W358" s="556">
        <f>H355*174</f>
        <v>0</v>
      </c>
      <c r="X358" s="557">
        <f>IFERROR(H357/W358,0)</f>
        <v>0</v>
      </c>
    </row>
    <row r="359" spans="1:25" ht="15" hidden="1">
      <c r="A359" s="9"/>
      <c r="B359" s="77"/>
      <c r="C359" s="76"/>
      <c r="D359" s="59" t="s">
        <v>29</v>
      </c>
      <c r="E359" s="170">
        <f>ROUND(R$6*E355,0)</f>
        <v>0</v>
      </c>
      <c r="F359" s="170">
        <f t="shared" ref="F359" si="488">ROUND(S$6*F355,0)</f>
        <v>0</v>
      </c>
      <c r="G359" s="170">
        <f t="shared" ref="G359" si="489">ROUND(T$6*G355,0)</f>
        <v>0</v>
      </c>
      <c r="H359" s="170">
        <f t="shared" ref="H359" si="490">ROUND(U$6*H355,0)</f>
        <v>0</v>
      </c>
      <c r="I359" s="170">
        <f t="shared" ref="I359" si="491">ROUND(V$6*I355,0)</f>
        <v>0</v>
      </c>
      <c r="J359" s="167">
        <f>SUM(E359:I359)</f>
        <v>0</v>
      </c>
      <c r="L359" s="239" t="str">
        <f>L358</f>
        <v>A</v>
      </c>
      <c r="M359" s="215"/>
      <c r="N359" s="56"/>
      <c r="O359" s="56"/>
      <c r="P359" s="56"/>
      <c r="Q359" s="211">
        <v>1.03</v>
      </c>
      <c r="R359" s="212">
        <v>0</v>
      </c>
      <c r="S359" s="61">
        <f>$S$16</f>
        <v>12</v>
      </c>
      <c r="T359" s="211">
        <v>0</v>
      </c>
      <c r="U359" s="321" t="s">
        <v>35</v>
      </c>
      <c r="V359" s="323">
        <f>IFERROR((I358+I359)/I357,0)</f>
        <v>0</v>
      </c>
      <c r="W359" s="556">
        <f>I355*174</f>
        <v>0</v>
      </c>
      <c r="X359" s="557">
        <f>IFERROR(I357/W359,0)</f>
        <v>0</v>
      </c>
      <c r="Y359" s="24"/>
    </row>
    <row r="360" spans="1:25" hidden="1">
      <c r="A360" s="9"/>
      <c r="B360" s="77"/>
      <c r="C360" s="76"/>
      <c r="D360" s="62" t="s">
        <v>178</v>
      </c>
      <c r="E360" s="171">
        <f t="shared" ref="E360:J360" si="492">SUM(E358:E359)</f>
        <v>0</v>
      </c>
      <c r="F360" s="171">
        <f t="shared" si="492"/>
        <v>0</v>
      </c>
      <c r="G360" s="171">
        <f t="shared" si="492"/>
        <v>0</v>
      </c>
      <c r="H360" s="171">
        <f t="shared" si="492"/>
        <v>0</v>
      </c>
      <c r="I360" s="171">
        <f t="shared" si="492"/>
        <v>0</v>
      </c>
      <c r="J360" s="172">
        <f t="shared" si="492"/>
        <v>0</v>
      </c>
      <c r="L360" s="236"/>
      <c r="M360" s="18"/>
      <c r="N360" s="32"/>
      <c r="O360" s="32"/>
      <c r="P360" s="32"/>
      <c r="Q360" s="46"/>
      <c r="R360" s="46"/>
      <c r="S360" s="46"/>
      <c r="T360" s="25"/>
      <c r="U360" s="323"/>
      <c r="V360" s="323"/>
      <c r="W360" s="560"/>
      <c r="X360" s="560"/>
      <c r="Y360" s="24"/>
    </row>
    <row r="361" spans="1:25" hidden="1">
      <c r="A361" s="9"/>
      <c r="B361" s="77"/>
      <c r="C361" s="76"/>
      <c r="D361" s="59"/>
      <c r="E361" s="16"/>
      <c r="F361" s="16"/>
      <c r="G361" s="16"/>
      <c r="H361" s="16"/>
      <c r="I361" s="16"/>
      <c r="J361" s="25"/>
      <c r="L361" s="236"/>
      <c r="M361" s="215"/>
      <c r="N361" s="56"/>
      <c r="O361" s="56"/>
      <c r="P361" s="56"/>
      <c r="Q361" s="33"/>
      <c r="R361" s="56"/>
      <c r="S361" s="33"/>
      <c r="T361" s="213"/>
      <c r="U361" s="325"/>
      <c r="V361" s="326"/>
      <c r="W361" s="559"/>
      <c r="X361" s="559"/>
    </row>
    <row r="362" spans="1:25" hidden="1">
      <c r="A362" s="78" t="s">
        <v>6</v>
      </c>
      <c r="B362" s="77" t="s">
        <v>47</v>
      </c>
      <c r="D362" s="33" t="s">
        <v>123</v>
      </c>
      <c r="E362" s="76">
        <f>ROUND($R362*$S362*T362,6)</f>
        <v>0</v>
      </c>
      <c r="F362" s="76">
        <f>ROUND($R363*$S363*T363,6)</f>
        <v>0</v>
      </c>
      <c r="G362" s="76">
        <f>ROUND($R364*$S364*T364,6)</f>
        <v>0</v>
      </c>
      <c r="H362" s="76">
        <f>ROUND($R365*$S365*T365,6)</f>
        <v>0</v>
      </c>
      <c r="I362" s="76">
        <f>ROUND($R366*$S366*T366,6)</f>
        <v>0</v>
      </c>
      <c r="J362" s="45"/>
      <c r="L362" s="236" t="s">
        <v>187</v>
      </c>
      <c r="M362" s="133">
        <v>0</v>
      </c>
      <c r="N362" s="214">
        <f>ROUND(M362/12,2)</f>
        <v>0</v>
      </c>
      <c r="O362" s="214">
        <f>LOOKUP(P362,'Longevity Lookup'!$A$3:$A$506,'Longevity Lookup'!$B$3:$B$506)</f>
        <v>0</v>
      </c>
      <c r="P362" s="209">
        <v>0</v>
      </c>
      <c r="Q362" s="211">
        <v>1</v>
      </c>
      <c r="R362" s="212">
        <v>0</v>
      </c>
      <c r="S362" s="61">
        <f>$S$12</f>
        <v>12</v>
      </c>
      <c r="T362" s="211">
        <v>0</v>
      </c>
      <c r="U362" s="321" t="s">
        <v>31</v>
      </c>
      <c r="V362" s="323">
        <f>IFERROR((E365+E366)/E364,0)</f>
        <v>0</v>
      </c>
      <c r="W362" s="556">
        <f>E362*174</f>
        <v>0</v>
      </c>
      <c r="X362" s="557">
        <f>IFERROR(E74/W362,0)</f>
        <v>0</v>
      </c>
      <c r="Y362" s="24"/>
    </row>
    <row r="363" spans="1:25" hidden="1">
      <c r="B363" s="77"/>
      <c r="D363" s="33" t="s">
        <v>179</v>
      </c>
      <c r="E363" s="21">
        <f>T362</f>
        <v>0</v>
      </c>
      <c r="F363" s="21">
        <f>T363</f>
        <v>0</v>
      </c>
      <c r="G363" s="21">
        <f>T364</f>
        <v>0</v>
      </c>
      <c r="H363" s="21">
        <f>T365</f>
        <v>0</v>
      </c>
      <c r="I363" s="21">
        <f>T366</f>
        <v>0</v>
      </c>
      <c r="J363" s="45"/>
      <c r="L363" s="239" t="str">
        <f>L362</f>
        <v>A</v>
      </c>
      <c r="M363" s="215"/>
      <c r="N363" s="214"/>
      <c r="O363" s="214"/>
      <c r="P363" s="214"/>
      <c r="Q363" s="211">
        <v>1.03</v>
      </c>
      <c r="R363" s="212">
        <v>0</v>
      </c>
      <c r="S363" s="61">
        <f>$S$13</f>
        <v>12</v>
      </c>
      <c r="T363" s="211">
        <v>0</v>
      </c>
      <c r="U363" s="321" t="s">
        <v>32</v>
      </c>
      <c r="V363" s="323">
        <f>IFERROR((F365+F366)/F364,0)</f>
        <v>0</v>
      </c>
      <c r="W363" s="556">
        <f>F362*174</f>
        <v>0</v>
      </c>
      <c r="X363" s="557">
        <f>IFERROR(F364/W363,0)</f>
        <v>0</v>
      </c>
      <c r="Y363" s="24"/>
    </row>
    <row r="364" spans="1:25" hidden="1">
      <c r="A364" s="9"/>
      <c r="C364" s="76"/>
      <c r="D364" s="59" t="s">
        <v>15</v>
      </c>
      <c r="E364" s="52">
        <f>ROUND((N362+O362)*E362*Q362,0)</f>
        <v>0</v>
      </c>
      <c r="F364" s="52">
        <f>ROUND((N362+O362)*F362*Q362*Q363,0)</f>
        <v>0</v>
      </c>
      <c r="G364" s="52">
        <f>ROUND((N362+O362)*G362*Q362*Q363*Q364,0)</f>
        <v>0</v>
      </c>
      <c r="H364" s="52">
        <f>ROUND((N362+O362)*H362*Q362*Q363*Q364*Q365,0)</f>
        <v>0</v>
      </c>
      <c r="I364" s="52">
        <f>ROUND((N362+O362)*I362*Q362*Q363*Q364*Q365*Q366,0)</f>
        <v>0</v>
      </c>
      <c r="J364" s="158">
        <f>SUM(E364:I364)</f>
        <v>0</v>
      </c>
      <c r="L364" s="239" t="str">
        <f>L363</f>
        <v>A</v>
      </c>
      <c r="M364" s="215"/>
      <c r="N364" s="56"/>
      <c r="O364" s="56"/>
      <c r="P364" s="56"/>
      <c r="Q364" s="211">
        <v>1.03</v>
      </c>
      <c r="R364" s="212">
        <v>0</v>
      </c>
      <c r="S364" s="61">
        <f>$S$14</f>
        <v>12</v>
      </c>
      <c r="T364" s="211">
        <v>0</v>
      </c>
      <c r="U364" s="321" t="s">
        <v>33</v>
      </c>
      <c r="V364" s="323">
        <f>IFERROR((G365+G366)/G364,0)</f>
        <v>0</v>
      </c>
      <c r="W364" s="556">
        <f>G362*174</f>
        <v>0</v>
      </c>
      <c r="X364" s="557">
        <f>IFERROR(G364/W364,0)</f>
        <v>0</v>
      </c>
    </row>
    <row r="365" spans="1:25" hidden="1">
      <c r="A365" s="9"/>
      <c r="B365" s="77"/>
      <c r="C365" s="76"/>
      <c r="D365" s="59" t="s">
        <v>30</v>
      </c>
      <c r="E365" s="52">
        <f>ROUND(E364*$Q$3,0)</f>
        <v>0</v>
      </c>
      <c r="F365" s="52">
        <f t="shared" ref="F365" si="493">ROUND(F364*$Q$3,0)</f>
        <v>0</v>
      </c>
      <c r="G365" s="52">
        <f t="shared" ref="G365" si="494">ROUND(G364*$Q$3,0)</f>
        <v>0</v>
      </c>
      <c r="H365" s="52">
        <f t="shared" ref="H365" si="495">ROUND(H364*$Q$3,0)</f>
        <v>0</v>
      </c>
      <c r="I365" s="52">
        <f t="shared" ref="I365" si="496">ROUND(I364*$Q$3,0)</f>
        <v>0</v>
      </c>
      <c r="J365" s="158">
        <f>SUM(E365:I365)</f>
        <v>0</v>
      </c>
      <c r="L365" s="239" t="str">
        <f>L364</f>
        <v>A</v>
      </c>
      <c r="M365" s="215"/>
      <c r="N365" s="56"/>
      <c r="O365" s="56"/>
      <c r="P365" s="56"/>
      <c r="Q365" s="211">
        <v>1.03</v>
      </c>
      <c r="R365" s="212">
        <v>0</v>
      </c>
      <c r="S365" s="61">
        <f>$S$15</f>
        <v>12</v>
      </c>
      <c r="T365" s="211">
        <v>0</v>
      </c>
      <c r="U365" s="321" t="s">
        <v>34</v>
      </c>
      <c r="V365" s="323">
        <f>IFERROR((H365+H366)/H364,0)</f>
        <v>0</v>
      </c>
      <c r="W365" s="556">
        <f>H362*174</f>
        <v>0</v>
      </c>
      <c r="X365" s="557">
        <f>IFERROR(H364/W365,0)</f>
        <v>0</v>
      </c>
    </row>
    <row r="366" spans="1:25" ht="15" hidden="1">
      <c r="A366" s="9"/>
      <c r="B366" s="77"/>
      <c r="C366" s="76"/>
      <c r="D366" s="59" t="s">
        <v>29</v>
      </c>
      <c r="E366" s="170">
        <f>ROUND(R$6*E362,0)</f>
        <v>0</v>
      </c>
      <c r="F366" s="170">
        <f t="shared" ref="F366" si="497">ROUND(S$6*F362,0)</f>
        <v>0</v>
      </c>
      <c r="G366" s="170">
        <f t="shared" ref="G366" si="498">ROUND(T$6*G362,0)</f>
        <v>0</v>
      </c>
      <c r="H366" s="170">
        <f t="shared" ref="H366" si="499">ROUND(U$6*H362,0)</f>
        <v>0</v>
      </c>
      <c r="I366" s="170">
        <f t="shared" ref="I366" si="500">ROUND(V$6*I362,0)</f>
        <v>0</v>
      </c>
      <c r="J366" s="167">
        <f>SUM(E366:I366)</f>
        <v>0</v>
      </c>
      <c r="L366" s="239" t="str">
        <f>L365</f>
        <v>A</v>
      </c>
      <c r="M366" s="215"/>
      <c r="N366" s="56"/>
      <c r="O366" s="56"/>
      <c r="P366" s="56"/>
      <c r="Q366" s="211">
        <v>1.03</v>
      </c>
      <c r="R366" s="212">
        <v>0</v>
      </c>
      <c r="S366" s="61">
        <f>$S$16</f>
        <v>12</v>
      </c>
      <c r="T366" s="211">
        <v>0</v>
      </c>
      <c r="U366" s="321" t="s">
        <v>35</v>
      </c>
      <c r="V366" s="323">
        <f>IFERROR((I365+I366)/I364,0)</f>
        <v>0</v>
      </c>
      <c r="W366" s="556">
        <f>I362*174</f>
        <v>0</v>
      </c>
      <c r="X366" s="557">
        <f>IFERROR(I364/W366,0)</f>
        <v>0</v>
      </c>
      <c r="Y366" s="24"/>
    </row>
    <row r="367" spans="1:25" hidden="1">
      <c r="A367" s="9"/>
      <c r="B367" s="77"/>
      <c r="C367" s="76"/>
      <c r="D367" s="62" t="s">
        <v>178</v>
      </c>
      <c r="E367" s="171">
        <f t="shared" ref="E367:J367" si="501">SUM(E365:E366)</f>
        <v>0</v>
      </c>
      <c r="F367" s="171">
        <f t="shared" si="501"/>
        <v>0</v>
      </c>
      <c r="G367" s="171">
        <f t="shared" si="501"/>
        <v>0</v>
      </c>
      <c r="H367" s="171">
        <f t="shared" si="501"/>
        <v>0</v>
      </c>
      <c r="I367" s="171">
        <f t="shared" si="501"/>
        <v>0</v>
      </c>
      <c r="J367" s="172">
        <f t="shared" si="501"/>
        <v>0</v>
      </c>
      <c r="L367" s="236"/>
      <c r="M367" s="18"/>
      <c r="N367" s="32"/>
      <c r="O367" s="32"/>
      <c r="P367" s="32"/>
      <c r="Q367" s="46"/>
      <c r="R367" s="46"/>
      <c r="S367" s="46"/>
      <c r="T367" s="25"/>
      <c r="U367" s="323"/>
      <c r="V367" s="323"/>
      <c r="W367" s="560"/>
      <c r="X367" s="560"/>
      <c r="Y367" s="24"/>
    </row>
    <row r="368" spans="1:25" hidden="1">
      <c r="A368" s="9"/>
      <c r="B368" s="77"/>
      <c r="C368" s="76"/>
      <c r="D368" s="59"/>
      <c r="E368" s="16"/>
      <c r="F368" s="16"/>
      <c r="G368" s="16"/>
      <c r="H368" s="16"/>
      <c r="I368" s="16"/>
      <c r="J368" s="25"/>
      <c r="L368" s="236"/>
      <c r="M368" s="215"/>
      <c r="N368" s="56"/>
      <c r="O368" s="56"/>
      <c r="P368" s="56"/>
      <c r="Q368" s="33"/>
      <c r="R368" s="56"/>
      <c r="S368" s="33"/>
      <c r="T368" s="213"/>
      <c r="U368" s="325"/>
      <c r="V368" s="326"/>
      <c r="W368" s="559"/>
      <c r="X368" s="559"/>
    </row>
    <row r="369" spans="1:25" hidden="1">
      <c r="A369" s="78" t="s">
        <v>6</v>
      </c>
      <c r="B369" s="77" t="s">
        <v>47</v>
      </c>
      <c r="D369" s="33" t="s">
        <v>123</v>
      </c>
      <c r="E369" s="76">
        <f>ROUND($R369*$S369*T369,6)</f>
        <v>0</v>
      </c>
      <c r="F369" s="76">
        <f>ROUND($R370*$S370*T370,6)</f>
        <v>0</v>
      </c>
      <c r="G369" s="76">
        <f>ROUND($R371*$S371*T371,6)</f>
        <v>0</v>
      </c>
      <c r="H369" s="76">
        <f>ROUND($R372*$S372*T372,6)</f>
        <v>0</v>
      </c>
      <c r="I369" s="76">
        <f>ROUND($R373*$S373*T373,6)</f>
        <v>0</v>
      </c>
      <c r="J369" s="45"/>
      <c r="L369" s="236" t="s">
        <v>187</v>
      </c>
      <c r="M369" s="133">
        <v>0</v>
      </c>
      <c r="N369" s="214">
        <f>ROUND(M369/12,2)</f>
        <v>0</v>
      </c>
      <c r="O369" s="214">
        <f>LOOKUP(P369,'Longevity Lookup'!$A$3:$A$506,'Longevity Lookup'!$B$3:$B$506)</f>
        <v>0</v>
      </c>
      <c r="P369" s="209">
        <v>0</v>
      </c>
      <c r="Q369" s="211">
        <v>1</v>
      </c>
      <c r="R369" s="212">
        <v>0</v>
      </c>
      <c r="S369" s="61">
        <f>$S$12</f>
        <v>12</v>
      </c>
      <c r="T369" s="211">
        <v>0</v>
      </c>
      <c r="U369" s="321" t="s">
        <v>31</v>
      </c>
      <c r="V369" s="323">
        <f>IFERROR((E372+E373)/E371,0)</f>
        <v>0</v>
      </c>
      <c r="W369" s="556">
        <f>E369*174</f>
        <v>0</v>
      </c>
      <c r="X369" s="557">
        <f>IFERROR(E81/W369,0)</f>
        <v>0</v>
      </c>
      <c r="Y369" s="24"/>
    </row>
    <row r="370" spans="1:25" hidden="1">
      <c r="B370" s="77"/>
      <c r="D370" s="33" t="s">
        <v>179</v>
      </c>
      <c r="E370" s="21">
        <f>T369</f>
        <v>0</v>
      </c>
      <c r="F370" s="21">
        <f>T370</f>
        <v>0</v>
      </c>
      <c r="G370" s="21">
        <f>T371</f>
        <v>0</v>
      </c>
      <c r="H370" s="21">
        <f>T372</f>
        <v>0</v>
      </c>
      <c r="I370" s="21">
        <f>T373</f>
        <v>0</v>
      </c>
      <c r="J370" s="45"/>
      <c r="L370" s="239" t="str">
        <f>L369</f>
        <v>A</v>
      </c>
      <c r="M370" s="215"/>
      <c r="N370" s="214"/>
      <c r="O370" s="214"/>
      <c r="P370" s="214"/>
      <c r="Q370" s="211">
        <v>1.03</v>
      </c>
      <c r="R370" s="212">
        <v>0</v>
      </c>
      <c r="S370" s="61">
        <f>$S$13</f>
        <v>12</v>
      </c>
      <c r="T370" s="211">
        <v>0</v>
      </c>
      <c r="U370" s="321" t="s">
        <v>32</v>
      </c>
      <c r="V370" s="323">
        <f>IFERROR((F372+F373)/F371,0)</f>
        <v>0</v>
      </c>
      <c r="W370" s="556">
        <f>F369*174</f>
        <v>0</v>
      </c>
      <c r="X370" s="557">
        <f>IFERROR(F371/W370,0)</f>
        <v>0</v>
      </c>
      <c r="Y370" s="24"/>
    </row>
    <row r="371" spans="1:25" hidden="1">
      <c r="A371" s="9"/>
      <c r="C371" s="76"/>
      <c r="D371" s="59" t="s">
        <v>15</v>
      </c>
      <c r="E371" s="52">
        <f>ROUND((N369+O369)*E369*Q369,0)</f>
        <v>0</v>
      </c>
      <c r="F371" s="52">
        <f>ROUND((N369+O369)*F369*Q369*Q370,0)</f>
        <v>0</v>
      </c>
      <c r="G371" s="52">
        <f>ROUND((N369+O369)*G369*Q369*Q370*Q371,0)</f>
        <v>0</v>
      </c>
      <c r="H371" s="52">
        <f>ROUND((N369+O369)*H369*Q369*Q370*Q371*Q372,0)</f>
        <v>0</v>
      </c>
      <c r="I371" s="52">
        <f>ROUND((N369+O369)*I369*Q369*Q370*Q371*Q372*Q373,0)</f>
        <v>0</v>
      </c>
      <c r="J371" s="158">
        <f>SUM(E371:I371)</f>
        <v>0</v>
      </c>
      <c r="L371" s="239" t="str">
        <f>L370</f>
        <v>A</v>
      </c>
      <c r="M371" s="215"/>
      <c r="N371" s="56"/>
      <c r="O371" s="56"/>
      <c r="P371" s="56"/>
      <c r="Q371" s="211">
        <v>1.03</v>
      </c>
      <c r="R371" s="212">
        <v>0</v>
      </c>
      <c r="S371" s="61">
        <f>$S$14</f>
        <v>12</v>
      </c>
      <c r="T371" s="211">
        <v>0</v>
      </c>
      <c r="U371" s="321" t="s">
        <v>33</v>
      </c>
      <c r="V371" s="323">
        <f>IFERROR((G372+G373)/G371,0)</f>
        <v>0</v>
      </c>
      <c r="W371" s="556">
        <f>G369*174</f>
        <v>0</v>
      </c>
      <c r="X371" s="557">
        <f>IFERROR(G371/W371,0)</f>
        <v>0</v>
      </c>
    </row>
    <row r="372" spans="1:25" hidden="1">
      <c r="A372" s="9"/>
      <c r="B372" s="77"/>
      <c r="C372" s="76"/>
      <c r="D372" s="59" t="s">
        <v>30</v>
      </c>
      <c r="E372" s="52">
        <f>ROUND(E371*$Q$3,0)</f>
        <v>0</v>
      </c>
      <c r="F372" s="52">
        <f t="shared" ref="F372" si="502">ROUND(F371*$Q$3,0)</f>
        <v>0</v>
      </c>
      <c r="G372" s="52">
        <f t="shared" ref="G372" si="503">ROUND(G371*$Q$3,0)</f>
        <v>0</v>
      </c>
      <c r="H372" s="52">
        <f t="shared" ref="H372" si="504">ROUND(H371*$Q$3,0)</f>
        <v>0</v>
      </c>
      <c r="I372" s="52">
        <f t="shared" ref="I372" si="505">ROUND(I371*$Q$3,0)</f>
        <v>0</v>
      </c>
      <c r="J372" s="158">
        <f>SUM(E372:I372)</f>
        <v>0</v>
      </c>
      <c r="L372" s="239" t="str">
        <f>L371</f>
        <v>A</v>
      </c>
      <c r="M372" s="215"/>
      <c r="N372" s="56"/>
      <c r="O372" s="56"/>
      <c r="P372" s="56"/>
      <c r="Q372" s="211">
        <v>1.03</v>
      </c>
      <c r="R372" s="212">
        <v>0</v>
      </c>
      <c r="S372" s="61">
        <f>$S$15</f>
        <v>12</v>
      </c>
      <c r="T372" s="211">
        <v>0</v>
      </c>
      <c r="U372" s="321" t="s">
        <v>34</v>
      </c>
      <c r="V372" s="323">
        <f>IFERROR((H372+H373)/H371,0)</f>
        <v>0</v>
      </c>
      <c r="W372" s="556">
        <f>H369*174</f>
        <v>0</v>
      </c>
      <c r="X372" s="557">
        <f>IFERROR(H371/W372,0)</f>
        <v>0</v>
      </c>
    </row>
    <row r="373" spans="1:25" ht="15" hidden="1">
      <c r="A373" s="9"/>
      <c r="B373" s="77"/>
      <c r="C373" s="76"/>
      <c r="D373" s="59" t="s">
        <v>29</v>
      </c>
      <c r="E373" s="170">
        <f>ROUND(R$6*E369,0)</f>
        <v>0</v>
      </c>
      <c r="F373" s="170">
        <f t="shared" ref="F373" si="506">ROUND(S$6*F369,0)</f>
        <v>0</v>
      </c>
      <c r="G373" s="170">
        <f t="shared" ref="G373" si="507">ROUND(T$6*G369,0)</f>
        <v>0</v>
      </c>
      <c r="H373" s="170">
        <f t="shared" ref="H373" si="508">ROUND(U$6*H369,0)</f>
        <v>0</v>
      </c>
      <c r="I373" s="170">
        <f t="shared" ref="I373" si="509">ROUND(V$6*I369,0)</f>
        <v>0</v>
      </c>
      <c r="J373" s="167">
        <f>SUM(E373:I373)</f>
        <v>0</v>
      </c>
      <c r="L373" s="239" t="str">
        <f>L372</f>
        <v>A</v>
      </c>
      <c r="M373" s="215"/>
      <c r="N373" s="56"/>
      <c r="O373" s="56"/>
      <c r="P373" s="56"/>
      <c r="Q373" s="211">
        <v>1.03</v>
      </c>
      <c r="R373" s="212">
        <v>0</v>
      </c>
      <c r="S373" s="61">
        <f>$S$16</f>
        <v>12</v>
      </c>
      <c r="T373" s="211">
        <v>0</v>
      </c>
      <c r="U373" s="321" t="s">
        <v>35</v>
      </c>
      <c r="V373" s="323">
        <f>IFERROR((I372+I373)/I371,0)</f>
        <v>0</v>
      </c>
      <c r="W373" s="556">
        <f>I369*174</f>
        <v>0</v>
      </c>
      <c r="X373" s="557">
        <f>IFERROR(I371/W373,0)</f>
        <v>0</v>
      </c>
      <c r="Y373" s="24"/>
    </row>
    <row r="374" spans="1:25" hidden="1">
      <c r="A374" s="9"/>
      <c r="B374" s="77"/>
      <c r="C374" s="76"/>
      <c r="D374" s="62" t="s">
        <v>178</v>
      </c>
      <c r="E374" s="171">
        <f t="shared" ref="E374:J374" si="510">SUM(E372:E373)</f>
        <v>0</v>
      </c>
      <c r="F374" s="171">
        <f t="shared" si="510"/>
        <v>0</v>
      </c>
      <c r="G374" s="171">
        <f t="shared" si="510"/>
        <v>0</v>
      </c>
      <c r="H374" s="171">
        <f t="shared" si="510"/>
        <v>0</v>
      </c>
      <c r="I374" s="171">
        <f t="shared" si="510"/>
        <v>0</v>
      </c>
      <c r="J374" s="172">
        <f t="shared" si="510"/>
        <v>0</v>
      </c>
      <c r="L374" s="236"/>
      <c r="M374" s="18"/>
      <c r="N374" s="32"/>
      <c r="O374" s="32"/>
      <c r="P374" s="32"/>
      <c r="Q374" s="46"/>
      <c r="R374" s="46"/>
      <c r="S374" s="46"/>
      <c r="T374" s="25"/>
      <c r="U374" s="323"/>
      <c r="V374" s="323"/>
      <c r="W374" s="560"/>
      <c r="X374" s="560"/>
      <c r="Y374" s="24"/>
    </row>
    <row r="375" spans="1:25" hidden="1">
      <c r="A375" s="9"/>
      <c r="B375" s="77"/>
      <c r="C375" s="76"/>
      <c r="D375" s="59"/>
      <c r="E375" s="16"/>
      <c r="F375" s="16"/>
      <c r="G375" s="16"/>
      <c r="H375" s="16"/>
      <c r="I375" s="16"/>
      <c r="J375" s="25"/>
      <c r="L375" s="236"/>
      <c r="M375" s="215"/>
      <c r="N375" s="56"/>
      <c r="O375" s="56"/>
      <c r="P375" s="56"/>
      <c r="Q375" s="33"/>
      <c r="R375" s="56"/>
      <c r="S375" s="33"/>
      <c r="T375" s="213"/>
      <c r="U375" s="325"/>
      <c r="V375" s="326"/>
      <c r="W375" s="559"/>
      <c r="X375" s="559"/>
    </row>
    <row r="376" spans="1:25" hidden="1">
      <c r="A376" s="78" t="s">
        <v>6</v>
      </c>
      <c r="B376" s="77" t="s">
        <v>47</v>
      </c>
      <c r="D376" s="33" t="s">
        <v>123</v>
      </c>
      <c r="E376" s="76">
        <f>ROUND($R376*$S376*T376,6)</f>
        <v>0</v>
      </c>
      <c r="F376" s="76">
        <f>ROUND($R377*$S377*T377,6)</f>
        <v>0</v>
      </c>
      <c r="G376" s="76">
        <f>ROUND($R378*$S378*T378,6)</f>
        <v>0</v>
      </c>
      <c r="H376" s="76">
        <f>ROUND($R379*$S379*T379,6)</f>
        <v>0</v>
      </c>
      <c r="I376" s="76">
        <f>ROUND($R380*$S380*T380,6)</f>
        <v>0</v>
      </c>
      <c r="J376" s="45"/>
      <c r="L376" s="236" t="s">
        <v>187</v>
      </c>
      <c r="M376" s="133">
        <v>0</v>
      </c>
      <c r="N376" s="214">
        <f>ROUND(M376/12,2)</f>
        <v>0</v>
      </c>
      <c r="O376" s="214">
        <f>LOOKUP(P376,'Longevity Lookup'!$A$3:$A$506,'Longevity Lookup'!$B$3:$B$506)</f>
        <v>0</v>
      </c>
      <c r="P376" s="209">
        <v>0</v>
      </c>
      <c r="Q376" s="211">
        <v>1</v>
      </c>
      <c r="R376" s="212">
        <v>0</v>
      </c>
      <c r="S376" s="61">
        <f>$S$12</f>
        <v>12</v>
      </c>
      <c r="T376" s="211">
        <v>0</v>
      </c>
      <c r="U376" s="321" t="s">
        <v>31</v>
      </c>
      <c r="V376" s="323">
        <f>IFERROR((E379+E380)/E378,0)</f>
        <v>0</v>
      </c>
      <c r="W376" s="556">
        <f>E376*174</f>
        <v>0</v>
      </c>
      <c r="X376" s="557">
        <f>IFERROR(E88/W376,0)</f>
        <v>0</v>
      </c>
      <c r="Y376" s="24"/>
    </row>
    <row r="377" spans="1:25" hidden="1">
      <c r="B377" s="77"/>
      <c r="D377" s="33" t="s">
        <v>179</v>
      </c>
      <c r="E377" s="21">
        <f>T376</f>
        <v>0</v>
      </c>
      <c r="F377" s="21">
        <f>T377</f>
        <v>0</v>
      </c>
      <c r="G377" s="21">
        <f>T378</f>
        <v>0</v>
      </c>
      <c r="H377" s="21">
        <f>T379</f>
        <v>0</v>
      </c>
      <c r="I377" s="21">
        <f>T380</f>
        <v>0</v>
      </c>
      <c r="J377" s="45"/>
      <c r="L377" s="239" t="str">
        <f>L376</f>
        <v>A</v>
      </c>
      <c r="M377" s="215"/>
      <c r="N377" s="214"/>
      <c r="O377" s="214"/>
      <c r="P377" s="214"/>
      <c r="Q377" s="211">
        <v>1.03</v>
      </c>
      <c r="R377" s="212">
        <v>0</v>
      </c>
      <c r="S377" s="61">
        <f>$S$13</f>
        <v>12</v>
      </c>
      <c r="T377" s="211">
        <v>0</v>
      </c>
      <c r="U377" s="321" t="s">
        <v>32</v>
      </c>
      <c r="V377" s="323">
        <f>IFERROR((F379+F380)/F378,0)</f>
        <v>0</v>
      </c>
      <c r="W377" s="556">
        <f>F376*174</f>
        <v>0</v>
      </c>
      <c r="X377" s="557">
        <f>IFERROR(F378/W377,0)</f>
        <v>0</v>
      </c>
      <c r="Y377" s="24"/>
    </row>
    <row r="378" spans="1:25" hidden="1">
      <c r="A378" s="9"/>
      <c r="C378" s="76"/>
      <c r="D378" s="59" t="s">
        <v>15</v>
      </c>
      <c r="E378" s="52">
        <f>ROUND((N376+O376)*E376*Q376,0)</f>
        <v>0</v>
      </c>
      <c r="F378" s="52">
        <f>ROUND((N376+O376)*F376*Q376*Q377,0)</f>
        <v>0</v>
      </c>
      <c r="G378" s="52">
        <f>ROUND((N376+O376)*G376*Q376*Q377*Q378,0)</f>
        <v>0</v>
      </c>
      <c r="H378" s="52">
        <f>ROUND((N376+O376)*H376*Q376*Q377*Q378*Q379,0)</f>
        <v>0</v>
      </c>
      <c r="I378" s="52">
        <f>ROUND((N376+O376)*I376*Q376*Q377*Q378*Q379*Q380,0)</f>
        <v>0</v>
      </c>
      <c r="J378" s="158">
        <f>SUM(E378:I378)</f>
        <v>0</v>
      </c>
      <c r="L378" s="239" t="str">
        <f>L377</f>
        <v>A</v>
      </c>
      <c r="M378" s="215"/>
      <c r="N378" s="56"/>
      <c r="O378" s="56"/>
      <c r="P378" s="56"/>
      <c r="Q378" s="211">
        <v>1.03</v>
      </c>
      <c r="R378" s="212">
        <v>0</v>
      </c>
      <c r="S378" s="61">
        <f>$S$14</f>
        <v>12</v>
      </c>
      <c r="T378" s="211">
        <v>0</v>
      </c>
      <c r="U378" s="321" t="s">
        <v>33</v>
      </c>
      <c r="V378" s="323">
        <f>IFERROR((G379+G380)/G378,0)</f>
        <v>0</v>
      </c>
      <c r="W378" s="556">
        <f>G376*174</f>
        <v>0</v>
      </c>
      <c r="X378" s="557">
        <f>IFERROR(G378/W378,0)</f>
        <v>0</v>
      </c>
    </row>
    <row r="379" spans="1:25" hidden="1">
      <c r="A379" s="9"/>
      <c r="B379" s="77"/>
      <c r="C379" s="76"/>
      <c r="D379" s="59" t="s">
        <v>30</v>
      </c>
      <c r="E379" s="52">
        <f>ROUND(E378*$Q$3,0)</f>
        <v>0</v>
      </c>
      <c r="F379" s="52">
        <f t="shared" ref="F379" si="511">ROUND(F378*$Q$3,0)</f>
        <v>0</v>
      </c>
      <c r="G379" s="52">
        <f t="shared" ref="G379" si="512">ROUND(G378*$Q$3,0)</f>
        <v>0</v>
      </c>
      <c r="H379" s="52">
        <f t="shared" ref="H379" si="513">ROUND(H378*$Q$3,0)</f>
        <v>0</v>
      </c>
      <c r="I379" s="52">
        <f t="shared" ref="I379" si="514">ROUND(I378*$Q$3,0)</f>
        <v>0</v>
      </c>
      <c r="J379" s="158">
        <f>SUM(E379:I379)</f>
        <v>0</v>
      </c>
      <c r="L379" s="239" t="str">
        <f>L378</f>
        <v>A</v>
      </c>
      <c r="M379" s="215"/>
      <c r="N379" s="56"/>
      <c r="O379" s="56"/>
      <c r="P379" s="56"/>
      <c r="Q379" s="211">
        <v>1.03</v>
      </c>
      <c r="R379" s="212">
        <v>0</v>
      </c>
      <c r="S379" s="61">
        <f>$S$15</f>
        <v>12</v>
      </c>
      <c r="T379" s="211">
        <v>0</v>
      </c>
      <c r="U379" s="321" t="s">
        <v>34</v>
      </c>
      <c r="V379" s="323">
        <f>IFERROR((H379+H380)/H378,0)</f>
        <v>0</v>
      </c>
      <c r="W379" s="556">
        <f>H376*174</f>
        <v>0</v>
      </c>
      <c r="X379" s="557">
        <f>IFERROR(H378/W379,0)</f>
        <v>0</v>
      </c>
    </row>
    <row r="380" spans="1:25" ht="15" hidden="1">
      <c r="A380" s="9"/>
      <c r="B380" s="77"/>
      <c r="C380" s="76"/>
      <c r="D380" s="59" t="s">
        <v>29</v>
      </c>
      <c r="E380" s="170">
        <f>ROUND(R$6*E376,0)</f>
        <v>0</v>
      </c>
      <c r="F380" s="170">
        <f t="shared" ref="F380" si="515">ROUND(S$6*F376,0)</f>
        <v>0</v>
      </c>
      <c r="G380" s="170">
        <f t="shared" ref="G380" si="516">ROUND(T$6*G376,0)</f>
        <v>0</v>
      </c>
      <c r="H380" s="170">
        <f t="shared" ref="H380" si="517">ROUND(U$6*H376,0)</f>
        <v>0</v>
      </c>
      <c r="I380" s="170">
        <f t="shared" ref="I380" si="518">ROUND(V$6*I376,0)</f>
        <v>0</v>
      </c>
      <c r="J380" s="167">
        <f>SUM(E380:I380)</f>
        <v>0</v>
      </c>
      <c r="L380" s="239" t="str">
        <f>L379</f>
        <v>A</v>
      </c>
      <c r="M380" s="215"/>
      <c r="N380" s="56"/>
      <c r="O380" s="56"/>
      <c r="P380" s="56"/>
      <c r="Q380" s="211">
        <v>1.03</v>
      </c>
      <c r="R380" s="212">
        <v>0</v>
      </c>
      <c r="S380" s="61">
        <f>$S$16</f>
        <v>12</v>
      </c>
      <c r="T380" s="211">
        <v>0</v>
      </c>
      <c r="U380" s="321" t="s">
        <v>35</v>
      </c>
      <c r="V380" s="323">
        <f>IFERROR((I379+I380)/I378,0)</f>
        <v>0</v>
      </c>
      <c r="W380" s="556">
        <f>I376*174</f>
        <v>0</v>
      </c>
      <c r="X380" s="557">
        <f>IFERROR(I378/W380,0)</f>
        <v>0</v>
      </c>
      <c r="Y380" s="24"/>
    </row>
    <row r="381" spans="1:25" hidden="1">
      <c r="A381" s="9"/>
      <c r="B381" s="77"/>
      <c r="C381" s="76"/>
      <c r="D381" s="62" t="s">
        <v>178</v>
      </c>
      <c r="E381" s="171">
        <f t="shared" ref="E381:J381" si="519">SUM(E379:E380)</f>
        <v>0</v>
      </c>
      <c r="F381" s="171">
        <f t="shared" si="519"/>
        <v>0</v>
      </c>
      <c r="G381" s="171">
        <f t="shared" si="519"/>
        <v>0</v>
      </c>
      <c r="H381" s="171">
        <f t="shared" si="519"/>
        <v>0</v>
      </c>
      <c r="I381" s="171">
        <f t="shared" si="519"/>
        <v>0</v>
      </c>
      <c r="J381" s="172">
        <f t="shared" si="519"/>
        <v>0</v>
      </c>
      <c r="L381" s="236"/>
      <c r="M381" s="18"/>
      <c r="N381" s="32"/>
      <c r="O381" s="32"/>
      <c r="P381" s="32"/>
      <c r="Q381" s="46"/>
      <c r="R381" s="46"/>
      <c r="S381" s="46"/>
      <c r="T381" s="25"/>
      <c r="U381" s="323"/>
      <c r="V381" s="323"/>
      <c r="W381" s="560"/>
      <c r="X381" s="560"/>
      <c r="Y381" s="24"/>
    </row>
    <row r="382" spans="1:25" hidden="1">
      <c r="A382" s="9"/>
      <c r="B382" s="77"/>
      <c r="C382" s="76"/>
      <c r="D382" s="59"/>
      <c r="E382" s="16"/>
      <c r="F382" s="16"/>
      <c r="G382" s="16"/>
      <c r="H382" s="16"/>
      <c r="I382" s="16"/>
      <c r="J382" s="25"/>
      <c r="L382" s="236"/>
      <c r="M382" s="215"/>
      <c r="N382" s="56"/>
      <c r="O382" s="56"/>
      <c r="P382" s="56"/>
      <c r="Q382" s="33"/>
      <c r="R382" s="56"/>
      <c r="S382" s="33"/>
      <c r="T382" s="213"/>
      <c r="U382" s="325"/>
      <c r="V382" s="326"/>
      <c r="W382" s="559"/>
      <c r="X382" s="559"/>
    </row>
    <row r="383" spans="1:25" hidden="1">
      <c r="A383" s="78" t="s">
        <v>6</v>
      </c>
      <c r="B383" s="77" t="s">
        <v>47</v>
      </c>
      <c r="D383" s="33" t="s">
        <v>123</v>
      </c>
      <c r="E383" s="76">
        <f>ROUND($R383*$S383*T383,6)</f>
        <v>0</v>
      </c>
      <c r="F383" s="76">
        <f>ROUND($R384*$S384*T384,6)</f>
        <v>0</v>
      </c>
      <c r="G383" s="76">
        <f>ROUND($R385*$S385*T385,6)</f>
        <v>0</v>
      </c>
      <c r="H383" s="76">
        <f>ROUND($R386*$S386*T386,6)</f>
        <v>0</v>
      </c>
      <c r="I383" s="76">
        <f>ROUND($R387*$S387*T387,6)</f>
        <v>0</v>
      </c>
      <c r="J383" s="45"/>
      <c r="L383" s="236" t="s">
        <v>187</v>
      </c>
      <c r="M383" s="133">
        <v>0</v>
      </c>
      <c r="N383" s="214">
        <f>ROUND(M383/12,2)</f>
        <v>0</v>
      </c>
      <c r="O383" s="214">
        <f>LOOKUP(P383,'Longevity Lookup'!$A$3:$A$506,'Longevity Lookup'!$B$3:$B$506)</f>
        <v>0</v>
      </c>
      <c r="P383" s="209">
        <v>0</v>
      </c>
      <c r="Q383" s="211">
        <v>1</v>
      </c>
      <c r="R383" s="212">
        <v>0</v>
      </c>
      <c r="S383" s="61">
        <f>$S$12</f>
        <v>12</v>
      </c>
      <c r="T383" s="211">
        <v>0</v>
      </c>
      <c r="U383" s="321" t="s">
        <v>31</v>
      </c>
      <c r="V383" s="323">
        <f>IFERROR((E386+E387)/E385,0)</f>
        <v>0</v>
      </c>
      <c r="W383" s="556">
        <f>E383*174</f>
        <v>0</v>
      </c>
      <c r="X383" s="557">
        <f>IFERROR(E95/W383,0)</f>
        <v>0</v>
      </c>
      <c r="Y383" s="24"/>
    </row>
    <row r="384" spans="1:25" hidden="1">
      <c r="B384" s="77"/>
      <c r="D384" s="33" t="s">
        <v>179</v>
      </c>
      <c r="E384" s="21">
        <f>T383</f>
        <v>0</v>
      </c>
      <c r="F384" s="21">
        <f>T384</f>
        <v>0</v>
      </c>
      <c r="G384" s="21">
        <f>T385</f>
        <v>0</v>
      </c>
      <c r="H384" s="21">
        <f>T386</f>
        <v>0</v>
      </c>
      <c r="I384" s="21">
        <f>T387</f>
        <v>0</v>
      </c>
      <c r="J384" s="45"/>
      <c r="L384" s="239" t="str">
        <f>L383</f>
        <v>A</v>
      </c>
      <c r="M384" s="215"/>
      <c r="N384" s="214"/>
      <c r="O384" s="214"/>
      <c r="P384" s="214"/>
      <c r="Q384" s="211">
        <v>1.03</v>
      </c>
      <c r="R384" s="212">
        <v>0</v>
      </c>
      <c r="S384" s="61">
        <f>$S$13</f>
        <v>12</v>
      </c>
      <c r="T384" s="211">
        <v>0</v>
      </c>
      <c r="U384" s="321" t="s">
        <v>32</v>
      </c>
      <c r="V384" s="323">
        <f>IFERROR((F386+F387)/F385,0)</f>
        <v>0</v>
      </c>
      <c r="W384" s="556">
        <f>F383*174</f>
        <v>0</v>
      </c>
      <c r="X384" s="557">
        <f>IFERROR(F385/W384,0)</f>
        <v>0</v>
      </c>
      <c r="Y384" s="24"/>
    </row>
    <row r="385" spans="1:25" hidden="1">
      <c r="A385" s="9"/>
      <c r="C385" s="76"/>
      <c r="D385" s="59" t="s">
        <v>15</v>
      </c>
      <c r="E385" s="52">
        <f>ROUND((N383+O383)*E383*Q383,0)</f>
        <v>0</v>
      </c>
      <c r="F385" s="52">
        <f>ROUND((N383+O383)*F383*Q383*Q384,0)</f>
        <v>0</v>
      </c>
      <c r="G385" s="52">
        <f>ROUND((N383+O383)*G383*Q383*Q384*Q385,0)</f>
        <v>0</v>
      </c>
      <c r="H385" s="52">
        <f>ROUND((N383+O383)*H383*Q383*Q384*Q385*Q386,0)</f>
        <v>0</v>
      </c>
      <c r="I385" s="52">
        <f>ROUND((N383+O383)*I383*Q383*Q384*Q385*Q386*Q387,0)</f>
        <v>0</v>
      </c>
      <c r="J385" s="158">
        <f>SUM(E385:I385)</f>
        <v>0</v>
      </c>
      <c r="L385" s="239" t="str">
        <f>L384</f>
        <v>A</v>
      </c>
      <c r="M385" s="215"/>
      <c r="N385" s="56"/>
      <c r="O385" s="56"/>
      <c r="P385" s="56"/>
      <c r="Q385" s="211">
        <v>1.03</v>
      </c>
      <c r="R385" s="212">
        <v>0</v>
      </c>
      <c r="S385" s="61">
        <f>$S$14</f>
        <v>12</v>
      </c>
      <c r="T385" s="211">
        <v>0</v>
      </c>
      <c r="U385" s="321" t="s">
        <v>33</v>
      </c>
      <c r="V385" s="323">
        <f>IFERROR((G386+G387)/G385,0)</f>
        <v>0</v>
      </c>
      <c r="W385" s="556">
        <f>G383*174</f>
        <v>0</v>
      </c>
      <c r="X385" s="557">
        <f>IFERROR(G385/W385,0)</f>
        <v>0</v>
      </c>
    </row>
    <row r="386" spans="1:25" hidden="1">
      <c r="A386" s="9"/>
      <c r="B386" s="77"/>
      <c r="C386" s="76"/>
      <c r="D386" s="59" t="s">
        <v>30</v>
      </c>
      <c r="E386" s="52">
        <f>ROUND(E385*$Q$3,0)</f>
        <v>0</v>
      </c>
      <c r="F386" s="52">
        <f t="shared" ref="F386" si="520">ROUND(F385*$Q$3,0)</f>
        <v>0</v>
      </c>
      <c r="G386" s="52">
        <f t="shared" ref="G386" si="521">ROUND(G385*$Q$3,0)</f>
        <v>0</v>
      </c>
      <c r="H386" s="52">
        <f t="shared" ref="H386" si="522">ROUND(H385*$Q$3,0)</f>
        <v>0</v>
      </c>
      <c r="I386" s="52">
        <f t="shared" ref="I386" si="523">ROUND(I385*$Q$3,0)</f>
        <v>0</v>
      </c>
      <c r="J386" s="158">
        <f>SUM(E386:I386)</f>
        <v>0</v>
      </c>
      <c r="L386" s="239" t="str">
        <f>L385</f>
        <v>A</v>
      </c>
      <c r="M386" s="215"/>
      <c r="N386" s="56"/>
      <c r="O386" s="56"/>
      <c r="P386" s="56"/>
      <c r="Q386" s="211">
        <v>1.03</v>
      </c>
      <c r="R386" s="212">
        <v>0</v>
      </c>
      <c r="S386" s="61">
        <f>$S$15</f>
        <v>12</v>
      </c>
      <c r="T386" s="211">
        <v>0</v>
      </c>
      <c r="U386" s="321" t="s">
        <v>34</v>
      </c>
      <c r="V386" s="323">
        <f>IFERROR((H386+H387)/H385,0)</f>
        <v>0</v>
      </c>
      <c r="W386" s="556">
        <f>H383*174</f>
        <v>0</v>
      </c>
      <c r="X386" s="557">
        <f>IFERROR(H385/W386,0)</f>
        <v>0</v>
      </c>
    </row>
    <row r="387" spans="1:25" ht="15" hidden="1">
      <c r="A387" s="9"/>
      <c r="B387" s="77"/>
      <c r="C387" s="76"/>
      <c r="D387" s="59" t="s">
        <v>29</v>
      </c>
      <c r="E387" s="170">
        <f>ROUND(R$6*E383,0)</f>
        <v>0</v>
      </c>
      <c r="F387" s="170">
        <f t="shared" ref="F387" si="524">ROUND(S$6*F383,0)</f>
        <v>0</v>
      </c>
      <c r="G387" s="170">
        <f t="shared" ref="G387" si="525">ROUND(T$6*G383,0)</f>
        <v>0</v>
      </c>
      <c r="H387" s="170">
        <f t="shared" ref="H387" si="526">ROUND(U$6*H383,0)</f>
        <v>0</v>
      </c>
      <c r="I387" s="170">
        <f t="shared" ref="I387" si="527">ROUND(V$6*I383,0)</f>
        <v>0</v>
      </c>
      <c r="J387" s="167">
        <f>SUM(E387:I387)</f>
        <v>0</v>
      </c>
      <c r="L387" s="239" t="str">
        <f>L386</f>
        <v>A</v>
      </c>
      <c r="M387" s="215"/>
      <c r="N387" s="56"/>
      <c r="O387" s="56"/>
      <c r="P387" s="56"/>
      <c r="Q387" s="211">
        <v>1.03</v>
      </c>
      <c r="R387" s="212">
        <v>0</v>
      </c>
      <c r="S387" s="61">
        <f>$S$16</f>
        <v>12</v>
      </c>
      <c r="T387" s="211">
        <v>0</v>
      </c>
      <c r="U387" s="321" t="s">
        <v>35</v>
      </c>
      <c r="V387" s="323">
        <f>IFERROR((I386+I387)/I385,0)</f>
        <v>0</v>
      </c>
      <c r="W387" s="556">
        <f>I383*174</f>
        <v>0</v>
      </c>
      <c r="X387" s="557">
        <f>IFERROR(I385/W387,0)</f>
        <v>0</v>
      </c>
      <c r="Y387" s="24"/>
    </row>
    <row r="388" spans="1:25" hidden="1">
      <c r="A388" s="9"/>
      <c r="B388" s="77"/>
      <c r="C388" s="76"/>
      <c r="D388" s="62" t="s">
        <v>178</v>
      </c>
      <c r="E388" s="171">
        <f t="shared" ref="E388:J388" si="528">SUM(E386:E387)</f>
        <v>0</v>
      </c>
      <c r="F388" s="171">
        <f t="shared" si="528"/>
        <v>0</v>
      </c>
      <c r="G388" s="171">
        <f t="shared" si="528"/>
        <v>0</v>
      </c>
      <c r="H388" s="171">
        <f t="shared" si="528"/>
        <v>0</v>
      </c>
      <c r="I388" s="171">
        <f t="shared" si="528"/>
        <v>0</v>
      </c>
      <c r="J388" s="172">
        <f t="shared" si="528"/>
        <v>0</v>
      </c>
      <c r="L388" s="236"/>
      <c r="M388" s="18"/>
      <c r="N388" s="32"/>
      <c r="O388" s="32"/>
      <c r="P388" s="32"/>
      <c r="Q388" s="46"/>
      <c r="R388" s="46"/>
      <c r="S388" s="46"/>
      <c r="T388" s="25"/>
      <c r="U388" s="323"/>
      <c r="V388" s="323"/>
      <c r="W388" s="560"/>
      <c r="X388" s="560"/>
      <c r="Y388" s="24"/>
    </row>
    <row r="389" spans="1:25">
      <c r="A389" s="9"/>
      <c r="B389" s="77"/>
      <c r="C389" s="76"/>
      <c r="D389" s="59"/>
      <c r="E389" s="16"/>
      <c r="F389" s="16"/>
      <c r="G389" s="16"/>
      <c r="H389" s="16"/>
      <c r="I389" s="16"/>
      <c r="J389" s="25"/>
      <c r="L389" s="236"/>
      <c r="M389" s="18"/>
      <c r="N389" s="70"/>
      <c r="O389" s="70"/>
      <c r="P389" s="70"/>
      <c r="Q389" s="46"/>
      <c r="R389" s="46"/>
      <c r="S389" s="46"/>
      <c r="T389" s="25"/>
      <c r="U389" s="323"/>
      <c r="V389" s="323"/>
      <c r="W389" s="559"/>
      <c r="X389" s="559"/>
      <c r="Y389" s="24"/>
    </row>
    <row r="390" spans="1:25">
      <c r="A390" s="9"/>
      <c r="C390" s="60"/>
      <c r="D390" s="60" t="s">
        <v>107</v>
      </c>
      <c r="E390" s="150">
        <f>SUMIF($D$319:$D$389,"*Salary",E319:E389)</f>
        <v>0</v>
      </c>
      <c r="F390" s="150">
        <f>SUMIF($D$319:$D$389,"*Salary",F319:F389)</f>
        <v>0</v>
      </c>
      <c r="G390" s="150">
        <f>SUMIF($D$319:$D$389,"*Salary",G319:G389)</f>
        <v>0</v>
      </c>
      <c r="H390" s="150">
        <f>SUMIF($D$319:$D$389,"*Salary",H319:H389)</f>
        <v>0</v>
      </c>
      <c r="I390" s="150">
        <f>SUMIF($D$319:$D$389,"*Salary",I319:I389)</f>
        <v>0</v>
      </c>
      <c r="J390" s="151">
        <f>SUM(E390:I390)</f>
        <v>0</v>
      </c>
      <c r="L390" s="236"/>
      <c r="M390" s="53"/>
      <c r="N390" s="57"/>
      <c r="O390" s="57"/>
      <c r="P390" s="57"/>
      <c r="Q390" s="57"/>
      <c r="R390" s="57"/>
      <c r="S390" s="57"/>
      <c r="T390" s="25"/>
      <c r="U390" s="323"/>
      <c r="V390" s="323"/>
      <c r="W390" s="559"/>
      <c r="X390" s="559"/>
      <c r="Y390" s="24"/>
    </row>
    <row r="391" spans="1:25">
      <c r="A391" s="9"/>
      <c r="C391" s="60"/>
      <c r="D391" s="60" t="s">
        <v>108</v>
      </c>
      <c r="E391" s="152">
        <f>SUMIF($D$322:$D$389,"*Total Fringe",E322:E389)</f>
        <v>0</v>
      </c>
      <c r="F391" s="152">
        <f>SUMIF($D$322:$D$389,"*Total Fringe",F322:F389)</f>
        <v>0</v>
      </c>
      <c r="G391" s="152">
        <f>SUMIF($D$322:$D$389,"*Total Fringe",G322:G389)</f>
        <v>0</v>
      </c>
      <c r="H391" s="152">
        <f>SUMIF($D$322:$D$389,"*Total Fringe",H322:H389)</f>
        <v>0</v>
      </c>
      <c r="I391" s="152">
        <f>SUMIF($D$322:$D$389,"*Total Fringe",I322:I389)</f>
        <v>0</v>
      </c>
      <c r="J391" s="153">
        <f>SUM(E391:I391)</f>
        <v>0</v>
      </c>
      <c r="L391" s="236"/>
      <c r="M391" s="53"/>
      <c r="N391" s="57"/>
      <c r="O391" s="57"/>
      <c r="P391" s="57"/>
      <c r="Q391" s="57"/>
      <c r="R391" s="57"/>
      <c r="S391" s="57"/>
      <c r="T391" s="57"/>
      <c r="U391" s="554"/>
      <c r="V391" s="554"/>
      <c r="W391" s="559"/>
      <c r="X391" s="559"/>
      <c r="Y391" s="51"/>
    </row>
    <row r="392" spans="1:25" ht="13.2" customHeight="1">
      <c r="A392" s="785" t="s">
        <v>421</v>
      </c>
      <c r="B392" s="785"/>
      <c r="C392" s="785"/>
      <c r="D392" s="785"/>
      <c r="E392" s="785"/>
      <c r="F392" s="785"/>
      <c r="G392" s="785"/>
      <c r="H392" s="785"/>
      <c r="I392" s="785"/>
      <c r="J392" s="785"/>
      <c r="L392" s="236"/>
      <c r="M392" s="53" t="s">
        <v>120</v>
      </c>
      <c r="N392" s="57" t="s">
        <v>79</v>
      </c>
      <c r="O392" s="57"/>
      <c r="P392" s="57" t="s">
        <v>249</v>
      </c>
      <c r="Q392" s="57" t="s">
        <v>109</v>
      </c>
      <c r="R392" s="57" t="s">
        <v>18</v>
      </c>
      <c r="S392" s="57"/>
      <c r="T392" s="57" t="s">
        <v>176</v>
      </c>
      <c r="U392" s="766" t="s">
        <v>450</v>
      </c>
      <c r="V392" s="766"/>
      <c r="W392" s="767" t="s">
        <v>451</v>
      </c>
      <c r="X392" s="767" t="s">
        <v>81</v>
      </c>
      <c r="Y392" s="51"/>
    </row>
    <row r="393" spans="1:25">
      <c r="A393" s="53" t="s">
        <v>61</v>
      </c>
      <c r="B393" s="53"/>
      <c r="C393" s="60"/>
      <c r="D393" s="155"/>
      <c r="E393" s="17" t="str">
        <f>E10</f>
        <v>Year 1</v>
      </c>
      <c r="F393" s="17" t="str">
        <f>F10</f>
        <v>Year 2</v>
      </c>
      <c r="G393" s="17" t="str">
        <f>G10</f>
        <v>Year 3</v>
      </c>
      <c r="H393" s="17" t="str">
        <f>H10</f>
        <v>Year 4</v>
      </c>
      <c r="I393" s="17" t="str">
        <f>I10</f>
        <v>Year 5</v>
      </c>
      <c r="J393" s="45" t="s">
        <v>1</v>
      </c>
      <c r="L393" s="236"/>
      <c r="M393" s="68" t="s">
        <v>119</v>
      </c>
      <c r="N393" s="45" t="s">
        <v>15</v>
      </c>
      <c r="O393" s="45" t="s">
        <v>249</v>
      </c>
      <c r="P393" s="45" t="s">
        <v>102</v>
      </c>
      <c r="Q393" s="45" t="s">
        <v>110</v>
      </c>
      <c r="R393" s="45" t="s">
        <v>112</v>
      </c>
      <c r="S393" s="45" t="s">
        <v>102</v>
      </c>
      <c r="T393" s="45" t="s">
        <v>177</v>
      </c>
      <c r="U393" s="766"/>
      <c r="V393" s="766"/>
      <c r="W393" s="767"/>
      <c r="X393" s="767"/>
      <c r="Y393" s="14"/>
    </row>
    <row r="394" spans="1:25">
      <c r="A394" s="78"/>
      <c r="B394" s="77"/>
      <c r="C394" s="14"/>
      <c r="D394" s="33" t="s">
        <v>123</v>
      </c>
      <c r="E394" s="76">
        <f>ROUND($R394*$S394*T394,6)</f>
        <v>0</v>
      </c>
      <c r="F394" s="76">
        <f>ROUND($R395*$S395*T395,6)</f>
        <v>0</v>
      </c>
      <c r="G394" s="76">
        <f>ROUND($R396*$S396*T396,6)</f>
        <v>0</v>
      </c>
      <c r="H394" s="76">
        <f>ROUND($R397*$S397*T397,6)</f>
        <v>0</v>
      </c>
      <c r="I394" s="76">
        <f>ROUND($R398*$S398*T398,6)</f>
        <v>0</v>
      </c>
      <c r="J394" s="45"/>
      <c r="K394" s="16"/>
      <c r="L394" s="236" t="s">
        <v>187</v>
      </c>
      <c r="M394" s="133">
        <v>0</v>
      </c>
      <c r="N394" s="214">
        <f>ROUND(M394/12,2)</f>
        <v>0</v>
      </c>
      <c r="O394" s="214">
        <f>LOOKUP(P394,'Longevity Lookup'!$A$3:$A$506,'Longevity Lookup'!$B$3:$B$506)</f>
        <v>0</v>
      </c>
      <c r="P394" s="209">
        <v>0</v>
      </c>
      <c r="Q394" s="211">
        <v>1</v>
      </c>
      <c r="R394" s="212">
        <v>0</v>
      </c>
      <c r="S394" s="61">
        <f>$S$12</f>
        <v>12</v>
      </c>
      <c r="T394" s="211">
        <v>0</v>
      </c>
      <c r="U394" s="321" t="s">
        <v>31</v>
      </c>
      <c r="V394" s="323">
        <f>IFERROR((E397+E398)/E396,0)</f>
        <v>0</v>
      </c>
      <c r="W394" s="556">
        <f>E394*174</f>
        <v>0</v>
      </c>
      <c r="X394" s="557">
        <f>IFERROR(E106/W394,0)</f>
        <v>0</v>
      </c>
      <c r="Y394" s="24"/>
    </row>
    <row r="395" spans="1:25">
      <c r="B395" s="77"/>
      <c r="D395" s="33" t="s">
        <v>179</v>
      </c>
      <c r="E395" s="21">
        <f>T394</f>
        <v>0</v>
      </c>
      <c r="F395" s="21">
        <f>T395</f>
        <v>0</v>
      </c>
      <c r="G395" s="21">
        <f>T396</f>
        <v>0</v>
      </c>
      <c r="H395" s="21">
        <f>T397</f>
        <v>0</v>
      </c>
      <c r="I395" s="21">
        <f>T398</f>
        <v>0</v>
      </c>
      <c r="J395" s="45"/>
      <c r="K395" s="16"/>
      <c r="L395" s="239" t="str">
        <f>L394</f>
        <v>A</v>
      </c>
      <c r="M395" s="215"/>
      <c r="N395" s="214"/>
      <c r="O395" s="214"/>
      <c r="P395" s="214"/>
      <c r="Q395" s="211">
        <v>1.03</v>
      </c>
      <c r="R395" s="212">
        <v>0</v>
      </c>
      <c r="S395" s="61">
        <f>$S$13</f>
        <v>12</v>
      </c>
      <c r="T395" s="211">
        <v>0</v>
      </c>
      <c r="U395" s="321" t="s">
        <v>32</v>
      </c>
      <c r="V395" s="323">
        <f>IFERROR((F397+F398)/F396,0)</f>
        <v>0</v>
      </c>
      <c r="W395" s="556">
        <f>F394*174</f>
        <v>0</v>
      </c>
      <c r="X395" s="557">
        <f>IFERROR(F396/W395,0)</f>
        <v>0</v>
      </c>
      <c r="Y395" s="24"/>
    </row>
    <row r="396" spans="1:25">
      <c r="A396" s="9"/>
      <c r="C396" s="76"/>
      <c r="D396" s="59" t="s">
        <v>15</v>
      </c>
      <c r="E396" s="52">
        <f>ROUND((N394+O394)*E394*Q394,0)</f>
        <v>0</v>
      </c>
      <c r="F396" s="52">
        <f>ROUND((N394+O394)*F394*Q394*Q395,0)</f>
        <v>0</v>
      </c>
      <c r="G396" s="52">
        <f>ROUND((N394+O394)*G394*Q394*Q395*Q396,0)</f>
        <v>0</v>
      </c>
      <c r="H396" s="52">
        <f>ROUND((N394+O394)*H394*Q394*Q395*Q396*Q397,0)</f>
        <v>0</v>
      </c>
      <c r="I396" s="52">
        <f>ROUND((N394+O394)*I394*Q394*Q395*Q396*Q397*Q398,0)</f>
        <v>0</v>
      </c>
      <c r="J396" s="158">
        <f>SUM(E396:I396)</f>
        <v>0</v>
      </c>
      <c r="L396" s="239" t="str">
        <f>L395</f>
        <v>A</v>
      </c>
      <c r="M396" s="215"/>
      <c r="N396" s="56"/>
      <c r="O396" s="56"/>
      <c r="P396" s="56"/>
      <c r="Q396" s="211">
        <v>1.03</v>
      </c>
      <c r="R396" s="212">
        <v>0</v>
      </c>
      <c r="S396" s="61">
        <f>$S$14</f>
        <v>12</v>
      </c>
      <c r="T396" s="211">
        <v>0</v>
      </c>
      <c r="U396" s="321" t="s">
        <v>33</v>
      </c>
      <c r="V396" s="323">
        <f>IFERROR((G397+G398)/G396,0)</f>
        <v>0</v>
      </c>
      <c r="W396" s="556">
        <f>G394*174</f>
        <v>0</v>
      </c>
      <c r="X396" s="557">
        <f>IFERROR(G396/W396,0)</f>
        <v>0</v>
      </c>
      <c r="Y396" s="24"/>
    </row>
    <row r="397" spans="1:25">
      <c r="A397" s="9"/>
      <c r="B397" s="69"/>
      <c r="C397" s="76"/>
      <c r="D397" s="59" t="s">
        <v>30</v>
      </c>
      <c r="E397" s="52">
        <f>ROUND(E396*$Q$3,0)</f>
        <v>0</v>
      </c>
      <c r="F397" s="52">
        <f t="shared" ref="F397" si="529">ROUND(F396*$Q$3,0)</f>
        <v>0</v>
      </c>
      <c r="G397" s="52">
        <f t="shared" ref="G397" si="530">ROUND(G396*$Q$3,0)</f>
        <v>0</v>
      </c>
      <c r="H397" s="52">
        <f t="shared" ref="H397" si="531">ROUND(H396*$Q$3,0)</f>
        <v>0</v>
      </c>
      <c r="I397" s="52">
        <f t="shared" ref="I397" si="532">ROUND(I396*$Q$3,0)</f>
        <v>0</v>
      </c>
      <c r="J397" s="158">
        <f>SUM(E397:I397)</f>
        <v>0</v>
      </c>
      <c r="L397" s="239" t="str">
        <f>L396</f>
        <v>A</v>
      </c>
      <c r="M397" s="215"/>
      <c r="N397" s="56"/>
      <c r="O397" s="56"/>
      <c r="P397" s="56"/>
      <c r="Q397" s="211">
        <v>1.03</v>
      </c>
      <c r="R397" s="212">
        <v>0</v>
      </c>
      <c r="S397" s="61">
        <f>$S$15</f>
        <v>12</v>
      </c>
      <c r="T397" s="211">
        <v>0</v>
      </c>
      <c r="U397" s="321" t="s">
        <v>34</v>
      </c>
      <c r="V397" s="323">
        <f>IFERROR((H397+H398)/H396,0)</f>
        <v>0</v>
      </c>
      <c r="W397" s="556">
        <f>H394*174</f>
        <v>0</v>
      </c>
      <c r="X397" s="557">
        <f>IFERROR(H396/W397,0)</f>
        <v>0</v>
      </c>
      <c r="Y397" s="24"/>
    </row>
    <row r="398" spans="1:25" ht="15">
      <c r="A398" s="9"/>
      <c r="B398" s="69"/>
      <c r="C398" s="76"/>
      <c r="D398" s="59" t="s">
        <v>29</v>
      </c>
      <c r="E398" s="170">
        <f>ROUND(R$6*E394,0)</f>
        <v>0</v>
      </c>
      <c r="F398" s="170">
        <f t="shared" ref="F398" si="533">ROUND(S$6*F394,0)</f>
        <v>0</v>
      </c>
      <c r="G398" s="170">
        <f t="shared" ref="G398" si="534">ROUND(T$6*G394,0)</f>
        <v>0</v>
      </c>
      <c r="H398" s="170">
        <f t="shared" ref="H398" si="535">ROUND(U$6*H394,0)</f>
        <v>0</v>
      </c>
      <c r="I398" s="170">
        <f t="shared" ref="I398" si="536">ROUND(V$6*I394,0)</f>
        <v>0</v>
      </c>
      <c r="J398" s="167">
        <f>SUM(E398:I398)</f>
        <v>0</v>
      </c>
      <c r="L398" s="239" t="str">
        <f>L397</f>
        <v>A</v>
      </c>
      <c r="M398" s="215"/>
      <c r="N398" s="56"/>
      <c r="O398" s="56"/>
      <c r="P398" s="56"/>
      <c r="Q398" s="211">
        <v>1.03</v>
      </c>
      <c r="R398" s="212">
        <v>0</v>
      </c>
      <c r="S398" s="61">
        <f>$S$16</f>
        <v>12</v>
      </c>
      <c r="T398" s="211">
        <v>0</v>
      </c>
      <c r="U398" s="321" t="s">
        <v>35</v>
      </c>
      <c r="V398" s="323">
        <f>IFERROR((I397+I398)/I396,0)</f>
        <v>0</v>
      </c>
      <c r="W398" s="556">
        <f>I394*174</f>
        <v>0</v>
      </c>
      <c r="X398" s="557">
        <f>IFERROR(I396/W398,0)</f>
        <v>0</v>
      </c>
      <c r="Y398" s="24"/>
    </row>
    <row r="399" spans="1:25">
      <c r="A399" s="9"/>
      <c r="B399" s="69"/>
      <c r="C399" s="76"/>
      <c r="D399" s="62" t="s">
        <v>178</v>
      </c>
      <c r="E399" s="171">
        <f t="shared" ref="E399:J399" si="537">SUM(E397:E398)</f>
        <v>0</v>
      </c>
      <c r="F399" s="171">
        <f t="shared" si="537"/>
        <v>0</v>
      </c>
      <c r="G399" s="171">
        <f t="shared" si="537"/>
        <v>0</v>
      </c>
      <c r="H399" s="171">
        <f t="shared" si="537"/>
        <v>0</v>
      </c>
      <c r="I399" s="171">
        <f t="shared" si="537"/>
        <v>0</v>
      </c>
      <c r="J399" s="172">
        <f t="shared" si="537"/>
        <v>0</v>
      </c>
      <c r="L399" s="236"/>
      <c r="M399" s="215"/>
      <c r="N399" s="56"/>
      <c r="O399" s="56"/>
      <c r="P399" s="56"/>
      <c r="Q399" s="59"/>
      <c r="R399" s="216"/>
      <c r="S399" s="61"/>
      <c r="T399" s="59"/>
      <c r="U399" s="325"/>
      <c r="V399" s="326"/>
      <c r="W399" s="559"/>
      <c r="X399" s="559"/>
    </row>
    <row r="400" spans="1:25" hidden="1">
      <c r="C400" s="76"/>
      <c r="D400" s="59"/>
      <c r="E400" s="16"/>
      <c r="F400" s="16"/>
      <c r="G400" s="16"/>
      <c r="H400" s="16"/>
      <c r="I400" s="16"/>
      <c r="J400" s="25"/>
      <c r="L400" s="236"/>
      <c r="M400" s="215"/>
      <c r="N400" s="56"/>
      <c r="O400" s="56"/>
      <c r="P400" s="56"/>
      <c r="Q400" s="33"/>
      <c r="R400" s="56"/>
      <c r="S400" s="33"/>
      <c r="T400" s="213"/>
      <c r="U400" s="327"/>
      <c r="V400" s="327"/>
      <c r="W400" s="559"/>
      <c r="X400" s="559"/>
      <c r="Y400" s="16"/>
    </row>
    <row r="401" spans="1:25" hidden="1">
      <c r="A401" s="78" t="s">
        <v>6</v>
      </c>
      <c r="B401" s="77"/>
      <c r="D401" s="33" t="s">
        <v>123</v>
      </c>
      <c r="E401" s="76">
        <f>ROUND($R401*$S401*T401,6)</f>
        <v>0</v>
      </c>
      <c r="F401" s="76">
        <f>ROUND($R402*$S402*T402,6)</f>
        <v>0</v>
      </c>
      <c r="G401" s="76">
        <f>ROUND($R403*$S403*T403,6)</f>
        <v>0</v>
      </c>
      <c r="H401" s="76">
        <f>ROUND($R404*$S404*T404,6)</f>
        <v>0</v>
      </c>
      <c r="I401" s="76">
        <f>ROUND($R405*$S405*T405,6)</f>
        <v>0</v>
      </c>
      <c r="J401" s="45"/>
      <c r="L401" s="236" t="s">
        <v>187</v>
      </c>
      <c r="M401" s="133">
        <v>0</v>
      </c>
      <c r="N401" s="214">
        <f>ROUND(M401/12,2)</f>
        <v>0</v>
      </c>
      <c r="O401" s="214">
        <f>LOOKUP(P401,'Longevity Lookup'!$A$3:$A$506,'Longevity Lookup'!$B$3:$B$506)</f>
        <v>0</v>
      </c>
      <c r="P401" s="209">
        <v>0</v>
      </c>
      <c r="Q401" s="211">
        <v>1</v>
      </c>
      <c r="R401" s="212">
        <v>0</v>
      </c>
      <c r="S401" s="61">
        <f>$S$12</f>
        <v>12</v>
      </c>
      <c r="T401" s="211">
        <v>0</v>
      </c>
      <c r="U401" s="321" t="s">
        <v>31</v>
      </c>
      <c r="V401" s="323">
        <f>IFERROR((E404+E405)/E403,0)</f>
        <v>0</v>
      </c>
      <c r="W401" s="556">
        <f>E401*174</f>
        <v>0</v>
      </c>
      <c r="X401" s="557">
        <f>IFERROR(E113/W401,0)</f>
        <v>0</v>
      </c>
      <c r="Y401" s="24"/>
    </row>
    <row r="402" spans="1:25" hidden="1">
      <c r="B402" s="77"/>
      <c r="D402" s="33" t="s">
        <v>179</v>
      </c>
      <c r="E402" s="21">
        <f>T401</f>
        <v>0</v>
      </c>
      <c r="F402" s="21">
        <f>T402</f>
        <v>0</v>
      </c>
      <c r="G402" s="21">
        <f>T403</f>
        <v>0</v>
      </c>
      <c r="H402" s="21">
        <f>T404</f>
        <v>0</v>
      </c>
      <c r="I402" s="21">
        <f>T405</f>
        <v>0</v>
      </c>
      <c r="J402" s="45"/>
      <c r="L402" s="239" t="str">
        <f>L401</f>
        <v>A</v>
      </c>
      <c r="M402" s="215"/>
      <c r="N402" s="214"/>
      <c r="O402" s="214"/>
      <c r="P402" s="214"/>
      <c r="Q402" s="211">
        <v>1.03</v>
      </c>
      <c r="R402" s="212">
        <v>0</v>
      </c>
      <c r="S402" s="61">
        <f>$S$13</f>
        <v>12</v>
      </c>
      <c r="T402" s="211">
        <v>0</v>
      </c>
      <c r="U402" s="321" t="s">
        <v>32</v>
      </c>
      <c r="V402" s="323">
        <f>IFERROR((F404+F405)/F403,0)</f>
        <v>0</v>
      </c>
      <c r="W402" s="556">
        <f>F401*174</f>
        <v>0</v>
      </c>
      <c r="X402" s="557">
        <f>IFERROR(F403/W402,0)</f>
        <v>0</v>
      </c>
      <c r="Y402" s="24"/>
    </row>
    <row r="403" spans="1:25" hidden="1">
      <c r="A403" s="9"/>
      <c r="B403" s="69"/>
      <c r="C403" s="76"/>
      <c r="D403" s="59" t="s">
        <v>15</v>
      </c>
      <c r="E403" s="52">
        <f>ROUND((N401+O401)*E401*Q401,0)</f>
        <v>0</v>
      </c>
      <c r="F403" s="52">
        <f>ROUND((N401+O401)*F401*Q401*Q402,0)</f>
        <v>0</v>
      </c>
      <c r="G403" s="52">
        <f>ROUND((N401+O401)*G401*Q401*Q402*Q403,0)</f>
        <v>0</v>
      </c>
      <c r="H403" s="52">
        <f>ROUND((N401+O401)*H401*Q401*Q402*Q403*Q404,0)</f>
        <v>0</v>
      </c>
      <c r="I403" s="52">
        <f>ROUND((N401+O401)*I401*Q401*Q402*Q403*Q404*Q405,0)</f>
        <v>0</v>
      </c>
      <c r="J403" s="158">
        <f>SUM(E403:I403)</f>
        <v>0</v>
      </c>
      <c r="L403" s="239" t="str">
        <f>L402</f>
        <v>A</v>
      </c>
      <c r="M403" s="215"/>
      <c r="N403" s="56"/>
      <c r="O403" s="56"/>
      <c r="P403" s="56"/>
      <c r="Q403" s="211">
        <v>1.03</v>
      </c>
      <c r="R403" s="212">
        <v>0</v>
      </c>
      <c r="S403" s="61">
        <f>$S$14</f>
        <v>12</v>
      </c>
      <c r="T403" s="211">
        <v>0</v>
      </c>
      <c r="U403" s="321" t="s">
        <v>33</v>
      </c>
      <c r="V403" s="323">
        <f>IFERROR((G404+G405)/G403,0)</f>
        <v>0</v>
      </c>
      <c r="W403" s="556">
        <f>G401*174</f>
        <v>0</v>
      </c>
      <c r="X403" s="557">
        <f>IFERROR(G403/W403,0)</f>
        <v>0</v>
      </c>
      <c r="Y403" s="24"/>
    </row>
    <row r="404" spans="1:25" hidden="1">
      <c r="A404" s="9"/>
      <c r="B404" s="69"/>
      <c r="C404" s="76"/>
      <c r="D404" s="59" t="s">
        <v>30</v>
      </c>
      <c r="E404" s="52">
        <f>ROUND(E403*$Q$3,0)</f>
        <v>0</v>
      </c>
      <c r="F404" s="52">
        <f t="shared" ref="F404" si="538">ROUND(F403*$Q$3,0)</f>
        <v>0</v>
      </c>
      <c r="G404" s="52">
        <f t="shared" ref="G404" si="539">ROUND(G403*$Q$3,0)</f>
        <v>0</v>
      </c>
      <c r="H404" s="52">
        <f t="shared" ref="H404" si="540">ROUND(H403*$Q$3,0)</f>
        <v>0</v>
      </c>
      <c r="I404" s="52">
        <f t="shared" ref="I404" si="541">ROUND(I403*$Q$3,0)</f>
        <v>0</v>
      </c>
      <c r="J404" s="158">
        <f>SUM(E404:I404)</f>
        <v>0</v>
      </c>
      <c r="L404" s="239" t="str">
        <f>L403</f>
        <v>A</v>
      </c>
      <c r="M404" s="215"/>
      <c r="N404" s="56"/>
      <c r="O404" s="56"/>
      <c r="P404" s="56"/>
      <c r="Q404" s="211">
        <v>1.03</v>
      </c>
      <c r="R404" s="212">
        <v>0</v>
      </c>
      <c r="S404" s="61">
        <f>$S$15</f>
        <v>12</v>
      </c>
      <c r="T404" s="211">
        <v>0</v>
      </c>
      <c r="U404" s="321" t="s">
        <v>34</v>
      </c>
      <c r="V404" s="323">
        <f>IFERROR((H404+H405)/H403,0)</f>
        <v>0</v>
      </c>
      <c r="W404" s="556">
        <f>H401*174</f>
        <v>0</v>
      </c>
      <c r="X404" s="557">
        <f>IFERROR(H403/W404,0)</f>
        <v>0</v>
      </c>
      <c r="Y404" s="24"/>
    </row>
    <row r="405" spans="1:25" ht="15" hidden="1">
      <c r="A405" s="9"/>
      <c r="B405" s="69"/>
      <c r="C405" s="76"/>
      <c r="D405" s="59" t="s">
        <v>29</v>
      </c>
      <c r="E405" s="170">
        <f>ROUND(R$6*E401,0)</f>
        <v>0</v>
      </c>
      <c r="F405" s="170">
        <f t="shared" ref="F405" si="542">ROUND(S$6*F401,0)</f>
        <v>0</v>
      </c>
      <c r="G405" s="170">
        <f t="shared" ref="G405" si="543">ROUND(T$6*G401,0)</f>
        <v>0</v>
      </c>
      <c r="H405" s="170">
        <f t="shared" ref="H405" si="544">ROUND(U$6*H401,0)</f>
        <v>0</v>
      </c>
      <c r="I405" s="170">
        <f t="shared" ref="I405" si="545">ROUND(V$6*I401,0)</f>
        <v>0</v>
      </c>
      <c r="J405" s="167">
        <f>SUM(E405:I405)</f>
        <v>0</v>
      </c>
      <c r="L405" s="239" t="str">
        <f>L404</f>
        <v>A</v>
      </c>
      <c r="M405" s="215"/>
      <c r="N405" s="56"/>
      <c r="O405" s="56"/>
      <c r="P405" s="56"/>
      <c r="Q405" s="211">
        <v>1.03</v>
      </c>
      <c r="R405" s="212">
        <v>0</v>
      </c>
      <c r="S405" s="61">
        <f>$S$16</f>
        <v>12</v>
      </c>
      <c r="T405" s="211">
        <v>0</v>
      </c>
      <c r="U405" s="321" t="s">
        <v>35</v>
      </c>
      <c r="V405" s="323">
        <f>IFERROR((I404+I405)/I403,0)</f>
        <v>0</v>
      </c>
      <c r="W405" s="556">
        <f>I401*174</f>
        <v>0</v>
      </c>
      <c r="X405" s="557">
        <f>IFERROR(I403/W405,0)</f>
        <v>0</v>
      </c>
      <c r="Y405" s="24"/>
    </row>
    <row r="406" spans="1:25" hidden="1">
      <c r="A406" s="9"/>
      <c r="B406" s="69"/>
      <c r="C406" s="76"/>
      <c r="D406" s="62" t="s">
        <v>178</v>
      </c>
      <c r="E406" s="171">
        <f t="shared" ref="E406:J406" si="546">SUM(E404:E405)</f>
        <v>0</v>
      </c>
      <c r="F406" s="171">
        <f t="shared" si="546"/>
        <v>0</v>
      </c>
      <c r="G406" s="171">
        <f t="shared" si="546"/>
        <v>0</v>
      </c>
      <c r="H406" s="171">
        <f t="shared" si="546"/>
        <v>0</v>
      </c>
      <c r="I406" s="171">
        <f t="shared" si="546"/>
        <v>0</v>
      </c>
      <c r="J406" s="172">
        <f t="shared" si="546"/>
        <v>0</v>
      </c>
      <c r="L406" s="236"/>
      <c r="M406" s="215"/>
      <c r="N406" s="56"/>
      <c r="O406" s="56"/>
      <c r="P406" s="56"/>
      <c r="Q406" s="59"/>
      <c r="R406" s="216"/>
      <c r="S406" s="61"/>
      <c r="T406" s="59"/>
      <c r="U406" s="325"/>
      <c r="V406" s="326"/>
      <c r="W406" s="559"/>
      <c r="X406" s="559"/>
    </row>
    <row r="407" spans="1:25" hidden="1">
      <c r="A407" s="9"/>
      <c r="B407" s="69"/>
      <c r="C407" s="76"/>
      <c r="D407" s="59"/>
      <c r="E407" s="16"/>
      <c r="F407" s="16"/>
      <c r="G407" s="16"/>
      <c r="H407" s="16"/>
      <c r="I407" s="16"/>
      <c r="J407" s="25"/>
      <c r="L407" s="236"/>
      <c r="M407" s="215"/>
      <c r="N407" s="56"/>
      <c r="O407" s="56"/>
      <c r="P407" s="56"/>
      <c r="Q407" s="33"/>
      <c r="R407" s="56"/>
      <c r="S407" s="33"/>
      <c r="T407" s="213"/>
      <c r="U407" s="327"/>
      <c r="V407" s="327"/>
      <c r="W407" s="559"/>
      <c r="X407" s="559"/>
      <c r="Y407" s="16"/>
    </row>
    <row r="408" spans="1:25" hidden="1">
      <c r="A408" s="78" t="s">
        <v>6</v>
      </c>
      <c r="B408" s="77"/>
      <c r="D408" s="33" t="s">
        <v>123</v>
      </c>
      <c r="E408" s="76">
        <f>ROUND($R408*$S408*T408,6)</f>
        <v>0</v>
      </c>
      <c r="F408" s="76">
        <f>ROUND($R409*$S409*T409,6)</f>
        <v>0</v>
      </c>
      <c r="G408" s="76">
        <f>ROUND($R410*$S410*T410,6)</f>
        <v>0</v>
      </c>
      <c r="H408" s="76">
        <f>ROUND($R411*$S411*T411,6)</f>
        <v>0</v>
      </c>
      <c r="I408" s="76">
        <f>ROUND($R412*$S412*T412,6)</f>
        <v>0</v>
      </c>
      <c r="J408" s="45"/>
      <c r="L408" s="236" t="s">
        <v>187</v>
      </c>
      <c r="M408" s="133">
        <v>0</v>
      </c>
      <c r="N408" s="214">
        <f>ROUND(M408/12,2)</f>
        <v>0</v>
      </c>
      <c r="O408" s="214">
        <f>LOOKUP(P408,'Longevity Lookup'!$A$3:$A$506,'Longevity Lookup'!$B$3:$B$506)</f>
        <v>0</v>
      </c>
      <c r="P408" s="209">
        <v>0</v>
      </c>
      <c r="Q408" s="211">
        <v>1</v>
      </c>
      <c r="R408" s="212">
        <v>0</v>
      </c>
      <c r="S408" s="61">
        <f>$S$12</f>
        <v>12</v>
      </c>
      <c r="T408" s="211">
        <v>0</v>
      </c>
      <c r="U408" s="321" t="s">
        <v>31</v>
      </c>
      <c r="V408" s="323">
        <f>IFERROR((E411+E412)/E410,0)</f>
        <v>0</v>
      </c>
      <c r="W408" s="556">
        <f>E408*174</f>
        <v>0</v>
      </c>
      <c r="X408" s="557">
        <f>IFERROR(E120/W408,0)</f>
        <v>0</v>
      </c>
      <c r="Y408" s="24"/>
    </row>
    <row r="409" spans="1:25" hidden="1">
      <c r="B409" s="77"/>
      <c r="D409" s="33" t="s">
        <v>179</v>
      </c>
      <c r="E409" s="21">
        <f>T408</f>
        <v>0</v>
      </c>
      <c r="F409" s="21">
        <f>T409</f>
        <v>0</v>
      </c>
      <c r="G409" s="21">
        <f>T410</f>
        <v>0</v>
      </c>
      <c r="H409" s="21">
        <f>T411</f>
        <v>0</v>
      </c>
      <c r="I409" s="21">
        <f>T412</f>
        <v>0</v>
      </c>
      <c r="J409" s="45"/>
      <c r="L409" s="239" t="str">
        <f>L408</f>
        <v>A</v>
      </c>
      <c r="M409" s="215"/>
      <c r="N409" s="214"/>
      <c r="O409" s="214"/>
      <c r="P409" s="214"/>
      <c r="Q409" s="211">
        <v>1.03</v>
      </c>
      <c r="R409" s="212">
        <v>0</v>
      </c>
      <c r="S409" s="61">
        <f>$S$13</f>
        <v>12</v>
      </c>
      <c r="T409" s="211">
        <v>0</v>
      </c>
      <c r="U409" s="321" t="s">
        <v>32</v>
      </c>
      <c r="V409" s="323">
        <f>IFERROR((F411+F412)/F410,0)</f>
        <v>0</v>
      </c>
      <c r="W409" s="556">
        <f>F408*174</f>
        <v>0</v>
      </c>
      <c r="X409" s="557">
        <f>IFERROR(F410/W409,0)</f>
        <v>0</v>
      </c>
      <c r="Y409" s="24"/>
    </row>
    <row r="410" spans="1:25" hidden="1">
      <c r="A410" s="9"/>
      <c r="B410" s="69"/>
      <c r="C410" s="76"/>
      <c r="D410" s="59" t="s">
        <v>15</v>
      </c>
      <c r="E410" s="52">
        <f>ROUND((N408+O408)*E408*Q408,0)</f>
        <v>0</v>
      </c>
      <c r="F410" s="52">
        <f>ROUND((N408+O408)*F408*Q408*Q409,0)</f>
        <v>0</v>
      </c>
      <c r="G410" s="52">
        <f>ROUND((N408+O408)*G408*Q408*Q409*Q410,0)</f>
        <v>0</v>
      </c>
      <c r="H410" s="52">
        <f>ROUND((N408+O408)*H408*Q408*Q409*Q410*Q411,0)</f>
        <v>0</v>
      </c>
      <c r="I410" s="52">
        <f>ROUND((N408+O408)*I408*Q408*Q409*Q410*Q411*Q412,0)</f>
        <v>0</v>
      </c>
      <c r="J410" s="158">
        <f>SUM(E410:I410)</f>
        <v>0</v>
      </c>
      <c r="L410" s="239" t="str">
        <f>L409</f>
        <v>A</v>
      </c>
      <c r="M410" s="215"/>
      <c r="N410" s="56"/>
      <c r="O410" s="56"/>
      <c r="P410" s="56"/>
      <c r="Q410" s="211">
        <v>1.03</v>
      </c>
      <c r="R410" s="212">
        <v>0</v>
      </c>
      <c r="S410" s="61">
        <f>$S$14</f>
        <v>12</v>
      </c>
      <c r="T410" s="211">
        <v>0</v>
      </c>
      <c r="U410" s="321" t="s">
        <v>33</v>
      </c>
      <c r="V410" s="323">
        <f>IFERROR((G411+G412)/G410,0)</f>
        <v>0</v>
      </c>
      <c r="W410" s="556">
        <f>G408*174</f>
        <v>0</v>
      </c>
      <c r="X410" s="557">
        <f>IFERROR(G410/W410,0)</f>
        <v>0</v>
      </c>
    </row>
    <row r="411" spans="1:25" hidden="1">
      <c r="A411" s="9"/>
      <c r="B411" s="69"/>
      <c r="C411" s="76"/>
      <c r="D411" s="59" t="s">
        <v>30</v>
      </c>
      <c r="E411" s="52">
        <f>ROUND(E410*$Q$3,0)</f>
        <v>0</v>
      </c>
      <c r="F411" s="52">
        <f t="shared" ref="F411" si="547">ROUND(F410*$Q$3,0)</f>
        <v>0</v>
      </c>
      <c r="G411" s="52">
        <f t="shared" ref="G411" si="548">ROUND(G410*$Q$3,0)</f>
        <v>0</v>
      </c>
      <c r="H411" s="52">
        <f t="shared" ref="H411" si="549">ROUND(H410*$Q$3,0)</f>
        <v>0</v>
      </c>
      <c r="I411" s="52">
        <f t="shared" ref="I411" si="550">ROUND(I410*$Q$3,0)</f>
        <v>0</v>
      </c>
      <c r="J411" s="158">
        <f>SUM(E411:I411)</f>
        <v>0</v>
      </c>
      <c r="L411" s="239" t="str">
        <f>L410</f>
        <v>A</v>
      </c>
      <c r="M411" s="215"/>
      <c r="N411" s="56"/>
      <c r="O411" s="56"/>
      <c r="P411" s="56"/>
      <c r="Q411" s="211">
        <v>1.03</v>
      </c>
      <c r="R411" s="212">
        <v>0</v>
      </c>
      <c r="S411" s="61">
        <f>$S$15</f>
        <v>12</v>
      </c>
      <c r="T411" s="211">
        <v>0</v>
      </c>
      <c r="U411" s="321" t="s">
        <v>34</v>
      </c>
      <c r="V411" s="323">
        <f>IFERROR((H411+H412)/H410,0)</f>
        <v>0</v>
      </c>
      <c r="W411" s="556">
        <f>H408*174</f>
        <v>0</v>
      </c>
      <c r="X411" s="557">
        <f>IFERROR(H410/W411,0)</f>
        <v>0</v>
      </c>
    </row>
    <row r="412" spans="1:25" ht="15" hidden="1">
      <c r="A412" s="9"/>
      <c r="B412" s="69"/>
      <c r="C412" s="76"/>
      <c r="D412" s="59" t="s">
        <v>29</v>
      </c>
      <c r="E412" s="170">
        <f>ROUND(R$6*E408,0)</f>
        <v>0</v>
      </c>
      <c r="F412" s="170">
        <f t="shared" ref="F412" si="551">ROUND(S$6*F408,0)</f>
        <v>0</v>
      </c>
      <c r="G412" s="170">
        <f t="shared" ref="G412" si="552">ROUND(T$6*G408,0)</f>
        <v>0</v>
      </c>
      <c r="H412" s="170">
        <f t="shared" ref="H412" si="553">ROUND(U$6*H408,0)</f>
        <v>0</v>
      </c>
      <c r="I412" s="170">
        <f t="shared" ref="I412" si="554">ROUND(V$6*I408,0)</f>
        <v>0</v>
      </c>
      <c r="J412" s="167">
        <f>SUM(E412:I412)</f>
        <v>0</v>
      </c>
      <c r="L412" s="239" t="str">
        <f>L411</f>
        <v>A</v>
      </c>
      <c r="M412" s="215"/>
      <c r="N412" s="56"/>
      <c r="O412" s="56"/>
      <c r="P412" s="56"/>
      <c r="Q412" s="211">
        <v>1.03</v>
      </c>
      <c r="R412" s="212">
        <v>0</v>
      </c>
      <c r="S412" s="61">
        <f>$S$16</f>
        <v>12</v>
      </c>
      <c r="T412" s="211">
        <v>0</v>
      </c>
      <c r="U412" s="321" t="s">
        <v>35</v>
      </c>
      <c r="V412" s="323">
        <f>IFERROR((I411+I412)/I410,0)</f>
        <v>0</v>
      </c>
      <c r="W412" s="556">
        <f>I408*174</f>
        <v>0</v>
      </c>
      <c r="X412" s="557">
        <f>IFERROR(I410/W412,0)</f>
        <v>0</v>
      </c>
      <c r="Y412" s="24"/>
    </row>
    <row r="413" spans="1:25" hidden="1">
      <c r="A413" s="9"/>
      <c r="B413" s="69"/>
      <c r="C413" s="76"/>
      <c r="D413" s="62" t="s">
        <v>178</v>
      </c>
      <c r="E413" s="171">
        <f t="shared" ref="E413:J413" si="555">SUM(E411:E412)</f>
        <v>0</v>
      </c>
      <c r="F413" s="171">
        <f t="shared" si="555"/>
        <v>0</v>
      </c>
      <c r="G413" s="171">
        <f t="shared" si="555"/>
        <v>0</v>
      </c>
      <c r="H413" s="171">
        <f t="shared" si="555"/>
        <v>0</v>
      </c>
      <c r="I413" s="171">
        <f t="shared" si="555"/>
        <v>0</v>
      </c>
      <c r="J413" s="172">
        <f t="shared" si="555"/>
        <v>0</v>
      </c>
      <c r="L413" s="236"/>
      <c r="M413" s="18"/>
      <c r="N413" s="32"/>
      <c r="O413" s="32"/>
      <c r="P413" s="32"/>
      <c r="Q413" s="88"/>
      <c r="R413" s="89"/>
      <c r="S413" s="61"/>
      <c r="T413" s="88"/>
      <c r="U413" s="323"/>
      <c r="V413" s="323"/>
      <c r="W413" s="559"/>
      <c r="X413" s="559"/>
      <c r="Y413" s="24"/>
    </row>
    <row r="414" spans="1:25" hidden="1">
      <c r="A414" s="9"/>
      <c r="B414" s="69"/>
      <c r="C414" s="76"/>
      <c r="D414" s="59"/>
      <c r="E414" s="16"/>
      <c r="F414" s="16"/>
      <c r="G414" s="16"/>
      <c r="H414" s="16"/>
      <c r="I414" s="16"/>
      <c r="J414" s="25"/>
      <c r="L414" s="236"/>
      <c r="M414" s="215"/>
      <c r="N414" s="56"/>
      <c r="O414" s="56"/>
      <c r="P414" s="56"/>
      <c r="Q414" s="33"/>
      <c r="R414" s="56"/>
      <c r="S414" s="33"/>
      <c r="T414" s="213"/>
      <c r="U414" s="327"/>
      <c r="V414" s="327"/>
      <c r="W414" s="559"/>
      <c r="X414" s="559"/>
      <c r="Y414" s="16"/>
    </row>
    <row r="415" spans="1:25" hidden="1">
      <c r="A415" s="78" t="s">
        <v>6</v>
      </c>
      <c r="B415" s="77"/>
      <c r="D415" s="33" t="s">
        <v>123</v>
      </c>
      <c r="E415" s="76">
        <f>ROUND($R415*$S415*T415,6)</f>
        <v>0</v>
      </c>
      <c r="F415" s="76">
        <f>ROUND($R416*$S416*T416,6)</f>
        <v>0</v>
      </c>
      <c r="G415" s="76">
        <f>ROUND($R417*$S417*T417,6)</f>
        <v>0</v>
      </c>
      <c r="H415" s="76">
        <f>ROUND($R418*$S418*T418,6)</f>
        <v>0</v>
      </c>
      <c r="I415" s="76">
        <f>ROUND($R419*$S419*T419,6)</f>
        <v>0</v>
      </c>
      <c r="J415" s="45"/>
      <c r="L415" s="236" t="s">
        <v>187</v>
      </c>
      <c r="M415" s="133">
        <v>0</v>
      </c>
      <c r="N415" s="214">
        <f>ROUND(M415/12,2)</f>
        <v>0</v>
      </c>
      <c r="O415" s="214">
        <f>LOOKUP(P415,'Longevity Lookup'!$A$3:$A$506,'Longevity Lookup'!$B$3:$B$506)</f>
        <v>0</v>
      </c>
      <c r="P415" s="209">
        <v>0</v>
      </c>
      <c r="Q415" s="211">
        <v>1</v>
      </c>
      <c r="R415" s="212">
        <v>0</v>
      </c>
      <c r="S415" s="61">
        <f>$S$12</f>
        <v>12</v>
      </c>
      <c r="T415" s="211">
        <v>0</v>
      </c>
      <c r="U415" s="321" t="s">
        <v>31</v>
      </c>
      <c r="V415" s="323">
        <f>IFERROR((E418+E419)/E417,0)</f>
        <v>0</v>
      </c>
      <c r="W415" s="556">
        <f>E415*174</f>
        <v>0</v>
      </c>
      <c r="X415" s="557">
        <f>IFERROR(E127/W415,0)</f>
        <v>0</v>
      </c>
      <c r="Y415" s="24"/>
    </row>
    <row r="416" spans="1:25" hidden="1">
      <c r="B416" s="77"/>
      <c r="D416" s="33" t="s">
        <v>179</v>
      </c>
      <c r="E416" s="21">
        <f>T415</f>
        <v>0</v>
      </c>
      <c r="F416" s="21">
        <f>T416</f>
        <v>0</v>
      </c>
      <c r="G416" s="21">
        <f>T417</f>
        <v>0</v>
      </c>
      <c r="H416" s="21">
        <f>T418</f>
        <v>0</v>
      </c>
      <c r="I416" s="21">
        <f>T419</f>
        <v>0</v>
      </c>
      <c r="J416" s="45"/>
      <c r="L416" s="239" t="str">
        <f>L415</f>
        <v>A</v>
      </c>
      <c r="M416" s="215"/>
      <c r="N416" s="214"/>
      <c r="O416" s="214"/>
      <c r="P416" s="214"/>
      <c r="Q416" s="211">
        <v>1.03</v>
      </c>
      <c r="R416" s="212">
        <v>0</v>
      </c>
      <c r="S416" s="61">
        <f>$S$13</f>
        <v>12</v>
      </c>
      <c r="T416" s="211">
        <v>0</v>
      </c>
      <c r="U416" s="321" t="s">
        <v>32</v>
      </c>
      <c r="V416" s="323">
        <f>IFERROR((F418+F419)/F417,0)</f>
        <v>0</v>
      </c>
      <c r="W416" s="556">
        <f>F415*174</f>
        <v>0</v>
      </c>
      <c r="X416" s="557">
        <f>IFERROR(F417/W416,0)</f>
        <v>0</v>
      </c>
      <c r="Y416" s="24"/>
    </row>
    <row r="417" spans="1:25" hidden="1">
      <c r="A417" s="9"/>
      <c r="B417" s="69"/>
      <c r="C417" s="76"/>
      <c r="D417" s="59" t="s">
        <v>15</v>
      </c>
      <c r="E417" s="52">
        <f>ROUND((N415+O415)*E415*Q415,0)</f>
        <v>0</v>
      </c>
      <c r="F417" s="52">
        <f>ROUND((N415+O415)*F415*Q415*Q416,0)</f>
        <v>0</v>
      </c>
      <c r="G417" s="52">
        <f>ROUND((N415+O415)*G415*Q415*Q416*Q417,0)</f>
        <v>0</v>
      </c>
      <c r="H417" s="52">
        <f>ROUND((N415+O415)*H415*Q415*Q416*Q417*Q418,0)</f>
        <v>0</v>
      </c>
      <c r="I417" s="52">
        <f>ROUND((N415+O415)*I415*Q415*Q416*Q417*Q418*Q419,0)</f>
        <v>0</v>
      </c>
      <c r="J417" s="158">
        <f>SUM(E417:I417)</f>
        <v>0</v>
      </c>
      <c r="L417" s="239" t="str">
        <f>L416</f>
        <v>A</v>
      </c>
      <c r="M417" s="215"/>
      <c r="N417" s="56"/>
      <c r="O417" s="56"/>
      <c r="P417" s="56"/>
      <c r="Q417" s="211">
        <v>1.03</v>
      </c>
      <c r="R417" s="212">
        <v>0</v>
      </c>
      <c r="S417" s="61">
        <f>$S$14</f>
        <v>12</v>
      </c>
      <c r="T417" s="211">
        <v>0</v>
      </c>
      <c r="U417" s="321" t="s">
        <v>33</v>
      </c>
      <c r="V417" s="323">
        <f>IFERROR((G418+G419)/G417,0)</f>
        <v>0</v>
      </c>
      <c r="W417" s="556">
        <f>G415*174</f>
        <v>0</v>
      </c>
      <c r="X417" s="557">
        <f>IFERROR(G417/W417,0)</f>
        <v>0</v>
      </c>
    </row>
    <row r="418" spans="1:25" hidden="1">
      <c r="A418" s="9"/>
      <c r="B418" s="69"/>
      <c r="C418" s="76"/>
      <c r="D418" s="59" t="s">
        <v>30</v>
      </c>
      <c r="E418" s="52">
        <f>ROUND(E417*$Q$3,0)</f>
        <v>0</v>
      </c>
      <c r="F418" s="52">
        <f t="shared" ref="F418" si="556">ROUND(F417*$Q$3,0)</f>
        <v>0</v>
      </c>
      <c r="G418" s="52">
        <f t="shared" ref="G418" si="557">ROUND(G417*$Q$3,0)</f>
        <v>0</v>
      </c>
      <c r="H418" s="52">
        <f t="shared" ref="H418" si="558">ROUND(H417*$Q$3,0)</f>
        <v>0</v>
      </c>
      <c r="I418" s="52">
        <f t="shared" ref="I418" si="559">ROUND(I417*$Q$3,0)</f>
        <v>0</v>
      </c>
      <c r="J418" s="158">
        <f>SUM(E418:I418)</f>
        <v>0</v>
      </c>
      <c r="L418" s="239" t="str">
        <f>L417</f>
        <v>A</v>
      </c>
      <c r="M418" s="215"/>
      <c r="N418" s="56"/>
      <c r="O418" s="56"/>
      <c r="P418" s="56"/>
      <c r="Q418" s="211">
        <v>1.03</v>
      </c>
      <c r="R418" s="212">
        <v>0</v>
      </c>
      <c r="S418" s="61">
        <f>$S$15</f>
        <v>12</v>
      </c>
      <c r="T418" s="211">
        <v>0</v>
      </c>
      <c r="U418" s="321" t="s">
        <v>34</v>
      </c>
      <c r="V418" s="323">
        <f>IFERROR((H418+H419)/H417,0)</f>
        <v>0</v>
      </c>
      <c r="W418" s="556">
        <f>H415*174</f>
        <v>0</v>
      </c>
      <c r="X418" s="557">
        <f>IFERROR(H417/W418,0)</f>
        <v>0</v>
      </c>
    </row>
    <row r="419" spans="1:25" ht="15" hidden="1">
      <c r="A419" s="9"/>
      <c r="B419" s="69"/>
      <c r="C419" s="76"/>
      <c r="D419" s="59" t="s">
        <v>29</v>
      </c>
      <c r="E419" s="170">
        <f>ROUND(R$6*E415,0)</f>
        <v>0</v>
      </c>
      <c r="F419" s="170">
        <f t="shared" ref="F419" si="560">ROUND(S$6*F415,0)</f>
        <v>0</v>
      </c>
      <c r="G419" s="170">
        <f t="shared" ref="G419" si="561">ROUND(T$6*G415,0)</f>
        <v>0</v>
      </c>
      <c r="H419" s="170">
        <f t="shared" ref="H419" si="562">ROUND(U$6*H415,0)</f>
        <v>0</v>
      </c>
      <c r="I419" s="170">
        <f t="shared" ref="I419" si="563">ROUND(V$6*I415,0)</f>
        <v>0</v>
      </c>
      <c r="J419" s="167">
        <f>SUM(E419:I419)</f>
        <v>0</v>
      </c>
      <c r="L419" s="239" t="str">
        <f>L418</f>
        <v>A</v>
      </c>
      <c r="M419" s="215"/>
      <c r="N419" s="56"/>
      <c r="O419" s="56"/>
      <c r="P419" s="56"/>
      <c r="Q419" s="211">
        <v>1.03</v>
      </c>
      <c r="R419" s="212">
        <v>0</v>
      </c>
      <c r="S419" s="61">
        <f>$S$16</f>
        <v>12</v>
      </c>
      <c r="T419" s="211">
        <v>0</v>
      </c>
      <c r="U419" s="321" t="s">
        <v>35</v>
      </c>
      <c r="V419" s="323">
        <f>IFERROR((I418+I419)/I417,0)</f>
        <v>0</v>
      </c>
      <c r="W419" s="556">
        <f>I415*174</f>
        <v>0</v>
      </c>
      <c r="X419" s="557">
        <f>IFERROR(I417/W419,0)</f>
        <v>0</v>
      </c>
      <c r="Y419" s="24"/>
    </row>
    <row r="420" spans="1:25" hidden="1">
      <c r="A420" s="9"/>
      <c r="B420" s="69"/>
      <c r="C420" s="76"/>
      <c r="D420" s="62" t="s">
        <v>178</v>
      </c>
      <c r="E420" s="171">
        <f t="shared" ref="E420:J420" si="564">SUM(E418:E419)</f>
        <v>0</v>
      </c>
      <c r="F420" s="171">
        <f t="shared" si="564"/>
        <v>0</v>
      </c>
      <c r="G420" s="171">
        <f t="shared" si="564"/>
        <v>0</v>
      </c>
      <c r="H420" s="171">
        <f t="shared" si="564"/>
        <v>0</v>
      </c>
      <c r="I420" s="171">
        <f t="shared" si="564"/>
        <v>0</v>
      </c>
      <c r="J420" s="172">
        <f t="shared" si="564"/>
        <v>0</v>
      </c>
      <c r="L420" s="236"/>
      <c r="M420" s="18"/>
      <c r="N420" s="32"/>
      <c r="O420" s="32"/>
      <c r="P420" s="32"/>
      <c r="Q420" s="88"/>
      <c r="R420" s="89"/>
      <c r="S420" s="61"/>
      <c r="T420" s="88"/>
      <c r="U420" s="323"/>
      <c r="V420" s="323"/>
      <c r="W420" s="559"/>
      <c r="X420" s="559"/>
      <c r="Y420" s="24"/>
    </row>
    <row r="421" spans="1:25" hidden="1">
      <c r="A421" s="9"/>
      <c r="B421" s="69"/>
      <c r="C421" s="76"/>
      <c r="D421" s="59"/>
      <c r="E421" s="16"/>
      <c r="F421" s="16"/>
      <c r="G421" s="16"/>
      <c r="H421" s="16"/>
      <c r="I421" s="16"/>
      <c r="J421" s="25"/>
      <c r="L421" s="236"/>
      <c r="M421" s="215"/>
      <c r="N421" s="56"/>
      <c r="O421" s="56"/>
      <c r="P421" s="56"/>
      <c r="Q421" s="33"/>
      <c r="R421" s="56"/>
      <c r="S421" s="33"/>
      <c r="T421" s="213"/>
      <c r="U421" s="327"/>
      <c r="V421" s="327"/>
      <c r="W421" s="559"/>
      <c r="X421" s="559"/>
      <c r="Y421" s="16"/>
    </row>
    <row r="422" spans="1:25" hidden="1">
      <c r="A422" s="78" t="s">
        <v>6</v>
      </c>
      <c r="B422" s="77"/>
      <c r="D422" s="33" t="s">
        <v>123</v>
      </c>
      <c r="E422" s="76">
        <f>ROUND($R422*$S422*T422,6)</f>
        <v>0</v>
      </c>
      <c r="F422" s="76">
        <f>ROUND($R423*$S423*T423,6)</f>
        <v>0</v>
      </c>
      <c r="G422" s="76">
        <f>ROUND($R424*$S424*T424,6)</f>
        <v>0</v>
      </c>
      <c r="H422" s="76">
        <f>ROUND($R425*$S425*T425,6)</f>
        <v>0</v>
      </c>
      <c r="I422" s="76">
        <f>ROUND($R426*$S426*T426,6)</f>
        <v>0</v>
      </c>
      <c r="J422" s="45"/>
      <c r="L422" s="236" t="s">
        <v>187</v>
      </c>
      <c r="M422" s="133">
        <v>0</v>
      </c>
      <c r="N422" s="214">
        <f>ROUND(M422/12,2)</f>
        <v>0</v>
      </c>
      <c r="O422" s="214">
        <f>LOOKUP(P422,'Longevity Lookup'!$A$3:$A$506,'Longevity Lookup'!$B$3:$B$506)</f>
        <v>0</v>
      </c>
      <c r="P422" s="209">
        <v>0</v>
      </c>
      <c r="Q422" s="211">
        <v>1</v>
      </c>
      <c r="R422" s="212">
        <v>0</v>
      </c>
      <c r="S422" s="61">
        <f>$S$12</f>
        <v>12</v>
      </c>
      <c r="T422" s="211">
        <v>0</v>
      </c>
      <c r="U422" s="321" t="s">
        <v>31</v>
      </c>
      <c r="V422" s="323">
        <f>IFERROR((E425+E426)/E424,0)</f>
        <v>0</v>
      </c>
      <c r="W422" s="556">
        <f>E422*174</f>
        <v>0</v>
      </c>
      <c r="X422" s="557">
        <f>IFERROR(E134/W422,0)</f>
        <v>0</v>
      </c>
      <c r="Y422" s="24"/>
    </row>
    <row r="423" spans="1:25" hidden="1">
      <c r="B423" s="77"/>
      <c r="D423" s="33" t="s">
        <v>179</v>
      </c>
      <c r="E423" s="21">
        <f>T422</f>
        <v>0</v>
      </c>
      <c r="F423" s="21">
        <f>T423</f>
        <v>0</v>
      </c>
      <c r="G423" s="21">
        <f>T424</f>
        <v>0</v>
      </c>
      <c r="H423" s="21">
        <f>T425</f>
        <v>0</v>
      </c>
      <c r="I423" s="21">
        <f>T426</f>
        <v>0</v>
      </c>
      <c r="J423" s="45"/>
      <c r="L423" s="239" t="str">
        <f>L422</f>
        <v>A</v>
      </c>
      <c r="M423" s="215"/>
      <c r="N423" s="214"/>
      <c r="O423" s="214"/>
      <c r="P423" s="214"/>
      <c r="Q423" s="211">
        <v>1.03</v>
      </c>
      <c r="R423" s="212">
        <v>0</v>
      </c>
      <c r="S423" s="61">
        <f>$S$13</f>
        <v>12</v>
      </c>
      <c r="T423" s="211">
        <v>0</v>
      </c>
      <c r="U423" s="321" t="s">
        <v>32</v>
      </c>
      <c r="V423" s="323">
        <f>IFERROR((F425+F426)/F424,0)</f>
        <v>0</v>
      </c>
      <c r="W423" s="556">
        <f>F422*174</f>
        <v>0</v>
      </c>
      <c r="X423" s="557">
        <f>IFERROR(F424/W423,0)</f>
        <v>0</v>
      </c>
      <c r="Y423" s="24"/>
    </row>
    <row r="424" spans="1:25" hidden="1">
      <c r="A424" s="9"/>
      <c r="B424" s="69"/>
      <c r="C424" s="76"/>
      <c r="D424" s="59" t="s">
        <v>15</v>
      </c>
      <c r="E424" s="52">
        <f>ROUND((N422+O422)*E422*Q422,0)</f>
        <v>0</v>
      </c>
      <c r="F424" s="52">
        <f>ROUND((N422+O422)*F422*Q422*Q423,0)</f>
        <v>0</v>
      </c>
      <c r="G424" s="52">
        <f>ROUND((N422+O422)*G422*Q422*Q423*Q424,0)</f>
        <v>0</v>
      </c>
      <c r="H424" s="52">
        <f>ROUND((N422+O422)*H422*Q422*Q423*Q424*Q425,0)</f>
        <v>0</v>
      </c>
      <c r="I424" s="52">
        <f>ROUND((N422+O422)*I422*Q422*Q423*Q424*Q425*Q426,0)</f>
        <v>0</v>
      </c>
      <c r="J424" s="158">
        <f>SUM(E424:I424)</f>
        <v>0</v>
      </c>
      <c r="L424" s="239" t="str">
        <f>L423</f>
        <v>A</v>
      </c>
      <c r="M424" s="215"/>
      <c r="N424" s="56"/>
      <c r="O424" s="56"/>
      <c r="P424" s="56"/>
      <c r="Q424" s="211">
        <v>1.03</v>
      </c>
      <c r="R424" s="212">
        <v>0</v>
      </c>
      <c r="S424" s="61">
        <f>$S$14</f>
        <v>12</v>
      </c>
      <c r="T424" s="211">
        <v>0</v>
      </c>
      <c r="U424" s="321" t="s">
        <v>33</v>
      </c>
      <c r="V424" s="323">
        <f>IFERROR((G425+G426)/G424,0)</f>
        <v>0</v>
      </c>
      <c r="W424" s="556">
        <f>G422*174</f>
        <v>0</v>
      </c>
      <c r="X424" s="557">
        <f>IFERROR(G424/W424,0)</f>
        <v>0</v>
      </c>
    </row>
    <row r="425" spans="1:25" hidden="1">
      <c r="A425" s="9"/>
      <c r="B425" s="69"/>
      <c r="C425" s="76"/>
      <c r="D425" s="59" t="s">
        <v>30</v>
      </c>
      <c r="E425" s="52">
        <f>ROUND(E424*$Q$3,0)</f>
        <v>0</v>
      </c>
      <c r="F425" s="52">
        <f t="shared" ref="F425" si="565">ROUND(F424*$Q$3,0)</f>
        <v>0</v>
      </c>
      <c r="G425" s="52">
        <f t="shared" ref="G425" si="566">ROUND(G424*$Q$3,0)</f>
        <v>0</v>
      </c>
      <c r="H425" s="52">
        <f t="shared" ref="H425" si="567">ROUND(H424*$Q$3,0)</f>
        <v>0</v>
      </c>
      <c r="I425" s="52">
        <f t="shared" ref="I425" si="568">ROUND(I424*$Q$3,0)</f>
        <v>0</v>
      </c>
      <c r="J425" s="158">
        <f>SUM(E425:I425)</f>
        <v>0</v>
      </c>
      <c r="L425" s="239" t="str">
        <f>L424</f>
        <v>A</v>
      </c>
      <c r="M425" s="215"/>
      <c r="N425" s="56"/>
      <c r="O425" s="56"/>
      <c r="P425" s="56"/>
      <c r="Q425" s="211">
        <v>1.03</v>
      </c>
      <c r="R425" s="212">
        <v>0</v>
      </c>
      <c r="S425" s="61">
        <f>$S$15</f>
        <v>12</v>
      </c>
      <c r="T425" s="211">
        <v>0</v>
      </c>
      <c r="U425" s="321" t="s">
        <v>34</v>
      </c>
      <c r="V425" s="323">
        <f>IFERROR((H425+H426)/H424,0)</f>
        <v>0</v>
      </c>
      <c r="W425" s="556">
        <f>H422*174</f>
        <v>0</v>
      </c>
      <c r="X425" s="557">
        <f>IFERROR(H424/W425,0)</f>
        <v>0</v>
      </c>
    </row>
    <row r="426" spans="1:25" ht="15" hidden="1">
      <c r="A426" s="9"/>
      <c r="B426" s="69"/>
      <c r="C426" s="76"/>
      <c r="D426" s="59" t="s">
        <v>29</v>
      </c>
      <c r="E426" s="170">
        <f>ROUND(R$6*E422,0)</f>
        <v>0</v>
      </c>
      <c r="F426" s="170">
        <f t="shared" ref="F426" si="569">ROUND(S$6*F422,0)</f>
        <v>0</v>
      </c>
      <c r="G426" s="170">
        <f t="shared" ref="G426" si="570">ROUND(T$6*G422,0)</f>
        <v>0</v>
      </c>
      <c r="H426" s="170">
        <f t="shared" ref="H426" si="571">ROUND(U$6*H422,0)</f>
        <v>0</v>
      </c>
      <c r="I426" s="170">
        <f t="shared" ref="I426" si="572">ROUND(V$6*I422,0)</f>
        <v>0</v>
      </c>
      <c r="J426" s="167">
        <f>SUM(E426:I426)</f>
        <v>0</v>
      </c>
      <c r="L426" s="239" t="str">
        <f>L425</f>
        <v>A</v>
      </c>
      <c r="M426" s="215"/>
      <c r="N426" s="56"/>
      <c r="O426" s="56"/>
      <c r="P426" s="56"/>
      <c r="Q426" s="211">
        <v>1.03</v>
      </c>
      <c r="R426" s="212">
        <v>0</v>
      </c>
      <c r="S426" s="61">
        <f>$S$16</f>
        <v>12</v>
      </c>
      <c r="T426" s="211">
        <v>0</v>
      </c>
      <c r="U426" s="321" t="s">
        <v>35</v>
      </c>
      <c r="V426" s="323">
        <f>IFERROR((I425+I426)/I424,0)</f>
        <v>0</v>
      </c>
      <c r="W426" s="556">
        <f>I422*174</f>
        <v>0</v>
      </c>
      <c r="X426" s="557">
        <f>IFERROR(I424/W426,0)</f>
        <v>0</v>
      </c>
      <c r="Y426" s="24"/>
    </row>
    <row r="427" spans="1:25" hidden="1">
      <c r="A427" s="9"/>
      <c r="B427" s="69"/>
      <c r="C427" s="76"/>
      <c r="D427" s="62" t="s">
        <v>178</v>
      </c>
      <c r="E427" s="171">
        <f t="shared" ref="E427:J427" si="573">SUM(E425:E426)</f>
        <v>0</v>
      </c>
      <c r="F427" s="171">
        <f t="shared" si="573"/>
        <v>0</v>
      </c>
      <c r="G427" s="171">
        <f t="shared" si="573"/>
        <v>0</v>
      </c>
      <c r="H427" s="171">
        <f t="shared" si="573"/>
        <v>0</v>
      </c>
      <c r="I427" s="171">
        <f t="shared" si="573"/>
        <v>0</v>
      </c>
      <c r="J427" s="172">
        <f t="shared" si="573"/>
        <v>0</v>
      </c>
      <c r="L427" s="236"/>
      <c r="M427" s="18"/>
      <c r="N427" s="32"/>
      <c r="O427" s="32"/>
      <c r="P427" s="32"/>
      <c r="Q427" s="88"/>
      <c r="R427" s="89"/>
      <c r="S427" s="61"/>
      <c r="T427" s="88"/>
      <c r="U427" s="323"/>
      <c r="V427" s="323"/>
      <c r="W427" s="559"/>
      <c r="X427" s="559"/>
      <c r="Y427" s="24"/>
    </row>
    <row r="428" spans="1:25" hidden="1">
      <c r="A428" s="9"/>
      <c r="B428" s="69"/>
      <c r="C428" s="76"/>
      <c r="D428" s="59"/>
      <c r="E428" s="16"/>
      <c r="F428" s="16"/>
      <c r="G428" s="16"/>
      <c r="H428" s="16"/>
      <c r="I428" s="16"/>
      <c r="J428" s="25"/>
      <c r="L428" s="236"/>
      <c r="M428" s="215"/>
      <c r="N428" s="56"/>
      <c r="O428" s="56"/>
      <c r="P428" s="56"/>
      <c r="Q428" s="33"/>
      <c r="R428" s="56"/>
      <c r="S428" s="33"/>
      <c r="T428" s="213"/>
      <c r="U428" s="327"/>
      <c r="V428" s="327"/>
      <c r="W428" s="559"/>
      <c r="X428" s="559"/>
      <c r="Y428" s="16"/>
    </row>
    <row r="429" spans="1:25" hidden="1">
      <c r="A429" s="78" t="s">
        <v>6</v>
      </c>
      <c r="B429" s="77"/>
      <c r="D429" s="33" t="s">
        <v>123</v>
      </c>
      <c r="E429" s="76">
        <f>ROUND($R429*$S429*T429,6)</f>
        <v>0</v>
      </c>
      <c r="F429" s="76">
        <f>ROUND($R430*$S430*T430,6)</f>
        <v>0</v>
      </c>
      <c r="G429" s="76">
        <f>ROUND($R431*$S431*T431,6)</f>
        <v>0</v>
      </c>
      <c r="H429" s="76">
        <f>ROUND($R432*$S432*T432,6)</f>
        <v>0</v>
      </c>
      <c r="I429" s="76">
        <f>ROUND($R433*$S433*T433,6)</f>
        <v>0</v>
      </c>
      <c r="J429" s="45"/>
      <c r="L429" s="236" t="s">
        <v>187</v>
      </c>
      <c r="M429" s="133">
        <v>0</v>
      </c>
      <c r="N429" s="214">
        <f>ROUND(M429/12,2)</f>
        <v>0</v>
      </c>
      <c r="O429" s="214">
        <f>LOOKUP(P429,'Longevity Lookup'!$A$3:$A$506,'Longevity Lookup'!$B$3:$B$506)</f>
        <v>0</v>
      </c>
      <c r="P429" s="209">
        <v>0</v>
      </c>
      <c r="Q429" s="211">
        <v>1</v>
      </c>
      <c r="R429" s="212">
        <v>0</v>
      </c>
      <c r="S429" s="61">
        <f>$S$12</f>
        <v>12</v>
      </c>
      <c r="T429" s="211">
        <v>0</v>
      </c>
      <c r="U429" s="321" t="s">
        <v>31</v>
      </c>
      <c r="V429" s="323">
        <f>IFERROR((E432+E433)/E431,0)</f>
        <v>0</v>
      </c>
      <c r="W429" s="556">
        <f>E429*174</f>
        <v>0</v>
      </c>
      <c r="X429" s="557">
        <f>IFERROR(E141/W429,0)</f>
        <v>0</v>
      </c>
      <c r="Y429" s="24"/>
    </row>
    <row r="430" spans="1:25" hidden="1">
      <c r="B430" s="77"/>
      <c r="D430" s="33" t="s">
        <v>179</v>
      </c>
      <c r="E430" s="21">
        <f>T429</f>
        <v>0</v>
      </c>
      <c r="F430" s="21">
        <f>T430</f>
        <v>0</v>
      </c>
      <c r="G430" s="21">
        <f>T431</f>
        <v>0</v>
      </c>
      <c r="H430" s="21">
        <f>T432</f>
        <v>0</v>
      </c>
      <c r="I430" s="21">
        <f>T433</f>
        <v>0</v>
      </c>
      <c r="J430" s="45"/>
      <c r="L430" s="239" t="str">
        <f>L429</f>
        <v>A</v>
      </c>
      <c r="M430" s="215"/>
      <c r="N430" s="214"/>
      <c r="O430" s="214"/>
      <c r="P430" s="214"/>
      <c r="Q430" s="211">
        <v>1.03</v>
      </c>
      <c r="R430" s="212">
        <v>0</v>
      </c>
      <c r="S430" s="61">
        <f>$S$13</f>
        <v>12</v>
      </c>
      <c r="T430" s="211">
        <v>0</v>
      </c>
      <c r="U430" s="321" t="s">
        <v>32</v>
      </c>
      <c r="V430" s="323">
        <f>IFERROR((F432+F433)/F431,0)</f>
        <v>0</v>
      </c>
      <c r="W430" s="556">
        <f>F429*174</f>
        <v>0</v>
      </c>
      <c r="X430" s="557">
        <f>IFERROR(F431/W430,0)</f>
        <v>0</v>
      </c>
      <c r="Y430" s="24"/>
    </row>
    <row r="431" spans="1:25" hidden="1">
      <c r="A431" s="9"/>
      <c r="B431" s="69"/>
      <c r="C431" s="76"/>
      <c r="D431" s="59" t="s">
        <v>15</v>
      </c>
      <c r="E431" s="52">
        <f>ROUND((N429+O429)*E429*Q429,0)</f>
        <v>0</v>
      </c>
      <c r="F431" s="52">
        <f>ROUND((N429+O429)*F429*Q429*Q430,0)</f>
        <v>0</v>
      </c>
      <c r="G431" s="52">
        <f>ROUND((N429+O429)*G429*Q429*Q430*Q431,0)</f>
        <v>0</v>
      </c>
      <c r="H431" s="52">
        <f>ROUND((N429+O429)*H429*Q429*Q430*Q431*Q432,0)</f>
        <v>0</v>
      </c>
      <c r="I431" s="52">
        <f>ROUND((N429+O429)*I429*Q429*Q430*Q431*Q432*Q433,0)</f>
        <v>0</v>
      </c>
      <c r="J431" s="158">
        <f>SUM(E431:I431)</f>
        <v>0</v>
      </c>
      <c r="L431" s="239" t="str">
        <f>L430</f>
        <v>A</v>
      </c>
      <c r="M431" s="215"/>
      <c r="N431" s="56"/>
      <c r="O431" s="56"/>
      <c r="P431" s="56"/>
      <c r="Q431" s="211">
        <v>1.03</v>
      </c>
      <c r="R431" s="212">
        <v>0</v>
      </c>
      <c r="S431" s="61">
        <f>$S$14</f>
        <v>12</v>
      </c>
      <c r="T431" s="211">
        <v>0</v>
      </c>
      <c r="U431" s="321" t="s">
        <v>33</v>
      </c>
      <c r="V431" s="323">
        <f>IFERROR((G432+G433)/G431,0)</f>
        <v>0</v>
      </c>
      <c r="W431" s="556">
        <f>G429*174</f>
        <v>0</v>
      </c>
      <c r="X431" s="557">
        <f>IFERROR(G431/W431,0)</f>
        <v>0</v>
      </c>
    </row>
    <row r="432" spans="1:25" hidden="1">
      <c r="A432" s="9"/>
      <c r="B432" s="69"/>
      <c r="C432" s="76"/>
      <c r="D432" s="59" t="s">
        <v>30</v>
      </c>
      <c r="E432" s="52">
        <f>ROUND(E431*$Q$3,0)</f>
        <v>0</v>
      </c>
      <c r="F432" s="52">
        <f t="shared" ref="F432" si="574">ROUND(F431*$Q$3,0)</f>
        <v>0</v>
      </c>
      <c r="G432" s="52">
        <f t="shared" ref="G432" si="575">ROUND(G431*$Q$3,0)</f>
        <v>0</v>
      </c>
      <c r="H432" s="52">
        <f t="shared" ref="H432" si="576">ROUND(H431*$Q$3,0)</f>
        <v>0</v>
      </c>
      <c r="I432" s="52">
        <f t="shared" ref="I432" si="577">ROUND(I431*$Q$3,0)</f>
        <v>0</v>
      </c>
      <c r="J432" s="158">
        <f>SUM(E432:I432)</f>
        <v>0</v>
      </c>
      <c r="L432" s="239" t="str">
        <f>L431</f>
        <v>A</v>
      </c>
      <c r="M432" s="215"/>
      <c r="N432" s="56"/>
      <c r="O432" s="56"/>
      <c r="P432" s="56"/>
      <c r="Q432" s="211">
        <v>1.03</v>
      </c>
      <c r="R432" s="212">
        <v>0</v>
      </c>
      <c r="S432" s="61">
        <f>$S$15</f>
        <v>12</v>
      </c>
      <c r="T432" s="211">
        <v>0</v>
      </c>
      <c r="U432" s="321" t="s">
        <v>34</v>
      </c>
      <c r="V432" s="323">
        <f>IFERROR((H432+H433)/H431,0)</f>
        <v>0</v>
      </c>
      <c r="W432" s="556">
        <f>H429*174</f>
        <v>0</v>
      </c>
      <c r="X432" s="557">
        <f>IFERROR(H431/W432,0)</f>
        <v>0</v>
      </c>
    </row>
    <row r="433" spans="1:25" ht="15" hidden="1">
      <c r="A433" s="9"/>
      <c r="B433" s="69"/>
      <c r="C433" s="76"/>
      <c r="D433" s="59" t="s">
        <v>29</v>
      </c>
      <c r="E433" s="170">
        <f>ROUND(R$6*E429,0)</f>
        <v>0</v>
      </c>
      <c r="F433" s="170">
        <f t="shared" ref="F433" si="578">ROUND(S$6*F429,0)</f>
        <v>0</v>
      </c>
      <c r="G433" s="170">
        <f t="shared" ref="G433" si="579">ROUND(T$6*G429,0)</f>
        <v>0</v>
      </c>
      <c r="H433" s="170">
        <f t="shared" ref="H433" si="580">ROUND(U$6*H429,0)</f>
        <v>0</v>
      </c>
      <c r="I433" s="170">
        <f t="shared" ref="I433" si="581">ROUND(V$6*I429,0)</f>
        <v>0</v>
      </c>
      <c r="J433" s="167">
        <f>SUM(E433:I433)</f>
        <v>0</v>
      </c>
      <c r="L433" s="239" t="str">
        <f>L432</f>
        <v>A</v>
      </c>
      <c r="M433" s="215"/>
      <c r="N433" s="56"/>
      <c r="O433" s="56"/>
      <c r="P433" s="56"/>
      <c r="Q433" s="211">
        <v>1.03</v>
      </c>
      <c r="R433" s="212">
        <v>0</v>
      </c>
      <c r="S433" s="61">
        <f>$S$16</f>
        <v>12</v>
      </c>
      <c r="T433" s="211">
        <v>0</v>
      </c>
      <c r="U433" s="321" t="s">
        <v>35</v>
      </c>
      <c r="V433" s="323">
        <f>IFERROR((I432+I433)/I431,0)</f>
        <v>0</v>
      </c>
      <c r="W433" s="556">
        <f>I429*174</f>
        <v>0</v>
      </c>
      <c r="X433" s="557">
        <f>IFERROR(I431/W433,0)</f>
        <v>0</v>
      </c>
      <c r="Y433" s="24"/>
    </row>
    <row r="434" spans="1:25" hidden="1">
      <c r="A434" s="9"/>
      <c r="B434" s="69"/>
      <c r="C434" s="76"/>
      <c r="D434" s="62" t="s">
        <v>178</v>
      </c>
      <c r="E434" s="171">
        <f t="shared" ref="E434:J434" si="582">SUM(E432:E433)</f>
        <v>0</v>
      </c>
      <c r="F434" s="171">
        <f t="shared" si="582"/>
        <v>0</v>
      </c>
      <c r="G434" s="171">
        <f t="shared" si="582"/>
        <v>0</v>
      </c>
      <c r="H434" s="171">
        <f t="shared" si="582"/>
        <v>0</v>
      </c>
      <c r="I434" s="171">
        <f t="shared" si="582"/>
        <v>0</v>
      </c>
      <c r="J434" s="172">
        <f t="shared" si="582"/>
        <v>0</v>
      </c>
      <c r="L434" s="236"/>
      <c r="M434" s="18"/>
      <c r="N434" s="32"/>
      <c r="O434" s="32"/>
      <c r="P434" s="32"/>
      <c r="Q434" s="88"/>
      <c r="R434" s="89"/>
      <c r="S434" s="61"/>
      <c r="T434" s="88"/>
      <c r="U434" s="323"/>
      <c r="V434" s="323"/>
      <c r="W434" s="559"/>
      <c r="X434" s="559"/>
      <c r="Y434" s="24"/>
    </row>
    <row r="435" spans="1:25" hidden="1">
      <c r="A435" s="9"/>
      <c r="B435" s="69"/>
      <c r="C435" s="76"/>
      <c r="D435" s="59"/>
      <c r="E435" s="16"/>
      <c r="F435" s="16"/>
      <c r="G435" s="16"/>
      <c r="H435" s="16"/>
      <c r="I435" s="16"/>
      <c r="J435" s="25"/>
      <c r="L435" s="236"/>
      <c r="M435" s="215"/>
      <c r="N435" s="56"/>
      <c r="O435" s="56"/>
      <c r="P435" s="56"/>
      <c r="Q435" s="33"/>
      <c r="R435" s="56"/>
      <c r="S435" s="33"/>
      <c r="T435" s="213"/>
      <c r="U435" s="327"/>
      <c r="V435" s="327"/>
      <c r="W435" s="559"/>
      <c r="X435" s="559"/>
      <c r="Y435" s="16"/>
    </row>
    <row r="436" spans="1:25" hidden="1">
      <c r="A436" s="78" t="s">
        <v>6</v>
      </c>
      <c r="B436" s="77"/>
      <c r="D436" s="33" t="s">
        <v>123</v>
      </c>
      <c r="E436" s="76">
        <f>ROUND($R436*$S436*T436,6)</f>
        <v>0</v>
      </c>
      <c r="F436" s="76">
        <f>ROUND($R437*$S437*T437,6)</f>
        <v>0</v>
      </c>
      <c r="G436" s="76">
        <f>ROUND($R438*$S438*T438,6)</f>
        <v>0</v>
      </c>
      <c r="H436" s="76">
        <f>ROUND($R439*$S439*T439,6)</f>
        <v>0</v>
      </c>
      <c r="I436" s="76">
        <f>ROUND($R440*$S440*T440,6)</f>
        <v>0</v>
      </c>
      <c r="J436" s="45"/>
      <c r="L436" s="236" t="s">
        <v>187</v>
      </c>
      <c r="M436" s="133">
        <v>0</v>
      </c>
      <c r="N436" s="214">
        <f>ROUND(M436/12,2)</f>
        <v>0</v>
      </c>
      <c r="O436" s="214">
        <f>LOOKUP(P436,'Longevity Lookup'!$A$3:$A$506,'Longevity Lookup'!$B$3:$B$506)</f>
        <v>0</v>
      </c>
      <c r="P436" s="209">
        <v>0</v>
      </c>
      <c r="Q436" s="211">
        <v>1</v>
      </c>
      <c r="R436" s="212">
        <v>0</v>
      </c>
      <c r="S436" s="61">
        <f>$S$12</f>
        <v>12</v>
      </c>
      <c r="T436" s="211">
        <v>0</v>
      </c>
      <c r="U436" s="321" t="s">
        <v>31</v>
      </c>
      <c r="V436" s="323">
        <f>IFERROR((E439+E440)/E438,0)</f>
        <v>0</v>
      </c>
      <c r="W436" s="556">
        <f>E436*174</f>
        <v>0</v>
      </c>
      <c r="X436" s="557">
        <f>IFERROR(E148/W436,0)</f>
        <v>0</v>
      </c>
      <c r="Y436" s="24"/>
    </row>
    <row r="437" spans="1:25" hidden="1">
      <c r="B437" s="77"/>
      <c r="D437" s="33" t="s">
        <v>179</v>
      </c>
      <c r="E437" s="21">
        <f>T436</f>
        <v>0</v>
      </c>
      <c r="F437" s="21">
        <f>T437</f>
        <v>0</v>
      </c>
      <c r="G437" s="21">
        <f>T438</f>
        <v>0</v>
      </c>
      <c r="H437" s="21">
        <f>T439</f>
        <v>0</v>
      </c>
      <c r="I437" s="21">
        <f>T440</f>
        <v>0</v>
      </c>
      <c r="J437" s="45"/>
      <c r="L437" s="239" t="str">
        <f>L436</f>
        <v>A</v>
      </c>
      <c r="M437" s="215"/>
      <c r="N437" s="214"/>
      <c r="O437" s="214"/>
      <c r="P437" s="214"/>
      <c r="Q437" s="211">
        <v>1.03</v>
      </c>
      <c r="R437" s="212">
        <v>0</v>
      </c>
      <c r="S437" s="61">
        <f>$S$13</f>
        <v>12</v>
      </c>
      <c r="T437" s="211">
        <v>0</v>
      </c>
      <c r="U437" s="321" t="s">
        <v>32</v>
      </c>
      <c r="V437" s="323">
        <f>IFERROR((F439+F440)/F438,0)</f>
        <v>0</v>
      </c>
      <c r="W437" s="556">
        <f>F436*174</f>
        <v>0</v>
      </c>
      <c r="X437" s="557">
        <f>IFERROR(F438/W437,0)</f>
        <v>0</v>
      </c>
      <c r="Y437" s="24"/>
    </row>
    <row r="438" spans="1:25" hidden="1">
      <c r="A438" s="9"/>
      <c r="B438" s="69"/>
      <c r="C438" s="76"/>
      <c r="D438" s="59" t="s">
        <v>15</v>
      </c>
      <c r="E438" s="52">
        <f>ROUND((N436+O436)*E436*Q436,0)</f>
        <v>0</v>
      </c>
      <c r="F438" s="52">
        <f>ROUND((N436+O436)*F436*Q436*Q437,0)</f>
        <v>0</v>
      </c>
      <c r="G438" s="52">
        <f>ROUND((N436+O436)*G436*Q436*Q437*Q438,0)</f>
        <v>0</v>
      </c>
      <c r="H438" s="52">
        <f>ROUND((N436+O436)*H436*Q436*Q437*Q438*Q439,0)</f>
        <v>0</v>
      </c>
      <c r="I438" s="52">
        <f>ROUND((N436+O436)*I436*Q436*Q437*Q438*Q439*Q440,0)</f>
        <v>0</v>
      </c>
      <c r="J438" s="158">
        <f>SUM(E438:I438)</f>
        <v>0</v>
      </c>
      <c r="L438" s="239" t="str">
        <f>L437</f>
        <v>A</v>
      </c>
      <c r="M438" s="215"/>
      <c r="N438" s="56"/>
      <c r="O438" s="56"/>
      <c r="P438" s="56"/>
      <c r="Q438" s="211">
        <v>1.03</v>
      </c>
      <c r="R438" s="212">
        <v>0</v>
      </c>
      <c r="S438" s="61">
        <f>$S$14</f>
        <v>12</v>
      </c>
      <c r="T438" s="211">
        <v>0</v>
      </c>
      <c r="U438" s="321" t="s">
        <v>33</v>
      </c>
      <c r="V438" s="323">
        <f>IFERROR((G439+G440)/G438,0)</f>
        <v>0</v>
      </c>
      <c r="W438" s="556">
        <f>G436*174</f>
        <v>0</v>
      </c>
      <c r="X438" s="557">
        <f>IFERROR(G438/W438,0)</f>
        <v>0</v>
      </c>
    </row>
    <row r="439" spans="1:25" hidden="1">
      <c r="A439" s="9"/>
      <c r="B439" s="69"/>
      <c r="C439" s="76"/>
      <c r="D439" s="59" t="s">
        <v>30</v>
      </c>
      <c r="E439" s="52">
        <f>ROUND(E438*$Q$3,0)</f>
        <v>0</v>
      </c>
      <c r="F439" s="52">
        <f t="shared" ref="F439" si="583">ROUND(F438*$Q$3,0)</f>
        <v>0</v>
      </c>
      <c r="G439" s="52">
        <f t="shared" ref="G439" si="584">ROUND(G438*$Q$3,0)</f>
        <v>0</v>
      </c>
      <c r="H439" s="52">
        <f t="shared" ref="H439" si="585">ROUND(H438*$Q$3,0)</f>
        <v>0</v>
      </c>
      <c r="I439" s="52">
        <f t="shared" ref="I439" si="586">ROUND(I438*$Q$3,0)</f>
        <v>0</v>
      </c>
      <c r="J439" s="158">
        <f>SUM(E439:I439)</f>
        <v>0</v>
      </c>
      <c r="L439" s="239" t="str">
        <f>L438</f>
        <v>A</v>
      </c>
      <c r="M439" s="215"/>
      <c r="N439" s="56"/>
      <c r="O439" s="56"/>
      <c r="P439" s="56"/>
      <c r="Q439" s="211">
        <v>1.03</v>
      </c>
      <c r="R439" s="212">
        <v>0</v>
      </c>
      <c r="S439" s="61">
        <f>$S$15</f>
        <v>12</v>
      </c>
      <c r="T439" s="211">
        <v>0</v>
      </c>
      <c r="U439" s="321" t="s">
        <v>34</v>
      </c>
      <c r="V439" s="323">
        <f>IFERROR((H439+H440)/H438,0)</f>
        <v>0</v>
      </c>
      <c r="W439" s="556">
        <f>H436*174</f>
        <v>0</v>
      </c>
      <c r="X439" s="557">
        <f>IFERROR(H438/W439,0)</f>
        <v>0</v>
      </c>
    </row>
    <row r="440" spans="1:25" ht="15" hidden="1">
      <c r="A440" s="9"/>
      <c r="B440" s="69"/>
      <c r="C440" s="76"/>
      <c r="D440" s="59" t="s">
        <v>29</v>
      </c>
      <c r="E440" s="170">
        <f>ROUND(R$6*E436,0)</f>
        <v>0</v>
      </c>
      <c r="F440" s="170">
        <f t="shared" ref="F440" si="587">ROUND(S$6*F436,0)</f>
        <v>0</v>
      </c>
      <c r="G440" s="170">
        <f t="shared" ref="G440" si="588">ROUND(T$6*G436,0)</f>
        <v>0</v>
      </c>
      <c r="H440" s="170">
        <f t="shared" ref="H440" si="589">ROUND(U$6*H436,0)</f>
        <v>0</v>
      </c>
      <c r="I440" s="170">
        <f t="shared" ref="I440" si="590">ROUND(V$6*I436,0)</f>
        <v>0</v>
      </c>
      <c r="J440" s="167">
        <f>SUM(E440:I440)</f>
        <v>0</v>
      </c>
      <c r="L440" s="239" t="str">
        <f>L439</f>
        <v>A</v>
      </c>
      <c r="M440" s="215"/>
      <c r="N440" s="56"/>
      <c r="O440" s="56"/>
      <c r="P440" s="56"/>
      <c r="Q440" s="211">
        <v>1.03</v>
      </c>
      <c r="R440" s="212">
        <v>0</v>
      </c>
      <c r="S440" s="61">
        <f>$S$16</f>
        <v>12</v>
      </c>
      <c r="T440" s="211">
        <v>0</v>
      </c>
      <c r="U440" s="321" t="s">
        <v>35</v>
      </c>
      <c r="V440" s="323">
        <f>IFERROR((I439+I440)/I438,0)</f>
        <v>0</v>
      </c>
      <c r="W440" s="556">
        <f>I436*174</f>
        <v>0</v>
      </c>
      <c r="X440" s="557">
        <f>IFERROR(I438/W440,0)</f>
        <v>0</v>
      </c>
      <c r="Y440" s="24"/>
    </row>
    <row r="441" spans="1:25" hidden="1">
      <c r="A441" s="9"/>
      <c r="B441" s="69"/>
      <c r="C441" s="76"/>
      <c r="D441" s="62" t="s">
        <v>178</v>
      </c>
      <c r="E441" s="171">
        <f t="shared" ref="E441:J441" si="591">SUM(E439:E440)</f>
        <v>0</v>
      </c>
      <c r="F441" s="171">
        <f t="shared" si="591"/>
        <v>0</v>
      </c>
      <c r="G441" s="171">
        <f t="shared" si="591"/>
        <v>0</v>
      </c>
      <c r="H441" s="171">
        <f t="shared" si="591"/>
        <v>0</v>
      </c>
      <c r="I441" s="171">
        <f t="shared" si="591"/>
        <v>0</v>
      </c>
      <c r="J441" s="172">
        <f t="shared" si="591"/>
        <v>0</v>
      </c>
      <c r="L441" s="236"/>
      <c r="M441" s="18"/>
      <c r="N441" s="32"/>
      <c r="O441" s="32"/>
      <c r="P441" s="32"/>
      <c r="Q441" s="88"/>
      <c r="R441" s="89"/>
      <c r="S441" s="61"/>
      <c r="T441" s="88"/>
      <c r="U441" s="323"/>
      <c r="V441" s="323"/>
      <c r="W441" s="559"/>
      <c r="X441" s="559"/>
      <c r="Y441" s="24"/>
    </row>
    <row r="442" spans="1:25" hidden="1">
      <c r="A442" s="9"/>
      <c r="B442" s="69"/>
      <c r="C442" s="76"/>
      <c r="D442" s="59"/>
      <c r="E442" s="16"/>
      <c r="F442" s="16"/>
      <c r="G442" s="16"/>
      <c r="H442" s="16"/>
      <c r="I442" s="16"/>
      <c r="J442" s="25"/>
      <c r="L442" s="236"/>
      <c r="M442" s="215"/>
      <c r="N442" s="56"/>
      <c r="O442" s="56"/>
      <c r="P442" s="56"/>
      <c r="Q442" s="33"/>
      <c r="R442" s="56"/>
      <c r="S442" s="33"/>
      <c r="T442" s="213"/>
      <c r="U442" s="327"/>
      <c r="V442" s="327"/>
      <c r="W442" s="559"/>
      <c r="X442" s="559"/>
      <c r="Y442" s="16"/>
    </row>
    <row r="443" spans="1:25" hidden="1">
      <c r="A443" s="78" t="s">
        <v>6</v>
      </c>
      <c r="B443" s="77"/>
      <c r="D443" s="33" t="s">
        <v>123</v>
      </c>
      <c r="E443" s="76">
        <f>ROUND($R443*$S443*T443,6)</f>
        <v>0</v>
      </c>
      <c r="F443" s="76">
        <f>ROUND($R444*$S444*T444,6)</f>
        <v>0</v>
      </c>
      <c r="G443" s="76">
        <f>ROUND($R445*$S445*T445,6)</f>
        <v>0</v>
      </c>
      <c r="H443" s="76">
        <f>ROUND($R446*$S446*T446,6)</f>
        <v>0</v>
      </c>
      <c r="I443" s="76">
        <f>ROUND($R447*$S447*T447,6)</f>
        <v>0</v>
      </c>
      <c r="J443" s="45"/>
      <c r="L443" s="236" t="s">
        <v>187</v>
      </c>
      <c r="M443" s="133">
        <v>0</v>
      </c>
      <c r="N443" s="214">
        <f>ROUND(M443/12,2)</f>
        <v>0</v>
      </c>
      <c r="O443" s="214">
        <f>LOOKUP(P443,'Longevity Lookup'!$A$3:$A$506,'Longevity Lookup'!$B$3:$B$506)</f>
        <v>0</v>
      </c>
      <c r="P443" s="209">
        <v>0</v>
      </c>
      <c r="Q443" s="211">
        <v>1</v>
      </c>
      <c r="R443" s="212">
        <v>0</v>
      </c>
      <c r="S443" s="61">
        <f>$S$12</f>
        <v>12</v>
      </c>
      <c r="T443" s="211">
        <v>0</v>
      </c>
      <c r="U443" s="321" t="s">
        <v>31</v>
      </c>
      <c r="V443" s="323">
        <f>IFERROR((E446+E447)/E445,0)</f>
        <v>0</v>
      </c>
      <c r="W443" s="556">
        <f>E443*174</f>
        <v>0</v>
      </c>
      <c r="X443" s="557">
        <f>IFERROR(E155/W443,0)</f>
        <v>0</v>
      </c>
      <c r="Y443" s="24"/>
    </row>
    <row r="444" spans="1:25" hidden="1">
      <c r="B444" s="77"/>
      <c r="D444" s="33" t="s">
        <v>179</v>
      </c>
      <c r="E444" s="21">
        <f>T443</f>
        <v>0</v>
      </c>
      <c r="F444" s="21">
        <f>T444</f>
        <v>0</v>
      </c>
      <c r="G444" s="21">
        <f>T445</f>
        <v>0</v>
      </c>
      <c r="H444" s="21">
        <f>T446</f>
        <v>0</v>
      </c>
      <c r="I444" s="21">
        <f>T447</f>
        <v>0</v>
      </c>
      <c r="J444" s="45"/>
      <c r="L444" s="239" t="str">
        <f>L443</f>
        <v>A</v>
      </c>
      <c r="M444" s="215"/>
      <c r="N444" s="214"/>
      <c r="O444" s="214"/>
      <c r="P444" s="214"/>
      <c r="Q444" s="211">
        <v>1.03</v>
      </c>
      <c r="R444" s="212">
        <v>0</v>
      </c>
      <c r="S444" s="61">
        <f>$S$13</f>
        <v>12</v>
      </c>
      <c r="T444" s="211">
        <v>0</v>
      </c>
      <c r="U444" s="321" t="s">
        <v>32</v>
      </c>
      <c r="V444" s="323">
        <f>IFERROR((F446+F447)/F445,0)</f>
        <v>0</v>
      </c>
      <c r="W444" s="556">
        <f>F443*174</f>
        <v>0</v>
      </c>
      <c r="X444" s="557">
        <f>IFERROR(F445/W444,0)</f>
        <v>0</v>
      </c>
      <c r="Y444" s="24"/>
    </row>
    <row r="445" spans="1:25" hidden="1">
      <c r="A445" s="9"/>
      <c r="B445" s="69"/>
      <c r="C445" s="76"/>
      <c r="D445" s="59" t="s">
        <v>15</v>
      </c>
      <c r="E445" s="52">
        <f>ROUND((N443+O443)*E443*Q443,0)</f>
        <v>0</v>
      </c>
      <c r="F445" s="52">
        <f>ROUND((N443+O443)*F443*Q443*Q444,0)</f>
        <v>0</v>
      </c>
      <c r="G445" s="52">
        <f>ROUND((N443+O443)*G443*Q443*Q444*Q445,0)</f>
        <v>0</v>
      </c>
      <c r="H445" s="52">
        <f>ROUND((N443+O443)*H443*Q443*Q444*Q445*Q446,0)</f>
        <v>0</v>
      </c>
      <c r="I445" s="52">
        <f>ROUND((N443+O443)*I443*Q443*Q444*Q445*Q446*Q447,0)</f>
        <v>0</v>
      </c>
      <c r="J445" s="158">
        <f>SUM(E445:I445)</f>
        <v>0</v>
      </c>
      <c r="L445" s="239" t="str">
        <f>L444</f>
        <v>A</v>
      </c>
      <c r="M445" s="215"/>
      <c r="N445" s="56"/>
      <c r="O445" s="56"/>
      <c r="P445" s="56"/>
      <c r="Q445" s="211">
        <v>1.03</v>
      </c>
      <c r="R445" s="212">
        <v>0</v>
      </c>
      <c r="S445" s="61">
        <f>$S$14</f>
        <v>12</v>
      </c>
      <c r="T445" s="211">
        <v>0</v>
      </c>
      <c r="U445" s="321" t="s">
        <v>33</v>
      </c>
      <c r="V445" s="323">
        <f>IFERROR((G446+G447)/G445,0)</f>
        <v>0</v>
      </c>
      <c r="W445" s="556">
        <f>G443*174</f>
        <v>0</v>
      </c>
      <c r="X445" s="557">
        <f>IFERROR(G445/W445,0)</f>
        <v>0</v>
      </c>
    </row>
    <row r="446" spans="1:25" hidden="1">
      <c r="A446" s="9"/>
      <c r="B446" s="69"/>
      <c r="C446" s="76"/>
      <c r="D446" s="59" t="s">
        <v>30</v>
      </c>
      <c r="E446" s="52">
        <f>ROUND(E445*$Q$3,0)</f>
        <v>0</v>
      </c>
      <c r="F446" s="52">
        <f t="shared" ref="F446" si="592">ROUND(F445*$Q$3,0)</f>
        <v>0</v>
      </c>
      <c r="G446" s="52">
        <f t="shared" ref="G446" si="593">ROUND(G445*$Q$3,0)</f>
        <v>0</v>
      </c>
      <c r="H446" s="52">
        <f t="shared" ref="H446" si="594">ROUND(H445*$Q$3,0)</f>
        <v>0</v>
      </c>
      <c r="I446" s="52">
        <f t="shared" ref="I446" si="595">ROUND(I445*$Q$3,0)</f>
        <v>0</v>
      </c>
      <c r="J446" s="158">
        <f>SUM(E446:I446)</f>
        <v>0</v>
      </c>
      <c r="L446" s="239" t="str">
        <f>L445</f>
        <v>A</v>
      </c>
      <c r="M446" s="215"/>
      <c r="N446" s="56"/>
      <c r="O446" s="56"/>
      <c r="P446" s="56"/>
      <c r="Q446" s="211">
        <v>1.03</v>
      </c>
      <c r="R446" s="212">
        <v>0</v>
      </c>
      <c r="S446" s="61">
        <f>$S$15</f>
        <v>12</v>
      </c>
      <c r="T446" s="211">
        <v>0</v>
      </c>
      <c r="U446" s="321" t="s">
        <v>34</v>
      </c>
      <c r="V446" s="323">
        <f>IFERROR((H446+H447)/H445,0)</f>
        <v>0</v>
      </c>
      <c r="W446" s="556">
        <f>H443*174</f>
        <v>0</v>
      </c>
      <c r="X446" s="557">
        <f>IFERROR(H445/W446,0)</f>
        <v>0</v>
      </c>
    </row>
    <row r="447" spans="1:25" ht="15" hidden="1">
      <c r="A447" s="9"/>
      <c r="B447" s="69"/>
      <c r="C447" s="76"/>
      <c r="D447" s="59" t="s">
        <v>29</v>
      </c>
      <c r="E447" s="170">
        <f>ROUND(R$6*E443,0)</f>
        <v>0</v>
      </c>
      <c r="F447" s="170">
        <f t="shared" ref="F447" si="596">ROUND(S$6*F443,0)</f>
        <v>0</v>
      </c>
      <c r="G447" s="170">
        <f t="shared" ref="G447" si="597">ROUND(T$6*G443,0)</f>
        <v>0</v>
      </c>
      <c r="H447" s="170">
        <f t="shared" ref="H447" si="598">ROUND(U$6*H443,0)</f>
        <v>0</v>
      </c>
      <c r="I447" s="170">
        <f t="shared" ref="I447" si="599">ROUND(V$6*I443,0)</f>
        <v>0</v>
      </c>
      <c r="J447" s="167">
        <f>SUM(E447:I447)</f>
        <v>0</v>
      </c>
      <c r="L447" s="239" t="str">
        <f>L446</f>
        <v>A</v>
      </c>
      <c r="M447" s="215"/>
      <c r="N447" s="56"/>
      <c r="O447" s="56"/>
      <c r="P447" s="56"/>
      <c r="Q447" s="211">
        <v>1.03</v>
      </c>
      <c r="R447" s="212">
        <v>0</v>
      </c>
      <c r="S447" s="61">
        <f>$S$16</f>
        <v>12</v>
      </c>
      <c r="T447" s="211">
        <v>0</v>
      </c>
      <c r="U447" s="321" t="s">
        <v>35</v>
      </c>
      <c r="V447" s="323">
        <f>IFERROR((I446+I447)/I445,0)</f>
        <v>0</v>
      </c>
      <c r="W447" s="556">
        <f>I443*174</f>
        <v>0</v>
      </c>
      <c r="X447" s="557">
        <f>IFERROR(I445/W447,0)</f>
        <v>0</v>
      </c>
      <c r="Y447" s="24"/>
    </row>
    <row r="448" spans="1:25" hidden="1">
      <c r="A448" s="9"/>
      <c r="B448" s="69"/>
      <c r="C448" s="76"/>
      <c r="D448" s="62" t="s">
        <v>178</v>
      </c>
      <c r="E448" s="171">
        <f t="shared" ref="E448:J448" si="600">SUM(E446:E447)</f>
        <v>0</v>
      </c>
      <c r="F448" s="171">
        <f t="shared" si="600"/>
        <v>0</v>
      </c>
      <c r="G448" s="171">
        <f t="shared" si="600"/>
        <v>0</v>
      </c>
      <c r="H448" s="171">
        <f t="shared" si="600"/>
        <v>0</v>
      </c>
      <c r="I448" s="171">
        <f t="shared" si="600"/>
        <v>0</v>
      </c>
      <c r="J448" s="172">
        <f t="shared" si="600"/>
        <v>0</v>
      </c>
      <c r="L448" s="236"/>
      <c r="M448" s="18"/>
      <c r="N448" s="32"/>
      <c r="O448" s="32"/>
      <c r="P448" s="32"/>
      <c r="Q448" s="88"/>
      <c r="R448" s="89"/>
      <c r="S448" s="61"/>
      <c r="T448" s="88"/>
      <c r="U448" s="323"/>
      <c r="V448" s="323"/>
      <c r="W448" s="559"/>
      <c r="X448" s="559"/>
      <c r="Y448" s="24"/>
    </row>
    <row r="449" spans="1:25" hidden="1">
      <c r="A449" s="9"/>
      <c r="B449" s="69"/>
      <c r="C449" s="76"/>
      <c r="D449" s="59"/>
      <c r="E449" s="16"/>
      <c r="F449" s="16"/>
      <c r="G449" s="16"/>
      <c r="H449" s="16"/>
      <c r="I449" s="16"/>
      <c r="J449" s="25"/>
      <c r="L449" s="236"/>
      <c r="M449" s="215"/>
      <c r="N449" s="56"/>
      <c r="O449" s="56"/>
      <c r="P449" s="56"/>
      <c r="Q449" s="33"/>
      <c r="R449" s="56"/>
      <c r="S449" s="33"/>
      <c r="T449" s="213"/>
      <c r="U449" s="327"/>
      <c r="V449" s="327"/>
      <c r="W449" s="559"/>
      <c r="X449" s="559"/>
      <c r="Y449" s="16"/>
    </row>
    <row r="450" spans="1:25" hidden="1">
      <c r="A450" s="78" t="s">
        <v>6</v>
      </c>
      <c r="B450" s="77"/>
      <c r="D450" s="33" t="s">
        <v>123</v>
      </c>
      <c r="E450" s="76">
        <f>ROUND($R450*$S450*T450,6)</f>
        <v>0</v>
      </c>
      <c r="F450" s="76">
        <f>ROUND($R451*$S451*T451,6)</f>
        <v>0</v>
      </c>
      <c r="G450" s="76">
        <f>ROUND($R452*$S452*T452,6)</f>
        <v>0</v>
      </c>
      <c r="H450" s="76">
        <f>ROUND($R453*$S453*T453,6)</f>
        <v>0</v>
      </c>
      <c r="I450" s="76">
        <f>ROUND($R454*$S454*T454,6)</f>
        <v>0</v>
      </c>
      <c r="J450" s="45"/>
      <c r="L450" s="236" t="s">
        <v>187</v>
      </c>
      <c r="M450" s="133">
        <v>0</v>
      </c>
      <c r="N450" s="214">
        <f>ROUND(M450/12,2)</f>
        <v>0</v>
      </c>
      <c r="O450" s="214">
        <f>LOOKUP(P450,'Longevity Lookup'!$A$3:$A$506,'Longevity Lookup'!$B$3:$B$506)</f>
        <v>0</v>
      </c>
      <c r="P450" s="209">
        <v>0</v>
      </c>
      <c r="Q450" s="211">
        <v>1</v>
      </c>
      <c r="R450" s="212">
        <v>0</v>
      </c>
      <c r="S450" s="61">
        <f>$S$12</f>
        <v>12</v>
      </c>
      <c r="T450" s="211">
        <v>0</v>
      </c>
      <c r="U450" s="321" t="s">
        <v>31</v>
      </c>
      <c r="V450" s="323">
        <f>IFERROR((E453+E454)/E452,0)</f>
        <v>0</v>
      </c>
      <c r="W450" s="556">
        <f>E450*174</f>
        <v>0</v>
      </c>
      <c r="X450" s="557">
        <f>IFERROR(E162/W450,0)</f>
        <v>0</v>
      </c>
      <c r="Y450" s="24"/>
    </row>
    <row r="451" spans="1:25" hidden="1">
      <c r="B451" s="77"/>
      <c r="D451" s="33" t="s">
        <v>179</v>
      </c>
      <c r="E451" s="21">
        <f>T450</f>
        <v>0</v>
      </c>
      <c r="F451" s="21">
        <f>T451</f>
        <v>0</v>
      </c>
      <c r="G451" s="21">
        <f>T452</f>
        <v>0</v>
      </c>
      <c r="H451" s="21">
        <f>T453</f>
        <v>0</v>
      </c>
      <c r="I451" s="21">
        <f>T454</f>
        <v>0</v>
      </c>
      <c r="J451" s="45"/>
      <c r="L451" s="239" t="str">
        <f>L450</f>
        <v>A</v>
      </c>
      <c r="M451" s="215"/>
      <c r="N451" s="214"/>
      <c r="O451" s="214"/>
      <c r="P451" s="214"/>
      <c r="Q451" s="211">
        <v>1.03</v>
      </c>
      <c r="R451" s="212">
        <v>0</v>
      </c>
      <c r="S451" s="61">
        <f>$S$13</f>
        <v>12</v>
      </c>
      <c r="T451" s="211">
        <v>0</v>
      </c>
      <c r="U451" s="321" t="s">
        <v>32</v>
      </c>
      <c r="V451" s="323">
        <f>IFERROR((F453+F454)/F452,0)</f>
        <v>0</v>
      </c>
      <c r="W451" s="556">
        <f>F450*174</f>
        <v>0</v>
      </c>
      <c r="X451" s="557">
        <f>IFERROR(F452/W451,0)</f>
        <v>0</v>
      </c>
      <c r="Y451" s="24"/>
    </row>
    <row r="452" spans="1:25" hidden="1">
      <c r="A452" s="9"/>
      <c r="B452" s="69"/>
      <c r="C452" s="76"/>
      <c r="D452" s="59" t="s">
        <v>15</v>
      </c>
      <c r="E452" s="52">
        <f>ROUND((N450+O450)*E450*Q450,0)</f>
        <v>0</v>
      </c>
      <c r="F452" s="52">
        <f>ROUND((N450+O450)*F450*Q450*Q451,0)</f>
        <v>0</v>
      </c>
      <c r="G452" s="52">
        <f>ROUND((N450+O450)*G450*Q450*Q451*Q452,0)</f>
        <v>0</v>
      </c>
      <c r="H452" s="52">
        <f>ROUND((N450+O450)*H450*Q450*Q451*Q452*Q453,0)</f>
        <v>0</v>
      </c>
      <c r="I452" s="52">
        <f>ROUND((N450+O450)*I450*Q450*Q451*Q452*Q453*Q454,0)</f>
        <v>0</v>
      </c>
      <c r="J452" s="158">
        <f>SUM(E452:I452)</f>
        <v>0</v>
      </c>
      <c r="L452" s="239" t="str">
        <f>L451</f>
        <v>A</v>
      </c>
      <c r="M452" s="215"/>
      <c r="N452" s="56"/>
      <c r="O452" s="56"/>
      <c r="P452" s="56"/>
      <c r="Q452" s="211">
        <v>1.03</v>
      </c>
      <c r="R452" s="212">
        <v>0</v>
      </c>
      <c r="S452" s="61">
        <f>$S$14</f>
        <v>12</v>
      </c>
      <c r="T452" s="211">
        <v>0</v>
      </c>
      <c r="U452" s="321" t="s">
        <v>33</v>
      </c>
      <c r="V452" s="323">
        <f>IFERROR((G453+G454)/G452,0)</f>
        <v>0</v>
      </c>
      <c r="W452" s="556">
        <f>G450*174</f>
        <v>0</v>
      </c>
      <c r="X452" s="557">
        <f>IFERROR(G452/W452,0)</f>
        <v>0</v>
      </c>
    </row>
    <row r="453" spans="1:25" hidden="1">
      <c r="A453" s="9"/>
      <c r="B453" s="69"/>
      <c r="C453" s="76"/>
      <c r="D453" s="59" t="s">
        <v>30</v>
      </c>
      <c r="E453" s="52">
        <f>ROUND(E452*$Q$3,0)</f>
        <v>0</v>
      </c>
      <c r="F453" s="52">
        <f t="shared" ref="F453" si="601">ROUND(F452*$Q$3,0)</f>
        <v>0</v>
      </c>
      <c r="G453" s="52">
        <f t="shared" ref="G453" si="602">ROUND(G452*$Q$3,0)</f>
        <v>0</v>
      </c>
      <c r="H453" s="52">
        <f t="shared" ref="H453" si="603">ROUND(H452*$Q$3,0)</f>
        <v>0</v>
      </c>
      <c r="I453" s="52">
        <f t="shared" ref="I453" si="604">ROUND(I452*$Q$3,0)</f>
        <v>0</v>
      </c>
      <c r="J453" s="158">
        <f>SUM(E453:I453)</f>
        <v>0</v>
      </c>
      <c r="L453" s="239" t="str">
        <f>L452</f>
        <v>A</v>
      </c>
      <c r="M453" s="215"/>
      <c r="N453" s="56"/>
      <c r="O453" s="56"/>
      <c r="P453" s="56"/>
      <c r="Q453" s="211">
        <v>1.03</v>
      </c>
      <c r="R453" s="212">
        <v>0</v>
      </c>
      <c r="S453" s="61">
        <f>$S$15</f>
        <v>12</v>
      </c>
      <c r="T453" s="211">
        <v>0</v>
      </c>
      <c r="U453" s="321" t="s">
        <v>34</v>
      </c>
      <c r="V453" s="323">
        <f>IFERROR((H453+H454)/H452,0)</f>
        <v>0</v>
      </c>
      <c r="W453" s="556">
        <f>H450*174</f>
        <v>0</v>
      </c>
      <c r="X453" s="557">
        <f>IFERROR(H452/W453,0)</f>
        <v>0</v>
      </c>
    </row>
    <row r="454" spans="1:25" ht="15" hidden="1">
      <c r="A454" s="9"/>
      <c r="B454" s="69"/>
      <c r="C454" s="76"/>
      <c r="D454" s="59" t="s">
        <v>29</v>
      </c>
      <c r="E454" s="170">
        <f>ROUND(R$6*E450,0)</f>
        <v>0</v>
      </c>
      <c r="F454" s="170">
        <f t="shared" ref="F454" si="605">ROUND(S$6*F450,0)</f>
        <v>0</v>
      </c>
      <c r="G454" s="170">
        <f t="shared" ref="G454" si="606">ROUND(T$6*G450,0)</f>
        <v>0</v>
      </c>
      <c r="H454" s="170">
        <f t="shared" ref="H454" si="607">ROUND(U$6*H450,0)</f>
        <v>0</v>
      </c>
      <c r="I454" s="170">
        <f t="shared" ref="I454" si="608">ROUND(V$6*I450,0)</f>
        <v>0</v>
      </c>
      <c r="J454" s="167">
        <f>SUM(E454:I454)</f>
        <v>0</v>
      </c>
      <c r="L454" s="239" t="str">
        <f>L453</f>
        <v>A</v>
      </c>
      <c r="M454" s="215"/>
      <c r="N454" s="56"/>
      <c r="O454" s="56"/>
      <c r="P454" s="56"/>
      <c r="Q454" s="211">
        <v>1.03</v>
      </c>
      <c r="R454" s="212">
        <v>0</v>
      </c>
      <c r="S454" s="61">
        <f>$S$16</f>
        <v>12</v>
      </c>
      <c r="T454" s="211">
        <v>0</v>
      </c>
      <c r="U454" s="321" t="s">
        <v>35</v>
      </c>
      <c r="V454" s="323">
        <f>IFERROR((I453+I454)/I452,0)</f>
        <v>0</v>
      </c>
      <c r="W454" s="556">
        <f>I450*174</f>
        <v>0</v>
      </c>
      <c r="X454" s="557">
        <f>IFERROR(I452/W454,0)</f>
        <v>0</v>
      </c>
      <c r="Y454" s="24"/>
    </row>
    <row r="455" spans="1:25" hidden="1">
      <c r="A455" s="9"/>
      <c r="B455" s="69"/>
      <c r="C455" s="76"/>
      <c r="D455" s="62" t="s">
        <v>178</v>
      </c>
      <c r="E455" s="171">
        <f t="shared" ref="E455:J455" si="609">SUM(E453:E454)</f>
        <v>0</v>
      </c>
      <c r="F455" s="171">
        <f t="shared" si="609"/>
        <v>0</v>
      </c>
      <c r="G455" s="171">
        <f t="shared" si="609"/>
        <v>0</v>
      </c>
      <c r="H455" s="171">
        <f t="shared" si="609"/>
        <v>0</v>
      </c>
      <c r="I455" s="171">
        <f t="shared" si="609"/>
        <v>0</v>
      </c>
      <c r="J455" s="172">
        <f t="shared" si="609"/>
        <v>0</v>
      </c>
      <c r="L455" s="236"/>
      <c r="M455" s="18"/>
      <c r="N455" s="32"/>
      <c r="O455" s="32"/>
      <c r="P455" s="32"/>
      <c r="Q455" s="88"/>
      <c r="R455" s="89"/>
      <c r="S455" s="61"/>
      <c r="T455" s="88"/>
      <c r="U455" s="323"/>
      <c r="V455" s="323"/>
      <c r="W455" s="559"/>
      <c r="X455" s="559"/>
      <c r="Y455" s="24"/>
    </row>
    <row r="456" spans="1:25" hidden="1">
      <c r="A456" s="9"/>
      <c r="B456" s="69"/>
      <c r="C456" s="76"/>
      <c r="D456" s="59"/>
      <c r="E456" s="16"/>
      <c r="F456" s="16"/>
      <c r="G456" s="16"/>
      <c r="H456" s="16"/>
      <c r="I456" s="16"/>
      <c r="J456" s="25"/>
      <c r="L456" s="236"/>
      <c r="M456" s="215"/>
      <c r="N456" s="56"/>
      <c r="O456" s="56"/>
      <c r="P456" s="56"/>
      <c r="Q456" s="33"/>
      <c r="R456" s="56"/>
      <c r="S456" s="33"/>
      <c r="T456" s="213"/>
      <c r="U456" s="327"/>
      <c r="V456" s="327"/>
      <c r="W456" s="559"/>
      <c r="X456" s="559"/>
      <c r="Y456" s="16"/>
    </row>
    <row r="457" spans="1:25" hidden="1">
      <c r="A457" s="78" t="s">
        <v>6</v>
      </c>
      <c r="B457" s="77"/>
      <c r="D457" s="33" t="s">
        <v>123</v>
      </c>
      <c r="E457" s="76">
        <f>ROUND($R457*$S457*T457,6)</f>
        <v>0</v>
      </c>
      <c r="F457" s="76">
        <f>ROUND($R458*$S458*T458,6)</f>
        <v>0</v>
      </c>
      <c r="G457" s="76">
        <f>ROUND($R459*$S459*T459,6)</f>
        <v>0</v>
      </c>
      <c r="H457" s="76">
        <f>ROUND($R460*$S460*T460,6)</f>
        <v>0</v>
      </c>
      <c r="I457" s="76">
        <f>ROUND($R461*$S461*T461,6)</f>
        <v>0</v>
      </c>
      <c r="J457" s="45"/>
      <c r="L457" s="236" t="s">
        <v>187</v>
      </c>
      <c r="M457" s="133">
        <v>0</v>
      </c>
      <c r="N457" s="214">
        <f>ROUND(M457/12,2)</f>
        <v>0</v>
      </c>
      <c r="O457" s="214">
        <f>LOOKUP(P457,'Longevity Lookup'!$A$3:$A$506,'Longevity Lookup'!$B$3:$B$506)</f>
        <v>0</v>
      </c>
      <c r="P457" s="209">
        <v>0</v>
      </c>
      <c r="Q457" s="211">
        <v>1</v>
      </c>
      <c r="R457" s="212">
        <v>0</v>
      </c>
      <c r="S457" s="61">
        <f>$S$12</f>
        <v>12</v>
      </c>
      <c r="T457" s="211">
        <v>0</v>
      </c>
      <c r="U457" s="321" t="s">
        <v>31</v>
      </c>
      <c r="V457" s="323">
        <f>IFERROR((E460+E461)/E459,0)</f>
        <v>0</v>
      </c>
      <c r="W457" s="556">
        <f>E457*174</f>
        <v>0</v>
      </c>
      <c r="X457" s="557">
        <f>IFERROR(E169/W457,0)</f>
        <v>0</v>
      </c>
      <c r="Y457" s="24"/>
    </row>
    <row r="458" spans="1:25" hidden="1">
      <c r="B458" s="77"/>
      <c r="D458" s="33" t="s">
        <v>179</v>
      </c>
      <c r="E458" s="21">
        <f>T457</f>
        <v>0</v>
      </c>
      <c r="F458" s="21">
        <f>T458</f>
        <v>0</v>
      </c>
      <c r="G458" s="21">
        <f>T459</f>
        <v>0</v>
      </c>
      <c r="H458" s="21">
        <f>T460</f>
        <v>0</v>
      </c>
      <c r="I458" s="21">
        <f>T461</f>
        <v>0</v>
      </c>
      <c r="J458" s="45"/>
      <c r="L458" s="239" t="str">
        <f>L457</f>
        <v>A</v>
      </c>
      <c r="M458" s="215"/>
      <c r="N458" s="214"/>
      <c r="O458" s="214"/>
      <c r="P458" s="214"/>
      <c r="Q458" s="211">
        <v>1.03</v>
      </c>
      <c r="R458" s="212">
        <v>0</v>
      </c>
      <c r="S458" s="61">
        <f>$S$13</f>
        <v>12</v>
      </c>
      <c r="T458" s="211">
        <v>0</v>
      </c>
      <c r="U458" s="321" t="s">
        <v>32</v>
      </c>
      <c r="V458" s="323">
        <f>IFERROR((F460+F461)/F459,0)</f>
        <v>0</v>
      </c>
      <c r="W458" s="556">
        <f>F457*174</f>
        <v>0</v>
      </c>
      <c r="X458" s="557">
        <f>IFERROR(F459/W458,0)</f>
        <v>0</v>
      </c>
      <c r="Y458" s="24"/>
    </row>
    <row r="459" spans="1:25" hidden="1">
      <c r="A459" s="9"/>
      <c r="B459" s="69"/>
      <c r="C459" s="76"/>
      <c r="D459" s="59" t="s">
        <v>15</v>
      </c>
      <c r="E459" s="52">
        <f>ROUND((N457+O457)*E457*Q457,0)</f>
        <v>0</v>
      </c>
      <c r="F459" s="52">
        <f>ROUND((N457+O457)*F457*Q457*Q458,0)</f>
        <v>0</v>
      </c>
      <c r="G459" s="52">
        <f>ROUND((N457+O457)*G457*Q457*Q458*Q459,0)</f>
        <v>0</v>
      </c>
      <c r="H459" s="52">
        <f>ROUND((N457+O457)*H457*Q457*Q458*Q459*Q460,0)</f>
        <v>0</v>
      </c>
      <c r="I459" s="52">
        <f>ROUND((N457+O457)*I457*Q457*Q458*Q459*Q460*Q461,0)</f>
        <v>0</v>
      </c>
      <c r="J459" s="158">
        <f>SUM(E459:I459)</f>
        <v>0</v>
      </c>
      <c r="L459" s="239" t="str">
        <f>L458</f>
        <v>A</v>
      </c>
      <c r="M459" s="215"/>
      <c r="N459" s="56"/>
      <c r="O459" s="56"/>
      <c r="P459" s="56"/>
      <c r="Q459" s="211">
        <v>1.03</v>
      </c>
      <c r="R459" s="212">
        <v>0</v>
      </c>
      <c r="S459" s="61">
        <f>$S$14</f>
        <v>12</v>
      </c>
      <c r="T459" s="211">
        <v>0</v>
      </c>
      <c r="U459" s="321" t="s">
        <v>33</v>
      </c>
      <c r="V459" s="323">
        <f>IFERROR((G460+G461)/G459,0)</f>
        <v>0</v>
      </c>
      <c r="W459" s="556">
        <f>G457*174</f>
        <v>0</v>
      </c>
      <c r="X459" s="557">
        <f>IFERROR(G459/W459,0)</f>
        <v>0</v>
      </c>
    </row>
    <row r="460" spans="1:25" hidden="1">
      <c r="A460" s="9"/>
      <c r="B460" s="69"/>
      <c r="C460" s="76"/>
      <c r="D460" s="59" t="s">
        <v>30</v>
      </c>
      <c r="E460" s="52">
        <f>ROUND(E459*$Q$3,0)</f>
        <v>0</v>
      </c>
      <c r="F460" s="52">
        <f t="shared" ref="F460" si="610">ROUND(F459*$Q$3,0)</f>
        <v>0</v>
      </c>
      <c r="G460" s="52">
        <f t="shared" ref="G460" si="611">ROUND(G459*$Q$3,0)</f>
        <v>0</v>
      </c>
      <c r="H460" s="52">
        <f t="shared" ref="H460" si="612">ROUND(H459*$Q$3,0)</f>
        <v>0</v>
      </c>
      <c r="I460" s="52">
        <f t="shared" ref="I460" si="613">ROUND(I459*$Q$3,0)</f>
        <v>0</v>
      </c>
      <c r="J460" s="158">
        <f>SUM(E460:I460)</f>
        <v>0</v>
      </c>
      <c r="L460" s="239" t="str">
        <f>L459</f>
        <v>A</v>
      </c>
      <c r="M460" s="215"/>
      <c r="N460" s="56"/>
      <c r="O460" s="56"/>
      <c r="P460" s="56"/>
      <c r="Q460" s="211">
        <v>1.03</v>
      </c>
      <c r="R460" s="212">
        <v>0</v>
      </c>
      <c r="S460" s="61">
        <f>$S$15</f>
        <v>12</v>
      </c>
      <c r="T460" s="211">
        <v>0</v>
      </c>
      <c r="U460" s="321" t="s">
        <v>34</v>
      </c>
      <c r="V460" s="323">
        <f>IFERROR((H460+H461)/H459,0)</f>
        <v>0</v>
      </c>
      <c r="W460" s="556">
        <f>H457*174</f>
        <v>0</v>
      </c>
      <c r="X460" s="557">
        <f>IFERROR(H459/W460,0)</f>
        <v>0</v>
      </c>
    </row>
    <row r="461" spans="1:25" ht="15" hidden="1">
      <c r="A461" s="9"/>
      <c r="B461" s="69"/>
      <c r="C461" s="76"/>
      <c r="D461" s="59" t="s">
        <v>29</v>
      </c>
      <c r="E461" s="170">
        <f>ROUND(R$6*E457,0)</f>
        <v>0</v>
      </c>
      <c r="F461" s="170">
        <f t="shared" ref="F461" si="614">ROUND(S$6*F457,0)</f>
        <v>0</v>
      </c>
      <c r="G461" s="170">
        <f t="shared" ref="G461" si="615">ROUND(T$6*G457,0)</f>
        <v>0</v>
      </c>
      <c r="H461" s="170">
        <f t="shared" ref="H461" si="616">ROUND(U$6*H457,0)</f>
        <v>0</v>
      </c>
      <c r="I461" s="170">
        <f t="shared" ref="I461" si="617">ROUND(V$6*I457,0)</f>
        <v>0</v>
      </c>
      <c r="J461" s="167">
        <f>SUM(E461:I461)</f>
        <v>0</v>
      </c>
      <c r="L461" s="239" t="str">
        <f>L460</f>
        <v>A</v>
      </c>
      <c r="M461" s="215"/>
      <c r="N461" s="56"/>
      <c r="O461" s="56"/>
      <c r="P461" s="56"/>
      <c r="Q461" s="211">
        <v>1.03</v>
      </c>
      <c r="R461" s="212">
        <v>0</v>
      </c>
      <c r="S461" s="61">
        <f>$S$16</f>
        <v>12</v>
      </c>
      <c r="T461" s="211">
        <v>0</v>
      </c>
      <c r="U461" s="321" t="s">
        <v>35</v>
      </c>
      <c r="V461" s="323">
        <f>IFERROR((I460+I461)/I459,0)</f>
        <v>0</v>
      </c>
      <c r="W461" s="556">
        <f>I457*174</f>
        <v>0</v>
      </c>
      <c r="X461" s="557">
        <f>IFERROR(I459/W461,0)</f>
        <v>0</v>
      </c>
      <c r="Y461" s="24"/>
    </row>
    <row r="462" spans="1:25" hidden="1">
      <c r="A462" s="9"/>
      <c r="B462" s="69"/>
      <c r="C462" s="76"/>
      <c r="D462" s="62" t="s">
        <v>178</v>
      </c>
      <c r="E462" s="171">
        <f t="shared" ref="E462:J462" si="618">SUM(E460:E461)</f>
        <v>0</v>
      </c>
      <c r="F462" s="171">
        <f t="shared" si="618"/>
        <v>0</v>
      </c>
      <c r="G462" s="171">
        <f t="shared" si="618"/>
        <v>0</v>
      </c>
      <c r="H462" s="171">
        <f t="shared" si="618"/>
        <v>0</v>
      </c>
      <c r="I462" s="171">
        <f t="shared" si="618"/>
        <v>0</v>
      </c>
      <c r="J462" s="172">
        <f t="shared" si="618"/>
        <v>0</v>
      </c>
      <c r="L462" s="236"/>
      <c r="M462" s="18"/>
      <c r="N462" s="32"/>
      <c r="O462" s="32"/>
      <c r="P462" s="32"/>
      <c r="Q462" s="88"/>
      <c r="R462" s="89"/>
      <c r="S462" s="61"/>
      <c r="T462" s="88"/>
      <c r="U462" s="323"/>
      <c r="V462" s="323"/>
      <c r="W462" s="559"/>
      <c r="X462" s="559"/>
      <c r="Y462" s="24"/>
    </row>
    <row r="463" spans="1:25">
      <c r="A463" s="9"/>
      <c r="B463" s="69"/>
      <c r="C463" s="76"/>
      <c r="D463" s="59"/>
      <c r="E463" s="16"/>
      <c r="F463" s="16"/>
      <c r="G463" s="16"/>
      <c r="H463" s="16"/>
      <c r="I463" s="16"/>
      <c r="J463" s="25"/>
      <c r="L463" s="236"/>
      <c r="M463" s="18"/>
      <c r="N463" s="32"/>
      <c r="O463" s="32"/>
      <c r="P463" s="32"/>
      <c r="Q463" s="88"/>
      <c r="R463" s="89"/>
      <c r="S463" s="61"/>
      <c r="T463" s="25"/>
      <c r="U463" s="323"/>
      <c r="V463" s="323"/>
      <c r="W463" s="559"/>
      <c r="X463" s="559"/>
      <c r="Y463" s="24"/>
    </row>
    <row r="464" spans="1:25">
      <c r="A464" s="9"/>
      <c r="C464" s="60"/>
      <c r="D464" s="60" t="s">
        <v>105</v>
      </c>
      <c r="E464" s="173">
        <f>SUMIF($D$393:$D$463,"Salary",E393:E463)</f>
        <v>0</v>
      </c>
      <c r="F464" s="173">
        <f>SUMIF($D$393:$D$463,"Salary",F393:F463)</f>
        <v>0</v>
      </c>
      <c r="G464" s="173">
        <f>SUMIF($D$393:$D$463,"Salary",G393:G463)</f>
        <v>0</v>
      </c>
      <c r="H464" s="173">
        <f>SUMIF($D$393:$D$463,"Salary",H393:H463)</f>
        <v>0</v>
      </c>
      <c r="I464" s="173">
        <f>SUMIF($D$393:$D$463,"Salary",I393:I463)</f>
        <v>0</v>
      </c>
      <c r="J464" s="174">
        <f>SUM(E464:I464)</f>
        <v>0</v>
      </c>
      <c r="L464" s="236"/>
      <c r="M464" s="18"/>
      <c r="N464" s="70"/>
      <c r="O464" s="70"/>
      <c r="P464" s="70"/>
      <c r="Q464" s="46"/>
      <c r="R464" s="46"/>
      <c r="S464" s="46"/>
      <c r="T464" s="25"/>
      <c r="U464" s="323"/>
      <c r="V464" s="323"/>
      <c r="W464" s="559"/>
      <c r="X464" s="559"/>
      <c r="Y464" s="24"/>
    </row>
    <row r="465" spans="1:41">
      <c r="A465" s="9"/>
      <c r="C465" s="60"/>
      <c r="D465" s="60" t="s">
        <v>106</v>
      </c>
      <c r="E465" s="175">
        <f>SUMIF($D$393:$D$463,"*Total Fringe",E393:E463)</f>
        <v>0</v>
      </c>
      <c r="F465" s="175">
        <f>SUMIF($D$393:$D$463,"*Total Fringe",F393:F463)</f>
        <v>0</v>
      </c>
      <c r="G465" s="175">
        <f>SUMIF($D$393:$D$463,"*Total Fringe",G393:G463)</f>
        <v>0</v>
      </c>
      <c r="H465" s="175">
        <f>SUMIF($D$393:$D$463,"*Total Fringe",H393:H463)</f>
        <v>0</v>
      </c>
      <c r="I465" s="175">
        <f>SUMIF($D$393:$D$463,"*Total Fringe",I393:I463)</f>
        <v>0</v>
      </c>
      <c r="J465" s="176">
        <f>SUM(E465:I465)</f>
        <v>0</v>
      </c>
      <c r="L465" s="236"/>
      <c r="M465" s="53"/>
      <c r="N465" s="57"/>
      <c r="O465" s="57"/>
      <c r="P465" s="57"/>
      <c r="Q465" s="57"/>
      <c r="R465" s="57"/>
      <c r="S465" s="57"/>
      <c r="T465" s="57"/>
      <c r="U465" s="554"/>
      <c r="V465" s="554"/>
      <c r="W465" s="559"/>
      <c r="X465" s="559"/>
      <c r="Y465" s="51"/>
      <c r="AH465" s="1"/>
      <c r="AI465" s="1"/>
      <c r="AJ465" s="1"/>
      <c r="AK465" s="1"/>
      <c r="AL465" s="1"/>
      <c r="AM465" s="1"/>
      <c r="AN465" s="1"/>
      <c r="AO465" s="1"/>
    </row>
    <row r="466" spans="1:41">
      <c r="A466" s="9"/>
      <c r="C466" s="60"/>
      <c r="D466" s="60" t="s">
        <v>306</v>
      </c>
      <c r="E466" s="387">
        <f>SUMIF($D$394:$D$463,"*Person Months",E394:E463)</f>
        <v>0</v>
      </c>
      <c r="F466" s="387">
        <f t="shared" ref="F466:I466" si="619">SUMIF($D$394:$D$463,"*Person Months",F394:F463)</f>
        <v>0</v>
      </c>
      <c r="G466" s="387">
        <f t="shared" si="619"/>
        <v>0</v>
      </c>
      <c r="H466" s="387">
        <f t="shared" si="619"/>
        <v>0</v>
      </c>
      <c r="I466" s="387">
        <f t="shared" si="619"/>
        <v>0</v>
      </c>
      <c r="J466" s="176"/>
      <c r="L466" s="236"/>
      <c r="M466" s="53"/>
      <c r="N466" s="57"/>
      <c r="O466" s="57"/>
      <c r="P466" s="57"/>
      <c r="Q466" s="57"/>
      <c r="R466" s="57"/>
      <c r="S466" s="57"/>
      <c r="T466" s="57"/>
      <c r="U466" s="373"/>
      <c r="V466" s="373"/>
      <c r="W466" s="559"/>
      <c r="X466" s="559"/>
      <c r="Y466" s="68"/>
      <c r="Z466" s="457"/>
      <c r="AA466" s="68"/>
      <c r="AB466" s="68"/>
      <c r="AC466" s="68"/>
      <c r="AD466" s="68"/>
      <c r="AE466" s="68"/>
      <c r="AF466" s="68"/>
      <c r="AH466" s="53"/>
      <c r="AI466" s="53"/>
      <c r="AJ466" s="53"/>
      <c r="AK466" s="53"/>
      <c r="AL466" s="53"/>
      <c r="AM466" s="53"/>
      <c r="AN466" s="53"/>
      <c r="AO466" s="53"/>
    </row>
    <row r="467" spans="1:41">
      <c r="A467" s="9"/>
      <c r="C467" s="60"/>
      <c r="D467" s="60" t="s">
        <v>308</v>
      </c>
      <c r="E467" s="58">
        <f>SUMIF($D$394:$D$463,"*# of Persons",E394:E463)</f>
        <v>0</v>
      </c>
      <c r="F467" s="58">
        <f t="shared" ref="F467:I467" si="620">SUMIF($D$394:$D$463,"*# of Persons",F394:F463)</f>
        <v>0</v>
      </c>
      <c r="G467" s="58">
        <f t="shared" si="620"/>
        <v>0</v>
      </c>
      <c r="H467" s="58">
        <f t="shared" si="620"/>
        <v>0</v>
      </c>
      <c r="I467" s="58">
        <f t="shared" si="620"/>
        <v>0</v>
      </c>
      <c r="J467" s="176"/>
      <c r="L467" s="236"/>
      <c r="M467" s="53"/>
      <c r="N467" s="57"/>
      <c r="O467" s="57"/>
      <c r="P467" s="57"/>
      <c r="Q467" s="57"/>
      <c r="R467" s="57"/>
      <c r="S467" s="57"/>
      <c r="T467" s="57"/>
      <c r="U467" s="373"/>
      <c r="V467" s="373"/>
      <c r="W467" s="559"/>
      <c r="X467" s="559"/>
      <c r="Y467" s="68"/>
      <c r="AH467" s="53"/>
      <c r="AI467" s="53"/>
      <c r="AJ467" s="53"/>
      <c r="AK467" s="53"/>
      <c r="AL467" s="53"/>
      <c r="AM467" s="53"/>
      <c r="AN467" s="53"/>
      <c r="AO467" s="53"/>
    </row>
    <row r="468" spans="1:41" ht="13.2" customHeight="1">
      <c r="A468" s="785" t="s">
        <v>427</v>
      </c>
      <c r="B468" s="785"/>
      <c r="C468" s="785"/>
      <c r="D468" s="785"/>
      <c r="E468" s="785"/>
      <c r="F468" s="785"/>
      <c r="G468" s="785"/>
      <c r="H468" s="785"/>
      <c r="I468" s="785"/>
      <c r="J468" s="785"/>
      <c r="L468" s="236"/>
      <c r="N468" s="57"/>
      <c r="O468" s="57"/>
      <c r="P468" s="57"/>
      <c r="Q468" s="57"/>
      <c r="R468" s="57"/>
      <c r="S468" s="57"/>
      <c r="T468" s="57"/>
      <c r="U468" s="766" t="s">
        <v>450</v>
      </c>
      <c r="V468" s="766"/>
      <c r="W468" s="767" t="s">
        <v>451</v>
      </c>
      <c r="X468" s="767" t="s">
        <v>81</v>
      </c>
      <c r="Y468" s="51"/>
      <c r="AH468" s="53"/>
      <c r="AI468" s="53"/>
      <c r="AJ468" s="53"/>
      <c r="AK468" s="53"/>
      <c r="AL468" s="53"/>
      <c r="AM468" s="53"/>
      <c r="AN468" s="53"/>
      <c r="AO468" s="53"/>
    </row>
    <row r="469" spans="1:41" ht="13.2" customHeight="1">
      <c r="A469" s="889" t="s">
        <v>462</v>
      </c>
      <c r="B469" s="889"/>
      <c r="C469" s="889"/>
      <c r="D469" s="889"/>
      <c r="E469" s="889"/>
      <c r="F469" s="889"/>
      <c r="G469" s="889"/>
      <c r="H469" s="889"/>
      <c r="I469" s="889"/>
      <c r="J469" s="176"/>
      <c r="L469" s="236"/>
      <c r="M469" s="53" t="s">
        <v>120</v>
      </c>
      <c r="N469" s="57" t="s">
        <v>79</v>
      </c>
      <c r="O469" s="57" t="s">
        <v>109</v>
      </c>
      <c r="P469" s="57" t="s">
        <v>18</v>
      </c>
      <c r="Q469" s="57"/>
      <c r="R469" s="57" t="s">
        <v>176</v>
      </c>
      <c r="S469" s="57"/>
      <c r="T469" s="57"/>
      <c r="U469" s="766"/>
      <c r="V469" s="766"/>
      <c r="W469" s="767"/>
      <c r="X469" s="767"/>
      <c r="Y469" s="51"/>
      <c r="AH469" s="53"/>
      <c r="AI469" s="53"/>
      <c r="AJ469" s="53"/>
      <c r="AK469" s="53"/>
      <c r="AL469" s="53"/>
      <c r="AM469" s="53"/>
      <c r="AN469" s="53"/>
      <c r="AO469" s="53"/>
    </row>
    <row r="470" spans="1:41">
      <c r="A470" s="53" t="s">
        <v>61</v>
      </c>
      <c r="B470" s="68" t="s">
        <v>417</v>
      </c>
      <c r="C470" s="544" t="s">
        <v>415</v>
      </c>
      <c r="D470" s="155"/>
      <c r="E470" s="17" t="str">
        <f>E10</f>
        <v>Year 1</v>
      </c>
      <c r="F470" s="17" t="str">
        <f>F10</f>
        <v>Year 2</v>
      </c>
      <c r="G470" s="17" t="str">
        <f>G10</f>
        <v>Year 3</v>
      </c>
      <c r="H470" s="17" t="str">
        <f>H10</f>
        <v>Year 4</v>
      </c>
      <c r="I470" s="17" t="str">
        <f>I10</f>
        <v>Year 5</v>
      </c>
      <c r="J470" s="45" t="s">
        <v>1</v>
      </c>
      <c r="L470" s="236"/>
      <c r="M470" s="68" t="s">
        <v>119</v>
      </c>
      <c r="N470" s="45" t="s">
        <v>15</v>
      </c>
      <c r="O470" s="45" t="s">
        <v>110</v>
      </c>
      <c r="P470" s="45" t="s">
        <v>112</v>
      </c>
      <c r="Q470" s="45" t="s">
        <v>102</v>
      </c>
      <c r="R470" s="45" t="s">
        <v>177</v>
      </c>
      <c r="S470" s="45"/>
      <c r="T470" s="45"/>
      <c r="U470" s="766"/>
      <c r="V470" s="766"/>
      <c r="W470" s="767"/>
      <c r="X470" s="767"/>
      <c r="Y470" s="14"/>
      <c r="AH470" s="53"/>
      <c r="AI470" s="53"/>
      <c r="AJ470" s="53"/>
      <c r="AK470" s="53"/>
      <c r="AL470" s="53"/>
      <c r="AM470" s="53"/>
      <c r="AN470" s="53"/>
      <c r="AO470" s="53"/>
    </row>
    <row r="471" spans="1:41">
      <c r="A471" s="78"/>
      <c r="B471" s="451">
        <v>0</v>
      </c>
      <c r="C471" s="452">
        <v>0</v>
      </c>
      <c r="D471" s="33" t="s">
        <v>123</v>
      </c>
      <c r="E471" s="76">
        <f>ROUND($P471*$Q471*R471,6)</f>
        <v>0</v>
      </c>
      <c r="F471" s="76">
        <f>ROUND($P472*$Q472*R472,6)</f>
        <v>0</v>
      </c>
      <c r="G471" s="76">
        <f>ROUND($P473*$Q473*R473,6)</f>
        <v>0</v>
      </c>
      <c r="H471" s="76">
        <f>ROUND($P474*$Q474*R474,6)</f>
        <v>0</v>
      </c>
      <c r="I471" s="76">
        <f>ROUND($P475*$Q475*R475,6)</f>
        <v>0</v>
      </c>
      <c r="J471" s="25"/>
      <c r="K471" s="16"/>
      <c r="L471" s="245" t="s">
        <v>187</v>
      </c>
      <c r="M471" s="133"/>
      <c r="N471" s="214">
        <f>ROUND(M471/12,2)</f>
        <v>0</v>
      </c>
      <c r="O471" s="211">
        <v>1</v>
      </c>
      <c r="P471" s="212">
        <v>0</v>
      </c>
      <c r="Q471" s="61">
        <f>$S$12</f>
        <v>12</v>
      </c>
      <c r="R471" s="211">
        <v>0</v>
      </c>
      <c r="S471" s="61"/>
      <c r="T471" s="59"/>
      <c r="U471" s="321" t="s">
        <v>31</v>
      </c>
      <c r="V471" s="323">
        <f>IFERROR((E474+E475)/E473,0)</f>
        <v>0</v>
      </c>
      <c r="W471" s="556">
        <f>E471*174</f>
        <v>0</v>
      </c>
      <c r="X471" s="557">
        <f>IFERROR(E182/W471,0)</f>
        <v>0</v>
      </c>
      <c r="Y471" s="24"/>
      <c r="AK471" s="53"/>
      <c r="AL471" s="53"/>
      <c r="AM471" s="53"/>
      <c r="AN471" s="53"/>
      <c r="AO471" s="53"/>
    </row>
    <row r="472" spans="1:41">
      <c r="B472" s="451">
        <v>0</v>
      </c>
      <c r="C472" s="452">
        <v>0</v>
      </c>
      <c r="D472" s="33" t="s">
        <v>179</v>
      </c>
      <c r="E472" s="21">
        <f>R471</f>
        <v>0</v>
      </c>
      <c r="F472" s="21">
        <f>R472</f>
        <v>0</v>
      </c>
      <c r="G472" s="21">
        <f>R473</f>
        <v>0</v>
      </c>
      <c r="H472" s="21">
        <f>R474</f>
        <v>0</v>
      </c>
      <c r="I472" s="21">
        <f>R475</f>
        <v>0</v>
      </c>
      <c r="J472" s="25"/>
      <c r="K472" s="16"/>
      <c r="L472" s="239" t="str">
        <f>L471</f>
        <v>A</v>
      </c>
      <c r="M472" s="215"/>
      <c r="N472" s="214"/>
      <c r="O472" s="211">
        <v>1.03</v>
      </c>
      <c r="P472" s="212">
        <v>0</v>
      </c>
      <c r="Q472" s="61">
        <f>$S$13</f>
        <v>12</v>
      </c>
      <c r="R472" s="211">
        <v>0</v>
      </c>
      <c r="S472" s="61"/>
      <c r="T472" s="59"/>
      <c r="U472" s="321" t="s">
        <v>32</v>
      </c>
      <c r="V472" s="323">
        <f>IFERROR((F474+F475)/F473,0)</f>
        <v>0</v>
      </c>
      <c r="W472" s="556">
        <f>F471*174</f>
        <v>0</v>
      </c>
      <c r="X472" s="557">
        <f>IFERROR(F473/W472,0)</f>
        <v>0</v>
      </c>
      <c r="Y472" s="24"/>
      <c r="AH472" s="271"/>
      <c r="AI472" s="271"/>
      <c r="AJ472" s="271"/>
      <c r="AK472" s="268"/>
      <c r="AL472" s="268"/>
      <c r="AM472" s="268"/>
      <c r="AN472" s="268"/>
      <c r="AO472" s="268"/>
    </row>
    <row r="473" spans="1:41">
      <c r="A473" s="9"/>
      <c r="B473" s="451">
        <v>0</v>
      </c>
      <c r="C473" s="452">
        <v>0</v>
      </c>
      <c r="D473" s="59" t="s">
        <v>15</v>
      </c>
      <c r="E473" s="52">
        <f>ROUND(N471*O471*E471,0)</f>
        <v>0</v>
      </c>
      <c r="F473" s="52">
        <f>ROUND(N471*O471*F471*O472,0)</f>
        <v>0</v>
      </c>
      <c r="G473" s="52">
        <f>ROUND(N471*O471*G471*O472*O473,0)</f>
        <v>0</v>
      </c>
      <c r="H473" s="52">
        <f>ROUND(N471*O471*H471*O472*O473*O474,0)</f>
        <v>0</v>
      </c>
      <c r="I473" s="52">
        <f>ROUND(N471*I471*O471*O472*O473*O474*O475,0)</f>
        <v>0</v>
      </c>
      <c r="J473" s="158">
        <f>SUM(E473:I473)</f>
        <v>0</v>
      </c>
      <c r="L473" s="239" t="str">
        <f>L472</f>
        <v>A</v>
      </c>
      <c r="M473" s="215"/>
      <c r="N473" s="56"/>
      <c r="O473" s="211">
        <v>1.03</v>
      </c>
      <c r="P473" s="212">
        <v>0</v>
      </c>
      <c r="Q473" s="61">
        <f>$S$14</f>
        <v>12</v>
      </c>
      <c r="R473" s="211">
        <v>0</v>
      </c>
      <c r="S473" s="61"/>
      <c r="T473" s="59"/>
      <c r="U473" s="321" t="s">
        <v>33</v>
      </c>
      <c r="V473" s="323">
        <f>IFERROR((G474+G475)/G473,0)</f>
        <v>0</v>
      </c>
      <c r="W473" s="556">
        <f>G471*174</f>
        <v>0</v>
      </c>
      <c r="X473" s="557">
        <f>IFERROR(G473/W473,0)</f>
        <v>0</v>
      </c>
      <c r="Y473" s="24"/>
      <c r="AH473" s="95"/>
      <c r="AI473" s="95"/>
      <c r="AJ473" s="95"/>
      <c r="AK473" s="114"/>
      <c r="AL473" s="114"/>
      <c r="AM473" s="114"/>
      <c r="AN473" s="114"/>
      <c r="AO473" s="114"/>
    </row>
    <row r="474" spans="1:41">
      <c r="A474" s="9"/>
      <c r="B474" s="451">
        <v>0</v>
      </c>
      <c r="C474" s="452">
        <v>0</v>
      </c>
      <c r="D474" s="59" t="s">
        <v>30</v>
      </c>
      <c r="E474" s="52">
        <f>ROUND(E473*$Q$4,0)</f>
        <v>0</v>
      </c>
      <c r="F474" s="52">
        <f t="shared" ref="F474:I474" si="621">ROUND(F473*$Q$4,0)</f>
        <v>0</v>
      </c>
      <c r="G474" s="52">
        <f t="shared" si="621"/>
        <v>0</v>
      </c>
      <c r="H474" s="52">
        <f t="shared" si="621"/>
        <v>0</v>
      </c>
      <c r="I474" s="52">
        <f t="shared" si="621"/>
        <v>0</v>
      </c>
      <c r="J474" s="158">
        <f>SUM(E474:I474)</f>
        <v>0</v>
      </c>
      <c r="L474" s="239" t="str">
        <f>L473</f>
        <v>A</v>
      </c>
      <c r="M474" s="215"/>
      <c r="N474" s="56"/>
      <c r="O474" s="211">
        <v>1.03</v>
      </c>
      <c r="P474" s="212">
        <v>0</v>
      </c>
      <c r="Q474" s="61">
        <f>$S$15</f>
        <v>12</v>
      </c>
      <c r="R474" s="211">
        <v>0</v>
      </c>
      <c r="S474" s="61"/>
      <c r="T474" s="59"/>
      <c r="U474" s="321" t="s">
        <v>34</v>
      </c>
      <c r="V474" s="323">
        <f>IFERROR((H474+H475)/H473,0)</f>
        <v>0</v>
      </c>
      <c r="W474" s="556">
        <f>H471*174</f>
        <v>0</v>
      </c>
      <c r="X474" s="557">
        <f>IFERROR(H473/W474,0)</f>
        <v>0</v>
      </c>
      <c r="Y474" s="24"/>
      <c r="AH474" s="95"/>
      <c r="AI474" s="95"/>
      <c r="AJ474" s="95"/>
      <c r="AK474" s="114"/>
      <c r="AL474" s="114"/>
      <c r="AM474" s="114"/>
      <c r="AN474" s="114"/>
      <c r="AO474" s="114"/>
    </row>
    <row r="475" spans="1:41" ht="15">
      <c r="A475" s="9"/>
      <c r="B475" s="451">
        <v>0</v>
      </c>
      <c r="C475" s="452">
        <v>0</v>
      </c>
      <c r="D475" s="59" t="s">
        <v>29</v>
      </c>
      <c r="E475" s="170">
        <f>ROUND(R$7*E471,0)</f>
        <v>0</v>
      </c>
      <c r="F475" s="170">
        <f t="shared" ref="F475:I475" si="622">ROUND(S$7*F471,0)</f>
        <v>0</v>
      </c>
      <c r="G475" s="170">
        <f t="shared" si="622"/>
        <v>0</v>
      </c>
      <c r="H475" s="170">
        <f t="shared" si="622"/>
        <v>0</v>
      </c>
      <c r="I475" s="170">
        <f t="shared" si="622"/>
        <v>0</v>
      </c>
      <c r="J475" s="167">
        <f>SUM(E475:I475)</f>
        <v>0</v>
      </c>
      <c r="L475" s="239" t="str">
        <f>L474</f>
        <v>A</v>
      </c>
      <c r="M475" s="215"/>
      <c r="N475" s="56"/>
      <c r="O475" s="211">
        <v>1.03</v>
      </c>
      <c r="P475" s="212">
        <v>0</v>
      </c>
      <c r="Q475" s="61">
        <f>$S$16</f>
        <v>12</v>
      </c>
      <c r="R475" s="211">
        <v>0</v>
      </c>
      <c r="S475" s="61"/>
      <c r="T475" s="59"/>
      <c r="U475" s="321" t="s">
        <v>35</v>
      </c>
      <c r="V475" s="323">
        <f>IFERROR((I474+I475)/I473,0)</f>
        <v>0</v>
      </c>
      <c r="W475" s="556">
        <f>I471*174</f>
        <v>0</v>
      </c>
      <c r="X475" s="557">
        <f>IFERROR(I473/W475,0)</f>
        <v>0</v>
      </c>
      <c r="Y475" s="24"/>
    </row>
    <row r="476" spans="1:41">
      <c r="A476" s="9"/>
      <c r="B476" s="552">
        <v>0</v>
      </c>
      <c r="C476" s="553">
        <v>0</v>
      </c>
      <c r="D476" s="62" t="s">
        <v>178</v>
      </c>
      <c r="E476" s="171">
        <f t="shared" ref="E476:J476" si="623">SUM(E474:E475)</f>
        <v>0</v>
      </c>
      <c r="F476" s="171">
        <f t="shared" si="623"/>
        <v>0</v>
      </c>
      <c r="G476" s="171">
        <f t="shared" si="623"/>
        <v>0</v>
      </c>
      <c r="H476" s="171">
        <f t="shared" si="623"/>
        <v>0</v>
      </c>
      <c r="I476" s="171">
        <f t="shared" si="623"/>
        <v>0</v>
      </c>
      <c r="J476" s="172">
        <f t="shared" si="623"/>
        <v>0</v>
      </c>
      <c r="L476" s="239" t="str">
        <f>L475</f>
        <v>A</v>
      </c>
      <c r="M476" s="215"/>
      <c r="N476" s="56"/>
      <c r="O476" s="59"/>
      <c r="P476" s="216"/>
      <c r="Q476" s="61"/>
      <c r="R476" s="59"/>
      <c r="S476" s="61"/>
      <c r="T476" s="59"/>
      <c r="U476" s="325"/>
      <c r="V476" s="326"/>
      <c r="W476" s="559"/>
      <c r="X476" s="559"/>
      <c r="AH476" s="9"/>
    </row>
    <row r="477" spans="1:41" hidden="1">
      <c r="A477" s="9"/>
      <c r="B477" s="69"/>
      <c r="C477" s="76"/>
      <c r="D477" s="59"/>
      <c r="E477" s="16"/>
      <c r="F477" s="16"/>
      <c r="G477" s="16"/>
      <c r="H477" s="16"/>
      <c r="I477" s="16"/>
      <c r="J477" s="25"/>
      <c r="L477" s="236"/>
      <c r="M477" s="215"/>
      <c r="N477" s="56"/>
      <c r="O477" s="33"/>
      <c r="P477" s="56"/>
      <c r="Q477" s="33"/>
      <c r="R477" s="213"/>
      <c r="S477" s="33"/>
      <c r="T477" s="213"/>
      <c r="U477" s="327"/>
      <c r="V477" s="327"/>
      <c r="W477" s="559"/>
      <c r="X477" s="559"/>
      <c r="Y477" s="16"/>
      <c r="AH477" s="9"/>
    </row>
    <row r="478" spans="1:41" hidden="1">
      <c r="A478" s="78"/>
      <c r="B478" s="451">
        <v>0</v>
      </c>
      <c r="C478" s="452">
        <v>0</v>
      </c>
      <c r="D478" s="33" t="s">
        <v>123</v>
      </c>
      <c r="E478" s="76">
        <f>ROUND($P478*$Q478*R478,6)</f>
        <v>0</v>
      </c>
      <c r="F478" s="76">
        <f>ROUND($P479*$Q479*R479,6)</f>
        <v>0</v>
      </c>
      <c r="G478" s="76">
        <f>ROUND($P480*$Q480*R480,6)</f>
        <v>0</v>
      </c>
      <c r="H478" s="76">
        <f>ROUND($P481*$Q481*R481,6)</f>
        <v>0</v>
      </c>
      <c r="I478" s="76">
        <f>ROUND($P482*$Q482*R482,6)</f>
        <v>0</v>
      </c>
      <c r="J478" s="25"/>
      <c r="L478" s="245" t="s">
        <v>187</v>
      </c>
      <c r="M478" s="133"/>
      <c r="N478" s="214">
        <f>ROUND(M478/12,2)</f>
        <v>0</v>
      </c>
      <c r="O478" s="211">
        <v>1</v>
      </c>
      <c r="P478" s="212">
        <v>0</v>
      </c>
      <c r="Q478" s="61">
        <f>$S$12</f>
        <v>12</v>
      </c>
      <c r="R478" s="211">
        <v>0</v>
      </c>
      <c r="S478" s="61"/>
      <c r="T478" s="59"/>
      <c r="U478" s="321" t="s">
        <v>31</v>
      </c>
      <c r="V478" s="323">
        <f>IFERROR((E481+E482)/E480,0)</f>
        <v>0</v>
      </c>
      <c r="W478" s="556">
        <f>E478*174</f>
        <v>0</v>
      </c>
      <c r="X478" s="557">
        <f>IFERROR(E189/W478,0)</f>
        <v>0</v>
      </c>
      <c r="Y478" s="24"/>
      <c r="AH478" s="269"/>
      <c r="AI478" s="270"/>
      <c r="AJ478" s="34"/>
      <c r="AK478" s="34"/>
      <c r="AL478" s="34"/>
      <c r="AM478" s="34"/>
      <c r="AN478" s="34"/>
      <c r="AO478" s="34"/>
    </row>
    <row r="479" spans="1:41" hidden="1">
      <c r="B479" s="451">
        <v>0</v>
      </c>
      <c r="C479" s="452">
        <v>0</v>
      </c>
      <c r="D479" s="33" t="s">
        <v>179</v>
      </c>
      <c r="E479" s="21">
        <f>R478</f>
        <v>0</v>
      </c>
      <c r="F479" s="21">
        <f>R479</f>
        <v>0</v>
      </c>
      <c r="G479" s="21">
        <f>R480</f>
        <v>0</v>
      </c>
      <c r="H479" s="21">
        <f>R481</f>
        <v>0</v>
      </c>
      <c r="I479" s="21">
        <f>R482</f>
        <v>0</v>
      </c>
      <c r="J479" s="25"/>
      <c r="L479" s="239" t="str">
        <f>L478</f>
        <v>A</v>
      </c>
      <c r="M479" s="215"/>
      <c r="N479" s="214"/>
      <c r="O479" s="211">
        <v>1.03</v>
      </c>
      <c r="P479" s="212">
        <v>0</v>
      </c>
      <c r="Q479" s="61">
        <f>$S$13</f>
        <v>12</v>
      </c>
      <c r="R479" s="211">
        <v>0</v>
      </c>
      <c r="S479" s="61"/>
      <c r="T479" s="59"/>
      <c r="U479" s="321" t="s">
        <v>32</v>
      </c>
      <c r="V479" s="323">
        <f>IFERROR((F481+F482)/F480,0)</f>
        <v>0</v>
      </c>
      <c r="W479" s="556">
        <f>F478*174</f>
        <v>0</v>
      </c>
      <c r="X479" s="557">
        <f>IFERROR(F480/W479,0)</f>
        <v>0</v>
      </c>
      <c r="Y479" s="24"/>
      <c r="AH479" s="269"/>
      <c r="AI479" s="270"/>
      <c r="AJ479" s="34"/>
      <c r="AK479" s="34"/>
      <c r="AL479" s="34"/>
      <c r="AM479" s="34"/>
      <c r="AN479" s="34"/>
      <c r="AO479" s="34"/>
    </row>
    <row r="480" spans="1:41" hidden="1">
      <c r="A480" s="9"/>
      <c r="B480" s="451">
        <v>0</v>
      </c>
      <c r="C480" s="452">
        <v>0</v>
      </c>
      <c r="D480" s="59" t="s">
        <v>15</v>
      </c>
      <c r="E480" s="52">
        <f>ROUND(N478*O478*E478,0)</f>
        <v>0</v>
      </c>
      <c r="F480" s="52">
        <f>ROUND(N478*O478*F478*O479,0)</f>
        <v>0</v>
      </c>
      <c r="G480" s="52">
        <f>ROUND(N478*O478*G478*O479*O480,0)</f>
        <v>0</v>
      </c>
      <c r="H480" s="52">
        <f>ROUND(N478*O478*H478*O479*O480*O481,0)</f>
        <v>0</v>
      </c>
      <c r="I480" s="52">
        <f>ROUND(N478*I478*O478*O479*O480*O481*O482,0)</f>
        <v>0</v>
      </c>
      <c r="J480" s="158">
        <f>SUM(E480:I480)</f>
        <v>0</v>
      </c>
      <c r="L480" s="239" t="str">
        <f>L479</f>
        <v>A</v>
      </c>
      <c r="M480" s="215"/>
      <c r="N480" s="56"/>
      <c r="O480" s="211">
        <v>1.03</v>
      </c>
      <c r="P480" s="212">
        <v>0</v>
      </c>
      <c r="Q480" s="61">
        <f>$S$14</f>
        <v>12</v>
      </c>
      <c r="R480" s="211">
        <v>0</v>
      </c>
      <c r="S480" s="61"/>
      <c r="T480" s="59"/>
      <c r="U480" s="321" t="s">
        <v>33</v>
      </c>
      <c r="V480" s="323">
        <f>IFERROR((G481+G482)/G480,0)</f>
        <v>0</v>
      </c>
      <c r="W480" s="556">
        <f>G478*174</f>
        <v>0</v>
      </c>
      <c r="X480" s="557">
        <f>IFERROR(G480/W480,0)</f>
        <v>0</v>
      </c>
      <c r="Y480" s="24"/>
      <c r="AH480" s="269"/>
      <c r="AI480" s="270"/>
      <c r="AJ480" s="34"/>
      <c r="AK480" s="34"/>
      <c r="AL480" s="34"/>
      <c r="AM480" s="34"/>
      <c r="AN480" s="34"/>
      <c r="AO480" s="34"/>
    </row>
    <row r="481" spans="1:41" hidden="1">
      <c r="A481" s="9"/>
      <c r="B481" s="451">
        <v>0</v>
      </c>
      <c r="C481" s="452">
        <v>0</v>
      </c>
      <c r="D481" s="59" t="s">
        <v>30</v>
      </c>
      <c r="E481" s="52">
        <f>ROUND(E480*$Q$4,0)</f>
        <v>0</v>
      </c>
      <c r="F481" s="52">
        <f t="shared" ref="F481" si="624">ROUND(F480*$Q$4,0)</f>
        <v>0</v>
      </c>
      <c r="G481" s="52">
        <f t="shared" ref="G481" si="625">ROUND(G480*$Q$4,0)</f>
        <v>0</v>
      </c>
      <c r="H481" s="52">
        <f t="shared" ref="H481" si="626">ROUND(H480*$Q$4,0)</f>
        <v>0</v>
      </c>
      <c r="I481" s="52">
        <f t="shared" ref="I481" si="627">ROUND(I480*$Q$4,0)</f>
        <v>0</v>
      </c>
      <c r="J481" s="158">
        <f>SUM(E481:I481)</f>
        <v>0</v>
      </c>
      <c r="L481" s="239" t="str">
        <f>L480</f>
        <v>A</v>
      </c>
      <c r="M481" s="215"/>
      <c r="N481" s="56"/>
      <c r="O481" s="211">
        <v>1.03</v>
      </c>
      <c r="P481" s="212">
        <v>0</v>
      </c>
      <c r="Q481" s="61">
        <f>$S$15</f>
        <v>12</v>
      </c>
      <c r="R481" s="211">
        <v>0</v>
      </c>
      <c r="S481" s="61"/>
      <c r="T481" s="59"/>
      <c r="U481" s="321" t="s">
        <v>34</v>
      </c>
      <c r="V481" s="323">
        <f>IFERROR((H481+H482)/H480,0)</f>
        <v>0</v>
      </c>
      <c r="W481" s="556">
        <f>H478*174</f>
        <v>0</v>
      </c>
      <c r="X481" s="557">
        <f>IFERROR(H480/W481,0)</f>
        <v>0</v>
      </c>
      <c r="Y481" s="24"/>
      <c r="AH481" s="269"/>
      <c r="AI481" s="270"/>
      <c r="AJ481" s="34"/>
      <c r="AK481" s="34"/>
      <c r="AL481" s="34"/>
      <c r="AM481" s="34"/>
      <c r="AN481" s="34"/>
      <c r="AO481" s="34"/>
    </row>
    <row r="482" spans="1:41" ht="15" hidden="1">
      <c r="A482" s="9"/>
      <c r="B482" s="451">
        <v>0</v>
      </c>
      <c r="C482" s="452">
        <v>0</v>
      </c>
      <c r="D482" s="59" t="s">
        <v>29</v>
      </c>
      <c r="E482" s="170">
        <f>ROUND(R$7*E478,0)</f>
        <v>0</v>
      </c>
      <c r="F482" s="170">
        <f t="shared" ref="F482" si="628">ROUND(S$7*F478,0)</f>
        <v>0</v>
      </c>
      <c r="G482" s="170">
        <f t="shared" ref="G482" si="629">ROUND(T$7*G478,0)</f>
        <v>0</v>
      </c>
      <c r="H482" s="170">
        <f t="shared" ref="H482" si="630">ROUND(U$7*H478,0)</f>
        <v>0</v>
      </c>
      <c r="I482" s="170">
        <f t="shared" ref="I482" si="631">ROUND(V$7*I478,0)</f>
        <v>0</v>
      </c>
      <c r="J482" s="167">
        <f>SUM(E482:I482)</f>
        <v>0</v>
      </c>
      <c r="L482" s="239" t="str">
        <f>L481</f>
        <v>A</v>
      </c>
      <c r="M482" s="215"/>
      <c r="N482" s="56"/>
      <c r="O482" s="211">
        <v>1.03</v>
      </c>
      <c r="P482" s="212">
        <v>0</v>
      </c>
      <c r="Q482" s="61">
        <f>$S$16</f>
        <v>12</v>
      </c>
      <c r="R482" s="211">
        <v>0</v>
      </c>
      <c r="S482" s="61"/>
      <c r="T482" s="59"/>
      <c r="U482" s="321" t="s">
        <v>35</v>
      </c>
      <c r="V482" s="323">
        <f>IFERROR((I481+I482)/I480,0)</f>
        <v>0</v>
      </c>
      <c r="W482" s="556">
        <f>I478*174</f>
        <v>0</v>
      </c>
      <c r="X482" s="557">
        <f>IFERROR(I480/W482,0)</f>
        <v>0</v>
      </c>
      <c r="Y482" s="24"/>
      <c r="AH482" s="269"/>
      <c r="AI482" s="270"/>
      <c r="AJ482" s="34"/>
      <c r="AK482" s="34"/>
      <c r="AL482" s="34"/>
      <c r="AM482" s="34"/>
      <c r="AN482" s="34"/>
      <c r="AO482" s="34"/>
    </row>
    <row r="483" spans="1:41" hidden="1">
      <c r="A483" s="9"/>
      <c r="B483" s="720"/>
      <c r="C483" s="720"/>
      <c r="D483" s="62" t="s">
        <v>178</v>
      </c>
      <c r="E483" s="171">
        <f t="shared" ref="E483:J483" si="632">SUM(E481:E482)</f>
        <v>0</v>
      </c>
      <c r="F483" s="171">
        <f t="shared" si="632"/>
        <v>0</v>
      </c>
      <c r="G483" s="171">
        <f t="shared" si="632"/>
        <v>0</v>
      </c>
      <c r="H483" s="171">
        <f t="shared" si="632"/>
        <v>0</v>
      </c>
      <c r="I483" s="171">
        <f t="shared" si="632"/>
        <v>0</v>
      </c>
      <c r="J483" s="172">
        <f t="shared" si="632"/>
        <v>0</v>
      </c>
      <c r="L483" s="239" t="str">
        <f>L482</f>
        <v>A</v>
      </c>
      <c r="M483" s="215"/>
      <c r="N483" s="56"/>
      <c r="O483" s="59"/>
      <c r="P483" s="216"/>
      <c r="Q483" s="61"/>
      <c r="R483" s="59"/>
      <c r="S483" s="61"/>
      <c r="T483" s="59"/>
      <c r="U483" s="325"/>
      <c r="V483" s="326"/>
      <c r="W483" s="559"/>
      <c r="X483" s="559"/>
      <c r="AH483" s="269"/>
      <c r="AI483" s="270"/>
      <c r="AJ483" s="34"/>
      <c r="AK483" s="34"/>
      <c r="AL483" s="34"/>
      <c r="AM483" s="34"/>
      <c r="AN483" s="34"/>
      <c r="AO483" s="34"/>
    </row>
    <row r="484" spans="1:41" hidden="1">
      <c r="A484" s="9"/>
      <c r="B484" s="482">
        <v>0</v>
      </c>
      <c r="C484" s="490">
        <v>0</v>
      </c>
      <c r="D484" s="59"/>
      <c r="E484" s="16"/>
      <c r="F484" s="16"/>
      <c r="G484" s="16"/>
      <c r="H484" s="16"/>
      <c r="I484" s="16"/>
      <c r="J484" s="25"/>
      <c r="L484" s="236"/>
      <c r="M484" s="215"/>
      <c r="N484" s="56"/>
      <c r="O484" s="33"/>
      <c r="P484" s="56"/>
      <c r="Q484" s="33"/>
      <c r="R484" s="213"/>
      <c r="S484" s="33"/>
      <c r="T484" s="213"/>
      <c r="U484" s="327"/>
      <c r="V484" s="327"/>
      <c r="W484" s="559"/>
      <c r="X484" s="559"/>
      <c r="Y484" s="16"/>
      <c r="AH484" s="269"/>
      <c r="AI484" s="270"/>
      <c r="AJ484" s="34"/>
      <c r="AK484" s="34"/>
      <c r="AL484" s="34"/>
      <c r="AM484" s="34"/>
      <c r="AN484" s="34"/>
      <c r="AO484" s="34"/>
    </row>
    <row r="485" spans="1:41" hidden="1">
      <c r="A485" s="78"/>
      <c r="B485" s="451">
        <v>0</v>
      </c>
      <c r="C485" s="452">
        <v>0</v>
      </c>
      <c r="D485" s="33" t="s">
        <v>123</v>
      </c>
      <c r="E485" s="76">
        <f>ROUND($P485*$Q485*R485,6)</f>
        <v>0</v>
      </c>
      <c r="F485" s="76">
        <f>ROUND($P486*$Q486*R486,6)</f>
        <v>0</v>
      </c>
      <c r="G485" s="76">
        <f>ROUND($P487*$Q487*R487,6)</f>
        <v>0</v>
      </c>
      <c r="H485" s="76">
        <f>ROUND($P488*$Q488*R488,6)</f>
        <v>0</v>
      </c>
      <c r="I485" s="76">
        <f>ROUND($P489*$Q489*R489,6)</f>
        <v>0</v>
      </c>
      <c r="J485" s="25"/>
      <c r="L485" s="245" t="s">
        <v>187</v>
      </c>
      <c r="M485" s="133"/>
      <c r="N485" s="214">
        <f>ROUND(M485/12,2)</f>
        <v>0</v>
      </c>
      <c r="O485" s="211">
        <v>1</v>
      </c>
      <c r="P485" s="212">
        <v>0</v>
      </c>
      <c r="Q485" s="61">
        <f>$S$12</f>
        <v>12</v>
      </c>
      <c r="R485" s="211">
        <v>0</v>
      </c>
      <c r="S485" s="61"/>
      <c r="T485" s="59"/>
      <c r="U485" s="321" t="s">
        <v>31</v>
      </c>
      <c r="V485" s="323">
        <f>IFERROR((E488+E489)/E487,0)</f>
        <v>0</v>
      </c>
      <c r="W485" s="556">
        <f>E485*174</f>
        <v>0</v>
      </c>
      <c r="X485" s="557">
        <f>IFERROR(E196/W485,0)</f>
        <v>0</v>
      </c>
      <c r="Y485" s="24"/>
      <c r="AH485" s="269"/>
      <c r="AI485" s="270"/>
      <c r="AJ485" s="34"/>
      <c r="AK485" s="34"/>
      <c r="AL485" s="34"/>
      <c r="AM485" s="34"/>
      <c r="AN485" s="34"/>
      <c r="AO485" s="34"/>
    </row>
    <row r="486" spans="1:41" hidden="1">
      <c r="B486" s="451">
        <v>0</v>
      </c>
      <c r="C486" s="452">
        <v>0</v>
      </c>
      <c r="D486" s="33" t="s">
        <v>179</v>
      </c>
      <c r="E486" s="21">
        <f>R485</f>
        <v>0</v>
      </c>
      <c r="F486" s="21">
        <f>R486</f>
        <v>0</v>
      </c>
      <c r="G486" s="21">
        <f>R487</f>
        <v>0</v>
      </c>
      <c r="H486" s="21">
        <f>R488</f>
        <v>0</v>
      </c>
      <c r="I486" s="21">
        <f>R489</f>
        <v>0</v>
      </c>
      <c r="J486" s="25"/>
      <c r="L486" s="239" t="str">
        <f>L485</f>
        <v>A</v>
      </c>
      <c r="M486" s="215"/>
      <c r="N486" s="214"/>
      <c r="O486" s="211">
        <v>1.03</v>
      </c>
      <c r="P486" s="212">
        <v>0</v>
      </c>
      <c r="Q486" s="61">
        <f>$S$13</f>
        <v>12</v>
      </c>
      <c r="R486" s="211">
        <v>0</v>
      </c>
      <c r="S486" s="61"/>
      <c r="T486" s="59"/>
      <c r="U486" s="321" t="s">
        <v>32</v>
      </c>
      <c r="V486" s="323">
        <f>IFERROR((F488+F489)/F487,0)</f>
        <v>0</v>
      </c>
      <c r="W486" s="556">
        <f>F485*174</f>
        <v>0</v>
      </c>
      <c r="X486" s="557">
        <f>IFERROR(F487/W486,0)</f>
        <v>0</v>
      </c>
      <c r="Y486" s="24"/>
      <c r="AH486" s="269"/>
      <c r="AI486" s="270"/>
      <c r="AJ486" s="34"/>
      <c r="AK486" s="34"/>
      <c r="AL486" s="34"/>
      <c r="AM486" s="34"/>
      <c r="AN486" s="34"/>
      <c r="AO486" s="34"/>
    </row>
    <row r="487" spans="1:41" hidden="1">
      <c r="A487" s="9"/>
      <c r="B487" s="451">
        <v>0</v>
      </c>
      <c r="C487" s="452">
        <v>0</v>
      </c>
      <c r="D487" s="59" t="s">
        <v>15</v>
      </c>
      <c r="E487" s="52">
        <f>ROUND(N485*O485*E485,0)</f>
        <v>0</v>
      </c>
      <c r="F487" s="52">
        <f>ROUND(N485*O485*F485*O486,0)</f>
        <v>0</v>
      </c>
      <c r="G487" s="52">
        <f>ROUND(N485*O485*G485*O486*O487,0)</f>
        <v>0</v>
      </c>
      <c r="H487" s="52">
        <f>ROUND(N485*O485*H485*O486*O487*O488,0)</f>
        <v>0</v>
      </c>
      <c r="I487" s="52">
        <f>ROUND(N485*I485*O485*O486*O487*O488*O489,0)</f>
        <v>0</v>
      </c>
      <c r="J487" s="158">
        <f>SUM(E487:I487)</f>
        <v>0</v>
      </c>
      <c r="L487" s="239" t="str">
        <f>L486</f>
        <v>A</v>
      </c>
      <c r="M487" s="215"/>
      <c r="N487" s="56"/>
      <c r="O487" s="211">
        <v>1.03</v>
      </c>
      <c r="P487" s="212">
        <v>0</v>
      </c>
      <c r="Q487" s="61">
        <f>$S$14</f>
        <v>12</v>
      </c>
      <c r="R487" s="211">
        <v>0</v>
      </c>
      <c r="S487" s="61"/>
      <c r="T487" s="59"/>
      <c r="U487" s="321" t="s">
        <v>33</v>
      </c>
      <c r="V487" s="323">
        <f>IFERROR((G488+G489)/G487,0)</f>
        <v>0</v>
      </c>
      <c r="W487" s="556">
        <f>G485*174</f>
        <v>0</v>
      </c>
      <c r="X487" s="557">
        <f>IFERROR(G487/W487,0)</f>
        <v>0</v>
      </c>
      <c r="Y487" s="24"/>
      <c r="AH487" s="269"/>
      <c r="AI487" s="270"/>
      <c r="AJ487" s="34"/>
      <c r="AK487" s="34"/>
      <c r="AL487" s="34"/>
      <c r="AM487" s="34"/>
      <c r="AN487" s="34"/>
      <c r="AO487" s="34"/>
    </row>
    <row r="488" spans="1:41" hidden="1">
      <c r="A488" s="9"/>
      <c r="B488" s="451">
        <v>0</v>
      </c>
      <c r="C488" s="452">
        <v>0</v>
      </c>
      <c r="D488" s="59" t="s">
        <v>30</v>
      </c>
      <c r="E488" s="52">
        <f>ROUND(E487*$Q$4,0)</f>
        <v>0</v>
      </c>
      <c r="F488" s="52">
        <f t="shared" ref="F488" si="633">ROUND(F487*$Q$4,0)</f>
        <v>0</v>
      </c>
      <c r="G488" s="52">
        <f t="shared" ref="G488" si="634">ROUND(G487*$Q$4,0)</f>
        <v>0</v>
      </c>
      <c r="H488" s="52">
        <f t="shared" ref="H488" si="635">ROUND(H487*$Q$4,0)</f>
        <v>0</v>
      </c>
      <c r="I488" s="52">
        <f t="shared" ref="I488" si="636">ROUND(I487*$Q$4,0)</f>
        <v>0</v>
      </c>
      <c r="J488" s="158">
        <f>SUM(E488:I488)</f>
        <v>0</v>
      </c>
      <c r="L488" s="239" t="str">
        <f>L487</f>
        <v>A</v>
      </c>
      <c r="M488" s="215"/>
      <c r="N488" s="56"/>
      <c r="O488" s="211">
        <v>1.03</v>
      </c>
      <c r="P488" s="212">
        <v>0</v>
      </c>
      <c r="Q488" s="61">
        <f>$S$15</f>
        <v>12</v>
      </c>
      <c r="R488" s="211">
        <v>0</v>
      </c>
      <c r="S488" s="61"/>
      <c r="T488" s="59"/>
      <c r="U488" s="321" t="s">
        <v>34</v>
      </c>
      <c r="V488" s="323">
        <f>IFERROR((H488+H489)/H487,0)</f>
        <v>0</v>
      </c>
      <c r="W488" s="556">
        <f>H485*174</f>
        <v>0</v>
      </c>
      <c r="X488" s="557">
        <f>IFERROR(H487/W488,0)</f>
        <v>0</v>
      </c>
      <c r="Y488" s="24"/>
      <c r="AH488" s="269"/>
      <c r="AI488" s="270"/>
      <c r="AJ488" s="34"/>
      <c r="AK488" s="34"/>
      <c r="AL488" s="34"/>
      <c r="AM488" s="34"/>
      <c r="AN488" s="34"/>
      <c r="AO488" s="34"/>
    </row>
    <row r="489" spans="1:41" ht="15" hidden="1">
      <c r="A489" s="9"/>
      <c r="B489" s="451">
        <v>0</v>
      </c>
      <c r="C489" s="452">
        <v>0</v>
      </c>
      <c r="D489" s="59" t="s">
        <v>29</v>
      </c>
      <c r="E489" s="170">
        <f>ROUND(R$7*E485,0)</f>
        <v>0</v>
      </c>
      <c r="F489" s="170">
        <f t="shared" ref="F489" si="637">ROUND(S$7*F485,0)</f>
        <v>0</v>
      </c>
      <c r="G489" s="170">
        <f t="shared" ref="G489" si="638">ROUND(T$7*G485,0)</f>
        <v>0</v>
      </c>
      <c r="H489" s="170">
        <f t="shared" ref="H489" si="639">ROUND(U$7*H485,0)</f>
        <v>0</v>
      </c>
      <c r="I489" s="170">
        <f t="shared" ref="I489" si="640">ROUND(V$7*I485,0)</f>
        <v>0</v>
      </c>
      <c r="J489" s="167">
        <f>SUM(E489:I489)</f>
        <v>0</v>
      </c>
      <c r="L489" s="239" t="str">
        <f>L488</f>
        <v>A</v>
      </c>
      <c r="M489" s="215"/>
      <c r="N489" s="56"/>
      <c r="O489" s="211">
        <v>1.03</v>
      </c>
      <c r="P489" s="212">
        <v>0</v>
      </c>
      <c r="Q489" s="61">
        <f>$S$16</f>
        <v>12</v>
      </c>
      <c r="R489" s="211">
        <v>0</v>
      </c>
      <c r="S489" s="61"/>
      <c r="T489" s="59"/>
      <c r="U489" s="321" t="s">
        <v>35</v>
      </c>
      <c r="V489" s="323">
        <f>IFERROR((I488+I489)/I487,0)</f>
        <v>0</v>
      </c>
      <c r="W489" s="556">
        <f>I485*174</f>
        <v>0</v>
      </c>
      <c r="X489" s="557">
        <f>IFERROR(I487/W489,0)</f>
        <v>0</v>
      </c>
      <c r="Y489" s="24"/>
      <c r="AH489" s="269"/>
      <c r="AI489" s="270"/>
      <c r="AJ489" s="34"/>
      <c r="AK489" s="34"/>
      <c r="AL489" s="34"/>
      <c r="AM489" s="34"/>
      <c r="AN489" s="34"/>
      <c r="AO489" s="34"/>
    </row>
    <row r="490" spans="1:41" hidden="1">
      <c r="A490" s="9"/>
      <c r="B490" s="720"/>
      <c r="C490" s="720"/>
      <c r="D490" s="62" t="s">
        <v>178</v>
      </c>
      <c r="E490" s="171">
        <f t="shared" ref="E490:J490" si="641">SUM(E488:E489)</f>
        <v>0</v>
      </c>
      <c r="F490" s="171">
        <f t="shared" si="641"/>
        <v>0</v>
      </c>
      <c r="G490" s="171">
        <f t="shared" si="641"/>
        <v>0</v>
      </c>
      <c r="H490" s="171">
        <f t="shared" si="641"/>
        <v>0</v>
      </c>
      <c r="I490" s="171">
        <f t="shared" si="641"/>
        <v>0</v>
      </c>
      <c r="J490" s="172">
        <f t="shared" si="641"/>
        <v>0</v>
      </c>
      <c r="L490" s="239" t="str">
        <f>L489</f>
        <v>A</v>
      </c>
      <c r="M490" s="215"/>
      <c r="N490" s="56"/>
      <c r="O490" s="59"/>
      <c r="P490" s="216"/>
      <c r="Q490" s="61"/>
      <c r="R490" s="59"/>
      <c r="S490" s="61"/>
      <c r="T490" s="59"/>
      <c r="U490" s="325"/>
      <c r="V490" s="326"/>
      <c r="W490" s="559"/>
      <c r="X490" s="559"/>
      <c r="AH490" s="269"/>
      <c r="AI490" s="270"/>
      <c r="AJ490" s="34"/>
      <c r="AK490" s="34"/>
      <c r="AL490" s="34"/>
      <c r="AM490" s="34"/>
      <c r="AN490" s="34"/>
      <c r="AO490" s="34"/>
    </row>
    <row r="491" spans="1:41" hidden="1">
      <c r="A491" s="9"/>
      <c r="B491" s="482">
        <v>0</v>
      </c>
      <c r="C491" s="490">
        <v>0</v>
      </c>
      <c r="D491" s="59"/>
      <c r="E491" s="20"/>
      <c r="F491" s="20"/>
      <c r="G491" s="20"/>
      <c r="H491" s="20"/>
      <c r="I491" s="20"/>
      <c r="J491" s="109"/>
      <c r="L491" s="236"/>
      <c r="M491" s="215"/>
      <c r="N491" s="56"/>
      <c r="O491" s="33"/>
      <c r="P491" s="56"/>
      <c r="Q491" s="33"/>
      <c r="R491" s="213"/>
      <c r="S491" s="33"/>
      <c r="T491" s="213"/>
      <c r="U491" s="327"/>
      <c r="V491" s="327"/>
      <c r="W491" s="559"/>
      <c r="X491" s="559"/>
      <c r="Y491" s="16"/>
      <c r="AH491" s="269"/>
      <c r="AI491" s="270"/>
      <c r="AJ491" s="34"/>
      <c r="AK491" s="34"/>
      <c r="AL491" s="34"/>
      <c r="AM491" s="34"/>
      <c r="AN491" s="34"/>
      <c r="AO491" s="34"/>
    </row>
    <row r="492" spans="1:41" hidden="1">
      <c r="A492" s="78"/>
      <c r="B492" s="451">
        <v>0</v>
      </c>
      <c r="C492" s="452">
        <v>0</v>
      </c>
      <c r="D492" s="33" t="s">
        <v>123</v>
      </c>
      <c r="E492" s="76">
        <f>ROUND($P492*$Q492*R492,6)</f>
        <v>0</v>
      </c>
      <c r="F492" s="76">
        <f>ROUND($P493*$Q493*R493,6)</f>
        <v>0</v>
      </c>
      <c r="G492" s="76">
        <f>ROUND($P494*$Q494*R494,6)</f>
        <v>0</v>
      </c>
      <c r="H492" s="76">
        <f>ROUND($P495*$Q495*R495,6)</f>
        <v>0</v>
      </c>
      <c r="I492" s="76">
        <f>ROUND($P496*$Q496*R496,6)</f>
        <v>0</v>
      </c>
      <c r="J492" s="25"/>
      <c r="L492" s="245" t="s">
        <v>187</v>
      </c>
      <c r="M492" s="133"/>
      <c r="N492" s="214">
        <f>ROUND(M492/12,2)</f>
        <v>0</v>
      </c>
      <c r="O492" s="211">
        <v>1</v>
      </c>
      <c r="P492" s="212">
        <v>0</v>
      </c>
      <c r="Q492" s="61">
        <f>$S$12</f>
        <v>12</v>
      </c>
      <c r="R492" s="211">
        <v>0</v>
      </c>
      <c r="S492" s="61"/>
      <c r="T492" s="59"/>
      <c r="U492" s="321" t="s">
        <v>31</v>
      </c>
      <c r="V492" s="323">
        <f>IFERROR((E495+E496)/E494,0)</f>
        <v>0</v>
      </c>
      <c r="W492" s="556">
        <f>E492*174</f>
        <v>0</v>
      </c>
      <c r="X492" s="557">
        <f>IFERROR(E203/W492,0)</f>
        <v>0</v>
      </c>
      <c r="Y492" s="24"/>
      <c r="AH492" s="269"/>
      <c r="AI492" s="270"/>
      <c r="AJ492" s="34"/>
      <c r="AK492" s="34"/>
      <c r="AL492" s="34"/>
      <c r="AM492" s="34"/>
      <c r="AN492" s="34"/>
      <c r="AO492" s="34"/>
    </row>
    <row r="493" spans="1:41" hidden="1">
      <c r="B493" s="451">
        <v>0</v>
      </c>
      <c r="C493" s="452">
        <v>0</v>
      </c>
      <c r="D493" s="33" t="s">
        <v>179</v>
      </c>
      <c r="E493" s="21">
        <f>R492</f>
        <v>0</v>
      </c>
      <c r="F493" s="21">
        <f>R493</f>
        <v>0</v>
      </c>
      <c r="G493" s="21">
        <f>R494</f>
        <v>0</v>
      </c>
      <c r="H493" s="21">
        <f>R495</f>
        <v>0</v>
      </c>
      <c r="I493" s="21">
        <f>R496</f>
        <v>0</v>
      </c>
      <c r="J493" s="25"/>
      <c r="L493" s="239" t="str">
        <f>L492</f>
        <v>A</v>
      </c>
      <c r="M493" s="215"/>
      <c r="N493" s="214"/>
      <c r="O493" s="211">
        <v>1.03</v>
      </c>
      <c r="P493" s="212">
        <v>0</v>
      </c>
      <c r="Q493" s="61">
        <f>$S$13</f>
        <v>12</v>
      </c>
      <c r="R493" s="211">
        <v>0</v>
      </c>
      <c r="S493" s="61"/>
      <c r="T493" s="59"/>
      <c r="U493" s="321" t="s">
        <v>32</v>
      </c>
      <c r="V493" s="323">
        <f>IFERROR((F495+F496)/F494,0)</f>
        <v>0</v>
      </c>
      <c r="W493" s="556">
        <f>F492*174</f>
        <v>0</v>
      </c>
      <c r="X493" s="557">
        <f>IFERROR(F494/W493,0)</f>
        <v>0</v>
      </c>
      <c r="Y493" s="24"/>
      <c r="AH493" s="269"/>
      <c r="AI493" s="270"/>
      <c r="AJ493" s="34"/>
      <c r="AK493" s="34"/>
      <c r="AL493" s="34"/>
      <c r="AM493" s="34"/>
      <c r="AN493" s="34"/>
      <c r="AO493" s="34"/>
    </row>
    <row r="494" spans="1:41" hidden="1">
      <c r="A494" s="9"/>
      <c r="B494" s="451">
        <v>0</v>
      </c>
      <c r="C494" s="452">
        <v>0</v>
      </c>
      <c r="D494" s="59" t="s">
        <v>15</v>
      </c>
      <c r="E494" s="52">
        <f>ROUND(N492*O492*E492,0)</f>
        <v>0</v>
      </c>
      <c r="F494" s="52">
        <f>ROUND(N492*O492*F492*O493,0)</f>
        <v>0</v>
      </c>
      <c r="G494" s="52">
        <f>ROUND(N492*O492*G492*O493*O494,0)</f>
        <v>0</v>
      </c>
      <c r="H494" s="52">
        <f>ROUND(N492*O492*H492*O493*O494*O495,0)</f>
        <v>0</v>
      </c>
      <c r="I494" s="52">
        <f>ROUND(N492*I492*O492*O493*O494*O495*O496,0)</f>
        <v>0</v>
      </c>
      <c r="J494" s="158">
        <f>SUM(E494:I494)</f>
        <v>0</v>
      </c>
      <c r="L494" s="239" t="str">
        <f>L493</f>
        <v>A</v>
      </c>
      <c r="M494" s="215"/>
      <c r="N494" s="56"/>
      <c r="O494" s="211">
        <v>1.03</v>
      </c>
      <c r="P494" s="212">
        <v>0</v>
      </c>
      <c r="Q494" s="61">
        <f>$S$14</f>
        <v>12</v>
      </c>
      <c r="R494" s="211">
        <v>0</v>
      </c>
      <c r="S494" s="61"/>
      <c r="T494" s="59"/>
      <c r="U494" s="321" t="s">
        <v>33</v>
      </c>
      <c r="V494" s="323">
        <f>IFERROR((G495+G496)/G494,0)</f>
        <v>0</v>
      </c>
      <c r="W494" s="556">
        <f>G492*174</f>
        <v>0</v>
      </c>
      <c r="X494" s="557">
        <f>IFERROR(G494/W494,0)</f>
        <v>0</v>
      </c>
      <c r="Y494" s="24"/>
      <c r="AH494" s="269"/>
      <c r="AI494" s="270"/>
      <c r="AJ494" s="34"/>
      <c r="AK494" s="34"/>
      <c r="AL494" s="34"/>
      <c r="AM494" s="34"/>
      <c r="AN494" s="34"/>
      <c r="AO494" s="34"/>
    </row>
    <row r="495" spans="1:41" hidden="1">
      <c r="A495" s="9"/>
      <c r="B495" s="451">
        <v>0</v>
      </c>
      <c r="C495" s="452">
        <v>0</v>
      </c>
      <c r="D495" s="59" t="s">
        <v>30</v>
      </c>
      <c r="E495" s="52">
        <f>ROUND(E494*$Q$4,0)</f>
        <v>0</v>
      </c>
      <c r="F495" s="52">
        <f t="shared" ref="F495" si="642">ROUND(F494*$Q$4,0)</f>
        <v>0</v>
      </c>
      <c r="G495" s="52">
        <f t="shared" ref="G495" si="643">ROUND(G494*$Q$4,0)</f>
        <v>0</v>
      </c>
      <c r="H495" s="52">
        <f t="shared" ref="H495" si="644">ROUND(H494*$Q$4,0)</f>
        <v>0</v>
      </c>
      <c r="I495" s="52">
        <f t="shared" ref="I495" si="645">ROUND(I494*$Q$4,0)</f>
        <v>0</v>
      </c>
      <c r="J495" s="158">
        <f>SUM(E495:I495)</f>
        <v>0</v>
      </c>
      <c r="L495" s="239" t="str">
        <f>L494</f>
        <v>A</v>
      </c>
      <c r="M495" s="215"/>
      <c r="N495" s="56"/>
      <c r="O495" s="211">
        <v>1.03</v>
      </c>
      <c r="P495" s="212">
        <v>0</v>
      </c>
      <c r="Q495" s="61">
        <f>$S$15</f>
        <v>12</v>
      </c>
      <c r="R495" s="211">
        <v>0</v>
      </c>
      <c r="S495" s="61"/>
      <c r="T495" s="59"/>
      <c r="U495" s="321" t="s">
        <v>34</v>
      </c>
      <c r="V495" s="323">
        <f>IFERROR((H495+H496)/H494,0)</f>
        <v>0</v>
      </c>
      <c r="W495" s="556">
        <f>H492*174</f>
        <v>0</v>
      </c>
      <c r="X495" s="557">
        <f>IFERROR(H494/W495,0)</f>
        <v>0</v>
      </c>
      <c r="Y495" s="24"/>
      <c r="AH495" s="269"/>
      <c r="AI495" s="270"/>
      <c r="AJ495" s="34"/>
      <c r="AK495" s="34"/>
      <c r="AL495" s="34"/>
      <c r="AM495" s="34"/>
      <c r="AN495" s="34"/>
      <c r="AO495" s="34"/>
    </row>
    <row r="496" spans="1:41" ht="15" hidden="1">
      <c r="A496" s="9"/>
      <c r="B496" s="451">
        <v>0</v>
      </c>
      <c r="C496" s="452">
        <v>0</v>
      </c>
      <c r="D496" s="59" t="s">
        <v>29</v>
      </c>
      <c r="E496" s="170">
        <f>ROUND(R$7*E492,0)</f>
        <v>0</v>
      </c>
      <c r="F496" s="170">
        <f t="shared" ref="F496" si="646">ROUND(S$7*F492,0)</f>
        <v>0</v>
      </c>
      <c r="G496" s="170">
        <f t="shared" ref="G496" si="647">ROUND(T$7*G492,0)</f>
        <v>0</v>
      </c>
      <c r="H496" s="170">
        <f t="shared" ref="H496" si="648">ROUND(U$7*H492,0)</f>
        <v>0</v>
      </c>
      <c r="I496" s="170">
        <f t="shared" ref="I496" si="649">ROUND(V$7*I492,0)</f>
        <v>0</v>
      </c>
      <c r="J496" s="167">
        <f>SUM(E496:I496)</f>
        <v>0</v>
      </c>
      <c r="L496" s="239" t="str">
        <f>L495</f>
        <v>A</v>
      </c>
      <c r="M496" s="215"/>
      <c r="N496" s="56"/>
      <c r="O496" s="211">
        <v>1.03</v>
      </c>
      <c r="P496" s="212">
        <v>0</v>
      </c>
      <c r="Q496" s="61">
        <f>$S$16</f>
        <v>12</v>
      </c>
      <c r="R496" s="211">
        <v>0</v>
      </c>
      <c r="S496" s="61"/>
      <c r="T496" s="59"/>
      <c r="U496" s="321" t="s">
        <v>35</v>
      </c>
      <c r="V496" s="323">
        <f>IFERROR((I495+I496)/I494,0)</f>
        <v>0</v>
      </c>
      <c r="W496" s="556">
        <f>I492*174</f>
        <v>0</v>
      </c>
      <c r="X496" s="557">
        <f>IFERROR(I494/W496,0)</f>
        <v>0</v>
      </c>
      <c r="Y496" s="24"/>
      <c r="AH496" s="269"/>
      <c r="AI496" s="270"/>
      <c r="AJ496" s="34"/>
      <c r="AK496" s="34"/>
      <c r="AL496" s="34"/>
      <c r="AM496" s="34"/>
      <c r="AN496" s="34"/>
      <c r="AO496" s="34"/>
    </row>
    <row r="497" spans="1:41" hidden="1">
      <c r="A497" s="9"/>
      <c r="B497" s="720"/>
      <c r="C497" s="720"/>
      <c r="D497" s="62" t="s">
        <v>178</v>
      </c>
      <c r="E497" s="171">
        <f t="shared" ref="E497:J497" si="650">SUM(E495:E496)</f>
        <v>0</v>
      </c>
      <c r="F497" s="171">
        <f t="shared" si="650"/>
        <v>0</v>
      </c>
      <c r="G497" s="171">
        <f t="shared" si="650"/>
        <v>0</v>
      </c>
      <c r="H497" s="171">
        <f t="shared" si="650"/>
        <v>0</v>
      </c>
      <c r="I497" s="171">
        <f t="shared" si="650"/>
        <v>0</v>
      </c>
      <c r="J497" s="172">
        <f t="shared" si="650"/>
        <v>0</v>
      </c>
      <c r="L497" s="239" t="str">
        <f>L496</f>
        <v>A</v>
      </c>
      <c r="M497" s="215"/>
      <c r="N497" s="56"/>
      <c r="O497" s="59"/>
      <c r="P497" s="216"/>
      <c r="Q497" s="61"/>
      <c r="R497" s="59"/>
      <c r="S497" s="61"/>
      <c r="T497" s="59"/>
      <c r="U497" s="325"/>
      <c r="V497" s="326"/>
      <c r="W497" s="559"/>
      <c r="X497" s="559"/>
      <c r="AH497" s="269"/>
      <c r="AI497" s="270"/>
      <c r="AJ497" s="34"/>
      <c r="AK497" s="34"/>
      <c r="AL497" s="34"/>
      <c r="AM497" s="34"/>
      <c r="AN497" s="34"/>
      <c r="AO497" s="34"/>
    </row>
    <row r="498" spans="1:41" hidden="1">
      <c r="A498" s="9"/>
      <c r="B498" s="482">
        <v>0</v>
      </c>
      <c r="C498" s="490">
        <v>0</v>
      </c>
      <c r="D498" s="59"/>
      <c r="E498" s="20"/>
      <c r="F498" s="20"/>
      <c r="G498" s="20"/>
      <c r="H498" s="20"/>
      <c r="I498" s="20"/>
      <c r="J498" s="109"/>
      <c r="L498" s="236"/>
      <c r="M498" s="215"/>
      <c r="N498" s="56"/>
      <c r="O498" s="33"/>
      <c r="P498" s="56"/>
      <c r="Q498" s="33"/>
      <c r="R498" s="213"/>
      <c r="S498" s="33"/>
      <c r="T498" s="213"/>
      <c r="U498" s="327"/>
      <c r="V498" s="327"/>
      <c r="W498" s="559"/>
      <c r="X498" s="559"/>
      <c r="Y498" s="16"/>
      <c r="AH498" s="269"/>
      <c r="AI498" s="270"/>
      <c r="AJ498" s="34"/>
      <c r="AK498" s="34"/>
      <c r="AL498" s="34"/>
      <c r="AM498" s="34"/>
      <c r="AN498" s="34"/>
      <c r="AO498" s="34"/>
    </row>
    <row r="499" spans="1:41" hidden="1">
      <c r="A499" s="78"/>
      <c r="B499" s="451">
        <v>0</v>
      </c>
      <c r="C499" s="452">
        <v>0</v>
      </c>
      <c r="D499" s="33" t="s">
        <v>123</v>
      </c>
      <c r="E499" s="76">
        <f>ROUND($P499*$Q499*R499,6)</f>
        <v>0</v>
      </c>
      <c r="F499" s="76">
        <f>ROUND($P500*$Q500*R500,6)</f>
        <v>0</v>
      </c>
      <c r="G499" s="76">
        <f>ROUND($P501*$Q501*R501,6)</f>
        <v>0</v>
      </c>
      <c r="H499" s="76">
        <f>ROUND($P502*$Q502*R502,6)</f>
        <v>0</v>
      </c>
      <c r="I499" s="76">
        <f>ROUND($P503*$Q503*R503,6)</f>
        <v>0</v>
      </c>
      <c r="J499" s="25"/>
      <c r="L499" s="245" t="s">
        <v>187</v>
      </c>
      <c r="M499" s="133"/>
      <c r="N499" s="214">
        <f>ROUND(M499/12,2)</f>
        <v>0</v>
      </c>
      <c r="O499" s="211">
        <v>1</v>
      </c>
      <c r="P499" s="212">
        <v>0</v>
      </c>
      <c r="Q499" s="61">
        <f>$S$12</f>
        <v>12</v>
      </c>
      <c r="R499" s="211">
        <v>0</v>
      </c>
      <c r="S499" s="61"/>
      <c r="T499" s="59"/>
      <c r="U499" s="321" t="s">
        <v>31</v>
      </c>
      <c r="V499" s="323">
        <f>IFERROR((E502+E503)/E501,0)</f>
        <v>0</v>
      </c>
      <c r="W499" s="556">
        <f>E499*174</f>
        <v>0</v>
      </c>
      <c r="X499" s="557">
        <f>IFERROR(E210/W499,0)</f>
        <v>0</v>
      </c>
      <c r="Y499" s="24"/>
      <c r="AH499" s="269"/>
      <c r="AI499" s="270"/>
      <c r="AJ499" s="34"/>
      <c r="AK499" s="34"/>
      <c r="AL499" s="34"/>
      <c r="AM499" s="34"/>
      <c r="AN499" s="34"/>
      <c r="AO499" s="34"/>
    </row>
    <row r="500" spans="1:41" hidden="1">
      <c r="B500" s="451">
        <v>0</v>
      </c>
      <c r="C500" s="452">
        <v>0</v>
      </c>
      <c r="D500" s="33" t="s">
        <v>179</v>
      </c>
      <c r="E500" s="21">
        <f>R499</f>
        <v>0</v>
      </c>
      <c r="F500" s="21">
        <f>R500</f>
        <v>0</v>
      </c>
      <c r="G500" s="21">
        <f>R501</f>
        <v>0</v>
      </c>
      <c r="H500" s="21">
        <f>R502</f>
        <v>0</v>
      </c>
      <c r="I500" s="21">
        <f>R503</f>
        <v>0</v>
      </c>
      <c r="J500" s="25"/>
      <c r="L500" s="239" t="str">
        <f>L499</f>
        <v>A</v>
      </c>
      <c r="M500" s="215"/>
      <c r="N500" s="214"/>
      <c r="O500" s="211">
        <v>1.03</v>
      </c>
      <c r="P500" s="212">
        <v>0</v>
      </c>
      <c r="Q500" s="61">
        <f>$S$13</f>
        <v>12</v>
      </c>
      <c r="R500" s="211">
        <v>0</v>
      </c>
      <c r="S500" s="61"/>
      <c r="T500" s="59"/>
      <c r="U500" s="321" t="s">
        <v>32</v>
      </c>
      <c r="V500" s="323">
        <f>IFERROR((F502+F503)/F501,0)</f>
        <v>0</v>
      </c>
      <c r="W500" s="556">
        <f>F499*174</f>
        <v>0</v>
      </c>
      <c r="X500" s="557">
        <f>IFERROR(F501/W500,0)</f>
        <v>0</v>
      </c>
      <c r="Y500" s="24"/>
      <c r="AH500" s="269"/>
      <c r="AI500" s="270"/>
      <c r="AJ500" s="34"/>
      <c r="AK500" s="34"/>
      <c r="AL500" s="34"/>
      <c r="AM500" s="34"/>
      <c r="AN500" s="34"/>
      <c r="AO500" s="34"/>
    </row>
    <row r="501" spans="1:41" hidden="1">
      <c r="A501" s="9"/>
      <c r="B501" s="451">
        <v>0</v>
      </c>
      <c r="C501" s="452">
        <v>0</v>
      </c>
      <c r="D501" s="59" t="s">
        <v>15</v>
      </c>
      <c r="E501" s="52">
        <f>ROUND(N499*O499*E499,0)</f>
        <v>0</v>
      </c>
      <c r="F501" s="52">
        <f>ROUND(N499*O499*F499*O500,0)</f>
        <v>0</v>
      </c>
      <c r="G501" s="52">
        <f>ROUND(N499*O499*G499*O500*O501,0)</f>
        <v>0</v>
      </c>
      <c r="H501" s="52">
        <f>ROUND(N499*O499*H499*O500*O501*O502,0)</f>
        <v>0</v>
      </c>
      <c r="I501" s="52">
        <f>ROUND(N499*I499*O499*O500*O501*O502*O503,0)</f>
        <v>0</v>
      </c>
      <c r="J501" s="158">
        <f>SUM(E501:I501)</f>
        <v>0</v>
      </c>
      <c r="L501" s="239" t="str">
        <f>L500</f>
        <v>A</v>
      </c>
      <c r="M501" s="215"/>
      <c r="N501" s="56"/>
      <c r="O501" s="211">
        <v>1.03</v>
      </c>
      <c r="P501" s="212">
        <v>0</v>
      </c>
      <c r="Q501" s="61">
        <f>$S$14</f>
        <v>12</v>
      </c>
      <c r="R501" s="211">
        <v>0</v>
      </c>
      <c r="S501" s="61"/>
      <c r="T501" s="59"/>
      <c r="U501" s="321" t="s">
        <v>33</v>
      </c>
      <c r="V501" s="323">
        <f>IFERROR((G502+G503)/G501,0)</f>
        <v>0</v>
      </c>
      <c r="W501" s="556">
        <f>G499*174</f>
        <v>0</v>
      </c>
      <c r="X501" s="557">
        <f>IFERROR(G501/W501,0)</f>
        <v>0</v>
      </c>
      <c r="Y501" s="24"/>
      <c r="AH501" s="269"/>
      <c r="AI501" s="270"/>
      <c r="AJ501" s="34"/>
      <c r="AK501" s="34"/>
      <c r="AL501" s="34"/>
      <c r="AM501" s="34"/>
      <c r="AN501" s="34"/>
      <c r="AO501" s="34"/>
    </row>
    <row r="502" spans="1:41" hidden="1">
      <c r="A502" s="9"/>
      <c r="B502" s="451">
        <v>0</v>
      </c>
      <c r="C502" s="452">
        <v>0</v>
      </c>
      <c r="D502" s="59" t="s">
        <v>30</v>
      </c>
      <c r="E502" s="52">
        <f>ROUND(E501*$Q$4,0)</f>
        <v>0</v>
      </c>
      <c r="F502" s="52">
        <f t="shared" ref="F502" si="651">ROUND(F501*$Q$4,0)</f>
        <v>0</v>
      </c>
      <c r="G502" s="52">
        <f t="shared" ref="G502" si="652">ROUND(G501*$Q$4,0)</f>
        <v>0</v>
      </c>
      <c r="H502" s="52">
        <f t="shared" ref="H502" si="653">ROUND(H501*$Q$4,0)</f>
        <v>0</v>
      </c>
      <c r="I502" s="52">
        <f t="shared" ref="I502" si="654">ROUND(I501*$Q$4,0)</f>
        <v>0</v>
      </c>
      <c r="J502" s="158">
        <f>SUM(E502:I502)</f>
        <v>0</v>
      </c>
      <c r="L502" s="239" t="str">
        <f>L501</f>
        <v>A</v>
      </c>
      <c r="M502" s="215"/>
      <c r="N502" s="56"/>
      <c r="O502" s="211">
        <v>1.03</v>
      </c>
      <c r="P502" s="212">
        <v>0</v>
      </c>
      <c r="Q502" s="61">
        <f>$S$15</f>
        <v>12</v>
      </c>
      <c r="R502" s="211">
        <v>0</v>
      </c>
      <c r="S502" s="61"/>
      <c r="T502" s="59"/>
      <c r="U502" s="321" t="s">
        <v>34</v>
      </c>
      <c r="V502" s="323">
        <f>IFERROR((H502+H503)/H501,0)</f>
        <v>0</v>
      </c>
      <c r="W502" s="556">
        <f>H499*174</f>
        <v>0</v>
      </c>
      <c r="X502" s="557">
        <f>IFERROR(H501/W502,0)</f>
        <v>0</v>
      </c>
      <c r="Y502" s="24"/>
      <c r="AH502" s="269"/>
      <c r="AI502" s="270"/>
      <c r="AJ502" s="34"/>
      <c r="AK502" s="34"/>
      <c r="AL502" s="34"/>
      <c r="AM502" s="34"/>
      <c r="AN502" s="34"/>
      <c r="AO502" s="34"/>
    </row>
    <row r="503" spans="1:41" ht="15" hidden="1">
      <c r="A503" s="9"/>
      <c r="B503" s="451">
        <v>0</v>
      </c>
      <c r="C503" s="452">
        <v>0</v>
      </c>
      <c r="D503" s="59" t="s">
        <v>29</v>
      </c>
      <c r="E503" s="170">
        <f>ROUND(R$7*E499,0)</f>
        <v>0</v>
      </c>
      <c r="F503" s="170">
        <f t="shared" ref="F503" si="655">ROUND(S$7*F499,0)</f>
        <v>0</v>
      </c>
      <c r="G503" s="170">
        <f t="shared" ref="G503" si="656">ROUND(T$7*G499,0)</f>
        <v>0</v>
      </c>
      <c r="H503" s="170">
        <f t="shared" ref="H503" si="657">ROUND(U$7*H499,0)</f>
        <v>0</v>
      </c>
      <c r="I503" s="170">
        <f t="shared" ref="I503" si="658">ROUND(V$7*I499,0)</f>
        <v>0</v>
      </c>
      <c r="J503" s="167">
        <f>SUM(E503:I503)</f>
        <v>0</v>
      </c>
      <c r="L503" s="239" t="str">
        <f>L502</f>
        <v>A</v>
      </c>
      <c r="M503" s="215"/>
      <c r="N503" s="56"/>
      <c r="O503" s="211">
        <v>1.03</v>
      </c>
      <c r="P503" s="212">
        <v>0</v>
      </c>
      <c r="Q503" s="61">
        <f>$S$16</f>
        <v>12</v>
      </c>
      <c r="R503" s="211">
        <v>0</v>
      </c>
      <c r="S503" s="61"/>
      <c r="T503" s="59"/>
      <c r="U503" s="321" t="s">
        <v>35</v>
      </c>
      <c r="V503" s="323">
        <f>IFERROR((I502+I503)/I501,0)</f>
        <v>0</v>
      </c>
      <c r="W503" s="556">
        <f>I499*174</f>
        <v>0</v>
      </c>
      <c r="X503" s="557">
        <f>IFERROR(I501/W503,0)</f>
        <v>0</v>
      </c>
      <c r="Y503" s="24"/>
      <c r="AH503" s="269"/>
      <c r="AI503" s="270"/>
      <c r="AJ503" s="34"/>
      <c r="AK503" s="34"/>
      <c r="AL503" s="34"/>
      <c r="AM503" s="34"/>
      <c r="AN503" s="34"/>
      <c r="AO503" s="34"/>
    </row>
    <row r="504" spans="1:41" hidden="1">
      <c r="A504" s="9"/>
      <c r="B504" s="720"/>
      <c r="C504" s="720"/>
      <c r="D504" s="62" t="s">
        <v>178</v>
      </c>
      <c r="E504" s="171">
        <f t="shared" ref="E504:J504" si="659">SUM(E502:E503)</f>
        <v>0</v>
      </c>
      <c r="F504" s="171">
        <f t="shared" si="659"/>
        <v>0</v>
      </c>
      <c r="G504" s="171">
        <f t="shared" si="659"/>
        <v>0</v>
      </c>
      <c r="H504" s="171">
        <f t="shared" si="659"/>
        <v>0</v>
      </c>
      <c r="I504" s="171">
        <f t="shared" si="659"/>
        <v>0</v>
      </c>
      <c r="J504" s="172">
        <f t="shared" si="659"/>
        <v>0</v>
      </c>
      <c r="L504" s="239" t="str">
        <f>L503</f>
        <v>A</v>
      </c>
      <c r="M504" s="215"/>
      <c r="N504" s="56"/>
      <c r="O504" s="59"/>
      <c r="P504" s="216"/>
      <c r="Q504" s="61"/>
      <c r="R504" s="59"/>
      <c r="S504" s="61"/>
      <c r="T504" s="59"/>
      <c r="U504" s="325"/>
      <c r="V504" s="326"/>
      <c r="W504" s="559"/>
      <c r="X504" s="559"/>
      <c r="AH504" s="269"/>
      <c r="AI504" s="270"/>
      <c r="AJ504" s="34"/>
      <c r="AK504" s="34"/>
      <c r="AL504" s="34"/>
      <c r="AM504" s="34"/>
      <c r="AN504" s="34"/>
      <c r="AO504" s="34"/>
    </row>
    <row r="505" spans="1:41" hidden="1">
      <c r="A505" s="9"/>
      <c r="B505" s="482">
        <v>0</v>
      </c>
      <c r="C505" s="490">
        <v>0</v>
      </c>
      <c r="D505" s="59"/>
      <c r="E505" s="20"/>
      <c r="F505" s="20"/>
      <c r="G505" s="20"/>
      <c r="H505" s="20"/>
      <c r="I505" s="20"/>
      <c r="J505" s="109"/>
      <c r="L505" s="236"/>
      <c r="M505" s="215"/>
      <c r="N505" s="56"/>
      <c r="O505" s="33"/>
      <c r="P505" s="56"/>
      <c r="Q505" s="33"/>
      <c r="R505" s="213"/>
      <c r="S505" s="33"/>
      <c r="T505" s="213"/>
      <c r="U505" s="327"/>
      <c r="V505" s="327"/>
      <c r="W505" s="559"/>
      <c r="X505" s="559"/>
      <c r="Y505" s="16"/>
      <c r="AH505" s="269"/>
      <c r="AI505" s="270"/>
      <c r="AJ505" s="34"/>
      <c r="AK505" s="34"/>
      <c r="AL505" s="34"/>
      <c r="AM505" s="34"/>
      <c r="AN505" s="34"/>
      <c r="AO505" s="34"/>
    </row>
    <row r="506" spans="1:41" hidden="1">
      <c r="A506" s="78"/>
      <c r="B506" s="451">
        <v>0</v>
      </c>
      <c r="C506" s="452">
        <v>0</v>
      </c>
      <c r="D506" s="33" t="s">
        <v>123</v>
      </c>
      <c r="E506" s="76">
        <f>ROUND($P506*$Q506*R506,6)</f>
        <v>0</v>
      </c>
      <c r="F506" s="76">
        <f>ROUND($P507*$Q507*R507,6)</f>
        <v>0</v>
      </c>
      <c r="G506" s="76">
        <f>ROUND($P508*$Q508*R508,6)</f>
        <v>0</v>
      </c>
      <c r="H506" s="76">
        <f>ROUND($P509*$Q509*R509,6)</f>
        <v>0</v>
      </c>
      <c r="I506" s="76">
        <f>ROUND($P510*$Q510*R510,6)</f>
        <v>0</v>
      </c>
      <c r="J506" s="25"/>
      <c r="L506" s="245" t="s">
        <v>187</v>
      </c>
      <c r="M506" s="133"/>
      <c r="N506" s="214">
        <f>ROUND(M506/12,2)</f>
        <v>0</v>
      </c>
      <c r="O506" s="211">
        <v>1</v>
      </c>
      <c r="P506" s="212">
        <v>0</v>
      </c>
      <c r="Q506" s="61">
        <f>$S$12</f>
        <v>12</v>
      </c>
      <c r="R506" s="211">
        <v>0</v>
      </c>
      <c r="S506" s="61"/>
      <c r="T506" s="59"/>
      <c r="U506" s="321" t="s">
        <v>31</v>
      </c>
      <c r="V506" s="323">
        <f>IFERROR((E509+E510)/E508,0)</f>
        <v>0</v>
      </c>
      <c r="W506" s="556">
        <f>E506*174</f>
        <v>0</v>
      </c>
      <c r="X506" s="557">
        <f>IFERROR(E217/W506,0)</f>
        <v>0</v>
      </c>
      <c r="Y506" s="24"/>
      <c r="AH506" s="269"/>
      <c r="AI506" s="270"/>
      <c r="AJ506" s="34"/>
      <c r="AK506" s="34"/>
      <c r="AL506" s="34"/>
      <c r="AM506" s="34"/>
      <c r="AN506" s="34"/>
      <c r="AO506" s="34"/>
    </row>
    <row r="507" spans="1:41" hidden="1">
      <c r="B507" s="451">
        <v>0</v>
      </c>
      <c r="C507" s="452">
        <v>0</v>
      </c>
      <c r="D507" s="33" t="s">
        <v>179</v>
      </c>
      <c r="E507" s="21">
        <f>R506</f>
        <v>0</v>
      </c>
      <c r="F507" s="21">
        <f>R507</f>
        <v>0</v>
      </c>
      <c r="G507" s="21">
        <f>R508</f>
        <v>0</v>
      </c>
      <c r="H507" s="21">
        <f>R509</f>
        <v>0</v>
      </c>
      <c r="I507" s="21">
        <f>R510</f>
        <v>0</v>
      </c>
      <c r="J507" s="25"/>
      <c r="L507" s="239" t="str">
        <f>L506</f>
        <v>A</v>
      </c>
      <c r="M507" s="215"/>
      <c r="N507" s="214"/>
      <c r="O507" s="211">
        <v>1.03</v>
      </c>
      <c r="P507" s="212">
        <v>0</v>
      </c>
      <c r="Q507" s="61">
        <f>$S$13</f>
        <v>12</v>
      </c>
      <c r="R507" s="211">
        <v>0</v>
      </c>
      <c r="S507" s="61"/>
      <c r="T507" s="59"/>
      <c r="U507" s="321" t="s">
        <v>32</v>
      </c>
      <c r="V507" s="323">
        <f>IFERROR((F509+F510)/F508,0)</f>
        <v>0</v>
      </c>
      <c r="W507" s="556">
        <f>F506*174</f>
        <v>0</v>
      </c>
      <c r="X507" s="557">
        <f>IFERROR(F508/W507,0)</f>
        <v>0</v>
      </c>
      <c r="Y507" s="24"/>
      <c r="AH507" s="269"/>
      <c r="AI507" s="270"/>
      <c r="AJ507" s="34"/>
      <c r="AK507" s="34"/>
      <c r="AL507" s="34"/>
      <c r="AM507" s="34"/>
      <c r="AN507" s="34"/>
      <c r="AO507" s="34"/>
    </row>
    <row r="508" spans="1:41" hidden="1">
      <c r="A508" s="9"/>
      <c r="B508" s="451">
        <v>0</v>
      </c>
      <c r="C508" s="452">
        <v>0</v>
      </c>
      <c r="D508" s="59" t="s">
        <v>15</v>
      </c>
      <c r="E508" s="52">
        <f>ROUND(N506*O506*E506,0)</f>
        <v>0</v>
      </c>
      <c r="F508" s="52">
        <f>ROUND(N506*O506*F506*O507,0)</f>
        <v>0</v>
      </c>
      <c r="G508" s="52">
        <f>ROUND(N506*O506*G506*O507*O508,0)</f>
        <v>0</v>
      </c>
      <c r="H508" s="52">
        <f>ROUND(N506*O506*H506*O507*O508*O509,0)</f>
        <v>0</v>
      </c>
      <c r="I508" s="52">
        <f>ROUND(N506*I506*O506*O507*O508*O509*O510,0)</f>
        <v>0</v>
      </c>
      <c r="J508" s="158">
        <f>SUM(E508:I508)</f>
        <v>0</v>
      </c>
      <c r="L508" s="239" t="str">
        <f>L507</f>
        <v>A</v>
      </c>
      <c r="M508" s="215"/>
      <c r="N508" s="56"/>
      <c r="O508" s="211">
        <v>1.03</v>
      </c>
      <c r="P508" s="212">
        <v>0</v>
      </c>
      <c r="Q508" s="61">
        <f>$S$14</f>
        <v>12</v>
      </c>
      <c r="R508" s="211">
        <v>0</v>
      </c>
      <c r="S508" s="61"/>
      <c r="T508" s="59"/>
      <c r="U508" s="321" t="s">
        <v>33</v>
      </c>
      <c r="V508" s="323">
        <f>IFERROR((G509+G510)/G508,0)</f>
        <v>0</v>
      </c>
      <c r="W508" s="556">
        <f>G506*174</f>
        <v>0</v>
      </c>
      <c r="X508" s="557">
        <f>IFERROR(G508/W508,0)</f>
        <v>0</v>
      </c>
      <c r="Y508" s="24"/>
      <c r="AH508" s="269"/>
      <c r="AI508" s="270"/>
      <c r="AJ508" s="34"/>
      <c r="AK508" s="34"/>
      <c r="AL508" s="34"/>
      <c r="AM508" s="34"/>
      <c r="AN508" s="34"/>
      <c r="AO508" s="34"/>
    </row>
    <row r="509" spans="1:41" hidden="1">
      <c r="A509" s="9"/>
      <c r="B509" s="451">
        <v>0</v>
      </c>
      <c r="C509" s="452">
        <v>0</v>
      </c>
      <c r="D509" s="59" t="s">
        <v>30</v>
      </c>
      <c r="E509" s="52">
        <f>ROUND(E508*$Q$4,0)</f>
        <v>0</v>
      </c>
      <c r="F509" s="52">
        <f t="shared" ref="F509" si="660">ROUND(F508*$Q$4,0)</f>
        <v>0</v>
      </c>
      <c r="G509" s="52">
        <f t="shared" ref="G509" si="661">ROUND(G508*$Q$4,0)</f>
        <v>0</v>
      </c>
      <c r="H509" s="52">
        <f t="shared" ref="H509" si="662">ROUND(H508*$Q$4,0)</f>
        <v>0</v>
      </c>
      <c r="I509" s="52">
        <f t="shared" ref="I509" si="663">ROUND(I508*$Q$4,0)</f>
        <v>0</v>
      </c>
      <c r="J509" s="158">
        <f>SUM(E509:I509)</f>
        <v>0</v>
      </c>
      <c r="L509" s="239" t="str">
        <f>L508</f>
        <v>A</v>
      </c>
      <c r="M509" s="215"/>
      <c r="N509" s="56"/>
      <c r="O509" s="211">
        <v>1.03</v>
      </c>
      <c r="P509" s="212">
        <v>0</v>
      </c>
      <c r="Q509" s="61">
        <f>$S$15</f>
        <v>12</v>
      </c>
      <c r="R509" s="211">
        <v>0</v>
      </c>
      <c r="S509" s="61"/>
      <c r="T509" s="59"/>
      <c r="U509" s="321" t="s">
        <v>34</v>
      </c>
      <c r="V509" s="323">
        <f>IFERROR((H509+H510)/H508,0)</f>
        <v>0</v>
      </c>
      <c r="W509" s="556">
        <f>H506*174</f>
        <v>0</v>
      </c>
      <c r="X509" s="557">
        <f>IFERROR(H508/W509,0)</f>
        <v>0</v>
      </c>
      <c r="Y509" s="24"/>
      <c r="AH509" s="269"/>
      <c r="AI509" s="270"/>
      <c r="AJ509" s="34"/>
      <c r="AK509" s="34"/>
      <c r="AL509" s="34"/>
      <c r="AM509" s="34"/>
      <c r="AN509" s="34"/>
      <c r="AO509" s="34"/>
    </row>
    <row r="510" spans="1:41" ht="15" hidden="1">
      <c r="A510" s="9"/>
      <c r="B510" s="451">
        <v>0</v>
      </c>
      <c r="C510" s="452">
        <v>0</v>
      </c>
      <c r="D510" s="59" t="s">
        <v>29</v>
      </c>
      <c r="E510" s="170">
        <f>ROUND(R$7*E506,0)</f>
        <v>0</v>
      </c>
      <c r="F510" s="170">
        <f t="shared" ref="F510" si="664">ROUND(S$7*F506,0)</f>
        <v>0</v>
      </c>
      <c r="G510" s="170">
        <f t="shared" ref="G510" si="665">ROUND(T$7*G506,0)</f>
        <v>0</v>
      </c>
      <c r="H510" s="170">
        <f t="shared" ref="H510" si="666">ROUND(U$7*H506,0)</f>
        <v>0</v>
      </c>
      <c r="I510" s="170">
        <f t="shared" ref="I510" si="667">ROUND(V$7*I506,0)</f>
        <v>0</v>
      </c>
      <c r="J510" s="167">
        <f>SUM(E510:I510)</f>
        <v>0</v>
      </c>
      <c r="L510" s="239" t="str">
        <f>L509</f>
        <v>A</v>
      </c>
      <c r="M510" s="215"/>
      <c r="N510" s="56"/>
      <c r="O510" s="211">
        <v>1.03</v>
      </c>
      <c r="P510" s="212">
        <v>0</v>
      </c>
      <c r="Q510" s="61">
        <f>$S$16</f>
        <v>12</v>
      </c>
      <c r="R510" s="211">
        <v>0</v>
      </c>
      <c r="S510" s="61"/>
      <c r="T510" s="59"/>
      <c r="U510" s="321" t="s">
        <v>35</v>
      </c>
      <c r="V510" s="323">
        <f>IFERROR((I509+I510)/I508,0)</f>
        <v>0</v>
      </c>
      <c r="W510" s="556">
        <f>I506*174</f>
        <v>0</v>
      </c>
      <c r="X510" s="557">
        <f>IFERROR(I508/W510,0)</f>
        <v>0</v>
      </c>
      <c r="Y510" s="24"/>
      <c r="AH510" s="269"/>
      <c r="AI510" s="270"/>
      <c r="AJ510" s="34"/>
      <c r="AK510" s="34"/>
      <c r="AL510" s="34"/>
      <c r="AM510" s="34"/>
      <c r="AN510" s="34"/>
      <c r="AO510" s="34"/>
    </row>
    <row r="511" spans="1:41" hidden="1">
      <c r="A511" s="9"/>
      <c r="B511" s="720"/>
      <c r="C511" s="720"/>
      <c r="D511" s="62" t="s">
        <v>178</v>
      </c>
      <c r="E511" s="171">
        <f t="shared" ref="E511:J511" si="668">SUM(E509:E510)</f>
        <v>0</v>
      </c>
      <c r="F511" s="171">
        <f t="shared" si="668"/>
        <v>0</v>
      </c>
      <c r="G511" s="171">
        <f t="shared" si="668"/>
        <v>0</v>
      </c>
      <c r="H511" s="171">
        <f t="shared" si="668"/>
        <v>0</v>
      </c>
      <c r="I511" s="171">
        <f t="shared" si="668"/>
        <v>0</v>
      </c>
      <c r="J511" s="172">
        <f t="shared" si="668"/>
        <v>0</v>
      </c>
      <c r="L511" s="239" t="str">
        <f>L510</f>
        <v>A</v>
      </c>
      <c r="M511" s="215"/>
      <c r="N511" s="56"/>
      <c r="O511" s="59"/>
      <c r="P511" s="216"/>
      <c r="Q511" s="61"/>
      <c r="R511" s="59"/>
      <c r="S511" s="61"/>
      <c r="T511" s="59"/>
      <c r="U511" s="325"/>
      <c r="V511" s="326"/>
      <c r="W511" s="559"/>
      <c r="X511" s="559"/>
      <c r="AH511" s="269"/>
      <c r="AI511" s="270"/>
      <c r="AJ511" s="34"/>
      <c r="AK511" s="34"/>
      <c r="AL511" s="34"/>
      <c r="AM511" s="34"/>
      <c r="AN511" s="34"/>
      <c r="AO511" s="34"/>
    </row>
    <row r="512" spans="1:41" hidden="1">
      <c r="A512" s="9"/>
      <c r="B512" s="482">
        <v>0</v>
      </c>
      <c r="C512" s="490">
        <v>0</v>
      </c>
      <c r="D512" s="59"/>
      <c r="E512" s="20"/>
      <c r="F512" s="20"/>
      <c r="G512" s="20"/>
      <c r="H512" s="20"/>
      <c r="I512" s="20"/>
      <c r="J512" s="109"/>
      <c r="L512" s="236"/>
      <c r="M512" s="215"/>
      <c r="N512" s="56"/>
      <c r="O512" s="33"/>
      <c r="P512" s="56"/>
      <c r="Q512" s="33"/>
      <c r="R512" s="213"/>
      <c r="S512" s="33"/>
      <c r="T512" s="213"/>
      <c r="U512" s="327"/>
      <c r="V512" s="327"/>
      <c r="W512" s="559"/>
      <c r="X512" s="559"/>
      <c r="Y512" s="16"/>
      <c r="AH512" s="269"/>
      <c r="AI512" s="270"/>
      <c r="AJ512" s="34"/>
      <c r="AK512" s="34"/>
      <c r="AL512" s="34"/>
      <c r="AM512" s="34"/>
      <c r="AN512" s="34"/>
      <c r="AO512" s="34"/>
    </row>
    <row r="513" spans="1:25" hidden="1">
      <c r="A513" s="78"/>
      <c r="B513" s="451">
        <v>0</v>
      </c>
      <c r="C513" s="452">
        <v>0</v>
      </c>
      <c r="D513" s="33" t="s">
        <v>123</v>
      </c>
      <c r="E513" s="76">
        <f>ROUND($P513*$Q513*R513,6)</f>
        <v>0</v>
      </c>
      <c r="F513" s="76">
        <f>ROUND($P514*$Q514*R514,6)</f>
        <v>0</v>
      </c>
      <c r="G513" s="76">
        <f>ROUND($P515*$Q515*R515,6)</f>
        <v>0</v>
      </c>
      <c r="H513" s="76">
        <f>ROUND($P516*$Q516*R516,6)</f>
        <v>0</v>
      </c>
      <c r="I513" s="76">
        <f>ROUND($P517*$Q517*R517,6)</f>
        <v>0</v>
      </c>
      <c r="J513" s="25"/>
      <c r="L513" s="245" t="s">
        <v>187</v>
      </c>
      <c r="M513" s="133"/>
      <c r="N513" s="214">
        <f>ROUND(M513/12,2)</f>
        <v>0</v>
      </c>
      <c r="O513" s="211">
        <v>1</v>
      </c>
      <c r="P513" s="212">
        <v>0</v>
      </c>
      <c r="Q513" s="61">
        <f>$S$12</f>
        <v>12</v>
      </c>
      <c r="R513" s="211">
        <v>0</v>
      </c>
      <c r="S513" s="61"/>
      <c r="T513" s="59"/>
      <c r="U513" s="321" t="s">
        <v>31</v>
      </c>
      <c r="V513" s="323">
        <f>IFERROR((E516+E517)/E515,0)</f>
        <v>0</v>
      </c>
      <c r="W513" s="556">
        <f>E513*174</f>
        <v>0</v>
      </c>
      <c r="X513" s="557">
        <f>IFERROR(E224/W513,0)</f>
        <v>0</v>
      </c>
      <c r="Y513" s="24"/>
    </row>
    <row r="514" spans="1:25" hidden="1">
      <c r="B514" s="451">
        <v>0</v>
      </c>
      <c r="C514" s="452">
        <v>0</v>
      </c>
      <c r="D514" s="33" t="s">
        <v>179</v>
      </c>
      <c r="E514" s="21">
        <f>R513</f>
        <v>0</v>
      </c>
      <c r="F514" s="21">
        <f>R514</f>
        <v>0</v>
      </c>
      <c r="G514" s="21">
        <f>R515</f>
        <v>0</v>
      </c>
      <c r="H514" s="21">
        <f>R516</f>
        <v>0</v>
      </c>
      <c r="I514" s="21">
        <f>R517</f>
        <v>0</v>
      </c>
      <c r="J514" s="25"/>
      <c r="L514" s="239" t="str">
        <f>L513</f>
        <v>A</v>
      </c>
      <c r="M514" s="215"/>
      <c r="N514" s="214"/>
      <c r="O514" s="211">
        <v>1.03</v>
      </c>
      <c r="P514" s="212">
        <v>0</v>
      </c>
      <c r="Q514" s="61">
        <f>$S$13</f>
        <v>12</v>
      </c>
      <c r="R514" s="211">
        <v>0</v>
      </c>
      <c r="S514" s="61"/>
      <c r="T514" s="59"/>
      <c r="U514" s="321" t="s">
        <v>32</v>
      </c>
      <c r="V514" s="323">
        <f>IFERROR((F516+F517)/F515,0)</f>
        <v>0</v>
      </c>
      <c r="W514" s="556">
        <f>F513*174</f>
        <v>0</v>
      </c>
      <c r="X514" s="557">
        <f>IFERROR(F515/W514,0)</f>
        <v>0</v>
      </c>
      <c r="Y514" s="24"/>
    </row>
    <row r="515" spans="1:25" hidden="1">
      <c r="A515" s="9"/>
      <c r="B515" s="451">
        <v>0</v>
      </c>
      <c r="C515" s="452">
        <v>0</v>
      </c>
      <c r="D515" s="59" t="s">
        <v>15</v>
      </c>
      <c r="E515" s="52">
        <f>ROUND(N513*O513*E513,0)</f>
        <v>0</v>
      </c>
      <c r="F515" s="52">
        <f>ROUND(N513*O513*F513*O514,0)</f>
        <v>0</v>
      </c>
      <c r="G515" s="52">
        <f>ROUND(N513*O513*G513*O514*O515,0)</f>
        <v>0</v>
      </c>
      <c r="H515" s="52">
        <f>ROUND(N513*O513*H513*O514*O515*O516,0)</f>
        <v>0</v>
      </c>
      <c r="I515" s="52">
        <f>ROUND(N513*I513*O513*O514*O515*O516*O517,0)</f>
        <v>0</v>
      </c>
      <c r="J515" s="158">
        <f>SUM(E515:I515)</f>
        <v>0</v>
      </c>
      <c r="L515" s="239" t="str">
        <f>L514</f>
        <v>A</v>
      </c>
      <c r="M515" s="215"/>
      <c r="N515" s="56"/>
      <c r="O515" s="211">
        <v>1.03</v>
      </c>
      <c r="P515" s="212">
        <v>0</v>
      </c>
      <c r="Q515" s="61">
        <f>$S$14</f>
        <v>12</v>
      </c>
      <c r="R515" s="211">
        <v>0</v>
      </c>
      <c r="S515" s="61"/>
      <c r="T515" s="59"/>
      <c r="U515" s="321" t="s">
        <v>33</v>
      </c>
      <c r="V515" s="323">
        <f>IFERROR((G516+G517)/G515,0)</f>
        <v>0</v>
      </c>
      <c r="W515" s="556">
        <f>G513*174</f>
        <v>0</v>
      </c>
      <c r="X515" s="557">
        <f>IFERROR(G515/W515,0)</f>
        <v>0</v>
      </c>
      <c r="Y515" s="24"/>
    </row>
    <row r="516" spans="1:25" hidden="1">
      <c r="A516" s="9"/>
      <c r="B516" s="451">
        <v>0</v>
      </c>
      <c r="C516" s="452">
        <v>0</v>
      </c>
      <c r="D516" s="59" t="s">
        <v>30</v>
      </c>
      <c r="E516" s="52">
        <f>ROUND(E515*$Q$4,0)</f>
        <v>0</v>
      </c>
      <c r="F516" s="52">
        <f t="shared" ref="F516" si="669">ROUND(F515*$Q$4,0)</f>
        <v>0</v>
      </c>
      <c r="G516" s="52">
        <f t="shared" ref="G516" si="670">ROUND(G515*$Q$4,0)</f>
        <v>0</v>
      </c>
      <c r="H516" s="52">
        <f t="shared" ref="H516" si="671">ROUND(H515*$Q$4,0)</f>
        <v>0</v>
      </c>
      <c r="I516" s="52">
        <f t="shared" ref="I516" si="672">ROUND(I515*$Q$4,0)</f>
        <v>0</v>
      </c>
      <c r="J516" s="158">
        <f>SUM(E516:I516)</f>
        <v>0</v>
      </c>
      <c r="L516" s="239" t="str">
        <f>L515</f>
        <v>A</v>
      </c>
      <c r="M516" s="215"/>
      <c r="N516" s="56"/>
      <c r="O516" s="211">
        <v>1.03</v>
      </c>
      <c r="P516" s="212">
        <v>0</v>
      </c>
      <c r="Q516" s="61">
        <f>$S$15</f>
        <v>12</v>
      </c>
      <c r="R516" s="211">
        <v>0</v>
      </c>
      <c r="S516" s="61"/>
      <c r="T516" s="59"/>
      <c r="U516" s="321" t="s">
        <v>34</v>
      </c>
      <c r="V516" s="323">
        <f>IFERROR((H516+H517)/H515,0)</f>
        <v>0</v>
      </c>
      <c r="W516" s="556">
        <f>H513*174</f>
        <v>0</v>
      </c>
      <c r="X516" s="557">
        <f>IFERROR(H515/W516,0)</f>
        <v>0</v>
      </c>
      <c r="Y516" s="24"/>
    </row>
    <row r="517" spans="1:25" ht="15" hidden="1">
      <c r="A517" s="9"/>
      <c r="B517" s="451">
        <v>0</v>
      </c>
      <c r="C517" s="452">
        <v>0</v>
      </c>
      <c r="D517" s="59" t="s">
        <v>29</v>
      </c>
      <c r="E517" s="170">
        <f>ROUND(R$7*E513,0)</f>
        <v>0</v>
      </c>
      <c r="F517" s="170">
        <f t="shared" ref="F517" si="673">ROUND(S$7*F513,0)</f>
        <v>0</v>
      </c>
      <c r="G517" s="170">
        <f t="shared" ref="G517" si="674">ROUND(T$7*G513,0)</f>
        <v>0</v>
      </c>
      <c r="H517" s="170">
        <f t="shared" ref="H517" si="675">ROUND(U$7*H513,0)</f>
        <v>0</v>
      </c>
      <c r="I517" s="170">
        <f t="shared" ref="I517" si="676">ROUND(V$7*I513,0)</f>
        <v>0</v>
      </c>
      <c r="J517" s="167">
        <f>SUM(E517:I517)</f>
        <v>0</v>
      </c>
      <c r="L517" s="239" t="str">
        <f>L516</f>
        <v>A</v>
      </c>
      <c r="M517" s="215"/>
      <c r="N517" s="56"/>
      <c r="O517" s="211">
        <v>1.03</v>
      </c>
      <c r="P517" s="212">
        <v>0</v>
      </c>
      <c r="Q517" s="61">
        <f>$S$16</f>
        <v>12</v>
      </c>
      <c r="R517" s="211">
        <v>0</v>
      </c>
      <c r="S517" s="61"/>
      <c r="T517" s="59"/>
      <c r="U517" s="321" t="s">
        <v>35</v>
      </c>
      <c r="V517" s="323">
        <f>IFERROR((I516+I517)/I515,0)</f>
        <v>0</v>
      </c>
      <c r="W517" s="556">
        <f>I513*174</f>
        <v>0</v>
      </c>
      <c r="X517" s="557">
        <f>IFERROR(I515/W517,0)</f>
        <v>0</v>
      </c>
      <c r="Y517" s="24"/>
    </row>
    <row r="518" spans="1:25" hidden="1">
      <c r="A518" s="9"/>
      <c r="B518" s="720"/>
      <c r="C518" s="720"/>
      <c r="D518" s="62" t="s">
        <v>178</v>
      </c>
      <c r="E518" s="171">
        <f t="shared" ref="E518:J518" si="677">SUM(E516:E517)</f>
        <v>0</v>
      </c>
      <c r="F518" s="171">
        <f t="shared" si="677"/>
        <v>0</v>
      </c>
      <c r="G518" s="171">
        <f t="shared" si="677"/>
        <v>0</v>
      </c>
      <c r="H518" s="171">
        <f t="shared" si="677"/>
        <v>0</v>
      </c>
      <c r="I518" s="171">
        <f t="shared" si="677"/>
        <v>0</v>
      </c>
      <c r="J518" s="172">
        <f t="shared" si="677"/>
        <v>0</v>
      </c>
      <c r="L518" s="239" t="str">
        <f>L517</f>
        <v>A</v>
      </c>
      <c r="M518" s="215"/>
      <c r="N518" s="56"/>
      <c r="O518" s="59"/>
      <c r="P518" s="216"/>
      <c r="Q518" s="61"/>
      <c r="R518" s="59"/>
      <c r="S518" s="61"/>
      <c r="T518" s="59"/>
      <c r="U518" s="325"/>
      <c r="V518" s="326"/>
      <c r="W518" s="559"/>
      <c r="X518" s="559"/>
    </row>
    <row r="519" spans="1:25" hidden="1">
      <c r="A519" s="9"/>
      <c r="B519" s="482">
        <v>0</v>
      </c>
      <c r="C519" s="490">
        <v>0</v>
      </c>
      <c r="D519" s="59"/>
      <c r="E519" s="20"/>
      <c r="F519" s="20"/>
      <c r="G519" s="20"/>
      <c r="H519" s="20"/>
      <c r="I519" s="20"/>
      <c r="J519" s="109"/>
      <c r="L519" s="236"/>
      <c r="M519" s="215"/>
      <c r="N519" s="56"/>
      <c r="O519" s="33"/>
      <c r="P519" s="56"/>
      <c r="Q519" s="33"/>
      <c r="R519" s="213"/>
      <c r="S519" s="33"/>
      <c r="T519" s="213"/>
      <c r="U519" s="327"/>
      <c r="V519" s="327"/>
      <c r="W519" s="559"/>
      <c r="X519" s="559"/>
      <c r="Y519" s="16"/>
    </row>
    <row r="520" spans="1:25" hidden="1">
      <c r="A520" s="78"/>
      <c r="B520" s="451">
        <v>0</v>
      </c>
      <c r="C520" s="452">
        <v>0</v>
      </c>
      <c r="D520" s="33" t="s">
        <v>123</v>
      </c>
      <c r="E520" s="76">
        <f>ROUND($P520*$Q520*R520,6)</f>
        <v>0</v>
      </c>
      <c r="F520" s="76">
        <f>ROUND($P521*$Q521*R521,6)</f>
        <v>0</v>
      </c>
      <c r="G520" s="76">
        <f>ROUND($P522*$Q522*R522,6)</f>
        <v>0</v>
      </c>
      <c r="H520" s="76">
        <f>ROUND($P523*$Q523*R523,6)</f>
        <v>0</v>
      </c>
      <c r="I520" s="76">
        <f>ROUND($P524*$Q524*R524,6)</f>
        <v>0</v>
      </c>
      <c r="J520" s="25"/>
      <c r="L520" s="245" t="s">
        <v>187</v>
      </c>
      <c r="M520" s="133"/>
      <c r="N520" s="214">
        <f>ROUND(M520/12,2)</f>
        <v>0</v>
      </c>
      <c r="O520" s="211">
        <v>1</v>
      </c>
      <c r="P520" s="212">
        <v>0</v>
      </c>
      <c r="Q520" s="61">
        <f>$S$12</f>
        <v>12</v>
      </c>
      <c r="R520" s="211">
        <v>0</v>
      </c>
      <c r="S520" s="61"/>
      <c r="T520" s="59"/>
      <c r="U520" s="321" t="s">
        <v>31</v>
      </c>
      <c r="V520" s="323">
        <f>IFERROR((E523+E524)/E522,0)</f>
        <v>0</v>
      </c>
      <c r="W520" s="556">
        <f>E520*174</f>
        <v>0</v>
      </c>
      <c r="X520" s="557">
        <f>IFERROR(E231/W520,0)</f>
        <v>0</v>
      </c>
      <c r="Y520" s="24"/>
    </row>
    <row r="521" spans="1:25" hidden="1">
      <c r="B521" s="451">
        <v>0</v>
      </c>
      <c r="C521" s="452">
        <v>0</v>
      </c>
      <c r="D521" s="33" t="s">
        <v>179</v>
      </c>
      <c r="E521" s="21">
        <f>R520</f>
        <v>0</v>
      </c>
      <c r="F521" s="21">
        <f>R521</f>
        <v>0</v>
      </c>
      <c r="G521" s="21">
        <f>R522</f>
        <v>0</v>
      </c>
      <c r="H521" s="21">
        <f>R523</f>
        <v>0</v>
      </c>
      <c r="I521" s="21">
        <f>R524</f>
        <v>0</v>
      </c>
      <c r="J521" s="25"/>
      <c r="L521" s="239" t="str">
        <f>L520</f>
        <v>A</v>
      </c>
      <c r="M521" s="215"/>
      <c r="N521" s="214"/>
      <c r="O521" s="211">
        <v>1.03</v>
      </c>
      <c r="P521" s="212">
        <v>0</v>
      </c>
      <c r="Q521" s="61">
        <f>$S$13</f>
        <v>12</v>
      </c>
      <c r="R521" s="211">
        <v>0</v>
      </c>
      <c r="S521" s="61"/>
      <c r="T521" s="59"/>
      <c r="U521" s="321" t="s">
        <v>32</v>
      </c>
      <c r="V521" s="323">
        <f>IFERROR((F523+F524)/F522,0)</f>
        <v>0</v>
      </c>
      <c r="W521" s="556">
        <f>F520*174</f>
        <v>0</v>
      </c>
      <c r="X521" s="557">
        <f>IFERROR(F522/W521,0)</f>
        <v>0</v>
      </c>
      <c r="Y521" s="24"/>
    </row>
    <row r="522" spans="1:25" hidden="1">
      <c r="A522" s="9"/>
      <c r="B522" s="451">
        <v>0</v>
      </c>
      <c r="C522" s="452">
        <v>0</v>
      </c>
      <c r="D522" s="59" t="s">
        <v>15</v>
      </c>
      <c r="E522" s="52">
        <f>ROUND(N520*O520*E520,0)</f>
        <v>0</v>
      </c>
      <c r="F522" s="52">
        <f>ROUND(N520*O520*F520*O521,0)</f>
        <v>0</v>
      </c>
      <c r="G522" s="52">
        <f>ROUND(N520*O520*G520*O521*O522,0)</f>
        <v>0</v>
      </c>
      <c r="H522" s="52">
        <f>ROUND(N520*O520*H520*O521*O522*O523,0)</f>
        <v>0</v>
      </c>
      <c r="I522" s="52">
        <f>ROUND(N520*I520*O520*O521*O522*O523*O524,0)</f>
        <v>0</v>
      </c>
      <c r="J522" s="158">
        <f>SUM(E522:I522)</f>
        <v>0</v>
      </c>
      <c r="L522" s="239" t="str">
        <f>L521</f>
        <v>A</v>
      </c>
      <c r="M522" s="215"/>
      <c r="N522" s="56"/>
      <c r="O522" s="211">
        <v>1.03</v>
      </c>
      <c r="P522" s="212">
        <v>0</v>
      </c>
      <c r="Q522" s="61">
        <f>$S$14</f>
        <v>12</v>
      </c>
      <c r="R522" s="211">
        <v>0</v>
      </c>
      <c r="S522" s="61"/>
      <c r="T522" s="59"/>
      <c r="U522" s="321" t="s">
        <v>33</v>
      </c>
      <c r="V522" s="323">
        <f>IFERROR((G523+G524)/G522,0)</f>
        <v>0</v>
      </c>
      <c r="W522" s="556">
        <f>G520*174</f>
        <v>0</v>
      </c>
      <c r="X522" s="557">
        <f>IFERROR(G522/W522,0)</f>
        <v>0</v>
      </c>
      <c r="Y522" s="24"/>
    </row>
    <row r="523" spans="1:25" hidden="1">
      <c r="A523" s="9"/>
      <c r="B523" s="451">
        <v>0</v>
      </c>
      <c r="C523" s="452">
        <v>0</v>
      </c>
      <c r="D523" s="59" t="s">
        <v>30</v>
      </c>
      <c r="E523" s="52">
        <f>ROUND(E522*$Q$4,0)</f>
        <v>0</v>
      </c>
      <c r="F523" s="52">
        <f t="shared" ref="F523" si="678">ROUND(F522*$Q$4,0)</f>
        <v>0</v>
      </c>
      <c r="G523" s="52">
        <f t="shared" ref="G523" si="679">ROUND(G522*$Q$4,0)</f>
        <v>0</v>
      </c>
      <c r="H523" s="52">
        <f t="shared" ref="H523" si="680">ROUND(H522*$Q$4,0)</f>
        <v>0</v>
      </c>
      <c r="I523" s="52">
        <f t="shared" ref="I523" si="681">ROUND(I522*$Q$4,0)</f>
        <v>0</v>
      </c>
      <c r="J523" s="158">
        <f>SUM(E523:I523)</f>
        <v>0</v>
      </c>
      <c r="L523" s="239" t="str">
        <f>L522</f>
        <v>A</v>
      </c>
      <c r="M523" s="215"/>
      <c r="N523" s="56"/>
      <c r="O523" s="211">
        <v>1.03</v>
      </c>
      <c r="P523" s="212">
        <v>0</v>
      </c>
      <c r="Q523" s="61">
        <f>$S$15</f>
        <v>12</v>
      </c>
      <c r="R523" s="211">
        <v>0</v>
      </c>
      <c r="S523" s="61"/>
      <c r="T523" s="59"/>
      <c r="U523" s="321" t="s">
        <v>34</v>
      </c>
      <c r="V523" s="323">
        <f>IFERROR((H523+H524)/H522,0)</f>
        <v>0</v>
      </c>
      <c r="W523" s="556">
        <f>H520*174</f>
        <v>0</v>
      </c>
      <c r="X523" s="557">
        <f>IFERROR(H522/W523,0)</f>
        <v>0</v>
      </c>
      <c r="Y523" s="24"/>
    </row>
    <row r="524" spans="1:25" ht="15" hidden="1">
      <c r="A524" s="9"/>
      <c r="B524" s="451">
        <v>0</v>
      </c>
      <c r="C524" s="452">
        <v>0</v>
      </c>
      <c r="D524" s="59" t="s">
        <v>29</v>
      </c>
      <c r="E524" s="170">
        <f>ROUND(R$7*E520,0)</f>
        <v>0</v>
      </c>
      <c r="F524" s="170">
        <f t="shared" ref="F524" si="682">ROUND(S$7*F520,0)</f>
        <v>0</v>
      </c>
      <c r="G524" s="170">
        <f t="shared" ref="G524" si="683">ROUND(T$7*G520,0)</f>
        <v>0</v>
      </c>
      <c r="H524" s="170">
        <f t="shared" ref="H524" si="684">ROUND(U$7*H520,0)</f>
        <v>0</v>
      </c>
      <c r="I524" s="170">
        <f t="shared" ref="I524" si="685">ROUND(V$7*I520,0)</f>
        <v>0</v>
      </c>
      <c r="J524" s="167">
        <f>SUM(E524:I524)</f>
        <v>0</v>
      </c>
      <c r="L524" s="239" t="str">
        <f>L523</f>
        <v>A</v>
      </c>
      <c r="M524" s="215"/>
      <c r="N524" s="56"/>
      <c r="O524" s="211">
        <v>1.03</v>
      </c>
      <c r="P524" s="212">
        <v>0</v>
      </c>
      <c r="Q524" s="61">
        <f>$S$16</f>
        <v>12</v>
      </c>
      <c r="R524" s="211">
        <v>0</v>
      </c>
      <c r="S524" s="61"/>
      <c r="T524" s="59"/>
      <c r="U524" s="321" t="s">
        <v>35</v>
      </c>
      <c r="V524" s="323">
        <f>IFERROR((I523+I524)/I522,0)</f>
        <v>0</v>
      </c>
      <c r="W524" s="556">
        <f>I520*174</f>
        <v>0</v>
      </c>
      <c r="X524" s="557">
        <f>IFERROR(I522/W524,0)</f>
        <v>0</v>
      </c>
      <c r="Y524" s="24"/>
    </row>
    <row r="525" spans="1:25" hidden="1">
      <c r="A525" s="9"/>
      <c r="B525" s="720"/>
      <c r="C525" s="720"/>
      <c r="D525" s="62" t="s">
        <v>178</v>
      </c>
      <c r="E525" s="171">
        <f t="shared" ref="E525:J525" si="686">SUM(E523:E524)</f>
        <v>0</v>
      </c>
      <c r="F525" s="171">
        <f t="shared" si="686"/>
        <v>0</v>
      </c>
      <c r="G525" s="171">
        <f t="shared" si="686"/>
        <v>0</v>
      </c>
      <c r="H525" s="171">
        <f t="shared" si="686"/>
        <v>0</v>
      </c>
      <c r="I525" s="171">
        <f t="shared" si="686"/>
        <v>0</v>
      </c>
      <c r="J525" s="172">
        <f t="shared" si="686"/>
        <v>0</v>
      </c>
      <c r="L525" s="239" t="str">
        <f>L524</f>
        <v>A</v>
      </c>
      <c r="M525" s="215"/>
      <c r="N525" s="56"/>
      <c r="O525" s="59"/>
      <c r="P525" s="216"/>
      <c r="Q525" s="61"/>
      <c r="R525" s="59"/>
      <c r="S525" s="61"/>
      <c r="T525" s="59"/>
      <c r="U525" s="325"/>
      <c r="V525" s="326"/>
      <c r="W525" s="559"/>
      <c r="X525" s="559"/>
    </row>
    <row r="526" spans="1:25" hidden="1">
      <c r="A526" s="9"/>
      <c r="B526" s="482">
        <v>0</v>
      </c>
      <c r="C526" s="490">
        <v>0</v>
      </c>
      <c r="D526" s="59"/>
      <c r="E526" s="20"/>
      <c r="F526" s="20"/>
      <c r="G526" s="20"/>
      <c r="H526" s="20"/>
      <c r="I526" s="20"/>
      <c r="J526" s="109"/>
      <c r="L526" s="236"/>
      <c r="M526" s="215"/>
      <c r="N526" s="56"/>
      <c r="O526" s="33"/>
      <c r="P526" s="56"/>
      <c r="Q526" s="33"/>
      <c r="R526" s="213"/>
      <c r="S526" s="33"/>
      <c r="T526" s="213"/>
      <c r="U526" s="327"/>
      <c r="V526" s="327"/>
      <c r="W526" s="559"/>
      <c r="X526" s="559"/>
      <c r="Y526" s="16"/>
    </row>
    <row r="527" spans="1:25" hidden="1">
      <c r="A527" s="78"/>
      <c r="B527" s="451">
        <v>0</v>
      </c>
      <c r="C527" s="452">
        <v>0</v>
      </c>
      <c r="D527" s="33" t="s">
        <v>123</v>
      </c>
      <c r="E527" s="76">
        <f>ROUND($P527*$Q527*R527,6)</f>
        <v>0</v>
      </c>
      <c r="F527" s="76">
        <f>ROUND($P528*$Q528*R528,6)</f>
        <v>0</v>
      </c>
      <c r="G527" s="76">
        <f>ROUND($P529*$Q529*R529,6)</f>
        <v>0</v>
      </c>
      <c r="H527" s="76">
        <f>ROUND($P530*$Q530*R530,6)</f>
        <v>0</v>
      </c>
      <c r="I527" s="76">
        <f>ROUND($P531*$Q531*R531,6)</f>
        <v>0</v>
      </c>
      <c r="J527" s="25"/>
      <c r="L527" s="245" t="s">
        <v>187</v>
      </c>
      <c r="M527" s="133"/>
      <c r="N527" s="214">
        <f>ROUND(M527/12,2)</f>
        <v>0</v>
      </c>
      <c r="O527" s="211">
        <v>1</v>
      </c>
      <c r="P527" s="212">
        <v>0</v>
      </c>
      <c r="Q527" s="61">
        <f>$S$12</f>
        <v>12</v>
      </c>
      <c r="R527" s="211">
        <v>0</v>
      </c>
      <c r="S527" s="61"/>
      <c r="T527" s="59"/>
      <c r="U527" s="321" t="s">
        <v>31</v>
      </c>
      <c r="V527" s="323">
        <f>IFERROR((E530+E531)/E529,0)</f>
        <v>0</v>
      </c>
      <c r="W527" s="556">
        <f>E527*174</f>
        <v>0</v>
      </c>
      <c r="X527" s="557">
        <f>IFERROR(E238/W527,0)</f>
        <v>0</v>
      </c>
      <c r="Y527" s="24"/>
    </row>
    <row r="528" spans="1:25" hidden="1">
      <c r="B528" s="451">
        <v>0</v>
      </c>
      <c r="C528" s="452">
        <v>0</v>
      </c>
      <c r="D528" s="33" t="s">
        <v>179</v>
      </c>
      <c r="E528" s="21">
        <f>R527</f>
        <v>0</v>
      </c>
      <c r="F528" s="21">
        <f>R528</f>
        <v>0</v>
      </c>
      <c r="G528" s="21">
        <f>R529</f>
        <v>0</v>
      </c>
      <c r="H528" s="21">
        <f>R530</f>
        <v>0</v>
      </c>
      <c r="I528" s="21">
        <f>R531</f>
        <v>0</v>
      </c>
      <c r="J528" s="25"/>
      <c r="L528" s="239" t="str">
        <f>L527</f>
        <v>A</v>
      </c>
      <c r="M528" s="215"/>
      <c r="N528" s="214"/>
      <c r="O528" s="211">
        <v>1.03</v>
      </c>
      <c r="P528" s="212">
        <v>0</v>
      </c>
      <c r="Q528" s="61">
        <f>$S$13</f>
        <v>12</v>
      </c>
      <c r="R528" s="211">
        <v>0</v>
      </c>
      <c r="S528" s="61"/>
      <c r="T528" s="59"/>
      <c r="U528" s="321" t="s">
        <v>32</v>
      </c>
      <c r="V528" s="323">
        <f>IFERROR((F530+F531)/F529,0)</f>
        <v>0</v>
      </c>
      <c r="W528" s="556">
        <f>F527*174</f>
        <v>0</v>
      </c>
      <c r="X528" s="557">
        <f>IFERROR(F529/W528,0)</f>
        <v>0</v>
      </c>
      <c r="Y528" s="24"/>
    </row>
    <row r="529" spans="1:25" hidden="1">
      <c r="A529" s="9"/>
      <c r="B529" s="451">
        <v>0</v>
      </c>
      <c r="C529" s="452">
        <v>0</v>
      </c>
      <c r="D529" s="59" t="s">
        <v>15</v>
      </c>
      <c r="E529" s="52">
        <f>ROUND(N527*O527*E527,0)</f>
        <v>0</v>
      </c>
      <c r="F529" s="52">
        <f>ROUND(N527*O527*F527*O528,0)</f>
        <v>0</v>
      </c>
      <c r="G529" s="52">
        <f>ROUND(N527*O527*G527*O528*O529,0)</f>
        <v>0</v>
      </c>
      <c r="H529" s="52">
        <f>ROUND(N527*O527*H527*O528*O529*O530,0)</f>
        <v>0</v>
      </c>
      <c r="I529" s="52">
        <f>ROUND(N527*I527*O527*O528*O529*O530*O531,0)</f>
        <v>0</v>
      </c>
      <c r="J529" s="158">
        <f>SUM(E529:I529)</f>
        <v>0</v>
      </c>
      <c r="L529" s="239" t="str">
        <f>L528</f>
        <v>A</v>
      </c>
      <c r="M529" s="215"/>
      <c r="N529" s="56"/>
      <c r="O529" s="211">
        <v>1.03</v>
      </c>
      <c r="P529" s="212">
        <v>0</v>
      </c>
      <c r="Q529" s="61">
        <f>$S$14</f>
        <v>12</v>
      </c>
      <c r="R529" s="211">
        <v>0</v>
      </c>
      <c r="S529" s="61"/>
      <c r="T529" s="59"/>
      <c r="U529" s="321" t="s">
        <v>33</v>
      </c>
      <c r="V529" s="323">
        <f>IFERROR((G530+G531)/G529,0)</f>
        <v>0</v>
      </c>
      <c r="W529" s="556">
        <f>G527*174</f>
        <v>0</v>
      </c>
      <c r="X529" s="557">
        <f>IFERROR(G529/W529,0)</f>
        <v>0</v>
      </c>
      <c r="Y529" s="24"/>
    </row>
    <row r="530" spans="1:25" hidden="1">
      <c r="A530" s="9"/>
      <c r="B530" s="451">
        <v>0</v>
      </c>
      <c r="C530" s="452">
        <v>0</v>
      </c>
      <c r="D530" s="59" t="s">
        <v>30</v>
      </c>
      <c r="E530" s="52">
        <f>ROUND(E529*$Q$4,0)</f>
        <v>0</v>
      </c>
      <c r="F530" s="52">
        <f t="shared" ref="F530" si="687">ROUND(F529*$Q$4,0)</f>
        <v>0</v>
      </c>
      <c r="G530" s="52">
        <f t="shared" ref="G530" si="688">ROUND(G529*$Q$4,0)</f>
        <v>0</v>
      </c>
      <c r="H530" s="52">
        <f t="shared" ref="H530" si="689">ROUND(H529*$Q$4,0)</f>
        <v>0</v>
      </c>
      <c r="I530" s="52">
        <f t="shared" ref="I530" si="690">ROUND(I529*$Q$4,0)</f>
        <v>0</v>
      </c>
      <c r="J530" s="158">
        <f>SUM(E530:I530)</f>
        <v>0</v>
      </c>
      <c r="L530" s="239" t="str">
        <f>L529</f>
        <v>A</v>
      </c>
      <c r="M530" s="215"/>
      <c r="N530" s="56"/>
      <c r="O530" s="211">
        <v>1.03</v>
      </c>
      <c r="P530" s="212">
        <v>0</v>
      </c>
      <c r="Q530" s="61">
        <f>$S$15</f>
        <v>12</v>
      </c>
      <c r="R530" s="211">
        <v>0</v>
      </c>
      <c r="S530" s="61"/>
      <c r="T530" s="59"/>
      <c r="U530" s="321" t="s">
        <v>34</v>
      </c>
      <c r="V530" s="323">
        <f>IFERROR((H530+H531)/H529,0)</f>
        <v>0</v>
      </c>
      <c r="W530" s="556">
        <f>H527*174</f>
        <v>0</v>
      </c>
      <c r="X530" s="557">
        <f>IFERROR(H529/W530,0)</f>
        <v>0</v>
      </c>
      <c r="Y530" s="24"/>
    </row>
    <row r="531" spans="1:25" ht="15" hidden="1">
      <c r="A531" s="9"/>
      <c r="B531" s="451">
        <v>0</v>
      </c>
      <c r="C531" s="452">
        <v>0</v>
      </c>
      <c r="D531" s="59" t="s">
        <v>29</v>
      </c>
      <c r="E531" s="170">
        <f>ROUND(R$7*E527,0)</f>
        <v>0</v>
      </c>
      <c r="F531" s="170">
        <f t="shared" ref="F531" si="691">ROUND(S$7*F527,0)</f>
        <v>0</v>
      </c>
      <c r="G531" s="170">
        <f t="shared" ref="G531" si="692">ROUND(T$7*G527,0)</f>
        <v>0</v>
      </c>
      <c r="H531" s="170">
        <f t="shared" ref="H531" si="693">ROUND(U$7*H527,0)</f>
        <v>0</v>
      </c>
      <c r="I531" s="170">
        <f t="shared" ref="I531" si="694">ROUND(V$7*I527,0)</f>
        <v>0</v>
      </c>
      <c r="J531" s="167">
        <f>SUM(E531:I531)</f>
        <v>0</v>
      </c>
      <c r="L531" s="239" t="str">
        <f>L530</f>
        <v>A</v>
      </c>
      <c r="M531" s="215"/>
      <c r="N531" s="56"/>
      <c r="O531" s="211">
        <v>1.03</v>
      </c>
      <c r="P531" s="212">
        <v>0</v>
      </c>
      <c r="Q531" s="61">
        <f>$S$16</f>
        <v>12</v>
      </c>
      <c r="R531" s="211">
        <v>0</v>
      </c>
      <c r="S531" s="61"/>
      <c r="T531" s="59"/>
      <c r="U531" s="321" t="s">
        <v>35</v>
      </c>
      <c r="V531" s="323">
        <f>IFERROR((I530+I531)/I529,0)</f>
        <v>0</v>
      </c>
      <c r="W531" s="556">
        <f>I527*174</f>
        <v>0</v>
      </c>
      <c r="X531" s="557">
        <f>IFERROR(I529/W531,0)</f>
        <v>0</v>
      </c>
      <c r="Y531" s="24"/>
    </row>
    <row r="532" spans="1:25" hidden="1">
      <c r="A532" s="9"/>
      <c r="B532" s="720"/>
      <c r="C532" s="720"/>
      <c r="D532" s="62" t="s">
        <v>178</v>
      </c>
      <c r="E532" s="171">
        <f t="shared" ref="E532:J532" si="695">SUM(E530:E531)</f>
        <v>0</v>
      </c>
      <c r="F532" s="171">
        <f t="shared" si="695"/>
        <v>0</v>
      </c>
      <c r="G532" s="171">
        <f t="shared" si="695"/>
        <v>0</v>
      </c>
      <c r="H532" s="171">
        <f t="shared" si="695"/>
        <v>0</v>
      </c>
      <c r="I532" s="171">
        <f t="shared" si="695"/>
        <v>0</v>
      </c>
      <c r="J532" s="172">
        <f t="shared" si="695"/>
        <v>0</v>
      </c>
      <c r="L532" s="239" t="str">
        <f>L531</f>
        <v>A</v>
      </c>
      <c r="M532" s="215"/>
      <c r="N532" s="56"/>
      <c r="O532" s="59"/>
      <c r="P532" s="216"/>
      <c r="Q532" s="61"/>
      <c r="R532" s="59"/>
      <c r="S532" s="61"/>
      <c r="T532" s="59"/>
      <c r="U532" s="325"/>
      <c r="V532" s="326"/>
      <c r="W532" s="559"/>
      <c r="X532" s="559"/>
    </row>
    <row r="533" spans="1:25" hidden="1">
      <c r="A533" s="9"/>
      <c r="B533" s="482">
        <v>0</v>
      </c>
      <c r="C533" s="490">
        <v>0</v>
      </c>
      <c r="D533" s="59"/>
      <c r="E533" s="16"/>
      <c r="F533" s="16"/>
      <c r="G533" s="16"/>
      <c r="H533" s="16"/>
      <c r="I533" s="16"/>
      <c r="J533" s="25"/>
      <c r="L533" s="236"/>
      <c r="M533" s="215"/>
      <c r="N533" s="56"/>
      <c r="O533" s="33"/>
      <c r="P533" s="56"/>
      <c r="Q533" s="33"/>
      <c r="R533" s="213"/>
      <c r="S533" s="33"/>
      <c r="T533" s="213"/>
      <c r="U533" s="327"/>
      <c r="V533" s="327"/>
      <c r="W533" s="559"/>
      <c r="X533" s="559"/>
      <c r="Y533" s="16"/>
    </row>
    <row r="534" spans="1:25" hidden="1">
      <c r="A534" s="78" t="s">
        <v>6</v>
      </c>
      <c r="B534" s="451">
        <v>0</v>
      </c>
      <c r="C534" s="452">
        <v>0</v>
      </c>
      <c r="D534" s="33" t="s">
        <v>123</v>
      </c>
      <c r="E534" s="76">
        <f>ROUND($P534*$Q534*R534,6)</f>
        <v>0</v>
      </c>
      <c r="F534" s="76">
        <f>ROUND($P535*$Q535*R535,6)</f>
        <v>0</v>
      </c>
      <c r="G534" s="76">
        <f>ROUND($P536*$Q536*R536,6)</f>
        <v>0</v>
      </c>
      <c r="H534" s="76">
        <f>ROUND($P537*$Q537*R537,6)</f>
        <v>0</v>
      </c>
      <c r="I534" s="76">
        <f>ROUND($P538*$Q538*R538,6)</f>
        <v>0</v>
      </c>
      <c r="J534" s="25"/>
      <c r="L534" s="245" t="s">
        <v>187</v>
      </c>
      <c r="M534" s="133">
        <v>0</v>
      </c>
      <c r="N534" s="214">
        <f>ROUND(M534/12,2)</f>
        <v>0</v>
      </c>
      <c r="O534" s="211">
        <v>1</v>
      </c>
      <c r="P534" s="212">
        <v>0</v>
      </c>
      <c r="Q534" s="61">
        <f>$S$12</f>
        <v>12</v>
      </c>
      <c r="R534" s="211">
        <v>0</v>
      </c>
      <c r="S534" s="61"/>
      <c r="T534" s="59"/>
      <c r="U534" s="321" t="s">
        <v>31</v>
      </c>
      <c r="V534" s="323">
        <f>IFERROR((E537+E538)/E536,0)</f>
        <v>0</v>
      </c>
      <c r="W534" s="556">
        <f>E534*174</f>
        <v>0</v>
      </c>
      <c r="X534" s="557">
        <f>IFERROR(E245/W534,0)</f>
        <v>0</v>
      </c>
      <c r="Y534" s="24"/>
    </row>
    <row r="535" spans="1:25" hidden="1">
      <c r="B535" s="451">
        <v>0</v>
      </c>
      <c r="C535" s="452">
        <v>0</v>
      </c>
      <c r="D535" s="33" t="s">
        <v>179</v>
      </c>
      <c r="E535" s="21">
        <f>R534</f>
        <v>0</v>
      </c>
      <c r="F535" s="21">
        <f>R535</f>
        <v>0</v>
      </c>
      <c r="G535" s="21">
        <f>R536</f>
        <v>0</v>
      </c>
      <c r="H535" s="21">
        <f>R537</f>
        <v>0</v>
      </c>
      <c r="I535" s="21">
        <f>R538</f>
        <v>0</v>
      </c>
      <c r="J535" s="25"/>
      <c r="L535" s="239" t="str">
        <f>L534</f>
        <v>A</v>
      </c>
      <c r="M535" s="215"/>
      <c r="N535" s="214"/>
      <c r="O535" s="211">
        <v>1.03</v>
      </c>
      <c r="P535" s="212">
        <v>0</v>
      </c>
      <c r="Q535" s="61">
        <f>$S$13</f>
        <v>12</v>
      </c>
      <c r="R535" s="211">
        <v>0</v>
      </c>
      <c r="S535" s="61"/>
      <c r="T535" s="59"/>
      <c r="U535" s="321" t="s">
        <v>32</v>
      </c>
      <c r="V535" s="323">
        <f>IFERROR((F537+F538)/F536,0)</f>
        <v>0</v>
      </c>
      <c r="W535" s="556">
        <f>F534*174</f>
        <v>0</v>
      </c>
      <c r="X535" s="557">
        <f>IFERROR(F536/W535,0)</f>
        <v>0</v>
      </c>
      <c r="Y535" s="24"/>
    </row>
    <row r="536" spans="1:25" hidden="1">
      <c r="A536" s="9"/>
      <c r="B536" s="451">
        <v>0</v>
      </c>
      <c r="C536" s="452">
        <v>0</v>
      </c>
      <c r="D536" s="59" t="s">
        <v>15</v>
      </c>
      <c r="E536" s="52">
        <f>ROUND(N534*O534*E534,0)</f>
        <v>0</v>
      </c>
      <c r="F536" s="52">
        <f>ROUND(N534*O534*F534*O535,0)</f>
        <v>0</v>
      </c>
      <c r="G536" s="52">
        <f>ROUND(N534*O534*G534*O535*O536,0)</f>
        <v>0</v>
      </c>
      <c r="H536" s="52">
        <f>ROUND(N534*O534*H534*O535*O536*O537,0)</f>
        <v>0</v>
      </c>
      <c r="I536" s="52">
        <f>ROUND(N534*I534*O534*O535*O536*O537*O538,0)</f>
        <v>0</v>
      </c>
      <c r="J536" s="158">
        <f>SUM(E536:I536)</f>
        <v>0</v>
      </c>
      <c r="L536" s="239" t="str">
        <f>L535</f>
        <v>A</v>
      </c>
      <c r="M536" s="215"/>
      <c r="N536" s="56"/>
      <c r="O536" s="211">
        <v>1.03</v>
      </c>
      <c r="P536" s="212">
        <v>0</v>
      </c>
      <c r="Q536" s="61">
        <f>$S$14</f>
        <v>12</v>
      </c>
      <c r="R536" s="211">
        <v>0</v>
      </c>
      <c r="S536" s="61"/>
      <c r="T536" s="59"/>
      <c r="U536" s="321" t="s">
        <v>33</v>
      </c>
      <c r="V536" s="323">
        <f>IFERROR((G537+G538)/G536,0)</f>
        <v>0</v>
      </c>
      <c r="W536" s="556">
        <f>G534*174</f>
        <v>0</v>
      </c>
      <c r="X536" s="557">
        <f>IFERROR(G536/W536,0)</f>
        <v>0</v>
      </c>
    </row>
    <row r="537" spans="1:25" hidden="1">
      <c r="A537" s="9"/>
      <c r="B537" s="451">
        <v>0</v>
      </c>
      <c r="C537" s="452">
        <v>0</v>
      </c>
      <c r="D537" s="59" t="s">
        <v>30</v>
      </c>
      <c r="E537" s="52">
        <f>ROUND(E536*$Q$4,0)</f>
        <v>0</v>
      </c>
      <c r="F537" s="52">
        <f t="shared" ref="F537" si="696">ROUND(F536*$Q$4,0)</f>
        <v>0</v>
      </c>
      <c r="G537" s="52">
        <f t="shared" ref="G537" si="697">ROUND(G536*$Q$4,0)</f>
        <v>0</v>
      </c>
      <c r="H537" s="52">
        <f t="shared" ref="H537" si="698">ROUND(H536*$Q$4,0)</f>
        <v>0</v>
      </c>
      <c r="I537" s="52">
        <f t="shared" ref="I537" si="699">ROUND(I536*$Q$4,0)</f>
        <v>0</v>
      </c>
      <c r="J537" s="158">
        <f>SUM(E537:I537)</f>
        <v>0</v>
      </c>
      <c r="L537" s="239" t="str">
        <f>L536</f>
        <v>A</v>
      </c>
      <c r="M537" s="215"/>
      <c r="N537" s="56"/>
      <c r="O537" s="211">
        <v>1.03</v>
      </c>
      <c r="P537" s="212">
        <v>0</v>
      </c>
      <c r="Q537" s="61">
        <f>$S$15</f>
        <v>12</v>
      </c>
      <c r="R537" s="211">
        <v>0</v>
      </c>
      <c r="S537" s="61"/>
      <c r="T537" s="59"/>
      <c r="U537" s="321" t="s">
        <v>34</v>
      </c>
      <c r="V537" s="323">
        <f>IFERROR((H537+H538)/H536,0)</f>
        <v>0</v>
      </c>
      <c r="W537" s="556">
        <f>H534*174</f>
        <v>0</v>
      </c>
      <c r="X537" s="557">
        <f>IFERROR(H536/W537,0)</f>
        <v>0</v>
      </c>
    </row>
    <row r="538" spans="1:25" ht="15" hidden="1">
      <c r="A538" s="9"/>
      <c r="B538" s="451">
        <v>0</v>
      </c>
      <c r="C538" s="452">
        <v>0</v>
      </c>
      <c r="D538" s="59" t="s">
        <v>29</v>
      </c>
      <c r="E538" s="170">
        <f>ROUND(R$7*E534,0)</f>
        <v>0</v>
      </c>
      <c r="F538" s="170">
        <f t="shared" ref="F538" si="700">ROUND(S$7*F534,0)</f>
        <v>0</v>
      </c>
      <c r="G538" s="170">
        <f t="shared" ref="G538" si="701">ROUND(T$7*G534,0)</f>
        <v>0</v>
      </c>
      <c r="H538" s="170">
        <f t="shared" ref="H538" si="702">ROUND(U$7*H534,0)</f>
        <v>0</v>
      </c>
      <c r="I538" s="170">
        <f t="shared" ref="I538" si="703">ROUND(V$7*I534,0)</f>
        <v>0</v>
      </c>
      <c r="J538" s="167">
        <f>SUM(E538:I538)</f>
        <v>0</v>
      </c>
      <c r="L538" s="239" t="str">
        <f>L537</f>
        <v>A</v>
      </c>
      <c r="M538" s="215"/>
      <c r="N538" s="56"/>
      <c r="O538" s="211">
        <v>1.03</v>
      </c>
      <c r="P538" s="212">
        <v>0</v>
      </c>
      <c r="Q538" s="61">
        <f>$S$16</f>
        <v>12</v>
      </c>
      <c r="R538" s="211">
        <v>0</v>
      </c>
      <c r="S538" s="61"/>
      <c r="T538" s="59"/>
      <c r="U538" s="321" t="s">
        <v>35</v>
      </c>
      <c r="V538" s="323">
        <f>IFERROR((I537+I538)/I536,0)</f>
        <v>0</v>
      </c>
      <c r="W538" s="556">
        <f>I534*174</f>
        <v>0</v>
      </c>
      <c r="X538" s="557">
        <f>IFERROR(I536/W538,0)</f>
        <v>0</v>
      </c>
      <c r="Y538" s="24"/>
    </row>
    <row r="539" spans="1:25" hidden="1">
      <c r="A539" s="9"/>
      <c r="B539" s="720"/>
      <c r="C539" s="720"/>
      <c r="D539" s="62" t="s">
        <v>178</v>
      </c>
      <c r="E539" s="171">
        <f t="shared" ref="E539:J539" si="704">SUM(E537:E538)</f>
        <v>0</v>
      </c>
      <c r="F539" s="171">
        <f t="shared" si="704"/>
        <v>0</v>
      </c>
      <c r="G539" s="171">
        <f t="shared" si="704"/>
        <v>0</v>
      </c>
      <c r="H539" s="171">
        <f t="shared" si="704"/>
        <v>0</v>
      </c>
      <c r="I539" s="171">
        <f t="shared" si="704"/>
        <v>0</v>
      </c>
      <c r="J539" s="172">
        <f t="shared" si="704"/>
        <v>0</v>
      </c>
      <c r="L539" s="239" t="str">
        <f>L538</f>
        <v>A</v>
      </c>
      <c r="M539" s="18"/>
      <c r="N539" s="32"/>
      <c r="O539" s="32"/>
      <c r="P539" s="32"/>
      <c r="Q539" s="88"/>
      <c r="R539" s="89"/>
      <c r="S539" s="61"/>
      <c r="T539" s="88"/>
      <c r="U539" s="323"/>
      <c r="V539" s="323"/>
      <c r="W539" s="559"/>
      <c r="X539" s="559"/>
      <c r="Y539" s="24"/>
    </row>
    <row r="540" spans="1:25">
      <c r="A540" s="9"/>
      <c r="B540" s="482">
        <v>0</v>
      </c>
      <c r="C540" s="490">
        <v>0</v>
      </c>
      <c r="D540" s="59"/>
      <c r="E540" s="21"/>
      <c r="F540" s="21"/>
      <c r="G540" s="21"/>
      <c r="H540" s="21"/>
      <c r="I540" s="21"/>
      <c r="J540" s="61"/>
      <c r="L540" s="236"/>
      <c r="M540" s="18"/>
      <c r="N540" s="262"/>
      <c r="O540" s="262"/>
      <c r="P540" s="262"/>
      <c r="Q540" s="2"/>
      <c r="R540" s="263"/>
      <c r="S540" s="264"/>
      <c r="T540" s="405"/>
      <c r="U540" s="405"/>
      <c r="V540" s="405"/>
      <c r="Y540" s="24"/>
    </row>
    <row r="541" spans="1:25">
      <c r="A541" s="9"/>
      <c r="C541" s="60"/>
      <c r="D541" s="60" t="s">
        <v>103</v>
      </c>
      <c r="E541" s="173">
        <f>SUMIF($D$471:$D$540,"*Salary",E471:E540)</f>
        <v>0</v>
      </c>
      <c r="F541" s="173">
        <f>SUMIF($D$471:$D$540,"*Salary",F471:F540)</f>
        <v>0</v>
      </c>
      <c r="G541" s="173">
        <f>SUMIF($D$471:$D$540,"*Salary",G471:G540)</f>
        <v>0</v>
      </c>
      <c r="H541" s="173">
        <f>SUMIF($D$471:$D$540,"*Salary",H471:H540)</f>
        <v>0</v>
      </c>
      <c r="I541" s="173">
        <f>SUMIF($D$471:$D$540,"*Salary",I471:I540)</f>
        <v>0</v>
      </c>
      <c r="J541" s="174">
        <f>SUM(E541:I541)</f>
        <v>0</v>
      </c>
      <c r="L541" s="236"/>
      <c r="M541" s="18"/>
      <c r="N541" s="262"/>
      <c r="O541" s="262"/>
      <c r="P541" s="262"/>
      <c r="Q541" s="2"/>
      <c r="R541" s="2"/>
      <c r="S541" s="215"/>
      <c r="T541" s="405"/>
      <c r="U541" s="405"/>
      <c r="V541" s="405"/>
    </row>
    <row r="542" spans="1:25">
      <c r="A542" s="9"/>
      <c r="C542" s="60"/>
      <c r="D542" s="60" t="s">
        <v>104</v>
      </c>
      <c r="E542" s="175">
        <f>SUMIF($D$471:$D$540,"*Total Fringe",E471:E540)</f>
        <v>0</v>
      </c>
      <c r="F542" s="175">
        <f>SUMIF($D$471:$D$540,"*Total Fringe",F471:F540)</f>
        <v>0</v>
      </c>
      <c r="G542" s="175">
        <f>SUMIF($D$471:$D$540,"*Total Fringe",G471:G540)</f>
        <v>0</v>
      </c>
      <c r="H542" s="175">
        <f>SUMIF($D$471:$D$540,"*Total Fringe",H471:H540)</f>
        <v>0</v>
      </c>
      <c r="I542" s="175">
        <f>SUMIF($D$471:$D$540,"*Total Fringe",I471:I540)</f>
        <v>0</v>
      </c>
      <c r="J542" s="176">
        <f>SUM(E542:I542)</f>
        <v>0</v>
      </c>
      <c r="L542" s="236"/>
      <c r="M542" s="15"/>
      <c r="N542" s="262"/>
      <c r="O542" s="262"/>
      <c r="P542" s="262"/>
      <c r="Q542" s="2"/>
      <c r="R542" s="2"/>
      <c r="S542" s="215"/>
      <c r="T542" s="384"/>
      <c r="U542" s="384"/>
      <c r="V542" s="384"/>
    </row>
    <row r="543" spans="1:25">
      <c r="A543" s="9"/>
      <c r="C543" s="60"/>
      <c r="D543" s="60" t="s">
        <v>307</v>
      </c>
      <c r="E543" s="387">
        <f>SUMIF($D$471:$D$540,"*Person Months",E471:E540)</f>
        <v>0</v>
      </c>
      <c r="F543" s="387">
        <f>SUMIF($D$471:$D$540,"*Person Months",F471:F540)</f>
        <v>0</v>
      </c>
      <c r="G543" s="387">
        <f>SUMIF($D$471:$D$540,"*Person Months",G471:G540)</f>
        <v>0</v>
      </c>
      <c r="H543" s="387">
        <f>SUMIF($D$471:$D$540,"*Person Months",H471:H540)</f>
        <v>0</v>
      </c>
      <c r="I543" s="387">
        <f>SUMIF($D$471:$D$540,"*Person Months",I471:I540)</f>
        <v>0</v>
      </c>
      <c r="J543" s="176"/>
      <c r="L543" s="236"/>
      <c r="M543" s="15"/>
      <c r="N543" s="262"/>
      <c r="O543" s="262"/>
      <c r="P543" s="262"/>
      <c r="Q543" s="2"/>
      <c r="R543" s="2"/>
      <c r="S543" s="215"/>
      <c r="T543" s="384"/>
      <c r="U543" s="384"/>
      <c r="V543" s="384"/>
    </row>
    <row r="544" spans="1:25">
      <c r="A544" s="9"/>
      <c r="C544" s="60"/>
      <c r="D544" s="60" t="s">
        <v>309</v>
      </c>
      <c r="E544" s="58">
        <f>SUMIF($D$471:$D$540,"*# of Persons",E471:E540)</f>
        <v>0</v>
      </c>
      <c r="F544" s="58">
        <f>SUMIF($D$471:$D$540,"*# of Persons",F471:F540)</f>
        <v>0</v>
      </c>
      <c r="G544" s="58">
        <f>SUMIF($D$471:$D$540,"*# of Persons",G471:G540)</f>
        <v>0</v>
      </c>
      <c r="H544" s="58">
        <f>SUMIF($D$471:$D$540,"*# of Persons",H471:H540)</f>
        <v>0</v>
      </c>
      <c r="I544" s="58">
        <f>SUMIF($D$471:$D$540,"*# of Persons",I471:I540)</f>
        <v>0</v>
      </c>
      <c r="J544" s="176"/>
      <c r="L544" s="236"/>
      <c r="M544" s="15"/>
      <c r="N544" s="262"/>
      <c r="O544" s="262"/>
      <c r="P544" s="262"/>
      <c r="Q544" s="2"/>
      <c r="R544" s="2"/>
      <c r="S544" s="215"/>
      <c r="T544" s="384"/>
      <c r="U544" s="384"/>
      <c r="V544" s="384"/>
    </row>
    <row r="545" spans="1:33" ht="13.8" thickBot="1">
      <c r="A545" s="785" t="s">
        <v>423</v>
      </c>
      <c r="B545" s="785"/>
      <c r="C545" s="785"/>
      <c r="D545" s="785"/>
      <c r="E545" s="785"/>
      <c r="F545" s="785"/>
      <c r="G545" s="785"/>
      <c r="H545" s="785"/>
      <c r="I545" s="785"/>
      <c r="J545" s="785"/>
      <c r="L545" s="236"/>
      <c r="M545" s="15"/>
    </row>
    <row r="546" spans="1:33" ht="13.8" thickBot="1">
      <c r="C546" s="68"/>
      <c r="D546" s="45"/>
      <c r="E546" s="17" t="str">
        <f>E10</f>
        <v>Year 1</v>
      </c>
      <c r="F546" s="17" t="str">
        <f>F10</f>
        <v>Year 2</v>
      </c>
      <c r="G546" s="17" t="str">
        <f>G10</f>
        <v>Year 3</v>
      </c>
      <c r="H546" s="17" t="str">
        <f>H10</f>
        <v>Year 4</v>
      </c>
      <c r="I546" s="17" t="str">
        <f>I10</f>
        <v>Year 5</v>
      </c>
      <c r="J546" s="45" t="s">
        <v>1</v>
      </c>
      <c r="L546" s="236"/>
      <c r="N546" s="763" t="s">
        <v>181</v>
      </c>
      <c r="O546" s="764"/>
      <c r="P546" s="764"/>
      <c r="Q546" s="764"/>
      <c r="R546" s="764"/>
      <c r="S546" s="764"/>
      <c r="T546" s="764"/>
      <c r="U546" s="765"/>
      <c r="V546" s="24"/>
    </row>
    <row r="547" spans="1:33" ht="13.8" thickBot="1">
      <c r="A547" s="9" t="s">
        <v>23</v>
      </c>
      <c r="C547" s="68"/>
      <c r="D547" s="33" t="s">
        <v>123</v>
      </c>
      <c r="E547" s="388">
        <f>ROUND((Q550*Q551)/174*E548,1)</f>
        <v>0</v>
      </c>
      <c r="F547" s="388">
        <f t="shared" ref="F547:I547" si="705">ROUND((R550*R551)/174*F548,1)</f>
        <v>0</v>
      </c>
      <c r="G547" s="388">
        <f t="shared" si="705"/>
        <v>0</v>
      </c>
      <c r="H547" s="388">
        <f t="shared" si="705"/>
        <v>0</v>
      </c>
      <c r="I547" s="388">
        <f t="shared" si="705"/>
        <v>0</v>
      </c>
      <c r="J547" s="45"/>
      <c r="L547" s="245" t="s">
        <v>187</v>
      </c>
      <c r="N547" s="782"/>
      <c r="O547" s="783"/>
      <c r="P547" s="783"/>
      <c r="Q547" s="178" t="s">
        <v>31</v>
      </c>
      <c r="R547" s="179" t="s">
        <v>32</v>
      </c>
      <c r="S547" s="179" t="s">
        <v>33</v>
      </c>
      <c r="T547" s="178" t="s">
        <v>34</v>
      </c>
      <c r="U547" s="180" t="s">
        <v>35</v>
      </c>
      <c r="V547" s="762" t="s">
        <v>118</v>
      </c>
      <c r="W547" s="762"/>
      <c r="X547" s="762"/>
      <c r="Y547" s="762"/>
      <c r="Z547" s="762"/>
    </row>
    <row r="548" spans="1:33" ht="13.8" thickBot="1">
      <c r="B548" s="9" t="s">
        <v>6</v>
      </c>
      <c r="C548" s="68"/>
      <c r="D548" s="33" t="s">
        <v>179</v>
      </c>
      <c r="E548" s="21">
        <f>Q549</f>
        <v>0</v>
      </c>
      <c r="F548" s="21">
        <f>R549</f>
        <v>0</v>
      </c>
      <c r="G548" s="21">
        <f>S549</f>
        <v>0</v>
      </c>
      <c r="H548" s="21">
        <f>T549</f>
        <v>0</v>
      </c>
      <c r="I548" s="21">
        <f>U549</f>
        <v>0</v>
      </c>
      <c r="J548" s="45"/>
      <c r="L548" s="239" t="str">
        <f>L547</f>
        <v>A</v>
      </c>
      <c r="N548" s="782" t="s">
        <v>302</v>
      </c>
      <c r="O548" s="783"/>
      <c r="P548" s="783"/>
      <c r="Q548" s="382">
        <v>1</v>
      </c>
      <c r="R548" s="382">
        <v>1.03</v>
      </c>
      <c r="S548" s="382">
        <v>1.03</v>
      </c>
      <c r="T548" s="382">
        <v>1.03</v>
      </c>
      <c r="U548" s="383">
        <v>1.03</v>
      </c>
      <c r="V548" s="321" t="s">
        <v>31</v>
      </c>
      <c r="W548" s="322" t="s">
        <v>32</v>
      </c>
      <c r="X548" s="322" t="s">
        <v>33</v>
      </c>
      <c r="Y548" s="322" t="s">
        <v>34</v>
      </c>
      <c r="Z548" s="322" t="s">
        <v>35</v>
      </c>
      <c r="AA548" s="53"/>
      <c r="AB548" s="53"/>
      <c r="AC548" s="53"/>
      <c r="AD548" s="53"/>
      <c r="AE548" s="53"/>
      <c r="AF548" s="53"/>
      <c r="AG548" s="53"/>
    </row>
    <row r="549" spans="1:33">
      <c r="A549" s="9"/>
      <c r="C549" s="134"/>
      <c r="D549" s="131" t="s">
        <v>173</v>
      </c>
      <c r="E549" s="161">
        <f>ROUND(O551*Q550*Q551*Q549*Q548,0)</f>
        <v>0</v>
      </c>
      <c r="F549" s="161">
        <f>ROUND(O551*R551*R550*R549*Q548*R548,0)</f>
        <v>0</v>
      </c>
      <c r="G549" s="161">
        <f>ROUND(O551*S550*S551*S549*Q548*R548*S548,0)</f>
        <v>0</v>
      </c>
      <c r="H549" s="161">
        <f>ROUND(O551*T550*T551*T549*Q548*R548*S548*T548,0)</f>
        <v>0</v>
      </c>
      <c r="I549" s="161">
        <f>ROUND(O551*U550*U551*U549*Q548*R548*S548*T548*U548,0)</f>
        <v>0</v>
      </c>
      <c r="J549" s="158">
        <f>SUM(E549:I549)</f>
        <v>0</v>
      </c>
      <c r="L549" s="239" t="str">
        <f>L547</f>
        <v>A</v>
      </c>
      <c r="N549" s="386" t="s">
        <v>303</v>
      </c>
      <c r="O549" s="45"/>
      <c r="P549" s="375" t="s">
        <v>299</v>
      </c>
      <c r="Q549" s="132">
        <v>0</v>
      </c>
      <c r="R549" s="132">
        <v>0</v>
      </c>
      <c r="S549" s="132">
        <v>0</v>
      </c>
      <c r="T549" s="132">
        <v>0</v>
      </c>
      <c r="U549" s="181">
        <v>0</v>
      </c>
      <c r="V549" s="323">
        <f>IFERROR((F553+F554)/F551,0)</f>
        <v>0</v>
      </c>
      <c r="W549" s="323">
        <f>IFERROR((G553+G554)/G551,0)</f>
        <v>0</v>
      </c>
      <c r="X549" s="323">
        <f>IFERROR((H553+H554)/H551,0)</f>
        <v>0</v>
      </c>
      <c r="Y549" s="323">
        <f>IFERROR((I553+I554)/I551,0)</f>
        <v>0</v>
      </c>
      <c r="Z549" s="323">
        <f>IFERROR((J553+J554)/J551,0)</f>
        <v>0</v>
      </c>
      <c r="AA549" s="53"/>
      <c r="AB549" s="53"/>
      <c r="AC549" s="53"/>
      <c r="AD549" s="53"/>
      <c r="AE549" s="53"/>
      <c r="AF549" s="53"/>
      <c r="AG549" s="53"/>
    </row>
    <row r="550" spans="1:33">
      <c r="D550" s="33" t="s">
        <v>30</v>
      </c>
      <c r="E550" s="52">
        <f>ROUND(E549*$Q$5,0)</f>
        <v>0</v>
      </c>
      <c r="F550" s="52">
        <f t="shared" ref="F550:I550" si="706">ROUND(F549*$Q$5,0)</f>
        <v>0</v>
      </c>
      <c r="G550" s="52">
        <f t="shared" si="706"/>
        <v>0</v>
      </c>
      <c r="H550" s="52">
        <f t="shared" si="706"/>
        <v>0</v>
      </c>
      <c r="I550" s="52">
        <f t="shared" si="706"/>
        <v>0</v>
      </c>
      <c r="J550" s="158">
        <f>SUM(E550:I550)</f>
        <v>0</v>
      </c>
      <c r="L550" s="239" t="str">
        <f>L547</f>
        <v>A</v>
      </c>
      <c r="N550" s="154"/>
      <c r="O550" s="376" t="s">
        <v>121</v>
      </c>
      <c r="P550" s="375" t="s">
        <v>300</v>
      </c>
      <c r="Q550" s="132">
        <v>0</v>
      </c>
      <c r="R550" s="132">
        <v>0</v>
      </c>
      <c r="S550" s="132">
        <v>0</v>
      </c>
      <c r="T550" s="132">
        <v>0</v>
      </c>
      <c r="U550" s="181">
        <v>0</v>
      </c>
      <c r="V550" s="324"/>
      <c r="W550" s="324"/>
      <c r="X550" s="324"/>
      <c r="Y550" s="324"/>
      <c r="Z550" s="324"/>
      <c r="AD550" s="53"/>
      <c r="AE550" s="53"/>
      <c r="AF550" s="53"/>
      <c r="AG550" s="53"/>
    </row>
    <row r="551" spans="1:33">
      <c r="C551" s="68"/>
      <c r="D551" s="45"/>
      <c r="E551" s="16"/>
      <c r="F551" s="16"/>
      <c r="G551" s="16"/>
      <c r="H551" s="16"/>
      <c r="I551" s="16"/>
      <c r="J551" s="25"/>
      <c r="L551" s="236"/>
      <c r="N551" s="182"/>
      <c r="O551" s="377">
        <v>12</v>
      </c>
      <c r="P551" s="375" t="s">
        <v>301</v>
      </c>
      <c r="Q551" s="132">
        <v>0</v>
      </c>
      <c r="R551" s="132">
        <v>0</v>
      </c>
      <c r="S551" s="132">
        <v>0</v>
      </c>
      <c r="T551" s="132">
        <v>0</v>
      </c>
      <c r="U551" s="181">
        <v>0</v>
      </c>
      <c r="V551" s="324"/>
      <c r="W551" s="324"/>
      <c r="X551" s="324"/>
      <c r="Y551" s="324"/>
      <c r="Z551" s="324"/>
      <c r="AA551" s="748"/>
      <c r="AB551" s="748"/>
      <c r="AC551" s="748"/>
      <c r="AD551" s="114"/>
      <c r="AE551" s="114"/>
      <c r="AF551" s="114"/>
      <c r="AG551" s="114"/>
    </row>
    <row r="552" spans="1:33">
      <c r="A552" s="9" t="s">
        <v>162</v>
      </c>
      <c r="B552" s="890" t="s">
        <v>463</v>
      </c>
      <c r="C552" s="890"/>
      <c r="D552" s="33" t="s">
        <v>123</v>
      </c>
      <c r="E552" s="388">
        <f>ROUND((Q554*Q555)/174*E553,1)</f>
        <v>0</v>
      </c>
      <c r="F552" s="388">
        <f>ROUND((R554*R555)/174*F553,1)</f>
        <v>0</v>
      </c>
      <c r="G552" s="388">
        <f>ROUND((S554*S555)/174*G553,1)</f>
        <v>0</v>
      </c>
      <c r="H552" s="388">
        <f>ROUND((T554*T555)/174*H553,1)</f>
        <v>0</v>
      </c>
      <c r="I552" s="388">
        <f>ROUND((U554*U555)/174*I553,1)</f>
        <v>0</v>
      </c>
      <c r="J552" s="25"/>
      <c r="L552" s="245" t="s">
        <v>187</v>
      </c>
      <c r="N552" s="92"/>
      <c r="Q552" s="53"/>
      <c r="R552" s="72"/>
      <c r="S552" s="72"/>
      <c r="T552" s="53"/>
      <c r="U552" s="93"/>
      <c r="V552" s="324"/>
      <c r="W552" s="324"/>
      <c r="X552" s="324"/>
      <c r="Y552" s="324"/>
      <c r="Z552" s="324"/>
      <c r="AA552" s="53"/>
      <c r="AB552" s="53"/>
      <c r="AC552" s="53"/>
      <c r="AD552" s="53"/>
      <c r="AE552" s="53"/>
      <c r="AF552" s="53"/>
      <c r="AG552" s="53"/>
    </row>
    <row r="553" spans="1:33">
      <c r="B553" s="890"/>
      <c r="C553" s="890"/>
      <c r="D553" s="33" t="s">
        <v>179</v>
      </c>
      <c r="E553" s="21">
        <f>Q553</f>
        <v>0</v>
      </c>
      <c r="F553" s="21">
        <f>R553</f>
        <v>0</v>
      </c>
      <c r="G553" s="21">
        <f>S553</f>
        <v>0</v>
      </c>
      <c r="H553" s="21">
        <f>T553</f>
        <v>0</v>
      </c>
      <c r="I553" s="21">
        <f>U553</f>
        <v>0</v>
      </c>
      <c r="J553" s="25"/>
      <c r="L553" s="239" t="str">
        <f>L552</f>
        <v>A</v>
      </c>
      <c r="N553" s="386" t="s">
        <v>304</v>
      </c>
      <c r="O553" s="385"/>
      <c r="P553" s="375" t="s">
        <v>299</v>
      </c>
      <c r="Q553" s="132">
        <v>0</v>
      </c>
      <c r="R553" s="132">
        <v>0</v>
      </c>
      <c r="S553" s="132">
        <v>0</v>
      </c>
      <c r="T553" s="132">
        <v>0</v>
      </c>
      <c r="U553" s="181">
        <v>0</v>
      </c>
      <c r="V553" s="323">
        <f>IFERROR((F558+F559)/F557,0)</f>
        <v>0</v>
      </c>
      <c r="W553" s="323">
        <f>IFERROR((G558+G559)/G557,0)</f>
        <v>0</v>
      </c>
      <c r="X553" s="323">
        <f>IFERROR((H558+H559)/H557,0)</f>
        <v>0</v>
      </c>
      <c r="Y553" s="323">
        <f>IFERROR((I558+I559)/I557,0)</f>
        <v>0</v>
      </c>
      <c r="Z553" s="323">
        <f>IFERROR((J558+J559)/J557,0)</f>
        <v>0</v>
      </c>
      <c r="AA553" s="53"/>
      <c r="AB553" s="53"/>
      <c r="AC553" s="53"/>
      <c r="AD553" s="53"/>
      <c r="AE553" s="53"/>
      <c r="AF553" s="53"/>
      <c r="AG553" s="53"/>
    </row>
    <row r="554" spans="1:33">
      <c r="A554" s="9"/>
      <c r="C554" s="134"/>
      <c r="D554" s="131" t="s">
        <v>173</v>
      </c>
      <c r="E554" s="161">
        <f>ROUND(O555*Q554*Q555*Q553*Q548,0)</f>
        <v>0</v>
      </c>
      <c r="F554" s="161">
        <f>ROUND(O555*R555*R554*R553*Q548*R548,0)</f>
        <v>0</v>
      </c>
      <c r="G554" s="161">
        <f>ROUND(O555*S554*S555*S553*Q548*R548*S548,0)</f>
        <v>0</v>
      </c>
      <c r="H554" s="161">
        <f>ROUND(O555*T554*T555*T553*Q548*R548*S548*T548,0)</f>
        <v>0</v>
      </c>
      <c r="I554" s="161">
        <f>ROUND(O555*U554*U555*U553*Q548*R548*S548*T548*U548,0)</f>
        <v>0</v>
      </c>
      <c r="J554" s="158">
        <f>SUM(E554:I554)</f>
        <v>0</v>
      </c>
      <c r="L554" s="239" t="str">
        <f>L552</f>
        <v>A</v>
      </c>
      <c r="N554" s="154"/>
      <c r="O554" s="376" t="s">
        <v>121</v>
      </c>
      <c r="P554" s="375" t="s">
        <v>300</v>
      </c>
      <c r="Q554" s="132">
        <v>0</v>
      </c>
      <c r="R554" s="132">
        <v>0</v>
      </c>
      <c r="S554" s="132">
        <v>0</v>
      </c>
      <c r="T554" s="132">
        <v>0</v>
      </c>
      <c r="U554" s="181">
        <v>0</v>
      </c>
      <c r="V554" s="324"/>
      <c r="W554" s="324"/>
      <c r="X554" s="324"/>
      <c r="Y554" s="324"/>
      <c r="Z554" s="324"/>
      <c r="AD554" s="53"/>
      <c r="AE554" s="53"/>
      <c r="AF554" s="53"/>
      <c r="AG554" s="53"/>
    </row>
    <row r="555" spans="1:33">
      <c r="D555" s="33" t="s">
        <v>30</v>
      </c>
      <c r="E555" s="52">
        <f>ROUND(E554*$Q$5,0)</f>
        <v>0</v>
      </c>
      <c r="F555" s="52">
        <f t="shared" ref="F555" si="707">ROUND(F554*$Q$5,0)</f>
        <v>0</v>
      </c>
      <c r="G555" s="52">
        <f t="shared" ref="G555" si="708">ROUND(G554*$Q$5,0)</f>
        <v>0</v>
      </c>
      <c r="H555" s="52">
        <f t="shared" ref="H555" si="709">ROUND(H554*$Q$5,0)</f>
        <v>0</v>
      </c>
      <c r="I555" s="52">
        <f t="shared" ref="I555" si="710">ROUND(I554*$Q$5,0)</f>
        <v>0</v>
      </c>
      <c r="J555" s="158">
        <f>SUM(E555:I555)</f>
        <v>0</v>
      </c>
      <c r="L555" s="239" t="str">
        <f>L552</f>
        <v>A</v>
      </c>
      <c r="N555" s="182"/>
      <c r="O555" s="377">
        <v>12</v>
      </c>
      <c r="P555" s="375" t="s">
        <v>301</v>
      </c>
      <c r="Q555" s="132">
        <v>0</v>
      </c>
      <c r="R555" s="132">
        <v>0</v>
      </c>
      <c r="S555" s="132">
        <v>0</v>
      </c>
      <c r="T555" s="132">
        <v>0</v>
      </c>
      <c r="U555" s="181">
        <v>0</v>
      </c>
      <c r="V555" s="324"/>
      <c r="W555" s="324"/>
      <c r="X555" s="324"/>
      <c r="Y555" s="324"/>
      <c r="Z555" s="324"/>
      <c r="AA555" s="748"/>
      <c r="AB555" s="748"/>
      <c r="AC555" s="748"/>
      <c r="AD555" s="114"/>
      <c r="AE555" s="114"/>
      <c r="AF555" s="114"/>
      <c r="AG555" s="114"/>
    </row>
    <row r="556" spans="1:33">
      <c r="D556" s="33"/>
      <c r="E556" s="52"/>
      <c r="F556" s="52"/>
      <c r="G556" s="52"/>
      <c r="H556" s="52"/>
      <c r="I556" s="52"/>
      <c r="J556" s="158"/>
      <c r="L556" s="239"/>
      <c r="N556" s="92"/>
      <c r="Q556" s="53"/>
      <c r="R556" s="72"/>
      <c r="S556" s="72"/>
      <c r="T556" s="53"/>
      <c r="U556" s="93"/>
      <c r="V556" s="324"/>
      <c r="W556" s="324"/>
      <c r="X556" s="324"/>
      <c r="Y556" s="324"/>
      <c r="Z556" s="324"/>
    </row>
    <row r="557" spans="1:33">
      <c r="A557" s="9" t="s">
        <v>163</v>
      </c>
      <c r="C557" s="68"/>
      <c r="D557" s="33" t="s">
        <v>123</v>
      </c>
      <c r="E557" s="388">
        <f>ROUND((Q558*Q559)/174*E558,1)</f>
        <v>0</v>
      </c>
      <c r="F557" s="388">
        <f t="shared" ref="F557:I557" si="711">ROUND((R558*R559)/174*F558,1)</f>
        <v>0</v>
      </c>
      <c r="G557" s="388">
        <f t="shared" si="711"/>
        <v>0</v>
      </c>
      <c r="H557" s="388">
        <f t="shared" si="711"/>
        <v>0</v>
      </c>
      <c r="I557" s="388">
        <f t="shared" si="711"/>
        <v>0</v>
      </c>
      <c r="J557" s="25"/>
      <c r="L557" s="245" t="s">
        <v>187</v>
      </c>
      <c r="M557" s="2"/>
      <c r="N557" s="396" t="s">
        <v>305</v>
      </c>
      <c r="O557" s="385"/>
      <c r="P557" s="375" t="s">
        <v>299</v>
      </c>
      <c r="Q557" s="132">
        <v>0</v>
      </c>
      <c r="R557" s="132">
        <v>0</v>
      </c>
      <c r="S557" s="132">
        <v>0</v>
      </c>
      <c r="T557" s="132">
        <v>0</v>
      </c>
      <c r="U557" s="181">
        <v>0</v>
      </c>
      <c r="V557" s="323">
        <f>IFERROR((F562+F563)/F561,0)</f>
        <v>0</v>
      </c>
      <c r="W557" s="323">
        <f>IFERROR((G562+G563)/G561,0)</f>
        <v>0</v>
      </c>
      <c r="X557" s="323">
        <f>IFERROR((H562+H563)/H561,0)</f>
        <v>0</v>
      </c>
      <c r="Y557" s="323">
        <f>IFERROR((I562+I563)/I561,0)</f>
        <v>0</v>
      </c>
      <c r="Z557" s="323">
        <f>IFERROR((J562+J563)/J561,0)</f>
        <v>0</v>
      </c>
    </row>
    <row r="558" spans="1:33">
      <c r="B558" s="9" t="s">
        <v>6</v>
      </c>
      <c r="C558" s="68"/>
      <c r="D558" s="33" t="s">
        <v>179</v>
      </c>
      <c r="E558" s="21">
        <f>Q557</f>
        <v>0</v>
      </c>
      <c r="F558" s="21">
        <f>R557</f>
        <v>0</v>
      </c>
      <c r="G558" s="21">
        <f>S557</f>
        <v>0</v>
      </c>
      <c r="H558" s="21">
        <f>T557</f>
        <v>0</v>
      </c>
      <c r="I558" s="21">
        <f>U557</f>
        <v>0</v>
      </c>
      <c r="J558" s="25"/>
      <c r="L558" s="239" t="str">
        <f>L557</f>
        <v>A</v>
      </c>
      <c r="M558" s="2"/>
      <c r="N558" s="154"/>
      <c r="O558" s="376" t="s">
        <v>121</v>
      </c>
      <c r="P558" s="375" t="s">
        <v>300</v>
      </c>
      <c r="Q558" s="132">
        <v>0</v>
      </c>
      <c r="R558" s="132">
        <v>0</v>
      </c>
      <c r="S558" s="132">
        <v>0</v>
      </c>
      <c r="T558" s="132">
        <v>0</v>
      </c>
      <c r="U558" s="181">
        <v>0</v>
      </c>
      <c r="V558" s="324"/>
      <c r="W558" s="324"/>
      <c r="X558" s="324"/>
      <c r="Y558" s="324"/>
      <c r="Z558" s="324"/>
    </row>
    <row r="559" spans="1:33">
      <c r="C559" s="134"/>
      <c r="D559" s="131" t="s">
        <v>173</v>
      </c>
      <c r="E559" s="161">
        <f>ROUND(O559*Q558*Q559*Q557*Q548,0)</f>
        <v>0</v>
      </c>
      <c r="F559" s="161">
        <f>ROUND(O559*R558*R559*R557*Q548*R548,0)</f>
        <v>0</v>
      </c>
      <c r="G559" s="161">
        <f>ROUND(O559*S558*S559*S557*Q548*R548*S548,0)</f>
        <v>0</v>
      </c>
      <c r="H559" s="161">
        <f>ROUND(O559*T558*T559*T557*Q548*R548*S548*T548,0)</f>
        <v>0</v>
      </c>
      <c r="I559" s="161">
        <f>ROUND(O559*U558*U559*U557*Q548*R548*S548*T548*U548,0)</f>
        <v>0</v>
      </c>
      <c r="J559" s="158">
        <f>SUM(E559:I559)</f>
        <v>0</v>
      </c>
      <c r="L559" s="239" t="str">
        <f>L557</f>
        <v>A</v>
      </c>
      <c r="M559" s="2"/>
      <c r="N559" s="182"/>
      <c r="O559" s="377">
        <v>12</v>
      </c>
      <c r="P559" s="375" t="s">
        <v>301</v>
      </c>
      <c r="Q559" s="132">
        <v>0</v>
      </c>
      <c r="R559" s="132">
        <v>0</v>
      </c>
      <c r="S559" s="132">
        <v>0</v>
      </c>
      <c r="T559" s="132">
        <v>0</v>
      </c>
      <c r="U559" s="181">
        <v>0</v>
      </c>
      <c r="V559" s="324"/>
      <c r="W559" s="324"/>
      <c r="X559" s="324"/>
      <c r="Y559" s="324"/>
      <c r="Z559" s="324"/>
    </row>
    <row r="560" spans="1:33" ht="13.8" thickBot="1">
      <c r="A560" s="9"/>
      <c r="D560" s="33" t="s">
        <v>30</v>
      </c>
      <c r="E560" s="52">
        <f>ROUND(E559*$Q$5,0)</f>
        <v>0</v>
      </c>
      <c r="F560" s="52">
        <f t="shared" ref="F560" si="712">ROUND(F559*$Q$5,0)</f>
        <v>0</v>
      </c>
      <c r="G560" s="52">
        <f t="shared" ref="G560" si="713">ROUND(G559*$Q$5,0)</f>
        <v>0</v>
      </c>
      <c r="H560" s="52">
        <f t="shared" ref="H560" si="714">ROUND(H559*$Q$5,0)</f>
        <v>0</v>
      </c>
      <c r="I560" s="52">
        <f t="shared" ref="I560" si="715">ROUND(I559*$Q$5,0)</f>
        <v>0</v>
      </c>
      <c r="J560" s="158">
        <f>SUM(E560:I560)</f>
        <v>0</v>
      </c>
      <c r="L560" s="239" t="str">
        <f>L557</f>
        <v>A</v>
      </c>
      <c r="M560" s="2"/>
      <c r="N560" s="255"/>
      <c r="O560" s="257"/>
      <c r="P560" s="257"/>
      <c r="Q560" s="256"/>
      <c r="R560" s="257"/>
      <c r="S560" s="257"/>
      <c r="T560" s="183"/>
      <c r="U560" s="184"/>
      <c r="V560" s="324"/>
      <c r="W560" s="324"/>
      <c r="X560" s="324"/>
      <c r="Y560" s="324"/>
      <c r="Z560" s="324"/>
    </row>
    <row r="561" spans="1:20">
      <c r="A561" s="9"/>
      <c r="D561" s="33"/>
      <c r="E561" s="52"/>
      <c r="F561" s="52"/>
      <c r="G561" s="52"/>
      <c r="H561" s="52"/>
      <c r="I561" s="52"/>
      <c r="J561" s="158"/>
      <c r="L561" s="236"/>
      <c r="M561" s="2"/>
      <c r="N561" s="406"/>
      <c r="O561" s="406"/>
      <c r="P561" s="406"/>
      <c r="Q561" s="407"/>
      <c r="R561" s="408"/>
      <c r="S561" s="409"/>
    </row>
    <row r="562" spans="1:20">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L562" s="236"/>
      <c r="M562" s="2"/>
      <c r="N562" s="199"/>
      <c r="O562" s="199"/>
      <c r="P562" s="199"/>
      <c r="Q562" s="199"/>
      <c r="R562" s="199"/>
      <c r="S562" s="4"/>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L563" s="236"/>
      <c r="M563" s="2"/>
    </row>
    <row r="564" spans="1:20">
      <c r="A564" t="s">
        <v>7</v>
      </c>
      <c r="D564" s="3" t="s">
        <v>6</v>
      </c>
      <c r="E564" s="21"/>
      <c r="F564" s="21"/>
      <c r="G564" s="21"/>
      <c r="H564" s="21"/>
      <c r="I564" s="21"/>
      <c r="J564" s="61"/>
      <c r="L564" s="236"/>
      <c r="M564" s="2"/>
    </row>
    <row r="565" spans="1:20">
      <c r="A565" s="47" t="s">
        <v>24</v>
      </c>
      <c r="B565" s="48"/>
      <c r="C565" s="48"/>
      <c r="D565" s="50"/>
      <c r="E565" s="164">
        <f>SUMIF($D$319:$D$563,"*Total Other Professional Salary",E319:E563)+SUMIF($D$319:$D$563,"*Total Post Doc Salary",E319:E563)+SUMIF($D$319:$D$563,"*Total Graduate Student Salary",E319:E563)+SUMIF($D$319:$D$563,"*Total Hourly Wages",E319:E563)</f>
        <v>0</v>
      </c>
      <c r="F565" s="164">
        <f>SUMIF($D$319:$D$563,"*Total Other Professional Salary",F319:F563)+SUMIF($D$319:$D$563,"*Total Post Doc Salary",F319:F563)+SUMIF($D$319:$D$563,"*Total Graduate Student Salary",F319:F563)+SUMIF($D$319:$D$563,"*Total Hourly Wages",F319:F563)</f>
        <v>0</v>
      </c>
      <c r="G565" s="164">
        <f>SUMIF($D$319:$D$563,"*Total Other Professional Salary",G319:G563)+SUMIF($D$319:$D$563,"*Total Post Doc Salary",G319:G563)+SUMIF($D$319:$D$563,"*Total Graduate Student Salary",G319:G563)+SUMIF($D$319:$D$563,"*Total Hourly Wages",G319:G563)</f>
        <v>0</v>
      </c>
      <c r="H565" s="164">
        <f>SUMIF($D$319:$D$563,"*Total Other Professional Salary",H319:H563)+SUMIF($D$319:$D$563,"*Total Post Doc Salary",H319:H563)+SUMIF($D$319:$D$563,"*Total Graduate Student Salary",H319:H563)+SUMIF($D$319:$D$563,"*Total Hourly Wages",H319:H563)</f>
        <v>0</v>
      </c>
      <c r="I565" s="164">
        <f>SUMIF($D$319:$D$563,"*Total Other Professional Salary",I319:I563)+SUMIF($D$319:$D$563,"*Total Post Doc Salary",I319:I563)+SUMIF($D$319:$D$563,"*Total Graduate Student Salary",I319:I563)+SUMIF($D$319:$D$563,"*Total Hourly Wages",I319:I563)</f>
        <v>0</v>
      </c>
      <c r="J565" s="165">
        <f>SUM(J562,J541,J464,J390)</f>
        <v>0</v>
      </c>
      <c r="L565" s="236"/>
      <c r="M565" s="2"/>
      <c r="R565" s="2"/>
    </row>
    <row r="566" spans="1:20" ht="15.6">
      <c r="A566" s="47" t="s">
        <v>25</v>
      </c>
      <c r="B566" s="48"/>
      <c r="C566" s="48"/>
      <c r="D566" s="50"/>
      <c r="E566" s="166">
        <f>SUMIF($D$319:$D$563,"*Total Other Professional Fringe",E319:E563)+SUMIF($D$319:$D$563,"*Total Post Doc Fringe",E319:E563)++SUMIF($D$319:$D$563,"*Total Graduate Student Fringe",E319:E563)+SUMIF($D$319:$D$563,"*Total Fringe Benefits",E319:E563)</f>
        <v>0</v>
      </c>
      <c r="F566" s="166">
        <f>SUMIF($D$319:$D$563,"*Total Other Professional Fringe",F319:F563)+SUMIF($D$319:$D$563,"*Total Post Doc Fringe",F319:F563)++SUMIF($D$319:$D$563,"*Total Graduate Student Fringe",F319:F563)+SUMIF($D$319:$D$563,"*Total Fringe Benefits",F319:F563)</f>
        <v>0</v>
      </c>
      <c r="G566" s="166">
        <f>SUMIF($D$319:$D$563,"*Total Other Professional Fringe",G319:G563)+SUMIF($D$319:$D$563,"*Total Post Doc Fringe",G319:G563)++SUMIF($D$319:$D$563,"*Total Graduate Student Fringe",G319:G563)+SUMIF($D$319:$D$563,"*Total Fringe Benefits",G319:G563)</f>
        <v>0</v>
      </c>
      <c r="H566" s="166">
        <f>SUMIF($D$319:$D$563,"*Total Other Professional Fringe",H319:H563)+SUMIF($D$319:$D$563,"*Total Post Doc Fringe",H319:H563)++SUMIF($D$319:$D$563,"*Total Graduate Student Fringe",H319:H563)+SUMIF($D$319:$D$563,"*Total Fringe Benefits",H319:H563)</f>
        <v>0</v>
      </c>
      <c r="I566" s="166">
        <f>SUMIF($D$319:$D$563,"*Total Other Professional Fringe",I319:I563)+SUMIF($D$319:$D$563,"*Total Post Doc Fringe",I319:I563)++SUMIF($D$319:$D$563,"*Total Graduate Student Fringe",I319:I563)+SUMIF($D$319:$D$563,"*Total Fringe Benefits",I319:I563)</f>
        <v>0</v>
      </c>
      <c r="J566" s="167">
        <f>SUM(J563,J542,J465,J391)</f>
        <v>0</v>
      </c>
      <c r="L566" s="236"/>
      <c r="M566" s="2"/>
      <c r="N566" s="64"/>
      <c r="O566" s="64"/>
      <c r="P566" s="64"/>
      <c r="Q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L567" s="236"/>
      <c r="M567" s="2"/>
      <c r="N567" s="2"/>
      <c r="O567" s="2"/>
      <c r="P567" s="2"/>
    </row>
    <row r="568" spans="1:20">
      <c r="A568" s="1"/>
      <c r="B568" s="9"/>
      <c r="D568" s="3"/>
      <c r="E568" s="16"/>
      <c r="F568" s="16"/>
      <c r="G568" s="16"/>
      <c r="H568" s="16"/>
      <c r="I568" s="16"/>
      <c r="J568" s="25"/>
      <c r="L568" s="236"/>
      <c r="M568" s="2"/>
      <c r="N568" s="2"/>
      <c r="O568" s="2"/>
      <c r="P568" s="2"/>
    </row>
    <row r="569" spans="1:20">
      <c r="A569" s="1" t="s">
        <v>27</v>
      </c>
      <c r="D569" s="3"/>
      <c r="E569" s="168">
        <f>SUM(E313,E565)</f>
        <v>0</v>
      </c>
      <c r="F569" s="168">
        <f>SUM(F313,F565)</f>
        <v>0</v>
      </c>
      <c r="G569" s="168">
        <f>SUM(G313,G565)</f>
        <v>0</v>
      </c>
      <c r="H569" s="168">
        <f>SUM(H313,H565)</f>
        <v>0</v>
      </c>
      <c r="I569" s="168">
        <f>SUM(I313,I565)</f>
        <v>0</v>
      </c>
      <c r="J569" s="169">
        <f>SUM(E569:I569)</f>
        <v>0</v>
      </c>
      <c r="L569" s="236"/>
      <c r="M569" s="2"/>
      <c r="N569" s="2"/>
      <c r="O569" s="2"/>
      <c r="P569" s="2"/>
    </row>
    <row r="570" spans="1:20">
      <c r="A570" s="1" t="s">
        <v>28</v>
      </c>
      <c r="D570" s="3"/>
      <c r="E570" s="168">
        <f>SUM(E314,E566)</f>
        <v>0</v>
      </c>
      <c r="F570" s="168">
        <f>SUM(F314,F566)</f>
        <v>0</v>
      </c>
      <c r="G570" s="168">
        <f>SUM(G314,G566)</f>
        <v>0</v>
      </c>
      <c r="H570" s="168">
        <f>SUM(H314,H566)</f>
        <v>0</v>
      </c>
      <c r="I570" s="168">
        <f>SUM(I314,I566)</f>
        <v>0</v>
      </c>
      <c r="J570" s="169">
        <f>SUM(E570:I570)</f>
        <v>0</v>
      </c>
      <c r="L570" s="236"/>
      <c r="M570" s="2"/>
      <c r="N570" s="2"/>
      <c r="O570" s="2"/>
      <c r="P570" s="2"/>
      <c r="Q570" s="2"/>
    </row>
    <row r="571" spans="1:20">
      <c r="A571" s="112"/>
      <c r="B571" s="757" t="s">
        <v>168</v>
      </c>
      <c r="C571" s="757"/>
      <c r="D571" s="757"/>
      <c r="E571" s="159">
        <f>SUM(E569:E570)</f>
        <v>0</v>
      </c>
      <c r="F571" s="159">
        <f t="shared" ref="F571:I571" si="716">SUM(F569:F570)</f>
        <v>0</v>
      </c>
      <c r="G571" s="159">
        <f t="shared" si="716"/>
        <v>0</v>
      </c>
      <c r="H571" s="159">
        <f t="shared" si="716"/>
        <v>0</v>
      </c>
      <c r="I571" s="159">
        <f t="shared" si="716"/>
        <v>0</v>
      </c>
      <c r="J571" s="160">
        <f>SUM(E571:I571)</f>
        <v>0</v>
      </c>
      <c r="K571" s="2"/>
      <c r="L571" s="232"/>
      <c r="M571" s="2"/>
      <c r="N571" s="2"/>
      <c r="O571" s="2"/>
      <c r="P571" s="2"/>
      <c r="Q571" s="2"/>
    </row>
    <row r="572" spans="1:20">
      <c r="A572" s="1"/>
      <c r="B572" s="9"/>
      <c r="G572" s="2"/>
      <c r="H572" s="2"/>
      <c r="I572" s="2"/>
      <c r="J572" s="46"/>
      <c r="L572" s="236"/>
      <c r="M572" s="2"/>
    </row>
    <row r="573" spans="1:20">
      <c r="A573" s="1" t="s">
        <v>0</v>
      </c>
      <c r="G573" s="2"/>
      <c r="H573" s="2"/>
      <c r="I573" s="2"/>
      <c r="J573" s="46"/>
      <c r="K573" s="2"/>
      <c r="L573" s="236"/>
      <c r="M573" s="2"/>
      <c r="Q573" s="199"/>
      <c r="R573" s="199"/>
      <c r="S573" s="199"/>
      <c r="T573" s="4"/>
    </row>
    <row r="574" spans="1:20">
      <c r="A574" s="30" t="s">
        <v>48</v>
      </c>
      <c r="B574" s="364"/>
      <c r="G574" s="2"/>
      <c r="H574" s="2"/>
      <c r="I574" s="2"/>
      <c r="J574" s="46"/>
      <c r="K574" s="2"/>
      <c r="L574" s="232"/>
      <c r="M574" s="2"/>
      <c r="Q574" s="199"/>
      <c r="R574" s="199"/>
      <c r="S574" s="199"/>
      <c r="T574" s="4"/>
    </row>
    <row r="575" spans="1:20">
      <c r="B575" s="35"/>
      <c r="D575" s="3"/>
      <c r="E575" s="52">
        <v>0</v>
      </c>
      <c r="F575" s="52">
        <v>0</v>
      </c>
      <c r="G575" s="52">
        <v>0</v>
      </c>
      <c r="H575" s="52">
        <v>0</v>
      </c>
      <c r="I575" s="52">
        <v>0</v>
      </c>
      <c r="J575" s="158">
        <f>SUM(E575:I575)</f>
        <v>0</v>
      </c>
      <c r="K575" s="2"/>
      <c r="L575" s="237" t="s">
        <v>187</v>
      </c>
      <c r="M575" s="2"/>
      <c r="Q575" s="199"/>
      <c r="R575" s="199"/>
      <c r="S575" s="199"/>
      <c r="T575" s="4"/>
    </row>
    <row r="576" spans="1:20" hidden="1">
      <c r="B576" s="35"/>
      <c r="D576" s="3"/>
      <c r="E576" s="52">
        <v>0</v>
      </c>
      <c r="F576" s="52">
        <v>0</v>
      </c>
      <c r="G576" s="52">
        <v>0</v>
      </c>
      <c r="H576" s="52">
        <v>0</v>
      </c>
      <c r="I576" s="52">
        <v>0</v>
      </c>
      <c r="J576" s="158">
        <f t="shared" ref="J576:J580" si="717">SUM(E576:I576)</f>
        <v>0</v>
      </c>
      <c r="K576" s="2"/>
      <c r="L576" s="237" t="s">
        <v>187</v>
      </c>
      <c r="M576" s="2"/>
      <c r="Q576" s="199"/>
      <c r="R576" s="199"/>
      <c r="S576" s="199"/>
      <c r="T576" s="4"/>
    </row>
    <row r="577" spans="1:20" hidden="1">
      <c r="B577" s="35"/>
      <c r="D577" s="3"/>
      <c r="E577" s="52">
        <v>0</v>
      </c>
      <c r="F577" s="52">
        <v>0</v>
      </c>
      <c r="G577" s="52">
        <v>0</v>
      </c>
      <c r="H577" s="52">
        <v>0</v>
      </c>
      <c r="I577" s="52">
        <v>0</v>
      </c>
      <c r="J577" s="158">
        <f t="shared" si="717"/>
        <v>0</v>
      </c>
      <c r="K577" s="2"/>
      <c r="L577" s="237" t="s">
        <v>187</v>
      </c>
      <c r="M577" s="2"/>
      <c r="Q577" s="199"/>
      <c r="R577" s="199"/>
      <c r="S577" s="199"/>
      <c r="T577" s="4"/>
    </row>
    <row r="578" spans="1:20" hidden="1">
      <c r="B578" s="35"/>
      <c r="D578" s="3"/>
      <c r="E578" s="52">
        <v>0</v>
      </c>
      <c r="F578" s="52">
        <v>0</v>
      </c>
      <c r="G578" s="52">
        <v>0</v>
      </c>
      <c r="H578" s="52">
        <v>0</v>
      </c>
      <c r="I578" s="52">
        <v>0</v>
      </c>
      <c r="J578" s="158">
        <f t="shared" si="717"/>
        <v>0</v>
      </c>
      <c r="K578" s="2"/>
      <c r="L578" s="237" t="s">
        <v>187</v>
      </c>
      <c r="M578" s="2"/>
    </row>
    <row r="579" spans="1:20" hidden="1">
      <c r="B579" s="35"/>
      <c r="D579" s="3"/>
      <c r="E579" s="52">
        <v>0</v>
      </c>
      <c r="F579" s="52">
        <v>0</v>
      </c>
      <c r="G579" s="52">
        <v>0</v>
      </c>
      <c r="H579" s="52">
        <v>0</v>
      </c>
      <c r="I579" s="52">
        <v>0</v>
      </c>
      <c r="J579" s="158">
        <f t="shared" si="717"/>
        <v>0</v>
      </c>
      <c r="K579" s="2"/>
      <c r="L579" s="237" t="s">
        <v>187</v>
      </c>
      <c r="M579" s="2"/>
      <c r="N579" s="2"/>
      <c r="O579" s="2"/>
      <c r="P579" s="2"/>
    </row>
    <row r="580" spans="1:20" hidden="1">
      <c r="B580" s="35"/>
      <c r="D580" s="3"/>
      <c r="E580" s="52">
        <v>0</v>
      </c>
      <c r="F580" s="52">
        <v>0</v>
      </c>
      <c r="G580" s="52">
        <v>0</v>
      </c>
      <c r="H580" s="52">
        <v>0</v>
      </c>
      <c r="I580" s="52">
        <v>0</v>
      </c>
      <c r="J580" s="158">
        <f t="shared" si="717"/>
        <v>0</v>
      </c>
      <c r="K580" s="2"/>
      <c r="L580" s="237" t="s">
        <v>187</v>
      </c>
      <c r="M580" s="2"/>
      <c r="N580" s="2"/>
      <c r="O580" s="2"/>
      <c r="P580" s="2"/>
    </row>
    <row r="581" spans="1:20">
      <c r="A581" s="740" t="s">
        <v>57</v>
      </c>
      <c r="B581" s="740"/>
      <c r="C581" s="740"/>
      <c r="D581" s="740"/>
      <c r="E581" s="185">
        <f>SUM(E575:E580)</f>
        <v>0</v>
      </c>
      <c r="F581" s="185">
        <f t="shared" ref="F581:I581" si="718">SUM(F575:F580)</f>
        <v>0</v>
      </c>
      <c r="G581" s="185">
        <f t="shared" si="718"/>
        <v>0</v>
      </c>
      <c r="H581" s="185">
        <f t="shared" si="718"/>
        <v>0</v>
      </c>
      <c r="I581" s="185">
        <f t="shared" si="718"/>
        <v>0</v>
      </c>
      <c r="J581" s="186">
        <f>SUM(J575:J580)</f>
        <v>0</v>
      </c>
      <c r="K581" s="2"/>
      <c r="L581" s="232"/>
      <c r="M581" s="2"/>
    </row>
    <row r="582" spans="1:20" hidden="1">
      <c r="E582" s="3"/>
      <c r="F582" s="2"/>
      <c r="G582" s="2"/>
      <c r="H582" s="2"/>
      <c r="I582" s="2"/>
      <c r="J582" s="46"/>
      <c r="K582" s="2"/>
      <c r="L582" s="232"/>
      <c r="M582" s="2"/>
    </row>
    <row r="583" spans="1:20" hidden="1">
      <c r="A583" s="1" t="s">
        <v>122</v>
      </c>
      <c r="B583" s="72"/>
      <c r="C583" s="9"/>
      <c r="D583" s="229" t="s">
        <v>184</v>
      </c>
      <c r="E583" s="117">
        <v>0</v>
      </c>
      <c r="F583" s="117">
        <v>0</v>
      </c>
      <c r="G583" s="117">
        <v>0</v>
      </c>
      <c r="H583" s="117">
        <v>0</v>
      </c>
      <c r="I583" s="117">
        <v>0</v>
      </c>
      <c r="J583" s="73"/>
      <c r="K583" s="2"/>
      <c r="L583" s="245" t="s">
        <v>187</v>
      </c>
      <c r="M583" s="2"/>
    </row>
    <row r="584" spans="1:20" hidden="1">
      <c r="D584" s="229" t="s">
        <v>264</v>
      </c>
      <c r="E584" s="117">
        <v>0</v>
      </c>
      <c r="F584" s="117">
        <v>0</v>
      </c>
      <c r="G584" s="117">
        <v>0</v>
      </c>
      <c r="H584" s="117">
        <v>0</v>
      </c>
      <c r="I584" s="117">
        <v>0</v>
      </c>
      <c r="J584" s="73"/>
      <c r="K584" s="2"/>
      <c r="L584" s="239" t="str">
        <f>L583</f>
        <v>A</v>
      </c>
      <c r="M584" s="2"/>
    </row>
    <row r="585" spans="1:20" hidden="1">
      <c r="A585" s="1" t="s">
        <v>169</v>
      </c>
      <c r="B585" s="72"/>
      <c r="C585" s="9"/>
      <c r="D585" s="229" t="s">
        <v>265</v>
      </c>
      <c r="E585" s="117">
        <v>0</v>
      </c>
      <c r="F585" s="117">
        <v>0</v>
      </c>
      <c r="G585" s="117">
        <v>0</v>
      </c>
      <c r="H585" s="117">
        <v>0</v>
      </c>
      <c r="I585" s="117">
        <v>0</v>
      </c>
      <c r="J585" s="73"/>
      <c r="K585" s="2"/>
      <c r="L585" s="239" t="str">
        <f>L584</f>
        <v>A</v>
      </c>
      <c r="M585" s="2"/>
    </row>
    <row r="586" spans="1:20" hidden="1">
      <c r="A586" s="738"/>
      <c r="D586" s="229" t="s">
        <v>266</v>
      </c>
      <c r="E586" s="117">
        <v>0</v>
      </c>
      <c r="F586" s="117">
        <v>0</v>
      </c>
      <c r="G586" s="117">
        <v>0</v>
      </c>
      <c r="H586" s="117">
        <v>0</v>
      </c>
      <c r="I586" s="117">
        <v>0</v>
      </c>
      <c r="J586" s="46"/>
      <c r="K586" s="2"/>
      <c r="L586" s="239" t="str">
        <f>L585</f>
        <v>A</v>
      </c>
      <c r="M586" s="2"/>
    </row>
    <row r="587" spans="1:20" hidden="1">
      <c r="A587" s="738"/>
      <c r="B587" s="68" t="s">
        <v>41</v>
      </c>
      <c r="C587" s="68" t="s">
        <v>42</v>
      </c>
      <c r="D587" s="26"/>
      <c r="E587" s="14"/>
      <c r="F587" s="14"/>
      <c r="G587" s="14"/>
      <c r="H587" s="14"/>
      <c r="I587" s="14"/>
      <c r="J587" s="46"/>
      <c r="K587" s="2"/>
      <c r="L587" s="239" t="str">
        <f>L586</f>
        <v>A</v>
      </c>
      <c r="M587" s="2"/>
    </row>
    <row r="588" spans="1:20" hidden="1">
      <c r="A588" s="739"/>
      <c r="B588" s="67" t="s">
        <v>43</v>
      </c>
      <c r="C588" s="116">
        <v>0</v>
      </c>
      <c r="D588" s="26"/>
      <c r="E588" s="52">
        <f>ROUND($C588*E584*E585*E583,0)</f>
        <v>0</v>
      </c>
      <c r="F588" s="52">
        <f>ROUND($C588*F584*F585*F583,0)</f>
        <v>0</v>
      </c>
      <c r="G588" s="52">
        <f>ROUND($C588*G584*G585*G583,0)</f>
        <v>0</v>
      </c>
      <c r="H588" s="52">
        <f>ROUND($C588*H584*H585*H583,0)</f>
        <v>0</v>
      </c>
      <c r="I588" s="52">
        <f>ROUND($C588*I584*I585*I583,0)</f>
        <v>0</v>
      </c>
      <c r="J588" s="158">
        <f t="shared" ref="J588:J593" si="719">SUM(E588:I588)</f>
        <v>0</v>
      </c>
      <c r="K588" s="2"/>
      <c r="L588" s="239" t="str">
        <f t="shared" ref="L588:L594" si="720">L587</f>
        <v>A</v>
      </c>
      <c r="M588" s="2"/>
    </row>
    <row r="589" spans="1:20" hidden="1">
      <c r="A589" s="739"/>
      <c r="B589" s="67" t="s">
        <v>44</v>
      </c>
      <c r="C589" s="116">
        <v>0</v>
      </c>
      <c r="D589" s="26"/>
      <c r="E589" s="52">
        <f>ROUND($C589*E584*E586*E583,0)</f>
        <v>0</v>
      </c>
      <c r="F589" s="52">
        <f>ROUND($C589*F584*F586*F583,0)</f>
        <v>0</v>
      </c>
      <c r="G589" s="52">
        <f>ROUND($C589*G584*G586*G583,0)</f>
        <v>0</v>
      </c>
      <c r="H589" s="52">
        <f>ROUND($C589*H584*H586*H583,0)</f>
        <v>0</v>
      </c>
      <c r="I589" s="52">
        <f>ROUND($C589*I584*I586*I583,0)</f>
        <v>0</v>
      </c>
      <c r="J589" s="158">
        <f t="shared" si="719"/>
        <v>0</v>
      </c>
      <c r="K589" s="2"/>
      <c r="L589" s="239" t="str">
        <f t="shared" si="720"/>
        <v>A</v>
      </c>
      <c r="M589" s="2"/>
    </row>
    <row r="590" spans="1:20" hidden="1">
      <c r="A590" s="739"/>
      <c r="B590" s="67" t="s">
        <v>182</v>
      </c>
      <c r="C590" s="116">
        <v>0</v>
      </c>
      <c r="D590" s="26"/>
      <c r="E590" s="52">
        <f>ROUND($C590*E584*E583,0)</f>
        <v>0</v>
      </c>
      <c r="F590" s="52">
        <f>ROUND($C590*F584*F583,0)</f>
        <v>0</v>
      </c>
      <c r="G590" s="52">
        <f>ROUND($C590*G584*G583,0)</f>
        <v>0</v>
      </c>
      <c r="H590" s="52">
        <f>ROUND($C590*H584*H583,0)</f>
        <v>0</v>
      </c>
      <c r="I590" s="52">
        <f>ROUND($C590*I584*I583,0)</f>
        <v>0</v>
      </c>
      <c r="J590" s="158">
        <f t="shared" si="719"/>
        <v>0</v>
      </c>
      <c r="K590" s="2"/>
      <c r="L590" s="239" t="str">
        <f t="shared" si="720"/>
        <v>A</v>
      </c>
      <c r="M590" s="2"/>
    </row>
    <row r="591" spans="1:20" hidden="1">
      <c r="A591" s="739"/>
      <c r="B591" s="67" t="s">
        <v>45</v>
      </c>
      <c r="C591" s="116">
        <v>0</v>
      </c>
      <c r="D591" s="26"/>
      <c r="E591" s="52">
        <f>$C591*E583*E585</f>
        <v>0</v>
      </c>
      <c r="F591" s="52">
        <f>$C591*F583*F585</f>
        <v>0</v>
      </c>
      <c r="G591" s="52">
        <f>$C591*G583*G585</f>
        <v>0</v>
      </c>
      <c r="H591" s="52">
        <f>$C591*H583*H585</f>
        <v>0</v>
      </c>
      <c r="I591" s="52">
        <f>$C591*I583*I585</f>
        <v>0</v>
      </c>
      <c r="J591" s="158">
        <f t="shared" si="719"/>
        <v>0</v>
      </c>
      <c r="K591" s="2"/>
      <c r="L591" s="239" t="str">
        <f t="shared" si="720"/>
        <v>A</v>
      </c>
      <c r="M591" s="8"/>
    </row>
    <row r="592" spans="1:20" hidden="1">
      <c r="A592" s="739"/>
      <c r="B592" s="67" t="s">
        <v>46</v>
      </c>
      <c r="C592" s="116">
        <v>0</v>
      </c>
      <c r="D592" s="26"/>
      <c r="E592" s="52">
        <f>ROUND($C592*E583,0)</f>
        <v>0</v>
      </c>
      <c r="F592" s="52">
        <f>ROUND($C592*F583,0)</f>
        <v>0</v>
      </c>
      <c r="G592" s="52">
        <f>ROUND($C592*G583,0)</f>
        <v>0</v>
      </c>
      <c r="H592" s="52">
        <f>ROUND($C592*H583,0)</f>
        <v>0</v>
      </c>
      <c r="I592" s="52">
        <f>ROUND($C592*I583,0)</f>
        <v>0</v>
      </c>
      <c r="J592" s="158">
        <f t="shared" si="719"/>
        <v>0</v>
      </c>
      <c r="K592" s="2"/>
      <c r="L592" s="239" t="str">
        <f t="shared" si="720"/>
        <v>A</v>
      </c>
      <c r="M592" s="2"/>
    </row>
    <row r="593" spans="1:17" hidden="1">
      <c r="A593" s="739"/>
      <c r="B593" s="67" t="s">
        <v>47</v>
      </c>
      <c r="C593" s="230"/>
      <c r="D593" s="26"/>
      <c r="E593" s="116">
        <v>0</v>
      </c>
      <c r="F593" s="116">
        <v>0</v>
      </c>
      <c r="G593" s="116">
        <v>0</v>
      </c>
      <c r="H593" s="116">
        <v>0</v>
      </c>
      <c r="I593" s="116">
        <v>0</v>
      </c>
      <c r="J593" s="158">
        <f t="shared" si="719"/>
        <v>0</v>
      </c>
      <c r="K593" s="2"/>
      <c r="L593" s="239" t="str">
        <f t="shared" si="720"/>
        <v>A</v>
      </c>
      <c r="M593" s="2"/>
      <c r="N593" s="2"/>
      <c r="O593" s="2"/>
      <c r="P593" s="2"/>
    </row>
    <row r="594" spans="1:17" hidden="1">
      <c r="A594" s="740" t="s">
        <v>57</v>
      </c>
      <c r="B594" s="740"/>
      <c r="C594" s="740"/>
      <c r="D594" s="740"/>
      <c r="E594" s="185">
        <f>SUM(E588:E593)</f>
        <v>0</v>
      </c>
      <c r="F594" s="185">
        <f t="shared" ref="F594:J594" si="721">SUM(F588:F593)</f>
        <v>0</v>
      </c>
      <c r="G594" s="185">
        <f t="shared" si="721"/>
        <v>0</v>
      </c>
      <c r="H594" s="185">
        <f t="shared" si="721"/>
        <v>0</v>
      </c>
      <c r="I594" s="185">
        <f t="shared" si="721"/>
        <v>0</v>
      </c>
      <c r="J594" s="186">
        <f t="shared" si="721"/>
        <v>0</v>
      </c>
      <c r="K594" s="2"/>
      <c r="L594" s="239" t="str">
        <f t="shared" si="720"/>
        <v>A</v>
      </c>
      <c r="M594" s="2"/>
    </row>
    <row r="595" spans="1:17" hidden="1">
      <c r="E595" s="3"/>
      <c r="F595" s="2"/>
      <c r="G595" s="2"/>
      <c r="H595" s="2"/>
      <c r="I595" s="2"/>
      <c r="J595" s="46"/>
      <c r="K595" s="2"/>
      <c r="L595" s="232"/>
      <c r="M595" s="2"/>
    </row>
    <row r="596" spans="1:17" hidden="1">
      <c r="A596" s="1" t="s">
        <v>122</v>
      </c>
      <c r="B596" s="72"/>
      <c r="C596" s="9"/>
      <c r="D596" s="229" t="s">
        <v>184</v>
      </c>
      <c r="E596" s="117">
        <v>0</v>
      </c>
      <c r="F596" s="117">
        <v>0</v>
      </c>
      <c r="G596" s="117">
        <v>0</v>
      </c>
      <c r="H596" s="117">
        <v>0</v>
      </c>
      <c r="I596" s="117">
        <v>0</v>
      </c>
      <c r="J596" s="73"/>
      <c r="K596" s="2"/>
      <c r="L596" s="236" t="s">
        <v>187</v>
      </c>
      <c r="M596" s="2"/>
    </row>
    <row r="597" spans="1:17" hidden="1">
      <c r="D597" s="229" t="s">
        <v>264</v>
      </c>
      <c r="E597" s="117">
        <v>0</v>
      </c>
      <c r="F597" s="117">
        <v>0</v>
      </c>
      <c r="G597" s="117">
        <v>0</v>
      </c>
      <c r="H597" s="117">
        <v>0</v>
      </c>
      <c r="I597" s="117">
        <v>0</v>
      </c>
      <c r="J597" s="73"/>
      <c r="K597" s="2"/>
      <c r="L597" s="239" t="str">
        <f>L596</f>
        <v>A</v>
      </c>
      <c r="M597" s="2"/>
    </row>
    <row r="598" spans="1:17" hidden="1">
      <c r="A598" s="1" t="s">
        <v>169</v>
      </c>
      <c r="B598" s="72"/>
      <c r="C598" s="9"/>
      <c r="D598" s="229" t="s">
        <v>265</v>
      </c>
      <c r="E598" s="117">
        <v>0</v>
      </c>
      <c r="F598" s="117">
        <v>0</v>
      </c>
      <c r="G598" s="117">
        <v>0</v>
      </c>
      <c r="H598" s="117">
        <v>0</v>
      </c>
      <c r="I598" s="117">
        <v>0</v>
      </c>
      <c r="J598" s="73"/>
      <c r="K598" s="2"/>
      <c r="L598" s="239" t="str">
        <f>L597</f>
        <v>A</v>
      </c>
      <c r="M598" s="2"/>
    </row>
    <row r="599" spans="1:17" hidden="1">
      <c r="A599" s="738" t="s">
        <v>6</v>
      </c>
      <c r="D599" s="229" t="s">
        <v>266</v>
      </c>
      <c r="E599" s="117">
        <v>0</v>
      </c>
      <c r="F599" s="117">
        <v>0</v>
      </c>
      <c r="G599" s="117">
        <v>0</v>
      </c>
      <c r="H599" s="117">
        <v>0</v>
      </c>
      <c r="I599" s="117">
        <v>0</v>
      </c>
      <c r="J599" s="46"/>
      <c r="K599" s="2"/>
      <c r="L599" s="239" t="str">
        <f>L598</f>
        <v>A</v>
      </c>
      <c r="M599" s="2"/>
    </row>
    <row r="600" spans="1:17" hidden="1">
      <c r="A600" s="738"/>
      <c r="B600" s="68" t="s">
        <v>41</v>
      </c>
      <c r="C600" s="68" t="s">
        <v>42</v>
      </c>
      <c r="D600" s="26"/>
      <c r="E600" s="2"/>
      <c r="F600" s="2"/>
      <c r="G600" s="228"/>
      <c r="H600" s="228"/>
      <c r="I600" s="228"/>
      <c r="J600" s="46"/>
      <c r="K600" s="2"/>
      <c r="L600" s="239" t="str">
        <f>L599</f>
        <v>A</v>
      </c>
      <c r="M600" s="2"/>
    </row>
    <row r="601" spans="1:17" hidden="1">
      <c r="A601" s="739"/>
      <c r="B601" s="67" t="s">
        <v>43</v>
      </c>
      <c r="C601" s="116">
        <v>0</v>
      </c>
      <c r="D601" s="26"/>
      <c r="E601" s="52">
        <f>ROUND($C601*E597*E598*E596,0)</f>
        <v>0</v>
      </c>
      <c r="F601" s="52">
        <f t="shared" ref="F601:I601" si="722">ROUND($C601*F597*F598*F596,0)</f>
        <v>0</v>
      </c>
      <c r="G601" s="52">
        <f t="shared" si="722"/>
        <v>0</v>
      </c>
      <c r="H601" s="52">
        <f t="shared" si="722"/>
        <v>0</v>
      </c>
      <c r="I601" s="52">
        <f t="shared" si="722"/>
        <v>0</v>
      </c>
      <c r="J601" s="158">
        <f t="shared" ref="J601:J606" si="723">SUM(E601:I601)</f>
        <v>0</v>
      </c>
      <c r="K601" s="2"/>
      <c r="L601" s="239" t="str">
        <f t="shared" ref="L601:L607" si="724">L600</f>
        <v>A</v>
      </c>
      <c r="M601" s="2"/>
    </row>
    <row r="602" spans="1:17" hidden="1">
      <c r="A602" s="739"/>
      <c r="B602" s="67" t="s">
        <v>44</v>
      </c>
      <c r="C602" s="116">
        <v>0</v>
      </c>
      <c r="D602" s="26"/>
      <c r="E602" s="52">
        <f>ROUND($C602*E597*E599*E596,0)</f>
        <v>0</v>
      </c>
      <c r="F602" s="52">
        <f t="shared" ref="F602:I602" si="725">ROUND($C602*F597*F599*F596,0)</f>
        <v>0</v>
      </c>
      <c r="G602" s="52">
        <f t="shared" si="725"/>
        <v>0</v>
      </c>
      <c r="H602" s="52">
        <f t="shared" si="725"/>
        <v>0</v>
      </c>
      <c r="I602" s="52">
        <f t="shared" si="725"/>
        <v>0</v>
      </c>
      <c r="J602" s="158">
        <f t="shared" si="723"/>
        <v>0</v>
      </c>
      <c r="K602" s="2"/>
      <c r="L602" s="239" t="str">
        <f t="shared" si="724"/>
        <v>A</v>
      </c>
      <c r="M602" s="2"/>
    </row>
    <row r="603" spans="1:17" hidden="1">
      <c r="A603" s="739"/>
      <c r="B603" s="67" t="s">
        <v>182</v>
      </c>
      <c r="C603" s="116">
        <v>0</v>
      </c>
      <c r="D603" s="26"/>
      <c r="E603" s="52">
        <f>ROUND($C603*E597*E596,0)</f>
        <v>0</v>
      </c>
      <c r="F603" s="52">
        <f t="shared" ref="F603:I603" si="726">ROUND($C603*F597*F596,0)</f>
        <v>0</v>
      </c>
      <c r="G603" s="52">
        <f t="shared" si="726"/>
        <v>0</v>
      </c>
      <c r="H603" s="52">
        <f t="shared" si="726"/>
        <v>0</v>
      </c>
      <c r="I603" s="52">
        <f t="shared" si="726"/>
        <v>0</v>
      </c>
      <c r="J603" s="158">
        <f t="shared" si="723"/>
        <v>0</v>
      </c>
      <c r="K603" s="2"/>
      <c r="L603" s="239" t="str">
        <f t="shared" si="724"/>
        <v>A</v>
      </c>
      <c r="M603" s="2"/>
    </row>
    <row r="604" spans="1:17" hidden="1">
      <c r="A604" s="739"/>
      <c r="B604" s="67" t="s">
        <v>45</v>
      </c>
      <c r="C604" s="116">
        <v>0</v>
      </c>
      <c r="D604" s="26"/>
      <c r="E604" s="52">
        <f>$C604*E596*E598</f>
        <v>0</v>
      </c>
      <c r="F604" s="52">
        <f t="shared" ref="F604:I604" si="727">$C604*F596*F598</f>
        <v>0</v>
      </c>
      <c r="G604" s="52">
        <f t="shared" si="727"/>
        <v>0</v>
      </c>
      <c r="H604" s="52">
        <f t="shared" si="727"/>
        <v>0</v>
      </c>
      <c r="I604" s="52">
        <f t="shared" si="727"/>
        <v>0</v>
      </c>
      <c r="J604" s="158">
        <f t="shared" si="723"/>
        <v>0</v>
      </c>
      <c r="K604" s="2"/>
      <c r="L604" s="239" t="str">
        <f t="shared" si="724"/>
        <v>A</v>
      </c>
      <c r="M604" s="8"/>
    </row>
    <row r="605" spans="1:17" hidden="1">
      <c r="A605" s="739"/>
      <c r="B605" s="67" t="s">
        <v>46</v>
      </c>
      <c r="C605" s="116">
        <v>0</v>
      </c>
      <c r="D605" s="26"/>
      <c r="E605" s="52">
        <f>ROUND($C605*E596,0)</f>
        <v>0</v>
      </c>
      <c r="F605" s="52">
        <f t="shared" ref="F605:I605" si="728">ROUND($C605*F596,0)</f>
        <v>0</v>
      </c>
      <c r="G605" s="52">
        <f t="shared" si="728"/>
        <v>0</v>
      </c>
      <c r="H605" s="52">
        <f t="shared" si="728"/>
        <v>0</v>
      </c>
      <c r="I605" s="52">
        <f t="shared" si="728"/>
        <v>0</v>
      </c>
      <c r="J605" s="158">
        <f t="shared" si="723"/>
        <v>0</v>
      </c>
      <c r="K605" s="2"/>
      <c r="L605" s="239" t="str">
        <f t="shared" si="724"/>
        <v>A</v>
      </c>
      <c r="M605" s="2"/>
    </row>
    <row r="606" spans="1:17" hidden="1">
      <c r="A606" s="739"/>
      <c r="B606" s="67" t="s">
        <v>47</v>
      </c>
      <c r="C606" s="230"/>
      <c r="D606" s="26"/>
      <c r="E606" s="116">
        <v>0</v>
      </c>
      <c r="F606" s="116">
        <v>0</v>
      </c>
      <c r="G606" s="116">
        <v>0</v>
      </c>
      <c r="H606" s="116">
        <v>0</v>
      </c>
      <c r="I606" s="116">
        <v>0</v>
      </c>
      <c r="J606" s="158">
        <f t="shared" si="723"/>
        <v>0</v>
      </c>
      <c r="K606" s="2"/>
      <c r="L606" s="239" t="str">
        <f t="shared" si="724"/>
        <v>A</v>
      </c>
      <c r="M606" s="2"/>
      <c r="N606" s="2"/>
      <c r="O606" s="2"/>
      <c r="P606" s="2"/>
      <c r="Q606" s="2"/>
    </row>
    <row r="607" spans="1:17" hidden="1">
      <c r="A607" s="740" t="s">
        <v>57</v>
      </c>
      <c r="B607" s="740"/>
      <c r="C607" s="740"/>
      <c r="D607" s="740"/>
      <c r="E607" s="185">
        <f>SUM(E601:E606)</f>
        <v>0</v>
      </c>
      <c r="F607" s="185">
        <f t="shared" ref="F607:J607" si="729">SUM(F601:F606)</f>
        <v>0</v>
      </c>
      <c r="G607" s="185">
        <f t="shared" si="729"/>
        <v>0</v>
      </c>
      <c r="H607" s="185">
        <f t="shared" si="729"/>
        <v>0</v>
      </c>
      <c r="I607" s="185">
        <f t="shared" si="729"/>
        <v>0</v>
      </c>
      <c r="J607" s="186">
        <f t="shared" si="729"/>
        <v>0</v>
      </c>
      <c r="K607" s="2"/>
      <c r="L607" s="239" t="str">
        <f t="shared" si="724"/>
        <v>A</v>
      </c>
      <c r="M607" s="2"/>
      <c r="N607" s="2"/>
      <c r="O607" s="2"/>
      <c r="P607" s="2"/>
      <c r="Q607" s="2"/>
    </row>
    <row r="608" spans="1:17">
      <c r="A608" s="74"/>
      <c r="B608" s="757" t="s">
        <v>51</v>
      </c>
      <c r="C608" s="757"/>
      <c r="D608" s="757"/>
      <c r="E608" s="189">
        <f ca="1">SUMIF($A$575:$D$607,"*Total Trip", E575:E607)</f>
        <v>0</v>
      </c>
      <c r="F608" s="189">
        <f ca="1">SUMIF($A$575:$D$607,"*Total Trip", F575:F607)</f>
        <v>0</v>
      </c>
      <c r="G608" s="189">
        <f ca="1">SUMIF($A$575:$D$607,"*Total Trip", G575:G607)</f>
        <v>0</v>
      </c>
      <c r="H608" s="189">
        <f ca="1">SUMIF($A$575:$D$607,"*Total Trip", H575:H607)</f>
        <v>0</v>
      </c>
      <c r="I608" s="189">
        <f ca="1">SUMIF($A$575:$D$607,"*Total Trip", I575:I607)</f>
        <v>0</v>
      </c>
      <c r="J608" s="190">
        <f ca="1">SUM(E608:I608)</f>
        <v>0</v>
      </c>
      <c r="K608" s="29"/>
      <c r="L608" s="232"/>
      <c r="M608" s="2"/>
    </row>
    <row r="609" spans="1:16">
      <c r="A609" s="27"/>
      <c r="B609" s="28"/>
      <c r="C609" s="28"/>
      <c r="D609" s="28"/>
      <c r="E609" s="28"/>
      <c r="F609" s="28"/>
      <c r="G609" s="29"/>
      <c r="H609" s="29"/>
      <c r="I609" s="29"/>
      <c r="J609" s="75"/>
      <c r="K609" s="2"/>
      <c r="L609" s="233"/>
      <c r="M609" s="2"/>
    </row>
    <row r="610" spans="1:16">
      <c r="A610" s="30" t="s">
        <v>52</v>
      </c>
      <c r="G610" s="2"/>
      <c r="H610" s="2"/>
      <c r="I610" s="2"/>
      <c r="J610" s="46"/>
      <c r="K610" s="2"/>
      <c r="L610" s="232"/>
      <c r="M610" s="2"/>
    </row>
    <row r="611" spans="1:16">
      <c r="B611" s="35"/>
      <c r="D611" s="3"/>
      <c r="E611" s="18">
        <v>0</v>
      </c>
      <c r="F611" s="18">
        <v>0</v>
      </c>
      <c r="G611" s="18">
        <v>0</v>
      </c>
      <c r="H611" s="18">
        <v>0</v>
      </c>
      <c r="I611" s="18">
        <v>0</v>
      </c>
      <c r="J611" s="70">
        <f>SUM(E611:I611)</f>
        <v>0</v>
      </c>
      <c r="K611" s="2"/>
      <c r="L611" s="237" t="s">
        <v>187</v>
      </c>
      <c r="M611" s="2"/>
    </row>
    <row r="612" spans="1:16" hidden="1">
      <c r="B612" s="35"/>
      <c r="D612" s="3"/>
      <c r="E612" s="18">
        <v>0</v>
      </c>
      <c r="F612" s="18">
        <v>0</v>
      </c>
      <c r="G612" s="18">
        <v>0</v>
      </c>
      <c r="H612" s="18">
        <v>0</v>
      </c>
      <c r="I612" s="18">
        <v>0</v>
      </c>
      <c r="J612" s="70">
        <f t="shared" ref="J612:J616" si="730">SUM(E612:I612)</f>
        <v>0</v>
      </c>
      <c r="K612" s="2"/>
      <c r="L612" s="237" t="s">
        <v>187</v>
      </c>
      <c r="M612" s="2"/>
    </row>
    <row r="613" spans="1:16" hidden="1">
      <c r="B613" s="35"/>
      <c r="D613" s="3"/>
      <c r="E613" s="18">
        <v>0</v>
      </c>
      <c r="F613" s="18">
        <v>0</v>
      </c>
      <c r="G613" s="18">
        <v>0</v>
      </c>
      <c r="H613" s="18">
        <v>0</v>
      </c>
      <c r="I613" s="18">
        <v>0</v>
      </c>
      <c r="J613" s="70">
        <f t="shared" si="730"/>
        <v>0</v>
      </c>
      <c r="K613" s="2"/>
      <c r="L613" s="237" t="s">
        <v>187</v>
      </c>
      <c r="M613" s="2"/>
    </row>
    <row r="614" spans="1:16" hidden="1">
      <c r="B614" s="35"/>
      <c r="D614" s="3"/>
      <c r="E614" s="18">
        <v>0</v>
      </c>
      <c r="F614" s="18">
        <v>0</v>
      </c>
      <c r="G614" s="18">
        <v>0</v>
      </c>
      <c r="H614" s="18">
        <v>0</v>
      </c>
      <c r="I614" s="18">
        <v>0</v>
      </c>
      <c r="J614" s="70">
        <f t="shared" si="730"/>
        <v>0</v>
      </c>
      <c r="K614" s="2"/>
      <c r="L614" s="237" t="s">
        <v>187</v>
      </c>
      <c r="M614" s="2"/>
    </row>
    <row r="615" spans="1:16" hidden="1">
      <c r="B615" s="35"/>
      <c r="D615" s="3"/>
      <c r="E615" s="18">
        <v>0</v>
      </c>
      <c r="F615" s="18">
        <v>0</v>
      </c>
      <c r="G615" s="18">
        <v>0</v>
      </c>
      <c r="H615" s="18">
        <v>0</v>
      </c>
      <c r="I615" s="18">
        <v>0</v>
      </c>
      <c r="J615" s="70">
        <f t="shared" si="730"/>
        <v>0</v>
      </c>
      <c r="K615" s="2"/>
      <c r="L615" s="237" t="s">
        <v>187</v>
      </c>
      <c r="M615" s="2"/>
      <c r="N615" s="2"/>
      <c r="O615" s="2"/>
      <c r="P615" s="2"/>
    </row>
    <row r="616" spans="1:16" hidden="1">
      <c r="B616" s="9" t="s">
        <v>6</v>
      </c>
      <c r="D616" s="3"/>
      <c r="E616" s="18">
        <v>0</v>
      </c>
      <c r="F616" s="18">
        <v>0</v>
      </c>
      <c r="G616" s="18">
        <v>0</v>
      </c>
      <c r="H616" s="18">
        <v>0</v>
      </c>
      <c r="I616" s="18">
        <v>0</v>
      </c>
      <c r="J616" s="70">
        <f t="shared" si="730"/>
        <v>0</v>
      </c>
      <c r="K616" s="2"/>
      <c r="L616" s="237" t="s">
        <v>187</v>
      </c>
      <c r="M616" s="2"/>
      <c r="N616" s="2"/>
      <c r="O616" s="2"/>
      <c r="P616" s="2"/>
    </row>
    <row r="617" spans="1:16">
      <c r="A617" s="740" t="s">
        <v>57</v>
      </c>
      <c r="B617" s="740"/>
      <c r="C617" s="740"/>
      <c r="D617" s="740"/>
      <c r="E617" s="187">
        <f>SUM(E611:E616)</f>
        <v>0</v>
      </c>
      <c r="F617" s="187">
        <f t="shared" ref="F617:I617" si="731">SUM(F611:F616)</f>
        <v>0</v>
      </c>
      <c r="G617" s="187">
        <f t="shared" si="731"/>
        <v>0</v>
      </c>
      <c r="H617" s="187">
        <f t="shared" si="731"/>
        <v>0</v>
      </c>
      <c r="I617" s="187">
        <f t="shared" si="731"/>
        <v>0</v>
      </c>
      <c r="J617" s="188">
        <f>SUM(J611:J616)</f>
        <v>0</v>
      </c>
      <c r="K617" s="2"/>
      <c r="L617" s="232"/>
      <c r="M617" s="2"/>
    </row>
    <row r="618" spans="1:16" hidden="1">
      <c r="E618" s="3"/>
      <c r="F618" s="2"/>
      <c r="G618" s="2"/>
      <c r="H618" s="2"/>
      <c r="I618" s="2"/>
      <c r="J618" s="46"/>
      <c r="K618" s="2"/>
      <c r="L618" s="232"/>
      <c r="M618" s="2"/>
    </row>
    <row r="619" spans="1:16" hidden="1">
      <c r="A619" s="1" t="s">
        <v>122</v>
      </c>
      <c r="C619" s="228"/>
      <c r="D619" s="229" t="s">
        <v>184</v>
      </c>
      <c r="E619" s="117">
        <v>0</v>
      </c>
      <c r="F619" s="117">
        <v>0</v>
      </c>
      <c r="G619" s="117">
        <v>0</v>
      </c>
      <c r="H619" s="117">
        <v>0</v>
      </c>
      <c r="I619" s="117">
        <v>0</v>
      </c>
      <c r="J619" s="73"/>
      <c r="K619" s="2"/>
      <c r="L619" s="236" t="s">
        <v>187</v>
      </c>
      <c r="M619" s="2"/>
    </row>
    <row r="620" spans="1:16" hidden="1">
      <c r="A620" s="1"/>
      <c r="B620" s="72"/>
      <c r="C620" s="9"/>
      <c r="D620" s="229" t="s">
        <v>264</v>
      </c>
      <c r="E620" s="117">
        <v>0</v>
      </c>
      <c r="F620" s="117">
        <v>0</v>
      </c>
      <c r="G620" s="117">
        <v>0</v>
      </c>
      <c r="H620" s="117">
        <v>0</v>
      </c>
      <c r="I620" s="117">
        <v>0</v>
      </c>
      <c r="J620" s="73"/>
      <c r="K620" s="2"/>
      <c r="L620" s="239" t="str">
        <f>L619</f>
        <v>A</v>
      </c>
      <c r="M620" s="2"/>
    </row>
    <row r="621" spans="1:16" hidden="1">
      <c r="A621" s="1" t="s">
        <v>169</v>
      </c>
      <c r="B621" s="72"/>
      <c r="C621" s="9"/>
      <c r="D621" s="229" t="s">
        <v>265</v>
      </c>
      <c r="E621" s="117">
        <v>0</v>
      </c>
      <c r="F621" s="117">
        <v>0</v>
      </c>
      <c r="G621" s="117">
        <v>0</v>
      </c>
      <c r="H621" s="117">
        <v>0</v>
      </c>
      <c r="I621" s="117">
        <v>0</v>
      </c>
      <c r="J621" s="73"/>
      <c r="K621" s="2"/>
      <c r="L621" s="239" t="str">
        <f>L620</f>
        <v>A</v>
      </c>
      <c r="M621" s="2"/>
    </row>
    <row r="622" spans="1:16" hidden="1">
      <c r="A622" s="738" t="s">
        <v>6</v>
      </c>
      <c r="D622" s="229" t="s">
        <v>266</v>
      </c>
      <c r="E622" s="117">
        <v>0</v>
      </c>
      <c r="F622" s="117">
        <v>0</v>
      </c>
      <c r="G622" s="117">
        <v>0</v>
      </c>
      <c r="H622" s="117">
        <v>0</v>
      </c>
      <c r="I622" s="117">
        <v>0</v>
      </c>
      <c r="J622" s="46"/>
      <c r="K622" s="2"/>
      <c r="L622" s="239" t="str">
        <f>L621</f>
        <v>A</v>
      </c>
      <c r="M622" s="2"/>
    </row>
    <row r="623" spans="1:16" hidden="1">
      <c r="A623" s="738"/>
      <c r="B623" s="68" t="s">
        <v>41</v>
      </c>
      <c r="C623" s="68" t="s">
        <v>42</v>
      </c>
      <c r="D623" s="26"/>
      <c r="E623" s="2"/>
      <c r="F623" s="2"/>
      <c r="G623" s="228"/>
      <c r="H623" s="228"/>
      <c r="I623" s="228"/>
      <c r="J623" s="46"/>
      <c r="K623" s="2"/>
      <c r="L623" s="239" t="str">
        <f>L622</f>
        <v>A</v>
      </c>
      <c r="M623" s="2"/>
    </row>
    <row r="624" spans="1:16" hidden="1">
      <c r="A624" s="739"/>
      <c r="B624" s="67" t="s">
        <v>43</v>
      </c>
      <c r="C624" s="116">
        <v>0</v>
      </c>
      <c r="D624" s="26"/>
      <c r="E624" s="52">
        <f>ROUND($C624*E620*E621*E619,0)</f>
        <v>0</v>
      </c>
      <c r="F624" s="52">
        <f t="shared" ref="F624:I624" si="732">ROUND($C624*F620*F621*F619,0)</f>
        <v>0</v>
      </c>
      <c r="G624" s="52">
        <f t="shared" si="732"/>
        <v>0</v>
      </c>
      <c r="H624" s="52">
        <f t="shared" si="732"/>
        <v>0</v>
      </c>
      <c r="I624" s="52">
        <f t="shared" si="732"/>
        <v>0</v>
      </c>
      <c r="J624" s="158">
        <f t="shared" ref="J624:J629" si="733">SUM(E624:I624)</f>
        <v>0</v>
      </c>
      <c r="K624" s="2"/>
      <c r="L624" s="239" t="str">
        <f t="shared" ref="L624:L630" si="734">L623</f>
        <v>A</v>
      </c>
      <c r="M624" s="2"/>
    </row>
    <row r="625" spans="1:16" hidden="1">
      <c r="A625" s="739"/>
      <c r="B625" s="67" t="s">
        <v>44</v>
      </c>
      <c r="C625" s="116">
        <v>0</v>
      </c>
      <c r="D625" s="26"/>
      <c r="E625" s="52">
        <f>ROUND($C625*E620*E622*E619,0)</f>
        <v>0</v>
      </c>
      <c r="F625" s="52">
        <f t="shared" ref="F625:I625" si="735">ROUND($C625*F620*F622*F619,0)</f>
        <v>0</v>
      </c>
      <c r="G625" s="52">
        <f t="shared" si="735"/>
        <v>0</v>
      </c>
      <c r="H625" s="52">
        <f t="shared" si="735"/>
        <v>0</v>
      </c>
      <c r="I625" s="52">
        <f t="shared" si="735"/>
        <v>0</v>
      </c>
      <c r="J625" s="158">
        <f t="shared" si="733"/>
        <v>0</v>
      </c>
      <c r="K625" s="2"/>
      <c r="L625" s="239" t="str">
        <f t="shared" si="734"/>
        <v>A</v>
      </c>
      <c r="M625" s="2"/>
    </row>
    <row r="626" spans="1:16" hidden="1">
      <c r="A626" s="739"/>
      <c r="B626" s="67" t="s">
        <v>182</v>
      </c>
      <c r="C626" s="116">
        <v>0</v>
      </c>
      <c r="D626" s="26"/>
      <c r="E626" s="52">
        <f>ROUND($C626*E620*E619,0)</f>
        <v>0</v>
      </c>
      <c r="F626" s="52">
        <f t="shared" ref="F626:I626" si="736">ROUND($C626*F620*F619,0)</f>
        <v>0</v>
      </c>
      <c r="G626" s="52">
        <f t="shared" si="736"/>
        <v>0</v>
      </c>
      <c r="H626" s="52">
        <f t="shared" si="736"/>
        <v>0</v>
      </c>
      <c r="I626" s="52">
        <f t="shared" si="736"/>
        <v>0</v>
      </c>
      <c r="J626" s="158">
        <f t="shared" si="733"/>
        <v>0</v>
      </c>
      <c r="K626" s="2"/>
      <c r="L626" s="239" t="str">
        <f t="shared" si="734"/>
        <v>A</v>
      </c>
      <c r="M626" s="2"/>
    </row>
    <row r="627" spans="1:16" hidden="1">
      <c r="A627" s="739"/>
      <c r="B627" s="67" t="s">
        <v>45</v>
      </c>
      <c r="C627" s="116">
        <v>0</v>
      </c>
      <c r="D627" s="26"/>
      <c r="E627" s="52">
        <f>$C627*E619*E621</f>
        <v>0</v>
      </c>
      <c r="F627" s="52">
        <f t="shared" ref="F627:I627" si="737">$C627*F619*F621</f>
        <v>0</v>
      </c>
      <c r="G627" s="52">
        <f t="shared" si="737"/>
        <v>0</v>
      </c>
      <c r="H627" s="52">
        <f t="shared" si="737"/>
        <v>0</v>
      </c>
      <c r="I627" s="52">
        <f t="shared" si="737"/>
        <v>0</v>
      </c>
      <c r="J627" s="158">
        <f t="shared" si="733"/>
        <v>0</v>
      </c>
      <c r="K627" s="2"/>
      <c r="L627" s="239" t="str">
        <f t="shared" si="734"/>
        <v>A</v>
      </c>
      <c r="M627" s="8"/>
    </row>
    <row r="628" spans="1:16" hidden="1">
      <c r="A628" s="739"/>
      <c r="B628" s="67" t="s">
        <v>46</v>
      </c>
      <c r="C628" s="116">
        <v>0</v>
      </c>
      <c r="D628" s="26"/>
      <c r="E628" s="52">
        <f>ROUND($C628*E619,0)</f>
        <v>0</v>
      </c>
      <c r="F628" s="52">
        <f t="shared" ref="F628:I628" si="738">ROUND($C628*F619,0)</f>
        <v>0</v>
      </c>
      <c r="G628" s="52">
        <f t="shared" si="738"/>
        <v>0</v>
      </c>
      <c r="H628" s="52">
        <f t="shared" si="738"/>
        <v>0</v>
      </c>
      <c r="I628" s="52">
        <f t="shared" si="738"/>
        <v>0</v>
      </c>
      <c r="J628" s="158">
        <f t="shared" si="733"/>
        <v>0</v>
      </c>
      <c r="K628" s="2"/>
      <c r="L628" s="239" t="str">
        <f t="shared" si="734"/>
        <v>A</v>
      </c>
      <c r="M628" s="2"/>
    </row>
    <row r="629" spans="1:16" hidden="1">
      <c r="A629" s="739"/>
      <c r="B629" s="67" t="s">
        <v>47</v>
      </c>
      <c r="C629" s="230"/>
      <c r="D629" s="26"/>
      <c r="E629" s="116">
        <v>0</v>
      </c>
      <c r="F629" s="116">
        <v>0</v>
      </c>
      <c r="G629" s="116">
        <v>0</v>
      </c>
      <c r="H629" s="116">
        <v>0</v>
      </c>
      <c r="I629" s="116">
        <v>0</v>
      </c>
      <c r="J629" s="158">
        <f t="shared" si="733"/>
        <v>0</v>
      </c>
      <c r="K629" s="2"/>
      <c r="L629" s="239" t="str">
        <f t="shared" si="734"/>
        <v>A</v>
      </c>
      <c r="M629" s="2"/>
      <c r="N629" s="2"/>
      <c r="O629" s="2"/>
      <c r="P629" s="2"/>
    </row>
    <row r="630" spans="1:16" hidden="1">
      <c r="A630" s="740" t="s">
        <v>57</v>
      </c>
      <c r="B630" s="740"/>
      <c r="C630" s="740"/>
      <c r="D630" s="740"/>
      <c r="E630" s="185">
        <f>SUM(E624:E629)</f>
        <v>0</v>
      </c>
      <c r="F630" s="185">
        <f t="shared" ref="F630:J630" si="739">SUM(F624:F629)</f>
        <v>0</v>
      </c>
      <c r="G630" s="185">
        <f t="shared" si="739"/>
        <v>0</v>
      </c>
      <c r="H630" s="185">
        <f t="shared" si="739"/>
        <v>0</v>
      </c>
      <c r="I630" s="185">
        <f t="shared" si="739"/>
        <v>0</v>
      </c>
      <c r="J630" s="186">
        <f t="shared" si="739"/>
        <v>0</v>
      </c>
      <c r="K630" s="2"/>
      <c r="L630" s="239" t="str">
        <f t="shared" si="734"/>
        <v>A</v>
      </c>
      <c r="M630" s="2"/>
    </row>
    <row r="631" spans="1:16" hidden="1">
      <c r="E631" s="3"/>
      <c r="F631" s="2"/>
      <c r="G631" s="2"/>
      <c r="H631" s="2"/>
      <c r="I631" s="2"/>
      <c r="J631" s="46"/>
      <c r="K631" s="2"/>
      <c r="L631" s="232"/>
      <c r="M631" s="2"/>
    </row>
    <row r="632" spans="1:16" hidden="1">
      <c r="A632" s="1" t="s">
        <v>122</v>
      </c>
      <c r="C632" s="228"/>
      <c r="D632" s="229" t="s">
        <v>184</v>
      </c>
      <c r="E632" s="117">
        <v>0</v>
      </c>
      <c r="F632" s="117">
        <v>0</v>
      </c>
      <c r="G632" s="117">
        <v>0</v>
      </c>
      <c r="H632" s="117">
        <v>0</v>
      </c>
      <c r="I632" s="117">
        <v>0</v>
      </c>
      <c r="J632" s="73"/>
      <c r="K632" s="2"/>
      <c r="L632" s="236" t="s">
        <v>187</v>
      </c>
      <c r="M632" s="2"/>
    </row>
    <row r="633" spans="1:16" hidden="1">
      <c r="A633" s="1"/>
      <c r="B633" s="72"/>
      <c r="C633" s="9"/>
      <c r="D633" s="229" t="s">
        <v>264</v>
      </c>
      <c r="E633" s="117">
        <v>0</v>
      </c>
      <c r="F633" s="117">
        <v>0</v>
      </c>
      <c r="G633" s="117">
        <v>0</v>
      </c>
      <c r="H633" s="117">
        <v>0</v>
      </c>
      <c r="I633" s="117">
        <v>0</v>
      </c>
      <c r="J633" s="73"/>
      <c r="K633" s="2"/>
      <c r="L633" s="239" t="str">
        <f>L632</f>
        <v>A</v>
      </c>
      <c r="M633" s="2"/>
    </row>
    <row r="634" spans="1:16" hidden="1">
      <c r="A634" s="1" t="s">
        <v>169</v>
      </c>
      <c r="B634" s="72"/>
      <c r="C634" s="9"/>
      <c r="D634" s="229" t="s">
        <v>265</v>
      </c>
      <c r="E634" s="117">
        <v>0</v>
      </c>
      <c r="F634" s="117">
        <v>0</v>
      </c>
      <c r="G634" s="117">
        <v>0</v>
      </c>
      <c r="H634" s="117">
        <v>0</v>
      </c>
      <c r="I634" s="117">
        <v>0</v>
      </c>
      <c r="J634" s="73"/>
      <c r="K634" s="2"/>
      <c r="L634" s="239" t="str">
        <f>L633</f>
        <v>A</v>
      </c>
      <c r="M634" s="2"/>
    </row>
    <row r="635" spans="1:16" hidden="1">
      <c r="A635" s="738" t="s">
        <v>6</v>
      </c>
      <c r="D635" s="229" t="s">
        <v>266</v>
      </c>
      <c r="E635" s="117">
        <v>0</v>
      </c>
      <c r="F635" s="117">
        <v>0</v>
      </c>
      <c r="G635" s="117">
        <v>0</v>
      </c>
      <c r="H635" s="117">
        <v>0</v>
      </c>
      <c r="I635" s="117">
        <v>0</v>
      </c>
      <c r="J635" s="46"/>
      <c r="K635" s="2"/>
      <c r="L635" s="239" t="str">
        <f>L634</f>
        <v>A</v>
      </c>
      <c r="M635" s="2"/>
    </row>
    <row r="636" spans="1:16" hidden="1">
      <c r="A636" s="738"/>
      <c r="B636" s="68" t="s">
        <v>41</v>
      </c>
      <c r="C636" s="68" t="s">
        <v>42</v>
      </c>
      <c r="D636" s="26"/>
      <c r="E636" s="2"/>
      <c r="F636" s="2"/>
      <c r="G636" s="228"/>
      <c r="H636" s="228"/>
      <c r="I636" s="228"/>
      <c r="J636" s="46"/>
      <c r="K636" s="2"/>
      <c r="L636" s="239" t="str">
        <f>L635</f>
        <v>A</v>
      </c>
      <c r="M636" s="2"/>
    </row>
    <row r="637" spans="1:16" hidden="1">
      <c r="A637" s="739"/>
      <c r="B637" s="67" t="s">
        <v>43</v>
      </c>
      <c r="C637" s="116">
        <v>0</v>
      </c>
      <c r="D637" s="26"/>
      <c r="E637" s="52">
        <f>ROUND($C637*E633*E634*E632,0)</f>
        <v>0</v>
      </c>
      <c r="F637" s="52">
        <f t="shared" ref="F637:I637" si="740">ROUND($C637*F633*F634*F632,0)</f>
        <v>0</v>
      </c>
      <c r="G637" s="52">
        <f t="shared" si="740"/>
        <v>0</v>
      </c>
      <c r="H637" s="52">
        <f t="shared" si="740"/>
        <v>0</v>
      </c>
      <c r="I637" s="52">
        <f t="shared" si="740"/>
        <v>0</v>
      </c>
      <c r="J637" s="158">
        <f t="shared" ref="J637:J642" si="741">SUM(E637:I637)</f>
        <v>0</v>
      </c>
      <c r="K637" s="2"/>
      <c r="L637" s="239" t="str">
        <f t="shared" ref="L637:L643" si="742">L636</f>
        <v>A</v>
      </c>
      <c r="M637" s="2"/>
    </row>
    <row r="638" spans="1:16" hidden="1">
      <c r="A638" s="739"/>
      <c r="B638" s="67" t="s">
        <v>44</v>
      </c>
      <c r="C638" s="116">
        <v>0</v>
      </c>
      <c r="D638" s="26"/>
      <c r="E638" s="52">
        <f>ROUND($C638*E633*E635*E632,0)</f>
        <v>0</v>
      </c>
      <c r="F638" s="52">
        <f t="shared" ref="F638:I638" si="743">ROUND($C638*F633*F635*F632,0)</f>
        <v>0</v>
      </c>
      <c r="G638" s="52">
        <f t="shared" si="743"/>
        <v>0</v>
      </c>
      <c r="H638" s="52">
        <f t="shared" si="743"/>
        <v>0</v>
      </c>
      <c r="I638" s="52">
        <f t="shared" si="743"/>
        <v>0</v>
      </c>
      <c r="J638" s="158">
        <f t="shared" si="741"/>
        <v>0</v>
      </c>
      <c r="K638" s="2"/>
      <c r="L638" s="239" t="str">
        <f t="shared" si="742"/>
        <v>A</v>
      </c>
      <c r="M638" s="2"/>
    </row>
    <row r="639" spans="1:16" hidden="1">
      <c r="A639" s="739"/>
      <c r="B639" s="67" t="s">
        <v>182</v>
      </c>
      <c r="C639" s="116">
        <v>0</v>
      </c>
      <c r="D639" s="26"/>
      <c r="E639" s="52">
        <f>ROUND($C639*E633*E632,0)</f>
        <v>0</v>
      </c>
      <c r="F639" s="52">
        <f t="shared" ref="F639:I639" si="744">ROUND($C639*F633*F632,0)</f>
        <v>0</v>
      </c>
      <c r="G639" s="52">
        <f t="shared" si="744"/>
        <v>0</v>
      </c>
      <c r="H639" s="52">
        <f t="shared" si="744"/>
        <v>0</v>
      </c>
      <c r="I639" s="52">
        <f t="shared" si="744"/>
        <v>0</v>
      </c>
      <c r="J639" s="158">
        <f t="shared" si="741"/>
        <v>0</v>
      </c>
      <c r="K639" s="2"/>
      <c r="L639" s="239" t="str">
        <f t="shared" si="742"/>
        <v>A</v>
      </c>
      <c r="M639" s="2"/>
    </row>
    <row r="640" spans="1:16" hidden="1">
      <c r="A640" s="739"/>
      <c r="B640" s="67" t="s">
        <v>45</v>
      </c>
      <c r="C640" s="116">
        <v>0</v>
      </c>
      <c r="D640" s="26"/>
      <c r="E640" s="52">
        <f>$C640*E632*E634</f>
        <v>0</v>
      </c>
      <c r="F640" s="52">
        <f t="shared" ref="F640:I640" si="745">$C640*F632*F634</f>
        <v>0</v>
      </c>
      <c r="G640" s="52">
        <f t="shared" si="745"/>
        <v>0</v>
      </c>
      <c r="H640" s="52">
        <f t="shared" si="745"/>
        <v>0</v>
      </c>
      <c r="I640" s="52">
        <f t="shared" si="745"/>
        <v>0</v>
      </c>
      <c r="J640" s="158">
        <f t="shared" si="741"/>
        <v>0</v>
      </c>
      <c r="K640" s="2"/>
      <c r="L640" s="239" t="str">
        <f t="shared" si="742"/>
        <v>A</v>
      </c>
      <c r="M640" s="8"/>
    </row>
    <row r="641" spans="1:17" hidden="1">
      <c r="A641" s="739"/>
      <c r="B641" s="67" t="s">
        <v>46</v>
      </c>
      <c r="C641" s="116">
        <v>0</v>
      </c>
      <c r="D641" s="26"/>
      <c r="E641" s="52">
        <f>ROUND($C641*E632,0)</f>
        <v>0</v>
      </c>
      <c r="F641" s="52">
        <f t="shared" ref="F641:I641" si="746">ROUND($C641*F632,0)</f>
        <v>0</v>
      </c>
      <c r="G641" s="52">
        <f t="shared" si="746"/>
        <v>0</v>
      </c>
      <c r="H641" s="52">
        <f t="shared" si="746"/>
        <v>0</v>
      </c>
      <c r="I641" s="52">
        <f t="shared" si="746"/>
        <v>0</v>
      </c>
      <c r="J641" s="158">
        <f t="shared" si="741"/>
        <v>0</v>
      </c>
      <c r="K641" s="2"/>
      <c r="L641" s="239" t="str">
        <f t="shared" si="742"/>
        <v>A</v>
      </c>
      <c r="M641" s="2"/>
    </row>
    <row r="642" spans="1:17" hidden="1">
      <c r="A642" s="739"/>
      <c r="B642" s="67" t="s">
        <v>47</v>
      </c>
      <c r="C642" s="230"/>
      <c r="D642" s="26"/>
      <c r="E642" s="116">
        <v>0</v>
      </c>
      <c r="F642" s="116">
        <v>0</v>
      </c>
      <c r="G642" s="116">
        <v>0</v>
      </c>
      <c r="H642" s="116">
        <v>0</v>
      </c>
      <c r="I642" s="116">
        <v>0</v>
      </c>
      <c r="J642" s="158">
        <f t="shared" si="741"/>
        <v>0</v>
      </c>
      <c r="K642" s="2"/>
      <c r="L642" s="239" t="str">
        <f t="shared" si="742"/>
        <v>A</v>
      </c>
      <c r="N642" s="2"/>
      <c r="O642" s="2"/>
      <c r="P642" s="2"/>
      <c r="Q642" s="2"/>
    </row>
    <row r="643" spans="1:17" hidden="1">
      <c r="A643" s="740" t="s">
        <v>57</v>
      </c>
      <c r="B643" s="740"/>
      <c r="C643" s="740"/>
      <c r="D643" s="740"/>
      <c r="E643" s="185">
        <f>SUM(E637:E642)</f>
        <v>0</v>
      </c>
      <c r="F643" s="185">
        <f t="shared" ref="F643:J643" si="747">SUM(F637:F642)</f>
        <v>0</v>
      </c>
      <c r="G643" s="185">
        <f t="shared" si="747"/>
        <v>0</v>
      </c>
      <c r="H643" s="185">
        <f t="shared" si="747"/>
        <v>0</v>
      </c>
      <c r="I643" s="185">
        <f t="shared" si="747"/>
        <v>0</v>
      </c>
      <c r="J643" s="186">
        <f t="shared" si="747"/>
        <v>0</v>
      </c>
      <c r="K643" s="2"/>
      <c r="L643" s="239" t="str">
        <f t="shared" si="742"/>
        <v>A</v>
      </c>
      <c r="N643" s="8"/>
      <c r="O643" s="8"/>
      <c r="P643" s="8"/>
    </row>
    <row r="644" spans="1:17">
      <c r="A644" s="74"/>
      <c r="B644" s="757" t="s">
        <v>58</v>
      </c>
      <c r="C644" s="757"/>
      <c r="D644" s="757"/>
      <c r="E644" s="159">
        <f ca="1">SUMIF($A$611:$D$643,"*Total Trip", E611:E643)</f>
        <v>0</v>
      </c>
      <c r="F644" s="159">
        <f ca="1">SUMIF($A$611:$D$643,"*Total Trip", F611:F643)</f>
        <v>0</v>
      </c>
      <c r="G644" s="159">
        <f ca="1">SUMIF($A$611:$D$643,"*Total Trip", G611:G643)</f>
        <v>0</v>
      </c>
      <c r="H644" s="159">
        <f ca="1">SUMIF($A$611:$D$643,"*Total Trip", H611:H643)</f>
        <v>0</v>
      </c>
      <c r="I644" s="159">
        <f ca="1">SUMIF($A$611:$D$643,"*Total Trip", I611:I643)</f>
        <v>0</v>
      </c>
      <c r="J644" s="160">
        <f ca="1">SUM(E644:I644)</f>
        <v>0</v>
      </c>
      <c r="K644" s="29"/>
      <c r="L644" s="232"/>
      <c r="N644" s="8"/>
      <c r="O644" s="8"/>
      <c r="P644" s="8"/>
    </row>
    <row r="645" spans="1:17">
      <c r="A645" s="27"/>
      <c r="B645" s="28"/>
      <c r="C645" s="28"/>
      <c r="D645" s="28"/>
      <c r="E645" s="28"/>
      <c r="F645" s="28"/>
      <c r="G645" s="29"/>
      <c r="H645" s="29"/>
      <c r="I645" s="29"/>
      <c r="J645" s="75"/>
      <c r="L645" s="233"/>
    </row>
    <row r="646" spans="1:17">
      <c r="A646" s="30" t="s">
        <v>49</v>
      </c>
      <c r="B646" s="121" t="s">
        <v>288</v>
      </c>
      <c r="J646" s="32"/>
      <c r="L646" s="236"/>
    </row>
    <row r="647" spans="1:17">
      <c r="A647" s="5">
        <v>1</v>
      </c>
      <c r="B647" s="361"/>
      <c r="C647" s="361"/>
      <c r="D647" s="362"/>
      <c r="E647" s="52">
        <v>0</v>
      </c>
      <c r="F647" s="52">
        <v>0</v>
      </c>
      <c r="G647" s="52">
        <v>0</v>
      </c>
      <c r="H647" s="52">
        <v>0</v>
      </c>
      <c r="I647" s="52">
        <v>0</v>
      </c>
      <c r="J647" s="158">
        <f>SUM(E647:I647)</f>
        <v>0</v>
      </c>
      <c r="L647" s="237" t="s">
        <v>187</v>
      </c>
    </row>
    <row r="648" spans="1:17" hidden="1">
      <c r="A648" s="5">
        <v>2</v>
      </c>
      <c r="B648" s="361"/>
      <c r="C648" s="361"/>
      <c r="D648" s="362"/>
      <c r="E648" s="52">
        <v>0</v>
      </c>
      <c r="F648" s="52">
        <v>0</v>
      </c>
      <c r="G648" s="52">
        <v>0</v>
      </c>
      <c r="H648" s="52">
        <v>0</v>
      </c>
      <c r="I648" s="52">
        <v>0</v>
      </c>
      <c r="J648" s="158">
        <f t="shared" ref="J648:J656" si="748">SUM(E648:I648)</f>
        <v>0</v>
      </c>
      <c r="L648" s="237" t="s">
        <v>187</v>
      </c>
    </row>
    <row r="649" spans="1:17" hidden="1">
      <c r="A649" s="5">
        <v>3</v>
      </c>
      <c r="B649" s="361"/>
      <c r="C649" s="361"/>
      <c r="D649" s="362"/>
      <c r="E649" s="52">
        <v>0</v>
      </c>
      <c r="F649" s="52">
        <v>0</v>
      </c>
      <c r="G649" s="52">
        <v>0</v>
      </c>
      <c r="H649" s="52">
        <v>0</v>
      </c>
      <c r="I649" s="52">
        <v>0</v>
      </c>
      <c r="J649" s="158">
        <f t="shared" si="748"/>
        <v>0</v>
      </c>
      <c r="L649" s="237" t="s">
        <v>187</v>
      </c>
    </row>
    <row r="650" spans="1:17" hidden="1">
      <c r="A650" s="9">
        <v>4</v>
      </c>
      <c r="B650" s="361"/>
      <c r="C650" s="361"/>
      <c r="D650" s="362"/>
      <c r="E650" s="52">
        <v>0</v>
      </c>
      <c r="F650" s="52">
        <v>0</v>
      </c>
      <c r="G650" s="52">
        <v>0</v>
      </c>
      <c r="H650" s="52">
        <v>0</v>
      </c>
      <c r="I650" s="52">
        <v>0</v>
      </c>
      <c r="J650" s="158">
        <f t="shared" si="748"/>
        <v>0</v>
      </c>
      <c r="L650" s="237" t="s">
        <v>187</v>
      </c>
    </row>
    <row r="651" spans="1:17" hidden="1">
      <c r="A651" s="9">
        <v>5</v>
      </c>
      <c r="B651" s="361"/>
      <c r="C651" s="361"/>
      <c r="D651" s="362"/>
      <c r="E651" s="52">
        <v>0</v>
      </c>
      <c r="F651" s="52">
        <v>0</v>
      </c>
      <c r="G651" s="52">
        <v>0</v>
      </c>
      <c r="H651" s="52">
        <v>0</v>
      </c>
      <c r="I651" s="52">
        <v>0</v>
      </c>
      <c r="J651" s="158">
        <f t="shared" si="748"/>
        <v>0</v>
      </c>
      <c r="L651" s="237" t="s">
        <v>187</v>
      </c>
    </row>
    <row r="652" spans="1:17" hidden="1">
      <c r="A652" s="9">
        <v>6</v>
      </c>
      <c r="B652" s="361"/>
      <c r="C652" s="361"/>
      <c r="D652" s="362"/>
      <c r="E652" s="52">
        <v>0</v>
      </c>
      <c r="F652" s="52">
        <v>0</v>
      </c>
      <c r="G652" s="52">
        <v>0</v>
      </c>
      <c r="H652" s="52">
        <v>0</v>
      </c>
      <c r="I652" s="52">
        <v>0</v>
      </c>
      <c r="J652" s="158">
        <f t="shared" si="748"/>
        <v>0</v>
      </c>
      <c r="L652" s="237" t="s">
        <v>187</v>
      </c>
    </row>
    <row r="653" spans="1:17" hidden="1">
      <c r="A653" s="9">
        <v>7</v>
      </c>
      <c r="B653" s="361"/>
      <c r="C653" s="361"/>
      <c r="D653" s="362"/>
      <c r="E653" s="52">
        <v>0</v>
      </c>
      <c r="F653" s="52">
        <v>0</v>
      </c>
      <c r="G653" s="52">
        <v>0</v>
      </c>
      <c r="H653" s="52">
        <v>0</v>
      </c>
      <c r="I653" s="52">
        <v>0</v>
      </c>
      <c r="J653" s="158">
        <f t="shared" si="748"/>
        <v>0</v>
      </c>
      <c r="L653" s="237" t="s">
        <v>187</v>
      </c>
    </row>
    <row r="654" spans="1:17" hidden="1">
      <c r="A654" s="9">
        <v>8</v>
      </c>
      <c r="B654" s="361"/>
      <c r="C654" s="361"/>
      <c r="D654" s="362"/>
      <c r="E654" s="52">
        <v>0</v>
      </c>
      <c r="F654" s="52">
        <v>0</v>
      </c>
      <c r="G654" s="52">
        <v>0</v>
      </c>
      <c r="H654" s="52">
        <v>0</v>
      </c>
      <c r="I654" s="52">
        <v>0</v>
      </c>
      <c r="J654" s="158">
        <f t="shared" si="748"/>
        <v>0</v>
      </c>
      <c r="L654" s="237" t="s">
        <v>187</v>
      </c>
    </row>
    <row r="655" spans="1:17" hidden="1">
      <c r="A655" s="9">
        <v>9</v>
      </c>
      <c r="B655" s="361"/>
      <c r="C655" s="361"/>
      <c r="D655" s="362"/>
      <c r="E655" s="52">
        <v>0</v>
      </c>
      <c r="F655" s="52">
        <v>0</v>
      </c>
      <c r="G655" s="52">
        <v>0</v>
      </c>
      <c r="H655" s="52">
        <v>0</v>
      </c>
      <c r="I655" s="52">
        <v>0</v>
      </c>
      <c r="J655" s="158">
        <f t="shared" si="748"/>
        <v>0</v>
      </c>
      <c r="L655" s="237" t="s">
        <v>187</v>
      </c>
    </row>
    <row r="656" spans="1:17" hidden="1">
      <c r="A656" s="9">
        <v>10</v>
      </c>
      <c r="B656" s="361"/>
      <c r="C656" s="361"/>
      <c r="D656" s="362"/>
      <c r="E656" s="52">
        <v>0</v>
      </c>
      <c r="F656" s="52">
        <v>0</v>
      </c>
      <c r="G656" s="52">
        <v>0</v>
      </c>
      <c r="H656" s="52">
        <v>0</v>
      </c>
      <c r="I656" s="52">
        <v>0</v>
      </c>
      <c r="J656" s="158">
        <f t="shared" si="748"/>
        <v>0</v>
      </c>
      <c r="L656" s="237" t="s">
        <v>187</v>
      </c>
      <c r="N656" s="8"/>
      <c r="O656" s="8"/>
      <c r="P656" s="8"/>
    </row>
    <row r="657" spans="1:16">
      <c r="A657" s="79"/>
      <c r="B657" s="770" t="s">
        <v>36</v>
      </c>
      <c r="C657" s="770"/>
      <c r="D657" s="770"/>
      <c r="E657" s="159">
        <f>SUM(E647:E656)</f>
        <v>0</v>
      </c>
      <c r="F657" s="159">
        <f t="shared" ref="F657:J657" si="749">SUM(F647:F656)</f>
        <v>0</v>
      </c>
      <c r="G657" s="159">
        <f t="shared" si="749"/>
        <v>0</v>
      </c>
      <c r="H657" s="159">
        <f t="shared" si="749"/>
        <v>0</v>
      </c>
      <c r="I657" s="159">
        <f t="shared" si="749"/>
        <v>0</v>
      </c>
      <c r="J657" s="160">
        <f t="shared" si="749"/>
        <v>0</v>
      </c>
      <c r="K657" s="20"/>
      <c r="L657" s="236"/>
    </row>
    <row r="658" spans="1:16">
      <c r="A658" s="5"/>
      <c r="G658" s="16"/>
      <c r="H658" s="16"/>
      <c r="I658" s="16"/>
      <c r="J658" s="25"/>
      <c r="L658" s="231"/>
    </row>
    <row r="659" spans="1:16">
      <c r="A659" s="30" t="s">
        <v>195</v>
      </c>
      <c r="B659" s="9"/>
      <c r="C659" s="364"/>
      <c r="J659" s="32"/>
      <c r="L659" s="236"/>
    </row>
    <row r="660" spans="1:16">
      <c r="A660" s="30"/>
      <c r="B660" s="9" t="s">
        <v>6</v>
      </c>
      <c r="C660" s="9"/>
      <c r="E660" s="52">
        <v>0</v>
      </c>
      <c r="F660" s="52">
        <v>0</v>
      </c>
      <c r="G660" s="52">
        <v>0</v>
      </c>
      <c r="H660" s="52">
        <v>0</v>
      </c>
      <c r="I660" s="52">
        <v>0</v>
      </c>
      <c r="J660" s="158">
        <f>SUM(E660:I660)</f>
        <v>0</v>
      </c>
      <c r="L660" s="237" t="s">
        <v>187</v>
      </c>
    </row>
    <row r="661" spans="1:16" hidden="1">
      <c r="A661" s="30"/>
      <c r="B661" s="9"/>
      <c r="C661" s="9"/>
      <c r="E661" s="52">
        <v>0</v>
      </c>
      <c r="F661" s="52">
        <v>0</v>
      </c>
      <c r="G661" s="52">
        <v>0</v>
      </c>
      <c r="H661" s="52">
        <v>0</v>
      </c>
      <c r="I661" s="52">
        <v>0</v>
      </c>
      <c r="J661" s="158">
        <f t="shared" ref="J661:J664" si="750">SUM(E661:I661)</f>
        <v>0</v>
      </c>
      <c r="L661" s="237" t="s">
        <v>187</v>
      </c>
    </row>
    <row r="662" spans="1:16" hidden="1">
      <c r="A662" s="30"/>
      <c r="B662" s="9"/>
      <c r="C662" s="9"/>
      <c r="E662" s="52">
        <v>0</v>
      </c>
      <c r="F662" s="52">
        <v>0</v>
      </c>
      <c r="G662" s="52">
        <v>0</v>
      </c>
      <c r="H662" s="52">
        <v>0</v>
      </c>
      <c r="I662" s="52">
        <v>0</v>
      </c>
      <c r="J662" s="158">
        <f t="shared" si="750"/>
        <v>0</v>
      </c>
      <c r="L662" s="237" t="s">
        <v>187</v>
      </c>
    </row>
    <row r="663" spans="1:16" hidden="1">
      <c r="A663" s="30"/>
      <c r="B663" s="9"/>
      <c r="C663" s="9"/>
      <c r="E663" s="52">
        <v>0</v>
      </c>
      <c r="F663" s="52">
        <v>0</v>
      </c>
      <c r="G663" s="52">
        <v>0</v>
      </c>
      <c r="H663" s="52">
        <v>0</v>
      </c>
      <c r="I663" s="52">
        <v>0</v>
      </c>
      <c r="J663" s="158">
        <f t="shared" si="750"/>
        <v>0</v>
      </c>
      <c r="L663" s="237" t="s">
        <v>187</v>
      </c>
    </row>
    <row r="664" spans="1:16" hidden="1">
      <c r="A664" s="30"/>
      <c r="B664" s="9" t="s">
        <v>6</v>
      </c>
      <c r="C664" s="9"/>
      <c r="E664" s="52">
        <v>0</v>
      </c>
      <c r="F664" s="52">
        <v>0</v>
      </c>
      <c r="G664" s="52">
        <v>0</v>
      </c>
      <c r="H664" s="52">
        <v>0</v>
      </c>
      <c r="I664" s="52">
        <v>0</v>
      </c>
      <c r="J664" s="158">
        <f t="shared" si="750"/>
        <v>0</v>
      </c>
      <c r="L664" s="237" t="s">
        <v>187</v>
      </c>
    </row>
    <row r="665" spans="1:16">
      <c r="A665" s="80"/>
      <c r="B665" s="757" t="s">
        <v>82</v>
      </c>
      <c r="C665" s="757"/>
      <c r="D665" s="757"/>
      <c r="E665" s="159">
        <f>SUM(E660:E664)</f>
        <v>0</v>
      </c>
      <c r="F665" s="159">
        <f>SUM(F660:F664)</f>
        <v>0</v>
      </c>
      <c r="G665" s="159">
        <f t="shared" ref="G665:I665" si="751">SUM(G660:G664)</f>
        <v>0</v>
      </c>
      <c r="H665" s="159">
        <f t="shared" si="751"/>
        <v>0</v>
      </c>
      <c r="I665" s="159">
        <f t="shared" si="751"/>
        <v>0</v>
      </c>
      <c r="J665" s="160">
        <f>SUM(J660:J664)</f>
        <v>0</v>
      </c>
      <c r="L665" s="236"/>
      <c r="N665" s="8"/>
      <c r="O665" s="8"/>
      <c r="P665" s="8"/>
    </row>
    <row r="666" spans="1:16">
      <c r="A666" s="5"/>
      <c r="D666" s="3"/>
      <c r="E666" s="16"/>
      <c r="F666" s="16"/>
      <c r="G666" s="16"/>
      <c r="H666" s="16"/>
      <c r="I666" s="20"/>
      <c r="J666" s="25"/>
      <c r="L666" s="236"/>
      <c r="M666" s="2"/>
    </row>
    <row r="667" spans="1:16">
      <c r="A667" s="30" t="s">
        <v>50</v>
      </c>
      <c r="B667" s="364"/>
      <c r="D667" s="3"/>
      <c r="E667" s="16"/>
      <c r="F667" s="16"/>
      <c r="G667" s="16"/>
      <c r="H667" s="16"/>
      <c r="I667" s="20"/>
      <c r="J667" s="25"/>
      <c r="L667" s="236"/>
      <c r="M667" s="2"/>
    </row>
    <row r="668" spans="1:16">
      <c r="A668" s="276"/>
      <c r="B668" s="10" t="s">
        <v>53</v>
      </c>
      <c r="C668" s="9"/>
      <c r="E668" s="52">
        <v>0</v>
      </c>
      <c r="F668" s="52">
        <v>0</v>
      </c>
      <c r="G668" s="52">
        <v>0</v>
      </c>
      <c r="H668" s="52">
        <v>0</v>
      </c>
      <c r="I668" s="52">
        <v>0</v>
      </c>
      <c r="J668" s="158">
        <f t="shared" ref="J668:J673" si="752">SUM(E668:I668)</f>
        <v>0</v>
      </c>
      <c r="L668" s="237" t="s">
        <v>187</v>
      </c>
      <c r="M668" s="2"/>
    </row>
    <row r="669" spans="1:16">
      <c r="A669" s="276"/>
      <c r="B669" s="10" t="s">
        <v>54</v>
      </c>
      <c r="C669" s="9"/>
      <c r="D669" s="10"/>
      <c r="E669" s="52">
        <v>0</v>
      </c>
      <c r="F669" s="52">
        <v>0</v>
      </c>
      <c r="G669" s="52">
        <v>0</v>
      </c>
      <c r="H669" s="52">
        <v>0</v>
      </c>
      <c r="I669" s="52">
        <v>0</v>
      </c>
      <c r="J669" s="158">
        <f t="shared" si="752"/>
        <v>0</v>
      </c>
      <c r="K669" s="2"/>
      <c r="L669" s="237" t="s">
        <v>187</v>
      </c>
      <c r="M669" s="2"/>
    </row>
    <row r="670" spans="1:16">
      <c r="A670" s="276"/>
      <c r="B670" s="10" t="s">
        <v>55</v>
      </c>
      <c r="C670" s="9"/>
      <c r="D670" s="10"/>
      <c r="E670" s="52">
        <v>0</v>
      </c>
      <c r="F670" s="52">
        <v>0</v>
      </c>
      <c r="G670" s="52">
        <v>0</v>
      </c>
      <c r="H670" s="52">
        <v>0</v>
      </c>
      <c r="I670" s="52">
        <v>0</v>
      </c>
      <c r="J670" s="158">
        <f t="shared" si="752"/>
        <v>0</v>
      </c>
      <c r="K670" s="2"/>
      <c r="L670" s="237" t="s">
        <v>187</v>
      </c>
      <c r="M670" s="2"/>
    </row>
    <row r="671" spans="1:16">
      <c r="B671" s="10" t="s">
        <v>56</v>
      </c>
      <c r="C671" s="9"/>
      <c r="D671" s="10"/>
      <c r="E671" s="52">
        <v>0</v>
      </c>
      <c r="F671" s="52">
        <v>0</v>
      </c>
      <c r="G671" s="52">
        <v>0</v>
      </c>
      <c r="H671" s="52">
        <v>0</v>
      </c>
      <c r="I671" s="52">
        <v>0</v>
      </c>
      <c r="J671" s="158">
        <f t="shared" si="752"/>
        <v>0</v>
      </c>
      <c r="K671" s="2"/>
      <c r="L671" s="237" t="s">
        <v>187</v>
      </c>
      <c r="M671" s="2"/>
    </row>
    <row r="672" spans="1:16">
      <c r="B672" s="10" t="s">
        <v>117</v>
      </c>
      <c r="C672" s="9"/>
      <c r="D672" s="10"/>
      <c r="E672" s="52">
        <v>0</v>
      </c>
      <c r="F672" s="52">
        <v>0</v>
      </c>
      <c r="G672" s="52">
        <v>0</v>
      </c>
      <c r="H672" s="52">
        <v>0</v>
      </c>
      <c r="I672" s="52">
        <v>0</v>
      </c>
      <c r="J672" s="158">
        <f t="shared" si="752"/>
        <v>0</v>
      </c>
      <c r="K672" s="2"/>
      <c r="L672" s="237" t="s">
        <v>187</v>
      </c>
      <c r="M672" s="2"/>
    </row>
    <row r="673" spans="1:35">
      <c r="B673" s="10" t="s">
        <v>297</v>
      </c>
      <c r="C673" s="9"/>
      <c r="D673" s="10"/>
      <c r="E673" s="52">
        <v>0</v>
      </c>
      <c r="F673" s="52">
        <v>0</v>
      </c>
      <c r="G673" s="52">
        <v>0</v>
      </c>
      <c r="H673" s="52">
        <v>0</v>
      </c>
      <c r="I673" s="52">
        <v>0</v>
      </c>
      <c r="J673" s="158">
        <f t="shared" si="752"/>
        <v>0</v>
      </c>
      <c r="K673" s="2"/>
      <c r="L673" s="237" t="s">
        <v>187</v>
      </c>
      <c r="M673" s="2"/>
    </row>
    <row r="674" spans="1:35">
      <c r="B674" s="10" t="s">
        <v>298</v>
      </c>
      <c r="C674" s="9"/>
      <c r="D674" s="10"/>
      <c r="E674" s="52">
        <v>0</v>
      </c>
      <c r="F674" s="52">
        <v>0</v>
      </c>
      <c r="G674" s="52">
        <v>0</v>
      </c>
      <c r="H674" s="52">
        <v>0</v>
      </c>
      <c r="I674" s="52">
        <v>0</v>
      </c>
      <c r="J674" s="158">
        <f t="shared" ref="J674:J681" si="753">SUM(E674:I674)</f>
        <v>0</v>
      </c>
      <c r="K674" s="2"/>
      <c r="L674" s="237" t="s">
        <v>187</v>
      </c>
      <c r="M674" s="2"/>
    </row>
    <row r="675" spans="1:35">
      <c r="B675" s="10" t="s">
        <v>453</v>
      </c>
      <c r="C675" s="9"/>
      <c r="D675" s="10"/>
      <c r="E675" s="52">
        <v>0</v>
      </c>
      <c r="F675" s="52">
        <v>0</v>
      </c>
      <c r="G675" s="52">
        <v>0</v>
      </c>
      <c r="H675" s="52">
        <v>0</v>
      </c>
      <c r="I675" s="52">
        <v>0</v>
      </c>
      <c r="J675" s="158">
        <f t="shared" si="753"/>
        <v>0</v>
      </c>
      <c r="K675" s="2"/>
      <c r="L675" s="237" t="s">
        <v>187</v>
      </c>
      <c r="M675" s="2"/>
    </row>
    <row r="676" spans="1:35" hidden="1">
      <c r="B676" s="10" t="s">
        <v>287</v>
      </c>
      <c r="C676" s="9"/>
      <c r="D676" s="10"/>
      <c r="E676" s="52">
        <v>0</v>
      </c>
      <c r="F676" s="52">
        <v>0</v>
      </c>
      <c r="G676" s="52">
        <v>0</v>
      </c>
      <c r="H676" s="52">
        <v>0</v>
      </c>
      <c r="I676" s="52">
        <v>0</v>
      </c>
      <c r="J676" s="158">
        <f t="shared" si="753"/>
        <v>0</v>
      </c>
      <c r="K676" s="2"/>
      <c r="L676" s="237" t="s">
        <v>187</v>
      </c>
      <c r="M676" s="2"/>
    </row>
    <row r="677" spans="1:35" hidden="1">
      <c r="B677" s="10" t="s">
        <v>287</v>
      </c>
      <c r="C677" s="9"/>
      <c r="D677" s="10"/>
      <c r="E677" s="52">
        <v>0</v>
      </c>
      <c r="F677" s="52">
        <v>0</v>
      </c>
      <c r="G677" s="52">
        <v>0</v>
      </c>
      <c r="H677" s="52">
        <v>0</v>
      </c>
      <c r="I677" s="52">
        <v>0</v>
      </c>
      <c r="J677" s="158">
        <f t="shared" si="753"/>
        <v>0</v>
      </c>
      <c r="K677" s="2"/>
      <c r="L677" s="237" t="s">
        <v>187</v>
      </c>
      <c r="M677" s="2"/>
    </row>
    <row r="678" spans="1:35" hidden="1">
      <c r="B678" s="10" t="s">
        <v>287</v>
      </c>
      <c r="C678" s="9"/>
      <c r="D678" s="10"/>
      <c r="E678" s="52">
        <v>0</v>
      </c>
      <c r="F678" s="52">
        <v>0</v>
      </c>
      <c r="G678" s="52">
        <v>0</v>
      </c>
      <c r="H678" s="52">
        <v>0</v>
      </c>
      <c r="I678" s="52">
        <v>0</v>
      </c>
      <c r="J678" s="158">
        <f t="shared" si="753"/>
        <v>0</v>
      </c>
      <c r="K678" s="2"/>
      <c r="L678" s="237" t="s">
        <v>187</v>
      </c>
      <c r="M678" s="2"/>
    </row>
    <row r="679" spans="1:35" hidden="1">
      <c r="B679" s="10" t="s">
        <v>287</v>
      </c>
      <c r="C679" s="9"/>
      <c r="D679" s="10"/>
      <c r="E679" s="52">
        <v>0</v>
      </c>
      <c r="F679" s="52">
        <v>0</v>
      </c>
      <c r="G679" s="52">
        <v>0</v>
      </c>
      <c r="H679" s="52">
        <v>0</v>
      </c>
      <c r="I679" s="52">
        <v>0</v>
      </c>
      <c r="J679" s="158">
        <f t="shared" si="753"/>
        <v>0</v>
      </c>
      <c r="K679" s="2"/>
      <c r="L679" s="237" t="s">
        <v>187</v>
      </c>
      <c r="M679" s="2"/>
    </row>
    <row r="680" spans="1:35" hidden="1">
      <c r="B680" s="10" t="s">
        <v>287</v>
      </c>
      <c r="C680" s="9"/>
      <c r="D680" s="10"/>
      <c r="E680" s="52">
        <v>0</v>
      </c>
      <c r="F680" s="52">
        <v>0</v>
      </c>
      <c r="G680" s="52">
        <v>0</v>
      </c>
      <c r="H680" s="52">
        <v>0</v>
      </c>
      <c r="I680" s="52">
        <v>0</v>
      </c>
      <c r="J680" s="158">
        <f t="shared" si="753"/>
        <v>0</v>
      </c>
      <c r="K680" s="2"/>
      <c r="L680" s="237" t="s">
        <v>187</v>
      </c>
      <c r="M680" s="2"/>
    </row>
    <row r="681" spans="1:35" hidden="1">
      <c r="B681" s="10" t="s">
        <v>287</v>
      </c>
      <c r="C681" s="9"/>
      <c r="D681" s="10"/>
      <c r="E681" s="52">
        <v>0</v>
      </c>
      <c r="F681" s="52">
        <v>0</v>
      </c>
      <c r="G681" s="52">
        <v>0</v>
      </c>
      <c r="H681" s="52">
        <v>0</v>
      </c>
      <c r="I681" s="52">
        <v>0</v>
      </c>
      <c r="J681" s="158">
        <f t="shared" si="753"/>
        <v>0</v>
      </c>
      <c r="K681" s="2"/>
      <c r="L681" s="237" t="s">
        <v>187</v>
      </c>
      <c r="M681" s="2"/>
    </row>
    <row r="682" spans="1:35">
      <c r="A682" s="79"/>
      <c r="B682" s="749" t="s">
        <v>37</v>
      </c>
      <c r="C682" s="749"/>
      <c r="D682" s="749"/>
      <c r="E682" s="159">
        <f t="shared" ref="E682:J682" si="754">SUM(E668:E681)</f>
        <v>0</v>
      </c>
      <c r="F682" s="159">
        <f t="shared" si="754"/>
        <v>0</v>
      </c>
      <c r="G682" s="159">
        <f t="shared" si="754"/>
        <v>0</v>
      </c>
      <c r="H682" s="159">
        <f t="shared" si="754"/>
        <v>0</v>
      </c>
      <c r="I682" s="159">
        <f t="shared" si="754"/>
        <v>0</v>
      </c>
      <c r="J682" s="160">
        <f t="shared" si="754"/>
        <v>0</v>
      </c>
      <c r="K682" s="20"/>
      <c r="L682" s="232"/>
      <c r="M682" s="2"/>
    </row>
    <row r="683" spans="1:35">
      <c r="A683" s="5"/>
      <c r="G683" s="16"/>
      <c r="H683" s="16"/>
      <c r="I683" s="16"/>
      <c r="J683" s="25"/>
      <c r="L683" s="248"/>
      <c r="M683" s="2"/>
    </row>
    <row r="684" spans="1:35" ht="13.8" thickBot="1">
      <c r="A684" s="30" t="s">
        <v>311</v>
      </c>
      <c r="J684" s="32"/>
      <c r="L684" s="236"/>
      <c r="N684" s="8"/>
      <c r="O684" s="8"/>
      <c r="P684" s="8"/>
    </row>
    <row r="685" spans="1:35" ht="14.4" thickTop="1" thickBot="1">
      <c r="A685" s="9"/>
      <c r="B685" s="9" t="s">
        <v>10</v>
      </c>
      <c r="C685" s="9"/>
      <c r="E685" s="52">
        <v>0</v>
      </c>
      <c r="F685" s="52">
        <v>0</v>
      </c>
      <c r="G685" s="52">
        <v>0</v>
      </c>
      <c r="H685" s="52">
        <v>0</v>
      </c>
      <c r="I685" s="52">
        <v>0</v>
      </c>
      <c r="J685" s="158">
        <f>SUM(E685:I685)</f>
        <v>0</v>
      </c>
      <c r="L685" s="237" t="s">
        <v>187</v>
      </c>
      <c r="M685" s="335" t="s">
        <v>247</v>
      </c>
      <c r="N685" s="336"/>
      <c r="O685" s="336"/>
      <c r="P685" s="336"/>
      <c r="Q685" s="337"/>
    </row>
    <row r="686" spans="1:35" ht="13.8" hidden="1" thickTop="1">
      <c r="A686" s="9"/>
      <c r="B686" s="9" t="s">
        <v>10</v>
      </c>
      <c r="C686" s="9"/>
      <c r="E686" s="52">
        <v>0</v>
      </c>
      <c r="F686" s="52">
        <v>0</v>
      </c>
      <c r="G686" s="52">
        <v>0</v>
      </c>
      <c r="H686" s="52">
        <v>0</v>
      </c>
      <c r="I686" s="52">
        <v>0</v>
      </c>
      <c r="J686" s="158">
        <f t="shared" ref="J686:J687" si="755">SUM(E686:I686)</f>
        <v>0</v>
      </c>
      <c r="L686" s="237" t="s">
        <v>187</v>
      </c>
      <c r="M686" s="331" t="s">
        <v>254</v>
      </c>
      <c r="N686" s="332"/>
      <c r="O686" s="332"/>
      <c r="P686" s="333"/>
      <c r="Q686" s="334"/>
      <c r="R686" s="329"/>
      <c r="S686" s="329"/>
      <c r="T686" s="330"/>
    </row>
    <row r="687" spans="1:35" hidden="1">
      <c r="A687" s="9"/>
      <c r="B687" s="9" t="s">
        <v>10</v>
      </c>
      <c r="C687" s="9"/>
      <c r="E687" s="52">
        <v>0</v>
      </c>
      <c r="F687" s="52">
        <v>0</v>
      </c>
      <c r="G687" s="52">
        <v>0</v>
      </c>
      <c r="H687" s="52">
        <v>0</v>
      </c>
      <c r="I687" s="52">
        <v>0</v>
      </c>
      <c r="J687" s="158">
        <f t="shared" si="755"/>
        <v>0</v>
      </c>
      <c r="L687" s="237" t="s">
        <v>187</v>
      </c>
      <c r="M687" s="367" t="s">
        <v>255</v>
      </c>
      <c r="N687" s="368"/>
      <c r="O687" s="368"/>
      <c r="P687" s="368"/>
      <c r="Q687" s="368"/>
      <c r="R687" s="368"/>
      <c r="S687" s="368"/>
      <c r="T687" s="369"/>
      <c r="AI687" s="148"/>
    </row>
    <row r="688" spans="1:35" ht="13.8" hidden="1" thickBot="1">
      <c r="A688" s="9"/>
      <c r="B688" s="9" t="s">
        <v>10</v>
      </c>
      <c r="C688" s="9"/>
      <c r="E688" s="52">
        <v>0</v>
      </c>
      <c r="F688" s="52">
        <v>0</v>
      </c>
      <c r="G688" s="52">
        <v>0</v>
      </c>
      <c r="H688" s="52">
        <v>0</v>
      </c>
      <c r="I688" s="52">
        <v>0</v>
      </c>
      <c r="J688" s="158">
        <f>SUM(E688:I688)</f>
        <v>0</v>
      </c>
      <c r="L688" s="237" t="s">
        <v>187</v>
      </c>
      <c r="M688" s="370" t="s">
        <v>256</v>
      </c>
      <c r="N688" s="371"/>
      <c r="O688" s="371"/>
      <c r="P688" s="371"/>
      <c r="Q688" s="371"/>
      <c r="R688" s="371"/>
      <c r="S688" s="371"/>
      <c r="T688" s="372"/>
      <c r="AI688" s="241"/>
    </row>
    <row r="689" spans="1:36" ht="13.8" thickTop="1">
      <c r="A689" s="309"/>
      <c r="B689" s="757" t="s">
        <v>248</v>
      </c>
      <c r="C689" s="757"/>
      <c r="D689" s="757"/>
      <c r="E689" s="159">
        <f>SUM(E685:E688)</f>
        <v>0</v>
      </c>
      <c r="F689" s="159">
        <f t="shared" ref="F689:J689" si="756">SUM(F685:F688)</f>
        <v>0</v>
      </c>
      <c r="G689" s="159">
        <f t="shared" si="756"/>
        <v>0</v>
      </c>
      <c r="H689" s="159">
        <f t="shared" si="756"/>
        <v>0</v>
      </c>
      <c r="I689" s="159">
        <f t="shared" si="756"/>
        <v>0</v>
      </c>
      <c r="J689" s="160">
        <f t="shared" si="756"/>
        <v>0</v>
      </c>
      <c r="K689" s="20"/>
      <c r="L689" s="236"/>
      <c r="AI689" s="241"/>
      <c r="AJ689" s="9"/>
    </row>
    <row r="690" spans="1:36">
      <c r="A690" s="9"/>
      <c r="G690" s="16"/>
      <c r="H690" s="16"/>
      <c r="I690" s="16"/>
      <c r="J690" s="25"/>
      <c r="K690" s="2"/>
      <c r="L690" s="248"/>
      <c r="M690" s="2"/>
      <c r="N690" s="2"/>
      <c r="O690" s="2"/>
      <c r="P690" s="2"/>
      <c r="Q690" s="2"/>
      <c r="AJ690" s="9"/>
    </row>
    <row r="691" spans="1:36">
      <c r="A691" s="30" t="s">
        <v>135</v>
      </c>
      <c r="E691" s="16"/>
      <c r="F691" s="16"/>
      <c r="G691" s="16"/>
      <c r="H691" s="16"/>
      <c r="I691" s="20"/>
      <c r="J691" s="25"/>
      <c r="K691" s="2"/>
      <c r="L691" s="249"/>
      <c r="M691" s="273"/>
      <c r="AA691" s="123"/>
      <c r="AB691" s="123"/>
      <c r="AC691" s="123"/>
      <c r="AD691" s="123"/>
      <c r="AE691" s="123"/>
      <c r="AF691" s="123"/>
      <c r="AG691" s="123"/>
    </row>
    <row r="692" spans="1:36">
      <c r="A692" s="9"/>
      <c r="B692" s="9" t="str">
        <f t="shared" ref="B692:B711" si="757">B828</f>
        <v>Sub1</v>
      </c>
      <c r="C692" s="9" t="s">
        <v>6</v>
      </c>
      <c r="E692" s="52">
        <f>E876</f>
        <v>0</v>
      </c>
      <c r="F692" s="52">
        <f t="shared" ref="F692:I692" si="758">F876</f>
        <v>0</v>
      </c>
      <c r="G692" s="52">
        <f t="shared" si="758"/>
        <v>0</v>
      </c>
      <c r="H692" s="52">
        <f t="shared" si="758"/>
        <v>0</v>
      </c>
      <c r="I692" s="52">
        <f t="shared" si="758"/>
        <v>0</v>
      </c>
      <c r="J692" s="158">
        <f>SUM(E692:I692)</f>
        <v>0</v>
      </c>
      <c r="K692" s="2"/>
      <c r="L692" s="247" t="str">
        <f>L828</f>
        <v>A</v>
      </c>
      <c r="M692" s="107" t="s">
        <v>166</v>
      </c>
      <c r="N692" s="108"/>
      <c r="O692" s="108"/>
      <c r="P692" s="108"/>
      <c r="Q692" s="108"/>
      <c r="R692" s="108"/>
      <c r="AA692" s="9"/>
      <c r="AB692" s="9"/>
      <c r="AC692" s="9"/>
      <c r="AD692" s="9"/>
      <c r="AE692" s="9"/>
      <c r="AF692" s="9"/>
      <c r="AG692" s="9"/>
    </row>
    <row r="693" spans="1:36">
      <c r="A693" s="9"/>
      <c r="B693" s="9" t="str">
        <f t="shared" si="757"/>
        <v>Sub2</v>
      </c>
      <c r="C693" s="9" t="s">
        <v>6</v>
      </c>
      <c r="E693" s="52">
        <f t="shared" ref="E693:I711" si="759">E877</f>
        <v>0</v>
      </c>
      <c r="F693" s="52">
        <f t="shared" ref="F693:I693" si="760">F877</f>
        <v>0</v>
      </c>
      <c r="G693" s="52">
        <f t="shared" si="760"/>
        <v>0</v>
      </c>
      <c r="H693" s="52">
        <f t="shared" si="760"/>
        <v>0</v>
      </c>
      <c r="I693" s="52">
        <f t="shared" si="760"/>
        <v>0</v>
      </c>
      <c r="J693" s="158">
        <f t="shared" ref="J693:J694" si="761">SUM(E693:I693)</f>
        <v>0</v>
      </c>
      <c r="K693" s="2"/>
      <c r="L693" s="247" t="str">
        <f t="shared" ref="L693:L711" si="762">L829</f>
        <v>A</v>
      </c>
      <c r="M693" s="107" t="s">
        <v>160</v>
      </c>
      <c r="N693" s="108"/>
      <c r="O693" s="108"/>
      <c r="P693" s="108"/>
      <c r="Q693" s="108"/>
      <c r="R693" s="108"/>
      <c r="AA693" s="123"/>
      <c r="AB693" s="123"/>
      <c r="AC693" s="123"/>
      <c r="AD693" s="123"/>
      <c r="AE693" s="123"/>
      <c r="AF693" s="123"/>
      <c r="AG693" s="123"/>
    </row>
    <row r="694" spans="1:36">
      <c r="A694" s="9"/>
      <c r="B694" s="9" t="str">
        <f t="shared" si="757"/>
        <v>Sub3</v>
      </c>
      <c r="C694" s="9" t="s">
        <v>6</v>
      </c>
      <c r="E694" s="52">
        <f t="shared" si="759"/>
        <v>0</v>
      </c>
      <c r="F694" s="52">
        <f t="shared" ref="F694:I694" si="763">F878</f>
        <v>0</v>
      </c>
      <c r="G694" s="52">
        <f t="shared" si="763"/>
        <v>0</v>
      </c>
      <c r="H694" s="52">
        <f t="shared" si="763"/>
        <v>0</v>
      </c>
      <c r="I694" s="52">
        <f t="shared" si="763"/>
        <v>0</v>
      </c>
      <c r="J694" s="158">
        <f t="shared" si="761"/>
        <v>0</v>
      </c>
      <c r="K694" s="2"/>
      <c r="L694" s="247" t="str">
        <f t="shared" si="762"/>
        <v>A</v>
      </c>
      <c r="M694" s="2"/>
    </row>
    <row r="695" spans="1:36" hidden="1">
      <c r="A695" s="5"/>
      <c r="B695" s="9" t="str">
        <f t="shared" si="757"/>
        <v>Sub4</v>
      </c>
      <c r="C695" s="9" t="s">
        <v>6</v>
      </c>
      <c r="E695" s="52">
        <f t="shared" si="759"/>
        <v>0</v>
      </c>
      <c r="F695" s="52">
        <f t="shared" si="759"/>
        <v>0</v>
      </c>
      <c r="G695" s="52">
        <f t="shared" si="759"/>
        <v>0</v>
      </c>
      <c r="H695" s="52">
        <f t="shared" si="759"/>
        <v>0</v>
      </c>
      <c r="I695" s="52">
        <f t="shared" si="759"/>
        <v>0</v>
      </c>
      <c r="J695" s="158">
        <f>SUM(E695:I695)</f>
        <v>0</v>
      </c>
      <c r="K695" s="2"/>
      <c r="L695" s="247" t="str">
        <f t="shared" si="762"/>
        <v>A</v>
      </c>
      <c r="M695" s="2"/>
      <c r="N695" s="2"/>
      <c r="O695" s="2"/>
      <c r="P695" s="2"/>
      <c r="AH695" s="123"/>
    </row>
    <row r="696" spans="1:36" hidden="1">
      <c r="A696" s="5"/>
      <c r="B696" s="9" t="str">
        <f t="shared" si="757"/>
        <v>Sub5</v>
      </c>
      <c r="C696" s="9" t="s">
        <v>6</v>
      </c>
      <c r="E696" s="52">
        <f t="shared" si="759"/>
        <v>0</v>
      </c>
      <c r="F696" s="52">
        <f t="shared" si="759"/>
        <v>0</v>
      </c>
      <c r="G696" s="52">
        <f t="shared" si="759"/>
        <v>0</v>
      </c>
      <c r="H696" s="52">
        <f t="shared" si="759"/>
        <v>0</v>
      </c>
      <c r="I696" s="52">
        <f t="shared" si="759"/>
        <v>0</v>
      </c>
      <c r="J696" s="158">
        <f t="shared" ref="J696:J711" si="764">SUM(E696:I696)</f>
        <v>0</v>
      </c>
      <c r="K696" s="2"/>
      <c r="L696" s="247" t="str">
        <f t="shared" si="762"/>
        <v>A</v>
      </c>
      <c r="M696" s="2"/>
      <c r="N696" s="2"/>
      <c r="O696" s="2"/>
      <c r="P696" s="2"/>
      <c r="AH696" s="9"/>
    </row>
    <row r="697" spans="1:36" hidden="1">
      <c r="A697" s="5"/>
      <c r="B697" s="9" t="str">
        <f t="shared" si="757"/>
        <v>Sub6</v>
      </c>
      <c r="C697" s="9" t="s">
        <v>6</v>
      </c>
      <c r="E697" s="52">
        <f t="shared" si="759"/>
        <v>0</v>
      </c>
      <c r="F697" s="52">
        <f t="shared" si="759"/>
        <v>0</v>
      </c>
      <c r="G697" s="52">
        <f t="shared" si="759"/>
        <v>0</v>
      </c>
      <c r="H697" s="52">
        <f t="shared" si="759"/>
        <v>0</v>
      </c>
      <c r="I697" s="52">
        <f t="shared" si="759"/>
        <v>0</v>
      </c>
      <c r="J697" s="158">
        <f t="shared" si="764"/>
        <v>0</v>
      </c>
      <c r="K697" s="2"/>
      <c r="L697" s="247" t="str">
        <f t="shared" si="762"/>
        <v>A</v>
      </c>
      <c r="M697" s="2"/>
      <c r="N697" s="2"/>
      <c r="O697" s="2"/>
      <c r="P697" s="2"/>
      <c r="AH697" s="123"/>
    </row>
    <row r="698" spans="1:36" hidden="1">
      <c r="A698" s="5"/>
      <c r="B698" s="9" t="str">
        <f t="shared" si="757"/>
        <v>Sub7</v>
      </c>
      <c r="C698" s="9" t="s">
        <v>6</v>
      </c>
      <c r="E698" s="52">
        <f t="shared" si="759"/>
        <v>0</v>
      </c>
      <c r="F698" s="52">
        <f t="shared" si="759"/>
        <v>0</v>
      </c>
      <c r="G698" s="52">
        <f t="shared" si="759"/>
        <v>0</v>
      </c>
      <c r="H698" s="52">
        <f t="shared" si="759"/>
        <v>0</v>
      </c>
      <c r="I698" s="52">
        <f t="shared" si="759"/>
        <v>0</v>
      </c>
      <c r="J698" s="158">
        <f t="shared" si="764"/>
        <v>0</v>
      </c>
      <c r="K698" s="2"/>
      <c r="L698" s="247" t="str">
        <f t="shared" si="762"/>
        <v>A</v>
      </c>
      <c r="M698" s="2"/>
      <c r="N698" s="2"/>
      <c r="O698" s="2"/>
      <c r="P698" s="2"/>
      <c r="AA698" s="128"/>
      <c r="AB698" s="128"/>
      <c r="AC698" s="128"/>
      <c r="AD698" s="128"/>
      <c r="AE698" s="128"/>
      <c r="AF698" s="128"/>
      <c r="AG698" s="128"/>
    </row>
    <row r="699" spans="1:36" hidden="1">
      <c r="A699" s="5"/>
      <c r="B699" s="9" t="str">
        <f t="shared" si="757"/>
        <v>Sub8</v>
      </c>
      <c r="C699" s="9" t="s">
        <v>6</v>
      </c>
      <c r="E699" s="52">
        <f t="shared" si="759"/>
        <v>0</v>
      </c>
      <c r="F699" s="52">
        <f t="shared" si="759"/>
        <v>0</v>
      </c>
      <c r="G699" s="52">
        <f t="shared" si="759"/>
        <v>0</v>
      </c>
      <c r="H699" s="52">
        <f t="shared" si="759"/>
        <v>0</v>
      </c>
      <c r="I699" s="52">
        <f t="shared" si="759"/>
        <v>0</v>
      </c>
      <c r="J699" s="158">
        <f t="shared" si="764"/>
        <v>0</v>
      </c>
      <c r="K699" s="2"/>
      <c r="L699" s="247" t="str">
        <f t="shared" si="762"/>
        <v>A</v>
      </c>
      <c r="M699" s="2"/>
      <c r="N699" s="2"/>
      <c r="O699" s="2"/>
      <c r="P699" s="2"/>
    </row>
    <row r="700" spans="1:36" hidden="1">
      <c r="A700" s="5"/>
      <c r="B700" s="9" t="str">
        <f t="shared" si="757"/>
        <v>Sub9</v>
      </c>
      <c r="C700" s="9" t="s">
        <v>6</v>
      </c>
      <c r="E700" s="52">
        <f t="shared" si="759"/>
        <v>0</v>
      </c>
      <c r="F700" s="52">
        <f t="shared" si="759"/>
        <v>0</v>
      </c>
      <c r="G700" s="52">
        <f t="shared" si="759"/>
        <v>0</v>
      </c>
      <c r="H700" s="52">
        <f t="shared" si="759"/>
        <v>0</v>
      </c>
      <c r="I700" s="52">
        <f t="shared" si="759"/>
        <v>0</v>
      </c>
      <c r="J700" s="158">
        <f t="shared" si="764"/>
        <v>0</v>
      </c>
      <c r="K700" s="2"/>
      <c r="L700" s="247" t="str">
        <f t="shared" si="762"/>
        <v>A</v>
      </c>
      <c r="M700" s="2"/>
      <c r="N700" s="2"/>
      <c r="O700" s="2"/>
      <c r="P700" s="2"/>
      <c r="AA700" s="128"/>
      <c r="AB700" s="128"/>
      <c r="AC700" s="128"/>
      <c r="AD700" s="128"/>
      <c r="AE700" s="128"/>
      <c r="AF700" s="128"/>
      <c r="AG700" s="128"/>
    </row>
    <row r="701" spans="1:36" hidden="1">
      <c r="A701" s="5"/>
      <c r="B701" s="9" t="str">
        <f t="shared" si="757"/>
        <v>Sub10</v>
      </c>
      <c r="C701" s="9" t="s">
        <v>6</v>
      </c>
      <c r="E701" s="52">
        <f t="shared" si="759"/>
        <v>0</v>
      </c>
      <c r="F701" s="52">
        <f t="shared" si="759"/>
        <v>0</v>
      </c>
      <c r="G701" s="52">
        <f t="shared" si="759"/>
        <v>0</v>
      </c>
      <c r="H701" s="52">
        <f t="shared" si="759"/>
        <v>0</v>
      </c>
      <c r="I701" s="52">
        <f t="shared" si="759"/>
        <v>0</v>
      </c>
      <c r="J701" s="158">
        <f t="shared" si="764"/>
        <v>0</v>
      </c>
      <c r="K701" s="2"/>
      <c r="L701" s="247" t="str">
        <f t="shared" si="762"/>
        <v>A</v>
      </c>
      <c r="M701" s="2"/>
      <c r="N701" s="2"/>
      <c r="O701" s="2"/>
      <c r="P701" s="2"/>
    </row>
    <row r="702" spans="1:36" hidden="1">
      <c r="A702" s="5"/>
      <c r="B702" s="9" t="str">
        <f t="shared" si="757"/>
        <v>Sub11</v>
      </c>
      <c r="C702" s="9" t="s">
        <v>6</v>
      </c>
      <c r="E702" s="52">
        <f t="shared" si="759"/>
        <v>0</v>
      </c>
      <c r="F702" s="52">
        <f t="shared" si="759"/>
        <v>0</v>
      </c>
      <c r="G702" s="52">
        <f t="shared" si="759"/>
        <v>0</v>
      </c>
      <c r="H702" s="52">
        <f t="shared" si="759"/>
        <v>0</v>
      </c>
      <c r="I702" s="52">
        <f t="shared" si="759"/>
        <v>0</v>
      </c>
      <c r="J702" s="158">
        <f t="shared" si="764"/>
        <v>0</v>
      </c>
      <c r="K702" s="2"/>
      <c r="L702" s="247" t="str">
        <f t="shared" si="762"/>
        <v>A</v>
      </c>
      <c r="M702" s="2"/>
      <c r="N702" s="2"/>
      <c r="O702" s="2"/>
      <c r="P702" s="2"/>
      <c r="AA702" s="128"/>
      <c r="AB702" s="128"/>
      <c r="AC702" s="128"/>
      <c r="AD702" s="128"/>
      <c r="AE702" s="128"/>
      <c r="AF702" s="128"/>
      <c r="AG702" s="128"/>
      <c r="AH702" s="128"/>
    </row>
    <row r="703" spans="1:36" hidden="1">
      <c r="A703" s="5"/>
      <c r="B703" s="9" t="str">
        <f t="shared" si="757"/>
        <v>Sub12</v>
      </c>
      <c r="C703" s="9" t="s">
        <v>6</v>
      </c>
      <c r="E703" s="52">
        <f t="shared" si="759"/>
        <v>0</v>
      </c>
      <c r="F703" s="52">
        <f t="shared" si="759"/>
        <v>0</v>
      </c>
      <c r="G703" s="52">
        <f t="shared" si="759"/>
        <v>0</v>
      </c>
      <c r="H703" s="52">
        <f t="shared" si="759"/>
        <v>0</v>
      </c>
      <c r="I703" s="52">
        <f t="shared" si="759"/>
        <v>0</v>
      </c>
      <c r="J703" s="158">
        <f t="shared" si="764"/>
        <v>0</v>
      </c>
      <c r="K703" s="2"/>
      <c r="L703" s="247" t="str">
        <f t="shared" si="762"/>
        <v>A</v>
      </c>
      <c r="M703" s="2"/>
      <c r="N703" s="2"/>
      <c r="O703" s="2"/>
      <c r="P703" s="2"/>
    </row>
    <row r="704" spans="1:36" hidden="1">
      <c r="A704" s="5"/>
      <c r="B704" s="9" t="str">
        <f t="shared" si="757"/>
        <v>Sub13</v>
      </c>
      <c r="C704" s="9" t="s">
        <v>6</v>
      </c>
      <c r="E704" s="52">
        <f t="shared" si="759"/>
        <v>0</v>
      </c>
      <c r="F704" s="52">
        <f t="shared" si="759"/>
        <v>0</v>
      </c>
      <c r="G704" s="52">
        <f t="shared" si="759"/>
        <v>0</v>
      </c>
      <c r="H704" s="52">
        <f t="shared" si="759"/>
        <v>0</v>
      </c>
      <c r="I704" s="52">
        <f t="shared" si="759"/>
        <v>0</v>
      </c>
      <c r="J704" s="158">
        <f t="shared" si="764"/>
        <v>0</v>
      </c>
      <c r="K704" s="2"/>
      <c r="L704" s="247" t="str">
        <f t="shared" si="762"/>
        <v>A</v>
      </c>
      <c r="M704" s="2"/>
      <c r="N704" s="2"/>
      <c r="O704" s="2"/>
      <c r="P704" s="2"/>
      <c r="AH704" s="128"/>
    </row>
    <row r="705" spans="1:34" hidden="1">
      <c r="A705" s="5"/>
      <c r="B705" s="9" t="str">
        <f t="shared" si="757"/>
        <v>Sub14</v>
      </c>
      <c r="C705" s="9" t="s">
        <v>6</v>
      </c>
      <c r="E705" s="52">
        <f t="shared" si="759"/>
        <v>0</v>
      </c>
      <c r="F705" s="52">
        <f t="shared" si="759"/>
        <v>0</v>
      </c>
      <c r="G705" s="52">
        <f t="shared" si="759"/>
        <v>0</v>
      </c>
      <c r="H705" s="52">
        <f t="shared" si="759"/>
        <v>0</v>
      </c>
      <c r="I705" s="52">
        <f t="shared" si="759"/>
        <v>0</v>
      </c>
      <c r="J705" s="158">
        <f t="shared" si="764"/>
        <v>0</v>
      </c>
      <c r="K705" s="2"/>
      <c r="L705" s="247" t="str">
        <f t="shared" si="762"/>
        <v>A</v>
      </c>
      <c r="M705" s="2"/>
      <c r="N705" s="2"/>
      <c r="O705" s="2"/>
      <c r="P705" s="2"/>
    </row>
    <row r="706" spans="1:34" hidden="1">
      <c r="A706" s="5"/>
      <c r="B706" s="9" t="str">
        <f t="shared" si="757"/>
        <v>Sub15</v>
      </c>
      <c r="C706" s="9" t="s">
        <v>6</v>
      </c>
      <c r="E706" s="52">
        <f t="shared" si="759"/>
        <v>0</v>
      </c>
      <c r="F706" s="52">
        <f t="shared" si="759"/>
        <v>0</v>
      </c>
      <c r="G706" s="52">
        <f t="shared" si="759"/>
        <v>0</v>
      </c>
      <c r="H706" s="52">
        <f t="shared" si="759"/>
        <v>0</v>
      </c>
      <c r="I706" s="52">
        <f t="shared" si="759"/>
        <v>0</v>
      </c>
      <c r="J706" s="158">
        <f t="shared" si="764"/>
        <v>0</v>
      </c>
      <c r="K706" s="2"/>
      <c r="L706" s="247" t="str">
        <f t="shared" si="762"/>
        <v>A</v>
      </c>
      <c r="M706" s="2"/>
      <c r="N706" s="2"/>
      <c r="O706" s="2"/>
      <c r="P706" s="2"/>
      <c r="AH706" s="128"/>
    </row>
    <row r="707" spans="1:34" hidden="1">
      <c r="A707" s="5"/>
      <c r="B707" s="9" t="str">
        <f t="shared" si="757"/>
        <v>Sub16</v>
      </c>
      <c r="C707" s="9" t="s">
        <v>6</v>
      </c>
      <c r="E707" s="52">
        <f t="shared" si="759"/>
        <v>0</v>
      </c>
      <c r="F707" s="52">
        <f t="shared" si="759"/>
        <v>0</v>
      </c>
      <c r="G707" s="52">
        <f t="shared" si="759"/>
        <v>0</v>
      </c>
      <c r="H707" s="52">
        <f t="shared" si="759"/>
        <v>0</v>
      </c>
      <c r="I707" s="52">
        <f t="shared" si="759"/>
        <v>0</v>
      </c>
      <c r="J707" s="158">
        <f t="shared" si="764"/>
        <v>0</v>
      </c>
      <c r="K707" s="2"/>
      <c r="L707" s="247" t="str">
        <f t="shared" si="762"/>
        <v>A</v>
      </c>
      <c r="M707" s="2"/>
      <c r="N707" s="2"/>
      <c r="O707" s="2"/>
      <c r="P707" s="2"/>
    </row>
    <row r="708" spans="1:34" hidden="1">
      <c r="A708" s="5"/>
      <c r="B708" s="9" t="str">
        <f t="shared" si="757"/>
        <v>Sub17</v>
      </c>
      <c r="C708" s="9" t="s">
        <v>6</v>
      </c>
      <c r="E708" s="52">
        <f t="shared" si="759"/>
        <v>0</v>
      </c>
      <c r="F708" s="52">
        <f t="shared" si="759"/>
        <v>0</v>
      </c>
      <c r="G708" s="52">
        <f t="shared" si="759"/>
        <v>0</v>
      </c>
      <c r="H708" s="52">
        <f t="shared" si="759"/>
        <v>0</v>
      </c>
      <c r="I708" s="52">
        <f t="shared" si="759"/>
        <v>0</v>
      </c>
      <c r="J708" s="158">
        <f t="shared" si="764"/>
        <v>0</v>
      </c>
      <c r="K708" s="2"/>
      <c r="L708" s="247" t="str">
        <f t="shared" si="762"/>
        <v>A</v>
      </c>
      <c r="M708" s="2"/>
      <c r="N708" s="2"/>
      <c r="O708" s="2"/>
      <c r="P708" s="2"/>
    </row>
    <row r="709" spans="1:34" hidden="1">
      <c r="A709" s="5"/>
      <c r="B709" s="9" t="str">
        <f t="shared" si="757"/>
        <v>Sub18</v>
      </c>
      <c r="C709" s="9" t="s">
        <v>6</v>
      </c>
      <c r="E709" s="52">
        <f t="shared" si="759"/>
        <v>0</v>
      </c>
      <c r="F709" s="52">
        <f t="shared" si="759"/>
        <v>0</v>
      </c>
      <c r="G709" s="52">
        <f t="shared" si="759"/>
        <v>0</v>
      </c>
      <c r="H709" s="52">
        <f t="shared" si="759"/>
        <v>0</v>
      </c>
      <c r="I709" s="52">
        <f t="shared" si="759"/>
        <v>0</v>
      </c>
      <c r="J709" s="158">
        <f t="shared" si="764"/>
        <v>0</v>
      </c>
      <c r="K709" s="2"/>
      <c r="L709" s="247" t="str">
        <f t="shared" si="762"/>
        <v>A</v>
      </c>
      <c r="M709" s="2"/>
      <c r="N709" s="2"/>
      <c r="O709" s="2"/>
      <c r="P709" s="2"/>
    </row>
    <row r="710" spans="1:34" hidden="1">
      <c r="A710" s="5"/>
      <c r="B710" s="9" t="str">
        <f t="shared" si="757"/>
        <v>Sub19</v>
      </c>
      <c r="C710" s="9" t="s">
        <v>6</v>
      </c>
      <c r="E710" s="52">
        <f t="shared" si="759"/>
        <v>0</v>
      </c>
      <c r="F710" s="52">
        <f t="shared" si="759"/>
        <v>0</v>
      </c>
      <c r="G710" s="52">
        <f t="shared" si="759"/>
        <v>0</v>
      </c>
      <c r="H710" s="52">
        <f t="shared" si="759"/>
        <v>0</v>
      </c>
      <c r="I710" s="52">
        <f t="shared" si="759"/>
        <v>0</v>
      </c>
      <c r="J710" s="158">
        <f t="shared" si="764"/>
        <v>0</v>
      </c>
      <c r="K710" s="2"/>
      <c r="L710" s="247" t="str">
        <f t="shared" si="762"/>
        <v>A</v>
      </c>
      <c r="M710" s="2"/>
      <c r="N710" s="2"/>
      <c r="O710" s="2"/>
      <c r="P710" s="2"/>
    </row>
    <row r="711" spans="1:34" hidden="1">
      <c r="A711" s="5"/>
      <c r="B711" s="9" t="str">
        <f t="shared" si="757"/>
        <v>Sub20</v>
      </c>
      <c r="C711" s="9" t="s">
        <v>6</v>
      </c>
      <c r="E711" s="52">
        <f t="shared" si="759"/>
        <v>0</v>
      </c>
      <c r="F711" s="52">
        <f t="shared" si="759"/>
        <v>0</v>
      </c>
      <c r="G711" s="52">
        <f t="shared" si="759"/>
        <v>0</v>
      </c>
      <c r="H711" s="52">
        <f t="shared" si="759"/>
        <v>0</v>
      </c>
      <c r="I711" s="52">
        <f t="shared" si="759"/>
        <v>0</v>
      </c>
      <c r="J711" s="158">
        <f t="shared" si="764"/>
        <v>0</v>
      </c>
      <c r="K711" s="2"/>
      <c r="L711" s="247" t="str">
        <f t="shared" si="762"/>
        <v>A</v>
      </c>
      <c r="M711" s="2"/>
      <c r="N711" s="2"/>
      <c r="O711" s="2"/>
      <c r="P711" s="2"/>
    </row>
    <row r="712" spans="1:34">
      <c r="A712" s="79"/>
      <c r="B712" s="749" t="s">
        <v>136</v>
      </c>
      <c r="C712" s="749"/>
      <c r="D712" s="749"/>
      <c r="E712" s="159">
        <f t="shared" ref="E712:J712" si="765">SUM(E691:E711)</f>
        <v>0</v>
      </c>
      <c r="F712" s="159">
        <f t="shared" si="765"/>
        <v>0</v>
      </c>
      <c r="G712" s="159">
        <f t="shared" si="765"/>
        <v>0</v>
      </c>
      <c r="H712" s="159">
        <f t="shared" si="765"/>
        <v>0</v>
      </c>
      <c r="I712" s="159">
        <f t="shared" si="765"/>
        <v>0</v>
      </c>
      <c r="J712" s="160">
        <f t="shared" si="765"/>
        <v>0</v>
      </c>
      <c r="K712" s="2"/>
      <c r="L712" s="249"/>
      <c r="M712" s="2"/>
      <c r="N712" s="2"/>
      <c r="O712" s="2"/>
      <c r="P712" s="2"/>
    </row>
    <row r="713" spans="1:34">
      <c r="A713" s="5"/>
      <c r="B713" s="9"/>
      <c r="E713" s="16"/>
      <c r="F713" s="16"/>
      <c r="G713" s="16"/>
      <c r="H713" s="16"/>
      <c r="I713" s="16"/>
      <c r="J713" s="25"/>
      <c r="K713" s="16"/>
      <c r="L713" s="232"/>
      <c r="M713" s="2"/>
      <c r="N713" s="2"/>
      <c r="O713" s="2"/>
      <c r="P713" s="2"/>
    </row>
    <row r="714" spans="1:34">
      <c r="A714" s="30" t="s">
        <v>335</v>
      </c>
      <c r="B714" s="364"/>
      <c r="G714" s="16"/>
      <c r="H714" s="16"/>
      <c r="I714" s="16"/>
      <c r="J714" s="25"/>
      <c r="K714" s="2"/>
      <c r="L714" s="231"/>
      <c r="M714" s="2"/>
      <c r="N714" s="2"/>
      <c r="O714" s="2"/>
      <c r="P714" s="2"/>
      <c r="Q714" s="2"/>
      <c r="R714" s="2"/>
    </row>
    <row r="715" spans="1:34">
      <c r="A715" s="399" t="s">
        <v>338</v>
      </c>
      <c r="B715" s="9"/>
      <c r="C715" s="9"/>
      <c r="E715" s="52"/>
      <c r="F715" s="52"/>
      <c r="G715" s="52"/>
      <c r="H715" s="52"/>
      <c r="I715" s="52"/>
      <c r="J715" s="158"/>
      <c r="K715" s="2"/>
      <c r="L715" s="237"/>
      <c r="M715" s="2"/>
      <c r="N715" s="2"/>
      <c r="O715" s="2"/>
      <c r="P715" s="2"/>
    </row>
    <row r="716" spans="1:34">
      <c r="A716" s="399"/>
      <c r="B716" s="9" t="s">
        <v>325</v>
      </c>
      <c r="C716" s="9"/>
      <c r="E716" s="52">
        <v>0</v>
      </c>
      <c r="F716" s="52">
        <v>0</v>
      </c>
      <c r="G716" s="52">
        <v>0</v>
      </c>
      <c r="H716" s="52">
        <v>0</v>
      </c>
      <c r="I716" s="52">
        <v>0</v>
      </c>
      <c r="J716" s="158">
        <f t="shared" ref="J716" si="766">SUM(E716:I716)</f>
        <v>0</v>
      </c>
      <c r="K716" s="2"/>
      <c r="L716" s="237" t="s">
        <v>187</v>
      </c>
      <c r="M716" s="2"/>
      <c r="N716" s="2"/>
      <c r="O716" s="2"/>
      <c r="P716" s="2"/>
    </row>
    <row r="717" spans="1:34">
      <c r="B717" s="9" t="s">
        <v>325</v>
      </c>
      <c r="C717" s="9"/>
      <c r="E717" s="52">
        <v>0</v>
      </c>
      <c r="F717" s="52">
        <v>0</v>
      </c>
      <c r="G717" s="52">
        <v>0</v>
      </c>
      <c r="H717" s="52">
        <v>0</v>
      </c>
      <c r="I717" s="52">
        <v>0</v>
      </c>
      <c r="J717" s="158">
        <f t="shared" ref="J717:J718" si="767">SUM(E717:I717)</f>
        <v>0</v>
      </c>
      <c r="K717" s="2"/>
      <c r="L717" s="237" t="s">
        <v>187</v>
      </c>
      <c r="M717" s="2"/>
      <c r="N717" s="2"/>
      <c r="O717" s="2"/>
      <c r="P717" s="2"/>
    </row>
    <row r="718" spans="1:34">
      <c r="B718" s="9" t="s">
        <v>325</v>
      </c>
      <c r="C718" s="9"/>
      <c r="E718" s="52">
        <v>0</v>
      </c>
      <c r="F718" s="52">
        <v>0</v>
      </c>
      <c r="G718" s="52">
        <v>0</v>
      </c>
      <c r="H718" s="52">
        <v>0</v>
      </c>
      <c r="I718" s="52">
        <v>0</v>
      </c>
      <c r="J718" s="158">
        <f t="shared" si="767"/>
        <v>0</v>
      </c>
      <c r="K718" s="2"/>
      <c r="L718" s="237" t="s">
        <v>187</v>
      </c>
      <c r="M718" s="65"/>
      <c r="N718" s="65"/>
      <c r="O718" s="65"/>
      <c r="P718" s="65"/>
      <c r="Q718" s="65"/>
      <c r="R718" s="65"/>
    </row>
    <row r="719" spans="1:34">
      <c r="A719" s="399" t="s">
        <v>314</v>
      </c>
      <c r="C719" s="9"/>
      <c r="E719" s="52"/>
      <c r="F719" s="52"/>
      <c r="G719" s="52"/>
      <c r="H719" s="52"/>
      <c r="I719" s="52"/>
      <c r="J719" s="158"/>
      <c r="K719" s="2"/>
      <c r="L719" s="237"/>
      <c r="M719" s="2"/>
      <c r="N719" s="2"/>
      <c r="O719" s="2"/>
      <c r="P719" s="2"/>
    </row>
    <row r="720" spans="1:34">
      <c r="A720" s="400"/>
      <c r="B720" s="769" t="s">
        <v>321</v>
      </c>
      <c r="C720" s="769"/>
      <c r="E720" s="52">
        <v>0</v>
      </c>
      <c r="F720" s="52">
        <v>0</v>
      </c>
      <c r="G720" s="52">
        <v>0</v>
      </c>
      <c r="H720" s="52">
        <v>0</v>
      </c>
      <c r="I720" s="52">
        <v>0</v>
      </c>
      <c r="J720" s="158">
        <f t="shared" ref="J720:J722" si="768">SUM(E720:I720)</f>
        <v>0</v>
      </c>
      <c r="K720" s="2"/>
      <c r="L720" s="237" t="s">
        <v>187</v>
      </c>
      <c r="M720" s="2"/>
      <c r="N720" s="2"/>
      <c r="O720" s="2"/>
      <c r="P720" s="2"/>
    </row>
    <row r="721" spans="1:34">
      <c r="A721" s="400"/>
      <c r="B721" s="769" t="s">
        <v>321</v>
      </c>
      <c r="C721" s="769"/>
      <c r="E721" s="52">
        <v>0</v>
      </c>
      <c r="F721" s="52">
        <v>0</v>
      </c>
      <c r="G721" s="52">
        <v>0</v>
      </c>
      <c r="H721" s="52">
        <v>0</v>
      </c>
      <c r="I721" s="52">
        <v>0</v>
      </c>
      <c r="J721" s="158">
        <f t="shared" si="768"/>
        <v>0</v>
      </c>
      <c r="K721" s="2"/>
      <c r="L721" s="237" t="s">
        <v>187</v>
      </c>
      <c r="M721" s="2"/>
      <c r="N721" s="2"/>
      <c r="O721" s="2"/>
      <c r="P721" s="2"/>
    </row>
    <row r="722" spans="1:34">
      <c r="A722" s="400"/>
      <c r="B722" s="769" t="s">
        <v>321</v>
      </c>
      <c r="C722" s="769"/>
      <c r="E722" s="52">
        <v>0</v>
      </c>
      <c r="F722" s="52">
        <v>0</v>
      </c>
      <c r="G722" s="52">
        <v>0</v>
      </c>
      <c r="H722" s="52">
        <v>0</v>
      </c>
      <c r="I722" s="52">
        <v>0</v>
      </c>
      <c r="J722" s="158">
        <f t="shared" si="768"/>
        <v>0</v>
      </c>
      <c r="K722" s="2"/>
      <c r="L722" s="237" t="s">
        <v>187</v>
      </c>
      <c r="M722" s="2"/>
      <c r="N722" s="2"/>
      <c r="O722" s="2"/>
      <c r="P722" s="2"/>
    </row>
    <row r="723" spans="1:34">
      <c r="A723" s="399" t="s">
        <v>322</v>
      </c>
      <c r="B723" s="9"/>
      <c r="C723" s="9"/>
      <c r="E723" s="52"/>
      <c r="F723" s="52"/>
      <c r="G723" s="52"/>
      <c r="H723" s="52"/>
      <c r="I723" s="52"/>
      <c r="J723" s="158"/>
      <c r="K723" s="2"/>
      <c r="L723" s="237"/>
      <c r="M723" s="2"/>
      <c r="N723" s="2"/>
      <c r="O723" s="2"/>
      <c r="P723" s="2"/>
    </row>
    <row r="724" spans="1:34">
      <c r="B724" s="9" t="s">
        <v>323</v>
      </c>
      <c r="C724" s="9"/>
      <c r="E724" s="52">
        <v>0</v>
      </c>
      <c r="F724" s="52">
        <v>0</v>
      </c>
      <c r="G724" s="52">
        <v>0</v>
      </c>
      <c r="H724" s="52">
        <v>0</v>
      </c>
      <c r="I724" s="52">
        <v>0</v>
      </c>
      <c r="J724" s="158">
        <f>SUM(E724:I724)</f>
        <v>0</v>
      </c>
      <c r="K724" s="2"/>
      <c r="L724" s="237" t="s">
        <v>187</v>
      </c>
      <c r="M724" s="2"/>
      <c r="N724" s="2"/>
      <c r="O724" s="2"/>
      <c r="P724" s="2"/>
    </row>
    <row r="725" spans="1:34">
      <c r="B725" s="9" t="s">
        <v>324</v>
      </c>
      <c r="C725" s="9"/>
      <c r="E725" s="52">
        <v>0</v>
      </c>
      <c r="F725" s="52">
        <v>0</v>
      </c>
      <c r="G725" s="52">
        <v>0</v>
      </c>
      <c r="H725" s="52">
        <v>0</v>
      </c>
      <c r="I725" s="52">
        <v>0</v>
      </c>
      <c r="J725" s="158">
        <f>SUM(E725:I725)</f>
        <v>0</v>
      </c>
      <c r="K725" s="2"/>
      <c r="L725" s="237" t="s">
        <v>187</v>
      </c>
      <c r="M725" s="2"/>
      <c r="N725" s="2"/>
      <c r="O725" s="2"/>
      <c r="P725" s="2"/>
    </row>
    <row r="726" spans="1:34">
      <c r="A726" s="399" t="s">
        <v>47</v>
      </c>
      <c r="B726" s="9"/>
      <c r="C726" s="9"/>
      <c r="E726" s="52"/>
      <c r="F726" s="52"/>
      <c r="G726" s="52"/>
      <c r="H726" s="52"/>
      <c r="I726" s="52"/>
      <c r="J726" s="158"/>
      <c r="K726" s="2"/>
      <c r="L726" s="237"/>
      <c r="M726" s="2"/>
      <c r="N726" s="2"/>
      <c r="O726" s="2"/>
      <c r="P726" s="2"/>
    </row>
    <row r="727" spans="1:34">
      <c r="A727" s="399"/>
      <c r="B727" s="9" t="s">
        <v>336</v>
      </c>
      <c r="C727" s="9"/>
      <c r="E727" s="52">
        <v>0</v>
      </c>
      <c r="F727" s="52">
        <v>0</v>
      </c>
      <c r="G727" s="52">
        <v>0</v>
      </c>
      <c r="H727" s="52">
        <v>0</v>
      </c>
      <c r="I727" s="52">
        <v>0</v>
      </c>
      <c r="J727" s="158">
        <f>SUM(E727:I727)</f>
        <v>0</v>
      </c>
      <c r="K727" s="2"/>
      <c r="L727" s="237" t="s">
        <v>187</v>
      </c>
      <c r="M727" s="2"/>
      <c r="N727" s="2"/>
      <c r="O727" s="2"/>
      <c r="P727" s="2"/>
    </row>
    <row r="728" spans="1:34">
      <c r="B728" s="9" t="s">
        <v>287</v>
      </c>
      <c r="C728" s="9"/>
      <c r="E728" s="52">
        <v>0</v>
      </c>
      <c r="F728" s="52">
        <v>0</v>
      </c>
      <c r="G728" s="52">
        <v>0</v>
      </c>
      <c r="H728" s="52">
        <v>0</v>
      </c>
      <c r="I728" s="52">
        <v>0</v>
      </c>
      <c r="J728" s="158">
        <f>SUM(E728:I728)</f>
        <v>0</v>
      </c>
      <c r="K728" s="2"/>
      <c r="L728" s="237" t="s">
        <v>187</v>
      </c>
      <c r="M728" s="2"/>
      <c r="N728" s="2"/>
      <c r="O728" s="2"/>
      <c r="P728" s="2"/>
    </row>
    <row r="729" spans="1:34" ht="15" hidden="1">
      <c r="B729" s="9" t="s">
        <v>287</v>
      </c>
      <c r="C729" s="9"/>
      <c r="E729" s="52">
        <v>0</v>
      </c>
      <c r="F729" s="52">
        <v>0</v>
      </c>
      <c r="G729" s="52">
        <v>0</v>
      </c>
      <c r="H729" s="52">
        <v>0</v>
      </c>
      <c r="I729" s="52">
        <v>0</v>
      </c>
      <c r="J729" s="158">
        <f>SUM(E729:I729)</f>
        <v>0</v>
      </c>
      <c r="K729" s="2"/>
      <c r="L729" s="237" t="s">
        <v>187</v>
      </c>
      <c r="M729" s="2"/>
      <c r="N729" s="2"/>
      <c r="O729" s="2"/>
      <c r="P729" s="2"/>
      <c r="AA729" s="85"/>
      <c r="AB729" s="85"/>
      <c r="AC729" s="85"/>
      <c r="AD729" s="85"/>
      <c r="AE729" s="85"/>
      <c r="AF729" s="85"/>
      <c r="AG729" s="85"/>
    </row>
    <row r="730" spans="1:34" hidden="1">
      <c r="A730" s="399"/>
      <c r="B730" s="9" t="s">
        <v>287</v>
      </c>
      <c r="C730" s="9"/>
      <c r="E730" s="52">
        <v>0</v>
      </c>
      <c r="F730" s="52">
        <v>0</v>
      </c>
      <c r="G730" s="52">
        <v>0</v>
      </c>
      <c r="H730" s="52">
        <v>0</v>
      </c>
      <c r="I730" s="52">
        <v>0</v>
      </c>
      <c r="J730" s="158">
        <f>SUM(E730:I730)</f>
        <v>0</v>
      </c>
      <c r="K730" s="2"/>
      <c r="L730" s="237" t="s">
        <v>187</v>
      </c>
      <c r="M730" s="2"/>
      <c r="N730" s="2"/>
      <c r="O730" s="2"/>
      <c r="P730" s="2"/>
    </row>
    <row r="731" spans="1:34" hidden="1">
      <c r="A731" s="399"/>
      <c r="B731" s="9" t="s">
        <v>287</v>
      </c>
      <c r="C731" s="9"/>
      <c r="E731" s="52">
        <v>0</v>
      </c>
      <c r="F731" s="52">
        <v>0</v>
      </c>
      <c r="G731" s="52">
        <v>0</v>
      </c>
      <c r="H731" s="52">
        <v>0</v>
      </c>
      <c r="I731" s="52">
        <v>0</v>
      </c>
      <c r="J731" s="158">
        <f t="shared" ref="J731" si="769">SUM(E731:I731)</f>
        <v>0</v>
      </c>
      <c r="K731" s="2"/>
      <c r="L731" s="237" t="s">
        <v>187</v>
      </c>
      <c r="M731" s="2"/>
      <c r="N731" s="2"/>
      <c r="O731" s="2"/>
      <c r="P731" s="2"/>
    </row>
    <row r="732" spans="1:34" ht="15">
      <c r="A732" s="86"/>
      <c r="B732" s="749" t="s">
        <v>337</v>
      </c>
      <c r="C732" s="749"/>
      <c r="D732" s="749"/>
      <c r="E732" s="159">
        <f t="shared" ref="E732:J732" si="770">SUM(E715:E718)</f>
        <v>0</v>
      </c>
      <c r="F732" s="159">
        <f t="shared" si="770"/>
        <v>0</v>
      </c>
      <c r="G732" s="159">
        <f t="shared" si="770"/>
        <v>0</v>
      </c>
      <c r="H732" s="159">
        <f t="shared" si="770"/>
        <v>0</v>
      </c>
      <c r="I732" s="159">
        <f t="shared" si="770"/>
        <v>0</v>
      </c>
      <c r="J732" s="160">
        <f t="shared" si="770"/>
        <v>0</v>
      </c>
      <c r="K732" s="29"/>
      <c r="L732" s="232"/>
      <c r="M732" s="65"/>
      <c r="N732" s="65"/>
      <c r="O732" s="65"/>
      <c r="P732" s="65"/>
      <c r="Q732" s="65"/>
      <c r="R732" s="65"/>
      <c r="S732" s="65"/>
      <c r="AH732" s="85"/>
    </row>
    <row r="733" spans="1:34">
      <c r="A733" s="27"/>
      <c r="B733" s="28"/>
      <c r="C733" s="28"/>
      <c r="D733" s="28"/>
      <c r="E733" s="28"/>
      <c r="F733" s="28"/>
      <c r="G733" s="29"/>
      <c r="H733" s="29"/>
      <c r="I733" s="29"/>
      <c r="J733" s="75"/>
      <c r="L733" s="233"/>
      <c r="N733" s="8"/>
      <c r="O733" s="8"/>
      <c r="P733" s="8"/>
    </row>
    <row r="734" spans="1:34" ht="13.8">
      <c r="A734" s="30" t="s">
        <v>76</v>
      </c>
      <c r="C734" s="115"/>
      <c r="F734"/>
      <c r="J734" s="32"/>
      <c r="L734" s="236"/>
      <c r="M734" s="66"/>
    </row>
    <row r="735" spans="1:34">
      <c r="B735" s="399" t="s">
        <v>64</v>
      </c>
      <c r="C735" s="9" t="s">
        <v>6</v>
      </c>
      <c r="E735" s="52">
        <v>0</v>
      </c>
      <c r="F735" s="52">
        <v>0</v>
      </c>
      <c r="G735" s="52">
        <v>0</v>
      </c>
      <c r="H735" s="52">
        <v>0</v>
      </c>
      <c r="I735" s="52">
        <v>0</v>
      </c>
      <c r="J735" s="158">
        <f>SUM(E735:I735)</f>
        <v>0</v>
      </c>
      <c r="L735" s="237" t="s">
        <v>187</v>
      </c>
      <c r="M735" s="66"/>
    </row>
    <row r="736" spans="1:34">
      <c r="B736" s="399" t="s">
        <v>63</v>
      </c>
      <c r="C736" s="9" t="s">
        <v>6</v>
      </c>
      <c r="E736" s="52"/>
      <c r="F736" s="52"/>
      <c r="G736" s="52"/>
      <c r="H736" s="52"/>
      <c r="I736" s="52"/>
      <c r="J736" s="158"/>
      <c r="L736" s="237" t="s">
        <v>187</v>
      </c>
      <c r="M736" s="66"/>
    </row>
    <row r="737" spans="1:16">
      <c r="B737" s="399"/>
      <c r="C737" s="9" t="s">
        <v>328</v>
      </c>
      <c r="E737" s="52">
        <v>0</v>
      </c>
      <c r="F737" s="52">
        <v>0</v>
      </c>
      <c r="G737" s="52">
        <v>0</v>
      </c>
      <c r="H737" s="52">
        <v>0</v>
      </c>
      <c r="I737" s="52">
        <v>0</v>
      </c>
      <c r="J737" s="158">
        <f t="shared" ref="J737:J739" si="771">SUM(E737:I737)</f>
        <v>0</v>
      </c>
      <c r="L737" s="237" t="s">
        <v>187</v>
      </c>
      <c r="M737" s="66"/>
    </row>
    <row r="738" spans="1:16">
      <c r="B738" s="399"/>
      <c r="C738" s="9" t="s">
        <v>326</v>
      </c>
      <c r="E738" s="52">
        <v>0</v>
      </c>
      <c r="F738" s="52">
        <v>0</v>
      </c>
      <c r="G738" s="52">
        <v>0</v>
      </c>
      <c r="H738" s="52">
        <v>0</v>
      </c>
      <c r="I738" s="52">
        <v>0</v>
      </c>
      <c r="J738" s="158">
        <f t="shared" si="771"/>
        <v>0</v>
      </c>
      <c r="L738" s="237" t="s">
        <v>187</v>
      </c>
      <c r="M738" s="66"/>
    </row>
    <row r="739" spans="1:16">
      <c r="B739" s="399"/>
      <c r="C739" s="9" t="s">
        <v>327</v>
      </c>
      <c r="E739" s="52">
        <v>0</v>
      </c>
      <c r="F739" s="52">
        <v>0</v>
      </c>
      <c r="G739" s="52">
        <v>0</v>
      </c>
      <c r="H739" s="52">
        <v>0</v>
      </c>
      <c r="I739" s="52">
        <v>0</v>
      </c>
      <c r="J739" s="158">
        <f t="shared" si="771"/>
        <v>0</v>
      </c>
      <c r="L739" s="237" t="s">
        <v>187</v>
      </c>
      <c r="M739" s="66"/>
    </row>
    <row r="740" spans="1:16">
      <c r="B740" s="399" t="s">
        <v>65</v>
      </c>
      <c r="C740" s="9" t="s">
        <v>6</v>
      </c>
      <c r="E740" s="52"/>
      <c r="F740" s="52"/>
      <c r="G740" s="52"/>
      <c r="H740" s="52"/>
      <c r="I740" s="52"/>
      <c r="J740" s="158"/>
      <c r="L740" s="237" t="s">
        <v>187</v>
      </c>
      <c r="M740" s="1"/>
      <c r="N740" s="1"/>
      <c r="O740" s="328"/>
      <c r="P740" s="328"/>
    </row>
    <row r="741" spans="1:16">
      <c r="B741" s="399"/>
      <c r="C741" s="9" t="s">
        <v>329</v>
      </c>
      <c r="E741" s="52">
        <v>0</v>
      </c>
      <c r="F741" s="52">
        <v>0</v>
      </c>
      <c r="G741" s="52">
        <v>0</v>
      </c>
      <c r="H741" s="52">
        <v>0</v>
      </c>
      <c r="I741" s="52">
        <v>0</v>
      </c>
      <c r="J741" s="158">
        <f t="shared" ref="J741:J742" si="772">SUM(E741:I741)</f>
        <v>0</v>
      </c>
      <c r="L741" s="237" t="s">
        <v>187</v>
      </c>
      <c r="M741" s="1"/>
      <c r="N741" s="1"/>
      <c r="O741" s="328"/>
      <c r="P741" s="328"/>
    </row>
    <row r="742" spans="1:16">
      <c r="B742" s="399"/>
      <c r="C742" s="9" t="s">
        <v>330</v>
      </c>
      <c r="E742" s="52">
        <v>0</v>
      </c>
      <c r="F742" s="52">
        <v>0</v>
      </c>
      <c r="G742" s="52">
        <v>0</v>
      </c>
      <c r="H742" s="52">
        <v>0</v>
      </c>
      <c r="I742" s="52">
        <v>0</v>
      </c>
      <c r="J742" s="158">
        <f t="shared" si="772"/>
        <v>0</v>
      </c>
      <c r="L742" s="237" t="s">
        <v>187</v>
      </c>
      <c r="M742" s="1"/>
      <c r="N742" s="1"/>
      <c r="O742" s="328"/>
      <c r="P742" s="328"/>
    </row>
    <row r="743" spans="1:16">
      <c r="B743" s="399" t="s">
        <v>331</v>
      </c>
      <c r="C743" s="9" t="s">
        <v>6</v>
      </c>
      <c r="E743" s="52">
        <v>0</v>
      </c>
      <c r="F743" s="52">
        <v>0</v>
      </c>
      <c r="G743" s="52">
        <v>0</v>
      </c>
      <c r="H743" s="52">
        <v>0</v>
      </c>
      <c r="I743" s="52">
        <v>0</v>
      </c>
      <c r="J743" s="158">
        <f t="shared" ref="J743:J746" si="773">SUM(E743:I743)</f>
        <v>0</v>
      </c>
      <c r="L743" s="237" t="s">
        <v>187</v>
      </c>
      <c r="M743" s="1"/>
      <c r="N743" s="1"/>
      <c r="O743" s="328"/>
      <c r="P743" s="328"/>
    </row>
    <row r="744" spans="1:16">
      <c r="B744" s="399" t="s">
        <v>66</v>
      </c>
      <c r="C744" s="9" t="s">
        <v>6</v>
      </c>
      <c r="E744" s="52">
        <v>0</v>
      </c>
      <c r="F744" s="52">
        <v>0</v>
      </c>
      <c r="G744" s="52">
        <v>0</v>
      </c>
      <c r="H744" s="52">
        <v>0</v>
      </c>
      <c r="I744" s="52">
        <v>0</v>
      </c>
      <c r="J744" s="158">
        <f t="shared" si="773"/>
        <v>0</v>
      </c>
      <c r="L744" s="237" t="s">
        <v>187</v>
      </c>
      <c r="M744" s="66"/>
    </row>
    <row r="745" spans="1:16">
      <c r="B745" s="399" t="s">
        <v>332</v>
      </c>
      <c r="C745" s="9" t="s">
        <v>6</v>
      </c>
      <c r="E745" s="52">
        <v>0</v>
      </c>
      <c r="F745" s="52">
        <v>0</v>
      </c>
      <c r="G745" s="52">
        <v>0</v>
      </c>
      <c r="H745" s="52">
        <v>0</v>
      </c>
      <c r="I745" s="52">
        <v>0</v>
      </c>
      <c r="J745" s="158">
        <f t="shared" si="773"/>
        <v>0</v>
      </c>
      <c r="L745" s="237" t="s">
        <v>187</v>
      </c>
      <c r="M745" s="66"/>
    </row>
    <row r="746" spans="1:16">
      <c r="B746" s="399" t="s">
        <v>333</v>
      </c>
      <c r="C746" s="9" t="s">
        <v>6</v>
      </c>
      <c r="E746" s="52">
        <v>0</v>
      </c>
      <c r="F746" s="52">
        <v>0</v>
      </c>
      <c r="G746" s="52">
        <v>0</v>
      </c>
      <c r="H746" s="52">
        <v>0</v>
      </c>
      <c r="I746" s="52">
        <v>0</v>
      </c>
      <c r="J746" s="158">
        <f t="shared" si="773"/>
        <v>0</v>
      </c>
      <c r="L746" s="237" t="s">
        <v>187</v>
      </c>
      <c r="M746" s="66"/>
    </row>
    <row r="747" spans="1:16">
      <c r="B747" s="399" t="s">
        <v>334</v>
      </c>
      <c r="C747" s="9"/>
      <c r="E747" s="52">
        <v>0</v>
      </c>
      <c r="F747" s="52">
        <v>0</v>
      </c>
      <c r="G747" s="52">
        <v>0</v>
      </c>
      <c r="H747" s="52">
        <v>0</v>
      </c>
      <c r="I747" s="52">
        <v>0</v>
      </c>
      <c r="J747" s="158">
        <f t="shared" ref="J747" si="774">SUM(E747:I747)</f>
        <v>0</v>
      </c>
      <c r="L747" s="237" t="s">
        <v>187</v>
      </c>
      <c r="M747" s="66"/>
    </row>
    <row r="748" spans="1:16">
      <c r="B748" s="399" t="s">
        <v>47</v>
      </c>
      <c r="C748" s="9" t="s">
        <v>6</v>
      </c>
      <c r="E748" s="52">
        <v>0</v>
      </c>
      <c r="F748" s="52">
        <v>0</v>
      </c>
      <c r="G748" s="52">
        <v>0</v>
      </c>
      <c r="H748" s="52">
        <v>0</v>
      </c>
      <c r="I748" s="52">
        <v>0</v>
      </c>
      <c r="J748" s="158">
        <f>SUM(E748:I748)</f>
        <v>0</v>
      </c>
      <c r="L748" s="237" t="s">
        <v>187</v>
      </c>
      <c r="M748" s="66"/>
    </row>
    <row r="749" spans="1:16">
      <c r="B749" s="14"/>
      <c r="D749" s="157" t="s">
        <v>180</v>
      </c>
      <c r="E749" s="118">
        <v>0</v>
      </c>
      <c r="F749" s="118">
        <v>0</v>
      </c>
      <c r="G749" s="118">
        <v>0</v>
      </c>
      <c r="H749" s="118">
        <v>0</v>
      </c>
      <c r="I749" s="118">
        <v>0</v>
      </c>
      <c r="J749" s="109"/>
      <c r="L749" s="236" t="s">
        <v>187</v>
      </c>
    </row>
    <row r="750" spans="1:16">
      <c r="A750" s="79"/>
      <c r="B750" s="757" t="s">
        <v>70</v>
      </c>
      <c r="C750" s="757"/>
      <c r="D750" s="757"/>
      <c r="E750" s="159">
        <f t="shared" ref="E750:J750" si="775">SUM(E735:E748)</f>
        <v>0</v>
      </c>
      <c r="F750" s="159">
        <f t="shared" si="775"/>
        <v>0</v>
      </c>
      <c r="G750" s="159">
        <f t="shared" si="775"/>
        <v>0</v>
      </c>
      <c r="H750" s="159">
        <f t="shared" si="775"/>
        <v>0</v>
      </c>
      <c r="I750" s="159">
        <f t="shared" si="775"/>
        <v>0</v>
      </c>
      <c r="J750" s="160">
        <f t="shared" si="775"/>
        <v>0</v>
      </c>
      <c r="K750" s="2"/>
      <c r="L750" s="236"/>
      <c r="M750" s="2"/>
    </row>
    <row r="751" spans="1:16">
      <c r="A751" s="5"/>
      <c r="B751" s="9"/>
      <c r="E751" s="16"/>
      <c r="F751" s="16"/>
      <c r="G751" s="16"/>
      <c r="H751" s="16"/>
      <c r="I751" s="16"/>
      <c r="J751" s="25"/>
      <c r="K751" s="16"/>
      <c r="L751" s="232"/>
      <c r="M751" s="2"/>
    </row>
    <row r="752" spans="1:16">
      <c r="A752" s="30" t="s">
        <v>267</v>
      </c>
      <c r="B752" s="364"/>
      <c r="G752" s="16"/>
      <c r="H752" s="16"/>
      <c r="I752" s="16"/>
      <c r="J752" s="25"/>
      <c r="K752" s="16"/>
      <c r="L752" s="231"/>
      <c r="M752" s="2"/>
    </row>
    <row r="753" spans="1:45">
      <c r="A753" s="68" t="s">
        <v>61</v>
      </c>
      <c r="B753" s="68" t="s">
        <v>417</v>
      </c>
      <c r="C753" s="68" t="s">
        <v>415</v>
      </c>
      <c r="D753" s="404"/>
      <c r="E753" s="364"/>
      <c r="F753" s="364"/>
      <c r="G753" s="364"/>
      <c r="H753" s="364"/>
      <c r="I753" s="364"/>
      <c r="J753" s="25"/>
      <c r="K753" s="16"/>
      <c r="L753" s="231"/>
    </row>
    <row r="754" spans="1:45">
      <c r="A754" s="480">
        <f>A471</f>
        <v>0</v>
      </c>
      <c r="B754" s="483">
        <f>B471</f>
        <v>0</v>
      </c>
      <c r="C754" s="483">
        <f>C471</f>
        <v>0</v>
      </c>
      <c r="D754" s="402"/>
      <c r="E754" s="52">
        <f>'Tuition &amp; Fees Calculation'!C83</f>
        <v>0</v>
      </c>
      <c r="F754" s="52">
        <f>'Tuition &amp; Fees Calculation'!D83</f>
        <v>0</v>
      </c>
      <c r="G754" s="52">
        <f>'Tuition &amp; Fees Calculation'!E83</f>
        <v>0</v>
      </c>
      <c r="H754" s="52">
        <f>'Tuition &amp; Fees Calculation'!F83</f>
        <v>0</v>
      </c>
      <c r="I754" s="52">
        <f>'Tuition &amp; Fees Calculation'!G83</f>
        <v>0</v>
      </c>
      <c r="J754" s="158">
        <f>SUM(E754:I754)</f>
        <v>0</v>
      </c>
      <c r="K754" s="16"/>
      <c r="L754" s="246" t="str">
        <f>L471</f>
        <v>A</v>
      </c>
      <c r="M754" s="275"/>
      <c r="N754" s="275"/>
      <c r="O754" s="275"/>
      <c r="P754" s="275"/>
      <c r="Q754" s="275"/>
      <c r="R754" s="275"/>
      <c r="S754" s="275"/>
    </row>
    <row r="755" spans="1:45" hidden="1">
      <c r="A755" s="480">
        <f>A478</f>
        <v>0</v>
      </c>
      <c r="B755" s="483">
        <f>B478</f>
        <v>0</v>
      </c>
      <c r="C755" s="483">
        <f>C478</f>
        <v>0</v>
      </c>
      <c r="D755" s="402"/>
      <c r="E755" s="52">
        <f>'Tuition &amp; Fees Calculation'!C84</f>
        <v>0</v>
      </c>
      <c r="F755" s="52">
        <f>'Tuition &amp; Fees Calculation'!D84</f>
        <v>0</v>
      </c>
      <c r="G755" s="52">
        <f>'Tuition &amp; Fees Calculation'!E84</f>
        <v>0</v>
      </c>
      <c r="H755" s="52">
        <f>'Tuition &amp; Fees Calculation'!F84</f>
        <v>0</v>
      </c>
      <c r="I755" s="52">
        <f>'Tuition &amp; Fees Calculation'!G84</f>
        <v>0</v>
      </c>
      <c r="J755" s="158">
        <f>SUM(E755:I755)</f>
        <v>0</v>
      </c>
      <c r="K755" s="16"/>
      <c r="L755" s="246" t="str">
        <f>L478</f>
        <v>A</v>
      </c>
      <c r="M755" s="275"/>
      <c r="N755" s="275"/>
      <c r="O755" s="275"/>
      <c r="P755" s="275"/>
      <c r="Q755" s="275"/>
      <c r="R755" s="275"/>
      <c r="S755" s="275"/>
    </row>
    <row r="756" spans="1:45" hidden="1">
      <c r="A756" s="480">
        <f>A485</f>
        <v>0</v>
      </c>
      <c r="B756" s="483">
        <f>B485</f>
        <v>0</v>
      </c>
      <c r="C756" s="483">
        <f>C485</f>
        <v>0</v>
      </c>
      <c r="D756" s="402"/>
      <c r="E756" s="52">
        <f>'Tuition &amp; Fees Calculation'!C85</f>
        <v>0</v>
      </c>
      <c r="F756" s="52">
        <f>'Tuition &amp; Fees Calculation'!D85</f>
        <v>0</v>
      </c>
      <c r="G756" s="52">
        <f>'Tuition &amp; Fees Calculation'!E85</f>
        <v>0</v>
      </c>
      <c r="H756" s="52">
        <f>'Tuition &amp; Fees Calculation'!F85</f>
        <v>0</v>
      </c>
      <c r="I756" s="52">
        <f>'Tuition &amp; Fees Calculation'!G85</f>
        <v>0</v>
      </c>
      <c r="J756" s="158">
        <f>SUM(E756:I756)</f>
        <v>0</v>
      </c>
      <c r="K756" s="16"/>
      <c r="L756" s="246" t="str">
        <f>L485</f>
        <v>A</v>
      </c>
      <c r="M756" s="107" t="s">
        <v>183</v>
      </c>
      <c r="N756" s="227"/>
      <c r="O756" s="227"/>
      <c r="P756" s="227"/>
      <c r="Q756" s="227"/>
      <c r="R756" s="227"/>
      <c r="S756" s="1"/>
    </row>
    <row r="757" spans="1:45" hidden="1">
      <c r="A757" s="480">
        <f>A492</f>
        <v>0</v>
      </c>
      <c r="B757" s="483">
        <f>B492</f>
        <v>0</v>
      </c>
      <c r="C757" s="483">
        <f>C492</f>
        <v>0</v>
      </c>
      <c r="D757" s="402"/>
      <c r="E757" s="52">
        <f>'Tuition &amp; Fees Calculation'!C86</f>
        <v>0</v>
      </c>
      <c r="F757" s="52">
        <f>'Tuition &amp; Fees Calculation'!D86</f>
        <v>0</v>
      </c>
      <c r="G757" s="52">
        <f>'Tuition &amp; Fees Calculation'!E86</f>
        <v>0</v>
      </c>
      <c r="H757" s="52">
        <f>'Tuition &amp; Fees Calculation'!F86</f>
        <v>0</v>
      </c>
      <c r="I757" s="52">
        <f>'Tuition &amp; Fees Calculation'!G86</f>
        <v>0</v>
      </c>
      <c r="J757" s="158">
        <f>SUM(E757:I757)</f>
        <v>0</v>
      </c>
      <c r="K757" s="2"/>
      <c r="L757" s="246" t="str">
        <f>L492</f>
        <v>A</v>
      </c>
      <c r="M757" s="2"/>
      <c r="N757" s="2"/>
      <c r="O757" s="2"/>
      <c r="P757" s="2"/>
      <c r="Q757" s="2"/>
      <c r="R757" s="2"/>
    </row>
    <row r="758" spans="1:45" hidden="1">
      <c r="A758" s="481">
        <f>A499</f>
        <v>0</v>
      </c>
      <c r="B758" s="483">
        <f>B499</f>
        <v>0</v>
      </c>
      <c r="C758" s="483">
        <f>C499</f>
        <v>0</v>
      </c>
      <c r="D758" s="402"/>
      <c r="E758" s="52">
        <f>'Tuition &amp; Fees Calculation'!C87</f>
        <v>0</v>
      </c>
      <c r="F758" s="52">
        <f>'Tuition &amp; Fees Calculation'!D87</f>
        <v>0</v>
      </c>
      <c r="G758" s="52">
        <f>'Tuition &amp; Fees Calculation'!E87</f>
        <v>0</v>
      </c>
      <c r="H758" s="52">
        <f>'Tuition &amp; Fees Calculation'!F87</f>
        <v>0</v>
      </c>
      <c r="I758" s="52">
        <f>'Tuition &amp; Fees Calculation'!G87</f>
        <v>0</v>
      </c>
      <c r="J758" s="158">
        <f>SUM(E758:I758)</f>
        <v>0</v>
      </c>
      <c r="K758" s="2"/>
      <c r="L758" s="247" t="str">
        <f>L499</f>
        <v>A</v>
      </c>
      <c r="M758" s="2"/>
      <c r="N758" s="2"/>
      <c r="O758" s="2"/>
      <c r="P758" s="2"/>
      <c r="Q758" s="2"/>
      <c r="R758" s="2"/>
    </row>
    <row r="759" spans="1:45" hidden="1">
      <c r="A759" s="480">
        <f>A506</f>
        <v>0</v>
      </c>
      <c r="B759" s="484">
        <f>B506</f>
        <v>0</v>
      </c>
      <c r="C759" s="483">
        <f>C506</f>
        <v>0</v>
      </c>
      <c r="D759" s="402"/>
      <c r="E759" s="52">
        <f>'Tuition &amp; Fees Calculation'!C88</f>
        <v>0</v>
      </c>
      <c r="F759" s="52">
        <f>'Tuition &amp; Fees Calculation'!D88</f>
        <v>0</v>
      </c>
      <c r="G759" s="52">
        <f>'Tuition &amp; Fees Calculation'!E88</f>
        <v>0</v>
      </c>
      <c r="H759" s="52">
        <f>'Tuition &amp; Fees Calculation'!F88</f>
        <v>0</v>
      </c>
      <c r="I759" s="52">
        <f>'Tuition &amp; Fees Calculation'!G88</f>
        <v>0</v>
      </c>
      <c r="J759" s="158">
        <f t="shared" ref="J759:J763" si="776">SUM(E759:I759)</f>
        <v>0</v>
      </c>
      <c r="K759" s="2"/>
      <c r="L759" s="247" t="str">
        <f>L506</f>
        <v>A</v>
      </c>
      <c r="M759" s="2"/>
      <c r="N759" s="2"/>
      <c r="O759" s="2"/>
      <c r="P759" s="2"/>
      <c r="Q759" s="2"/>
      <c r="R759" s="2"/>
    </row>
    <row r="760" spans="1:45" hidden="1">
      <c r="A760" s="480">
        <f>A513</f>
        <v>0</v>
      </c>
      <c r="B760" s="484">
        <f>B513</f>
        <v>0</v>
      </c>
      <c r="C760" s="483">
        <f>C513</f>
        <v>0</v>
      </c>
      <c r="D760" s="402"/>
      <c r="E760" s="52">
        <f>'Tuition &amp; Fees Calculation'!C89</f>
        <v>0</v>
      </c>
      <c r="F760" s="52">
        <f>'Tuition &amp; Fees Calculation'!D89</f>
        <v>0</v>
      </c>
      <c r="G760" s="52">
        <f>'Tuition &amp; Fees Calculation'!E89</f>
        <v>0</v>
      </c>
      <c r="H760" s="52">
        <f>'Tuition &amp; Fees Calculation'!F89</f>
        <v>0</v>
      </c>
      <c r="I760" s="52">
        <f>'Tuition &amp; Fees Calculation'!G89</f>
        <v>0</v>
      </c>
      <c r="J760" s="158">
        <f t="shared" si="776"/>
        <v>0</v>
      </c>
      <c r="K760" s="2"/>
      <c r="L760" s="247" t="str">
        <f>L513</f>
        <v>A</v>
      </c>
    </row>
    <row r="761" spans="1:45" hidden="1">
      <c r="A761" s="480">
        <f>A520</f>
        <v>0</v>
      </c>
      <c r="B761" s="484">
        <f>B520</f>
        <v>0</v>
      </c>
      <c r="C761" s="483">
        <f>C520</f>
        <v>0</v>
      </c>
      <c r="D761" s="402"/>
      <c r="E761" s="52">
        <f>'Tuition &amp; Fees Calculation'!C90</f>
        <v>0</v>
      </c>
      <c r="F761" s="52">
        <f>'Tuition &amp; Fees Calculation'!D90</f>
        <v>0</v>
      </c>
      <c r="G761" s="52">
        <f>'Tuition &amp; Fees Calculation'!E90</f>
        <v>0</v>
      </c>
      <c r="H761" s="52">
        <f>'Tuition &amp; Fees Calculation'!F90</f>
        <v>0</v>
      </c>
      <c r="I761" s="52">
        <f>'Tuition &amp; Fees Calculation'!G90</f>
        <v>0</v>
      </c>
      <c r="J761" s="158">
        <f t="shared" si="776"/>
        <v>0</v>
      </c>
      <c r="K761" s="2"/>
      <c r="L761" s="247" t="str">
        <f>L520</f>
        <v>A</v>
      </c>
    </row>
    <row r="762" spans="1:45" hidden="1">
      <c r="A762" s="480">
        <f>A527</f>
        <v>0</v>
      </c>
      <c r="B762" s="484">
        <f>B527</f>
        <v>0</v>
      </c>
      <c r="C762" s="483">
        <f>C527</f>
        <v>0</v>
      </c>
      <c r="D762" s="402"/>
      <c r="E762" s="52">
        <f>'Tuition &amp; Fees Calculation'!C91</f>
        <v>0</v>
      </c>
      <c r="F762" s="52">
        <f>'Tuition &amp; Fees Calculation'!D91</f>
        <v>0</v>
      </c>
      <c r="G762" s="52">
        <f>'Tuition &amp; Fees Calculation'!E91</f>
        <v>0</v>
      </c>
      <c r="H762" s="52">
        <f>'Tuition &amp; Fees Calculation'!F91</f>
        <v>0</v>
      </c>
      <c r="I762" s="52">
        <f>'Tuition &amp; Fees Calculation'!G91</f>
        <v>0</v>
      </c>
      <c r="J762" s="158">
        <f t="shared" si="776"/>
        <v>0</v>
      </c>
      <c r="K762" s="2"/>
      <c r="L762" s="247" t="str">
        <f>L527</f>
        <v>A</v>
      </c>
    </row>
    <row r="763" spans="1:45" hidden="1">
      <c r="A763" s="480" t="str">
        <f>A534</f>
        <v xml:space="preserve"> </v>
      </c>
      <c r="B763" s="484">
        <f>B534</f>
        <v>0</v>
      </c>
      <c r="C763" s="483">
        <f>C534</f>
        <v>0</v>
      </c>
      <c r="D763" s="403"/>
      <c r="E763" s="52">
        <f>'Tuition &amp; Fees Calculation'!C92</f>
        <v>0</v>
      </c>
      <c r="F763" s="52">
        <f>'Tuition &amp; Fees Calculation'!D92</f>
        <v>0</v>
      </c>
      <c r="G763" s="52">
        <f>'Tuition &amp; Fees Calculation'!E92</f>
        <v>0</v>
      </c>
      <c r="H763" s="52">
        <f>'Tuition &amp; Fees Calculation'!F92</f>
        <v>0</v>
      </c>
      <c r="I763" s="52">
        <f>'Tuition &amp; Fees Calculation'!G92</f>
        <v>0</v>
      </c>
      <c r="J763" s="158">
        <f t="shared" si="776"/>
        <v>0</v>
      </c>
      <c r="K763" s="2"/>
      <c r="L763" s="247" t="str">
        <f>L534</f>
        <v>A</v>
      </c>
    </row>
    <row r="764" spans="1:45" s="123" customFormat="1">
      <c r="A764" s="86"/>
      <c r="B764" s="749" t="s">
        <v>268</v>
      </c>
      <c r="C764" s="749"/>
      <c r="D764" s="749"/>
      <c r="E764" s="159">
        <f>SUM(E754:E763)</f>
        <v>0</v>
      </c>
      <c r="F764" s="159">
        <f t="shared" ref="F764:I764" si="777">SUM(F754:F763)</f>
        <v>0</v>
      </c>
      <c r="G764" s="159">
        <f t="shared" si="777"/>
        <v>0</v>
      </c>
      <c r="H764" s="159">
        <f t="shared" si="777"/>
        <v>0</v>
      </c>
      <c r="I764" s="159">
        <f t="shared" si="777"/>
        <v>0</v>
      </c>
      <c r="J764" s="160">
        <f>SUM(J754:J763)</f>
        <v>0</v>
      </c>
      <c r="K764" s="2"/>
      <c r="L764" s="232"/>
      <c r="M764"/>
      <c r="N764"/>
      <c r="O764"/>
      <c r="P764"/>
      <c r="Q764"/>
      <c r="R764"/>
      <c r="S764"/>
      <c r="T764"/>
      <c r="U764"/>
      <c r="V764"/>
      <c r="W764"/>
      <c r="X764"/>
      <c r="Y764"/>
      <c r="Z764"/>
      <c r="AA764"/>
      <c r="AB764"/>
      <c r="AC764"/>
      <c r="AD764"/>
      <c r="AE764"/>
      <c r="AF764"/>
      <c r="AG764"/>
      <c r="AH764"/>
      <c r="AI764"/>
      <c r="AJ764"/>
      <c r="AK764"/>
      <c r="AL764"/>
      <c r="AM764"/>
      <c r="AN764"/>
      <c r="AO764"/>
      <c r="AP764" s="9"/>
      <c r="AQ764" s="9"/>
      <c r="AR764" s="9"/>
      <c r="AS764" s="9"/>
    </row>
    <row r="765" spans="1:45" s="123" customFormat="1">
      <c r="A765"/>
      <c r="B765"/>
      <c r="C765"/>
      <c r="D765"/>
      <c r="E765" s="21"/>
      <c r="F765" s="21"/>
      <c r="G765" s="21"/>
      <c r="H765" s="21"/>
      <c r="I765" s="21"/>
      <c r="J765" s="61"/>
      <c r="K765" s="122"/>
      <c r="L765" s="2"/>
      <c r="M765"/>
      <c r="N765"/>
      <c r="O765"/>
      <c r="P765"/>
      <c r="Q765"/>
      <c r="R765"/>
      <c r="S765"/>
      <c r="T765"/>
      <c r="U765"/>
      <c r="V765"/>
      <c r="W765"/>
      <c r="X765"/>
      <c r="Y765"/>
      <c r="Z765"/>
      <c r="AA765"/>
      <c r="AB765"/>
      <c r="AC765"/>
      <c r="AD765"/>
      <c r="AE765"/>
      <c r="AF765"/>
      <c r="AG765"/>
      <c r="AH765"/>
      <c r="AI765"/>
      <c r="AJ765"/>
      <c r="AK765"/>
      <c r="AL765"/>
      <c r="AM765"/>
      <c r="AN765"/>
      <c r="AO765"/>
    </row>
    <row r="766" spans="1:45" ht="14.4" thickBot="1">
      <c r="A766" s="758" t="s">
        <v>11</v>
      </c>
      <c r="B766" s="758"/>
      <c r="C766" s="390"/>
      <c r="D766" s="389"/>
      <c r="E766" s="391">
        <f ca="1">(SUM(E571:E689)+E848)-(SUMIF($A571:$D689,"*Total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ca="1">(SUM(F571:F689)+F848)-(SUMIF($A571:$D689,"*Total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ca="1">(SUM(G571:G689)+G848)-(SUMIF($A571:$D689,"*Total Trip",G571:G689)+SUMIF($B571:$D689,"*Total Domestic Travel",G571:G689)+SUMIF($B571:$D689,"*Total Foreign Travel",G571:G689)+SUMIF($B571:$D689,"*Total Supplies",G571:G689)+SUMIF($B571:$D689,"Total Publications",G571:G689)+SUMIF($B571:$D689,"*Total Other Costs",G571:G689)+SUMIF($B571:$D689,"*Total Modular Budget Calculation",G571:G689)+SUMIF($D571:$D689,"*# Trips/Yr",G571:G689)+SUMIF($D571:$D689,"*# Persons/Trip",G571:G689)+SUMIF($D571:$D689,"*# Days Per Diem/Trip",G571:G689)+SUMIF($D571:$D689,"*# Days Lodging/Trip",G571:G689)+SUMIF($D571:$D689,"*TOTAL NUMBER PARTICIPANTS PER YEAR",G571:G689))</f>
        <v>0</v>
      </c>
      <c r="H766" s="391">
        <f ca="1">(SUM(H571:H689)+H848)-(SUMIF($A571:$D689,"*Total Trip",H571:H689)+SUMIF($B571:$D689,"*Total Domestic Travel",H571:H689)+SUMIF($B571:$D689,"*Total Foreign Travel",H571:H689)+SUMIF($B571:$D689,"*Total Supplies",H571:H689)+SUMIF($B571:$D689,"Total Publications",H571:H689)+SUMIF($B571:$D689,"*Total Other Costs",H571:H689)+SUMIF($B571:$D689,"*Total Modular Budget Calculation",H571:H689)+SUMIF($D571:$D689,"*# Trips/Yr",H571:H689)+SUMIF($D571:$D689,"*# Persons/Trip",H571:H689)+SUMIF($D571:$D689,"*# Days Per Diem/Trip",H571:H689)+SUMIF($D571:$D689,"*# Days Lodging/Trip",H571:H689)+SUMIF($D571:$D689,"*TOTAL NUMBER PARTICIPANTS PER YEAR",H571:H689))</f>
        <v>0</v>
      </c>
      <c r="I766" s="391">
        <f ca="1">(SUM(I571:I689)+I848)-(SUMIF($A571:$D689,"*Total Trip",I571:I689)+SUMIF($B571:$D689,"*Total Domestic Travel",I571:I689)+SUMIF($B571:$D689,"*Total Foreign Travel",I571:I689)+SUMIF($B571:$D689,"*Total Supplies",I571:I689)+SUMIF($B571:$D689,"Total Publications",I571:I689)+SUMIF($B571:$D689,"*Total Other Costs",I571:I689)+SUMIF($B571:$D689,"*Total Modular Budget Calculation",I571:I689)+SUMIF($D571:$D689,"*# Trips/Yr",I571:I689)+SUMIF($D571:$D689,"*# Persons/Trip",I571:I689)+SUMIF($D571:$D689,"*# Days Per Diem/Trip",I571:I689)+SUMIF($D571:$D689,"*# Days Lodging/Trip",I571:I689)+SUMIF($D571:$D689,"*TOTAL NUMBER PARTICIPANTS PER YEAR",I571:I689))</f>
        <v>0</v>
      </c>
      <c r="J766" s="392">
        <f ca="1">SUM(E766:I766)</f>
        <v>0</v>
      </c>
      <c r="K766" s="21"/>
      <c r="L766" s="122"/>
      <c r="T766" s="123"/>
      <c r="U766" s="123"/>
    </row>
    <row r="767" spans="1:45" ht="16.2" thickBot="1">
      <c r="A767" s="758" t="s">
        <v>12</v>
      </c>
      <c r="B767" s="758"/>
      <c r="C767" s="393"/>
      <c r="D767" s="394"/>
      <c r="E767" s="395">
        <f ca="1">SUM(E690:E766)-(SUMIF($B690:$D766,"*Total SubRecipient Costs",E690:E766)+SUMIF($B690:$D766,"Total Tuition &amp; Fees",E690:E766)+SUMIF($B690:$D766,"*Total Other Costs IDC Exempt",E690:E766)+SUMIF($B690:$D766,"*Total Participant Support Costs",E690:E766))-E749-E848</f>
        <v>0</v>
      </c>
      <c r="F767" s="395">
        <f ca="1">SUM(F690:F766)-(SUMIF($B690:$D766,"*Total SubRecipient Costs",F690:F766)+SUMIF($B690:$D766,"Total Tuition &amp; Fees",F690:F766)+SUMIF($B690:$D766,"*Total Other Costs IDC Exempt",F690:F766)+SUMIF($B690:$D766,"*Total Participant Support Costs",F690:F766))-F749-F848</f>
        <v>0</v>
      </c>
      <c r="G767" s="395">
        <f ca="1">SUM(G690:G766)-(SUMIF($B690:$D766,"*Total SubRecipient Costs",G690:G766)+SUMIF($B690:$D766,"Total Tuition &amp; Fees",G690:G766)+SUMIF($B690:$D766,"*Total Other Costs IDC Exempt",G690:G766)+SUMIF($B690:$D766,"*Total Participant Support Costs",G690:G766))-G749-G848</f>
        <v>0</v>
      </c>
      <c r="H767" s="395">
        <f ca="1">SUM(H690:H766)-(SUMIF($B690:$D766,"*Total SubRecipient Costs",H690:H766)+SUMIF($B690:$D766,"Total Tuition &amp; Fees",H690:H766)+SUMIF($B690:$D766,"*Total Other Costs IDC Exempt",H690:H766)+SUMIF($B690:$D766,"*Total Participant Support Costs",H690:H766))-H749-H848</f>
        <v>0</v>
      </c>
      <c r="I767" s="395">
        <f ca="1">SUM(I690:I766)-(SUMIF($B690:$D766,"*Total SubRecipient Costs",I690:I766)+SUMIF($B690:$D766,"Total Tuition &amp; Fees",I690:I766)+SUMIF($B690:$D766,"*Total Other Costs IDC Exempt",I690:I766)+SUMIF($B690:$D766,"*Total Participant Support Costs",I690:I766))-I749-I848</f>
        <v>0</v>
      </c>
      <c r="J767" s="392">
        <f ca="1">SUM(E767:I767)</f>
        <v>0</v>
      </c>
      <c r="K767" s="20"/>
      <c r="L767" s="124"/>
      <c r="M767" s="129">
        <v>0.52500000000000002</v>
      </c>
      <c r="N767" s="14" t="s">
        <v>38</v>
      </c>
      <c r="O767" s="130" t="s">
        <v>39</v>
      </c>
      <c r="P767" s="14" t="s">
        <v>31</v>
      </c>
      <c r="Q767" s="123"/>
      <c r="R767" s="123"/>
      <c r="S767" s="123"/>
      <c r="T767" s="123"/>
      <c r="U767" s="123"/>
      <c r="V767" s="9"/>
      <c r="AP767" s="123"/>
      <c r="AQ767" s="123"/>
      <c r="AR767" s="123"/>
      <c r="AS767" s="123"/>
    </row>
    <row r="768" spans="1:45" ht="13.8" thickBot="1">
      <c r="A768" s="1" t="s">
        <v>5</v>
      </c>
      <c r="D768" s="53" t="s">
        <v>167</v>
      </c>
      <c r="E768" s="343">
        <f>M767</f>
        <v>0.52500000000000002</v>
      </c>
      <c r="F768" s="343">
        <f>M768</f>
        <v>0.54</v>
      </c>
      <c r="G768" s="343">
        <f>M769</f>
        <v>0.54</v>
      </c>
      <c r="H768" s="343">
        <f>M770</f>
        <v>0.54</v>
      </c>
      <c r="I768" s="343">
        <f>M771</f>
        <v>0.54</v>
      </c>
      <c r="J768" s="25"/>
      <c r="K768" s="16"/>
      <c r="L768" s="16"/>
      <c r="M768" s="129">
        <v>0.54</v>
      </c>
      <c r="N768" s="14" t="s">
        <v>38</v>
      </c>
      <c r="O768" s="130" t="s">
        <v>39</v>
      </c>
      <c r="P768" s="277" t="s">
        <v>32</v>
      </c>
      <c r="Q768" s="123"/>
      <c r="R768" s="123"/>
      <c r="S768" s="123"/>
      <c r="W768" s="9"/>
      <c r="X768" s="9"/>
      <c r="Y768" s="9"/>
      <c r="Z768" s="9"/>
      <c r="AI768" s="9"/>
      <c r="AJ768" s="9"/>
      <c r="AK768" s="9"/>
      <c r="AL768" s="9"/>
      <c r="AM768" s="9"/>
      <c r="AN768" s="9"/>
      <c r="AO768" s="9"/>
    </row>
    <row r="769" spans="1:65" s="128" customFormat="1" ht="13.8" thickBot="1">
      <c r="A769" s="1"/>
      <c r="B769"/>
      <c r="C769"/>
      <c r="D769" s="278" t="s">
        <v>71</v>
      </c>
      <c r="E769" s="343" t="str">
        <f>O767</f>
        <v>MTDC</v>
      </c>
      <c r="F769" s="343" t="str">
        <f>O768</f>
        <v>MTDC</v>
      </c>
      <c r="G769" s="343" t="str">
        <f>O769</f>
        <v>MTDC</v>
      </c>
      <c r="H769" s="343" t="str">
        <f>O770</f>
        <v>MTDC</v>
      </c>
      <c r="I769" s="343" t="str">
        <f>O771</f>
        <v>MTDC</v>
      </c>
      <c r="J769" s="25"/>
      <c r="K769" s="2"/>
      <c r="L769" s="16"/>
      <c r="M769" s="129">
        <v>0.54</v>
      </c>
      <c r="N769" s="14" t="s">
        <v>38</v>
      </c>
      <c r="O769" s="130" t="s">
        <v>39</v>
      </c>
      <c r="P769" s="14" t="s">
        <v>33</v>
      </c>
      <c r="Q769" s="2"/>
      <c r="R769" s="2"/>
      <c r="S769"/>
      <c r="T769"/>
      <c r="U769"/>
      <c r="V769"/>
      <c r="W769" s="123"/>
      <c r="X769" s="123"/>
      <c r="Y769" s="123"/>
      <c r="Z769" s="123"/>
      <c r="AA769"/>
      <c r="AB769"/>
      <c r="AC769"/>
      <c r="AD769"/>
      <c r="AE769"/>
      <c r="AF769"/>
      <c r="AG769"/>
      <c r="AH769"/>
      <c r="AI769" s="123"/>
      <c r="AJ769" s="123"/>
      <c r="AK769" s="123"/>
      <c r="AL769" s="123"/>
      <c r="AM769" s="123"/>
      <c r="AN769" s="123"/>
      <c r="AO769" s="123"/>
      <c r="AP769" s="9"/>
      <c r="AQ769" s="9"/>
      <c r="AR769" s="9"/>
      <c r="AS769" s="9"/>
      <c r="AT769" s="123"/>
      <c r="AU769" s="123"/>
      <c r="AV769" s="123"/>
      <c r="AW769" s="123"/>
      <c r="AX769" s="123"/>
      <c r="AY769" s="123"/>
      <c r="AZ769" s="123"/>
      <c r="BA769" s="123"/>
      <c r="BB769" s="123"/>
      <c r="BC769" s="123"/>
      <c r="BD769" s="123"/>
      <c r="BE769" s="123"/>
      <c r="BF769" s="123"/>
      <c r="BG769" s="123"/>
      <c r="BH769" s="123"/>
      <c r="BI769" s="123"/>
      <c r="BJ769" s="123"/>
      <c r="BK769" s="123"/>
      <c r="BL769" s="123"/>
      <c r="BM769" s="123"/>
    </row>
    <row r="770" spans="1:65" ht="13.8" thickBot="1">
      <c r="A770" s="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K770" s="21"/>
      <c r="L770" s="2"/>
      <c r="M770" s="129">
        <v>0.54</v>
      </c>
      <c r="N770" s="14" t="s">
        <v>38</v>
      </c>
      <c r="O770" s="130" t="s">
        <v>39</v>
      </c>
      <c r="P770" s="14" t="s">
        <v>34</v>
      </c>
      <c r="W770" s="123"/>
      <c r="X770" s="123"/>
      <c r="Y770" s="123"/>
      <c r="Z770" s="123"/>
      <c r="AI770" s="123"/>
      <c r="AJ770" s="123"/>
      <c r="AK770" s="123"/>
      <c r="AL770" s="123"/>
      <c r="AM770" s="123"/>
      <c r="AN770" s="123"/>
      <c r="AO770" s="123"/>
    </row>
    <row r="771" spans="1:65" ht="14.4"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L771" s="127"/>
      <c r="M771" s="129">
        <v>0.54</v>
      </c>
      <c r="N771" s="14" t="s">
        <v>38</v>
      </c>
      <c r="O771" s="130" t="s">
        <v>39</v>
      </c>
      <c r="P771" s="14" t="s">
        <v>35</v>
      </c>
      <c r="T771" s="1"/>
      <c r="U771" s="1"/>
      <c r="V771" s="128"/>
    </row>
    <row r="772" spans="1:65" s="128" customFormat="1" ht="13.8" thickBot="1">
      <c r="A772"/>
      <c r="B772"/>
      <c r="C772"/>
      <c r="D772"/>
      <c r="E772"/>
      <c r="F772" s="3"/>
      <c r="G772"/>
      <c r="H772"/>
      <c r="I772"/>
      <c r="J772"/>
      <c r="K772"/>
      <c r="L772" s="3"/>
      <c r="T772"/>
      <c r="U772"/>
      <c r="V772"/>
      <c r="W772"/>
      <c r="X772"/>
      <c r="Y772"/>
      <c r="Z772"/>
      <c r="AA772"/>
      <c r="AB772"/>
      <c r="AC772"/>
      <c r="AD772"/>
      <c r="AE772"/>
      <c r="AF772"/>
      <c r="AG772"/>
      <c r="AH772"/>
      <c r="AI772"/>
      <c r="AJ772"/>
      <c r="AK772"/>
      <c r="AL772"/>
      <c r="AM772"/>
      <c r="AN772"/>
      <c r="AO772"/>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123"/>
      <c r="BL772" s="123"/>
      <c r="BM772" s="123"/>
    </row>
    <row r="773" spans="1:65" s="128" customFormat="1">
      <c r="A773" s="743" t="s">
        <v>14</v>
      </c>
      <c r="B773" s="744"/>
      <c r="C773" s="744"/>
      <c r="D773" s="744"/>
      <c r="E773" s="744"/>
      <c r="F773" s="744"/>
      <c r="G773" s="744"/>
      <c r="H773" s="744"/>
      <c r="I773" s="744"/>
      <c r="J773" s="745"/>
      <c r="K773"/>
      <c r="L773" s="3"/>
      <c r="Q773" s="1"/>
      <c r="R773" s="1"/>
      <c r="S773" s="1"/>
      <c r="T773" s="53"/>
      <c r="U773"/>
      <c r="V773"/>
      <c r="W773"/>
      <c r="X773"/>
      <c r="Y773"/>
      <c r="Z773"/>
      <c r="AA773"/>
      <c r="AB773"/>
      <c r="AC773"/>
      <c r="AD773"/>
      <c r="AE773"/>
      <c r="AF773"/>
      <c r="AG773"/>
      <c r="AH773"/>
      <c r="AI773"/>
      <c r="AJ773"/>
      <c r="AK773"/>
      <c r="AL773"/>
      <c r="AM773"/>
      <c r="AN773"/>
      <c r="AO77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123"/>
      <c r="BL773" s="123"/>
      <c r="BM773" s="123"/>
    </row>
    <row r="774" spans="1:65">
      <c r="A774" s="111" t="s">
        <v>161</v>
      </c>
      <c r="B774" s="104"/>
      <c r="C774" s="104"/>
      <c r="D774" s="104"/>
      <c r="E774" s="104"/>
      <c r="F774" s="104"/>
      <c r="G774" s="104"/>
      <c r="H774" s="104"/>
      <c r="I774" s="104"/>
      <c r="J774" s="110"/>
      <c r="K774" s="128"/>
      <c r="T774" s="128"/>
      <c r="U774" s="128"/>
      <c r="W774" s="128"/>
      <c r="X774" s="128"/>
      <c r="Y774" s="128"/>
      <c r="Z774" s="128"/>
      <c r="AI774" s="128"/>
      <c r="AJ774" s="128"/>
      <c r="AK774" s="128"/>
      <c r="AL774" s="128"/>
      <c r="AM774" s="128"/>
      <c r="AN774" s="128"/>
      <c r="AO774" s="128"/>
    </row>
    <row r="775" spans="1:65">
      <c r="A775" s="200" t="s">
        <v>40</v>
      </c>
      <c r="B775" s="205"/>
      <c r="C775" s="205"/>
      <c r="D775" s="104"/>
      <c r="E775" s="243">
        <v>0.52500000000000002</v>
      </c>
      <c r="F775" s="243">
        <v>0.54</v>
      </c>
      <c r="G775" s="243">
        <v>0.54</v>
      </c>
      <c r="H775" s="243">
        <v>0.54</v>
      </c>
      <c r="I775" s="243">
        <v>0.54</v>
      </c>
      <c r="J775" s="207"/>
      <c r="K775" s="128"/>
      <c r="L775" s="120"/>
      <c r="Q775" s="53"/>
      <c r="R775" s="53"/>
      <c r="S775" s="53"/>
      <c r="T775" s="128"/>
      <c r="U775" s="128"/>
      <c r="V775" s="128"/>
    </row>
    <row r="776" spans="1:65" s="128" customFormat="1" ht="15.6">
      <c r="A776" s="200"/>
      <c r="B776" s="205"/>
      <c r="C776" s="205"/>
      <c r="D776" s="205"/>
      <c r="E776" s="206">
        <f ca="1">ROUND(E766*$E$775,0)</f>
        <v>0</v>
      </c>
      <c r="F776" s="206">
        <f ca="1">ROUND(F766*$F$775,0)</f>
        <v>0</v>
      </c>
      <c r="G776" s="206">
        <f ca="1">ROUND(G766*$G$775,0)</f>
        <v>0</v>
      </c>
      <c r="H776" s="206">
        <f ca="1">ROUND(H766*$H$775,0)</f>
        <v>0</v>
      </c>
      <c r="I776" s="206">
        <f ca="1">ROUND(I766*$I$775,0)</f>
        <v>0</v>
      </c>
      <c r="J776" s="207">
        <f ca="1">SUM(E776:I776)</f>
        <v>0</v>
      </c>
      <c r="K776" s="6"/>
      <c r="L776" s="120"/>
      <c r="Q776" s="208"/>
      <c r="T776"/>
      <c r="U776"/>
      <c r="AA776"/>
      <c r="AB776"/>
      <c r="AC776"/>
      <c r="AD776"/>
      <c r="AE776"/>
      <c r="AF776"/>
      <c r="AG776"/>
      <c r="AH776"/>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123"/>
      <c r="BL776" s="123"/>
      <c r="BM776" s="123"/>
    </row>
    <row r="777" spans="1:65" ht="15.6">
      <c r="A777" s="11"/>
      <c r="B777" s="12"/>
      <c r="C777" s="12"/>
      <c r="D777" s="12"/>
      <c r="E777" s="195"/>
      <c r="F777" s="195"/>
      <c r="G777" s="195"/>
      <c r="H777" s="195"/>
      <c r="I777" s="195"/>
      <c r="J777" s="196"/>
      <c r="K777" s="6"/>
      <c r="L777" s="6"/>
      <c r="M777" s="128"/>
      <c r="N777" s="128"/>
      <c r="O777" s="128"/>
      <c r="P777" s="128"/>
      <c r="Q777" s="208"/>
      <c r="R777" s="128"/>
      <c r="S777" s="128"/>
      <c r="W777" s="128"/>
      <c r="X777" s="128"/>
      <c r="Y777" s="128"/>
      <c r="Z777" s="128"/>
      <c r="AI777" s="128"/>
      <c r="AJ777" s="128"/>
      <c r="AK777" s="128"/>
      <c r="AL777" s="128"/>
      <c r="AM777" s="128"/>
      <c r="AN777" s="128"/>
      <c r="AO777" s="128"/>
    </row>
    <row r="778" spans="1:65" ht="15.6">
      <c r="A778" s="200" t="s">
        <v>59</v>
      </c>
      <c r="B778" s="344"/>
      <c r="C778" s="201"/>
      <c r="D778" s="202" t="s">
        <v>39</v>
      </c>
      <c r="E778" s="243">
        <f>M767</f>
        <v>0.52500000000000002</v>
      </c>
      <c r="F778" s="243">
        <f>M768</f>
        <v>0.54</v>
      </c>
      <c r="G778" s="243">
        <f>M769</f>
        <v>0.54</v>
      </c>
      <c r="H778" s="243">
        <f>M770</f>
        <v>0.54</v>
      </c>
      <c r="I778" s="243">
        <f>M771</f>
        <v>0.54</v>
      </c>
      <c r="J778" s="196"/>
      <c r="K778" s="128"/>
      <c r="L778" s="6"/>
      <c r="T778" s="128"/>
      <c r="U778" s="128"/>
    </row>
    <row r="779" spans="1:65" ht="15">
      <c r="A779" s="200"/>
      <c r="B779" s="344"/>
      <c r="C779" s="201"/>
      <c r="D779" s="344"/>
      <c r="E779" s="203">
        <f ca="1">IF($D$778="MTDC",ROUND(E766*$E$778,0),IF($D$778="TDC",ROUND(E767*$E$778,0),IF($D$778="TRS",ROUND(E771*$E$778,0),"ERROR")))</f>
        <v>0</v>
      </c>
      <c r="F779" s="203">
        <f ca="1">IF($D$778="MTDC",ROUND(F766*$F$778,0),IF($D$778="Participant",ROUND(F750*$F$778,0),IF($D$778="TDC",ROUND(F767*$F$778,0),IF($D$778="TRS",ROUND(F771*$F$778,0),"ERROR"))))</f>
        <v>0</v>
      </c>
      <c r="G779" s="203">
        <f ca="1">IF($D$778="MTDC",ROUND(G766*$G$778,0),IF($D$778="Participant",ROUND(G750*$G$778,0),IF($D$778="TDC",ROUND(G767*$G$778,0),IF($D$778="TRS",ROUND(G771*$G$778,0),"ERROR"))))</f>
        <v>0</v>
      </c>
      <c r="H779" s="203">
        <f ca="1">IF($D$778="MTDC",ROUND(H766*$H$778,0),IF($D$778="Participant",ROUND(H750*$H$778,0),IF($D$778="TDC",ROUND(H767*$H$778,0),IF($D$778="TRS",ROUND(H771*$H$778,0),"ERROR"))))</f>
        <v>0</v>
      </c>
      <c r="I779" s="203">
        <f ca="1">IF($D$778="MTDC",ROUND(I766*$I$778,0),IF($D$778="Participant",ROUND(I750*$I$778,0),IF($D$778="TDC",ROUND(I767*$I$778,0),IF($D$778="TRS",ROUND(I771*$I$778,0),"ERROR"))))</f>
        <v>0</v>
      </c>
      <c r="J779" s="204">
        <f ca="1">SUM(E779:I779)</f>
        <v>0</v>
      </c>
      <c r="L779" s="120"/>
      <c r="V779" s="128"/>
    </row>
    <row r="780" spans="1:65" ht="13.8" thickBot="1">
      <c r="A780" s="13"/>
      <c r="B780" s="87" t="s">
        <v>77</v>
      </c>
      <c r="C780" s="87"/>
      <c r="D780" s="87"/>
      <c r="E780" s="197">
        <f t="shared" ref="E780:J780" ca="1" si="778">E776-E779</f>
        <v>0</v>
      </c>
      <c r="F780" s="197">
        <f t="shared" ca="1" si="778"/>
        <v>0</v>
      </c>
      <c r="G780" s="197">
        <f t="shared" ca="1" si="778"/>
        <v>0</v>
      </c>
      <c r="H780" s="197">
        <f t="shared" ca="1" si="778"/>
        <v>0</v>
      </c>
      <c r="I780" s="197">
        <f t="shared" ca="1" si="778"/>
        <v>0</v>
      </c>
      <c r="J780" s="198">
        <f t="shared" ca="1" si="778"/>
        <v>0</v>
      </c>
      <c r="M780" s="128"/>
      <c r="N780" s="128"/>
      <c r="O780" s="128"/>
      <c r="P780" s="128"/>
      <c r="Q780" s="128"/>
      <c r="R780" s="128"/>
      <c r="S780" s="128"/>
      <c r="W780" s="128"/>
      <c r="X780" s="128"/>
      <c r="Y780" s="128"/>
      <c r="Z780" s="128"/>
      <c r="AI780" s="128"/>
      <c r="AJ780" s="128"/>
      <c r="AK780" s="128"/>
      <c r="AL780" s="128"/>
      <c r="AM780" s="128"/>
      <c r="AN780" s="128"/>
      <c r="AO780" s="128"/>
    </row>
    <row r="781" spans="1:65">
      <c r="A781" s="121" t="s">
        <v>199</v>
      </c>
    </row>
    <row r="782" spans="1:65">
      <c r="A782" s="121"/>
      <c r="E782" s="250"/>
      <c r="F782" s="251"/>
      <c r="G782" s="250"/>
      <c r="H782" s="250"/>
      <c r="I782" s="250"/>
      <c r="J782" s="250"/>
    </row>
    <row r="783" spans="1:65">
      <c r="A783" s="121"/>
      <c r="E783" s="289"/>
      <c r="F783" s="290"/>
      <c r="G783" s="289"/>
      <c r="H783" s="289"/>
      <c r="I783" s="289"/>
      <c r="J783" s="289"/>
    </row>
    <row r="784" spans="1:65" ht="15.6">
      <c r="A784" s="750" t="s">
        <v>172</v>
      </c>
      <c r="B784" s="750"/>
      <c r="C784" s="750"/>
      <c r="D784" s="750"/>
      <c r="E784" s="750"/>
      <c r="F784" s="750"/>
      <c r="G784" s="750"/>
      <c r="H784" s="750"/>
      <c r="I784" s="750"/>
      <c r="J784" s="750"/>
    </row>
    <row r="785" spans="1:13">
      <c r="A785" s="121"/>
      <c r="E785" s="250"/>
      <c r="F785" s="251"/>
      <c r="G785" s="250"/>
      <c r="H785" s="250"/>
      <c r="I785" s="250"/>
      <c r="J785" s="250"/>
    </row>
    <row r="786" spans="1:13">
      <c r="A786" s="121"/>
      <c r="C786" s="759" t="s">
        <v>190</v>
      </c>
      <c r="D786" s="759"/>
      <c r="E786" s="759"/>
      <c r="F786" s="759"/>
      <c r="G786" s="759"/>
      <c r="H786" s="759"/>
      <c r="I786" s="759"/>
      <c r="J786" s="759"/>
    </row>
    <row r="787" spans="1:13">
      <c r="A787" s="121"/>
      <c r="C787" s="787" t="s">
        <v>191</v>
      </c>
      <c r="D787" s="787"/>
      <c r="E787" s="365">
        <f t="shared" ref="E787:J787" ca="1" si="779">E771</f>
        <v>0</v>
      </c>
      <c r="F787" s="365">
        <f t="shared" ca="1" si="779"/>
        <v>0</v>
      </c>
      <c r="G787" s="365">
        <f t="shared" ca="1" si="779"/>
        <v>0</v>
      </c>
      <c r="H787" s="365">
        <f t="shared" ca="1" si="779"/>
        <v>0</v>
      </c>
      <c r="I787" s="365">
        <f t="shared" ca="1" si="779"/>
        <v>0</v>
      </c>
      <c r="J787" s="365">
        <f t="shared" ca="1" si="779"/>
        <v>0</v>
      </c>
    </row>
    <row r="788" spans="1:13">
      <c r="A788" s="121"/>
      <c r="C788" s="788">
        <f>'Split budget (A)'!B6</f>
        <v>0</v>
      </c>
      <c r="D788" s="788"/>
      <c r="E788" s="252">
        <f ca="1">'Split budget (A)'!E771</f>
        <v>0</v>
      </c>
      <c r="F788" s="252">
        <f ca="1">'Split budget (A)'!F771</f>
        <v>0</v>
      </c>
      <c r="G788" s="252">
        <f ca="1">'Split budget (A)'!G771</f>
        <v>0</v>
      </c>
      <c r="H788" s="252">
        <f ca="1">'Split budget (A)'!H771</f>
        <v>0</v>
      </c>
      <c r="I788" s="252">
        <f ca="1">'Split budget (A)'!I771</f>
        <v>0</v>
      </c>
      <c r="J788" s="252">
        <f ca="1">'Split budget (A)'!J771</f>
        <v>0</v>
      </c>
    </row>
    <row r="789" spans="1:13">
      <c r="A789" s="121"/>
      <c r="C789" s="768">
        <f>'Split budget (B)'!B6</f>
        <v>0</v>
      </c>
      <c r="D789" s="768"/>
      <c r="E789" s="252">
        <f ca="1">'Split budget (B)'!E771</f>
        <v>0</v>
      </c>
      <c r="F789" s="252">
        <f ca="1">'Split budget (B)'!F771</f>
        <v>0</v>
      </c>
      <c r="G789" s="252">
        <f ca="1">'Split budget (B)'!G771</f>
        <v>0</v>
      </c>
      <c r="H789" s="252">
        <f ca="1">'Split budget (B)'!H771</f>
        <v>0</v>
      </c>
      <c r="I789" s="252">
        <f ca="1">'Split budget (B)'!I771</f>
        <v>0</v>
      </c>
      <c r="J789" s="252">
        <f ca="1">'Split budget (B)'!J771</f>
        <v>0</v>
      </c>
      <c r="M789" s="262"/>
    </row>
    <row r="790" spans="1:13">
      <c r="A790" s="121"/>
      <c r="C790" s="768">
        <f>'Split budget (C)'!B6</f>
        <v>0</v>
      </c>
      <c r="D790" s="768"/>
      <c r="E790" s="252">
        <f ca="1">'Split budget (C)'!E771</f>
        <v>0</v>
      </c>
      <c r="F790" s="252">
        <f ca="1">'Split budget (C)'!F771</f>
        <v>0</v>
      </c>
      <c r="G790" s="252">
        <f ca="1">'Split budget (C)'!G771</f>
        <v>0</v>
      </c>
      <c r="H790" s="252">
        <f ca="1">'Split budget (C)'!H771</f>
        <v>0</v>
      </c>
      <c r="I790" s="252">
        <f ca="1">'Split budget (C)'!I771</f>
        <v>0</v>
      </c>
      <c r="J790" s="252">
        <f ca="1">'Split budget (C)'!J771</f>
        <v>0</v>
      </c>
    </row>
    <row r="791" spans="1:13">
      <c r="A791" s="121"/>
      <c r="C791" s="768">
        <f>'Split budget (D)'!B6</f>
        <v>0</v>
      </c>
      <c r="D791" s="768"/>
      <c r="E791" s="252">
        <f ca="1">'Split budget (D)'!E771</f>
        <v>0</v>
      </c>
      <c r="F791" s="252">
        <f ca="1">'Split budget (D)'!F771</f>
        <v>0</v>
      </c>
      <c r="G791" s="252">
        <f ca="1">'Split budget (D)'!G771</f>
        <v>0</v>
      </c>
      <c r="H791" s="252">
        <f ca="1">'Split budget (D)'!H771</f>
        <v>0</v>
      </c>
      <c r="I791" s="252">
        <f ca="1">'Split budget (D)'!I771</f>
        <v>0</v>
      </c>
      <c r="J791" s="252">
        <f ca="1">'Split budget (D)'!J771</f>
        <v>0</v>
      </c>
    </row>
    <row r="792" spans="1:13">
      <c r="A792" s="121"/>
      <c r="C792" s="768">
        <f>'Split budget (E)'!B6</f>
        <v>0</v>
      </c>
      <c r="D792" s="768"/>
      <c r="E792" s="252">
        <f ca="1">'Split budget (E)'!E771</f>
        <v>0</v>
      </c>
      <c r="F792" s="252">
        <f ca="1">'Split budget (E)'!F771</f>
        <v>0</v>
      </c>
      <c r="G792" s="252">
        <f ca="1">'Split budget (E)'!G771</f>
        <v>0</v>
      </c>
      <c r="H792" s="252">
        <f ca="1">'Split budget (E)'!H771</f>
        <v>0</v>
      </c>
      <c r="I792" s="252">
        <f ca="1">'Split budget (E)'!I771</f>
        <v>0</v>
      </c>
      <c r="J792" s="252">
        <f ca="1">'Split budget (E)'!J771</f>
        <v>0</v>
      </c>
    </row>
    <row r="793" spans="1:13">
      <c r="A793" s="121"/>
      <c r="C793" s="768">
        <f>'Split budget (F)'!B6</f>
        <v>0</v>
      </c>
      <c r="D793" s="768"/>
      <c r="E793" s="252">
        <f ca="1">'Split budget (F)'!E771</f>
        <v>0</v>
      </c>
      <c r="F793" s="252">
        <f ca="1">'Split budget (F)'!F771</f>
        <v>0</v>
      </c>
      <c r="G793" s="252">
        <f ca="1">'Split budget (F)'!G771</f>
        <v>0</v>
      </c>
      <c r="H793" s="252">
        <f ca="1">'Split budget (F)'!H771</f>
        <v>0</v>
      </c>
      <c r="I793" s="252">
        <f ca="1">'Split budget (F)'!I771</f>
        <v>0</v>
      </c>
      <c r="J793" s="252">
        <f ca="1">'Split budget (F)'!J771</f>
        <v>0</v>
      </c>
    </row>
    <row r="794" spans="1:13">
      <c r="A794" s="121"/>
      <c r="C794" s="768">
        <f>'Split budget (G)'!B6</f>
        <v>0</v>
      </c>
      <c r="D794" s="768"/>
      <c r="E794" s="252">
        <f ca="1">'Split budget (G)'!E771</f>
        <v>0</v>
      </c>
      <c r="F794" s="252">
        <f ca="1">'Split budget (G)'!F771</f>
        <v>0</v>
      </c>
      <c r="G794" s="252">
        <f ca="1">'Split budget (G)'!G771</f>
        <v>0</v>
      </c>
      <c r="H794" s="252">
        <f ca="1">'Split budget (G)'!H771</f>
        <v>0</v>
      </c>
      <c r="I794" s="252">
        <f ca="1">'Split budget (G)'!I771</f>
        <v>0</v>
      </c>
      <c r="J794" s="252">
        <f ca="1">'Split budget (G)'!J771</f>
        <v>0</v>
      </c>
    </row>
    <row r="795" spans="1:13">
      <c r="A795" s="121"/>
      <c r="C795" s="774">
        <f>'Split budget (H)'!B6</f>
        <v>0</v>
      </c>
      <c r="D795" s="774"/>
      <c r="E795" s="252">
        <f ca="1">'Split budget (H)'!E771</f>
        <v>0</v>
      </c>
      <c r="F795" s="252">
        <f ca="1">'Split budget (H)'!F771</f>
        <v>0</v>
      </c>
      <c r="G795" s="252">
        <f ca="1">'Split budget (H)'!G771</f>
        <v>0</v>
      </c>
      <c r="H795" s="252">
        <f ca="1">'Split budget (H)'!H771</f>
        <v>0</v>
      </c>
      <c r="I795" s="252">
        <f ca="1">'Split budget (H)'!I771</f>
        <v>0</v>
      </c>
      <c r="J795" s="252">
        <f ca="1">'Split budget (H)'!J771</f>
        <v>0</v>
      </c>
    </row>
    <row r="796" spans="1:13">
      <c r="A796" s="121"/>
      <c r="C796" s="761" t="s">
        <v>310</v>
      </c>
      <c r="D796" s="761"/>
      <c r="E796" s="397">
        <f ca="1">SUM(E788:E795)</f>
        <v>0</v>
      </c>
      <c r="F796" s="397">
        <f t="shared" ref="F796:J796" ca="1" si="780">SUM(F788:F795)</f>
        <v>0</v>
      </c>
      <c r="G796" s="397">
        <f t="shared" ca="1" si="780"/>
        <v>0</v>
      </c>
      <c r="H796" s="397">
        <f t="shared" ca="1" si="780"/>
        <v>0</v>
      </c>
      <c r="I796" s="397">
        <f t="shared" ca="1" si="780"/>
        <v>0</v>
      </c>
      <c r="J796" s="397">
        <f t="shared" ca="1" si="780"/>
        <v>0</v>
      </c>
    </row>
    <row r="797" spans="1:13" ht="13.8" thickBot="1">
      <c r="A797" s="121"/>
      <c r="C797" s="760" t="s">
        <v>192</v>
      </c>
      <c r="D797" s="760"/>
      <c r="E797" s="253">
        <f t="shared" ref="E797:J797" ca="1" si="781">E787-E796</f>
        <v>0</v>
      </c>
      <c r="F797" s="253">
        <f t="shared" ca="1" si="781"/>
        <v>0</v>
      </c>
      <c r="G797" s="253">
        <f t="shared" ca="1" si="781"/>
        <v>0</v>
      </c>
      <c r="H797" s="253">
        <f t="shared" ca="1" si="781"/>
        <v>0</v>
      </c>
      <c r="I797" s="253">
        <f t="shared" ca="1" si="781"/>
        <v>0</v>
      </c>
      <c r="J797" s="253">
        <f t="shared" ca="1" si="781"/>
        <v>0</v>
      </c>
    </row>
    <row r="798" spans="1:13" ht="13.8" thickTop="1">
      <c r="E798" s="250"/>
      <c r="F798" s="251"/>
      <c r="G798" s="250"/>
      <c r="H798" s="250"/>
      <c r="I798" s="250"/>
      <c r="J798" s="250"/>
    </row>
    <row r="799" spans="1:13" ht="15.6">
      <c r="A799" s="755" t="s">
        <v>246</v>
      </c>
      <c r="B799" s="756"/>
      <c r="C799" s="756"/>
      <c r="D799" s="756"/>
      <c r="E799" s="756"/>
      <c r="F799" s="756"/>
      <c r="G799" s="756"/>
      <c r="H799" s="756"/>
      <c r="I799" s="756"/>
      <c r="J799" s="756"/>
    </row>
    <row r="800" spans="1:13" ht="13.8" thickBot="1">
      <c r="A800" s="751" t="s">
        <v>238</v>
      </c>
      <c r="B800" s="751"/>
      <c r="C800" s="751"/>
      <c r="D800" s="751"/>
      <c r="E800" s="751"/>
      <c r="F800" s="751"/>
      <c r="G800" s="751"/>
      <c r="H800" s="751"/>
      <c r="I800" s="751"/>
      <c r="J800" s="751"/>
    </row>
    <row r="801" spans="1:41">
      <c r="A801" s="752" t="s">
        <v>239</v>
      </c>
      <c r="B801" s="753"/>
      <c r="C801" s="753"/>
      <c r="D801" s="753"/>
      <c r="E801" s="753"/>
      <c r="F801" s="753"/>
      <c r="G801" s="753"/>
      <c r="H801" s="753"/>
      <c r="I801" s="753"/>
      <c r="J801" s="754"/>
      <c r="AI801" s="128"/>
      <c r="AJ801" s="128"/>
      <c r="AK801" s="128"/>
      <c r="AL801" s="128"/>
      <c r="AM801" s="128"/>
      <c r="AN801" s="128"/>
      <c r="AO801" s="128"/>
    </row>
    <row r="802" spans="1:41">
      <c r="A802" s="291" t="s">
        <v>240</v>
      </c>
      <c r="B802" s="292"/>
      <c r="C802" s="292"/>
      <c r="D802" s="292"/>
      <c r="E802" s="293"/>
      <c r="F802" s="294"/>
      <c r="G802" s="293"/>
      <c r="H802" s="293"/>
      <c r="I802" s="293"/>
      <c r="J802" s="295"/>
    </row>
    <row r="803" spans="1:41">
      <c r="A803" s="296"/>
      <c r="B803" s="292" t="str">
        <f>B828</f>
        <v>Sub1</v>
      </c>
      <c r="C803" s="297"/>
      <c r="D803" s="297"/>
      <c r="E803" s="298">
        <v>0</v>
      </c>
      <c r="F803" s="299">
        <v>0</v>
      </c>
      <c r="G803" s="298">
        <v>0</v>
      </c>
      <c r="H803" s="298">
        <v>0</v>
      </c>
      <c r="I803" s="298">
        <v>0</v>
      </c>
      <c r="J803" s="300">
        <f t="shared" ref="J803:J822" si="782">SUM(D803:I803)</f>
        <v>0</v>
      </c>
      <c r="AI803" s="128"/>
      <c r="AJ803" s="128"/>
      <c r="AK803" s="128"/>
      <c r="AL803" s="128"/>
      <c r="AM803" s="128"/>
      <c r="AN803" s="128"/>
      <c r="AO803" s="128"/>
    </row>
    <row r="804" spans="1:41">
      <c r="A804" s="296"/>
      <c r="B804" s="292" t="str">
        <f t="shared" ref="B804:B822" si="783">B829</f>
        <v>Sub2</v>
      </c>
      <c r="C804" s="297"/>
      <c r="D804" s="297"/>
      <c r="E804" s="298">
        <v>0</v>
      </c>
      <c r="F804" s="299">
        <v>0</v>
      </c>
      <c r="G804" s="298">
        <v>0</v>
      </c>
      <c r="H804" s="298">
        <v>0</v>
      </c>
      <c r="I804" s="298">
        <v>0</v>
      </c>
      <c r="J804" s="300">
        <f t="shared" si="782"/>
        <v>0</v>
      </c>
      <c r="M804" s="107" t="s">
        <v>160</v>
      </c>
      <c r="N804" s="108"/>
      <c r="O804" s="108"/>
      <c r="P804" s="108"/>
      <c r="Q804" s="108"/>
    </row>
    <row r="805" spans="1:41">
      <c r="A805" s="296"/>
      <c r="B805" s="292" t="str">
        <f t="shared" si="783"/>
        <v>Sub3</v>
      </c>
      <c r="C805" s="297"/>
      <c r="D805" s="297"/>
      <c r="E805" s="298">
        <v>0</v>
      </c>
      <c r="F805" s="299">
        <v>0</v>
      </c>
      <c r="G805" s="298">
        <v>0</v>
      </c>
      <c r="H805" s="298">
        <v>0</v>
      </c>
      <c r="I805" s="298">
        <v>0</v>
      </c>
      <c r="J805" s="300">
        <f t="shared" si="782"/>
        <v>0</v>
      </c>
      <c r="AI805" s="128"/>
      <c r="AJ805" s="128"/>
      <c r="AK805" s="128"/>
      <c r="AL805" s="128"/>
      <c r="AM805" s="128"/>
      <c r="AN805" s="128"/>
      <c r="AO805" s="128"/>
    </row>
    <row r="806" spans="1:41" hidden="1">
      <c r="A806" s="296"/>
      <c r="B806" s="292" t="str">
        <f t="shared" si="783"/>
        <v>Sub4</v>
      </c>
      <c r="C806" s="297"/>
      <c r="D806" s="297"/>
      <c r="E806" s="298">
        <v>0</v>
      </c>
      <c r="F806" s="299">
        <v>0</v>
      </c>
      <c r="G806" s="298">
        <v>0</v>
      </c>
      <c r="H806" s="298">
        <v>0</v>
      </c>
      <c r="I806" s="298">
        <v>0</v>
      </c>
      <c r="J806" s="300">
        <f t="shared" si="782"/>
        <v>0</v>
      </c>
    </row>
    <row r="807" spans="1:41" hidden="1">
      <c r="A807" s="296"/>
      <c r="B807" s="292" t="str">
        <f t="shared" si="783"/>
        <v>Sub5</v>
      </c>
      <c r="C807" s="297"/>
      <c r="D807" s="297"/>
      <c r="E807" s="298">
        <v>0</v>
      </c>
      <c r="F807" s="299">
        <v>0</v>
      </c>
      <c r="G807" s="298">
        <v>0</v>
      </c>
      <c r="H807" s="298">
        <v>0</v>
      </c>
      <c r="I807" s="298">
        <v>0</v>
      </c>
      <c r="J807" s="300">
        <f t="shared" si="782"/>
        <v>0</v>
      </c>
    </row>
    <row r="808" spans="1:41" hidden="1">
      <c r="A808" s="296"/>
      <c r="B808" s="292" t="str">
        <f t="shared" si="783"/>
        <v>Sub6</v>
      </c>
      <c r="C808" s="297"/>
      <c r="D808" s="297"/>
      <c r="E808" s="298">
        <v>0</v>
      </c>
      <c r="F808" s="299">
        <v>0</v>
      </c>
      <c r="G808" s="298">
        <v>0</v>
      </c>
      <c r="H808" s="298">
        <v>0</v>
      </c>
      <c r="I808" s="298">
        <v>0</v>
      </c>
      <c r="J808" s="300">
        <f t="shared" si="782"/>
        <v>0</v>
      </c>
    </row>
    <row r="809" spans="1:41" hidden="1">
      <c r="A809" s="296"/>
      <c r="B809" s="292" t="str">
        <f t="shared" si="783"/>
        <v>Sub7</v>
      </c>
      <c r="C809" s="297"/>
      <c r="D809" s="297"/>
      <c r="E809" s="298">
        <v>0</v>
      </c>
      <c r="F809" s="299">
        <v>0</v>
      </c>
      <c r="G809" s="298">
        <v>0</v>
      </c>
      <c r="H809" s="298">
        <v>0</v>
      </c>
      <c r="I809" s="298">
        <v>0</v>
      </c>
      <c r="J809" s="300">
        <f t="shared" si="782"/>
        <v>0</v>
      </c>
    </row>
    <row r="810" spans="1:41" hidden="1">
      <c r="A810" s="296"/>
      <c r="B810" s="292" t="str">
        <f t="shared" si="783"/>
        <v>Sub8</v>
      </c>
      <c r="C810" s="297"/>
      <c r="D810" s="297"/>
      <c r="E810" s="298">
        <v>0</v>
      </c>
      <c r="F810" s="299">
        <v>0</v>
      </c>
      <c r="G810" s="298">
        <v>0</v>
      </c>
      <c r="H810" s="298">
        <v>0</v>
      </c>
      <c r="I810" s="298">
        <v>0</v>
      </c>
      <c r="J810" s="300">
        <f t="shared" si="782"/>
        <v>0</v>
      </c>
    </row>
    <row r="811" spans="1:41" hidden="1">
      <c r="A811" s="296"/>
      <c r="B811" s="292" t="str">
        <f t="shared" si="783"/>
        <v>Sub9</v>
      </c>
      <c r="C811" s="297"/>
      <c r="D811" s="297"/>
      <c r="E811" s="298">
        <v>0</v>
      </c>
      <c r="F811" s="299">
        <v>0</v>
      </c>
      <c r="G811" s="298">
        <v>0</v>
      </c>
      <c r="H811" s="298">
        <v>0</v>
      </c>
      <c r="I811" s="298">
        <v>0</v>
      </c>
      <c r="J811" s="300">
        <f t="shared" si="782"/>
        <v>0</v>
      </c>
    </row>
    <row r="812" spans="1:41" hidden="1">
      <c r="A812" s="296"/>
      <c r="B812" s="292" t="str">
        <f t="shared" si="783"/>
        <v>Sub10</v>
      </c>
      <c r="C812" s="297"/>
      <c r="D812" s="297"/>
      <c r="E812" s="298">
        <v>0</v>
      </c>
      <c r="F812" s="299">
        <v>0</v>
      </c>
      <c r="G812" s="298">
        <v>0</v>
      </c>
      <c r="H812" s="298">
        <v>0</v>
      </c>
      <c r="I812" s="298">
        <v>0</v>
      </c>
      <c r="J812" s="300">
        <f t="shared" si="782"/>
        <v>0</v>
      </c>
    </row>
    <row r="813" spans="1:41" hidden="1">
      <c r="A813" s="296"/>
      <c r="B813" s="292" t="str">
        <f t="shared" si="783"/>
        <v>Sub11</v>
      </c>
      <c r="C813" s="297"/>
      <c r="D813" s="297"/>
      <c r="E813" s="298">
        <v>0</v>
      </c>
      <c r="F813" s="299">
        <v>0</v>
      </c>
      <c r="G813" s="298">
        <v>0</v>
      </c>
      <c r="H813" s="298">
        <v>0</v>
      </c>
      <c r="I813" s="298">
        <v>0</v>
      </c>
      <c r="J813" s="300">
        <f t="shared" si="782"/>
        <v>0</v>
      </c>
    </row>
    <row r="814" spans="1:41" hidden="1">
      <c r="A814" s="296"/>
      <c r="B814" s="292" t="str">
        <f t="shared" si="783"/>
        <v>Sub12</v>
      </c>
      <c r="C814" s="297"/>
      <c r="D814" s="297"/>
      <c r="E814" s="298">
        <v>0</v>
      </c>
      <c r="F814" s="299">
        <v>0</v>
      </c>
      <c r="G814" s="298">
        <v>0</v>
      </c>
      <c r="H814" s="298">
        <v>0</v>
      </c>
      <c r="I814" s="298">
        <v>0</v>
      </c>
      <c r="J814" s="300">
        <f t="shared" si="782"/>
        <v>0</v>
      </c>
    </row>
    <row r="815" spans="1:41" hidden="1">
      <c r="A815" s="296"/>
      <c r="B815" s="292" t="str">
        <f t="shared" si="783"/>
        <v>Sub13</v>
      </c>
      <c r="C815" s="297"/>
      <c r="D815" s="297"/>
      <c r="E815" s="298">
        <v>0</v>
      </c>
      <c r="F815" s="299">
        <v>0</v>
      </c>
      <c r="G815" s="298">
        <v>0</v>
      </c>
      <c r="H815" s="298">
        <v>0</v>
      </c>
      <c r="I815" s="298">
        <v>0</v>
      </c>
      <c r="J815" s="300">
        <f t="shared" si="782"/>
        <v>0</v>
      </c>
    </row>
    <row r="816" spans="1:41" hidden="1">
      <c r="A816" s="296"/>
      <c r="B816" s="292" t="str">
        <f t="shared" si="783"/>
        <v>Sub14</v>
      </c>
      <c r="C816" s="297"/>
      <c r="D816" s="297"/>
      <c r="E816" s="298">
        <v>0</v>
      </c>
      <c r="F816" s="299">
        <v>0</v>
      </c>
      <c r="G816" s="298">
        <v>0</v>
      </c>
      <c r="H816" s="298">
        <v>0</v>
      </c>
      <c r="I816" s="298">
        <v>0</v>
      </c>
      <c r="J816" s="300">
        <f t="shared" si="782"/>
        <v>0</v>
      </c>
    </row>
    <row r="817" spans="1:41" hidden="1">
      <c r="A817" s="296"/>
      <c r="B817" s="292" t="str">
        <f t="shared" si="783"/>
        <v>Sub15</v>
      </c>
      <c r="C817" s="297"/>
      <c r="D817" s="297"/>
      <c r="E817" s="298">
        <v>0</v>
      </c>
      <c r="F817" s="299">
        <v>0</v>
      </c>
      <c r="G817" s="298">
        <v>0</v>
      </c>
      <c r="H817" s="298">
        <v>0</v>
      </c>
      <c r="I817" s="298">
        <v>0</v>
      </c>
      <c r="J817" s="300">
        <f t="shared" si="782"/>
        <v>0</v>
      </c>
    </row>
    <row r="818" spans="1:41" hidden="1">
      <c r="A818" s="296"/>
      <c r="B818" s="292" t="str">
        <f t="shared" si="783"/>
        <v>Sub16</v>
      </c>
      <c r="C818" s="297"/>
      <c r="D818" s="297"/>
      <c r="E818" s="298">
        <v>0</v>
      </c>
      <c r="F818" s="299">
        <v>0</v>
      </c>
      <c r="G818" s="298">
        <v>0</v>
      </c>
      <c r="H818" s="298">
        <v>0</v>
      </c>
      <c r="I818" s="298">
        <v>0</v>
      </c>
      <c r="J818" s="300">
        <f t="shared" si="782"/>
        <v>0</v>
      </c>
    </row>
    <row r="819" spans="1:41" hidden="1">
      <c r="A819" s="296"/>
      <c r="B819" s="292" t="str">
        <f t="shared" si="783"/>
        <v>Sub17</v>
      </c>
      <c r="C819" s="297"/>
      <c r="D819" s="297"/>
      <c r="E819" s="298">
        <v>0</v>
      </c>
      <c r="F819" s="299">
        <v>0</v>
      </c>
      <c r="G819" s="298">
        <v>0</v>
      </c>
      <c r="H819" s="298">
        <v>0</v>
      </c>
      <c r="I819" s="298">
        <v>0</v>
      </c>
      <c r="J819" s="300">
        <f t="shared" si="782"/>
        <v>0</v>
      </c>
    </row>
    <row r="820" spans="1:41" hidden="1">
      <c r="A820" s="296"/>
      <c r="B820" s="292" t="str">
        <f t="shared" si="783"/>
        <v>Sub18</v>
      </c>
      <c r="C820" s="297"/>
      <c r="D820" s="297"/>
      <c r="E820" s="298">
        <v>0</v>
      </c>
      <c r="F820" s="299">
        <v>0</v>
      </c>
      <c r="G820" s="298">
        <v>0</v>
      </c>
      <c r="H820" s="298">
        <v>0</v>
      </c>
      <c r="I820" s="298">
        <v>0</v>
      </c>
      <c r="J820" s="300">
        <f t="shared" si="782"/>
        <v>0</v>
      </c>
    </row>
    <row r="821" spans="1:41" hidden="1">
      <c r="A821" s="296"/>
      <c r="B821" s="292" t="str">
        <f t="shared" si="783"/>
        <v>Sub19</v>
      </c>
      <c r="C821" s="297"/>
      <c r="D821" s="297"/>
      <c r="E821" s="298">
        <v>0</v>
      </c>
      <c r="F821" s="299">
        <v>0</v>
      </c>
      <c r="G821" s="298">
        <v>0</v>
      </c>
      <c r="H821" s="298">
        <v>0</v>
      </c>
      <c r="I821" s="298">
        <v>0</v>
      </c>
      <c r="J821" s="300">
        <f t="shared" si="782"/>
        <v>0</v>
      </c>
    </row>
    <row r="822" spans="1:41" hidden="1">
      <c r="A822" s="301"/>
      <c r="B822" s="292" t="str">
        <f t="shared" si="783"/>
        <v>Sub20</v>
      </c>
      <c r="C822" s="302"/>
      <c r="D822" s="302"/>
      <c r="E822" s="302">
        <v>0</v>
      </c>
      <c r="F822" s="303">
        <v>0</v>
      </c>
      <c r="G822" s="302">
        <v>0</v>
      </c>
      <c r="H822" s="302">
        <v>0</v>
      </c>
      <c r="I822" s="302">
        <v>0</v>
      </c>
      <c r="J822" s="300">
        <f t="shared" si="782"/>
        <v>0</v>
      </c>
    </row>
    <row r="823" spans="1:41" ht="13.8" thickBot="1">
      <c r="A823" s="304"/>
      <c r="B823" s="305" t="s">
        <v>241</v>
      </c>
      <c r="C823" s="306"/>
      <c r="D823" s="307"/>
      <c r="E823" s="307">
        <f ca="1">E767-(SUM(E803:E822))</f>
        <v>0</v>
      </c>
      <c r="F823" s="307">
        <f ca="1">F767-(SUM(F803:F822))</f>
        <v>0</v>
      </c>
      <c r="G823" s="307">
        <f ca="1">G767-(SUM(G803:G822))</f>
        <v>0</v>
      </c>
      <c r="H823" s="307">
        <f ca="1">H767-(SUM(H803:H822))</f>
        <v>0</v>
      </c>
      <c r="I823" s="307">
        <f ca="1">I767-(SUM(I803:I822))</f>
        <v>0</v>
      </c>
      <c r="J823" s="308">
        <f ca="1">SUM(D823:I823)</f>
        <v>0</v>
      </c>
    </row>
    <row r="824" spans="1:41">
      <c r="A824" s="121"/>
      <c r="E824" s="250"/>
      <c r="F824" s="251"/>
      <c r="G824" s="250"/>
      <c r="H824" s="250"/>
      <c r="I824" s="250"/>
      <c r="J824" s="250"/>
    </row>
    <row r="825" spans="1:41" ht="13.8" thickBot="1">
      <c r="E825" s="250"/>
      <c r="F825" s="251"/>
      <c r="G825" s="250"/>
      <c r="H825" s="250"/>
      <c r="I825" s="250"/>
      <c r="J825" s="250"/>
    </row>
    <row r="826" spans="1:41">
      <c r="B826" s="743" t="s">
        <v>158</v>
      </c>
      <c r="C826" s="744"/>
      <c r="D826" s="744"/>
      <c r="E826" s="744"/>
      <c r="F826" s="744"/>
      <c r="G826" s="744"/>
      <c r="H826" s="744"/>
      <c r="I826" s="744"/>
      <c r="J826" s="745"/>
      <c r="L826" s="236"/>
    </row>
    <row r="827" spans="1:41" ht="15">
      <c r="B827" s="741" t="s">
        <v>137</v>
      </c>
      <c r="C827" s="742"/>
      <c r="D827" s="742"/>
      <c r="E827" s="217" t="s">
        <v>31</v>
      </c>
      <c r="F827" s="217" t="s">
        <v>32</v>
      </c>
      <c r="G827" s="218" t="s">
        <v>33</v>
      </c>
      <c r="H827" s="218" t="s">
        <v>34</v>
      </c>
      <c r="I827" s="218" t="s">
        <v>35</v>
      </c>
      <c r="J827" s="219" t="s">
        <v>1</v>
      </c>
      <c r="L827" s="236"/>
      <c r="W827" s="53"/>
      <c r="Z827" s="85"/>
      <c r="AI827" s="85"/>
      <c r="AJ827" s="85"/>
      <c r="AK827" s="85"/>
      <c r="AL827" s="85"/>
      <c r="AM827" s="85"/>
      <c r="AN827" s="85"/>
      <c r="AO827" s="85"/>
    </row>
    <row r="828" spans="1:41">
      <c r="B828" s="746" t="s">
        <v>138</v>
      </c>
      <c r="C828" s="747"/>
      <c r="D828" s="747"/>
      <c r="E828" s="105">
        <v>0</v>
      </c>
      <c r="F828" s="105">
        <v>0</v>
      </c>
      <c r="G828" s="105">
        <v>0</v>
      </c>
      <c r="H828" s="105">
        <v>0</v>
      </c>
      <c r="I828" s="105">
        <v>0</v>
      </c>
      <c r="J828" s="106">
        <f>SUM(E828:I828)</f>
        <v>0</v>
      </c>
      <c r="L828" s="245" t="s">
        <v>187</v>
      </c>
    </row>
    <row r="829" spans="1:41">
      <c r="B829" s="734" t="s">
        <v>139</v>
      </c>
      <c r="C829" s="735"/>
      <c r="D829" s="735"/>
      <c r="E829" s="105">
        <v>0</v>
      </c>
      <c r="F829" s="105">
        <v>0</v>
      </c>
      <c r="G829" s="105">
        <v>0</v>
      </c>
      <c r="H829" s="105">
        <v>0</v>
      </c>
      <c r="I829" s="105">
        <v>0</v>
      </c>
      <c r="J829" s="106">
        <f t="shared" ref="J829:J847" si="784">SUM(E829:I829)</f>
        <v>0</v>
      </c>
      <c r="L829" s="245" t="s">
        <v>187</v>
      </c>
      <c r="M829" s="107" t="s">
        <v>160</v>
      </c>
      <c r="N829" s="108"/>
      <c r="O829" s="108"/>
      <c r="P829" s="108"/>
      <c r="Q829" s="108"/>
      <c r="W829" s="221"/>
    </row>
    <row r="830" spans="1:41">
      <c r="B830" s="734" t="s">
        <v>140</v>
      </c>
      <c r="C830" s="735"/>
      <c r="D830" s="735"/>
      <c r="E830" s="105">
        <v>0</v>
      </c>
      <c r="F830" s="105">
        <v>0</v>
      </c>
      <c r="G830" s="105">
        <v>0</v>
      </c>
      <c r="H830" s="105">
        <v>0</v>
      </c>
      <c r="I830" s="105">
        <v>0</v>
      </c>
      <c r="J830" s="106">
        <f t="shared" si="784"/>
        <v>0</v>
      </c>
      <c r="L830" s="245" t="s">
        <v>187</v>
      </c>
      <c r="W830" s="221"/>
    </row>
    <row r="831" spans="1:41" hidden="1">
      <c r="B831" s="734" t="s">
        <v>141</v>
      </c>
      <c r="C831" s="735"/>
      <c r="D831" s="735"/>
      <c r="E831" s="105">
        <v>0</v>
      </c>
      <c r="F831" s="105">
        <v>0</v>
      </c>
      <c r="G831" s="105">
        <v>0</v>
      </c>
      <c r="H831" s="105">
        <v>0</v>
      </c>
      <c r="I831" s="105">
        <v>0</v>
      </c>
      <c r="J831" s="106">
        <f t="shared" si="784"/>
        <v>0</v>
      </c>
      <c r="L831" s="245" t="s">
        <v>187</v>
      </c>
      <c r="W831" s="221"/>
    </row>
    <row r="832" spans="1:41" hidden="1">
      <c r="B832" s="734" t="s">
        <v>142</v>
      </c>
      <c r="C832" s="735"/>
      <c r="D832" s="735"/>
      <c r="E832" s="105">
        <v>0</v>
      </c>
      <c r="F832" s="105">
        <v>0</v>
      </c>
      <c r="G832" s="105">
        <v>0</v>
      </c>
      <c r="H832" s="105">
        <v>0</v>
      </c>
      <c r="I832" s="105">
        <v>0</v>
      </c>
      <c r="J832" s="106">
        <f t="shared" si="784"/>
        <v>0</v>
      </c>
      <c r="L832" s="245" t="s">
        <v>187</v>
      </c>
      <c r="W832" s="221"/>
    </row>
    <row r="833" spans="2:23" hidden="1">
      <c r="B833" s="734" t="s">
        <v>143</v>
      </c>
      <c r="C833" s="735"/>
      <c r="D833" s="735"/>
      <c r="E833" s="105">
        <v>0</v>
      </c>
      <c r="F833" s="105">
        <v>0</v>
      </c>
      <c r="G833" s="105">
        <v>0</v>
      </c>
      <c r="H833" s="105">
        <v>0</v>
      </c>
      <c r="I833" s="105">
        <v>0</v>
      </c>
      <c r="J833" s="106">
        <f t="shared" si="784"/>
        <v>0</v>
      </c>
      <c r="L833" s="245" t="s">
        <v>187</v>
      </c>
      <c r="W833" s="221"/>
    </row>
    <row r="834" spans="2:23" hidden="1">
      <c r="B834" s="734" t="s">
        <v>144</v>
      </c>
      <c r="C834" s="735"/>
      <c r="D834" s="735"/>
      <c r="E834" s="105">
        <v>0</v>
      </c>
      <c r="F834" s="105">
        <v>0</v>
      </c>
      <c r="G834" s="105">
        <v>0</v>
      </c>
      <c r="H834" s="105">
        <v>0</v>
      </c>
      <c r="I834" s="105">
        <v>0</v>
      </c>
      <c r="J834" s="106">
        <f t="shared" si="784"/>
        <v>0</v>
      </c>
      <c r="L834" s="245" t="s">
        <v>187</v>
      </c>
      <c r="W834" s="221"/>
    </row>
    <row r="835" spans="2:23" hidden="1">
      <c r="B835" s="734" t="s">
        <v>145</v>
      </c>
      <c r="C835" s="735"/>
      <c r="D835" s="735"/>
      <c r="E835" s="105">
        <v>0</v>
      </c>
      <c r="F835" s="105">
        <v>0</v>
      </c>
      <c r="G835" s="105">
        <v>0</v>
      </c>
      <c r="H835" s="105">
        <v>0</v>
      </c>
      <c r="I835" s="105">
        <v>0</v>
      </c>
      <c r="J835" s="106">
        <f t="shared" si="784"/>
        <v>0</v>
      </c>
      <c r="L835" s="245" t="s">
        <v>187</v>
      </c>
      <c r="W835" s="221"/>
    </row>
    <row r="836" spans="2:23" hidden="1">
      <c r="B836" s="734" t="s">
        <v>146</v>
      </c>
      <c r="C836" s="735"/>
      <c r="D836" s="735"/>
      <c r="E836" s="105">
        <v>0</v>
      </c>
      <c r="F836" s="105">
        <v>0</v>
      </c>
      <c r="G836" s="105">
        <v>0</v>
      </c>
      <c r="H836" s="105">
        <v>0</v>
      </c>
      <c r="I836" s="105">
        <v>0</v>
      </c>
      <c r="J836" s="106">
        <f t="shared" si="784"/>
        <v>0</v>
      </c>
      <c r="L836" s="245" t="s">
        <v>187</v>
      </c>
      <c r="W836" s="221"/>
    </row>
    <row r="837" spans="2:23" hidden="1">
      <c r="B837" s="734" t="s">
        <v>147</v>
      </c>
      <c r="C837" s="735"/>
      <c r="D837" s="735"/>
      <c r="E837" s="105">
        <v>0</v>
      </c>
      <c r="F837" s="105">
        <v>0</v>
      </c>
      <c r="G837" s="105">
        <v>0</v>
      </c>
      <c r="H837" s="105">
        <v>0</v>
      </c>
      <c r="I837" s="105">
        <v>0</v>
      </c>
      <c r="J837" s="106">
        <f t="shared" si="784"/>
        <v>0</v>
      </c>
      <c r="L837" s="245" t="s">
        <v>187</v>
      </c>
      <c r="W837" s="221"/>
    </row>
    <row r="838" spans="2:23" hidden="1">
      <c r="B838" s="734" t="s">
        <v>148</v>
      </c>
      <c r="C838" s="735"/>
      <c r="D838" s="735"/>
      <c r="E838" s="105">
        <v>0</v>
      </c>
      <c r="F838" s="105">
        <v>0</v>
      </c>
      <c r="G838" s="105">
        <v>0</v>
      </c>
      <c r="H838" s="105">
        <v>0</v>
      </c>
      <c r="I838" s="105">
        <v>0</v>
      </c>
      <c r="J838" s="106">
        <f t="shared" si="784"/>
        <v>0</v>
      </c>
      <c r="L838" s="245" t="s">
        <v>187</v>
      </c>
      <c r="W838" s="221"/>
    </row>
    <row r="839" spans="2:23" hidden="1">
      <c r="B839" s="734" t="s">
        <v>149</v>
      </c>
      <c r="C839" s="735"/>
      <c r="D839" s="735"/>
      <c r="E839" s="105">
        <v>0</v>
      </c>
      <c r="F839" s="105">
        <v>0</v>
      </c>
      <c r="G839" s="105">
        <v>0</v>
      </c>
      <c r="H839" s="105">
        <v>0</v>
      </c>
      <c r="I839" s="105">
        <v>0</v>
      </c>
      <c r="J839" s="106">
        <f t="shared" si="784"/>
        <v>0</v>
      </c>
      <c r="L839" s="245" t="s">
        <v>187</v>
      </c>
      <c r="W839" s="221"/>
    </row>
    <row r="840" spans="2:23" hidden="1">
      <c r="B840" s="734" t="s">
        <v>150</v>
      </c>
      <c r="C840" s="735"/>
      <c r="D840" s="735"/>
      <c r="E840" s="105">
        <v>0</v>
      </c>
      <c r="F840" s="105">
        <v>0</v>
      </c>
      <c r="G840" s="105">
        <v>0</v>
      </c>
      <c r="H840" s="105">
        <v>0</v>
      </c>
      <c r="I840" s="105">
        <v>0</v>
      </c>
      <c r="J840" s="106">
        <f t="shared" si="784"/>
        <v>0</v>
      </c>
      <c r="L840" s="245" t="s">
        <v>187</v>
      </c>
      <c r="W840" s="221"/>
    </row>
    <row r="841" spans="2:23" hidden="1">
      <c r="B841" s="734" t="s">
        <v>151</v>
      </c>
      <c r="C841" s="735"/>
      <c r="D841" s="735"/>
      <c r="E841" s="105">
        <v>0</v>
      </c>
      <c r="F841" s="105">
        <v>0</v>
      </c>
      <c r="G841" s="105">
        <v>0</v>
      </c>
      <c r="H841" s="105">
        <v>0</v>
      </c>
      <c r="I841" s="105">
        <v>0</v>
      </c>
      <c r="J841" s="106">
        <f t="shared" si="784"/>
        <v>0</v>
      </c>
      <c r="L841" s="245" t="s">
        <v>187</v>
      </c>
      <c r="W841" s="221"/>
    </row>
    <row r="842" spans="2:23" hidden="1">
      <c r="B842" s="734" t="s">
        <v>152</v>
      </c>
      <c r="C842" s="735"/>
      <c r="D842" s="735"/>
      <c r="E842" s="105">
        <v>0</v>
      </c>
      <c r="F842" s="105">
        <v>0</v>
      </c>
      <c r="G842" s="105">
        <v>0</v>
      </c>
      <c r="H842" s="105">
        <v>0</v>
      </c>
      <c r="I842" s="105">
        <v>0</v>
      </c>
      <c r="J842" s="106">
        <f t="shared" si="784"/>
        <v>0</v>
      </c>
      <c r="L842" s="245" t="s">
        <v>187</v>
      </c>
      <c r="W842" s="221"/>
    </row>
    <row r="843" spans="2:23" hidden="1">
      <c r="B843" s="734" t="s">
        <v>153</v>
      </c>
      <c r="C843" s="735"/>
      <c r="D843" s="735"/>
      <c r="E843" s="105">
        <v>0</v>
      </c>
      <c r="F843" s="105">
        <v>0</v>
      </c>
      <c r="G843" s="105">
        <v>0</v>
      </c>
      <c r="H843" s="105">
        <v>0</v>
      </c>
      <c r="I843" s="105">
        <v>0</v>
      </c>
      <c r="J843" s="106">
        <f t="shared" si="784"/>
        <v>0</v>
      </c>
      <c r="L843" s="245" t="s">
        <v>187</v>
      </c>
      <c r="W843" s="221"/>
    </row>
    <row r="844" spans="2:23" hidden="1">
      <c r="B844" s="734" t="s">
        <v>154</v>
      </c>
      <c r="C844" s="735"/>
      <c r="D844" s="735"/>
      <c r="E844" s="105">
        <v>0</v>
      </c>
      <c r="F844" s="105">
        <v>0</v>
      </c>
      <c r="G844" s="105">
        <v>0</v>
      </c>
      <c r="H844" s="105">
        <v>0</v>
      </c>
      <c r="I844" s="105">
        <v>0</v>
      </c>
      <c r="J844" s="106">
        <f t="shared" si="784"/>
        <v>0</v>
      </c>
      <c r="L844" s="245" t="s">
        <v>187</v>
      </c>
      <c r="W844" s="221"/>
    </row>
    <row r="845" spans="2:23" hidden="1">
      <c r="B845" s="734" t="s">
        <v>155</v>
      </c>
      <c r="C845" s="735"/>
      <c r="D845" s="735"/>
      <c r="E845" s="105">
        <v>0</v>
      </c>
      <c r="F845" s="105">
        <v>0</v>
      </c>
      <c r="G845" s="105">
        <v>0</v>
      </c>
      <c r="H845" s="105">
        <v>0</v>
      </c>
      <c r="I845" s="105">
        <v>0</v>
      </c>
      <c r="J845" s="106">
        <f t="shared" si="784"/>
        <v>0</v>
      </c>
      <c r="L845" s="245" t="s">
        <v>187</v>
      </c>
      <c r="W845" s="221"/>
    </row>
    <row r="846" spans="2:23" hidden="1">
      <c r="B846" s="734" t="s">
        <v>156</v>
      </c>
      <c r="C846" s="735"/>
      <c r="D846" s="735"/>
      <c r="E846" s="105">
        <v>0</v>
      </c>
      <c r="F846" s="105">
        <v>0</v>
      </c>
      <c r="G846" s="105">
        <v>0</v>
      </c>
      <c r="H846" s="105">
        <v>0</v>
      </c>
      <c r="I846" s="105">
        <v>0</v>
      </c>
      <c r="J846" s="106">
        <f t="shared" si="784"/>
        <v>0</v>
      </c>
      <c r="L846" s="245" t="s">
        <v>187</v>
      </c>
      <c r="W846" s="221"/>
    </row>
    <row r="847" spans="2:23" hidden="1">
      <c r="B847" s="734" t="s">
        <v>157</v>
      </c>
      <c r="C847" s="735"/>
      <c r="D847" s="735"/>
      <c r="E847" s="105">
        <v>0</v>
      </c>
      <c r="F847" s="105">
        <v>0</v>
      </c>
      <c r="G847" s="105">
        <v>0</v>
      </c>
      <c r="H847" s="105">
        <v>0</v>
      </c>
      <c r="I847" s="105">
        <v>0</v>
      </c>
      <c r="J847" s="224">
        <f t="shared" si="784"/>
        <v>0</v>
      </c>
      <c r="L847" s="245" t="s">
        <v>187</v>
      </c>
      <c r="W847" s="221"/>
    </row>
    <row r="848" spans="2:23" ht="17.399999999999999" thickBot="1">
      <c r="B848" s="736" t="s">
        <v>1</v>
      </c>
      <c r="C848" s="737"/>
      <c r="D848" s="737"/>
      <c r="E848" s="225">
        <f>SUM(E828:E847)</f>
        <v>0</v>
      </c>
      <c r="F848" s="225">
        <f t="shared" ref="F848:J848" si="785">SUM(F828:F847)</f>
        <v>0</v>
      </c>
      <c r="G848" s="225">
        <f t="shared" si="785"/>
        <v>0</v>
      </c>
      <c r="H848" s="225">
        <f t="shared" si="785"/>
        <v>0</v>
      </c>
      <c r="I848" s="225">
        <f t="shared" si="785"/>
        <v>0</v>
      </c>
      <c r="J848" s="226">
        <f t="shared" si="785"/>
        <v>0</v>
      </c>
      <c r="K848" s="20"/>
      <c r="L848" s="245" t="s">
        <v>187</v>
      </c>
      <c r="V848" s="1"/>
      <c r="W848" s="222"/>
    </row>
    <row r="849" spans="2:35" ht="13.8" thickBot="1">
      <c r="F849"/>
      <c r="H849" s="20"/>
      <c r="I849" s="16"/>
      <c r="J849" s="20"/>
      <c r="K849" s="20"/>
      <c r="L849" s="231"/>
      <c r="W849" s="221"/>
    </row>
    <row r="850" spans="2:35">
      <c r="B850" s="743" t="s">
        <v>159</v>
      </c>
      <c r="C850" s="744"/>
      <c r="D850" s="744"/>
      <c r="E850" s="744"/>
      <c r="F850" s="744"/>
      <c r="G850" s="744"/>
      <c r="H850" s="744"/>
      <c r="I850" s="744"/>
      <c r="J850" s="745"/>
      <c r="K850" s="20"/>
      <c r="L850" s="231"/>
    </row>
    <row r="851" spans="2:35">
      <c r="B851" s="741" t="s">
        <v>137</v>
      </c>
      <c r="C851" s="742"/>
      <c r="D851" s="742"/>
      <c r="E851" s="217" t="s">
        <v>31</v>
      </c>
      <c r="F851" s="217" t="s">
        <v>32</v>
      </c>
      <c r="G851" s="218" t="s">
        <v>33</v>
      </c>
      <c r="H851" s="218" t="s">
        <v>34</v>
      </c>
      <c r="I851" s="218" t="s">
        <v>35</v>
      </c>
      <c r="J851" s="219" t="s">
        <v>1</v>
      </c>
      <c r="K851" s="20"/>
      <c r="L851" s="231"/>
      <c r="AI851" s="1"/>
    </row>
    <row r="852" spans="2:35">
      <c r="B852" s="734" t="str">
        <f t="shared" ref="B852:B872" si="786">B828</f>
        <v>Sub1</v>
      </c>
      <c r="C852" s="735"/>
      <c r="D852" s="735"/>
      <c r="E852" s="105">
        <v>0</v>
      </c>
      <c r="F852" s="105">
        <v>0</v>
      </c>
      <c r="G852" s="105">
        <v>0</v>
      </c>
      <c r="H852" s="105">
        <v>0</v>
      </c>
      <c r="I852" s="105">
        <v>0</v>
      </c>
      <c r="J852" s="106">
        <f t="shared" ref="J852:J871" si="787">SUM(E852:I852)</f>
        <v>0</v>
      </c>
      <c r="K852" s="20"/>
      <c r="L852" s="239" t="str">
        <f>L828</f>
        <v>A</v>
      </c>
      <c r="M852" s="20"/>
      <c r="N852" s="20"/>
      <c r="O852" s="20"/>
      <c r="P852" s="20"/>
    </row>
    <row r="853" spans="2:35">
      <c r="B853" s="734" t="str">
        <f t="shared" si="786"/>
        <v>Sub2</v>
      </c>
      <c r="C853" s="735"/>
      <c r="D853" s="735"/>
      <c r="E853" s="105">
        <v>0</v>
      </c>
      <c r="F853" s="105">
        <v>0</v>
      </c>
      <c r="G853" s="105">
        <v>0</v>
      </c>
      <c r="H853" s="105">
        <v>0</v>
      </c>
      <c r="I853" s="105">
        <v>0</v>
      </c>
      <c r="J853" s="106">
        <f t="shared" si="787"/>
        <v>0</v>
      </c>
      <c r="K853" s="20"/>
      <c r="L853" s="239" t="str">
        <f t="shared" ref="L853:L872" si="788">L829</f>
        <v>A</v>
      </c>
      <c r="M853" s="20"/>
      <c r="N853" s="20"/>
      <c r="O853" s="20"/>
      <c r="P853" s="20"/>
    </row>
    <row r="854" spans="2:35">
      <c r="B854" s="734" t="str">
        <f t="shared" si="786"/>
        <v>Sub3</v>
      </c>
      <c r="C854" s="735"/>
      <c r="D854" s="735"/>
      <c r="E854" s="105">
        <v>0</v>
      </c>
      <c r="F854" s="105">
        <v>0</v>
      </c>
      <c r="G854" s="105">
        <v>0</v>
      </c>
      <c r="H854" s="105">
        <v>0</v>
      </c>
      <c r="I854" s="105">
        <v>0</v>
      </c>
      <c r="J854" s="106">
        <f t="shared" si="787"/>
        <v>0</v>
      </c>
      <c r="K854" s="20"/>
      <c r="L854" s="239" t="str">
        <f t="shared" si="788"/>
        <v>A</v>
      </c>
      <c r="M854" s="20"/>
      <c r="N854" s="20"/>
      <c r="O854" s="20"/>
      <c r="P854" s="20"/>
    </row>
    <row r="855" spans="2:35" hidden="1">
      <c r="B855" s="734" t="str">
        <f t="shared" si="786"/>
        <v>Sub4</v>
      </c>
      <c r="C855" s="735"/>
      <c r="D855" s="735"/>
      <c r="E855" s="105">
        <v>0</v>
      </c>
      <c r="F855" s="105">
        <v>0</v>
      </c>
      <c r="G855" s="105">
        <v>0</v>
      </c>
      <c r="H855" s="105">
        <v>0</v>
      </c>
      <c r="I855" s="105">
        <v>0</v>
      </c>
      <c r="J855" s="106">
        <f t="shared" si="787"/>
        <v>0</v>
      </c>
      <c r="K855" s="20"/>
      <c r="L855" s="239" t="str">
        <f t="shared" si="788"/>
        <v>A</v>
      </c>
      <c r="M855" s="20"/>
      <c r="N855" s="20"/>
      <c r="O855" s="20"/>
      <c r="P855" s="20"/>
    </row>
    <row r="856" spans="2:35" hidden="1">
      <c r="B856" s="734" t="str">
        <f t="shared" si="786"/>
        <v>Sub5</v>
      </c>
      <c r="C856" s="735"/>
      <c r="D856" s="735"/>
      <c r="E856" s="105">
        <v>0</v>
      </c>
      <c r="F856" s="105">
        <v>0</v>
      </c>
      <c r="G856" s="105">
        <v>0</v>
      </c>
      <c r="H856" s="105">
        <v>0</v>
      </c>
      <c r="I856" s="105">
        <v>0</v>
      </c>
      <c r="J856" s="106">
        <f t="shared" si="787"/>
        <v>0</v>
      </c>
      <c r="K856" s="20"/>
      <c r="L856" s="239" t="str">
        <f t="shared" si="788"/>
        <v>A</v>
      </c>
      <c r="M856" s="20"/>
      <c r="N856" s="20"/>
      <c r="O856" s="20"/>
      <c r="P856" s="20"/>
    </row>
    <row r="857" spans="2:35" hidden="1">
      <c r="B857" s="734" t="str">
        <f t="shared" si="786"/>
        <v>Sub6</v>
      </c>
      <c r="C857" s="735"/>
      <c r="D857" s="735"/>
      <c r="E857" s="105">
        <v>0</v>
      </c>
      <c r="F857" s="105">
        <v>0</v>
      </c>
      <c r="G857" s="105">
        <v>0</v>
      </c>
      <c r="H857" s="105">
        <v>0</v>
      </c>
      <c r="I857" s="105">
        <v>0</v>
      </c>
      <c r="J857" s="106">
        <f t="shared" si="787"/>
        <v>0</v>
      </c>
      <c r="K857" s="20"/>
      <c r="L857" s="239" t="str">
        <f t="shared" si="788"/>
        <v>A</v>
      </c>
      <c r="M857" s="20"/>
      <c r="N857" s="20"/>
      <c r="O857" s="20"/>
      <c r="P857" s="20"/>
    </row>
    <row r="858" spans="2:35" hidden="1">
      <c r="B858" s="734" t="str">
        <f t="shared" si="786"/>
        <v>Sub7</v>
      </c>
      <c r="C858" s="735"/>
      <c r="D858" s="735"/>
      <c r="E858" s="105">
        <v>0</v>
      </c>
      <c r="F858" s="105">
        <v>0</v>
      </c>
      <c r="G858" s="105">
        <v>0</v>
      </c>
      <c r="H858" s="105">
        <v>0</v>
      </c>
      <c r="I858" s="105">
        <v>0</v>
      </c>
      <c r="J858" s="106">
        <f t="shared" si="787"/>
        <v>0</v>
      </c>
      <c r="K858" s="20"/>
      <c r="L858" s="239" t="str">
        <f t="shared" si="788"/>
        <v>A</v>
      </c>
      <c r="M858" s="20"/>
      <c r="N858" s="20"/>
      <c r="O858" s="20"/>
      <c r="P858" s="20"/>
    </row>
    <row r="859" spans="2:35" hidden="1">
      <c r="B859" s="734" t="str">
        <f t="shared" si="786"/>
        <v>Sub8</v>
      </c>
      <c r="C859" s="735"/>
      <c r="D859" s="735"/>
      <c r="E859" s="105">
        <v>0</v>
      </c>
      <c r="F859" s="105">
        <v>0</v>
      </c>
      <c r="G859" s="105">
        <v>0</v>
      </c>
      <c r="H859" s="105">
        <v>0</v>
      </c>
      <c r="I859" s="105">
        <v>0</v>
      </c>
      <c r="J859" s="106">
        <f t="shared" si="787"/>
        <v>0</v>
      </c>
      <c r="K859" s="20"/>
      <c r="L859" s="239" t="str">
        <f t="shared" si="788"/>
        <v>A</v>
      </c>
      <c r="M859" s="20"/>
      <c r="N859" s="20"/>
      <c r="O859" s="20"/>
      <c r="P859" s="20"/>
    </row>
    <row r="860" spans="2:35" hidden="1">
      <c r="B860" s="734" t="str">
        <f t="shared" si="786"/>
        <v>Sub9</v>
      </c>
      <c r="C860" s="735"/>
      <c r="D860" s="735"/>
      <c r="E860" s="105">
        <v>0</v>
      </c>
      <c r="F860" s="105">
        <v>0</v>
      </c>
      <c r="G860" s="105">
        <v>0</v>
      </c>
      <c r="H860" s="105">
        <v>0</v>
      </c>
      <c r="I860" s="105">
        <v>0</v>
      </c>
      <c r="J860" s="106">
        <f t="shared" si="787"/>
        <v>0</v>
      </c>
      <c r="K860" s="20"/>
      <c r="L860" s="239" t="str">
        <f t="shared" si="788"/>
        <v>A</v>
      </c>
      <c r="M860" s="20"/>
      <c r="N860" s="20"/>
      <c r="O860" s="20"/>
      <c r="P860" s="20"/>
    </row>
    <row r="861" spans="2:35" hidden="1">
      <c r="B861" s="734" t="str">
        <f t="shared" si="786"/>
        <v>Sub10</v>
      </c>
      <c r="C861" s="735"/>
      <c r="D861" s="735"/>
      <c r="E861" s="105">
        <v>0</v>
      </c>
      <c r="F861" s="105">
        <v>0</v>
      </c>
      <c r="G861" s="105">
        <v>0</v>
      </c>
      <c r="H861" s="105">
        <v>0</v>
      </c>
      <c r="I861" s="105">
        <v>0</v>
      </c>
      <c r="J861" s="106">
        <f t="shared" si="787"/>
        <v>0</v>
      </c>
      <c r="K861" s="20"/>
      <c r="L861" s="239" t="str">
        <f t="shared" si="788"/>
        <v>A</v>
      </c>
      <c r="M861" s="20"/>
      <c r="N861" s="20"/>
      <c r="O861" s="20"/>
      <c r="P861" s="20"/>
    </row>
    <row r="862" spans="2:35" hidden="1">
      <c r="B862" s="734" t="str">
        <f t="shared" si="786"/>
        <v>Sub11</v>
      </c>
      <c r="C862" s="735"/>
      <c r="D862" s="735"/>
      <c r="E862" s="105">
        <v>0</v>
      </c>
      <c r="F862" s="105">
        <v>0</v>
      </c>
      <c r="G862" s="105">
        <v>0</v>
      </c>
      <c r="H862" s="105">
        <v>0</v>
      </c>
      <c r="I862" s="105">
        <v>0</v>
      </c>
      <c r="J862" s="106">
        <f t="shared" si="787"/>
        <v>0</v>
      </c>
      <c r="K862" s="20"/>
      <c r="L862" s="239" t="str">
        <f t="shared" si="788"/>
        <v>A</v>
      </c>
      <c r="M862" s="20"/>
      <c r="N862" s="20"/>
      <c r="O862" s="20"/>
      <c r="P862" s="20"/>
    </row>
    <row r="863" spans="2:35" hidden="1">
      <c r="B863" s="734" t="str">
        <f t="shared" si="786"/>
        <v>Sub12</v>
      </c>
      <c r="C863" s="735"/>
      <c r="D863" s="735"/>
      <c r="E863" s="105">
        <v>0</v>
      </c>
      <c r="F863" s="105">
        <v>0</v>
      </c>
      <c r="G863" s="105">
        <v>0</v>
      </c>
      <c r="H863" s="105">
        <v>0</v>
      </c>
      <c r="I863" s="105">
        <v>0</v>
      </c>
      <c r="J863" s="106">
        <f t="shared" si="787"/>
        <v>0</v>
      </c>
      <c r="K863" s="20"/>
      <c r="L863" s="239" t="str">
        <f t="shared" si="788"/>
        <v>A</v>
      </c>
      <c r="M863" s="20"/>
      <c r="N863" s="20"/>
      <c r="O863" s="20"/>
      <c r="P863" s="20"/>
    </row>
    <row r="864" spans="2:35" hidden="1">
      <c r="B864" s="734" t="str">
        <f t="shared" si="786"/>
        <v>Sub13</v>
      </c>
      <c r="C864" s="735"/>
      <c r="D864" s="735"/>
      <c r="E864" s="105">
        <v>0</v>
      </c>
      <c r="F864" s="105">
        <v>0</v>
      </c>
      <c r="G864" s="105">
        <v>0</v>
      </c>
      <c r="H864" s="105">
        <v>0</v>
      </c>
      <c r="I864" s="105">
        <v>0</v>
      </c>
      <c r="J864" s="106">
        <f t="shared" si="787"/>
        <v>0</v>
      </c>
      <c r="K864" s="20"/>
      <c r="L864" s="239" t="str">
        <f t="shared" si="788"/>
        <v>A</v>
      </c>
      <c r="M864" s="20"/>
      <c r="N864" s="20"/>
      <c r="O864" s="20"/>
      <c r="P864" s="20"/>
    </row>
    <row r="865" spans="2:16" hidden="1">
      <c r="B865" s="734" t="str">
        <f t="shared" si="786"/>
        <v>Sub14</v>
      </c>
      <c r="C865" s="735"/>
      <c r="D865" s="735"/>
      <c r="E865" s="105">
        <v>0</v>
      </c>
      <c r="F865" s="105">
        <v>0</v>
      </c>
      <c r="G865" s="105">
        <v>0</v>
      </c>
      <c r="H865" s="105">
        <v>0</v>
      </c>
      <c r="I865" s="105">
        <v>0</v>
      </c>
      <c r="J865" s="106">
        <f t="shared" si="787"/>
        <v>0</v>
      </c>
      <c r="K865" s="20"/>
      <c r="L865" s="239" t="str">
        <f t="shared" si="788"/>
        <v>A</v>
      </c>
      <c r="M865" s="20"/>
      <c r="N865" s="20"/>
      <c r="O865" s="20"/>
      <c r="P865" s="20"/>
    </row>
    <row r="866" spans="2:16" hidden="1">
      <c r="B866" s="734" t="str">
        <f t="shared" si="786"/>
        <v>Sub15</v>
      </c>
      <c r="C866" s="735"/>
      <c r="D866" s="735"/>
      <c r="E866" s="105">
        <v>0</v>
      </c>
      <c r="F866" s="105">
        <v>0</v>
      </c>
      <c r="G866" s="105">
        <v>0</v>
      </c>
      <c r="H866" s="105">
        <v>0</v>
      </c>
      <c r="I866" s="105">
        <v>0</v>
      </c>
      <c r="J866" s="106">
        <f t="shared" si="787"/>
        <v>0</v>
      </c>
      <c r="K866" s="20"/>
      <c r="L866" s="239" t="str">
        <f t="shared" si="788"/>
        <v>A</v>
      </c>
      <c r="M866" s="20"/>
      <c r="N866" s="20"/>
      <c r="O866" s="20"/>
      <c r="P866" s="20"/>
    </row>
    <row r="867" spans="2:16" hidden="1">
      <c r="B867" s="734" t="str">
        <f t="shared" si="786"/>
        <v>Sub16</v>
      </c>
      <c r="C867" s="735"/>
      <c r="D867" s="735"/>
      <c r="E867" s="105">
        <v>0</v>
      </c>
      <c r="F867" s="105">
        <v>0</v>
      </c>
      <c r="G867" s="105">
        <v>0</v>
      </c>
      <c r="H867" s="105">
        <v>0</v>
      </c>
      <c r="I867" s="105">
        <v>0</v>
      </c>
      <c r="J867" s="106">
        <f t="shared" si="787"/>
        <v>0</v>
      </c>
      <c r="K867" s="20"/>
      <c r="L867" s="239" t="str">
        <f t="shared" si="788"/>
        <v>A</v>
      </c>
      <c r="M867" s="20"/>
      <c r="N867" s="20"/>
      <c r="O867" s="20"/>
      <c r="P867" s="20"/>
    </row>
    <row r="868" spans="2:16" hidden="1">
      <c r="B868" s="734" t="str">
        <f t="shared" si="786"/>
        <v>Sub17</v>
      </c>
      <c r="C868" s="735"/>
      <c r="D868" s="735"/>
      <c r="E868" s="105">
        <v>0</v>
      </c>
      <c r="F868" s="105">
        <v>0</v>
      </c>
      <c r="G868" s="105">
        <v>0</v>
      </c>
      <c r="H868" s="105">
        <v>0</v>
      </c>
      <c r="I868" s="105">
        <v>0</v>
      </c>
      <c r="J868" s="106">
        <f t="shared" si="787"/>
        <v>0</v>
      </c>
      <c r="K868" s="20"/>
      <c r="L868" s="239" t="str">
        <f t="shared" si="788"/>
        <v>A</v>
      </c>
      <c r="M868" s="20"/>
      <c r="N868" s="20"/>
      <c r="O868" s="20"/>
      <c r="P868" s="20"/>
    </row>
    <row r="869" spans="2:16" hidden="1">
      <c r="B869" s="734" t="str">
        <f t="shared" si="786"/>
        <v>Sub18</v>
      </c>
      <c r="C869" s="735"/>
      <c r="D869" s="735"/>
      <c r="E869" s="105">
        <v>0</v>
      </c>
      <c r="F869" s="105">
        <v>0</v>
      </c>
      <c r="G869" s="105">
        <v>0</v>
      </c>
      <c r="H869" s="105">
        <v>0</v>
      </c>
      <c r="I869" s="105">
        <v>0</v>
      </c>
      <c r="J869" s="106">
        <f t="shared" si="787"/>
        <v>0</v>
      </c>
      <c r="K869" s="20"/>
      <c r="L869" s="239" t="str">
        <f t="shared" si="788"/>
        <v>A</v>
      </c>
      <c r="M869" s="20"/>
      <c r="N869" s="20"/>
      <c r="O869" s="20"/>
      <c r="P869" s="20"/>
    </row>
    <row r="870" spans="2:16" hidden="1">
      <c r="B870" s="734" t="str">
        <f t="shared" si="786"/>
        <v>Sub19</v>
      </c>
      <c r="C870" s="735"/>
      <c r="D870" s="735"/>
      <c r="E870" s="105">
        <v>0</v>
      </c>
      <c r="F870" s="105">
        <v>0</v>
      </c>
      <c r="G870" s="105">
        <v>0</v>
      </c>
      <c r="H870" s="105">
        <v>0</v>
      </c>
      <c r="I870" s="105">
        <v>0</v>
      </c>
      <c r="J870" s="106">
        <f t="shared" si="787"/>
        <v>0</v>
      </c>
      <c r="K870" s="20"/>
      <c r="L870" s="239" t="str">
        <f t="shared" si="788"/>
        <v>A</v>
      </c>
      <c r="M870" s="20"/>
      <c r="N870" s="20"/>
      <c r="O870" s="20"/>
      <c r="P870" s="20"/>
    </row>
    <row r="871" spans="2:16" hidden="1">
      <c r="B871" s="734" t="str">
        <f t="shared" si="786"/>
        <v>Sub20</v>
      </c>
      <c r="C871" s="735"/>
      <c r="D871" s="735"/>
      <c r="E871" s="105">
        <v>0</v>
      </c>
      <c r="F871" s="105">
        <v>0</v>
      </c>
      <c r="G871" s="105">
        <v>0</v>
      </c>
      <c r="H871" s="105">
        <v>0</v>
      </c>
      <c r="I871" s="105">
        <v>0</v>
      </c>
      <c r="J871" s="224">
        <f t="shared" si="787"/>
        <v>0</v>
      </c>
      <c r="K871" s="20"/>
      <c r="L871" s="239" t="str">
        <f t="shared" si="788"/>
        <v>A</v>
      </c>
      <c r="M871" s="20"/>
      <c r="N871" s="20"/>
      <c r="O871" s="20"/>
      <c r="P871" s="20"/>
    </row>
    <row r="872" spans="2:16" ht="13.8" thickBot="1">
      <c r="B872" s="736" t="str">
        <f t="shared" si="786"/>
        <v>TOTAL</v>
      </c>
      <c r="C872" s="737"/>
      <c r="D872" s="737"/>
      <c r="E872" s="225">
        <f>SUM(E852:E871)</f>
        <v>0</v>
      </c>
      <c r="F872" s="225">
        <f t="shared" ref="F872" si="789">SUM(F852:F871)</f>
        <v>0</v>
      </c>
      <c r="G872" s="225">
        <f t="shared" ref="G872" si="790">SUM(G852:G871)</f>
        <v>0</v>
      </c>
      <c r="H872" s="225">
        <f t="shared" ref="H872" si="791">SUM(H852:H871)</f>
        <v>0</v>
      </c>
      <c r="I872" s="225">
        <f t="shared" ref="I872" si="792">SUM(I852:I871)</f>
        <v>0</v>
      </c>
      <c r="J872" s="226">
        <f>SUM(J852:J871)</f>
        <v>0</v>
      </c>
      <c r="L872" s="239" t="str">
        <f t="shared" si="788"/>
        <v>A</v>
      </c>
      <c r="M872" s="20"/>
      <c r="N872" s="20"/>
      <c r="O872" s="20"/>
      <c r="P872" s="20"/>
    </row>
    <row r="873" spans="2:16" ht="13.8" thickBot="1">
      <c r="E873" s="20"/>
      <c r="F873" s="16"/>
      <c r="G873" s="20"/>
      <c r="H873" s="20"/>
      <c r="I873" s="20"/>
      <c r="J873" s="20"/>
      <c r="L873" s="239"/>
      <c r="M873" s="20"/>
      <c r="N873" s="20"/>
      <c r="O873" s="20"/>
      <c r="P873" s="20"/>
    </row>
    <row r="874" spans="2:16">
      <c r="B874" s="743" t="s">
        <v>136</v>
      </c>
      <c r="C874" s="744"/>
      <c r="D874" s="744"/>
      <c r="E874" s="744"/>
      <c r="F874" s="744"/>
      <c r="G874" s="744"/>
      <c r="H874" s="744"/>
      <c r="I874" s="744"/>
      <c r="J874" s="745"/>
      <c r="L874" s="239"/>
      <c r="M874" s="20"/>
      <c r="N874" s="20"/>
      <c r="O874" s="20"/>
      <c r="P874" s="20"/>
    </row>
    <row r="875" spans="2:16">
      <c r="B875" s="741" t="s">
        <v>137</v>
      </c>
      <c r="C875" s="742"/>
      <c r="D875" s="742"/>
      <c r="E875" s="217" t="s">
        <v>31</v>
      </c>
      <c r="F875" s="217" t="s">
        <v>32</v>
      </c>
      <c r="G875" s="218" t="s">
        <v>33</v>
      </c>
      <c r="H875" s="218" t="s">
        <v>34</v>
      </c>
      <c r="I875" s="218" t="s">
        <v>35</v>
      </c>
      <c r="J875" s="219" t="s">
        <v>1</v>
      </c>
      <c r="L875" s="239"/>
      <c r="M875" s="20"/>
      <c r="N875" s="20"/>
      <c r="O875" s="20"/>
      <c r="P875" s="20"/>
    </row>
    <row r="876" spans="2:16">
      <c r="B876" s="734" t="str">
        <f t="shared" ref="B876:B896" si="793">B852</f>
        <v>Sub1</v>
      </c>
      <c r="C876" s="735"/>
      <c r="D876" s="735"/>
      <c r="E876" s="105">
        <f t="shared" ref="E876:E895" si="794">E828+E852</f>
        <v>0</v>
      </c>
      <c r="F876" s="105">
        <f t="shared" ref="F876:I876" si="795">F828+F852</f>
        <v>0</v>
      </c>
      <c r="G876" s="105">
        <f t="shared" si="795"/>
        <v>0</v>
      </c>
      <c r="H876" s="105">
        <f t="shared" si="795"/>
        <v>0</v>
      </c>
      <c r="I876" s="105">
        <f t="shared" si="795"/>
        <v>0</v>
      </c>
      <c r="J876" s="106">
        <f t="shared" ref="J876:J895" si="796">SUM(E876:I876)</f>
        <v>0</v>
      </c>
      <c r="L876" s="239" t="str">
        <f>L828</f>
        <v>A</v>
      </c>
    </row>
    <row r="877" spans="2:16">
      <c r="B877" s="734" t="str">
        <f t="shared" si="793"/>
        <v>Sub2</v>
      </c>
      <c r="C877" s="735"/>
      <c r="D877" s="735"/>
      <c r="E877" s="105">
        <f t="shared" si="794"/>
        <v>0</v>
      </c>
      <c r="F877" s="105">
        <f t="shared" ref="F877:I877" si="797">F829+F853</f>
        <v>0</v>
      </c>
      <c r="G877" s="105">
        <f t="shared" si="797"/>
        <v>0</v>
      </c>
      <c r="H877" s="105">
        <f t="shared" si="797"/>
        <v>0</v>
      </c>
      <c r="I877" s="105">
        <f t="shared" si="797"/>
        <v>0</v>
      </c>
      <c r="J877" s="106">
        <f t="shared" si="796"/>
        <v>0</v>
      </c>
      <c r="L877" s="239" t="str">
        <f t="shared" ref="L877:L896" si="798">L829</f>
        <v>A</v>
      </c>
    </row>
    <row r="878" spans="2:16">
      <c r="B878" s="734" t="str">
        <f t="shared" si="793"/>
        <v>Sub3</v>
      </c>
      <c r="C878" s="735"/>
      <c r="D878" s="735"/>
      <c r="E878" s="105">
        <f t="shared" si="794"/>
        <v>0</v>
      </c>
      <c r="F878" s="105">
        <f t="shared" ref="F878:I878" si="799">F830+F854</f>
        <v>0</v>
      </c>
      <c r="G878" s="105">
        <f t="shared" si="799"/>
        <v>0</v>
      </c>
      <c r="H878" s="105">
        <f t="shared" si="799"/>
        <v>0</v>
      </c>
      <c r="I878" s="105">
        <f t="shared" si="799"/>
        <v>0</v>
      </c>
      <c r="J878" s="106">
        <f t="shared" si="796"/>
        <v>0</v>
      </c>
      <c r="L878" s="239" t="str">
        <f t="shared" si="798"/>
        <v>A</v>
      </c>
    </row>
    <row r="879" spans="2:16" hidden="1">
      <c r="B879" s="734" t="str">
        <f t="shared" si="793"/>
        <v>Sub4</v>
      </c>
      <c r="C879" s="735"/>
      <c r="D879" s="735"/>
      <c r="E879" s="105">
        <f t="shared" si="794"/>
        <v>0</v>
      </c>
      <c r="F879" s="105">
        <f t="shared" ref="F879:I879" si="800">F831+F855</f>
        <v>0</v>
      </c>
      <c r="G879" s="105">
        <f t="shared" si="800"/>
        <v>0</v>
      </c>
      <c r="H879" s="105">
        <f t="shared" si="800"/>
        <v>0</v>
      </c>
      <c r="I879" s="105">
        <f t="shared" si="800"/>
        <v>0</v>
      </c>
      <c r="J879" s="106">
        <f t="shared" si="796"/>
        <v>0</v>
      </c>
      <c r="L879" s="239" t="str">
        <f t="shared" si="798"/>
        <v>A</v>
      </c>
    </row>
    <row r="880" spans="2:16" hidden="1">
      <c r="B880" s="734" t="str">
        <f t="shared" si="793"/>
        <v>Sub5</v>
      </c>
      <c r="C880" s="735"/>
      <c r="D880" s="735"/>
      <c r="E880" s="105">
        <f t="shared" si="794"/>
        <v>0</v>
      </c>
      <c r="F880" s="105">
        <f t="shared" ref="F880:I880" si="801">F832+F856</f>
        <v>0</v>
      </c>
      <c r="G880" s="105">
        <f t="shared" si="801"/>
        <v>0</v>
      </c>
      <c r="H880" s="105">
        <f t="shared" si="801"/>
        <v>0</v>
      </c>
      <c r="I880" s="105">
        <f t="shared" si="801"/>
        <v>0</v>
      </c>
      <c r="J880" s="106">
        <f t="shared" si="796"/>
        <v>0</v>
      </c>
      <c r="L880" s="239" t="str">
        <f t="shared" si="798"/>
        <v>A</v>
      </c>
    </row>
    <row r="881" spans="2:12" hidden="1">
      <c r="B881" s="734" t="str">
        <f t="shared" si="793"/>
        <v>Sub6</v>
      </c>
      <c r="C881" s="735"/>
      <c r="D881" s="735"/>
      <c r="E881" s="105">
        <f t="shared" si="794"/>
        <v>0</v>
      </c>
      <c r="F881" s="105">
        <f t="shared" ref="F881:I881" si="802">F833+F857</f>
        <v>0</v>
      </c>
      <c r="G881" s="105">
        <f t="shared" si="802"/>
        <v>0</v>
      </c>
      <c r="H881" s="105">
        <f t="shared" si="802"/>
        <v>0</v>
      </c>
      <c r="I881" s="105">
        <f t="shared" si="802"/>
        <v>0</v>
      </c>
      <c r="J881" s="106">
        <f t="shared" si="796"/>
        <v>0</v>
      </c>
      <c r="L881" s="239" t="str">
        <f t="shared" si="798"/>
        <v>A</v>
      </c>
    </row>
    <row r="882" spans="2:12" hidden="1">
      <c r="B882" s="734" t="str">
        <f t="shared" si="793"/>
        <v>Sub7</v>
      </c>
      <c r="C882" s="735"/>
      <c r="D882" s="735"/>
      <c r="E882" s="105">
        <f t="shared" si="794"/>
        <v>0</v>
      </c>
      <c r="F882" s="105">
        <f t="shared" ref="F882:I882" si="803">F834+F858</f>
        <v>0</v>
      </c>
      <c r="G882" s="105">
        <f t="shared" si="803"/>
        <v>0</v>
      </c>
      <c r="H882" s="105">
        <f t="shared" si="803"/>
        <v>0</v>
      </c>
      <c r="I882" s="105">
        <f t="shared" si="803"/>
        <v>0</v>
      </c>
      <c r="J882" s="106">
        <f t="shared" si="796"/>
        <v>0</v>
      </c>
      <c r="L882" s="239" t="str">
        <f t="shared" si="798"/>
        <v>A</v>
      </c>
    </row>
    <row r="883" spans="2:12" hidden="1">
      <c r="B883" s="734" t="str">
        <f t="shared" si="793"/>
        <v>Sub8</v>
      </c>
      <c r="C883" s="735"/>
      <c r="D883" s="735"/>
      <c r="E883" s="105">
        <f t="shared" si="794"/>
        <v>0</v>
      </c>
      <c r="F883" s="105">
        <f t="shared" ref="F883:I883" si="804">F835+F859</f>
        <v>0</v>
      </c>
      <c r="G883" s="105">
        <f t="shared" si="804"/>
        <v>0</v>
      </c>
      <c r="H883" s="105">
        <f t="shared" si="804"/>
        <v>0</v>
      </c>
      <c r="I883" s="105">
        <f t="shared" si="804"/>
        <v>0</v>
      </c>
      <c r="J883" s="106">
        <f t="shared" si="796"/>
        <v>0</v>
      </c>
      <c r="L883" s="239" t="str">
        <f t="shared" si="798"/>
        <v>A</v>
      </c>
    </row>
    <row r="884" spans="2:12" hidden="1">
      <c r="B884" s="734" t="str">
        <f t="shared" si="793"/>
        <v>Sub9</v>
      </c>
      <c r="C884" s="735"/>
      <c r="D884" s="735"/>
      <c r="E884" s="105">
        <f t="shared" si="794"/>
        <v>0</v>
      </c>
      <c r="F884" s="105">
        <f t="shared" ref="F884:I884" si="805">F836+F860</f>
        <v>0</v>
      </c>
      <c r="G884" s="105">
        <f t="shared" si="805"/>
        <v>0</v>
      </c>
      <c r="H884" s="105">
        <f t="shared" si="805"/>
        <v>0</v>
      </c>
      <c r="I884" s="105">
        <f t="shared" si="805"/>
        <v>0</v>
      </c>
      <c r="J884" s="106">
        <f t="shared" si="796"/>
        <v>0</v>
      </c>
      <c r="L884" s="239" t="str">
        <f t="shared" si="798"/>
        <v>A</v>
      </c>
    </row>
    <row r="885" spans="2:12" hidden="1">
      <c r="B885" s="734" t="str">
        <f t="shared" si="793"/>
        <v>Sub10</v>
      </c>
      <c r="C885" s="735"/>
      <c r="D885" s="735"/>
      <c r="E885" s="105">
        <f t="shared" si="794"/>
        <v>0</v>
      </c>
      <c r="F885" s="105">
        <f t="shared" ref="F885:I885" si="806">F837+F861</f>
        <v>0</v>
      </c>
      <c r="G885" s="105">
        <f t="shared" si="806"/>
        <v>0</v>
      </c>
      <c r="H885" s="105">
        <f t="shared" si="806"/>
        <v>0</v>
      </c>
      <c r="I885" s="105">
        <f t="shared" si="806"/>
        <v>0</v>
      </c>
      <c r="J885" s="106">
        <f t="shared" si="796"/>
        <v>0</v>
      </c>
      <c r="L885" s="239" t="str">
        <f t="shared" si="798"/>
        <v>A</v>
      </c>
    </row>
    <row r="886" spans="2:12" hidden="1">
      <c r="B886" s="734" t="str">
        <f t="shared" si="793"/>
        <v>Sub11</v>
      </c>
      <c r="C886" s="735"/>
      <c r="D886" s="735"/>
      <c r="E886" s="105">
        <f t="shared" si="794"/>
        <v>0</v>
      </c>
      <c r="F886" s="105">
        <f t="shared" ref="F886:I886" si="807">F838+F862</f>
        <v>0</v>
      </c>
      <c r="G886" s="105">
        <f t="shared" si="807"/>
        <v>0</v>
      </c>
      <c r="H886" s="105">
        <f t="shared" si="807"/>
        <v>0</v>
      </c>
      <c r="I886" s="105">
        <f t="shared" si="807"/>
        <v>0</v>
      </c>
      <c r="J886" s="106">
        <f t="shared" si="796"/>
        <v>0</v>
      </c>
      <c r="L886" s="239" t="str">
        <f t="shared" si="798"/>
        <v>A</v>
      </c>
    </row>
    <row r="887" spans="2:12" hidden="1">
      <c r="B887" s="734" t="str">
        <f t="shared" si="793"/>
        <v>Sub12</v>
      </c>
      <c r="C887" s="735"/>
      <c r="D887" s="735"/>
      <c r="E887" s="105">
        <f t="shared" si="794"/>
        <v>0</v>
      </c>
      <c r="F887" s="105">
        <f t="shared" ref="F887:I887" si="808">F839+F863</f>
        <v>0</v>
      </c>
      <c r="G887" s="105">
        <f t="shared" si="808"/>
        <v>0</v>
      </c>
      <c r="H887" s="105">
        <f t="shared" si="808"/>
        <v>0</v>
      </c>
      <c r="I887" s="105">
        <f t="shared" si="808"/>
        <v>0</v>
      </c>
      <c r="J887" s="106">
        <f t="shared" si="796"/>
        <v>0</v>
      </c>
      <c r="L887" s="239" t="str">
        <f t="shared" si="798"/>
        <v>A</v>
      </c>
    </row>
    <row r="888" spans="2:12" hidden="1">
      <c r="B888" s="734" t="str">
        <f t="shared" si="793"/>
        <v>Sub13</v>
      </c>
      <c r="C888" s="735"/>
      <c r="D888" s="735"/>
      <c r="E888" s="105">
        <f t="shared" si="794"/>
        <v>0</v>
      </c>
      <c r="F888" s="105">
        <f t="shared" ref="F888:I888" si="809">F840+F864</f>
        <v>0</v>
      </c>
      <c r="G888" s="105">
        <f t="shared" si="809"/>
        <v>0</v>
      </c>
      <c r="H888" s="105">
        <f t="shared" si="809"/>
        <v>0</v>
      </c>
      <c r="I888" s="105">
        <f t="shared" si="809"/>
        <v>0</v>
      </c>
      <c r="J888" s="106">
        <f t="shared" si="796"/>
        <v>0</v>
      </c>
      <c r="L888" s="239" t="str">
        <f t="shared" si="798"/>
        <v>A</v>
      </c>
    </row>
    <row r="889" spans="2:12" hidden="1">
      <c r="B889" s="734" t="str">
        <f t="shared" si="793"/>
        <v>Sub14</v>
      </c>
      <c r="C889" s="735"/>
      <c r="D889" s="735"/>
      <c r="E889" s="105">
        <f t="shared" si="794"/>
        <v>0</v>
      </c>
      <c r="F889" s="105">
        <f t="shared" ref="F889:I889" si="810">F841+F865</f>
        <v>0</v>
      </c>
      <c r="G889" s="105">
        <f t="shared" si="810"/>
        <v>0</v>
      </c>
      <c r="H889" s="105">
        <f t="shared" si="810"/>
        <v>0</v>
      </c>
      <c r="I889" s="105">
        <f t="shared" si="810"/>
        <v>0</v>
      </c>
      <c r="J889" s="106">
        <f t="shared" si="796"/>
        <v>0</v>
      </c>
      <c r="L889" s="239" t="str">
        <f t="shared" si="798"/>
        <v>A</v>
      </c>
    </row>
    <row r="890" spans="2:12" hidden="1">
      <c r="B890" s="734" t="str">
        <f t="shared" si="793"/>
        <v>Sub15</v>
      </c>
      <c r="C890" s="735"/>
      <c r="D890" s="735"/>
      <c r="E890" s="105">
        <f t="shared" si="794"/>
        <v>0</v>
      </c>
      <c r="F890" s="105">
        <f t="shared" ref="F890:I890" si="811">F842+F866</f>
        <v>0</v>
      </c>
      <c r="G890" s="105">
        <f t="shared" si="811"/>
        <v>0</v>
      </c>
      <c r="H890" s="105">
        <f t="shared" si="811"/>
        <v>0</v>
      </c>
      <c r="I890" s="105">
        <f t="shared" si="811"/>
        <v>0</v>
      </c>
      <c r="J890" s="106">
        <f t="shared" si="796"/>
        <v>0</v>
      </c>
      <c r="L890" s="239" t="str">
        <f t="shared" si="798"/>
        <v>A</v>
      </c>
    </row>
    <row r="891" spans="2:12" hidden="1">
      <c r="B891" s="734" t="str">
        <f t="shared" si="793"/>
        <v>Sub16</v>
      </c>
      <c r="C891" s="735"/>
      <c r="D891" s="735"/>
      <c r="E891" s="105">
        <f t="shared" si="794"/>
        <v>0</v>
      </c>
      <c r="F891" s="105">
        <f t="shared" ref="F891:I891" si="812">F843+F867</f>
        <v>0</v>
      </c>
      <c r="G891" s="105">
        <f t="shared" si="812"/>
        <v>0</v>
      </c>
      <c r="H891" s="105">
        <f t="shared" si="812"/>
        <v>0</v>
      </c>
      <c r="I891" s="105">
        <f t="shared" si="812"/>
        <v>0</v>
      </c>
      <c r="J891" s="106">
        <f t="shared" si="796"/>
        <v>0</v>
      </c>
      <c r="L891" s="239" t="str">
        <f t="shared" si="798"/>
        <v>A</v>
      </c>
    </row>
    <row r="892" spans="2:12" hidden="1">
      <c r="B892" s="734" t="str">
        <f t="shared" si="793"/>
        <v>Sub17</v>
      </c>
      <c r="C892" s="735"/>
      <c r="D892" s="735"/>
      <c r="E892" s="105">
        <f t="shared" si="794"/>
        <v>0</v>
      </c>
      <c r="F892" s="105">
        <f t="shared" ref="F892:I892" si="813">F844+F868</f>
        <v>0</v>
      </c>
      <c r="G892" s="105">
        <f t="shared" si="813"/>
        <v>0</v>
      </c>
      <c r="H892" s="105">
        <f t="shared" si="813"/>
        <v>0</v>
      </c>
      <c r="I892" s="105">
        <f t="shared" si="813"/>
        <v>0</v>
      </c>
      <c r="J892" s="106">
        <f t="shared" si="796"/>
        <v>0</v>
      </c>
      <c r="L892" s="239" t="str">
        <f t="shared" si="798"/>
        <v>A</v>
      </c>
    </row>
    <row r="893" spans="2:12" hidden="1">
      <c r="B893" s="734" t="str">
        <f t="shared" si="793"/>
        <v>Sub18</v>
      </c>
      <c r="C893" s="735"/>
      <c r="D893" s="735"/>
      <c r="E893" s="105">
        <f t="shared" si="794"/>
        <v>0</v>
      </c>
      <c r="F893" s="105">
        <f t="shared" ref="F893:I893" si="814">F845+F869</f>
        <v>0</v>
      </c>
      <c r="G893" s="105">
        <f t="shared" si="814"/>
        <v>0</v>
      </c>
      <c r="H893" s="105">
        <f t="shared" si="814"/>
        <v>0</v>
      </c>
      <c r="I893" s="105">
        <f t="shared" si="814"/>
        <v>0</v>
      </c>
      <c r="J893" s="106">
        <f t="shared" si="796"/>
        <v>0</v>
      </c>
      <c r="L893" s="239" t="str">
        <f t="shared" si="798"/>
        <v>A</v>
      </c>
    </row>
    <row r="894" spans="2:12" hidden="1">
      <c r="B894" s="734" t="str">
        <f t="shared" si="793"/>
        <v>Sub19</v>
      </c>
      <c r="C894" s="735"/>
      <c r="D894" s="735"/>
      <c r="E894" s="105">
        <f t="shared" si="794"/>
        <v>0</v>
      </c>
      <c r="F894" s="105">
        <f t="shared" ref="F894:I894" si="815">F846+F870</f>
        <v>0</v>
      </c>
      <c r="G894" s="105">
        <f t="shared" si="815"/>
        <v>0</v>
      </c>
      <c r="H894" s="105">
        <f t="shared" si="815"/>
        <v>0</v>
      </c>
      <c r="I894" s="105">
        <f t="shared" si="815"/>
        <v>0</v>
      </c>
      <c r="J894" s="106">
        <f t="shared" si="796"/>
        <v>0</v>
      </c>
      <c r="L894" s="239" t="str">
        <f t="shared" si="798"/>
        <v>A</v>
      </c>
    </row>
    <row r="895" spans="2:12" hidden="1">
      <c r="B895" s="734" t="str">
        <f t="shared" si="793"/>
        <v>Sub20</v>
      </c>
      <c r="C895" s="735"/>
      <c r="D895" s="735"/>
      <c r="E895" s="223">
        <f t="shared" si="794"/>
        <v>0</v>
      </c>
      <c r="F895" s="223">
        <f t="shared" ref="F895:I895" si="816">F847+F871</f>
        <v>0</v>
      </c>
      <c r="G895" s="223">
        <f t="shared" si="816"/>
        <v>0</v>
      </c>
      <c r="H895" s="223">
        <f t="shared" si="816"/>
        <v>0</v>
      </c>
      <c r="I895" s="223">
        <f t="shared" si="816"/>
        <v>0</v>
      </c>
      <c r="J895" s="224">
        <f t="shared" si="796"/>
        <v>0</v>
      </c>
      <c r="L895" s="239" t="str">
        <f t="shared" si="798"/>
        <v>A</v>
      </c>
    </row>
    <row r="896" spans="2:12" ht="13.8" thickBot="1">
      <c r="B896" s="736" t="str">
        <f t="shared" si="793"/>
        <v>TOTAL</v>
      </c>
      <c r="C896" s="737"/>
      <c r="D896" s="737"/>
      <c r="E896" s="225">
        <f>SUM(E876:E895)</f>
        <v>0</v>
      </c>
      <c r="F896" s="225">
        <f t="shared" ref="F896:I896" si="817">SUM(F876:F895)</f>
        <v>0</v>
      </c>
      <c r="G896" s="225">
        <f t="shared" si="817"/>
        <v>0</v>
      </c>
      <c r="H896" s="225">
        <f t="shared" si="817"/>
        <v>0</v>
      </c>
      <c r="I896" s="225">
        <f t="shared" si="817"/>
        <v>0</v>
      </c>
      <c r="J896" s="226">
        <f>SUM(J876:J895)</f>
        <v>0</v>
      </c>
      <c r="L896" s="239" t="str">
        <f t="shared" si="798"/>
        <v>A</v>
      </c>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row r="1188" spans="5:10">
      <c r="E1188" s="20"/>
      <c r="F1188" s="16"/>
      <c r="G1188" s="20"/>
      <c r="H1188" s="20"/>
      <c r="I1188" s="20"/>
      <c r="J1188" s="20"/>
    </row>
    <row r="1189" spans="5:10">
      <c r="E1189" s="20"/>
      <c r="F1189" s="16"/>
      <c r="G1189" s="20"/>
      <c r="H1189" s="20"/>
      <c r="I1189" s="20"/>
      <c r="J1189" s="20"/>
    </row>
    <row r="1190" spans="5:10">
      <c r="E1190" s="20"/>
      <c r="F1190" s="16"/>
      <c r="G1190" s="20"/>
      <c r="H1190" s="20"/>
      <c r="I1190" s="20"/>
      <c r="J1190" s="20"/>
    </row>
    <row r="1191" spans="5:10">
      <c r="E1191" s="20"/>
      <c r="F1191" s="16"/>
      <c r="G1191" s="20"/>
      <c r="H1191" s="20"/>
      <c r="I1191" s="20"/>
      <c r="J1191" s="20"/>
    </row>
    <row r="1192" spans="5:10">
      <c r="E1192" s="20"/>
      <c r="F1192" s="16"/>
      <c r="G1192" s="20"/>
      <c r="H1192" s="20"/>
      <c r="I1192" s="20"/>
      <c r="J1192" s="20"/>
    </row>
    <row r="1193" spans="5:10">
      <c r="E1193" s="20"/>
      <c r="F1193" s="16"/>
      <c r="G1193" s="20"/>
      <c r="H1193" s="20"/>
      <c r="I1193" s="20"/>
      <c r="J1193" s="20"/>
    </row>
    <row r="1194" spans="5:10">
      <c r="E1194" s="20"/>
      <c r="F1194" s="16"/>
      <c r="G1194" s="20"/>
      <c r="H1194" s="20"/>
      <c r="I1194" s="20"/>
      <c r="J1194" s="20"/>
    </row>
    <row r="1195" spans="5:10">
      <c r="E1195" s="20"/>
      <c r="F1195" s="16"/>
      <c r="G1195" s="20"/>
      <c r="H1195" s="20"/>
      <c r="I1195" s="20"/>
      <c r="J1195" s="20"/>
    </row>
    <row r="1196" spans="5:10">
      <c r="E1196" s="20"/>
      <c r="F1196" s="16"/>
      <c r="G1196" s="20"/>
      <c r="H1196" s="20"/>
      <c r="I1196" s="20"/>
      <c r="J1196" s="20"/>
    </row>
    <row r="1197" spans="5:10">
      <c r="E1197" s="20"/>
      <c r="F1197" s="16"/>
      <c r="G1197" s="20"/>
      <c r="H1197" s="20"/>
      <c r="I1197" s="20"/>
      <c r="J1197" s="20"/>
    </row>
    <row r="1198" spans="5:10">
      <c r="E1198" s="20"/>
      <c r="F1198" s="16"/>
      <c r="G1198" s="20"/>
      <c r="H1198" s="20"/>
      <c r="I1198" s="20"/>
      <c r="J1198" s="20"/>
    </row>
    <row r="1199" spans="5:10">
      <c r="E1199" s="20"/>
      <c r="F1199" s="16"/>
      <c r="G1199" s="20"/>
      <c r="H1199" s="20"/>
      <c r="I1199" s="20"/>
      <c r="J1199" s="20"/>
    </row>
    <row r="1200" spans="5:10">
      <c r="E1200" s="20"/>
      <c r="F1200" s="16"/>
      <c r="G1200" s="20"/>
      <c r="H1200" s="20"/>
      <c r="I1200" s="20"/>
      <c r="J1200" s="20"/>
    </row>
    <row r="1201" spans="5:10">
      <c r="E1201" s="20"/>
      <c r="F1201" s="16"/>
      <c r="G1201" s="20"/>
      <c r="H1201" s="20"/>
      <c r="I1201" s="20"/>
      <c r="J1201" s="20"/>
    </row>
    <row r="1202" spans="5:10">
      <c r="E1202" s="20"/>
      <c r="F1202" s="16"/>
      <c r="G1202" s="20"/>
      <c r="H1202" s="20"/>
      <c r="I1202" s="20"/>
      <c r="J1202" s="20"/>
    </row>
    <row r="1203" spans="5:10">
      <c r="E1203" s="20"/>
      <c r="F1203" s="16"/>
      <c r="G1203" s="20"/>
      <c r="H1203" s="20"/>
      <c r="I1203" s="20"/>
      <c r="J1203" s="20"/>
    </row>
    <row r="1204" spans="5:10">
      <c r="E1204" s="20"/>
      <c r="F1204" s="16"/>
      <c r="G1204" s="20"/>
      <c r="H1204" s="20"/>
      <c r="I1204" s="20"/>
      <c r="J1204" s="20"/>
    </row>
    <row r="1205" spans="5:10">
      <c r="E1205" s="20"/>
      <c r="F1205" s="16"/>
      <c r="G1205" s="20"/>
      <c r="H1205" s="20"/>
      <c r="I1205" s="20"/>
      <c r="J1205" s="20"/>
    </row>
    <row r="1206" spans="5:10">
      <c r="E1206" s="20"/>
      <c r="F1206" s="16"/>
      <c r="G1206" s="20"/>
      <c r="H1206" s="20"/>
      <c r="I1206" s="20"/>
      <c r="J1206" s="20"/>
    </row>
    <row r="1207" spans="5:10">
      <c r="E1207" s="20"/>
      <c r="F1207" s="16"/>
      <c r="G1207" s="20"/>
      <c r="H1207" s="20"/>
      <c r="I1207" s="20"/>
      <c r="J1207" s="20"/>
    </row>
    <row r="1208" spans="5:10">
      <c r="E1208" s="20"/>
      <c r="F1208" s="16"/>
      <c r="G1208" s="20"/>
      <c r="H1208" s="20"/>
      <c r="I1208" s="20"/>
      <c r="J1208" s="20"/>
    </row>
    <row r="1209" spans="5:10">
      <c r="E1209" s="20"/>
      <c r="F1209" s="16"/>
      <c r="G1209" s="20"/>
      <c r="H1209" s="20"/>
      <c r="I1209" s="20"/>
      <c r="J1209" s="20"/>
    </row>
    <row r="1210" spans="5:10">
      <c r="E1210" s="20"/>
      <c r="F1210" s="16"/>
      <c r="G1210" s="20"/>
      <c r="H1210" s="20"/>
      <c r="I1210" s="20"/>
      <c r="J1210" s="20"/>
    </row>
    <row r="1211" spans="5:10">
      <c r="E1211" s="20"/>
      <c r="F1211" s="16"/>
      <c r="G1211" s="20"/>
      <c r="H1211" s="20"/>
      <c r="I1211" s="20"/>
      <c r="J1211" s="20"/>
    </row>
    <row r="1212" spans="5:10">
      <c r="E1212" s="20"/>
      <c r="F1212" s="16"/>
      <c r="G1212" s="20"/>
      <c r="H1212" s="20"/>
      <c r="I1212" s="20"/>
      <c r="J1212" s="20"/>
    </row>
    <row r="1213" spans="5:10">
      <c r="E1213" s="20"/>
      <c r="F1213" s="16"/>
      <c r="G1213" s="20"/>
      <c r="H1213" s="20"/>
      <c r="I1213" s="20"/>
      <c r="J1213" s="20"/>
    </row>
    <row r="1214" spans="5:10">
      <c r="E1214" s="20"/>
      <c r="F1214" s="16"/>
      <c r="G1214" s="20"/>
      <c r="H1214" s="20"/>
      <c r="I1214" s="20"/>
      <c r="J1214" s="20"/>
    </row>
    <row r="1215" spans="5:10">
      <c r="E1215" s="20"/>
      <c r="F1215" s="16"/>
      <c r="G1215" s="20"/>
      <c r="H1215" s="20"/>
      <c r="I1215" s="20"/>
      <c r="J1215" s="20"/>
    </row>
    <row r="1216" spans="5:10">
      <c r="E1216" s="20"/>
      <c r="F1216" s="16"/>
      <c r="G1216" s="20"/>
      <c r="H1216" s="20"/>
      <c r="I1216" s="20"/>
      <c r="J1216" s="20"/>
    </row>
    <row r="1217" spans="5:10">
      <c r="E1217" s="20"/>
      <c r="F1217" s="16"/>
      <c r="G1217" s="20"/>
      <c r="H1217" s="20"/>
      <c r="I1217" s="20"/>
      <c r="J1217" s="20"/>
    </row>
    <row r="1218" spans="5:10">
      <c r="E1218" s="20"/>
      <c r="F1218" s="16"/>
      <c r="G1218" s="20"/>
      <c r="H1218" s="20"/>
      <c r="I1218" s="20"/>
      <c r="J1218" s="20"/>
    </row>
    <row r="1219" spans="5:10">
      <c r="E1219" s="20"/>
      <c r="F1219" s="16"/>
      <c r="G1219" s="20"/>
      <c r="H1219" s="20"/>
      <c r="I1219" s="20"/>
      <c r="J1219" s="20"/>
    </row>
    <row r="1220" spans="5:10">
      <c r="E1220" s="20"/>
      <c r="F1220" s="16"/>
      <c r="G1220" s="20"/>
      <c r="H1220" s="20"/>
      <c r="I1220" s="20"/>
      <c r="J1220" s="20"/>
    </row>
    <row r="1221" spans="5:10">
      <c r="E1221" s="20"/>
      <c r="F1221" s="16"/>
      <c r="G1221" s="20"/>
      <c r="H1221" s="20"/>
      <c r="I1221" s="20"/>
      <c r="J1221" s="20"/>
    </row>
    <row r="1222" spans="5:10">
      <c r="E1222" s="20"/>
      <c r="F1222" s="16"/>
      <c r="G1222" s="20"/>
      <c r="H1222" s="20"/>
      <c r="I1222" s="20"/>
      <c r="J1222" s="20"/>
    </row>
    <row r="1223" spans="5:10">
      <c r="E1223" s="20"/>
      <c r="F1223" s="16"/>
      <c r="G1223" s="20"/>
      <c r="H1223" s="20"/>
      <c r="I1223" s="20"/>
      <c r="J1223" s="20"/>
    </row>
    <row r="1224" spans="5:10">
      <c r="E1224" s="20"/>
      <c r="F1224" s="16"/>
      <c r="G1224" s="20"/>
      <c r="H1224" s="20"/>
      <c r="I1224" s="20"/>
      <c r="J1224" s="20"/>
    </row>
    <row r="1225" spans="5:10">
      <c r="E1225" s="20"/>
      <c r="F1225" s="16"/>
      <c r="G1225" s="20"/>
      <c r="H1225" s="20"/>
      <c r="I1225" s="20"/>
      <c r="J1225" s="20"/>
    </row>
    <row r="1226" spans="5:10">
      <c r="E1226" s="20"/>
      <c r="F1226" s="16"/>
      <c r="G1226" s="20"/>
      <c r="H1226" s="20"/>
      <c r="I1226" s="20"/>
      <c r="J1226" s="20"/>
    </row>
    <row r="1227" spans="5:10">
      <c r="E1227" s="20"/>
      <c r="F1227" s="16"/>
      <c r="G1227" s="20"/>
      <c r="H1227" s="20"/>
      <c r="I1227" s="20"/>
      <c r="J1227" s="20"/>
    </row>
    <row r="1228" spans="5:10">
      <c r="E1228" s="20"/>
      <c r="F1228" s="16"/>
      <c r="G1228" s="20"/>
      <c r="H1228" s="20"/>
      <c r="I1228" s="20"/>
      <c r="J1228" s="20"/>
    </row>
    <row r="1229" spans="5:10">
      <c r="E1229" s="20"/>
      <c r="F1229" s="16"/>
      <c r="G1229" s="20"/>
      <c r="H1229" s="20"/>
      <c r="I1229" s="20"/>
      <c r="J1229" s="20"/>
    </row>
    <row r="1230" spans="5:10">
      <c r="E1230" s="20"/>
      <c r="F1230" s="16"/>
      <c r="G1230" s="20"/>
      <c r="H1230" s="20"/>
      <c r="I1230" s="20"/>
      <c r="J1230" s="20"/>
    </row>
    <row r="1231" spans="5:10">
      <c r="E1231" s="20"/>
      <c r="F1231" s="16"/>
      <c r="G1231" s="20"/>
      <c r="H1231" s="20"/>
      <c r="I1231" s="20"/>
      <c r="J1231" s="20"/>
    </row>
    <row r="1232" spans="5:10">
      <c r="E1232" s="20"/>
      <c r="F1232" s="16"/>
      <c r="G1232" s="20"/>
      <c r="H1232" s="20"/>
      <c r="I1232" s="20"/>
      <c r="J1232" s="20"/>
    </row>
    <row r="1233" spans="5:10">
      <c r="E1233" s="20"/>
      <c r="F1233" s="16"/>
      <c r="G1233" s="20"/>
      <c r="H1233" s="20"/>
      <c r="I1233" s="20"/>
      <c r="J1233" s="20"/>
    </row>
    <row r="1234" spans="5:10">
      <c r="E1234" s="20"/>
      <c r="F1234" s="16"/>
      <c r="G1234" s="20"/>
      <c r="H1234" s="20"/>
      <c r="I1234" s="20"/>
      <c r="J1234" s="20"/>
    </row>
    <row r="1235" spans="5:10">
      <c r="E1235" s="20"/>
      <c r="F1235" s="16"/>
      <c r="G1235" s="20"/>
      <c r="H1235" s="20"/>
      <c r="I1235" s="20"/>
      <c r="J1235" s="20"/>
    </row>
    <row r="1236" spans="5:10">
      <c r="E1236" s="20"/>
      <c r="F1236" s="16"/>
      <c r="G1236" s="20"/>
      <c r="H1236" s="20"/>
      <c r="I1236" s="20"/>
      <c r="J1236" s="20"/>
    </row>
    <row r="1237" spans="5:10">
      <c r="E1237" s="20"/>
      <c r="F1237" s="16"/>
      <c r="G1237" s="20"/>
      <c r="H1237" s="20"/>
      <c r="I1237" s="20"/>
      <c r="J1237" s="20"/>
    </row>
    <row r="1238" spans="5:10">
      <c r="E1238" s="20"/>
      <c r="F1238" s="16"/>
      <c r="G1238" s="20"/>
      <c r="H1238" s="20"/>
      <c r="I1238" s="20"/>
      <c r="J1238" s="20"/>
    </row>
  </sheetData>
  <dataConsolidate/>
  <mergeCells count="145">
    <mergeCell ref="A469:I469"/>
    <mergeCell ref="B552:C553"/>
    <mergeCell ref="R4:V4"/>
    <mergeCell ref="C794:D794"/>
    <mergeCell ref="C795:D795"/>
    <mergeCell ref="Z2:AC2"/>
    <mergeCell ref="Z3:AA3"/>
    <mergeCell ref="B4:D4"/>
    <mergeCell ref="L1:L6"/>
    <mergeCell ref="A1:J1"/>
    <mergeCell ref="A7:J7"/>
    <mergeCell ref="A581:D581"/>
    <mergeCell ref="B571:D571"/>
    <mergeCell ref="N547:P547"/>
    <mergeCell ref="N548:P548"/>
    <mergeCell ref="B3:D3"/>
    <mergeCell ref="B5:D5"/>
    <mergeCell ref="A392:J392"/>
    <mergeCell ref="A468:J468"/>
    <mergeCell ref="A318:J318"/>
    <mergeCell ref="A545:J545"/>
    <mergeCell ref="A617:D617"/>
    <mergeCell ref="C787:D787"/>
    <mergeCell ref="C788:D788"/>
    <mergeCell ref="C789:D789"/>
    <mergeCell ref="C790:D790"/>
    <mergeCell ref="C791:D791"/>
    <mergeCell ref="C792:D792"/>
    <mergeCell ref="C793:D793"/>
    <mergeCell ref="A594:D594"/>
    <mergeCell ref="B720:C720"/>
    <mergeCell ref="B721:C721"/>
    <mergeCell ref="B722:C722"/>
    <mergeCell ref="B657:D657"/>
    <mergeCell ref="B644:D644"/>
    <mergeCell ref="B750:D750"/>
    <mergeCell ref="B712:D712"/>
    <mergeCell ref="B608:D608"/>
    <mergeCell ref="B665:D665"/>
    <mergeCell ref="B682:D682"/>
    <mergeCell ref="V547:Z547"/>
    <mergeCell ref="N546:U546"/>
    <mergeCell ref="T9:U10"/>
    <mergeCell ref="U318:V319"/>
    <mergeCell ref="U392:V393"/>
    <mergeCell ref="U468:V470"/>
    <mergeCell ref="V9:V10"/>
    <mergeCell ref="W9:W10"/>
    <mergeCell ref="W318:W319"/>
    <mergeCell ref="X318:X319"/>
    <mergeCell ref="W392:W393"/>
    <mergeCell ref="X392:X393"/>
    <mergeCell ref="W468:W470"/>
    <mergeCell ref="X468:X470"/>
    <mergeCell ref="AA551:AC551"/>
    <mergeCell ref="AA555:AC555"/>
    <mergeCell ref="B826:J826"/>
    <mergeCell ref="B827:D827"/>
    <mergeCell ref="B830:D830"/>
    <mergeCell ref="B829:D829"/>
    <mergeCell ref="B838:D838"/>
    <mergeCell ref="B837:D837"/>
    <mergeCell ref="B836:D836"/>
    <mergeCell ref="B835:D835"/>
    <mergeCell ref="B834:D834"/>
    <mergeCell ref="B732:D732"/>
    <mergeCell ref="A784:J784"/>
    <mergeCell ref="A800:J800"/>
    <mergeCell ref="A801:J801"/>
    <mergeCell ref="A799:J799"/>
    <mergeCell ref="B689:D689"/>
    <mergeCell ref="A773:J773"/>
    <mergeCell ref="A767:B767"/>
    <mergeCell ref="A766:B766"/>
    <mergeCell ref="B764:D764"/>
    <mergeCell ref="C786:J786"/>
    <mergeCell ref="C797:D797"/>
    <mergeCell ref="C796:D796"/>
    <mergeCell ref="B861:D861"/>
    <mergeCell ref="B860:D860"/>
    <mergeCell ref="B859:D859"/>
    <mergeCell ref="B828:D828"/>
    <mergeCell ref="B848:D848"/>
    <mergeCell ref="B847:D847"/>
    <mergeCell ref="B846:D846"/>
    <mergeCell ref="B845:D845"/>
    <mergeCell ref="B844:D844"/>
    <mergeCell ref="B833:D833"/>
    <mergeCell ref="B832:D832"/>
    <mergeCell ref="B831:D831"/>
    <mergeCell ref="B851:D851"/>
    <mergeCell ref="B850:J850"/>
    <mergeCell ref="B843:D843"/>
    <mergeCell ref="B842:D842"/>
    <mergeCell ref="B841:D841"/>
    <mergeCell ref="B840:D840"/>
    <mergeCell ref="B839:D839"/>
    <mergeCell ref="B875:D875"/>
    <mergeCell ref="B876:D876"/>
    <mergeCell ref="B877:D877"/>
    <mergeCell ref="B878:D878"/>
    <mergeCell ref="B879:D879"/>
    <mergeCell ref="B853:D853"/>
    <mergeCell ref="B852:D852"/>
    <mergeCell ref="B874:J874"/>
    <mergeCell ref="B858:D858"/>
    <mergeCell ref="B857:D857"/>
    <mergeCell ref="B856:D856"/>
    <mergeCell ref="B855:D855"/>
    <mergeCell ref="B854:D854"/>
    <mergeCell ref="B872:D872"/>
    <mergeCell ref="B871:D871"/>
    <mergeCell ref="B870:D870"/>
    <mergeCell ref="B869:D869"/>
    <mergeCell ref="B868:D868"/>
    <mergeCell ref="B867:D867"/>
    <mergeCell ref="B866:D866"/>
    <mergeCell ref="B865:D865"/>
    <mergeCell ref="B864:D864"/>
    <mergeCell ref="B863:D863"/>
    <mergeCell ref="B862:D862"/>
    <mergeCell ref="B895:D895"/>
    <mergeCell ref="B896:D896"/>
    <mergeCell ref="A586:A593"/>
    <mergeCell ref="A599:A606"/>
    <mergeCell ref="A607:D607"/>
    <mergeCell ref="A622:A629"/>
    <mergeCell ref="A630:D630"/>
    <mergeCell ref="A635:A642"/>
    <mergeCell ref="A643:D643"/>
    <mergeCell ref="B890:D890"/>
    <mergeCell ref="B891:D891"/>
    <mergeCell ref="B892:D892"/>
    <mergeCell ref="B893:D893"/>
    <mergeCell ref="B894:D894"/>
    <mergeCell ref="B885:D885"/>
    <mergeCell ref="B886:D886"/>
    <mergeCell ref="B887:D887"/>
    <mergeCell ref="B888:D888"/>
    <mergeCell ref="B889:D889"/>
    <mergeCell ref="B880:D880"/>
    <mergeCell ref="B881:D881"/>
    <mergeCell ref="B882:D882"/>
    <mergeCell ref="B883:D883"/>
    <mergeCell ref="B884:D884"/>
  </mergeCells>
  <phoneticPr fontId="12" type="noConversion"/>
  <dataValidations count="3">
    <dataValidation allowBlank="1" sqref="B723:B731" xr:uid="{E4F44F08-E3A8-486C-96D2-F3D303D12646}"/>
    <dataValidation type="list" allowBlank="1" showInputMessage="1" showErrorMessage="1" sqref="B499:B503 B506:B510 B527:B531 B534:B538 B513:B517 B520:B524 B478:B482 B485:B489 B492:B496 B471:B475" xr:uid="{B88EDC1F-F808-40C6-969D-58A0F001FFE0}">
      <formula1>_xlfn.ANCHORARRAY($AP$1)</formula1>
    </dataValidation>
    <dataValidation type="list" allowBlank="1" showInputMessage="1" showErrorMessage="1" sqref="C499:C503 C506:C510 C527:C531 C534:C538 C513:C517 C520:C524 C478:C482 C485:C489 C492:C496 C471:C475" xr:uid="{1804A17A-FEA5-4BA0-BF41-9ED32DA60860}">
      <formula1>INDIRECT(ADDRESS(ROW($AP$1)+1,COLUMN($AP$1)+_xlfn.XMATCH(B471,_xlfn.ANCHORARRAY($AP$1))-1)&amp;"#")</formula1>
    </dataValidation>
  </dataValidations>
  <pageMargins left="0.25" right="0.25" top="0.2" bottom="0.2" header="0.5" footer="0.5"/>
  <pageSetup scale="54" fitToHeight="0"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Contract Services" xr:uid="{C056F6BB-17C8-4F33-BBCA-EBBC0431C9A0}">
          <x14:formula1>
            <xm:f>'Capital Expenses'!$A$1:$A$7</xm:f>
          </x14:formula1>
          <xm:sqref>B720:B722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554E-C214-466D-9FF5-E075770F1DA3}">
  <sheetPr>
    <tabColor rgb="FF00B0F0"/>
    <pageSetUpPr fitToPage="1"/>
  </sheetPr>
  <dimension ref="A1:AS1187"/>
  <sheetViews>
    <sheetView zoomScaleNormal="100" workbookViewId="0">
      <selection sqref="A1:K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85" customFormat="1" ht="18" thickBot="1">
      <c r="A1" s="780" t="s">
        <v>200</v>
      </c>
      <c r="B1" s="780"/>
      <c r="C1" s="780"/>
      <c r="D1" s="780"/>
      <c r="E1" s="780"/>
      <c r="F1" s="780"/>
      <c r="G1" s="780"/>
      <c r="H1" s="780"/>
      <c r="I1" s="780"/>
      <c r="J1" s="780"/>
      <c r="K1" s="82"/>
      <c r="L1" s="234" t="s">
        <v>428</v>
      </c>
      <c r="M1" s="84"/>
      <c r="N1" s="410" t="s">
        <v>339</v>
      </c>
      <c r="O1" s="411"/>
      <c r="P1" s="412"/>
      <c r="Q1" s="413" t="str">
        <f>'Cumulative Budget Request '!Q2</f>
        <v>FY2025</v>
      </c>
      <c r="R1" s="83"/>
    </row>
    <row r="2" spans="1:29" s="85" customFormat="1" ht="16.2"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2" thickBot="1">
      <c r="A3" s="82" t="s">
        <v>78</v>
      </c>
      <c r="B3" s="791">
        <f>'Cumulative Budget Request '!B3</f>
        <v>0</v>
      </c>
      <c r="C3" s="791"/>
      <c r="D3" s="791"/>
      <c r="K3" s="82"/>
      <c r="L3" s="113"/>
      <c r="M3" s="84"/>
      <c r="N3" s="36" t="s">
        <v>170</v>
      </c>
      <c r="O3" s="313"/>
      <c r="P3" s="313"/>
      <c r="Q3" s="210">
        <f>'Cumulative Budget Request '!Q4</f>
        <v>0.03</v>
      </c>
      <c r="R3" s="771" t="s">
        <v>454</v>
      </c>
      <c r="S3" s="772"/>
      <c r="T3" s="772"/>
      <c r="U3" s="772"/>
      <c r="V3" s="773"/>
    </row>
    <row r="4" spans="1:29" s="85" customFormat="1" ht="16.2" thickBot="1">
      <c r="A4" s="82" t="s">
        <v>69</v>
      </c>
      <c r="B4" s="791">
        <f>'Cumulative Budget Request '!B4</f>
        <v>0</v>
      </c>
      <c r="C4" s="791"/>
      <c r="D4" s="791"/>
      <c r="K4" s="82"/>
      <c r="L4" s="113"/>
      <c r="N4" s="414" t="s">
        <v>171</v>
      </c>
      <c r="O4" s="415"/>
      <c r="P4" s="415"/>
      <c r="Q4" s="416">
        <f>'Cumulative Budget Request '!Q5</f>
        <v>0.03</v>
      </c>
      <c r="R4" s="565" t="s">
        <v>2</v>
      </c>
      <c r="S4" s="566" t="s">
        <v>3</v>
      </c>
      <c r="T4" s="566" t="s">
        <v>4</v>
      </c>
      <c r="U4" s="566" t="s">
        <v>8</v>
      </c>
      <c r="V4" s="571" t="s">
        <v>9</v>
      </c>
    </row>
    <row r="5" spans="1:29" s="85" customFormat="1" ht="16.2" thickBot="1">
      <c r="A5" s="82" t="s">
        <v>86</v>
      </c>
      <c r="B5" s="791">
        <f>'Cumulative Budget Request '!B5</f>
        <v>0</v>
      </c>
      <c r="C5" s="791"/>
      <c r="D5" s="791"/>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29" s="85" customFormat="1" ht="16.2" thickBot="1">
      <c r="A6" s="82" t="s">
        <v>252</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29" s="85" customFormat="1" ht="15.6">
      <c r="A7" s="82"/>
      <c r="B7" s="113"/>
      <c r="C7" s="113"/>
      <c r="D7" s="113"/>
      <c r="F7" s="83"/>
      <c r="K7" s="82"/>
      <c r="L7" s="113"/>
      <c r="N7" s="261"/>
    </row>
    <row r="8" spans="1:29">
      <c r="A8" s="781" t="s">
        <v>253</v>
      </c>
      <c r="B8" s="781"/>
      <c r="C8" s="781"/>
      <c r="D8" s="781"/>
      <c r="E8" s="781"/>
      <c r="F8" s="781"/>
      <c r="G8" s="781"/>
      <c r="H8" s="781"/>
      <c r="I8" s="781"/>
      <c r="J8" s="781"/>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62" t="s">
        <v>118</v>
      </c>
      <c r="V10" s="762"/>
      <c r="W10" s="762"/>
      <c r="X10" s="762"/>
      <c r="Y10" s="762"/>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5">
        <f>IF('Cumulative Budget Request '!L12='Split budget (H)'!$L$1,'Cumulative Budget Request '!A12,0)</f>
        <v>0</v>
      </c>
      <c r="B13" s="480">
        <f>IF('Cumulative Budget Request '!L12='Split budget (H)'!$L$1,'Cumulative Budget Request '!B12,0)</f>
        <v>0</v>
      </c>
      <c r="C13" s="486"/>
      <c r="D13" s="33" t="s">
        <v>123</v>
      </c>
      <c r="E13" s="76">
        <f>ROUND($R13*$S13,6)</f>
        <v>0</v>
      </c>
      <c r="F13" s="76">
        <f>ROUND($R14*$S14,6)</f>
        <v>0</v>
      </c>
      <c r="G13" s="76">
        <f>ROUND($R15*$S15,6)</f>
        <v>0</v>
      </c>
      <c r="H13" s="76">
        <f>ROUND($R16*$S16,6)</f>
        <v>0</v>
      </c>
      <c r="I13" s="76">
        <f>ROUND($R17*$S17,6)</f>
        <v>0</v>
      </c>
      <c r="J13" s="46"/>
      <c r="M13" s="133">
        <f>IF('Cumulative Budget Request '!L12='Split budget (H)'!$L$1,'Cumulative Budget Request '!M12,0)</f>
        <v>0</v>
      </c>
      <c r="N13" s="214">
        <f>ROUND(M13/12,2)</f>
        <v>0</v>
      </c>
      <c r="O13" s="214">
        <f>IF('Cumulative Budget Request '!L12='Split budget (H)'!$L$1,'Cumulative Budget Request '!O12,0)</f>
        <v>0</v>
      </c>
      <c r="P13" s="209">
        <f>IF('Cumulative Budget Request '!L12='Split budget (H)'!$L$1,'Cumulative Budget Request '!P12,0)</f>
        <v>0</v>
      </c>
      <c r="Q13" s="211">
        <f>IF('Cumulative Budget Request '!L12='Split budget (H)'!$L$1,'Cumulative Budget Request '!Q12,0)</f>
        <v>0</v>
      </c>
      <c r="R13" s="212">
        <f>IF('Cumulative Budget Request '!L12='Split budget (H)'!$L$1,'Cumulative Budget Request '!R12,0)</f>
        <v>0</v>
      </c>
      <c r="S13" s="209">
        <f>IF('Cumulative Budget Request '!L12='Split budget (H)'!$L$1,'Cumulative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6"/>
      <c r="B14" s="481"/>
      <c r="C14" s="480"/>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(H)'!$L$1,'Cumulative Budget Request '!Q13,0)</f>
        <v>0</v>
      </c>
      <c r="R14" s="212">
        <f>IF('Cumulative Budget Request '!L13='Split budget (H)'!$L$1,'Cumulative Budget Request '!R13,0)</f>
        <v>0</v>
      </c>
      <c r="S14" s="209">
        <f>IF('Cumulative Budget Request '!L13='Split budget (H)'!$L$1,'Cumulative Budget Request '!S13,0)</f>
        <v>0</v>
      </c>
      <c r="T14" s="16"/>
      <c r="U14" s="324"/>
      <c r="V14" s="324"/>
      <c r="W14" s="324"/>
      <c r="X14" s="324"/>
      <c r="Y14" s="324"/>
    </row>
    <row r="15" spans="1:29">
      <c r="A15" s="449"/>
      <c r="B15" s="481"/>
      <c r="C15" s="480"/>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(H)'!$L$1,'Cumulative Budget Request '!Q14,0)</f>
        <v>0</v>
      </c>
      <c r="R15" s="212">
        <f>IF('Cumulative Budget Request '!L14='Split budget (H)'!$L$1,'Cumulative Budget Request '!R14,0)</f>
        <v>0</v>
      </c>
      <c r="S15" s="209">
        <f>IF('Cumulative Budget Request '!L14='Split budget (H)'!$L$1,'Cumulative Budget Request '!S14,0)</f>
        <v>0</v>
      </c>
      <c r="T15" s="16"/>
      <c r="U15" s="323"/>
      <c r="V15" s="323"/>
      <c r="W15" s="323"/>
      <c r="X15" s="323"/>
      <c r="Y15" s="323"/>
    </row>
    <row r="16" spans="1:29" ht="15">
      <c r="A16" s="449"/>
      <c r="B16" s="481"/>
      <c r="C16" s="480"/>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(H)'!$L$1,'Cumulative Budget Request '!Q15,0)</f>
        <v>0</v>
      </c>
      <c r="R16" s="212">
        <f>IF('Cumulative Budget Request '!L15='Split budget (H)'!$L$1,'Cumulative Budget Request '!R15,0)</f>
        <v>0</v>
      </c>
      <c r="S16" s="209">
        <f>IF('Cumulative Budget Request '!L15='Split budget (H)'!$L$1,'Cumulative Budget Request '!S15,0)</f>
        <v>0</v>
      </c>
      <c r="T16" s="16"/>
      <c r="U16" s="323"/>
      <c r="V16" s="323"/>
      <c r="W16" s="323"/>
      <c r="X16" s="323"/>
      <c r="Y16" s="323"/>
    </row>
    <row r="17" spans="1:25">
      <c r="A17" s="449"/>
      <c r="B17" s="481"/>
      <c r="C17" s="480"/>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(H)'!$L$1,'Cumulative Budget Request '!Q16,0)</f>
        <v>0</v>
      </c>
      <c r="R17" s="212">
        <f>IF('Cumulative Budget Request '!L16='Split budget (H)'!$L$1,'Cumulative Budget Request '!R16,0)</f>
        <v>0</v>
      </c>
      <c r="S17" s="209">
        <f>IF('Cumulative Budget Request '!L16='Split budget (H)'!$L$1,'Cumulative Budget Request '!S16,0)</f>
        <v>0</v>
      </c>
      <c r="T17" s="16"/>
      <c r="U17" s="323"/>
      <c r="V17" s="323"/>
      <c r="W17" s="323"/>
      <c r="X17" s="323"/>
      <c r="Y17" s="323"/>
    </row>
    <row r="18" spans="1:25" hidden="1">
      <c r="A18" s="449"/>
      <c r="B18" s="481"/>
      <c r="C18" s="480"/>
      <c r="D18" s="59"/>
      <c r="E18" s="16"/>
      <c r="F18" s="16"/>
      <c r="G18" s="16"/>
      <c r="H18" s="16"/>
      <c r="I18" s="16"/>
      <c r="J18" s="25"/>
      <c r="M18" s="215"/>
      <c r="N18" s="56"/>
      <c r="O18" s="56"/>
      <c r="P18" s="56"/>
      <c r="Q18" s="31"/>
      <c r="R18" s="56"/>
      <c r="S18" s="31"/>
      <c r="T18" s="16"/>
      <c r="U18" s="325"/>
      <c r="V18" s="326"/>
      <c r="W18" s="324"/>
      <c r="X18" s="324"/>
      <c r="Y18" s="324"/>
    </row>
    <row r="19" spans="1:25" hidden="1">
      <c r="A19" s="485">
        <f>IF('Cumulative Budget Request '!L18='Split budget (H)'!$L$1,'Cumulative Budget Request '!A18,0)</f>
        <v>0</v>
      </c>
      <c r="B19" s="480">
        <f>IF('Cumulative Budget Request '!L18='Split budget (H)'!$L$1,'Cumulative Budget Request '!B18,0)</f>
        <v>0</v>
      </c>
      <c r="C19" s="481"/>
      <c r="D19" s="33" t="s">
        <v>123</v>
      </c>
      <c r="E19" s="76">
        <f>ROUND($R19*$S19,6)</f>
        <v>0</v>
      </c>
      <c r="F19" s="76">
        <f>ROUND($R20*$S20,6)</f>
        <v>0</v>
      </c>
      <c r="G19" s="76">
        <f>ROUND($R21*$S21,6)</f>
        <v>0</v>
      </c>
      <c r="H19" s="76">
        <f>ROUND($R22*$S22,6)</f>
        <v>0</v>
      </c>
      <c r="I19" s="76">
        <f>ROUND($R23*$S23,6)</f>
        <v>0</v>
      </c>
      <c r="J19" s="46"/>
      <c r="M19" s="133">
        <f>IF('Cumulative Budget Request '!L18='Split budget (H)'!$L$1,'Cumulative Budget Request '!M18,0)</f>
        <v>0</v>
      </c>
      <c r="N19" s="214">
        <f>ROUND(M19/12,2)</f>
        <v>0</v>
      </c>
      <c r="O19" s="214">
        <f>IF('Cumulative Budget Request '!L18='Split budget (H)'!$L$1,'Cumulative Budget Request '!O18,0)</f>
        <v>0</v>
      </c>
      <c r="P19" s="209">
        <f>IF('Cumulative Budget Request '!L18='Split budget (H)'!$L$1,'Cumulative Budget Request '!P18,0)</f>
        <v>0</v>
      </c>
      <c r="Q19" s="211">
        <f>IF('Cumulative Budget Request '!L18='Split budget (H)'!$L$1,'Cumulative Budget Request '!Q18,0)</f>
        <v>0</v>
      </c>
      <c r="R19" s="212">
        <f>IF('Cumulative Budget Request '!L18='Split budget (H)'!$L$1,'Cumulative Budget Request '!R18,0)</f>
        <v>0</v>
      </c>
      <c r="S19" s="61">
        <f>IF('Cumulative Budget Request '!L18='Split budget (H)'!$L$1,'Cumulative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9"/>
      <c r="B20" s="481"/>
      <c r="C20" s="480"/>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(H)'!$L$1,'Cumulative Budget Request '!Q19,0)</f>
        <v>0</v>
      </c>
      <c r="R20" s="212">
        <f>IF('Cumulative Budget Request '!L19='Split budget (H)'!$L$1,'Cumulative Budget Request '!R19,0)</f>
        <v>0</v>
      </c>
      <c r="S20" s="61">
        <f>IF('Cumulative Budget Request '!L19='Split budget (H)'!$L$1,'Cumulative Budget Request '!S19,0)</f>
        <v>0</v>
      </c>
      <c r="T20" s="16"/>
      <c r="U20" s="324"/>
      <c r="V20" s="324"/>
      <c r="W20" s="324"/>
      <c r="X20" s="324"/>
      <c r="Y20" s="324"/>
    </row>
    <row r="21" spans="1:25" hidden="1">
      <c r="A21" s="449"/>
      <c r="B21" s="481"/>
      <c r="C21" s="480"/>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(H)'!$L$1,'Cumulative Budget Request '!Q20,0)</f>
        <v>0</v>
      </c>
      <c r="R21" s="212">
        <f>IF('Cumulative Budget Request '!L20='Split budget (H)'!$L$1,'Cumulative Budget Request '!R20,0)</f>
        <v>0</v>
      </c>
      <c r="S21" s="61">
        <f>IF('Cumulative Budget Request '!L20='Split budget (H)'!$L$1,'Cumulative Budget Request '!S20,0)</f>
        <v>0</v>
      </c>
      <c r="T21" s="16"/>
      <c r="U21" s="323"/>
      <c r="V21" s="323"/>
      <c r="W21" s="323"/>
      <c r="X21" s="323"/>
      <c r="Y21" s="323"/>
    </row>
    <row r="22" spans="1:25" ht="15" hidden="1">
      <c r="A22" s="449"/>
      <c r="B22" s="481"/>
      <c r="C22" s="480"/>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(H)'!$L$1,'Cumulative Budget Request '!Q21,0)</f>
        <v>0</v>
      </c>
      <c r="R22" s="212">
        <f>IF('Cumulative Budget Request '!L21='Split budget (H)'!$L$1,'Cumulative Budget Request '!R21,0)</f>
        <v>0</v>
      </c>
      <c r="S22" s="61">
        <f>IF('Cumulative Budget Request '!L21='Split budget (H)'!$L$1,'Cumulative Budget Request '!S21,0)</f>
        <v>0</v>
      </c>
      <c r="T22" s="16"/>
      <c r="U22" s="323"/>
      <c r="V22" s="323"/>
      <c r="W22" s="323"/>
      <c r="X22" s="323"/>
      <c r="Y22" s="323"/>
    </row>
    <row r="23" spans="1:25" hidden="1">
      <c r="A23" s="449"/>
      <c r="B23" s="481"/>
      <c r="C23" s="480"/>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(H)'!$L$1,'Cumulative Budget Request '!Q22,0)</f>
        <v>0</v>
      </c>
      <c r="R23" s="212">
        <f>IF('Cumulative Budget Request '!L22='Split budget (H)'!$L$1,'Cumulative Budget Request '!R22,0)</f>
        <v>0</v>
      </c>
      <c r="S23" s="61">
        <f>IF('Cumulative Budget Request '!L22='Split budget (H)'!$L$1,'Cumulative Budget Request '!S22,0)</f>
        <v>0</v>
      </c>
      <c r="T23" s="16"/>
      <c r="U23" s="323"/>
      <c r="V23" s="323"/>
      <c r="W23" s="323"/>
      <c r="X23" s="323"/>
      <c r="Y23" s="323"/>
    </row>
    <row r="24" spans="1:25" hidden="1">
      <c r="A24" s="449"/>
      <c r="B24" s="481"/>
      <c r="C24" s="480"/>
      <c r="D24" s="59"/>
      <c r="E24" s="16"/>
      <c r="F24" s="16"/>
      <c r="G24" s="16"/>
      <c r="H24" s="16"/>
      <c r="I24" s="16"/>
      <c r="J24" s="25"/>
      <c r="M24" s="215"/>
      <c r="N24" s="56"/>
      <c r="O24" s="56"/>
      <c r="P24" s="56"/>
      <c r="Q24" s="31"/>
      <c r="R24" s="56"/>
      <c r="S24" s="31"/>
      <c r="T24" s="16"/>
      <c r="U24" s="325"/>
      <c r="V24" s="326"/>
      <c r="W24" s="324"/>
      <c r="X24" s="324"/>
      <c r="Y24" s="324"/>
    </row>
    <row r="25" spans="1:25" hidden="1">
      <c r="A25" s="485">
        <f>IF('Cumulative Budget Request '!L24='Split budget (H)'!$L$1,'Cumulative Budget Request '!A24,0)</f>
        <v>0</v>
      </c>
      <c r="B25" s="480">
        <f>IF('Cumulative Budget Request '!L24='Split budget (H)'!$L$1,'Cumulative Budget Request '!B24,0)</f>
        <v>0</v>
      </c>
      <c r="C25" s="481"/>
      <c r="D25" s="33" t="s">
        <v>123</v>
      </c>
      <c r="E25" s="76">
        <f>ROUND($R25*$S25,6)</f>
        <v>0</v>
      </c>
      <c r="F25" s="76">
        <f>ROUND($R26*$S26,6)</f>
        <v>0</v>
      </c>
      <c r="G25" s="76">
        <f>ROUND($R27*$S27,6)</f>
        <v>0</v>
      </c>
      <c r="H25" s="76">
        <f>ROUND($R28*$S28,6)</f>
        <v>0</v>
      </c>
      <c r="I25" s="76">
        <f>ROUND($R29*$S29,6)</f>
        <v>0</v>
      </c>
      <c r="J25" s="46"/>
      <c r="M25" s="133">
        <f>IF('Cumulative Budget Request '!L24='Split budget (H)'!$L$1,'Cumulative Budget Request '!M24,0)</f>
        <v>0</v>
      </c>
      <c r="N25" s="214">
        <f>ROUND(M25/12,2)</f>
        <v>0</v>
      </c>
      <c r="O25" s="214">
        <f>IF('Cumulative Budget Request '!L24='Split budget (H)'!$L$1,'Cumulative Budget Request '!O24,0)</f>
        <v>0</v>
      </c>
      <c r="P25" s="209">
        <f>IF('Cumulative Budget Request '!L24='Split budget (H)'!$L$1,'Cumulative Budget Request '!P24,0)</f>
        <v>0</v>
      </c>
      <c r="Q25" s="211">
        <f>IF('Cumulative Budget Request '!L24='Split budget (H)'!$L$1,'Cumulative Budget Request '!Q24,0)</f>
        <v>0</v>
      </c>
      <c r="R25" s="212">
        <f>IF('Cumulative Budget Request '!L24='Split budget (H)'!$L$1,'Cumulative Budget Request '!R24,0)</f>
        <v>0</v>
      </c>
      <c r="S25" s="61">
        <f>IF('Cumulative Budget Request '!L24='Split budget (H)'!$L$1,'Cumulative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6"/>
      <c r="B26" s="481"/>
      <c r="C26" s="480"/>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(H)'!$L$1,'Cumulative Budget Request '!Q25,0)</f>
        <v>0</v>
      </c>
      <c r="R26" s="212">
        <f>IF('Cumulative Budget Request '!L25='Split budget (H)'!$L$1,'Cumulative Budget Request '!R25,0)</f>
        <v>0</v>
      </c>
      <c r="S26" s="61">
        <f>IF('Cumulative Budget Request '!L25='Split budget (H)'!$L$1,'Cumulative Budget Request '!S25,0)</f>
        <v>0</v>
      </c>
      <c r="T26" s="16"/>
      <c r="U26" s="324"/>
      <c r="V26" s="324"/>
      <c r="W26" s="324"/>
      <c r="X26" s="324"/>
      <c r="Y26" s="324"/>
    </row>
    <row r="27" spans="1:25" hidden="1">
      <c r="A27" s="449"/>
      <c r="B27" s="481"/>
      <c r="C27" s="480"/>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(H)'!$L$1,'Cumulative Budget Request '!Q26,0)</f>
        <v>0</v>
      </c>
      <c r="R27" s="212">
        <f>IF('Cumulative Budget Request '!L26='Split budget (H)'!$L$1,'Cumulative Budget Request '!R26,0)</f>
        <v>0</v>
      </c>
      <c r="S27" s="61">
        <f>IF('Cumulative Budget Request '!L26='Split budget (H)'!$L$1,'Cumulative Budget Request '!S26,0)</f>
        <v>0</v>
      </c>
      <c r="T27" s="16"/>
      <c r="U27" s="323"/>
      <c r="V27" s="323"/>
      <c r="W27" s="323"/>
      <c r="X27" s="323"/>
      <c r="Y27" s="323"/>
    </row>
    <row r="28" spans="1:25" ht="15" hidden="1">
      <c r="A28" s="449"/>
      <c r="B28" s="481"/>
      <c r="C28" s="480"/>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(H)'!$L$1,'Cumulative Budget Request '!Q27,0)</f>
        <v>0</v>
      </c>
      <c r="R28" s="212">
        <f>IF('Cumulative Budget Request '!L27='Split budget (H)'!$L$1,'Cumulative Budget Request '!R27,0)</f>
        <v>0</v>
      </c>
      <c r="S28" s="61">
        <f>IF('Cumulative Budget Request '!L27='Split budget (H)'!$L$1,'Cumulative Budget Request '!S27,0)</f>
        <v>0</v>
      </c>
      <c r="T28" s="16"/>
      <c r="U28" s="323"/>
      <c r="V28" s="323"/>
      <c r="W28" s="323"/>
      <c r="X28" s="323"/>
      <c r="Y28" s="323"/>
    </row>
    <row r="29" spans="1:25" hidden="1">
      <c r="A29" s="449"/>
      <c r="B29" s="481"/>
      <c r="C29" s="480"/>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(H)'!$L$1,'Cumulative Budget Request '!Q28,0)</f>
        <v>0</v>
      </c>
      <c r="R29" s="212">
        <f>IF('Cumulative Budget Request '!L28='Split budget (H)'!$L$1,'Cumulative Budget Request '!R28,0)</f>
        <v>0</v>
      </c>
      <c r="S29" s="61">
        <f>IF('Cumulative Budget Request '!L28='Split budget (H)'!$L$1,'Cumulative Budget Request '!S28,0)</f>
        <v>0</v>
      </c>
      <c r="T29" s="16"/>
      <c r="U29" s="323"/>
      <c r="V29" s="323"/>
      <c r="W29" s="323"/>
      <c r="X29" s="323"/>
      <c r="Y29" s="323"/>
    </row>
    <row r="30" spans="1:25" hidden="1">
      <c r="A30" s="449"/>
      <c r="B30" s="481"/>
      <c r="C30" s="480"/>
      <c r="D30" s="59"/>
      <c r="E30" s="16"/>
      <c r="F30" s="16"/>
      <c r="G30" s="16"/>
      <c r="H30" s="16"/>
      <c r="I30" s="16"/>
      <c r="J30" s="25"/>
      <c r="M30" s="215"/>
      <c r="N30" s="56"/>
      <c r="O30" s="56"/>
      <c r="P30" s="56"/>
      <c r="Q30" s="31"/>
      <c r="R30" s="56"/>
      <c r="S30" s="31"/>
      <c r="T30" s="16"/>
      <c r="U30" s="325"/>
      <c r="V30" s="326"/>
      <c r="W30" s="324"/>
      <c r="X30" s="324"/>
      <c r="Y30" s="324"/>
    </row>
    <row r="31" spans="1:25" hidden="1">
      <c r="A31" s="485">
        <f>IF('Cumulative Budget Request '!L30='Split budget (H)'!$L$1,'Cumulative Budget Request '!A30,0)</f>
        <v>0</v>
      </c>
      <c r="B31" s="480">
        <f>IF('Cumulative Budget Request '!L30='Split budget (H)'!$L$1,'Cumulative Budget Request '!B30,0)</f>
        <v>0</v>
      </c>
      <c r="C31" s="481"/>
      <c r="D31" s="33" t="s">
        <v>123</v>
      </c>
      <c r="E31" s="76">
        <f>ROUND($R31*$S31,6)</f>
        <v>0</v>
      </c>
      <c r="F31" s="76">
        <f>ROUND($R32*$S32,6)</f>
        <v>0</v>
      </c>
      <c r="G31" s="76">
        <f>ROUND($R33*$S33,6)</f>
        <v>0</v>
      </c>
      <c r="H31" s="76">
        <f>ROUND($R34*$S34,6)</f>
        <v>0</v>
      </c>
      <c r="I31" s="76">
        <f>ROUND($R35*$S35,6)</f>
        <v>0</v>
      </c>
      <c r="J31" s="46"/>
      <c r="M31" s="133">
        <f>IF('Cumulative Budget Request '!L30='Split budget (H)'!$L$1,'Cumulative Budget Request '!M30,0)</f>
        <v>0</v>
      </c>
      <c r="N31" s="214">
        <f>ROUND(M31/12,2)</f>
        <v>0</v>
      </c>
      <c r="O31" s="214">
        <f>IF('Cumulative Budget Request '!L30='Split budget (H)'!$L$1,'Cumulative Budget Request '!O30,0)</f>
        <v>0</v>
      </c>
      <c r="P31" s="209">
        <f>IF('Cumulative Budget Request '!L30='Split budget (H)'!$L$1,'Cumulative Budget Request '!P30,0)</f>
        <v>0</v>
      </c>
      <c r="Q31" s="211">
        <f>IF('Cumulative Budget Request '!L30='Split budget (H)'!$L$1,'Cumulative Budget Request '!Q30,0)</f>
        <v>0</v>
      </c>
      <c r="R31" s="212">
        <f>IF('Cumulative Budget Request '!L30='Split budget (H)'!$L$1,'Cumulative Budget Request '!R30,0)</f>
        <v>0</v>
      </c>
      <c r="S31" s="61">
        <f>IF('Cumulative Budget Request '!L30='Split budget (H)'!$L$1,'Cumulative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9"/>
      <c r="B32" s="486"/>
      <c r="C32" s="480"/>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(H)'!$L$1,'Cumulative Budget Request '!Q31,0)</f>
        <v>0</v>
      </c>
      <c r="R32" s="212">
        <f>IF('Cumulative Budget Request '!L31='Split budget (H)'!$L$1,'Cumulative Budget Request '!R31,0)</f>
        <v>0</v>
      </c>
      <c r="S32" s="61">
        <f>IF('Cumulative Budget Request '!L31='Split budget (H)'!$L$1,'Cumulative Budget Request '!S31,0)</f>
        <v>0</v>
      </c>
      <c r="T32" s="16"/>
      <c r="U32" s="324"/>
      <c r="V32" s="324"/>
      <c r="W32" s="324"/>
      <c r="X32" s="324"/>
      <c r="Y32" s="324"/>
    </row>
    <row r="33" spans="1:25" hidden="1">
      <c r="A33" s="449"/>
      <c r="B33" s="481"/>
      <c r="C33" s="480"/>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(H)'!$L$1,'Cumulative Budget Request '!Q32,0)</f>
        <v>0</v>
      </c>
      <c r="R33" s="212">
        <f>IF('Cumulative Budget Request '!L32='Split budget (H)'!$L$1,'Cumulative Budget Request '!R32,0)</f>
        <v>0</v>
      </c>
      <c r="S33" s="61">
        <f>IF('Cumulative Budget Request '!L32='Split budget (H)'!$L$1,'Cumulative Budget Request '!S32,0)</f>
        <v>0</v>
      </c>
      <c r="T33" s="16"/>
      <c r="U33" s="323"/>
      <c r="V33" s="323"/>
      <c r="W33" s="323"/>
      <c r="X33" s="323"/>
      <c r="Y33" s="323"/>
    </row>
    <row r="34" spans="1:25" ht="15" hidden="1">
      <c r="A34" s="449"/>
      <c r="B34" s="481"/>
      <c r="C34" s="480"/>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(H)'!$L$1,'Cumulative Budget Request '!Q33,0)</f>
        <v>0</v>
      </c>
      <c r="R34" s="212">
        <f>IF('Cumulative Budget Request '!L33='Split budget (H)'!$L$1,'Cumulative Budget Request '!R33,0)</f>
        <v>0</v>
      </c>
      <c r="S34" s="61">
        <f>IF('Cumulative Budget Request '!L33='Split budget (H)'!$L$1,'Cumulative Budget Request '!S33,0)</f>
        <v>0</v>
      </c>
      <c r="T34" s="16"/>
      <c r="U34" s="323"/>
      <c r="V34" s="323"/>
      <c r="W34" s="323"/>
      <c r="X34" s="323"/>
      <c r="Y34" s="323"/>
    </row>
    <row r="35" spans="1:25" hidden="1">
      <c r="A35" s="449"/>
      <c r="B35" s="481"/>
      <c r="C35" s="480"/>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(H)'!$L$1,'Cumulative Budget Request '!Q34,0)</f>
        <v>0</v>
      </c>
      <c r="R35" s="212">
        <f>IF('Cumulative Budget Request '!L34='Split budget (H)'!$L$1,'Cumulative Budget Request '!R34,0)</f>
        <v>0</v>
      </c>
      <c r="S35" s="61">
        <f>IF('Cumulative Budget Request '!L34='Split budget (H)'!$L$1,'Cumulative Budget Request '!S34,0)</f>
        <v>0</v>
      </c>
      <c r="T35" s="16"/>
      <c r="U35" s="323"/>
      <c r="V35" s="323"/>
      <c r="W35" s="323"/>
      <c r="X35" s="323"/>
      <c r="Y35" s="323"/>
    </row>
    <row r="36" spans="1:25" hidden="1">
      <c r="A36" s="449"/>
      <c r="B36" s="481"/>
      <c r="C36" s="480"/>
      <c r="D36" s="59"/>
      <c r="E36" s="16"/>
      <c r="F36" s="16"/>
      <c r="G36" s="16"/>
      <c r="H36" s="16"/>
      <c r="I36" s="16"/>
      <c r="J36" s="25"/>
      <c r="M36" s="215"/>
      <c r="N36" s="56"/>
      <c r="O36" s="56"/>
      <c r="P36" s="56"/>
      <c r="Q36" s="31"/>
      <c r="R36" s="56"/>
      <c r="S36" s="31"/>
      <c r="T36" s="16"/>
      <c r="U36" s="325"/>
      <c r="V36" s="326"/>
      <c r="W36" s="324"/>
      <c r="X36" s="324"/>
      <c r="Y36" s="324"/>
    </row>
    <row r="37" spans="1:25" hidden="1">
      <c r="A37" s="485">
        <f>IF('Cumulative Budget Request '!L36='Split budget (H)'!$L$1,'Cumulative Budget Request '!A36,0)</f>
        <v>0</v>
      </c>
      <c r="B37" s="480">
        <f>IF('Cumulative Budget Request '!L36='Split budget (H)'!$L$1,'Cumulative Budget Request '!B36,0)</f>
        <v>0</v>
      </c>
      <c r="C37" s="481"/>
      <c r="D37" s="33" t="s">
        <v>123</v>
      </c>
      <c r="E37" s="76">
        <f>ROUND($R37*$S37,6)</f>
        <v>0</v>
      </c>
      <c r="F37" s="76">
        <f>ROUND($R38*$S38,6)</f>
        <v>0</v>
      </c>
      <c r="G37" s="76">
        <f>ROUND($R39*$S39,6)</f>
        <v>0</v>
      </c>
      <c r="H37" s="76">
        <f>ROUND($R40*$S40,6)</f>
        <v>0</v>
      </c>
      <c r="I37" s="76">
        <f>ROUND($R41*$S41,6)</f>
        <v>0</v>
      </c>
      <c r="J37" s="46"/>
      <c r="M37" s="133">
        <f>IF('Cumulative Budget Request '!L36='Split budget (H)'!$L$1,'Cumulative Budget Request '!M36,0)</f>
        <v>0</v>
      </c>
      <c r="N37" s="214">
        <f>ROUND(M37/12,2)</f>
        <v>0</v>
      </c>
      <c r="O37" s="214">
        <f>IF('Cumulative Budget Request '!L36='Split budget (H)'!$L$1,'Cumulative Budget Request '!O36,0)</f>
        <v>0</v>
      </c>
      <c r="P37" s="209">
        <f>IF('Cumulative Budget Request '!L36='Split budget (H)'!$L$1,'Cumulative Budget Request '!P36,0)</f>
        <v>0</v>
      </c>
      <c r="Q37" s="211">
        <f>IF('Cumulative Budget Request '!L36='Split budget (H)'!$L$1,'Cumulative Budget Request '!Q36,0)</f>
        <v>0</v>
      </c>
      <c r="R37" s="212">
        <f>IF('Cumulative Budget Request '!L36='Split budget (H)'!$L$1,'Cumulative Budget Request '!R36,0)</f>
        <v>0</v>
      </c>
      <c r="S37" s="61">
        <f>IF('Cumulative Budget Request '!L36='Split budget (H)'!$L$1,'Cumulative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9"/>
      <c r="B38" s="486"/>
      <c r="C38" s="480"/>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(H)'!$L$1,'Cumulative Budget Request '!Q37,0)</f>
        <v>0</v>
      </c>
      <c r="R38" s="212">
        <f>IF('Cumulative Budget Request '!L37='Split budget (H)'!$L$1,'Cumulative Budget Request '!R37,0)</f>
        <v>0</v>
      </c>
      <c r="S38" s="61">
        <f>IF('Cumulative Budget Request '!L37='Split budget (H)'!$L$1,'Cumulative Budget Request '!S37,0)</f>
        <v>0</v>
      </c>
      <c r="T38" s="16"/>
      <c r="U38" s="324"/>
      <c r="V38" s="324"/>
      <c r="W38" s="324"/>
      <c r="X38" s="324"/>
      <c r="Y38" s="324"/>
    </row>
    <row r="39" spans="1:25" hidden="1">
      <c r="A39" s="449"/>
      <c r="B39" s="481"/>
      <c r="C39" s="480"/>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(H)'!$L$1,'Cumulative Budget Request '!Q38,0)</f>
        <v>0</v>
      </c>
      <c r="R39" s="212">
        <f>IF('Cumulative Budget Request '!L38='Split budget (H)'!$L$1,'Cumulative Budget Request '!R38,0)</f>
        <v>0</v>
      </c>
      <c r="S39" s="61">
        <f>IF('Cumulative Budget Request '!L38='Split budget (H)'!$L$1,'Cumulative Budget Request '!S38,0)</f>
        <v>0</v>
      </c>
      <c r="T39" s="16"/>
      <c r="U39" s="323"/>
      <c r="V39" s="323"/>
      <c r="W39" s="323"/>
      <c r="X39" s="323"/>
      <c r="Y39" s="323"/>
    </row>
    <row r="40" spans="1:25" ht="15" hidden="1">
      <c r="A40" s="449"/>
      <c r="B40" s="481"/>
      <c r="C40" s="480"/>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(H)'!$L$1,'Cumulative Budget Request '!Q39,0)</f>
        <v>0</v>
      </c>
      <c r="R40" s="212">
        <f>IF('Cumulative Budget Request '!L39='Split budget (H)'!$L$1,'Cumulative Budget Request '!R39,0)</f>
        <v>0</v>
      </c>
      <c r="S40" s="61">
        <f>IF('Cumulative Budget Request '!L39='Split budget (H)'!$L$1,'Cumulative Budget Request '!S39,0)</f>
        <v>0</v>
      </c>
      <c r="T40" s="16"/>
      <c r="U40" s="323"/>
      <c r="V40" s="323"/>
      <c r="W40" s="323"/>
      <c r="X40" s="323"/>
      <c r="Y40" s="323"/>
    </row>
    <row r="41" spans="1:25" hidden="1">
      <c r="A41" s="449"/>
      <c r="B41" s="481"/>
      <c r="C41" s="480"/>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(H)'!$L$1,'Cumulative Budget Request '!Q40,0)</f>
        <v>0</v>
      </c>
      <c r="R41" s="212">
        <f>IF('Cumulative Budget Request '!L40='Split budget (H)'!$L$1,'Cumulative Budget Request '!R40,0)</f>
        <v>0</v>
      </c>
      <c r="S41" s="61">
        <f>IF('Cumulative Budget Request '!L40='Split budget (H)'!$L$1,'Cumulative Budget Request '!S40,0)</f>
        <v>0</v>
      </c>
      <c r="T41" s="16"/>
      <c r="U41" s="323"/>
      <c r="V41" s="323"/>
      <c r="W41" s="323"/>
      <c r="X41" s="323"/>
      <c r="Y41" s="323"/>
    </row>
    <row r="42" spans="1:25" hidden="1">
      <c r="A42" s="449"/>
      <c r="B42" s="481"/>
      <c r="C42" s="480"/>
      <c r="D42" s="59"/>
      <c r="E42" s="16"/>
      <c r="F42" s="16"/>
      <c r="G42" s="16"/>
      <c r="H42" s="16"/>
      <c r="I42" s="16"/>
      <c r="J42" s="25"/>
      <c r="M42" s="215"/>
      <c r="N42" s="56"/>
      <c r="O42" s="56"/>
      <c r="P42" s="56"/>
      <c r="Q42" s="31"/>
      <c r="R42" s="56"/>
      <c r="S42" s="31"/>
      <c r="T42" s="16"/>
      <c r="U42" s="325"/>
      <c r="V42" s="326"/>
      <c r="W42" s="324"/>
      <c r="X42" s="324"/>
      <c r="Y42" s="324"/>
    </row>
    <row r="43" spans="1:25" hidden="1">
      <c r="A43" s="485">
        <f>IF('Cumulative Budget Request '!L42='Split budget (H)'!$L$1,'Cumulative Budget Request '!A42,0)</f>
        <v>0</v>
      </c>
      <c r="B43" s="480">
        <f>IF('Cumulative Budget Request '!L42='Split budget (H)'!$L$1,'Cumulative Budget Request '!B42,0)</f>
        <v>0</v>
      </c>
      <c r="C43" s="481"/>
      <c r="D43" s="33" t="s">
        <v>123</v>
      </c>
      <c r="E43" s="76">
        <f>ROUND($R43*$S43,6)</f>
        <v>0</v>
      </c>
      <c r="F43" s="76">
        <f>ROUND($R44*$S44,6)</f>
        <v>0</v>
      </c>
      <c r="G43" s="76">
        <f>ROUND($R45*$S45,6)</f>
        <v>0</v>
      </c>
      <c r="H43" s="76">
        <f>ROUND($R46*$S46,6)</f>
        <v>0</v>
      </c>
      <c r="I43" s="76">
        <f>ROUND($R47*$S47,6)</f>
        <v>0</v>
      </c>
      <c r="J43" s="46"/>
      <c r="M43" s="133">
        <f>IF('Cumulative Budget Request '!L42='Split budget (H)'!$L$1,'Cumulative Budget Request '!M42,0)</f>
        <v>0</v>
      </c>
      <c r="N43" s="214">
        <f>ROUND(M43/12,2)</f>
        <v>0</v>
      </c>
      <c r="O43" s="214">
        <f>IF('Cumulative Budget Request '!L42='Split budget (H)'!$L$1,'Cumulative Budget Request '!O42,0)</f>
        <v>0</v>
      </c>
      <c r="P43" s="209">
        <f>IF('Cumulative Budget Request '!L42='Split budget (H)'!$L$1,'Cumulative Budget Request '!P42,0)</f>
        <v>0</v>
      </c>
      <c r="Q43" s="211">
        <f>IF('Cumulative Budget Request '!L42='Split budget (H)'!$L$1,'Cumulative Budget Request '!Q42,0)</f>
        <v>0</v>
      </c>
      <c r="R43" s="212">
        <f>IF('Cumulative Budget Request '!L42='Split budget (H)'!$L$1,'Cumulative Budget Request '!R42,0)</f>
        <v>0</v>
      </c>
      <c r="S43" s="61">
        <f>IF('Cumulative Budget Request '!L42='Split budget (H)'!$L$1,'Cumulative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9"/>
      <c r="B44" s="486"/>
      <c r="C44" s="480"/>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(H)'!$L$1,'Cumulative Budget Request '!Q43,0)</f>
        <v>0</v>
      </c>
      <c r="R44" s="212">
        <f>IF('Cumulative Budget Request '!L43='Split budget (H)'!$L$1,'Cumulative Budget Request '!R43,0)</f>
        <v>0</v>
      </c>
      <c r="S44" s="61">
        <f>IF('Cumulative Budget Request '!L43='Split budget (H)'!$L$1,'Cumulative Budget Request '!S43,0)</f>
        <v>0</v>
      </c>
      <c r="T44" s="16"/>
      <c r="U44" s="324"/>
      <c r="V44" s="324"/>
      <c r="W44" s="324"/>
      <c r="X44" s="324"/>
      <c r="Y44" s="324"/>
    </row>
    <row r="45" spans="1:25" hidden="1">
      <c r="A45" s="449"/>
      <c r="B45" s="481"/>
      <c r="C45" s="480"/>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(H)'!$L$1,'Cumulative Budget Request '!Q44,0)</f>
        <v>0</v>
      </c>
      <c r="R45" s="212">
        <f>IF('Cumulative Budget Request '!L44='Split budget (H)'!$L$1,'Cumulative Budget Request '!R44,0)</f>
        <v>0</v>
      </c>
      <c r="S45" s="61">
        <f>IF('Cumulative Budget Request '!L44='Split budget (H)'!$L$1,'Cumulative Budget Request '!S44,0)</f>
        <v>0</v>
      </c>
      <c r="T45" s="16"/>
      <c r="U45" s="323"/>
      <c r="V45" s="323"/>
      <c r="W45" s="323"/>
      <c r="X45" s="323"/>
      <c r="Y45" s="323"/>
    </row>
    <row r="46" spans="1:25" ht="15" hidden="1">
      <c r="A46" s="449"/>
      <c r="B46" s="481"/>
      <c r="C46" s="480"/>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(H)'!$L$1,'Cumulative Budget Request '!Q45,0)</f>
        <v>0</v>
      </c>
      <c r="R46" s="212">
        <f>IF('Cumulative Budget Request '!L45='Split budget (H)'!$L$1,'Cumulative Budget Request '!R45,0)</f>
        <v>0</v>
      </c>
      <c r="S46" s="61">
        <f>IF('Cumulative Budget Request '!L45='Split budget (H)'!$L$1,'Cumulative Budget Request '!S45,0)</f>
        <v>0</v>
      </c>
      <c r="T46" s="16"/>
      <c r="U46" s="323"/>
      <c r="V46" s="323"/>
      <c r="W46" s="323"/>
      <c r="X46" s="323"/>
      <c r="Y46" s="323"/>
    </row>
    <row r="47" spans="1:25" hidden="1">
      <c r="A47" s="449"/>
      <c r="B47" s="481"/>
      <c r="C47" s="480"/>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(H)'!$L$1,'Cumulative Budget Request '!Q46,0)</f>
        <v>0</v>
      </c>
      <c r="R47" s="212">
        <f>IF('Cumulative Budget Request '!L46='Split budget (H)'!$L$1,'Cumulative Budget Request '!R46,0)</f>
        <v>0</v>
      </c>
      <c r="S47" s="61">
        <f>IF('Cumulative Budget Request '!L46='Split budget (H)'!$L$1,'Cumulative Budget Request '!S46,0)</f>
        <v>0</v>
      </c>
      <c r="T47" s="16"/>
      <c r="U47" s="323"/>
      <c r="V47" s="323"/>
      <c r="W47" s="323"/>
      <c r="X47" s="323"/>
      <c r="Y47" s="323"/>
    </row>
    <row r="48" spans="1:25" hidden="1">
      <c r="A48" s="449"/>
      <c r="B48" s="481"/>
      <c r="C48" s="480"/>
      <c r="D48" s="59"/>
      <c r="E48" s="16"/>
      <c r="F48" s="16"/>
      <c r="G48" s="16"/>
      <c r="H48" s="16"/>
      <c r="I48" s="16"/>
      <c r="J48" s="25"/>
      <c r="M48" s="215"/>
      <c r="N48" s="56"/>
      <c r="O48" s="56"/>
      <c r="P48" s="56"/>
      <c r="Q48" s="31"/>
      <c r="R48" s="56"/>
      <c r="S48" s="31"/>
      <c r="T48" s="16"/>
      <c r="U48" s="325"/>
      <c r="V48" s="326"/>
      <c r="W48" s="324"/>
      <c r="X48" s="324"/>
      <c r="Y48" s="324"/>
    </row>
    <row r="49" spans="1:25" hidden="1">
      <c r="A49" s="485">
        <f>IF('Cumulative Budget Request '!L48='Split budget (H)'!$L$1,'Cumulative Budget Request '!A48,0)</f>
        <v>0</v>
      </c>
      <c r="B49" s="480">
        <f>IF('Cumulative Budget Request '!L48='Split budget (H)'!$L$1,'Cumulative Budget Request '!B48,0)</f>
        <v>0</v>
      </c>
      <c r="C49" s="481"/>
      <c r="D49" s="33" t="s">
        <v>123</v>
      </c>
      <c r="E49" s="76">
        <f>ROUND($R49*$S49,6)</f>
        <v>0</v>
      </c>
      <c r="F49" s="76">
        <f>ROUND($R50*$S50,6)</f>
        <v>0</v>
      </c>
      <c r="G49" s="76">
        <f>ROUND($R51*$S51,6)</f>
        <v>0</v>
      </c>
      <c r="H49" s="76">
        <f>ROUND($R52*$S52,6)</f>
        <v>0</v>
      </c>
      <c r="I49" s="76">
        <f>ROUND($R53*$S53,6)</f>
        <v>0</v>
      </c>
      <c r="J49" s="46"/>
      <c r="M49" s="133">
        <f>IF('Cumulative Budget Request '!L48='Split budget (H)'!$L$1,'Cumulative Budget Request '!M48,0)</f>
        <v>0</v>
      </c>
      <c r="N49" s="214">
        <f>ROUND(M49/12,2)</f>
        <v>0</v>
      </c>
      <c r="O49" s="214">
        <f>IF('Cumulative Budget Request '!L48='Split budget (H)'!$L$1,'Cumulative Budget Request '!O48,0)</f>
        <v>0</v>
      </c>
      <c r="P49" s="209">
        <f>IF('Cumulative Budget Request '!L48='Split budget (H)'!$L$1,'Cumulative Budget Request '!P48,0)</f>
        <v>0</v>
      </c>
      <c r="Q49" s="211">
        <f>IF('Cumulative Budget Request '!L48='Split budget (H)'!$L$1,'Cumulative Budget Request '!Q48,0)</f>
        <v>0</v>
      </c>
      <c r="R49" s="212">
        <f>IF('Cumulative Budget Request '!L48='Split budget (H)'!$L$1,'Cumulative Budget Request '!R48,0)</f>
        <v>0</v>
      </c>
      <c r="S49" s="61">
        <f>IF('Cumulative Budget Request '!L48='Split budget (H)'!$L$1,'Cumulative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9"/>
      <c r="B50" s="486"/>
      <c r="C50" s="480"/>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(H)'!$L$1,'Cumulative Budget Request '!Q49,0)</f>
        <v>0</v>
      </c>
      <c r="R50" s="212">
        <f>IF('Cumulative Budget Request '!L49='Split budget (H)'!$L$1,'Cumulative Budget Request '!R49,0)</f>
        <v>0</v>
      </c>
      <c r="S50" s="61">
        <f>IF('Cumulative Budget Request '!L49='Split budget (H)'!$L$1,'Cumulative Budget Request '!S49,0)</f>
        <v>0</v>
      </c>
      <c r="T50" s="16"/>
      <c r="U50" s="324"/>
      <c r="V50" s="324"/>
      <c r="W50" s="324"/>
      <c r="X50" s="324"/>
      <c r="Y50" s="324"/>
    </row>
    <row r="51" spans="1:25" hidden="1">
      <c r="A51" s="449"/>
      <c r="B51" s="481"/>
      <c r="C51" s="480"/>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(H)'!$L$1,'Cumulative Budget Request '!Q50,0)</f>
        <v>0</v>
      </c>
      <c r="R51" s="212">
        <f>IF('Cumulative Budget Request '!L50='Split budget (H)'!$L$1,'Cumulative Budget Request '!R50,0)</f>
        <v>0</v>
      </c>
      <c r="S51" s="61">
        <f>IF('Cumulative Budget Request '!L50='Split budget (H)'!$L$1,'Cumulative Budget Request '!S50,0)</f>
        <v>0</v>
      </c>
      <c r="T51" s="16"/>
      <c r="U51" s="323"/>
      <c r="V51" s="323"/>
      <c r="W51" s="323"/>
      <c r="X51" s="323"/>
      <c r="Y51" s="323"/>
    </row>
    <row r="52" spans="1:25" ht="15" hidden="1">
      <c r="A52" s="449"/>
      <c r="B52" s="481"/>
      <c r="C52" s="480"/>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(H)'!$L$1,'Cumulative Budget Request '!Q51,0)</f>
        <v>0</v>
      </c>
      <c r="R52" s="212">
        <f>IF('Cumulative Budget Request '!L51='Split budget (H)'!$L$1,'Cumulative Budget Request '!R51,0)</f>
        <v>0</v>
      </c>
      <c r="S52" s="61">
        <f>IF('Cumulative Budget Request '!L51='Split budget (H)'!$L$1,'Cumulative Budget Request '!S51,0)</f>
        <v>0</v>
      </c>
      <c r="T52" s="16"/>
      <c r="U52" s="323"/>
      <c r="V52" s="323"/>
      <c r="W52" s="323"/>
      <c r="X52" s="323"/>
      <c r="Y52" s="323"/>
    </row>
    <row r="53" spans="1:25" hidden="1">
      <c r="A53" s="449"/>
      <c r="B53" s="481"/>
      <c r="C53" s="480"/>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(H)'!$L$1,'Cumulative Budget Request '!Q52,0)</f>
        <v>0</v>
      </c>
      <c r="R53" s="212">
        <f>IF('Cumulative Budget Request '!L52='Split budget (H)'!$L$1,'Cumulative Budget Request '!R52,0)</f>
        <v>0</v>
      </c>
      <c r="S53" s="61">
        <f>IF('Cumulative Budget Request '!L52='Split budget (H)'!$L$1,'Cumulative Budget Request '!S52,0)</f>
        <v>0</v>
      </c>
      <c r="T53" s="16"/>
      <c r="U53" s="323"/>
      <c r="V53" s="323"/>
      <c r="W53" s="323"/>
      <c r="X53" s="323"/>
      <c r="Y53" s="323"/>
    </row>
    <row r="54" spans="1:25" hidden="1">
      <c r="A54" s="449"/>
      <c r="B54" s="481"/>
      <c r="C54" s="480"/>
      <c r="D54" s="59"/>
      <c r="E54" s="16"/>
      <c r="F54" s="16"/>
      <c r="G54" s="16"/>
      <c r="H54" s="16"/>
      <c r="I54" s="16"/>
      <c r="J54" s="25"/>
      <c r="M54" s="215"/>
      <c r="N54" s="56"/>
      <c r="O54" s="56"/>
      <c r="P54" s="56"/>
      <c r="Q54" s="31"/>
      <c r="R54" s="56"/>
      <c r="S54" s="31"/>
      <c r="T54" s="16"/>
      <c r="U54" s="325"/>
      <c r="V54" s="326"/>
      <c r="W54" s="324"/>
      <c r="X54" s="324"/>
      <c r="Y54" s="324"/>
    </row>
    <row r="55" spans="1:25" hidden="1">
      <c r="A55" s="485">
        <f>IF('Cumulative Budget Request '!L54='Split budget (H)'!$L$1,'Cumulative Budget Request '!A54,0)</f>
        <v>0</v>
      </c>
      <c r="B55" s="480">
        <f>IF('Cumulative Budget Request '!L54='Split budget (H)'!$L$1,'Cumulative Budget Request '!B54,0)</f>
        <v>0</v>
      </c>
      <c r="C55" s="481"/>
      <c r="D55" s="33" t="s">
        <v>123</v>
      </c>
      <c r="E55" s="76">
        <f>ROUND($R55*$S55,6)</f>
        <v>0</v>
      </c>
      <c r="F55" s="76">
        <f>ROUND($R56*$S56,6)</f>
        <v>0</v>
      </c>
      <c r="G55" s="76">
        <f>ROUND($R57*$S57,6)</f>
        <v>0</v>
      </c>
      <c r="H55" s="76">
        <f>ROUND($R58*$S58,6)</f>
        <v>0</v>
      </c>
      <c r="I55" s="76">
        <f>ROUND($R59*$S59,6)</f>
        <v>0</v>
      </c>
      <c r="J55" s="46"/>
      <c r="M55" s="133">
        <f>IF('Cumulative Budget Request '!L54='Split budget (H)'!$L$1,'Cumulative Budget Request '!M54,0)</f>
        <v>0</v>
      </c>
      <c r="N55" s="214">
        <f>ROUND(M55/12,2)</f>
        <v>0</v>
      </c>
      <c r="O55" s="214">
        <f>IF('Cumulative Budget Request '!L54='Split budget (H)'!$L$1,'Cumulative Budget Request '!O54,0)</f>
        <v>0</v>
      </c>
      <c r="P55" s="209">
        <f>IF('Cumulative Budget Request '!L54='Split budget (H)'!$L$1,'Cumulative Budget Request '!P54,0)</f>
        <v>0</v>
      </c>
      <c r="Q55" s="211">
        <f>IF('Cumulative Budget Request '!L54='Split budget (H)'!$L$1,'Cumulative Budget Request '!Q54,0)</f>
        <v>0</v>
      </c>
      <c r="R55" s="212">
        <f>IF('Cumulative Budget Request '!L54='Split budget (H)'!$L$1,'Cumulative Budget Request '!R54,0)</f>
        <v>0</v>
      </c>
      <c r="S55" s="61">
        <f>IF('Cumulative Budget Request '!L54='Split budget (H)'!$L$1,'Cumulative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9"/>
      <c r="B56" s="486"/>
      <c r="C56" s="480"/>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(H)'!$L$1,'Cumulative Budget Request '!Q55,0)</f>
        <v>0</v>
      </c>
      <c r="R56" s="212">
        <f>IF('Cumulative Budget Request '!L55='Split budget (H)'!$L$1,'Cumulative Budget Request '!R55,0)</f>
        <v>0</v>
      </c>
      <c r="S56" s="61">
        <f>IF('Cumulative Budget Request '!L55='Split budget (H)'!$L$1,'Cumulative Budget Request '!S55,0)</f>
        <v>0</v>
      </c>
      <c r="T56" s="16"/>
      <c r="U56" s="324"/>
      <c r="V56" s="324"/>
      <c r="W56" s="324"/>
      <c r="X56" s="324"/>
      <c r="Y56" s="324"/>
    </row>
    <row r="57" spans="1:25" hidden="1">
      <c r="A57" s="449"/>
      <c r="B57" s="486"/>
      <c r="C57" s="480"/>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(H)'!$L$1,'Cumulative Budget Request '!Q56,0)</f>
        <v>0</v>
      </c>
      <c r="R57" s="212">
        <f>IF('Cumulative Budget Request '!L56='Split budget (H)'!$L$1,'Cumulative Budget Request '!R56,0)</f>
        <v>0</v>
      </c>
      <c r="S57" s="61">
        <f>IF('Cumulative Budget Request '!L56='Split budget (H)'!$L$1,'Cumulative Budget Request '!S56,0)</f>
        <v>0</v>
      </c>
      <c r="T57" s="16"/>
      <c r="U57" s="323"/>
      <c r="V57" s="323"/>
      <c r="W57" s="323"/>
      <c r="X57" s="323"/>
      <c r="Y57" s="323"/>
    </row>
    <row r="58" spans="1:25" ht="15" hidden="1">
      <c r="A58" s="449"/>
      <c r="B58" s="486"/>
      <c r="C58" s="480"/>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(H)'!$L$1,'Cumulative Budget Request '!Q57,0)</f>
        <v>0</v>
      </c>
      <c r="R58" s="212">
        <f>IF('Cumulative Budget Request '!L57='Split budget (H)'!$L$1,'Cumulative Budget Request '!R57,0)</f>
        <v>0</v>
      </c>
      <c r="S58" s="61">
        <f>IF('Cumulative Budget Request '!L57='Split budget (H)'!$L$1,'Cumulative Budget Request '!S57,0)</f>
        <v>0</v>
      </c>
      <c r="T58" s="16"/>
      <c r="U58" s="324"/>
      <c r="V58" s="324"/>
      <c r="W58" s="324"/>
      <c r="X58" s="324"/>
      <c r="Y58" s="324"/>
    </row>
    <row r="59" spans="1:25" hidden="1">
      <c r="A59" s="449"/>
      <c r="B59" s="486"/>
      <c r="C59" s="480"/>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(H)'!$L$1,'Cumulative Budget Request '!Q58,0)</f>
        <v>0</v>
      </c>
      <c r="R59" s="212">
        <f>IF('Cumulative Budget Request '!L58='Split budget (H)'!$L$1,'Cumulative Budget Request '!R58,0)</f>
        <v>0</v>
      </c>
      <c r="S59" s="61">
        <f>IF('Cumulative Budget Request '!L58='Split budget (H)'!$L$1,'Cumulative Budget Request '!S58,0)</f>
        <v>0</v>
      </c>
      <c r="T59" s="16"/>
      <c r="U59" s="323"/>
      <c r="V59" s="323"/>
      <c r="W59" s="323"/>
      <c r="X59" s="323"/>
      <c r="Y59" s="323"/>
    </row>
    <row r="60" spans="1:25" hidden="1">
      <c r="A60" s="449"/>
      <c r="B60" s="481"/>
      <c r="C60" s="480"/>
      <c r="D60" s="59"/>
      <c r="E60" s="16"/>
      <c r="F60" s="16"/>
      <c r="G60" s="16"/>
      <c r="H60" s="16"/>
      <c r="I60" s="16"/>
      <c r="J60" s="25"/>
      <c r="M60" s="215"/>
      <c r="N60" s="56"/>
      <c r="O60" s="56"/>
      <c r="P60" s="56"/>
      <c r="Q60" s="31"/>
      <c r="R60" s="56"/>
      <c r="S60" s="31"/>
      <c r="T60" s="16"/>
      <c r="U60" s="325"/>
      <c r="V60" s="326"/>
      <c r="W60" s="324"/>
      <c r="X60" s="324"/>
      <c r="Y60" s="324"/>
    </row>
    <row r="61" spans="1:25" hidden="1">
      <c r="A61" s="485">
        <f>IF('Cumulative Budget Request '!L60='Split budget (H)'!$L$1,'Cumulative Budget Request '!A60,0)</f>
        <v>0</v>
      </c>
      <c r="B61" s="480">
        <f>IF('Cumulative Budget Request '!L60='Split budget (H)'!$L$1,'Cumulative Budget Request '!B60,0)</f>
        <v>0</v>
      </c>
      <c r="C61" s="481"/>
      <c r="D61" s="33" t="s">
        <v>123</v>
      </c>
      <c r="E61" s="76">
        <f>ROUND($R61*$S61,6)</f>
        <v>0</v>
      </c>
      <c r="F61" s="76">
        <f>ROUND($R62*$S62,6)</f>
        <v>0</v>
      </c>
      <c r="G61" s="76">
        <f>ROUND($R63*$S63,6)</f>
        <v>0</v>
      </c>
      <c r="H61" s="76">
        <f>ROUND($R64*$S64,6)</f>
        <v>0</v>
      </c>
      <c r="I61" s="76">
        <f>ROUND($R65*$S65,6)</f>
        <v>0</v>
      </c>
      <c r="J61" s="46"/>
      <c r="M61" s="133">
        <f>IF('Cumulative Budget Request '!L60='Split budget (H)'!$L$1,'Cumulative Budget Request '!M60,0)</f>
        <v>0</v>
      </c>
      <c r="N61" s="214">
        <f>ROUND(M61/12,2)</f>
        <v>0</v>
      </c>
      <c r="O61" s="214">
        <f>IF('Cumulative Budget Request '!L60='Split budget (H)'!$L$1,'Cumulative Budget Request '!O60,0)</f>
        <v>0</v>
      </c>
      <c r="P61" s="209">
        <f>IF('Cumulative Budget Request '!L60='Split budget (H)'!$L$1,'Cumulative Budget Request '!P60,0)</f>
        <v>0</v>
      </c>
      <c r="Q61" s="211">
        <f>IF('Cumulative Budget Request '!L60='Split budget (H)'!$L$1,'Cumulative Budget Request '!Q60,0)</f>
        <v>0</v>
      </c>
      <c r="R61" s="212">
        <f>IF('Cumulative Budget Request '!L60='Split budget (H)'!$L$1,'Cumulative Budget Request '!R60,0)</f>
        <v>0</v>
      </c>
      <c r="S61" s="61">
        <f>IF('Cumulative Budget Request '!L60='Split budget (H)'!$L$1,'Cumulative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9"/>
      <c r="B62" s="486"/>
      <c r="C62" s="480"/>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(H)'!$L$1,'Cumulative Budget Request '!Q61,0)</f>
        <v>0</v>
      </c>
      <c r="R62" s="212">
        <f>IF('Cumulative Budget Request '!L61='Split budget (H)'!$L$1,'Cumulative Budget Request '!R61,0)</f>
        <v>0</v>
      </c>
      <c r="S62" s="61">
        <f>IF('Cumulative Budget Request '!L61='Split budget (H)'!$L$1,'Cumulative Budget Request '!S61,0)</f>
        <v>0</v>
      </c>
      <c r="T62" s="16"/>
      <c r="U62" s="324"/>
      <c r="V62" s="324"/>
      <c r="W62" s="324"/>
      <c r="X62" s="324"/>
      <c r="Y62" s="324"/>
    </row>
    <row r="63" spans="1:25" hidden="1">
      <c r="A63" s="449"/>
      <c r="B63" s="486"/>
      <c r="C63" s="480"/>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(H)'!$L$1,'Cumulative Budget Request '!Q62,0)</f>
        <v>0</v>
      </c>
      <c r="R63" s="212">
        <f>IF('Cumulative Budget Request '!L62='Split budget (H)'!$L$1,'Cumulative Budget Request '!R62,0)</f>
        <v>0</v>
      </c>
      <c r="S63" s="61">
        <f>IF('Cumulative Budget Request '!L62='Split budget (H)'!$L$1,'Cumulative Budget Request '!S62,0)</f>
        <v>0</v>
      </c>
      <c r="T63" s="16"/>
      <c r="U63" s="323"/>
      <c r="V63" s="323"/>
      <c r="W63" s="323"/>
      <c r="X63" s="323"/>
      <c r="Y63" s="323"/>
    </row>
    <row r="64" spans="1:25" ht="15" hidden="1">
      <c r="A64" s="449"/>
      <c r="B64" s="486"/>
      <c r="C64" s="480"/>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(H)'!$L$1,'Cumulative Budget Request '!Q63,0)</f>
        <v>0</v>
      </c>
      <c r="R64" s="212">
        <f>IF('Cumulative Budget Request '!L63='Split budget (H)'!$L$1,'Cumulative Budget Request '!R63,0)</f>
        <v>0</v>
      </c>
      <c r="S64" s="61">
        <f>IF('Cumulative Budget Request '!L63='Split budget (H)'!$L$1,'Cumulative Budget Request '!S63,0)</f>
        <v>0</v>
      </c>
      <c r="T64" s="16"/>
      <c r="U64" s="324"/>
      <c r="V64" s="324"/>
      <c r="W64" s="324"/>
      <c r="X64" s="324"/>
      <c r="Y64" s="324"/>
    </row>
    <row r="65" spans="1:25" hidden="1">
      <c r="A65" s="449"/>
      <c r="B65" s="486"/>
      <c r="C65" s="480"/>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(H)'!$L$1,'Cumulative Budget Request '!Q64,0)</f>
        <v>0</v>
      </c>
      <c r="R65" s="212">
        <f>IF('Cumulative Budget Request '!L64='Split budget (H)'!$L$1,'Cumulative Budget Request '!R64,0)</f>
        <v>0</v>
      </c>
      <c r="S65" s="61">
        <f>IF('Cumulative Budget Request '!L64='Split budget (H)'!$L$1,'Cumulative Budget Request '!S64,0)</f>
        <v>0</v>
      </c>
      <c r="T65" s="16"/>
      <c r="U65" s="323"/>
      <c r="V65" s="323"/>
      <c r="W65" s="323"/>
      <c r="X65" s="323"/>
      <c r="Y65" s="323"/>
    </row>
    <row r="66" spans="1:25" hidden="1">
      <c r="A66" s="449"/>
      <c r="B66" s="481"/>
      <c r="C66" s="480"/>
      <c r="D66" s="59"/>
      <c r="E66" s="16"/>
      <c r="F66" s="16"/>
      <c r="G66" s="16"/>
      <c r="H66" s="16"/>
      <c r="I66" s="16"/>
      <c r="J66" s="25"/>
      <c r="M66" s="215"/>
      <c r="N66" s="56"/>
      <c r="O66" s="56"/>
      <c r="P66" s="56"/>
      <c r="Q66" s="31"/>
      <c r="R66" s="56"/>
      <c r="S66" s="31"/>
      <c r="T66" s="16"/>
      <c r="U66" s="325"/>
      <c r="V66" s="326"/>
      <c r="W66" s="324"/>
      <c r="X66" s="324"/>
      <c r="Y66" s="324"/>
    </row>
    <row r="67" spans="1:25" hidden="1">
      <c r="A67" s="485">
        <f>IF('Cumulative Budget Request '!L66='Split budget (H)'!$L$1,'Cumulative Budget Request '!A66,0)</f>
        <v>0</v>
      </c>
      <c r="B67" s="480">
        <f>IF('Cumulative Budget Request '!L66='Split budget (H)'!$L$1,'Cumulative Budget Request '!B66,0)</f>
        <v>0</v>
      </c>
      <c r="C67" s="481"/>
      <c r="D67" s="33" t="s">
        <v>123</v>
      </c>
      <c r="E67" s="76">
        <f>ROUND($R67*$S67,6)</f>
        <v>0</v>
      </c>
      <c r="F67" s="76">
        <f>ROUND($R68*$S68,6)</f>
        <v>0</v>
      </c>
      <c r="G67" s="76">
        <f>ROUND($R69*$S69,6)</f>
        <v>0</v>
      </c>
      <c r="H67" s="76">
        <f>ROUND($R70*$S70,6)</f>
        <v>0</v>
      </c>
      <c r="I67" s="76">
        <f>ROUND($R71*$S71,6)</f>
        <v>0</v>
      </c>
      <c r="J67" s="46"/>
      <c r="M67" s="133">
        <f>IF('Cumulative Budget Request '!L66='Split budget (H)'!$L$1,'Cumulative Budget Request '!M66,0)</f>
        <v>0</v>
      </c>
      <c r="N67" s="214">
        <f>ROUND(M67/12,2)</f>
        <v>0</v>
      </c>
      <c r="O67" s="214">
        <f>IF('Cumulative Budget Request '!L66='Split budget (H)'!$L$1,'Cumulative Budget Request '!O66,0)</f>
        <v>0</v>
      </c>
      <c r="P67" s="209">
        <f>IF('Cumulative Budget Request '!L66='Split budget (H)'!$L$1,'Cumulative Budget Request '!P66,0)</f>
        <v>0</v>
      </c>
      <c r="Q67" s="211">
        <f>IF('Cumulative Budget Request '!L66='Split budget (H)'!$L$1,'Cumulative Budget Request '!Q66,0)</f>
        <v>0</v>
      </c>
      <c r="R67" s="212">
        <f>IF('Cumulative Budget Request '!L66='Split budget (H)'!$L$1,'Cumulative Budget Request '!R66,0)</f>
        <v>0</v>
      </c>
      <c r="S67" s="61">
        <f>IF('Cumulative Budget Request '!L66='Split budget (H)'!$L$1,'Cumulative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9"/>
      <c r="B68" s="486"/>
      <c r="C68" s="480"/>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(H)'!$L$1,'Cumulative Budget Request '!Q67,0)</f>
        <v>0</v>
      </c>
      <c r="R68" s="212">
        <f>IF('Cumulative Budget Request '!L67='Split budget (H)'!$L$1,'Cumulative Budget Request '!R67,0)</f>
        <v>0</v>
      </c>
      <c r="S68" s="61">
        <f>IF('Cumulative Budget Request '!L67='Split budget (H)'!$L$1,'Cumulative Budget Request '!S67,0)</f>
        <v>0</v>
      </c>
      <c r="T68" s="16"/>
      <c r="U68" s="324"/>
      <c r="V68" s="324"/>
      <c r="W68" s="324"/>
      <c r="X68" s="324"/>
      <c r="Y68" s="324"/>
    </row>
    <row r="69" spans="1:25" hidden="1">
      <c r="A69" s="449"/>
      <c r="B69" s="486"/>
      <c r="C69" s="480"/>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(H)'!$L$1,'Cumulative Budget Request '!Q68,0)</f>
        <v>0</v>
      </c>
      <c r="R69" s="212">
        <f>IF('Cumulative Budget Request '!L68='Split budget (H)'!$L$1,'Cumulative Budget Request '!R68,0)</f>
        <v>0</v>
      </c>
      <c r="S69" s="61">
        <f>IF('Cumulative Budget Request '!L68='Split budget (H)'!$L$1,'Cumulative Budget Request '!S68,0)</f>
        <v>0</v>
      </c>
      <c r="T69" s="16"/>
      <c r="U69" s="323"/>
      <c r="V69" s="323"/>
      <c r="W69" s="323"/>
      <c r="X69" s="323"/>
      <c r="Y69" s="323"/>
    </row>
    <row r="70" spans="1:25" ht="15" hidden="1">
      <c r="A70" s="449"/>
      <c r="B70" s="486"/>
      <c r="C70" s="480"/>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(H)'!$L$1,'Cumulative Budget Request '!Q69,0)</f>
        <v>0</v>
      </c>
      <c r="R70" s="212">
        <f>IF('Cumulative Budget Request '!L69='Split budget (H)'!$L$1,'Cumulative Budget Request '!R69,0)</f>
        <v>0</v>
      </c>
      <c r="S70" s="61">
        <f>IF('Cumulative Budget Request '!L69='Split budget (H)'!$L$1,'Cumulative Budget Request '!S69,0)</f>
        <v>0</v>
      </c>
      <c r="T70" s="16"/>
      <c r="U70" s="324"/>
      <c r="V70" s="324"/>
      <c r="W70" s="324"/>
      <c r="X70" s="324"/>
      <c r="Y70" s="324"/>
    </row>
    <row r="71" spans="1:25" hidden="1">
      <c r="A71" s="449"/>
      <c r="B71" s="486"/>
      <c r="C71" s="480"/>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(H)'!$L$1,'Cumulative Budget Request '!Q70,0)</f>
        <v>0</v>
      </c>
      <c r="R71" s="212">
        <f>IF('Cumulative Budget Request '!L70='Split budget (H)'!$L$1,'Cumulative Budget Request '!R70,0)</f>
        <v>0</v>
      </c>
      <c r="S71" s="61">
        <f>IF('Cumulative Budget Request '!L70='Split budget (H)'!$L$1,'Cumulative Budget Request '!S70,0)</f>
        <v>0</v>
      </c>
      <c r="T71" s="16"/>
      <c r="U71" s="323"/>
      <c r="V71" s="323"/>
      <c r="W71" s="323"/>
      <c r="X71" s="323"/>
      <c r="Y71" s="323"/>
    </row>
    <row r="72" spans="1:25" hidden="1">
      <c r="A72" s="449"/>
      <c r="B72" s="481"/>
      <c r="C72" s="480"/>
      <c r="D72" s="59"/>
      <c r="E72" s="16"/>
      <c r="F72" s="16"/>
      <c r="G72" s="16"/>
      <c r="H72" s="16"/>
      <c r="I72" s="16"/>
      <c r="J72" s="25"/>
      <c r="M72" s="215"/>
      <c r="N72" s="56"/>
      <c r="O72" s="56"/>
      <c r="P72" s="56"/>
      <c r="Q72" s="31"/>
      <c r="R72" s="56"/>
      <c r="S72" s="31"/>
      <c r="T72" s="16"/>
      <c r="U72" s="325"/>
      <c r="V72" s="326"/>
      <c r="W72" s="324"/>
      <c r="X72" s="324"/>
      <c r="Y72" s="324"/>
    </row>
    <row r="73" spans="1:25" hidden="1">
      <c r="A73" s="485">
        <f>IF('Cumulative Budget Request '!L72='Split budget (H)'!$L$1,'Cumulative Budget Request '!A72,0)</f>
        <v>0</v>
      </c>
      <c r="B73" s="480">
        <f>IF('Cumulative Budget Request '!L72='Split budget (H)'!$L$1,'Cumulative Budget Request '!B72,0)</f>
        <v>0</v>
      </c>
      <c r="C73" s="481"/>
      <c r="D73" s="33" t="s">
        <v>123</v>
      </c>
      <c r="E73" s="76">
        <f>ROUND($R73*$S73,6)</f>
        <v>0</v>
      </c>
      <c r="F73" s="76">
        <f>ROUND($R74*$S74,6)</f>
        <v>0</v>
      </c>
      <c r="G73" s="76">
        <f>ROUND($R75*$S75,6)</f>
        <v>0</v>
      </c>
      <c r="H73" s="76">
        <f>ROUND($R76*$S76,6)</f>
        <v>0</v>
      </c>
      <c r="I73" s="76">
        <f>ROUND($R77*$S77,6)</f>
        <v>0</v>
      </c>
      <c r="J73" s="46"/>
      <c r="M73" s="133">
        <f>IF('Cumulative Budget Request '!L72='Split budget (H)'!$L$1,'Cumulative Budget Request '!M72,0)</f>
        <v>0</v>
      </c>
      <c r="N73" s="214">
        <f>ROUND(M73/12,2)</f>
        <v>0</v>
      </c>
      <c r="O73" s="214">
        <f>IF('Cumulative Budget Request '!L72='Split budget (H)'!$L$1,'Cumulative Budget Request '!O72,0)</f>
        <v>0</v>
      </c>
      <c r="P73" s="209">
        <f>IF('Cumulative Budget Request '!L72='Split budget (H)'!$L$1,'Cumulative Budget Request '!P72,0)</f>
        <v>0</v>
      </c>
      <c r="Q73" s="211">
        <f>IF('Cumulative Budget Request '!L72='Split budget (H)'!$L$1,'Cumulative Budget Request '!Q72,0)</f>
        <v>0</v>
      </c>
      <c r="R73" s="212">
        <f>IF('Cumulative Budget Request '!L72='Split budget (H)'!$L$1,'Cumulative Budget Request '!R72,0)</f>
        <v>0</v>
      </c>
      <c r="S73" s="61">
        <f>IF('Cumulative Budget Request '!L72='Split budget (H)'!$L$1,'Cumulative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9"/>
      <c r="B74" s="486"/>
      <c r="C74" s="480"/>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(H)'!$L$1,'Cumulative Budget Request '!Q73,0)</f>
        <v>0</v>
      </c>
      <c r="R74" s="212">
        <f>IF('Cumulative Budget Request '!L73='Split budget (H)'!$L$1,'Cumulative Budget Request '!R73,0)</f>
        <v>0</v>
      </c>
      <c r="S74" s="61">
        <f>IF('Cumulative Budget Request '!L73='Split budget (H)'!$L$1,'Cumulative Budget Request '!S73,0)</f>
        <v>0</v>
      </c>
      <c r="T74" s="16"/>
      <c r="U74" s="324"/>
      <c r="V74" s="324"/>
      <c r="W74" s="324"/>
      <c r="X74" s="324"/>
      <c r="Y74" s="324"/>
    </row>
    <row r="75" spans="1:25" hidden="1">
      <c r="A75" s="449"/>
      <c r="B75" s="486"/>
      <c r="C75" s="480"/>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(H)'!$L$1,'Cumulative Budget Request '!Q74,0)</f>
        <v>0</v>
      </c>
      <c r="R75" s="212">
        <f>IF('Cumulative Budget Request '!L74='Split budget (H)'!$L$1,'Cumulative Budget Request '!R74,0)</f>
        <v>0</v>
      </c>
      <c r="S75" s="61">
        <f>IF('Cumulative Budget Request '!L74='Split budget (H)'!$L$1,'Cumulative Budget Request '!S74,0)</f>
        <v>0</v>
      </c>
      <c r="T75" s="16"/>
      <c r="U75" s="323"/>
      <c r="V75" s="323"/>
      <c r="W75" s="323"/>
      <c r="X75" s="323"/>
      <c r="Y75" s="323"/>
    </row>
    <row r="76" spans="1:25" ht="15" hidden="1">
      <c r="A76" s="449"/>
      <c r="B76" s="486"/>
      <c r="C76" s="480"/>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(H)'!$L$1,'Cumulative Budget Request '!Q75,0)</f>
        <v>0</v>
      </c>
      <c r="R76" s="212">
        <f>IF('Cumulative Budget Request '!L75='Split budget (H)'!$L$1,'Cumulative Budget Request '!R75,0)</f>
        <v>0</v>
      </c>
      <c r="S76" s="61">
        <f>IF('Cumulative Budget Request '!L75='Split budget (H)'!$L$1,'Cumulative Budget Request '!S75,0)</f>
        <v>0</v>
      </c>
      <c r="T76" s="16"/>
      <c r="U76" s="324"/>
      <c r="V76" s="324"/>
      <c r="W76" s="324"/>
      <c r="X76" s="324"/>
      <c r="Y76" s="324"/>
    </row>
    <row r="77" spans="1:25" hidden="1">
      <c r="A77" s="449"/>
      <c r="B77" s="486"/>
      <c r="C77" s="480"/>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(H)'!$L$1,'Cumulative Budget Request '!Q76,0)</f>
        <v>0</v>
      </c>
      <c r="R77" s="212">
        <f>IF('Cumulative Budget Request '!L76='Split budget (H)'!$L$1,'Cumulative Budget Request '!R76,0)</f>
        <v>0</v>
      </c>
      <c r="S77" s="61">
        <f>IF('Cumulative Budget Request '!L76='Split budget (H)'!$L$1,'Cumulative Budget Request '!S76,0)</f>
        <v>0</v>
      </c>
      <c r="T77" s="16"/>
      <c r="U77" s="323"/>
      <c r="V77" s="323"/>
      <c r="W77" s="323"/>
      <c r="X77" s="323"/>
      <c r="Y77" s="323"/>
    </row>
    <row r="78" spans="1:25" hidden="1">
      <c r="A78" s="449"/>
      <c r="B78" s="481"/>
      <c r="C78" s="480"/>
      <c r="D78" s="59"/>
      <c r="E78" s="16"/>
      <c r="F78" s="16"/>
      <c r="G78" s="16"/>
      <c r="H78" s="16"/>
      <c r="I78" s="16"/>
      <c r="J78" s="25"/>
      <c r="M78" s="215"/>
      <c r="N78" s="56"/>
      <c r="O78" s="56"/>
      <c r="P78" s="56"/>
      <c r="Q78" s="31"/>
      <c r="R78" s="56"/>
      <c r="S78" s="31"/>
      <c r="T78" s="16"/>
      <c r="U78" s="325"/>
      <c r="V78" s="326"/>
      <c r="W78" s="324"/>
      <c r="X78" s="324"/>
      <c r="Y78" s="324"/>
    </row>
    <row r="79" spans="1:25" hidden="1">
      <c r="A79" s="485">
        <f>IF('Cumulative Budget Request '!L78='Split budget (H)'!$L$1,'Cumulative Budget Request '!A78,0)</f>
        <v>0</v>
      </c>
      <c r="B79" s="480">
        <f>IF('Cumulative Budget Request '!L78='Split budget (H)'!$L$1,'Cumulative Budget Request '!B78,0)</f>
        <v>0</v>
      </c>
      <c r="C79" s="481"/>
      <c r="D79" s="33" t="s">
        <v>123</v>
      </c>
      <c r="E79" s="76">
        <f>ROUND($R79*$S79,6)</f>
        <v>0</v>
      </c>
      <c r="F79" s="76">
        <f>ROUND($R80*$S80,6)</f>
        <v>0</v>
      </c>
      <c r="G79" s="76">
        <f>ROUND($R81*$S81,6)</f>
        <v>0</v>
      </c>
      <c r="H79" s="76">
        <f>ROUND($R82*$S82,6)</f>
        <v>0</v>
      </c>
      <c r="I79" s="76">
        <f>ROUND($R83*$S83,6)</f>
        <v>0</v>
      </c>
      <c r="J79" s="46"/>
      <c r="M79" s="133">
        <f>IF('Cumulative Budget Request '!L78='Split budget (H)'!$L$1,'Cumulative Budget Request '!M78,0)</f>
        <v>0</v>
      </c>
      <c r="N79" s="214">
        <f>ROUND(M79/12,2)</f>
        <v>0</v>
      </c>
      <c r="O79" s="214">
        <f>IF('Cumulative Budget Request '!L78='Split budget (H)'!$L$1,'Cumulative Budget Request '!O78,0)</f>
        <v>0</v>
      </c>
      <c r="P79" s="209">
        <f>IF('Cumulative Budget Request '!L78='Split budget (H)'!$L$1,'Cumulative Budget Request '!P78,0)</f>
        <v>0</v>
      </c>
      <c r="Q79" s="211">
        <f>IF('Cumulative Budget Request '!L78='Split budget (H)'!$L$1,'Cumulative Budget Request '!Q78,0)</f>
        <v>0</v>
      </c>
      <c r="R79" s="212">
        <f>IF('Cumulative Budget Request '!L78='Split budget (H)'!$L$1,'Cumulative Budget Request '!R78,0)</f>
        <v>0</v>
      </c>
      <c r="S79" s="61">
        <f>IF('Cumulative Budget Request '!L78='Split budget (H)'!$L$1,'Cumulative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9"/>
      <c r="B80" s="486"/>
      <c r="C80" s="480"/>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(H)'!$L$1,'Cumulative Budget Request '!Q79,0)</f>
        <v>0</v>
      </c>
      <c r="R80" s="212">
        <f>IF('Cumulative Budget Request '!L79='Split budget (H)'!$L$1,'Cumulative Budget Request '!R79,0)</f>
        <v>0</v>
      </c>
      <c r="S80" s="61">
        <f>IF('Cumulative Budget Request '!L79='Split budget (H)'!$L$1,'Cumulative Budget Request '!S79,0)</f>
        <v>0</v>
      </c>
      <c r="T80" s="16"/>
      <c r="U80" s="324"/>
      <c r="V80" s="324"/>
      <c r="W80" s="324"/>
      <c r="X80" s="324"/>
      <c r="Y80" s="324"/>
    </row>
    <row r="81" spans="1:25" hidden="1">
      <c r="A81" s="449"/>
      <c r="B81" s="486"/>
      <c r="C81" s="480"/>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(H)'!$L$1,'Cumulative Budget Request '!Q80,0)</f>
        <v>0</v>
      </c>
      <c r="R81" s="212">
        <f>IF('Cumulative Budget Request '!L80='Split budget (H)'!$L$1,'Cumulative Budget Request '!R80,0)</f>
        <v>0</v>
      </c>
      <c r="S81" s="61">
        <f>IF('Cumulative Budget Request '!L80='Split budget (H)'!$L$1,'Cumulative Budget Request '!S80,0)</f>
        <v>0</v>
      </c>
      <c r="T81" s="16"/>
      <c r="U81" s="323"/>
      <c r="V81" s="323"/>
      <c r="W81" s="323"/>
      <c r="X81" s="323"/>
      <c r="Y81" s="323"/>
    </row>
    <row r="82" spans="1:25" ht="15" hidden="1">
      <c r="A82" s="449"/>
      <c r="B82" s="486"/>
      <c r="C82" s="480"/>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(H)'!$L$1,'Cumulative Budget Request '!Q81,0)</f>
        <v>0</v>
      </c>
      <c r="R82" s="212">
        <f>IF('Cumulative Budget Request '!L81='Split budget (H)'!$L$1,'Cumulative Budget Request '!R81,0)</f>
        <v>0</v>
      </c>
      <c r="S82" s="61">
        <f>IF('Cumulative Budget Request '!L81='Split budget (H)'!$L$1,'Cumulative Budget Request '!S81,0)</f>
        <v>0</v>
      </c>
      <c r="T82" s="16"/>
      <c r="U82" s="324"/>
      <c r="V82" s="324"/>
      <c r="W82" s="324"/>
      <c r="X82" s="324"/>
      <c r="Y82" s="324"/>
    </row>
    <row r="83" spans="1:25" hidden="1">
      <c r="A83" s="449"/>
      <c r="B83" s="486"/>
      <c r="C83" s="480"/>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(H)'!$L$1,'Cumulative Budget Request '!Q82,0)</f>
        <v>0</v>
      </c>
      <c r="R83" s="212">
        <f>IF('Cumulative Budget Request '!L82='Split budget (H)'!$L$1,'Cumulative Budget Request '!R82,0)</f>
        <v>0</v>
      </c>
      <c r="S83" s="61">
        <f>IF('Cumulative Budget Request '!L82='Split budget (H)'!$L$1,'Cumulative Budget Request '!S82,0)</f>
        <v>0</v>
      </c>
      <c r="T83" s="16"/>
      <c r="U83" s="323"/>
      <c r="V83" s="323"/>
      <c r="W83" s="323"/>
      <c r="X83" s="323"/>
      <c r="Y83" s="323"/>
    </row>
    <row r="84" spans="1:25" hidden="1">
      <c r="A84" s="449"/>
      <c r="B84" s="481"/>
      <c r="C84" s="480"/>
      <c r="D84" s="59"/>
      <c r="E84" s="16"/>
      <c r="F84" s="16"/>
      <c r="G84" s="16"/>
      <c r="H84" s="16"/>
      <c r="I84" s="16"/>
      <c r="J84" s="25"/>
      <c r="M84" s="215"/>
      <c r="N84" s="56"/>
      <c r="O84" s="56"/>
      <c r="P84" s="56"/>
      <c r="Q84" s="31"/>
      <c r="R84" s="56"/>
      <c r="S84" s="31"/>
      <c r="T84" s="16"/>
      <c r="U84" s="325"/>
      <c r="V84" s="326"/>
      <c r="W84" s="324"/>
      <c r="X84" s="324"/>
      <c r="Y84" s="324"/>
    </row>
    <row r="85" spans="1:25" hidden="1">
      <c r="A85" s="485">
        <f>IF('Cumulative Budget Request '!L84='Split budget (H)'!$L$1,'Cumulative Budget Request '!A84,0)</f>
        <v>0</v>
      </c>
      <c r="B85" s="480">
        <f>IF('Cumulative Budget Request '!L84='Split budget (H)'!$L$1,'Cumulative Budget Request '!B84,0)</f>
        <v>0</v>
      </c>
      <c r="C85" s="481"/>
      <c r="D85" s="33" t="s">
        <v>123</v>
      </c>
      <c r="E85" s="76">
        <f>ROUND($R85*$S85,6)</f>
        <v>0</v>
      </c>
      <c r="F85" s="76">
        <f>ROUND($R86*$S86,6)</f>
        <v>0</v>
      </c>
      <c r="G85" s="76">
        <f>ROUND($R87*$S87,6)</f>
        <v>0</v>
      </c>
      <c r="H85" s="76">
        <f>ROUND($R88*$S88,6)</f>
        <v>0</v>
      </c>
      <c r="I85" s="76">
        <f>ROUND($R89*$S89,6)</f>
        <v>0</v>
      </c>
      <c r="J85" s="46"/>
      <c r="M85" s="133">
        <f>IF('Cumulative Budget Request '!L84='Split budget (H)'!$L$1,'Cumulative Budget Request '!M84,0)</f>
        <v>0</v>
      </c>
      <c r="N85" s="214">
        <f>ROUND(M85/12,2)</f>
        <v>0</v>
      </c>
      <c r="O85" s="214">
        <f>IF('Cumulative Budget Request '!L84='Split budget (H)'!$L$1,'Cumulative Budget Request '!O84,0)</f>
        <v>0</v>
      </c>
      <c r="P85" s="209">
        <f>IF('Cumulative Budget Request '!L84='Split budget (H)'!$L$1,'Cumulative Budget Request '!P84,0)</f>
        <v>0</v>
      </c>
      <c r="Q85" s="211">
        <f>IF('Cumulative Budget Request '!L84='Split budget (H)'!$L$1,'Cumulative Budget Request '!Q84,0)</f>
        <v>0</v>
      </c>
      <c r="R85" s="212">
        <f>IF('Cumulative Budget Request '!L84='Split budget (H)'!$L$1,'Cumulative Budget Request '!R84,0)</f>
        <v>0</v>
      </c>
      <c r="S85" s="61">
        <f>IF('Cumulative Budget Request '!L84='Split budget (H)'!$L$1,'Cumulative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9"/>
      <c r="B86" s="486"/>
      <c r="C86" s="480"/>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(H)'!$L$1,'Cumulative Budget Request '!Q85,0)</f>
        <v>0</v>
      </c>
      <c r="R86" s="212">
        <f>IF('Cumulative Budget Request '!L85='Split budget (H)'!$L$1,'Cumulative Budget Request '!R85,0)</f>
        <v>0</v>
      </c>
      <c r="S86" s="61">
        <f>IF('Cumulative Budget Request '!L85='Split budget (H)'!$L$1,'Cumulative Budget Request '!S85,0)</f>
        <v>0</v>
      </c>
      <c r="T86" s="16"/>
      <c r="U86" s="324"/>
      <c r="V86" s="324"/>
      <c r="W86" s="324"/>
      <c r="X86" s="324"/>
      <c r="Y86" s="324"/>
    </row>
    <row r="87" spans="1:25" hidden="1">
      <c r="A87" s="449"/>
      <c r="B87" s="486"/>
      <c r="C87" s="480"/>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(H)'!$L$1,'Cumulative Budget Request '!Q86,0)</f>
        <v>0</v>
      </c>
      <c r="R87" s="212">
        <f>IF('Cumulative Budget Request '!L86='Split budget (H)'!$L$1,'Cumulative Budget Request '!R86,0)</f>
        <v>0</v>
      </c>
      <c r="S87" s="61">
        <f>IF('Cumulative Budget Request '!L86='Split budget (H)'!$L$1,'Cumulative Budget Request '!S86,0)</f>
        <v>0</v>
      </c>
      <c r="T87" s="16"/>
      <c r="U87" s="323"/>
      <c r="V87" s="323"/>
      <c r="W87" s="323"/>
      <c r="X87" s="323"/>
      <c r="Y87" s="323"/>
    </row>
    <row r="88" spans="1:25" ht="15" hidden="1">
      <c r="A88" s="449"/>
      <c r="B88" s="486"/>
      <c r="C88" s="480"/>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(H)'!$L$1,'Cumulative Budget Request '!Q87,0)</f>
        <v>0</v>
      </c>
      <c r="R88" s="212">
        <f>IF('Cumulative Budget Request '!L87='Split budget (H)'!$L$1,'Cumulative Budget Request '!R87,0)</f>
        <v>0</v>
      </c>
      <c r="S88" s="61">
        <f>IF('Cumulative Budget Request '!L87='Split budget (H)'!$L$1,'Cumulative Budget Request '!S87,0)</f>
        <v>0</v>
      </c>
      <c r="T88" s="16"/>
      <c r="U88" s="324"/>
      <c r="V88" s="324"/>
      <c r="W88" s="324"/>
      <c r="X88" s="324"/>
      <c r="Y88" s="324"/>
    </row>
    <row r="89" spans="1:25" hidden="1">
      <c r="A89" s="449"/>
      <c r="B89" s="486"/>
      <c r="C89" s="480"/>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(H)'!$L$1,'Cumulative Budget Request '!Q88,0)</f>
        <v>0</v>
      </c>
      <c r="R89" s="212">
        <f>IF('Cumulative Budget Request '!L88='Split budget (H)'!$L$1,'Cumulative Budget Request '!R88,0)</f>
        <v>0</v>
      </c>
      <c r="S89" s="61">
        <f>IF('Cumulative Budget Request '!L88='Split budget (H)'!$L$1,'Cumulative Budget Request '!S88,0)</f>
        <v>0</v>
      </c>
      <c r="T89" s="16"/>
      <c r="U89" s="323"/>
      <c r="V89" s="323"/>
      <c r="W89" s="323"/>
      <c r="X89" s="323"/>
      <c r="Y89" s="323"/>
    </row>
    <row r="90" spans="1:25" hidden="1">
      <c r="A90" s="449"/>
      <c r="B90" s="481"/>
      <c r="C90" s="480"/>
      <c r="D90" s="59"/>
      <c r="E90" s="16"/>
      <c r="F90" s="16"/>
      <c r="G90" s="16"/>
      <c r="H90" s="16"/>
      <c r="I90" s="16"/>
      <c r="J90" s="25"/>
      <c r="M90" s="215"/>
      <c r="N90" s="56"/>
      <c r="O90" s="56"/>
      <c r="P90" s="56"/>
      <c r="Q90" s="31"/>
      <c r="R90" s="56"/>
      <c r="S90" s="31"/>
      <c r="T90" s="16"/>
      <c r="U90" s="325"/>
      <c r="V90" s="326"/>
      <c r="W90" s="324"/>
      <c r="X90" s="324"/>
      <c r="Y90" s="324"/>
    </row>
    <row r="91" spans="1:25" hidden="1">
      <c r="A91" s="485">
        <f>IF('Cumulative Budget Request '!L90='Split budget (H)'!$L$1,'Cumulative Budget Request '!A90,0)</f>
        <v>0</v>
      </c>
      <c r="B91" s="480">
        <f>IF('Cumulative Budget Request '!L90='Split budget (H)'!$L$1,'Cumulative Budget Request '!B90,0)</f>
        <v>0</v>
      </c>
      <c r="C91" s="481"/>
      <c r="D91" s="33" t="s">
        <v>123</v>
      </c>
      <c r="E91" s="76">
        <f>ROUND($R91*$S91,6)</f>
        <v>0</v>
      </c>
      <c r="F91" s="76">
        <f>ROUND($R92*$S92,6)</f>
        <v>0</v>
      </c>
      <c r="G91" s="76">
        <f>ROUND($R93*$S93,6)</f>
        <v>0</v>
      </c>
      <c r="H91" s="76">
        <f>ROUND($R94*$S94,6)</f>
        <v>0</v>
      </c>
      <c r="I91" s="76">
        <f>ROUND($R95*$S95,6)</f>
        <v>0</v>
      </c>
      <c r="J91" s="46"/>
      <c r="M91" s="133">
        <f>IF('Cumulative Budget Request '!L90='Split budget (H)'!$L$1,'Cumulative Budget Request '!M90,0)</f>
        <v>0</v>
      </c>
      <c r="N91" s="214">
        <f>ROUND(M91/12,2)</f>
        <v>0</v>
      </c>
      <c r="O91" s="214">
        <f>IF('Cumulative Budget Request '!L90='Split budget (H)'!$L$1,'Cumulative Budget Request '!O90,0)</f>
        <v>0</v>
      </c>
      <c r="P91" s="209">
        <f>IF('Cumulative Budget Request '!L90='Split budget (H)'!$L$1,'Cumulative Budget Request '!P90,0)</f>
        <v>0</v>
      </c>
      <c r="Q91" s="211">
        <f>IF('Cumulative Budget Request '!L90='Split budget (H)'!$L$1,'Cumulative Budget Request '!Q90,0)</f>
        <v>0</v>
      </c>
      <c r="R91" s="212">
        <f>IF('Cumulative Budget Request '!L90='Split budget (H)'!$L$1,'Cumulative Budget Request '!R90,0)</f>
        <v>0</v>
      </c>
      <c r="S91" s="61">
        <f>IF('Cumulative Budget Request '!L90='Split budget (H)'!$L$1,'Cumulative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9"/>
      <c r="B92" s="486"/>
      <c r="C92" s="480"/>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(H)'!$L$1,'Cumulative Budget Request '!Q91,0)</f>
        <v>0</v>
      </c>
      <c r="R92" s="212">
        <f>IF('Cumulative Budget Request '!L91='Split budget (H)'!$L$1,'Cumulative Budget Request '!R91,0)</f>
        <v>0</v>
      </c>
      <c r="S92" s="61">
        <f>IF('Cumulative Budget Request '!L91='Split budget (H)'!$L$1,'Cumulative Budget Request '!S91,0)</f>
        <v>0</v>
      </c>
      <c r="T92" s="16"/>
      <c r="U92" s="324"/>
      <c r="V92" s="324"/>
      <c r="W92" s="324"/>
      <c r="X92" s="324"/>
      <c r="Y92" s="324"/>
    </row>
    <row r="93" spans="1:25" hidden="1">
      <c r="A93" s="449"/>
      <c r="B93" s="486"/>
      <c r="C93" s="480"/>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(H)'!$L$1,'Cumulative Budget Request '!Q92,0)</f>
        <v>0</v>
      </c>
      <c r="R93" s="212">
        <f>IF('Cumulative Budget Request '!L92='Split budget (H)'!$L$1,'Cumulative Budget Request '!R92,0)</f>
        <v>0</v>
      </c>
      <c r="S93" s="61">
        <f>IF('Cumulative Budget Request '!L92='Split budget (H)'!$L$1,'Cumulative Budget Request '!S92,0)</f>
        <v>0</v>
      </c>
      <c r="T93" s="16"/>
      <c r="U93" s="323"/>
      <c r="V93" s="323"/>
      <c r="W93" s="323"/>
      <c r="X93" s="323"/>
      <c r="Y93" s="323"/>
    </row>
    <row r="94" spans="1:25" ht="15" hidden="1">
      <c r="A94" s="449"/>
      <c r="B94" s="486"/>
      <c r="C94" s="480"/>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(H)'!$L$1,'Cumulative Budget Request '!Q93,0)</f>
        <v>0</v>
      </c>
      <c r="R94" s="212">
        <f>IF('Cumulative Budget Request '!L93='Split budget (H)'!$L$1,'Cumulative Budget Request '!R93,0)</f>
        <v>0</v>
      </c>
      <c r="S94" s="61">
        <f>IF('Cumulative Budget Request '!L93='Split budget (H)'!$L$1,'Cumulative Budget Request '!S93,0)</f>
        <v>0</v>
      </c>
      <c r="T94" s="16"/>
      <c r="U94" s="324"/>
      <c r="V94" s="324"/>
      <c r="W94" s="324"/>
      <c r="X94" s="324"/>
      <c r="Y94" s="324"/>
    </row>
    <row r="95" spans="1:25" hidden="1">
      <c r="A95" s="449"/>
      <c r="B95" s="486"/>
      <c r="C95" s="480"/>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(H)'!$L$1,'Cumulative Budget Request '!Q94,0)</f>
        <v>0</v>
      </c>
      <c r="R95" s="212">
        <f>IF('Cumulative Budget Request '!L94='Split budget (H)'!$L$1,'Cumulative Budget Request '!R94,0)</f>
        <v>0</v>
      </c>
      <c r="S95" s="61">
        <f>IF('Cumulative Budget Request '!L94='Split budget (H)'!$L$1,'Cumulative Budget Request '!S94,0)</f>
        <v>0</v>
      </c>
      <c r="T95" s="16"/>
      <c r="U95" s="323"/>
      <c r="V95" s="323"/>
      <c r="W95" s="323"/>
      <c r="X95" s="323"/>
      <c r="Y95" s="323"/>
    </row>
    <row r="96" spans="1:25" hidden="1">
      <c r="A96" s="449"/>
      <c r="B96" s="481"/>
      <c r="C96" s="480"/>
      <c r="D96" s="59"/>
      <c r="E96" s="16"/>
      <c r="F96" s="16"/>
      <c r="G96" s="16"/>
      <c r="H96" s="16"/>
      <c r="I96" s="16"/>
      <c r="J96" s="25"/>
      <c r="M96" s="215"/>
      <c r="N96" s="56"/>
      <c r="O96" s="56"/>
      <c r="P96" s="56"/>
      <c r="Q96" s="31"/>
      <c r="R96" s="56"/>
      <c r="S96" s="31"/>
      <c r="T96" s="16"/>
      <c r="U96" s="325"/>
      <c r="V96" s="326"/>
      <c r="W96" s="324"/>
      <c r="X96" s="324"/>
      <c r="Y96" s="324"/>
    </row>
    <row r="97" spans="1:25" hidden="1">
      <c r="A97" s="485">
        <f>IF('Cumulative Budget Request '!L96='Split budget (H)'!$L$1,'Cumulative Budget Request '!A96,0)</f>
        <v>0</v>
      </c>
      <c r="B97" s="480">
        <f>IF('Cumulative Budget Request '!L96='Split budget (H)'!$L$1,'Cumulative Budget Request '!B96,0)</f>
        <v>0</v>
      </c>
      <c r="C97" s="481"/>
      <c r="D97" s="33" t="s">
        <v>123</v>
      </c>
      <c r="E97" s="76">
        <f>ROUND($R97*$S97,6)</f>
        <v>0</v>
      </c>
      <c r="F97" s="76">
        <f>ROUND($R98*$S98,6)</f>
        <v>0</v>
      </c>
      <c r="G97" s="76">
        <f>ROUND($R99*$S99,6)</f>
        <v>0</v>
      </c>
      <c r="H97" s="76">
        <f>ROUND($R100*$S100,6)</f>
        <v>0</v>
      </c>
      <c r="I97" s="76">
        <f>ROUND($R101*$S101,6)</f>
        <v>0</v>
      </c>
      <c r="J97" s="46"/>
      <c r="M97" s="133">
        <f>IF('Cumulative Budget Request '!L96='Split budget (H)'!$L$1,'Cumulative Budget Request '!M96,0)</f>
        <v>0</v>
      </c>
      <c r="N97" s="214">
        <f>ROUND(M97/12,2)</f>
        <v>0</v>
      </c>
      <c r="O97" s="214">
        <f>IF('Cumulative Budget Request '!L96='Split budget (H)'!$L$1,'Cumulative Budget Request '!O96,0)</f>
        <v>0</v>
      </c>
      <c r="P97" s="209">
        <f>IF('Cumulative Budget Request '!L96='Split budget (H)'!$L$1,'Cumulative Budget Request '!P96,0)</f>
        <v>0</v>
      </c>
      <c r="Q97" s="211">
        <f>IF('Cumulative Budget Request '!L96='Split budget (H)'!$L$1,'Cumulative Budget Request '!Q96,0)</f>
        <v>0</v>
      </c>
      <c r="R97" s="212">
        <f>IF('Cumulative Budget Request '!L96='Split budget (H)'!$L$1,'Cumulative Budget Request '!R96,0)</f>
        <v>0</v>
      </c>
      <c r="S97" s="61">
        <f>IF('Cumulative Budget Request '!L96='Split budget (H)'!$L$1,'Cumulative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9"/>
      <c r="B98" s="486"/>
      <c r="C98" s="480"/>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(H)'!$L$1,'Cumulative Budget Request '!Q97,0)</f>
        <v>0</v>
      </c>
      <c r="R98" s="212">
        <f>IF('Cumulative Budget Request '!L97='Split budget (H)'!$L$1,'Cumulative Budget Request '!R97,0)</f>
        <v>0</v>
      </c>
      <c r="S98" s="61">
        <f>IF('Cumulative Budget Request '!L97='Split budget (H)'!$L$1,'Cumulative Budget Request '!S97,0)</f>
        <v>0</v>
      </c>
      <c r="T98" s="16"/>
      <c r="U98" s="324"/>
      <c r="V98" s="324"/>
      <c r="W98" s="324"/>
      <c r="X98" s="324"/>
      <c r="Y98" s="324"/>
    </row>
    <row r="99" spans="1:25" hidden="1">
      <c r="A99" s="449"/>
      <c r="B99" s="486"/>
      <c r="C99" s="480"/>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(H)'!$L$1,'Cumulative Budget Request '!Q98,0)</f>
        <v>0</v>
      </c>
      <c r="R99" s="212">
        <f>IF('Cumulative Budget Request '!L98='Split budget (H)'!$L$1,'Cumulative Budget Request '!R98,0)</f>
        <v>0</v>
      </c>
      <c r="S99" s="61">
        <f>IF('Cumulative Budget Request '!L98='Split budget (H)'!$L$1,'Cumulative Budget Request '!S98,0)</f>
        <v>0</v>
      </c>
      <c r="T99" s="16"/>
      <c r="U99" s="323"/>
      <c r="V99" s="323"/>
      <c r="W99" s="323"/>
      <c r="X99" s="323"/>
      <c r="Y99" s="323"/>
    </row>
    <row r="100" spans="1:25" ht="15" hidden="1">
      <c r="A100" s="449"/>
      <c r="B100" s="486"/>
      <c r="C100" s="480"/>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(H)'!$L$1,'Cumulative Budget Request '!Q99,0)</f>
        <v>0</v>
      </c>
      <c r="R100" s="212">
        <f>IF('Cumulative Budget Request '!L99='Split budget (H)'!$L$1,'Cumulative Budget Request '!R99,0)</f>
        <v>0</v>
      </c>
      <c r="S100" s="61">
        <f>IF('Cumulative Budget Request '!L99='Split budget (H)'!$L$1,'Cumulative Budget Request '!S99,0)</f>
        <v>0</v>
      </c>
      <c r="T100" s="16"/>
      <c r="U100" s="324"/>
      <c r="V100" s="324"/>
      <c r="W100" s="324"/>
      <c r="X100" s="324"/>
      <c r="Y100" s="324"/>
    </row>
    <row r="101" spans="1:25" hidden="1">
      <c r="A101" s="449"/>
      <c r="B101" s="486"/>
      <c r="C101" s="480"/>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(H)'!$L$1,'Cumulative Budget Request '!Q100,0)</f>
        <v>0</v>
      </c>
      <c r="R101" s="212">
        <f>IF('Cumulative Budget Request '!L100='Split budget (H)'!$L$1,'Cumulative Budget Request '!R100,0)</f>
        <v>0</v>
      </c>
      <c r="S101" s="61">
        <f>IF('Cumulative Budget Request '!L100='Split budget (H)'!$L$1,'Cumulative Budget Request '!S100,0)</f>
        <v>0</v>
      </c>
      <c r="T101" s="16"/>
      <c r="U101" s="323"/>
      <c r="V101" s="323"/>
      <c r="W101" s="323"/>
      <c r="X101" s="323"/>
      <c r="Y101" s="323"/>
    </row>
    <row r="102" spans="1:25" hidden="1">
      <c r="A102" s="449"/>
      <c r="B102" s="481"/>
      <c r="C102" s="480"/>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5">
        <f>IF('Cumulative Budget Request '!L102='Split budget (H)'!$L$1,'Cumulative Budget Request '!A102,0)</f>
        <v>0</v>
      </c>
      <c r="B103" s="480">
        <f>IF('Cumulative Budget Request '!L102='Split budget (H)'!$L$1,'Cumulative Budget Request '!B102,0)</f>
        <v>0</v>
      </c>
      <c r="C103" s="481"/>
      <c r="D103" s="33" t="s">
        <v>123</v>
      </c>
      <c r="E103" s="76">
        <f>ROUND($R103*$S103,6)</f>
        <v>0</v>
      </c>
      <c r="F103" s="76">
        <f>ROUND($R104*$S104,6)</f>
        <v>0</v>
      </c>
      <c r="G103" s="76">
        <f>ROUND($R105*$S105,6)</f>
        <v>0</v>
      </c>
      <c r="H103" s="76">
        <f>ROUND($R106*$S106,6)</f>
        <v>0</v>
      </c>
      <c r="I103" s="76">
        <f>ROUND($R107*$S107,6)</f>
        <v>0</v>
      </c>
      <c r="J103" s="46"/>
      <c r="M103" s="133">
        <f>IF('Cumulative Budget Request '!L102='Split budget (H)'!$L$1,'Cumulative Budget Request '!M102,0)</f>
        <v>0</v>
      </c>
      <c r="N103" s="214">
        <f>ROUND(M103/12,2)</f>
        <v>0</v>
      </c>
      <c r="O103" s="214">
        <f>IF('Cumulative Budget Request '!L102='Split budget (H)'!$L$1,'Cumulative Budget Request '!O102,0)</f>
        <v>0</v>
      </c>
      <c r="P103" s="209">
        <f>IF('Cumulative Budget Request '!L102='Split budget (H)'!$L$1,'Cumulative Budget Request '!P102,0)</f>
        <v>0</v>
      </c>
      <c r="Q103" s="211">
        <f>IF('Cumulative Budget Request '!L102='Split budget (H)'!$L$1,'Cumulative Budget Request '!Q102,0)</f>
        <v>0</v>
      </c>
      <c r="R103" s="212">
        <f>IF('Cumulative Budget Request '!L102='Split budget (H)'!$L$1,'Cumulative Budget Request '!R102,0)</f>
        <v>0</v>
      </c>
      <c r="S103" s="61">
        <f>IF('Cumulative Budget Request '!L102='Split budget (H)'!$L$1,'Cumulative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9"/>
      <c r="B104" s="486"/>
      <c r="C104" s="480"/>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(H)'!$L$1,'Cumulative Budget Request '!Q103,0)</f>
        <v>0</v>
      </c>
      <c r="R104" s="212">
        <f>IF('Cumulative Budget Request '!L103='Split budget (H)'!$L$1,'Cumulative Budget Request '!R103,0)</f>
        <v>0</v>
      </c>
      <c r="S104" s="61">
        <f>IF('Cumulative Budget Request '!L103='Split budget (H)'!$L$1,'Cumulative Budget Request '!S103,0)</f>
        <v>0</v>
      </c>
      <c r="T104" s="16"/>
      <c r="U104" s="324"/>
      <c r="V104" s="324"/>
      <c r="W104" s="324"/>
      <c r="X104" s="324"/>
      <c r="Y104" s="324"/>
    </row>
    <row r="105" spans="1:25" hidden="1">
      <c r="A105" s="449"/>
      <c r="B105" s="486"/>
      <c r="C105" s="480"/>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(H)'!$L$1,'Cumulative Budget Request '!Q104,0)</f>
        <v>0</v>
      </c>
      <c r="R105" s="212">
        <f>IF('Cumulative Budget Request '!L104='Split budget (H)'!$L$1,'Cumulative Budget Request '!R104,0)</f>
        <v>0</v>
      </c>
      <c r="S105" s="61">
        <f>IF('Cumulative Budget Request '!L104='Split budget (H)'!$L$1,'Cumulative Budget Request '!S104,0)</f>
        <v>0</v>
      </c>
      <c r="T105" s="16"/>
      <c r="U105" s="323"/>
      <c r="V105" s="323"/>
      <c r="W105" s="323"/>
      <c r="X105" s="323"/>
      <c r="Y105" s="323"/>
    </row>
    <row r="106" spans="1:25" ht="15" hidden="1">
      <c r="A106" s="449"/>
      <c r="B106" s="486"/>
      <c r="C106" s="480"/>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(H)'!$L$1,'Cumulative Budget Request '!Q105,0)</f>
        <v>0</v>
      </c>
      <c r="R106" s="212">
        <f>IF('Cumulative Budget Request '!L105='Split budget (H)'!$L$1,'Cumulative Budget Request '!R105,0)</f>
        <v>0</v>
      </c>
      <c r="S106" s="61">
        <f>IF('Cumulative Budget Request '!L105='Split budget (H)'!$L$1,'Cumulative Budget Request '!S105,0)</f>
        <v>0</v>
      </c>
      <c r="T106" s="16"/>
      <c r="U106" s="324"/>
      <c r="V106" s="324"/>
      <c r="W106" s="324"/>
      <c r="X106" s="324"/>
      <c r="Y106" s="324"/>
    </row>
    <row r="107" spans="1:25" hidden="1">
      <c r="A107" s="449"/>
      <c r="B107" s="486"/>
      <c r="C107" s="480"/>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(H)'!$L$1,'Cumulative Budget Request '!Q106,0)</f>
        <v>0</v>
      </c>
      <c r="R107" s="212">
        <f>IF('Cumulative Budget Request '!L106='Split budget (H)'!$L$1,'Cumulative Budget Request '!R106,0)</f>
        <v>0</v>
      </c>
      <c r="S107" s="61">
        <f>IF('Cumulative Budget Request '!L106='Split budget (H)'!$L$1,'Cumulative Budget Request '!S106,0)</f>
        <v>0</v>
      </c>
      <c r="T107" s="16"/>
      <c r="U107" s="323"/>
      <c r="V107" s="323"/>
      <c r="W107" s="323"/>
      <c r="X107" s="323"/>
      <c r="Y107" s="323"/>
    </row>
    <row r="108" spans="1:25" hidden="1">
      <c r="A108" s="449"/>
      <c r="B108" s="481"/>
      <c r="C108" s="480"/>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5">
        <f>IF('Cumulative Budget Request '!L108='Split budget (H)'!$L$1,'Cumulative Budget Request '!A108,0)</f>
        <v>0</v>
      </c>
      <c r="B109" s="480">
        <f>IF('Cumulative Budget Request '!L108='Split budget (H)'!$L$1,'Cumulative Budget Request '!B108,0)</f>
        <v>0</v>
      </c>
      <c r="C109" s="481"/>
      <c r="D109" s="33" t="s">
        <v>123</v>
      </c>
      <c r="E109" s="76">
        <f>ROUND($R109*$S109,6)</f>
        <v>0</v>
      </c>
      <c r="F109" s="76">
        <f>ROUND($R110*$S110,6)</f>
        <v>0</v>
      </c>
      <c r="G109" s="76">
        <f>ROUND($R111*$S111,6)</f>
        <v>0</v>
      </c>
      <c r="H109" s="76">
        <f>ROUND($R112*$S112,6)</f>
        <v>0</v>
      </c>
      <c r="I109" s="76">
        <f>ROUND($R113*$S113,6)</f>
        <v>0</v>
      </c>
      <c r="J109" s="46"/>
      <c r="M109" s="133">
        <f>IF('Cumulative Budget Request '!L108='Split budget (H)'!$L$1,'Cumulative Budget Request '!M108,0)</f>
        <v>0</v>
      </c>
      <c r="N109" s="214">
        <f>ROUND(M109/12,2)</f>
        <v>0</v>
      </c>
      <c r="O109" s="214">
        <f>IF('Cumulative Budget Request '!L108='Split budget (H)'!$L$1,'Cumulative Budget Request '!O108,0)</f>
        <v>0</v>
      </c>
      <c r="P109" s="209">
        <f>IF('Cumulative Budget Request '!L108='Split budget (H)'!$L$1,'Cumulative Budget Request '!P108,0)</f>
        <v>0</v>
      </c>
      <c r="Q109" s="211">
        <f>IF('Cumulative Budget Request '!L108='Split budget (H)'!$L$1,'Cumulative Budget Request '!Q108,0)</f>
        <v>0</v>
      </c>
      <c r="R109" s="212">
        <f>IF('Cumulative Budget Request '!L108='Split budget (H)'!$L$1,'Cumulative Budget Request '!R108,0)</f>
        <v>0</v>
      </c>
      <c r="S109" s="61">
        <f>IF('Cumulative Budget Request '!L108='Split budget (H)'!$L$1,'Cumulative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9"/>
      <c r="B110" s="486"/>
      <c r="C110" s="480"/>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(H)'!$L$1,'Cumulative Budget Request '!Q109,0)</f>
        <v>0</v>
      </c>
      <c r="R110" s="212">
        <f>IF('Cumulative Budget Request '!L109='Split budget (H)'!$L$1,'Cumulative Budget Request '!R109,0)</f>
        <v>0</v>
      </c>
      <c r="S110" s="61">
        <f>IF('Cumulative Budget Request '!L109='Split budget (H)'!$L$1,'Cumulative Budget Request '!S109,0)</f>
        <v>0</v>
      </c>
      <c r="T110" s="16"/>
      <c r="U110" s="324"/>
      <c r="V110" s="324"/>
      <c r="W110" s="324"/>
      <c r="X110" s="324"/>
      <c r="Y110" s="324"/>
    </row>
    <row r="111" spans="1:25" hidden="1">
      <c r="A111" s="449"/>
      <c r="B111" s="486"/>
      <c r="C111" s="480"/>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(H)'!$L$1,'Cumulative Budget Request '!Q110,0)</f>
        <v>0</v>
      </c>
      <c r="R111" s="212">
        <f>IF('Cumulative Budget Request '!L110='Split budget (H)'!$L$1,'Cumulative Budget Request '!R110,0)</f>
        <v>0</v>
      </c>
      <c r="S111" s="61">
        <f>IF('Cumulative Budget Request '!L110='Split budget (H)'!$L$1,'Cumulative Budget Request '!S110,0)</f>
        <v>0</v>
      </c>
      <c r="T111" s="16"/>
      <c r="U111" s="323"/>
      <c r="V111" s="323"/>
      <c r="W111" s="323"/>
      <c r="X111" s="323"/>
      <c r="Y111" s="323"/>
    </row>
    <row r="112" spans="1:25" ht="15" hidden="1">
      <c r="A112" s="449"/>
      <c r="B112" s="486"/>
      <c r="C112" s="480"/>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(H)'!$L$1,'Cumulative Budget Request '!Q111,0)</f>
        <v>0</v>
      </c>
      <c r="R112" s="212">
        <f>IF('Cumulative Budget Request '!L111='Split budget (H)'!$L$1,'Cumulative Budget Request '!R111,0)</f>
        <v>0</v>
      </c>
      <c r="S112" s="61">
        <f>IF('Cumulative Budget Request '!L111='Split budget (H)'!$L$1,'Cumulative Budget Request '!S111,0)</f>
        <v>0</v>
      </c>
      <c r="T112" s="16"/>
      <c r="U112" s="324"/>
      <c r="V112" s="324"/>
      <c r="W112" s="324"/>
      <c r="X112" s="324"/>
      <c r="Y112" s="324"/>
    </row>
    <row r="113" spans="1:25" hidden="1">
      <c r="A113" s="449"/>
      <c r="B113" s="486"/>
      <c r="C113" s="480"/>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(H)'!$L$1,'Cumulative Budget Request '!Q112,0)</f>
        <v>0</v>
      </c>
      <c r="R113" s="212">
        <f>IF('Cumulative Budget Request '!L112='Split budget (H)'!$L$1,'Cumulative Budget Request '!R112,0)</f>
        <v>0</v>
      </c>
      <c r="S113" s="61">
        <f>IF('Cumulative Budget Request '!L112='Split budget (H)'!$L$1,'Cumulative Budget Request '!S112,0)</f>
        <v>0</v>
      </c>
      <c r="T113" s="16"/>
      <c r="U113" s="323"/>
      <c r="V113" s="323"/>
      <c r="W113" s="323"/>
      <c r="X113" s="323"/>
      <c r="Y113" s="323"/>
    </row>
    <row r="114" spans="1:25" hidden="1">
      <c r="A114" s="449"/>
      <c r="B114" s="481"/>
      <c r="C114" s="480"/>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5">
        <f>IF('Cumulative Budget Request '!L114='Split budget (H)'!$L$1,'Cumulative Budget Request '!A114,0)</f>
        <v>0</v>
      </c>
      <c r="B115" s="480">
        <f>IF('Cumulative Budget Request '!L114='Split budget (H)'!$L$1,'Cumulative Budget Request '!B114,0)</f>
        <v>0</v>
      </c>
      <c r="C115" s="481"/>
      <c r="D115" s="33" t="s">
        <v>123</v>
      </c>
      <c r="E115" s="76">
        <f>ROUND($R115*$S115,6)</f>
        <v>0</v>
      </c>
      <c r="F115" s="76">
        <f>ROUND($R116*$S116,6)</f>
        <v>0</v>
      </c>
      <c r="G115" s="76">
        <f>ROUND($R117*$S117,6)</f>
        <v>0</v>
      </c>
      <c r="H115" s="76">
        <f>ROUND($R118*$S118,6)</f>
        <v>0</v>
      </c>
      <c r="I115" s="76">
        <f>ROUND($R119*$S119,6)</f>
        <v>0</v>
      </c>
      <c r="J115" s="46"/>
      <c r="M115" s="133">
        <f>IF('Cumulative Budget Request '!L114='Split budget (H)'!$L$1,'Cumulative Budget Request '!M114,0)</f>
        <v>0</v>
      </c>
      <c r="N115" s="214">
        <f>ROUND(M115/12,2)</f>
        <v>0</v>
      </c>
      <c r="O115" s="214">
        <f>IF('Cumulative Budget Request '!L114='Split budget (H)'!$L$1,'Cumulative Budget Request '!O114,0)</f>
        <v>0</v>
      </c>
      <c r="P115" s="209">
        <f>IF('Cumulative Budget Request '!L114='Split budget (H)'!$L$1,'Cumulative Budget Request '!P114,0)</f>
        <v>0</v>
      </c>
      <c r="Q115" s="211">
        <f>IF('Cumulative Budget Request '!L114='Split budget (H)'!$L$1,'Cumulative Budget Request '!Q114,0)</f>
        <v>0</v>
      </c>
      <c r="R115" s="212">
        <f>IF('Cumulative Budget Request '!L114='Split budget (H)'!$L$1,'Cumulative Budget Request '!R114,0)</f>
        <v>0</v>
      </c>
      <c r="S115" s="61">
        <f>IF('Cumulative Budget Request '!L114='Split budget (H)'!$L$1,'Cumulative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9"/>
      <c r="B116" s="486"/>
      <c r="C116" s="480"/>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(H)'!$L$1,'Cumulative Budget Request '!Q115,0)</f>
        <v>0</v>
      </c>
      <c r="R116" s="212">
        <f>IF('Cumulative Budget Request '!L115='Split budget (H)'!$L$1,'Cumulative Budget Request '!R115,0)</f>
        <v>0</v>
      </c>
      <c r="S116" s="61">
        <f>IF('Cumulative Budget Request '!L115='Split budget (H)'!$L$1,'Cumulative Budget Request '!S115,0)</f>
        <v>0</v>
      </c>
      <c r="T116" s="16"/>
      <c r="U116" s="324"/>
      <c r="V116" s="324"/>
      <c r="W116" s="324"/>
      <c r="X116" s="324"/>
      <c r="Y116" s="324"/>
    </row>
    <row r="117" spans="1:25" hidden="1">
      <c r="A117" s="449"/>
      <c r="B117" s="486"/>
      <c r="C117" s="480"/>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(H)'!$L$1,'Cumulative Budget Request '!Q116,0)</f>
        <v>0</v>
      </c>
      <c r="R117" s="212">
        <f>IF('Cumulative Budget Request '!L116='Split budget (H)'!$L$1,'Cumulative Budget Request '!R116,0)</f>
        <v>0</v>
      </c>
      <c r="S117" s="61">
        <f>IF('Cumulative Budget Request '!L116='Split budget (H)'!$L$1,'Cumulative Budget Request '!S116,0)</f>
        <v>0</v>
      </c>
      <c r="T117" s="16"/>
      <c r="U117" s="323"/>
      <c r="V117" s="323"/>
      <c r="W117" s="323"/>
      <c r="X117" s="323"/>
      <c r="Y117" s="323"/>
    </row>
    <row r="118" spans="1:25" ht="15" hidden="1">
      <c r="A118" s="449"/>
      <c r="B118" s="486"/>
      <c r="C118" s="480"/>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(H)'!$L$1,'Cumulative Budget Request '!Q117,0)</f>
        <v>0</v>
      </c>
      <c r="R118" s="212">
        <f>IF('Cumulative Budget Request '!L117='Split budget (H)'!$L$1,'Cumulative Budget Request '!R117,0)</f>
        <v>0</v>
      </c>
      <c r="S118" s="61">
        <f>IF('Cumulative Budget Request '!L117='Split budget (H)'!$L$1,'Cumulative Budget Request '!S117,0)</f>
        <v>0</v>
      </c>
      <c r="T118" s="16"/>
      <c r="U118" s="324"/>
      <c r="V118" s="324"/>
      <c r="W118" s="324"/>
      <c r="X118" s="324"/>
      <c r="Y118" s="324"/>
    </row>
    <row r="119" spans="1:25" hidden="1">
      <c r="A119" s="449"/>
      <c r="B119" s="486"/>
      <c r="C119" s="480"/>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(H)'!$L$1,'Cumulative Budget Request '!Q118,0)</f>
        <v>0</v>
      </c>
      <c r="R119" s="212">
        <f>IF('Cumulative Budget Request '!L118='Split budget (H)'!$L$1,'Cumulative Budget Request '!R118,0)</f>
        <v>0</v>
      </c>
      <c r="S119" s="61">
        <f>IF('Cumulative Budget Request '!L118='Split budget (H)'!$L$1,'Cumulative Budget Request '!S118,0)</f>
        <v>0</v>
      </c>
      <c r="T119" s="16"/>
      <c r="U119" s="323"/>
      <c r="V119" s="323"/>
      <c r="W119" s="323"/>
      <c r="X119" s="323"/>
      <c r="Y119" s="323"/>
    </row>
    <row r="120" spans="1:25" hidden="1">
      <c r="A120" s="449"/>
      <c r="B120" s="481"/>
      <c r="C120" s="480"/>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5">
        <f>IF('Cumulative Budget Request '!L120='Split budget (H)'!$L$1,'Cumulative Budget Request '!A120,0)</f>
        <v>0</v>
      </c>
      <c r="B121" s="480">
        <f>IF('Cumulative Budget Request '!L120='Split budget (H)'!$L$1,'Cumulative Budget Request '!B120,0)</f>
        <v>0</v>
      </c>
      <c r="C121" s="481"/>
      <c r="D121" s="33" t="s">
        <v>123</v>
      </c>
      <c r="E121" s="76">
        <f>ROUND($R121*$S121,6)</f>
        <v>0</v>
      </c>
      <c r="F121" s="76">
        <f>ROUND($R122*$S122,6)</f>
        <v>0</v>
      </c>
      <c r="G121" s="76">
        <f>ROUND($R123*$S123,6)</f>
        <v>0</v>
      </c>
      <c r="H121" s="76">
        <f>ROUND($R124*$S124,6)</f>
        <v>0</v>
      </c>
      <c r="I121" s="76">
        <f>ROUND($R125*$S125,6)</f>
        <v>0</v>
      </c>
      <c r="J121" s="46"/>
      <c r="M121" s="133">
        <f>IF('Cumulative Budget Request '!L120='Split budget (H)'!$L$1,'Cumulative Budget Request '!M120,0)</f>
        <v>0</v>
      </c>
      <c r="N121" s="214">
        <f>ROUND(M121/12,2)</f>
        <v>0</v>
      </c>
      <c r="O121" s="214">
        <f>IF('Cumulative Budget Request '!L120='Split budget (H)'!$L$1,'Cumulative Budget Request '!O120,0)</f>
        <v>0</v>
      </c>
      <c r="P121" s="209">
        <f>IF('Cumulative Budget Request '!L120='Split budget (H)'!$L$1,'Cumulative Budget Request '!P120,0)</f>
        <v>0</v>
      </c>
      <c r="Q121" s="211">
        <f>IF('Cumulative Budget Request '!L120='Split budget (H)'!$L$1,'Cumulative Budget Request '!Q120,0)</f>
        <v>0</v>
      </c>
      <c r="R121" s="212">
        <f>IF('Cumulative Budget Request '!L120='Split budget (H)'!$L$1,'Cumulative Budget Request '!R120,0)</f>
        <v>0</v>
      </c>
      <c r="S121" s="61">
        <f>IF('Cumulative Budget Request '!L120='Split budget (H)'!$L$1,'Cumulative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9"/>
      <c r="B122" s="486"/>
      <c r="C122" s="480"/>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(H)'!$L$1,'Cumulative Budget Request '!Q121,0)</f>
        <v>0</v>
      </c>
      <c r="R122" s="212">
        <f>IF('Cumulative Budget Request '!L121='Split budget (H)'!$L$1,'Cumulative Budget Request '!R121,0)</f>
        <v>0</v>
      </c>
      <c r="S122" s="61">
        <f>IF('Cumulative Budget Request '!L121='Split budget (H)'!$L$1,'Cumulative Budget Request '!S121,0)</f>
        <v>0</v>
      </c>
      <c r="T122" s="16"/>
      <c r="U122" s="324"/>
      <c r="V122" s="324"/>
      <c r="W122" s="324"/>
      <c r="X122" s="324"/>
      <c r="Y122" s="324"/>
    </row>
    <row r="123" spans="1:25" hidden="1">
      <c r="A123" s="449"/>
      <c r="B123" s="486"/>
      <c r="C123" s="480"/>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(H)'!$L$1,'Cumulative Budget Request '!Q122,0)</f>
        <v>0</v>
      </c>
      <c r="R123" s="212">
        <f>IF('Cumulative Budget Request '!L122='Split budget (H)'!$L$1,'Cumulative Budget Request '!R122,0)</f>
        <v>0</v>
      </c>
      <c r="S123" s="61">
        <f>IF('Cumulative Budget Request '!L122='Split budget (H)'!$L$1,'Cumulative Budget Request '!S122,0)</f>
        <v>0</v>
      </c>
      <c r="T123" s="16"/>
      <c r="U123" s="323"/>
      <c r="V123" s="323"/>
      <c r="W123" s="323"/>
      <c r="X123" s="323"/>
      <c r="Y123" s="323"/>
    </row>
    <row r="124" spans="1:25" ht="15" hidden="1">
      <c r="A124" s="449"/>
      <c r="B124" s="486"/>
      <c r="C124" s="480"/>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(H)'!$L$1,'Cumulative Budget Request '!Q123,0)</f>
        <v>0</v>
      </c>
      <c r="R124" s="212">
        <f>IF('Cumulative Budget Request '!L123='Split budget (H)'!$L$1,'Cumulative Budget Request '!R123,0)</f>
        <v>0</v>
      </c>
      <c r="S124" s="61">
        <f>IF('Cumulative Budget Request '!L123='Split budget (H)'!$L$1,'Cumulative Budget Request '!S123,0)</f>
        <v>0</v>
      </c>
      <c r="T124" s="16"/>
      <c r="U124" s="324"/>
      <c r="V124" s="324"/>
      <c r="W124" s="324"/>
      <c r="X124" s="324"/>
      <c r="Y124" s="324"/>
    </row>
    <row r="125" spans="1:25" hidden="1">
      <c r="A125" s="449"/>
      <c r="B125" s="486"/>
      <c r="C125" s="480"/>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(H)'!$L$1,'Cumulative Budget Request '!Q124,0)</f>
        <v>0</v>
      </c>
      <c r="R125" s="212">
        <f>IF('Cumulative Budget Request '!L124='Split budget (H)'!$L$1,'Cumulative Budget Request '!R124,0)</f>
        <v>0</v>
      </c>
      <c r="S125" s="61">
        <f>IF('Cumulative Budget Request '!L124='Split budget (H)'!$L$1,'Cumulative Budget Request '!S124,0)</f>
        <v>0</v>
      </c>
      <c r="T125" s="16"/>
      <c r="U125" s="323"/>
      <c r="V125" s="323"/>
      <c r="W125" s="323"/>
      <c r="X125" s="323"/>
      <c r="Y125" s="323"/>
    </row>
    <row r="126" spans="1:25" hidden="1">
      <c r="A126" s="449"/>
      <c r="B126" s="481"/>
      <c r="C126" s="480"/>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5">
        <f>IF('Cumulative Budget Request '!L126='Split budget (H)'!$L$1,'Cumulative Budget Request '!A126,0)</f>
        <v>0</v>
      </c>
      <c r="B127" s="480">
        <f>IF('Cumulative Budget Request '!L126='Split budget (H)'!$L$1,'Cumulative Budget Request '!B126,0)</f>
        <v>0</v>
      </c>
      <c r="C127" s="481"/>
      <c r="D127" s="33" t="s">
        <v>123</v>
      </c>
      <c r="E127" s="76">
        <f>ROUND($R127*$S127,6)</f>
        <v>0</v>
      </c>
      <c r="F127" s="76">
        <f>ROUND($R128*$S128,6)</f>
        <v>0</v>
      </c>
      <c r="G127" s="76">
        <f>ROUND($R129*$S129,6)</f>
        <v>0</v>
      </c>
      <c r="H127" s="76">
        <f>ROUND($R130*$S130,6)</f>
        <v>0</v>
      </c>
      <c r="I127" s="76">
        <f>ROUND($R131*$S131,6)</f>
        <v>0</v>
      </c>
      <c r="J127" s="46"/>
      <c r="M127" s="133">
        <f>IF('Cumulative Budget Request '!L126='Split budget (H)'!$L$1,'Cumulative Budget Request '!M126,0)</f>
        <v>0</v>
      </c>
      <c r="N127" s="214">
        <f>ROUND(M127/12,2)</f>
        <v>0</v>
      </c>
      <c r="O127" s="214">
        <f>IF('Cumulative Budget Request '!L126='Split budget (H)'!$L$1,'Cumulative Budget Request '!O126,0)</f>
        <v>0</v>
      </c>
      <c r="P127" s="209">
        <f>IF('Cumulative Budget Request '!L126='Split budget (H)'!$L$1,'Cumulative Budget Request '!P126,0)</f>
        <v>0</v>
      </c>
      <c r="Q127" s="211">
        <f>IF('Cumulative Budget Request '!L126='Split budget (H)'!$L$1,'Cumulative Budget Request '!Q126,0)</f>
        <v>0</v>
      </c>
      <c r="R127" s="212">
        <f>IF('Cumulative Budget Request '!L126='Split budget (H)'!$L$1,'Cumulative Budget Request '!R126,0)</f>
        <v>0</v>
      </c>
      <c r="S127" s="61">
        <f>IF('Cumulative Budget Request '!L126='Split budget (H)'!$L$1,'Cumulative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9"/>
      <c r="B128" s="486"/>
      <c r="C128" s="480"/>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(H)'!$L$1,'Cumulative Budget Request '!Q127,0)</f>
        <v>0</v>
      </c>
      <c r="R128" s="212">
        <f>IF('Cumulative Budget Request '!L127='Split budget (H)'!$L$1,'Cumulative Budget Request '!R127,0)</f>
        <v>0</v>
      </c>
      <c r="S128" s="61">
        <f>IF('Cumulative Budget Request '!L127='Split budget (H)'!$L$1,'Cumulative Budget Request '!S127,0)</f>
        <v>0</v>
      </c>
      <c r="T128" s="16"/>
      <c r="U128" s="324"/>
      <c r="V128" s="324"/>
      <c r="W128" s="324"/>
      <c r="X128" s="324"/>
      <c r="Y128" s="324"/>
    </row>
    <row r="129" spans="1:25" hidden="1">
      <c r="A129" s="449"/>
      <c r="B129" s="486"/>
      <c r="C129" s="480"/>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(H)'!$L$1,'Cumulative Budget Request '!Q128,0)</f>
        <v>0</v>
      </c>
      <c r="R129" s="212">
        <f>IF('Cumulative Budget Request '!L128='Split budget (H)'!$L$1,'Cumulative Budget Request '!R128,0)</f>
        <v>0</v>
      </c>
      <c r="S129" s="61">
        <f>IF('Cumulative Budget Request '!L128='Split budget (H)'!$L$1,'Cumulative Budget Request '!S128,0)</f>
        <v>0</v>
      </c>
      <c r="T129" s="16"/>
      <c r="U129" s="323"/>
      <c r="V129" s="323"/>
      <c r="W129" s="323"/>
      <c r="X129" s="323"/>
      <c r="Y129" s="323"/>
    </row>
    <row r="130" spans="1:25" ht="15" hidden="1">
      <c r="A130" s="449"/>
      <c r="B130" s="486"/>
      <c r="C130" s="480"/>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(H)'!$L$1,'Cumulative Budget Request '!Q129,0)</f>
        <v>0</v>
      </c>
      <c r="R130" s="212">
        <f>IF('Cumulative Budget Request '!L129='Split budget (H)'!$L$1,'Cumulative Budget Request '!R129,0)</f>
        <v>0</v>
      </c>
      <c r="S130" s="61">
        <f>IF('Cumulative Budget Request '!L129='Split budget (H)'!$L$1,'Cumulative Budget Request '!S129,0)</f>
        <v>0</v>
      </c>
      <c r="T130" s="16"/>
      <c r="U130" s="324"/>
      <c r="V130" s="324"/>
      <c r="W130" s="324"/>
      <c r="X130" s="324"/>
      <c r="Y130" s="324"/>
    </row>
    <row r="131" spans="1:25" hidden="1">
      <c r="A131" s="449"/>
      <c r="B131" s="486"/>
      <c r="C131" s="480"/>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(H)'!$L$1,'Cumulative Budget Request '!Q130,0)</f>
        <v>0</v>
      </c>
      <c r="R131" s="212">
        <f>IF('Cumulative Budget Request '!L130='Split budget (H)'!$L$1,'Cumulative Budget Request '!R130,0)</f>
        <v>0</v>
      </c>
      <c r="S131" s="61">
        <f>IF('Cumulative Budget Request '!L130='Split budget (H)'!$L$1,'Cumulative Budget Request '!S130,0)</f>
        <v>0</v>
      </c>
      <c r="T131" s="16"/>
      <c r="U131" s="323"/>
      <c r="V131" s="323"/>
      <c r="W131" s="323"/>
      <c r="X131" s="323"/>
      <c r="Y131" s="323"/>
    </row>
    <row r="132" spans="1:25" hidden="1">
      <c r="A132" s="449"/>
      <c r="B132" s="481"/>
      <c r="C132" s="480"/>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5">
        <f>IF('Cumulative Budget Request '!L132='Split budget (H)'!$L$1,'Cumulative Budget Request '!A132,0)</f>
        <v>0</v>
      </c>
      <c r="B133" s="480">
        <f>IF('Cumulative Budget Request '!L132='Split budget (H)'!$L$1,'Cumulative Budget Request '!B132,0)</f>
        <v>0</v>
      </c>
      <c r="C133" s="481"/>
      <c r="D133" s="33" t="s">
        <v>123</v>
      </c>
      <c r="E133" s="76">
        <f>ROUND($R133*$S133,6)</f>
        <v>0</v>
      </c>
      <c r="F133" s="76">
        <f>ROUND($R134*$S134,6)</f>
        <v>0</v>
      </c>
      <c r="G133" s="76">
        <f>ROUND($R135*$S135,6)</f>
        <v>0</v>
      </c>
      <c r="H133" s="76">
        <f>ROUND($R136*$S136,6)</f>
        <v>0</v>
      </c>
      <c r="I133" s="76">
        <f>ROUND($R137*$S137,6)</f>
        <v>0</v>
      </c>
      <c r="J133" s="46"/>
      <c r="M133" s="133">
        <f>IF('Cumulative Budget Request '!L132='Split budget (H)'!$L$1,'Cumulative Budget Request '!M132,0)</f>
        <v>0</v>
      </c>
      <c r="N133" s="214">
        <f>ROUND(M133/12,2)</f>
        <v>0</v>
      </c>
      <c r="O133" s="214">
        <f>IF('Cumulative Budget Request '!L132='Split budget (H)'!$L$1,'Cumulative Budget Request '!O132,0)</f>
        <v>0</v>
      </c>
      <c r="P133" s="209">
        <f>IF('Cumulative Budget Request '!L132='Split budget (H)'!$L$1,'Cumulative Budget Request '!P132,0)</f>
        <v>0</v>
      </c>
      <c r="Q133" s="211">
        <f>IF('Cumulative Budget Request '!L132='Split budget (H)'!$L$1,'Cumulative Budget Request '!Q132,0)</f>
        <v>0</v>
      </c>
      <c r="R133" s="212">
        <f>IF('Cumulative Budget Request '!L132='Split budget (H)'!$L$1,'Cumulative Budget Request '!R132,0)</f>
        <v>0</v>
      </c>
      <c r="S133" s="61">
        <f>IF('Cumulative Budget Request '!L132='Split budget (H)'!$L$1,'Cumulative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9"/>
      <c r="B134" s="486"/>
      <c r="C134" s="480"/>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(H)'!$L$1,'Cumulative Budget Request '!Q133,0)</f>
        <v>0</v>
      </c>
      <c r="R134" s="212">
        <f>IF('Cumulative Budget Request '!L133='Split budget (H)'!$L$1,'Cumulative Budget Request '!R133,0)</f>
        <v>0</v>
      </c>
      <c r="S134" s="61">
        <f>IF('Cumulative Budget Request '!L133='Split budget (H)'!$L$1,'Cumulative Budget Request '!S133,0)</f>
        <v>0</v>
      </c>
      <c r="T134" s="16"/>
      <c r="U134" s="324"/>
      <c r="V134" s="324"/>
      <c r="W134" s="324"/>
      <c r="X134" s="324"/>
      <c r="Y134" s="324"/>
    </row>
    <row r="135" spans="1:25" hidden="1">
      <c r="A135" s="449"/>
      <c r="B135" s="486"/>
      <c r="C135" s="480"/>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(H)'!$L$1,'Cumulative Budget Request '!Q134,0)</f>
        <v>0</v>
      </c>
      <c r="R135" s="212">
        <f>IF('Cumulative Budget Request '!L134='Split budget (H)'!$L$1,'Cumulative Budget Request '!R134,0)</f>
        <v>0</v>
      </c>
      <c r="S135" s="61">
        <f>IF('Cumulative Budget Request '!L134='Split budget (H)'!$L$1,'Cumulative Budget Request '!S134,0)</f>
        <v>0</v>
      </c>
      <c r="T135" s="16"/>
      <c r="U135" s="323"/>
      <c r="V135" s="323"/>
      <c r="W135" s="323"/>
      <c r="X135" s="323"/>
      <c r="Y135" s="323"/>
    </row>
    <row r="136" spans="1:25" ht="15" hidden="1">
      <c r="A136" s="449"/>
      <c r="B136" s="486"/>
      <c r="C136" s="480"/>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(H)'!$L$1,'Cumulative Budget Request '!Q135,0)</f>
        <v>0</v>
      </c>
      <c r="R136" s="212">
        <f>IF('Cumulative Budget Request '!L135='Split budget (H)'!$L$1,'Cumulative Budget Request '!R135,0)</f>
        <v>0</v>
      </c>
      <c r="S136" s="61">
        <f>IF('Cumulative Budget Request '!L135='Split budget (H)'!$L$1,'Cumulative Budget Request '!S135,0)</f>
        <v>0</v>
      </c>
      <c r="T136" s="16"/>
      <c r="U136" s="324"/>
      <c r="V136" s="324"/>
      <c r="W136" s="324"/>
      <c r="X136" s="324"/>
      <c r="Y136" s="324"/>
    </row>
    <row r="137" spans="1:25" hidden="1">
      <c r="A137" s="449"/>
      <c r="B137" s="486"/>
      <c r="C137" s="480"/>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(H)'!$L$1,'Cumulative Budget Request '!Q136,0)</f>
        <v>0</v>
      </c>
      <c r="R137" s="212">
        <f>IF('Cumulative Budget Request '!L136='Split budget (H)'!$L$1,'Cumulative Budget Request '!R136,0)</f>
        <v>0</v>
      </c>
      <c r="S137" s="61">
        <f>IF('Cumulative Budget Request '!L136='Split budget (H)'!$L$1,'Cumulative Budget Request '!S136,0)</f>
        <v>0</v>
      </c>
      <c r="T137" s="16"/>
      <c r="U137" s="323"/>
      <c r="V137" s="323"/>
      <c r="W137" s="323"/>
      <c r="X137" s="323"/>
      <c r="Y137" s="323"/>
    </row>
    <row r="138" spans="1:25" hidden="1">
      <c r="A138" s="449"/>
      <c r="B138" s="481"/>
      <c r="C138" s="480"/>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5">
        <f>IF('Cumulative Budget Request '!L138='Split budget (H)'!$L$1,'Cumulative Budget Request '!A138,0)</f>
        <v>0</v>
      </c>
      <c r="B139" s="480">
        <f>IF('Cumulative Budget Request '!L138='Split budget (H)'!$L$1,'Cumulative Budget Request '!B138,0)</f>
        <v>0</v>
      </c>
      <c r="C139" s="481"/>
      <c r="D139" s="33" t="s">
        <v>123</v>
      </c>
      <c r="E139" s="76">
        <f>ROUND($R139*$S139,6)</f>
        <v>0</v>
      </c>
      <c r="F139" s="76">
        <f>ROUND($R140*$S140,6)</f>
        <v>0</v>
      </c>
      <c r="G139" s="76">
        <f>ROUND($R141*$S141,6)</f>
        <v>0</v>
      </c>
      <c r="H139" s="76">
        <f>ROUND($R142*$S142,6)</f>
        <v>0</v>
      </c>
      <c r="I139" s="76">
        <f>ROUND($R143*$S143,6)</f>
        <v>0</v>
      </c>
      <c r="J139" s="46"/>
      <c r="M139" s="133">
        <f>IF('Cumulative Budget Request '!L138='Split budget (H)'!$L$1,'Cumulative Budget Request '!M138,0)</f>
        <v>0</v>
      </c>
      <c r="N139" s="214">
        <f>ROUND(M139/12,2)</f>
        <v>0</v>
      </c>
      <c r="O139" s="214">
        <f>IF('Cumulative Budget Request '!L138='Split budget (H)'!$L$1,'Cumulative Budget Request '!O138,0)</f>
        <v>0</v>
      </c>
      <c r="P139" s="209">
        <f>IF('Cumulative Budget Request '!L138='Split budget (H)'!$L$1,'Cumulative Budget Request '!P138,0)</f>
        <v>0</v>
      </c>
      <c r="Q139" s="211">
        <f>IF('Cumulative Budget Request '!L138='Split budget (H)'!$L$1,'Cumulative Budget Request '!Q138,0)</f>
        <v>0</v>
      </c>
      <c r="R139" s="212">
        <f>IF('Cumulative Budget Request '!L138='Split budget (H)'!$L$1,'Cumulative Budget Request '!R138,0)</f>
        <v>0</v>
      </c>
      <c r="S139" s="61">
        <f>IF('Cumulative Budget Request '!L138='Split budget (H)'!$L$1,'Cumulative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9"/>
      <c r="B140" s="486"/>
      <c r="C140" s="480"/>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(H)'!$L$1,'Cumulative Budget Request '!Q139,0)</f>
        <v>0</v>
      </c>
      <c r="R140" s="212">
        <f>IF('Cumulative Budget Request '!L139='Split budget (H)'!$L$1,'Cumulative Budget Request '!R139,0)</f>
        <v>0</v>
      </c>
      <c r="S140" s="61">
        <f>IF('Cumulative Budget Request '!L139='Split budget (H)'!$L$1,'Cumulative Budget Request '!S139,0)</f>
        <v>0</v>
      </c>
      <c r="T140" s="16"/>
      <c r="U140" s="324"/>
      <c r="V140" s="324"/>
      <c r="W140" s="324"/>
      <c r="X140" s="324"/>
      <c r="Y140" s="324"/>
    </row>
    <row r="141" spans="1:25" hidden="1">
      <c r="A141" s="449"/>
      <c r="B141" s="486"/>
      <c r="C141" s="480"/>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(H)'!$L$1,'Cumulative Budget Request '!Q140,0)</f>
        <v>0</v>
      </c>
      <c r="R141" s="212">
        <f>IF('Cumulative Budget Request '!L140='Split budget (H)'!$L$1,'Cumulative Budget Request '!R140,0)</f>
        <v>0</v>
      </c>
      <c r="S141" s="61">
        <f>IF('Cumulative Budget Request '!L140='Split budget (H)'!$L$1,'Cumulative Budget Request '!S140,0)</f>
        <v>0</v>
      </c>
      <c r="T141" s="16"/>
      <c r="U141" s="323"/>
      <c r="V141" s="323"/>
      <c r="W141" s="323"/>
      <c r="X141" s="323"/>
      <c r="Y141" s="323"/>
    </row>
    <row r="142" spans="1:25" ht="15" hidden="1">
      <c r="A142" s="449"/>
      <c r="B142" s="486"/>
      <c r="C142" s="480"/>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(H)'!$L$1,'Cumulative Budget Request '!Q141,0)</f>
        <v>0</v>
      </c>
      <c r="R142" s="212">
        <f>IF('Cumulative Budget Request '!L141='Split budget (H)'!$L$1,'Cumulative Budget Request '!R141,0)</f>
        <v>0</v>
      </c>
      <c r="S142" s="61">
        <f>IF('Cumulative Budget Request '!L141='Split budget (H)'!$L$1,'Cumulative Budget Request '!S141,0)</f>
        <v>0</v>
      </c>
      <c r="T142" s="16"/>
      <c r="U142" s="324"/>
      <c r="V142" s="324"/>
      <c r="W142" s="324"/>
      <c r="X142" s="324"/>
      <c r="Y142" s="324"/>
    </row>
    <row r="143" spans="1:25" hidden="1">
      <c r="A143" s="449"/>
      <c r="B143" s="486"/>
      <c r="C143" s="480"/>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(H)'!$L$1,'Cumulative Budget Request '!Q142,0)</f>
        <v>0</v>
      </c>
      <c r="R143" s="212">
        <f>IF('Cumulative Budget Request '!L142='Split budget (H)'!$L$1,'Cumulative Budget Request '!R142,0)</f>
        <v>0</v>
      </c>
      <c r="S143" s="61">
        <f>IF('Cumulative Budget Request '!L142='Split budget (H)'!$L$1,'Cumulative Budget Request '!S142,0)</f>
        <v>0</v>
      </c>
      <c r="T143" s="16"/>
      <c r="U143" s="323"/>
      <c r="V143" s="323"/>
      <c r="W143" s="323"/>
      <c r="X143" s="323"/>
      <c r="Y143" s="323"/>
    </row>
    <row r="144" spans="1:25" hidden="1">
      <c r="A144" s="449"/>
      <c r="B144" s="481"/>
      <c r="C144" s="480"/>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5">
        <f>IF('Cumulative Budget Request '!L144='Split budget (H)'!$L$1,'Cumulative Budget Request '!A144,0)</f>
        <v>0</v>
      </c>
      <c r="B145" s="480">
        <f>IF('Cumulative Budget Request '!L144='Split budget (H)'!$L$1,'Cumulative Budget Request '!B144,0)</f>
        <v>0</v>
      </c>
      <c r="C145" s="481"/>
      <c r="D145" s="33" t="s">
        <v>123</v>
      </c>
      <c r="E145" s="76">
        <f>ROUND($R145*$S145,6)</f>
        <v>0</v>
      </c>
      <c r="F145" s="76">
        <f>ROUND($R146*$S146,6)</f>
        <v>0</v>
      </c>
      <c r="G145" s="76">
        <f>ROUND($R147*$S147,6)</f>
        <v>0</v>
      </c>
      <c r="H145" s="76">
        <f>ROUND($R148*$S148,6)</f>
        <v>0</v>
      </c>
      <c r="I145" s="76">
        <f>ROUND($R149*$S149,6)</f>
        <v>0</v>
      </c>
      <c r="J145" s="46"/>
      <c r="M145" s="133">
        <f>IF('Cumulative Budget Request '!L144='Split budget (H)'!$L$1,'Cumulative Budget Request '!M144,0)</f>
        <v>0</v>
      </c>
      <c r="N145" s="214">
        <f>ROUND(M145/12,2)</f>
        <v>0</v>
      </c>
      <c r="O145" s="214">
        <f>IF('Cumulative Budget Request '!L144='Split budget (H)'!$L$1,'Cumulative Budget Request '!O144,0)</f>
        <v>0</v>
      </c>
      <c r="P145" s="209">
        <f>IF('Cumulative Budget Request '!L144='Split budget (H)'!$L$1,'Cumulative Budget Request '!P144,0)</f>
        <v>0</v>
      </c>
      <c r="Q145" s="211">
        <f>IF('Cumulative Budget Request '!L144='Split budget (H)'!$L$1,'Cumulative Budget Request '!Q144,0)</f>
        <v>0</v>
      </c>
      <c r="R145" s="212">
        <f>IF('Cumulative Budget Request '!L144='Split budget (H)'!$L$1,'Cumulative Budget Request '!R144,0)</f>
        <v>0</v>
      </c>
      <c r="S145" s="61">
        <f>IF('Cumulative Budget Request '!L144='Split budget (H)'!$L$1,'Cumulative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9"/>
      <c r="B146" s="486"/>
      <c r="C146" s="480"/>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(H)'!$L$1,'Cumulative Budget Request '!Q145,0)</f>
        <v>0</v>
      </c>
      <c r="R146" s="212">
        <f>IF('Cumulative Budget Request '!L145='Split budget (H)'!$L$1,'Cumulative Budget Request '!R145,0)</f>
        <v>0</v>
      </c>
      <c r="S146" s="61">
        <f>IF('Cumulative Budget Request '!L145='Split budget (H)'!$L$1,'Cumulative Budget Request '!S145,0)</f>
        <v>0</v>
      </c>
      <c r="T146" s="16"/>
      <c r="U146" s="324"/>
      <c r="V146" s="324"/>
      <c r="W146" s="324"/>
      <c r="X146" s="324"/>
      <c r="Y146" s="324"/>
    </row>
    <row r="147" spans="1:25" hidden="1">
      <c r="A147" s="449"/>
      <c r="B147" s="486"/>
      <c r="C147" s="480"/>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(H)'!$L$1,'Cumulative Budget Request '!Q146,0)</f>
        <v>0</v>
      </c>
      <c r="R147" s="212">
        <f>IF('Cumulative Budget Request '!L146='Split budget (H)'!$L$1,'Cumulative Budget Request '!R146,0)</f>
        <v>0</v>
      </c>
      <c r="S147" s="61">
        <f>IF('Cumulative Budget Request '!L146='Split budget (H)'!$L$1,'Cumulative Budget Request '!S146,0)</f>
        <v>0</v>
      </c>
      <c r="T147" s="16"/>
      <c r="U147" s="323"/>
      <c r="V147" s="323"/>
      <c r="W147" s="323"/>
      <c r="X147" s="323"/>
      <c r="Y147" s="323"/>
    </row>
    <row r="148" spans="1:25" ht="15" hidden="1">
      <c r="A148" s="449"/>
      <c r="B148" s="486"/>
      <c r="C148" s="480"/>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(H)'!$L$1,'Cumulative Budget Request '!Q147,0)</f>
        <v>0</v>
      </c>
      <c r="R148" s="212">
        <f>IF('Cumulative Budget Request '!L147='Split budget (H)'!$L$1,'Cumulative Budget Request '!R147,0)</f>
        <v>0</v>
      </c>
      <c r="S148" s="61">
        <f>IF('Cumulative Budget Request '!L147='Split budget (H)'!$L$1,'Cumulative Budget Request '!S147,0)</f>
        <v>0</v>
      </c>
      <c r="T148" s="16"/>
      <c r="U148" s="324"/>
      <c r="V148" s="324"/>
      <c r="W148" s="324"/>
      <c r="X148" s="324"/>
      <c r="Y148" s="324"/>
    </row>
    <row r="149" spans="1:25" hidden="1">
      <c r="A149" s="449"/>
      <c r="B149" s="486"/>
      <c r="C149" s="480"/>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(H)'!$L$1,'Cumulative Budget Request '!Q148,0)</f>
        <v>0</v>
      </c>
      <c r="R149" s="212">
        <f>IF('Cumulative Budget Request '!L148='Split budget (H)'!$L$1,'Cumulative Budget Request '!R148,0)</f>
        <v>0</v>
      </c>
      <c r="S149" s="61">
        <f>IF('Cumulative Budget Request '!L148='Split budget (H)'!$L$1,'Cumulative Budget Request '!S148,0)</f>
        <v>0</v>
      </c>
      <c r="T149" s="16"/>
      <c r="U149" s="323"/>
      <c r="V149" s="323"/>
      <c r="W149" s="323"/>
      <c r="X149" s="323"/>
      <c r="Y149" s="323"/>
    </row>
    <row r="150" spans="1:25" hidden="1">
      <c r="A150" s="449"/>
      <c r="B150" s="481"/>
      <c r="C150" s="480"/>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5">
        <f>IF('Cumulative Budget Request '!L150='Split budget (H)'!$L$1,'Cumulative Budget Request '!A150,0)</f>
        <v>0</v>
      </c>
      <c r="B151" s="480">
        <f>IF('Cumulative Budget Request '!L150='Split budget (H)'!$L$1,'Cumulative Budget Request '!B150,0)</f>
        <v>0</v>
      </c>
      <c r="C151" s="481"/>
      <c r="D151" s="33" t="s">
        <v>123</v>
      </c>
      <c r="E151" s="76">
        <f>ROUND($R151*$S151,6)</f>
        <v>0</v>
      </c>
      <c r="F151" s="76">
        <f>ROUND($R152*$S152,6)</f>
        <v>0</v>
      </c>
      <c r="G151" s="76">
        <f>ROUND($R153*$S153,6)</f>
        <v>0</v>
      </c>
      <c r="H151" s="76">
        <f>ROUND($R154*$S154,6)</f>
        <v>0</v>
      </c>
      <c r="I151" s="76">
        <f>ROUND($R155*$S155,6)</f>
        <v>0</v>
      </c>
      <c r="J151" s="46"/>
      <c r="M151" s="133">
        <f>IF('Cumulative Budget Request '!L150='Split budget (H)'!$L$1,'Cumulative Budget Request '!M150,0)</f>
        <v>0</v>
      </c>
      <c r="N151" s="214">
        <f>ROUND(M151/12,2)</f>
        <v>0</v>
      </c>
      <c r="O151" s="214">
        <f>IF('Cumulative Budget Request '!L150='Split budget (H)'!$L$1,'Cumulative Budget Request '!O150,0)</f>
        <v>0</v>
      </c>
      <c r="P151" s="209">
        <f>IF('Cumulative Budget Request '!L150='Split budget (H)'!$L$1,'Cumulative Budget Request '!P150,0)</f>
        <v>0</v>
      </c>
      <c r="Q151" s="211">
        <f>IF('Cumulative Budget Request '!L150='Split budget (H)'!$L$1,'Cumulative Budget Request '!Q150,0)</f>
        <v>0</v>
      </c>
      <c r="R151" s="212">
        <f>IF('Cumulative Budget Request '!L150='Split budget (H)'!$L$1,'Cumulative Budget Request '!R150,0)</f>
        <v>0</v>
      </c>
      <c r="S151" s="61">
        <f>IF('Cumulative Budget Request '!L150='Split budget (H)'!$L$1,'Cumulative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9"/>
      <c r="B152" s="486"/>
      <c r="C152" s="480"/>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(H)'!$L$1,'Cumulative Budget Request '!Q151,0)</f>
        <v>0</v>
      </c>
      <c r="R152" s="212">
        <f>IF('Cumulative Budget Request '!L151='Split budget (H)'!$L$1,'Cumulative Budget Request '!R151,0)</f>
        <v>0</v>
      </c>
      <c r="S152" s="61">
        <f>IF('Cumulative Budget Request '!L151='Split budget (H)'!$L$1,'Cumulative Budget Request '!S151,0)</f>
        <v>0</v>
      </c>
      <c r="T152" s="16"/>
      <c r="U152" s="324"/>
      <c r="V152" s="324"/>
      <c r="W152" s="324"/>
      <c r="X152" s="324"/>
      <c r="Y152" s="324"/>
    </row>
    <row r="153" spans="1:25" hidden="1">
      <c r="A153" s="449"/>
      <c r="B153" s="486"/>
      <c r="C153" s="480"/>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(H)'!$L$1,'Cumulative Budget Request '!Q152,0)</f>
        <v>0</v>
      </c>
      <c r="R153" s="212">
        <f>IF('Cumulative Budget Request '!L152='Split budget (H)'!$L$1,'Cumulative Budget Request '!R152,0)</f>
        <v>0</v>
      </c>
      <c r="S153" s="61">
        <f>IF('Cumulative Budget Request '!L152='Split budget (H)'!$L$1,'Cumulative Budget Request '!S152,0)</f>
        <v>0</v>
      </c>
      <c r="T153" s="16"/>
      <c r="U153" s="323"/>
      <c r="V153" s="323"/>
      <c r="W153" s="323"/>
      <c r="X153" s="323"/>
      <c r="Y153" s="323"/>
    </row>
    <row r="154" spans="1:25" ht="15" hidden="1">
      <c r="A154" s="449"/>
      <c r="B154" s="486"/>
      <c r="C154" s="480"/>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(H)'!$L$1,'Cumulative Budget Request '!Q153,0)</f>
        <v>0</v>
      </c>
      <c r="R154" s="212">
        <f>IF('Cumulative Budget Request '!L153='Split budget (H)'!$L$1,'Cumulative Budget Request '!R153,0)</f>
        <v>0</v>
      </c>
      <c r="S154" s="61">
        <f>IF('Cumulative Budget Request '!L153='Split budget (H)'!$L$1,'Cumulative Budget Request '!S153,0)</f>
        <v>0</v>
      </c>
      <c r="T154" s="16"/>
      <c r="U154" s="324"/>
      <c r="V154" s="324"/>
      <c r="W154" s="324"/>
      <c r="X154" s="324"/>
      <c r="Y154" s="324"/>
    </row>
    <row r="155" spans="1:25" hidden="1">
      <c r="A155" s="449"/>
      <c r="B155" s="486"/>
      <c r="C155" s="480"/>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(H)'!$L$1,'Cumulative Budget Request '!Q154,0)</f>
        <v>0</v>
      </c>
      <c r="R155" s="212">
        <f>IF('Cumulative Budget Request '!L154='Split budget (H)'!$L$1,'Cumulative Budget Request '!R154,0)</f>
        <v>0</v>
      </c>
      <c r="S155" s="61">
        <f>IF('Cumulative Budget Request '!L154='Split budget (H)'!$L$1,'Cumulative Budget Request '!S154,0)</f>
        <v>0</v>
      </c>
      <c r="T155" s="16"/>
      <c r="U155" s="323"/>
      <c r="V155" s="323"/>
      <c r="W155" s="323"/>
      <c r="X155" s="323"/>
      <c r="Y155" s="323"/>
    </row>
    <row r="156" spans="1:25" hidden="1">
      <c r="A156" s="449"/>
      <c r="B156" s="481"/>
      <c r="C156" s="480"/>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5">
        <f>IF('Cumulative Budget Request '!L156='Split budget (H)'!$L$1,'Cumulative Budget Request '!A156,0)</f>
        <v>0</v>
      </c>
      <c r="B157" s="480">
        <f>IF('Cumulative Budget Request '!L156='Split budget (H)'!$L$1,'Cumulative Budget Request '!B156,0)</f>
        <v>0</v>
      </c>
      <c r="C157" s="481"/>
      <c r="D157" s="33" t="s">
        <v>123</v>
      </c>
      <c r="E157" s="76">
        <f>ROUND($R157*$S157,6)</f>
        <v>0</v>
      </c>
      <c r="F157" s="76">
        <f>ROUND($R158*$S158,6)</f>
        <v>0</v>
      </c>
      <c r="G157" s="76">
        <f>ROUND($R159*$S159,6)</f>
        <v>0</v>
      </c>
      <c r="H157" s="76">
        <f>ROUND($R160*$S160,6)</f>
        <v>0</v>
      </c>
      <c r="I157" s="76">
        <f>ROUND($R161*$S161,6)</f>
        <v>0</v>
      </c>
      <c r="J157" s="46"/>
      <c r="M157" s="133">
        <f>IF('Cumulative Budget Request '!L156='Split budget (H)'!$L$1,'Cumulative Budget Request '!M156,0)</f>
        <v>0</v>
      </c>
      <c r="N157" s="214">
        <f>ROUND(M157/12,2)</f>
        <v>0</v>
      </c>
      <c r="O157" s="214">
        <f>IF('Cumulative Budget Request '!L156='Split budget (H)'!$L$1,'Cumulative Budget Request '!O156,0)</f>
        <v>0</v>
      </c>
      <c r="P157" s="209">
        <f>IF('Cumulative Budget Request '!L156='Split budget (H)'!$L$1,'Cumulative Budget Request '!P156,0)</f>
        <v>0</v>
      </c>
      <c r="Q157" s="211">
        <f>IF('Cumulative Budget Request '!L156='Split budget (H)'!$L$1,'Cumulative Budget Request '!Q156,0)</f>
        <v>0</v>
      </c>
      <c r="R157" s="212">
        <f>IF('Cumulative Budget Request '!L156='Split budget (H)'!$L$1,'Cumulative Budget Request '!R156,0)</f>
        <v>0</v>
      </c>
      <c r="S157" s="61">
        <f>IF('Cumulative Budget Request '!L156='Split budget (H)'!$L$1,'Cumulative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9"/>
      <c r="B158" s="486"/>
      <c r="C158" s="480"/>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(H)'!$L$1,'Cumulative Budget Request '!Q157,0)</f>
        <v>0</v>
      </c>
      <c r="R158" s="212">
        <f>IF('Cumulative Budget Request '!L157='Split budget (H)'!$L$1,'Cumulative Budget Request '!R157,0)</f>
        <v>0</v>
      </c>
      <c r="S158" s="61">
        <f>IF('Cumulative Budget Request '!L157='Split budget (H)'!$L$1,'Cumulative Budget Request '!S157,0)</f>
        <v>0</v>
      </c>
      <c r="T158" s="16"/>
      <c r="U158" s="324"/>
      <c r="V158" s="324"/>
      <c r="W158" s="324"/>
      <c r="X158" s="324"/>
      <c r="Y158" s="324"/>
    </row>
    <row r="159" spans="1:25" hidden="1">
      <c r="A159" s="449"/>
      <c r="B159" s="486"/>
      <c r="C159" s="480"/>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(H)'!$L$1,'Cumulative Budget Request '!Q158,0)</f>
        <v>0</v>
      </c>
      <c r="R159" s="212">
        <f>IF('Cumulative Budget Request '!L158='Split budget (H)'!$L$1,'Cumulative Budget Request '!R158,0)</f>
        <v>0</v>
      </c>
      <c r="S159" s="61">
        <f>IF('Cumulative Budget Request '!L158='Split budget (H)'!$L$1,'Cumulative Budget Request '!S158,0)</f>
        <v>0</v>
      </c>
      <c r="T159" s="16"/>
      <c r="U159" s="323"/>
      <c r="V159" s="323"/>
      <c r="W159" s="323"/>
      <c r="X159" s="323"/>
      <c r="Y159" s="323"/>
    </row>
    <row r="160" spans="1:25" ht="15" hidden="1">
      <c r="A160" s="449"/>
      <c r="B160" s="486"/>
      <c r="C160" s="480"/>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(H)'!$L$1,'Cumulative Budget Request '!Q159,0)</f>
        <v>0</v>
      </c>
      <c r="R160" s="212">
        <f>IF('Cumulative Budget Request '!L159='Split budget (H)'!$L$1,'Cumulative Budget Request '!R159,0)</f>
        <v>0</v>
      </c>
      <c r="S160" s="61">
        <f>IF('Cumulative Budget Request '!L159='Split budget (H)'!$L$1,'Cumulative Budget Request '!S159,0)</f>
        <v>0</v>
      </c>
      <c r="T160" s="16"/>
      <c r="U160" s="324"/>
      <c r="V160" s="324"/>
      <c r="W160" s="324"/>
      <c r="X160" s="324"/>
      <c r="Y160" s="324"/>
    </row>
    <row r="161" spans="1:25" hidden="1">
      <c r="A161" s="449"/>
      <c r="B161" s="486"/>
      <c r="C161" s="480"/>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(H)'!$L$1,'Cumulative Budget Request '!Q160,0)</f>
        <v>0</v>
      </c>
      <c r="R161" s="212">
        <f>IF('Cumulative Budget Request '!L160='Split budget (H)'!$L$1,'Cumulative Budget Request '!R160,0)</f>
        <v>0</v>
      </c>
      <c r="S161" s="61">
        <f>IF('Cumulative Budget Request '!L160='Split budget (H)'!$L$1,'Cumulative Budget Request '!S160,0)</f>
        <v>0</v>
      </c>
      <c r="T161" s="16"/>
      <c r="U161" s="323"/>
      <c r="V161" s="323"/>
      <c r="W161" s="323"/>
      <c r="X161" s="323"/>
      <c r="Y161" s="323"/>
    </row>
    <row r="162" spans="1:25" hidden="1">
      <c r="A162" s="449"/>
      <c r="B162" s="481"/>
      <c r="C162" s="480"/>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5">
        <f>IF('Cumulative Budget Request '!L162='Split budget (H)'!$L$1,'Cumulative Budget Request '!A162,0)</f>
        <v>0</v>
      </c>
      <c r="B163" s="480">
        <f>IF('Cumulative Budget Request '!L162='Split budget (H)'!$L$1,'Cumulative Budget Request '!B162,0)</f>
        <v>0</v>
      </c>
      <c r="C163" s="481"/>
      <c r="D163" s="33" t="s">
        <v>123</v>
      </c>
      <c r="E163" s="76">
        <f>ROUND($R163*$S163,6)</f>
        <v>0</v>
      </c>
      <c r="F163" s="76">
        <f>ROUND($R164*$S164,6)</f>
        <v>0</v>
      </c>
      <c r="G163" s="76">
        <f>ROUND($R165*$S165,6)</f>
        <v>0</v>
      </c>
      <c r="H163" s="76">
        <f>ROUND($R166*$S166,6)</f>
        <v>0</v>
      </c>
      <c r="I163" s="76">
        <f>ROUND($R167*$S167,6)</f>
        <v>0</v>
      </c>
      <c r="J163" s="46"/>
      <c r="M163" s="133">
        <f>IF('Cumulative Budget Request '!L162='Split budget (H)'!$L$1,'Cumulative Budget Request '!M162,0)</f>
        <v>0</v>
      </c>
      <c r="N163" s="214">
        <f>ROUND(M163/12,2)</f>
        <v>0</v>
      </c>
      <c r="O163" s="214">
        <f>IF('Cumulative Budget Request '!L162='Split budget (H)'!$L$1,'Cumulative Budget Request '!O162,0)</f>
        <v>0</v>
      </c>
      <c r="P163" s="209">
        <f>IF('Cumulative Budget Request '!L162='Split budget (H)'!$L$1,'Cumulative Budget Request '!P162,0)</f>
        <v>0</v>
      </c>
      <c r="Q163" s="211">
        <f>IF('Cumulative Budget Request '!L162='Split budget (H)'!$L$1,'Cumulative Budget Request '!Q162,0)</f>
        <v>0</v>
      </c>
      <c r="R163" s="212">
        <f>IF('Cumulative Budget Request '!L162='Split budget (H)'!$L$1,'Cumulative Budget Request '!R162,0)</f>
        <v>0</v>
      </c>
      <c r="S163" s="61">
        <f>IF('Cumulative Budget Request '!L162='Split budget (H)'!$L$1,'Cumulative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9"/>
      <c r="B164" s="486"/>
      <c r="C164" s="480"/>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(H)'!$L$1,'Cumulative Budget Request '!Q163,0)</f>
        <v>0</v>
      </c>
      <c r="R164" s="212">
        <f>IF('Cumulative Budget Request '!L163='Split budget (H)'!$L$1,'Cumulative Budget Request '!R163,0)</f>
        <v>0</v>
      </c>
      <c r="S164" s="61">
        <f>IF('Cumulative Budget Request '!L163='Split budget (H)'!$L$1,'Cumulative Budget Request '!S163,0)</f>
        <v>0</v>
      </c>
      <c r="T164" s="16"/>
      <c r="U164" s="324"/>
      <c r="V164" s="324"/>
      <c r="W164" s="324"/>
      <c r="X164" s="324"/>
      <c r="Y164" s="324"/>
    </row>
    <row r="165" spans="1:25" hidden="1">
      <c r="A165" s="449"/>
      <c r="B165" s="486"/>
      <c r="C165" s="480"/>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(H)'!$L$1,'Cumulative Budget Request '!Q164,0)</f>
        <v>0</v>
      </c>
      <c r="R165" s="212">
        <f>IF('Cumulative Budget Request '!L164='Split budget (H)'!$L$1,'Cumulative Budget Request '!R164,0)</f>
        <v>0</v>
      </c>
      <c r="S165" s="61">
        <f>IF('Cumulative Budget Request '!L164='Split budget (H)'!$L$1,'Cumulative Budget Request '!S164,0)</f>
        <v>0</v>
      </c>
      <c r="T165" s="16"/>
      <c r="U165" s="323"/>
      <c r="V165" s="323"/>
      <c r="W165" s="323"/>
      <c r="X165" s="323"/>
      <c r="Y165" s="323"/>
    </row>
    <row r="166" spans="1:25" ht="15" hidden="1">
      <c r="A166" s="449"/>
      <c r="B166" s="486"/>
      <c r="C166" s="480"/>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(H)'!$L$1,'Cumulative Budget Request '!Q165,0)</f>
        <v>0</v>
      </c>
      <c r="R166" s="212">
        <f>IF('Cumulative Budget Request '!L165='Split budget (H)'!$L$1,'Cumulative Budget Request '!R165,0)</f>
        <v>0</v>
      </c>
      <c r="S166" s="61">
        <f>IF('Cumulative Budget Request '!L165='Split budget (H)'!$L$1,'Cumulative Budget Request '!S165,0)</f>
        <v>0</v>
      </c>
      <c r="T166" s="16"/>
      <c r="U166" s="324"/>
      <c r="V166" s="324"/>
      <c r="W166" s="324"/>
      <c r="X166" s="324"/>
      <c r="Y166" s="324"/>
    </row>
    <row r="167" spans="1:25" hidden="1">
      <c r="A167" s="449"/>
      <c r="B167" s="486"/>
      <c r="C167" s="480"/>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(H)'!$L$1,'Cumulative Budget Request '!Q166,0)</f>
        <v>0</v>
      </c>
      <c r="R167" s="212">
        <f>IF('Cumulative Budget Request '!L166='Split budget (H)'!$L$1,'Cumulative Budget Request '!R166,0)</f>
        <v>0</v>
      </c>
      <c r="S167" s="61">
        <f>IF('Cumulative Budget Request '!L166='Split budget (H)'!$L$1,'Cumulative Budget Request '!S166,0)</f>
        <v>0</v>
      </c>
      <c r="T167" s="16"/>
      <c r="U167" s="323"/>
      <c r="V167" s="323"/>
      <c r="W167" s="323"/>
      <c r="X167" s="323"/>
      <c r="Y167" s="323"/>
    </row>
    <row r="168" spans="1:25" hidden="1">
      <c r="A168" s="449"/>
      <c r="B168" s="481"/>
      <c r="C168" s="480"/>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5">
        <f>IF('Cumulative Budget Request '!L168='Split budget (H)'!$L$1,'Cumulative Budget Request '!A168,0)</f>
        <v>0</v>
      </c>
      <c r="B169" s="480">
        <f>IF('Cumulative Budget Request '!L168='Split budget (H)'!$L$1,'Cumulative Budget Request '!B168,0)</f>
        <v>0</v>
      </c>
      <c r="C169" s="481"/>
      <c r="D169" s="33" t="s">
        <v>123</v>
      </c>
      <c r="E169" s="76">
        <f>ROUND($R169*$S169,6)</f>
        <v>0</v>
      </c>
      <c r="F169" s="76">
        <f>ROUND($R170*$S170,6)</f>
        <v>0</v>
      </c>
      <c r="G169" s="76">
        <f>ROUND($R171*$S171,6)</f>
        <v>0</v>
      </c>
      <c r="H169" s="76">
        <f>ROUND($R172*$S172,6)</f>
        <v>0</v>
      </c>
      <c r="I169" s="76">
        <f>ROUND($R173*$S173,6)</f>
        <v>0</v>
      </c>
      <c r="J169" s="46"/>
      <c r="M169" s="133">
        <f>IF('Cumulative Budget Request '!L168='Split budget (H)'!$L$1,'Cumulative Budget Request '!M168,0)</f>
        <v>0</v>
      </c>
      <c r="N169" s="214">
        <f>ROUND(M169/12,2)</f>
        <v>0</v>
      </c>
      <c r="O169" s="214">
        <f>IF('Cumulative Budget Request '!L168='Split budget (H)'!$L$1,'Cumulative Budget Request '!O168,0)</f>
        <v>0</v>
      </c>
      <c r="P169" s="209">
        <f>IF('Cumulative Budget Request '!L168='Split budget (H)'!$L$1,'Cumulative Budget Request '!P168,0)</f>
        <v>0</v>
      </c>
      <c r="Q169" s="211">
        <f>IF('Cumulative Budget Request '!L168='Split budget (H)'!$L$1,'Cumulative Budget Request '!Q168,0)</f>
        <v>0</v>
      </c>
      <c r="R169" s="212">
        <f>IF('Cumulative Budget Request '!L168='Split budget (H)'!$L$1,'Cumulative Budget Request '!R168,0)</f>
        <v>0</v>
      </c>
      <c r="S169" s="61">
        <f>IF('Cumulative Budget Request '!L168='Split budget (H)'!$L$1,'Cumulative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9"/>
      <c r="B170" s="486"/>
      <c r="C170" s="480"/>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(H)'!$L$1,'Cumulative Budget Request '!Q169,0)</f>
        <v>0</v>
      </c>
      <c r="R170" s="212">
        <f>IF('Cumulative Budget Request '!L169='Split budget (H)'!$L$1,'Cumulative Budget Request '!R169,0)</f>
        <v>0</v>
      </c>
      <c r="S170" s="61">
        <f>IF('Cumulative Budget Request '!L169='Split budget (H)'!$L$1,'Cumulative Budget Request '!S169,0)</f>
        <v>0</v>
      </c>
      <c r="T170" s="16"/>
      <c r="U170" s="324"/>
      <c r="V170" s="324"/>
      <c r="W170" s="324"/>
      <c r="X170" s="324"/>
      <c r="Y170" s="324"/>
    </row>
    <row r="171" spans="1:25" hidden="1">
      <c r="A171" s="449"/>
      <c r="B171" s="486"/>
      <c r="C171" s="480"/>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(H)'!$L$1,'Cumulative Budget Request '!Q170,0)</f>
        <v>0</v>
      </c>
      <c r="R171" s="212">
        <f>IF('Cumulative Budget Request '!L170='Split budget (H)'!$L$1,'Cumulative Budget Request '!R170,0)</f>
        <v>0</v>
      </c>
      <c r="S171" s="61">
        <f>IF('Cumulative Budget Request '!L170='Split budget (H)'!$L$1,'Cumulative Budget Request '!S170,0)</f>
        <v>0</v>
      </c>
      <c r="T171" s="16"/>
      <c r="U171" s="323"/>
      <c r="V171" s="323"/>
      <c r="W171" s="323"/>
      <c r="X171" s="323"/>
      <c r="Y171" s="323"/>
    </row>
    <row r="172" spans="1:25" ht="15" hidden="1">
      <c r="A172" s="449"/>
      <c r="B172" s="486"/>
      <c r="C172" s="480"/>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(H)'!$L$1,'Cumulative Budget Request '!Q171,0)</f>
        <v>0</v>
      </c>
      <c r="R172" s="212">
        <f>IF('Cumulative Budget Request '!L171='Split budget (H)'!$L$1,'Cumulative Budget Request '!R171,0)</f>
        <v>0</v>
      </c>
      <c r="S172" s="61">
        <f>IF('Cumulative Budget Request '!L171='Split budget (H)'!$L$1,'Cumulative Budget Request '!S171,0)</f>
        <v>0</v>
      </c>
      <c r="T172" s="16"/>
      <c r="U172" s="324"/>
      <c r="V172" s="324"/>
      <c r="W172" s="324"/>
      <c r="X172" s="324"/>
      <c r="Y172" s="324"/>
    </row>
    <row r="173" spans="1:25" hidden="1">
      <c r="A173" s="449"/>
      <c r="B173" s="486"/>
      <c r="C173" s="480"/>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(H)'!$L$1,'Cumulative Budget Request '!Q172,0)</f>
        <v>0</v>
      </c>
      <c r="R173" s="212">
        <f>IF('Cumulative Budget Request '!L172='Split budget (H)'!$L$1,'Cumulative Budget Request '!R172,0)</f>
        <v>0</v>
      </c>
      <c r="S173" s="61">
        <f>IF('Cumulative Budget Request '!L172='Split budget (H)'!$L$1,'Cumulative Budget Request '!S172,0)</f>
        <v>0</v>
      </c>
      <c r="T173" s="16"/>
      <c r="U173" s="323"/>
      <c r="V173" s="323"/>
      <c r="W173" s="323"/>
      <c r="X173" s="323"/>
      <c r="Y173" s="323"/>
    </row>
    <row r="174" spans="1:25" hidden="1">
      <c r="A174" s="449"/>
      <c r="B174" s="481"/>
      <c r="C174" s="480"/>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5">
        <f>IF('Cumulative Budget Request '!L174='Split budget (H)'!$L$1,'Cumulative Budget Request '!A174,0)</f>
        <v>0</v>
      </c>
      <c r="B175" s="480">
        <f>IF('Cumulative Budget Request '!L174='Split budget (H)'!$L$1,'Cumulative Budget Request '!B174,0)</f>
        <v>0</v>
      </c>
      <c r="C175" s="481"/>
      <c r="D175" s="33" t="s">
        <v>123</v>
      </c>
      <c r="E175" s="76">
        <f>ROUND($R175*$S175,6)</f>
        <v>0</v>
      </c>
      <c r="F175" s="76">
        <f>ROUND($R176*$S176,6)</f>
        <v>0</v>
      </c>
      <c r="G175" s="76">
        <f>ROUND($R177*$S177,6)</f>
        <v>0</v>
      </c>
      <c r="H175" s="76">
        <f>ROUND($R178*$S178,6)</f>
        <v>0</v>
      </c>
      <c r="I175" s="76">
        <f>ROUND($R179*$S179,6)</f>
        <v>0</v>
      </c>
      <c r="J175" s="46"/>
      <c r="M175" s="133">
        <f>IF('Cumulative Budget Request '!L174='Split budget (H)'!$L$1,'Cumulative Budget Request '!M174,0)</f>
        <v>0</v>
      </c>
      <c r="N175" s="214">
        <f>ROUND(M175/12,2)</f>
        <v>0</v>
      </c>
      <c r="O175" s="214">
        <f>IF('Cumulative Budget Request '!L174='Split budget (H)'!$L$1,'Cumulative Budget Request '!O174,0)</f>
        <v>0</v>
      </c>
      <c r="P175" s="209">
        <f>IF('Cumulative Budget Request '!L174='Split budget (H)'!$L$1,'Cumulative Budget Request '!P174,0)</f>
        <v>0</v>
      </c>
      <c r="Q175" s="211">
        <f>IF('Cumulative Budget Request '!L174='Split budget (H)'!$L$1,'Cumulative Budget Request '!Q174,0)</f>
        <v>0</v>
      </c>
      <c r="R175" s="212">
        <f>IF('Cumulative Budget Request '!L174='Split budget (H)'!$L$1,'Cumulative Budget Request '!R174,0)</f>
        <v>0</v>
      </c>
      <c r="S175" s="61">
        <f>IF('Cumulative Budget Request '!L174='Split budget (H)'!$L$1,'Cumulative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9"/>
      <c r="B176" s="486"/>
      <c r="C176" s="480"/>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(H)'!$L$1,'Cumulative Budget Request '!Q175,0)</f>
        <v>0</v>
      </c>
      <c r="R176" s="212">
        <f>IF('Cumulative Budget Request '!L175='Split budget (H)'!$L$1,'Cumulative Budget Request '!R175,0)</f>
        <v>0</v>
      </c>
      <c r="S176" s="61">
        <f>IF('Cumulative Budget Request '!L175='Split budget (H)'!$L$1,'Cumulative Budget Request '!S175,0)</f>
        <v>0</v>
      </c>
      <c r="T176" s="16"/>
      <c r="U176" s="324"/>
      <c r="V176" s="324"/>
      <c r="W176" s="324"/>
      <c r="X176" s="324"/>
      <c r="Y176" s="324"/>
    </row>
    <row r="177" spans="1:25" hidden="1">
      <c r="A177" s="449"/>
      <c r="B177" s="486"/>
      <c r="C177" s="480"/>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(H)'!$L$1,'Cumulative Budget Request '!Q176,0)</f>
        <v>0</v>
      </c>
      <c r="R177" s="212">
        <f>IF('Cumulative Budget Request '!L176='Split budget (H)'!$L$1,'Cumulative Budget Request '!R176,0)</f>
        <v>0</v>
      </c>
      <c r="S177" s="61">
        <f>IF('Cumulative Budget Request '!L176='Split budget (H)'!$L$1,'Cumulative Budget Request '!S176,0)</f>
        <v>0</v>
      </c>
      <c r="T177" s="16"/>
      <c r="U177" s="323"/>
      <c r="V177" s="323"/>
      <c r="W177" s="323"/>
      <c r="X177" s="323"/>
      <c r="Y177" s="323"/>
    </row>
    <row r="178" spans="1:25" ht="15" hidden="1">
      <c r="A178" s="449"/>
      <c r="B178" s="486"/>
      <c r="C178" s="480"/>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(H)'!$L$1,'Cumulative Budget Request '!Q177,0)</f>
        <v>0</v>
      </c>
      <c r="R178" s="212">
        <f>IF('Cumulative Budget Request '!L177='Split budget (H)'!$L$1,'Cumulative Budget Request '!R177,0)</f>
        <v>0</v>
      </c>
      <c r="S178" s="61">
        <f>IF('Cumulative Budget Request '!L177='Split budget (H)'!$L$1,'Cumulative Budget Request '!S177,0)</f>
        <v>0</v>
      </c>
      <c r="T178" s="16"/>
      <c r="U178" s="324"/>
      <c r="V178" s="324"/>
      <c r="W178" s="324"/>
      <c r="X178" s="324"/>
      <c r="Y178" s="324"/>
    </row>
    <row r="179" spans="1:25" hidden="1">
      <c r="A179" s="449"/>
      <c r="B179" s="486"/>
      <c r="C179" s="480"/>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(H)'!$L$1,'Cumulative Budget Request '!Q178,0)</f>
        <v>0</v>
      </c>
      <c r="R179" s="212">
        <f>IF('Cumulative Budget Request '!L178='Split budget (H)'!$L$1,'Cumulative Budget Request '!R178,0)</f>
        <v>0</v>
      </c>
      <c r="S179" s="61">
        <f>IF('Cumulative Budget Request '!L178='Split budget (H)'!$L$1,'Cumulative Budget Request '!S178,0)</f>
        <v>0</v>
      </c>
      <c r="T179" s="16"/>
      <c r="U179" s="323"/>
      <c r="V179" s="323"/>
      <c r="W179" s="323"/>
      <c r="X179" s="323"/>
      <c r="Y179" s="323"/>
    </row>
    <row r="180" spans="1:25" hidden="1">
      <c r="A180" s="449"/>
      <c r="B180" s="481"/>
      <c r="C180" s="480"/>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5">
        <f>IF('Cumulative Budget Request '!L180='Split budget (H)'!$L$1,'Cumulative Budget Request '!A180,0)</f>
        <v>0</v>
      </c>
      <c r="B181" s="480">
        <f>IF('Cumulative Budget Request '!L180='Split budget (H)'!$L$1,'Cumulative Budget Request '!B180,0)</f>
        <v>0</v>
      </c>
      <c r="C181" s="481"/>
      <c r="D181" s="33" t="s">
        <v>123</v>
      </c>
      <c r="E181" s="76">
        <f>ROUND($R181*$S181,6)</f>
        <v>0</v>
      </c>
      <c r="F181" s="76">
        <f>ROUND($R182*$S182,6)</f>
        <v>0</v>
      </c>
      <c r="G181" s="76">
        <f>ROUND($R183*$S183,6)</f>
        <v>0</v>
      </c>
      <c r="H181" s="76">
        <f>ROUND($R184*$S184,6)</f>
        <v>0</v>
      </c>
      <c r="I181" s="76">
        <f>ROUND($R185*$S185,6)</f>
        <v>0</v>
      </c>
      <c r="J181" s="46"/>
      <c r="M181" s="133">
        <f>IF('Cumulative Budget Request '!L180='Split budget (H)'!$L$1,'Cumulative Budget Request '!M180,0)</f>
        <v>0</v>
      </c>
      <c r="N181" s="214">
        <f>ROUND(M181/12,2)</f>
        <v>0</v>
      </c>
      <c r="O181" s="214">
        <f>IF('Cumulative Budget Request '!L180='Split budget (H)'!$L$1,'Cumulative Budget Request '!O180,0)</f>
        <v>0</v>
      </c>
      <c r="P181" s="209">
        <f>IF('Cumulative Budget Request '!L180='Split budget (H)'!$L$1,'Cumulative Budget Request '!P180,0)</f>
        <v>0</v>
      </c>
      <c r="Q181" s="211">
        <f>IF('Cumulative Budget Request '!L180='Split budget (H)'!$L$1,'Cumulative Budget Request '!Q180,0)</f>
        <v>0</v>
      </c>
      <c r="R181" s="212">
        <f>IF('Cumulative Budget Request '!L180='Split budget (H)'!$L$1,'Cumulative Budget Request '!R180,0)</f>
        <v>0</v>
      </c>
      <c r="S181" s="61">
        <f>IF('Cumulative Budget Request '!L180='Split budget (H)'!$L$1,'Cumulative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9"/>
      <c r="B182" s="486"/>
      <c r="C182" s="480"/>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(H)'!$L$1,'Cumulative Budget Request '!Q181,0)</f>
        <v>0</v>
      </c>
      <c r="R182" s="212">
        <f>IF('Cumulative Budget Request '!L181='Split budget (H)'!$L$1,'Cumulative Budget Request '!R181,0)</f>
        <v>0</v>
      </c>
      <c r="S182" s="61">
        <f>IF('Cumulative Budget Request '!L181='Split budget (H)'!$L$1,'Cumulative Budget Request '!S181,0)</f>
        <v>0</v>
      </c>
      <c r="T182" s="16"/>
      <c r="U182" s="324"/>
      <c r="V182" s="324"/>
      <c r="W182" s="324"/>
      <c r="X182" s="324"/>
      <c r="Y182" s="324"/>
    </row>
    <row r="183" spans="1:25" hidden="1">
      <c r="A183" s="449"/>
      <c r="B183" s="486"/>
      <c r="C183" s="480"/>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(H)'!$L$1,'Cumulative Budget Request '!Q182,0)</f>
        <v>0</v>
      </c>
      <c r="R183" s="212">
        <f>IF('Cumulative Budget Request '!L182='Split budget (H)'!$L$1,'Cumulative Budget Request '!R182,0)</f>
        <v>0</v>
      </c>
      <c r="S183" s="61">
        <f>IF('Cumulative Budget Request '!L182='Split budget (H)'!$L$1,'Cumulative Budget Request '!S182,0)</f>
        <v>0</v>
      </c>
      <c r="T183" s="16"/>
      <c r="U183" s="323"/>
      <c r="V183" s="323"/>
      <c r="W183" s="323"/>
      <c r="X183" s="323"/>
      <c r="Y183" s="323"/>
    </row>
    <row r="184" spans="1:25" ht="15" hidden="1">
      <c r="A184" s="449"/>
      <c r="B184" s="486"/>
      <c r="C184" s="480"/>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(H)'!$L$1,'Cumulative Budget Request '!Q183,0)</f>
        <v>0</v>
      </c>
      <c r="R184" s="212">
        <f>IF('Cumulative Budget Request '!L183='Split budget (H)'!$L$1,'Cumulative Budget Request '!R183,0)</f>
        <v>0</v>
      </c>
      <c r="S184" s="61">
        <f>IF('Cumulative Budget Request '!L183='Split budget (H)'!$L$1,'Cumulative Budget Request '!S183,0)</f>
        <v>0</v>
      </c>
      <c r="T184" s="16"/>
      <c r="U184" s="324"/>
      <c r="V184" s="324"/>
      <c r="W184" s="324"/>
      <c r="X184" s="324"/>
      <c r="Y184" s="324"/>
    </row>
    <row r="185" spans="1:25" hidden="1">
      <c r="A185" s="449"/>
      <c r="B185" s="486"/>
      <c r="C185" s="480"/>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(H)'!$L$1,'Cumulative Budget Request '!Q184,0)</f>
        <v>0</v>
      </c>
      <c r="R185" s="212">
        <f>IF('Cumulative Budget Request '!L184='Split budget (H)'!$L$1,'Cumulative Budget Request '!R184,0)</f>
        <v>0</v>
      </c>
      <c r="S185" s="61">
        <f>IF('Cumulative Budget Request '!L184='Split budget (H)'!$L$1,'Cumulative Budget Request '!S184,0)</f>
        <v>0</v>
      </c>
      <c r="T185" s="16"/>
      <c r="U185" s="323"/>
      <c r="V185" s="323"/>
      <c r="W185" s="323"/>
      <c r="X185" s="323"/>
      <c r="Y185" s="323"/>
    </row>
    <row r="186" spans="1:25" hidden="1">
      <c r="A186" s="449"/>
      <c r="B186" s="481"/>
      <c r="C186" s="480"/>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5">
        <f>IF('Cumulative Budget Request '!L186='Split budget (H)'!$L$1,'Cumulative Budget Request '!A186,0)</f>
        <v>0</v>
      </c>
      <c r="B187" s="480">
        <f>IF('Cumulative Budget Request '!L186='Split budget (H)'!$L$1,'Cumulative Budget Request '!B186,0)</f>
        <v>0</v>
      </c>
      <c r="C187" s="481"/>
      <c r="D187" s="33" t="s">
        <v>123</v>
      </c>
      <c r="E187" s="76">
        <f>ROUND($R187*$S187,6)</f>
        <v>0</v>
      </c>
      <c r="F187" s="76">
        <f>ROUND($R188*$S188,6)</f>
        <v>0</v>
      </c>
      <c r="G187" s="76">
        <f>ROUND($R189*$S189,6)</f>
        <v>0</v>
      </c>
      <c r="H187" s="76">
        <f>ROUND($R190*$S190,6)</f>
        <v>0</v>
      </c>
      <c r="I187" s="76">
        <f>ROUND($R191*$S191,6)</f>
        <v>0</v>
      </c>
      <c r="J187" s="46"/>
      <c r="M187" s="133">
        <f>IF('Cumulative Budget Request '!L186='Split budget (H)'!$L$1,'Cumulative Budget Request '!M186,0)</f>
        <v>0</v>
      </c>
      <c r="N187" s="214">
        <f>ROUND(M187/12,2)</f>
        <v>0</v>
      </c>
      <c r="O187" s="214">
        <f>IF('Cumulative Budget Request '!L186='Split budget (H)'!$L$1,'Cumulative Budget Request '!O186,0)</f>
        <v>0</v>
      </c>
      <c r="P187" s="209">
        <f>IF('Cumulative Budget Request '!L186='Split budget (H)'!$L$1,'Cumulative Budget Request '!P186,0)</f>
        <v>0</v>
      </c>
      <c r="Q187" s="211">
        <f>IF('Cumulative Budget Request '!L186='Split budget (H)'!$L$1,'Cumulative Budget Request '!Q186,0)</f>
        <v>0</v>
      </c>
      <c r="R187" s="212">
        <f>IF('Cumulative Budget Request '!L186='Split budget (H)'!$L$1,'Cumulative Budget Request '!R186,0)</f>
        <v>0</v>
      </c>
      <c r="S187" s="61">
        <f>IF('Cumulative Budget Request '!L186='Split budget (H)'!$L$1,'Cumulative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9"/>
      <c r="B188" s="486"/>
      <c r="C188" s="480"/>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(H)'!$L$1,'Cumulative Budget Request '!Q187,0)</f>
        <v>0</v>
      </c>
      <c r="R188" s="212">
        <f>IF('Cumulative Budget Request '!L187='Split budget (H)'!$L$1,'Cumulative Budget Request '!R187,0)</f>
        <v>0</v>
      </c>
      <c r="S188" s="61">
        <f>IF('Cumulative Budget Request '!L187='Split budget (H)'!$L$1,'Cumulative Budget Request '!S187,0)</f>
        <v>0</v>
      </c>
      <c r="T188" s="16"/>
      <c r="U188" s="324"/>
      <c r="V188" s="324"/>
      <c r="W188" s="324"/>
      <c r="X188" s="324"/>
      <c r="Y188" s="324"/>
    </row>
    <row r="189" spans="1:25" hidden="1">
      <c r="A189" s="449"/>
      <c r="B189" s="486"/>
      <c r="C189" s="480"/>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(H)'!$L$1,'Cumulative Budget Request '!Q188,0)</f>
        <v>0</v>
      </c>
      <c r="R189" s="212">
        <f>IF('Cumulative Budget Request '!L188='Split budget (H)'!$L$1,'Cumulative Budget Request '!R188,0)</f>
        <v>0</v>
      </c>
      <c r="S189" s="61">
        <f>IF('Cumulative Budget Request '!L188='Split budget (H)'!$L$1,'Cumulative Budget Request '!S188,0)</f>
        <v>0</v>
      </c>
      <c r="T189" s="16"/>
      <c r="U189" s="323"/>
      <c r="V189" s="323"/>
      <c r="W189" s="323"/>
      <c r="X189" s="323"/>
      <c r="Y189" s="323"/>
    </row>
    <row r="190" spans="1:25" ht="15" hidden="1">
      <c r="A190" s="449"/>
      <c r="B190" s="486"/>
      <c r="C190" s="480"/>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(H)'!$L$1,'Cumulative Budget Request '!Q189,0)</f>
        <v>0</v>
      </c>
      <c r="R190" s="212">
        <f>IF('Cumulative Budget Request '!L189='Split budget (H)'!$L$1,'Cumulative Budget Request '!R189,0)</f>
        <v>0</v>
      </c>
      <c r="S190" s="61">
        <f>IF('Cumulative Budget Request '!L189='Split budget (H)'!$L$1,'Cumulative Budget Request '!S189,0)</f>
        <v>0</v>
      </c>
      <c r="T190" s="16"/>
      <c r="U190" s="324"/>
      <c r="V190" s="324"/>
      <c r="W190" s="324"/>
      <c r="X190" s="324"/>
      <c r="Y190" s="324"/>
    </row>
    <row r="191" spans="1:25" hidden="1">
      <c r="A191" s="449"/>
      <c r="B191" s="486"/>
      <c r="C191" s="480"/>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(H)'!$L$1,'Cumulative Budget Request '!Q190,0)</f>
        <v>0</v>
      </c>
      <c r="R191" s="212">
        <f>IF('Cumulative Budget Request '!L190='Split budget (H)'!$L$1,'Cumulative Budget Request '!R190,0)</f>
        <v>0</v>
      </c>
      <c r="S191" s="61">
        <f>IF('Cumulative Budget Request '!L190='Split budget (H)'!$L$1,'Cumulative Budget Request '!S190,0)</f>
        <v>0</v>
      </c>
      <c r="T191" s="16"/>
      <c r="U191" s="323"/>
      <c r="V191" s="323"/>
      <c r="W191" s="323"/>
      <c r="X191" s="323"/>
      <c r="Y191" s="323"/>
    </row>
    <row r="192" spans="1:25" hidden="1">
      <c r="A192" s="449"/>
      <c r="B192" s="481"/>
      <c r="C192" s="480"/>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5">
        <f>IF('Cumulative Budget Request '!L192='Split budget (H)'!$L$1,'Cumulative Budget Request '!A192,0)</f>
        <v>0</v>
      </c>
      <c r="B193" s="480">
        <f>IF('Cumulative Budget Request '!L192='Split budget (H)'!$L$1,'Cumulative Budget Request '!B192,0)</f>
        <v>0</v>
      </c>
      <c r="C193" s="481"/>
      <c r="D193" s="33" t="s">
        <v>123</v>
      </c>
      <c r="E193" s="76">
        <f>ROUND($R193*$S193,6)</f>
        <v>0</v>
      </c>
      <c r="F193" s="76">
        <f>ROUND($R194*$S194,6)</f>
        <v>0</v>
      </c>
      <c r="G193" s="76">
        <f>ROUND($R195*$S195,6)</f>
        <v>0</v>
      </c>
      <c r="H193" s="76">
        <f>ROUND($R196*$S196,6)</f>
        <v>0</v>
      </c>
      <c r="I193" s="76">
        <f>ROUND($R197*$S197,6)</f>
        <v>0</v>
      </c>
      <c r="J193" s="46"/>
      <c r="M193" s="133">
        <f>IF('Cumulative Budget Request '!L192='Split budget (H)'!$L$1,'Cumulative Budget Request '!M192,0)</f>
        <v>0</v>
      </c>
      <c r="N193" s="214">
        <f>ROUND(M193/12,2)</f>
        <v>0</v>
      </c>
      <c r="O193" s="214">
        <f>IF('Cumulative Budget Request '!L192='Split budget (H)'!$L$1,'Cumulative Budget Request '!O192,0)</f>
        <v>0</v>
      </c>
      <c r="P193" s="209">
        <f>IF('Cumulative Budget Request '!L192='Split budget (H)'!$L$1,'Cumulative Budget Request '!P192,0)</f>
        <v>0</v>
      </c>
      <c r="Q193" s="211">
        <f>IF('Cumulative Budget Request '!L192='Split budget (H)'!$L$1,'Cumulative Budget Request '!Q192,0)</f>
        <v>0</v>
      </c>
      <c r="R193" s="212">
        <f>IF('Cumulative Budget Request '!L192='Split budget (H)'!$L$1,'Cumulative Budget Request '!R192,0)</f>
        <v>0</v>
      </c>
      <c r="S193" s="61">
        <f>IF('Cumulative Budget Request '!L192='Split budget (H)'!$L$1,'Cumulative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9"/>
      <c r="B194" s="486"/>
      <c r="C194" s="480"/>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(H)'!$L$1,'Cumulative Budget Request '!Q193,0)</f>
        <v>0</v>
      </c>
      <c r="R194" s="212">
        <f>IF('Cumulative Budget Request '!L193='Split budget (H)'!$L$1,'Cumulative Budget Request '!R193,0)</f>
        <v>0</v>
      </c>
      <c r="S194" s="61">
        <f>IF('Cumulative Budget Request '!L193='Split budget (H)'!$L$1,'Cumulative Budget Request '!S193,0)</f>
        <v>0</v>
      </c>
      <c r="T194" s="16"/>
      <c r="U194" s="324"/>
      <c r="V194" s="324"/>
      <c r="W194" s="324"/>
      <c r="X194" s="324"/>
      <c r="Y194" s="324"/>
    </row>
    <row r="195" spans="1:25" hidden="1">
      <c r="A195" s="449"/>
      <c r="B195" s="486"/>
      <c r="C195" s="480"/>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(H)'!$L$1,'Cumulative Budget Request '!Q194,0)</f>
        <v>0</v>
      </c>
      <c r="R195" s="212">
        <f>IF('Cumulative Budget Request '!L194='Split budget (H)'!$L$1,'Cumulative Budget Request '!R194,0)</f>
        <v>0</v>
      </c>
      <c r="S195" s="61">
        <f>IF('Cumulative Budget Request '!L194='Split budget (H)'!$L$1,'Cumulative Budget Request '!S194,0)</f>
        <v>0</v>
      </c>
      <c r="T195" s="16"/>
      <c r="U195" s="323"/>
      <c r="V195" s="323"/>
      <c r="W195" s="323"/>
      <c r="X195" s="323"/>
      <c r="Y195" s="323"/>
    </row>
    <row r="196" spans="1:25" ht="15" hidden="1">
      <c r="A196" s="449"/>
      <c r="B196" s="486"/>
      <c r="C196" s="480"/>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(H)'!$L$1,'Cumulative Budget Request '!Q195,0)</f>
        <v>0</v>
      </c>
      <c r="R196" s="212">
        <f>IF('Cumulative Budget Request '!L195='Split budget (H)'!$L$1,'Cumulative Budget Request '!R195,0)</f>
        <v>0</v>
      </c>
      <c r="S196" s="61">
        <f>IF('Cumulative Budget Request '!L195='Split budget (H)'!$L$1,'Cumulative Budget Request '!S195,0)</f>
        <v>0</v>
      </c>
      <c r="T196" s="16"/>
      <c r="U196" s="324"/>
      <c r="V196" s="324"/>
      <c r="W196" s="324"/>
      <c r="X196" s="324"/>
      <c r="Y196" s="324"/>
    </row>
    <row r="197" spans="1:25" hidden="1">
      <c r="A197" s="449"/>
      <c r="B197" s="486"/>
      <c r="C197" s="480"/>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(H)'!$L$1,'Cumulative Budget Request '!Q196,0)</f>
        <v>0</v>
      </c>
      <c r="R197" s="212">
        <f>IF('Cumulative Budget Request '!L196='Split budget (H)'!$L$1,'Cumulative Budget Request '!R196,0)</f>
        <v>0</v>
      </c>
      <c r="S197" s="61">
        <f>IF('Cumulative Budget Request '!L196='Split budget (H)'!$L$1,'Cumulative Budget Request '!S196,0)</f>
        <v>0</v>
      </c>
      <c r="T197" s="16"/>
      <c r="U197" s="323"/>
      <c r="V197" s="323"/>
      <c r="W197" s="323"/>
      <c r="X197" s="323"/>
      <c r="Y197" s="323"/>
    </row>
    <row r="198" spans="1:25" hidden="1">
      <c r="A198" s="449"/>
      <c r="B198" s="481"/>
      <c r="C198" s="480"/>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5">
        <f>IF('Cumulative Budget Request '!L198='Split budget (H)'!$L$1,'Cumulative Budget Request '!A198,0)</f>
        <v>0</v>
      </c>
      <c r="B199" s="480">
        <f>IF('Cumulative Budget Request '!L198='Split budget (H)'!$L$1,'Cumulative Budget Request '!B198,0)</f>
        <v>0</v>
      </c>
      <c r="C199" s="481"/>
      <c r="D199" s="33" t="s">
        <v>123</v>
      </c>
      <c r="E199" s="76">
        <f>ROUND($R199*$S199,6)</f>
        <v>0</v>
      </c>
      <c r="F199" s="76">
        <f>ROUND($R200*$S200,6)</f>
        <v>0</v>
      </c>
      <c r="G199" s="76">
        <f>ROUND($R201*$S201,6)</f>
        <v>0</v>
      </c>
      <c r="H199" s="76">
        <f>ROUND($R202*$S202,6)</f>
        <v>0</v>
      </c>
      <c r="I199" s="76">
        <f>ROUND($R203*$S203,6)</f>
        <v>0</v>
      </c>
      <c r="J199" s="46"/>
      <c r="M199" s="133">
        <f>IF('Cumulative Budget Request '!L198='Split budget (H)'!$L$1,'Cumulative Budget Request '!M198,0)</f>
        <v>0</v>
      </c>
      <c r="N199" s="214">
        <f>ROUND(M199/12,2)</f>
        <v>0</v>
      </c>
      <c r="O199" s="214">
        <f>IF('Cumulative Budget Request '!L198='Split budget (H)'!$L$1,'Cumulative Budget Request '!O198,0)</f>
        <v>0</v>
      </c>
      <c r="P199" s="209">
        <f>IF('Cumulative Budget Request '!L198='Split budget (H)'!$L$1,'Cumulative Budget Request '!P198,0)</f>
        <v>0</v>
      </c>
      <c r="Q199" s="211">
        <f>IF('Cumulative Budget Request '!L198='Split budget (H)'!$L$1,'Cumulative Budget Request '!Q198,0)</f>
        <v>0</v>
      </c>
      <c r="R199" s="212">
        <f>IF('Cumulative Budget Request '!L198='Split budget (H)'!$L$1,'Cumulative Budget Request '!R198,0)</f>
        <v>0</v>
      </c>
      <c r="S199" s="61">
        <f>IF('Cumulative Budget Request '!L198='Split budget (H)'!$L$1,'Cumulative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9"/>
      <c r="B200" s="486"/>
      <c r="C200" s="480"/>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(H)'!$L$1,'Cumulative Budget Request '!Q199,0)</f>
        <v>0</v>
      </c>
      <c r="R200" s="212">
        <f>IF('Cumulative Budget Request '!L199='Split budget (H)'!$L$1,'Cumulative Budget Request '!R199,0)</f>
        <v>0</v>
      </c>
      <c r="S200" s="61">
        <f>IF('Cumulative Budget Request '!L199='Split budget (H)'!$L$1,'Cumulative Budget Request '!S199,0)</f>
        <v>0</v>
      </c>
      <c r="T200" s="16"/>
      <c r="U200" s="324"/>
      <c r="V200" s="324"/>
      <c r="W200" s="324"/>
      <c r="X200" s="324"/>
      <c r="Y200" s="324"/>
    </row>
    <row r="201" spans="1:25" hidden="1">
      <c r="A201" s="449"/>
      <c r="B201" s="486"/>
      <c r="C201" s="480"/>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(H)'!$L$1,'Cumulative Budget Request '!Q200,0)</f>
        <v>0</v>
      </c>
      <c r="R201" s="212">
        <f>IF('Cumulative Budget Request '!L200='Split budget (H)'!$L$1,'Cumulative Budget Request '!R200,0)</f>
        <v>0</v>
      </c>
      <c r="S201" s="61">
        <f>IF('Cumulative Budget Request '!L200='Split budget (H)'!$L$1,'Cumulative Budget Request '!S200,0)</f>
        <v>0</v>
      </c>
      <c r="T201" s="16"/>
      <c r="U201" s="323"/>
      <c r="V201" s="323"/>
      <c r="W201" s="323"/>
      <c r="X201" s="323"/>
      <c r="Y201" s="323"/>
    </row>
    <row r="202" spans="1:25" ht="15" hidden="1">
      <c r="A202" s="449"/>
      <c r="B202" s="486"/>
      <c r="C202" s="480"/>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(H)'!$L$1,'Cumulative Budget Request '!Q201,0)</f>
        <v>0</v>
      </c>
      <c r="R202" s="212">
        <f>IF('Cumulative Budget Request '!L201='Split budget (H)'!$L$1,'Cumulative Budget Request '!R201,0)</f>
        <v>0</v>
      </c>
      <c r="S202" s="61">
        <f>IF('Cumulative Budget Request '!L201='Split budget (H)'!$L$1,'Cumulative Budget Request '!S201,0)</f>
        <v>0</v>
      </c>
      <c r="T202" s="16"/>
      <c r="U202" s="324"/>
      <c r="V202" s="324"/>
      <c r="W202" s="324"/>
      <c r="X202" s="324"/>
      <c r="Y202" s="324"/>
    </row>
    <row r="203" spans="1:25" hidden="1">
      <c r="A203" s="449"/>
      <c r="B203" s="486"/>
      <c r="C203" s="480"/>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(H)'!$L$1,'Cumulative Budget Request '!Q202,0)</f>
        <v>0</v>
      </c>
      <c r="R203" s="212">
        <f>IF('Cumulative Budget Request '!L202='Split budget (H)'!$L$1,'Cumulative Budget Request '!R202,0)</f>
        <v>0</v>
      </c>
      <c r="S203" s="61">
        <f>IF('Cumulative Budget Request '!L202='Split budget (H)'!$L$1,'Cumulative Budget Request '!S202,0)</f>
        <v>0</v>
      </c>
      <c r="T203" s="16"/>
      <c r="U203" s="323"/>
      <c r="V203" s="323"/>
      <c r="W203" s="323"/>
      <c r="X203" s="323"/>
      <c r="Y203" s="323"/>
    </row>
    <row r="204" spans="1:25" hidden="1">
      <c r="A204" s="449"/>
      <c r="B204" s="481"/>
      <c r="C204" s="480"/>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5">
        <f>IF('Cumulative Budget Request '!L204='Split budget (H)'!$L$1,'Cumulative Budget Request '!A204,0)</f>
        <v>0</v>
      </c>
      <c r="B205" s="480">
        <f>IF('Cumulative Budget Request '!L204='Split budget (H)'!$L$1,'Cumulative Budget Request '!B204,0)</f>
        <v>0</v>
      </c>
      <c r="C205" s="481"/>
      <c r="D205" s="33" t="s">
        <v>123</v>
      </c>
      <c r="E205" s="76">
        <f>ROUND($R205*$S205,6)</f>
        <v>0</v>
      </c>
      <c r="F205" s="76">
        <f>ROUND($R206*$S206,6)</f>
        <v>0</v>
      </c>
      <c r="G205" s="76">
        <f>ROUND($R207*$S207,6)</f>
        <v>0</v>
      </c>
      <c r="H205" s="76">
        <f>ROUND($R208*$S208,6)</f>
        <v>0</v>
      </c>
      <c r="I205" s="76">
        <f>ROUND($R209*$S209,6)</f>
        <v>0</v>
      </c>
      <c r="J205" s="46"/>
      <c r="M205" s="133">
        <f>IF('Cumulative Budget Request '!L204='Split budget (H)'!$L$1,'Cumulative Budget Request '!M204,0)</f>
        <v>0</v>
      </c>
      <c r="N205" s="214">
        <f>ROUND(M205/12,2)</f>
        <v>0</v>
      </c>
      <c r="O205" s="214">
        <f>IF('Cumulative Budget Request '!L204='Split budget (H)'!$L$1,'Cumulative Budget Request '!O204,0)</f>
        <v>0</v>
      </c>
      <c r="P205" s="209">
        <f>IF('Cumulative Budget Request '!L204='Split budget (H)'!$L$1,'Cumulative Budget Request '!P204,0)</f>
        <v>0</v>
      </c>
      <c r="Q205" s="211">
        <f>IF('Cumulative Budget Request '!L204='Split budget (H)'!$L$1,'Cumulative Budget Request '!Q204,0)</f>
        <v>0</v>
      </c>
      <c r="R205" s="212">
        <f>IF('Cumulative Budget Request '!L204='Split budget (H)'!$L$1,'Cumulative Budget Request '!R204,0)</f>
        <v>0</v>
      </c>
      <c r="S205" s="61">
        <f>IF('Cumulative Budget Request '!L204='Split budget (H)'!$L$1,'Cumulative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9"/>
      <c r="B206" s="486"/>
      <c r="C206" s="480"/>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(H)'!$L$1,'Cumulative Budget Request '!Q205,0)</f>
        <v>0</v>
      </c>
      <c r="R206" s="212">
        <f>IF('Cumulative Budget Request '!L205='Split budget (H)'!$L$1,'Cumulative Budget Request '!R205,0)</f>
        <v>0</v>
      </c>
      <c r="S206" s="61">
        <f>IF('Cumulative Budget Request '!L205='Split budget (H)'!$L$1,'Cumulative Budget Request '!S205,0)</f>
        <v>0</v>
      </c>
      <c r="T206" s="16"/>
      <c r="U206" s="324"/>
      <c r="V206" s="324"/>
      <c r="W206" s="324"/>
      <c r="X206" s="324"/>
      <c r="Y206" s="324"/>
    </row>
    <row r="207" spans="1:25" hidden="1">
      <c r="A207" s="449"/>
      <c r="B207" s="486"/>
      <c r="C207" s="480"/>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(H)'!$L$1,'Cumulative Budget Request '!Q206,0)</f>
        <v>0</v>
      </c>
      <c r="R207" s="212">
        <f>IF('Cumulative Budget Request '!L206='Split budget (H)'!$L$1,'Cumulative Budget Request '!R206,0)</f>
        <v>0</v>
      </c>
      <c r="S207" s="61">
        <f>IF('Cumulative Budget Request '!L206='Split budget (H)'!$L$1,'Cumulative Budget Request '!S206,0)</f>
        <v>0</v>
      </c>
      <c r="T207" s="16"/>
      <c r="U207" s="323"/>
      <c r="V207" s="323"/>
      <c r="W207" s="323"/>
      <c r="X207" s="323"/>
      <c r="Y207" s="323"/>
    </row>
    <row r="208" spans="1:25" ht="15" hidden="1">
      <c r="A208" s="449"/>
      <c r="B208" s="486"/>
      <c r="C208" s="480"/>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(H)'!$L$1,'Cumulative Budget Request '!Q207,0)</f>
        <v>0</v>
      </c>
      <c r="R208" s="212">
        <f>IF('Cumulative Budget Request '!L207='Split budget (H)'!$L$1,'Cumulative Budget Request '!R207,0)</f>
        <v>0</v>
      </c>
      <c r="S208" s="61">
        <f>IF('Cumulative Budget Request '!L207='Split budget (H)'!$L$1,'Cumulative Budget Request '!S207,0)</f>
        <v>0</v>
      </c>
      <c r="T208" s="16"/>
      <c r="U208" s="324"/>
      <c r="V208" s="324"/>
      <c r="W208" s="324"/>
      <c r="X208" s="324"/>
      <c r="Y208" s="324"/>
    </row>
    <row r="209" spans="1:25" hidden="1">
      <c r="A209" s="449"/>
      <c r="B209" s="486"/>
      <c r="C209" s="480"/>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(H)'!$L$1,'Cumulative Budget Request '!Q208,0)</f>
        <v>0</v>
      </c>
      <c r="R209" s="212">
        <f>IF('Cumulative Budget Request '!L208='Split budget (H)'!$L$1,'Cumulative Budget Request '!R208,0)</f>
        <v>0</v>
      </c>
      <c r="S209" s="61">
        <f>IF('Cumulative Budget Request '!L208='Split budget (H)'!$L$1,'Cumulative Budget Request '!S208,0)</f>
        <v>0</v>
      </c>
      <c r="T209" s="16"/>
      <c r="U209" s="323"/>
      <c r="V209" s="323"/>
      <c r="W209" s="323"/>
      <c r="X209" s="323"/>
      <c r="Y209" s="323"/>
    </row>
    <row r="210" spans="1:25" hidden="1">
      <c r="A210" s="449"/>
      <c r="B210" s="481"/>
      <c r="C210" s="480"/>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5">
        <f>IF('Cumulative Budget Request '!L210='Split budget (H)'!$L$1,'Cumulative Budget Request '!A210,0)</f>
        <v>0</v>
      </c>
      <c r="B211" s="480">
        <f>IF('Cumulative Budget Request '!L210='Split budget (H)'!$L$1,'Cumulative Budget Request '!B210,0)</f>
        <v>0</v>
      </c>
      <c r="C211" s="481"/>
      <c r="D211" s="33" t="s">
        <v>123</v>
      </c>
      <c r="E211" s="76">
        <f>ROUND($R211*$S211,6)</f>
        <v>0</v>
      </c>
      <c r="F211" s="76">
        <f>ROUND($R212*$S212,6)</f>
        <v>0</v>
      </c>
      <c r="G211" s="76">
        <f>ROUND($R213*$S213,6)</f>
        <v>0</v>
      </c>
      <c r="H211" s="76">
        <f>ROUND($R214*$S214,6)</f>
        <v>0</v>
      </c>
      <c r="I211" s="76">
        <f>ROUND($R215*$S215,6)</f>
        <v>0</v>
      </c>
      <c r="J211" s="46"/>
      <c r="M211" s="133">
        <f>IF('Cumulative Budget Request '!L210='Split budget (H)'!$L$1,'Cumulative Budget Request '!M210,0)</f>
        <v>0</v>
      </c>
      <c r="N211" s="214">
        <f>ROUND(M211/12,2)</f>
        <v>0</v>
      </c>
      <c r="O211" s="214">
        <f>IF('Cumulative Budget Request '!L210='Split budget (H)'!$L$1,'Cumulative Budget Request '!O210,0)</f>
        <v>0</v>
      </c>
      <c r="P211" s="209">
        <f>IF('Cumulative Budget Request '!L210='Split budget (H)'!$L$1,'Cumulative Budget Request '!P210,0)</f>
        <v>0</v>
      </c>
      <c r="Q211" s="211">
        <f>IF('Cumulative Budget Request '!L210='Split budget (H)'!$L$1,'Cumulative Budget Request '!Q210,0)</f>
        <v>0</v>
      </c>
      <c r="R211" s="212">
        <f>IF('Cumulative Budget Request '!L210='Split budget (H)'!$L$1,'Cumulative Budget Request '!R210,0)</f>
        <v>0</v>
      </c>
      <c r="S211" s="61">
        <f>IF('Cumulative Budget Request '!L210='Split budget (H)'!$L$1,'Cumulative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9"/>
      <c r="B212" s="486"/>
      <c r="C212" s="480"/>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(H)'!$L$1,'Cumulative Budget Request '!Q211,0)</f>
        <v>0</v>
      </c>
      <c r="R212" s="212">
        <f>IF('Cumulative Budget Request '!L211='Split budget (H)'!$L$1,'Cumulative Budget Request '!R211,0)</f>
        <v>0</v>
      </c>
      <c r="S212" s="61">
        <f>IF('Cumulative Budget Request '!L211='Split budget (H)'!$L$1,'Cumulative Budget Request '!S211,0)</f>
        <v>0</v>
      </c>
      <c r="T212" s="16"/>
      <c r="U212" s="324"/>
      <c r="V212" s="324"/>
      <c r="W212" s="324"/>
      <c r="X212" s="324"/>
      <c r="Y212" s="324"/>
    </row>
    <row r="213" spans="1:25" hidden="1">
      <c r="A213" s="449"/>
      <c r="B213" s="486"/>
      <c r="C213" s="480"/>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(H)'!$L$1,'Cumulative Budget Request '!Q212,0)</f>
        <v>0</v>
      </c>
      <c r="R213" s="212">
        <f>IF('Cumulative Budget Request '!L212='Split budget (H)'!$L$1,'Cumulative Budget Request '!R212,0)</f>
        <v>0</v>
      </c>
      <c r="S213" s="61">
        <f>IF('Cumulative Budget Request '!L212='Split budget (H)'!$L$1,'Cumulative Budget Request '!S212,0)</f>
        <v>0</v>
      </c>
      <c r="T213" s="16"/>
      <c r="U213" s="323"/>
      <c r="V213" s="323"/>
      <c r="W213" s="323"/>
      <c r="X213" s="323"/>
      <c r="Y213" s="323"/>
    </row>
    <row r="214" spans="1:25" ht="15" hidden="1">
      <c r="A214" s="449"/>
      <c r="B214" s="486"/>
      <c r="C214" s="480"/>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(H)'!$L$1,'Cumulative Budget Request '!Q213,0)</f>
        <v>0</v>
      </c>
      <c r="R214" s="212">
        <f>IF('Cumulative Budget Request '!L213='Split budget (H)'!$L$1,'Cumulative Budget Request '!R213,0)</f>
        <v>0</v>
      </c>
      <c r="S214" s="61">
        <f>IF('Cumulative Budget Request '!L213='Split budget (H)'!$L$1,'Cumulative Budget Request '!S213,0)</f>
        <v>0</v>
      </c>
      <c r="T214" s="16"/>
      <c r="U214" s="324"/>
      <c r="V214" s="324"/>
      <c r="W214" s="324"/>
      <c r="X214" s="324"/>
      <c r="Y214" s="324"/>
    </row>
    <row r="215" spans="1:25" hidden="1">
      <c r="A215" s="449"/>
      <c r="B215" s="486"/>
      <c r="C215" s="480"/>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(H)'!$L$1,'Cumulative Budget Request '!Q214,0)</f>
        <v>0</v>
      </c>
      <c r="R215" s="212">
        <f>IF('Cumulative Budget Request '!L214='Split budget (H)'!$L$1,'Cumulative Budget Request '!R214,0)</f>
        <v>0</v>
      </c>
      <c r="S215" s="61">
        <f>IF('Cumulative Budget Request '!L214='Split budget (H)'!$L$1,'Cumulative Budget Request '!S214,0)</f>
        <v>0</v>
      </c>
      <c r="T215" s="16"/>
      <c r="U215" s="323"/>
      <c r="V215" s="323"/>
      <c r="W215" s="323"/>
      <c r="X215" s="323"/>
      <c r="Y215" s="323"/>
    </row>
    <row r="216" spans="1:25" hidden="1">
      <c r="A216" s="449"/>
      <c r="B216" s="481"/>
      <c r="C216" s="480"/>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5">
        <f>IF('Cumulative Budget Request '!L216='Split budget (H)'!$L$1,'Cumulative Budget Request '!A216,0)</f>
        <v>0</v>
      </c>
      <c r="B217" s="480">
        <f>IF('Cumulative Budget Request '!L216='Split budget (H)'!$L$1,'Cumulative Budget Request '!B216,0)</f>
        <v>0</v>
      </c>
      <c r="C217" s="481"/>
      <c r="D217" s="33" t="s">
        <v>123</v>
      </c>
      <c r="E217" s="76">
        <f>ROUND($R217*$S217,6)</f>
        <v>0</v>
      </c>
      <c r="F217" s="76">
        <f>ROUND($R218*$S218,6)</f>
        <v>0</v>
      </c>
      <c r="G217" s="76">
        <f>ROUND($R219*$S219,6)</f>
        <v>0</v>
      </c>
      <c r="H217" s="76">
        <f>ROUND($R220*$S220,6)</f>
        <v>0</v>
      </c>
      <c r="I217" s="76">
        <f>ROUND($R221*$S221,6)</f>
        <v>0</v>
      </c>
      <c r="J217" s="46"/>
      <c r="M217" s="133">
        <f>IF('Cumulative Budget Request '!L216='Split budget (H)'!$L$1,'Cumulative Budget Request '!M216,0)</f>
        <v>0</v>
      </c>
      <c r="N217" s="214">
        <f>ROUND(M217/12,2)</f>
        <v>0</v>
      </c>
      <c r="O217" s="214">
        <f>IF('Cumulative Budget Request '!L216='Split budget (H)'!$L$1,'Cumulative Budget Request '!O216,0)</f>
        <v>0</v>
      </c>
      <c r="P217" s="209">
        <f>IF('Cumulative Budget Request '!L216='Split budget (H)'!$L$1,'Cumulative Budget Request '!P216,0)</f>
        <v>0</v>
      </c>
      <c r="Q217" s="211">
        <f>IF('Cumulative Budget Request '!L216='Split budget (H)'!$L$1,'Cumulative Budget Request '!Q216,0)</f>
        <v>0</v>
      </c>
      <c r="R217" s="212">
        <f>IF('Cumulative Budget Request '!L216='Split budget (H)'!$L$1,'Cumulative Budget Request '!R216,0)</f>
        <v>0</v>
      </c>
      <c r="S217" s="61">
        <f>IF('Cumulative Budget Request '!L216='Split budget (H)'!$L$1,'Cumulative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9"/>
      <c r="B218" s="486"/>
      <c r="C218" s="480"/>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(H)'!$L$1,'Cumulative Budget Request '!Q217,0)</f>
        <v>0</v>
      </c>
      <c r="R218" s="212">
        <f>IF('Cumulative Budget Request '!L217='Split budget (H)'!$L$1,'Cumulative Budget Request '!R217,0)</f>
        <v>0</v>
      </c>
      <c r="S218" s="61">
        <f>IF('Cumulative Budget Request '!L217='Split budget (H)'!$L$1,'Cumulative Budget Request '!S217,0)</f>
        <v>0</v>
      </c>
      <c r="T218" s="16"/>
      <c r="U218" s="324"/>
      <c r="V218" s="324"/>
      <c r="W218" s="324"/>
      <c r="X218" s="324"/>
      <c r="Y218" s="324"/>
    </row>
    <row r="219" spans="1:25" hidden="1">
      <c r="A219" s="449"/>
      <c r="B219" s="486"/>
      <c r="C219" s="480"/>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(H)'!$L$1,'Cumulative Budget Request '!Q218,0)</f>
        <v>0</v>
      </c>
      <c r="R219" s="212">
        <f>IF('Cumulative Budget Request '!L218='Split budget (H)'!$L$1,'Cumulative Budget Request '!R218,0)</f>
        <v>0</v>
      </c>
      <c r="S219" s="61">
        <f>IF('Cumulative Budget Request '!L218='Split budget (H)'!$L$1,'Cumulative Budget Request '!S218,0)</f>
        <v>0</v>
      </c>
      <c r="T219" s="16"/>
      <c r="U219" s="323"/>
      <c r="V219" s="323"/>
      <c r="W219" s="323"/>
      <c r="X219" s="323"/>
      <c r="Y219" s="323"/>
    </row>
    <row r="220" spans="1:25" ht="15" hidden="1">
      <c r="A220" s="449"/>
      <c r="B220" s="486"/>
      <c r="C220" s="480"/>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(H)'!$L$1,'Cumulative Budget Request '!Q219,0)</f>
        <v>0</v>
      </c>
      <c r="R220" s="212">
        <f>IF('Cumulative Budget Request '!L219='Split budget (H)'!$L$1,'Cumulative Budget Request '!R219,0)</f>
        <v>0</v>
      </c>
      <c r="S220" s="61">
        <f>IF('Cumulative Budget Request '!L219='Split budget (H)'!$L$1,'Cumulative Budget Request '!S219,0)</f>
        <v>0</v>
      </c>
      <c r="T220" s="16"/>
      <c r="U220" s="324"/>
      <c r="V220" s="324"/>
      <c r="W220" s="324"/>
      <c r="X220" s="324"/>
      <c r="Y220" s="324"/>
    </row>
    <row r="221" spans="1:25" hidden="1">
      <c r="A221" s="449"/>
      <c r="B221" s="486"/>
      <c r="C221" s="480"/>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(H)'!$L$1,'Cumulative Budget Request '!Q220,0)</f>
        <v>0</v>
      </c>
      <c r="R221" s="212">
        <f>IF('Cumulative Budget Request '!L220='Split budget (H)'!$L$1,'Cumulative Budget Request '!R220,0)</f>
        <v>0</v>
      </c>
      <c r="S221" s="61">
        <f>IF('Cumulative Budget Request '!L220='Split budget (H)'!$L$1,'Cumulative Budget Request '!S220,0)</f>
        <v>0</v>
      </c>
      <c r="T221" s="16"/>
      <c r="U221" s="323"/>
      <c r="V221" s="323"/>
      <c r="W221" s="323"/>
      <c r="X221" s="323"/>
      <c r="Y221" s="323"/>
    </row>
    <row r="222" spans="1:25" hidden="1">
      <c r="A222" s="449"/>
      <c r="B222" s="481"/>
      <c r="C222" s="480"/>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5">
        <f>IF('Cumulative Budget Request '!L222='Split budget (H)'!$L$1,'Cumulative Budget Request '!A222,0)</f>
        <v>0</v>
      </c>
      <c r="B223" s="480">
        <f>IF('Cumulative Budget Request '!L222='Split budget (H)'!$L$1,'Cumulative Budget Request '!B222,0)</f>
        <v>0</v>
      </c>
      <c r="C223" s="481"/>
      <c r="D223" s="33" t="s">
        <v>123</v>
      </c>
      <c r="E223" s="76">
        <f>ROUND($R223*$S223,6)</f>
        <v>0</v>
      </c>
      <c r="F223" s="76">
        <f>ROUND($R224*$S224,6)</f>
        <v>0</v>
      </c>
      <c r="G223" s="76">
        <f>ROUND($R225*$S225,6)</f>
        <v>0</v>
      </c>
      <c r="H223" s="76">
        <f>ROUND($R226*$S226,6)</f>
        <v>0</v>
      </c>
      <c r="I223" s="76">
        <f>ROUND($R227*$S227,6)</f>
        <v>0</v>
      </c>
      <c r="J223" s="46"/>
      <c r="M223" s="133">
        <f>IF('Cumulative Budget Request '!L222='Split budget (H)'!$L$1,'Cumulative Budget Request '!M222,0)</f>
        <v>0</v>
      </c>
      <c r="N223" s="214">
        <f>ROUND(M223/12,2)</f>
        <v>0</v>
      </c>
      <c r="O223" s="214">
        <f>IF('Cumulative Budget Request '!L222='Split budget (H)'!$L$1,'Cumulative Budget Request '!O222,0)</f>
        <v>0</v>
      </c>
      <c r="P223" s="209">
        <f>IF('Cumulative Budget Request '!L222='Split budget (H)'!$L$1,'Cumulative Budget Request '!P222,0)</f>
        <v>0</v>
      </c>
      <c r="Q223" s="211">
        <f>IF('Cumulative Budget Request '!L222='Split budget (H)'!$L$1,'Cumulative Budget Request '!Q222,0)</f>
        <v>0</v>
      </c>
      <c r="R223" s="212">
        <f>IF('Cumulative Budget Request '!L222='Split budget (H)'!$L$1,'Cumulative Budget Request '!R222,0)</f>
        <v>0</v>
      </c>
      <c r="S223" s="61">
        <f>IF('Cumulative Budget Request '!L222='Split budget (H)'!$L$1,'Cumulative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9"/>
      <c r="B224" s="486"/>
      <c r="C224" s="480"/>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(H)'!$L$1,'Cumulative Budget Request '!Q223,0)</f>
        <v>0</v>
      </c>
      <c r="R224" s="212">
        <f>IF('Cumulative Budget Request '!L223='Split budget (H)'!$L$1,'Cumulative Budget Request '!R223,0)</f>
        <v>0</v>
      </c>
      <c r="S224" s="61">
        <f>IF('Cumulative Budget Request '!L223='Split budget (H)'!$L$1,'Cumulative Budget Request '!S223,0)</f>
        <v>0</v>
      </c>
      <c r="T224" s="16"/>
      <c r="U224" s="324"/>
      <c r="V224" s="324"/>
      <c r="W224" s="324"/>
      <c r="X224" s="324"/>
      <c r="Y224" s="324"/>
    </row>
    <row r="225" spans="1:25" hidden="1">
      <c r="A225" s="449"/>
      <c r="B225" s="486"/>
      <c r="C225" s="480"/>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(H)'!$L$1,'Cumulative Budget Request '!Q224,0)</f>
        <v>0</v>
      </c>
      <c r="R225" s="212">
        <f>IF('Cumulative Budget Request '!L224='Split budget (H)'!$L$1,'Cumulative Budget Request '!R224,0)</f>
        <v>0</v>
      </c>
      <c r="S225" s="61">
        <f>IF('Cumulative Budget Request '!L224='Split budget (H)'!$L$1,'Cumulative Budget Request '!S224,0)</f>
        <v>0</v>
      </c>
      <c r="T225" s="16"/>
      <c r="U225" s="323"/>
      <c r="V225" s="323"/>
      <c r="W225" s="323"/>
      <c r="X225" s="323"/>
      <c r="Y225" s="323"/>
    </row>
    <row r="226" spans="1:25" ht="15" hidden="1">
      <c r="A226" s="449"/>
      <c r="B226" s="486"/>
      <c r="C226" s="480"/>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(H)'!$L$1,'Cumulative Budget Request '!Q225,0)</f>
        <v>0</v>
      </c>
      <c r="R226" s="212">
        <f>IF('Cumulative Budget Request '!L225='Split budget (H)'!$L$1,'Cumulative Budget Request '!R225,0)</f>
        <v>0</v>
      </c>
      <c r="S226" s="61">
        <f>IF('Cumulative Budget Request '!L225='Split budget (H)'!$L$1,'Cumulative Budget Request '!S225,0)</f>
        <v>0</v>
      </c>
      <c r="T226" s="16"/>
      <c r="U226" s="324"/>
      <c r="V226" s="324"/>
      <c r="W226" s="324"/>
      <c r="X226" s="324"/>
      <c r="Y226" s="324"/>
    </row>
    <row r="227" spans="1:25" hidden="1">
      <c r="A227" s="449"/>
      <c r="B227" s="486"/>
      <c r="C227" s="480"/>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(H)'!$L$1,'Cumulative Budget Request '!Q226,0)</f>
        <v>0</v>
      </c>
      <c r="R227" s="212">
        <f>IF('Cumulative Budget Request '!L226='Split budget (H)'!$L$1,'Cumulative Budget Request '!R226,0)</f>
        <v>0</v>
      </c>
      <c r="S227" s="61">
        <f>IF('Cumulative Budget Request '!L226='Split budget (H)'!$L$1,'Cumulative Budget Request '!S226,0)</f>
        <v>0</v>
      </c>
      <c r="T227" s="16"/>
      <c r="U227" s="323"/>
      <c r="V227" s="323"/>
      <c r="W227" s="323"/>
      <c r="X227" s="323"/>
      <c r="Y227" s="323"/>
    </row>
    <row r="228" spans="1:25" hidden="1">
      <c r="A228" s="449"/>
      <c r="B228" s="481"/>
      <c r="C228" s="480"/>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5">
        <f>IF('Cumulative Budget Request '!L228='Split budget (H)'!$L$1,'Cumulative Budget Request '!A228,0)</f>
        <v>0</v>
      </c>
      <c r="B229" s="480">
        <f>IF('Cumulative Budget Request '!L228='Split budget (H)'!$L$1,'Cumulative Budget Request '!B228,0)</f>
        <v>0</v>
      </c>
      <c r="C229" s="481"/>
      <c r="D229" s="33" t="s">
        <v>123</v>
      </c>
      <c r="E229" s="76">
        <f>ROUND($R229*$S229,6)</f>
        <v>0</v>
      </c>
      <c r="F229" s="76">
        <f>ROUND($R230*$S230,6)</f>
        <v>0</v>
      </c>
      <c r="G229" s="76">
        <f>ROUND($R231*$S231,6)</f>
        <v>0</v>
      </c>
      <c r="H229" s="76">
        <f>ROUND($R232*$S232,6)</f>
        <v>0</v>
      </c>
      <c r="I229" s="76">
        <f>ROUND($R233*$S233,6)</f>
        <v>0</v>
      </c>
      <c r="J229" s="46"/>
      <c r="M229" s="133">
        <f>IF('Cumulative Budget Request '!L228='Split budget (H)'!$L$1,'Cumulative Budget Request '!M228,0)</f>
        <v>0</v>
      </c>
      <c r="N229" s="214">
        <f>ROUND(M229/12,2)</f>
        <v>0</v>
      </c>
      <c r="O229" s="214">
        <f>IF('Cumulative Budget Request '!L228='Split budget (H)'!$L$1,'Cumulative Budget Request '!O228,0)</f>
        <v>0</v>
      </c>
      <c r="P229" s="209">
        <f>IF('Cumulative Budget Request '!L228='Split budget (H)'!$L$1,'Cumulative Budget Request '!P228,0)</f>
        <v>0</v>
      </c>
      <c r="Q229" s="211">
        <f>IF('Cumulative Budget Request '!L228='Split budget (H)'!$L$1,'Cumulative Budget Request '!Q228,0)</f>
        <v>0</v>
      </c>
      <c r="R229" s="212">
        <f>IF('Cumulative Budget Request '!L228='Split budget (H)'!$L$1,'Cumulative Budget Request '!R228,0)</f>
        <v>0</v>
      </c>
      <c r="S229" s="61">
        <f>IF('Cumulative Budget Request '!L228='Split budget (H)'!$L$1,'Cumulative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9"/>
      <c r="B230" s="486"/>
      <c r="C230" s="480"/>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(H)'!$L$1,'Cumulative Budget Request '!Q229,0)</f>
        <v>0</v>
      </c>
      <c r="R230" s="212">
        <f>IF('Cumulative Budget Request '!L229='Split budget (H)'!$L$1,'Cumulative Budget Request '!R229,0)</f>
        <v>0</v>
      </c>
      <c r="S230" s="61">
        <f>IF('Cumulative Budget Request '!L229='Split budget (H)'!$L$1,'Cumulative Budget Request '!S229,0)</f>
        <v>0</v>
      </c>
      <c r="T230" s="16"/>
      <c r="U230" s="324"/>
      <c r="V230" s="324"/>
      <c r="W230" s="324"/>
      <c r="X230" s="324"/>
      <c r="Y230" s="324"/>
    </row>
    <row r="231" spans="1:25" hidden="1">
      <c r="A231" s="449"/>
      <c r="B231" s="486"/>
      <c r="C231" s="480"/>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(H)'!$L$1,'Cumulative Budget Request '!Q230,0)</f>
        <v>0</v>
      </c>
      <c r="R231" s="212">
        <f>IF('Cumulative Budget Request '!L230='Split budget (H)'!$L$1,'Cumulative Budget Request '!R230,0)</f>
        <v>0</v>
      </c>
      <c r="S231" s="61">
        <f>IF('Cumulative Budget Request '!L230='Split budget (H)'!$L$1,'Cumulative Budget Request '!S230,0)</f>
        <v>0</v>
      </c>
      <c r="T231" s="16"/>
      <c r="U231" s="323"/>
      <c r="V231" s="323"/>
      <c r="W231" s="323"/>
      <c r="X231" s="323"/>
      <c r="Y231" s="323"/>
    </row>
    <row r="232" spans="1:25" ht="15" hidden="1">
      <c r="A232" s="449"/>
      <c r="B232" s="486"/>
      <c r="C232" s="480"/>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(H)'!$L$1,'Cumulative Budget Request '!Q231,0)</f>
        <v>0</v>
      </c>
      <c r="R232" s="212">
        <f>IF('Cumulative Budget Request '!L231='Split budget (H)'!$L$1,'Cumulative Budget Request '!R231,0)</f>
        <v>0</v>
      </c>
      <c r="S232" s="61">
        <f>IF('Cumulative Budget Request '!L231='Split budget (H)'!$L$1,'Cumulative Budget Request '!S231,0)</f>
        <v>0</v>
      </c>
      <c r="T232" s="16"/>
      <c r="U232" s="324"/>
      <c r="V232" s="324"/>
      <c r="W232" s="324"/>
      <c r="X232" s="324"/>
      <c r="Y232" s="324"/>
    </row>
    <row r="233" spans="1:25" hidden="1">
      <c r="A233" s="449"/>
      <c r="B233" s="486"/>
      <c r="C233" s="480"/>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(H)'!$L$1,'Cumulative Budget Request '!Q232,0)</f>
        <v>0</v>
      </c>
      <c r="R233" s="212">
        <f>IF('Cumulative Budget Request '!L232='Split budget (H)'!$L$1,'Cumulative Budget Request '!R232,0)</f>
        <v>0</v>
      </c>
      <c r="S233" s="61">
        <f>IF('Cumulative Budget Request '!L232='Split budget (H)'!$L$1,'Cumulative Budget Request '!S232,0)</f>
        <v>0</v>
      </c>
      <c r="T233" s="16"/>
      <c r="U233" s="323"/>
      <c r="V233" s="323"/>
      <c r="W233" s="323"/>
      <c r="X233" s="323"/>
      <c r="Y233" s="323"/>
    </row>
    <row r="234" spans="1:25" hidden="1">
      <c r="A234" s="449"/>
      <c r="B234" s="481"/>
      <c r="C234" s="480"/>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5">
        <f>IF('Cumulative Budget Request '!L234='Split budget (H)'!$L$1,'Cumulative Budget Request '!A234,0)</f>
        <v>0</v>
      </c>
      <c r="B235" s="480">
        <f>IF('Cumulative Budget Request '!L234='Split budget (H)'!$L$1,'Cumulative Budget Request '!B234,0)</f>
        <v>0</v>
      </c>
      <c r="C235" s="481"/>
      <c r="D235" s="33" t="s">
        <v>123</v>
      </c>
      <c r="E235" s="76">
        <f>ROUND($R235*$S235,6)</f>
        <v>0</v>
      </c>
      <c r="F235" s="76">
        <f>ROUND($R236*$S236,6)</f>
        <v>0</v>
      </c>
      <c r="G235" s="76">
        <f>ROUND($R237*$S237,6)</f>
        <v>0</v>
      </c>
      <c r="H235" s="76">
        <f>ROUND($R238*$S238,6)</f>
        <v>0</v>
      </c>
      <c r="I235" s="76">
        <f>ROUND($R239*$S239,6)</f>
        <v>0</v>
      </c>
      <c r="J235" s="46"/>
      <c r="M235" s="133">
        <f>IF('Cumulative Budget Request '!L234='Split budget (H)'!$L$1,'Cumulative Budget Request '!M234,0)</f>
        <v>0</v>
      </c>
      <c r="N235" s="214">
        <f>ROUND(M235/12,2)</f>
        <v>0</v>
      </c>
      <c r="O235" s="214">
        <f>IF('Cumulative Budget Request '!L234='Split budget (H)'!$L$1,'Cumulative Budget Request '!O234,0)</f>
        <v>0</v>
      </c>
      <c r="P235" s="209">
        <f>IF('Cumulative Budget Request '!L234='Split budget (H)'!$L$1,'Cumulative Budget Request '!P234,0)</f>
        <v>0</v>
      </c>
      <c r="Q235" s="211">
        <f>IF('Cumulative Budget Request '!L234='Split budget (H)'!$L$1,'Cumulative Budget Request '!Q234,0)</f>
        <v>0</v>
      </c>
      <c r="R235" s="212">
        <f>IF('Cumulative Budget Request '!L234='Split budget (H)'!$L$1,'Cumulative Budget Request '!R234,0)</f>
        <v>0</v>
      </c>
      <c r="S235" s="61">
        <f>IF('Cumulative Budget Request '!L234='Split budget (H)'!$L$1,'Cumulative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9"/>
      <c r="B236" s="486"/>
      <c r="C236" s="480"/>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(H)'!$L$1,'Cumulative Budget Request '!Q235,0)</f>
        <v>0</v>
      </c>
      <c r="R236" s="212">
        <f>IF('Cumulative Budget Request '!L235='Split budget (H)'!$L$1,'Cumulative Budget Request '!R235,0)</f>
        <v>0</v>
      </c>
      <c r="S236" s="61">
        <f>IF('Cumulative Budget Request '!L235='Split budget (H)'!$L$1,'Cumulative Budget Request '!S235,0)</f>
        <v>0</v>
      </c>
      <c r="T236" s="16"/>
      <c r="U236" s="324"/>
      <c r="V236" s="324"/>
      <c r="W236" s="324"/>
      <c r="X236" s="324"/>
      <c r="Y236" s="324"/>
    </row>
    <row r="237" spans="1:25" hidden="1">
      <c r="A237" s="449"/>
      <c r="B237" s="486"/>
      <c r="C237" s="480"/>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(H)'!$L$1,'Cumulative Budget Request '!Q236,0)</f>
        <v>0</v>
      </c>
      <c r="R237" s="212">
        <f>IF('Cumulative Budget Request '!L236='Split budget (H)'!$L$1,'Cumulative Budget Request '!R236,0)</f>
        <v>0</v>
      </c>
      <c r="S237" s="61">
        <f>IF('Cumulative Budget Request '!L236='Split budget (H)'!$L$1,'Cumulative Budget Request '!S236,0)</f>
        <v>0</v>
      </c>
      <c r="T237" s="16"/>
      <c r="U237" s="323"/>
      <c r="V237" s="323"/>
      <c r="W237" s="323"/>
      <c r="X237" s="323"/>
      <c r="Y237" s="323"/>
    </row>
    <row r="238" spans="1:25" ht="15" hidden="1">
      <c r="A238" s="449"/>
      <c r="B238" s="486"/>
      <c r="C238" s="480"/>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(H)'!$L$1,'Cumulative Budget Request '!Q237,0)</f>
        <v>0</v>
      </c>
      <c r="R238" s="212">
        <f>IF('Cumulative Budget Request '!L237='Split budget (H)'!$L$1,'Cumulative Budget Request '!R237,0)</f>
        <v>0</v>
      </c>
      <c r="S238" s="61">
        <f>IF('Cumulative Budget Request '!L237='Split budget (H)'!$L$1,'Cumulative Budget Request '!S237,0)</f>
        <v>0</v>
      </c>
      <c r="T238" s="16"/>
      <c r="U238" s="324"/>
      <c r="V238" s="324"/>
      <c r="W238" s="324"/>
      <c r="X238" s="324"/>
      <c r="Y238" s="324"/>
    </row>
    <row r="239" spans="1:25" hidden="1">
      <c r="A239" s="449"/>
      <c r="B239" s="486"/>
      <c r="C239" s="480"/>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(H)'!$L$1,'Cumulative Budget Request '!Q238,0)</f>
        <v>0</v>
      </c>
      <c r="R239" s="212">
        <f>IF('Cumulative Budget Request '!L238='Split budget (H)'!$L$1,'Cumulative Budget Request '!R238,0)</f>
        <v>0</v>
      </c>
      <c r="S239" s="61">
        <f>IF('Cumulative Budget Request '!L238='Split budget (H)'!$L$1,'Cumulative Budget Request '!S238,0)</f>
        <v>0</v>
      </c>
      <c r="T239" s="16"/>
      <c r="U239" s="323"/>
      <c r="V239" s="323"/>
      <c r="W239" s="323"/>
      <c r="X239" s="323"/>
      <c r="Y239" s="323"/>
    </row>
    <row r="240" spans="1:25" hidden="1">
      <c r="A240" s="449"/>
      <c r="B240" s="481"/>
      <c r="C240" s="480"/>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5">
        <f>IF('Cumulative Budget Request '!L240='Split budget (H)'!$L$1,'Cumulative Budget Request '!A240,0)</f>
        <v>0</v>
      </c>
      <c r="B241" s="480">
        <f>IF('Cumulative Budget Request '!L240='Split budget (H)'!$L$1,'Cumulative Budget Request '!B240,0)</f>
        <v>0</v>
      </c>
      <c r="C241" s="481"/>
      <c r="D241" s="33" t="s">
        <v>123</v>
      </c>
      <c r="E241" s="76">
        <f>ROUND($R241*$S241,6)</f>
        <v>0</v>
      </c>
      <c r="F241" s="76">
        <f>ROUND($R242*$S242,6)</f>
        <v>0</v>
      </c>
      <c r="G241" s="76">
        <f>ROUND($R243*$S243,6)</f>
        <v>0</v>
      </c>
      <c r="H241" s="76">
        <f>ROUND($R244*$S244,6)</f>
        <v>0</v>
      </c>
      <c r="I241" s="76">
        <f>ROUND($R245*$S245,6)</f>
        <v>0</v>
      </c>
      <c r="J241" s="46"/>
      <c r="M241" s="133">
        <f>IF('Cumulative Budget Request '!L240='Split budget (H)'!$L$1,'Cumulative Budget Request '!M240,0)</f>
        <v>0</v>
      </c>
      <c r="N241" s="214">
        <f>ROUND(M241/12,2)</f>
        <v>0</v>
      </c>
      <c r="O241" s="214">
        <f>IF('Cumulative Budget Request '!L240='Split budget (H)'!$L$1,'Cumulative Budget Request '!O240,0)</f>
        <v>0</v>
      </c>
      <c r="P241" s="209">
        <f>IF('Cumulative Budget Request '!L240='Split budget (H)'!$L$1,'Cumulative Budget Request '!P240,0)</f>
        <v>0</v>
      </c>
      <c r="Q241" s="211">
        <f>IF('Cumulative Budget Request '!L240='Split budget (H)'!$L$1,'Cumulative Budget Request '!Q240,0)</f>
        <v>0</v>
      </c>
      <c r="R241" s="212">
        <f>IF('Cumulative Budget Request '!L240='Split budget (H)'!$L$1,'Cumulative Budget Request '!R240,0)</f>
        <v>0</v>
      </c>
      <c r="S241" s="61">
        <f>IF('Cumulative Budget Request '!L240='Split budget (H)'!$L$1,'Cumulative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9"/>
      <c r="B242" s="486"/>
      <c r="C242" s="480"/>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(H)'!$L$1,'Cumulative Budget Request '!Q241,0)</f>
        <v>0</v>
      </c>
      <c r="R242" s="212">
        <f>IF('Cumulative Budget Request '!L241='Split budget (H)'!$L$1,'Cumulative Budget Request '!R241,0)</f>
        <v>0</v>
      </c>
      <c r="S242" s="61">
        <f>IF('Cumulative Budget Request '!L241='Split budget (H)'!$L$1,'Cumulative Budget Request '!S241,0)</f>
        <v>0</v>
      </c>
      <c r="T242" s="16"/>
      <c r="U242" s="324"/>
      <c r="V242" s="324"/>
      <c r="W242" s="324"/>
      <c r="X242" s="324"/>
      <c r="Y242" s="324"/>
    </row>
    <row r="243" spans="1:25" hidden="1">
      <c r="A243" s="449"/>
      <c r="B243" s="486"/>
      <c r="C243" s="480"/>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(H)'!$L$1,'Cumulative Budget Request '!Q242,0)</f>
        <v>0</v>
      </c>
      <c r="R243" s="212">
        <f>IF('Cumulative Budget Request '!L242='Split budget (H)'!$L$1,'Cumulative Budget Request '!R242,0)</f>
        <v>0</v>
      </c>
      <c r="S243" s="61">
        <f>IF('Cumulative Budget Request '!L242='Split budget (H)'!$L$1,'Cumulative Budget Request '!S242,0)</f>
        <v>0</v>
      </c>
      <c r="T243" s="16"/>
      <c r="U243" s="323"/>
      <c r="V243" s="323"/>
      <c r="W243" s="323"/>
      <c r="X243" s="323"/>
      <c r="Y243" s="323"/>
    </row>
    <row r="244" spans="1:25" ht="15" hidden="1">
      <c r="A244" s="449"/>
      <c r="B244" s="486"/>
      <c r="C244" s="480"/>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(H)'!$L$1,'Cumulative Budget Request '!Q243,0)</f>
        <v>0</v>
      </c>
      <c r="R244" s="212">
        <f>IF('Cumulative Budget Request '!L243='Split budget (H)'!$L$1,'Cumulative Budget Request '!R243,0)</f>
        <v>0</v>
      </c>
      <c r="S244" s="61">
        <f>IF('Cumulative Budget Request '!L243='Split budget (H)'!$L$1,'Cumulative Budget Request '!S243,0)</f>
        <v>0</v>
      </c>
      <c r="T244" s="16"/>
      <c r="U244" s="324"/>
      <c r="V244" s="324"/>
      <c r="W244" s="324"/>
      <c r="X244" s="324"/>
      <c r="Y244" s="324"/>
    </row>
    <row r="245" spans="1:25" hidden="1">
      <c r="A245" s="449"/>
      <c r="B245" s="486"/>
      <c r="C245" s="480"/>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(H)'!$L$1,'Cumulative Budget Request '!Q244,0)</f>
        <v>0</v>
      </c>
      <c r="R245" s="212">
        <f>IF('Cumulative Budget Request '!L244='Split budget (H)'!$L$1,'Cumulative Budget Request '!R244,0)</f>
        <v>0</v>
      </c>
      <c r="S245" s="61">
        <f>IF('Cumulative Budget Request '!L244='Split budget (H)'!$L$1,'Cumulative Budget Request '!S244,0)</f>
        <v>0</v>
      </c>
      <c r="T245" s="16"/>
      <c r="U245" s="323"/>
      <c r="V245" s="323"/>
      <c r="W245" s="323"/>
      <c r="X245" s="323"/>
      <c r="Y245" s="323"/>
    </row>
    <row r="246" spans="1:25" hidden="1">
      <c r="A246" s="449"/>
      <c r="B246" s="481"/>
      <c r="C246" s="480"/>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5">
        <f>IF('Cumulative Budget Request '!L246='Split budget (H)'!$L$1,'Cumulative Budget Request '!A246,0)</f>
        <v>0</v>
      </c>
      <c r="B247" s="480">
        <f>IF('Cumulative Budget Request '!L246='Split budget (H)'!$L$1,'Cumulative Budget Request '!B246,0)</f>
        <v>0</v>
      </c>
      <c r="C247" s="481"/>
      <c r="D247" s="33" t="s">
        <v>123</v>
      </c>
      <c r="E247" s="76">
        <f>ROUND($R247*$S247,6)</f>
        <v>0</v>
      </c>
      <c r="F247" s="76">
        <f>ROUND($R248*$S248,6)</f>
        <v>0</v>
      </c>
      <c r="G247" s="76">
        <f>ROUND($R249*$S249,6)</f>
        <v>0</v>
      </c>
      <c r="H247" s="76">
        <f>ROUND($R250*$S250,6)</f>
        <v>0</v>
      </c>
      <c r="I247" s="76">
        <f>ROUND($R251*$S251,6)</f>
        <v>0</v>
      </c>
      <c r="J247" s="46"/>
      <c r="M247" s="133">
        <f>IF('Cumulative Budget Request '!L246='Split budget (H)'!$L$1,'Cumulative Budget Request '!M246,0)</f>
        <v>0</v>
      </c>
      <c r="N247" s="214">
        <f>ROUND(M247/12,2)</f>
        <v>0</v>
      </c>
      <c r="O247" s="214">
        <f>IF('Cumulative Budget Request '!L246='Split budget (H)'!$L$1,'Cumulative Budget Request '!O246,0)</f>
        <v>0</v>
      </c>
      <c r="P247" s="209">
        <f>IF('Cumulative Budget Request '!L246='Split budget (H)'!$L$1,'Cumulative Budget Request '!P246,0)</f>
        <v>0</v>
      </c>
      <c r="Q247" s="211">
        <f>IF('Cumulative Budget Request '!L246='Split budget (H)'!$L$1,'Cumulative Budget Request '!Q246,0)</f>
        <v>0</v>
      </c>
      <c r="R247" s="212">
        <f>IF('Cumulative Budget Request '!L246='Split budget (H)'!$L$1,'Cumulative Budget Request '!R246,0)</f>
        <v>0</v>
      </c>
      <c r="S247" s="61">
        <f>IF('Cumulative Budget Request '!L246='Split budget (H)'!$L$1,'Cumulative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9"/>
      <c r="B248" s="486"/>
      <c r="C248" s="480"/>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(H)'!$L$1,'Cumulative Budget Request '!Q247,0)</f>
        <v>0</v>
      </c>
      <c r="R248" s="212">
        <f>IF('Cumulative Budget Request '!L247='Split budget (H)'!$L$1,'Cumulative Budget Request '!R247,0)</f>
        <v>0</v>
      </c>
      <c r="S248" s="61">
        <f>IF('Cumulative Budget Request '!L247='Split budget (H)'!$L$1,'Cumulative Budget Request '!S247,0)</f>
        <v>0</v>
      </c>
      <c r="T248" s="16"/>
      <c r="U248" s="324"/>
      <c r="V248" s="324"/>
      <c r="W248" s="324"/>
      <c r="X248" s="324"/>
      <c r="Y248" s="324"/>
    </row>
    <row r="249" spans="1:25" hidden="1">
      <c r="A249" s="449"/>
      <c r="B249" s="486"/>
      <c r="C249" s="480"/>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(H)'!$L$1,'Cumulative Budget Request '!Q248,0)</f>
        <v>0</v>
      </c>
      <c r="R249" s="212">
        <f>IF('Cumulative Budget Request '!L248='Split budget (H)'!$L$1,'Cumulative Budget Request '!R248,0)</f>
        <v>0</v>
      </c>
      <c r="S249" s="61">
        <f>IF('Cumulative Budget Request '!L248='Split budget (H)'!$L$1,'Cumulative Budget Request '!S248,0)</f>
        <v>0</v>
      </c>
      <c r="T249" s="16"/>
      <c r="U249" s="323"/>
      <c r="V249" s="323"/>
      <c r="W249" s="323"/>
      <c r="X249" s="323"/>
      <c r="Y249" s="323"/>
    </row>
    <row r="250" spans="1:25" ht="15" hidden="1">
      <c r="A250" s="449"/>
      <c r="B250" s="486"/>
      <c r="C250" s="480"/>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(H)'!$L$1,'Cumulative Budget Request '!Q249,0)</f>
        <v>0</v>
      </c>
      <c r="R250" s="212">
        <f>IF('Cumulative Budget Request '!L249='Split budget (H)'!$L$1,'Cumulative Budget Request '!R249,0)</f>
        <v>0</v>
      </c>
      <c r="S250" s="61">
        <f>IF('Cumulative Budget Request '!L249='Split budget (H)'!$L$1,'Cumulative Budget Request '!S249,0)</f>
        <v>0</v>
      </c>
      <c r="T250" s="16"/>
      <c r="U250" s="324"/>
      <c r="V250" s="324"/>
      <c r="W250" s="324"/>
      <c r="X250" s="324"/>
      <c r="Y250" s="324"/>
    </row>
    <row r="251" spans="1:25" hidden="1">
      <c r="A251" s="449"/>
      <c r="B251" s="486"/>
      <c r="C251" s="480"/>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(H)'!$L$1,'Cumulative Budget Request '!Q250,0)</f>
        <v>0</v>
      </c>
      <c r="R251" s="212">
        <f>IF('Cumulative Budget Request '!L250='Split budget (H)'!$L$1,'Cumulative Budget Request '!R250,0)</f>
        <v>0</v>
      </c>
      <c r="S251" s="61">
        <f>IF('Cumulative Budget Request '!L250='Split budget (H)'!$L$1,'Cumulative Budget Request '!S250,0)</f>
        <v>0</v>
      </c>
      <c r="T251" s="16"/>
      <c r="U251" s="323"/>
      <c r="V251" s="323"/>
      <c r="W251" s="323"/>
      <c r="X251" s="323"/>
      <c r="Y251" s="323"/>
    </row>
    <row r="252" spans="1:25" hidden="1">
      <c r="A252" s="449"/>
      <c r="B252" s="481"/>
      <c r="C252" s="480"/>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5">
        <f>IF('Cumulative Budget Request '!L252='Split budget (H)'!$L$1,'Cumulative Budget Request '!A252,0)</f>
        <v>0</v>
      </c>
      <c r="B253" s="480">
        <f>IF('Cumulative Budget Request '!L252='Split budget (H)'!$L$1,'Cumulative Budget Request '!B252,0)</f>
        <v>0</v>
      </c>
      <c r="C253" s="481"/>
      <c r="D253" s="33" t="s">
        <v>123</v>
      </c>
      <c r="E253" s="76">
        <f>ROUND($R253*$S253,6)</f>
        <v>0</v>
      </c>
      <c r="F253" s="76">
        <f>ROUND($R254*$S254,6)</f>
        <v>0</v>
      </c>
      <c r="G253" s="76">
        <f>ROUND($R255*$S255,6)</f>
        <v>0</v>
      </c>
      <c r="H253" s="76">
        <f>ROUND($R256*$S256,6)</f>
        <v>0</v>
      </c>
      <c r="I253" s="76">
        <f>ROUND($R257*$S257,6)</f>
        <v>0</v>
      </c>
      <c r="J253" s="46"/>
      <c r="M253" s="133">
        <f>IF('Cumulative Budget Request '!L252='Split budget (H)'!$L$1,'Cumulative Budget Request '!M252,0)</f>
        <v>0</v>
      </c>
      <c r="N253" s="214">
        <f>ROUND(M253/12,2)</f>
        <v>0</v>
      </c>
      <c r="O253" s="214">
        <f>IF('Cumulative Budget Request '!L252='Split budget (H)'!$L$1,'Cumulative Budget Request '!O252,0)</f>
        <v>0</v>
      </c>
      <c r="P253" s="209">
        <f>IF('Cumulative Budget Request '!L252='Split budget (H)'!$L$1,'Cumulative Budget Request '!P252,0)</f>
        <v>0</v>
      </c>
      <c r="Q253" s="211">
        <f>IF('Cumulative Budget Request '!L252='Split budget (H)'!$L$1,'Cumulative Budget Request '!Q252,0)</f>
        <v>0</v>
      </c>
      <c r="R253" s="212">
        <f>IF('Cumulative Budget Request '!L252='Split budget (H)'!$L$1,'Cumulative Budget Request '!R252,0)</f>
        <v>0</v>
      </c>
      <c r="S253" s="61">
        <f>IF('Cumulative Budget Request '!L252='Split budget (H)'!$L$1,'Cumulative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9"/>
      <c r="B254" s="486"/>
      <c r="C254" s="480"/>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(H)'!$L$1,'Cumulative Budget Request '!Q253,0)</f>
        <v>0</v>
      </c>
      <c r="R254" s="212">
        <f>IF('Cumulative Budget Request '!L253='Split budget (H)'!$L$1,'Cumulative Budget Request '!R253,0)</f>
        <v>0</v>
      </c>
      <c r="S254" s="61">
        <f>IF('Cumulative Budget Request '!L253='Split budget (H)'!$L$1,'Cumulative Budget Request '!S253,0)</f>
        <v>0</v>
      </c>
      <c r="T254" s="16"/>
      <c r="U254" s="324"/>
      <c r="V254" s="324"/>
      <c r="W254" s="324"/>
      <c r="X254" s="324"/>
      <c r="Y254" s="324"/>
    </row>
    <row r="255" spans="1:25" hidden="1">
      <c r="A255" s="449"/>
      <c r="B255" s="486"/>
      <c r="C255" s="480"/>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(H)'!$L$1,'Cumulative Budget Request '!Q254,0)</f>
        <v>0</v>
      </c>
      <c r="R255" s="212">
        <f>IF('Cumulative Budget Request '!L254='Split budget (H)'!$L$1,'Cumulative Budget Request '!R254,0)</f>
        <v>0</v>
      </c>
      <c r="S255" s="61">
        <f>IF('Cumulative Budget Request '!L254='Split budget (H)'!$L$1,'Cumulative Budget Request '!S254,0)</f>
        <v>0</v>
      </c>
      <c r="T255" s="16"/>
      <c r="U255" s="323"/>
      <c r="V255" s="323"/>
      <c r="W255" s="323"/>
      <c r="X255" s="323"/>
      <c r="Y255" s="323"/>
    </row>
    <row r="256" spans="1:25" ht="15" hidden="1">
      <c r="A256" s="449"/>
      <c r="B256" s="486"/>
      <c r="C256" s="480"/>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(H)'!$L$1,'Cumulative Budget Request '!Q255,0)</f>
        <v>0</v>
      </c>
      <c r="R256" s="212">
        <f>IF('Cumulative Budget Request '!L255='Split budget (H)'!$L$1,'Cumulative Budget Request '!R255,0)</f>
        <v>0</v>
      </c>
      <c r="S256" s="61">
        <f>IF('Cumulative Budget Request '!L255='Split budget (H)'!$L$1,'Cumulative Budget Request '!S255,0)</f>
        <v>0</v>
      </c>
      <c r="T256" s="16"/>
      <c r="U256" s="324"/>
      <c r="V256" s="324"/>
      <c r="W256" s="324"/>
      <c r="X256" s="324"/>
      <c r="Y256" s="324"/>
    </row>
    <row r="257" spans="1:25" hidden="1">
      <c r="A257" s="449"/>
      <c r="B257" s="486"/>
      <c r="C257" s="480"/>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(H)'!$L$1,'Cumulative Budget Request '!Q256,0)</f>
        <v>0</v>
      </c>
      <c r="R257" s="212">
        <f>IF('Cumulative Budget Request '!L256='Split budget (H)'!$L$1,'Cumulative Budget Request '!R256,0)</f>
        <v>0</v>
      </c>
      <c r="S257" s="61">
        <f>IF('Cumulative Budget Request '!L256='Split budget (H)'!$L$1,'Cumulative Budget Request '!S256,0)</f>
        <v>0</v>
      </c>
      <c r="T257" s="16"/>
      <c r="U257" s="323"/>
      <c r="V257" s="323"/>
      <c r="W257" s="323"/>
      <c r="X257" s="323"/>
      <c r="Y257" s="323"/>
    </row>
    <row r="258" spans="1:25" hidden="1">
      <c r="A258" s="449"/>
      <c r="B258" s="481"/>
      <c r="C258" s="480"/>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5">
        <f>IF('Cumulative Budget Request '!L258='Split budget (H)'!$L$1,'Cumulative Budget Request '!A258,0)</f>
        <v>0</v>
      </c>
      <c r="B259" s="480">
        <f>IF('Cumulative Budget Request '!L258='Split budget (H)'!$L$1,'Cumulative Budget Request '!B258,0)</f>
        <v>0</v>
      </c>
      <c r="C259" s="481"/>
      <c r="D259" s="33" t="s">
        <v>123</v>
      </c>
      <c r="E259" s="76">
        <f>ROUND($R259*$S259,6)</f>
        <v>0</v>
      </c>
      <c r="F259" s="76">
        <f>ROUND($R260*$S260,6)</f>
        <v>0</v>
      </c>
      <c r="G259" s="76">
        <f>ROUND($R261*$S261,6)</f>
        <v>0</v>
      </c>
      <c r="H259" s="76">
        <f>ROUND($R262*$S262,6)</f>
        <v>0</v>
      </c>
      <c r="I259" s="76">
        <f>ROUND($R263*$S263,6)</f>
        <v>0</v>
      </c>
      <c r="J259" s="46"/>
      <c r="M259" s="133">
        <f>IF('Cumulative Budget Request '!L258='Split budget (H)'!$L$1,'Cumulative Budget Request '!M258,0)</f>
        <v>0</v>
      </c>
      <c r="N259" s="214">
        <f>ROUND(M259/12,2)</f>
        <v>0</v>
      </c>
      <c r="O259" s="214">
        <f>IF('Cumulative Budget Request '!L258='Split budget (H)'!$L$1,'Cumulative Budget Request '!O258,0)</f>
        <v>0</v>
      </c>
      <c r="P259" s="209">
        <f>IF('Cumulative Budget Request '!L258='Split budget (H)'!$L$1,'Cumulative Budget Request '!P258,0)</f>
        <v>0</v>
      </c>
      <c r="Q259" s="211">
        <f>IF('Cumulative Budget Request '!L258='Split budget (H)'!$L$1,'Cumulative Budget Request '!Q258,0)</f>
        <v>0</v>
      </c>
      <c r="R259" s="212">
        <f>IF('Cumulative Budget Request '!L258='Split budget (H)'!$L$1,'Cumulative Budget Request '!R258,0)</f>
        <v>0</v>
      </c>
      <c r="S259" s="61">
        <f>IF('Cumulative Budget Request '!L258='Split budget (H)'!$L$1,'Cumulative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9"/>
      <c r="B260" s="486"/>
      <c r="C260" s="480"/>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(H)'!$L$1,'Cumulative Budget Request '!Q259,0)</f>
        <v>0</v>
      </c>
      <c r="R260" s="212">
        <f>IF('Cumulative Budget Request '!L259='Split budget (H)'!$L$1,'Cumulative Budget Request '!R259,0)</f>
        <v>0</v>
      </c>
      <c r="S260" s="61">
        <f>IF('Cumulative Budget Request '!L259='Split budget (H)'!$L$1,'Cumulative Budget Request '!S259,0)</f>
        <v>0</v>
      </c>
      <c r="T260" s="16"/>
      <c r="U260" s="324"/>
      <c r="V260" s="324"/>
      <c r="W260" s="324"/>
      <c r="X260" s="324"/>
      <c r="Y260" s="324"/>
    </row>
    <row r="261" spans="1:25" hidden="1">
      <c r="A261" s="449"/>
      <c r="B261" s="486"/>
      <c r="C261" s="480"/>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(H)'!$L$1,'Cumulative Budget Request '!Q260,0)</f>
        <v>0</v>
      </c>
      <c r="R261" s="212">
        <f>IF('Cumulative Budget Request '!L260='Split budget (H)'!$L$1,'Cumulative Budget Request '!R260,0)</f>
        <v>0</v>
      </c>
      <c r="S261" s="61">
        <f>IF('Cumulative Budget Request '!L260='Split budget (H)'!$L$1,'Cumulative Budget Request '!S260,0)</f>
        <v>0</v>
      </c>
      <c r="T261" s="16"/>
      <c r="U261" s="323"/>
      <c r="V261" s="323"/>
      <c r="W261" s="323"/>
      <c r="X261" s="323"/>
      <c r="Y261" s="323"/>
    </row>
    <row r="262" spans="1:25" ht="15" hidden="1">
      <c r="A262" s="449"/>
      <c r="B262" s="486"/>
      <c r="C262" s="480"/>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(H)'!$L$1,'Cumulative Budget Request '!Q261,0)</f>
        <v>0</v>
      </c>
      <c r="R262" s="212">
        <f>IF('Cumulative Budget Request '!L261='Split budget (H)'!$L$1,'Cumulative Budget Request '!R261,0)</f>
        <v>0</v>
      </c>
      <c r="S262" s="61">
        <f>IF('Cumulative Budget Request '!L261='Split budget (H)'!$L$1,'Cumulative Budget Request '!S261,0)</f>
        <v>0</v>
      </c>
      <c r="T262" s="16"/>
      <c r="U262" s="324"/>
      <c r="V262" s="324"/>
      <c r="W262" s="324"/>
      <c r="X262" s="324"/>
      <c r="Y262" s="324"/>
    </row>
    <row r="263" spans="1:25" hidden="1">
      <c r="A263" s="449"/>
      <c r="B263" s="486"/>
      <c r="C263" s="480"/>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(H)'!$L$1,'Cumulative Budget Request '!Q262,0)</f>
        <v>0</v>
      </c>
      <c r="R263" s="212">
        <f>IF('Cumulative Budget Request '!L262='Split budget (H)'!$L$1,'Cumulative Budget Request '!R262,0)</f>
        <v>0</v>
      </c>
      <c r="S263" s="61">
        <f>IF('Cumulative Budget Request '!L262='Split budget (H)'!$L$1,'Cumulative Budget Request '!S262,0)</f>
        <v>0</v>
      </c>
      <c r="T263" s="16"/>
      <c r="U263" s="323"/>
      <c r="V263" s="323"/>
      <c r="W263" s="323"/>
      <c r="X263" s="323"/>
      <c r="Y263" s="323"/>
    </row>
    <row r="264" spans="1:25" hidden="1">
      <c r="A264" s="449"/>
      <c r="B264" s="481"/>
      <c r="C264" s="480"/>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5">
        <f>IF('Cumulative Budget Request '!L264='Split budget (H)'!$L$1,'Cumulative Budget Request '!A264,0)</f>
        <v>0</v>
      </c>
      <c r="B265" s="480">
        <f>IF('Cumulative Budget Request '!L264='Split budget (H)'!$L$1,'Cumulative Budget Request '!B264,0)</f>
        <v>0</v>
      </c>
      <c r="C265" s="481"/>
      <c r="D265" s="33" t="s">
        <v>123</v>
      </c>
      <c r="E265" s="76">
        <f>ROUND($R265*$S265,6)</f>
        <v>0</v>
      </c>
      <c r="F265" s="76">
        <f>ROUND($R266*$S266,6)</f>
        <v>0</v>
      </c>
      <c r="G265" s="76">
        <f>ROUND($R267*$S267,6)</f>
        <v>0</v>
      </c>
      <c r="H265" s="76">
        <f>ROUND($R268*$S268,6)</f>
        <v>0</v>
      </c>
      <c r="I265" s="76">
        <f>ROUND($R269*$S269,6)</f>
        <v>0</v>
      </c>
      <c r="J265" s="46"/>
      <c r="M265" s="133">
        <f>IF('Cumulative Budget Request '!L264='Split budget (H)'!$L$1,'Cumulative Budget Request '!M264,0)</f>
        <v>0</v>
      </c>
      <c r="N265" s="214">
        <f>ROUND(M265/12,2)</f>
        <v>0</v>
      </c>
      <c r="O265" s="214">
        <f>IF('Cumulative Budget Request '!L264='Split budget (H)'!$L$1,'Cumulative Budget Request '!O264,0)</f>
        <v>0</v>
      </c>
      <c r="P265" s="209">
        <f>IF('Cumulative Budget Request '!L264='Split budget (H)'!$L$1,'Cumulative Budget Request '!P264,0)</f>
        <v>0</v>
      </c>
      <c r="Q265" s="211">
        <f>IF('Cumulative Budget Request '!L264='Split budget (H)'!$L$1,'Cumulative Budget Request '!Q264,0)</f>
        <v>0</v>
      </c>
      <c r="R265" s="212">
        <f>IF('Cumulative Budget Request '!L264='Split budget (H)'!$L$1,'Cumulative Budget Request '!R264,0)</f>
        <v>0</v>
      </c>
      <c r="S265" s="61">
        <f>IF('Cumulative Budget Request '!L264='Split budget (H)'!$L$1,'Cumulative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9"/>
      <c r="B266" s="486"/>
      <c r="C266" s="480"/>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(H)'!$L$1,'Cumulative Budget Request '!Q265,0)</f>
        <v>0</v>
      </c>
      <c r="R266" s="212">
        <f>IF('Cumulative Budget Request '!L265='Split budget (H)'!$L$1,'Cumulative Budget Request '!R265,0)</f>
        <v>0</v>
      </c>
      <c r="S266" s="61">
        <f>IF('Cumulative Budget Request '!L265='Split budget (H)'!$L$1,'Cumulative Budget Request '!S265,0)</f>
        <v>0</v>
      </c>
      <c r="T266" s="16"/>
      <c r="U266" s="324"/>
      <c r="V266" s="324"/>
      <c r="W266" s="324"/>
      <c r="X266" s="324"/>
      <c r="Y266" s="324"/>
    </row>
    <row r="267" spans="1:25" hidden="1">
      <c r="A267" s="449"/>
      <c r="B267" s="486"/>
      <c r="C267" s="480"/>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(H)'!$L$1,'Cumulative Budget Request '!Q266,0)</f>
        <v>0</v>
      </c>
      <c r="R267" s="212">
        <f>IF('Cumulative Budget Request '!L266='Split budget (H)'!$L$1,'Cumulative Budget Request '!R266,0)</f>
        <v>0</v>
      </c>
      <c r="S267" s="61">
        <f>IF('Cumulative Budget Request '!L266='Split budget (H)'!$L$1,'Cumulative Budget Request '!S266,0)</f>
        <v>0</v>
      </c>
      <c r="T267" s="16"/>
      <c r="U267" s="323"/>
      <c r="V267" s="323"/>
      <c r="W267" s="323"/>
      <c r="X267" s="323"/>
      <c r="Y267" s="323"/>
    </row>
    <row r="268" spans="1:25" ht="15" hidden="1">
      <c r="A268" s="449"/>
      <c r="B268" s="486"/>
      <c r="C268" s="480"/>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(H)'!$L$1,'Cumulative Budget Request '!Q267,0)</f>
        <v>0</v>
      </c>
      <c r="R268" s="212">
        <f>IF('Cumulative Budget Request '!L267='Split budget (H)'!$L$1,'Cumulative Budget Request '!R267,0)</f>
        <v>0</v>
      </c>
      <c r="S268" s="61">
        <f>IF('Cumulative Budget Request '!L267='Split budget (H)'!$L$1,'Cumulative Budget Request '!S267,0)</f>
        <v>0</v>
      </c>
      <c r="T268" s="16"/>
      <c r="U268" s="324"/>
      <c r="V268" s="324"/>
      <c r="W268" s="324"/>
      <c r="X268" s="324"/>
      <c r="Y268" s="324"/>
    </row>
    <row r="269" spans="1:25" hidden="1">
      <c r="A269" s="449"/>
      <c r="B269" s="486"/>
      <c r="C269" s="480"/>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(H)'!$L$1,'Cumulative Budget Request '!Q268,0)</f>
        <v>0</v>
      </c>
      <c r="R269" s="212">
        <f>IF('Cumulative Budget Request '!L268='Split budget (H)'!$L$1,'Cumulative Budget Request '!R268,0)</f>
        <v>0</v>
      </c>
      <c r="S269" s="61">
        <f>IF('Cumulative Budget Request '!L268='Split budget (H)'!$L$1,'Cumulative Budget Request '!S268,0)</f>
        <v>0</v>
      </c>
      <c r="T269" s="16"/>
      <c r="U269" s="323"/>
      <c r="V269" s="323"/>
      <c r="W269" s="323"/>
      <c r="X269" s="323"/>
      <c r="Y269" s="323"/>
    </row>
    <row r="270" spans="1:25" hidden="1">
      <c r="A270" s="449"/>
      <c r="B270" s="481"/>
      <c r="C270" s="480"/>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5">
        <f>IF('Cumulative Budget Request '!L270='Split budget (H)'!$L$1,'Cumulative Budget Request '!A270,0)</f>
        <v>0</v>
      </c>
      <c r="B271" s="480">
        <f>IF('Cumulative Budget Request '!L270='Split budget (H)'!$L$1,'Cumulative Budget Request '!B270,0)</f>
        <v>0</v>
      </c>
      <c r="C271" s="481"/>
      <c r="D271" s="33" t="s">
        <v>123</v>
      </c>
      <c r="E271" s="76">
        <f>ROUND($R271*$S271,6)</f>
        <v>0</v>
      </c>
      <c r="F271" s="76">
        <f>ROUND($R272*$S272,6)</f>
        <v>0</v>
      </c>
      <c r="G271" s="76">
        <f>ROUND($R273*$S273,6)</f>
        <v>0</v>
      </c>
      <c r="H271" s="76">
        <f>ROUND($R274*$S274,6)</f>
        <v>0</v>
      </c>
      <c r="I271" s="76">
        <f>ROUND($R275*$S275,6)</f>
        <v>0</v>
      </c>
      <c r="J271" s="46"/>
      <c r="M271" s="133">
        <f>IF('Cumulative Budget Request '!L270='Split budget (H)'!$L$1,'Cumulative Budget Request '!M270,0)</f>
        <v>0</v>
      </c>
      <c r="N271" s="214">
        <f>ROUND(M271/12,2)</f>
        <v>0</v>
      </c>
      <c r="O271" s="214">
        <f>IF('Cumulative Budget Request '!L270='Split budget (H)'!$L$1,'Cumulative Budget Request '!O270,0)</f>
        <v>0</v>
      </c>
      <c r="P271" s="209">
        <f>IF('Cumulative Budget Request '!L270='Split budget (H)'!$L$1,'Cumulative Budget Request '!P270,0)</f>
        <v>0</v>
      </c>
      <c r="Q271" s="211">
        <f>IF('Cumulative Budget Request '!L270='Split budget (H)'!$L$1,'Cumulative Budget Request '!Q270,0)</f>
        <v>0</v>
      </c>
      <c r="R271" s="212">
        <f>IF('Cumulative Budget Request '!L270='Split budget (H)'!$L$1,'Cumulative Budget Request '!R270,0)</f>
        <v>0</v>
      </c>
      <c r="S271" s="61">
        <f>IF('Cumulative Budget Request '!L270='Split budget (H)'!$L$1,'Cumulative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9"/>
      <c r="B272" s="486"/>
      <c r="C272" s="480"/>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(H)'!$L$1,'Cumulative Budget Request '!Q271,0)</f>
        <v>0</v>
      </c>
      <c r="R272" s="212">
        <f>IF('Cumulative Budget Request '!L271='Split budget (H)'!$L$1,'Cumulative Budget Request '!R271,0)</f>
        <v>0</v>
      </c>
      <c r="S272" s="61">
        <f>IF('Cumulative Budget Request '!L271='Split budget (H)'!$L$1,'Cumulative Budget Request '!S271,0)</f>
        <v>0</v>
      </c>
      <c r="T272" s="16"/>
      <c r="U272" s="324"/>
      <c r="V272" s="324"/>
      <c r="W272" s="324"/>
      <c r="X272" s="324"/>
      <c r="Y272" s="324"/>
    </row>
    <row r="273" spans="1:25" hidden="1">
      <c r="A273" s="449"/>
      <c r="B273" s="486"/>
      <c r="C273" s="480"/>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(H)'!$L$1,'Cumulative Budget Request '!Q272,0)</f>
        <v>0</v>
      </c>
      <c r="R273" s="212">
        <f>IF('Cumulative Budget Request '!L272='Split budget (H)'!$L$1,'Cumulative Budget Request '!R272,0)</f>
        <v>0</v>
      </c>
      <c r="S273" s="61">
        <f>IF('Cumulative Budget Request '!L272='Split budget (H)'!$L$1,'Cumulative Budget Request '!S272,0)</f>
        <v>0</v>
      </c>
      <c r="T273" s="16"/>
      <c r="U273" s="323"/>
      <c r="V273" s="323"/>
      <c r="W273" s="323"/>
      <c r="X273" s="323"/>
      <c r="Y273" s="323"/>
    </row>
    <row r="274" spans="1:25" ht="15" hidden="1">
      <c r="A274" s="449"/>
      <c r="B274" s="486"/>
      <c r="C274" s="480"/>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(H)'!$L$1,'Cumulative Budget Request '!Q273,0)</f>
        <v>0</v>
      </c>
      <c r="R274" s="212">
        <f>IF('Cumulative Budget Request '!L273='Split budget (H)'!$L$1,'Cumulative Budget Request '!R273,0)</f>
        <v>0</v>
      </c>
      <c r="S274" s="61">
        <f>IF('Cumulative Budget Request '!L273='Split budget (H)'!$L$1,'Cumulative Budget Request '!S273,0)</f>
        <v>0</v>
      </c>
      <c r="T274" s="16"/>
      <c r="U274" s="324"/>
      <c r="V274" s="324"/>
      <c r="W274" s="324"/>
      <c r="X274" s="324"/>
      <c r="Y274" s="324"/>
    </row>
    <row r="275" spans="1:25" hidden="1">
      <c r="A275" s="449"/>
      <c r="B275" s="486"/>
      <c r="C275" s="480"/>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(H)'!$L$1,'Cumulative Budget Request '!Q274,0)</f>
        <v>0</v>
      </c>
      <c r="R275" s="212">
        <f>IF('Cumulative Budget Request '!L274='Split budget (H)'!$L$1,'Cumulative Budget Request '!R274,0)</f>
        <v>0</v>
      </c>
      <c r="S275" s="61">
        <f>IF('Cumulative Budget Request '!L274='Split budget (H)'!$L$1,'Cumulative Budget Request '!S274,0)</f>
        <v>0</v>
      </c>
      <c r="T275" s="16"/>
      <c r="U275" s="323"/>
      <c r="V275" s="323"/>
      <c r="W275" s="323"/>
      <c r="X275" s="323"/>
      <c r="Y275" s="323"/>
    </row>
    <row r="276" spans="1:25" hidden="1">
      <c r="A276" s="449"/>
      <c r="B276" s="481"/>
      <c r="C276" s="480"/>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5">
        <f>IF('Cumulative Budget Request '!L276='Split budget (H)'!$L$1,'Cumulative Budget Request '!A276,0)</f>
        <v>0</v>
      </c>
      <c r="B277" s="480">
        <f>IF('Cumulative Budget Request '!L276='Split budget (H)'!$L$1,'Cumulative Budget Request '!B276,0)</f>
        <v>0</v>
      </c>
      <c r="C277" s="481"/>
      <c r="D277" s="33" t="s">
        <v>123</v>
      </c>
      <c r="E277" s="76">
        <f>ROUND($R277*$S277,6)</f>
        <v>0</v>
      </c>
      <c r="F277" s="76">
        <f>ROUND($R278*$S278,6)</f>
        <v>0</v>
      </c>
      <c r="G277" s="76">
        <f>ROUND($R279*$S279,6)</f>
        <v>0</v>
      </c>
      <c r="H277" s="76">
        <f>ROUND($R280*$S280,6)</f>
        <v>0</v>
      </c>
      <c r="I277" s="76">
        <f>ROUND($R281*$S281,6)</f>
        <v>0</v>
      </c>
      <c r="J277" s="46"/>
      <c r="M277" s="133">
        <f>IF('Cumulative Budget Request '!L276='Split budget (H)'!$L$1,'Cumulative Budget Request '!M276,0)</f>
        <v>0</v>
      </c>
      <c r="N277" s="214">
        <f>ROUND(M277/12,2)</f>
        <v>0</v>
      </c>
      <c r="O277" s="214">
        <f>IF('Cumulative Budget Request '!L276='Split budget (H)'!$L$1,'Cumulative Budget Request '!O276,0)</f>
        <v>0</v>
      </c>
      <c r="P277" s="209">
        <f>IF('Cumulative Budget Request '!L276='Split budget (H)'!$L$1,'Cumulative Budget Request '!P276,0)</f>
        <v>0</v>
      </c>
      <c r="Q277" s="211">
        <f>IF('Cumulative Budget Request '!L276='Split budget (H)'!$L$1,'Cumulative Budget Request '!Q276,0)</f>
        <v>0</v>
      </c>
      <c r="R277" s="212">
        <f>IF('Cumulative Budget Request '!L276='Split budget (H)'!$L$1,'Cumulative Budget Request '!R276,0)</f>
        <v>0</v>
      </c>
      <c r="S277" s="61">
        <f>IF('Cumulative Budget Request '!L276='Split budget (H)'!$L$1,'Cumulative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9"/>
      <c r="B278" s="486"/>
      <c r="C278" s="480"/>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(H)'!$L$1,'Cumulative Budget Request '!Q277,0)</f>
        <v>0</v>
      </c>
      <c r="R278" s="212">
        <f>IF('Cumulative Budget Request '!L277='Split budget (H)'!$L$1,'Cumulative Budget Request '!R277,0)</f>
        <v>0</v>
      </c>
      <c r="S278" s="61">
        <f>IF('Cumulative Budget Request '!L277='Split budget (H)'!$L$1,'Cumulative Budget Request '!S277,0)</f>
        <v>0</v>
      </c>
      <c r="T278" s="16"/>
      <c r="U278" s="324"/>
      <c r="V278" s="324"/>
      <c r="W278" s="324"/>
      <c r="X278" s="324"/>
      <c r="Y278" s="324"/>
    </row>
    <row r="279" spans="1:25" hidden="1">
      <c r="A279" s="449"/>
      <c r="B279" s="486"/>
      <c r="C279" s="480"/>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(H)'!$L$1,'Cumulative Budget Request '!Q278,0)</f>
        <v>0</v>
      </c>
      <c r="R279" s="212">
        <f>IF('Cumulative Budget Request '!L278='Split budget (H)'!$L$1,'Cumulative Budget Request '!R278,0)</f>
        <v>0</v>
      </c>
      <c r="S279" s="61">
        <f>IF('Cumulative Budget Request '!L278='Split budget (H)'!$L$1,'Cumulative Budget Request '!S278,0)</f>
        <v>0</v>
      </c>
      <c r="T279" s="16"/>
      <c r="U279" s="323"/>
      <c r="V279" s="323"/>
      <c r="W279" s="323"/>
      <c r="X279" s="323"/>
      <c r="Y279" s="323"/>
    </row>
    <row r="280" spans="1:25" ht="15" hidden="1">
      <c r="A280" s="449"/>
      <c r="B280" s="486"/>
      <c r="C280" s="480"/>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(H)'!$L$1,'Cumulative Budget Request '!Q279,0)</f>
        <v>0</v>
      </c>
      <c r="R280" s="212">
        <f>IF('Cumulative Budget Request '!L279='Split budget (H)'!$L$1,'Cumulative Budget Request '!R279,0)</f>
        <v>0</v>
      </c>
      <c r="S280" s="61">
        <f>IF('Cumulative Budget Request '!L279='Split budget (H)'!$L$1,'Cumulative Budget Request '!S279,0)</f>
        <v>0</v>
      </c>
      <c r="T280" s="16"/>
      <c r="U280" s="324"/>
      <c r="V280" s="324"/>
      <c r="W280" s="324"/>
      <c r="X280" s="324"/>
      <c r="Y280" s="324"/>
    </row>
    <row r="281" spans="1:25" hidden="1">
      <c r="A281" s="449"/>
      <c r="B281" s="486"/>
      <c r="C281" s="480"/>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(H)'!$L$1,'Cumulative Budget Request '!Q280,0)</f>
        <v>0</v>
      </c>
      <c r="R281" s="212">
        <f>IF('Cumulative Budget Request '!L280='Split budget (H)'!$L$1,'Cumulative Budget Request '!R280,0)</f>
        <v>0</v>
      </c>
      <c r="S281" s="61">
        <f>IF('Cumulative Budget Request '!L280='Split budget (H)'!$L$1,'Cumulative Budget Request '!S280,0)</f>
        <v>0</v>
      </c>
      <c r="T281" s="16"/>
      <c r="U281" s="323"/>
      <c r="V281" s="323"/>
      <c r="W281" s="323"/>
      <c r="X281" s="323"/>
      <c r="Y281" s="323"/>
    </row>
    <row r="282" spans="1:25" hidden="1">
      <c r="A282" s="449"/>
      <c r="B282" s="481"/>
      <c r="C282" s="480"/>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5">
        <f>IF('Cumulative Budget Request '!L282='Split budget (H)'!$L$1,'Cumulative Budget Request '!A282,0)</f>
        <v>0</v>
      </c>
      <c r="B283" s="480">
        <f>IF('Cumulative Budget Request '!L282='Split budget (H)'!$L$1,'Cumulative Budget Request '!B282,0)</f>
        <v>0</v>
      </c>
      <c r="C283" s="481"/>
      <c r="D283" s="33" t="s">
        <v>123</v>
      </c>
      <c r="E283" s="76">
        <f>ROUND($R283*$S283,6)</f>
        <v>0</v>
      </c>
      <c r="F283" s="76">
        <f>ROUND($R284*$S284,6)</f>
        <v>0</v>
      </c>
      <c r="G283" s="76">
        <f>ROUND($R285*$S285,6)</f>
        <v>0</v>
      </c>
      <c r="H283" s="76">
        <f>ROUND($R286*$S286,6)</f>
        <v>0</v>
      </c>
      <c r="I283" s="76">
        <f>ROUND($R287*$S287,6)</f>
        <v>0</v>
      </c>
      <c r="J283" s="46"/>
      <c r="M283" s="133">
        <f>IF('Cumulative Budget Request '!L282='Split budget (H)'!$L$1,'Cumulative Budget Request '!M282,0)</f>
        <v>0</v>
      </c>
      <c r="N283" s="214">
        <f>ROUND(M283/12,2)</f>
        <v>0</v>
      </c>
      <c r="O283" s="214">
        <f>IF('Cumulative Budget Request '!L282='Split budget (H)'!$L$1,'Cumulative Budget Request '!O282,0)</f>
        <v>0</v>
      </c>
      <c r="P283" s="209">
        <f>IF('Cumulative Budget Request '!L282='Split budget (H)'!$L$1,'Cumulative Budget Request '!P282,0)</f>
        <v>0</v>
      </c>
      <c r="Q283" s="211">
        <f>IF('Cumulative Budget Request '!L282='Split budget (H)'!$L$1,'Cumulative Budget Request '!Q282,0)</f>
        <v>0</v>
      </c>
      <c r="R283" s="212">
        <f>IF('Cumulative Budget Request '!L282='Split budget (H)'!$L$1,'Cumulative Budget Request '!R282,0)</f>
        <v>0</v>
      </c>
      <c r="S283" s="61">
        <f>IF('Cumulative Budget Request '!L282='Split budget (H)'!$L$1,'Cumulative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9"/>
      <c r="B284" s="486"/>
      <c r="C284" s="480"/>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(H)'!$L$1,'Cumulative Budget Request '!Q283,0)</f>
        <v>0</v>
      </c>
      <c r="R284" s="212">
        <f>IF('Cumulative Budget Request '!L283='Split budget (H)'!$L$1,'Cumulative Budget Request '!R283,0)</f>
        <v>0</v>
      </c>
      <c r="S284" s="61">
        <f>IF('Cumulative Budget Request '!L283='Split budget (H)'!$L$1,'Cumulative Budget Request '!S283,0)</f>
        <v>0</v>
      </c>
      <c r="T284" s="16"/>
      <c r="U284" s="324"/>
      <c r="V284" s="324"/>
      <c r="W284" s="324"/>
      <c r="X284" s="324"/>
      <c r="Y284" s="324"/>
    </row>
    <row r="285" spans="1:25" hidden="1">
      <c r="A285" s="449"/>
      <c r="B285" s="486"/>
      <c r="C285" s="480"/>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(H)'!$L$1,'Cumulative Budget Request '!Q284,0)</f>
        <v>0</v>
      </c>
      <c r="R285" s="212">
        <f>IF('Cumulative Budget Request '!L284='Split budget (H)'!$L$1,'Cumulative Budget Request '!R284,0)</f>
        <v>0</v>
      </c>
      <c r="S285" s="61">
        <f>IF('Cumulative Budget Request '!L284='Split budget (H)'!$L$1,'Cumulative Budget Request '!S284,0)</f>
        <v>0</v>
      </c>
      <c r="T285" s="16"/>
      <c r="U285" s="323"/>
      <c r="V285" s="323"/>
      <c r="W285" s="323"/>
      <c r="X285" s="323"/>
      <c r="Y285" s="323"/>
    </row>
    <row r="286" spans="1:25" ht="15" hidden="1">
      <c r="A286" s="449"/>
      <c r="B286" s="486"/>
      <c r="C286" s="480"/>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(H)'!$L$1,'Cumulative Budget Request '!Q285,0)</f>
        <v>0</v>
      </c>
      <c r="R286" s="212">
        <f>IF('Cumulative Budget Request '!L285='Split budget (H)'!$L$1,'Cumulative Budget Request '!R285,0)</f>
        <v>0</v>
      </c>
      <c r="S286" s="61">
        <f>IF('Cumulative Budget Request '!L285='Split budget (H)'!$L$1,'Cumulative Budget Request '!S285,0)</f>
        <v>0</v>
      </c>
      <c r="T286" s="16"/>
      <c r="U286" s="324"/>
      <c r="V286" s="324"/>
      <c r="W286" s="324"/>
      <c r="X286" s="324"/>
      <c r="Y286" s="324"/>
    </row>
    <row r="287" spans="1:25" hidden="1">
      <c r="A287" s="449"/>
      <c r="B287" s="486"/>
      <c r="C287" s="480"/>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(H)'!$L$1,'Cumulative Budget Request '!Q286,0)</f>
        <v>0</v>
      </c>
      <c r="R287" s="212">
        <f>IF('Cumulative Budget Request '!L286='Split budget (H)'!$L$1,'Cumulative Budget Request '!R286,0)</f>
        <v>0</v>
      </c>
      <c r="S287" s="61">
        <f>IF('Cumulative Budget Request '!L286='Split budget (H)'!$L$1,'Cumulative Budget Request '!S286,0)</f>
        <v>0</v>
      </c>
      <c r="T287" s="16"/>
      <c r="U287" s="323"/>
      <c r="V287" s="323"/>
      <c r="W287" s="323"/>
      <c r="X287" s="323"/>
      <c r="Y287" s="323"/>
    </row>
    <row r="288" spans="1:25" hidden="1">
      <c r="A288" s="449"/>
      <c r="B288" s="481"/>
      <c r="C288" s="480"/>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5">
        <f>IF('Cumulative Budget Request '!L288='Split budget (H)'!$L$1,'Cumulative Budget Request '!A288,0)</f>
        <v>0</v>
      </c>
      <c r="B289" s="480">
        <f>IF('Cumulative Budget Request '!L288='Split budget (H)'!$L$1,'Cumulative Budget Request '!B288,0)</f>
        <v>0</v>
      </c>
      <c r="C289" s="481"/>
      <c r="D289" s="33" t="s">
        <v>123</v>
      </c>
      <c r="E289" s="76">
        <f>ROUND($R289*$S289,6)</f>
        <v>0</v>
      </c>
      <c r="F289" s="76">
        <f>ROUND($R290*$S290,6)</f>
        <v>0</v>
      </c>
      <c r="G289" s="76">
        <f>ROUND($R291*$S291,6)</f>
        <v>0</v>
      </c>
      <c r="H289" s="76">
        <f>ROUND($R292*$S292,6)</f>
        <v>0</v>
      </c>
      <c r="I289" s="76">
        <f>ROUND($R293*$S293,6)</f>
        <v>0</v>
      </c>
      <c r="J289" s="46"/>
      <c r="M289" s="133">
        <f>IF('Cumulative Budget Request '!L288='Split budget (H)'!$L$1,'Cumulative Budget Request '!M288,0)</f>
        <v>0</v>
      </c>
      <c r="N289" s="214">
        <f>ROUND(M289/12,2)</f>
        <v>0</v>
      </c>
      <c r="O289" s="214">
        <f>IF('Cumulative Budget Request '!L288='Split budget (H)'!$L$1,'Cumulative Budget Request '!O288,0)</f>
        <v>0</v>
      </c>
      <c r="P289" s="209">
        <f>IF('Cumulative Budget Request '!L288='Split budget (H)'!$L$1,'Cumulative Budget Request '!P288,0)</f>
        <v>0</v>
      </c>
      <c r="Q289" s="211">
        <f>IF('Cumulative Budget Request '!L288='Split budget (H)'!$L$1,'Cumulative Budget Request '!Q288,0)</f>
        <v>0</v>
      </c>
      <c r="R289" s="212">
        <f>IF('Cumulative Budget Request '!L288='Split budget (H)'!$L$1,'Cumulative Budget Request '!R288,0)</f>
        <v>0</v>
      </c>
      <c r="S289" s="61">
        <f>IF('Cumulative Budget Request '!L288='Split budget (H)'!$L$1,'Cumulative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9"/>
      <c r="B290" s="486"/>
      <c r="C290" s="480"/>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(H)'!$L$1,'Cumulative Budget Request '!Q289,0)</f>
        <v>0</v>
      </c>
      <c r="R290" s="212">
        <f>IF('Cumulative Budget Request '!L289='Split budget (H)'!$L$1,'Cumulative Budget Request '!R289,0)</f>
        <v>0</v>
      </c>
      <c r="S290" s="61">
        <f>IF('Cumulative Budget Request '!L289='Split budget (H)'!$L$1,'Cumulative Budget Request '!S289,0)</f>
        <v>0</v>
      </c>
      <c r="T290" s="16"/>
      <c r="U290" s="324"/>
      <c r="V290" s="324"/>
      <c r="W290" s="324"/>
      <c r="X290" s="324"/>
      <c r="Y290" s="324"/>
    </row>
    <row r="291" spans="1:25" hidden="1">
      <c r="A291" s="449"/>
      <c r="B291" s="486"/>
      <c r="C291" s="480"/>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(H)'!$L$1,'Cumulative Budget Request '!Q290,0)</f>
        <v>0</v>
      </c>
      <c r="R291" s="212">
        <f>IF('Cumulative Budget Request '!L290='Split budget (H)'!$L$1,'Cumulative Budget Request '!R290,0)</f>
        <v>0</v>
      </c>
      <c r="S291" s="61">
        <f>IF('Cumulative Budget Request '!L290='Split budget (H)'!$L$1,'Cumulative Budget Request '!S290,0)</f>
        <v>0</v>
      </c>
      <c r="T291" s="16"/>
      <c r="U291" s="323"/>
      <c r="V291" s="323"/>
      <c r="W291" s="323"/>
      <c r="X291" s="323"/>
      <c r="Y291" s="323"/>
    </row>
    <row r="292" spans="1:25" ht="15" hidden="1">
      <c r="A292" s="449"/>
      <c r="B292" s="486"/>
      <c r="C292" s="480"/>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(H)'!$L$1,'Cumulative Budget Request '!Q291,0)</f>
        <v>0</v>
      </c>
      <c r="R292" s="212">
        <f>IF('Cumulative Budget Request '!L291='Split budget (H)'!$L$1,'Cumulative Budget Request '!R291,0)</f>
        <v>0</v>
      </c>
      <c r="S292" s="61">
        <f>IF('Cumulative Budget Request '!L291='Split budget (H)'!$L$1,'Cumulative Budget Request '!S291,0)</f>
        <v>0</v>
      </c>
      <c r="T292" s="16"/>
      <c r="U292" s="324"/>
      <c r="V292" s="324"/>
      <c r="W292" s="324"/>
      <c r="X292" s="324"/>
      <c r="Y292" s="324"/>
    </row>
    <row r="293" spans="1:25" hidden="1">
      <c r="A293" s="449"/>
      <c r="B293" s="486"/>
      <c r="C293" s="480"/>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(H)'!$L$1,'Cumulative Budget Request '!Q292,0)</f>
        <v>0</v>
      </c>
      <c r="R293" s="212">
        <f>IF('Cumulative Budget Request '!L292='Split budget (H)'!$L$1,'Cumulative Budget Request '!R292,0)</f>
        <v>0</v>
      </c>
      <c r="S293" s="61">
        <f>IF('Cumulative Budget Request '!L292='Split budget (H)'!$L$1,'Cumulative Budget Request '!S292,0)</f>
        <v>0</v>
      </c>
      <c r="T293" s="16"/>
      <c r="U293" s="323"/>
      <c r="V293" s="323"/>
      <c r="W293" s="323"/>
      <c r="X293" s="323"/>
      <c r="Y293" s="323"/>
    </row>
    <row r="294" spans="1:25" hidden="1">
      <c r="A294" s="449"/>
      <c r="B294" s="481"/>
      <c r="C294" s="480"/>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5">
        <f>IF('Cumulative Budget Request '!L294='Split budget (H)'!$L$1,'Cumulative Budget Request '!A294,0)</f>
        <v>0</v>
      </c>
      <c r="B295" s="480">
        <f>IF('Cumulative Budget Request '!L294='Split budget (H)'!$L$1,'Cumulative Budget Request '!B294,0)</f>
        <v>0</v>
      </c>
      <c r="C295" s="481"/>
      <c r="D295" s="33" t="s">
        <v>123</v>
      </c>
      <c r="E295" s="76">
        <f>ROUND($R295*$S295,6)</f>
        <v>0</v>
      </c>
      <c r="F295" s="76">
        <f>ROUND($R296*$S296,6)</f>
        <v>0</v>
      </c>
      <c r="G295" s="76">
        <f>ROUND($R297*$S297,6)</f>
        <v>0</v>
      </c>
      <c r="H295" s="76">
        <f>ROUND($R298*$S298,6)</f>
        <v>0</v>
      </c>
      <c r="I295" s="76">
        <f>ROUND($R299*$S299,6)</f>
        <v>0</v>
      </c>
      <c r="J295" s="46"/>
      <c r="M295" s="133">
        <f>IF('Cumulative Budget Request '!L294='Split budget (H)'!$L$1,'Cumulative Budget Request '!M294,0)</f>
        <v>0</v>
      </c>
      <c r="N295" s="214">
        <f>ROUND(M295/12,2)</f>
        <v>0</v>
      </c>
      <c r="O295" s="214">
        <f>IF('Cumulative Budget Request '!L294='Split budget (H)'!$L$1,'Cumulative Budget Request '!O294,0)</f>
        <v>0</v>
      </c>
      <c r="P295" s="209">
        <f>IF('Cumulative Budget Request '!L294='Split budget (H)'!$L$1,'Cumulative Budget Request '!P294,0)</f>
        <v>0</v>
      </c>
      <c r="Q295" s="211">
        <f>IF('Cumulative Budget Request '!L294='Split budget (H)'!$L$1,'Cumulative Budget Request '!Q294,0)</f>
        <v>0</v>
      </c>
      <c r="R295" s="212">
        <f>IF('Cumulative Budget Request '!L294='Split budget (H)'!$L$1,'Cumulative Budget Request '!R294,0)</f>
        <v>0</v>
      </c>
      <c r="S295" s="61">
        <f>IF('Cumulative Budget Request '!L294='Split budget (H)'!$L$1,'Cumulative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9"/>
      <c r="B296" s="486"/>
      <c r="C296" s="480"/>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(H)'!$L$1,'Cumulative Budget Request '!Q295,0)</f>
        <v>0</v>
      </c>
      <c r="R296" s="212">
        <f>IF('Cumulative Budget Request '!L295='Split budget (H)'!$L$1,'Cumulative Budget Request '!R295,0)</f>
        <v>0</v>
      </c>
      <c r="S296" s="61">
        <f>IF('Cumulative Budget Request '!L295='Split budget (H)'!$L$1,'Cumulative Budget Request '!S295,0)</f>
        <v>0</v>
      </c>
      <c r="T296" s="16"/>
      <c r="U296" s="324"/>
      <c r="V296" s="324"/>
      <c r="W296" s="324"/>
      <c r="X296" s="324"/>
      <c r="Y296" s="324"/>
    </row>
    <row r="297" spans="1:25" hidden="1">
      <c r="A297" s="449"/>
      <c r="B297" s="486"/>
      <c r="C297" s="480"/>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(H)'!$L$1,'Cumulative Budget Request '!Q296,0)</f>
        <v>0</v>
      </c>
      <c r="R297" s="212">
        <f>IF('Cumulative Budget Request '!L296='Split budget (H)'!$L$1,'Cumulative Budget Request '!R296,0)</f>
        <v>0</v>
      </c>
      <c r="S297" s="61">
        <f>IF('Cumulative Budget Request '!L296='Split budget (H)'!$L$1,'Cumulative Budget Request '!S296,0)</f>
        <v>0</v>
      </c>
      <c r="T297" s="16"/>
      <c r="U297" s="323"/>
      <c r="V297" s="323"/>
      <c r="W297" s="323"/>
      <c r="X297" s="323"/>
      <c r="Y297" s="323"/>
    </row>
    <row r="298" spans="1:25" ht="15" hidden="1">
      <c r="A298" s="449"/>
      <c r="B298" s="486"/>
      <c r="C298" s="480"/>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(H)'!$L$1,'Cumulative Budget Request '!Q297,0)</f>
        <v>0</v>
      </c>
      <c r="R298" s="212">
        <f>IF('Cumulative Budget Request '!L297='Split budget (H)'!$L$1,'Cumulative Budget Request '!R297,0)</f>
        <v>0</v>
      </c>
      <c r="S298" s="61">
        <f>IF('Cumulative Budget Request '!L297='Split budget (H)'!$L$1,'Cumulative Budget Request '!S297,0)</f>
        <v>0</v>
      </c>
      <c r="T298" s="16"/>
      <c r="U298" s="324"/>
      <c r="V298" s="324"/>
      <c r="W298" s="324"/>
      <c r="X298" s="324"/>
      <c r="Y298" s="324"/>
    </row>
    <row r="299" spans="1:25" hidden="1">
      <c r="A299" s="449"/>
      <c r="B299" s="486"/>
      <c r="C299" s="480"/>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(H)'!$L$1,'Cumulative Budget Request '!Q298,0)</f>
        <v>0</v>
      </c>
      <c r="R299" s="212">
        <f>IF('Cumulative Budget Request '!L298='Split budget (H)'!$L$1,'Cumulative Budget Request '!R298,0)</f>
        <v>0</v>
      </c>
      <c r="S299" s="61">
        <f>IF('Cumulative Budget Request '!L298='Split budget (H)'!$L$1,'Cumulative Budget Request '!S298,0)</f>
        <v>0</v>
      </c>
      <c r="T299" s="16"/>
      <c r="U299" s="323"/>
      <c r="V299" s="323"/>
      <c r="W299" s="323"/>
      <c r="X299" s="323"/>
      <c r="Y299" s="323"/>
    </row>
    <row r="300" spans="1:25" hidden="1">
      <c r="A300" s="449"/>
      <c r="B300" s="481"/>
      <c r="C300" s="480"/>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5">
        <f>IF('Cumulative Budget Request '!L300='Split budget (H)'!$L$1,'Cumulative Budget Request '!A300,0)</f>
        <v>0</v>
      </c>
      <c r="B301" s="480">
        <f>IF('Cumulative Budget Request '!L300='Split budget (H)'!$L$1,'Cumulative Budget Request '!B300,0)</f>
        <v>0</v>
      </c>
      <c r="C301" s="481"/>
      <c r="D301" s="33" t="s">
        <v>123</v>
      </c>
      <c r="E301" s="76">
        <f>ROUND($R301*$S301,6)</f>
        <v>0</v>
      </c>
      <c r="F301" s="76">
        <f>ROUND($R302*$S302,6)</f>
        <v>0</v>
      </c>
      <c r="G301" s="76">
        <f>ROUND($R303*$S303,6)</f>
        <v>0</v>
      </c>
      <c r="H301" s="76">
        <f>ROUND($R304*$S304,6)</f>
        <v>0</v>
      </c>
      <c r="I301" s="76">
        <f>ROUND($R305*$S305,6)</f>
        <v>0</v>
      </c>
      <c r="J301" s="46"/>
      <c r="M301" s="133">
        <f>IF('Cumulative Budget Request '!L300='Split budget (H)'!$L$1,'Cumulative Budget Request '!M300,0)</f>
        <v>0</v>
      </c>
      <c r="N301" s="214">
        <f>ROUND(M301/12,2)</f>
        <v>0</v>
      </c>
      <c r="O301" s="214">
        <f>IF('Cumulative Budget Request '!L300='Split budget (H)'!$L$1,'Cumulative Budget Request '!O300,0)</f>
        <v>0</v>
      </c>
      <c r="P301" s="209">
        <f>IF('Cumulative Budget Request '!L300='Split budget (H)'!$L$1,'Cumulative Budget Request '!P300,0)</f>
        <v>0</v>
      </c>
      <c r="Q301" s="211">
        <f>IF('Cumulative Budget Request '!L300='Split budget (H)'!$L$1,'Cumulative Budget Request '!Q300,0)</f>
        <v>0</v>
      </c>
      <c r="R301" s="212">
        <f>IF('Cumulative Budget Request '!L300='Split budget (H)'!$L$1,'Cumulative Budget Request '!R300,0)</f>
        <v>0</v>
      </c>
      <c r="S301" s="61">
        <f>IF('Cumulative Budget Request '!L300='Split budget (H)'!$L$1,'Cumulative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9"/>
      <c r="B302" s="486"/>
      <c r="C302" s="480"/>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(H)'!$L$1,'Cumulative Budget Request '!Q301,0)</f>
        <v>0</v>
      </c>
      <c r="R302" s="212">
        <f>IF('Cumulative Budget Request '!L301='Split budget (H)'!$L$1,'Cumulative Budget Request '!R301,0)</f>
        <v>0</v>
      </c>
      <c r="S302" s="61">
        <f>IF('Cumulative Budget Request '!L301='Split budget (H)'!$L$1,'Cumulative Budget Request '!S301,0)</f>
        <v>0</v>
      </c>
      <c r="T302" s="16"/>
      <c r="U302" s="324"/>
      <c r="V302" s="324"/>
      <c r="W302" s="324"/>
      <c r="X302" s="324"/>
      <c r="Y302" s="324"/>
    </row>
    <row r="303" spans="1:25" hidden="1">
      <c r="A303" s="449"/>
      <c r="B303" s="486"/>
      <c r="C303" s="480"/>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(H)'!$L$1,'Cumulative Budget Request '!Q302,0)</f>
        <v>0</v>
      </c>
      <c r="R303" s="212">
        <f>IF('Cumulative Budget Request '!L302='Split budget (H)'!$L$1,'Cumulative Budget Request '!R302,0)</f>
        <v>0</v>
      </c>
      <c r="S303" s="61">
        <f>IF('Cumulative Budget Request '!L302='Split budget (H)'!$L$1,'Cumulative Budget Request '!S302,0)</f>
        <v>0</v>
      </c>
      <c r="T303" s="16"/>
      <c r="U303" s="323"/>
      <c r="V303" s="323"/>
      <c r="W303" s="323"/>
      <c r="X303" s="323"/>
      <c r="Y303" s="323"/>
    </row>
    <row r="304" spans="1:25" ht="15" hidden="1">
      <c r="A304" s="449"/>
      <c r="B304" s="486"/>
      <c r="C304" s="480"/>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(H)'!$L$1,'Cumulative Budget Request '!Q303,0)</f>
        <v>0</v>
      </c>
      <c r="R304" s="212">
        <f>IF('Cumulative Budget Request '!L303='Split budget (H)'!$L$1,'Cumulative Budget Request '!R303,0)</f>
        <v>0</v>
      </c>
      <c r="S304" s="61">
        <f>IF('Cumulative Budget Request '!L303='Split budget (H)'!$L$1,'Cumulative Budget Request '!S303,0)</f>
        <v>0</v>
      </c>
      <c r="T304" s="16"/>
      <c r="U304" s="324"/>
      <c r="V304" s="324"/>
      <c r="W304" s="324"/>
      <c r="X304" s="324"/>
      <c r="Y304" s="324"/>
    </row>
    <row r="305" spans="1:25" hidden="1">
      <c r="A305" s="449"/>
      <c r="B305" s="486"/>
      <c r="C305" s="480"/>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(H)'!$L$1,'Cumulative Budget Request '!Q304,0)</f>
        <v>0</v>
      </c>
      <c r="R305" s="212">
        <f>IF('Cumulative Budget Request '!L304='Split budget (H)'!$L$1,'Cumulative Budget Request '!R304,0)</f>
        <v>0</v>
      </c>
      <c r="S305" s="61">
        <f>IF('Cumulative Budget Request '!L304='Split budget (H)'!$L$1,'Cumulative Budget Request '!S304,0)</f>
        <v>0</v>
      </c>
      <c r="T305" s="16"/>
      <c r="U305" s="323"/>
      <c r="V305" s="323"/>
      <c r="W305" s="323"/>
      <c r="X305" s="323"/>
      <c r="Y305" s="323"/>
    </row>
    <row r="306" spans="1:25" hidden="1">
      <c r="A306" s="449"/>
      <c r="B306" s="481"/>
      <c r="C306" s="480"/>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5">
        <f>IF('Cumulative Budget Request '!L306='Split budget (H)'!$L$1,'Cumulative Budget Request '!A306,0)</f>
        <v>0</v>
      </c>
      <c r="B307" s="480">
        <f>IF('Cumulative Budget Request '!L306='Split budget (H)'!$L$1,'Cumulative Budget Request '!B306,0)</f>
        <v>0</v>
      </c>
      <c r="C307" s="481"/>
      <c r="D307" s="33" t="s">
        <v>123</v>
      </c>
      <c r="E307" s="76">
        <f>ROUND($R307*$S307,6)</f>
        <v>0</v>
      </c>
      <c r="F307" s="76">
        <f>ROUND($R308*$S308,6)</f>
        <v>0</v>
      </c>
      <c r="G307" s="76">
        <f>ROUND($R309*$S309,6)</f>
        <v>0</v>
      </c>
      <c r="H307" s="76">
        <f>ROUND($R310*$S310,6)</f>
        <v>0</v>
      </c>
      <c r="I307" s="76">
        <f>ROUND($R311*$S311,6)</f>
        <v>0</v>
      </c>
      <c r="J307" s="46"/>
      <c r="M307" s="133">
        <f>IF('Cumulative Budget Request '!L306='Split budget (H)'!$L$1,'Cumulative Budget Request '!M306,0)</f>
        <v>0</v>
      </c>
      <c r="N307" s="214">
        <f>ROUND(M307/12,2)</f>
        <v>0</v>
      </c>
      <c r="O307" s="214">
        <f>IF('Cumulative Budget Request '!L306='Split budget (H)'!$L$1,'Cumulative Budget Request '!O306,0)</f>
        <v>0</v>
      </c>
      <c r="P307" s="209">
        <f>IF('Cumulative Budget Request '!L306='Split budget (H)'!$L$1,'Cumulative Budget Request '!P306,0)</f>
        <v>0</v>
      </c>
      <c r="Q307" s="211">
        <f>IF('Cumulative Budget Request '!L306='Split budget (H)'!$L$1,'Cumulative Budget Request '!Q306,0)</f>
        <v>0</v>
      </c>
      <c r="R307" s="212">
        <f>IF('Cumulative Budget Request '!L306='Split budget (H)'!$L$1,'Cumulative Budget Request '!R306,0)</f>
        <v>0</v>
      </c>
      <c r="S307" s="61">
        <f>IF('Cumulative Budget Request '!L306='Split budget (H)'!$L$1,'Cumulative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9"/>
      <c r="B308" s="486"/>
      <c r="C308" s="480"/>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(H)'!$L$1,'Cumulative Budget Request '!Q307,0)</f>
        <v>0</v>
      </c>
      <c r="R308" s="212">
        <f>IF('Cumulative Budget Request '!L307='Split budget (H)'!$L$1,'Cumulative Budget Request '!R307,0)</f>
        <v>0</v>
      </c>
      <c r="S308" s="61">
        <f>IF('Cumulative Budget Request '!L307='Split budget (H)'!$L$1,'Cumulative Budget Request '!S307,0)</f>
        <v>0</v>
      </c>
      <c r="T308" s="16"/>
      <c r="U308" s="324"/>
      <c r="V308" s="324"/>
      <c r="W308" s="324"/>
      <c r="X308" s="324"/>
      <c r="Y308" s="324"/>
    </row>
    <row r="309" spans="1:25" hidden="1">
      <c r="A309" s="449"/>
      <c r="B309" s="486"/>
      <c r="C309" s="480"/>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(H)'!$L$1,'Cumulative Budget Request '!Q308,0)</f>
        <v>0</v>
      </c>
      <c r="R309" s="212">
        <f>IF('Cumulative Budget Request '!L308='Split budget (H)'!$L$1,'Cumulative Budget Request '!R308,0)</f>
        <v>0</v>
      </c>
      <c r="S309" s="61">
        <f>IF('Cumulative Budget Request '!L308='Split budget (H)'!$L$1,'Cumulative Budget Request '!S308,0)</f>
        <v>0</v>
      </c>
      <c r="T309" s="16"/>
      <c r="U309" s="323"/>
      <c r="V309" s="323"/>
      <c r="W309" s="323"/>
      <c r="X309" s="323"/>
      <c r="Y309" s="323"/>
    </row>
    <row r="310" spans="1:25" ht="15" hidden="1">
      <c r="A310" s="449"/>
      <c r="B310" s="486"/>
      <c r="C310" s="480"/>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(H)'!$L$1,'Cumulative Budget Request '!Q309,0)</f>
        <v>0</v>
      </c>
      <c r="R310" s="212">
        <f>IF('Cumulative Budget Request '!L309='Split budget (H)'!$L$1,'Cumulative Budget Request '!R309,0)</f>
        <v>0</v>
      </c>
      <c r="S310" s="61">
        <f>IF('Cumulative Budget Request '!L309='Split budget (H)'!$L$1,'Cumulative Budget Request '!S309,0)</f>
        <v>0</v>
      </c>
      <c r="T310" s="16"/>
      <c r="U310" s="324"/>
      <c r="V310" s="324"/>
      <c r="W310" s="324"/>
      <c r="X310" s="324"/>
      <c r="Y310" s="324"/>
    </row>
    <row r="311" spans="1:25" hidden="1">
      <c r="A311" s="449"/>
      <c r="B311" s="486"/>
      <c r="C311" s="480"/>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(H)'!$L$1,'Cumulative Budget Request '!Q310,0)</f>
        <v>0</v>
      </c>
      <c r="R311" s="212">
        <f>IF('Cumulative Budget Request '!L310='Split budget (H)'!$L$1,'Cumulative Budget Request '!R310,0)</f>
        <v>0</v>
      </c>
      <c r="S311" s="61">
        <f>IF('Cumulative Budget Request '!L310='Split budget (H)'!$L$1,'Cumulative Budget Request '!S310,0)</f>
        <v>0</v>
      </c>
      <c r="T311" s="16"/>
      <c r="U311" s="323"/>
      <c r="V311" s="323"/>
      <c r="W311" s="323"/>
      <c r="X311" s="323"/>
      <c r="Y311" s="323"/>
    </row>
    <row r="312" spans="1:25" hidden="1">
      <c r="A312" s="449"/>
      <c r="C312" s="76"/>
      <c r="D312" s="59"/>
      <c r="E312" s="16"/>
      <c r="F312" s="16"/>
      <c r="G312" s="16"/>
      <c r="H312" s="16"/>
      <c r="I312" s="16"/>
      <c r="J312" s="25"/>
      <c r="M312" s="2"/>
      <c r="N312" s="2"/>
      <c r="O312" s="2"/>
      <c r="P312" s="2"/>
      <c r="Q312" s="2"/>
      <c r="R312" s="4"/>
      <c r="S312" s="3"/>
      <c r="T312" s="16"/>
      <c r="U312" s="24"/>
      <c r="V312" s="24"/>
      <c r="W312" s="24"/>
      <c r="X312" s="24"/>
      <c r="Y312" s="24"/>
    </row>
    <row r="313" spans="1:25" ht="5.4" customHeight="1">
      <c r="A313" s="449"/>
      <c r="D313" s="21"/>
      <c r="E313" s="21"/>
      <c r="F313" s="21"/>
      <c r="G313" s="21"/>
      <c r="H313" s="21"/>
      <c r="I313" s="21"/>
      <c r="J313" s="61"/>
      <c r="S313" s="16"/>
    </row>
    <row r="314" spans="1:25">
      <c r="A314" s="487"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62" t="s">
        <v>118</v>
      </c>
      <c r="V318" s="762"/>
      <c r="W318" s="762"/>
      <c r="X318" s="762"/>
      <c r="Y318" s="762"/>
    </row>
    <row r="319" spans="1:25">
      <c r="A319" s="786" t="s">
        <v>422</v>
      </c>
      <c r="B319" s="786"/>
      <c r="C319" s="786"/>
      <c r="D319" s="786"/>
      <c r="E319" s="786"/>
      <c r="F319" s="786"/>
      <c r="G319" s="786"/>
      <c r="H319" s="786"/>
      <c r="I319" s="786"/>
      <c r="J319" s="786"/>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5">
        <f>IF('Cumulative Budget Request '!L320='Split budget (H)'!$L$1,'Cumulative Budget Request '!A320,0)</f>
        <v>0</v>
      </c>
      <c r="B321" s="480">
        <f>IF('Cumulative Budget Request '!L320='Split budget (H)'!$L$1,'Cumulative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(H)'!$L$1,'Cumulative Budget Request '!M320,0)</f>
        <v>0</v>
      </c>
      <c r="N321" s="214">
        <f>ROUND(M321/12,2)</f>
        <v>0</v>
      </c>
      <c r="O321" s="214">
        <f>IF('Cumulative Budget Request '!L320='Split budget (H)'!$L$1,'Cumulative Budget Request '!O320,0)</f>
        <v>0</v>
      </c>
      <c r="P321" s="209">
        <f>IF('Cumulative Budget Request '!L320='Split budget (H)'!$L$1,'Cumulative Budget Request '!P320,0)</f>
        <v>0</v>
      </c>
      <c r="Q321" s="211">
        <f>IF('Cumulative Budget Request '!L320='Split budget (H)'!$L$1,'Cumulative Budget Request '!Q320,0)</f>
        <v>0</v>
      </c>
      <c r="R321" s="212">
        <f>IF('Cumulative Budget Request '!L320='Split budget (H)'!$L$1,'Cumulative Budget Request '!R320,0)</f>
        <v>0</v>
      </c>
      <c r="S321" s="61">
        <f>IF('Cumulative Budget Request '!L320='Split budget (H)'!$L$1,'Cumulative Budget Request '!S320,0)</f>
        <v>0</v>
      </c>
      <c r="T321" s="211">
        <f>IF('Cumulative Budget Request '!L320='Split budget (H)'!$L$1,'Cumulative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8"/>
      <c r="B322" s="480"/>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(H)'!$L$1,'Cumulative Budget Request '!Q321,0)</f>
        <v>0</v>
      </c>
      <c r="R322" s="212">
        <f>IF('Cumulative Budget Request '!L321='Split budget (H)'!$L$1,'Cumulative Budget Request '!R321,0)</f>
        <v>0</v>
      </c>
      <c r="S322" s="61">
        <f>IF('Cumulative Budget Request '!L321='Split budget (H)'!$L$1,'Cumulative Budget Request '!S321,0)</f>
        <v>0</v>
      </c>
      <c r="T322" s="211">
        <f>IF('Cumulative Budget Request '!L321='Split budget (H)'!$L$1,'Cumulative Budget Request '!T321,0)</f>
        <v>0</v>
      </c>
      <c r="U322" s="323"/>
      <c r="V322" s="323"/>
      <c r="W322" s="323"/>
      <c r="X322" s="323"/>
      <c r="Y322" s="323"/>
    </row>
    <row r="323" spans="1:25">
      <c r="A323" s="449"/>
      <c r="B323" s="486"/>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(H)'!$L$1,'Cumulative Budget Request '!Q322,0)</f>
        <v>0</v>
      </c>
      <c r="R323" s="212">
        <f>IF('Cumulative Budget Request '!L322='Split budget (H)'!$L$1,'Cumulative Budget Request '!R322,0)</f>
        <v>0</v>
      </c>
      <c r="S323" s="61">
        <f>IF('Cumulative Budget Request '!L322='Split budget (H)'!$L$1,'Cumulative Budget Request '!S322,0)</f>
        <v>0</v>
      </c>
      <c r="T323" s="211">
        <f>IF('Cumulative Budget Request '!L322='Split budget (H)'!$L$1,'Cumulative Budget Request '!T322,0)</f>
        <v>0</v>
      </c>
      <c r="U323" s="324"/>
      <c r="V323" s="324"/>
      <c r="W323" s="324"/>
      <c r="X323" s="324"/>
      <c r="Y323" s="324"/>
    </row>
    <row r="324" spans="1:25">
      <c r="A324" s="449"/>
      <c r="B324" s="480"/>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(H)'!$L$1,'Cumulative Budget Request '!Q323,0)</f>
        <v>0</v>
      </c>
      <c r="R324" s="212">
        <f>IF('Cumulative Budget Request '!L323='Split budget (H)'!$L$1,'Cumulative Budget Request '!R323,0)</f>
        <v>0</v>
      </c>
      <c r="S324" s="61">
        <f>IF('Cumulative Budget Request '!L323='Split budget (H)'!$L$1,'Cumulative Budget Request '!S323,0)</f>
        <v>0</v>
      </c>
      <c r="T324" s="211">
        <f>IF('Cumulative Budget Request '!L323='Split budget (H)'!$L$1,'Cumulative Budget Request '!T323,0)</f>
        <v>0</v>
      </c>
      <c r="U324" s="323"/>
      <c r="V324" s="323"/>
      <c r="W324" s="323"/>
      <c r="X324" s="323"/>
      <c r="Y324" s="323"/>
    </row>
    <row r="325" spans="1:25" ht="15">
      <c r="A325" s="449"/>
      <c r="B325" s="480"/>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(H)'!$L$1,'Cumulative Budget Request '!Q324,0)</f>
        <v>0</v>
      </c>
      <c r="R325" s="212">
        <f>IF('Cumulative Budget Request '!L324='Split budget (H)'!$L$1,'Cumulative Budget Request '!R324,0)</f>
        <v>0</v>
      </c>
      <c r="S325" s="61">
        <f>IF('Cumulative Budget Request '!L324='Split budget (H)'!$L$1,'Cumulative Budget Request '!S324,0)</f>
        <v>0</v>
      </c>
      <c r="T325" s="211">
        <f>IF('Cumulative Budget Request '!L324='Split budget (H)'!$L$1,'Cumulative Budget Request '!T324,0)</f>
        <v>0</v>
      </c>
      <c r="U325" s="323"/>
      <c r="V325" s="323"/>
      <c r="W325" s="323"/>
      <c r="X325" s="323"/>
      <c r="Y325" s="323"/>
    </row>
    <row r="326" spans="1:25">
      <c r="A326" s="449"/>
      <c r="B326" s="480"/>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9"/>
      <c r="B327" s="480"/>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5">
        <f>IF('Cumulative Budget Request '!L327='Split budget (H)'!$L$1,'Cumulative Budget Request '!A327,0)</f>
        <v>0</v>
      </c>
      <c r="B328" s="480">
        <f>IF('Cumulative Budget Request '!L327='Split budget (H)'!$L$1,'Cumulative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(H)'!$L$1,'Cumulative Budget Request '!M327,0)</f>
        <v>0</v>
      </c>
      <c r="N328" s="214">
        <f>ROUND(M328/12,2)</f>
        <v>0</v>
      </c>
      <c r="O328" s="214">
        <f>IF('Cumulative Budget Request '!L327='Split budget (H)'!$L$1,'Cumulative Budget Request '!O327,0)</f>
        <v>0</v>
      </c>
      <c r="P328" s="209">
        <f>IF('Cumulative Budget Request '!L327='Split budget (H)'!$L$1,'Cumulative Budget Request '!P327,0)</f>
        <v>0</v>
      </c>
      <c r="Q328" s="211">
        <f>IF('Cumulative Budget Request '!L327='Split budget (H)'!$L$1,'Cumulative Budget Request '!Q327,0)</f>
        <v>0</v>
      </c>
      <c r="R328" s="212">
        <f>IF('Cumulative Budget Request '!L327='Split budget (H)'!$L$1,'Cumulative Budget Request '!R327,0)</f>
        <v>0</v>
      </c>
      <c r="S328" s="61">
        <f>IF('Cumulative Budget Request '!L327='Split budget (H)'!$L$1,'Cumulative Budget Request '!S327,0)</f>
        <v>0</v>
      </c>
      <c r="T328" s="211">
        <f>IF('Cumulative Budget Request '!L327='Split budget (H)'!$L$1,'Cumulative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6"/>
      <c r="B329" s="480"/>
      <c r="D329" s="33" t="s">
        <v>179</v>
      </c>
      <c r="E329" s="21">
        <f>T328</f>
        <v>0</v>
      </c>
      <c r="F329" s="21">
        <f>T329</f>
        <v>0</v>
      </c>
      <c r="G329" s="21">
        <f>T330</f>
        <v>0</v>
      </c>
      <c r="H329" s="21">
        <f>T331</f>
        <v>0</v>
      </c>
      <c r="I329" s="21">
        <f>T332</f>
        <v>0</v>
      </c>
      <c r="J329" s="149"/>
      <c r="M329" s="215"/>
      <c r="N329" s="214"/>
      <c r="O329" s="214"/>
      <c r="P329" s="214"/>
      <c r="Q329" s="211">
        <f>IF('Cumulative Budget Request '!L328='Split budget (H)'!$L$1,'Cumulative Budget Request '!Q328,0)</f>
        <v>0</v>
      </c>
      <c r="R329" s="212">
        <f>IF('Cumulative Budget Request '!L328='Split budget (H)'!$L$1,'Cumulative Budget Request '!R328,0)</f>
        <v>0</v>
      </c>
      <c r="S329" s="61">
        <f>IF('Cumulative Budget Request '!L328='Split budget (H)'!$L$1,'Cumulative Budget Request '!S328,0)</f>
        <v>0</v>
      </c>
      <c r="T329" s="211">
        <f>IF('Cumulative Budget Request '!L328='Split budget (H)'!$L$1,'Cumulative Budget Request '!T328,0)</f>
        <v>0</v>
      </c>
      <c r="U329" s="323"/>
      <c r="V329" s="323"/>
      <c r="W329" s="323"/>
      <c r="X329" s="323"/>
      <c r="Y329" s="323"/>
    </row>
    <row r="330" spans="1:25" hidden="1">
      <c r="A330" s="449"/>
      <c r="B330" s="486"/>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(H)'!$L$1,'Cumulative Budget Request '!Q329,0)</f>
        <v>0</v>
      </c>
      <c r="R330" s="212">
        <f>IF('Cumulative Budget Request '!L329='Split budget (H)'!$L$1,'Cumulative Budget Request '!R329,0)</f>
        <v>0</v>
      </c>
      <c r="S330" s="61">
        <f>IF('Cumulative Budget Request '!L329='Split budget (H)'!$L$1,'Cumulative Budget Request '!S329,0)</f>
        <v>0</v>
      </c>
      <c r="T330" s="211">
        <f>IF('Cumulative Budget Request '!L329='Split budget (H)'!$L$1,'Cumulative Budget Request '!T329,0)</f>
        <v>0</v>
      </c>
      <c r="U330" s="324"/>
      <c r="V330" s="324"/>
      <c r="W330" s="324"/>
      <c r="X330" s="324"/>
      <c r="Y330" s="324"/>
    </row>
    <row r="331" spans="1:25" hidden="1">
      <c r="A331" s="449"/>
      <c r="B331" s="480"/>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(H)'!$L$1,'Cumulative Budget Request '!Q330,0)</f>
        <v>0</v>
      </c>
      <c r="R331" s="212">
        <f>IF('Cumulative Budget Request '!L330='Split budget (H)'!$L$1,'Cumulative Budget Request '!R330,0)</f>
        <v>0</v>
      </c>
      <c r="S331" s="61">
        <f>IF('Cumulative Budget Request '!L330='Split budget (H)'!$L$1,'Cumulative Budget Request '!S330,0)</f>
        <v>0</v>
      </c>
      <c r="T331" s="211">
        <f>IF('Cumulative Budget Request '!L330='Split budget (H)'!$L$1,'Cumulative Budget Request '!T330,0)</f>
        <v>0</v>
      </c>
      <c r="U331" s="323"/>
      <c r="V331" s="323"/>
      <c r="W331" s="323"/>
      <c r="X331" s="323"/>
      <c r="Y331" s="323"/>
    </row>
    <row r="332" spans="1:25" ht="15" hidden="1">
      <c r="A332" s="449"/>
      <c r="B332" s="480"/>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(H)'!$L$1,'Cumulative Budget Request '!Q331,0)</f>
        <v>0</v>
      </c>
      <c r="R332" s="212">
        <f>IF('Cumulative Budget Request '!L331='Split budget (H)'!$L$1,'Cumulative Budget Request '!R331,0)</f>
        <v>0</v>
      </c>
      <c r="S332" s="61">
        <f>IF('Cumulative Budget Request '!L331='Split budget (H)'!$L$1,'Cumulative Budget Request '!S331,0)</f>
        <v>0</v>
      </c>
      <c r="T332" s="211">
        <f>IF('Cumulative Budget Request '!L331='Split budget (H)'!$L$1,'Cumulative Budget Request '!T331,0)</f>
        <v>0</v>
      </c>
      <c r="U332" s="323"/>
      <c r="V332" s="323"/>
      <c r="W332" s="323"/>
      <c r="X332" s="323"/>
      <c r="Y332" s="323"/>
    </row>
    <row r="333" spans="1:25" hidden="1">
      <c r="A333" s="449"/>
      <c r="B333" s="480"/>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9"/>
      <c r="B334" s="480"/>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5">
        <f>IF('Cumulative Budget Request '!L334='Split budget (H)'!$L$1,'Cumulative Budget Request '!A334,0)</f>
        <v>0</v>
      </c>
      <c r="B335" s="480">
        <f>IF('Cumulative Budget Request '!L334='Split budget (H)'!$L$1,'Cumulative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(H)'!$L$1,'Cumulative Budget Request '!M334,0)</f>
        <v>0</v>
      </c>
      <c r="N335" s="214">
        <f>ROUND(M335/12,2)</f>
        <v>0</v>
      </c>
      <c r="O335" s="214">
        <f>IF('Cumulative Budget Request '!L334='Split budget (H)'!$L$1,'Cumulative Budget Request '!O334,0)</f>
        <v>0</v>
      </c>
      <c r="P335" s="209">
        <f>IF('Cumulative Budget Request '!L334='Split budget (H)'!$L$1,'Cumulative Budget Request '!P334,0)</f>
        <v>0</v>
      </c>
      <c r="Q335" s="211">
        <f>IF('Cumulative Budget Request '!L334='Split budget (H)'!$L$1,'Cumulative Budget Request '!Q334,0)</f>
        <v>0</v>
      </c>
      <c r="R335" s="212">
        <f>IF('Cumulative Budget Request '!L334='Split budget (H)'!$L$1,'Cumulative Budget Request '!R334,0)</f>
        <v>0</v>
      </c>
      <c r="S335" s="61">
        <f>IF('Cumulative Budget Request '!L334='Split budget (H)'!$L$1,'Cumulative Budget Request '!S334,0)</f>
        <v>0</v>
      </c>
      <c r="T335" s="211">
        <f>IF('Cumulative Budget Request '!L334='Split budget (H)'!$L$1,'Cumulative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6"/>
      <c r="B336" s="480"/>
      <c r="D336" s="33" t="s">
        <v>179</v>
      </c>
      <c r="E336" s="21">
        <f>T335</f>
        <v>0</v>
      </c>
      <c r="F336" s="21">
        <f>T336</f>
        <v>0</v>
      </c>
      <c r="G336" s="21">
        <f>T337</f>
        <v>0</v>
      </c>
      <c r="H336" s="21">
        <f>T338</f>
        <v>0</v>
      </c>
      <c r="I336" s="21">
        <f>T339</f>
        <v>0</v>
      </c>
      <c r="J336" s="45"/>
      <c r="M336" s="215"/>
      <c r="N336" s="214"/>
      <c r="O336" s="214"/>
      <c r="P336" s="214"/>
      <c r="Q336" s="211">
        <f>IF('Cumulative Budget Request '!L335='Split budget (H)'!$L$1,'Cumulative Budget Request '!Q335,0)</f>
        <v>0</v>
      </c>
      <c r="R336" s="212">
        <f>IF('Cumulative Budget Request '!L335='Split budget (H)'!$L$1,'Cumulative Budget Request '!R335,0)</f>
        <v>0</v>
      </c>
      <c r="S336" s="61">
        <f>IF('Cumulative Budget Request '!L335='Split budget (H)'!$L$1,'Cumulative Budget Request '!S335,0)</f>
        <v>0</v>
      </c>
      <c r="T336" s="211">
        <f>IF('Cumulative Budget Request '!L335='Split budget (H)'!$L$1,'Cumulative Budget Request '!T335,0)</f>
        <v>0</v>
      </c>
      <c r="U336" s="323"/>
      <c r="V336" s="323"/>
      <c r="W336" s="323"/>
      <c r="X336" s="323"/>
      <c r="Y336" s="323"/>
    </row>
    <row r="337" spans="1:25" hidden="1">
      <c r="A337" s="449"/>
      <c r="B337" s="486"/>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(H)'!$L$1,'Cumulative Budget Request '!Q336,0)</f>
        <v>0</v>
      </c>
      <c r="R337" s="212">
        <f>IF('Cumulative Budget Request '!L336='Split budget (H)'!$L$1,'Cumulative Budget Request '!R336,0)</f>
        <v>0</v>
      </c>
      <c r="S337" s="61">
        <f>IF('Cumulative Budget Request '!L336='Split budget (H)'!$L$1,'Cumulative Budget Request '!S336,0)</f>
        <v>0</v>
      </c>
      <c r="T337" s="211">
        <f>IF('Cumulative Budget Request '!L336='Split budget (H)'!$L$1,'Cumulative Budget Request '!T336,0)</f>
        <v>0</v>
      </c>
      <c r="U337" s="324"/>
      <c r="V337" s="324"/>
      <c r="W337" s="324"/>
      <c r="X337" s="324"/>
      <c r="Y337" s="324"/>
    </row>
    <row r="338" spans="1:25" hidden="1">
      <c r="A338" s="449"/>
      <c r="B338" s="480"/>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(H)'!$L$1,'Cumulative Budget Request '!Q337,0)</f>
        <v>0</v>
      </c>
      <c r="R338" s="212">
        <f>IF('Cumulative Budget Request '!L337='Split budget (H)'!$L$1,'Cumulative Budget Request '!R337,0)</f>
        <v>0</v>
      </c>
      <c r="S338" s="61">
        <f>IF('Cumulative Budget Request '!L337='Split budget (H)'!$L$1,'Cumulative Budget Request '!S337,0)</f>
        <v>0</v>
      </c>
      <c r="T338" s="211">
        <f>IF('Cumulative Budget Request '!L337='Split budget (H)'!$L$1,'Cumulative Budget Request '!T337,0)</f>
        <v>0</v>
      </c>
      <c r="U338" s="324"/>
      <c r="V338" s="324"/>
      <c r="W338" s="324"/>
      <c r="X338" s="324"/>
      <c r="Y338" s="324"/>
    </row>
    <row r="339" spans="1:25" ht="15" hidden="1">
      <c r="A339" s="449"/>
      <c r="B339" s="480"/>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(H)'!$L$1,'Cumulative Budget Request '!Q338,0)</f>
        <v>0</v>
      </c>
      <c r="R339" s="212">
        <f>IF('Cumulative Budget Request '!L338='Split budget (H)'!$L$1,'Cumulative Budget Request '!R338,0)</f>
        <v>0</v>
      </c>
      <c r="S339" s="61">
        <f>IF('Cumulative Budget Request '!L338='Split budget (H)'!$L$1,'Cumulative Budget Request '!S338,0)</f>
        <v>0</v>
      </c>
      <c r="T339" s="211">
        <f>IF('Cumulative Budget Request '!L338='Split budget (H)'!$L$1,'Cumulative Budget Request '!T338,0)</f>
        <v>0</v>
      </c>
      <c r="U339" s="323"/>
      <c r="V339" s="323"/>
      <c r="W339" s="323"/>
      <c r="X339" s="323"/>
      <c r="Y339" s="323"/>
    </row>
    <row r="340" spans="1:25" hidden="1">
      <c r="A340" s="449"/>
      <c r="B340" s="480"/>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9"/>
      <c r="B341" s="480"/>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5">
        <f>IF('Cumulative Budget Request '!L341='Split budget (H)'!$L$1,'Cumulative Budget Request '!A341,0)</f>
        <v>0</v>
      </c>
      <c r="B342" s="480">
        <f>IF('Cumulative Budget Request '!L341='Split budget (H)'!$L$1,'Cumulative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(H)'!$L$1,'Cumulative Budget Request '!M341,0)</f>
        <v>0</v>
      </c>
      <c r="N342" s="214">
        <f>ROUND(M342/12,2)</f>
        <v>0</v>
      </c>
      <c r="O342" s="214">
        <f>IF('Cumulative Budget Request '!L341='Split budget (H)'!$L$1,'Cumulative Budget Request '!O341,0)</f>
        <v>0</v>
      </c>
      <c r="P342" s="209">
        <f>IF('Cumulative Budget Request '!L341='Split budget (H)'!$L$1,'Cumulative Budget Request '!P341,0)</f>
        <v>0</v>
      </c>
      <c r="Q342" s="211">
        <f>IF('Cumulative Budget Request '!L341='Split budget (H)'!$L$1,'Cumulative Budget Request '!Q341,0)</f>
        <v>0</v>
      </c>
      <c r="R342" s="212">
        <f>IF('Cumulative Budget Request '!L341='Split budget (H)'!$L$1,'Cumulative Budget Request '!R341,0)</f>
        <v>0</v>
      </c>
      <c r="S342" s="61">
        <f>IF('Cumulative Budget Request '!L341='Split budget (H)'!$L$1,'Cumulative Budget Request '!S341,0)</f>
        <v>0</v>
      </c>
      <c r="T342" s="211">
        <f>IF('Cumulative Budget Request '!L341='Split budget (H)'!$L$1,'Cumulative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6"/>
      <c r="B343" s="480"/>
      <c r="D343" s="33" t="s">
        <v>179</v>
      </c>
      <c r="E343" s="21">
        <f>T342</f>
        <v>0</v>
      </c>
      <c r="F343" s="21">
        <f>T343</f>
        <v>0</v>
      </c>
      <c r="G343" s="21">
        <f>T344</f>
        <v>0</v>
      </c>
      <c r="H343" s="21">
        <f>T345</f>
        <v>0</v>
      </c>
      <c r="I343" s="21">
        <f>T346</f>
        <v>0</v>
      </c>
      <c r="J343" s="45"/>
      <c r="M343" s="215"/>
      <c r="N343" s="214"/>
      <c r="O343" s="214"/>
      <c r="P343" s="214"/>
      <c r="Q343" s="211">
        <f>IF('Cumulative Budget Request '!L342='Split budget (H)'!$L$1,'Cumulative Budget Request '!Q342,0)</f>
        <v>0</v>
      </c>
      <c r="R343" s="212">
        <f>IF('Cumulative Budget Request '!L342='Split budget (H)'!$L$1,'Cumulative Budget Request '!R342,0)</f>
        <v>0</v>
      </c>
      <c r="S343" s="61">
        <f>IF('Cumulative Budget Request '!L342='Split budget (H)'!$L$1,'Cumulative Budget Request '!S342,0)</f>
        <v>0</v>
      </c>
      <c r="T343" s="211">
        <f>IF('Cumulative Budget Request '!L342='Split budget (H)'!$L$1,'Cumulative Budget Request '!T342,0)</f>
        <v>0</v>
      </c>
      <c r="U343" s="323"/>
      <c r="V343" s="323"/>
      <c r="W343" s="323"/>
      <c r="X343" s="323"/>
      <c r="Y343" s="323"/>
    </row>
    <row r="344" spans="1:25" hidden="1">
      <c r="A344" s="449"/>
      <c r="B344" s="486"/>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(H)'!$L$1,'Cumulative Budget Request '!Q343,0)</f>
        <v>0</v>
      </c>
      <c r="R344" s="212">
        <f>IF('Cumulative Budget Request '!L343='Split budget (H)'!$L$1,'Cumulative Budget Request '!R343,0)</f>
        <v>0</v>
      </c>
      <c r="S344" s="61">
        <f>IF('Cumulative Budget Request '!L343='Split budget (H)'!$L$1,'Cumulative Budget Request '!S343,0)</f>
        <v>0</v>
      </c>
      <c r="T344" s="211">
        <f>IF('Cumulative Budget Request '!L343='Split budget (H)'!$L$1,'Cumulative Budget Request '!T343,0)</f>
        <v>0</v>
      </c>
      <c r="U344" s="324"/>
      <c r="V344" s="324"/>
      <c r="W344" s="324"/>
      <c r="X344" s="324"/>
      <c r="Y344" s="324"/>
    </row>
    <row r="345" spans="1:25" hidden="1">
      <c r="A345" s="449"/>
      <c r="B345" s="480"/>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(H)'!$L$1,'Cumulative Budget Request '!Q344,0)</f>
        <v>0</v>
      </c>
      <c r="R345" s="212">
        <f>IF('Cumulative Budget Request '!L344='Split budget (H)'!$L$1,'Cumulative Budget Request '!R344,0)</f>
        <v>0</v>
      </c>
      <c r="S345" s="61">
        <f>IF('Cumulative Budget Request '!L344='Split budget (H)'!$L$1,'Cumulative Budget Request '!S344,0)</f>
        <v>0</v>
      </c>
      <c r="T345" s="211">
        <f>IF('Cumulative Budget Request '!L344='Split budget (H)'!$L$1,'Cumulative Budget Request '!T344,0)</f>
        <v>0</v>
      </c>
      <c r="U345" s="324"/>
      <c r="V345" s="324"/>
      <c r="W345" s="324"/>
      <c r="X345" s="324"/>
      <c r="Y345" s="324"/>
    </row>
    <row r="346" spans="1:25" ht="15" hidden="1">
      <c r="A346" s="449"/>
      <c r="B346" s="480"/>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(H)'!$L$1,'Cumulative Budget Request '!Q345,0)</f>
        <v>0</v>
      </c>
      <c r="R346" s="212">
        <f>IF('Cumulative Budget Request '!L345='Split budget (H)'!$L$1,'Cumulative Budget Request '!R345,0)</f>
        <v>0</v>
      </c>
      <c r="S346" s="61">
        <f>IF('Cumulative Budget Request '!L345='Split budget (H)'!$L$1,'Cumulative Budget Request '!S345,0)</f>
        <v>0</v>
      </c>
      <c r="T346" s="211">
        <f>IF('Cumulative Budget Request '!L345='Split budget (H)'!$L$1,'Cumulative Budget Request '!T345,0)</f>
        <v>0</v>
      </c>
      <c r="U346" s="323"/>
      <c r="V346" s="323"/>
      <c r="W346" s="323"/>
      <c r="X346" s="323"/>
      <c r="Y346" s="323"/>
    </row>
    <row r="347" spans="1:25" hidden="1">
      <c r="A347" s="449"/>
      <c r="B347" s="480"/>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9"/>
      <c r="B348" s="480"/>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5">
        <f>IF('Cumulative Budget Request '!L348='Split budget (H)'!$L$1,'Cumulative Budget Request '!A348,0)</f>
        <v>0</v>
      </c>
      <c r="B349" s="480">
        <f>IF('Cumulative Budget Request '!L348='Split budget (H)'!$L$1,'Cumulative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(H)'!$L$1,'Cumulative Budget Request '!M348,0)</f>
        <v>0</v>
      </c>
      <c r="N349" s="214">
        <f>ROUND(M349/12,2)</f>
        <v>0</v>
      </c>
      <c r="O349" s="214">
        <f>IF('Cumulative Budget Request '!L348='Split budget (H)'!$L$1,'Cumulative Budget Request '!O348,0)</f>
        <v>0</v>
      </c>
      <c r="P349" s="209">
        <f>IF('Cumulative Budget Request '!L348='Split budget (H)'!$L$1,'Cumulative Budget Request '!P348,0)</f>
        <v>0</v>
      </c>
      <c r="Q349" s="211">
        <f>IF('Cumulative Budget Request '!L348='Split budget (H)'!$L$1,'Cumulative Budget Request '!Q348,0)</f>
        <v>0</v>
      </c>
      <c r="R349" s="212">
        <f>IF('Cumulative Budget Request '!L348='Split budget (H)'!$L$1,'Cumulative Budget Request '!R348,0)</f>
        <v>0</v>
      </c>
      <c r="S349" s="61">
        <f>IF('Cumulative Budget Request '!L348='Split budget (H)'!$L$1,'Cumulative Budget Request '!S348,0)</f>
        <v>0</v>
      </c>
      <c r="T349" s="211">
        <f>IF('Cumulative Budget Request '!L348='Split budget (H)'!$L$1,'Cumulative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6"/>
      <c r="B350" s="480"/>
      <c r="D350" s="33" t="s">
        <v>179</v>
      </c>
      <c r="E350" s="21">
        <f>T349</f>
        <v>0</v>
      </c>
      <c r="F350" s="21">
        <f>T350</f>
        <v>0</v>
      </c>
      <c r="G350" s="21">
        <f>T351</f>
        <v>0</v>
      </c>
      <c r="H350" s="21">
        <f>T352</f>
        <v>0</v>
      </c>
      <c r="I350" s="21">
        <f>T353</f>
        <v>0</v>
      </c>
      <c r="J350" s="45"/>
      <c r="M350" s="215"/>
      <c r="N350" s="214"/>
      <c r="O350" s="214"/>
      <c r="P350" s="214"/>
      <c r="Q350" s="211">
        <f>IF('Cumulative Budget Request '!L349='Split budget (H)'!$L$1,'Cumulative Budget Request '!Q349,0)</f>
        <v>0</v>
      </c>
      <c r="R350" s="212">
        <f>IF('Cumulative Budget Request '!L349='Split budget (H)'!$L$1,'Cumulative Budget Request '!R349,0)</f>
        <v>0</v>
      </c>
      <c r="S350" s="61">
        <f>IF('Cumulative Budget Request '!L349='Split budget (H)'!$L$1,'Cumulative Budget Request '!S349,0)</f>
        <v>0</v>
      </c>
      <c r="T350" s="211">
        <f>IF('Cumulative Budget Request '!L349='Split budget (H)'!$L$1,'Cumulative Budget Request '!T349,0)</f>
        <v>0</v>
      </c>
      <c r="U350" s="323"/>
      <c r="V350" s="323"/>
      <c r="W350" s="323"/>
      <c r="X350" s="323"/>
      <c r="Y350" s="323"/>
    </row>
    <row r="351" spans="1:25" hidden="1">
      <c r="A351" s="449"/>
      <c r="B351" s="486"/>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(H)'!$L$1,'Cumulative Budget Request '!Q350,0)</f>
        <v>0</v>
      </c>
      <c r="R351" s="212">
        <f>IF('Cumulative Budget Request '!L350='Split budget (H)'!$L$1,'Cumulative Budget Request '!R350,0)</f>
        <v>0</v>
      </c>
      <c r="S351" s="61">
        <f>IF('Cumulative Budget Request '!L350='Split budget (H)'!$L$1,'Cumulative Budget Request '!S350,0)</f>
        <v>0</v>
      </c>
      <c r="T351" s="211">
        <f>IF('Cumulative Budget Request '!L350='Split budget (H)'!$L$1,'Cumulative Budget Request '!T350,0)</f>
        <v>0</v>
      </c>
      <c r="U351" s="324"/>
      <c r="V351" s="324"/>
      <c r="W351" s="324"/>
      <c r="X351" s="324"/>
      <c r="Y351" s="324"/>
    </row>
    <row r="352" spans="1:25" hidden="1">
      <c r="A352" s="449"/>
      <c r="B352" s="480"/>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(H)'!$L$1,'Cumulative Budget Request '!Q351,0)</f>
        <v>0</v>
      </c>
      <c r="R352" s="212">
        <f>IF('Cumulative Budget Request '!L351='Split budget (H)'!$L$1,'Cumulative Budget Request '!R351,0)</f>
        <v>0</v>
      </c>
      <c r="S352" s="61">
        <f>IF('Cumulative Budget Request '!L351='Split budget (H)'!$L$1,'Cumulative Budget Request '!S351,0)</f>
        <v>0</v>
      </c>
      <c r="T352" s="211">
        <f>IF('Cumulative Budget Request '!L351='Split budget (H)'!$L$1,'Cumulative Budget Request '!T351,0)</f>
        <v>0</v>
      </c>
      <c r="U352" s="324"/>
      <c r="V352" s="324"/>
      <c r="W352" s="324"/>
      <c r="X352" s="324"/>
      <c r="Y352" s="324"/>
    </row>
    <row r="353" spans="1:25" ht="15" hidden="1">
      <c r="A353" s="449"/>
      <c r="B353" s="480"/>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(H)'!$L$1,'Cumulative Budget Request '!Q352,0)</f>
        <v>0</v>
      </c>
      <c r="R353" s="212">
        <f>IF('Cumulative Budget Request '!L352='Split budget (H)'!$L$1,'Cumulative Budget Request '!R352,0)</f>
        <v>0</v>
      </c>
      <c r="S353" s="61">
        <f>IF('Cumulative Budget Request '!L352='Split budget (H)'!$L$1,'Cumulative Budget Request '!S352,0)</f>
        <v>0</v>
      </c>
      <c r="T353" s="211">
        <f>IF('Cumulative Budget Request '!L352='Split budget (H)'!$L$1,'Cumulative Budget Request '!T352,0)</f>
        <v>0</v>
      </c>
      <c r="U353" s="323"/>
      <c r="V353" s="323"/>
      <c r="W353" s="323"/>
      <c r="X353" s="323"/>
      <c r="Y353" s="323"/>
    </row>
    <row r="354" spans="1:25" hidden="1">
      <c r="A354" s="449"/>
      <c r="B354" s="480"/>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9"/>
      <c r="B355" s="480"/>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5">
        <f>IF('Cumulative Budget Request '!L355='Split budget (H)'!$L$1,'Cumulative Budget Request '!A355,0)</f>
        <v>0</v>
      </c>
      <c r="B356" s="480">
        <f>IF('Cumulative Budget Request '!L355='Split budget (H)'!$L$1,'Cumulative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(H)'!$L$1,'Cumulative Budget Request '!M355,0)</f>
        <v>0</v>
      </c>
      <c r="N356" s="214">
        <f>ROUND(M356/12,2)</f>
        <v>0</v>
      </c>
      <c r="O356" s="214">
        <f>IF('Cumulative Budget Request '!L355='Split budget (H)'!$L$1,'Cumulative Budget Request '!O355,0)</f>
        <v>0</v>
      </c>
      <c r="P356" s="209">
        <f>IF('Cumulative Budget Request '!L355='Split budget (H)'!$L$1,'Cumulative Budget Request '!P355,0)</f>
        <v>0</v>
      </c>
      <c r="Q356" s="211">
        <f>IF('Cumulative Budget Request '!L355='Split budget (H)'!$L$1,'Cumulative Budget Request '!Q355,0)</f>
        <v>0</v>
      </c>
      <c r="R356" s="212">
        <f>IF('Cumulative Budget Request '!L355='Split budget (H)'!$L$1,'Cumulative Budget Request '!R355,0)</f>
        <v>0</v>
      </c>
      <c r="S356" s="61">
        <f>IF('Cumulative Budget Request '!L355='Split budget (H)'!$L$1,'Cumulative Budget Request '!S355,0)</f>
        <v>0</v>
      </c>
      <c r="T356" s="211">
        <f>IF('Cumulative Budget Request '!L355='Split budget (H)'!$L$1,'Cumulative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6"/>
      <c r="B357" s="480"/>
      <c r="D357" s="33" t="s">
        <v>179</v>
      </c>
      <c r="E357" s="21">
        <f>T356</f>
        <v>0</v>
      </c>
      <c r="F357" s="21">
        <f>T357</f>
        <v>0</v>
      </c>
      <c r="G357" s="21">
        <f>T358</f>
        <v>0</v>
      </c>
      <c r="H357" s="21">
        <f>T359</f>
        <v>0</v>
      </c>
      <c r="I357" s="21">
        <f>T360</f>
        <v>0</v>
      </c>
      <c r="J357" s="45"/>
      <c r="M357" s="215"/>
      <c r="N357" s="214"/>
      <c r="O357" s="214"/>
      <c r="P357" s="214"/>
      <c r="Q357" s="211">
        <f>IF('Cumulative Budget Request '!L356='Split budget (H)'!$L$1,'Cumulative Budget Request '!Q356,0)</f>
        <v>0</v>
      </c>
      <c r="R357" s="212">
        <f>IF('Cumulative Budget Request '!L356='Split budget (H)'!$L$1,'Cumulative Budget Request '!R356,0)</f>
        <v>0</v>
      </c>
      <c r="S357" s="61">
        <f>IF('Cumulative Budget Request '!L356='Split budget (H)'!$L$1,'Cumulative Budget Request '!S356,0)</f>
        <v>0</v>
      </c>
      <c r="T357" s="211">
        <f>IF('Cumulative Budget Request '!L356='Split budget (H)'!$L$1,'Cumulative Budget Request '!T356,0)</f>
        <v>0</v>
      </c>
      <c r="U357" s="323"/>
      <c r="V357" s="323"/>
      <c r="W357" s="323"/>
      <c r="X357" s="323"/>
      <c r="Y357" s="323"/>
    </row>
    <row r="358" spans="1:25" hidden="1">
      <c r="A358" s="449"/>
      <c r="B358" s="486"/>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(H)'!$L$1,'Cumulative Budget Request '!Q357,0)</f>
        <v>0</v>
      </c>
      <c r="R358" s="212">
        <f>IF('Cumulative Budget Request '!L357='Split budget (H)'!$L$1,'Cumulative Budget Request '!R357,0)</f>
        <v>0</v>
      </c>
      <c r="S358" s="61">
        <f>IF('Cumulative Budget Request '!L357='Split budget (H)'!$L$1,'Cumulative Budget Request '!S357,0)</f>
        <v>0</v>
      </c>
      <c r="T358" s="211">
        <f>IF('Cumulative Budget Request '!L357='Split budget (H)'!$L$1,'Cumulative Budget Request '!T357,0)</f>
        <v>0</v>
      </c>
      <c r="U358" s="324"/>
      <c r="V358" s="324"/>
      <c r="W358" s="324"/>
      <c r="X358" s="324"/>
      <c r="Y358" s="324"/>
    </row>
    <row r="359" spans="1:25" hidden="1">
      <c r="A359" s="449"/>
      <c r="B359" s="480"/>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(H)'!$L$1,'Cumulative Budget Request '!Q358,0)</f>
        <v>0</v>
      </c>
      <c r="R359" s="212">
        <f>IF('Cumulative Budget Request '!L358='Split budget (H)'!$L$1,'Cumulative Budget Request '!R358,0)</f>
        <v>0</v>
      </c>
      <c r="S359" s="61">
        <f>IF('Cumulative Budget Request '!L358='Split budget (H)'!$L$1,'Cumulative Budget Request '!S358,0)</f>
        <v>0</v>
      </c>
      <c r="T359" s="211">
        <f>IF('Cumulative Budget Request '!L358='Split budget (H)'!$L$1,'Cumulative Budget Request '!T358,0)</f>
        <v>0</v>
      </c>
      <c r="U359" s="324"/>
      <c r="V359" s="324"/>
      <c r="W359" s="324"/>
      <c r="X359" s="324"/>
      <c r="Y359" s="324"/>
    </row>
    <row r="360" spans="1:25" ht="15" hidden="1">
      <c r="A360" s="449"/>
      <c r="B360" s="480"/>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(H)'!$L$1,'Cumulative Budget Request '!Q359,0)</f>
        <v>0</v>
      </c>
      <c r="R360" s="212">
        <f>IF('Cumulative Budget Request '!L359='Split budget (H)'!$L$1,'Cumulative Budget Request '!R359,0)</f>
        <v>0</v>
      </c>
      <c r="S360" s="61">
        <f>IF('Cumulative Budget Request '!L359='Split budget (H)'!$L$1,'Cumulative Budget Request '!S359,0)</f>
        <v>0</v>
      </c>
      <c r="T360" s="211">
        <f>IF('Cumulative Budget Request '!L359='Split budget (H)'!$L$1,'Cumulative Budget Request '!T359,0)</f>
        <v>0</v>
      </c>
      <c r="U360" s="323"/>
      <c r="V360" s="323"/>
      <c r="W360" s="323"/>
      <c r="X360" s="323"/>
      <c r="Y360" s="323"/>
    </row>
    <row r="361" spans="1:25" hidden="1">
      <c r="A361" s="449"/>
      <c r="B361" s="480"/>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9"/>
      <c r="B362" s="480"/>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5">
        <f>IF('Cumulative Budget Request '!L362='Split budget (H)'!$L$1,'Cumulative Budget Request '!A362,0)</f>
        <v>0</v>
      </c>
      <c r="B363" s="480">
        <f>IF('Cumulative Budget Request '!L362='Split budget (H)'!$L$1,'Cumulative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(H)'!$L$1,'Cumulative Budget Request '!M362,0)</f>
        <v>0</v>
      </c>
      <c r="N363" s="214">
        <f>ROUND(M363/12,2)</f>
        <v>0</v>
      </c>
      <c r="O363" s="214">
        <f>IF('Cumulative Budget Request '!L362='Split budget (H)'!$L$1,'Cumulative Budget Request '!O362,0)</f>
        <v>0</v>
      </c>
      <c r="P363" s="209">
        <f>IF('Cumulative Budget Request '!L362='Split budget (H)'!$L$1,'Cumulative Budget Request '!P362,0)</f>
        <v>0</v>
      </c>
      <c r="Q363" s="211">
        <f>IF('Cumulative Budget Request '!L362='Split budget (H)'!$L$1,'Cumulative Budget Request '!Q362,0)</f>
        <v>0</v>
      </c>
      <c r="R363" s="212">
        <f>IF('Cumulative Budget Request '!L362='Split budget (H)'!$L$1,'Cumulative Budget Request '!R362,0)</f>
        <v>0</v>
      </c>
      <c r="S363" s="61">
        <f>IF('Cumulative Budget Request '!L362='Split budget (H)'!$L$1,'Cumulative Budget Request '!S362,0)</f>
        <v>0</v>
      </c>
      <c r="T363" s="211">
        <f>IF('Cumulative Budget Request '!L362='Split budget (H)'!$L$1,'Cumulative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6"/>
      <c r="B364" s="480"/>
      <c r="D364" s="33" t="s">
        <v>179</v>
      </c>
      <c r="E364" s="21">
        <f>T363</f>
        <v>0</v>
      </c>
      <c r="F364" s="21">
        <f>T364</f>
        <v>0</v>
      </c>
      <c r="G364" s="21">
        <f>T365</f>
        <v>0</v>
      </c>
      <c r="H364" s="21">
        <f>T366</f>
        <v>0</v>
      </c>
      <c r="I364" s="21">
        <f>T367</f>
        <v>0</v>
      </c>
      <c r="J364" s="45"/>
      <c r="M364" s="215"/>
      <c r="N364" s="214"/>
      <c r="O364" s="214"/>
      <c r="P364" s="214"/>
      <c r="Q364" s="211">
        <f>IF('Cumulative Budget Request '!L363='Split budget (H)'!$L$1,'Cumulative Budget Request '!Q363,0)</f>
        <v>0</v>
      </c>
      <c r="R364" s="212">
        <f>IF('Cumulative Budget Request '!L363='Split budget (H)'!$L$1,'Cumulative Budget Request '!R363,0)</f>
        <v>0</v>
      </c>
      <c r="S364" s="61">
        <f>IF('Cumulative Budget Request '!L363='Split budget (H)'!$L$1,'Cumulative Budget Request '!S363,0)</f>
        <v>0</v>
      </c>
      <c r="T364" s="211">
        <f>IF('Cumulative Budget Request '!L363='Split budget (H)'!$L$1,'Cumulative Budget Request '!T363,0)</f>
        <v>0</v>
      </c>
      <c r="U364" s="323"/>
      <c r="V364" s="323"/>
      <c r="W364" s="323"/>
      <c r="X364" s="323"/>
      <c r="Y364" s="323"/>
    </row>
    <row r="365" spans="1:25" hidden="1">
      <c r="A365" s="449"/>
      <c r="B365" s="486"/>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(H)'!$L$1,'Cumulative Budget Request '!Q364,0)</f>
        <v>0</v>
      </c>
      <c r="R365" s="212">
        <f>IF('Cumulative Budget Request '!L364='Split budget (H)'!$L$1,'Cumulative Budget Request '!R364,0)</f>
        <v>0</v>
      </c>
      <c r="S365" s="61">
        <f>IF('Cumulative Budget Request '!L364='Split budget (H)'!$L$1,'Cumulative Budget Request '!S364,0)</f>
        <v>0</v>
      </c>
      <c r="T365" s="211">
        <f>IF('Cumulative Budget Request '!L364='Split budget (H)'!$L$1,'Cumulative Budget Request '!T364,0)</f>
        <v>0</v>
      </c>
      <c r="U365" s="324"/>
      <c r="V365" s="324"/>
      <c r="W365" s="324"/>
      <c r="X365" s="324"/>
      <c r="Y365" s="324"/>
    </row>
    <row r="366" spans="1:25" hidden="1">
      <c r="A366" s="449"/>
      <c r="B366" s="480"/>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(H)'!$L$1,'Cumulative Budget Request '!Q365,0)</f>
        <v>0</v>
      </c>
      <c r="R366" s="212">
        <f>IF('Cumulative Budget Request '!L365='Split budget (H)'!$L$1,'Cumulative Budget Request '!R365,0)</f>
        <v>0</v>
      </c>
      <c r="S366" s="61">
        <f>IF('Cumulative Budget Request '!L365='Split budget (H)'!$L$1,'Cumulative Budget Request '!S365,0)</f>
        <v>0</v>
      </c>
      <c r="T366" s="211">
        <f>IF('Cumulative Budget Request '!L365='Split budget (H)'!$L$1,'Cumulative Budget Request '!T365,0)</f>
        <v>0</v>
      </c>
      <c r="U366" s="324"/>
      <c r="V366" s="324"/>
      <c r="W366" s="324"/>
      <c r="X366" s="324"/>
      <c r="Y366" s="324"/>
    </row>
    <row r="367" spans="1:25" ht="15" hidden="1">
      <c r="A367" s="449"/>
      <c r="B367" s="480"/>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(H)'!$L$1,'Cumulative Budget Request '!Q366,0)</f>
        <v>0</v>
      </c>
      <c r="R367" s="212">
        <f>IF('Cumulative Budget Request '!L366='Split budget (H)'!$L$1,'Cumulative Budget Request '!R366,0)</f>
        <v>0</v>
      </c>
      <c r="S367" s="61">
        <f>IF('Cumulative Budget Request '!L366='Split budget (H)'!$L$1,'Cumulative Budget Request '!S366,0)</f>
        <v>0</v>
      </c>
      <c r="T367" s="211">
        <f>IF('Cumulative Budget Request '!L366='Split budget (H)'!$L$1,'Cumulative Budget Request '!T366,0)</f>
        <v>0</v>
      </c>
      <c r="U367" s="323"/>
      <c r="V367" s="323"/>
      <c r="W367" s="323"/>
      <c r="X367" s="323"/>
      <c r="Y367" s="323"/>
    </row>
    <row r="368" spans="1:25" hidden="1">
      <c r="A368" s="449"/>
      <c r="B368" s="480"/>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9"/>
      <c r="B369" s="480"/>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5">
        <f>IF('Cumulative Budget Request '!L369='Split budget (H)'!$L$1,'Cumulative Budget Request '!A369,0)</f>
        <v>0</v>
      </c>
      <c r="B370" s="480">
        <f>IF('Cumulative Budget Request '!L369='Split budget (H)'!$L$1,'Cumulative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(H)'!$L$1,'Cumulative Budget Request '!M369,0)</f>
        <v>0</v>
      </c>
      <c r="N370" s="214">
        <f>ROUND(M370/12,2)</f>
        <v>0</v>
      </c>
      <c r="O370" s="214">
        <f>IF('Cumulative Budget Request '!L369='Split budget (H)'!$L$1,'Cumulative Budget Request '!O369,0)</f>
        <v>0</v>
      </c>
      <c r="P370" s="209">
        <f>IF('Cumulative Budget Request '!L369='Split budget (H)'!$L$1,'Cumulative Budget Request '!P369,0)</f>
        <v>0</v>
      </c>
      <c r="Q370" s="211">
        <f>IF('Cumulative Budget Request '!L369='Split budget (H)'!$L$1,'Cumulative Budget Request '!Q369,0)</f>
        <v>0</v>
      </c>
      <c r="R370" s="212">
        <f>IF('Cumulative Budget Request '!L369='Split budget (H)'!$L$1,'Cumulative Budget Request '!R369,0)</f>
        <v>0</v>
      </c>
      <c r="S370" s="61">
        <f>IF('Cumulative Budget Request '!L369='Split budget (H)'!$L$1,'Cumulative Budget Request '!S369,0)</f>
        <v>0</v>
      </c>
      <c r="T370" s="211">
        <f>IF('Cumulative Budget Request '!L369='Split budget (H)'!$L$1,'Cumulative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6"/>
      <c r="B371" s="480"/>
      <c r="D371" s="33" t="s">
        <v>179</v>
      </c>
      <c r="E371" s="21">
        <f>T370</f>
        <v>0</v>
      </c>
      <c r="F371" s="21">
        <f>T371</f>
        <v>0</v>
      </c>
      <c r="G371" s="21">
        <f>T372</f>
        <v>0</v>
      </c>
      <c r="H371" s="21">
        <f>T373</f>
        <v>0</v>
      </c>
      <c r="I371" s="21">
        <f>T374</f>
        <v>0</v>
      </c>
      <c r="J371" s="45"/>
      <c r="M371" s="215"/>
      <c r="N371" s="214"/>
      <c r="O371" s="214"/>
      <c r="P371" s="214"/>
      <c r="Q371" s="211">
        <f>IF('Cumulative Budget Request '!L370='Split budget (H)'!$L$1,'Cumulative Budget Request '!Q370,0)</f>
        <v>0</v>
      </c>
      <c r="R371" s="212">
        <f>IF('Cumulative Budget Request '!L370='Split budget (H)'!$L$1,'Cumulative Budget Request '!R370,0)</f>
        <v>0</v>
      </c>
      <c r="S371" s="61">
        <f>IF('Cumulative Budget Request '!L370='Split budget (H)'!$L$1,'Cumulative Budget Request '!S370,0)</f>
        <v>0</v>
      </c>
      <c r="T371" s="211">
        <f>IF('Cumulative Budget Request '!L370='Split budget (H)'!$L$1,'Cumulative Budget Request '!T370,0)</f>
        <v>0</v>
      </c>
      <c r="U371" s="323"/>
      <c r="V371" s="323"/>
      <c r="W371" s="323"/>
      <c r="X371" s="323"/>
      <c r="Y371" s="323"/>
    </row>
    <row r="372" spans="1:25" hidden="1">
      <c r="A372" s="449"/>
      <c r="B372" s="486"/>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(H)'!$L$1,'Cumulative Budget Request '!Q371,0)</f>
        <v>0</v>
      </c>
      <c r="R372" s="212">
        <f>IF('Cumulative Budget Request '!L371='Split budget (H)'!$L$1,'Cumulative Budget Request '!R371,0)</f>
        <v>0</v>
      </c>
      <c r="S372" s="61">
        <f>IF('Cumulative Budget Request '!L371='Split budget (H)'!$L$1,'Cumulative Budget Request '!S371,0)</f>
        <v>0</v>
      </c>
      <c r="T372" s="211">
        <f>IF('Cumulative Budget Request '!L371='Split budget (H)'!$L$1,'Cumulative Budget Request '!T371,0)</f>
        <v>0</v>
      </c>
      <c r="U372" s="324"/>
      <c r="V372" s="324"/>
      <c r="W372" s="324"/>
      <c r="X372" s="324"/>
      <c r="Y372" s="324"/>
    </row>
    <row r="373" spans="1:25" hidden="1">
      <c r="A373" s="449"/>
      <c r="B373" s="480"/>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(H)'!$L$1,'Cumulative Budget Request '!Q372,0)</f>
        <v>0</v>
      </c>
      <c r="R373" s="212">
        <f>IF('Cumulative Budget Request '!L372='Split budget (H)'!$L$1,'Cumulative Budget Request '!R372,0)</f>
        <v>0</v>
      </c>
      <c r="S373" s="61">
        <f>IF('Cumulative Budget Request '!L372='Split budget (H)'!$L$1,'Cumulative Budget Request '!S372,0)</f>
        <v>0</v>
      </c>
      <c r="T373" s="211">
        <f>IF('Cumulative Budget Request '!L372='Split budget (H)'!$L$1,'Cumulative Budget Request '!T372,0)</f>
        <v>0</v>
      </c>
      <c r="U373" s="324"/>
      <c r="V373" s="324"/>
      <c r="W373" s="324"/>
      <c r="X373" s="324"/>
      <c r="Y373" s="324"/>
    </row>
    <row r="374" spans="1:25" ht="15" hidden="1">
      <c r="A374" s="449"/>
      <c r="B374" s="480"/>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(H)'!$L$1,'Cumulative Budget Request '!Q373,0)</f>
        <v>0</v>
      </c>
      <c r="R374" s="212">
        <f>IF('Cumulative Budget Request '!L373='Split budget (H)'!$L$1,'Cumulative Budget Request '!R373,0)</f>
        <v>0</v>
      </c>
      <c r="S374" s="61">
        <f>IF('Cumulative Budget Request '!L373='Split budget (H)'!$L$1,'Cumulative Budget Request '!S373,0)</f>
        <v>0</v>
      </c>
      <c r="T374" s="211">
        <f>IF('Cumulative Budget Request '!L373='Split budget (H)'!$L$1,'Cumulative Budget Request '!T373,0)</f>
        <v>0</v>
      </c>
      <c r="U374" s="323"/>
      <c r="V374" s="323"/>
      <c r="W374" s="323"/>
      <c r="X374" s="323"/>
      <c r="Y374" s="323"/>
    </row>
    <row r="375" spans="1:25" hidden="1">
      <c r="A375" s="449"/>
      <c r="B375" s="480"/>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9"/>
      <c r="B376" s="480"/>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5">
        <f>IF('Cumulative Budget Request '!L376='Split budget (H)'!$L$1,'Cumulative Budget Request '!A376,0)</f>
        <v>0</v>
      </c>
      <c r="B377" s="480">
        <f>IF('Cumulative Budget Request '!L376='Split budget (H)'!$L$1,'Cumulative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(H)'!$L$1,'Cumulative Budget Request '!M376,0)</f>
        <v>0</v>
      </c>
      <c r="N377" s="214">
        <f>ROUND(M377/12,2)</f>
        <v>0</v>
      </c>
      <c r="O377" s="214">
        <f>IF('Cumulative Budget Request '!L376='Split budget (H)'!$L$1,'Cumulative Budget Request '!O376,0)</f>
        <v>0</v>
      </c>
      <c r="P377" s="209">
        <f>IF('Cumulative Budget Request '!L376='Split budget (H)'!$L$1,'Cumulative Budget Request '!P376,0)</f>
        <v>0</v>
      </c>
      <c r="Q377" s="211">
        <f>IF('Cumulative Budget Request '!L376='Split budget (H)'!$L$1,'Cumulative Budget Request '!Q376,0)</f>
        <v>0</v>
      </c>
      <c r="R377" s="212">
        <f>IF('Cumulative Budget Request '!L376='Split budget (H)'!$L$1,'Cumulative Budget Request '!R376,0)</f>
        <v>0</v>
      </c>
      <c r="S377" s="61">
        <f>IF('Cumulative Budget Request '!L376='Split budget (H)'!$L$1,'Cumulative Budget Request '!S376,0)</f>
        <v>0</v>
      </c>
      <c r="T377" s="211">
        <f>IF('Cumulative Budget Request '!L376='Split budget (H)'!$L$1,'Cumulative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6"/>
      <c r="B378" s="480"/>
      <c r="D378" s="33" t="s">
        <v>179</v>
      </c>
      <c r="E378" s="21">
        <f>T377</f>
        <v>0</v>
      </c>
      <c r="F378" s="21">
        <f>T378</f>
        <v>0</v>
      </c>
      <c r="G378" s="21">
        <f>T379</f>
        <v>0</v>
      </c>
      <c r="H378" s="21">
        <f>T380</f>
        <v>0</v>
      </c>
      <c r="I378" s="21">
        <f>T381</f>
        <v>0</v>
      </c>
      <c r="J378" s="45"/>
      <c r="M378" s="215"/>
      <c r="N378" s="214"/>
      <c r="O378" s="214"/>
      <c r="P378" s="214"/>
      <c r="Q378" s="211">
        <f>IF('Cumulative Budget Request '!L377='Split budget (H)'!$L$1,'Cumulative Budget Request '!Q377,0)</f>
        <v>0</v>
      </c>
      <c r="R378" s="212">
        <f>IF('Cumulative Budget Request '!L377='Split budget (H)'!$L$1,'Cumulative Budget Request '!R377,0)</f>
        <v>0</v>
      </c>
      <c r="S378" s="61">
        <f>IF('Cumulative Budget Request '!L377='Split budget (H)'!$L$1,'Cumulative Budget Request '!S377,0)</f>
        <v>0</v>
      </c>
      <c r="T378" s="211">
        <f>IF('Cumulative Budget Request '!L377='Split budget (H)'!$L$1,'Cumulative Budget Request '!T377,0)</f>
        <v>0</v>
      </c>
      <c r="U378" s="323"/>
      <c r="V378" s="323"/>
      <c r="W378" s="323"/>
      <c r="X378" s="323"/>
      <c r="Y378" s="323"/>
    </row>
    <row r="379" spans="1:25" hidden="1">
      <c r="A379" s="449"/>
      <c r="B379" s="486"/>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(H)'!$L$1,'Cumulative Budget Request '!Q378,0)</f>
        <v>0</v>
      </c>
      <c r="R379" s="212">
        <f>IF('Cumulative Budget Request '!L378='Split budget (H)'!$L$1,'Cumulative Budget Request '!R378,0)</f>
        <v>0</v>
      </c>
      <c r="S379" s="61">
        <f>IF('Cumulative Budget Request '!L378='Split budget (H)'!$L$1,'Cumulative Budget Request '!S378,0)</f>
        <v>0</v>
      </c>
      <c r="T379" s="211">
        <f>IF('Cumulative Budget Request '!L378='Split budget (H)'!$L$1,'Cumulative Budget Request '!T378,0)</f>
        <v>0</v>
      </c>
      <c r="U379" s="324"/>
      <c r="V379" s="324"/>
      <c r="W379" s="324"/>
      <c r="X379" s="324"/>
      <c r="Y379" s="324"/>
    </row>
    <row r="380" spans="1:25" hidden="1">
      <c r="A380" s="449"/>
      <c r="B380" s="480"/>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(H)'!$L$1,'Cumulative Budget Request '!Q379,0)</f>
        <v>0</v>
      </c>
      <c r="R380" s="212">
        <f>IF('Cumulative Budget Request '!L379='Split budget (H)'!$L$1,'Cumulative Budget Request '!R379,0)</f>
        <v>0</v>
      </c>
      <c r="S380" s="61">
        <f>IF('Cumulative Budget Request '!L379='Split budget (H)'!$L$1,'Cumulative Budget Request '!S379,0)</f>
        <v>0</v>
      </c>
      <c r="T380" s="211">
        <f>IF('Cumulative Budget Request '!L379='Split budget (H)'!$L$1,'Cumulative Budget Request '!T379,0)</f>
        <v>0</v>
      </c>
      <c r="U380" s="324"/>
      <c r="V380" s="324"/>
      <c r="W380" s="324"/>
      <c r="X380" s="324"/>
      <c r="Y380" s="324"/>
    </row>
    <row r="381" spans="1:25" ht="15" hidden="1">
      <c r="A381" s="449"/>
      <c r="B381" s="480"/>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(H)'!$L$1,'Cumulative Budget Request '!Q380,0)</f>
        <v>0</v>
      </c>
      <c r="R381" s="212">
        <f>IF('Cumulative Budget Request '!L380='Split budget (H)'!$L$1,'Cumulative Budget Request '!R380,0)</f>
        <v>0</v>
      </c>
      <c r="S381" s="61">
        <f>IF('Cumulative Budget Request '!L380='Split budget (H)'!$L$1,'Cumulative Budget Request '!S380,0)</f>
        <v>0</v>
      </c>
      <c r="T381" s="211">
        <f>IF('Cumulative Budget Request '!L380='Split budget (H)'!$L$1,'Cumulative Budget Request '!T380,0)</f>
        <v>0</v>
      </c>
      <c r="U381" s="323"/>
      <c r="V381" s="323"/>
      <c r="W381" s="323"/>
      <c r="X381" s="323"/>
      <c r="Y381" s="323"/>
    </row>
    <row r="382" spans="1:25" hidden="1">
      <c r="A382" s="449"/>
      <c r="B382" s="480"/>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9"/>
      <c r="B383" s="480"/>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5">
        <f>IF('Cumulative Budget Request '!L383='Split budget (H)'!$L$1,'Cumulative Budget Request '!A383,0)</f>
        <v>0</v>
      </c>
      <c r="B384" s="480">
        <f>IF('Cumulative Budget Request '!L383='Split budget (H)'!$L$1,'Cumulative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(H)'!$L$1,'Cumulative Budget Request '!M383,0)</f>
        <v>0</v>
      </c>
      <c r="N384" s="214">
        <f>ROUND(M384/12,2)</f>
        <v>0</v>
      </c>
      <c r="O384" s="214">
        <f>IF('Cumulative Budget Request '!L383='Split budget (H)'!$L$1,'Cumulative Budget Request '!O383,0)</f>
        <v>0</v>
      </c>
      <c r="P384" s="209">
        <f>IF('Cumulative Budget Request '!L383='Split budget (H)'!$L$1,'Cumulative Budget Request '!P383,0)</f>
        <v>0</v>
      </c>
      <c r="Q384" s="211">
        <f>IF('Cumulative Budget Request '!L383='Split budget (H)'!$L$1,'Cumulative Budget Request '!Q383,0)</f>
        <v>0</v>
      </c>
      <c r="R384" s="212">
        <f>IF('Cumulative Budget Request '!L383='Split budget (H)'!$L$1,'Cumulative Budget Request '!R383,0)</f>
        <v>0</v>
      </c>
      <c r="S384" s="61">
        <f>IF('Cumulative Budget Request '!L383='Split budget (H)'!$L$1,'Cumulative Budget Request '!S383,0)</f>
        <v>0</v>
      </c>
      <c r="T384" s="211">
        <f>IF('Cumulative Budget Request '!L383='Split budget (H)'!$L$1,'Cumulative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6"/>
      <c r="B385" s="480"/>
      <c r="D385" s="33" t="s">
        <v>179</v>
      </c>
      <c r="E385" s="21">
        <f>T384</f>
        <v>0</v>
      </c>
      <c r="F385" s="21">
        <f>T385</f>
        <v>0</v>
      </c>
      <c r="G385" s="21">
        <f>T386</f>
        <v>0</v>
      </c>
      <c r="H385" s="21">
        <f>T387</f>
        <v>0</v>
      </c>
      <c r="I385" s="21">
        <f>T388</f>
        <v>0</v>
      </c>
      <c r="J385" s="45"/>
      <c r="M385" s="215"/>
      <c r="N385" s="214"/>
      <c r="O385" s="214"/>
      <c r="P385" s="214"/>
      <c r="Q385" s="211">
        <f>IF('Cumulative Budget Request '!L384='Split budget (H)'!$L$1,'Cumulative Budget Request '!Q384,0)</f>
        <v>0</v>
      </c>
      <c r="R385" s="212">
        <f>IF('Cumulative Budget Request '!L384='Split budget (H)'!$L$1,'Cumulative Budget Request '!R384,0)</f>
        <v>0</v>
      </c>
      <c r="S385" s="61">
        <f>IF('Cumulative Budget Request '!L384='Split budget (H)'!$L$1,'Cumulative Budget Request '!S384,0)</f>
        <v>0</v>
      </c>
      <c r="T385" s="211">
        <f>IF('Cumulative Budget Request '!L384='Split budget (H)'!$L$1,'Cumulative Budget Request '!T384,0)</f>
        <v>0</v>
      </c>
      <c r="U385" s="323"/>
      <c r="V385" s="323"/>
      <c r="W385" s="323"/>
      <c r="X385" s="323"/>
      <c r="Y385" s="323"/>
    </row>
    <row r="386" spans="1:25" hidden="1">
      <c r="A386" s="449"/>
      <c r="B386" s="486"/>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(H)'!$L$1,'Cumulative Budget Request '!Q385,0)</f>
        <v>0</v>
      </c>
      <c r="R386" s="212">
        <f>IF('Cumulative Budget Request '!L385='Split budget (H)'!$L$1,'Cumulative Budget Request '!R385,0)</f>
        <v>0</v>
      </c>
      <c r="S386" s="61">
        <f>IF('Cumulative Budget Request '!L385='Split budget (H)'!$L$1,'Cumulative Budget Request '!S385,0)</f>
        <v>0</v>
      </c>
      <c r="T386" s="211">
        <f>IF('Cumulative Budget Request '!L385='Split budget (H)'!$L$1,'Cumulative Budget Request '!T385,0)</f>
        <v>0</v>
      </c>
      <c r="U386" s="324"/>
      <c r="V386" s="324"/>
      <c r="W386" s="324"/>
      <c r="X386" s="324"/>
      <c r="Y386" s="324"/>
    </row>
    <row r="387" spans="1:25" hidden="1">
      <c r="A387" s="449"/>
      <c r="B387" s="480"/>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(H)'!$L$1,'Cumulative Budget Request '!Q386,0)</f>
        <v>0</v>
      </c>
      <c r="R387" s="212">
        <f>IF('Cumulative Budget Request '!L386='Split budget (H)'!$L$1,'Cumulative Budget Request '!R386,0)</f>
        <v>0</v>
      </c>
      <c r="S387" s="61">
        <f>IF('Cumulative Budget Request '!L386='Split budget (H)'!$L$1,'Cumulative Budget Request '!S386,0)</f>
        <v>0</v>
      </c>
      <c r="T387" s="211">
        <f>IF('Cumulative Budget Request '!L386='Split budget (H)'!$L$1,'Cumulative Budget Request '!T386,0)</f>
        <v>0</v>
      </c>
      <c r="U387" s="324"/>
      <c r="V387" s="324"/>
      <c r="W387" s="324"/>
      <c r="X387" s="324"/>
      <c r="Y387" s="324"/>
    </row>
    <row r="388" spans="1:25" ht="15" hidden="1">
      <c r="A388" s="449"/>
      <c r="B388" s="480"/>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(H)'!$L$1,'Cumulative Budget Request '!Q387,0)</f>
        <v>0</v>
      </c>
      <c r="R388" s="212">
        <f>IF('Cumulative Budget Request '!L387='Split budget (H)'!$L$1,'Cumulative Budget Request '!R387,0)</f>
        <v>0</v>
      </c>
      <c r="S388" s="61">
        <f>IF('Cumulative Budget Request '!L387='Split budget (H)'!$L$1,'Cumulative Budget Request '!S387,0)</f>
        <v>0</v>
      </c>
      <c r="T388" s="211">
        <f>IF('Cumulative Budget Request '!L387='Split budget (H)'!$L$1,'Cumulative Budget Request '!T387,0)</f>
        <v>0</v>
      </c>
      <c r="U388" s="323"/>
      <c r="V388" s="323"/>
      <c r="W388" s="323"/>
      <c r="X388" s="323"/>
      <c r="Y388" s="323"/>
    </row>
    <row r="389" spans="1:25" hidden="1">
      <c r="A389" s="449"/>
      <c r="B389" s="480"/>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9"/>
      <c r="B390" s="480"/>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9"/>
      <c r="B391" s="486"/>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9"/>
      <c r="B392" s="486"/>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62"/>
      <c r="V392" s="762"/>
      <c r="W392" s="762"/>
      <c r="X392" s="762"/>
      <c r="Y392" s="762"/>
    </row>
    <row r="393" spans="1:25">
      <c r="A393" s="785" t="s">
        <v>421</v>
      </c>
      <c r="B393" s="785"/>
      <c r="C393" s="785"/>
      <c r="D393" s="785"/>
      <c r="E393" s="785"/>
      <c r="F393" s="785"/>
      <c r="G393" s="785"/>
      <c r="H393" s="785"/>
      <c r="I393" s="785"/>
      <c r="J393" s="785"/>
      <c r="M393" s="53" t="s">
        <v>120</v>
      </c>
      <c r="N393" s="57" t="s">
        <v>79</v>
      </c>
      <c r="O393" s="57"/>
      <c r="P393" s="57" t="s">
        <v>249</v>
      </c>
      <c r="Q393" s="57" t="s">
        <v>109</v>
      </c>
      <c r="R393" s="57" t="s">
        <v>18</v>
      </c>
      <c r="S393" s="57"/>
      <c r="T393" s="57" t="s">
        <v>176</v>
      </c>
      <c r="U393" s="762" t="s">
        <v>118</v>
      </c>
      <c r="V393" s="762"/>
      <c r="W393" s="762"/>
      <c r="X393" s="762"/>
      <c r="Y393" s="762"/>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5">
        <f>IF('Cumulative Budget Request '!L394='Split budget (H)'!$L$1,'Cumulative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(H)'!$L$1,'Cumulative Budget Request '!M394,0)</f>
        <v>0</v>
      </c>
      <c r="N395" s="214">
        <f>ROUND(M395/12,2)</f>
        <v>0</v>
      </c>
      <c r="O395" s="214">
        <f>IF('Cumulative Budget Request '!L394='Split budget (H)'!$L$1,'Cumulative Budget Request '!O394,0)</f>
        <v>0</v>
      </c>
      <c r="P395" s="209">
        <f>IF('Cumulative Budget Request '!L394='Split budget (H)'!$L$1,'Cumulative Budget Request '!P394,0)</f>
        <v>0</v>
      </c>
      <c r="Q395" s="211">
        <f>IF('Cumulative Budget Request '!L394='Split budget (H)'!$L$1,'Cumulative Budget Request '!Q394,0)</f>
        <v>0</v>
      </c>
      <c r="R395" s="212">
        <f>IF('Cumulative Budget Request '!L394='Split budget (H)'!$L$1,'Cumulative Budget Request '!R394,0)</f>
        <v>0</v>
      </c>
      <c r="S395" s="61">
        <f>IF('Cumulative Budget Request '!L394='Split budget (H)'!$L$1,'Cumulative Budget Request '!S394,0)</f>
        <v>0</v>
      </c>
      <c r="T395" s="211">
        <f>IF('Cumulative Budget Request '!L394='Split budget (H)'!$L$1,'Cumulative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6"/>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(H)'!$L$1,'Cumulative Budget Request '!Q395,0)</f>
        <v>0</v>
      </c>
      <c r="R396" s="212">
        <f>IF('Cumulative Budget Request '!L395='Split budget (H)'!$L$1,'Cumulative Budget Request '!R395,0)</f>
        <v>0</v>
      </c>
      <c r="S396" s="61">
        <f>IF('Cumulative Budget Request '!L395='Split budget (H)'!$L$1,'Cumulative Budget Request '!S395,0)</f>
        <v>0</v>
      </c>
      <c r="T396" s="211">
        <f>IF('Cumulative Budget Request '!L395='Split budget (H)'!$L$1,'Cumulative Budget Request '!T395,0)</f>
        <v>0</v>
      </c>
      <c r="U396" s="323"/>
      <c r="V396" s="323"/>
      <c r="W396" s="323"/>
      <c r="X396" s="323"/>
      <c r="Y396" s="323"/>
    </row>
    <row r="397" spans="1:25">
      <c r="A397" s="449"/>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(H)'!$L$1,'Cumulative Budget Request '!Q396,0)</f>
        <v>0</v>
      </c>
      <c r="R397" s="212">
        <f>IF('Cumulative Budget Request '!L396='Split budget (H)'!$L$1,'Cumulative Budget Request '!R396,0)</f>
        <v>0</v>
      </c>
      <c r="S397" s="61">
        <f>IF('Cumulative Budget Request '!L396='Split budget (H)'!$L$1,'Cumulative Budget Request '!S396,0)</f>
        <v>0</v>
      </c>
      <c r="T397" s="211">
        <f>IF('Cumulative Budget Request '!L396='Split budget (H)'!$L$1,'Cumulative Budget Request '!T396,0)</f>
        <v>0</v>
      </c>
      <c r="U397" s="323"/>
      <c r="V397" s="323"/>
      <c r="W397" s="323"/>
      <c r="X397" s="323"/>
      <c r="Y397" s="323"/>
    </row>
    <row r="398" spans="1:25">
      <c r="A398" s="449"/>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(H)'!$L$1,'Cumulative Budget Request '!Q397,0)</f>
        <v>0</v>
      </c>
      <c r="R398" s="212">
        <f>IF('Cumulative Budget Request '!L397='Split budget (H)'!$L$1,'Cumulative Budget Request '!R397,0)</f>
        <v>0</v>
      </c>
      <c r="S398" s="61">
        <f>IF('Cumulative Budget Request '!L397='Split budget (H)'!$L$1,'Cumulative Budget Request '!S397,0)</f>
        <v>0</v>
      </c>
      <c r="T398" s="211">
        <f>IF('Cumulative Budget Request '!L397='Split budget (H)'!$L$1,'Cumulative Budget Request '!T397,0)</f>
        <v>0</v>
      </c>
      <c r="U398" s="323"/>
      <c r="V398" s="323"/>
      <c r="W398" s="323"/>
      <c r="X398" s="323"/>
      <c r="Y398" s="323"/>
    </row>
    <row r="399" spans="1:25" ht="15">
      <c r="A399" s="449"/>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(H)'!$L$1,'Cumulative Budget Request '!Q398,0)</f>
        <v>0</v>
      </c>
      <c r="R399" s="212">
        <f>IF('Cumulative Budget Request '!L398='Split budget (H)'!$L$1,'Cumulative Budget Request '!R398,0)</f>
        <v>0</v>
      </c>
      <c r="S399" s="61">
        <f>IF('Cumulative Budget Request '!L398='Split budget (H)'!$L$1,'Cumulative Budget Request '!S398,0)</f>
        <v>0</v>
      </c>
      <c r="T399" s="211">
        <f>IF('Cumulative Budget Request '!L398='Split budget (H)'!$L$1,'Cumulative Budget Request '!T398,0)</f>
        <v>0</v>
      </c>
      <c r="U399" s="323"/>
      <c r="V399" s="323"/>
      <c r="W399" s="323"/>
      <c r="X399" s="323"/>
      <c r="Y399" s="323"/>
    </row>
    <row r="400" spans="1:25">
      <c r="A400" s="449"/>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6"/>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5">
        <f>IF('Cumulative Budget Request '!L401='Split budget (H)'!$L$1,'Cumulative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(H)'!$L$1,'Cumulative Budget Request '!M401,0)</f>
        <v>0</v>
      </c>
      <c r="N402" s="214">
        <f>ROUND(M402/12,2)</f>
        <v>0</v>
      </c>
      <c r="O402" s="214">
        <f>IF('Cumulative Budget Request '!L401='Split budget (H)'!$L$1,'Cumulative Budget Request '!O401,0)</f>
        <v>0</v>
      </c>
      <c r="P402" s="209">
        <f>IF('Cumulative Budget Request '!L401='Split budget (H)'!$L$1,'Cumulative Budget Request '!P401,0)</f>
        <v>0</v>
      </c>
      <c r="Q402" s="211">
        <f>IF('Cumulative Budget Request '!L401='Split budget (H)'!$L$1,'Cumulative Budget Request '!Q401,0)</f>
        <v>0</v>
      </c>
      <c r="R402" s="212">
        <f>IF('Cumulative Budget Request '!L401='Split budget (H)'!$L$1,'Cumulative Budget Request '!R401,0)</f>
        <v>0</v>
      </c>
      <c r="S402" s="61">
        <f>IF('Cumulative Budget Request '!L401='Split budget (H)'!$L$1,'Cumulative Budget Request '!S401,0)</f>
        <v>0</v>
      </c>
      <c r="T402" s="211">
        <f>IF('Cumulative Budget Request '!L401='Split budget (H)'!$L$1,'Cumulative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6"/>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(H)'!$L$1,'Cumulative Budget Request '!Q402,0)</f>
        <v>0</v>
      </c>
      <c r="R403" s="212">
        <f>IF('Cumulative Budget Request '!L402='Split budget (H)'!$L$1,'Cumulative Budget Request '!R402,0)</f>
        <v>0</v>
      </c>
      <c r="S403" s="61">
        <f>IF('Cumulative Budget Request '!L402='Split budget (H)'!$L$1,'Cumulative Budget Request '!S402,0)</f>
        <v>0</v>
      </c>
      <c r="T403" s="211">
        <f>IF('Cumulative Budget Request '!L402='Split budget (H)'!$L$1,'Cumulative Budget Request '!T402,0)</f>
        <v>0</v>
      </c>
      <c r="U403" s="323"/>
      <c r="V403" s="323"/>
      <c r="W403" s="323"/>
      <c r="X403" s="323"/>
      <c r="Y403" s="323"/>
    </row>
    <row r="404" spans="1:25" hidden="1">
      <c r="A404" s="449"/>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(H)'!$L$1,'Cumulative Budget Request '!Q403,0)</f>
        <v>0</v>
      </c>
      <c r="R404" s="212">
        <f>IF('Cumulative Budget Request '!L403='Split budget (H)'!$L$1,'Cumulative Budget Request '!R403,0)</f>
        <v>0</v>
      </c>
      <c r="S404" s="61">
        <f>IF('Cumulative Budget Request '!L403='Split budget (H)'!$L$1,'Cumulative Budget Request '!S403,0)</f>
        <v>0</v>
      </c>
      <c r="T404" s="211">
        <f>IF('Cumulative Budget Request '!L403='Split budget (H)'!$L$1,'Cumulative Budget Request '!T403,0)</f>
        <v>0</v>
      </c>
      <c r="U404" s="323"/>
      <c r="V404" s="323"/>
      <c r="W404" s="323"/>
      <c r="X404" s="323"/>
      <c r="Y404" s="323"/>
    </row>
    <row r="405" spans="1:25" hidden="1">
      <c r="A405" s="449"/>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(H)'!$L$1,'Cumulative Budget Request '!Q404,0)</f>
        <v>0</v>
      </c>
      <c r="R405" s="212">
        <f>IF('Cumulative Budget Request '!L404='Split budget (H)'!$L$1,'Cumulative Budget Request '!R404,0)</f>
        <v>0</v>
      </c>
      <c r="S405" s="61">
        <f>IF('Cumulative Budget Request '!L404='Split budget (H)'!$L$1,'Cumulative Budget Request '!S404,0)</f>
        <v>0</v>
      </c>
      <c r="T405" s="211">
        <f>IF('Cumulative Budget Request '!L404='Split budget (H)'!$L$1,'Cumulative Budget Request '!T404,0)</f>
        <v>0</v>
      </c>
      <c r="U405" s="323"/>
      <c r="V405" s="323"/>
      <c r="W405" s="323"/>
      <c r="X405" s="323"/>
      <c r="Y405" s="323"/>
    </row>
    <row r="406" spans="1:25" ht="15" hidden="1">
      <c r="A406" s="449"/>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(H)'!$L$1,'Cumulative Budget Request '!Q405,0)</f>
        <v>0</v>
      </c>
      <c r="R406" s="212">
        <f>IF('Cumulative Budget Request '!L405='Split budget (H)'!$L$1,'Cumulative Budget Request '!R405,0)</f>
        <v>0</v>
      </c>
      <c r="S406" s="61">
        <f>IF('Cumulative Budget Request '!L405='Split budget (H)'!$L$1,'Cumulative Budget Request '!S405,0)</f>
        <v>0</v>
      </c>
      <c r="T406" s="211">
        <f>IF('Cumulative Budget Request '!L405='Split budget (H)'!$L$1,'Cumulative Budget Request '!T405,0)</f>
        <v>0</v>
      </c>
      <c r="U406" s="323"/>
      <c r="V406" s="323"/>
      <c r="W406" s="323"/>
      <c r="X406" s="323"/>
      <c r="Y406" s="323"/>
    </row>
    <row r="407" spans="1:25" hidden="1">
      <c r="A407" s="449"/>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9"/>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5">
        <f>IF('Cumulative Budget Request '!L408='Split budget (H)'!$L$1,'Cumulative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(H)'!$L$1,'Cumulative Budget Request '!M408,0)</f>
        <v>0</v>
      </c>
      <c r="N409" s="214">
        <f>ROUND(M409/12,2)</f>
        <v>0</v>
      </c>
      <c r="O409" s="214">
        <f>IF('Cumulative Budget Request '!L408='Split budget (H)'!$L$1,'Cumulative Budget Request '!O408,0)</f>
        <v>0</v>
      </c>
      <c r="P409" s="209">
        <f>IF('Cumulative Budget Request '!L408='Split budget (H)'!$L$1,'Cumulative Budget Request '!P408,0)</f>
        <v>0</v>
      </c>
      <c r="Q409" s="211">
        <f>IF('Cumulative Budget Request '!L408='Split budget (H)'!$L$1,'Cumulative Budget Request '!Q408,0)</f>
        <v>0</v>
      </c>
      <c r="R409" s="212">
        <f>IF('Cumulative Budget Request '!L408='Split budget (H)'!$L$1,'Cumulative Budget Request '!R408,0)</f>
        <v>0</v>
      </c>
      <c r="S409" s="61">
        <f>IF('Cumulative Budget Request '!L408='Split budget (H)'!$L$1,'Cumulative Budget Request '!S408,0)</f>
        <v>0</v>
      </c>
      <c r="T409" s="211">
        <f>IF('Cumulative Budget Request '!L408='Split budget (H)'!$L$1,'Cumulative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6"/>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(H)'!$L$1,'Cumulative Budget Request '!Q409,0)</f>
        <v>0</v>
      </c>
      <c r="R410" s="212">
        <f>IF('Cumulative Budget Request '!L409='Split budget (H)'!$L$1,'Cumulative Budget Request '!R409,0)</f>
        <v>0</v>
      </c>
      <c r="S410" s="61">
        <f>IF('Cumulative Budget Request '!L409='Split budget (H)'!$L$1,'Cumulative Budget Request '!S409,0)</f>
        <v>0</v>
      </c>
      <c r="T410" s="211">
        <f>IF('Cumulative Budget Request '!L409='Split budget (H)'!$L$1,'Cumulative Budget Request '!T409,0)</f>
        <v>0</v>
      </c>
      <c r="U410" s="323"/>
      <c r="V410" s="323"/>
      <c r="W410" s="323"/>
      <c r="X410" s="323"/>
      <c r="Y410" s="323"/>
    </row>
    <row r="411" spans="1:25" hidden="1">
      <c r="A411" s="449"/>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(H)'!$L$1,'Cumulative Budget Request '!Q410,0)</f>
        <v>0</v>
      </c>
      <c r="R411" s="212">
        <f>IF('Cumulative Budget Request '!L410='Split budget (H)'!$L$1,'Cumulative Budget Request '!R410,0)</f>
        <v>0</v>
      </c>
      <c r="S411" s="61">
        <f>IF('Cumulative Budget Request '!L410='Split budget (H)'!$L$1,'Cumulative Budget Request '!S410,0)</f>
        <v>0</v>
      </c>
      <c r="T411" s="211">
        <f>IF('Cumulative Budget Request '!L410='Split budget (H)'!$L$1,'Cumulative Budget Request '!T410,0)</f>
        <v>0</v>
      </c>
      <c r="U411" s="324"/>
      <c r="V411" s="324"/>
      <c r="W411" s="324"/>
      <c r="X411" s="324"/>
      <c r="Y411" s="324"/>
    </row>
    <row r="412" spans="1:25" hidden="1">
      <c r="A412" s="449"/>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(H)'!$L$1,'Cumulative Budget Request '!Q411,0)</f>
        <v>0</v>
      </c>
      <c r="R412" s="212">
        <f>IF('Cumulative Budget Request '!L411='Split budget (H)'!$L$1,'Cumulative Budget Request '!R411,0)</f>
        <v>0</v>
      </c>
      <c r="S412" s="61">
        <f>IF('Cumulative Budget Request '!L411='Split budget (H)'!$L$1,'Cumulative Budget Request '!S411,0)</f>
        <v>0</v>
      </c>
      <c r="T412" s="211">
        <f>IF('Cumulative Budget Request '!L411='Split budget (H)'!$L$1,'Cumulative Budget Request '!T411,0)</f>
        <v>0</v>
      </c>
      <c r="U412" s="324"/>
      <c r="V412" s="324"/>
      <c r="W412" s="324"/>
      <c r="X412" s="324"/>
      <c r="Y412" s="324"/>
    </row>
    <row r="413" spans="1:25" ht="15" hidden="1">
      <c r="A413" s="449"/>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(H)'!$L$1,'Cumulative Budget Request '!Q412,0)</f>
        <v>0</v>
      </c>
      <c r="R413" s="212">
        <f>IF('Cumulative Budget Request '!L412='Split budget (H)'!$L$1,'Cumulative Budget Request '!R412,0)</f>
        <v>0</v>
      </c>
      <c r="S413" s="61">
        <f>IF('Cumulative Budget Request '!L412='Split budget (H)'!$L$1,'Cumulative Budget Request '!S412,0)</f>
        <v>0</v>
      </c>
      <c r="T413" s="211">
        <f>IF('Cumulative Budget Request '!L412='Split budget (H)'!$L$1,'Cumulative Budget Request '!T412,0)</f>
        <v>0</v>
      </c>
      <c r="U413" s="323"/>
      <c r="V413" s="323"/>
      <c r="W413" s="323"/>
      <c r="X413" s="323"/>
      <c r="Y413" s="323"/>
    </row>
    <row r="414" spans="1:25" hidden="1">
      <c r="A414" s="449"/>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9"/>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5">
        <f>IF('Cumulative Budget Request '!L415='Split budget (H)'!$L$1,'Cumulative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(H)'!$L$1,'Cumulative Budget Request '!M415,0)</f>
        <v>0</v>
      </c>
      <c r="N416" s="214">
        <f>ROUND(M416/12,2)</f>
        <v>0</v>
      </c>
      <c r="O416" s="214">
        <f>IF('Cumulative Budget Request '!L415='Split budget (H)'!$L$1,'Cumulative Budget Request '!O415,0)</f>
        <v>0</v>
      </c>
      <c r="P416" s="209">
        <f>IF('Cumulative Budget Request '!L415='Split budget (H)'!$L$1,'Cumulative Budget Request '!P415,0)</f>
        <v>0</v>
      </c>
      <c r="Q416" s="211">
        <f>IF('Cumulative Budget Request '!L415='Split budget (H)'!$L$1,'Cumulative Budget Request '!Q415,0)</f>
        <v>0</v>
      </c>
      <c r="R416" s="212">
        <f>IF('Cumulative Budget Request '!L415='Split budget (H)'!$L$1,'Cumulative Budget Request '!R415,0)</f>
        <v>0</v>
      </c>
      <c r="S416" s="61">
        <f>IF('Cumulative Budget Request '!L415='Split budget (H)'!$L$1,'Cumulative Budget Request '!S415,0)</f>
        <v>0</v>
      </c>
      <c r="T416" s="211">
        <f>IF('Cumulative Budget Request '!L415='Split budget (H)'!$L$1,'Cumulative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6"/>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(H)'!$L$1,'Cumulative Budget Request '!Q416,0)</f>
        <v>0</v>
      </c>
      <c r="R417" s="212">
        <f>IF('Cumulative Budget Request '!L416='Split budget (H)'!$L$1,'Cumulative Budget Request '!R416,0)</f>
        <v>0</v>
      </c>
      <c r="S417" s="61">
        <f>IF('Cumulative Budget Request '!L416='Split budget (H)'!$L$1,'Cumulative Budget Request '!S416,0)</f>
        <v>0</v>
      </c>
      <c r="T417" s="211">
        <f>IF('Cumulative Budget Request '!L416='Split budget (H)'!$L$1,'Cumulative Budget Request '!T416,0)</f>
        <v>0</v>
      </c>
      <c r="U417" s="323"/>
      <c r="V417" s="323"/>
      <c r="W417" s="323"/>
      <c r="X417" s="323"/>
      <c r="Y417" s="323"/>
    </row>
    <row r="418" spans="1:25" hidden="1">
      <c r="A418" s="449"/>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(H)'!$L$1,'Cumulative Budget Request '!Q417,0)</f>
        <v>0</v>
      </c>
      <c r="R418" s="212">
        <f>IF('Cumulative Budget Request '!L417='Split budget (H)'!$L$1,'Cumulative Budget Request '!R417,0)</f>
        <v>0</v>
      </c>
      <c r="S418" s="61">
        <f>IF('Cumulative Budget Request '!L417='Split budget (H)'!$L$1,'Cumulative Budget Request '!S417,0)</f>
        <v>0</v>
      </c>
      <c r="T418" s="211">
        <f>IF('Cumulative Budget Request '!L417='Split budget (H)'!$L$1,'Cumulative Budget Request '!T417,0)</f>
        <v>0</v>
      </c>
      <c r="U418" s="324"/>
      <c r="V418" s="324"/>
      <c r="W418" s="324"/>
      <c r="X418" s="324"/>
      <c r="Y418" s="324"/>
    </row>
    <row r="419" spans="1:25" hidden="1">
      <c r="A419" s="449"/>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(H)'!$L$1,'Cumulative Budget Request '!Q418,0)</f>
        <v>0</v>
      </c>
      <c r="R419" s="212">
        <f>IF('Cumulative Budget Request '!L418='Split budget (H)'!$L$1,'Cumulative Budget Request '!R418,0)</f>
        <v>0</v>
      </c>
      <c r="S419" s="61">
        <f>IF('Cumulative Budget Request '!L418='Split budget (H)'!$L$1,'Cumulative Budget Request '!S418,0)</f>
        <v>0</v>
      </c>
      <c r="T419" s="211">
        <f>IF('Cumulative Budget Request '!L418='Split budget (H)'!$L$1,'Cumulative Budget Request '!T418,0)</f>
        <v>0</v>
      </c>
      <c r="U419" s="324"/>
      <c r="V419" s="324"/>
      <c r="W419" s="324"/>
      <c r="X419" s="324"/>
      <c r="Y419" s="324"/>
    </row>
    <row r="420" spans="1:25" ht="15" hidden="1">
      <c r="A420" s="449"/>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(H)'!$L$1,'Cumulative Budget Request '!Q419,0)</f>
        <v>0</v>
      </c>
      <c r="R420" s="212">
        <f>IF('Cumulative Budget Request '!L419='Split budget (H)'!$L$1,'Cumulative Budget Request '!R419,0)</f>
        <v>0</v>
      </c>
      <c r="S420" s="61">
        <f>IF('Cumulative Budget Request '!L419='Split budget (H)'!$L$1,'Cumulative Budget Request '!S419,0)</f>
        <v>0</v>
      </c>
      <c r="T420" s="211">
        <f>IF('Cumulative Budget Request '!L419='Split budget (H)'!$L$1,'Cumulative Budget Request '!T419,0)</f>
        <v>0</v>
      </c>
      <c r="U420" s="323"/>
      <c r="V420" s="323"/>
      <c r="W420" s="323"/>
      <c r="X420" s="323"/>
      <c r="Y420" s="323"/>
    </row>
    <row r="421" spans="1:25" hidden="1">
      <c r="A421" s="449"/>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9"/>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5">
        <f>IF('Cumulative Budget Request '!L422='Split budget (H)'!$L$1,'Cumulative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(H)'!$L$1,'Cumulative Budget Request '!M422,0)</f>
        <v>0</v>
      </c>
      <c r="N423" s="214">
        <f>ROUND(M423/12,2)</f>
        <v>0</v>
      </c>
      <c r="O423" s="214">
        <f>IF('Cumulative Budget Request '!L422='Split budget (H)'!$L$1,'Cumulative Budget Request '!O422,0)</f>
        <v>0</v>
      </c>
      <c r="P423" s="209">
        <f>IF('Cumulative Budget Request '!L422='Split budget (H)'!$L$1,'Cumulative Budget Request '!P422,0)</f>
        <v>0</v>
      </c>
      <c r="Q423" s="211">
        <f>IF('Cumulative Budget Request '!L422='Split budget (H)'!$L$1,'Cumulative Budget Request '!Q422,0)</f>
        <v>0</v>
      </c>
      <c r="R423" s="212">
        <f>IF('Cumulative Budget Request '!L422='Split budget (H)'!$L$1,'Cumulative Budget Request '!R422,0)</f>
        <v>0</v>
      </c>
      <c r="S423" s="61">
        <f>IF('Cumulative Budget Request '!L422='Split budget (H)'!$L$1,'Cumulative Budget Request '!S422,0)</f>
        <v>0</v>
      </c>
      <c r="T423" s="211">
        <f>IF('Cumulative Budget Request '!L422='Split budget (H)'!$L$1,'Cumulative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6"/>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(H)'!$L$1,'Cumulative Budget Request '!Q423,0)</f>
        <v>0</v>
      </c>
      <c r="R424" s="212">
        <f>IF('Cumulative Budget Request '!L423='Split budget (H)'!$L$1,'Cumulative Budget Request '!R423,0)</f>
        <v>0</v>
      </c>
      <c r="S424" s="61">
        <f>IF('Cumulative Budget Request '!L423='Split budget (H)'!$L$1,'Cumulative Budget Request '!S423,0)</f>
        <v>0</v>
      </c>
      <c r="T424" s="211">
        <f>IF('Cumulative Budget Request '!L423='Split budget (H)'!$L$1,'Cumulative Budget Request '!T423,0)</f>
        <v>0</v>
      </c>
      <c r="U424" s="323"/>
      <c r="V424" s="323"/>
      <c r="W424" s="323"/>
      <c r="X424" s="323"/>
      <c r="Y424" s="323"/>
    </row>
    <row r="425" spans="1:25" hidden="1">
      <c r="A425" s="449"/>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(H)'!$L$1,'Cumulative Budget Request '!Q424,0)</f>
        <v>0</v>
      </c>
      <c r="R425" s="212">
        <f>IF('Cumulative Budget Request '!L424='Split budget (H)'!$L$1,'Cumulative Budget Request '!R424,0)</f>
        <v>0</v>
      </c>
      <c r="S425" s="61">
        <f>IF('Cumulative Budget Request '!L424='Split budget (H)'!$L$1,'Cumulative Budget Request '!S424,0)</f>
        <v>0</v>
      </c>
      <c r="T425" s="211">
        <f>IF('Cumulative Budget Request '!L424='Split budget (H)'!$L$1,'Cumulative Budget Request '!T424,0)</f>
        <v>0</v>
      </c>
      <c r="U425" s="324"/>
      <c r="V425" s="324"/>
      <c r="W425" s="324"/>
      <c r="X425" s="324"/>
      <c r="Y425" s="324"/>
    </row>
    <row r="426" spans="1:25" hidden="1">
      <c r="A426" s="449"/>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(H)'!$L$1,'Cumulative Budget Request '!Q425,0)</f>
        <v>0</v>
      </c>
      <c r="R426" s="212">
        <f>IF('Cumulative Budget Request '!L425='Split budget (H)'!$L$1,'Cumulative Budget Request '!R425,0)</f>
        <v>0</v>
      </c>
      <c r="S426" s="61">
        <f>IF('Cumulative Budget Request '!L425='Split budget (H)'!$L$1,'Cumulative Budget Request '!S425,0)</f>
        <v>0</v>
      </c>
      <c r="T426" s="211">
        <f>IF('Cumulative Budget Request '!L425='Split budget (H)'!$L$1,'Cumulative Budget Request '!T425,0)</f>
        <v>0</v>
      </c>
      <c r="U426" s="324"/>
      <c r="V426" s="324"/>
      <c r="W426" s="324"/>
      <c r="X426" s="324"/>
      <c r="Y426" s="324"/>
    </row>
    <row r="427" spans="1:25" ht="15" hidden="1">
      <c r="A427" s="449"/>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(H)'!$L$1,'Cumulative Budget Request '!Q426,0)</f>
        <v>0</v>
      </c>
      <c r="R427" s="212">
        <f>IF('Cumulative Budget Request '!L426='Split budget (H)'!$L$1,'Cumulative Budget Request '!R426,0)</f>
        <v>0</v>
      </c>
      <c r="S427" s="61">
        <f>IF('Cumulative Budget Request '!L426='Split budget (H)'!$L$1,'Cumulative Budget Request '!S426,0)</f>
        <v>0</v>
      </c>
      <c r="T427" s="211">
        <f>IF('Cumulative Budget Request '!L426='Split budget (H)'!$L$1,'Cumulative Budget Request '!T426,0)</f>
        <v>0</v>
      </c>
      <c r="U427" s="323"/>
      <c r="V427" s="323"/>
      <c r="W427" s="323"/>
      <c r="X427" s="323"/>
      <c r="Y427" s="323"/>
    </row>
    <row r="428" spans="1:25" hidden="1">
      <c r="A428" s="449"/>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9"/>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5">
        <f>IF('Cumulative Budget Request '!L429='Split budget (H)'!$L$1,'Cumulative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(H)'!$L$1,'Cumulative Budget Request '!M429,0)</f>
        <v>0</v>
      </c>
      <c r="N430" s="214">
        <f>ROUND(M430/12,2)</f>
        <v>0</v>
      </c>
      <c r="O430" s="214">
        <f>IF('Cumulative Budget Request '!L429='Split budget (H)'!$L$1,'Cumulative Budget Request '!O429,0)</f>
        <v>0</v>
      </c>
      <c r="P430" s="209">
        <f>IF('Cumulative Budget Request '!L429='Split budget (H)'!$L$1,'Cumulative Budget Request '!P429,0)</f>
        <v>0</v>
      </c>
      <c r="Q430" s="211">
        <f>IF('Cumulative Budget Request '!L429='Split budget (H)'!$L$1,'Cumulative Budget Request '!Q429,0)</f>
        <v>0</v>
      </c>
      <c r="R430" s="212">
        <f>IF('Cumulative Budget Request '!L429='Split budget (H)'!$L$1,'Cumulative Budget Request '!R429,0)</f>
        <v>0</v>
      </c>
      <c r="S430" s="61">
        <f>IF('Cumulative Budget Request '!L429='Split budget (H)'!$L$1,'Cumulative Budget Request '!S429,0)</f>
        <v>0</v>
      </c>
      <c r="T430" s="211">
        <f>IF('Cumulative Budget Request '!L429='Split budget (H)'!$L$1,'Cumulative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6"/>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(H)'!$L$1,'Cumulative Budget Request '!Q430,0)</f>
        <v>0</v>
      </c>
      <c r="R431" s="212">
        <f>IF('Cumulative Budget Request '!L430='Split budget (H)'!$L$1,'Cumulative Budget Request '!R430,0)</f>
        <v>0</v>
      </c>
      <c r="S431" s="61">
        <f>IF('Cumulative Budget Request '!L430='Split budget (H)'!$L$1,'Cumulative Budget Request '!S430,0)</f>
        <v>0</v>
      </c>
      <c r="T431" s="211">
        <f>IF('Cumulative Budget Request '!L430='Split budget (H)'!$L$1,'Cumulative Budget Request '!T430,0)</f>
        <v>0</v>
      </c>
      <c r="U431" s="323"/>
      <c r="V431" s="323"/>
      <c r="W431" s="323"/>
      <c r="X431" s="323"/>
      <c r="Y431" s="323"/>
    </row>
    <row r="432" spans="1:25" hidden="1">
      <c r="A432" s="449"/>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(H)'!$L$1,'Cumulative Budget Request '!Q431,0)</f>
        <v>0</v>
      </c>
      <c r="R432" s="212">
        <f>IF('Cumulative Budget Request '!L431='Split budget (H)'!$L$1,'Cumulative Budget Request '!R431,0)</f>
        <v>0</v>
      </c>
      <c r="S432" s="61">
        <f>IF('Cumulative Budget Request '!L431='Split budget (H)'!$L$1,'Cumulative Budget Request '!S431,0)</f>
        <v>0</v>
      </c>
      <c r="T432" s="211">
        <f>IF('Cumulative Budget Request '!L431='Split budget (H)'!$L$1,'Cumulative Budget Request '!T431,0)</f>
        <v>0</v>
      </c>
      <c r="U432" s="324"/>
      <c r="V432" s="324"/>
      <c r="W432" s="324"/>
      <c r="X432" s="324"/>
      <c r="Y432" s="324"/>
    </row>
    <row r="433" spans="1:25" hidden="1">
      <c r="A433" s="449"/>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(H)'!$L$1,'Cumulative Budget Request '!Q432,0)</f>
        <v>0</v>
      </c>
      <c r="R433" s="212">
        <f>IF('Cumulative Budget Request '!L432='Split budget (H)'!$L$1,'Cumulative Budget Request '!R432,0)</f>
        <v>0</v>
      </c>
      <c r="S433" s="61">
        <f>IF('Cumulative Budget Request '!L432='Split budget (H)'!$L$1,'Cumulative Budget Request '!S432,0)</f>
        <v>0</v>
      </c>
      <c r="T433" s="211">
        <f>IF('Cumulative Budget Request '!L432='Split budget (H)'!$L$1,'Cumulative Budget Request '!T432,0)</f>
        <v>0</v>
      </c>
      <c r="U433" s="324"/>
      <c r="V433" s="324"/>
      <c r="W433" s="324"/>
      <c r="X433" s="324"/>
      <c r="Y433" s="324"/>
    </row>
    <row r="434" spans="1:25" ht="15" hidden="1">
      <c r="A434" s="449"/>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(H)'!$L$1,'Cumulative Budget Request '!Q433,0)</f>
        <v>0</v>
      </c>
      <c r="R434" s="212">
        <f>IF('Cumulative Budget Request '!L433='Split budget (H)'!$L$1,'Cumulative Budget Request '!R433,0)</f>
        <v>0</v>
      </c>
      <c r="S434" s="61">
        <f>IF('Cumulative Budget Request '!L433='Split budget (H)'!$L$1,'Cumulative Budget Request '!S433,0)</f>
        <v>0</v>
      </c>
      <c r="T434" s="211">
        <f>IF('Cumulative Budget Request '!L433='Split budget (H)'!$L$1,'Cumulative Budget Request '!T433,0)</f>
        <v>0</v>
      </c>
      <c r="U434" s="323"/>
      <c r="V434" s="323"/>
      <c r="W434" s="323"/>
      <c r="X434" s="323"/>
      <c r="Y434" s="323"/>
    </row>
    <row r="435" spans="1:25" hidden="1">
      <c r="A435" s="449"/>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9"/>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5">
        <f>IF('Cumulative Budget Request '!L436='Split budget (H)'!$L$1,'Cumulative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(H)'!$L$1,'Cumulative Budget Request '!M436,0)</f>
        <v>0</v>
      </c>
      <c r="N437" s="214">
        <f>ROUND(M437/12,2)</f>
        <v>0</v>
      </c>
      <c r="O437" s="214">
        <f>IF('Cumulative Budget Request '!L436='Split budget (H)'!$L$1,'Cumulative Budget Request '!O436,0)</f>
        <v>0</v>
      </c>
      <c r="P437" s="209">
        <f>IF('Cumulative Budget Request '!L436='Split budget (H)'!$L$1,'Cumulative Budget Request '!P436,0)</f>
        <v>0</v>
      </c>
      <c r="Q437" s="211">
        <f>IF('Cumulative Budget Request '!L436='Split budget (H)'!$L$1,'Cumulative Budget Request '!Q436,0)</f>
        <v>0</v>
      </c>
      <c r="R437" s="212">
        <f>IF('Cumulative Budget Request '!L436='Split budget (H)'!$L$1,'Cumulative Budget Request '!R436,0)</f>
        <v>0</v>
      </c>
      <c r="S437" s="61">
        <f>IF('Cumulative Budget Request '!L436='Split budget (H)'!$L$1,'Cumulative Budget Request '!S436,0)</f>
        <v>0</v>
      </c>
      <c r="T437" s="211">
        <f>IF('Cumulative Budget Request '!L436='Split budget (H)'!$L$1,'Cumulative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6"/>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(H)'!$L$1,'Cumulative Budget Request '!Q437,0)</f>
        <v>0</v>
      </c>
      <c r="R438" s="212">
        <f>IF('Cumulative Budget Request '!L437='Split budget (H)'!$L$1,'Cumulative Budget Request '!R437,0)</f>
        <v>0</v>
      </c>
      <c r="S438" s="61">
        <f>IF('Cumulative Budget Request '!L437='Split budget (H)'!$L$1,'Cumulative Budget Request '!S437,0)</f>
        <v>0</v>
      </c>
      <c r="T438" s="211">
        <f>IF('Cumulative Budget Request '!L437='Split budget (H)'!$L$1,'Cumulative Budget Request '!T437,0)</f>
        <v>0</v>
      </c>
      <c r="U438" s="323"/>
      <c r="V438" s="323"/>
      <c r="W438" s="323"/>
      <c r="X438" s="323"/>
      <c r="Y438" s="323"/>
    </row>
    <row r="439" spans="1:25" hidden="1">
      <c r="A439" s="449"/>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(H)'!$L$1,'Cumulative Budget Request '!Q438,0)</f>
        <v>0</v>
      </c>
      <c r="R439" s="212">
        <f>IF('Cumulative Budget Request '!L438='Split budget (H)'!$L$1,'Cumulative Budget Request '!R438,0)</f>
        <v>0</v>
      </c>
      <c r="S439" s="61">
        <f>IF('Cumulative Budget Request '!L438='Split budget (H)'!$L$1,'Cumulative Budget Request '!S438,0)</f>
        <v>0</v>
      </c>
      <c r="T439" s="211">
        <f>IF('Cumulative Budget Request '!L438='Split budget (H)'!$L$1,'Cumulative Budget Request '!T438,0)</f>
        <v>0</v>
      </c>
      <c r="U439" s="324"/>
      <c r="V439" s="324"/>
      <c r="W439" s="324"/>
      <c r="X439" s="324"/>
      <c r="Y439" s="324"/>
    </row>
    <row r="440" spans="1:25" hidden="1">
      <c r="A440" s="449"/>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(H)'!$L$1,'Cumulative Budget Request '!Q439,0)</f>
        <v>0</v>
      </c>
      <c r="R440" s="212">
        <f>IF('Cumulative Budget Request '!L439='Split budget (H)'!$L$1,'Cumulative Budget Request '!R439,0)</f>
        <v>0</v>
      </c>
      <c r="S440" s="61">
        <f>IF('Cumulative Budget Request '!L439='Split budget (H)'!$L$1,'Cumulative Budget Request '!S439,0)</f>
        <v>0</v>
      </c>
      <c r="T440" s="211">
        <f>IF('Cumulative Budget Request '!L439='Split budget (H)'!$L$1,'Cumulative Budget Request '!T439,0)</f>
        <v>0</v>
      </c>
      <c r="U440" s="324"/>
      <c r="V440" s="324"/>
      <c r="W440" s="324"/>
      <c r="X440" s="324"/>
      <c r="Y440" s="324"/>
    </row>
    <row r="441" spans="1:25" ht="15" hidden="1">
      <c r="A441" s="449"/>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(H)'!$L$1,'Cumulative Budget Request '!Q440,0)</f>
        <v>0</v>
      </c>
      <c r="R441" s="212">
        <f>IF('Cumulative Budget Request '!L440='Split budget (H)'!$L$1,'Cumulative Budget Request '!R440,0)</f>
        <v>0</v>
      </c>
      <c r="S441" s="61">
        <f>IF('Cumulative Budget Request '!L440='Split budget (H)'!$L$1,'Cumulative Budget Request '!S440,0)</f>
        <v>0</v>
      </c>
      <c r="T441" s="211">
        <f>IF('Cumulative Budget Request '!L440='Split budget (H)'!$L$1,'Cumulative Budget Request '!T440,0)</f>
        <v>0</v>
      </c>
      <c r="U441" s="323"/>
      <c r="V441" s="323"/>
      <c r="W441" s="323"/>
      <c r="X441" s="323"/>
      <c r="Y441" s="323"/>
    </row>
    <row r="442" spans="1:25" hidden="1">
      <c r="A442" s="449"/>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9"/>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5">
        <f>IF('Cumulative Budget Request '!L443='Split budget (H)'!$L$1,'Cumulative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(H)'!$L$1,'Cumulative Budget Request '!M443,0)</f>
        <v>0</v>
      </c>
      <c r="N444" s="214">
        <f>ROUND(M444/12,2)</f>
        <v>0</v>
      </c>
      <c r="O444" s="214">
        <f>IF('Cumulative Budget Request '!L443='Split budget (H)'!$L$1,'Cumulative Budget Request '!O443,0)</f>
        <v>0</v>
      </c>
      <c r="P444" s="209">
        <f>IF('Cumulative Budget Request '!L443='Split budget (H)'!$L$1,'Cumulative Budget Request '!P443,0)</f>
        <v>0</v>
      </c>
      <c r="Q444" s="211">
        <f>IF('Cumulative Budget Request '!L443='Split budget (H)'!$L$1,'Cumulative Budget Request '!Q443,0)</f>
        <v>0</v>
      </c>
      <c r="R444" s="212">
        <f>IF('Cumulative Budget Request '!L443='Split budget (H)'!$L$1,'Cumulative Budget Request '!R443,0)</f>
        <v>0</v>
      </c>
      <c r="S444" s="61">
        <f>IF('Cumulative Budget Request '!L443='Split budget (H)'!$L$1,'Cumulative Budget Request '!S443,0)</f>
        <v>0</v>
      </c>
      <c r="T444" s="211">
        <f>IF('Cumulative Budget Request '!L443='Split budget (H)'!$L$1,'Cumulative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6"/>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(H)'!$L$1,'Cumulative Budget Request '!Q444,0)</f>
        <v>0</v>
      </c>
      <c r="R445" s="212">
        <f>IF('Cumulative Budget Request '!L444='Split budget (H)'!$L$1,'Cumulative Budget Request '!R444,0)</f>
        <v>0</v>
      </c>
      <c r="S445" s="61">
        <f>IF('Cumulative Budget Request '!L444='Split budget (H)'!$L$1,'Cumulative Budget Request '!S444,0)</f>
        <v>0</v>
      </c>
      <c r="T445" s="211">
        <f>IF('Cumulative Budget Request '!L444='Split budget (H)'!$L$1,'Cumulative Budget Request '!T444,0)</f>
        <v>0</v>
      </c>
      <c r="U445" s="323"/>
      <c r="V445" s="323"/>
      <c r="W445" s="323"/>
      <c r="X445" s="323"/>
      <c r="Y445" s="323"/>
    </row>
    <row r="446" spans="1:25" hidden="1">
      <c r="A446" s="449"/>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(H)'!$L$1,'Cumulative Budget Request '!Q445,0)</f>
        <v>0</v>
      </c>
      <c r="R446" s="212">
        <f>IF('Cumulative Budget Request '!L445='Split budget (H)'!$L$1,'Cumulative Budget Request '!R445,0)</f>
        <v>0</v>
      </c>
      <c r="S446" s="61">
        <f>IF('Cumulative Budget Request '!L445='Split budget (H)'!$L$1,'Cumulative Budget Request '!S445,0)</f>
        <v>0</v>
      </c>
      <c r="T446" s="211">
        <f>IF('Cumulative Budget Request '!L445='Split budget (H)'!$L$1,'Cumulative Budget Request '!T445,0)</f>
        <v>0</v>
      </c>
      <c r="U446" s="324"/>
      <c r="V446" s="324"/>
      <c r="W446" s="324"/>
      <c r="X446" s="324"/>
      <c r="Y446" s="324"/>
    </row>
    <row r="447" spans="1:25" hidden="1">
      <c r="A447" s="449"/>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(H)'!$L$1,'Cumulative Budget Request '!Q446,0)</f>
        <v>0</v>
      </c>
      <c r="R447" s="212">
        <f>IF('Cumulative Budget Request '!L446='Split budget (H)'!$L$1,'Cumulative Budget Request '!R446,0)</f>
        <v>0</v>
      </c>
      <c r="S447" s="61">
        <f>IF('Cumulative Budget Request '!L446='Split budget (H)'!$L$1,'Cumulative Budget Request '!S446,0)</f>
        <v>0</v>
      </c>
      <c r="T447" s="211">
        <f>IF('Cumulative Budget Request '!L446='Split budget (H)'!$L$1,'Cumulative Budget Request '!T446,0)</f>
        <v>0</v>
      </c>
      <c r="U447" s="324"/>
      <c r="V447" s="324"/>
      <c r="W447" s="324"/>
      <c r="X447" s="324"/>
      <c r="Y447" s="324"/>
    </row>
    <row r="448" spans="1:25" ht="15" hidden="1">
      <c r="A448" s="449"/>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(H)'!$L$1,'Cumulative Budget Request '!Q447,0)</f>
        <v>0</v>
      </c>
      <c r="R448" s="212">
        <f>IF('Cumulative Budget Request '!L447='Split budget (H)'!$L$1,'Cumulative Budget Request '!R447,0)</f>
        <v>0</v>
      </c>
      <c r="S448" s="61">
        <f>IF('Cumulative Budget Request '!L447='Split budget (H)'!$L$1,'Cumulative Budget Request '!S447,0)</f>
        <v>0</v>
      </c>
      <c r="T448" s="211">
        <f>IF('Cumulative Budget Request '!L447='Split budget (H)'!$L$1,'Cumulative Budget Request '!T447,0)</f>
        <v>0</v>
      </c>
      <c r="U448" s="323"/>
      <c r="V448" s="323"/>
      <c r="W448" s="323"/>
      <c r="X448" s="323"/>
      <c r="Y448" s="323"/>
    </row>
    <row r="449" spans="1:25" hidden="1">
      <c r="A449" s="449"/>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9"/>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5">
        <f>IF('Cumulative Budget Request '!L450='Split budget (H)'!$L$1,'Cumulative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(H)'!$L$1,'Cumulative Budget Request '!M450,0)</f>
        <v>0</v>
      </c>
      <c r="N451" s="214">
        <f>ROUND(M451/12,2)</f>
        <v>0</v>
      </c>
      <c r="O451" s="214">
        <f>IF('Cumulative Budget Request '!L450='Split budget (H)'!$L$1,'Cumulative Budget Request '!O450,0)</f>
        <v>0</v>
      </c>
      <c r="P451" s="209">
        <f>IF('Cumulative Budget Request '!L450='Split budget (H)'!$L$1,'Cumulative Budget Request '!P450,0)</f>
        <v>0</v>
      </c>
      <c r="Q451" s="211">
        <f>IF('Cumulative Budget Request '!L450='Split budget (H)'!$L$1,'Cumulative Budget Request '!Q450,0)</f>
        <v>0</v>
      </c>
      <c r="R451" s="212">
        <f>IF('Cumulative Budget Request '!L450='Split budget (H)'!$L$1,'Cumulative Budget Request '!R450,0)</f>
        <v>0</v>
      </c>
      <c r="S451" s="61">
        <f>IF('Cumulative Budget Request '!L450='Split budget (H)'!$L$1,'Cumulative Budget Request '!S450,0)</f>
        <v>0</v>
      </c>
      <c r="T451" s="211">
        <f>IF('Cumulative Budget Request '!L450='Split budget (H)'!$L$1,'Cumulative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6"/>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(H)'!$L$1,'Cumulative Budget Request '!Q451,0)</f>
        <v>0</v>
      </c>
      <c r="R452" s="212">
        <f>IF('Cumulative Budget Request '!L451='Split budget (H)'!$L$1,'Cumulative Budget Request '!R451,0)</f>
        <v>0</v>
      </c>
      <c r="S452" s="61">
        <f>IF('Cumulative Budget Request '!L451='Split budget (H)'!$L$1,'Cumulative Budget Request '!S451,0)</f>
        <v>0</v>
      </c>
      <c r="T452" s="211">
        <f>IF('Cumulative Budget Request '!L451='Split budget (H)'!$L$1,'Cumulative Budget Request '!T451,0)</f>
        <v>0</v>
      </c>
      <c r="U452" s="323"/>
      <c r="V452" s="323"/>
      <c r="W452" s="323"/>
      <c r="X452" s="323"/>
      <c r="Y452" s="323"/>
    </row>
    <row r="453" spans="1:25" hidden="1">
      <c r="A453" s="449"/>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(H)'!$L$1,'Cumulative Budget Request '!Q452,0)</f>
        <v>0</v>
      </c>
      <c r="R453" s="212">
        <f>IF('Cumulative Budget Request '!L452='Split budget (H)'!$L$1,'Cumulative Budget Request '!R452,0)</f>
        <v>0</v>
      </c>
      <c r="S453" s="61">
        <f>IF('Cumulative Budget Request '!L452='Split budget (H)'!$L$1,'Cumulative Budget Request '!S452,0)</f>
        <v>0</v>
      </c>
      <c r="T453" s="211">
        <f>IF('Cumulative Budget Request '!L452='Split budget (H)'!$L$1,'Cumulative Budget Request '!T452,0)</f>
        <v>0</v>
      </c>
      <c r="U453" s="324"/>
      <c r="V453" s="324"/>
      <c r="W453" s="324"/>
      <c r="X453" s="324"/>
      <c r="Y453" s="324"/>
    </row>
    <row r="454" spans="1:25" hidden="1">
      <c r="A454" s="449"/>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(H)'!$L$1,'Cumulative Budget Request '!Q453,0)</f>
        <v>0</v>
      </c>
      <c r="R454" s="212">
        <f>IF('Cumulative Budget Request '!L453='Split budget (H)'!$L$1,'Cumulative Budget Request '!R453,0)</f>
        <v>0</v>
      </c>
      <c r="S454" s="61">
        <f>IF('Cumulative Budget Request '!L453='Split budget (H)'!$L$1,'Cumulative Budget Request '!S453,0)</f>
        <v>0</v>
      </c>
      <c r="T454" s="211">
        <f>IF('Cumulative Budget Request '!L453='Split budget (H)'!$L$1,'Cumulative Budget Request '!T453,0)</f>
        <v>0</v>
      </c>
      <c r="U454" s="324"/>
      <c r="V454" s="324"/>
      <c r="W454" s="324"/>
      <c r="X454" s="324"/>
      <c r="Y454" s="324"/>
    </row>
    <row r="455" spans="1:25" ht="15" hidden="1">
      <c r="A455" s="449"/>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(H)'!$L$1,'Cumulative Budget Request '!Q454,0)</f>
        <v>0</v>
      </c>
      <c r="R455" s="212">
        <f>IF('Cumulative Budget Request '!L454='Split budget (H)'!$L$1,'Cumulative Budget Request '!R454,0)</f>
        <v>0</v>
      </c>
      <c r="S455" s="61">
        <f>IF('Cumulative Budget Request '!L454='Split budget (H)'!$L$1,'Cumulative Budget Request '!S454,0)</f>
        <v>0</v>
      </c>
      <c r="T455" s="211">
        <f>IF('Cumulative Budget Request '!L454='Split budget (H)'!$L$1,'Cumulative Budget Request '!T454,0)</f>
        <v>0</v>
      </c>
      <c r="U455" s="323"/>
      <c r="V455" s="323"/>
      <c r="W455" s="323"/>
      <c r="X455" s="323"/>
      <c r="Y455" s="323"/>
    </row>
    <row r="456" spans="1:25" hidden="1">
      <c r="A456" s="449"/>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9"/>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5">
        <f>IF('Cumulative Budget Request '!L457='Split budget (H)'!$L$1,'Cumulative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(H)'!$L$1,'Cumulative Budget Request '!M457,0)</f>
        <v>0</v>
      </c>
      <c r="N458" s="214">
        <f>ROUND(M458/12,2)</f>
        <v>0</v>
      </c>
      <c r="O458" s="214">
        <f>IF('Cumulative Budget Request '!L457='Split budget (H)'!$L$1,'Cumulative Budget Request '!O457,0)</f>
        <v>0</v>
      </c>
      <c r="P458" s="209">
        <f>IF('Cumulative Budget Request '!L457='Split budget (H)'!$L$1,'Cumulative Budget Request '!P457,0)</f>
        <v>0</v>
      </c>
      <c r="Q458" s="211">
        <f>IF('Cumulative Budget Request '!L457='Split budget (H)'!$L$1,'Cumulative Budget Request '!Q457,0)</f>
        <v>0</v>
      </c>
      <c r="R458" s="212">
        <f>IF('Cumulative Budget Request '!L457='Split budget (H)'!$L$1,'Cumulative Budget Request '!R457,0)</f>
        <v>0</v>
      </c>
      <c r="S458" s="61">
        <f>IF('Cumulative Budget Request '!L457='Split budget (H)'!$L$1,'Cumulative Budget Request '!S457,0)</f>
        <v>0</v>
      </c>
      <c r="T458" s="211">
        <f>IF('Cumulative Budget Request '!L457='Split budget (H)'!$L$1,'Cumulative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6"/>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(H)'!$L$1,'Cumulative Budget Request '!Q458,0)</f>
        <v>0</v>
      </c>
      <c r="R459" s="212">
        <f>IF('Cumulative Budget Request '!L458='Split budget (H)'!$L$1,'Cumulative Budget Request '!R458,0)</f>
        <v>0</v>
      </c>
      <c r="S459" s="61">
        <f>IF('Cumulative Budget Request '!L458='Split budget (H)'!$L$1,'Cumulative Budget Request '!S458,0)</f>
        <v>0</v>
      </c>
      <c r="T459" s="211">
        <f>IF('Cumulative Budget Request '!L458='Split budget (H)'!$L$1,'Cumulative Budget Request '!T458,0)</f>
        <v>0</v>
      </c>
      <c r="U459" s="323"/>
      <c r="V459" s="323"/>
      <c r="W459" s="323"/>
      <c r="X459" s="323"/>
      <c r="Y459" s="323"/>
    </row>
    <row r="460" spans="1:25" hidden="1">
      <c r="A460" s="449"/>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(H)'!$L$1,'Cumulative Budget Request '!Q459,0)</f>
        <v>0</v>
      </c>
      <c r="R460" s="212">
        <f>IF('Cumulative Budget Request '!L459='Split budget (H)'!$L$1,'Cumulative Budget Request '!R459,0)</f>
        <v>0</v>
      </c>
      <c r="S460" s="61">
        <f>IF('Cumulative Budget Request '!L459='Split budget (H)'!$L$1,'Cumulative Budget Request '!S459,0)</f>
        <v>0</v>
      </c>
      <c r="T460" s="211">
        <f>IF('Cumulative Budget Request '!L459='Split budget (H)'!$L$1,'Cumulative Budget Request '!T459,0)</f>
        <v>0</v>
      </c>
      <c r="U460" s="324"/>
      <c r="V460" s="324"/>
      <c r="W460" s="324"/>
      <c r="X460" s="324"/>
      <c r="Y460" s="324"/>
    </row>
    <row r="461" spans="1:25" hidden="1">
      <c r="A461" s="449"/>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(H)'!$L$1,'Cumulative Budget Request '!Q460,0)</f>
        <v>0</v>
      </c>
      <c r="R461" s="212">
        <f>IF('Cumulative Budget Request '!L460='Split budget (H)'!$L$1,'Cumulative Budget Request '!R460,0)</f>
        <v>0</v>
      </c>
      <c r="S461" s="61">
        <f>IF('Cumulative Budget Request '!L460='Split budget (H)'!$L$1,'Cumulative Budget Request '!S460,0)</f>
        <v>0</v>
      </c>
      <c r="T461" s="211">
        <f>IF('Cumulative Budget Request '!L460='Split budget (H)'!$L$1,'Cumulative Budget Request '!T460,0)</f>
        <v>0</v>
      </c>
      <c r="U461" s="324"/>
      <c r="V461" s="324"/>
      <c r="W461" s="324"/>
      <c r="X461" s="324"/>
      <c r="Y461" s="324"/>
    </row>
    <row r="462" spans="1:25" ht="15" hidden="1">
      <c r="A462" s="449"/>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(H)'!$L$1,'Cumulative Budget Request '!Q461,0)</f>
        <v>0</v>
      </c>
      <c r="R462" s="212">
        <f>IF('Cumulative Budget Request '!L461='Split budget (H)'!$L$1,'Cumulative Budget Request '!R461,0)</f>
        <v>0</v>
      </c>
      <c r="S462" s="61">
        <f>IF('Cumulative Budget Request '!L461='Split budget (H)'!$L$1,'Cumulative Budget Request '!S461,0)</f>
        <v>0</v>
      </c>
      <c r="T462" s="211">
        <f>IF('Cumulative Budget Request '!L461='Split budget (H)'!$L$1,'Cumulative Budget Request '!T461,0)</f>
        <v>0</v>
      </c>
      <c r="U462" s="323"/>
      <c r="V462" s="323"/>
      <c r="W462" s="323"/>
      <c r="X462" s="323"/>
      <c r="Y462" s="323"/>
    </row>
    <row r="463" spans="1:25" hidden="1">
      <c r="A463" s="449"/>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9"/>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8" thickBot="1">
      <c r="A465" s="449"/>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9"/>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62"/>
      <c r="V466" s="762"/>
      <c r="W466" s="762"/>
      <c r="X466" s="762"/>
      <c r="Y466" s="792"/>
      <c r="Z466" s="793" t="s">
        <v>66</v>
      </c>
      <c r="AA466" s="794"/>
      <c r="AB466" s="794"/>
      <c r="AC466" s="794"/>
      <c r="AD466" s="794"/>
      <c r="AE466" s="794"/>
      <c r="AF466" s="795"/>
      <c r="AH466" s="796" t="s">
        <v>134</v>
      </c>
      <c r="AI466" s="797"/>
      <c r="AJ466" s="797"/>
      <c r="AK466" s="797"/>
      <c r="AL466" s="797"/>
      <c r="AM466" s="797"/>
      <c r="AN466" s="797"/>
      <c r="AO466" s="798"/>
    </row>
    <row r="467" spans="1:41">
      <c r="A467" s="449"/>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9"/>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785" t="s">
        <v>426</v>
      </c>
      <c r="B469" s="785"/>
      <c r="C469" s="785"/>
      <c r="D469" s="785"/>
      <c r="E469" s="785"/>
      <c r="F469" s="785"/>
      <c r="G469" s="785"/>
      <c r="H469" s="785"/>
      <c r="I469" s="785"/>
      <c r="J469" s="785"/>
      <c r="M469" s="53" t="s">
        <v>120</v>
      </c>
      <c r="N469" s="57" t="s">
        <v>79</v>
      </c>
      <c r="O469" s="57" t="s">
        <v>109</v>
      </c>
      <c r="P469" s="57" t="s">
        <v>18</v>
      </c>
      <c r="Q469" s="57"/>
      <c r="R469" s="57" t="s">
        <v>176</v>
      </c>
      <c r="S469" s="57"/>
      <c r="T469" s="57"/>
      <c r="U469" s="762" t="s">
        <v>118</v>
      </c>
      <c r="V469" s="762"/>
      <c r="W469" s="762"/>
      <c r="X469" s="762"/>
      <c r="Y469" s="792"/>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5">
        <f>IF('Cumulative Budget Request '!L471='Split budget (H)'!$L$1,'Cumulative Budget Request '!A471,0)</f>
        <v>0</v>
      </c>
      <c r="B471" s="489" t="s">
        <v>417</v>
      </c>
      <c r="C471" s="489" t="s">
        <v>415</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(H)'!$L$1,'Cumulative Budget Request '!M471,0)</f>
        <v>0</v>
      </c>
      <c r="N471" s="214">
        <f>ROUND(M471/12,2)</f>
        <v>0</v>
      </c>
      <c r="O471" s="211">
        <f>IF('Cumulative Budget Request '!L471='Split budget (H)'!$L$1,'Cumulative Budget Request '!O471,0)</f>
        <v>0</v>
      </c>
      <c r="P471" s="212">
        <f>IF('Cumulative Budget Request '!L471='Split budget (H)'!$L$1,'Cumulative Budget Request '!P471,0)</f>
        <v>0</v>
      </c>
      <c r="Q471" s="61">
        <f>IF('Cumulative Budget Request '!L471='Split budget (H)'!$L$1,'Cumulative Budget Request '!Q471,0)</f>
        <v>0</v>
      </c>
      <c r="R471" s="211">
        <f>IF('Cumulative Budget Request '!L471='Split budget (H)'!$L$1,'Cumulative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9"/>
      <c r="B472" s="480">
        <f>IF('Cumulative Budget Request '!L472='Split budget (H)'!$L$1,'Cumulative Budget Request '!B472,0)</f>
        <v>0</v>
      </c>
      <c r="C472" s="490">
        <f>IF('Cumulative Budget Request '!L472='Split budget (H)'!$L$1,'Cumulative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(H)'!$L$1,'Cumulative Budget Request '!O472,0)</f>
        <v>0</v>
      </c>
      <c r="P472" s="212">
        <f>IF('Cumulative Budget Request '!L472='Split budget (H)'!$L$1,'Cumulative Budget Request '!P472,0)</f>
        <v>0</v>
      </c>
      <c r="Q472" s="61">
        <f>IF('Cumulative Budget Request '!L472='Split budget (H)'!$L$1,'Cumulative Budget Request '!Q472,0)</f>
        <v>0</v>
      </c>
      <c r="R472" s="211">
        <f>IF('Cumulative Budget Request '!L472='Split budget (H)'!$L$1,'Cumulative Budget Request '!R472,0)</f>
        <v>0</v>
      </c>
      <c r="S472" s="61"/>
      <c r="T472" s="59"/>
      <c r="U472" s="323"/>
      <c r="V472" s="323"/>
      <c r="W472" s="323"/>
      <c r="X472" s="323"/>
      <c r="Y472" s="323"/>
      <c r="Z472" s="141"/>
      <c r="AA472" s="109"/>
      <c r="AB472" s="109"/>
      <c r="AC472" s="109"/>
      <c r="AD472" s="109"/>
      <c r="AE472" s="109"/>
      <c r="AF472" s="144"/>
      <c r="AH472" s="799" t="s">
        <v>133</v>
      </c>
      <c r="AI472" s="748"/>
      <c r="AJ472" s="748"/>
      <c r="AK472" s="136">
        <v>1</v>
      </c>
      <c r="AL472" s="136">
        <v>1.05</v>
      </c>
      <c r="AM472" s="136">
        <v>1.05</v>
      </c>
      <c r="AN472" s="136">
        <v>1.05</v>
      </c>
      <c r="AO472" s="137">
        <v>1.05</v>
      </c>
    </row>
    <row r="473" spans="1:41">
      <c r="A473" s="449"/>
      <c r="B473" s="480">
        <f>IF('Cumulative Budget Request '!L473='Split budget (H)'!$L$1,'Cumulative Budget Request '!B473,0)</f>
        <v>0</v>
      </c>
      <c r="C473" s="490">
        <f>IF('Cumulative Budget Request '!L473='Split budget (H)'!$L$1,'Cumulative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(H)'!$L$1,'Cumulative Budget Request '!O473,0)</f>
        <v>0</v>
      </c>
      <c r="P473" s="212">
        <f>IF('Cumulative Budget Request '!L473='Split budget (H)'!$L$1,'Cumulative Budget Request '!P473,0)</f>
        <v>0</v>
      </c>
      <c r="Q473" s="61">
        <f>IF('Cumulative Budget Request '!L473='Split budget (H)'!$L$1,'Cumulative Budget Request '!Q473,0)</f>
        <v>0</v>
      </c>
      <c r="R473" s="211">
        <f>IF('Cumulative Budget Request '!L473='Split budget (H)'!$L$1,'Cumulative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9"/>
      <c r="B474" s="480">
        <f>IF('Cumulative Budget Request '!L474='Split budget (H)'!$L$1,'Cumulative Budget Request '!B474,0)</f>
        <v>0</v>
      </c>
      <c r="C474" s="490">
        <f>IF('Cumulative Budget Request '!L474='Split budget (H)'!$L$1,'Cumulative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(H)'!$L$1,'Cumulative Budget Request '!O474,0)</f>
        <v>0</v>
      </c>
      <c r="P474" s="212">
        <f>IF('Cumulative Budget Request '!L474='Split budget (H)'!$L$1,'Cumulative Budget Request '!P474,0)</f>
        <v>0</v>
      </c>
      <c r="Q474" s="61">
        <f>IF('Cumulative Budget Request '!L474='Split budget (H)'!$L$1,'Cumulative Budget Request '!Q474,0)</f>
        <v>0</v>
      </c>
      <c r="R474" s="211">
        <f>IF('Cumulative Budget Request '!L474='Split budget (H)'!$L$1,'Cumulative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9"/>
      <c r="B475" s="480">
        <f>IF('Cumulative Budget Request '!L475='Split budget (H)'!$L$1,'Cumulative Budget Request '!B475,0)</f>
        <v>0</v>
      </c>
      <c r="C475" s="490">
        <f>IF('Cumulative Budget Request '!L475='Split budget (H)'!$L$1,'Cumulative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(H)'!$L$1,'Cumulative Budget Request '!O475,0)</f>
        <v>0</v>
      </c>
      <c r="P475" s="212">
        <f>IF('Cumulative Budget Request '!L475='Split budget (H)'!$L$1,'Cumulative Budget Request '!P475,0)</f>
        <v>0</v>
      </c>
      <c r="Q475" s="61">
        <f>IF('Cumulative Budget Request '!L475='Split budget (H)'!$L$1,'Cumulative Budget Request '!Q475,0)</f>
        <v>0</v>
      </c>
      <c r="R475" s="211">
        <f>IF('Cumulative Budget Request '!L475='Split budget (H)'!$L$1,'Cumulative Budget Request '!R475,0)</f>
        <v>0</v>
      </c>
      <c r="S475" s="61"/>
      <c r="T475" s="59"/>
      <c r="U475" s="323"/>
      <c r="V475" s="323"/>
      <c r="W475" s="323"/>
      <c r="X475" s="323"/>
      <c r="Y475" s="323"/>
      <c r="Z475" s="55"/>
      <c r="AA475" s="109"/>
      <c r="AB475" s="109"/>
      <c r="AC475" s="109"/>
      <c r="AD475" s="109"/>
      <c r="AE475" s="109"/>
      <c r="AF475" s="144"/>
      <c r="AH475" s="92"/>
      <c r="AO475" s="96"/>
    </row>
    <row r="476" spans="1:41" ht="13.8" thickBot="1">
      <c r="A476" s="449"/>
      <c r="B476" s="480">
        <f>IF('Cumulative Budget Request '!L476='Split budget (H)'!$L$1,'Cumulative Budget Request '!B476,0)</f>
        <v>0</v>
      </c>
      <c r="C476" s="490">
        <f>IF('Cumulative Budget Request '!L476='Split budget (H)'!$L$1,'Cumulative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8" hidden="1" thickBot="1">
      <c r="A477" s="449"/>
      <c r="B477" s="491"/>
      <c r="C477" s="482"/>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8" hidden="1" thickBot="1">
      <c r="A478" s="485">
        <f>IF('Cumulative Budget Request '!L478='Split budget (H)'!$L$1,'Cumulative Budget Request '!A478,0)</f>
        <v>0</v>
      </c>
      <c r="B478" s="489" t="s">
        <v>417</v>
      </c>
      <c r="C478" s="489" t="s">
        <v>415</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(H)'!$L$1,'Cumulative Budget Request '!M478,0)</f>
        <v>0</v>
      </c>
      <c r="N478" s="214">
        <f>ROUND(M478/12,2)</f>
        <v>0</v>
      </c>
      <c r="O478" s="211">
        <f>IF('Cumulative Budget Request '!L478='Split budget (H)'!$L$1,'Cumulative Budget Request '!O478,0)</f>
        <v>0</v>
      </c>
      <c r="P478" s="212">
        <f>IF('Cumulative Budget Request '!L478='Split budget (H)'!$L$1,'Cumulative Budget Request '!P478,0)</f>
        <v>0</v>
      </c>
      <c r="Q478" s="61">
        <f>IF('Cumulative Budget Request '!L478='Split budget (H)'!$L$1,'Cumulative Budget Request '!Q478,0)</f>
        <v>0</v>
      </c>
      <c r="R478" s="211">
        <f>IF('Cumulative Budget Request '!L478='Split budget (H)'!$L$1,'Cumulative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8" hidden="1" thickBot="1">
      <c r="A479" s="486"/>
      <c r="B479" s="480">
        <f>IF('Cumulative Budget Request '!L479='Split budget (H)'!$L$1,'Cumulative Budget Request '!B478,0)</f>
        <v>0</v>
      </c>
      <c r="C479" s="490">
        <f>IF('Cumulative Budget Request '!L479='Split budget (H)'!$L$1,'Cumulative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(H)'!$L$1,'Cumulative Budget Request '!O479,0)</f>
        <v>0</v>
      </c>
      <c r="P479" s="212">
        <f>IF('Cumulative Budget Request '!L479='Split budget (H)'!$L$1,'Cumulative Budget Request '!P479,0)</f>
        <v>0</v>
      </c>
      <c r="Q479" s="61">
        <f>IF('Cumulative Budget Request '!L479='Split budget (H)'!$L$1,'Cumulative Budget Request '!Q479,0)</f>
        <v>0</v>
      </c>
      <c r="R479" s="211">
        <f>IF('Cumulative Budget Request '!L479='Split budget (H)'!$L$1,'Cumulative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8" hidden="1" thickBot="1">
      <c r="A480" s="449"/>
      <c r="B480" s="480">
        <f>IF('Cumulative Budget Request '!L480='Split budget (H)'!$L$1,'Cumulative Budget Request '!B479,0)</f>
        <v>0</v>
      </c>
      <c r="C480" s="490">
        <f>IF('Cumulative Budget Request '!L480='Split budget (H)'!$L$1,'Cumulative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(H)'!$L$1,'Cumulative Budget Request '!O480,0)</f>
        <v>0</v>
      </c>
      <c r="P480" s="212">
        <f>IF('Cumulative Budget Request '!L480='Split budget (H)'!$L$1,'Cumulative Budget Request '!P480,0)</f>
        <v>0</v>
      </c>
      <c r="Q480" s="61">
        <f>IF('Cumulative Budget Request '!L480='Split budget (H)'!$L$1,'Cumulative Budget Request '!Q480,0)</f>
        <v>0</v>
      </c>
      <c r="R480" s="211">
        <f>IF('Cumulative Budget Request '!L480='Split budget (H)'!$L$1,'Cumulative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8" hidden="1" thickBot="1">
      <c r="A481" s="449"/>
      <c r="B481" s="480">
        <f>IF('Cumulative Budget Request '!L481='Split budget (H)'!$L$1,'Cumulative Budget Request '!B480,0)</f>
        <v>0</v>
      </c>
      <c r="C481" s="490">
        <f>IF('Cumulative Budget Request '!L481='Split budget (H)'!$L$1,'Cumulative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(H)'!$L$1,'Cumulative Budget Request '!O481,0)</f>
        <v>0</v>
      </c>
      <c r="P481" s="212">
        <f>IF('Cumulative Budget Request '!L481='Split budget (H)'!$L$1,'Cumulative Budget Request '!P481,0)</f>
        <v>0</v>
      </c>
      <c r="Q481" s="61">
        <f>IF('Cumulative Budget Request '!L481='Split budget (H)'!$L$1,'Cumulative Budget Request '!Q481,0)</f>
        <v>0</v>
      </c>
      <c r="R481" s="211">
        <f>IF('Cumulative Budget Request '!L481='Split budget (H)'!$L$1,'Cumulative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6" hidden="1" thickBot="1">
      <c r="A482" s="449"/>
      <c r="B482" s="480">
        <f>IF('Cumulative Budget Request '!L482='Split budget (H)'!$L$1,'Cumulative Budget Request '!B481,0)</f>
        <v>0</v>
      </c>
      <c r="C482" s="490">
        <f>IF('Cumulative Budget Request '!L482='Split budget (H)'!$L$1,'Cumulative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(H)'!$L$1,'Cumulative Budget Request '!O482,0)</f>
        <v>0</v>
      </c>
      <c r="P482" s="212">
        <f>IF('Cumulative Budget Request '!L482='Split budget (H)'!$L$1,'Cumulative Budget Request '!P482,0)</f>
        <v>0</v>
      </c>
      <c r="Q482" s="61">
        <f>IF('Cumulative Budget Request '!L482='Split budget (H)'!$L$1,'Cumulative Budget Request '!Q482,0)</f>
        <v>0</v>
      </c>
      <c r="R482" s="211">
        <f>IF('Cumulative Budget Request '!L482='Split budget (H)'!$L$1,'Cumulative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8" hidden="1" thickBot="1">
      <c r="A483" s="449"/>
      <c r="B483" s="480">
        <f>IF('Cumulative Budget Request '!L483='Split budget (H)'!$L$1,'Cumulative Budget Request '!B482,0)</f>
        <v>0</v>
      </c>
      <c r="C483" s="490">
        <f>IF('Cumulative Budget Request '!L483='Split budget (H)'!$L$1,'Cumulative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8" hidden="1" thickBot="1">
      <c r="A484" s="449"/>
      <c r="B484" s="491"/>
      <c r="C484" s="482"/>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8" hidden="1" thickBot="1">
      <c r="A485" s="485">
        <f>IF('Cumulative Budget Request '!L485='Split budget (H)'!$L$1,'Cumulative Budget Request '!A485,0)</f>
        <v>0</v>
      </c>
      <c r="B485" s="489" t="s">
        <v>417</v>
      </c>
      <c r="C485" s="489" t="s">
        <v>415</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(H)'!$L$1,'Cumulative Budget Request '!M485,0)</f>
        <v>0</v>
      </c>
      <c r="N485" s="214">
        <f>ROUND(M485/12,2)</f>
        <v>0</v>
      </c>
      <c r="O485" s="211">
        <f>IF('Cumulative Budget Request '!L485='Split budget (H)'!$L$1,'Cumulative Budget Request '!O485,0)</f>
        <v>0</v>
      </c>
      <c r="P485" s="212">
        <f>IF('Cumulative Budget Request '!L485='Split budget (H)'!$L$1,'Cumulative Budget Request '!P485,0)</f>
        <v>0</v>
      </c>
      <c r="Q485" s="61">
        <f>IF('Cumulative Budget Request '!L485='Split budget (H)'!$L$1,'Cumulative Budget Request '!Q485,0)</f>
        <v>0</v>
      </c>
      <c r="R485" s="211">
        <f>IF('Cumulative Budget Request '!L485='Split budget (H)'!$L$1,'Cumulative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8" hidden="1" thickBot="1">
      <c r="A486" s="486"/>
      <c r="B486" s="480">
        <f>IF('Cumulative Budget Request '!L486='Split budget (H)'!$L$1,'Cumulative Budget Request '!B485,0)</f>
        <v>0</v>
      </c>
      <c r="C486" s="490">
        <f>IF('Cumulative Budget Request '!L486='Split budget (H)'!$L$1,'Cumulative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(H)'!$L$1,'Cumulative Budget Request '!O486,0)</f>
        <v>0</v>
      </c>
      <c r="P486" s="212">
        <f>IF('Cumulative Budget Request '!L486='Split budget (H)'!$L$1,'Cumulative Budget Request '!P486,0)</f>
        <v>0</v>
      </c>
      <c r="Q486" s="61">
        <f>IF('Cumulative Budget Request '!L486='Split budget (H)'!$L$1,'Cumulative Budget Request '!Q486,0)</f>
        <v>0</v>
      </c>
      <c r="R486" s="211">
        <f>IF('Cumulative Budget Request '!L486='Split budget (H)'!$L$1,'Cumulative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8" hidden="1" thickBot="1">
      <c r="A487" s="449"/>
      <c r="B487" s="480">
        <f>IF('Cumulative Budget Request '!L487='Split budget (H)'!$L$1,'Cumulative Budget Request '!B486,0)</f>
        <v>0</v>
      </c>
      <c r="C487" s="490">
        <f>IF('Cumulative Budget Request '!L487='Split budget (H)'!$L$1,'Cumulative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(H)'!$L$1,'Cumulative Budget Request '!O487,0)</f>
        <v>0</v>
      </c>
      <c r="P487" s="212">
        <f>IF('Cumulative Budget Request '!L487='Split budget (H)'!$L$1,'Cumulative Budget Request '!P487,0)</f>
        <v>0</v>
      </c>
      <c r="Q487" s="61">
        <f>IF('Cumulative Budget Request '!L487='Split budget (H)'!$L$1,'Cumulative Budget Request '!Q487,0)</f>
        <v>0</v>
      </c>
      <c r="R487" s="211">
        <f>IF('Cumulative Budget Request '!L487='Split budget (H)'!$L$1,'Cumulative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8" hidden="1" thickBot="1">
      <c r="A488" s="449"/>
      <c r="B488" s="480">
        <f>IF('Cumulative Budget Request '!L488='Split budget (H)'!$L$1,'Cumulative Budget Request '!B487,0)</f>
        <v>0</v>
      </c>
      <c r="C488" s="490">
        <f>IF('Cumulative Budget Request '!L488='Split budget (H)'!$L$1,'Cumulative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(H)'!$L$1,'Cumulative Budget Request '!O488,0)</f>
        <v>0</v>
      </c>
      <c r="P488" s="212">
        <f>IF('Cumulative Budget Request '!L488='Split budget (H)'!$L$1,'Cumulative Budget Request '!P488,0)</f>
        <v>0</v>
      </c>
      <c r="Q488" s="61">
        <f>IF('Cumulative Budget Request '!L488='Split budget (H)'!$L$1,'Cumulative Budget Request '!Q488,0)</f>
        <v>0</v>
      </c>
      <c r="R488" s="211">
        <f>IF('Cumulative Budget Request '!L488='Split budget (H)'!$L$1,'Cumulative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6" hidden="1" thickBot="1">
      <c r="A489" s="449"/>
      <c r="B489" s="480">
        <f>IF('Cumulative Budget Request '!L489='Split budget (H)'!$L$1,'Cumulative Budget Request '!B488,0)</f>
        <v>0</v>
      </c>
      <c r="C489" s="490">
        <f>IF('Cumulative Budget Request '!L489='Split budget (H)'!$L$1,'Cumulative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(H)'!$L$1,'Cumulative Budget Request '!O489,0)</f>
        <v>0</v>
      </c>
      <c r="P489" s="212">
        <f>IF('Cumulative Budget Request '!L489='Split budget (H)'!$L$1,'Cumulative Budget Request '!P489,0)</f>
        <v>0</v>
      </c>
      <c r="Q489" s="61">
        <f>IF('Cumulative Budget Request '!L489='Split budget (H)'!$L$1,'Cumulative Budget Request '!Q489,0)</f>
        <v>0</v>
      </c>
      <c r="R489" s="211">
        <f>IF('Cumulative Budget Request '!L489='Split budget (H)'!$L$1,'Cumulative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8" hidden="1" thickBot="1">
      <c r="A490" s="449"/>
      <c r="B490" s="480">
        <f>IF('Cumulative Budget Request '!L490='Split budget (H)'!$L$1,'Cumulative Budget Request '!B489,0)</f>
        <v>0</v>
      </c>
      <c r="C490" s="490">
        <f>IF('Cumulative Budget Request '!L490='Split budget (H)'!$L$1,'Cumulative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8" hidden="1" thickBot="1">
      <c r="A491" s="449"/>
      <c r="B491" s="491"/>
      <c r="C491" s="482"/>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8" hidden="1" thickBot="1">
      <c r="A492" s="485">
        <f>IF('Cumulative Budget Request '!L492='Split budget (H)'!$L$1,'Cumulative Budget Request '!A492,0)</f>
        <v>0</v>
      </c>
      <c r="B492" s="489" t="s">
        <v>417</v>
      </c>
      <c r="C492" s="489" t="s">
        <v>415</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(H)'!$L$1,'Cumulative Budget Request '!M492,0)</f>
        <v>0</v>
      </c>
      <c r="N492" s="214">
        <f>ROUND(M492/12,2)</f>
        <v>0</v>
      </c>
      <c r="O492" s="211">
        <f>IF('Cumulative Budget Request '!L492='Split budget (H)'!$L$1,'Cumulative Budget Request '!O492,0)</f>
        <v>0</v>
      </c>
      <c r="P492" s="212">
        <f>IF('Cumulative Budget Request '!L492='Split budget (H)'!$L$1,'Cumulative Budget Request '!P492,0)</f>
        <v>0</v>
      </c>
      <c r="Q492" s="61">
        <f>IF('Cumulative Budget Request '!L492='Split budget (H)'!$L$1,'Cumulative Budget Request '!Q492,0)</f>
        <v>0</v>
      </c>
      <c r="R492" s="211">
        <f>IF('Cumulative Budget Request '!L492='Split budget (H)'!$L$1,'Cumulative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8" hidden="1" thickBot="1">
      <c r="A493" s="486"/>
      <c r="B493" s="480">
        <f>IF('Cumulative Budget Request '!L493='Split budget (H)'!$L$1,'Cumulative Budget Request '!B492,0)</f>
        <v>0</v>
      </c>
      <c r="C493" s="490">
        <f>IF('Cumulative Budget Request '!L493='Split budget (H)'!$L$1,'Cumulative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(H)'!$L$1,'Cumulative Budget Request '!O493,0)</f>
        <v>0</v>
      </c>
      <c r="P493" s="212">
        <f>IF('Cumulative Budget Request '!L493='Split budget (H)'!$L$1,'Cumulative Budget Request '!P493,0)</f>
        <v>0</v>
      </c>
      <c r="Q493" s="61">
        <f>IF('Cumulative Budget Request '!L493='Split budget (H)'!$L$1,'Cumulative Budget Request '!Q493,0)</f>
        <v>0</v>
      </c>
      <c r="R493" s="211">
        <f>IF('Cumulative Budget Request '!L493='Split budget (H)'!$L$1,'Cumulative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8" hidden="1" thickBot="1">
      <c r="A494" s="449"/>
      <c r="B494" s="480">
        <f>IF('Cumulative Budget Request '!L494='Split budget (H)'!$L$1,'Cumulative Budget Request '!B493,0)</f>
        <v>0</v>
      </c>
      <c r="C494" s="490">
        <f>IF('Cumulative Budget Request '!L494='Split budget (H)'!$L$1,'Cumulative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(H)'!$L$1,'Cumulative Budget Request '!O494,0)</f>
        <v>0</v>
      </c>
      <c r="P494" s="212">
        <f>IF('Cumulative Budget Request '!L494='Split budget (H)'!$L$1,'Cumulative Budget Request '!P494,0)</f>
        <v>0</v>
      </c>
      <c r="Q494" s="61">
        <f>IF('Cumulative Budget Request '!L494='Split budget (H)'!$L$1,'Cumulative Budget Request '!Q494,0)</f>
        <v>0</v>
      </c>
      <c r="R494" s="211">
        <f>IF('Cumulative Budget Request '!L494='Split budget (H)'!$L$1,'Cumulative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8" hidden="1" thickBot="1">
      <c r="A495" s="449"/>
      <c r="B495" s="480">
        <f>IF('Cumulative Budget Request '!L495='Split budget (H)'!$L$1,'Cumulative Budget Request '!B494,0)</f>
        <v>0</v>
      </c>
      <c r="C495" s="490">
        <f>IF('Cumulative Budget Request '!L495='Split budget (H)'!$L$1,'Cumulative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(H)'!$L$1,'Cumulative Budget Request '!O495,0)</f>
        <v>0</v>
      </c>
      <c r="P495" s="212">
        <f>IF('Cumulative Budget Request '!L495='Split budget (H)'!$L$1,'Cumulative Budget Request '!P495,0)</f>
        <v>0</v>
      </c>
      <c r="Q495" s="61">
        <f>IF('Cumulative Budget Request '!L495='Split budget (H)'!$L$1,'Cumulative Budget Request '!Q495,0)</f>
        <v>0</v>
      </c>
      <c r="R495" s="211">
        <f>IF('Cumulative Budget Request '!L495='Split budget (H)'!$L$1,'Cumulative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6" hidden="1" thickBot="1">
      <c r="A496" s="449"/>
      <c r="B496" s="480">
        <f>IF('Cumulative Budget Request '!L496='Split budget (H)'!$L$1,'Cumulative Budget Request '!B495,0)</f>
        <v>0</v>
      </c>
      <c r="C496" s="490">
        <f>IF('Cumulative Budget Request '!L496='Split budget (H)'!$L$1,'Cumulative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(H)'!$L$1,'Cumulative Budget Request '!O496,0)</f>
        <v>0</v>
      </c>
      <c r="P496" s="212">
        <f>IF('Cumulative Budget Request '!L496='Split budget (H)'!$L$1,'Cumulative Budget Request '!P496,0)</f>
        <v>0</v>
      </c>
      <c r="Q496" s="61">
        <f>IF('Cumulative Budget Request '!L496='Split budget (H)'!$L$1,'Cumulative Budget Request '!Q496,0)</f>
        <v>0</v>
      </c>
      <c r="R496" s="211">
        <f>IF('Cumulative Budget Request '!L496='Split budget (H)'!$L$1,'Cumulative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8" hidden="1" thickBot="1">
      <c r="A497" s="449"/>
      <c r="B497" s="480">
        <f>IF('Cumulative Budget Request '!L497='Split budget (H)'!$L$1,'Cumulative Budget Request '!B496,0)</f>
        <v>0</v>
      </c>
      <c r="C497" s="490">
        <f>IF('Cumulative Budget Request '!L497='Split budget (H)'!$L$1,'Cumulative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8" hidden="1" thickBot="1">
      <c r="A498" s="449"/>
      <c r="B498" s="491"/>
      <c r="C498" s="482"/>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8" hidden="1" thickBot="1">
      <c r="A499" s="485">
        <f>IF('Cumulative Budget Request '!L499='Split budget (H)'!$L$1,'Cumulative Budget Request '!A499,0)</f>
        <v>0</v>
      </c>
      <c r="B499" s="489" t="s">
        <v>417</v>
      </c>
      <c r="C499" s="489" t="s">
        <v>415</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(H)'!$L$1,'Cumulative Budget Request '!M499,0)</f>
        <v>0</v>
      </c>
      <c r="N499" s="214">
        <f>ROUND(M499/12,2)</f>
        <v>0</v>
      </c>
      <c r="O499" s="211">
        <f>IF('Cumulative Budget Request '!L499='Split budget (H)'!$L$1,'Cumulative Budget Request '!O499,0)</f>
        <v>0</v>
      </c>
      <c r="P499" s="212">
        <f>IF('Cumulative Budget Request '!L499='Split budget (H)'!$L$1,'Cumulative Budget Request '!P499,0)</f>
        <v>0</v>
      </c>
      <c r="Q499" s="61">
        <f>IF('Cumulative Budget Request '!L499='Split budget (H)'!$L$1,'Cumulative Budget Request '!Q499,0)</f>
        <v>0</v>
      </c>
      <c r="R499" s="211">
        <f>IF('Cumulative Budget Request '!L499='Split budget (H)'!$L$1,'Cumulative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8" hidden="1" thickBot="1">
      <c r="A500" s="486"/>
      <c r="B500" s="480">
        <f>IF('Cumulative Budget Request '!L500='Split budget (H)'!$L$1,'Cumulative Budget Request '!B499,0)</f>
        <v>0</v>
      </c>
      <c r="C500" s="490">
        <f>IF('Cumulative Budget Request '!L500='Split budget (H)'!$L$1,'Cumulative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(H)'!$L$1,'Cumulative Budget Request '!O500,0)</f>
        <v>0</v>
      </c>
      <c r="P500" s="212">
        <f>IF('Cumulative Budget Request '!L500='Split budget (H)'!$L$1,'Cumulative Budget Request '!P500,0)</f>
        <v>0</v>
      </c>
      <c r="Q500" s="61">
        <f>IF('Cumulative Budget Request '!L500='Split budget (H)'!$L$1,'Cumulative Budget Request '!Q500,0)</f>
        <v>0</v>
      </c>
      <c r="R500" s="211">
        <f>IF('Cumulative Budget Request '!L500='Split budget (H)'!$L$1,'Cumulative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8" hidden="1" thickBot="1">
      <c r="A501" s="449"/>
      <c r="B501" s="480">
        <f>IF('Cumulative Budget Request '!L501='Split budget (H)'!$L$1,'Cumulative Budget Request '!B500,0)</f>
        <v>0</v>
      </c>
      <c r="C501" s="490">
        <f>IF('Cumulative Budget Request '!L501='Split budget (H)'!$L$1,'Cumulative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(H)'!$L$1,'Cumulative Budget Request '!O501,0)</f>
        <v>0</v>
      </c>
      <c r="P501" s="212">
        <f>IF('Cumulative Budget Request '!L501='Split budget (H)'!$L$1,'Cumulative Budget Request '!P501,0)</f>
        <v>0</v>
      </c>
      <c r="Q501" s="61">
        <f>IF('Cumulative Budget Request '!L501='Split budget (H)'!$L$1,'Cumulative Budget Request '!Q501,0)</f>
        <v>0</v>
      </c>
      <c r="R501" s="211">
        <f>IF('Cumulative Budget Request '!L501='Split budget (H)'!$L$1,'Cumulative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8" hidden="1" thickBot="1">
      <c r="A502" s="449"/>
      <c r="B502" s="480">
        <f>IF('Cumulative Budget Request '!L502='Split budget (H)'!$L$1,'Cumulative Budget Request '!B501,0)</f>
        <v>0</v>
      </c>
      <c r="C502" s="490">
        <f>IF('Cumulative Budget Request '!L502='Split budget (H)'!$L$1,'Cumulative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(H)'!$L$1,'Cumulative Budget Request '!O502,0)</f>
        <v>0</v>
      </c>
      <c r="P502" s="212">
        <f>IF('Cumulative Budget Request '!L502='Split budget (H)'!$L$1,'Cumulative Budget Request '!P502,0)</f>
        <v>0</v>
      </c>
      <c r="Q502" s="61">
        <f>IF('Cumulative Budget Request '!L502='Split budget (H)'!$L$1,'Cumulative Budget Request '!Q502,0)</f>
        <v>0</v>
      </c>
      <c r="R502" s="211">
        <f>IF('Cumulative Budget Request '!L502='Split budget (H)'!$L$1,'Cumulative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6" hidden="1" thickBot="1">
      <c r="A503" s="449"/>
      <c r="B503" s="480">
        <f>IF('Cumulative Budget Request '!L503='Split budget (H)'!$L$1,'Cumulative Budget Request '!B502,0)</f>
        <v>0</v>
      </c>
      <c r="C503" s="490">
        <f>IF('Cumulative Budget Request '!L503='Split budget (H)'!$L$1,'Cumulative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(H)'!$L$1,'Cumulative Budget Request '!O503,0)</f>
        <v>0</v>
      </c>
      <c r="P503" s="212">
        <f>IF('Cumulative Budget Request '!L503='Split budget (H)'!$L$1,'Cumulative Budget Request '!P503,0)</f>
        <v>0</v>
      </c>
      <c r="Q503" s="61">
        <f>IF('Cumulative Budget Request '!L503='Split budget (H)'!$L$1,'Cumulative Budget Request '!Q503,0)</f>
        <v>0</v>
      </c>
      <c r="R503" s="211">
        <f>IF('Cumulative Budget Request '!L503='Split budget (H)'!$L$1,'Cumulative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8" hidden="1" thickBot="1">
      <c r="A504" s="449"/>
      <c r="B504" s="480">
        <f>IF('Cumulative Budget Request '!L504='Split budget (H)'!$L$1,'Cumulative Budget Request '!B503,0)</f>
        <v>0</v>
      </c>
      <c r="C504" s="490">
        <f>IF('Cumulative Budget Request '!L504='Split budget (H)'!$L$1,'Cumulative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8" hidden="1" thickBot="1">
      <c r="A505" s="449"/>
      <c r="B505" s="491"/>
      <c r="C505" s="482"/>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8" hidden="1" thickBot="1">
      <c r="A506" s="485">
        <f>IF('Cumulative Budget Request '!L506='Split budget (H)'!$L$1,'Cumulative Budget Request '!A506,0)</f>
        <v>0</v>
      </c>
      <c r="B506" s="489" t="s">
        <v>417</v>
      </c>
      <c r="C506" s="489" t="s">
        <v>415</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(H)'!$L$1,'Cumulative Budget Request '!M506,0)</f>
        <v>0</v>
      </c>
      <c r="N506" s="214">
        <f>ROUND(M506/12,2)</f>
        <v>0</v>
      </c>
      <c r="O506" s="211">
        <f>IF('Cumulative Budget Request '!L506='Split budget (H)'!$L$1,'Cumulative Budget Request '!O506,0)</f>
        <v>0</v>
      </c>
      <c r="P506" s="212">
        <f>IF('Cumulative Budget Request '!L506='Split budget (H)'!$L$1,'Cumulative Budget Request '!P506,0)</f>
        <v>0</v>
      </c>
      <c r="Q506" s="61">
        <f>IF('Cumulative Budget Request '!L506='Split budget (H)'!$L$1,'Cumulative Budget Request '!Q506,0)</f>
        <v>0</v>
      </c>
      <c r="R506" s="211">
        <f>IF('Cumulative Budget Request '!L506='Split budget (H)'!$L$1,'Cumulative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8" hidden="1" thickBot="1">
      <c r="A507" s="486"/>
      <c r="B507" s="480">
        <f>IF('Cumulative Budget Request '!L507='Split budget (H)'!$L$1,'Cumulative Budget Request '!B506,0)</f>
        <v>0</v>
      </c>
      <c r="C507" s="490">
        <f>IF('Cumulative Budget Request '!L507='Split budget (H)'!$L$1,'Cumulative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(H)'!$L$1,'Cumulative Budget Request '!O507,0)</f>
        <v>0</v>
      </c>
      <c r="P507" s="212">
        <f>IF('Cumulative Budget Request '!L507='Split budget (H)'!$L$1,'Cumulative Budget Request '!P507,0)</f>
        <v>0</v>
      </c>
      <c r="Q507" s="61">
        <f>IF('Cumulative Budget Request '!L507='Split budget (H)'!$L$1,'Cumulative Budget Request '!Q507,0)</f>
        <v>0</v>
      </c>
      <c r="R507" s="211">
        <f>IF('Cumulative Budget Request '!L507='Split budget (H)'!$L$1,'Cumulative Budget Request '!R507,0)</f>
        <v>0</v>
      </c>
      <c r="S507" s="61"/>
      <c r="T507" s="59"/>
      <c r="U507" s="323"/>
      <c r="V507" s="323"/>
      <c r="W507" s="323"/>
      <c r="X507" s="323"/>
      <c r="Y507" s="323"/>
      <c r="Z507" s="141"/>
      <c r="AA507" s="109"/>
      <c r="AB507" s="109"/>
      <c r="AC507" s="109"/>
      <c r="AD507" s="109"/>
      <c r="AE507" s="109"/>
      <c r="AF507" s="144"/>
    </row>
    <row r="508" spans="1:41" ht="13.8" hidden="1" thickBot="1">
      <c r="A508" s="449"/>
      <c r="B508" s="480">
        <f>IF('Cumulative Budget Request '!L508='Split budget (H)'!$L$1,'Cumulative Budget Request '!B507,0)</f>
        <v>0</v>
      </c>
      <c r="C508" s="490">
        <f>IF('Cumulative Budget Request '!L508='Split budget (H)'!$L$1,'Cumulative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(H)'!$L$1,'Cumulative Budget Request '!O508,0)</f>
        <v>0</v>
      </c>
      <c r="P508" s="212">
        <f>IF('Cumulative Budget Request '!L508='Split budget (H)'!$L$1,'Cumulative Budget Request '!P508,0)</f>
        <v>0</v>
      </c>
      <c r="Q508" s="61">
        <f>IF('Cumulative Budget Request '!L508='Split budget (H)'!$L$1,'Cumulative Budget Request '!Q508,0)</f>
        <v>0</v>
      </c>
      <c r="R508" s="211">
        <f>IF('Cumulative Budget Request '!L508='Split budget (H)'!$L$1,'Cumulative Budget Request '!R508,0)</f>
        <v>0</v>
      </c>
      <c r="S508" s="61"/>
      <c r="T508" s="59"/>
      <c r="U508" s="323"/>
      <c r="V508" s="323"/>
      <c r="W508" s="323"/>
      <c r="X508" s="323"/>
      <c r="Y508" s="323"/>
      <c r="Z508" s="55"/>
      <c r="AA508" s="109"/>
      <c r="AB508" s="109"/>
      <c r="AC508" s="109"/>
      <c r="AD508" s="109"/>
      <c r="AE508" s="109"/>
      <c r="AF508" s="144"/>
    </row>
    <row r="509" spans="1:41" ht="13.8" hidden="1" thickBot="1">
      <c r="A509" s="449"/>
      <c r="B509" s="480">
        <f>IF('Cumulative Budget Request '!L509='Split budget (H)'!$L$1,'Cumulative Budget Request '!B508,0)</f>
        <v>0</v>
      </c>
      <c r="C509" s="490">
        <f>IF('Cumulative Budget Request '!L509='Split budget (H)'!$L$1,'Cumulative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(H)'!$L$1,'Cumulative Budget Request '!O509,0)</f>
        <v>0</v>
      </c>
      <c r="P509" s="212">
        <f>IF('Cumulative Budget Request '!L509='Split budget (H)'!$L$1,'Cumulative Budget Request '!P509,0)</f>
        <v>0</v>
      </c>
      <c r="Q509" s="61">
        <f>IF('Cumulative Budget Request '!L509='Split budget (H)'!$L$1,'Cumulative Budget Request '!Q509,0)</f>
        <v>0</v>
      </c>
      <c r="R509" s="211">
        <f>IF('Cumulative Budget Request '!L509='Split budget (H)'!$L$1,'Cumulative Budget Request '!R509,0)</f>
        <v>0</v>
      </c>
      <c r="S509" s="61"/>
      <c r="T509" s="59"/>
      <c r="U509" s="323"/>
      <c r="V509" s="323"/>
      <c r="W509" s="323"/>
      <c r="X509" s="323"/>
      <c r="Y509" s="323"/>
      <c r="Z509" s="55"/>
      <c r="AA509" s="109"/>
      <c r="AB509" s="109"/>
      <c r="AC509" s="109"/>
      <c r="AD509" s="109"/>
      <c r="AE509" s="109"/>
      <c r="AF509" s="144"/>
    </row>
    <row r="510" spans="1:41" ht="15.6" hidden="1" thickBot="1">
      <c r="A510" s="449"/>
      <c r="B510" s="480">
        <f>IF('Cumulative Budget Request '!L510='Split budget (H)'!$L$1,'Cumulative Budget Request '!B509,0)</f>
        <v>0</v>
      </c>
      <c r="C510" s="490">
        <f>IF('Cumulative Budget Request '!L510='Split budget (H)'!$L$1,'Cumulative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(H)'!$L$1,'Cumulative Budget Request '!O510,0)</f>
        <v>0</v>
      </c>
      <c r="P510" s="212">
        <f>IF('Cumulative Budget Request '!L510='Split budget (H)'!$L$1,'Cumulative Budget Request '!P510,0)</f>
        <v>0</v>
      </c>
      <c r="Q510" s="61">
        <f>IF('Cumulative Budget Request '!L510='Split budget (H)'!$L$1,'Cumulative Budget Request '!Q510,0)</f>
        <v>0</v>
      </c>
      <c r="R510" s="211">
        <f>IF('Cumulative Budget Request '!L510='Split budget (H)'!$L$1,'Cumulative Budget Request '!R510,0)</f>
        <v>0</v>
      </c>
      <c r="S510" s="61"/>
      <c r="T510" s="59"/>
      <c r="U510" s="323"/>
      <c r="V510" s="323"/>
      <c r="W510" s="323"/>
      <c r="X510" s="323"/>
      <c r="Y510" s="323"/>
      <c r="Z510" s="55"/>
      <c r="AA510" s="109"/>
      <c r="AB510" s="109"/>
      <c r="AC510" s="109"/>
      <c r="AD510" s="109"/>
      <c r="AE510" s="109"/>
      <c r="AF510" s="144"/>
    </row>
    <row r="511" spans="1:41" ht="13.8" hidden="1" thickBot="1">
      <c r="A511" s="449"/>
      <c r="B511" s="480">
        <f>IF('Cumulative Budget Request '!L511='Split budget (H)'!$L$1,'Cumulative Budget Request '!B510,0)</f>
        <v>0</v>
      </c>
      <c r="C511" s="490">
        <f>IF('Cumulative Budget Request '!L511='Split budget (H)'!$L$1,'Cumulative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8" hidden="1" thickBot="1">
      <c r="A512" s="449"/>
      <c r="B512" s="491"/>
      <c r="C512" s="482"/>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8" hidden="1" thickBot="1">
      <c r="A513" s="485">
        <f>IF('Cumulative Budget Request '!L513='Split budget (H)'!$L$1,'Cumulative Budget Request '!A513,0)</f>
        <v>0</v>
      </c>
      <c r="B513" s="489" t="s">
        <v>417</v>
      </c>
      <c r="C513" s="489" t="s">
        <v>415</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(H)'!$L$1,'Cumulative Budget Request '!M513,0)</f>
        <v>0</v>
      </c>
      <c r="N513" s="214">
        <f>ROUND(M513/12,2)</f>
        <v>0</v>
      </c>
      <c r="O513" s="211">
        <f>IF('Cumulative Budget Request '!L513='Split budget (H)'!$L$1,'Cumulative Budget Request '!O513,0)</f>
        <v>0</v>
      </c>
      <c r="P513" s="212">
        <f>IF('Cumulative Budget Request '!L513='Split budget (H)'!$L$1,'Cumulative Budget Request '!P513,0)</f>
        <v>0</v>
      </c>
      <c r="Q513" s="61">
        <f>IF('Cumulative Budget Request '!L513='Split budget (H)'!$L$1,'Cumulative Budget Request '!Q513,0)</f>
        <v>0</v>
      </c>
      <c r="R513" s="211">
        <f>IF('Cumulative Budget Request '!L513='Split budget (H)'!$L$1,'Cumulative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8" hidden="1" thickBot="1">
      <c r="A514" s="486"/>
      <c r="B514" s="480">
        <f>IF('Cumulative Budget Request '!L514='Split budget (H)'!$L$1,'Cumulative Budget Request '!B513,0)</f>
        <v>0</v>
      </c>
      <c r="C514" s="490">
        <f>IF('Cumulative Budget Request '!L514='Split budget (H)'!$L$1,'Cumulative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(H)'!$L$1,'Cumulative Budget Request '!O514,0)</f>
        <v>0</v>
      </c>
      <c r="P514" s="212">
        <f>IF('Cumulative Budget Request '!L514='Split budget (H)'!$L$1,'Cumulative Budget Request '!P514,0)</f>
        <v>0</v>
      </c>
      <c r="Q514" s="61">
        <f>IF('Cumulative Budget Request '!L514='Split budget (H)'!$L$1,'Cumulative Budget Request '!Q514,0)</f>
        <v>0</v>
      </c>
      <c r="R514" s="211">
        <f>IF('Cumulative Budget Request '!L514='Split budget (H)'!$L$1,'Cumulative Budget Request '!R514,0)</f>
        <v>0</v>
      </c>
      <c r="S514" s="61"/>
      <c r="T514" s="59"/>
      <c r="U514" s="323"/>
      <c r="V514" s="323"/>
      <c r="W514" s="323"/>
      <c r="X514" s="323"/>
      <c r="Y514" s="323"/>
      <c r="Z514" s="141"/>
      <c r="AA514" s="109"/>
      <c r="AB514" s="109"/>
      <c r="AC514" s="109"/>
      <c r="AD514" s="109"/>
      <c r="AE514" s="109"/>
      <c r="AF514" s="144"/>
    </row>
    <row r="515" spans="1:32" ht="13.8" hidden="1" thickBot="1">
      <c r="A515" s="449"/>
      <c r="B515" s="480">
        <f>IF('Cumulative Budget Request '!L515='Split budget (H)'!$L$1,'Cumulative Budget Request '!B514,0)</f>
        <v>0</v>
      </c>
      <c r="C515" s="490">
        <f>IF('Cumulative Budget Request '!L515='Split budget (H)'!$L$1,'Cumulative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(H)'!$L$1,'Cumulative Budget Request '!O515,0)</f>
        <v>0</v>
      </c>
      <c r="P515" s="212">
        <f>IF('Cumulative Budget Request '!L515='Split budget (H)'!$L$1,'Cumulative Budget Request '!P515,0)</f>
        <v>0</v>
      </c>
      <c r="Q515" s="61">
        <f>IF('Cumulative Budget Request '!L515='Split budget (H)'!$L$1,'Cumulative Budget Request '!Q515,0)</f>
        <v>0</v>
      </c>
      <c r="R515" s="211">
        <f>IF('Cumulative Budget Request '!L515='Split budget (H)'!$L$1,'Cumulative Budget Request '!R515,0)</f>
        <v>0</v>
      </c>
      <c r="S515" s="61"/>
      <c r="T515" s="59"/>
      <c r="U515" s="323"/>
      <c r="V515" s="323"/>
      <c r="W515" s="323"/>
      <c r="X515" s="323"/>
      <c r="Y515" s="323"/>
      <c r="Z515" s="55"/>
      <c r="AA515" s="109"/>
      <c r="AB515" s="109"/>
      <c r="AC515" s="109"/>
      <c r="AD515" s="109"/>
      <c r="AE515" s="109"/>
      <c r="AF515" s="144"/>
    </row>
    <row r="516" spans="1:32" ht="13.8" hidden="1" thickBot="1">
      <c r="A516" s="449"/>
      <c r="B516" s="480">
        <f>IF('Cumulative Budget Request '!L516='Split budget (H)'!$L$1,'Cumulative Budget Request '!B515,0)</f>
        <v>0</v>
      </c>
      <c r="C516" s="490">
        <f>IF('Cumulative Budget Request '!L516='Split budget (H)'!$L$1,'Cumulative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(H)'!$L$1,'Cumulative Budget Request '!O516,0)</f>
        <v>0</v>
      </c>
      <c r="P516" s="212">
        <f>IF('Cumulative Budget Request '!L516='Split budget (H)'!$L$1,'Cumulative Budget Request '!P516,0)</f>
        <v>0</v>
      </c>
      <c r="Q516" s="61">
        <f>IF('Cumulative Budget Request '!L516='Split budget (H)'!$L$1,'Cumulative Budget Request '!Q516,0)</f>
        <v>0</v>
      </c>
      <c r="R516" s="211">
        <f>IF('Cumulative Budget Request '!L516='Split budget (H)'!$L$1,'Cumulative Budget Request '!R516,0)</f>
        <v>0</v>
      </c>
      <c r="S516" s="61"/>
      <c r="T516" s="59"/>
      <c r="U516" s="323"/>
      <c r="V516" s="323"/>
      <c r="W516" s="323"/>
      <c r="X516" s="323"/>
      <c r="Y516" s="323"/>
      <c r="Z516" s="55"/>
      <c r="AA516" s="109"/>
      <c r="AB516" s="109"/>
      <c r="AC516" s="109"/>
      <c r="AD516" s="109"/>
      <c r="AE516" s="109"/>
      <c r="AF516" s="144"/>
    </row>
    <row r="517" spans="1:32" ht="15.6" hidden="1" thickBot="1">
      <c r="A517" s="449"/>
      <c r="B517" s="480">
        <f>IF('Cumulative Budget Request '!L517='Split budget (H)'!$L$1,'Cumulative Budget Request '!B516,0)</f>
        <v>0</v>
      </c>
      <c r="C517" s="490">
        <f>IF('Cumulative Budget Request '!L517='Split budget (H)'!$L$1,'Cumulative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(H)'!$L$1,'Cumulative Budget Request '!O517,0)</f>
        <v>0</v>
      </c>
      <c r="P517" s="212">
        <f>IF('Cumulative Budget Request '!L517='Split budget (H)'!$L$1,'Cumulative Budget Request '!P517,0)</f>
        <v>0</v>
      </c>
      <c r="Q517" s="61">
        <f>IF('Cumulative Budget Request '!L517='Split budget (H)'!$L$1,'Cumulative Budget Request '!Q517,0)</f>
        <v>0</v>
      </c>
      <c r="R517" s="211">
        <f>IF('Cumulative Budget Request '!L517='Split budget (H)'!$L$1,'Cumulative Budget Request '!R517,0)</f>
        <v>0</v>
      </c>
      <c r="S517" s="61"/>
      <c r="T517" s="59"/>
      <c r="U517" s="323"/>
      <c r="V517" s="323"/>
      <c r="W517" s="323"/>
      <c r="X517" s="323"/>
      <c r="Y517" s="323"/>
      <c r="Z517" s="55"/>
      <c r="AA517" s="109"/>
      <c r="AB517" s="109"/>
      <c r="AC517" s="109"/>
      <c r="AD517" s="109"/>
      <c r="AE517" s="109"/>
      <c r="AF517" s="144"/>
    </row>
    <row r="518" spans="1:32" ht="13.8" hidden="1" thickBot="1">
      <c r="A518" s="449"/>
      <c r="B518" s="480">
        <f>IF('Cumulative Budget Request '!L518='Split budget (H)'!$L$1,'Cumulative Budget Request '!B517,0)</f>
        <v>0</v>
      </c>
      <c r="C518" s="490">
        <f>IF('Cumulative Budget Request '!L518='Split budget (H)'!$L$1,'Cumulative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8" hidden="1" thickBot="1">
      <c r="A519" s="449"/>
      <c r="B519" s="491"/>
      <c r="C519" s="482"/>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8" hidden="1" thickBot="1">
      <c r="A520" s="485">
        <f>IF('Cumulative Budget Request '!L520='Split budget (H)'!$L$1,'Cumulative Budget Request '!A520,0)</f>
        <v>0</v>
      </c>
      <c r="B520" s="489" t="s">
        <v>417</v>
      </c>
      <c r="C520" s="489" t="s">
        <v>415</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(H)'!$L$1,'Cumulative Budget Request '!M520,0)</f>
        <v>0</v>
      </c>
      <c r="N520" s="214">
        <f>ROUND(M520/12,2)</f>
        <v>0</v>
      </c>
      <c r="O520" s="211">
        <f>IF('Cumulative Budget Request '!L520='Split budget (H)'!$L$1,'Cumulative Budget Request '!O520,0)</f>
        <v>0</v>
      </c>
      <c r="P520" s="212">
        <f>IF('Cumulative Budget Request '!L520='Split budget (H)'!$L$1,'Cumulative Budget Request '!P520,0)</f>
        <v>0</v>
      </c>
      <c r="Q520" s="61">
        <f>IF('Cumulative Budget Request '!L520='Split budget (H)'!$L$1,'Cumulative Budget Request '!Q520,0)</f>
        <v>0</v>
      </c>
      <c r="R520" s="211">
        <f>IF('Cumulative Budget Request '!L520='Split budget (H)'!$L$1,'Cumulative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8" hidden="1" thickBot="1">
      <c r="A521" s="486"/>
      <c r="B521" s="480">
        <f>IF('Cumulative Budget Request '!L521='Split budget (H)'!$L$1,'Cumulative Budget Request '!B520,0)</f>
        <v>0</v>
      </c>
      <c r="C521" s="490">
        <f>IF('Cumulative Budget Request '!L521='Split budget (H)'!$L$1,'Cumulative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(H)'!$L$1,'Cumulative Budget Request '!O521,0)</f>
        <v>0</v>
      </c>
      <c r="P521" s="212">
        <f>IF('Cumulative Budget Request '!L521='Split budget (H)'!$L$1,'Cumulative Budget Request '!P521,0)</f>
        <v>0</v>
      </c>
      <c r="Q521" s="61">
        <f>IF('Cumulative Budget Request '!L521='Split budget (H)'!$L$1,'Cumulative Budget Request '!Q521,0)</f>
        <v>0</v>
      </c>
      <c r="R521" s="211">
        <f>IF('Cumulative Budget Request '!L521='Split budget (H)'!$L$1,'Cumulative Budget Request '!R521,0)</f>
        <v>0</v>
      </c>
      <c r="S521" s="61"/>
      <c r="T521" s="59"/>
      <c r="U521" s="323"/>
      <c r="V521" s="323"/>
      <c r="W521" s="323"/>
      <c r="X521" s="323"/>
      <c r="Y521" s="323"/>
      <c r="Z521" s="141"/>
      <c r="AA521" s="109"/>
      <c r="AB521" s="109"/>
      <c r="AC521" s="109"/>
      <c r="AD521" s="109"/>
      <c r="AE521" s="109"/>
      <c r="AF521" s="144"/>
    </row>
    <row r="522" spans="1:32" ht="13.8" hidden="1" thickBot="1">
      <c r="A522" s="449"/>
      <c r="B522" s="480">
        <f>IF('Cumulative Budget Request '!L522='Split budget (H)'!$L$1,'Cumulative Budget Request '!B521,0)</f>
        <v>0</v>
      </c>
      <c r="C522" s="490">
        <f>IF('Cumulative Budget Request '!L522='Split budget (H)'!$L$1,'Cumulative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(H)'!$L$1,'Cumulative Budget Request '!O522,0)</f>
        <v>0</v>
      </c>
      <c r="P522" s="212">
        <f>IF('Cumulative Budget Request '!L522='Split budget (H)'!$L$1,'Cumulative Budget Request '!P522,0)</f>
        <v>0</v>
      </c>
      <c r="Q522" s="61">
        <f>IF('Cumulative Budget Request '!L522='Split budget (H)'!$L$1,'Cumulative Budget Request '!Q522,0)</f>
        <v>0</v>
      </c>
      <c r="R522" s="211">
        <f>IF('Cumulative Budget Request '!L522='Split budget (H)'!$L$1,'Cumulative Budget Request '!R522,0)</f>
        <v>0</v>
      </c>
      <c r="S522" s="61"/>
      <c r="T522" s="59"/>
      <c r="U522" s="323"/>
      <c r="V522" s="323"/>
      <c r="W522" s="323"/>
      <c r="X522" s="323"/>
      <c r="Y522" s="323"/>
      <c r="Z522" s="55"/>
      <c r="AA522" s="109"/>
      <c r="AB522" s="109"/>
      <c r="AC522" s="109"/>
      <c r="AD522" s="109"/>
      <c r="AE522" s="109"/>
      <c r="AF522" s="144"/>
    </row>
    <row r="523" spans="1:32" ht="13.8" hidden="1" thickBot="1">
      <c r="A523" s="449"/>
      <c r="B523" s="480">
        <f>IF('Cumulative Budget Request '!L523='Split budget (H)'!$L$1,'Cumulative Budget Request '!B522,0)</f>
        <v>0</v>
      </c>
      <c r="C523" s="490">
        <f>IF('Cumulative Budget Request '!L523='Split budget (H)'!$L$1,'Cumulative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(H)'!$L$1,'Cumulative Budget Request '!O523,0)</f>
        <v>0</v>
      </c>
      <c r="P523" s="212">
        <f>IF('Cumulative Budget Request '!L523='Split budget (H)'!$L$1,'Cumulative Budget Request '!P523,0)</f>
        <v>0</v>
      </c>
      <c r="Q523" s="61">
        <f>IF('Cumulative Budget Request '!L523='Split budget (H)'!$L$1,'Cumulative Budget Request '!Q523,0)</f>
        <v>0</v>
      </c>
      <c r="R523" s="211">
        <f>IF('Cumulative Budget Request '!L523='Split budget (H)'!$L$1,'Cumulative Budget Request '!R523,0)</f>
        <v>0</v>
      </c>
      <c r="S523" s="61"/>
      <c r="T523" s="59"/>
      <c r="U523" s="323"/>
      <c r="V523" s="323"/>
      <c r="W523" s="323"/>
      <c r="X523" s="323"/>
      <c r="Y523" s="323"/>
      <c r="Z523" s="55"/>
      <c r="AA523" s="109"/>
      <c r="AB523" s="109"/>
      <c r="AC523" s="109"/>
      <c r="AD523" s="109"/>
      <c r="AE523" s="109"/>
      <c r="AF523" s="144"/>
    </row>
    <row r="524" spans="1:32" ht="15.6" hidden="1" thickBot="1">
      <c r="A524" s="449"/>
      <c r="B524" s="480">
        <f>IF('Cumulative Budget Request '!L524='Split budget (H)'!$L$1,'Cumulative Budget Request '!B523,0)</f>
        <v>0</v>
      </c>
      <c r="C524" s="490">
        <f>IF('Cumulative Budget Request '!L524='Split budget (H)'!$L$1,'Cumulative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(H)'!$L$1,'Cumulative Budget Request '!O524,0)</f>
        <v>0</v>
      </c>
      <c r="P524" s="212">
        <f>IF('Cumulative Budget Request '!L524='Split budget (H)'!$L$1,'Cumulative Budget Request '!P524,0)</f>
        <v>0</v>
      </c>
      <c r="Q524" s="61">
        <f>IF('Cumulative Budget Request '!L524='Split budget (H)'!$L$1,'Cumulative Budget Request '!Q524,0)</f>
        <v>0</v>
      </c>
      <c r="R524" s="211">
        <f>IF('Cumulative Budget Request '!L524='Split budget (H)'!$L$1,'Cumulative Budget Request '!R524,0)</f>
        <v>0</v>
      </c>
      <c r="S524" s="61"/>
      <c r="T524" s="59"/>
      <c r="U524" s="323"/>
      <c r="V524" s="323"/>
      <c r="W524" s="323"/>
      <c r="X524" s="323"/>
      <c r="Y524" s="323"/>
      <c r="Z524" s="55"/>
      <c r="AA524" s="109"/>
      <c r="AB524" s="109"/>
      <c r="AC524" s="109"/>
      <c r="AD524" s="109"/>
      <c r="AE524" s="109"/>
      <c r="AF524" s="144"/>
    </row>
    <row r="525" spans="1:32" ht="13.8" hidden="1" thickBot="1">
      <c r="A525" s="449"/>
      <c r="B525" s="480">
        <f>IF('Cumulative Budget Request '!L525='Split budget (H)'!$L$1,'Cumulative Budget Request '!B524,0)</f>
        <v>0</v>
      </c>
      <c r="C525" s="490">
        <f>IF('Cumulative Budget Request '!L525='Split budget (H)'!$L$1,'Cumulative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8" hidden="1" thickBot="1">
      <c r="A526" s="449"/>
      <c r="B526" s="491"/>
      <c r="C526" s="482"/>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8" hidden="1" thickBot="1">
      <c r="A527" s="485">
        <f>IF('Cumulative Budget Request '!L527='Split budget (H)'!$L$1,'Cumulative Budget Request '!A527,0)</f>
        <v>0</v>
      </c>
      <c r="B527" s="489" t="s">
        <v>417</v>
      </c>
      <c r="C527" s="489" t="s">
        <v>415</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(H)'!$L$1,'Cumulative Budget Request '!M527,0)</f>
        <v>0</v>
      </c>
      <c r="N527" s="214">
        <f>ROUND(M527/12,2)</f>
        <v>0</v>
      </c>
      <c r="O527" s="211">
        <f>IF('Cumulative Budget Request '!L527='Split budget (H)'!$L$1,'Cumulative Budget Request '!O527,0)</f>
        <v>0</v>
      </c>
      <c r="P527" s="212">
        <f>IF('Cumulative Budget Request '!L527='Split budget (H)'!$L$1,'Cumulative Budget Request '!P527,0)</f>
        <v>0</v>
      </c>
      <c r="Q527" s="61">
        <f>IF('Cumulative Budget Request '!L527='Split budget (H)'!$L$1,'Cumulative Budget Request '!Q527,0)</f>
        <v>0</v>
      </c>
      <c r="R527" s="211">
        <f>IF('Cumulative Budget Request '!L527='Split budget (H)'!$L$1,'Cumulative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8" hidden="1" thickBot="1">
      <c r="A528" s="486"/>
      <c r="B528" s="480">
        <f>IF('Cumulative Budget Request '!L528='Split budget (H)'!$L$1,'Cumulative Budget Request '!B527,0)</f>
        <v>0</v>
      </c>
      <c r="C528" s="490">
        <f>IF('Cumulative Budget Request '!L528='Split budget (H)'!$L$1,'Cumulative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(H)'!$L$1,'Cumulative Budget Request '!O528,0)</f>
        <v>0</v>
      </c>
      <c r="P528" s="212">
        <f>IF('Cumulative Budget Request '!L528='Split budget (H)'!$L$1,'Cumulative Budget Request '!P528,0)</f>
        <v>0</v>
      </c>
      <c r="Q528" s="61">
        <f>IF('Cumulative Budget Request '!L528='Split budget (H)'!$L$1,'Cumulative Budget Request '!Q528,0)</f>
        <v>0</v>
      </c>
      <c r="R528" s="211">
        <f>IF('Cumulative Budget Request '!L528='Split budget (H)'!$L$1,'Cumulative Budget Request '!R528,0)</f>
        <v>0</v>
      </c>
      <c r="S528" s="61"/>
      <c r="T528" s="59"/>
      <c r="U528" s="323"/>
      <c r="V528" s="323"/>
      <c r="W528" s="323"/>
      <c r="X528" s="323"/>
      <c r="Y528" s="323"/>
      <c r="Z528" s="141"/>
      <c r="AA528" s="109"/>
      <c r="AB528" s="109"/>
      <c r="AC528" s="109"/>
      <c r="AD528" s="109"/>
      <c r="AE528" s="109"/>
      <c r="AF528" s="144"/>
    </row>
    <row r="529" spans="1:32" ht="13.8" hidden="1" thickBot="1">
      <c r="A529" s="449"/>
      <c r="B529" s="480">
        <f>IF('Cumulative Budget Request '!L529='Split budget (H)'!$L$1,'Cumulative Budget Request '!B528,0)</f>
        <v>0</v>
      </c>
      <c r="C529" s="490">
        <f>IF('Cumulative Budget Request '!L529='Split budget (H)'!$L$1,'Cumulative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(H)'!$L$1,'Cumulative Budget Request '!O529,0)</f>
        <v>0</v>
      </c>
      <c r="P529" s="212">
        <f>IF('Cumulative Budget Request '!L529='Split budget (H)'!$L$1,'Cumulative Budget Request '!P529,0)</f>
        <v>0</v>
      </c>
      <c r="Q529" s="61">
        <f>IF('Cumulative Budget Request '!L529='Split budget (H)'!$L$1,'Cumulative Budget Request '!Q529,0)</f>
        <v>0</v>
      </c>
      <c r="R529" s="211">
        <f>IF('Cumulative Budget Request '!L529='Split budget (H)'!$L$1,'Cumulative Budget Request '!R529,0)</f>
        <v>0</v>
      </c>
      <c r="S529" s="61"/>
      <c r="T529" s="59"/>
      <c r="U529" s="323"/>
      <c r="V529" s="323"/>
      <c r="W529" s="323"/>
      <c r="X529" s="323"/>
      <c r="Y529" s="323"/>
      <c r="Z529" s="55"/>
      <c r="AA529" s="109"/>
      <c r="AB529" s="109"/>
      <c r="AC529" s="109"/>
      <c r="AD529" s="109"/>
      <c r="AE529" s="109"/>
      <c r="AF529" s="144"/>
    </row>
    <row r="530" spans="1:32" ht="13.8" hidden="1" thickBot="1">
      <c r="A530" s="449"/>
      <c r="B530" s="480">
        <f>IF('Cumulative Budget Request '!L530='Split budget (H)'!$L$1,'Cumulative Budget Request '!B529,0)</f>
        <v>0</v>
      </c>
      <c r="C530" s="490">
        <f>IF('Cumulative Budget Request '!L530='Split budget (H)'!$L$1,'Cumulative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(H)'!$L$1,'Cumulative Budget Request '!O530,0)</f>
        <v>0</v>
      </c>
      <c r="P530" s="212">
        <f>IF('Cumulative Budget Request '!L530='Split budget (H)'!$L$1,'Cumulative Budget Request '!P530,0)</f>
        <v>0</v>
      </c>
      <c r="Q530" s="61">
        <f>IF('Cumulative Budget Request '!L530='Split budget (H)'!$L$1,'Cumulative Budget Request '!Q530,0)</f>
        <v>0</v>
      </c>
      <c r="R530" s="211">
        <f>IF('Cumulative Budget Request '!L530='Split budget (H)'!$L$1,'Cumulative Budget Request '!R530,0)</f>
        <v>0</v>
      </c>
      <c r="S530" s="61"/>
      <c r="T530" s="59"/>
      <c r="U530" s="323"/>
      <c r="V530" s="323"/>
      <c r="W530" s="323"/>
      <c r="X530" s="323"/>
      <c r="Y530" s="323"/>
      <c r="Z530" s="55"/>
      <c r="AA530" s="109"/>
      <c r="AB530" s="109"/>
      <c r="AC530" s="109"/>
      <c r="AD530" s="109"/>
      <c r="AE530" s="109"/>
      <c r="AF530" s="144"/>
    </row>
    <row r="531" spans="1:32" ht="15.6" hidden="1" thickBot="1">
      <c r="A531" s="449"/>
      <c r="B531" s="480">
        <f>IF('Cumulative Budget Request '!L531='Split budget (H)'!$L$1,'Cumulative Budget Request '!B530,0)</f>
        <v>0</v>
      </c>
      <c r="C531" s="490">
        <f>IF('Cumulative Budget Request '!L531='Split budget (H)'!$L$1,'Cumulative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(H)'!$L$1,'Cumulative Budget Request '!O531,0)</f>
        <v>0</v>
      </c>
      <c r="P531" s="212">
        <f>IF('Cumulative Budget Request '!L531='Split budget (H)'!$L$1,'Cumulative Budget Request '!P531,0)</f>
        <v>0</v>
      </c>
      <c r="Q531" s="61">
        <f>IF('Cumulative Budget Request '!L531='Split budget (H)'!$L$1,'Cumulative Budget Request '!Q531,0)</f>
        <v>0</v>
      </c>
      <c r="R531" s="211">
        <f>IF('Cumulative Budget Request '!L531='Split budget (H)'!$L$1,'Cumulative Budget Request '!R531,0)</f>
        <v>0</v>
      </c>
      <c r="S531" s="61"/>
      <c r="T531" s="59"/>
      <c r="U531" s="323"/>
      <c r="V531" s="323"/>
      <c r="W531" s="323"/>
      <c r="X531" s="323"/>
      <c r="Y531" s="323"/>
      <c r="Z531" s="55"/>
      <c r="AA531" s="109"/>
      <c r="AB531" s="109"/>
      <c r="AC531" s="109"/>
      <c r="AD531" s="109"/>
      <c r="AE531" s="109"/>
      <c r="AF531" s="144"/>
    </row>
    <row r="532" spans="1:32" ht="13.8" hidden="1" thickBot="1">
      <c r="A532" s="449"/>
      <c r="B532" s="480">
        <f>IF('Cumulative Budget Request '!L532='Split budget (H)'!$L$1,'Cumulative Budget Request '!B531,0)</f>
        <v>0</v>
      </c>
      <c r="C532" s="490">
        <f>IF('Cumulative Budget Request '!L532='Split budget (H)'!$L$1,'Cumulative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8" hidden="1" thickBot="1">
      <c r="A533" s="449"/>
      <c r="B533" s="491"/>
      <c r="C533" s="482"/>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8" hidden="1" thickBot="1">
      <c r="A534" s="485">
        <f>IF('Cumulative Budget Request '!L534='Split budget (H)'!$L$1,'Cumulative Budget Request '!A534,0)</f>
        <v>0</v>
      </c>
      <c r="B534" s="489" t="s">
        <v>417</v>
      </c>
      <c r="C534" s="489" t="s">
        <v>415</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(H)'!$L$1,'Cumulative Budget Request '!M534,0)</f>
        <v>0</v>
      </c>
      <c r="N534" s="214">
        <f>ROUND(M534/12,2)</f>
        <v>0</v>
      </c>
      <c r="O534" s="211">
        <f>IF('Cumulative Budget Request '!L534='Split budget (H)'!$L$1,'Cumulative Budget Request '!O534,0)</f>
        <v>0</v>
      </c>
      <c r="P534" s="212">
        <f>IF('Cumulative Budget Request '!L534='Split budget (H)'!$L$1,'Cumulative Budget Request '!P534,0)</f>
        <v>0</v>
      </c>
      <c r="Q534" s="61">
        <f>IF('Cumulative Budget Request '!L534='Split budget (H)'!$L$1,'Cumulative Budget Request '!Q534,0)</f>
        <v>0</v>
      </c>
      <c r="R534" s="211">
        <f>IF('Cumulative Budget Request '!L534='Split budget (H)'!$L$1,'Cumulative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8" hidden="1" thickBot="1">
      <c r="A535" s="486"/>
      <c r="B535" s="480">
        <f>IF('Cumulative Budget Request '!L535='Split budget (H)'!$L$1,'Cumulative Budget Request '!B534,0)</f>
        <v>0</v>
      </c>
      <c r="C535" s="490">
        <f>IF('Cumulative Budget Request '!L535='Split budget (H)'!$L$1,'Cumulative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(H)'!$L$1,'Cumulative Budget Request '!O535,0)</f>
        <v>0</v>
      </c>
      <c r="P535" s="212">
        <f>IF('Cumulative Budget Request '!L535='Split budget (H)'!$L$1,'Cumulative Budget Request '!P535,0)</f>
        <v>0</v>
      </c>
      <c r="Q535" s="61">
        <f>IF('Cumulative Budget Request '!L535='Split budget (H)'!$L$1,'Cumulative Budget Request '!Q535,0)</f>
        <v>0</v>
      </c>
      <c r="R535" s="211">
        <f>IF('Cumulative Budget Request '!L535='Split budget (H)'!$L$1,'Cumulative Budget Request '!R535,0)</f>
        <v>0</v>
      </c>
      <c r="S535" s="61"/>
      <c r="T535" s="59"/>
      <c r="U535" s="323"/>
      <c r="V535" s="323"/>
      <c r="W535" s="323"/>
      <c r="X535" s="323"/>
      <c r="Y535" s="323"/>
      <c r="Z535" s="141"/>
      <c r="AA535" s="109"/>
      <c r="AB535" s="109"/>
      <c r="AC535" s="109"/>
      <c r="AD535" s="109"/>
      <c r="AE535" s="109"/>
      <c r="AF535" s="144"/>
    </row>
    <row r="536" spans="1:32" ht="13.8" hidden="1" thickBot="1">
      <c r="A536" s="449"/>
      <c r="B536" s="480">
        <f>IF('Cumulative Budget Request '!L536='Split budget (H)'!$L$1,'Cumulative Budget Request '!B535,0)</f>
        <v>0</v>
      </c>
      <c r="C536" s="490">
        <f>IF('Cumulative Budget Request '!L536='Split budget (H)'!$L$1,'Cumulative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(H)'!$L$1,'Cumulative Budget Request '!O536,0)</f>
        <v>0</v>
      </c>
      <c r="P536" s="212">
        <f>IF('Cumulative Budget Request '!L536='Split budget (H)'!$L$1,'Cumulative Budget Request '!P536,0)</f>
        <v>0</v>
      </c>
      <c r="Q536" s="61">
        <f>IF('Cumulative Budget Request '!L536='Split budget (H)'!$L$1,'Cumulative Budget Request '!Q536,0)</f>
        <v>0</v>
      </c>
      <c r="R536" s="211">
        <f>IF('Cumulative Budget Request '!L536='Split budget (H)'!$L$1,'Cumulative Budget Request '!R536,0)</f>
        <v>0</v>
      </c>
      <c r="S536" s="61"/>
      <c r="T536" s="59"/>
      <c r="U536" s="324"/>
      <c r="V536" s="324"/>
      <c r="W536" s="324"/>
      <c r="X536" s="324"/>
      <c r="Y536" s="324"/>
      <c r="Z536" s="55"/>
      <c r="AA536" s="109"/>
      <c r="AB536" s="109"/>
      <c r="AC536" s="109"/>
      <c r="AD536" s="109"/>
      <c r="AE536" s="109"/>
      <c r="AF536" s="144"/>
    </row>
    <row r="537" spans="1:32" ht="13.8" hidden="1" thickBot="1">
      <c r="A537" s="449"/>
      <c r="B537" s="480">
        <f>IF('Cumulative Budget Request '!L537='Split budget (H)'!$L$1,'Cumulative Budget Request '!B536,0)</f>
        <v>0</v>
      </c>
      <c r="C537" s="490">
        <f>IF('Cumulative Budget Request '!L537='Split budget (H)'!$L$1,'Cumulative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(H)'!$L$1,'Cumulative Budget Request '!O537,0)</f>
        <v>0</v>
      </c>
      <c r="P537" s="212">
        <f>IF('Cumulative Budget Request '!L537='Split budget (H)'!$L$1,'Cumulative Budget Request '!P537,0)</f>
        <v>0</v>
      </c>
      <c r="Q537" s="61">
        <f>IF('Cumulative Budget Request '!L537='Split budget (H)'!$L$1,'Cumulative Budget Request '!Q537,0)</f>
        <v>0</v>
      </c>
      <c r="R537" s="211">
        <f>IF('Cumulative Budget Request '!L537='Split budget (H)'!$L$1,'Cumulative Budget Request '!R537,0)</f>
        <v>0</v>
      </c>
      <c r="S537" s="61"/>
      <c r="T537" s="59"/>
      <c r="U537" s="324"/>
      <c r="V537" s="324"/>
      <c r="W537" s="324"/>
      <c r="X537" s="324"/>
      <c r="Y537" s="324"/>
      <c r="Z537" s="55"/>
      <c r="AA537" s="109"/>
      <c r="AB537" s="109"/>
      <c r="AC537" s="109"/>
      <c r="AD537" s="109"/>
      <c r="AE537" s="109"/>
      <c r="AF537" s="144"/>
    </row>
    <row r="538" spans="1:32" ht="15.6" hidden="1" thickBot="1">
      <c r="A538" s="449"/>
      <c r="B538" s="480">
        <f>IF('Cumulative Budget Request '!L538='Split budget (H)'!$L$1,'Cumulative Budget Request '!B537,0)</f>
        <v>0</v>
      </c>
      <c r="C538" s="490">
        <f>IF('Cumulative Budget Request '!L538='Split budget (H)'!$L$1,'Cumulative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(H)'!$L$1,'Cumulative Budget Request '!O538,0)</f>
        <v>0</v>
      </c>
      <c r="P538" s="212">
        <f>IF('Cumulative Budget Request '!L538='Split budget (H)'!$L$1,'Cumulative Budget Request '!P538,0)</f>
        <v>0</v>
      </c>
      <c r="Q538" s="61">
        <f>IF('Cumulative Budget Request '!L538='Split budget (H)'!$L$1,'Cumulative Budget Request '!Q538,0)</f>
        <v>0</v>
      </c>
      <c r="R538" s="211">
        <f>IF('Cumulative Budget Request '!L538='Split budget (H)'!$L$1,'Cumulative Budget Request '!R538,0)</f>
        <v>0</v>
      </c>
      <c r="S538" s="61"/>
      <c r="T538" s="59"/>
      <c r="U538" s="323"/>
      <c r="V538" s="323"/>
      <c r="W538" s="323"/>
      <c r="X538" s="323"/>
      <c r="Y538" s="323"/>
      <c r="Z538" s="55"/>
      <c r="AA538" s="109"/>
      <c r="AB538" s="109"/>
      <c r="AC538" s="109"/>
      <c r="AD538" s="109"/>
      <c r="AE538" s="109"/>
      <c r="AF538" s="144"/>
    </row>
    <row r="539" spans="1:32" ht="13.8" hidden="1" thickBot="1">
      <c r="A539" s="449"/>
      <c r="B539" s="480">
        <f>IF('Cumulative Budget Request '!L539='Split budget (H)'!$L$1,'Cumulative Budget Request '!B538,0)</f>
        <v>0</v>
      </c>
      <c r="C539" s="490">
        <f>IF('Cumulative Budget Request '!L539='Split budget (H)'!$L$1,'Cumulative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8" thickBot="1">
      <c r="A540" s="449"/>
      <c r="B540" s="491"/>
      <c r="C540" s="480"/>
      <c r="D540" s="59"/>
      <c r="E540" s="21"/>
      <c r="F540" s="21"/>
      <c r="G540" s="21"/>
      <c r="H540" s="21"/>
      <c r="I540" s="21"/>
      <c r="J540" s="61"/>
      <c r="M540" s="18"/>
      <c r="N540" s="36" t="s">
        <v>170</v>
      </c>
      <c r="O540" s="313"/>
      <c r="P540" s="313"/>
      <c r="Q540" s="37"/>
      <c r="R540" s="38"/>
      <c r="S540" s="210">
        <f>'Cumulative Budget Request '!S540</f>
        <v>0</v>
      </c>
      <c r="T540" s="802">
        <f>'Cumulative Budget Request '!T540</f>
        <v>0</v>
      </c>
      <c r="U540" s="803"/>
      <c r="V540" s="804"/>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8" thickBot="1">
      <c r="A541" s="449"/>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05"/>
      <c r="U541" s="806"/>
      <c r="V541" s="807"/>
    </row>
    <row r="542" spans="1:32">
      <c r="A542" s="449"/>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8" thickBot="1">
      <c r="A543" s="449"/>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8"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63" t="s">
        <v>181</v>
      </c>
      <c r="O544" s="764"/>
      <c r="P544" s="764"/>
      <c r="Q544" s="764"/>
      <c r="R544" s="764"/>
      <c r="S544" s="764"/>
      <c r="T544" s="764"/>
      <c r="U544" s="765"/>
      <c r="V544" s="384"/>
    </row>
    <row r="545" spans="1:33" ht="13.8" thickBot="1">
      <c r="A545" s="785" t="s">
        <v>423</v>
      </c>
      <c r="B545" s="785"/>
      <c r="C545" s="785"/>
      <c r="D545" s="785"/>
      <c r="E545" s="785"/>
      <c r="F545" s="785"/>
      <c r="G545" s="785"/>
      <c r="H545" s="785"/>
      <c r="I545" s="785"/>
      <c r="J545" s="785"/>
      <c r="M545" s="15"/>
      <c r="N545" s="782"/>
      <c r="O545" s="783"/>
      <c r="P545" s="783"/>
      <c r="Q545" s="178" t="s">
        <v>31</v>
      </c>
      <c r="R545" s="179" t="s">
        <v>32</v>
      </c>
      <c r="S545" s="179" t="s">
        <v>33</v>
      </c>
      <c r="T545" s="178" t="s">
        <v>34</v>
      </c>
      <c r="U545" s="180" t="s">
        <v>35</v>
      </c>
      <c r="V545" s="24"/>
    </row>
    <row r="546" spans="1:33" ht="13.8" thickBot="1">
      <c r="A546" s="486"/>
      <c r="C546" s="68"/>
      <c r="D546" s="45"/>
      <c r="E546" s="17" t="str">
        <f>E11</f>
        <v>Year 1</v>
      </c>
      <c r="F546" s="17" t="str">
        <f>F11</f>
        <v>Year 2</v>
      </c>
      <c r="G546" s="17" t="str">
        <f>G11</f>
        <v>Year 3</v>
      </c>
      <c r="H546" s="17" t="str">
        <f>H11</f>
        <v>Year 4</v>
      </c>
      <c r="I546" s="17" t="str">
        <f>I11</f>
        <v>Year 5</v>
      </c>
      <c r="J546" s="45" t="s">
        <v>1</v>
      </c>
      <c r="N546" s="782" t="s">
        <v>302</v>
      </c>
      <c r="O546" s="783"/>
      <c r="P546" s="783"/>
      <c r="Q546" s="382">
        <f>IF('Cumulative Budget Request '!L547='Split budget (H)'!$L$1,'Cumulative Budget Request '!Q548,0)</f>
        <v>0</v>
      </c>
      <c r="R546" s="382">
        <f>IF('Cumulative Budget Request '!L547='Split budget (H)'!$L$1,'Cumulative Budget Request '!R548,0)</f>
        <v>0</v>
      </c>
      <c r="S546" s="382">
        <f>IF('Cumulative Budget Request '!L547='Split budget (H)'!$L$1,'Cumulative Budget Request '!S548,0)</f>
        <v>0</v>
      </c>
      <c r="T546" s="382">
        <f>IF('Cumulative Budget Request '!L547='Split budget (H)'!$L$1,'Cumulative Budget Request '!T548,0)</f>
        <v>0</v>
      </c>
      <c r="U546" s="383">
        <f>IF('Cumulative Budget Request '!L547='Split budget (H)'!$L$1,'Cumulative Budget Request '!U548,0)</f>
        <v>0</v>
      </c>
      <c r="V546" s="762" t="s">
        <v>118</v>
      </c>
      <c r="W546" s="762"/>
      <c r="X546" s="762"/>
      <c r="Y546" s="762"/>
      <c r="Z546" s="762"/>
    </row>
    <row r="547" spans="1:33">
      <c r="A547" s="493">
        <f>IF('Cumulative Budget Request '!L549='Split budget (H)'!$L$1,'Cumulative Budget Request '!A547,0)</f>
        <v>0</v>
      </c>
      <c r="C547" s="68"/>
      <c r="D547" s="33" t="s">
        <v>123</v>
      </c>
      <c r="E547" s="76">
        <f>IF('Cumulative Budget Request '!$L547='Split budget (H)'!$L$1,'Cumulative Budget Request '!E547,0)</f>
        <v>0</v>
      </c>
      <c r="F547" s="76">
        <f>IF('Cumulative Budget Request '!$L547='Split budget (H)'!$L$1,'Cumulative Budget Request '!F547,0)</f>
        <v>0</v>
      </c>
      <c r="G547" s="76">
        <f>IF('Cumulative Budget Request '!$L547='Split budget (H)'!$L$1,'Cumulative Budget Request '!G547,0)</f>
        <v>0</v>
      </c>
      <c r="H547" s="76">
        <f>IF('Cumulative Budget Request '!$L547='Split budget (H)'!$L$1,'Cumulative Budget Request '!H547,0)</f>
        <v>0</v>
      </c>
      <c r="I547" s="76">
        <f>IF('Cumulative Budget Request '!$L547='Split budget (H)'!$L$1,'Cumulative Budget Request '!I547,0)</f>
        <v>0</v>
      </c>
      <c r="J547" s="45"/>
      <c r="N547" s="386" t="s">
        <v>303</v>
      </c>
      <c r="O547" s="45"/>
      <c r="P547" s="375" t="s">
        <v>299</v>
      </c>
      <c r="Q547" s="211">
        <f>IF('Cumulative Budget Request '!L547='Split budget (H)'!$L$1,'Cumulative Budget Request '!Q549,0)</f>
        <v>0</v>
      </c>
      <c r="R547" s="211">
        <f>IF('Cumulative Budget Request '!L547='Split budget (H)'!$L$1,'Cumulative Budget Request '!R549,0)</f>
        <v>0</v>
      </c>
      <c r="S547" s="211">
        <f>IF('Cumulative Budget Request '!L547='Split budget (H)'!$L$1,'Cumulative Budget Request '!S549,0)</f>
        <v>0</v>
      </c>
      <c r="T547" s="211">
        <f>IF('Cumulative Budget Request '!L547='Split budget (H)'!$L$1,'Cumulative Budget Request '!T549,0)</f>
        <v>0</v>
      </c>
      <c r="U547" s="316">
        <f>IF('Cumulative Budget Request '!L547='Split budget (H)'!$L$1,'Cumulative Budget Request '!U549,0)</f>
        <v>0</v>
      </c>
      <c r="V547" s="321" t="s">
        <v>31</v>
      </c>
      <c r="W547" s="322" t="s">
        <v>32</v>
      </c>
      <c r="X547" s="322" t="s">
        <v>33</v>
      </c>
      <c r="Y547" s="322" t="s">
        <v>34</v>
      </c>
      <c r="Z547" s="322" t="s">
        <v>35</v>
      </c>
    </row>
    <row r="548" spans="1:33">
      <c r="A548" s="486"/>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(H)'!$L$1,'Cumulative Budget Request '!Q550,0)</f>
        <v>0</v>
      </c>
      <c r="R548" s="211">
        <f>IF('Cumulative Budget Request '!L547='Split budget (H)'!$L$1,'Cumulative Budget Request '!R550,0)</f>
        <v>0</v>
      </c>
      <c r="S548" s="211">
        <f>IF('Cumulative Budget Request '!L547='Split budget (H)'!$L$1,'Cumulative Budget Request '!S550,0)</f>
        <v>0</v>
      </c>
      <c r="T548" s="211">
        <f>IF('Cumulative Budget Request '!L547='Split budget (H)'!$L$1,'Cumulative Budget Request '!T550,0)</f>
        <v>0</v>
      </c>
      <c r="U548" s="316">
        <f>IF('Cumulative Budget Request '!L547='Split budget (H)'!$L$1,'Cumulative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9"/>
      <c r="C549" s="134"/>
      <c r="D549" s="131" t="s">
        <v>173</v>
      </c>
      <c r="E549" s="161">
        <f>IF('Cumulative Budget Request '!$L549='Split budget (H)'!$L$1,'Cumulative Budget Request '!E549,0)</f>
        <v>0</v>
      </c>
      <c r="F549" s="161">
        <f>IF('Cumulative Budget Request '!$L549='Split budget (H)'!$L$1,'Cumulative Budget Request '!F549,0)</f>
        <v>0</v>
      </c>
      <c r="G549" s="161">
        <f>IF('Cumulative Budget Request '!$L549='Split budget (H)'!$L$1,'Cumulative Budget Request '!G549,0)</f>
        <v>0</v>
      </c>
      <c r="H549" s="161">
        <f>IF('Cumulative Budget Request '!$L549='Split budget (H)'!$L$1,'Cumulative Budget Request '!H549,0)</f>
        <v>0</v>
      </c>
      <c r="I549" s="161">
        <f>IF('Cumulative Budget Request '!$L549='Split budget (H)'!$L$1,'Cumulative Budget Request '!I549,0)</f>
        <v>0</v>
      </c>
      <c r="J549" s="158">
        <f>SUM(E549:I549)</f>
        <v>0</v>
      </c>
      <c r="N549" s="182"/>
      <c r="O549" s="377">
        <f>IF('Cumulative Budget Request '!L547='Split budget (H)'!$L$1,'Cumulative Budget Request '!O551,0)</f>
        <v>0</v>
      </c>
      <c r="P549" s="375" t="s">
        <v>301</v>
      </c>
      <c r="Q549" s="211">
        <f>IF('Cumulative Budget Request '!L547='Split budget (H)'!$L$1,'Cumulative Budget Request '!Q551,0)</f>
        <v>0</v>
      </c>
      <c r="R549" s="211">
        <f>IF('Cumulative Budget Request '!L547='Split budget (H)'!$L$1,'Cumulative Budget Request '!R551,0)</f>
        <v>0</v>
      </c>
      <c r="S549" s="211">
        <f>IF('Cumulative Budget Request '!L547='Split budget (H)'!$L$1,'Cumulative Budget Request '!S551,0)</f>
        <v>0</v>
      </c>
      <c r="T549" s="211">
        <f>IF('Cumulative Budget Request '!L547='Split budget (H)'!$L$1,'Cumulative Budget Request '!T551,0)</f>
        <v>0</v>
      </c>
      <c r="U549" s="316">
        <f>IF('Cumulative Budget Request '!L547='Split budget (H)'!$L$1,'Cumulative Budget Request '!U551,0)</f>
        <v>0</v>
      </c>
      <c r="V549" s="324"/>
      <c r="W549" s="324"/>
      <c r="X549" s="324"/>
      <c r="Y549" s="324"/>
      <c r="Z549" s="324"/>
      <c r="AA549" s="53"/>
      <c r="AB549" s="53"/>
      <c r="AC549" s="53"/>
      <c r="AD549" s="53"/>
      <c r="AE549" s="53"/>
      <c r="AF549" s="53"/>
      <c r="AG549" s="53"/>
    </row>
    <row r="550" spans="1:33">
      <c r="A550" s="486"/>
      <c r="D550" s="33" t="s">
        <v>30</v>
      </c>
      <c r="E550" s="161">
        <f>IF('Cumulative Budget Request '!$L550='Split budget (H)'!$L$1,'Cumulative Budget Request '!E550,0)</f>
        <v>0</v>
      </c>
      <c r="F550" s="161">
        <f>IF('Cumulative Budget Request '!$L550='Split budget (H)'!$L$1,'Cumulative Budget Request '!F550,0)</f>
        <v>0</v>
      </c>
      <c r="G550" s="161">
        <f>IF('Cumulative Budget Request '!$L550='Split budget (H)'!$L$1,'Cumulative Budget Request '!G550,0)</f>
        <v>0</v>
      </c>
      <c r="H550" s="161">
        <f>IF('Cumulative Budget Request '!$L550='Split budget (H)'!$L$1,'Cumulative Budget Request '!H550,0)</f>
        <v>0</v>
      </c>
      <c r="I550" s="161">
        <f>IF('Cumulative Budget Request '!$L550='Split budget (H)'!$L$1,'Cumulative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6"/>
      <c r="C551" s="68"/>
      <c r="D551" s="45"/>
      <c r="E551" s="16"/>
      <c r="F551" s="16"/>
      <c r="G551" s="16"/>
      <c r="H551" s="16"/>
      <c r="I551" s="16"/>
      <c r="J551" s="25"/>
      <c r="N551" s="386" t="s">
        <v>304</v>
      </c>
      <c r="O551" s="45"/>
      <c r="P551" s="375" t="s">
        <v>299</v>
      </c>
      <c r="Q551" s="211">
        <f>IF('Cumulative Budget Request '!L552='Split budget (H)'!$L$1,'Cumulative Budget Request '!Q553,0)</f>
        <v>0</v>
      </c>
      <c r="R551" s="211">
        <f>IF('Cumulative Budget Request '!L552='Split budget (H)'!$L$1,'Cumulative Budget Request '!R553,0)</f>
        <v>0</v>
      </c>
      <c r="S551" s="211">
        <f>IF('Cumulative Budget Request '!L552='Split budget (H)'!$L$1,'Cumulative Budget Request '!S553,0)</f>
        <v>0</v>
      </c>
      <c r="T551" s="211">
        <f>IF('Cumulative Budget Request '!L552='Split budget (H)'!$L$1,'Cumulative Budget Request '!T553,0)</f>
        <v>0</v>
      </c>
      <c r="U551" s="316">
        <f>IF('Cumulative Budget Request '!L552='Split budget (H)'!$L$1,'Cumulative Budget Request '!U553,0)</f>
        <v>0</v>
      </c>
      <c r="V551" s="324"/>
      <c r="W551" s="324"/>
      <c r="X551" s="324"/>
      <c r="Y551" s="324"/>
      <c r="Z551" s="324"/>
      <c r="AA551" s="748"/>
      <c r="AB551" s="748"/>
      <c r="AC551" s="748"/>
      <c r="AD551" s="114"/>
      <c r="AE551" s="114"/>
      <c r="AF551" s="114"/>
      <c r="AG551" s="114"/>
    </row>
    <row r="552" spans="1:33">
      <c r="A552" s="493">
        <f>IF('Cumulative Budget Request '!L553='Split budget (H)'!$L$1,'Cumulative Budget Request '!A552,0)</f>
        <v>0</v>
      </c>
      <c r="C552" s="68"/>
      <c r="D552" s="33" t="s">
        <v>123</v>
      </c>
      <c r="E552" s="76">
        <f>IF('Cumulative Budget Request '!$L552='Split budget (H)'!$L$1,'Cumulative Budget Request '!E552,0)</f>
        <v>0</v>
      </c>
      <c r="F552" s="76">
        <f>IF('Cumulative Budget Request '!$L552='Split budget (H)'!$L$1,'Cumulative Budget Request '!F552,0)</f>
        <v>0</v>
      </c>
      <c r="G552" s="76">
        <f>IF('Cumulative Budget Request '!$L552='Split budget (H)'!$L$1,'Cumulative Budget Request '!G552,0)</f>
        <v>0</v>
      </c>
      <c r="H552" s="76">
        <f>IF('Cumulative Budget Request '!$L552='Split budget (H)'!$L$1,'Cumulative Budget Request '!H552,0)</f>
        <v>0</v>
      </c>
      <c r="I552" s="76">
        <f>IF('Cumulative Budget Request '!$L552='Split budget (H)'!$L$1,'Cumulative Budget Request '!I552,0)</f>
        <v>0</v>
      </c>
      <c r="J552" s="25"/>
      <c r="N552" s="154"/>
      <c r="O552" s="376" t="s">
        <v>121</v>
      </c>
      <c r="P552" s="375" t="s">
        <v>300</v>
      </c>
      <c r="Q552" s="211">
        <f>IF('Cumulative Budget Request '!L552='Split budget (H)'!$L$1,'Cumulative Budget Request '!Q554,0)</f>
        <v>0</v>
      </c>
      <c r="R552" s="211">
        <f>IF('Cumulative Budget Request '!L552='Split budget (H)'!$L$1,'Cumulative Budget Request '!R554,0)</f>
        <v>0</v>
      </c>
      <c r="S552" s="211">
        <f>IF('Cumulative Budget Request '!L552='Split budget (H)'!$L$1,'Cumulative Budget Request '!S554,0)</f>
        <v>0</v>
      </c>
      <c r="T552" s="211">
        <f>IF('Cumulative Budget Request '!L552='Split budget (H)'!$L$1,'Cumulative Budget Request '!T554,0)</f>
        <v>0</v>
      </c>
      <c r="U552" s="316">
        <f>IF('Cumulative Budget Request '!L552='Split budget (H)'!$L$1,'Cumulative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6"/>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(H)'!$L$1,'Cumulative Budget Request '!O555,0)</f>
        <v>0</v>
      </c>
      <c r="P553" s="375" t="s">
        <v>301</v>
      </c>
      <c r="Q553" s="211">
        <f>IF('Cumulative Budget Request '!L552='Split budget (H)'!$L$1,'Cumulative Budget Request '!Q555,0)</f>
        <v>0</v>
      </c>
      <c r="R553" s="211">
        <f>IF('Cumulative Budget Request '!L552='Split budget (H)'!$L$1,'Cumulative Budget Request '!R555,0)</f>
        <v>0</v>
      </c>
      <c r="S553" s="211">
        <f>IF('Cumulative Budget Request '!L552='Split budget (H)'!$L$1,'Cumulative Budget Request '!S555,0)</f>
        <v>0</v>
      </c>
      <c r="T553" s="211">
        <f>IF('Cumulative Budget Request '!L552='Split budget (H)'!$L$1,'Cumulative Budget Request '!T555,0)</f>
        <v>0</v>
      </c>
      <c r="U553" s="316">
        <f>IF('Cumulative Budget Request '!L552='Split budget (H)'!$L$1,'Cumulative Budget Request '!U555,0)</f>
        <v>0</v>
      </c>
      <c r="V553" s="324"/>
      <c r="W553" s="324"/>
      <c r="X553" s="324"/>
      <c r="Y553" s="324"/>
      <c r="Z553" s="324"/>
      <c r="AA553" s="53"/>
      <c r="AB553" s="53"/>
      <c r="AC553" s="53"/>
      <c r="AD553" s="53"/>
      <c r="AE553" s="53"/>
      <c r="AF553" s="53"/>
      <c r="AG553" s="53"/>
    </row>
    <row r="554" spans="1:33">
      <c r="A554" s="449"/>
      <c r="C554" s="134"/>
      <c r="D554" s="131" t="s">
        <v>173</v>
      </c>
      <c r="E554" s="161">
        <f>IF('Cumulative Budget Request '!$L553='Split budget (H)'!$L$1,'Cumulative Budget Request '!E554,0)</f>
        <v>0</v>
      </c>
      <c r="F554" s="161">
        <f>IF('Cumulative Budget Request '!$L553='Split budget (H)'!$L$1,'Cumulative Budget Request '!F554,0)</f>
        <v>0</v>
      </c>
      <c r="G554" s="161">
        <f>IF('Cumulative Budget Request '!$L553='Split budget (H)'!$L$1,'Cumulative Budget Request '!G554,0)</f>
        <v>0</v>
      </c>
      <c r="H554" s="161">
        <f>IF('Cumulative Budget Request '!$L553='Split budget (H)'!$L$1,'Cumulative Budget Request '!H554,0)</f>
        <v>0</v>
      </c>
      <c r="I554" s="161">
        <f>IF('Cumulative Budget Request '!$L553='Split budget (H)'!$L$1,'Cumulative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6"/>
      <c r="D555" s="33" t="s">
        <v>30</v>
      </c>
      <c r="E555" s="161">
        <f>IF('Cumulative Budget Request '!$L554='Split budget (H)'!$L$1,'Cumulative Budget Request '!E555,0)</f>
        <v>0</v>
      </c>
      <c r="F555" s="161">
        <f>IF('Cumulative Budget Request '!$L554='Split budget (H)'!$L$1,'Cumulative Budget Request '!F555,0)</f>
        <v>0</v>
      </c>
      <c r="G555" s="161">
        <f>IF('Cumulative Budget Request '!$L554='Split budget (H)'!$L$1,'Cumulative Budget Request '!G555,0)</f>
        <v>0</v>
      </c>
      <c r="H555" s="161">
        <f>IF('Cumulative Budget Request '!$L554='Split budget (H)'!$L$1,'Cumulative Budget Request '!H555,0)</f>
        <v>0</v>
      </c>
      <c r="I555" s="161">
        <f>IF('Cumulative Budget Request '!$L554='Split budget (H)'!$L$1,'Cumulative Budget Request '!I555,0)</f>
        <v>0</v>
      </c>
      <c r="J555" s="158">
        <f>SUM(E555:I555)</f>
        <v>0</v>
      </c>
      <c r="N555" s="396" t="s">
        <v>305</v>
      </c>
      <c r="O555" s="45"/>
      <c r="P555" s="375" t="s">
        <v>299</v>
      </c>
      <c r="Q555" s="211">
        <f>IF('Cumulative Budget Request '!L557='Split budget (H)'!$L$1,'Cumulative Budget Request '!Q557,0)</f>
        <v>0</v>
      </c>
      <c r="R555" s="211">
        <f>IF('Cumulative Budget Request '!L557='Split budget (H)'!$L$1,'Cumulative Budget Request '!R557,0)</f>
        <v>0</v>
      </c>
      <c r="S555" s="211">
        <f>IF('Cumulative Budget Request '!L557='Split budget (H)'!$L$1,'Cumulative Budget Request '!S557,0)</f>
        <v>0</v>
      </c>
      <c r="T555" s="211">
        <f>IF('Cumulative Budget Request '!L557='Split budget (H)'!$L$1,'Cumulative Budget Request '!T557,0)</f>
        <v>0</v>
      </c>
      <c r="U555" s="316">
        <f>IF('Cumulative Budget Request '!L557='Split budget (H)'!$L$1,'Cumulative Budget Request '!U557,0)</f>
        <v>0</v>
      </c>
      <c r="V555" s="324"/>
      <c r="W555" s="324"/>
      <c r="X555" s="324"/>
      <c r="Y555" s="324"/>
      <c r="Z555" s="324"/>
      <c r="AA555" s="748"/>
      <c r="AB555" s="748"/>
      <c r="AC555" s="748"/>
      <c r="AD555" s="114"/>
      <c r="AE555" s="114"/>
      <c r="AF555" s="114"/>
      <c r="AG555" s="114"/>
    </row>
    <row r="556" spans="1:33">
      <c r="A556" s="486"/>
      <c r="C556" s="68"/>
      <c r="D556" s="45"/>
      <c r="E556" s="16"/>
      <c r="F556" s="16"/>
      <c r="G556" s="16"/>
      <c r="H556" s="16"/>
      <c r="I556" s="16"/>
      <c r="J556" s="25"/>
      <c r="N556" s="154"/>
      <c r="O556" s="376" t="s">
        <v>121</v>
      </c>
      <c r="P556" s="375" t="s">
        <v>300</v>
      </c>
      <c r="Q556" s="211">
        <f>IF('Cumulative Budget Request '!L557='Split budget (H)'!$L$1,'Cumulative Budget Request '!Q558,0)</f>
        <v>0</v>
      </c>
      <c r="R556" s="211">
        <f>IF('Cumulative Budget Request '!L557='Split budget (H)'!$L$1,'Cumulative Budget Request '!R558,0)</f>
        <v>0</v>
      </c>
      <c r="S556" s="211">
        <f>IF('Cumulative Budget Request '!L557='Split budget (H)'!$L$1,'Cumulative Budget Request '!S558,0)</f>
        <v>0</v>
      </c>
      <c r="T556" s="211">
        <f>IF('Cumulative Budget Request '!L557='Split budget (H)'!$L$1,'Cumulative Budget Request '!T558,0)</f>
        <v>0</v>
      </c>
      <c r="U556" s="316">
        <f>IF('Cumulative Budget Request '!L557='Split budget (H)'!$L$1,'Cumulative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6"/>
      <c r="C557" s="68"/>
      <c r="D557" s="33" t="s">
        <v>123</v>
      </c>
      <c r="E557" s="76">
        <f>IF('Cumulative Budget Request '!$L557='Split budget (H)'!$L$1,'Cumulative Budget Request '!E557,0)</f>
        <v>0</v>
      </c>
      <c r="F557" s="76">
        <f>IF('Cumulative Budget Request '!$L557='Split budget (H)'!$L$1,'Cumulative Budget Request '!F557,0)</f>
        <v>0</v>
      </c>
      <c r="G557" s="76">
        <f>IF('Cumulative Budget Request '!$L557='Split budget (H)'!$L$1,'Cumulative Budget Request '!G557,0)</f>
        <v>0</v>
      </c>
      <c r="H557" s="76">
        <f>IF('Cumulative Budget Request '!$L557='Split budget (H)'!$L$1,'Cumulative Budget Request '!H557,0)</f>
        <v>0</v>
      </c>
      <c r="I557" s="76">
        <f>IF('Cumulative Budget Request '!$L557='Split budget (H)'!$L$1,'Cumulative Budget Request '!I557,0)</f>
        <v>0</v>
      </c>
      <c r="J557" s="25"/>
      <c r="M557" s="2"/>
      <c r="N557" s="182"/>
      <c r="O557" s="377">
        <f>IF('Cumulative Budget Request '!L555='Split budget (H)'!$L$1,'Cumulative Budget Request '!O559,0)</f>
        <v>0</v>
      </c>
      <c r="P557" s="375" t="s">
        <v>301</v>
      </c>
      <c r="Q557" s="211">
        <f>IF('Cumulative Budget Request '!L557='Split budget (H)'!$L$1,'Cumulative Budget Request '!Q559,0)</f>
        <v>0</v>
      </c>
      <c r="R557" s="211">
        <f>IF('Cumulative Budget Request '!L557='Split budget (H)'!$L$1,'Cumulative Budget Request '!R559,0)</f>
        <v>0</v>
      </c>
      <c r="S557" s="211">
        <f>IF('Cumulative Budget Request '!L557='Split budget (H)'!$L$1,'Cumulative Budget Request '!S559,0)</f>
        <v>0</v>
      </c>
      <c r="T557" s="211">
        <f>IF('Cumulative Budget Request '!L557='Split budget (H)'!$L$1,'Cumulative Budget Request '!T559,0)</f>
        <v>0</v>
      </c>
      <c r="U557" s="316">
        <f>IF('Cumulative Budget Request '!L557='Split budget (H)'!$L$1,'Cumulative Budget Request '!U559,0)</f>
        <v>0</v>
      </c>
      <c r="V557" s="324"/>
      <c r="W557" s="324"/>
      <c r="X557" s="324"/>
      <c r="Y557" s="324"/>
      <c r="Z557" s="324"/>
    </row>
    <row r="558" spans="1:33" ht="13.8" thickBot="1">
      <c r="A558" s="493">
        <f>IF('Cumulative Budget Request '!L558='Split budget (H)'!$L$1,'Cumulative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6"/>
      <c r="C559" s="134"/>
      <c r="D559" s="131" t="s">
        <v>173</v>
      </c>
      <c r="E559" s="161">
        <f>IF('Cumulative Budget Request '!$L558='Split budget (H)'!$L$1,'Cumulative Budget Request '!E559,0)</f>
        <v>0</v>
      </c>
      <c r="F559" s="161">
        <f>IF('Cumulative Budget Request '!$L558='Split budget (H)'!$L$1,'Cumulative Budget Request '!F559,0)</f>
        <v>0</v>
      </c>
      <c r="G559" s="161">
        <f>IF('Cumulative Budget Request '!$L558='Split budget (H)'!$L$1,'Cumulative Budget Request '!G559,0)</f>
        <v>0</v>
      </c>
      <c r="H559" s="161">
        <f>IF('Cumulative Budget Request '!$L558='Split budget (H)'!$L$1,'Cumulative Budget Request '!H559,0)</f>
        <v>0</v>
      </c>
      <c r="I559" s="161">
        <f>IF('Cumulative Budget Request '!$L558='Split budget (H)'!$L$1,'Cumulative Budget Request '!I559,0)</f>
        <v>0</v>
      </c>
      <c r="J559" s="158">
        <f>SUM(E559:I559)</f>
        <v>0</v>
      </c>
      <c r="M559" s="2"/>
      <c r="V559" s="324"/>
      <c r="W559" s="324"/>
      <c r="X559" s="324"/>
      <c r="Y559" s="324"/>
      <c r="Z559" s="324"/>
    </row>
    <row r="560" spans="1:33" ht="13.8" thickBot="1">
      <c r="A560" s="449"/>
      <c r="D560" s="33" t="s">
        <v>30</v>
      </c>
      <c r="E560" s="161">
        <f>IF('Cumulative Budget Request '!$L559='Split budget (H)'!$L$1,'Cumulative Budget Request '!E560,0)</f>
        <v>0</v>
      </c>
      <c r="F560" s="161">
        <f>IF('Cumulative Budget Request '!$L559='Split budget (H)'!$L$1,'Cumulative Budget Request '!F560,0)</f>
        <v>0</v>
      </c>
      <c r="G560" s="161">
        <f>IF('Cumulative Budget Request '!$L559='Split budget (H)'!$L$1,'Cumulative Budget Request '!G560,0)</f>
        <v>0</v>
      </c>
      <c r="H560" s="161">
        <f>IF('Cumulative Budget Request '!$L559='Split budget (H)'!$L$1,'Cumulative Budget Request '!H560,0)</f>
        <v>0</v>
      </c>
      <c r="I560" s="161">
        <f>IF('Cumulative Budget Request '!$L559='Split budget (H)'!$L$1,'Cumulative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8"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57" t="s">
        <v>168</v>
      </c>
      <c r="C571" s="757"/>
      <c r="D571" s="757"/>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93">
        <f>IF('Cumulative Budget Request '!L580='Split budget (H)'!$L$1,'Cumulative Budget Request '!B575,0)</f>
        <v>0</v>
      </c>
      <c r="D575" s="3"/>
      <c r="E575" s="161">
        <f>IF('Cumulative Budget Request '!$L575='Split budget (H)'!$L$1,'Cumulative Budget Request '!E575,0)</f>
        <v>0</v>
      </c>
      <c r="F575" s="161">
        <f>IF('Cumulative Budget Request '!$L575='Split budget (H)'!$L$1,'Cumulative Budget Request '!F575,0)</f>
        <v>0</v>
      </c>
      <c r="G575" s="161">
        <f>IF('Cumulative Budget Request '!$L575='Split budget (H)'!$L$1,'Cumulative Budget Request '!G575,0)</f>
        <v>0</v>
      </c>
      <c r="H575" s="161">
        <f>IF('Cumulative Budget Request '!$L575='Split budget (H)'!$L$1,'Cumulative Budget Request '!H575,0)</f>
        <v>0</v>
      </c>
      <c r="I575" s="161">
        <f>IF('Cumulative Budget Request '!$L575='Split budget (H)'!$L$1,'Cumulative Budget Request '!I575,0)</f>
        <v>0</v>
      </c>
      <c r="J575" s="158">
        <f>SUM(E575:I575)</f>
        <v>0</v>
      </c>
      <c r="K575" s="2"/>
      <c r="L575" s="2"/>
      <c r="M575" s="2"/>
      <c r="Q575" s="199"/>
      <c r="R575" s="199"/>
      <c r="S575" s="199"/>
      <c r="T575" s="4"/>
    </row>
    <row r="576" spans="1:20" hidden="1">
      <c r="B576" s="493">
        <f>IF('Cumulative Budget Request '!L581='Split budget (H)'!$L$1,'Cumulative Budget Request '!B576,0)</f>
        <v>0</v>
      </c>
      <c r="D576" s="3"/>
      <c r="E576" s="161">
        <f>IF('Cumulative Budget Request '!$L576='Split budget (H)'!$L$1,'Cumulative Budget Request '!E576,0)</f>
        <v>0</v>
      </c>
      <c r="F576" s="161">
        <f>IF('Cumulative Budget Request '!$L576='Split budget (H)'!$L$1,'Cumulative Budget Request '!F576,0)</f>
        <v>0</v>
      </c>
      <c r="G576" s="161">
        <f>IF('Cumulative Budget Request '!$L576='Split budget (H)'!$L$1,'Cumulative Budget Request '!G576,0)</f>
        <v>0</v>
      </c>
      <c r="H576" s="161">
        <f>IF('Cumulative Budget Request '!$L576='Split budget (H)'!$L$1,'Cumulative Budget Request '!H576,0)</f>
        <v>0</v>
      </c>
      <c r="I576" s="161">
        <f>IF('Cumulative Budget Request '!$L576='Split budget (H)'!$L$1,'Cumulative Budget Request '!I576,0)</f>
        <v>0</v>
      </c>
      <c r="J576" s="158">
        <f t="shared" ref="J576:J580" si="340">SUM(E576:I576)</f>
        <v>0</v>
      </c>
      <c r="K576" s="2"/>
      <c r="L576" s="2"/>
      <c r="M576" s="2"/>
    </row>
    <row r="577" spans="1:16" hidden="1">
      <c r="B577" s="493">
        <f>IF('Cumulative Budget Request '!L582='Split budget (H)'!$L$1,'Cumulative Budget Request '!B577,0)</f>
        <v>0</v>
      </c>
      <c r="D577" s="3"/>
      <c r="E577" s="161">
        <f>IF('Cumulative Budget Request '!$L577='Split budget (H)'!$L$1,'Cumulative Budget Request '!E577,0)</f>
        <v>0</v>
      </c>
      <c r="F577" s="161">
        <f>IF('Cumulative Budget Request '!$L577='Split budget (H)'!$L$1,'Cumulative Budget Request '!F577,0)</f>
        <v>0</v>
      </c>
      <c r="G577" s="161">
        <f>IF('Cumulative Budget Request '!$L577='Split budget (H)'!$L$1,'Cumulative Budget Request '!G577,0)</f>
        <v>0</v>
      </c>
      <c r="H577" s="161">
        <f>IF('Cumulative Budget Request '!$L577='Split budget (H)'!$L$1,'Cumulative Budget Request '!H577,0)</f>
        <v>0</v>
      </c>
      <c r="I577" s="161">
        <f>IF('Cumulative Budget Request '!$L577='Split budget (H)'!$L$1,'Cumulative Budget Request '!I577,0)</f>
        <v>0</v>
      </c>
      <c r="J577" s="158">
        <f t="shared" si="340"/>
        <v>0</v>
      </c>
      <c r="K577" s="2"/>
      <c r="L577" s="2"/>
      <c r="M577" s="2"/>
      <c r="N577" s="2"/>
      <c r="O577" s="2"/>
      <c r="P577" s="2"/>
    </row>
    <row r="578" spans="1:16" hidden="1">
      <c r="B578" s="493">
        <f>IF('Cumulative Budget Request '!L583='Split budget (H)'!$L$1,'Cumulative Budget Request '!B578,0)</f>
        <v>0</v>
      </c>
      <c r="D578" s="3"/>
      <c r="E578" s="161">
        <f>IF('Cumulative Budget Request '!$L578='Split budget (H)'!$L$1,'Cumulative Budget Request '!E578,0)</f>
        <v>0</v>
      </c>
      <c r="F578" s="161">
        <f>IF('Cumulative Budget Request '!$L578='Split budget (H)'!$L$1,'Cumulative Budget Request '!F578,0)</f>
        <v>0</v>
      </c>
      <c r="G578" s="161">
        <f>IF('Cumulative Budget Request '!$L578='Split budget (H)'!$L$1,'Cumulative Budget Request '!G578,0)</f>
        <v>0</v>
      </c>
      <c r="H578" s="161">
        <f>IF('Cumulative Budget Request '!$L578='Split budget (H)'!$L$1,'Cumulative Budget Request '!H578,0)</f>
        <v>0</v>
      </c>
      <c r="I578" s="161">
        <f>IF('Cumulative Budget Request '!$L578='Split budget (H)'!$L$1,'Cumulative Budget Request '!I578,0)</f>
        <v>0</v>
      </c>
      <c r="J578" s="158">
        <f t="shared" si="340"/>
        <v>0</v>
      </c>
      <c r="K578" s="2"/>
      <c r="L578" s="2"/>
      <c r="M578" s="2"/>
      <c r="N578" s="2"/>
      <c r="O578" s="2"/>
      <c r="P578" s="2"/>
    </row>
    <row r="579" spans="1:16" hidden="1">
      <c r="B579" s="493">
        <f>IF('Cumulative Budget Request '!L584='Split budget (H)'!$L$1,'Cumulative Budget Request '!B579,0)</f>
        <v>0</v>
      </c>
      <c r="D579" s="3"/>
      <c r="E579" s="161">
        <f>IF('Cumulative Budget Request '!$L579='Split budget (H)'!$L$1,'Cumulative Budget Request '!E579,0)</f>
        <v>0</v>
      </c>
      <c r="F579" s="161">
        <f>IF('Cumulative Budget Request '!$L579='Split budget (H)'!$L$1,'Cumulative Budget Request '!F579,0)</f>
        <v>0</v>
      </c>
      <c r="G579" s="161">
        <f>IF('Cumulative Budget Request '!$L579='Split budget (H)'!$L$1,'Cumulative Budget Request '!G579,0)</f>
        <v>0</v>
      </c>
      <c r="H579" s="161">
        <f>IF('Cumulative Budget Request '!$L579='Split budget (H)'!$L$1,'Cumulative Budget Request '!H579,0)</f>
        <v>0</v>
      </c>
      <c r="I579" s="161">
        <f>IF('Cumulative Budget Request '!$L579='Split budget (H)'!$L$1,'Cumulative Budget Request '!I579,0)</f>
        <v>0</v>
      </c>
      <c r="J579" s="158">
        <f t="shared" si="340"/>
        <v>0</v>
      </c>
      <c r="K579" s="2"/>
      <c r="L579" s="2"/>
      <c r="M579" s="2"/>
    </row>
    <row r="580" spans="1:16" hidden="1">
      <c r="B580" s="493">
        <f>IF('Cumulative Budget Request '!L585='Split budget (H)'!$L$1,'Cumulative Budget Request '!B580,0)</f>
        <v>0</v>
      </c>
      <c r="D580" s="3"/>
      <c r="E580" s="161">
        <f>IF('Cumulative Budget Request '!$L580='Split budget (H)'!$L$1,'Cumulative Budget Request '!E580,0)</f>
        <v>0</v>
      </c>
      <c r="F580" s="161">
        <f>IF('Cumulative Budget Request '!$L580='Split budget (H)'!$L$1,'Cumulative Budget Request '!F580,0)</f>
        <v>0</v>
      </c>
      <c r="G580" s="161">
        <f>IF('Cumulative Budget Request '!$L580='Split budget (H)'!$L$1,'Cumulative Budget Request '!G580,0)</f>
        <v>0</v>
      </c>
      <c r="H580" s="161">
        <f>IF('Cumulative Budget Request '!$L580='Split budget (H)'!$L$1,'Cumulative Budget Request '!H580,0)</f>
        <v>0</v>
      </c>
      <c r="I580" s="161">
        <f>IF('Cumulative Budget Request '!$L580='Split budget (H)'!$L$1,'Cumulative Budget Request '!I580,0)</f>
        <v>0</v>
      </c>
      <c r="J580" s="158">
        <f t="shared" si="340"/>
        <v>0</v>
      </c>
      <c r="K580" s="2"/>
      <c r="L580" s="2"/>
      <c r="M580" s="2"/>
    </row>
    <row r="581" spans="1:16">
      <c r="A581" s="740" t="s">
        <v>57</v>
      </c>
      <c r="B581" s="740"/>
      <c r="C581" s="740"/>
      <c r="D581" s="740"/>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6"/>
      <c r="B582" s="486"/>
      <c r="E582" s="3"/>
      <c r="F582" s="2"/>
      <c r="G582" s="2"/>
      <c r="H582" s="2"/>
      <c r="I582" s="2"/>
      <c r="J582" s="46"/>
      <c r="K582" s="2"/>
      <c r="L582" s="2"/>
      <c r="M582" s="2"/>
    </row>
    <row r="583" spans="1:16" hidden="1">
      <c r="A583" s="488" t="s">
        <v>122</v>
      </c>
      <c r="B583" s="497"/>
      <c r="C583" s="9"/>
      <c r="D583" s="229" t="s">
        <v>184</v>
      </c>
      <c r="E583" s="117">
        <f>IF('Cumulative Budget Request '!$L583='Split budget (H)'!$L$1,'Cumulative Budget Request '!E583,0)</f>
        <v>0</v>
      </c>
      <c r="F583" s="117">
        <f>IF('Cumulative Budget Request '!$L583='Split budget (H)'!$L$1,'Cumulative Budget Request '!F583,0)</f>
        <v>0</v>
      </c>
      <c r="G583" s="117">
        <f>IF('Cumulative Budget Request '!$L583='Split budget (H)'!$L$1,'Cumulative Budget Request '!G583,0)</f>
        <v>0</v>
      </c>
      <c r="H583" s="117">
        <f>IF('Cumulative Budget Request '!$L583='Split budget (H)'!$L$1,'Cumulative Budget Request '!H583,0)</f>
        <v>0</v>
      </c>
      <c r="I583" s="117">
        <f>IF('Cumulative Budget Request '!$L583='Split budget (H)'!$L$1,'Cumulative Budget Request '!I583,0)</f>
        <v>0</v>
      </c>
      <c r="J583" s="73"/>
      <c r="K583" s="2"/>
      <c r="L583" s="2"/>
      <c r="M583" s="2"/>
    </row>
    <row r="584" spans="1:16" hidden="1">
      <c r="A584" s="486"/>
      <c r="B584" s="486"/>
      <c r="D584" s="229" t="s">
        <v>264</v>
      </c>
      <c r="E584" s="117">
        <f>IF('Cumulative Budget Request '!$L584='Split budget (H)'!$L$1,'Cumulative Budget Request '!E584,0)</f>
        <v>0</v>
      </c>
      <c r="F584" s="117">
        <f>IF('Cumulative Budget Request '!$L584='Split budget (H)'!$L$1,'Cumulative Budget Request '!F584,0)</f>
        <v>0</v>
      </c>
      <c r="G584" s="117">
        <f>IF('Cumulative Budget Request '!$L584='Split budget (H)'!$L$1,'Cumulative Budget Request '!G584,0)</f>
        <v>0</v>
      </c>
      <c r="H584" s="117">
        <f>IF('Cumulative Budget Request '!$L584='Split budget (H)'!$L$1,'Cumulative Budget Request '!H584,0)</f>
        <v>0</v>
      </c>
      <c r="I584" s="117">
        <f>IF('Cumulative Budget Request '!$L584='Split budget (H)'!$L$1,'Cumulative Budget Request '!I584,0)</f>
        <v>0</v>
      </c>
      <c r="J584" s="73"/>
      <c r="K584" s="2"/>
      <c r="L584" s="2"/>
      <c r="M584" s="2"/>
    </row>
    <row r="585" spans="1:16" hidden="1">
      <c r="A585" s="488" t="s">
        <v>169</v>
      </c>
      <c r="B585" s="497"/>
      <c r="C585" s="9"/>
      <c r="D585" s="229" t="s">
        <v>265</v>
      </c>
      <c r="E585" s="117">
        <f>IF('Cumulative Budget Request '!$L585='Split budget (H)'!$L$1,'Cumulative Budget Request '!E585,0)</f>
        <v>0</v>
      </c>
      <c r="F585" s="117">
        <f>IF('Cumulative Budget Request '!$L585='Split budget (H)'!$L$1,'Cumulative Budget Request '!F585,0)</f>
        <v>0</v>
      </c>
      <c r="G585" s="117">
        <f>IF('Cumulative Budget Request '!$L585='Split budget (H)'!$L$1,'Cumulative Budget Request '!G585,0)</f>
        <v>0</v>
      </c>
      <c r="H585" s="117">
        <f>IF('Cumulative Budget Request '!$L585='Split budget (H)'!$L$1,'Cumulative Budget Request '!H585,0)</f>
        <v>0</v>
      </c>
      <c r="I585" s="117">
        <f>IF('Cumulative Budget Request '!$L585='Split budget (H)'!$L$1,'Cumulative Budget Request '!I585,0)</f>
        <v>0</v>
      </c>
      <c r="J585" s="73"/>
      <c r="K585" s="2"/>
      <c r="L585" s="2"/>
      <c r="M585" s="2"/>
    </row>
    <row r="586" spans="1:16" hidden="1">
      <c r="A586" s="800">
        <f>IF('Cumulative Budget Request '!L587='Split budget (H)'!$L$1,'Cumulative Budget Request '!A587,0)</f>
        <v>0</v>
      </c>
      <c r="B586" s="486"/>
      <c r="D586" s="229" t="s">
        <v>266</v>
      </c>
      <c r="E586" s="117">
        <f>IF('Cumulative Budget Request '!$L586='Split budget (H)'!$L$1,'Cumulative Budget Request '!E586,0)</f>
        <v>0</v>
      </c>
      <c r="F586" s="117">
        <f>IF('Cumulative Budget Request '!$L586='Split budget (H)'!$L$1,'Cumulative Budget Request '!F586,0)</f>
        <v>0</v>
      </c>
      <c r="G586" s="117">
        <f>IF('Cumulative Budget Request '!$L586='Split budget (H)'!$L$1,'Cumulative Budget Request '!G586,0)</f>
        <v>0</v>
      </c>
      <c r="H586" s="117">
        <f>IF('Cumulative Budget Request '!$L586='Split budget (H)'!$L$1,'Cumulative Budget Request '!H586,0)</f>
        <v>0</v>
      </c>
      <c r="I586" s="117">
        <f>IF('Cumulative Budget Request '!$L586='Split budget (H)'!$L$1,'Cumulative Budget Request '!I586,0)</f>
        <v>0</v>
      </c>
      <c r="J586" s="46"/>
      <c r="K586" s="2"/>
      <c r="L586" s="2"/>
      <c r="M586" s="2"/>
    </row>
    <row r="587" spans="1:16" hidden="1">
      <c r="A587" s="800"/>
      <c r="B587" s="489" t="s">
        <v>41</v>
      </c>
      <c r="C587" s="68" t="s">
        <v>42</v>
      </c>
      <c r="D587" s="26"/>
      <c r="E587" s="14"/>
      <c r="F587" s="14"/>
      <c r="G587" s="14"/>
      <c r="H587" s="14"/>
      <c r="I587" s="14"/>
      <c r="J587" s="46"/>
      <c r="K587" s="2"/>
      <c r="L587" s="2"/>
      <c r="M587" s="2"/>
    </row>
    <row r="588" spans="1:16" hidden="1">
      <c r="A588" s="801"/>
      <c r="B588" s="498" t="s">
        <v>43</v>
      </c>
      <c r="C588" s="116">
        <f>IF('Cumulative Budget Request '!$L588='Split budget (H)'!$L$1,'Cumulative Budget Request '!C588,0)</f>
        <v>0</v>
      </c>
      <c r="D588" s="26"/>
      <c r="E588" s="235">
        <f>IF('Cumulative Budget Request '!$L588='Split budget (H)'!$L$1,'Cumulative Budget Request '!E588,0)</f>
        <v>0</v>
      </c>
      <c r="F588" s="235">
        <f>IF('Cumulative Budget Request '!$L588='Split budget (H)'!$L$1,'Cumulative Budget Request '!F588,0)</f>
        <v>0</v>
      </c>
      <c r="G588" s="235">
        <f>IF('Cumulative Budget Request '!$L588='Split budget (H)'!$L$1,'Cumulative Budget Request '!G588,0)</f>
        <v>0</v>
      </c>
      <c r="H588" s="235">
        <f>IF('Cumulative Budget Request '!$L588='Split budget (H)'!$L$1,'Cumulative Budget Request '!H588,0)</f>
        <v>0</v>
      </c>
      <c r="I588" s="235">
        <f>IF('Cumulative Budget Request '!$L588='Split budget (H)'!$L$1,'Cumulative Budget Request '!I588,0)</f>
        <v>0</v>
      </c>
      <c r="J588" s="158">
        <f t="shared" ref="J588:J593" si="342">SUM(E588:I588)</f>
        <v>0</v>
      </c>
      <c r="K588" s="2"/>
      <c r="L588" s="2"/>
      <c r="M588" s="2"/>
    </row>
    <row r="589" spans="1:16" hidden="1">
      <c r="A589" s="801"/>
      <c r="B589" s="498" t="s">
        <v>44</v>
      </c>
      <c r="C589" s="116">
        <f>IF('Cumulative Budget Request '!$L589='Split budget (H)'!$L$1,'Cumulative Budget Request '!C589,0)</f>
        <v>0</v>
      </c>
      <c r="D589" s="26"/>
      <c r="E589" s="235">
        <f>IF('Cumulative Budget Request '!$L589='Split budget (H)'!$L$1,'Cumulative Budget Request '!E589,0)</f>
        <v>0</v>
      </c>
      <c r="F589" s="235">
        <f>IF('Cumulative Budget Request '!$L589='Split budget (H)'!$L$1,'Cumulative Budget Request '!F589,0)</f>
        <v>0</v>
      </c>
      <c r="G589" s="235">
        <f>IF('Cumulative Budget Request '!$L589='Split budget (H)'!$L$1,'Cumulative Budget Request '!G589,0)</f>
        <v>0</v>
      </c>
      <c r="H589" s="235">
        <f>IF('Cumulative Budget Request '!$L589='Split budget (H)'!$L$1,'Cumulative Budget Request '!H589,0)</f>
        <v>0</v>
      </c>
      <c r="I589" s="235">
        <f>IF('Cumulative Budget Request '!$L589='Split budget (H)'!$L$1,'Cumulative Budget Request '!I589,0)</f>
        <v>0</v>
      </c>
      <c r="J589" s="158">
        <f t="shared" si="342"/>
        <v>0</v>
      </c>
      <c r="K589" s="2"/>
      <c r="L589" s="2"/>
      <c r="M589" s="2"/>
    </row>
    <row r="590" spans="1:16" hidden="1">
      <c r="A590" s="801"/>
      <c r="B590" s="498" t="s">
        <v>182</v>
      </c>
      <c r="C590" s="116">
        <f>IF('Cumulative Budget Request '!$L590='Split budget (H)'!$L$1,'Cumulative Budget Request '!C590,0)</f>
        <v>0</v>
      </c>
      <c r="D590" s="26"/>
      <c r="E590" s="235">
        <f>IF('Cumulative Budget Request '!$L590='Split budget (H)'!$L$1,'Cumulative Budget Request '!E590,0)</f>
        <v>0</v>
      </c>
      <c r="F590" s="235">
        <f>IF('Cumulative Budget Request '!$L590='Split budget (H)'!$L$1,'Cumulative Budget Request '!F590,0)</f>
        <v>0</v>
      </c>
      <c r="G590" s="235">
        <f>IF('Cumulative Budget Request '!$L590='Split budget (H)'!$L$1,'Cumulative Budget Request '!G590,0)</f>
        <v>0</v>
      </c>
      <c r="H590" s="235">
        <f>IF('Cumulative Budget Request '!$L590='Split budget (H)'!$L$1,'Cumulative Budget Request '!H590,0)</f>
        <v>0</v>
      </c>
      <c r="I590" s="235">
        <f>IF('Cumulative Budget Request '!$L590='Split budget (H)'!$L$1,'Cumulative Budget Request '!I590,0)</f>
        <v>0</v>
      </c>
      <c r="J590" s="158">
        <f t="shared" si="342"/>
        <v>0</v>
      </c>
      <c r="K590" s="2"/>
      <c r="L590" s="2"/>
      <c r="M590" s="2"/>
    </row>
    <row r="591" spans="1:16" hidden="1">
      <c r="A591" s="801"/>
      <c r="B591" s="498" t="s">
        <v>45</v>
      </c>
      <c r="C591" s="116">
        <f>IF('Cumulative Budget Request '!$L591='Split budget (H)'!$L$1,'Cumulative Budget Request '!C591,0)</f>
        <v>0</v>
      </c>
      <c r="D591" s="26"/>
      <c r="E591" s="235">
        <f>IF('Cumulative Budget Request '!$L591='Split budget (H)'!$L$1,'Cumulative Budget Request '!E591,0)</f>
        <v>0</v>
      </c>
      <c r="F591" s="235">
        <f>IF('Cumulative Budget Request '!$L591='Split budget (H)'!$L$1,'Cumulative Budget Request '!F591,0)</f>
        <v>0</v>
      </c>
      <c r="G591" s="235">
        <f>IF('Cumulative Budget Request '!$L591='Split budget (H)'!$L$1,'Cumulative Budget Request '!G591,0)</f>
        <v>0</v>
      </c>
      <c r="H591" s="235">
        <f>IF('Cumulative Budget Request '!$L591='Split budget (H)'!$L$1,'Cumulative Budget Request '!H591,0)</f>
        <v>0</v>
      </c>
      <c r="I591" s="235">
        <f>IF('Cumulative Budget Request '!$L591='Split budget (H)'!$L$1,'Cumulative Budget Request '!I591,0)</f>
        <v>0</v>
      </c>
      <c r="J591" s="158">
        <f t="shared" si="342"/>
        <v>0</v>
      </c>
      <c r="K591" s="2"/>
      <c r="L591" s="2"/>
      <c r="M591" s="8"/>
      <c r="N591" s="2"/>
      <c r="O591" s="2"/>
      <c r="P591" s="2"/>
    </row>
    <row r="592" spans="1:16" hidden="1">
      <c r="A592" s="801"/>
      <c r="B592" s="498" t="s">
        <v>46</v>
      </c>
      <c r="C592" s="116">
        <f>IF('Cumulative Budget Request '!$L592='Split budget (H)'!$L$1,'Cumulative Budget Request '!C592,0)</f>
        <v>0</v>
      </c>
      <c r="D592" s="26"/>
      <c r="E592" s="235">
        <f>IF('Cumulative Budget Request '!$L592='Split budget (H)'!$L$1,'Cumulative Budget Request '!E592,0)</f>
        <v>0</v>
      </c>
      <c r="F592" s="235">
        <f>IF('Cumulative Budget Request '!$L592='Split budget (H)'!$L$1,'Cumulative Budget Request '!F592,0)</f>
        <v>0</v>
      </c>
      <c r="G592" s="235">
        <f>IF('Cumulative Budget Request '!$L592='Split budget (H)'!$L$1,'Cumulative Budget Request '!G592,0)</f>
        <v>0</v>
      </c>
      <c r="H592" s="235">
        <f>IF('Cumulative Budget Request '!$L592='Split budget (H)'!$L$1,'Cumulative Budget Request '!H592,0)</f>
        <v>0</v>
      </c>
      <c r="I592" s="235">
        <f>IF('Cumulative Budget Request '!$L592='Split budget (H)'!$L$1,'Cumulative Budget Request '!I592,0)</f>
        <v>0</v>
      </c>
      <c r="J592" s="158">
        <f t="shared" si="342"/>
        <v>0</v>
      </c>
      <c r="K592" s="2"/>
      <c r="L592" s="2"/>
      <c r="M592" s="2"/>
    </row>
    <row r="593" spans="1:17" hidden="1">
      <c r="A593" s="801"/>
      <c r="B593" s="498" t="s">
        <v>47</v>
      </c>
      <c r="C593" s="116">
        <f>IF('Cumulative Budget Request '!$L593='Split budget (H)'!$L$1,'Cumulative Budget Request '!C593,0)</f>
        <v>0</v>
      </c>
      <c r="D593" s="26"/>
      <c r="E593" s="235">
        <f>IF('Cumulative Budget Request '!$L593='Split budget (H)'!$L$1,'Cumulative Budget Request '!E593,0)</f>
        <v>0</v>
      </c>
      <c r="F593" s="235">
        <f>IF('Cumulative Budget Request '!$L593='Split budget (H)'!$L$1,'Cumulative Budget Request '!F593,0)</f>
        <v>0</v>
      </c>
      <c r="G593" s="235">
        <f>IF('Cumulative Budget Request '!$L593='Split budget (H)'!$L$1,'Cumulative Budget Request '!G593,0)</f>
        <v>0</v>
      </c>
      <c r="H593" s="235">
        <f>IF('Cumulative Budget Request '!$L593='Split budget (H)'!$L$1,'Cumulative Budget Request '!H593,0)</f>
        <v>0</v>
      </c>
      <c r="I593" s="235">
        <f>IF('Cumulative Budget Request '!$L593='Split budget (H)'!$L$1,'Cumulative Budget Request '!I593,0)</f>
        <v>0</v>
      </c>
      <c r="J593" s="158">
        <f t="shared" si="342"/>
        <v>0</v>
      </c>
      <c r="K593" s="2"/>
      <c r="L593" s="2"/>
      <c r="M593" s="2"/>
    </row>
    <row r="594" spans="1:17" hidden="1">
      <c r="A594" s="740" t="s">
        <v>57</v>
      </c>
      <c r="B594" s="740"/>
      <c r="C594" s="740"/>
      <c r="D594" s="740"/>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6"/>
      <c r="B595" s="486"/>
      <c r="E595" s="3"/>
      <c r="F595" s="2"/>
      <c r="G595" s="2"/>
      <c r="H595" s="2"/>
      <c r="I595" s="2"/>
      <c r="J595" s="46"/>
      <c r="K595" s="2"/>
      <c r="L595" s="2"/>
      <c r="M595" s="2"/>
    </row>
    <row r="596" spans="1:17" hidden="1">
      <c r="A596" s="488" t="s">
        <v>122</v>
      </c>
      <c r="B596" s="497"/>
      <c r="C596" s="9"/>
      <c r="D596" s="229" t="s">
        <v>184</v>
      </c>
      <c r="E596" s="117">
        <f>IF('Cumulative Budget Request '!$L596='Split budget (H)'!$L$1,'Cumulative Budget Request '!E596,0)</f>
        <v>0</v>
      </c>
      <c r="F596" s="117">
        <f>IF('Cumulative Budget Request '!$L596='Split budget (H)'!$L$1,'Cumulative Budget Request '!F596,0)</f>
        <v>0</v>
      </c>
      <c r="G596" s="117">
        <f>IF('Cumulative Budget Request '!$L596='Split budget (H)'!$L$1,'Cumulative Budget Request '!G596,0)</f>
        <v>0</v>
      </c>
      <c r="H596" s="117">
        <f>IF('Cumulative Budget Request '!$L596='Split budget (H)'!$L$1,'Cumulative Budget Request '!H596,0)</f>
        <v>0</v>
      </c>
      <c r="I596" s="117">
        <f>IF('Cumulative Budget Request '!$L596='Split budget (H)'!$L$1,'Cumulative Budget Request '!I596,0)</f>
        <v>0</v>
      </c>
      <c r="J596" s="73"/>
      <c r="K596" s="2"/>
      <c r="L596" s="2"/>
      <c r="M596" s="2"/>
    </row>
    <row r="597" spans="1:17" hidden="1">
      <c r="A597" s="486"/>
      <c r="B597" s="486"/>
      <c r="D597" s="229" t="s">
        <v>264</v>
      </c>
      <c r="E597" s="117">
        <f>IF('Cumulative Budget Request '!$L597='Split budget (H)'!$L$1,'Cumulative Budget Request '!E597,0)</f>
        <v>0</v>
      </c>
      <c r="F597" s="117">
        <f>IF('Cumulative Budget Request '!$L597='Split budget (H)'!$L$1,'Cumulative Budget Request '!F597,0)</f>
        <v>0</v>
      </c>
      <c r="G597" s="117">
        <f>IF('Cumulative Budget Request '!$L597='Split budget (H)'!$L$1,'Cumulative Budget Request '!G597,0)</f>
        <v>0</v>
      </c>
      <c r="H597" s="117">
        <f>IF('Cumulative Budget Request '!$L597='Split budget (H)'!$L$1,'Cumulative Budget Request '!H597,0)</f>
        <v>0</v>
      </c>
      <c r="I597" s="117">
        <f>IF('Cumulative Budget Request '!$L597='Split budget (H)'!$L$1,'Cumulative Budget Request '!I597,0)</f>
        <v>0</v>
      </c>
      <c r="J597" s="73"/>
      <c r="K597" s="2"/>
      <c r="L597" s="2"/>
      <c r="M597" s="2"/>
    </row>
    <row r="598" spans="1:17" hidden="1">
      <c r="A598" s="488" t="s">
        <v>169</v>
      </c>
      <c r="B598" s="497"/>
      <c r="C598" s="9"/>
      <c r="D598" s="229" t="s">
        <v>265</v>
      </c>
      <c r="E598" s="117">
        <f>IF('Cumulative Budget Request '!$L598='Split budget (H)'!$L$1,'Cumulative Budget Request '!E598,0)</f>
        <v>0</v>
      </c>
      <c r="F598" s="117">
        <f>IF('Cumulative Budget Request '!$L598='Split budget (H)'!$L$1,'Cumulative Budget Request '!F598,0)</f>
        <v>0</v>
      </c>
      <c r="G598" s="117">
        <f>IF('Cumulative Budget Request '!$L598='Split budget (H)'!$L$1,'Cumulative Budget Request '!G598,0)</f>
        <v>0</v>
      </c>
      <c r="H598" s="117">
        <f>IF('Cumulative Budget Request '!$L598='Split budget (H)'!$L$1,'Cumulative Budget Request '!H598,0)</f>
        <v>0</v>
      </c>
      <c r="I598" s="117">
        <f>IF('Cumulative Budget Request '!$L598='Split budget (H)'!$L$1,'Cumulative Budget Request '!I598,0)</f>
        <v>0</v>
      </c>
      <c r="J598" s="73"/>
      <c r="K598" s="2"/>
      <c r="L598" s="2"/>
      <c r="M598" s="2"/>
    </row>
    <row r="599" spans="1:17" hidden="1">
      <c r="A599" s="800">
        <f>IF('Cumulative Budget Request '!L600='Split budget (H)'!$L$1,'Cumulative Budget Request '!A600,0)</f>
        <v>0</v>
      </c>
      <c r="B599" s="486"/>
      <c r="D599" s="229" t="s">
        <v>266</v>
      </c>
      <c r="E599" s="117">
        <f>IF('Cumulative Budget Request '!$L599='Split budget (H)'!$L$1,'Cumulative Budget Request '!E599,0)</f>
        <v>0</v>
      </c>
      <c r="F599" s="117">
        <f>IF('Cumulative Budget Request '!$L599='Split budget (H)'!$L$1,'Cumulative Budget Request '!F599,0)</f>
        <v>0</v>
      </c>
      <c r="G599" s="117">
        <f>IF('Cumulative Budget Request '!$L599='Split budget (H)'!$L$1,'Cumulative Budget Request '!G599,0)</f>
        <v>0</v>
      </c>
      <c r="H599" s="117">
        <f>IF('Cumulative Budget Request '!$L599='Split budget (H)'!$L$1,'Cumulative Budget Request '!H599,0)</f>
        <v>0</v>
      </c>
      <c r="I599" s="117">
        <f>IF('Cumulative Budget Request '!$L599='Split budget (H)'!$L$1,'Cumulative Budget Request '!I599,0)</f>
        <v>0</v>
      </c>
      <c r="J599" s="46"/>
      <c r="K599" s="2"/>
      <c r="L599" s="2"/>
      <c r="M599" s="2"/>
    </row>
    <row r="600" spans="1:17" hidden="1">
      <c r="A600" s="800"/>
      <c r="B600" s="489" t="s">
        <v>41</v>
      </c>
      <c r="C600" s="68" t="s">
        <v>42</v>
      </c>
      <c r="D600" s="26"/>
      <c r="E600" s="2"/>
      <c r="F600" s="2"/>
      <c r="G600" s="228"/>
      <c r="H600" s="228"/>
      <c r="I600" s="228"/>
      <c r="J600" s="46"/>
      <c r="K600" s="2"/>
      <c r="L600" s="2"/>
      <c r="M600" s="2"/>
    </row>
    <row r="601" spans="1:17" hidden="1">
      <c r="A601" s="801"/>
      <c r="B601" s="498" t="s">
        <v>43</v>
      </c>
      <c r="C601" s="116">
        <f>IF('Cumulative Budget Request '!$L601='Split budget (H)'!$L$1,'Cumulative Budget Request '!C601,0)</f>
        <v>0</v>
      </c>
      <c r="D601" s="26"/>
      <c r="E601" s="235">
        <f>IF('Cumulative Budget Request '!$L601='Split budget (H)'!$L$1,'Cumulative Budget Request '!E601,0)</f>
        <v>0</v>
      </c>
      <c r="F601" s="235">
        <f>IF('Cumulative Budget Request '!$L601='Split budget (H)'!$L$1,'Cumulative Budget Request '!F601,0)</f>
        <v>0</v>
      </c>
      <c r="G601" s="235">
        <f>IF('Cumulative Budget Request '!$L601='Split budget (H)'!$L$1,'Cumulative Budget Request '!G601,0)</f>
        <v>0</v>
      </c>
      <c r="H601" s="235">
        <f>IF('Cumulative Budget Request '!$L601='Split budget (H)'!$L$1,'Cumulative Budget Request '!H601,0)</f>
        <v>0</v>
      </c>
      <c r="I601" s="235">
        <f>IF('Cumulative Budget Request '!$L601='Split budget (H)'!$L$1,'Cumulative Budget Request '!I601,0)</f>
        <v>0</v>
      </c>
      <c r="J601" s="158">
        <f t="shared" ref="J601:J606" si="344">SUM(E601:I601)</f>
        <v>0</v>
      </c>
      <c r="K601" s="2"/>
      <c r="L601" s="2"/>
      <c r="M601" s="2"/>
    </row>
    <row r="602" spans="1:17" hidden="1">
      <c r="A602" s="801"/>
      <c r="B602" s="498" t="s">
        <v>44</v>
      </c>
      <c r="C602" s="116">
        <f>IF('Cumulative Budget Request '!$L602='Split budget (H)'!$L$1,'Cumulative Budget Request '!C602,0)</f>
        <v>0</v>
      </c>
      <c r="D602" s="26"/>
      <c r="E602" s="235">
        <f>IF('Cumulative Budget Request '!$L602='Split budget (H)'!$L$1,'Cumulative Budget Request '!E602,0)</f>
        <v>0</v>
      </c>
      <c r="F602" s="235">
        <f>IF('Cumulative Budget Request '!$L602='Split budget (H)'!$L$1,'Cumulative Budget Request '!F602,0)</f>
        <v>0</v>
      </c>
      <c r="G602" s="235">
        <f>IF('Cumulative Budget Request '!$L602='Split budget (H)'!$L$1,'Cumulative Budget Request '!G602,0)</f>
        <v>0</v>
      </c>
      <c r="H602" s="235">
        <f>IF('Cumulative Budget Request '!$L602='Split budget (H)'!$L$1,'Cumulative Budget Request '!H602,0)</f>
        <v>0</v>
      </c>
      <c r="I602" s="235">
        <f>IF('Cumulative Budget Request '!$L602='Split budget (H)'!$L$1,'Cumulative Budget Request '!I602,0)</f>
        <v>0</v>
      </c>
      <c r="J602" s="158">
        <f t="shared" si="344"/>
        <v>0</v>
      </c>
      <c r="K602" s="2"/>
      <c r="L602" s="2"/>
      <c r="M602" s="2"/>
    </row>
    <row r="603" spans="1:17" hidden="1">
      <c r="A603" s="801"/>
      <c r="B603" s="498" t="s">
        <v>182</v>
      </c>
      <c r="C603" s="116">
        <f>IF('Cumulative Budget Request '!$L603='Split budget (H)'!$L$1,'Cumulative Budget Request '!C603,0)</f>
        <v>0</v>
      </c>
      <c r="D603" s="26"/>
      <c r="E603" s="235">
        <f>IF('Cumulative Budget Request '!$L603='Split budget (H)'!$L$1,'Cumulative Budget Request '!E603,0)</f>
        <v>0</v>
      </c>
      <c r="F603" s="235">
        <f>IF('Cumulative Budget Request '!$L603='Split budget (H)'!$L$1,'Cumulative Budget Request '!F603,0)</f>
        <v>0</v>
      </c>
      <c r="G603" s="235">
        <f>IF('Cumulative Budget Request '!$L603='Split budget (H)'!$L$1,'Cumulative Budget Request '!G603,0)</f>
        <v>0</v>
      </c>
      <c r="H603" s="235">
        <f>IF('Cumulative Budget Request '!$L603='Split budget (H)'!$L$1,'Cumulative Budget Request '!H603,0)</f>
        <v>0</v>
      </c>
      <c r="I603" s="235">
        <f>IF('Cumulative Budget Request '!$L603='Split budget (H)'!$L$1,'Cumulative Budget Request '!I603,0)</f>
        <v>0</v>
      </c>
      <c r="J603" s="158">
        <f t="shared" si="344"/>
        <v>0</v>
      </c>
      <c r="K603" s="2"/>
      <c r="L603" s="2"/>
      <c r="M603" s="2"/>
    </row>
    <row r="604" spans="1:17" hidden="1">
      <c r="A604" s="801"/>
      <c r="B604" s="498" t="s">
        <v>45</v>
      </c>
      <c r="C604" s="116">
        <f>IF('Cumulative Budget Request '!$L604='Split budget (H)'!$L$1,'Cumulative Budget Request '!C604,0)</f>
        <v>0</v>
      </c>
      <c r="D604" s="26"/>
      <c r="E604" s="235">
        <f>IF('Cumulative Budget Request '!$L604='Split budget (H)'!$L$1,'Cumulative Budget Request '!E604,0)</f>
        <v>0</v>
      </c>
      <c r="F604" s="235">
        <f>IF('Cumulative Budget Request '!$L604='Split budget (H)'!$L$1,'Cumulative Budget Request '!F604,0)</f>
        <v>0</v>
      </c>
      <c r="G604" s="235">
        <f>IF('Cumulative Budget Request '!$L604='Split budget (H)'!$L$1,'Cumulative Budget Request '!G604,0)</f>
        <v>0</v>
      </c>
      <c r="H604" s="235">
        <f>IF('Cumulative Budget Request '!$L604='Split budget (H)'!$L$1,'Cumulative Budget Request '!H604,0)</f>
        <v>0</v>
      </c>
      <c r="I604" s="235">
        <f>IF('Cumulative Budget Request '!$L604='Split budget (H)'!$L$1,'Cumulative Budget Request '!I604,0)</f>
        <v>0</v>
      </c>
      <c r="J604" s="158">
        <f t="shared" si="344"/>
        <v>0</v>
      </c>
      <c r="K604" s="2"/>
      <c r="L604" s="2"/>
      <c r="M604" s="8"/>
      <c r="N604" s="2"/>
      <c r="O604" s="2"/>
      <c r="P604" s="2"/>
      <c r="Q604" s="2"/>
    </row>
    <row r="605" spans="1:17" hidden="1">
      <c r="A605" s="801"/>
      <c r="B605" s="498" t="s">
        <v>46</v>
      </c>
      <c r="C605" s="116">
        <f>IF('Cumulative Budget Request '!$L605='Split budget (H)'!$L$1,'Cumulative Budget Request '!C605,0)</f>
        <v>0</v>
      </c>
      <c r="D605" s="26"/>
      <c r="E605" s="235">
        <f>IF('Cumulative Budget Request '!$L605='Split budget (H)'!$L$1,'Cumulative Budget Request '!E605,0)</f>
        <v>0</v>
      </c>
      <c r="F605" s="235">
        <f>IF('Cumulative Budget Request '!$L605='Split budget (H)'!$L$1,'Cumulative Budget Request '!F605,0)</f>
        <v>0</v>
      </c>
      <c r="G605" s="235">
        <f>IF('Cumulative Budget Request '!$L605='Split budget (H)'!$L$1,'Cumulative Budget Request '!G605,0)</f>
        <v>0</v>
      </c>
      <c r="H605" s="235">
        <f>IF('Cumulative Budget Request '!$L605='Split budget (H)'!$L$1,'Cumulative Budget Request '!H605,0)</f>
        <v>0</v>
      </c>
      <c r="I605" s="235">
        <f>IF('Cumulative Budget Request '!$L605='Split budget (H)'!$L$1,'Cumulative Budget Request '!I605,0)</f>
        <v>0</v>
      </c>
      <c r="J605" s="158">
        <f t="shared" si="344"/>
        <v>0</v>
      </c>
      <c r="K605" s="2"/>
      <c r="L605" s="2"/>
      <c r="M605" s="2"/>
      <c r="N605" s="2"/>
      <c r="O605" s="2"/>
      <c r="P605" s="2"/>
      <c r="Q605" s="2"/>
    </row>
    <row r="606" spans="1:17" hidden="1">
      <c r="A606" s="801"/>
      <c r="B606" s="498" t="s">
        <v>47</v>
      </c>
      <c r="C606" s="116">
        <f>IF('Cumulative Budget Request '!$L606='Split budget (H)'!$L$1,'Cumulative Budget Request '!C606,0)</f>
        <v>0</v>
      </c>
      <c r="D606" s="26"/>
      <c r="E606" s="235">
        <f>IF('Cumulative Budget Request '!$L606='Split budget (H)'!$L$1,'Cumulative Budget Request '!E606,0)</f>
        <v>0</v>
      </c>
      <c r="F606" s="235">
        <f>IF('Cumulative Budget Request '!$L606='Split budget (H)'!$L$1,'Cumulative Budget Request '!F606,0)</f>
        <v>0</v>
      </c>
      <c r="G606" s="235">
        <f>IF('Cumulative Budget Request '!$L606='Split budget (H)'!$L$1,'Cumulative Budget Request '!G606,0)</f>
        <v>0</v>
      </c>
      <c r="H606" s="235">
        <f>IF('Cumulative Budget Request '!$L606='Split budget (H)'!$L$1,'Cumulative Budget Request '!H606,0)</f>
        <v>0</v>
      </c>
      <c r="I606" s="235">
        <f>IF('Cumulative Budget Request '!$L606='Split budget (H)'!$L$1,'Cumulative Budget Request '!I606,0)</f>
        <v>0</v>
      </c>
      <c r="J606" s="158">
        <f t="shared" si="344"/>
        <v>0</v>
      </c>
      <c r="K606" s="29"/>
      <c r="L606" s="29"/>
      <c r="M606" s="2"/>
    </row>
    <row r="607" spans="1:17" hidden="1">
      <c r="A607" s="740" t="s">
        <v>57</v>
      </c>
      <c r="B607" s="740"/>
      <c r="C607" s="740"/>
      <c r="D607" s="740"/>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57" t="s">
        <v>51</v>
      </c>
      <c r="C608" s="757"/>
      <c r="D608" s="757"/>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93">
        <f>IF('Cumulative Budget Request '!L611='Split budget (H)'!$L$1,'Cumulative Budget Request '!B611,0)</f>
        <v>0</v>
      </c>
      <c r="D611" s="3"/>
      <c r="E611" s="161">
        <f>IF('Cumulative Budget Request '!$L611='Split budget (H)'!$L$1,'Cumulative Budget Request '!E611,0)</f>
        <v>0</v>
      </c>
      <c r="F611" s="161">
        <f>IF('Cumulative Budget Request '!$L611='Split budget (H)'!$L$1,'Cumulative Budget Request '!F611,0)</f>
        <v>0</v>
      </c>
      <c r="G611" s="161">
        <f>IF('Cumulative Budget Request '!$L611='Split budget (H)'!$L$1,'Cumulative Budget Request '!G611,0)</f>
        <v>0</v>
      </c>
      <c r="H611" s="161">
        <f>IF('Cumulative Budget Request '!$L611='Split budget (H)'!$L$1,'Cumulative Budget Request '!H611,0)</f>
        <v>0</v>
      </c>
      <c r="I611" s="161">
        <f>IF('Cumulative Budget Request '!$L611='Split budget (H)'!$L$1,'Cumulative Budget Request '!I611,0)</f>
        <v>0</v>
      </c>
      <c r="J611" s="70">
        <f>SUM(E611:I611)</f>
        <v>0</v>
      </c>
      <c r="K611" s="2"/>
      <c r="L611" s="2"/>
      <c r="M611" s="2"/>
    </row>
    <row r="612" spans="1:16" hidden="1">
      <c r="B612" s="493">
        <f>IF('Cumulative Budget Request '!L612='Split budget (H)'!$L$1,'Cumulative Budget Request '!B612,0)</f>
        <v>0</v>
      </c>
      <c r="D612" s="3"/>
      <c r="E612" s="161">
        <f>IF('Cumulative Budget Request '!$L612='Split budget (H)'!$L$1,'Cumulative Budget Request '!E612,0)</f>
        <v>0</v>
      </c>
      <c r="F612" s="161">
        <f>IF('Cumulative Budget Request '!$L612='Split budget (H)'!$L$1,'Cumulative Budget Request '!F612,0)</f>
        <v>0</v>
      </c>
      <c r="G612" s="161">
        <f>IF('Cumulative Budget Request '!$L612='Split budget (H)'!$L$1,'Cumulative Budget Request '!G612,0)</f>
        <v>0</v>
      </c>
      <c r="H612" s="161">
        <f>IF('Cumulative Budget Request '!$L612='Split budget (H)'!$L$1,'Cumulative Budget Request '!H612,0)</f>
        <v>0</v>
      </c>
      <c r="I612" s="161">
        <f>IF('Cumulative Budget Request '!$L612='Split budget (H)'!$L$1,'Cumulative Budget Request '!I612,0)</f>
        <v>0</v>
      </c>
      <c r="J612" s="70">
        <f t="shared" ref="J612:J616" si="347">SUM(E612:I612)</f>
        <v>0</v>
      </c>
      <c r="K612" s="2"/>
      <c r="L612" s="2"/>
      <c r="M612" s="2"/>
    </row>
    <row r="613" spans="1:16" hidden="1">
      <c r="B613" s="493">
        <f>IF('Cumulative Budget Request '!L613='Split budget (H)'!$L$1,'Cumulative Budget Request '!B613,0)</f>
        <v>0</v>
      </c>
      <c r="D613" s="3"/>
      <c r="E613" s="161">
        <f>IF('Cumulative Budget Request '!$L613='Split budget (H)'!$L$1,'Cumulative Budget Request '!E613,0)</f>
        <v>0</v>
      </c>
      <c r="F613" s="161">
        <f>IF('Cumulative Budget Request '!$L613='Split budget (H)'!$L$1,'Cumulative Budget Request '!F613,0)</f>
        <v>0</v>
      </c>
      <c r="G613" s="161">
        <f>IF('Cumulative Budget Request '!$L613='Split budget (H)'!$L$1,'Cumulative Budget Request '!G613,0)</f>
        <v>0</v>
      </c>
      <c r="H613" s="161">
        <f>IF('Cumulative Budget Request '!$L613='Split budget (H)'!$L$1,'Cumulative Budget Request '!H613,0)</f>
        <v>0</v>
      </c>
      <c r="I613" s="161">
        <f>IF('Cumulative Budget Request '!$L613='Split budget (H)'!$L$1,'Cumulative Budget Request '!I613,0)</f>
        <v>0</v>
      </c>
      <c r="J613" s="70">
        <f t="shared" si="347"/>
        <v>0</v>
      </c>
      <c r="K613" s="2"/>
      <c r="L613" s="2"/>
      <c r="M613" s="2"/>
      <c r="N613" s="2"/>
      <c r="O613" s="2"/>
      <c r="P613" s="2"/>
    </row>
    <row r="614" spans="1:16" hidden="1">
      <c r="B614" s="493">
        <f>IF('Cumulative Budget Request '!L614='Split budget (H)'!$L$1,'Cumulative Budget Request '!B614,0)</f>
        <v>0</v>
      </c>
      <c r="D614" s="3"/>
      <c r="E614" s="161">
        <f>IF('Cumulative Budget Request '!$L614='Split budget (H)'!$L$1,'Cumulative Budget Request '!E614,0)</f>
        <v>0</v>
      </c>
      <c r="F614" s="161">
        <f>IF('Cumulative Budget Request '!$L614='Split budget (H)'!$L$1,'Cumulative Budget Request '!F614,0)</f>
        <v>0</v>
      </c>
      <c r="G614" s="161">
        <f>IF('Cumulative Budget Request '!$L614='Split budget (H)'!$L$1,'Cumulative Budget Request '!G614,0)</f>
        <v>0</v>
      </c>
      <c r="H614" s="161">
        <f>IF('Cumulative Budget Request '!$L614='Split budget (H)'!$L$1,'Cumulative Budget Request '!H614,0)</f>
        <v>0</v>
      </c>
      <c r="I614" s="161">
        <f>IF('Cumulative Budget Request '!$L614='Split budget (H)'!$L$1,'Cumulative Budget Request '!I614,0)</f>
        <v>0</v>
      </c>
      <c r="J614" s="70">
        <f t="shared" si="347"/>
        <v>0</v>
      </c>
      <c r="K614" s="2"/>
      <c r="L614" s="2"/>
      <c r="M614" s="2"/>
      <c r="N614" s="2"/>
      <c r="O614" s="2"/>
      <c r="P614" s="2"/>
    </row>
    <row r="615" spans="1:16" hidden="1">
      <c r="B615" s="493">
        <f>IF('Cumulative Budget Request '!L615='Split budget (H)'!$L$1,'Cumulative Budget Request '!B615,0)</f>
        <v>0</v>
      </c>
      <c r="D615" s="3"/>
      <c r="E615" s="161">
        <f>IF('Cumulative Budget Request '!$L615='Split budget (H)'!$L$1,'Cumulative Budget Request '!E615,0)</f>
        <v>0</v>
      </c>
      <c r="F615" s="161">
        <f>IF('Cumulative Budget Request '!$L615='Split budget (H)'!$L$1,'Cumulative Budget Request '!F615,0)</f>
        <v>0</v>
      </c>
      <c r="G615" s="161">
        <f>IF('Cumulative Budget Request '!$L615='Split budget (H)'!$L$1,'Cumulative Budget Request '!G615,0)</f>
        <v>0</v>
      </c>
      <c r="H615" s="161">
        <f>IF('Cumulative Budget Request '!$L615='Split budget (H)'!$L$1,'Cumulative Budget Request '!H615,0)</f>
        <v>0</v>
      </c>
      <c r="I615" s="161">
        <f>IF('Cumulative Budget Request '!$L615='Split budget (H)'!$L$1,'Cumulative Budget Request '!I615,0)</f>
        <v>0</v>
      </c>
      <c r="J615" s="70">
        <f t="shared" si="347"/>
        <v>0</v>
      </c>
      <c r="K615" s="2"/>
      <c r="L615" s="2"/>
      <c r="M615" s="2"/>
    </row>
    <row r="616" spans="1:16" hidden="1">
      <c r="B616" s="493">
        <f>IF('Cumulative Budget Request '!L616='Split budget (H)'!$L$1,'Cumulative Budget Request '!B616,0)</f>
        <v>0</v>
      </c>
      <c r="D616" s="3"/>
      <c r="E616" s="161">
        <f>IF('Cumulative Budget Request '!$L616='Split budget (H)'!$L$1,'Cumulative Budget Request '!E616,0)</f>
        <v>0</v>
      </c>
      <c r="F616" s="161">
        <f>IF('Cumulative Budget Request '!$L616='Split budget (H)'!$L$1,'Cumulative Budget Request '!F616,0)</f>
        <v>0</v>
      </c>
      <c r="G616" s="161">
        <f>IF('Cumulative Budget Request '!$L616='Split budget (H)'!$L$1,'Cumulative Budget Request '!G616,0)</f>
        <v>0</v>
      </c>
      <c r="H616" s="161">
        <f>IF('Cumulative Budget Request '!$L616='Split budget (H)'!$L$1,'Cumulative Budget Request '!H616,0)</f>
        <v>0</v>
      </c>
      <c r="I616" s="161">
        <f>IF('Cumulative Budget Request '!$L616='Split budget (H)'!$L$1,'Cumulative Budget Request '!I616,0)</f>
        <v>0</v>
      </c>
      <c r="J616" s="70">
        <f t="shared" si="347"/>
        <v>0</v>
      </c>
      <c r="K616" s="2"/>
      <c r="L616" s="2"/>
      <c r="M616" s="2"/>
    </row>
    <row r="617" spans="1:16">
      <c r="A617" s="740" t="s">
        <v>57</v>
      </c>
      <c r="B617" s="740"/>
      <c r="C617" s="740"/>
      <c r="D617" s="740"/>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6"/>
      <c r="B618" s="486"/>
      <c r="E618" s="3"/>
      <c r="F618" s="2"/>
      <c r="G618" s="2"/>
      <c r="H618" s="2"/>
      <c r="I618" s="2"/>
      <c r="J618" s="46"/>
      <c r="K618" s="2"/>
      <c r="L618" s="2"/>
      <c r="M618" s="2"/>
    </row>
    <row r="619" spans="1:16" hidden="1">
      <c r="A619" s="488" t="s">
        <v>122</v>
      </c>
      <c r="B619" s="486"/>
      <c r="C619" s="228"/>
      <c r="D619" s="229" t="s">
        <v>184</v>
      </c>
      <c r="E619" s="117">
        <f>IF('Cumulative Budget Request '!$L619='Split budget (H)'!$L$1,'Cumulative Budget Request '!E619,0)</f>
        <v>0</v>
      </c>
      <c r="F619" s="117">
        <f>IF('Cumulative Budget Request '!$L619='Split budget (H)'!$L$1,'Cumulative Budget Request '!F619,0)</f>
        <v>0</v>
      </c>
      <c r="G619" s="117">
        <f>IF('Cumulative Budget Request '!$L619='Split budget (H)'!$L$1,'Cumulative Budget Request '!G619,0)</f>
        <v>0</v>
      </c>
      <c r="H619" s="117">
        <f>IF('Cumulative Budget Request '!$L619='Split budget (H)'!$L$1,'Cumulative Budget Request '!H619,0)</f>
        <v>0</v>
      </c>
      <c r="I619" s="117">
        <f>IF('Cumulative Budget Request '!$L619='Split budget (H)'!$L$1,'Cumulative Budget Request '!I619,0)</f>
        <v>0</v>
      </c>
      <c r="J619" s="73"/>
      <c r="K619" s="2"/>
      <c r="L619" s="2"/>
      <c r="M619" s="2"/>
    </row>
    <row r="620" spans="1:16" hidden="1">
      <c r="A620" s="488"/>
      <c r="B620" s="497"/>
      <c r="C620" s="9"/>
      <c r="D620" s="229" t="s">
        <v>264</v>
      </c>
      <c r="E620" s="117">
        <f>IF('Cumulative Budget Request '!$L620='Split budget (H)'!$L$1,'Cumulative Budget Request '!E620,0)</f>
        <v>0</v>
      </c>
      <c r="F620" s="117">
        <f>IF('Cumulative Budget Request '!$L620='Split budget (H)'!$L$1,'Cumulative Budget Request '!F620,0)</f>
        <v>0</v>
      </c>
      <c r="G620" s="117">
        <f>IF('Cumulative Budget Request '!$L620='Split budget (H)'!$L$1,'Cumulative Budget Request '!G620,0)</f>
        <v>0</v>
      </c>
      <c r="H620" s="117">
        <f>IF('Cumulative Budget Request '!$L620='Split budget (H)'!$L$1,'Cumulative Budget Request '!H620,0)</f>
        <v>0</v>
      </c>
      <c r="I620" s="117">
        <f>IF('Cumulative Budget Request '!$L620='Split budget (H)'!$L$1,'Cumulative Budget Request '!I620,0)</f>
        <v>0</v>
      </c>
      <c r="J620" s="73"/>
      <c r="K620" s="2"/>
      <c r="L620" s="2"/>
      <c r="M620" s="2"/>
    </row>
    <row r="621" spans="1:16" hidden="1">
      <c r="A621" s="488" t="s">
        <v>169</v>
      </c>
      <c r="B621" s="497"/>
      <c r="C621" s="9"/>
      <c r="D621" s="229" t="s">
        <v>265</v>
      </c>
      <c r="E621" s="117">
        <f>IF('Cumulative Budget Request '!$L621='Split budget (H)'!$L$1,'Cumulative Budget Request '!E621,0)</f>
        <v>0</v>
      </c>
      <c r="F621" s="117">
        <f>IF('Cumulative Budget Request '!$L621='Split budget (H)'!$L$1,'Cumulative Budget Request '!F621,0)</f>
        <v>0</v>
      </c>
      <c r="G621" s="117">
        <f>IF('Cumulative Budget Request '!$L621='Split budget (H)'!$L$1,'Cumulative Budget Request '!G621,0)</f>
        <v>0</v>
      </c>
      <c r="H621" s="117">
        <f>IF('Cumulative Budget Request '!$L621='Split budget (H)'!$L$1,'Cumulative Budget Request '!H621,0)</f>
        <v>0</v>
      </c>
      <c r="I621" s="117">
        <f>IF('Cumulative Budget Request '!$L621='Split budget (H)'!$L$1,'Cumulative Budget Request '!I621,0)</f>
        <v>0</v>
      </c>
      <c r="J621" s="73"/>
      <c r="K621" s="2"/>
      <c r="L621" s="2"/>
      <c r="M621" s="2"/>
    </row>
    <row r="622" spans="1:16" hidden="1">
      <c r="A622" s="800">
        <f>IF('Cumulative Budget Request '!L623='Split budget (H)'!$L$1,'Cumulative Budget Request '!A623,0)</f>
        <v>0</v>
      </c>
      <c r="B622" s="486"/>
      <c r="D622" s="229" t="s">
        <v>266</v>
      </c>
      <c r="E622" s="117">
        <f>IF('Cumulative Budget Request '!$L622='Split budget (H)'!$L$1,'Cumulative Budget Request '!E622,0)</f>
        <v>0</v>
      </c>
      <c r="F622" s="117">
        <f>IF('Cumulative Budget Request '!$L622='Split budget (H)'!$L$1,'Cumulative Budget Request '!F622,0)</f>
        <v>0</v>
      </c>
      <c r="G622" s="117">
        <f>IF('Cumulative Budget Request '!$L622='Split budget (H)'!$L$1,'Cumulative Budget Request '!G622,0)</f>
        <v>0</v>
      </c>
      <c r="H622" s="117">
        <f>IF('Cumulative Budget Request '!$L622='Split budget (H)'!$L$1,'Cumulative Budget Request '!H622,0)</f>
        <v>0</v>
      </c>
      <c r="I622" s="117">
        <f>IF('Cumulative Budget Request '!$L622='Split budget (H)'!$L$1,'Cumulative Budget Request '!I622,0)</f>
        <v>0</v>
      </c>
      <c r="J622" s="46"/>
      <c r="K622" s="2"/>
      <c r="L622" s="2"/>
      <c r="M622" s="2"/>
    </row>
    <row r="623" spans="1:16" hidden="1">
      <c r="A623" s="800"/>
      <c r="B623" s="489" t="s">
        <v>41</v>
      </c>
      <c r="C623" s="68" t="s">
        <v>42</v>
      </c>
      <c r="D623" s="26"/>
      <c r="E623" s="2"/>
      <c r="F623" s="2"/>
      <c r="G623" s="228"/>
      <c r="H623" s="228"/>
      <c r="I623" s="228"/>
      <c r="J623" s="46"/>
      <c r="K623" s="2"/>
      <c r="L623" s="2"/>
      <c r="M623" s="2"/>
    </row>
    <row r="624" spans="1:16" hidden="1">
      <c r="A624" s="801"/>
      <c r="B624" s="498" t="s">
        <v>43</v>
      </c>
      <c r="C624" s="116">
        <f>IF('Cumulative Budget Request '!$L624='Split budget (H)'!$L$1,'Cumulative Budget Request '!C624,0)</f>
        <v>0</v>
      </c>
      <c r="D624" s="26"/>
      <c r="E624" s="235">
        <f>IF('Cumulative Budget Request '!$L624='Split budget (H)'!$L$1,'Cumulative Budget Request '!E624,0)</f>
        <v>0</v>
      </c>
      <c r="F624" s="235">
        <f>IF('Cumulative Budget Request '!$L624='Split budget (H)'!$L$1,'Cumulative Budget Request '!F624,0)</f>
        <v>0</v>
      </c>
      <c r="G624" s="235">
        <f>IF('Cumulative Budget Request '!$L624='Split budget (H)'!$L$1,'Cumulative Budget Request '!G624,0)</f>
        <v>0</v>
      </c>
      <c r="H624" s="235">
        <f>IF('Cumulative Budget Request '!$L624='Split budget (H)'!$L$1,'Cumulative Budget Request '!H624,0)</f>
        <v>0</v>
      </c>
      <c r="I624" s="235">
        <f>IF('Cumulative Budget Request '!$L624='Split budget (H)'!$L$1,'Cumulative Budget Request '!I624,0)</f>
        <v>0</v>
      </c>
      <c r="J624" s="158">
        <f t="shared" ref="J624:J629" si="349">SUM(E624:I624)</f>
        <v>0</v>
      </c>
      <c r="K624" s="2"/>
      <c r="L624" s="2"/>
      <c r="M624" s="2"/>
    </row>
    <row r="625" spans="1:17" hidden="1">
      <c r="A625" s="801"/>
      <c r="B625" s="498" t="s">
        <v>44</v>
      </c>
      <c r="C625" s="116">
        <f>IF('Cumulative Budget Request '!$L625='Split budget (H)'!$L$1,'Cumulative Budget Request '!C625,0)</f>
        <v>0</v>
      </c>
      <c r="D625" s="26"/>
      <c r="E625" s="235">
        <f>IF('Cumulative Budget Request '!$L625='Split budget (H)'!$L$1,'Cumulative Budget Request '!E625,0)</f>
        <v>0</v>
      </c>
      <c r="F625" s="235">
        <f>IF('Cumulative Budget Request '!$L625='Split budget (H)'!$L$1,'Cumulative Budget Request '!F625,0)</f>
        <v>0</v>
      </c>
      <c r="G625" s="235">
        <f>IF('Cumulative Budget Request '!$L625='Split budget (H)'!$L$1,'Cumulative Budget Request '!G625,0)</f>
        <v>0</v>
      </c>
      <c r="H625" s="235">
        <f>IF('Cumulative Budget Request '!$L625='Split budget (H)'!$L$1,'Cumulative Budget Request '!H625,0)</f>
        <v>0</v>
      </c>
      <c r="I625" s="235">
        <f>IF('Cumulative Budget Request '!$L625='Split budget (H)'!$L$1,'Cumulative Budget Request '!I625,0)</f>
        <v>0</v>
      </c>
      <c r="J625" s="158">
        <f t="shared" si="349"/>
        <v>0</v>
      </c>
      <c r="K625" s="2"/>
      <c r="L625" s="2"/>
      <c r="M625" s="2"/>
    </row>
    <row r="626" spans="1:17" hidden="1">
      <c r="A626" s="801"/>
      <c r="B626" s="498" t="s">
        <v>182</v>
      </c>
      <c r="C626" s="116">
        <f>IF('Cumulative Budget Request '!$L626='Split budget (H)'!$L$1,'Cumulative Budget Request '!C626,0)</f>
        <v>0</v>
      </c>
      <c r="D626" s="26"/>
      <c r="E626" s="235">
        <f>IF('Cumulative Budget Request '!$L626='Split budget (H)'!$L$1,'Cumulative Budget Request '!E626,0)</f>
        <v>0</v>
      </c>
      <c r="F626" s="235">
        <f>IF('Cumulative Budget Request '!$L626='Split budget (H)'!$L$1,'Cumulative Budget Request '!F626,0)</f>
        <v>0</v>
      </c>
      <c r="G626" s="235">
        <f>IF('Cumulative Budget Request '!$L626='Split budget (H)'!$L$1,'Cumulative Budget Request '!G626,0)</f>
        <v>0</v>
      </c>
      <c r="H626" s="235">
        <f>IF('Cumulative Budget Request '!$L626='Split budget (H)'!$L$1,'Cumulative Budget Request '!H626,0)</f>
        <v>0</v>
      </c>
      <c r="I626" s="235">
        <f>IF('Cumulative Budget Request '!$L626='Split budget (H)'!$L$1,'Cumulative Budget Request '!I626,0)</f>
        <v>0</v>
      </c>
      <c r="J626" s="158">
        <f t="shared" si="349"/>
        <v>0</v>
      </c>
      <c r="K626" s="2"/>
      <c r="L626" s="2"/>
      <c r="M626" s="2"/>
    </row>
    <row r="627" spans="1:17" hidden="1">
      <c r="A627" s="801"/>
      <c r="B627" s="498" t="s">
        <v>45</v>
      </c>
      <c r="C627" s="116">
        <f>IF('Cumulative Budget Request '!$L627='Split budget (H)'!$L$1,'Cumulative Budget Request '!C627,0)</f>
        <v>0</v>
      </c>
      <c r="D627" s="26"/>
      <c r="E627" s="235">
        <f>IF('Cumulative Budget Request '!$L627='Split budget (H)'!$L$1,'Cumulative Budget Request '!E627,0)</f>
        <v>0</v>
      </c>
      <c r="F627" s="235">
        <f>IF('Cumulative Budget Request '!$L627='Split budget (H)'!$L$1,'Cumulative Budget Request '!F627,0)</f>
        <v>0</v>
      </c>
      <c r="G627" s="235">
        <f>IF('Cumulative Budget Request '!$L627='Split budget (H)'!$L$1,'Cumulative Budget Request '!G627,0)</f>
        <v>0</v>
      </c>
      <c r="H627" s="235">
        <f>IF('Cumulative Budget Request '!$L627='Split budget (H)'!$L$1,'Cumulative Budget Request '!H627,0)</f>
        <v>0</v>
      </c>
      <c r="I627" s="235">
        <f>IF('Cumulative Budget Request '!$L627='Split budget (H)'!$L$1,'Cumulative Budget Request '!I627,0)</f>
        <v>0</v>
      </c>
      <c r="J627" s="158">
        <f t="shared" si="349"/>
        <v>0</v>
      </c>
      <c r="K627" s="2"/>
      <c r="L627" s="2"/>
      <c r="M627" s="8"/>
      <c r="N627" s="2"/>
      <c r="O627" s="2"/>
      <c r="P627" s="2"/>
    </row>
    <row r="628" spans="1:17" hidden="1">
      <c r="A628" s="801"/>
      <c r="B628" s="498" t="s">
        <v>46</v>
      </c>
      <c r="C628" s="116">
        <f>IF('Cumulative Budget Request '!$L628='Split budget (H)'!$L$1,'Cumulative Budget Request '!C628,0)</f>
        <v>0</v>
      </c>
      <c r="D628" s="26"/>
      <c r="E628" s="235">
        <f>IF('Cumulative Budget Request '!$L628='Split budget (H)'!$L$1,'Cumulative Budget Request '!E628,0)</f>
        <v>0</v>
      </c>
      <c r="F628" s="235">
        <f>IF('Cumulative Budget Request '!$L628='Split budget (H)'!$L$1,'Cumulative Budget Request '!F628,0)</f>
        <v>0</v>
      </c>
      <c r="G628" s="235">
        <f>IF('Cumulative Budget Request '!$L628='Split budget (H)'!$L$1,'Cumulative Budget Request '!G628,0)</f>
        <v>0</v>
      </c>
      <c r="H628" s="235">
        <f>IF('Cumulative Budget Request '!$L628='Split budget (H)'!$L$1,'Cumulative Budget Request '!H628,0)</f>
        <v>0</v>
      </c>
      <c r="I628" s="235">
        <f>IF('Cumulative Budget Request '!$L628='Split budget (H)'!$L$1,'Cumulative Budget Request '!I628,0)</f>
        <v>0</v>
      </c>
      <c r="J628" s="158">
        <f t="shared" si="349"/>
        <v>0</v>
      </c>
      <c r="K628" s="2"/>
      <c r="L628" s="2"/>
      <c r="M628" s="2"/>
    </row>
    <row r="629" spans="1:17" hidden="1">
      <c r="A629" s="801"/>
      <c r="B629" s="498" t="s">
        <v>47</v>
      </c>
      <c r="C629" s="116">
        <f>IF('Cumulative Budget Request '!$L629='Split budget (H)'!$L$1,'Cumulative Budget Request '!C629,0)</f>
        <v>0</v>
      </c>
      <c r="D629" s="26"/>
      <c r="E629" s="235">
        <f>IF('Cumulative Budget Request '!$L629='Split budget (H)'!$L$1,'Cumulative Budget Request '!E629,0)</f>
        <v>0</v>
      </c>
      <c r="F629" s="235">
        <f>IF('Cumulative Budget Request '!$L629='Split budget (H)'!$L$1,'Cumulative Budget Request '!F629,0)</f>
        <v>0</v>
      </c>
      <c r="G629" s="235">
        <f>IF('Cumulative Budget Request '!$L629='Split budget (H)'!$L$1,'Cumulative Budget Request '!G629,0)</f>
        <v>0</v>
      </c>
      <c r="H629" s="235">
        <f>IF('Cumulative Budget Request '!$L629='Split budget (H)'!$L$1,'Cumulative Budget Request '!H629,0)</f>
        <v>0</v>
      </c>
      <c r="I629" s="235">
        <f>IF('Cumulative Budget Request '!$L629='Split budget (H)'!$L$1,'Cumulative Budget Request '!I629,0)</f>
        <v>0</v>
      </c>
      <c r="J629" s="158">
        <f t="shared" si="349"/>
        <v>0</v>
      </c>
      <c r="K629" s="2"/>
      <c r="L629" s="2"/>
      <c r="M629" s="2"/>
    </row>
    <row r="630" spans="1:17" hidden="1">
      <c r="A630" s="740" t="s">
        <v>57</v>
      </c>
      <c r="B630" s="740"/>
      <c r="C630" s="740"/>
      <c r="D630" s="740"/>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8" t="s">
        <v>122</v>
      </c>
      <c r="B632" s="486"/>
      <c r="C632" s="228"/>
      <c r="D632" s="229" t="s">
        <v>184</v>
      </c>
      <c r="E632" s="117">
        <f>IF('Cumulative Budget Request '!$L632='Split budget (H)'!$L$1,'Cumulative Budget Request '!E632,0)</f>
        <v>0</v>
      </c>
      <c r="F632" s="117">
        <f>IF('Cumulative Budget Request '!$L632='Split budget (H)'!$L$1,'Cumulative Budget Request '!F632,0)</f>
        <v>0</v>
      </c>
      <c r="G632" s="117">
        <f>IF('Cumulative Budget Request '!$L632='Split budget (H)'!$L$1,'Cumulative Budget Request '!G632,0)</f>
        <v>0</v>
      </c>
      <c r="H632" s="117">
        <f>IF('Cumulative Budget Request '!$L632='Split budget (H)'!$L$1,'Cumulative Budget Request '!H632,0)</f>
        <v>0</v>
      </c>
      <c r="I632" s="117">
        <f>IF('Cumulative Budget Request '!$L632='Split budget (H)'!$L$1,'Cumulative Budget Request '!I632,0)</f>
        <v>0</v>
      </c>
      <c r="J632" s="73"/>
      <c r="K632" s="2"/>
      <c r="L632" s="2"/>
      <c r="M632" s="2"/>
    </row>
    <row r="633" spans="1:17" hidden="1">
      <c r="A633" s="488"/>
      <c r="B633" s="497"/>
      <c r="C633" s="9"/>
      <c r="D633" s="229" t="s">
        <v>264</v>
      </c>
      <c r="E633" s="117">
        <f>IF('Cumulative Budget Request '!$L633='Split budget (H)'!$L$1,'Cumulative Budget Request '!E633,0)</f>
        <v>0</v>
      </c>
      <c r="F633" s="117">
        <f>IF('Cumulative Budget Request '!$L633='Split budget (H)'!$L$1,'Cumulative Budget Request '!F633,0)</f>
        <v>0</v>
      </c>
      <c r="G633" s="117">
        <f>IF('Cumulative Budget Request '!$L633='Split budget (H)'!$L$1,'Cumulative Budget Request '!G633,0)</f>
        <v>0</v>
      </c>
      <c r="H633" s="117">
        <f>IF('Cumulative Budget Request '!$L633='Split budget (H)'!$L$1,'Cumulative Budget Request '!H633,0)</f>
        <v>0</v>
      </c>
      <c r="I633" s="117">
        <f>IF('Cumulative Budget Request '!$L633='Split budget (H)'!$L$1,'Cumulative Budget Request '!I633,0)</f>
        <v>0</v>
      </c>
      <c r="J633" s="73"/>
      <c r="K633" s="2"/>
      <c r="L633" s="2"/>
      <c r="M633" s="2"/>
    </row>
    <row r="634" spans="1:17" hidden="1">
      <c r="A634" s="488" t="s">
        <v>169</v>
      </c>
      <c r="B634" s="497"/>
      <c r="C634" s="9"/>
      <c r="D634" s="229" t="s">
        <v>265</v>
      </c>
      <c r="E634" s="117">
        <f>IF('Cumulative Budget Request '!$L634='Split budget (H)'!$L$1,'Cumulative Budget Request '!E634,0)</f>
        <v>0</v>
      </c>
      <c r="F634" s="117">
        <f>IF('Cumulative Budget Request '!$L634='Split budget (H)'!$L$1,'Cumulative Budget Request '!F634,0)</f>
        <v>0</v>
      </c>
      <c r="G634" s="117">
        <f>IF('Cumulative Budget Request '!$L634='Split budget (H)'!$L$1,'Cumulative Budget Request '!G634,0)</f>
        <v>0</v>
      </c>
      <c r="H634" s="117">
        <f>IF('Cumulative Budget Request '!$L634='Split budget (H)'!$L$1,'Cumulative Budget Request '!H634,0)</f>
        <v>0</v>
      </c>
      <c r="I634" s="117">
        <f>IF('Cumulative Budget Request '!$L634='Split budget (H)'!$L$1,'Cumulative Budget Request '!I634,0)</f>
        <v>0</v>
      </c>
      <c r="J634" s="73"/>
      <c r="K634" s="2"/>
      <c r="L634" s="2"/>
      <c r="M634" s="2"/>
    </row>
    <row r="635" spans="1:17" hidden="1">
      <c r="A635" s="800">
        <f>IF('Cumulative Budget Request '!L636='Split budget (H)'!$L$1,'Cumulative Budget Request '!A636,0)</f>
        <v>0</v>
      </c>
      <c r="B635" s="486"/>
      <c r="D635" s="229" t="s">
        <v>266</v>
      </c>
      <c r="E635" s="117">
        <f>IF('Cumulative Budget Request '!$L635='Split budget (H)'!$L$1,'Cumulative Budget Request '!E635,0)</f>
        <v>0</v>
      </c>
      <c r="F635" s="117">
        <f>IF('Cumulative Budget Request '!$L635='Split budget (H)'!$L$1,'Cumulative Budget Request '!F635,0)</f>
        <v>0</v>
      </c>
      <c r="G635" s="117">
        <f>IF('Cumulative Budget Request '!$L635='Split budget (H)'!$L$1,'Cumulative Budget Request '!G635,0)</f>
        <v>0</v>
      </c>
      <c r="H635" s="117">
        <f>IF('Cumulative Budget Request '!$L635='Split budget (H)'!$L$1,'Cumulative Budget Request '!H635,0)</f>
        <v>0</v>
      </c>
      <c r="I635" s="117">
        <f>IF('Cumulative Budget Request '!$L635='Split budget (H)'!$L$1,'Cumulative Budget Request '!I635,0)</f>
        <v>0</v>
      </c>
      <c r="J635" s="46"/>
      <c r="K635" s="2"/>
      <c r="L635" s="2"/>
      <c r="M635" s="2"/>
    </row>
    <row r="636" spans="1:17" hidden="1">
      <c r="A636" s="800"/>
      <c r="B636" s="489" t="s">
        <v>41</v>
      </c>
      <c r="C636" s="68" t="s">
        <v>42</v>
      </c>
      <c r="D636" s="26"/>
      <c r="E636" s="2"/>
      <c r="F636" s="2"/>
      <c r="G636" s="228"/>
      <c r="H636" s="228"/>
      <c r="I636" s="228"/>
      <c r="J636" s="46"/>
      <c r="K636" s="2"/>
      <c r="L636" s="2"/>
      <c r="M636" s="2"/>
    </row>
    <row r="637" spans="1:17" hidden="1">
      <c r="A637" s="801"/>
      <c r="B637" s="498" t="s">
        <v>43</v>
      </c>
      <c r="C637" s="116">
        <f>IF('Cumulative Budget Request '!$L637='Split budget (H)'!$L$1,'Cumulative Budget Request '!C637,0)</f>
        <v>0</v>
      </c>
      <c r="D637" s="26"/>
      <c r="E637" s="235">
        <f>IF('Cumulative Budget Request '!$L637='Split budget (H)'!$L$1,'Cumulative Budget Request '!E637,0)</f>
        <v>0</v>
      </c>
      <c r="F637" s="235">
        <f>IF('Cumulative Budget Request '!$L637='Split budget (H)'!$L$1,'Cumulative Budget Request '!F637,0)</f>
        <v>0</v>
      </c>
      <c r="G637" s="235">
        <f>IF('Cumulative Budget Request '!$L637='Split budget (H)'!$L$1,'Cumulative Budget Request '!G637,0)</f>
        <v>0</v>
      </c>
      <c r="H637" s="235">
        <f>IF('Cumulative Budget Request '!$L637='Split budget (H)'!$L$1,'Cumulative Budget Request '!H637,0)</f>
        <v>0</v>
      </c>
      <c r="I637" s="235">
        <f>IF('Cumulative Budget Request '!$L637='Split budget (H)'!$L$1,'Cumulative Budget Request '!I637,0)</f>
        <v>0</v>
      </c>
      <c r="J637" s="158">
        <f t="shared" ref="J637:J642" si="351">SUM(E637:I637)</f>
        <v>0</v>
      </c>
      <c r="K637" s="2"/>
      <c r="L637" s="2"/>
      <c r="M637" s="2"/>
    </row>
    <row r="638" spans="1:17" hidden="1">
      <c r="A638" s="801"/>
      <c r="B638" s="498" t="s">
        <v>44</v>
      </c>
      <c r="C638" s="116">
        <f>IF('Cumulative Budget Request '!$L638='Split budget (H)'!$L$1,'Cumulative Budget Request '!C638,0)</f>
        <v>0</v>
      </c>
      <c r="D638" s="26"/>
      <c r="E638" s="235">
        <f>IF('Cumulative Budget Request '!$L638='Split budget (H)'!$L$1,'Cumulative Budget Request '!E638,0)</f>
        <v>0</v>
      </c>
      <c r="F638" s="235">
        <f>IF('Cumulative Budget Request '!$L638='Split budget (H)'!$L$1,'Cumulative Budget Request '!F638,0)</f>
        <v>0</v>
      </c>
      <c r="G638" s="235">
        <f>IF('Cumulative Budget Request '!$L638='Split budget (H)'!$L$1,'Cumulative Budget Request '!G638,0)</f>
        <v>0</v>
      </c>
      <c r="H638" s="235">
        <f>IF('Cumulative Budget Request '!$L638='Split budget (H)'!$L$1,'Cumulative Budget Request '!H638,0)</f>
        <v>0</v>
      </c>
      <c r="I638" s="235">
        <f>IF('Cumulative Budget Request '!$L638='Split budget (H)'!$L$1,'Cumulative Budget Request '!I638,0)</f>
        <v>0</v>
      </c>
      <c r="J638" s="158">
        <f t="shared" si="351"/>
        <v>0</v>
      </c>
      <c r="K638" s="2"/>
      <c r="L638" s="2"/>
      <c r="M638" s="2"/>
    </row>
    <row r="639" spans="1:17" hidden="1">
      <c r="A639" s="801"/>
      <c r="B639" s="498" t="s">
        <v>182</v>
      </c>
      <c r="C639" s="116">
        <f>IF('Cumulative Budget Request '!$L639='Split budget (H)'!$L$1,'Cumulative Budget Request '!C639,0)</f>
        <v>0</v>
      </c>
      <c r="D639" s="26"/>
      <c r="E639" s="235">
        <f>IF('Cumulative Budget Request '!$L639='Split budget (H)'!$L$1,'Cumulative Budget Request '!E639,0)</f>
        <v>0</v>
      </c>
      <c r="F639" s="235">
        <f>IF('Cumulative Budget Request '!$L639='Split budget (H)'!$L$1,'Cumulative Budget Request '!F639,0)</f>
        <v>0</v>
      </c>
      <c r="G639" s="235">
        <f>IF('Cumulative Budget Request '!$L639='Split budget (H)'!$L$1,'Cumulative Budget Request '!G639,0)</f>
        <v>0</v>
      </c>
      <c r="H639" s="235">
        <f>IF('Cumulative Budget Request '!$L639='Split budget (H)'!$L$1,'Cumulative Budget Request '!H639,0)</f>
        <v>0</v>
      </c>
      <c r="I639" s="235">
        <f>IF('Cumulative Budget Request '!$L639='Split budget (H)'!$L$1,'Cumulative Budget Request '!I639,0)</f>
        <v>0</v>
      </c>
      <c r="J639" s="158">
        <f t="shared" si="351"/>
        <v>0</v>
      </c>
      <c r="K639" s="2"/>
      <c r="L639" s="2"/>
      <c r="M639" s="2"/>
    </row>
    <row r="640" spans="1:17" hidden="1">
      <c r="A640" s="801"/>
      <c r="B640" s="498" t="s">
        <v>45</v>
      </c>
      <c r="C640" s="116">
        <f>IF('Cumulative Budget Request '!$L640='Split budget (H)'!$L$1,'Cumulative Budget Request '!C640,0)</f>
        <v>0</v>
      </c>
      <c r="D640" s="26"/>
      <c r="E640" s="235">
        <f>IF('Cumulative Budget Request '!$L640='Split budget (H)'!$L$1,'Cumulative Budget Request '!E640,0)</f>
        <v>0</v>
      </c>
      <c r="F640" s="235">
        <f>IF('Cumulative Budget Request '!$L640='Split budget (H)'!$L$1,'Cumulative Budget Request '!F640,0)</f>
        <v>0</v>
      </c>
      <c r="G640" s="235">
        <f>IF('Cumulative Budget Request '!$L640='Split budget (H)'!$L$1,'Cumulative Budget Request '!G640,0)</f>
        <v>0</v>
      </c>
      <c r="H640" s="235">
        <f>IF('Cumulative Budget Request '!$L640='Split budget (H)'!$L$1,'Cumulative Budget Request '!H640,0)</f>
        <v>0</v>
      </c>
      <c r="I640" s="235">
        <f>IF('Cumulative Budget Request '!$L640='Split budget (H)'!$L$1,'Cumulative Budget Request '!I640,0)</f>
        <v>0</v>
      </c>
      <c r="J640" s="158">
        <f t="shared" si="351"/>
        <v>0</v>
      </c>
      <c r="K640" s="2"/>
      <c r="L640" s="2"/>
      <c r="M640" s="8"/>
      <c r="N640" s="2"/>
      <c r="O640" s="2"/>
      <c r="P640" s="2"/>
      <c r="Q640" s="2"/>
    </row>
    <row r="641" spans="1:16" hidden="1">
      <c r="A641" s="801"/>
      <c r="B641" s="498" t="s">
        <v>46</v>
      </c>
      <c r="C641" s="116">
        <f>IF('Cumulative Budget Request '!$L641='Split budget (H)'!$L$1,'Cumulative Budget Request '!C641,0)</f>
        <v>0</v>
      </c>
      <c r="D641" s="26"/>
      <c r="E641" s="235">
        <f>IF('Cumulative Budget Request '!$L641='Split budget (H)'!$L$1,'Cumulative Budget Request '!E641,0)</f>
        <v>0</v>
      </c>
      <c r="F641" s="235">
        <f>IF('Cumulative Budget Request '!$L641='Split budget (H)'!$L$1,'Cumulative Budget Request '!F641,0)</f>
        <v>0</v>
      </c>
      <c r="G641" s="235">
        <f>IF('Cumulative Budget Request '!$L641='Split budget (H)'!$L$1,'Cumulative Budget Request '!G641,0)</f>
        <v>0</v>
      </c>
      <c r="H641" s="235">
        <f>IF('Cumulative Budget Request '!$L641='Split budget (H)'!$L$1,'Cumulative Budget Request '!H641,0)</f>
        <v>0</v>
      </c>
      <c r="I641" s="235">
        <f>IF('Cumulative Budget Request '!$L641='Split budget (H)'!$L$1,'Cumulative Budget Request '!I641,0)</f>
        <v>0</v>
      </c>
      <c r="J641" s="158">
        <f t="shared" si="351"/>
        <v>0</v>
      </c>
      <c r="K641" s="2"/>
      <c r="L641" s="2"/>
      <c r="M641" s="2"/>
      <c r="N641" s="8"/>
      <c r="O641" s="8"/>
      <c r="P641" s="8"/>
    </row>
    <row r="642" spans="1:16" hidden="1">
      <c r="A642" s="801"/>
      <c r="B642" s="498" t="s">
        <v>47</v>
      </c>
      <c r="C642" s="116">
        <f>IF('Cumulative Budget Request '!$L642='Split budget (H)'!$L$1,'Cumulative Budget Request '!C642,0)</f>
        <v>0</v>
      </c>
      <c r="D642" s="26"/>
      <c r="E642" s="235">
        <f>IF('Cumulative Budget Request '!$L642='Split budget (H)'!$L$1,'Cumulative Budget Request '!E642,0)</f>
        <v>0</v>
      </c>
      <c r="F642" s="235">
        <f>IF('Cumulative Budget Request '!$L642='Split budget (H)'!$L$1,'Cumulative Budget Request '!F642,0)</f>
        <v>0</v>
      </c>
      <c r="G642" s="235">
        <f>IF('Cumulative Budget Request '!$L642='Split budget (H)'!$L$1,'Cumulative Budget Request '!G642,0)</f>
        <v>0</v>
      </c>
      <c r="H642" s="235">
        <f>IF('Cumulative Budget Request '!$L642='Split budget (H)'!$L$1,'Cumulative Budget Request '!H642,0)</f>
        <v>0</v>
      </c>
      <c r="I642" s="235">
        <f>IF('Cumulative Budget Request '!$L642='Split budget (H)'!$L$1,'Cumulative Budget Request '!I642,0)</f>
        <v>0</v>
      </c>
      <c r="J642" s="158">
        <f t="shared" si="351"/>
        <v>0</v>
      </c>
      <c r="K642" s="29"/>
      <c r="L642" s="29"/>
      <c r="N642" s="8"/>
      <c r="O642" s="8"/>
      <c r="P642" s="8"/>
    </row>
    <row r="643" spans="1:16" hidden="1">
      <c r="A643" s="740" t="s">
        <v>57</v>
      </c>
      <c r="B643" s="740"/>
      <c r="C643" s="740"/>
      <c r="D643" s="740"/>
      <c r="E643" s="185">
        <f>SUM(E637:E642)</f>
        <v>0</v>
      </c>
      <c r="F643" s="185">
        <f t="shared" ref="F643:J643" si="352">SUM(F637:F642)</f>
        <v>0</v>
      </c>
      <c r="G643" s="185">
        <f t="shared" si="352"/>
        <v>0</v>
      </c>
      <c r="H643" s="185">
        <f t="shared" si="352"/>
        <v>0</v>
      </c>
      <c r="I643" s="185">
        <f t="shared" si="352"/>
        <v>0</v>
      </c>
      <c r="J643" s="186">
        <f t="shared" si="352"/>
        <v>0</v>
      </c>
    </row>
    <row r="644" spans="1:16">
      <c r="A644" s="74"/>
      <c r="B644" s="757" t="s">
        <v>58</v>
      </c>
      <c r="C644" s="757"/>
      <c r="D644" s="757"/>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92">
        <f>IF('Cumulative Budget Request '!L647='Split budget (H)'!$L$1,'Cumulative Budget Request '!B647,0)</f>
        <v>0</v>
      </c>
      <c r="C647" s="361"/>
      <c r="D647" s="362"/>
      <c r="E647" s="235">
        <f>IF('Cumulative Budget Request '!$L647='Split budget (H)'!$L$1,'Cumulative Budget Request '!E647,0)</f>
        <v>0</v>
      </c>
      <c r="F647" s="235">
        <f>IF('Cumulative Budget Request '!$L647='Split budget (H)'!$L$1,'Cumulative Budget Request '!F647,0)</f>
        <v>0</v>
      </c>
      <c r="G647" s="235">
        <f>IF('Cumulative Budget Request '!$L647='Split budget (H)'!$L$1,'Cumulative Budget Request '!G647,0)</f>
        <v>0</v>
      </c>
      <c r="H647" s="235">
        <f>IF('Cumulative Budget Request '!$L647='Split budget (H)'!$L$1,'Cumulative Budget Request '!H647,0)</f>
        <v>0</v>
      </c>
      <c r="I647" s="235">
        <f>IF('Cumulative Budget Request '!$L647='Split budget (H)'!$L$1,'Cumulative Budget Request '!I647,0)</f>
        <v>0</v>
      </c>
      <c r="J647" s="158">
        <f>SUM(E647:I647)</f>
        <v>0</v>
      </c>
    </row>
    <row r="648" spans="1:16" hidden="1">
      <c r="A648" s="5">
        <v>2</v>
      </c>
      <c r="B648" s="492">
        <f>IF('Cumulative Budget Request '!L648='Split budget (H)'!$L$1,'Cumulative Budget Request '!B648,0)</f>
        <v>0</v>
      </c>
      <c r="C648" s="361"/>
      <c r="D648" s="362"/>
      <c r="E648" s="235">
        <f>IF('Cumulative Budget Request '!$L648='Split budget (H)'!$L$1,'Cumulative Budget Request '!E648,0)</f>
        <v>0</v>
      </c>
      <c r="F648" s="235">
        <f>IF('Cumulative Budget Request '!$L648='Split budget (H)'!$L$1,'Cumulative Budget Request '!F648,0)</f>
        <v>0</v>
      </c>
      <c r="G648" s="235">
        <f>IF('Cumulative Budget Request '!$L648='Split budget (H)'!$L$1,'Cumulative Budget Request '!G648,0)</f>
        <v>0</v>
      </c>
      <c r="H648" s="235">
        <f>IF('Cumulative Budget Request '!$L648='Split budget (H)'!$L$1,'Cumulative Budget Request '!H648,0)</f>
        <v>0</v>
      </c>
      <c r="I648" s="235">
        <f>IF('Cumulative Budget Request '!$L648='Split budget (H)'!$L$1,'Cumulative Budget Request '!I648,0)</f>
        <v>0</v>
      </c>
      <c r="J648" s="158">
        <f t="shared" ref="J648:J656" si="354">SUM(E648:I648)</f>
        <v>0</v>
      </c>
    </row>
    <row r="649" spans="1:16" hidden="1">
      <c r="A649" s="5">
        <v>3</v>
      </c>
      <c r="B649" s="492">
        <f>IF('Cumulative Budget Request '!L649='Split budget (H)'!$L$1,'Cumulative Budget Request '!B649,0)</f>
        <v>0</v>
      </c>
      <c r="C649" s="361"/>
      <c r="D649" s="362"/>
      <c r="E649" s="235">
        <f>IF('Cumulative Budget Request '!$L649='Split budget (H)'!$L$1,'Cumulative Budget Request '!E649,0)</f>
        <v>0</v>
      </c>
      <c r="F649" s="235">
        <f>IF('Cumulative Budget Request '!$L649='Split budget (H)'!$L$1,'Cumulative Budget Request '!F649,0)</f>
        <v>0</v>
      </c>
      <c r="G649" s="235">
        <f>IF('Cumulative Budget Request '!$L649='Split budget (H)'!$L$1,'Cumulative Budget Request '!G649,0)</f>
        <v>0</v>
      </c>
      <c r="H649" s="235">
        <f>IF('Cumulative Budget Request '!$L649='Split budget (H)'!$L$1,'Cumulative Budget Request '!H649,0)</f>
        <v>0</v>
      </c>
      <c r="I649" s="235">
        <f>IF('Cumulative Budget Request '!$L649='Split budget (H)'!$L$1,'Cumulative Budget Request '!I649,0)</f>
        <v>0</v>
      </c>
      <c r="J649" s="158">
        <f t="shared" si="354"/>
        <v>0</v>
      </c>
    </row>
    <row r="650" spans="1:16" hidden="1">
      <c r="A650" s="9">
        <v>4</v>
      </c>
      <c r="B650" s="492">
        <f>IF('Cumulative Budget Request '!L650='Split budget (H)'!$L$1,'Cumulative Budget Request '!B650,0)</f>
        <v>0</v>
      </c>
      <c r="C650" s="361"/>
      <c r="D650" s="362"/>
      <c r="E650" s="235">
        <f>IF('Cumulative Budget Request '!$L650='Split budget (H)'!$L$1,'Cumulative Budget Request '!E650,0)</f>
        <v>0</v>
      </c>
      <c r="F650" s="235">
        <f>IF('Cumulative Budget Request '!$L650='Split budget (H)'!$L$1,'Cumulative Budget Request '!F650,0)</f>
        <v>0</v>
      </c>
      <c r="G650" s="235">
        <f>IF('Cumulative Budget Request '!$L650='Split budget (H)'!$L$1,'Cumulative Budget Request '!G650,0)</f>
        <v>0</v>
      </c>
      <c r="H650" s="235">
        <f>IF('Cumulative Budget Request '!$L650='Split budget (H)'!$L$1,'Cumulative Budget Request '!H650,0)</f>
        <v>0</v>
      </c>
      <c r="I650" s="235">
        <f>IF('Cumulative Budget Request '!$L650='Split budget (H)'!$L$1,'Cumulative Budget Request '!I650,0)</f>
        <v>0</v>
      </c>
      <c r="J650" s="158">
        <f t="shared" si="354"/>
        <v>0</v>
      </c>
    </row>
    <row r="651" spans="1:16" hidden="1">
      <c r="A651" s="9">
        <v>5</v>
      </c>
      <c r="B651" s="492">
        <f>IF('Cumulative Budget Request '!L651='Split budget (H)'!$L$1,'Cumulative Budget Request '!B651,0)</f>
        <v>0</v>
      </c>
      <c r="C651" s="361"/>
      <c r="D651" s="362"/>
      <c r="E651" s="235">
        <f>IF('Cumulative Budget Request '!$L651='Split budget (H)'!$L$1,'Cumulative Budget Request '!E651,0)</f>
        <v>0</v>
      </c>
      <c r="F651" s="235">
        <f>IF('Cumulative Budget Request '!$L651='Split budget (H)'!$L$1,'Cumulative Budget Request '!F651,0)</f>
        <v>0</v>
      </c>
      <c r="G651" s="235">
        <f>IF('Cumulative Budget Request '!$L651='Split budget (H)'!$L$1,'Cumulative Budget Request '!G651,0)</f>
        <v>0</v>
      </c>
      <c r="H651" s="235">
        <f>IF('Cumulative Budget Request '!$L651='Split budget (H)'!$L$1,'Cumulative Budget Request '!H651,0)</f>
        <v>0</v>
      </c>
      <c r="I651" s="235">
        <f>IF('Cumulative Budget Request '!$L651='Split budget (H)'!$L$1,'Cumulative Budget Request '!I651,0)</f>
        <v>0</v>
      </c>
      <c r="J651" s="158">
        <f t="shared" si="354"/>
        <v>0</v>
      </c>
    </row>
    <row r="652" spans="1:16" hidden="1">
      <c r="A652" s="9">
        <v>6</v>
      </c>
      <c r="B652" s="492">
        <f>IF('Cumulative Budget Request '!L652='Split budget (H)'!$L$1,'Cumulative Budget Request '!B652,0)</f>
        <v>0</v>
      </c>
      <c r="C652" s="361"/>
      <c r="D652" s="362"/>
      <c r="E652" s="235">
        <f>IF('Cumulative Budget Request '!$L652='Split budget (H)'!$L$1,'Cumulative Budget Request '!E652,0)</f>
        <v>0</v>
      </c>
      <c r="F652" s="235">
        <f>IF('Cumulative Budget Request '!$L652='Split budget (H)'!$L$1,'Cumulative Budget Request '!F652,0)</f>
        <v>0</v>
      </c>
      <c r="G652" s="235">
        <f>IF('Cumulative Budget Request '!$L652='Split budget (H)'!$L$1,'Cumulative Budget Request '!G652,0)</f>
        <v>0</v>
      </c>
      <c r="H652" s="235">
        <f>IF('Cumulative Budget Request '!$L652='Split budget (H)'!$L$1,'Cumulative Budget Request '!H652,0)</f>
        <v>0</v>
      </c>
      <c r="I652" s="235">
        <f>IF('Cumulative Budget Request '!$L652='Split budget (H)'!$L$1,'Cumulative Budget Request '!I652,0)</f>
        <v>0</v>
      </c>
      <c r="J652" s="158">
        <f t="shared" si="354"/>
        <v>0</v>
      </c>
    </row>
    <row r="653" spans="1:16" hidden="1">
      <c r="A653" s="9">
        <v>7</v>
      </c>
      <c r="B653" s="492">
        <f>IF('Cumulative Budget Request '!L653='Split budget (H)'!$L$1,'Cumulative Budget Request '!B653,0)</f>
        <v>0</v>
      </c>
      <c r="C653" s="361"/>
      <c r="D653" s="362"/>
      <c r="E653" s="235">
        <f>IF('Cumulative Budget Request '!$L653='Split budget (H)'!$L$1,'Cumulative Budget Request '!E653,0)</f>
        <v>0</v>
      </c>
      <c r="F653" s="235">
        <f>IF('Cumulative Budget Request '!$L653='Split budget (H)'!$L$1,'Cumulative Budget Request '!F653,0)</f>
        <v>0</v>
      </c>
      <c r="G653" s="235">
        <f>IF('Cumulative Budget Request '!$L653='Split budget (H)'!$L$1,'Cumulative Budget Request '!G653,0)</f>
        <v>0</v>
      </c>
      <c r="H653" s="235">
        <f>IF('Cumulative Budget Request '!$L653='Split budget (H)'!$L$1,'Cumulative Budget Request '!H653,0)</f>
        <v>0</v>
      </c>
      <c r="I653" s="235">
        <f>IF('Cumulative Budget Request '!$L653='Split budget (H)'!$L$1,'Cumulative Budget Request '!I653,0)</f>
        <v>0</v>
      </c>
      <c r="J653" s="158">
        <f t="shared" si="354"/>
        <v>0</v>
      </c>
    </row>
    <row r="654" spans="1:16" hidden="1">
      <c r="A654" s="9">
        <v>8</v>
      </c>
      <c r="B654" s="492">
        <f>IF('Cumulative Budget Request '!L654='Split budget (H)'!$L$1,'Cumulative Budget Request '!B654,0)</f>
        <v>0</v>
      </c>
      <c r="C654" s="361"/>
      <c r="D654" s="362"/>
      <c r="E654" s="235">
        <f>IF('Cumulative Budget Request '!$L654='Split budget (H)'!$L$1,'Cumulative Budget Request '!E654,0)</f>
        <v>0</v>
      </c>
      <c r="F654" s="235">
        <f>IF('Cumulative Budget Request '!$L654='Split budget (H)'!$L$1,'Cumulative Budget Request '!F654,0)</f>
        <v>0</v>
      </c>
      <c r="G654" s="235">
        <f>IF('Cumulative Budget Request '!$L654='Split budget (H)'!$L$1,'Cumulative Budget Request '!G654,0)</f>
        <v>0</v>
      </c>
      <c r="H654" s="235">
        <f>IF('Cumulative Budget Request '!$L654='Split budget (H)'!$L$1,'Cumulative Budget Request '!H654,0)</f>
        <v>0</v>
      </c>
      <c r="I654" s="235">
        <f>IF('Cumulative Budget Request '!$L654='Split budget (H)'!$L$1,'Cumulative Budget Request '!I654,0)</f>
        <v>0</v>
      </c>
      <c r="J654" s="158">
        <f t="shared" si="354"/>
        <v>0</v>
      </c>
      <c r="N654" s="8"/>
      <c r="O654" s="8"/>
      <c r="P654" s="8"/>
    </row>
    <row r="655" spans="1:16" hidden="1">
      <c r="A655" s="9">
        <v>9</v>
      </c>
      <c r="B655" s="492">
        <f>IF('Cumulative Budget Request '!L655='Split budget (H)'!$L$1,'Cumulative Budget Request '!B655,0)</f>
        <v>0</v>
      </c>
      <c r="C655" s="361"/>
      <c r="D655" s="362"/>
      <c r="E655" s="235">
        <f>IF('Cumulative Budget Request '!$L655='Split budget (H)'!$L$1,'Cumulative Budget Request '!E655,0)</f>
        <v>0</v>
      </c>
      <c r="F655" s="235">
        <f>IF('Cumulative Budget Request '!$L655='Split budget (H)'!$L$1,'Cumulative Budget Request '!F655,0)</f>
        <v>0</v>
      </c>
      <c r="G655" s="235">
        <f>IF('Cumulative Budget Request '!$L655='Split budget (H)'!$L$1,'Cumulative Budget Request '!G655,0)</f>
        <v>0</v>
      </c>
      <c r="H655" s="235">
        <f>IF('Cumulative Budget Request '!$L655='Split budget (H)'!$L$1,'Cumulative Budget Request '!H655,0)</f>
        <v>0</v>
      </c>
      <c r="I655" s="235">
        <f>IF('Cumulative Budget Request '!$L655='Split budget (H)'!$L$1,'Cumulative Budget Request '!I655,0)</f>
        <v>0</v>
      </c>
      <c r="J655" s="158">
        <f t="shared" si="354"/>
        <v>0</v>
      </c>
      <c r="K655" s="20"/>
      <c r="L655" s="16"/>
    </row>
    <row r="656" spans="1:16" hidden="1">
      <c r="A656" s="9">
        <v>10</v>
      </c>
      <c r="B656" s="492">
        <f>IF('Cumulative Budget Request '!L656='Split budget (H)'!$L$1,'Cumulative Budget Request '!B656,0)</f>
        <v>0</v>
      </c>
      <c r="C656" s="361"/>
      <c r="D656" s="362"/>
      <c r="E656" s="235">
        <f>IF('Cumulative Budget Request '!$L656='Split budget (H)'!$L$1,'Cumulative Budget Request '!E656,0)</f>
        <v>0</v>
      </c>
      <c r="F656" s="235">
        <f>IF('Cumulative Budget Request '!$L656='Split budget (H)'!$L$1,'Cumulative Budget Request '!F656,0)</f>
        <v>0</v>
      </c>
      <c r="G656" s="235">
        <f>IF('Cumulative Budget Request '!$L656='Split budget (H)'!$L$1,'Cumulative Budget Request '!G656,0)</f>
        <v>0</v>
      </c>
      <c r="H656" s="235">
        <f>IF('Cumulative Budget Request '!$L656='Split budget (H)'!$L$1,'Cumulative Budget Request '!H656,0)</f>
        <v>0</v>
      </c>
      <c r="I656" s="235">
        <f>IF('Cumulative Budget Request '!$L656='Split budget (H)'!$L$1,'Cumulative Budget Request '!I656,0)</f>
        <v>0</v>
      </c>
      <c r="J656" s="158">
        <f t="shared" si="354"/>
        <v>0</v>
      </c>
    </row>
    <row r="657" spans="1:16">
      <c r="A657" s="79"/>
      <c r="B657" s="770" t="s">
        <v>36</v>
      </c>
      <c r="C657" s="770"/>
      <c r="D657" s="770"/>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93">
        <f>IF('Cumulative Budget Request '!L660='Split budget (H)'!$L$1,'Cumulative Budget Request '!B660,0)</f>
        <v>0</v>
      </c>
      <c r="C660" s="9"/>
      <c r="E660" s="235">
        <f>IF('Cumulative Budget Request '!$L660='Split budget (H)'!$L$1,'Cumulative Budget Request '!E660,0)</f>
        <v>0</v>
      </c>
      <c r="F660" s="235">
        <f>IF('Cumulative Budget Request '!$L660='Split budget (H)'!$L$1,'Cumulative Budget Request '!F660,0)</f>
        <v>0</v>
      </c>
      <c r="G660" s="235">
        <f>IF('Cumulative Budget Request '!$L660='Split budget (H)'!$L$1,'Cumulative Budget Request '!G660,0)</f>
        <v>0</v>
      </c>
      <c r="H660" s="235">
        <f>IF('Cumulative Budget Request '!$L660='Split budget (H)'!$L$1,'Cumulative Budget Request '!H660,0)</f>
        <v>0</v>
      </c>
      <c r="I660" s="235">
        <f>IF('Cumulative Budget Request '!$L660='Split budget (H)'!$L$1,'Cumulative Budget Request '!I660,0)</f>
        <v>0</v>
      </c>
      <c r="J660" s="158">
        <f>SUM(E660:I660)</f>
        <v>0</v>
      </c>
    </row>
    <row r="661" spans="1:16" hidden="1">
      <c r="A661" s="30"/>
      <c r="B661" s="493">
        <f>IF('Cumulative Budget Request '!L661='Split budget (H)'!$L$1,'Cumulative Budget Request '!B661,0)</f>
        <v>0</v>
      </c>
      <c r="C661" s="9"/>
      <c r="E661" s="235">
        <f>IF('Cumulative Budget Request '!$L661='Split budget (H)'!$L$1,'Cumulative Budget Request '!E661,0)</f>
        <v>0</v>
      </c>
      <c r="F661" s="235">
        <f>IF('Cumulative Budget Request '!$L661='Split budget (H)'!$L$1,'Cumulative Budget Request '!F661,0)</f>
        <v>0</v>
      </c>
      <c r="G661" s="235">
        <f>IF('Cumulative Budget Request '!$L661='Split budget (H)'!$L$1,'Cumulative Budget Request '!G661,0)</f>
        <v>0</v>
      </c>
      <c r="H661" s="235">
        <f>IF('Cumulative Budget Request '!$L661='Split budget (H)'!$L$1,'Cumulative Budget Request '!H661,0)</f>
        <v>0</v>
      </c>
      <c r="I661" s="235">
        <f>IF('Cumulative Budget Request '!$L661='Split budget (H)'!$L$1,'Cumulative Budget Request '!I661,0)</f>
        <v>0</v>
      </c>
      <c r="J661" s="158">
        <f t="shared" ref="J661:J664" si="356">SUM(E661:I661)</f>
        <v>0</v>
      </c>
    </row>
    <row r="662" spans="1:16" hidden="1">
      <c r="A662" s="30"/>
      <c r="B662" s="493">
        <f>IF('Cumulative Budget Request '!L662='Split budget (H)'!$L$1,'Cumulative Budget Request '!B662,0)</f>
        <v>0</v>
      </c>
      <c r="C662" s="9"/>
      <c r="E662" s="235">
        <f>IF('Cumulative Budget Request '!$L662='Split budget (H)'!$L$1,'Cumulative Budget Request '!E662,0)</f>
        <v>0</v>
      </c>
      <c r="F662" s="235">
        <f>IF('Cumulative Budget Request '!$L662='Split budget (H)'!$L$1,'Cumulative Budget Request '!F662,0)</f>
        <v>0</v>
      </c>
      <c r="G662" s="235">
        <f>IF('Cumulative Budget Request '!$L662='Split budget (H)'!$L$1,'Cumulative Budget Request '!G662,0)</f>
        <v>0</v>
      </c>
      <c r="H662" s="235">
        <f>IF('Cumulative Budget Request '!$L662='Split budget (H)'!$L$1,'Cumulative Budget Request '!H662,0)</f>
        <v>0</v>
      </c>
      <c r="I662" s="235">
        <f>IF('Cumulative Budget Request '!$L662='Split budget (H)'!$L$1,'Cumulative Budget Request '!I662,0)</f>
        <v>0</v>
      </c>
      <c r="J662" s="158">
        <f t="shared" si="356"/>
        <v>0</v>
      </c>
    </row>
    <row r="663" spans="1:16" hidden="1">
      <c r="A663" s="30"/>
      <c r="B663" s="493">
        <f>IF('Cumulative Budget Request '!L663='Split budget (H)'!$L$1,'Cumulative Budget Request '!B663,0)</f>
        <v>0</v>
      </c>
      <c r="C663" s="9"/>
      <c r="E663" s="235">
        <f>IF('Cumulative Budget Request '!$L663='Split budget (H)'!$L$1,'Cumulative Budget Request '!E663,0)</f>
        <v>0</v>
      </c>
      <c r="F663" s="235">
        <f>IF('Cumulative Budget Request '!$L663='Split budget (H)'!$L$1,'Cumulative Budget Request '!F663,0)</f>
        <v>0</v>
      </c>
      <c r="G663" s="235">
        <f>IF('Cumulative Budget Request '!$L663='Split budget (H)'!$L$1,'Cumulative Budget Request '!G663,0)</f>
        <v>0</v>
      </c>
      <c r="H663" s="235">
        <f>IF('Cumulative Budget Request '!$L663='Split budget (H)'!$L$1,'Cumulative Budget Request '!H663,0)</f>
        <v>0</v>
      </c>
      <c r="I663" s="235">
        <f>IF('Cumulative Budget Request '!$L663='Split budget (H)'!$L$1,'Cumulative Budget Request '!I663,0)</f>
        <v>0</v>
      </c>
      <c r="J663" s="158">
        <f t="shared" si="356"/>
        <v>0</v>
      </c>
      <c r="N663" s="8"/>
      <c r="O663" s="8"/>
      <c r="P663" s="8"/>
    </row>
    <row r="664" spans="1:16" hidden="1">
      <c r="A664" s="30"/>
      <c r="B664" s="493">
        <f>IF('Cumulative Budget Request '!L664='Split budget (H)'!$L$1,'Cumulative Budget Request '!B664,0)</f>
        <v>0</v>
      </c>
      <c r="C664" s="9"/>
      <c r="E664" s="235">
        <f>IF('Cumulative Budget Request '!$L664='Split budget (H)'!$L$1,'Cumulative Budget Request '!E664,0)</f>
        <v>0</v>
      </c>
      <c r="F664" s="235">
        <f>IF('Cumulative Budget Request '!$L664='Split budget (H)'!$L$1,'Cumulative Budget Request '!F664,0)</f>
        <v>0</v>
      </c>
      <c r="G664" s="235">
        <f>IF('Cumulative Budget Request '!$L664='Split budget (H)'!$L$1,'Cumulative Budget Request '!G664,0)</f>
        <v>0</v>
      </c>
      <c r="H664" s="235">
        <f>IF('Cumulative Budget Request '!$L664='Split budget (H)'!$L$1,'Cumulative Budget Request '!H664,0)</f>
        <v>0</v>
      </c>
      <c r="I664" s="235">
        <f>IF('Cumulative Budget Request '!$L664='Split budget (H)'!$L$1,'Cumulative Budget Request '!I664,0)</f>
        <v>0</v>
      </c>
      <c r="J664" s="158">
        <f t="shared" si="356"/>
        <v>0</v>
      </c>
    </row>
    <row r="665" spans="1:16">
      <c r="A665" s="80"/>
      <c r="B665" s="757" t="s">
        <v>82</v>
      </c>
      <c r="C665" s="757"/>
      <c r="D665" s="757"/>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6"/>
      <c r="D667" s="3"/>
      <c r="E667" s="16"/>
      <c r="F667" s="16"/>
      <c r="G667" s="16"/>
      <c r="H667" s="16"/>
      <c r="I667" s="20"/>
      <c r="J667" s="25"/>
      <c r="K667" s="2"/>
      <c r="L667" s="2"/>
      <c r="M667" s="2"/>
    </row>
    <row r="668" spans="1:16">
      <c r="B668" s="493">
        <f>IF('Cumulative Budget Request '!L668='Split budget (H)'!$L$1,'Cumulative Budget Request '!B668,0)</f>
        <v>0</v>
      </c>
      <c r="C668" s="9"/>
      <c r="E668" s="235">
        <f>IF('Cumulative Budget Request '!$L668='Split budget (H)'!$L$1,'Cumulative Budget Request '!E668,0)</f>
        <v>0</v>
      </c>
      <c r="F668" s="235">
        <f>IF('Cumulative Budget Request '!$L668='Split budget (H)'!$L$1,'Cumulative Budget Request '!F668,0)</f>
        <v>0</v>
      </c>
      <c r="G668" s="235">
        <f>IF('Cumulative Budget Request '!$L668='Split budget (H)'!$L$1,'Cumulative Budget Request '!G668,0)</f>
        <v>0</v>
      </c>
      <c r="H668" s="235">
        <f>IF('Cumulative Budget Request '!$L668='Split budget (H)'!$L$1,'Cumulative Budget Request '!H668,0)</f>
        <v>0</v>
      </c>
      <c r="I668" s="235">
        <f>IF('Cumulative Budget Request '!$L668='Split budget (H)'!$L$1,'Cumulative Budget Request '!I668,0)</f>
        <v>0</v>
      </c>
      <c r="J668" s="158">
        <f t="shared" ref="J668:J681" si="358">SUM(E668:I668)</f>
        <v>0</v>
      </c>
      <c r="K668" s="2"/>
      <c r="L668" s="2"/>
      <c r="M668" s="2"/>
    </row>
    <row r="669" spans="1:16">
      <c r="B669" s="493">
        <f>IF('Cumulative Budget Request '!L669='Split budget (H)'!$L$1,'Cumulative Budget Request '!B669,0)</f>
        <v>0</v>
      </c>
      <c r="C669" s="9"/>
      <c r="D669" s="10"/>
      <c r="E669" s="235">
        <f>IF('Cumulative Budget Request '!$L669='Split budget (H)'!$L$1,'Cumulative Budget Request '!E669,0)</f>
        <v>0</v>
      </c>
      <c r="F669" s="235">
        <f>IF('Cumulative Budget Request '!$L669='Split budget (H)'!$L$1,'Cumulative Budget Request '!F669,0)</f>
        <v>0</v>
      </c>
      <c r="G669" s="235">
        <f>IF('Cumulative Budget Request '!$L669='Split budget (H)'!$L$1,'Cumulative Budget Request '!G669,0)</f>
        <v>0</v>
      </c>
      <c r="H669" s="235">
        <f>IF('Cumulative Budget Request '!$L669='Split budget (H)'!$L$1,'Cumulative Budget Request '!H669,0)</f>
        <v>0</v>
      </c>
      <c r="I669" s="235">
        <f>IF('Cumulative Budget Request '!$L669='Split budget (H)'!$L$1,'Cumulative Budget Request '!I669,0)</f>
        <v>0</v>
      </c>
      <c r="J669" s="158">
        <f t="shared" si="358"/>
        <v>0</v>
      </c>
      <c r="K669" s="2"/>
      <c r="L669" s="2"/>
      <c r="M669" s="2"/>
    </row>
    <row r="670" spans="1:16">
      <c r="B670" s="493">
        <f>IF('Cumulative Budget Request '!L670='Split budget (H)'!$L$1,'Cumulative Budget Request '!B670,0)</f>
        <v>0</v>
      </c>
      <c r="C670" s="9"/>
      <c r="D670" s="10"/>
      <c r="E670" s="235">
        <f>IF('Cumulative Budget Request '!$L670='Split budget (H)'!$L$1,'Cumulative Budget Request '!E670,0)</f>
        <v>0</v>
      </c>
      <c r="F670" s="235">
        <f>IF('Cumulative Budget Request '!$L670='Split budget (H)'!$L$1,'Cumulative Budget Request '!F670,0)</f>
        <v>0</v>
      </c>
      <c r="G670" s="235">
        <f>IF('Cumulative Budget Request '!$L670='Split budget (H)'!$L$1,'Cumulative Budget Request '!G670,0)</f>
        <v>0</v>
      </c>
      <c r="H670" s="235">
        <f>IF('Cumulative Budget Request '!$L670='Split budget (H)'!$L$1,'Cumulative Budget Request '!H670,0)</f>
        <v>0</v>
      </c>
      <c r="I670" s="235">
        <f>IF('Cumulative Budget Request '!$L670='Split budget (H)'!$L$1,'Cumulative Budget Request '!I670,0)</f>
        <v>0</v>
      </c>
      <c r="J670" s="158">
        <f t="shared" si="358"/>
        <v>0</v>
      </c>
      <c r="K670" s="2"/>
      <c r="L670" s="2"/>
      <c r="M670" s="2"/>
    </row>
    <row r="671" spans="1:16">
      <c r="B671" s="493">
        <f>IF('Cumulative Budget Request '!L671='Split budget (H)'!$L$1,'Cumulative Budget Request '!B671,0)</f>
        <v>0</v>
      </c>
      <c r="C671" s="9"/>
      <c r="D671" s="10"/>
      <c r="E671" s="235">
        <f>IF('Cumulative Budget Request '!$L671='Split budget (H)'!$L$1,'Cumulative Budget Request '!E671,0)</f>
        <v>0</v>
      </c>
      <c r="F671" s="235">
        <f>IF('Cumulative Budget Request '!$L671='Split budget (H)'!$L$1,'Cumulative Budget Request '!F671,0)</f>
        <v>0</v>
      </c>
      <c r="G671" s="235">
        <f>IF('Cumulative Budget Request '!$L671='Split budget (H)'!$L$1,'Cumulative Budget Request '!G671,0)</f>
        <v>0</v>
      </c>
      <c r="H671" s="235">
        <f>IF('Cumulative Budget Request '!$L671='Split budget (H)'!$L$1,'Cumulative Budget Request '!H671,0)</f>
        <v>0</v>
      </c>
      <c r="I671" s="235">
        <f>IF('Cumulative Budget Request '!$L671='Split budget (H)'!$L$1,'Cumulative Budget Request '!I671,0)</f>
        <v>0</v>
      </c>
      <c r="J671" s="158">
        <f t="shared" si="358"/>
        <v>0</v>
      </c>
      <c r="K671" s="2"/>
      <c r="L671" s="2"/>
      <c r="M671" s="2"/>
    </row>
    <row r="672" spans="1:16">
      <c r="B672" s="493">
        <f>IF('Cumulative Budget Request '!L672='Split budget (H)'!$L$1,'Cumulative Budget Request '!B672,0)</f>
        <v>0</v>
      </c>
      <c r="C672" s="9"/>
      <c r="D672" s="10"/>
      <c r="E672" s="235">
        <f>IF('Cumulative Budget Request '!$L672='Split budget (H)'!$L$1,'Cumulative Budget Request '!E672,0)</f>
        <v>0</v>
      </c>
      <c r="F672" s="235">
        <f>IF('Cumulative Budget Request '!$L672='Split budget (H)'!$L$1,'Cumulative Budget Request '!F672,0)</f>
        <v>0</v>
      </c>
      <c r="G672" s="235">
        <f>IF('Cumulative Budget Request '!$L672='Split budget (H)'!$L$1,'Cumulative Budget Request '!G672,0)</f>
        <v>0</v>
      </c>
      <c r="H672" s="235">
        <f>IF('Cumulative Budget Request '!$L672='Split budget (H)'!$L$1,'Cumulative Budget Request '!H672,0)</f>
        <v>0</v>
      </c>
      <c r="I672" s="235">
        <f>IF('Cumulative Budget Request '!$L672='Split budget (H)'!$L$1,'Cumulative Budget Request '!I672,0)</f>
        <v>0</v>
      </c>
      <c r="J672" s="158">
        <f t="shared" si="358"/>
        <v>0</v>
      </c>
      <c r="K672" s="2"/>
      <c r="L672" s="2"/>
      <c r="M672" s="2"/>
    </row>
    <row r="673" spans="1:36">
      <c r="B673" s="493">
        <f>IF('Cumulative Budget Request '!L673='Split budget (H)'!$L$1,'Cumulative Budget Request '!B673,0)</f>
        <v>0</v>
      </c>
      <c r="C673" s="9"/>
      <c r="D673" s="10"/>
      <c r="E673" s="235">
        <f>IF('Cumulative Budget Request '!$L673='Split budget (H)'!$L$1,'Cumulative Budget Request '!E673,0)</f>
        <v>0</v>
      </c>
      <c r="F673" s="235">
        <f>IF('Cumulative Budget Request '!$L673='Split budget (H)'!$L$1,'Cumulative Budget Request '!F673,0)</f>
        <v>0</v>
      </c>
      <c r="G673" s="235">
        <f>IF('Cumulative Budget Request '!$L673='Split budget (H)'!$L$1,'Cumulative Budget Request '!G673,0)</f>
        <v>0</v>
      </c>
      <c r="H673" s="235">
        <f>IF('Cumulative Budget Request '!$L673='Split budget (H)'!$L$1,'Cumulative Budget Request '!H673,0)</f>
        <v>0</v>
      </c>
      <c r="I673" s="235">
        <f>IF('Cumulative Budget Request '!$L673='Split budget (H)'!$L$1,'Cumulative Budget Request '!I673,0)</f>
        <v>0</v>
      </c>
      <c r="J673" s="158">
        <f t="shared" si="358"/>
        <v>0</v>
      </c>
      <c r="K673" s="2"/>
      <c r="L673" s="2"/>
      <c r="M673" s="2"/>
    </row>
    <row r="674" spans="1:36">
      <c r="B674" s="493">
        <f>IF('Cumulative Budget Request '!L674='Split budget (H)'!$L$1,'Cumulative Budget Request '!B674,0)</f>
        <v>0</v>
      </c>
      <c r="C674" s="9"/>
      <c r="D674" s="10"/>
      <c r="E674" s="235">
        <f>IF('Cumulative Budget Request '!$L674='Split budget (H)'!$L$1,'Cumulative Budget Request '!E674,0)</f>
        <v>0</v>
      </c>
      <c r="F674" s="235">
        <f>IF('Cumulative Budget Request '!$L674='Split budget (H)'!$L$1,'Cumulative Budget Request '!F674,0)</f>
        <v>0</v>
      </c>
      <c r="G674" s="235">
        <f>IF('Cumulative Budget Request '!$L674='Split budget (H)'!$L$1,'Cumulative Budget Request '!G674,0)</f>
        <v>0</v>
      </c>
      <c r="H674" s="235">
        <f>IF('Cumulative Budget Request '!$L674='Split budget (H)'!$L$1,'Cumulative Budget Request '!H674,0)</f>
        <v>0</v>
      </c>
      <c r="I674" s="235">
        <f>IF('Cumulative Budget Request '!$L674='Split budget (H)'!$L$1,'Cumulative Budget Request '!I674,0)</f>
        <v>0</v>
      </c>
      <c r="J674" s="158">
        <f t="shared" si="358"/>
        <v>0</v>
      </c>
      <c r="K674" s="2"/>
      <c r="L674" s="2"/>
      <c r="M674" s="2"/>
    </row>
    <row r="675" spans="1:36">
      <c r="B675" s="493">
        <f>IF('Cumulative Budget Request '!L675='Split budget (H)'!$L$1,'Cumulative Budget Request '!B675,0)</f>
        <v>0</v>
      </c>
      <c r="C675" s="9"/>
      <c r="D675" s="10"/>
      <c r="E675" s="235">
        <f>IF('Cumulative Budget Request '!$L675='Split budget (H)'!$L$1,'Cumulative Budget Request '!E675,0)</f>
        <v>0</v>
      </c>
      <c r="F675" s="235">
        <f>IF('Cumulative Budget Request '!$L675='Split budget (H)'!$L$1,'Cumulative Budget Request '!F675,0)</f>
        <v>0</v>
      </c>
      <c r="G675" s="235">
        <f>IF('Cumulative Budget Request '!$L675='Split budget (H)'!$L$1,'Cumulative Budget Request '!G675,0)</f>
        <v>0</v>
      </c>
      <c r="H675" s="235">
        <f>IF('Cumulative Budget Request '!$L675='Split budget (H)'!$L$1,'Cumulative Budget Request '!H675,0)</f>
        <v>0</v>
      </c>
      <c r="I675" s="235">
        <f>IF('Cumulative Budget Request '!$L675='Split budget (H)'!$L$1,'Cumulative Budget Request '!I675,0)</f>
        <v>0</v>
      </c>
      <c r="J675" s="158">
        <f t="shared" si="358"/>
        <v>0</v>
      </c>
      <c r="K675" s="2"/>
      <c r="L675" s="2"/>
      <c r="M675" s="2"/>
    </row>
    <row r="676" spans="1:36">
      <c r="B676" s="493">
        <f>IF('Cumulative Budget Request '!L676='Split budget (H)'!$L$1,'Cumulative Budget Request '!B676,0)</f>
        <v>0</v>
      </c>
      <c r="C676" s="9"/>
      <c r="D676" s="10"/>
      <c r="E676" s="235">
        <f>IF('Cumulative Budget Request '!$L676='Split budget (H)'!$L$1,'Cumulative Budget Request '!E676,0)</f>
        <v>0</v>
      </c>
      <c r="F676" s="235">
        <f>IF('Cumulative Budget Request '!$L676='Split budget (H)'!$L$1,'Cumulative Budget Request '!F676,0)</f>
        <v>0</v>
      </c>
      <c r="G676" s="235">
        <f>IF('Cumulative Budget Request '!$L676='Split budget (H)'!$L$1,'Cumulative Budget Request '!G676,0)</f>
        <v>0</v>
      </c>
      <c r="H676" s="235">
        <f>IF('Cumulative Budget Request '!$L676='Split budget (H)'!$L$1,'Cumulative Budget Request '!H676,0)</f>
        <v>0</v>
      </c>
      <c r="I676" s="235">
        <f>IF('Cumulative Budget Request '!$L676='Split budget (H)'!$L$1,'Cumulative Budget Request '!I676,0)</f>
        <v>0</v>
      </c>
      <c r="J676" s="158">
        <f t="shared" si="358"/>
        <v>0</v>
      </c>
      <c r="K676" s="2"/>
      <c r="L676" s="2"/>
      <c r="M676" s="2"/>
    </row>
    <row r="677" spans="1:36" hidden="1">
      <c r="B677" s="493">
        <f>IF('Cumulative Budget Request '!L677='Split budget (H)'!$L$1,'Cumulative Budget Request '!B677,0)</f>
        <v>0</v>
      </c>
      <c r="C677" s="9"/>
      <c r="D677" s="10"/>
      <c r="E677" s="235">
        <f>IF('Cumulative Budget Request '!$L677='Split budget (H)'!$L$1,'Cumulative Budget Request '!E677,0)</f>
        <v>0</v>
      </c>
      <c r="F677" s="235">
        <f>IF('Cumulative Budget Request '!$L677='Split budget (H)'!$L$1,'Cumulative Budget Request '!F677,0)</f>
        <v>0</v>
      </c>
      <c r="G677" s="235">
        <f>IF('Cumulative Budget Request '!$L677='Split budget (H)'!$L$1,'Cumulative Budget Request '!G677,0)</f>
        <v>0</v>
      </c>
      <c r="H677" s="235">
        <f>IF('Cumulative Budget Request '!$L677='Split budget (H)'!$L$1,'Cumulative Budget Request '!H677,0)</f>
        <v>0</v>
      </c>
      <c r="I677" s="235">
        <f>IF('Cumulative Budget Request '!$L677='Split budget (H)'!$L$1,'Cumulative Budget Request '!I677,0)</f>
        <v>0</v>
      </c>
      <c r="J677" s="158">
        <f t="shared" si="358"/>
        <v>0</v>
      </c>
      <c r="K677" s="2"/>
      <c r="L677" s="2"/>
      <c r="M677" s="2"/>
    </row>
    <row r="678" spans="1:36" hidden="1">
      <c r="B678" s="493">
        <f>IF('Cumulative Budget Request '!L678='Split budget (H)'!$L$1,'Cumulative Budget Request '!B678,0)</f>
        <v>0</v>
      </c>
      <c r="C678" s="9"/>
      <c r="D678" s="10"/>
      <c r="E678" s="235">
        <f>IF('Cumulative Budget Request '!$L678='Split budget (H)'!$L$1,'Cumulative Budget Request '!E678,0)</f>
        <v>0</v>
      </c>
      <c r="F678" s="235">
        <f>IF('Cumulative Budget Request '!$L678='Split budget (H)'!$L$1,'Cumulative Budget Request '!F678,0)</f>
        <v>0</v>
      </c>
      <c r="G678" s="235">
        <f>IF('Cumulative Budget Request '!$L678='Split budget (H)'!$L$1,'Cumulative Budget Request '!G678,0)</f>
        <v>0</v>
      </c>
      <c r="H678" s="235">
        <f>IF('Cumulative Budget Request '!$L678='Split budget (H)'!$L$1,'Cumulative Budget Request '!H678,0)</f>
        <v>0</v>
      </c>
      <c r="I678" s="235">
        <f>IF('Cumulative Budget Request '!$L678='Split budget (H)'!$L$1,'Cumulative Budget Request '!I678,0)</f>
        <v>0</v>
      </c>
      <c r="J678" s="158">
        <f t="shared" si="358"/>
        <v>0</v>
      </c>
      <c r="K678" s="2"/>
      <c r="L678" s="2"/>
      <c r="M678" s="2"/>
    </row>
    <row r="679" spans="1:36" hidden="1">
      <c r="B679" s="493">
        <f>IF('Cumulative Budget Request '!L679='Split budget (H)'!$L$1,'Cumulative Budget Request '!B679,0)</f>
        <v>0</v>
      </c>
      <c r="C679" s="9"/>
      <c r="D679" s="10"/>
      <c r="E679" s="235">
        <f>IF('Cumulative Budget Request '!$L679='Split budget (H)'!$L$1,'Cumulative Budget Request '!E679,0)</f>
        <v>0</v>
      </c>
      <c r="F679" s="235">
        <f>IF('Cumulative Budget Request '!$L679='Split budget (H)'!$L$1,'Cumulative Budget Request '!F679,0)</f>
        <v>0</v>
      </c>
      <c r="G679" s="235">
        <f>IF('Cumulative Budget Request '!$L679='Split budget (H)'!$L$1,'Cumulative Budget Request '!G679,0)</f>
        <v>0</v>
      </c>
      <c r="H679" s="235">
        <f>IF('Cumulative Budget Request '!$L679='Split budget (H)'!$L$1,'Cumulative Budget Request '!H679,0)</f>
        <v>0</v>
      </c>
      <c r="I679" s="235">
        <f>IF('Cumulative Budget Request '!$L679='Split budget (H)'!$L$1,'Cumulative Budget Request '!I679,0)</f>
        <v>0</v>
      </c>
      <c r="J679" s="158">
        <f t="shared" si="358"/>
        <v>0</v>
      </c>
      <c r="K679" s="2"/>
      <c r="L679" s="2"/>
      <c r="M679" s="2"/>
      <c r="N679" s="2"/>
      <c r="O679" s="2"/>
      <c r="P679" s="2"/>
      <c r="Q679" s="2"/>
    </row>
    <row r="680" spans="1:36" hidden="1">
      <c r="B680" s="493">
        <f>IF('Cumulative Budget Request '!L680='Split budget (H)'!$L$1,'Cumulative Budget Request '!B680,0)</f>
        <v>0</v>
      </c>
      <c r="C680" s="9"/>
      <c r="D680" s="10"/>
      <c r="E680" s="235">
        <f>IF('Cumulative Budget Request '!$L680='Split budget (H)'!$L$1,'Cumulative Budget Request '!E680,0)</f>
        <v>0</v>
      </c>
      <c r="F680" s="235">
        <f>IF('Cumulative Budget Request '!$L680='Split budget (H)'!$L$1,'Cumulative Budget Request '!F680,0)</f>
        <v>0</v>
      </c>
      <c r="G680" s="235">
        <f>IF('Cumulative Budget Request '!$L680='Split budget (H)'!$L$1,'Cumulative Budget Request '!G680,0)</f>
        <v>0</v>
      </c>
      <c r="H680" s="235">
        <f>IF('Cumulative Budget Request '!$L680='Split budget (H)'!$L$1,'Cumulative Budget Request '!H680,0)</f>
        <v>0</v>
      </c>
      <c r="I680" s="235">
        <f>IF('Cumulative Budget Request '!$L680='Split budget (H)'!$L$1,'Cumulative Budget Request '!I680,0)</f>
        <v>0</v>
      </c>
      <c r="J680" s="158">
        <f t="shared" si="358"/>
        <v>0</v>
      </c>
      <c r="K680" s="20"/>
      <c r="L680" s="272"/>
      <c r="M680" s="2"/>
      <c r="N680" s="8"/>
      <c r="O680" s="8"/>
      <c r="P680" s="8"/>
    </row>
    <row r="681" spans="1:36" hidden="1">
      <c r="B681" s="493">
        <f>IF('Cumulative Budget Request '!L681='Split budget (H)'!$L$1,'Cumulative Budget Request '!B681,0)</f>
        <v>0</v>
      </c>
      <c r="C681" s="9"/>
      <c r="D681" s="10"/>
      <c r="E681" s="235">
        <f>IF('Cumulative Budget Request '!$L681='Split budget (H)'!$L$1,'Cumulative Budget Request '!E681,0)</f>
        <v>0</v>
      </c>
      <c r="F681" s="235">
        <f>IF('Cumulative Budget Request '!$L681='Split budget (H)'!$L$1,'Cumulative Budget Request '!F681,0)</f>
        <v>0</v>
      </c>
      <c r="G681" s="235">
        <f>IF('Cumulative Budget Request '!$L681='Split budget (H)'!$L$1,'Cumulative Budget Request '!G681,0)</f>
        <v>0</v>
      </c>
      <c r="H681" s="235">
        <f>IF('Cumulative Budget Request '!$L681='Split budget (H)'!$L$1,'Cumulative Budget Request '!H681,0)</f>
        <v>0</v>
      </c>
      <c r="I681" s="235">
        <f>IF('Cumulative Budget Request '!$L681='Split budget (H)'!$L$1,'Cumulative Budget Request '!I681,0)</f>
        <v>0</v>
      </c>
      <c r="J681" s="158">
        <f t="shared" si="358"/>
        <v>0</v>
      </c>
    </row>
    <row r="682" spans="1:36">
      <c r="A682" s="79"/>
      <c r="B682" s="749" t="s">
        <v>37</v>
      </c>
      <c r="C682" s="749"/>
      <c r="D682" s="749"/>
      <c r="E682" s="159">
        <f t="shared" ref="E682:J682" si="359">SUM(E668:E681)</f>
        <v>0</v>
      </c>
      <c r="F682" s="159">
        <f t="shared" si="359"/>
        <v>0</v>
      </c>
      <c r="G682" s="159">
        <f t="shared" si="359"/>
        <v>0</v>
      </c>
      <c r="H682" s="159">
        <f t="shared" si="359"/>
        <v>0</v>
      </c>
      <c r="I682" s="159">
        <f t="shared" si="359"/>
        <v>0</v>
      </c>
      <c r="J682" s="160">
        <f t="shared" si="359"/>
        <v>0</v>
      </c>
      <c r="L682" s="23"/>
      <c r="M682" s="725"/>
      <c r="N682" s="726"/>
      <c r="O682" s="726"/>
      <c r="P682" s="727"/>
      <c r="Q682" s="27"/>
      <c r="R682" s="27"/>
      <c r="S682" s="27"/>
      <c r="T682" s="27"/>
    </row>
    <row r="683" spans="1:36">
      <c r="A683" s="5"/>
      <c r="G683" s="16"/>
      <c r="H683" s="16"/>
      <c r="I683" s="16"/>
      <c r="J683" s="25"/>
      <c r="L683" s="23"/>
      <c r="M683" s="726"/>
      <c r="N683" s="728"/>
      <c r="O683" s="728"/>
      <c r="P683" s="728"/>
      <c r="Q683" s="728"/>
      <c r="R683" s="728"/>
      <c r="S683" s="728"/>
      <c r="T683" s="728"/>
    </row>
    <row r="684" spans="1:36">
      <c r="A684" s="30" t="s">
        <v>311</v>
      </c>
      <c r="J684" s="32"/>
      <c r="L684" s="23"/>
      <c r="M684" s="728"/>
      <c r="N684" s="729"/>
      <c r="O684" s="729"/>
      <c r="P684" s="729"/>
      <c r="Q684" s="729"/>
      <c r="R684" s="729"/>
      <c r="S684" s="729"/>
      <c r="T684" s="729"/>
    </row>
    <row r="685" spans="1:36">
      <c r="A685" s="9"/>
      <c r="B685" s="493">
        <f>IF('Cumulative Budget Request '!L685='Split budget (H)'!$L$1,'Cumulative Budget Request '!B685,0)</f>
        <v>0</v>
      </c>
      <c r="C685" s="9"/>
      <c r="E685" s="235">
        <f>IF('Cumulative Budget Request '!$L685='Split budget (H)'!$L$1,'Cumulative Budget Request '!E685,0)</f>
        <v>0</v>
      </c>
      <c r="F685" s="235">
        <f>IF('Cumulative Budget Request '!$L685='Split budget (H)'!$L$1,'Cumulative Budget Request '!F685,0)</f>
        <v>0</v>
      </c>
      <c r="G685" s="235">
        <f>IF('Cumulative Budget Request '!$L685='Split budget (H)'!$L$1,'Cumulative Budget Request '!G685,0)</f>
        <v>0</v>
      </c>
      <c r="H685" s="235">
        <f>IF('Cumulative Budget Request '!$L685='Split budget (H)'!$L$1,'Cumulative Budget Request '!H685,0)</f>
        <v>0</v>
      </c>
      <c r="I685" s="235">
        <f>IF('Cumulative Budget Request '!$L685='Split budget (H)'!$L$1,'Cumulative Budget Request '!I685,0)</f>
        <v>0</v>
      </c>
      <c r="J685" s="158">
        <f t="shared" ref="J685:J688" si="360">SUM(E685:I685)</f>
        <v>0</v>
      </c>
      <c r="L685" s="23"/>
      <c r="M685" s="729"/>
      <c r="AI685" s="148"/>
    </row>
    <row r="686" spans="1:36" hidden="1">
      <c r="A686" s="9"/>
      <c r="B686" s="493">
        <f>IF('Cumulative Budget Request '!L686='Split budget (H)'!$L$1,'Cumulative Budget Request '!B686,0)</f>
        <v>0</v>
      </c>
      <c r="C686" s="9"/>
      <c r="E686" s="235">
        <f>IF('Cumulative Budget Request '!$L686='Split budget (H)'!$L$1,'Cumulative Budget Request '!E686,0)</f>
        <v>0</v>
      </c>
      <c r="F686" s="235">
        <f>IF('Cumulative Budget Request '!$L686='Split budget (H)'!$L$1,'Cumulative Budget Request '!F686,0)</f>
        <v>0</v>
      </c>
      <c r="G686" s="235">
        <f>IF('Cumulative Budget Request '!$L686='Split budget (H)'!$L$1,'Cumulative Budget Request '!G686,0)</f>
        <v>0</v>
      </c>
      <c r="H686" s="235">
        <f>IF('Cumulative Budget Request '!$L686='Split budget (H)'!$L$1,'Cumulative Budget Request '!H686,0)</f>
        <v>0</v>
      </c>
      <c r="I686" s="235">
        <f>IF('Cumulative Budget Request '!$L686='Split budget (H)'!$L$1,'Cumulative Budget Request '!I686,0)</f>
        <v>0</v>
      </c>
      <c r="J686" s="158">
        <f t="shared" si="360"/>
        <v>0</v>
      </c>
      <c r="N686" s="2"/>
      <c r="O686" s="2"/>
      <c r="P686" s="2"/>
      <c r="Q686" s="2"/>
      <c r="AI686" s="241"/>
    </row>
    <row r="687" spans="1:36" hidden="1">
      <c r="A687" s="9"/>
      <c r="B687" s="493">
        <f>IF('Cumulative Budget Request '!L687='Split budget (H)'!$L$1,'Cumulative Budget Request '!B687,0)</f>
        <v>0</v>
      </c>
      <c r="C687" s="9"/>
      <c r="E687" s="235">
        <f>IF('Cumulative Budget Request '!$L687='Split budget (H)'!$L$1,'Cumulative Budget Request '!E687,0)</f>
        <v>0</v>
      </c>
      <c r="F687" s="235">
        <f>IF('Cumulative Budget Request '!$L687='Split budget (H)'!$L$1,'Cumulative Budget Request '!F687,0)</f>
        <v>0</v>
      </c>
      <c r="G687" s="235">
        <f>IF('Cumulative Budget Request '!$L687='Split budget (H)'!$L$1,'Cumulative Budget Request '!G687,0)</f>
        <v>0</v>
      </c>
      <c r="H687" s="235">
        <f>IF('Cumulative Budget Request '!$L687='Split budget (H)'!$L$1,'Cumulative Budget Request '!H687,0)</f>
        <v>0</v>
      </c>
      <c r="I687" s="235">
        <f>IF('Cumulative Budget Request '!$L687='Split budget (H)'!$L$1,'Cumulative Budget Request '!I687,0)</f>
        <v>0</v>
      </c>
      <c r="J687" s="158">
        <f t="shared" si="360"/>
        <v>0</v>
      </c>
      <c r="K687" s="20"/>
      <c r="L687" s="16"/>
      <c r="M687" s="2"/>
      <c r="AI687" s="241"/>
      <c r="AJ687" s="9"/>
    </row>
    <row r="688" spans="1:36" hidden="1">
      <c r="A688" s="9"/>
      <c r="B688" s="493">
        <f>IF('Cumulative Budget Request '!L688='Split budget (H)'!$L$1,'Cumulative Budget Request '!B688,0)</f>
        <v>0</v>
      </c>
      <c r="C688" s="9"/>
      <c r="E688" s="235">
        <f>IF('Cumulative Budget Request '!$L688='Split budget (H)'!$L$1,'Cumulative Budget Request '!E688,0)</f>
        <v>0</v>
      </c>
      <c r="F688" s="235">
        <f>IF('Cumulative Budget Request '!$L688='Split budget (H)'!$L$1,'Cumulative Budget Request '!F688,0)</f>
        <v>0</v>
      </c>
      <c r="G688" s="235">
        <f>IF('Cumulative Budget Request '!$L688='Split budget (H)'!$L$1,'Cumulative Budget Request '!G688,0)</f>
        <v>0</v>
      </c>
      <c r="H688" s="235">
        <f>IF('Cumulative Budget Request '!$L688='Split budget (H)'!$L$1,'Cumulative Budget Request '!H688,0)</f>
        <v>0</v>
      </c>
      <c r="I688" s="235">
        <f>IF('Cumulative Budget Request '!$L688='Split budget (H)'!$L$1,'Cumulative Budget Request '!I688,0)</f>
        <v>0</v>
      </c>
      <c r="J688" s="158">
        <f t="shared" si="360"/>
        <v>0</v>
      </c>
      <c r="K688" s="2"/>
      <c r="L688" s="2"/>
      <c r="M688" s="262"/>
      <c r="AA688" s="123"/>
      <c r="AB688" s="123"/>
      <c r="AC688" s="123"/>
      <c r="AD688" s="123"/>
      <c r="AE688" s="123"/>
      <c r="AF688" s="123"/>
      <c r="AG688" s="123"/>
      <c r="AJ688" s="9"/>
    </row>
    <row r="689" spans="1:34">
      <c r="A689" s="309"/>
      <c r="B689" s="757" t="s">
        <v>248</v>
      </c>
      <c r="C689" s="757"/>
      <c r="D689" s="757"/>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6"/>
      <c r="E691" s="16"/>
      <c r="F691" s="16"/>
      <c r="G691" s="16"/>
      <c r="H691" s="16"/>
      <c r="I691" s="20"/>
      <c r="J691" s="25"/>
      <c r="K691" s="2"/>
      <c r="L691" s="2"/>
      <c r="M691" s="2"/>
      <c r="N691" s="2"/>
      <c r="O691" s="2"/>
      <c r="P691" s="2"/>
      <c r="AH691" s="9"/>
    </row>
    <row r="692" spans="1:34">
      <c r="A692" s="9"/>
      <c r="B692" s="449">
        <f t="shared" ref="B692:B711" si="362">B777</f>
        <v>0</v>
      </c>
      <c r="C692" s="9" t="str">
        <f>'Cumulative Budget Request '!C692</f>
        <v xml:space="preserve"> </v>
      </c>
      <c r="E692" s="235">
        <f>IF('Cumulative Budget Request '!$L692='Split budget (H)'!$L$1,'Cumulative Budget Request '!E692,0)</f>
        <v>0</v>
      </c>
      <c r="F692" s="235">
        <f>IF('Cumulative Budget Request '!$L692='Split budget (H)'!$L$1,'Cumulative Budget Request '!F692,0)</f>
        <v>0</v>
      </c>
      <c r="G692" s="235">
        <f>IF('Cumulative Budget Request '!$L692='Split budget (H)'!$L$1,'Cumulative Budget Request '!G692,0)</f>
        <v>0</v>
      </c>
      <c r="H692" s="235">
        <f>IF('Cumulative Budget Request '!$L692='Split budget (H)'!$L$1,'Cumulative Budget Request '!H692,0)</f>
        <v>0</v>
      </c>
      <c r="I692" s="235">
        <f>IF('Cumulative Budget Request '!$L692='Split budget (H)'!$L$1,'Cumulative Budget Request '!I692,0)</f>
        <v>0</v>
      </c>
      <c r="J692" s="158">
        <f>SUM(E692:I692)</f>
        <v>0</v>
      </c>
      <c r="K692" s="2"/>
      <c r="L692" s="2"/>
      <c r="M692" s="107" t="s">
        <v>160</v>
      </c>
      <c r="N692" s="108"/>
      <c r="O692" s="108"/>
      <c r="P692" s="108"/>
      <c r="Q692" s="108"/>
      <c r="AH692" s="123"/>
    </row>
    <row r="693" spans="1:34">
      <c r="A693" s="9"/>
      <c r="B693" s="449">
        <f t="shared" si="362"/>
        <v>0</v>
      </c>
      <c r="C693" s="9" t="str">
        <f>'Cumulative Budget Request '!C693</f>
        <v xml:space="preserve"> </v>
      </c>
      <c r="E693" s="235">
        <f>IF('Cumulative Budget Request '!$L693='Split budget (H)'!$L$1,'Cumulative Budget Request '!E693,0)</f>
        <v>0</v>
      </c>
      <c r="F693" s="235">
        <f>IF('Cumulative Budget Request '!$L693='Split budget (H)'!$L$1,'Cumulative Budget Request '!F693,0)</f>
        <v>0</v>
      </c>
      <c r="G693" s="235">
        <f>IF('Cumulative Budget Request '!$L693='Split budget (H)'!$L$1,'Cumulative Budget Request '!G693,0)</f>
        <v>0</v>
      </c>
      <c r="H693" s="235">
        <f>IF('Cumulative Budget Request '!$L693='Split budget (H)'!$L$1,'Cumulative Budget Request '!H693,0)</f>
        <v>0</v>
      </c>
      <c r="I693" s="235">
        <f>IF('Cumulative Budget Request '!$L693='Split budget (H)'!$L$1,'Cumulative Budget Request '!I693,0)</f>
        <v>0</v>
      </c>
      <c r="J693" s="158">
        <f t="shared" ref="J693:J694" si="363">SUM(E693:I693)</f>
        <v>0</v>
      </c>
      <c r="K693" s="2"/>
      <c r="L693" s="2"/>
      <c r="M693" s="2"/>
      <c r="N693" s="2"/>
      <c r="O693" s="2"/>
      <c r="P693" s="2"/>
    </row>
    <row r="694" spans="1:34">
      <c r="A694" s="9"/>
      <c r="B694" s="449">
        <f t="shared" si="362"/>
        <v>0</v>
      </c>
      <c r="C694" s="9" t="str">
        <f>'Cumulative Budget Request '!C694</f>
        <v xml:space="preserve"> </v>
      </c>
      <c r="E694" s="235">
        <f>IF('Cumulative Budget Request '!$L694='Split budget (H)'!$L$1,'Cumulative Budget Request '!E694,0)</f>
        <v>0</v>
      </c>
      <c r="F694" s="235">
        <f>IF('Cumulative Budget Request '!$L694='Split budget (H)'!$L$1,'Cumulative Budget Request '!F694,0)</f>
        <v>0</v>
      </c>
      <c r="G694" s="235">
        <f>IF('Cumulative Budget Request '!$L694='Split budget (H)'!$L$1,'Cumulative Budget Request '!G694,0)</f>
        <v>0</v>
      </c>
      <c r="H694" s="235">
        <f>IF('Cumulative Budget Request '!$L694='Split budget (H)'!$L$1,'Cumulative Budget Request '!H694,0)</f>
        <v>0</v>
      </c>
      <c r="I694" s="235">
        <f>IF('Cumulative Budget Request '!$L694='Split budget (H)'!$L$1,'Cumulative Budget Request '!I694,0)</f>
        <v>0</v>
      </c>
      <c r="J694" s="158">
        <f t="shared" si="363"/>
        <v>0</v>
      </c>
      <c r="K694" s="2"/>
      <c r="L694" s="2"/>
      <c r="M694" s="2"/>
      <c r="N694" s="2"/>
      <c r="O694" s="2"/>
      <c r="P694" s="2"/>
    </row>
    <row r="695" spans="1:34" hidden="1">
      <c r="A695" s="5"/>
      <c r="B695" s="449">
        <f t="shared" si="362"/>
        <v>0</v>
      </c>
      <c r="C695" s="9" t="str">
        <f>'Cumulative Budget Request '!C695</f>
        <v xml:space="preserve"> </v>
      </c>
      <c r="E695" s="235">
        <f>IF('Cumulative Budget Request '!$L695='Split budget (H)'!$L$1,'Cumulative Budget Request '!E695,0)</f>
        <v>0</v>
      </c>
      <c r="F695" s="235">
        <f>IF('Cumulative Budget Request '!$L695='Split budget (H)'!$L$1,'Cumulative Budget Request '!F695,0)</f>
        <v>0</v>
      </c>
      <c r="G695" s="235">
        <f>IF('Cumulative Budget Request '!$L695='Split budget (H)'!$L$1,'Cumulative Budget Request '!G695,0)</f>
        <v>0</v>
      </c>
      <c r="H695" s="235">
        <f>IF('Cumulative Budget Request '!$L695='Split budget (H)'!$L$1,'Cumulative Budget Request '!H695,0)</f>
        <v>0</v>
      </c>
      <c r="I695" s="235">
        <f>IF('Cumulative Budget Request '!$L695='Split budget (H)'!$L$1,'Cumulative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9">
        <f t="shared" si="362"/>
        <v>0</v>
      </c>
      <c r="C696" s="9" t="str">
        <f>'Cumulative Budget Request '!C696</f>
        <v xml:space="preserve"> </v>
      </c>
      <c r="E696" s="235">
        <f>IF('Cumulative Budget Request '!$L696='Split budget (H)'!$L$1,'Cumulative Budget Request '!E696,0)</f>
        <v>0</v>
      </c>
      <c r="F696" s="235">
        <f>IF('Cumulative Budget Request '!$L696='Split budget (H)'!$L$1,'Cumulative Budget Request '!F696,0)</f>
        <v>0</v>
      </c>
      <c r="G696" s="235">
        <f>IF('Cumulative Budget Request '!$L696='Split budget (H)'!$L$1,'Cumulative Budget Request '!G696,0)</f>
        <v>0</v>
      </c>
      <c r="H696" s="235">
        <f>IF('Cumulative Budget Request '!$L696='Split budget (H)'!$L$1,'Cumulative Budget Request '!H696,0)</f>
        <v>0</v>
      </c>
      <c r="I696" s="235">
        <f>IF('Cumulative Budget Request '!$L696='Split budget (H)'!$L$1,'Cumulative Budget Request '!I696,0)</f>
        <v>0</v>
      </c>
      <c r="J696" s="158">
        <f t="shared" ref="J696:J711" si="364">SUM(E696:I696)</f>
        <v>0</v>
      </c>
      <c r="K696" s="2"/>
      <c r="L696" s="2"/>
      <c r="M696" s="2"/>
      <c r="N696" s="2"/>
      <c r="O696" s="2"/>
      <c r="P696" s="2"/>
    </row>
    <row r="697" spans="1:34" hidden="1">
      <c r="A697" s="5"/>
      <c r="B697" s="449">
        <f t="shared" si="362"/>
        <v>0</v>
      </c>
      <c r="C697" s="9" t="str">
        <f>'Cumulative Budget Request '!C697</f>
        <v xml:space="preserve"> </v>
      </c>
      <c r="E697" s="235">
        <f>IF('Cumulative Budget Request '!$L697='Split budget (H)'!$L$1,'Cumulative Budget Request '!E697,0)</f>
        <v>0</v>
      </c>
      <c r="F697" s="235">
        <f>IF('Cumulative Budget Request '!$L697='Split budget (H)'!$L$1,'Cumulative Budget Request '!F697,0)</f>
        <v>0</v>
      </c>
      <c r="G697" s="235">
        <f>IF('Cumulative Budget Request '!$L697='Split budget (H)'!$L$1,'Cumulative Budget Request '!G697,0)</f>
        <v>0</v>
      </c>
      <c r="H697" s="235">
        <f>IF('Cumulative Budget Request '!$L697='Split budget (H)'!$L$1,'Cumulative Budget Request '!H697,0)</f>
        <v>0</v>
      </c>
      <c r="I697" s="235">
        <f>IF('Cumulative Budget Request '!$L697='Split budget (H)'!$L$1,'Cumulative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9">
        <f t="shared" si="362"/>
        <v>0</v>
      </c>
      <c r="C698" s="9" t="str">
        <f>'Cumulative Budget Request '!C698</f>
        <v xml:space="preserve"> </v>
      </c>
      <c r="E698" s="235">
        <f>IF('Cumulative Budget Request '!$L698='Split budget (H)'!$L$1,'Cumulative Budget Request '!E698,0)</f>
        <v>0</v>
      </c>
      <c r="F698" s="235">
        <f>IF('Cumulative Budget Request '!$L698='Split budget (H)'!$L$1,'Cumulative Budget Request '!F698,0)</f>
        <v>0</v>
      </c>
      <c r="G698" s="235">
        <f>IF('Cumulative Budget Request '!$L698='Split budget (H)'!$L$1,'Cumulative Budget Request '!G698,0)</f>
        <v>0</v>
      </c>
      <c r="H698" s="235">
        <f>IF('Cumulative Budget Request '!$L698='Split budget (H)'!$L$1,'Cumulative Budget Request '!H698,0)</f>
        <v>0</v>
      </c>
      <c r="I698" s="235">
        <f>IF('Cumulative Budget Request '!$L698='Split budget (H)'!$L$1,'Cumulative Budget Request '!I698,0)</f>
        <v>0</v>
      </c>
      <c r="J698" s="158">
        <f t="shared" si="364"/>
        <v>0</v>
      </c>
      <c r="K698" s="2"/>
      <c r="L698" s="2"/>
      <c r="M698" s="2"/>
      <c r="N698" s="2"/>
      <c r="O698" s="2"/>
      <c r="P698" s="2"/>
    </row>
    <row r="699" spans="1:34" hidden="1">
      <c r="A699" s="5"/>
      <c r="B699" s="449">
        <f t="shared" si="362"/>
        <v>0</v>
      </c>
      <c r="C699" s="9" t="str">
        <f>'Cumulative Budget Request '!C699</f>
        <v xml:space="preserve"> </v>
      </c>
      <c r="E699" s="235">
        <f>IF('Cumulative Budget Request '!$L699='Split budget (H)'!$L$1,'Cumulative Budget Request '!E699,0)</f>
        <v>0</v>
      </c>
      <c r="F699" s="235">
        <f>IF('Cumulative Budget Request '!$L699='Split budget (H)'!$L$1,'Cumulative Budget Request '!F699,0)</f>
        <v>0</v>
      </c>
      <c r="G699" s="235">
        <f>IF('Cumulative Budget Request '!$L699='Split budget (H)'!$L$1,'Cumulative Budget Request '!G699,0)</f>
        <v>0</v>
      </c>
      <c r="H699" s="235">
        <f>IF('Cumulative Budget Request '!$L699='Split budget (H)'!$L$1,'Cumulative Budget Request '!H699,0)</f>
        <v>0</v>
      </c>
      <c r="I699" s="235">
        <f>IF('Cumulative Budget Request '!$L699='Split budget (H)'!$L$1,'Cumulative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9">
        <f t="shared" si="362"/>
        <v>0</v>
      </c>
      <c r="C700" s="9" t="str">
        <f>'Cumulative Budget Request '!C700</f>
        <v xml:space="preserve"> </v>
      </c>
      <c r="E700" s="235">
        <f>IF('Cumulative Budget Request '!$L700='Split budget (H)'!$L$1,'Cumulative Budget Request '!E700,0)</f>
        <v>0</v>
      </c>
      <c r="F700" s="235">
        <f>IF('Cumulative Budget Request '!$L700='Split budget (H)'!$L$1,'Cumulative Budget Request '!F700,0)</f>
        <v>0</v>
      </c>
      <c r="G700" s="235">
        <f>IF('Cumulative Budget Request '!$L700='Split budget (H)'!$L$1,'Cumulative Budget Request '!G700,0)</f>
        <v>0</v>
      </c>
      <c r="H700" s="235">
        <f>IF('Cumulative Budget Request '!$L700='Split budget (H)'!$L$1,'Cumulative Budget Request '!H700,0)</f>
        <v>0</v>
      </c>
      <c r="I700" s="235">
        <f>IF('Cumulative Budget Request '!$L700='Split budget (H)'!$L$1,'Cumulative Budget Request '!I700,0)</f>
        <v>0</v>
      </c>
      <c r="J700" s="158">
        <f t="shared" si="364"/>
        <v>0</v>
      </c>
      <c r="K700" s="2"/>
      <c r="L700" s="2"/>
      <c r="M700" s="2"/>
      <c r="N700" s="2"/>
      <c r="O700" s="2"/>
      <c r="P700" s="2"/>
    </row>
    <row r="701" spans="1:34" hidden="1">
      <c r="A701" s="5"/>
      <c r="B701" s="449">
        <f t="shared" si="362"/>
        <v>0</v>
      </c>
      <c r="C701" s="9" t="str">
        <f>'Cumulative Budget Request '!C701</f>
        <v xml:space="preserve"> </v>
      </c>
      <c r="E701" s="235">
        <f>IF('Cumulative Budget Request '!$L701='Split budget (H)'!$L$1,'Cumulative Budget Request '!E701,0)</f>
        <v>0</v>
      </c>
      <c r="F701" s="235">
        <f>IF('Cumulative Budget Request '!$L701='Split budget (H)'!$L$1,'Cumulative Budget Request '!F701,0)</f>
        <v>0</v>
      </c>
      <c r="G701" s="235">
        <f>IF('Cumulative Budget Request '!$L701='Split budget (H)'!$L$1,'Cumulative Budget Request '!G701,0)</f>
        <v>0</v>
      </c>
      <c r="H701" s="235">
        <f>IF('Cumulative Budget Request '!$L701='Split budget (H)'!$L$1,'Cumulative Budget Request '!H701,0)</f>
        <v>0</v>
      </c>
      <c r="I701" s="235">
        <f>IF('Cumulative Budget Request '!$L701='Split budget (H)'!$L$1,'Cumulative Budget Request '!I701,0)</f>
        <v>0</v>
      </c>
      <c r="J701" s="158">
        <f t="shared" si="364"/>
        <v>0</v>
      </c>
      <c r="K701" s="2"/>
      <c r="L701" s="2"/>
      <c r="M701" s="2"/>
      <c r="N701" s="2"/>
      <c r="O701" s="2"/>
      <c r="P701" s="2"/>
      <c r="AH701" s="128"/>
    </row>
    <row r="702" spans="1:34" hidden="1">
      <c r="A702" s="5"/>
      <c r="B702" s="449">
        <f t="shared" si="362"/>
        <v>0</v>
      </c>
      <c r="C702" s="9" t="str">
        <f>'Cumulative Budget Request '!C702</f>
        <v xml:space="preserve"> </v>
      </c>
      <c r="E702" s="235">
        <f>IF('Cumulative Budget Request '!$L702='Split budget (H)'!$L$1,'Cumulative Budget Request '!E702,0)</f>
        <v>0</v>
      </c>
      <c r="F702" s="235">
        <f>IF('Cumulative Budget Request '!$L702='Split budget (H)'!$L$1,'Cumulative Budget Request '!F702,0)</f>
        <v>0</v>
      </c>
      <c r="G702" s="235">
        <f>IF('Cumulative Budget Request '!$L702='Split budget (H)'!$L$1,'Cumulative Budget Request '!G702,0)</f>
        <v>0</v>
      </c>
      <c r="H702" s="235">
        <f>IF('Cumulative Budget Request '!$L702='Split budget (H)'!$L$1,'Cumulative Budget Request '!H702,0)</f>
        <v>0</v>
      </c>
      <c r="I702" s="235">
        <f>IF('Cumulative Budget Request '!$L702='Split budget (H)'!$L$1,'Cumulative Budget Request '!I702,0)</f>
        <v>0</v>
      </c>
      <c r="J702" s="158">
        <f t="shared" si="364"/>
        <v>0</v>
      </c>
      <c r="K702" s="2"/>
      <c r="L702" s="2"/>
      <c r="M702" s="2"/>
      <c r="N702" s="2"/>
      <c r="O702" s="2"/>
      <c r="P702" s="2"/>
    </row>
    <row r="703" spans="1:34" hidden="1">
      <c r="A703" s="5"/>
      <c r="B703" s="449">
        <f t="shared" si="362"/>
        <v>0</v>
      </c>
      <c r="C703" s="9" t="str">
        <f>'Cumulative Budget Request '!C703</f>
        <v xml:space="preserve"> </v>
      </c>
      <c r="E703" s="235">
        <f>IF('Cumulative Budget Request '!$L703='Split budget (H)'!$L$1,'Cumulative Budget Request '!E703,0)</f>
        <v>0</v>
      </c>
      <c r="F703" s="235">
        <f>IF('Cumulative Budget Request '!$L703='Split budget (H)'!$L$1,'Cumulative Budget Request '!F703,0)</f>
        <v>0</v>
      </c>
      <c r="G703" s="235">
        <f>IF('Cumulative Budget Request '!$L703='Split budget (H)'!$L$1,'Cumulative Budget Request '!G703,0)</f>
        <v>0</v>
      </c>
      <c r="H703" s="235">
        <f>IF('Cumulative Budget Request '!$L703='Split budget (H)'!$L$1,'Cumulative Budget Request '!H703,0)</f>
        <v>0</v>
      </c>
      <c r="I703" s="235">
        <f>IF('Cumulative Budget Request '!$L703='Split budget (H)'!$L$1,'Cumulative Budget Request '!I703,0)</f>
        <v>0</v>
      </c>
      <c r="J703" s="158">
        <f t="shared" si="364"/>
        <v>0</v>
      </c>
      <c r="K703" s="2"/>
      <c r="L703" s="2"/>
      <c r="M703" s="2"/>
      <c r="N703" s="2"/>
      <c r="O703" s="2"/>
      <c r="P703" s="2"/>
    </row>
    <row r="704" spans="1:34" hidden="1">
      <c r="A704" s="5"/>
      <c r="B704" s="449">
        <f t="shared" si="362"/>
        <v>0</v>
      </c>
      <c r="C704" s="9" t="str">
        <f>'Cumulative Budget Request '!C704</f>
        <v xml:space="preserve"> </v>
      </c>
      <c r="E704" s="235">
        <f>IF('Cumulative Budget Request '!$L704='Split budget (H)'!$L$1,'Cumulative Budget Request '!E704,0)</f>
        <v>0</v>
      </c>
      <c r="F704" s="235">
        <f>IF('Cumulative Budget Request '!$L704='Split budget (H)'!$L$1,'Cumulative Budget Request '!F704,0)</f>
        <v>0</v>
      </c>
      <c r="G704" s="235">
        <f>IF('Cumulative Budget Request '!$L704='Split budget (H)'!$L$1,'Cumulative Budget Request '!G704,0)</f>
        <v>0</v>
      </c>
      <c r="H704" s="235">
        <f>IF('Cumulative Budget Request '!$L704='Split budget (H)'!$L$1,'Cumulative Budget Request '!H704,0)</f>
        <v>0</v>
      </c>
      <c r="I704" s="235">
        <f>IF('Cumulative Budget Request '!$L704='Split budget (H)'!$L$1,'Cumulative Budget Request '!I704,0)</f>
        <v>0</v>
      </c>
      <c r="J704" s="158">
        <f t="shared" si="364"/>
        <v>0</v>
      </c>
      <c r="K704" s="2"/>
      <c r="L704" s="2"/>
      <c r="M704" s="2"/>
      <c r="N704" s="2"/>
      <c r="O704" s="2"/>
      <c r="P704" s="2"/>
    </row>
    <row r="705" spans="1:33" hidden="1">
      <c r="A705" s="5"/>
      <c r="B705" s="449">
        <f t="shared" si="362"/>
        <v>0</v>
      </c>
      <c r="C705" s="9" t="str">
        <f>'Cumulative Budget Request '!C705</f>
        <v xml:space="preserve"> </v>
      </c>
      <c r="E705" s="235">
        <f>IF('Cumulative Budget Request '!$L705='Split budget (H)'!$L$1,'Cumulative Budget Request '!E705,0)</f>
        <v>0</v>
      </c>
      <c r="F705" s="235">
        <f>IF('Cumulative Budget Request '!$L705='Split budget (H)'!$L$1,'Cumulative Budget Request '!F705,0)</f>
        <v>0</v>
      </c>
      <c r="G705" s="235">
        <f>IF('Cumulative Budget Request '!$L705='Split budget (H)'!$L$1,'Cumulative Budget Request '!G705,0)</f>
        <v>0</v>
      </c>
      <c r="H705" s="235">
        <f>IF('Cumulative Budget Request '!$L705='Split budget (H)'!$L$1,'Cumulative Budget Request '!H705,0)</f>
        <v>0</v>
      </c>
      <c r="I705" s="235">
        <f>IF('Cumulative Budget Request '!$L705='Split budget (H)'!$L$1,'Cumulative Budget Request '!I705,0)</f>
        <v>0</v>
      </c>
      <c r="J705" s="158">
        <f t="shared" si="364"/>
        <v>0</v>
      </c>
      <c r="K705" s="2"/>
      <c r="L705" s="2"/>
      <c r="M705" s="2"/>
      <c r="N705" s="2"/>
      <c r="O705" s="2"/>
      <c r="P705" s="2"/>
    </row>
    <row r="706" spans="1:33" hidden="1">
      <c r="A706" s="5"/>
      <c r="B706" s="449">
        <f t="shared" si="362"/>
        <v>0</v>
      </c>
      <c r="C706" s="9" t="str">
        <f>'Cumulative Budget Request '!C706</f>
        <v xml:space="preserve"> </v>
      </c>
      <c r="E706" s="235">
        <f>IF('Cumulative Budget Request '!$L706='Split budget (H)'!$L$1,'Cumulative Budget Request '!E706,0)</f>
        <v>0</v>
      </c>
      <c r="F706" s="235">
        <f>IF('Cumulative Budget Request '!$L706='Split budget (H)'!$L$1,'Cumulative Budget Request '!F706,0)</f>
        <v>0</v>
      </c>
      <c r="G706" s="235">
        <f>IF('Cumulative Budget Request '!$L706='Split budget (H)'!$L$1,'Cumulative Budget Request '!G706,0)</f>
        <v>0</v>
      </c>
      <c r="H706" s="235">
        <f>IF('Cumulative Budget Request '!$L706='Split budget (H)'!$L$1,'Cumulative Budget Request '!H706,0)</f>
        <v>0</v>
      </c>
      <c r="I706" s="235">
        <f>IF('Cumulative Budget Request '!$L706='Split budget (H)'!$L$1,'Cumulative Budget Request '!I706,0)</f>
        <v>0</v>
      </c>
      <c r="J706" s="158">
        <f t="shared" si="364"/>
        <v>0</v>
      </c>
      <c r="K706" s="2"/>
      <c r="L706" s="2"/>
      <c r="M706" s="2"/>
      <c r="N706" s="2"/>
      <c r="O706" s="2"/>
      <c r="P706" s="2"/>
    </row>
    <row r="707" spans="1:33" hidden="1">
      <c r="A707" s="5"/>
      <c r="B707" s="449">
        <f t="shared" si="362"/>
        <v>0</v>
      </c>
      <c r="C707" s="9" t="str">
        <f>'Cumulative Budget Request '!C707</f>
        <v xml:space="preserve"> </v>
      </c>
      <c r="E707" s="235">
        <f>IF('Cumulative Budget Request '!$L707='Split budget (H)'!$L$1,'Cumulative Budget Request '!E707,0)</f>
        <v>0</v>
      </c>
      <c r="F707" s="235">
        <f>IF('Cumulative Budget Request '!$L707='Split budget (H)'!$L$1,'Cumulative Budget Request '!F707,0)</f>
        <v>0</v>
      </c>
      <c r="G707" s="235">
        <f>IF('Cumulative Budget Request '!$L707='Split budget (H)'!$L$1,'Cumulative Budget Request '!G707,0)</f>
        <v>0</v>
      </c>
      <c r="H707" s="235">
        <f>IF('Cumulative Budget Request '!$L707='Split budget (H)'!$L$1,'Cumulative Budget Request '!H707,0)</f>
        <v>0</v>
      </c>
      <c r="I707" s="235">
        <f>IF('Cumulative Budget Request '!$L707='Split budget (H)'!$L$1,'Cumulative Budget Request '!I707,0)</f>
        <v>0</v>
      </c>
      <c r="J707" s="158">
        <f t="shared" si="364"/>
        <v>0</v>
      </c>
      <c r="K707" s="2"/>
      <c r="L707" s="2"/>
      <c r="M707" s="2"/>
      <c r="N707" s="2"/>
      <c r="O707" s="2"/>
      <c r="P707" s="2"/>
    </row>
    <row r="708" spans="1:33" hidden="1">
      <c r="A708" s="5"/>
      <c r="B708" s="449">
        <f t="shared" si="362"/>
        <v>0</v>
      </c>
      <c r="C708" s="9" t="str">
        <f>'Cumulative Budget Request '!C708</f>
        <v xml:space="preserve"> </v>
      </c>
      <c r="E708" s="235">
        <f>IF('Cumulative Budget Request '!$L708='Split budget (H)'!$L$1,'Cumulative Budget Request '!E708,0)</f>
        <v>0</v>
      </c>
      <c r="F708" s="235">
        <f>IF('Cumulative Budget Request '!$L708='Split budget (H)'!$L$1,'Cumulative Budget Request '!F708,0)</f>
        <v>0</v>
      </c>
      <c r="G708" s="235">
        <f>IF('Cumulative Budget Request '!$L708='Split budget (H)'!$L$1,'Cumulative Budget Request '!G708,0)</f>
        <v>0</v>
      </c>
      <c r="H708" s="235">
        <f>IF('Cumulative Budget Request '!$L708='Split budget (H)'!$L$1,'Cumulative Budget Request '!H708,0)</f>
        <v>0</v>
      </c>
      <c r="I708" s="235">
        <f>IF('Cumulative Budget Request '!$L708='Split budget (H)'!$L$1,'Cumulative Budget Request '!I708,0)</f>
        <v>0</v>
      </c>
      <c r="J708" s="158">
        <f t="shared" si="364"/>
        <v>0</v>
      </c>
      <c r="K708" s="2"/>
      <c r="L708" s="2"/>
      <c r="M708" s="2"/>
      <c r="N708" s="2"/>
      <c r="O708" s="2"/>
      <c r="P708" s="2"/>
    </row>
    <row r="709" spans="1:33" hidden="1">
      <c r="A709" s="5"/>
      <c r="B709" s="449">
        <f t="shared" si="362"/>
        <v>0</v>
      </c>
      <c r="C709" s="9" t="str">
        <f>'Cumulative Budget Request '!C709</f>
        <v xml:space="preserve"> </v>
      </c>
      <c r="E709" s="235">
        <f>IF('Cumulative Budget Request '!$L709='Split budget (H)'!$L$1,'Cumulative Budget Request '!E709,0)</f>
        <v>0</v>
      </c>
      <c r="F709" s="235">
        <f>IF('Cumulative Budget Request '!$L709='Split budget (H)'!$L$1,'Cumulative Budget Request '!F709,0)</f>
        <v>0</v>
      </c>
      <c r="G709" s="235">
        <f>IF('Cumulative Budget Request '!$L709='Split budget (H)'!$L$1,'Cumulative Budget Request '!G709,0)</f>
        <v>0</v>
      </c>
      <c r="H709" s="235">
        <f>IF('Cumulative Budget Request '!$L709='Split budget (H)'!$L$1,'Cumulative Budget Request '!H709,0)</f>
        <v>0</v>
      </c>
      <c r="I709" s="235">
        <f>IF('Cumulative Budget Request '!$L709='Split budget (H)'!$L$1,'Cumulative Budget Request '!I709,0)</f>
        <v>0</v>
      </c>
      <c r="J709" s="158">
        <f t="shared" si="364"/>
        <v>0</v>
      </c>
      <c r="K709" s="2"/>
      <c r="L709" s="2"/>
      <c r="M709" s="2"/>
      <c r="N709" s="2"/>
      <c r="O709" s="2"/>
      <c r="P709" s="2"/>
    </row>
    <row r="710" spans="1:33" hidden="1">
      <c r="A710" s="5"/>
      <c r="B710" s="449">
        <f t="shared" si="362"/>
        <v>0</v>
      </c>
      <c r="C710" s="9" t="str">
        <f>'Cumulative Budget Request '!C710</f>
        <v xml:space="preserve"> </v>
      </c>
      <c r="E710" s="235">
        <f>IF('Cumulative Budget Request '!$L710='Split budget (H)'!$L$1,'Cumulative Budget Request '!E710,0)</f>
        <v>0</v>
      </c>
      <c r="F710" s="235">
        <f>IF('Cumulative Budget Request '!$L710='Split budget (H)'!$L$1,'Cumulative Budget Request '!F710,0)</f>
        <v>0</v>
      </c>
      <c r="G710" s="235">
        <f>IF('Cumulative Budget Request '!$L710='Split budget (H)'!$L$1,'Cumulative Budget Request '!G710,0)</f>
        <v>0</v>
      </c>
      <c r="H710" s="235">
        <f>IF('Cumulative Budget Request '!$L710='Split budget (H)'!$L$1,'Cumulative Budget Request '!H710,0)</f>
        <v>0</v>
      </c>
      <c r="I710" s="235">
        <f>IF('Cumulative Budget Request '!$L710='Split budget (H)'!$L$1,'Cumulative Budget Request '!I710,0)</f>
        <v>0</v>
      </c>
      <c r="J710" s="158">
        <f t="shared" si="364"/>
        <v>0</v>
      </c>
      <c r="K710" s="2"/>
      <c r="L710" s="2"/>
      <c r="M710" s="2"/>
      <c r="N710" s="2"/>
      <c r="O710" s="2"/>
      <c r="P710" s="2"/>
      <c r="Q710" s="2"/>
      <c r="R710" s="2"/>
    </row>
    <row r="711" spans="1:33" ht="15" hidden="1">
      <c r="A711" s="5"/>
      <c r="B711" s="449">
        <f t="shared" si="362"/>
        <v>0</v>
      </c>
      <c r="C711" s="9" t="str">
        <f>'Cumulative Budget Request '!C711</f>
        <v xml:space="preserve"> </v>
      </c>
      <c r="E711" s="235">
        <f>IF('Cumulative Budget Request '!$L711='Split budget (H)'!$L$1,'Cumulative Budget Request '!E711,0)</f>
        <v>0</v>
      </c>
      <c r="F711" s="235">
        <f>IF('Cumulative Budget Request '!$L711='Split budget (H)'!$L$1,'Cumulative Budget Request '!F711,0)</f>
        <v>0</v>
      </c>
      <c r="G711" s="235">
        <f>IF('Cumulative Budget Request '!$L711='Split budget (H)'!$L$1,'Cumulative Budget Request '!G711,0)</f>
        <v>0</v>
      </c>
      <c r="H711" s="235">
        <f>IF('Cumulative Budget Request '!$L711='Split budget (H)'!$L$1,'Cumulative Budget Request '!H711,0)</f>
        <v>0</v>
      </c>
      <c r="I711" s="235">
        <f>IF('Cumulative Budget Request '!$L711='Split budget (H)'!$L$1,'Cumulative Budget Request '!I711,0)</f>
        <v>0</v>
      </c>
      <c r="J711" s="158">
        <f t="shared" si="364"/>
        <v>0</v>
      </c>
      <c r="K711" s="16"/>
      <c r="L711" s="16"/>
      <c r="M711" s="2"/>
      <c r="N711" s="2"/>
      <c r="O711" s="2"/>
      <c r="P711" s="2"/>
      <c r="AA711" s="85"/>
      <c r="AB711" s="85"/>
      <c r="AC711" s="85"/>
      <c r="AD711" s="85"/>
      <c r="AE711" s="85"/>
      <c r="AF711" s="85"/>
      <c r="AG711" s="85"/>
    </row>
    <row r="712" spans="1:33">
      <c r="A712" s="79"/>
      <c r="B712" s="749" t="s">
        <v>136</v>
      </c>
      <c r="C712" s="749"/>
      <c r="D712" s="749"/>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4" t="s">
        <v>338</v>
      </c>
      <c r="B715" s="449"/>
      <c r="C715" s="449"/>
      <c r="E715" s="52"/>
      <c r="F715" s="52"/>
      <c r="G715" s="52"/>
      <c r="H715" s="52"/>
      <c r="I715" s="52"/>
      <c r="J715" s="158"/>
      <c r="K715" s="2"/>
      <c r="L715" s="23"/>
      <c r="M715" s="2"/>
      <c r="N715" s="2"/>
      <c r="O715" s="2"/>
      <c r="P715" s="2"/>
    </row>
    <row r="716" spans="1:33">
      <c r="A716" s="494"/>
      <c r="B716" s="493">
        <f>IF('Cumulative Budget Request '!L716='Split budget (H)'!$L$1,'Cumulative Budget Request '!B716,0)</f>
        <v>0</v>
      </c>
      <c r="C716" s="449"/>
      <c r="E716" s="235">
        <f>IF('Cumulative Budget Request '!$L716='Split budget (H)'!$L$1,'Cumulative Budget Request '!E716,0)</f>
        <v>0</v>
      </c>
      <c r="F716" s="235">
        <f>IF('Cumulative Budget Request '!$L716='Split budget (H)'!$L$1,'Cumulative Budget Request '!F716,0)</f>
        <v>0</v>
      </c>
      <c r="G716" s="235">
        <f>IF('Cumulative Budget Request '!$L716='Split budget (H)'!$L$1,'Cumulative Budget Request '!G716,0)</f>
        <v>0</v>
      </c>
      <c r="H716" s="235">
        <f>IF('Cumulative Budget Request '!$L716='Split budget (H)'!$L$1,'Cumulative Budget Request '!H716,0)</f>
        <v>0</v>
      </c>
      <c r="I716" s="235">
        <f>IF('Cumulative Budget Request '!$L716='Split budget (H)'!$L$1,'Cumulative Budget Request '!I716,0)</f>
        <v>0</v>
      </c>
      <c r="J716" s="158">
        <f t="shared" ref="J716:J718" si="366">SUM(E716:I716)</f>
        <v>0</v>
      </c>
      <c r="K716" s="2"/>
      <c r="L716" s="23"/>
      <c r="M716" s="2"/>
      <c r="N716" s="2"/>
      <c r="O716" s="2"/>
      <c r="P716" s="2"/>
    </row>
    <row r="717" spans="1:33">
      <c r="A717" s="486"/>
      <c r="B717" s="493">
        <f>IF('Cumulative Budget Request '!L717='Split budget (H)'!$L$1,'Cumulative Budget Request '!B717,0)</f>
        <v>0</v>
      </c>
      <c r="C717" s="449"/>
      <c r="E717" s="235">
        <f>IF('Cumulative Budget Request '!$L717='Split budget (H)'!$L$1,'Cumulative Budget Request '!E717,0)</f>
        <v>0</v>
      </c>
      <c r="F717" s="235">
        <f>IF('Cumulative Budget Request '!$L717='Split budget (H)'!$L$1,'Cumulative Budget Request '!F717,0)</f>
        <v>0</v>
      </c>
      <c r="G717" s="235">
        <f>IF('Cumulative Budget Request '!$L717='Split budget (H)'!$L$1,'Cumulative Budget Request '!G717,0)</f>
        <v>0</v>
      </c>
      <c r="H717" s="235">
        <f>IF('Cumulative Budget Request '!$L717='Split budget (H)'!$L$1,'Cumulative Budget Request '!H717,0)</f>
        <v>0</v>
      </c>
      <c r="I717" s="235">
        <f>IF('Cumulative Budget Request '!$L717='Split budget (H)'!$L$1,'Cumulative Budget Request '!I717,0)</f>
        <v>0</v>
      </c>
      <c r="J717" s="158">
        <f t="shared" si="366"/>
        <v>0</v>
      </c>
      <c r="K717" s="2"/>
      <c r="L717" s="23"/>
      <c r="M717" s="2"/>
      <c r="N717" s="2"/>
      <c r="O717" s="2"/>
      <c r="P717" s="2"/>
    </row>
    <row r="718" spans="1:33">
      <c r="A718" s="486"/>
      <c r="B718" s="493">
        <f>IF('Cumulative Budget Request '!L718='Split budget (H)'!$L$1,'Cumulative Budget Request '!B718,0)</f>
        <v>0</v>
      </c>
      <c r="C718" s="449"/>
      <c r="E718" s="235">
        <f>IF('Cumulative Budget Request '!$L718='Split budget (H)'!$L$1,'Cumulative Budget Request '!E718,0)</f>
        <v>0</v>
      </c>
      <c r="F718" s="235">
        <f>IF('Cumulative Budget Request '!$L718='Split budget (H)'!$L$1,'Cumulative Budget Request '!F718,0)</f>
        <v>0</v>
      </c>
      <c r="G718" s="235">
        <f>IF('Cumulative Budget Request '!$L718='Split budget (H)'!$L$1,'Cumulative Budget Request '!G718,0)</f>
        <v>0</v>
      </c>
      <c r="H718" s="235">
        <f>IF('Cumulative Budget Request '!$L718='Split budget (H)'!$L$1,'Cumulative Budget Request '!H718,0)</f>
        <v>0</v>
      </c>
      <c r="I718" s="235">
        <f>IF('Cumulative Budget Request '!$L718='Split budget (H)'!$L$1,'Cumulative Budget Request '!I718,0)</f>
        <v>0</v>
      </c>
      <c r="J718" s="158">
        <f t="shared" si="366"/>
        <v>0</v>
      </c>
      <c r="K718" s="2"/>
      <c r="L718" s="23"/>
      <c r="M718" s="65"/>
      <c r="N718" s="65"/>
      <c r="O718" s="65"/>
      <c r="P718" s="65"/>
      <c r="Q718" s="65"/>
      <c r="R718" s="65"/>
    </row>
    <row r="719" spans="1:33">
      <c r="A719" s="494" t="s">
        <v>314</v>
      </c>
      <c r="B719" s="486"/>
      <c r="C719" s="449"/>
      <c r="E719" s="52"/>
      <c r="F719" s="52"/>
      <c r="G719" s="52"/>
      <c r="H719" s="52"/>
      <c r="I719" s="52"/>
      <c r="J719" s="158"/>
      <c r="K719" s="2"/>
      <c r="L719" s="23"/>
      <c r="M719" s="2"/>
      <c r="N719" s="2"/>
      <c r="O719" s="2"/>
      <c r="P719" s="2"/>
    </row>
    <row r="720" spans="1:33">
      <c r="A720" s="495"/>
      <c r="B720" s="810">
        <f>IF('Cumulative Budget Request '!L720='Split budget (H)'!$L$1,'Cumulative Budget Request '!B720,0)</f>
        <v>0</v>
      </c>
      <c r="C720" s="810"/>
      <c r="E720" s="235">
        <f>IF('Cumulative Budget Request '!$L720='Split budget (H)'!$L$1,'Cumulative Budget Request '!E720,0)</f>
        <v>0</v>
      </c>
      <c r="F720" s="235">
        <f>IF('Cumulative Budget Request '!$L720='Split budget (H)'!$L$1,'Cumulative Budget Request '!F720,0)</f>
        <v>0</v>
      </c>
      <c r="G720" s="235">
        <f>IF('Cumulative Budget Request '!$L720='Split budget (H)'!$L$1,'Cumulative Budget Request '!G720,0)</f>
        <v>0</v>
      </c>
      <c r="H720" s="235">
        <f>IF('Cumulative Budget Request '!$L720='Split budget (H)'!$L$1,'Cumulative Budget Request '!H720,0)</f>
        <v>0</v>
      </c>
      <c r="I720" s="235">
        <f>IF('Cumulative Budget Request '!$L720='Split budget (H)'!$L$1,'Cumulative Budget Request '!I720,0)</f>
        <v>0</v>
      </c>
      <c r="J720" s="158">
        <f t="shared" ref="J720:J722" si="367">SUM(E720:I720)</f>
        <v>0</v>
      </c>
      <c r="K720" s="2"/>
      <c r="L720" s="23"/>
      <c r="M720" s="2"/>
      <c r="N720" s="2"/>
      <c r="O720" s="2"/>
      <c r="P720" s="2"/>
    </row>
    <row r="721" spans="1:34">
      <c r="A721" s="495"/>
      <c r="B721" s="810">
        <f>IF('Cumulative Budget Request '!L721='Split budget (H)'!$L$1,'Cumulative Budget Request '!B721,0)</f>
        <v>0</v>
      </c>
      <c r="C721" s="810"/>
      <c r="E721" s="235">
        <f>IF('Cumulative Budget Request '!$L721='Split budget (H)'!$L$1,'Cumulative Budget Request '!E721,0)</f>
        <v>0</v>
      </c>
      <c r="F721" s="235">
        <f>IF('Cumulative Budget Request '!$L721='Split budget (H)'!$L$1,'Cumulative Budget Request '!F721,0)</f>
        <v>0</v>
      </c>
      <c r="G721" s="235">
        <f>IF('Cumulative Budget Request '!$L721='Split budget (H)'!$L$1,'Cumulative Budget Request '!G721,0)</f>
        <v>0</v>
      </c>
      <c r="H721" s="235">
        <f>IF('Cumulative Budget Request '!$L721='Split budget (H)'!$L$1,'Cumulative Budget Request '!H721,0)</f>
        <v>0</v>
      </c>
      <c r="I721" s="235">
        <f>IF('Cumulative Budget Request '!$L721='Split budget (H)'!$L$1,'Cumulative Budget Request '!I721,0)</f>
        <v>0</v>
      </c>
      <c r="J721" s="158">
        <f t="shared" si="367"/>
        <v>0</v>
      </c>
      <c r="K721" s="2"/>
      <c r="L721" s="23"/>
      <c r="M721" s="2"/>
      <c r="N721" s="2"/>
      <c r="O721" s="2"/>
      <c r="P721" s="2"/>
    </row>
    <row r="722" spans="1:34">
      <c r="A722" s="495"/>
      <c r="B722" s="810">
        <f>IF('Cumulative Budget Request '!L722='Split budget (H)'!$L$1,'Cumulative Budget Request '!B722,0)</f>
        <v>0</v>
      </c>
      <c r="C722" s="810"/>
      <c r="E722" s="235">
        <f>IF('Cumulative Budget Request '!$L722='Split budget (H)'!$L$1,'Cumulative Budget Request '!E722,0)</f>
        <v>0</v>
      </c>
      <c r="F722" s="235">
        <f>IF('Cumulative Budget Request '!$L722='Split budget (H)'!$L$1,'Cumulative Budget Request '!F722,0)</f>
        <v>0</v>
      </c>
      <c r="G722" s="235">
        <f>IF('Cumulative Budget Request '!$L722='Split budget (H)'!$L$1,'Cumulative Budget Request '!G722,0)</f>
        <v>0</v>
      </c>
      <c r="H722" s="235">
        <f>IF('Cumulative Budget Request '!$L722='Split budget (H)'!$L$1,'Cumulative Budget Request '!H722,0)</f>
        <v>0</v>
      </c>
      <c r="I722" s="235">
        <f>IF('Cumulative Budget Request '!$L722='Split budget (H)'!$L$1,'Cumulative Budget Request '!I722,0)</f>
        <v>0</v>
      </c>
      <c r="J722" s="158">
        <f t="shared" si="367"/>
        <v>0</v>
      </c>
      <c r="K722" s="2"/>
      <c r="L722" s="23"/>
      <c r="M722" s="2"/>
      <c r="N722" s="2"/>
      <c r="O722" s="2"/>
      <c r="P722" s="2"/>
    </row>
    <row r="723" spans="1:34">
      <c r="A723" s="494" t="s">
        <v>322</v>
      </c>
      <c r="B723" s="449"/>
      <c r="C723" s="449"/>
      <c r="E723" s="52"/>
      <c r="F723" s="52"/>
      <c r="G723" s="52"/>
      <c r="H723" s="52"/>
      <c r="I723" s="52"/>
      <c r="J723" s="158"/>
      <c r="K723" s="2"/>
      <c r="L723" s="23"/>
      <c r="M723" s="2"/>
      <c r="N723" s="2"/>
      <c r="O723" s="2"/>
      <c r="P723" s="2"/>
    </row>
    <row r="724" spans="1:34">
      <c r="A724" s="486"/>
      <c r="B724" s="449">
        <f>IF('Cumulative Budget Request '!L724='Split budget (H)'!$L$1,'Cumulative Budget Request '!B724,0)</f>
        <v>0</v>
      </c>
      <c r="C724" s="449"/>
      <c r="E724" s="235">
        <f>IF('Cumulative Budget Request '!$L724='Split budget (H)'!$L$1,'Cumulative Budget Request '!E724,0)</f>
        <v>0</v>
      </c>
      <c r="F724" s="235">
        <f>IF('Cumulative Budget Request '!$L724='Split budget (H)'!$L$1,'Cumulative Budget Request '!F724,0)</f>
        <v>0</v>
      </c>
      <c r="G724" s="235">
        <f>IF('Cumulative Budget Request '!$L724='Split budget (H)'!$L$1,'Cumulative Budget Request '!G724,0)</f>
        <v>0</v>
      </c>
      <c r="H724" s="235">
        <f>IF('Cumulative Budget Request '!$L724='Split budget (H)'!$L$1,'Cumulative Budget Request '!H724,0)</f>
        <v>0</v>
      </c>
      <c r="I724" s="235">
        <f>IF('Cumulative Budget Request '!$L724='Split budget (H)'!$L$1,'Cumulative Budget Request '!I724,0)</f>
        <v>0</v>
      </c>
      <c r="J724" s="158">
        <f>SUM(E724:I724)</f>
        <v>0</v>
      </c>
      <c r="K724" s="2"/>
      <c r="L724" s="23"/>
      <c r="M724" s="2"/>
      <c r="N724" s="2"/>
      <c r="O724" s="2"/>
      <c r="P724" s="2"/>
    </row>
    <row r="725" spans="1:34">
      <c r="A725" s="486"/>
      <c r="B725" s="449">
        <f>IF('Cumulative Budget Request '!L725='Split budget (H)'!$L$1,'Cumulative Budget Request '!B725,0)</f>
        <v>0</v>
      </c>
      <c r="C725" s="449"/>
      <c r="E725" s="235">
        <f>IF('Cumulative Budget Request '!$L725='Split budget (H)'!$L$1,'Cumulative Budget Request '!E725,0)</f>
        <v>0</v>
      </c>
      <c r="F725" s="235">
        <f>IF('Cumulative Budget Request '!$L725='Split budget (H)'!$L$1,'Cumulative Budget Request '!F725,0)</f>
        <v>0</v>
      </c>
      <c r="G725" s="235">
        <f>IF('Cumulative Budget Request '!$L725='Split budget (H)'!$L$1,'Cumulative Budget Request '!G725,0)</f>
        <v>0</v>
      </c>
      <c r="H725" s="235">
        <f>IF('Cumulative Budget Request '!$L725='Split budget (H)'!$L$1,'Cumulative Budget Request '!H725,0)</f>
        <v>0</v>
      </c>
      <c r="I725" s="235">
        <f>IF('Cumulative Budget Request '!$L725='Split budget (H)'!$L$1,'Cumulative Budget Request '!I725,0)</f>
        <v>0</v>
      </c>
      <c r="J725" s="158">
        <f>SUM(E725:I725)</f>
        <v>0</v>
      </c>
      <c r="K725" s="2"/>
      <c r="L725" s="23"/>
      <c r="M725" s="2"/>
      <c r="N725" s="2"/>
      <c r="O725" s="2"/>
      <c r="P725" s="2"/>
    </row>
    <row r="726" spans="1:34">
      <c r="A726" s="494" t="s">
        <v>47</v>
      </c>
      <c r="B726" s="449"/>
      <c r="C726" s="449"/>
      <c r="E726" s="52"/>
      <c r="F726" s="52"/>
      <c r="G726" s="52"/>
      <c r="H726" s="52"/>
      <c r="I726" s="52"/>
      <c r="J726" s="158"/>
      <c r="K726" s="2"/>
      <c r="L726" s="23"/>
      <c r="M726" s="2"/>
      <c r="N726" s="2"/>
      <c r="O726" s="2"/>
      <c r="P726" s="2"/>
    </row>
    <row r="727" spans="1:34">
      <c r="A727" s="494"/>
      <c r="B727" s="449">
        <f>IF('Cumulative Budget Request '!L727='Split budget (H)'!$L$1,'Cumulative Budget Request '!B727,0)</f>
        <v>0</v>
      </c>
      <c r="C727" s="449"/>
      <c r="E727" s="235">
        <f>IF('Cumulative Budget Request '!$L727='Split budget (H)'!$L$1,'Cumulative Budget Request '!E727,0)</f>
        <v>0</v>
      </c>
      <c r="F727" s="235">
        <f>IF('Cumulative Budget Request '!$L727='Split budget (H)'!$L$1,'Cumulative Budget Request '!F727,0)</f>
        <v>0</v>
      </c>
      <c r="G727" s="235">
        <f>IF('Cumulative Budget Request '!$L727='Split budget (H)'!$L$1,'Cumulative Budget Request '!G727,0)</f>
        <v>0</v>
      </c>
      <c r="H727" s="235">
        <f>IF('Cumulative Budget Request '!$L727='Split budget (H)'!$L$1,'Cumulative Budget Request '!H727,0)</f>
        <v>0</v>
      </c>
      <c r="I727" s="235">
        <f>IF('Cumulative Budget Request '!$L727='Split budget (H)'!$L$1,'Cumulative Budget Request '!I727,0)</f>
        <v>0</v>
      </c>
      <c r="J727" s="158">
        <f>SUM(E727:I727)</f>
        <v>0</v>
      </c>
      <c r="K727" s="2"/>
      <c r="L727" s="23"/>
      <c r="M727" s="2"/>
      <c r="N727" s="2"/>
      <c r="O727" s="2"/>
      <c r="P727" s="2"/>
    </row>
    <row r="728" spans="1:34">
      <c r="A728" s="486"/>
      <c r="B728" s="449">
        <f>IF('Cumulative Budget Request '!L728='Split budget (H)'!$L$1,'Cumulative Budget Request '!B728,0)</f>
        <v>0</v>
      </c>
      <c r="C728" s="449"/>
      <c r="E728" s="235">
        <f>IF('Cumulative Budget Request '!$L728='Split budget (H)'!$L$1,'Cumulative Budget Request '!E728,0)</f>
        <v>0</v>
      </c>
      <c r="F728" s="235">
        <f>IF('Cumulative Budget Request '!$L728='Split budget (H)'!$L$1,'Cumulative Budget Request '!F728,0)</f>
        <v>0</v>
      </c>
      <c r="G728" s="235">
        <f>IF('Cumulative Budget Request '!$L728='Split budget (H)'!$L$1,'Cumulative Budget Request '!G728,0)</f>
        <v>0</v>
      </c>
      <c r="H728" s="235">
        <f>IF('Cumulative Budget Request '!$L728='Split budget (H)'!$L$1,'Cumulative Budget Request '!H728,0)</f>
        <v>0</v>
      </c>
      <c r="I728" s="235">
        <f>IF('Cumulative Budget Request '!$L728='Split budget (H)'!$L$1,'Cumulative Budget Request '!I728,0)</f>
        <v>0</v>
      </c>
      <c r="J728" s="158">
        <f>SUM(E728:I728)</f>
        <v>0</v>
      </c>
      <c r="K728" s="2"/>
      <c r="L728" s="23"/>
      <c r="M728" s="2"/>
      <c r="N728" s="2"/>
      <c r="O728" s="2"/>
      <c r="P728" s="2"/>
    </row>
    <row r="729" spans="1:34" ht="15">
      <c r="A729" s="486"/>
      <c r="B729" s="449">
        <f>IF('Cumulative Budget Request '!L729='Split budget (H)'!$L$1,'Cumulative Budget Request '!B729,0)</f>
        <v>0</v>
      </c>
      <c r="C729" s="449"/>
      <c r="E729" s="235">
        <f>IF('Cumulative Budget Request '!$L729='Split budget (H)'!$L$1,'Cumulative Budget Request '!E729,0)</f>
        <v>0</v>
      </c>
      <c r="F729" s="235">
        <f>IF('Cumulative Budget Request '!$L729='Split budget (H)'!$L$1,'Cumulative Budget Request '!F729,0)</f>
        <v>0</v>
      </c>
      <c r="G729" s="235">
        <f>IF('Cumulative Budget Request '!$L729='Split budget (H)'!$L$1,'Cumulative Budget Request '!G729,0)</f>
        <v>0</v>
      </c>
      <c r="H729" s="235">
        <f>IF('Cumulative Budget Request '!$L729='Split budget (H)'!$L$1,'Cumulative Budget Request '!H729,0)</f>
        <v>0</v>
      </c>
      <c r="I729" s="235">
        <f>IF('Cumulative Budget Request '!$L729='Split budget (H)'!$L$1,'Cumulative Budget Request '!I729,0)</f>
        <v>0</v>
      </c>
      <c r="J729" s="158">
        <f>SUM(E729:I729)</f>
        <v>0</v>
      </c>
      <c r="K729" s="2"/>
      <c r="L729" s="23"/>
      <c r="M729" s="2"/>
      <c r="N729" s="2"/>
      <c r="O729" s="2"/>
      <c r="P729" s="2"/>
      <c r="AA729" s="85"/>
      <c r="AB729" s="85"/>
      <c r="AC729" s="85"/>
      <c r="AD729" s="85"/>
      <c r="AE729" s="85"/>
      <c r="AF729" s="85"/>
      <c r="AG729" s="85"/>
    </row>
    <row r="730" spans="1:34">
      <c r="A730" s="494"/>
      <c r="B730" s="449">
        <f>IF('Cumulative Budget Request '!L730='Split budget (H)'!$L$1,'Cumulative Budget Request '!B730,0)</f>
        <v>0</v>
      </c>
      <c r="C730" s="449"/>
      <c r="E730" s="235">
        <f>IF('Cumulative Budget Request '!$L730='Split budget (H)'!$L$1,'Cumulative Budget Request '!E730,0)</f>
        <v>0</v>
      </c>
      <c r="F730" s="235">
        <f>IF('Cumulative Budget Request '!$L730='Split budget (H)'!$L$1,'Cumulative Budget Request '!F730,0)</f>
        <v>0</v>
      </c>
      <c r="G730" s="235">
        <f>IF('Cumulative Budget Request '!$L730='Split budget (H)'!$L$1,'Cumulative Budget Request '!G730,0)</f>
        <v>0</v>
      </c>
      <c r="H730" s="235">
        <f>IF('Cumulative Budget Request '!$L730='Split budget (H)'!$L$1,'Cumulative Budget Request '!H730,0)</f>
        <v>0</v>
      </c>
      <c r="I730" s="235">
        <f>IF('Cumulative Budget Request '!$L730='Split budget (H)'!$L$1,'Cumulative Budget Request '!I730,0)</f>
        <v>0</v>
      </c>
      <c r="J730" s="158">
        <f>SUM(E730:I730)</f>
        <v>0</v>
      </c>
      <c r="K730" s="2"/>
      <c r="L730" s="23"/>
      <c r="M730" s="2"/>
      <c r="N730" s="2"/>
      <c r="O730" s="2"/>
      <c r="P730" s="2"/>
    </row>
    <row r="731" spans="1:34">
      <c r="A731" s="494"/>
      <c r="B731" s="449">
        <f>IF('Cumulative Budget Request '!L731='Split budget (H)'!$L$1,'Cumulative Budget Request '!B731,0)</f>
        <v>0</v>
      </c>
      <c r="C731" s="449"/>
      <c r="E731" s="235">
        <f>IF('Cumulative Budget Request '!$L731='Split budget (H)'!$L$1,'Cumulative Budget Request '!E731,0)</f>
        <v>0</v>
      </c>
      <c r="F731" s="235">
        <f>IF('Cumulative Budget Request '!$L731='Split budget (H)'!$L$1,'Cumulative Budget Request '!F731,0)</f>
        <v>0</v>
      </c>
      <c r="G731" s="235">
        <f>IF('Cumulative Budget Request '!$L731='Split budget (H)'!$L$1,'Cumulative Budget Request '!G731,0)</f>
        <v>0</v>
      </c>
      <c r="H731" s="235">
        <f>IF('Cumulative Budget Request '!$L731='Split budget (H)'!$L$1,'Cumulative Budget Request '!H731,0)</f>
        <v>0</v>
      </c>
      <c r="I731" s="235">
        <f>IF('Cumulative Budget Request '!$L731='Split budget (H)'!$L$1,'Cumulative Budget Request '!I731,0)</f>
        <v>0</v>
      </c>
      <c r="J731" s="158">
        <f t="shared" ref="J731" si="368">SUM(E731:I731)</f>
        <v>0</v>
      </c>
      <c r="K731" s="2"/>
      <c r="L731" s="23"/>
      <c r="M731" s="2"/>
      <c r="N731" s="2"/>
      <c r="O731" s="2"/>
      <c r="P731" s="2"/>
    </row>
    <row r="732" spans="1:34" ht="15">
      <c r="A732" s="86"/>
      <c r="B732" s="749" t="s">
        <v>337</v>
      </c>
      <c r="C732" s="749"/>
      <c r="D732" s="749"/>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3.8">
      <c r="A734" s="30" t="s">
        <v>76</v>
      </c>
      <c r="B734" s="486"/>
      <c r="C734" s="496"/>
      <c r="D734" s="486"/>
      <c r="F734"/>
      <c r="J734" s="32"/>
    </row>
    <row r="735" spans="1:34">
      <c r="A735" s="315"/>
      <c r="B735" s="495">
        <f>IF('Cumulative Budget Request '!L735='Split budget (H)'!$L$1,'Cumulative Budget Request '!B735,0)</f>
        <v>0</v>
      </c>
      <c r="C735" s="449"/>
      <c r="D735" s="486"/>
      <c r="E735" s="235">
        <f>IF('Cumulative Budget Request '!$L735='Split budget (H)'!$L$1,'Cumulative Budget Request '!E735,0)</f>
        <v>0</v>
      </c>
      <c r="F735" s="235">
        <f>IF('Cumulative Budget Request '!$L735='Split budget (H)'!$L$1,'Cumulative Budget Request '!F735,0)</f>
        <v>0</v>
      </c>
      <c r="G735" s="235">
        <f>IF('Cumulative Budget Request '!$L735='Split budget (H)'!$L$1,'Cumulative Budget Request '!G735,0)</f>
        <v>0</v>
      </c>
      <c r="H735" s="235">
        <f>IF('Cumulative Budget Request '!$L735='Split budget (H)'!$L$1,'Cumulative Budget Request '!H735,0)</f>
        <v>0</v>
      </c>
      <c r="I735" s="235">
        <f>IF('Cumulative Budget Request '!$L735='Split budget (H)'!$L$1,'Cumulative Budget Request '!I735,0)</f>
        <v>0</v>
      </c>
      <c r="J735" s="158">
        <f>SUM(E735:I735)</f>
        <v>0</v>
      </c>
      <c r="M735" s="808" t="s">
        <v>175</v>
      </c>
      <c r="N735" s="808"/>
      <c r="O735" s="808"/>
      <c r="P735" s="808"/>
    </row>
    <row r="736" spans="1:34">
      <c r="A736" s="315"/>
      <c r="B736" s="495">
        <f>IF('Cumulative Budget Request '!L736='Split budget (H)'!$L$1,'Cumulative Budget Request '!B736,0)</f>
        <v>0</v>
      </c>
      <c r="C736" s="449"/>
      <c r="D736" s="486"/>
      <c r="E736" s="235"/>
      <c r="F736" s="235"/>
      <c r="G736" s="235"/>
      <c r="H736" s="235"/>
      <c r="I736" s="235"/>
      <c r="J736" s="158"/>
      <c r="M736" s="66"/>
    </row>
    <row r="737" spans="1:19">
      <c r="A737" s="315"/>
      <c r="B737" s="495"/>
      <c r="C737" s="449">
        <f>IF('Cumulative Budget Request '!L737='Split budget (H)'!$L$1,'Cumulative Budget Request '!C737,0)</f>
        <v>0</v>
      </c>
      <c r="D737" s="486"/>
      <c r="E737" s="235">
        <f>IF('Cumulative Budget Request '!$L737='Split budget (H)'!$L$1,'Cumulative Budget Request '!E737,0)</f>
        <v>0</v>
      </c>
      <c r="F737" s="235">
        <f>IF('Cumulative Budget Request '!$L737='Split budget (H)'!$L$1,'Cumulative Budget Request '!F737,0)</f>
        <v>0</v>
      </c>
      <c r="G737" s="235">
        <f>IF('Cumulative Budget Request '!$L737='Split budget (H)'!$L$1,'Cumulative Budget Request '!G737,0)</f>
        <v>0</v>
      </c>
      <c r="H737" s="235">
        <f>IF('Cumulative Budget Request '!$L737='Split budget (H)'!$L$1,'Cumulative Budget Request '!H737,0)</f>
        <v>0</v>
      </c>
      <c r="I737" s="235">
        <f>IF('Cumulative Budget Request '!$L737='Split budget (H)'!$L$1,'Cumulative Budget Request '!I737,0)</f>
        <v>0</v>
      </c>
      <c r="J737" s="158">
        <f t="shared" ref="J737:J747" si="370">SUM(E737:I737)</f>
        <v>0</v>
      </c>
      <c r="M737" s="66"/>
    </row>
    <row r="738" spans="1:19">
      <c r="A738" s="315"/>
      <c r="B738" s="495"/>
      <c r="C738" s="449">
        <f>IF('Cumulative Budget Request '!L738='Split budget (H)'!$L$1,'Cumulative Budget Request '!C738,0)</f>
        <v>0</v>
      </c>
      <c r="D738" s="486"/>
      <c r="E738" s="235">
        <f>IF('Cumulative Budget Request '!$L738='Split budget (H)'!$L$1,'Cumulative Budget Request '!E738,0)</f>
        <v>0</v>
      </c>
      <c r="F738" s="235">
        <f>IF('Cumulative Budget Request '!$L738='Split budget (H)'!$L$1,'Cumulative Budget Request '!F738,0)</f>
        <v>0</v>
      </c>
      <c r="G738" s="235">
        <f>IF('Cumulative Budget Request '!$L738='Split budget (H)'!$L$1,'Cumulative Budget Request '!G738,0)</f>
        <v>0</v>
      </c>
      <c r="H738" s="235">
        <f>IF('Cumulative Budget Request '!$L738='Split budget (H)'!$L$1,'Cumulative Budget Request '!H738,0)</f>
        <v>0</v>
      </c>
      <c r="I738" s="235">
        <f>IF('Cumulative Budget Request '!$L738='Split budget (H)'!$L$1,'Cumulative Budget Request '!I738,0)</f>
        <v>0</v>
      </c>
      <c r="J738" s="158">
        <f t="shared" si="370"/>
        <v>0</v>
      </c>
      <c r="M738" s="66"/>
    </row>
    <row r="739" spans="1:19">
      <c r="A739" s="315"/>
      <c r="B739" s="495"/>
      <c r="C739" s="449">
        <f>IF('Cumulative Budget Request '!L739='Split budget (H)'!$L$1,'Cumulative Budget Request '!C739,0)</f>
        <v>0</v>
      </c>
      <c r="D739" s="486"/>
      <c r="E739" s="235">
        <f>IF('Cumulative Budget Request '!$L739='Split budget (H)'!$L$1,'Cumulative Budget Request '!E739,0)</f>
        <v>0</v>
      </c>
      <c r="F739" s="235">
        <f>IF('Cumulative Budget Request '!$L739='Split budget (H)'!$L$1,'Cumulative Budget Request '!F739,0)</f>
        <v>0</v>
      </c>
      <c r="G739" s="235">
        <f>IF('Cumulative Budget Request '!$L739='Split budget (H)'!$L$1,'Cumulative Budget Request '!G739,0)</f>
        <v>0</v>
      </c>
      <c r="H739" s="235">
        <f>IF('Cumulative Budget Request '!$L739='Split budget (H)'!$L$1,'Cumulative Budget Request '!H739,0)</f>
        <v>0</v>
      </c>
      <c r="I739" s="235">
        <f>IF('Cumulative Budget Request '!$L739='Split budget (H)'!$L$1,'Cumulative Budget Request '!I739,0)</f>
        <v>0</v>
      </c>
      <c r="J739" s="158">
        <f t="shared" si="370"/>
        <v>0</v>
      </c>
      <c r="M739" s="66"/>
    </row>
    <row r="740" spans="1:19">
      <c r="A740" s="315"/>
      <c r="B740" s="495">
        <f>IF('Cumulative Budget Request '!L740='Split budget (H)'!$L$1,'Cumulative Budget Request '!B740,0)</f>
        <v>0</v>
      </c>
      <c r="C740" s="449"/>
      <c r="D740" s="486"/>
      <c r="E740" s="235"/>
      <c r="F740" s="235"/>
      <c r="G740" s="235"/>
      <c r="H740" s="235"/>
      <c r="I740" s="235"/>
      <c r="J740" s="158"/>
      <c r="M740" s="66"/>
    </row>
    <row r="741" spans="1:19">
      <c r="A741" s="315"/>
      <c r="B741" s="495"/>
      <c r="C741" s="449">
        <f>IF('Cumulative Budget Request '!L741='Split budget (H)'!$L$1,'Cumulative Budget Request '!C741,0)</f>
        <v>0</v>
      </c>
      <c r="D741" s="486"/>
      <c r="E741" s="235">
        <f>IF('Cumulative Budget Request '!$L741='Split budget (H)'!$L$1,'Cumulative Budget Request '!E741,0)</f>
        <v>0</v>
      </c>
      <c r="F741" s="235">
        <f>IF('Cumulative Budget Request '!$L741='Split budget (H)'!$L$1,'Cumulative Budget Request '!F741,0)</f>
        <v>0</v>
      </c>
      <c r="G741" s="235">
        <f>IF('Cumulative Budget Request '!$L741='Split budget (H)'!$L$1,'Cumulative Budget Request '!G741,0)</f>
        <v>0</v>
      </c>
      <c r="H741" s="235">
        <f>IF('Cumulative Budget Request '!$L741='Split budget (H)'!$L$1,'Cumulative Budget Request '!H741,0)</f>
        <v>0</v>
      </c>
      <c r="I741" s="235">
        <f>IF('Cumulative Budget Request '!$L741='Split budget (H)'!$L$1,'Cumulative Budget Request '!I741,0)</f>
        <v>0</v>
      </c>
      <c r="J741" s="158">
        <f t="shared" si="370"/>
        <v>0</v>
      </c>
      <c r="M741" s="66"/>
    </row>
    <row r="742" spans="1:19">
      <c r="A742" s="315"/>
      <c r="B742" s="495"/>
      <c r="C742" s="449">
        <f>IF('Cumulative Budget Request '!L742='Split budget (H)'!$L$1,'Cumulative Budget Request '!C742,0)</f>
        <v>0</v>
      </c>
      <c r="D742" s="486"/>
      <c r="E742" s="235">
        <f>IF('Cumulative Budget Request '!$L742='Split budget (H)'!$L$1,'Cumulative Budget Request '!E742,0)</f>
        <v>0</v>
      </c>
      <c r="F742" s="235">
        <f>IF('Cumulative Budget Request '!$L742='Split budget (H)'!$L$1,'Cumulative Budget Request '!F742,0)</f>
        <v>0</v>
      </c>
      <c r="G742" s="235">
        <f>IF('Cumulative Budget Request '!$L742='Split budget (H)'!$L$1,'Cumulative Budget Request '!G742,0)</f>
        <v>0</v>
      </c>
      <c r="H742" s="235">
        <f>IF('Cumulative Budget Request '!$L742='Split budget (H)'!$L$1,'Cumulative Budget Request '!H742,0)</f>
        <v>0</v>
      </c>
      <c r="I742" s="235">
        <f>IF('Cumulative Budget Request '!$L742='Split budget (H)'!$L$1,'Cumulative Budget Request '!I742,0)</f>
        <v>0</v>
      </c>
      <c r="J742" s="158">
        <f t="shared" si="370"/>
        <v>0</v>
      </c>
      <c r="M742" s="66"/>
    </row>
    <row r="743" spans="1:19">
      <c r="A743" s="315"/>
      <c r="B743" s="495">
        <f>IF('Cumulative Budget Request '!L743='Split budget (H)'!$L$1,'Cumulative Budget Request '!B743,0)</f>
        <v>0</v>
      </c>
      <c r="C743" s="449"/>
      <c r="D743" s="486"/>
      <c r="E743" s="235">
        <f>IF('Cumulative Budget Request '!$L743='Split budget (H)'!$L$1,'Cumulative Budget Request '!E743,0)</f>
        <v>0</v>
      </c>
      <c r="F743" s="235">
        <f>IF('Cumulative Budget Request '!$L743='Split budget (H)'!$L$1,'Cumulative Budget Request '!F743,0)</f>
        <v>0</v>
      </c>
      <c r="G743" s="235">
        <f>IF('Cumulative Budget Request '!$L743='Split budget (H)'!$L$1,'Cumulative Budget Request '!G743,0)</f>
        <v>0</v>
      </c>
      <c r="H743" s="235">
        <f>IF('Cumulative Budget Request '!$L743='Split budget (H)'!$L$1,'Cumulative Budget Request '!H743,0)</f>
        <v>0</v>
      </c>
      <c r="I743" s="235">
        <f>IF('Cumulative Budget Request '!$L743='Split budget (H)'!$L$1,'Cumulative Budget Request '!I743,0)</f>
        <v>0</v>
      </c>
      <c r="J743" s="158">
        <f t="shared" si="370"/>
        <v>0</v>
      </c>
      <c r="M743" s="66"/>
    </row>
    <row r="744" spans="1:19">
      <c r="A744" s="315"/>
      <c r="B744" s="495">
        <f>IF('Cumulative Budget Request '!L744='Split budget (H)'!$L$1,'Cumulative Budget Request '!B744,0)</f>
        <v>0</v>
      </c>
      <c r="C744" s="449"/>
      <c r="D744" s="486"/>
      <c r="E744" s="235">
        <f>IF('Cumulative Budget Request '!$L744='Split budget (H)'!$L$1,'Cumulative Budget Request '!E744,0)</f>
        <v>0</v>
      </c>
      <c r="F744" s="235">
        <f>IF('Cumulative Budget Request '!$L744='Split budget (H)'!$L$1,'Cumulative Budget Request '!F744,0)</f>
        <v>0</v>
      </c>
      <c r="G744" s="235">
        <f>IF('Cumulative Budget Request '!$L744='Split budget (H)'!$L$1,'Cumulative Budget Request '!G744,0)</f>
        <v>0</v>
      </c>
      <c r="H744" s="235">
        <f>IF('Cumulative Budget Request '!$L744='Split budget (H)'!$L$1,'Cumulative Budget Request '!H744,0)</f>
        <v>0</v>
      </c>
      <c r="I744" s="235">
        <f>IF('Cumulative Budget Request '!$L744='Split budget (H)'!$L$1,'Cumulative Budget Request '!I744,0)</f>
        <v>0</v>
      </c>
      <c r="J744" s="158">
        <f t="shared" si="370"/>
        <v>0</v>
      </c>
      <c r="M744" s="66"/>
    </row>
    <row r="745" spans="1:19">
      <c r="A745" s="315"/>
      <c r="B745" s="495">
        <f>IF('Cumulative Budget Request '!L745='Split budget (H)'!$L$1,'Cumulative Budget Request '!B745,0)</f>
        <v>0</v>
      </c>
      <c r="C745" s="449"/>
      <c r="D745" s="486"/>
      <c r="E745" s="235">
        <f>IF('Cumulative Budget Request '!$L745='Split budget (H)'!$L$1,'Cumulative Budget Request '!E745,0)</f>
        <v>0</v>
      </c>
      <c r="F745" s="235">
        <f>IF('Cumulative Budget Request '!$L745='Split budget (H)'!$L$1,'Cumulative Budget Request '!F745,0)</f>
        <v>0</v>
      </c>
      <c r="G745" s="235">
        <f>IF('Cumulative Budget Request '!$L745='Split budget (H)'!$L$1,'Cumulative Budget Request '!G745,0)</f>
        <v>0</v>
      </c>
      <c r="H745" s="235">
        <f>IF('Cumulative Budget Request '!$L745='Split budget (H)'!$L$1,'Cumulative Budget Request '!H745,0)</f>
        <v>0</v>
      </c>
      <c r="I745" s="235">
        <f>IF('Cumulative Budget Request '!$L745='Split budget (H)'!$L$1,'Cumulative Budget Request '!I745,0)</f>
        <v>0</v>
      </c>
      <c r="J745" s="158">
        <f t="shared" si="370"/>
        <v>0</v>
      </c>
    </row>
    <row r="746" spans="1:19">
      <c r="A746" s="315"/>
      <c r="B746" s="495">
        <f>IF('Cumulative Budget Request '!L746='Split budget (H)'!$L$1,'Cumulative Budget Request '!B746,0)</f>
        <v>0</v>
      </c>
      <c r="C746" s="449"/>
      <c r="D746" s="486"/>
      <c r="E746" s="235">
        <f>IF('Cumulative Budget Request '!$L746='Split budget (H)'!$L$1,'Cumulative Budget Request '!E746,0)</f>
        <v>0</v>
      </c>
      <c r="F746" s="235">
        <f>IF('Cumulative Budget Request '!$L746='Split budget (H)'!$L$1,'Cumulative Budget Request '!F746,0)</f>
        <v>0</v>
      </c>
      <c r="G746" s="235">
        <f>IF('Cumulative Budget Request '!$L746='Split budget (H)'!$L$1,'Cumulative Budget Request '!G746,0)</f>
        <v>0</v>
      </c>
      <c r="H746" s="235">
        <f>IF('Cumulative Budget Request '!$L746='Split budget (H)'!$L$1,'Cumulative Budget Request '!H746,0)</f>
        <v>0</v>
      </c>
      <c r="I746" s="235">
        <f>IF('Cumulative Budget Request '!$L746='Split budget (H)'!$L$1,'Cumulative Budget Request '!I746,0)</f>
        <v>0</v>
      </c>
      <c r="J746" s="158">
        <f t="shared" si="370"/>
        <v>0</v>
      </c>
      <c r="M746" s="2"/>
    </row>
    <row r="747" spans="1:19">
      <c r="A747" s="315"/>
      <c r="B747" s="495">
        <f>IF('Cumulative Budget Request '!L747='Split budget (H)'!$L$1,'Cumulative Budget Request '!B747,0)</f>
        <v>0</v>
      </c>
      <c r="C747" s="449"/>
      <c r="D747" s="486"/>
      <c r="E747" s="235">
        <f>IF('Cumulative Budget Request '!$L747='Split budget (H)'!$L$1,'Cumulative Budget Request '!E747,0)</f>
        <v>0</v>
      </c>
      <c r="F747" s="235">
        <f>IF('Cumulative Budget Request '!$L747='Split budget (H)'!$L$1,'Cumulative Budget Request '!F747,0)</f>
        <v>0</v>
      </c>
      <c r="G747" s="235">
        <f>IF('Cumulative Budget Request '!$L747='Split budget (H)'!$L$1,'Cumulative Budget Request '!G747,0)</f>
        <v>0</v>
      </c>
      <c r="H747" s="235">
        <f>IF('Cumulative Budget Request '!$L747='Split budget (H)'!$L$1,'Cumulative Budget Request '!H747,0)</f>
        <v>0</v>
      </c>
      <c r="I747" s="235">
        <f>IF('Cumulative Budget Request '!$L747='Split budget (H)'!$L$1,'Cumulative Budget Request '!I747,0)</f>
        <v>0</v>
      </c>
      <c r="J747" s="158">
        <f t="shared" si="370"/>
        <v>0</v>
      </c>
    </row>
    <row r="748" spans="1:19">
      <c r="A748" s="315"/>
      <c r="B748" s="495">
        <f>IF('Cumulative Budget Request '!L748='Split budget (H)'!$L$1,'Cumulative Budget Request '!B748,0)</f>
        <v>0</v>
      </c>
      <c r="C748" s="449"/>
      <c r="D748" s="486"/>
      <c r="E748" s="235">
        <f>IF('Cumulative Budget Request '!$L748='Split budget (H)'!$L$1,'Cumulative Budget Request '!E748,0)</f>
        <v>0</v>
      </c>
      <c r="F748" s="235">
        <f>IF('Cumulative Budget Request '!$L748='Split budget (H)'!$L$1,'Cumulative Budget Request '!F748,0)</f>
        <v>0</v>
      </c>
      <c r="G748" s="235">
        <f>IF('Cumulative Budget Request '!$L748='Split budget (H)'!$L$1,'Cumulative Budget Request '!G748,0)</f>
        <v>0</v>
      </c>
      <c r="H748" s="235">
        <f>IF('Cumulative Budget Request '!$L748='Split budget (H)'!$L$1,'Cumulative Budget Request '!H748,0)</f>
        <v>0</v>
      </c>
      <c r="I748" s="235">
        <f>IF('Cumulative Budget Request '!$L748='Split budget (H)'!$L$1,'Cumulative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(H)'!$L$1,'Cumulative Budget Request '!E749,0)</f>
        <v>0</v>
      </c>
      <c r="F749" s="118">
        <f>IF('Cumulative Budget Request '!$L749='Split budget (H)'!$L$1,'Cumulative Budget Request '!F749,0)</f>
        <v>0</v>
      </c>
      <c r="G749" s="118">
        <f>IF('Cumulative Budget Request '!$L749='Split budget (H)'!$L$1,'Cumulative Budget Request '!G749,0)</f>
        <v>0</v>
      </c>
      <c r="H749" s="118">
        <f>IF('Cumulative Budget Request '!$L749='Split budget (H)'!$L$1,'Cumulative Budget Request '!H749,0)</f>
        <v>0</v>
      </c>
      <c r="I749" s="118">
        <f>IF('Cumulative Budget Request '!$L749='Split budget (H)'!$L$1,'Cumulative Budget Request '!I749,0)</f>
        <v>0</v>
      </c>
      <c r="J749" s="109"/>
      <c r="K749" s="16"/>
      <c r="L749" s="16"/>
    </row>
    <row r="750" spans="1:19">
      <c r="A750" s="79"/>
      <c r="B750" s="757" t="s">
        <v>70</v>
      </c>
      <c r="C750" s="757"/>
      <c r="D750" s="757"/>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09"/>
      <c r="F753" s="809"/>
      <c r="G753" s="809"/>
      <c r="H753" s="809"/>
      <c r="I753" s="809"/>
      <c r="J753" s="25"/>
      <c r="K753" s="16"/>
      <c r="L753" s="16"/>
    </row>
    <row r="754" spans="1:45">
      <c r="A754" s="480">
        <f>IF('Cumulative Budget Request '!$L754='Split budget (H)'!$L$1,'Cumulative Budget Request '!A754,0)</f>
        <v>0</v>
      </c>
      <c r="B754" s="482">
        <f>IF('Cumulative Budget Request '!$L754='Split budget (H)'!$L$1,'Cumulative Budget Request '!B754,0)</f>
        <v>0</v>
      </c>
      <c r="C754" s="482">
        <f>IF('Cumulative Budget Request '!$L754='Split budget (H)'!$L$1,'Cumulative Budget Request '!C754,0)</f>
        <v>0</v>
      </c>
      <c r="E754" s="235">
        <f>IF('Cumulative Budget Request '!$L754='Split budget (H)'!$L$1,'Cumulative Budget Request '!E754,0)</f>
        <v>0</v>
      </c>
      <c r="F754" s="235">
        <f>IF('Cumulative Budget Request '!$L754='Split budget (H)'!$L$1,'Cumulative Budget Request '!F754,0)</f>
        <v>0</v>
      </c>
      <c r="G754" s="235">
        <f>IF('Cumulative Budget Request '!$L754='Split budget (H)'!$L$1,'Cumulative Budget Request '!G754,0)</f>
        <v>0</v>
      </c>
      <c r="H754" s="235">
        <f>IF('Cumulative Budget Request '!$L754='Split budget (H)'!$L$1,'Cumulative Budget Request '!H754,0)</f>
        <v>0</v>
      </c>
      <c r="I754" s="235">
        <f>IF('Cumulative Budget Request '!$L754='Split budget (H)'!$L$1,'Cumulative Budget Request '!I754,0)</f>
        <v>0</v>
      </c>
      <c r="J754" s="158">
        <f>SUM(E754:I754)</f>
        <v>0</v>
      </c>
      <c r="K754" s="16"/>
      <c r="L754" s="16"/>
      <c r="M754" s="274"/>
      <c r="N754" s="274"/>
      <c r="O754" s="274"/>
      <c r="P754" s="274"/>
      <c r="Q754" s="274"/>
      <c r="R754" s="274"/>
      <c r="S754" s="274"/>
      <c r="T754" s="274"/>
    </row>
    <row r="755" spans="1:45" hidden="1">
      <c r="A755" s="480">
        <f>IF('Cumulative Budget Request '!$L755='Split budget (H)'!$L$1,'Cumulative Budget Request '!A755,0)</f>
        <v>0</v>
      </c>
      <c r="B755" s="482">
        <f>IF('Cumulative Budget Request '!$L755='Split budget (H)'!$L$1,'Cumulative Budget Request '!B755,0)</f>
        <v>0</v>
      </c>
      <c r="C755" s="482">
        <f>IF('Cumulative Budget Request '!$L755='Split budget (H)'!$L$1,'Cumulative Budget Request '!C755,0)</f>
        <v>0</v>
      </c>
      <c r="E755" s="235">
        <f>IF('Cumulative Budget Request '!$L755='Split budget (H)'!$L$1,'Cumulative Budget Request '!E755,0)</f>
        <v>0</v>
      </c>
      <c r="F755" s="235">
        <f>IF('Cumulative Budget Request '!$L755='Split budget (H)'!$L$1,'Cumulative Budget Request '!F755,0)</f>
        <v>0</v>
      </c>
      <c r="G755" s="235">
        <f>IF('Cumulative Budget Request '!$L755='Split budget (H)'!$L$1,'Cumulative Budget Request '!G755,0)</f>
        <v>0</v>
      </c>
      <c r="H755" s="235">
        <f>IF('Cumulative Budget Request '!$L755='Split budget (H)'!$L$1,'Cumulative Budget Request '!H755,0)</f>
        <v>0</v>
      </c>
      <c r="I755" s="235">
        <f>IF('Cumulative Budget Request '!$L755='Split budget (H)'!$L$1,'Cumulative Budget Request '!I755,0)</f>
        <v>0</v>
      </c>
      <c r="J755" s="158">
        <f>SUM(E755:I755)</f>
        <v>0</v>
      </c>
      <c r="K755" s="2"/>
      <c r="L755" s="2"/>
    </row>
    <row r="756" spans="1:45" hidden="1">
      <c r="A756" s="480">
        <f>IF('Cumulative Budget Request '!$L756='Split budget (H)'!$L$1,'Cumulative Budget Request '!A756,0)</f>
        <v>0</v>
      </c>
      <c r="B756" s="482">
        <f>IF('Cumulative Budget Request '!$L756='Split budget (H)'!$L$1,'Cumulative Budget Request '!B756,0)</f>
        <v>0</v>
      </c>
      <c r="C756" s="482">
        <f>IF('Cumulative Budget Request '!$L756='Split budget (H)'!$L$1,'Cumulative Budget Request '!C756,0)</f>
        <v>0</v>
      </c>
      <c r="E756" s="235">
        <f>IF('Cumulative Budget Request '!$L756='Split budget (H)'!$L$1,'Cumulative Budget Request '!E756,0)</f>
        <v>0</v>
      </c>
      <c r="F756" s="235">
        <f>IF('Cumulative Budget Request '!$L756='Split budget (H)'!$L$1,'Cumulative Budget Request '!F756,0)</f>
        <v>0</v>
      </c>
      <c r="G756" s="235">
        <f>IF('Cumulative Budget Request '!$L756='Split budget (H)'!$L$1,'Cumulative Budget Request '!G756,0)</f>
        <v>0</v>
      </c>
      <c r="H756" s="235">
        <f>IF('Cumulative Budget Request '!$L756='Split budget (H)'!$L$1,'Cumulative Budget Request '!H756,0)</f>
        <v>0</v>
      </c>
      <c r="I756" s="235">
        <f>IF('Cumulative Budget Request '!$L756='Split budget (H)'!$L$1,'Cumulative Budget Request '!I756,0)</f>
        <v>0</v>
      </c>
      <c r="J756" s="158">
        <f>SUM(E756:I756)</f>
        <v>0</v>
      </c>
      <c r="K756" s="2"/>
      <c r="L756" s="2"/>
    </row>
    <row r="757" spans="1:45" hidden="1">
      <c r="A757" s="480">
        <f>IF('Cumulative Budget Request '!$L757='Split budget (H)'!$L$1,'Cumulative Budget Request '!A757,0)</f>
        <v>0</v>
      </c>
      <c r="B757" s="482">
        <f>IF('Cumulative Budget Request '!$L757='Split budget (H)'!$L$1,'Cumulative Budget Request '!B757,0)</f>
        <v>0</v>
      </c>
      <c r="C757" s="482">
        <f>IF('Cumulative Budget Request '!$L757='Split budget (H)'!$L$1,'Cumulative Budget Request '!C757,0)</f>
        <v>0</v>
      </c>
      <c r="E757" s="235">
        <f>IF('Cumulative Budget Request '!$L757='Split budget (H)'!$L$1,'Cumulative Budget Request '!E757,0)</f>
        <v>0</v>
      </c>
      <c r="F757" s="235">
        <f>IF('Cumulative Budget Request '!$L757='Split budget (H)'!$L$1,'Cumulative Budget Request '!F757,0)</f>
        <v>0</v>
      </c>
      <c r="G757" s="235">
        <f>IF('Cumulative Budget Request '!$L757='Split budget (H)'!$L$1,'Cumulative Budget Request '!G757,0)</f>
        <v>0</v>
      </c>
      <c r="H757" s="235">
        <f>IF('Cumulative Budget Request '!$L757='Split budget (H)'!$L$1,'Cumulative Budget Request '!H757,0)</f>
        <v>0</v>
      </c>
      <c r="I757" s="235">
        <f>IF('Cumulative Budget Request '!$L757='Split budget (H)'!$L$1,'Cumulative Budget Request '!I757,0)</f>
        <v>0</v>
      </c>
      <c r="J757" s="158">
        <f>SUM(E757:I757)</f>
        <v>0</v>
      </c>
      <c r="K757" s="2"/>
      <c r="L757" s="2"/>
    </row>
    <row r="758" spans="1:45" hidden="1">
      <c r="A758" s="480">
        <f>IF('Cumulative Budget Request '!$L758='Split budget (H)'!$L$1,'Cumulative Budget Request '!A758,0)</f>
        <v>0</v>
      </c>
      <c r="B758" s="482">
        <f>IF('Cumulative Budget Request '!$L758='Split budget (H)'!$L$1,'Cumulative Budget Request '!B758,0)</f>
        <v>0</v>
      </c>
      <c r="C758" s="482">
        <f>IF('Cumulative Budget Request '!$L758='Split budget (H)'!$L$1,'Cumulative Budget Request '!C758,0)</f>
        <v>0</v>
      </c>
      <c r="E758" s="235">
        <f>IF('Cumulative Budget Request '!$L758='Split budget (H)'!$L$1,'Cumulative Budget Request '!E758,0)</f>
        <v>0</v>
      </c>
      <c r="F758" s="235">
        <f>IF('Cumulative Budget Request '!$L758='Split budget (H)'!$L$1,'Cumulative Budget Request '!F758,0)</f>
        <v>0</v>
      </c>
      <c r="G758" s="235">
        <f>IF('Cumulative Budget Request '!$L758='Split budget (H)'!$L$1,'Cumulative Budget Request '!G758,0)</f>
        <v>0</v>
      </c>
      <c r="H758" s="235">
        <f>IF('Cumulative Budget Request '!$L758='Split budget (H)'!$L$1,'Cumulative Budget Request '!H758,0)</f>
        <v>0</v>
      </c>
      <c r="I758" s="235">
        <f>IF('Cumulative Budget Request '!$L758='Split budget (H)'!$L$1,'Cumulative Budget Request '!I758,0)</f>
        <v>0</v>
      </c>
      <c r="J758" s="158">
        <f>SUM(E758:I758)</f>
        <v>0</v>
      </c>
      <c r="K758" s="2"/>
      <c r="L758" s="2"/>
    </row>
    <row r="759" spans="1:45" hidden="1">
      <c r="A759" s="480">
        <f>IF('Cumulative Budget Request '!$L759='Split budget (H)'!$L$1,'Cumulative Budget Request '!A759,0)</f>
        <v>0</v>
      </c>
      <c r="B759" s="482">
        <f>IF('Cumulative Budget Request '!$L759='Split budget (H)'!$L$1,'Cumulative Budget Request '!B759,0)</f>
        <v>0</v>
      </c>
      <c r="C759" s="482">
        <f>IF('Cumulative Budget Request '!$L759='Split budget (H)'!$L$1,'Cumulative Budget Request '!C759,0)</f>
        <v>0</v>
      </c>
      <c r="E759" s="235">
        <f>IF('Cumulative Budget Request '!$L759='Split budget (H)'!$L$1,'Cumulative Budget Request '!E759,0)</f>
        <v>0</v>
      </c>
      <c r="F759" s="235">
        <f>IF('Cumulative Budget Request '!$L759='Split budget (H)'!$L$1,'Cumulative Budget Request '!F759,0)</f>
        <v>0</v>
      </c>
      <c r="G759" s="235">
        <f>IF('Cumulative Budget Request '!$L759='Split budget (H)'!$L$1,'Cumulative Budget Request '!G759,0)</f>
        <v>0</v>
      </c>
      <c r="H759" s="235">
        <f>IF('Cumulative Budget Request '!$L759='Split budget (H)'!$L$1,'Cumulative Budget Request '!H759,0)</f>
        <v>0</v>
      </c>
      <c r="I759" s="235">
        <f>IF('Cumulative Budget Request '!$L759='Split budget (H)'!$L$1,'Cumulative Budget Request '!I759,0)</f>
        <v>0</v>
      </c>
      <c r="J759" s="158">
        <f t="shared" ref="J759:J763" si="372">SUM(E759:I759)</f>
        <v>0</v>
      </c>
      <c r="K759" s="2"/>
      <c r="L759" s="2"/>
    </row>
    <row r="760" spans="1:45" hidden="1">
      <c r="A760" s="480">
        <f>IF('Cumulative Budget Request '!$L760='Split budget (H)'!$L$1,'Cumulative Budget Request '!A760,0)</f>
        <v>0</v>
      </c>
      <c r="B760" s="482">
        <f>IF('Cumulative Budget Request '!$L760='Split budget (H)'!$L$1,'Cumulative Budget Request '!B760,0)</f>
        <v>0</v>
      </c>
      <c r="C760" s="482">
        <f>IF('Cumulative Budget Request '!$L760='Split budget (H)'!$L$1,'Cumulative Budget Request '!C760,0)</f>
        <v>0</v>
      </c>
      <c r="E760" s="235">
        <f>IF('Cumulative Budget Request '!$L760='Split budget (H)'!$L$1,'Cumulative Budget Request '!E760,0)</f>
        <v>0</v>
      </c>
      <c r="F760" s="235">
        <f>IF('Cumulative Budget Request '!$L760='Split budget (H)'!$L$1,'Cumulative Budget Request '!F760,0)</f>
        <v>0</v>
      </c>
      <c r="G760" s="235">
        <f>IF('Cumulative Budget Request '!$L760='Split budget (H)'!$L$1,'Cumulative Budget Request '!G760,0)</f>
        <v>0</v>
      </c>
      <c r="H760" s="235">
        <f>IF('Cumulative Budget Request '!$L760='Split budget (H)'!$L$1,'Cumulative Budget Request '!H760,0)</f>
        <v>0</v>
      </c>
      <c r="I760" s="235">
        <f>IF('Cumulative Budget Request '!$L760='Split budget (H)'!$L$1,'Cumulative Budget Request '!I760,0)</f>
        <v>0</v>
      </c>
      <c r="J760" s="158">
        <f t="shared" si="372"/>
        <v>0</v>
      </c>
      <c r="K760" s="2"/>
      <c r="L760" s="2"/>
    </row>
    <row r="761" spans="1:45" hidden="1">
      <c r="A761" s="480">
        <f>IF('Cumulative Budget Request '!$L761='Split budget (H)'!$L$1,'Cumulative Budget Request '!A761,0)</f>
        <v>0</v>
      </c>
      <c r="B761" s="482">
        <f>IF('Cumulative Budget Request '!$L761='Split budget (H)'!$L$1,'Cumulative Budget Request '!B761,0)</f>
        <v>0</v>
      </c>
      <c r="C761" s="482">
        <f>IF('Cumulative Budget Request '!$L761='Split budget (H)'!$L$1,'Cumulative Budget Request '!C761,0)</f>
        <v>0</v>
      </c>
      <c r="E761" s="235">
        <f>IF('Cumulative Budget Request '!$L761='Split budget (H)'!$L$1,'Cumulative Budget Request '!E761,0)</f>
        <v>0</v>
      </c>
      <c r="F761" s="235">
        <f>IF('Cumulative Budget Request '!$L761='Split budget (H)'!$L$1,'Cumulative Budget Request '!F761,0)</f>
        <v>0</v>
      </c>
      <c r="G761" s="235">
        <f>IF('Cumulative Budget Request '!$L761='Split budget (H)'!$L$1,'Cumulative Budget Request '!G761,0)</f>
        <v>0</v>
      </c>
      <c r="H761" s="235">
        <f>IF('Cumulative Budget Request '!$L761='Split budget (H)'!$L$1,'Cumulative Budget Request '!H761,0)</f>
        <v>0</v>
      </c>
      <c r="I761" s="235">
        <f>IF('Cumulative Budget Request '!$L761='Split budget (H)'!$L$1,'Cumulative Budget Request '!I761,0)</f>
        <v>0</v>
      </c>
      <c r="J761" s="158">
        <f t="shared" si="372"/>
        <v>0</v>
      </c>
      <c r="K761" s="2"/>
      <c r="L761" s="2"/>
      <c r="M761" s="2"/>
      <c r="N761" s="2"/>
      <c r="O761" s="2"/>
      <c r="P761" s="2"/>
    </row>
    <row r="762" spans="1:45" hidden="1">
      <c r="A762" s="480">
        <f>IF('Cumulative Budget Request '!$L762='Split budget (H)'!$L$1,'Cumulative Budget Request '!A762,0)</f>
        <v>0</v>
      </c>
      <c r="B762" s="482">
        <f>IF('Cumulative Budget Request '!$L762='Split budget (H)'!$L$1,'Cumulative Budget Request '!B762,0)</f>
        <v>0</v>
      </c>
      <c r="C762" s="482">
        <f>IF('Cumulative Budget Request '!$L762='Split budget (H)'!$L$1,'Cumulative Budget Request '!C762,0)</f>
        <v>0</v>
      </c>
      <c r="E762" s="235">
        <f>IF('Cumulative Budget Request '!$L762='Split budget (H)'!$L$1,'Cumulative Budget Request '!E762,0)</f>
        <v>0</v>
      </c>
      <c r="F762" s="235">
        <f>IF('Cumulative Budget Request '!$L762='Split budget (H)'!$L$1,'Cumulative Budget Request '!F762,0)</f>
        <v>0</v>
      </c>
      <c r="G762" s="235">
        <f>IF('Cumulative Budget Request '!$L762='Split budget (H)'!$L$1,'Cumulative Budget Request '!G762,0)</f>
        <v>0</v>
      </c>
      <c r="H762" s="235">
        <f>IF('Cumulative Budget Request '!$L762='Split budget (H)'!$L$1,'Cumulative Budget Request '!H762,0)</f>
        <v>0</v>
      </c>
      <c r="I762" s="235">
        <f>IF('Cumulative Budget Request '!$L762='Split budget (H)'!$L$1,'Cumulative Budget Request '!I762,0)</f>
        <v>0</v>
      </c>
      <c r="J762" s="158">
        <f t="shared" si="372"/>
        <v>0</v>
      </c>
      <c r="K762" s="2"/>
      <c r="L762" s="2"/>
      <c r="M762" s="2"/>
      <c r="N762" s="2"/>
      <c r="O762" s="2"/>
      <c r="P762" s="2"/>
    </row>
    <row r="763" spans="1:45" hidden="1">
      <c r="A763" s="480">
        <f>IF('Cumulative Budget Request '!$L763='Split budget (H)'!$L$1,'Cumulative Budget Request '!A763,0)</f>
        <v>0</v>
      </c>
      <c r="B763" s="482">
        <f>IF('Cumulative Budget Request '!$L763='Split budget (H)'!$L$1,'Cumulative Budget Request '!B763,0)</f>
        <v>0</v>
      </c>
      <c r="C763" s="482">
        <f>IF('Cumulative Budget Request '!$L763='Split budget (H)'!$L$1,'Cumulative Budget Request '!C763,0)</f>
        <v>0</v>
      </c>
      <c r="E763" s="235">
        <f>IF('Cumulative Budget Request '!$L763='Split budget (H)'!$L$1,'Cumulative Budget Request '!E763,0)</f>
        <v>0</v>
      </c>
      <c r="F763" s="235">
        <f>IF('Cumulative Budget Request '!$L763='Split budget (H)'!$L$1,'Cumulative Budget Request '!F763,0)</f>
        <v>0</v>
      </c>
      <c r="G763" s="235">
        <f>IF('Cumulative Budget Request '!$L763='Split budget (H)'!$L$1,'Cumulative Budget Request '!G763,0)</f>
        <v>0</v>
      </c>
      <c r="H763" s="235">
        <f>IF('Cumulative Budget Request '!$L763='Split budget (H)'!$L$1,'Cumulative Budget Request '!H763,0)</f>
        <v>0</v>
      </c>
      <c r="I763" s="235">
        <f>IF('Cumulative Budget Request '!$L763='Split budget (H)'!$L$1,'Cumulative Budget Request '!I763,0)</f>
        <v>0</v>
      </c>
      <c r="J763" s="158">
        <f t="shared" si="372"/>
        <v>0</v>
      </c>
      <c r="K763" s="2"/>
      <c r="L763" s="2"/>
      <c r="M763" s="123"/>
      <c r="N763" s="123"/>
      <c r="O763" s="123"/>
      <c r="P763" s="123"/>
      <c r="Q763" s="123"/>
      <c r="R763" s="123"/>
      <c r="S763" s="123"/>
      <c r="T763" s="123"/>
      <c r="U763" s="123"/>
    </row>
    <row r="764" spans="1:45" s="123" customFormat="1">
      <c r="A764" s="86"/>
      <c r="B764" s="749" t="s">
        <v>268</v>
      </c>
      <c r="C764" s="749"/>
      <c r="D764" s="749"/>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4.4" thickBot="1">
      <c r="A766" s="758" t="s">
        <v>11</v>
      </c>
      <c r="B766" s="758"/>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4.4" thickBot="1">
      <c r="A767" s="758" t="s">
        <v>12</v>
      </c>
      <c r="B767" s="758"/>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0.52500000000000002</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8" thickBot="1">
      <c r="A768" s="1" t="s">
        <v>5</v>
      </c>
      <c r="D768" s="53" t="s">
        <v>167</v>
      </c>
      <c r="E768" s="343">
        <f>M767</f>
        <v>0.52500000000000002</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8"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4.4"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6">
      <c r="A773" s="750" t="s">
        <v>172</v>
      </c>
      <c r="B773" s="750"/>
      <c r="C773" s="750"/>
      <c r="D773" s="750"/>
      <c r="E773" s="750"/>
      <c r="F773" s="750"/>
      <c r="G773" s="750"/>
      <c r="H773" s="750"/>
      <c r="I773" s="750"/>
      <c r="J773" s="750"/>
    </row>
    <row r="774" spans="1:45" ht="15.6" thickBot="1">
      <c r="B774" s="360"/>
      <c r="C774" s="360"/>
      <c r="D774" s="360"/>
      <c r="E774" s="360"/>
      <c r="F774" s="360"/>
      <c r="G774" s="360"/>
      <c r="H774" s="360"/>
      <c r="I774" s="360"/>
      <c r="J774" s="360"/>
      <c r="W774" s="221"/>
      <c r="AI774" s="85"/>
      <c r="AJ774" s="85"/>
      <c r="AK774" s="85"/>
      <c r="AL774" s="85"/>
      <c r="AM774" s="85"/>
      <c r="AN774" s="85"/>
      <c r="AO774" s="85"/>
    </row>
    <row r="775" spans="1:45">
      <c r="B775" s="743" t="s">
        <v>158</v>
      </c>
      <c r="C775" s="744"/>
      <c r="D775" s="744"/>
      <c r="E775" s="744"/>
      <c r="F775" s="744"/>
      <c r="G775" s="744"/>
      <c r="H775" s="744"/>
      <c r="I775" s="744"/>
      <c r="J775" s="745"/>
      <c r="M775" s="107" t="s">
        <v>160</v>
      </c>
      <c r="N775" s="108"/>
      <c r="O775" s="108"/>
      <c r="P775" s="108"/>
      <c r="Q775" s="108"/>
      <c r="R775" s="108"/>
      <c r="S775" s="108"/>
      <c r="T775" s="108"/>
      <c r="V775" s="1"/>
      <c r="W775" s="221"/>
    </row>
    <row r="776" spans="1:45">
      <c r="B776" s="741" t="s">
        <v>137</v>
      </c>
      <c r="C776" s="742"/>
      <c r="D776" s="742"/>
      <c r="E776" s="217" t="s">
        <v>31</v>
      </c>
      <c r="F776" s="217" t="s">
        <v>32</v>
      </c>
      <c r="G776" s="218" t="s">
        <v>33</v>
      </c>
      <c r="H776" s="218" t="s">
        <v>34</v>
      </c>
      <c r="I776" s="218" t="s">
        <v>35</v>
      </c>
      <c r="J776" s="219" t="s">
        <v>1</v>
      </c>
      <c r="W776" s="221"/>
    </row>
    <row r="777" spans="1:45">
      <c r="B777" s="813">
        <f>IF('Cumulative Budget Request '!$L828='Split budget (H)'!$L$1,'Cumulative Budget Request '!B828,0)</f>
        <v>0</v>
      </c>
      <c r="C777" s="814"/>
      <c r="D777" s="814"/>
      <c r="E777" s="244">
        <f>IF('Cumulative Budget Request '!$L828='Split budget (H)'!$L$1,'Cumulative Budget Request '!E828,0)</f>
        <v>0</v>
      </c>
      <c r="F777" s="244">
        <f>IF('Cumulative Budget Request '!$L828='Split budget (H)'!$L$1,'Cumulative Budget Request '!F828,0)</f>
        <v>0</v>
      </c>
      <c r="G777" s="244">
        <f>IF('Cumulative Budget Request '!$L828='Split budget (H)'!$L$1,'Cumulative Budget Request '!G828,0)</f>
        <v>0</v>
      </c>
      <c r="H777" s="244">
        <f>IF('Cumulative Budget Request '!$L828='Split budget (H)'!$L$1,'Cumulative Budget Request '!H828,0)</f>
        <v>0</v>
      </c>
      <c r="I777" s="244">
        <f>IF('Cumulative Budget Request '!$L828='Split budget (H)'!$L$1,'Cumulative Budget Request '!I828,0)</f>
        <v>0</v>
      </c>
      <c r="J777" s="317">
        <f>SUM(E777:I777)</f>
        <v>0</v>
      </c>
      <c r="W777" s="221"/>
    </row>
    <row r="778" spans="1:45">
      <c r="B778" s="811">
        <f>IF('Cumulative Budget Request '!$L829='Split budget (H)'!$L$1,'Cumulative Budget Request '!B829,0)</f>
        <v>0</v>
      </c>
      <c r="C778" s="812"/>
      <c r="D778" s="812"/>
      <c r="E778" s="244">
        <f>IF('Cumulative Budget Request '!$L829='Split budget (H)'!$L$1,'Cumulative Budget Request '!E829,0)</f>
        <v>0</v>
      </c>
      <c r="F778" s="244">
        <f>IF('Cumulative Budget Request '!$L829='Split budget (H)'!$L$1,'Cumulative Budget Request '!F829,0)</f>
        <v>0</v>
      </c>
      <c r="G778" s="244">
        <f>IF('Cumulative Budget Request '!$L829='Split budget (H)'!$L$1,'Cumulative Budget Request '!G829,0)</f>
        <v>0</v>
      </c>
      <c r="H778" s="244">
        <f>IF('Cumulative Budget Request '!$L829='Split budget (H)'!$L$1,'Cumulative Budget Request '!H829,0)</f>
        <v>0</v>
      </c>
      <c r="I778" s="244">
        <f>IF('Cumulative Budget Request '!$L829='Split budget (H)'!$L$1,'Cumulative Budget Request '!I829,0)</f>
        <v>0</v>
      </c>
      <c r="J778" s="317">
        <f t="shared" ref="J778:J796" si="376">SUM(E778:I778)</f>
        <v>0</v>
      </c>
      <c r="W778" s="221"/>
    </row>
    <row r="779" spans="1:45">
      <c r="B779" s="811">
        <f>IF('Cumulative Budget Request '!$L830='Split budget (H)'!$L$1,'Cumulative Budget Request '!B830,0)</f>
        <v>0</v>
      </c>
      <c r="C779" s="812"/>
      <c r="D779" s="812"/>
      <c r="E779" s="244">
        <f>IF('Cumulative Budget Request '!$L830='Split budget (H)'!$L$1,'Cumulative Budget Request '!E830,0)</f>
        <v>0</v>
      </c>
      <c r="F779" s="244">
        <f>IF('Cumulative Budget Request '!$L830='Split budget (H)'!$L$1,'Cumulative Budget Request '!F830,0)</f>
        <v>0</v>
      </c>
      <c r="G779" s="244">
        <f>IF('Cumulative Budget Request '!$L830='Split budget (H)'!$L$1,'Cumulative Budget Request '!G830,0)</f>
        <v>0</v>
      </c>
      <c r="H779" s="244">
        <f>IF('Cumulative Budget Request '!$L830='Split budget (H)'!$L$1,'Cumulative Budget Request '!H830,0)</f>
        <v>0</v>
      </c>
      <c r="I779" s="244">
        <f>IF('Cumulative Budget Request '!$L830='Split budget (H)'!$L$1,'Cumulative Budget Request '!I830,0)</f>
        <v>0</v>
      </c>
      <c r="J779" s="317">
        <f t="shared" si="376"/>
        <v>0</v>
      </c>
      <c r="W779" s="221"/>
    </row>
    <row r="780" spans="1:45" hidden="1">
      <c r="B780" s="811">
        <f>IF('Cumulative Budget Request '!$L831='Split budget (H)'!$L$1,'Cumulative Budget Request '!B831,0)</f>
        <v>0</v>
      </c>
      <c r="C780" s="812"/>
      <c r="D780" s="812"/>
      <c r="E780" s="244">
        <f>IF('Cumulative Budget Request '!$L831='Split budget (H)'!$L$1,'Cumulative Budget Request '!E831,0)</f>
        <v>0</v>
      </c>
      <c r="F780" s="244">
        <f>IF('Cumulative Budget Request '!$L831='Split budget (H)'!$L$1,'Cumulative Budget Request '!F831,0)</f>
        <v>0</v>
      </c>
      <c r="G780" s="244">
        <f>IF('Cumulative Budget Request '!$L831='Split budget (H)'!$L$1,'Cumulative Budget Request '!G831,0)</f>
        <v>0</v>
      </c>
      <c r="H780" s="244">
        <f>IF('Cumulative Budget Request '!$L831='Split budget (H)'!$L$1,'Cumulative Budget Request '!H831,0)</f>
        <v>0</v>
      </c>
      <c r="I780" s="244">
        <f>IF('Cumulative Budget Request '!$L831='Split budget (H)'!$L$1,'Cumulative Budget Request '!I831,0)</f>
        <v>0</v>
      </c>
      <c r="J780" s="317">
        <f t="shared" si="376"/>
        <v>0</v>
      </c>
      <c r="W780" s="221"/>
    </row>
    <row r="781" spans="1:45" hidden="1">
      <c r="B781" s="811">
        <f>IF('Cumulative Budget Request '!$L832='Split budget (H)'!$L$1,'Cumulative Budget Request '!B832,0)</f>
        <v>0</v>
      </c>
      <c r="C781" s="812"/>
      <c r="D781" s="812"/>
      <c r="E781" s="244">
        <f>IF('Cumulative Budget Request '!$L832='Split budget (H)'!$L$1,'Cumulative Budget Request '!E832,0)</f>
        <v>0</v>
      </c>
      <c r="F781" s="244">
        <f>IF('Cumulative Budget Request '!$L832='Split budget (H)'!$L$1,'Cumulative Budget Request '!F832,0)</f>
        <v>0</v>
      </c>
      <c r="G781" s="244">
        <f>IF('Cumulative Budget Request '!$L832='Split budget (H)'!$L$1,'Cumulative Budget Request '!G832,0)</f>
        <v>0</v>
      </c>
      <c r="H781" s="244">
        <f>IF('Cumulative Budget Request '!$L832='Split budget (H)'!$L$1,'Cumulative Budget Request '!H832,0)</f>
        <v>0</v>
      </c>
      <c r="I781" s="244">
        <f>IF('Cumulative Budget Request '!$L832='Split budget (H)'!$L$1,'Cumulative Budget Request '!I832,0)</f>
        <v>0</v>
      </c>
      <c r="J781" s="317">
        <f t="shared" si="376"/>
        <v>0</v>
      </c>
      <c r="W781" s="221"/>
    </row>
    <row r="782" spans="1:45" hidden="1">
      <c r="B782" s="811">
        <f>IF('Cumulative Budget Request '!$L833='Split budget (H)'!$L$1,'Cumulative Budget Request '!B833,0)</f>
        <v>0</v>
      </c>
      <c r="C782" s="812"/>
      <c r="D782" s="812"/>
      <c r="E782" s="244">
        <f>IF('Cumulative Budget Request '!$L833='Split budget (H)'!$L$1,'Cumulative Budget Request '!E833,0)</f>
        <v>0</v>
      </c>
      <c r="F782" s="244">
        <f>IF('Cumulative Budget Request '!$L833='Split budget (H)'!$L$1,'Cumulative Budget Request '!F833,0)</f>
        <v>0</v>
      </c>
      <c r="G782" s="244">
        <f>IF('Cumulative Budget Request '!$L833='Split budget (H)'!$L$1,'Cumulative Budget Request '!G833,0)</f>
        <v>0</v>
      </c>
      <c r="H782" s="244">
        <f>IF('Cumulative Budget Request '!$L833='Split budget (H)'!$L$1,'Cumulative Budget Request '!H833,0)</f>
        <v>0</v>
      </c>
      <c r="I782" s="244">
        <f>IF('Cumulative Budget Request '!$L833='Split budget (H)'!$L$1,'Cumulative Budget Request '!I833,0)</f>
        <v>0</v>
      </c>
      <c r="J782" s="317">
        <f t="shared" si="376"/>
        <v>0</v>
      </c>
      <c r="W782" s="221"/>
    </row>
    <row r="783" spans="1:45" hidden="1">
      <c r="B783" s="811">
        <f>IF('Cumulative Budget Request '!$L834='Split budget (H)'!$L$1,'Cumulative Budget Request '!B834,0)</f>
        <v>0</v>
      </c>
      <c r="C783" s="812"/>
      <c r="D783" s="812"/>
      <c r="E783" s="244">
        <f>IF('Cumulative Budget Request '!$L834='Split budget (H)'!$L$1,'Cumulative Budget Request '!E834,0)</f>
        <v>0</v>
      </c>
      <c r="F783" s="244">
        <f>IF('Cumulative Budget Request '!$L834='Split budget (H)'!$L$1,'Cumulative Budget Request '!F834,0)</f>
        <v>0</v>
      </c>
      <c r="G783" s="244">
        <f>IF('Cumulative Budget Request '!$L834='Split budget (H)'!$L$1,'Cumulative Budget Request '!G834,0)</f>
        <v>0</v>
      </c>
      <c r="H783" s="244">
        <f>IF('Cumulative Budget Request '!$L834='Split budget (H)'!$L$1,'Cumulative Budget Request '!H834,0)</f>
        <v>0</v>
      </c>
      <c r="I783" s="244">
        <f>IF('Cumulative Budget Request '!$L834='Split budget (H)'!$L$1,'Cumulative Budget Request '!I834,0)</f>
        <v>0</v>
      </c>
      <c r="J783" s="317">
        <f t="shared" si="376"/>
        <v>0</v>
      </c>
      <c r="W783" s="221"/>
    </row>
    <row r="784" spans="1:45" hidden="1">
      <c r="B784" s="811">
        <f>IF('Cumulative Budget Request '!$L835='Split budget (H)'!$L$1,'Cumulative Budget Request '!B835,0)</f>
        <v>0</v>
      </c>
      <c r="C784" s="812"/>
      <c r="D784" s="812"/>
      <c r="E784" s="244">
        <f>IF('Cumulative Budget Request '!$L835='Split budget (H)'!$L$1,'Cumulative Budget Request '!E835,0)</f>
        <v>0</v>
      </c>
      <c r="F784" s="244">
        <f>IF('Cumulative Budget Request '!$L835='Split budget (H)'!$L$1,'Cumulative Budget Request '!F835,0)</f>
        <v>0</v>
      </c>
      <c r="G784" s="244">
        <f>IF('Cumulative Budget Request '!$L835='Split budget (H)'!$L$1,'Cumulative Budget Request '!G835,0)</f>
        <v>0</v>
      </c>
      <c r="H784" s="244">
        <f>IF('Cumulative Budget Request '!$L835='Split budget (H)'!$L$1,'Cumulative Budget Request '!H835,0)</f>
        <v>0</v>
      </c>
      <c r="I784" s="244">
        <f>IF('Cumulative Budget Request '!$L835='Split budget (H)'!$L$1,'Cumulative Budget Request '!I835,0)</f>
        <v>0</v>
      </c>
      <c r="J784" s="317">
        <f t="shared" si="376"/>
        <v>0</v>
      </c>
      <c r="W784" s="221"/>
    </row>
    <row r="785" spans="2:35" hidden="1">
      <c r="B785" s="811">
        <f>IF('Cumulative Budget Request '!$L836='Split budget (H)'!$L$1,'Cumulative Budget Request '!B836,0)</f>
        <v>0</v>
      </c>
      <c r="C785" s="812"/>
      <c r="D785" s="812"/>
      <c r="E785" s="244">
        <f>IF('Cumulative Budget Request '!$L836='Split budget (H)'!$L$1,'Cumulative Budget Request '!E836,0)</f>
        <v>0</v>
      </c>
      <c r="F785" s="244">
        <f>IF('Cumulative Budget Request '!$L836='Split budget (H)'!$L$1,'Cumulative Budget Request '!F836,0)</f>
        <v>0</v>
      </c>
      <c r="G785" s="244">
        <f>IF('Cumulative Budget Request '!$L836='Split budget (H)'!$L$1,'Cumulative Budget Request '!G836,0)</f>
        <v>0</v>
      </c>
      <c r="H785" s="244">
        <f>IF('Cumulative Budget Request '!$L836='Split budget (H)'!$L$1,'Cumulative Budget Request '!H836,0)</f>
        <v>0</v>
      </c>
      <c r="I785" s="244">
        <f>IF('Cumulative Budget Request '!$L836='Split budget (H)'!$L$1,'Cumulative Budget Request '!I836,0)</f>
        <v>0</v>
      </c>
      <c r="J785" s="317">
        <f t="shared" si="376"/>
        <v>0</v>
      </c>
      <c r="W785" s="221"/>
    </row>
    <row r="786" spans="2:35" hidden="1">
      <c r="B786" s="811">
        <f>IF('Cumulative Budget Request '!$L837='Split budget (H)'!$L$1,'Cumulative Budget Request '!B837,0)</f>
        <v>0</v>
      </c>
      <c r="C786" s="812"/>
      <c r="D786" s="812"/>
      <c r="E786" s="244">
        <f>IF('Cumulative Budget Request '!$L837='Split budget (H)'!$L$1,'Cumulative Budget Request '!E837,0)</f>
        <v>0</v>
      </c>
      <c r="F786" s="244">
        <f>IF('Cumulative Budget Request '!$L837='Split budget (H)'!$L$1,'Cumulative Budget Request '!F837,0)</f>
        <v>0</v>
      </c>
      <c r="G786" s="244">
        <f>IF('Cumulative Budget Request '!$L837='Split budget (H)'!$L$1,'Cumulative Budget Request '!G837,0)</f>
        <v>0</v>
      </c>
      <c r="H786" s="244">
        <f>IF('Cumulative Budget Request '!$L837='Split budget (H)'!$L$1,'Cumulative Budget Request '!H837,0)</f>
        <v>0</v>
      </c>
      <c r="I786" s="244">
        <f>IF('Cumulative Budget Request '!$L837='Split budget (H)'!$L$1,'Cumulative Budget Request '!I837,0)</f>
        <v>0</v>
      </c>
      <c r="J786" s="317">
        <f t="shared" si="376"/>
        <v>0</v>
      </c>
      <c r="W786" s="221"/>
    </row>
    <row r="787" spans="2:35" hidden="1">
      <c r="B787" s="811">
        <f>IF('Cumulative Budget Request '!$L838='Split budget (H)'!$L$1,'Cumulative Budget Request '!B838,0)</f>
        <v>0</v>
      </c>
      <c r="C787" s="812"/>
      <c r="D787" s="812"/>
      <c r="E787" s="244">
        <f>IF('Cumulative Budget Request '!$L838='Split budget (H)'!$L$1,'Cumulative Budget Request '!E838,0)</f>
        <v>0</v>
      </c>
      <c r="F787" s="244">
        <f>IF('Cumulative Budget Request '!$L838='Split budget (H)'!$L$1,'Cumulative Budget Request '!F838,0)</f>
        <v>0</v>
      </c>
      <c r="G787" s="244">
        <f>IF('Cumulative Budget Request '!$L838='Split budget (H)'!$L$1,'Cumulative Budget Request '!G838,0)</f>
        <v>0</v>
      </c>
      <c r="H787" s="244">
        <f>IF('Cumulative Budget Request '!$L838='Split budget (H)'!$L$1,'Cumulative Budget Request '!H838,0)</f>
        <v>0</v>
      </c>
      <c r="I787" s="244">
        <f>IF('Cumulative Budget Request '!$L838='Split budget (H)'!$L$1,'Cumulative Budget Request '!I838,0)</f>
        <v>0</v>
      </c>
      <c r="J787" s="317">
        <f t="shared" si="376"/>
        <v>0</v>
      </c>
      <c r="W787" s="221"/>
    </row>
    <row r="788" spans="2:35" hidden="1">
      <c r="B788" s="811">
        <f>IF('Cumulative Budget Request '!$L839='Split budget (H)'!$L$1,'Cumulative Budget Request '!B839,0)</f>
        <v>0</v>
      </c>
      <c r="C788" s="812"/>
      <c r="D788" s="812"/>
      <c r="E788" s="244">
        <f>IF('Cumulative Budget Request '!$L839='Split budget (H)'!$L$1,'Cumulative Budget Request '!E839,0)</f>
        <v>0</v>
      </c>
      <c r="F788" s="244">
        <f>IF('Cumulative Budget Request '!$L839='Split budget (H)'!$L$1,'Cumulative Budget Request '!F839,0)</f>
        <v>0</v>
      </c>
      <c r="G788" s="244">
        <f>IF('Cumulative Budget Request '!$L839='Split budget (H)'!$L$1,'Cumulative Budget Request '!G839,0)</f>
        <v>0</v>
      </c>
      <c r="H788" s="244">
        <f>IF('Cumulative Budget Request '!$L839='Split budget (H)'!$L$1,'Cumulative Budget Request '!H839,0)</f>
        <v>0</v>
      </c>
      <c r="I788" s="244">
        <f>IF('Cumulative Budget Request '!$L839='Split budget (H)'!$L$1,'Cumulative Budget Request '!I839,0)</f>
        <v>0</v>
      </c>
      <c r="J788" s="317">
        <f t="shared" si="376"/>
        <v>0</v>
      </c>
      <c r="W788" s="221"/>
    </row>
    <row r="789" spans="2:35" hidden="1">
      <c r="B789" s="811">
        <f>IF('Cumulative Budget Request '!$L840='Split budget (H)'!$L$1,'Cumulative Budget Request '!B840,0)</f>
        <v>0</v>
      </c>
      <c r="C789" s="812"/>
      <c r="D789" s="812"/>
      <c r="E789" s="244">
        <f>IF('Cumulative Budget Request '!$L840='Split budget (H)'!$L$1,'Cumulative Budget Request '!E840,0)</f>
        <v>0</v>
      </c>
      <c r="F789" s="244">
        <f>IF('Cumulative Budget Request '!$L840='Split budget (H)'!$L$1,'Cumulative Budget Request '!F840,0)</f>
        <v>0</v>
      </c>
      <c r="G789" s="244">
        <f>IF('Cumulative Budget Request '!$L840='Split budget (H)'!$L$1,'Cumulative Budget Request '!G840,0)</f>
        <v>0</v>
      </c>
      <c r="H789" s="244">
        <f>IF('Cumulative Budget Request '!$L840='Split budget (H)'!$L$1,'Cumulative Budget Request '!H840,0)</f>
        <v>0</v>
      </c>
      <c r="I789" s="244">
        <f>IF('Cumulative Budget Request '!$L840='Split budget (H)'!$L$1,'Cumulative Budget Request '!I840,0)</f>
        <v>0</v>
      </c>
      <c r="J789" s="317">
        <f t="shared" si="376"/>
        <v>0</v>
      </c>
      <c r="W789" s="221"/>
    </row>
    <row r="790" spans="2:35" hidden="1">
      <c r="B790" s="811">
        <f>IF('Cumulative Budget Request '!$L841='Split budget (H)'!$L$1,'Cumulative Budget Request '!B841,0)</f>
        <v>0</v>
      </c>
      <c r="C790" s="812"/>
      <c r="D790" s="812"/>
      <c r="E790" s="244">
        <f>IF('Cumulative Budget Request '!$L841='Split budget (H)'!$L$1,'Cumulative Budget Request '!E841,0)</f>
        <v>0</v>
      </c>
      <c r="F790" s="244">
        <f>IF('Cumulative Budget Request '!$L841='Split budget (H)'!$L$1,'Cumulative Budget Request '!F841,0)</f>
        <v>0</v>
      </c>
      <c r="G790" s="244">
        <f>IF('Cumulative Budget Request '!$L841='Split budget (H)'!$L$1,'Cumulative Budget Request '!G841,0)</f>
        <v>0</v>
      </c>
      <c r="H790" s="244">
        <f>IF('Cumulative Budget Request '!$L841='Split budget (H)'!$L$1,'Cumulative Budget Request '!H841,0)</f>
        <v>0</v>
      </c>
      <c r="I790" s="244">
        <f>IF('Cumulative Budget Request '!$L841='Split budget (H)'!$L$1,'Cumulative Budget Request '!I841,0)</f>
        <v>0</v>
      </c>
      <c r="J790" s="317">
        <f t="shared" si="376"/>
        <v>0</v>
      </c>
      <c r="W790" s="221"/>
    </row>
    <row r="791" spans="2:35" hidden="1">
      <c r="B791" s="811">
        <f>IF('Cumulative Budget Request '!$L842='Split budget (H)'!$L$1,'Cumulative Budget Request '!B842,0)</f>
        <v>0</v>
      </c>
      <c r="C791" s="812"/>
      <c r="D791" s="812"/>
      <c r="E791" s="244">
        <f>IF('Cumulative Budget Request '!$L842='Split budget (H)'!$L$1,'Cumulative Budget Request '!E842,0)</f>
        <v>0</v>
      </c>
      <c r="F791" s="244">
        <f>IF('Cumulative Budget Request '!$L842='Split budget (H)'!$L$1,'Cumulative Budget Request '!F842,0)</f>
        <v>0</v>
      </c>
      <c r="G791" s="244">
        <f>IF('Cumulative Budget Request '!$L842='Split budget (H)'!$L$1,'Cumulative Budget Request '!G842,0)</f>
        <v>0</v>
      </c>
      <c r="H791" s="244">
        <f>IF('Cumulative Budget Request '!$L842='Split budget (H)'!$L$1,'Cumulative Budget Request '!H842,0)</f>
        <v>0</v>
      </c>
      <c r="I791" s="244">
        <f>IF('Cumulative Budget Request '!$L842='Split budget (H)'!$L$1,'Cumulative Budget Request '!I842,0)</f>
        <v>0</v>
      </c>
      <c r="J791" s="317">
        <f t="shared" si="376"/>
        <v>0</v>
      </c>
      <c r="W791" s="221"/>
    </row>
    <row r="792" spans="2:35" hidden="1">
      <c r="B792" s="811">
        <f>IF('Cumulative Budget Request '!$L843='Split budget (H)'!$L$1,'Cumulative Budget Request '!B843,0)</f>
        <v>0</v>
      </c>
      <c r="C792" s="812"/>
      <c r="D792" s="812"/>
      <c r="E792" s="244">
        <f>IF('Cumulative Budget Request '!$L843='Split budget (H)'!$L$1,'Cumulative Budget Request '!E843,0)</f>
        <v>0</v>
      </c>
      <c r="F792" s="244">
        <f>IF('Cumulative Budget Request '!$L843='Split budget (H)'!$L$1,'Cumulative Budget Request '!F843,0)</f>
        <v>0</v>
      </c>
      <c r="G792" s="244">
        <f>IF('Cumulative Budget Request '!$L843='Split budget (H)'!$L$1,'Cumulative Budget Request '!G843,0)</f>
        <v>0</v>
      </c>
      <c r="H792" s="244">
        <f>IF('Cumulative Budget Request '!$L843='Split budget (H)'!$L$1,'Cumulative Budget Request '!H843,0)</f>
        <v>0</v>
      </c>
      <c r="I792" s="244">
        <f>IF('Cumulative Budget Request '!$L843='Split budget (H)'!$L$1,'Cumulative Budget Request '!I843,0)</f>
        <v>0</v>
      </c>
      <c r="J792" s="317">
        <f t="shared" si="376"/>
        <v>0</v>
      </c>
      <c r="W792" s="221"/>
    </row>
    <row r="793" spans="2:35" ht="16.8" hidden="1">
      <c r="B793" s="811">
        <f>IF('Cumulative Budget Request '!$L844='Split budget (H)'!$L$1,'Cumulative Budget Request '!B844,0)</f>
        <v>0</v>
      </c>
      <c r="C793" s="812"/>
      <c r="D793" s="812"/>
      <c r="E793" s="244">
        <f>IF('Cumulative Budget Request '!$L844='Split budget (H)'!$L$1,'Cumulative Budget Request '!E844,0)</f>
        <v>0</v>
      </c>
      <c r="F793" s="244">
        <f>IF('Cumulative Budget Request '!$L844='Split budget (H)'!$L$1,'Cumulative Budget Request '!F844,0)</f>
        <v>0</v>
      </c>
      <c r="G793" s="244">
        <f>IF('Cumulative Budget Request '!$L844='Split budget (H)'!$L$1,'Cumulative Budget Request '!G844,0)</f>
        <v>0</v>
      </c>
      <c r="H793" s="244">
        <f>IF('Cumulative Budget Request '!$L844='Split budget (H)'!$L$1,'Cumulative Budget Request '!H844,0)</f>
        <v>0</v>
      </c>
      <c r="I793" s="244">
        <f>IF('Cumulative Budget Request '!$L844='Split budget (H)'!$L$1,'Cumulative Budget Request '!I844,0)</f>
        <v>0</v>
      </c>
      <c r="J793" s="317">
        <f t="shared" si="376"/>
        <v>0</v>
      </c>
      <c r="W793" s="222"/>
    </row>
    <row r="794" spans="2:35" hidden="1">
      <c r="B794" s="811">
        <f>IF('Cumulative Budget Request '!$L845='Split budget (H)'!$L$1,'Cumulative Budget Request '!B845,0)</f>
        <v>0</v>
      </c>
      <c r="C794" s="812"/>
      <c r="D794" s="812"/>
      <c r="E794" s="244">
        <f>IF('Cumulative Budget Request '!$L845='Split budget (H)'!$L$1,'Cumulative Budget Request '!E845,0)</f>
        <v>0</v>
      </c>
      <c r="F794" s="244">
        <f>IF('Cumulative Budget Request '!$L845='Split budget (H)'!$L$1,'Cumulative Budget Request '!F845,0)</f>
        <v>0</v>
      </c>
      <c r="G794" s="244">
        <f>IF('Cumulative Budget Request '!$L845='Split budget (H)'!$L$1,'Cumulative Budget Request '!G845,0)</f>
        <v>0</v>
      </c>
      <c r="H794" s="244">
        <f>IF('Cumulative Budget Request '!$L845='Split budget (H)'!$L$1,'Cumulative Budget Request '!H845,0)</f>
        <v>0</v>
      </c>
      <c r="I794" s="244">
        <f>IF('Cumulative Budget Request '!$L845='Split budget (H)'!$L$1,'Cumulative Budget Request '!I845,0)</f>
        <v>0</v>
      </c>
      <c r="J794" s="317">
        <f t="shared" si="376"/>
        <v>0</v>
      </c>
    </row>
    <row r="795" spans="2:35" hidden="1">
      <c r="B795" s="811">
        <f>IF('Cumulative Budget Request '!$L846='Split budget (H)'!$L$1,'Cumulative Budget Request '!B846,0)</f>
        <v>0</v>
      </c>
      <c r="C795" s="812"/>
      <c r="D795" s="812"/>
      <c r="E795" s="244">
        <f>IF('Cumulative Budget Request '!$L846='Split budget (H)'!$L$1,'Cumulative Budget Request '!E846,0)</f>
        <v>0</v>
      </c>
      <c r="F795" s="244">
        <f>IF('Cumulative Budget Request '!$L846='Split budget (H)'!$L$1,'Cumulative Budget Request '!F846,0)</f>
        <v>0</v>
      </c>
      <c r="G795" s="244">
        <f>IF('Cumulative Budget Request '!$L846='Split budget (H)'!$L$1,'Cumulative Budget Request '!G846,0)</f>
        <v>0</v>
      </c>
      <c r="H795" s="244">
        <f>IF('Cumulative Budget Request '!$L846='Split budget (H)'!$L$1,'Cumulative Budget Request '!H846,0)</f>
        <v>0</v>
      </c>
      <c r="I795" s="244">
        <f>IF('Cumulative Budget Request '!$L846='Split budget (H)'!$L$1,'Cumulative Budget Request '!I846,0)</f>
        <v>0</v>
      </c>
      <c r="J795" s="317">
        <f t="shared" si="376"/>
        <v>0</v>
      </c>
      <c r="K795" s="20"/>
      <c r="L795" s="16"/>
      <c r="M795" s="20"/>
      <c r="N795" s="20"/>
      <c r="O795" s="20"/>
      <c r="P795" s="20"/>
    </row>
    <row r="796" spans="2:35" hidden="1">
      <c r="B796" s="815">
        <f>IF('Cumulative Budget Request '!$L847='Split budget (H)'!$L$1,'Cumulative Budget Request '!B847,0)</f>
        <v>0</v>
      </c>
      <c r="C796" s="816"/>
      <c r="D796" s="816"/>
      <c r="E796" s="244">
        <f>IF('Cumulative Budget Request '!$L847='Split budget (H)'!$L$1,'Cumulative Budget Request '!E847,0)</f>
        <v>0</v>
      </c>
      <c r="F796" s="244">
        <f>IF('Cumulative Budget Request '!$L847='Split budget (H)'!$L$1,'Cumulative Budget Request '!F847,0)</f>
        <v>0</v>
      </c>
      <c r="G796" s="244">
        <f>IF('Cumulative Budget Request '!$L847='Split budget (H)'!$L$1,'Cumulative Budget Request '!G847,0)</f>
        <v>0</v>
      </c>
      <c r="H796" s="244">
        <f>IF('Cumulative Budget Request '!$L847='Split budget (H)'!$L$1,'Cumulative Budget Request '!H847,0)</f>
        <v>0</v>
      </c>
      <c r="I796" s="244">
        <f>IF('Cumulative Budget Request '!$L847='Split budget (H)'!$L$1,'Cumulative Budget Request '!I847,0)</f>
        <v>0</v>
      </c>
      <c r="J796" s="318">
        <f t="shared" si="376"/>
        <v>0</v>
      </c>
      <c r="K796" s="20"/>
      <c r="L796" s="16"/>
      <c r="M796" s="20"/>
      <c r="N796" s="20"/>
      <c r="O796" s="20"/>
      <c r="P796" s="20"/>
    </row>
    <row r="797" spans="2:35" ht="13.8" thickBot="1">
      <c r="B797" s="736" t="s">
        <v>1</v>
      </c>
      <c r="C797" s="737"/>
      <c r="D797" s="737"/>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8" thickBot="1">
      <c r="F798"/>
      <c r="H798" s="20"/>
      <c r="I798" s="16"/>
      <c r="J798" s="20"/>
      <c r="K798" s="20"/>
      <c r="L798" s="16"/>
      <c r="M798" s="20"/>
      <c r="N798" s="20"/>
      <c r="O798" s="20"/>
      <c r="P798" s="20"/>
      <c r="AI798" s="1"/>
    </row>
    <row r="799" spans="2:35">
      <c r="B799" s="743" t="s">
        <v>159</v>
      </c>
      <c r="C799" s="744"/>
      <c r="D799" s="744"/>
      <c r="E799" s="744"/>
      <c r="F799" s="744"/>
      <c r="G799" s="744"/>
      <c r="H799" s="744"/>
      <c r="I799" s="744"/>
      <c r="J799" s="745"/>
      <c r="K799" s="20"/>
      <c r="L799" s="16"/>
      <c r="M799" s="20"/>
      <c r="N799" s="20"/>
      <c r="O799" s="20"/>
      <c r="P799" s="20"/>
    </row>
    <row r="800" spans="2:35">
      <c r="B800" s="741" t="s">
        <v>137</v>
      </c>
      <c r="C800" s="742"/>
      <c r="D800" s="742"/>
      <c r="E800" s="217" t="s">
        <v>31</v>
      </c>
      <c r="F800" s="217" t="s">
        <v>32</v>
      </c>
      <c r="G800" s="218" t="s">
        <v>33</v>
      </c>
      <c r="H800" s="218" t="s">
        <v>34</v>
      </c>
      <c r="I800" s="218" t="s">
        <v>35</v>
      </c>
      <c r="J800" s="219" t="s">
        <v>1</v>
      </c>
      <c r="K800" s="20"/>
      <c r="L800" s="16"/>
      <c r="M800" s="20"/>
      <c r="N800" s="20"/>
      <c r="O800" s="20"/>
      <c r="P800" s="20"/>
    </row>
    <row r="801" spans="2:16">
      <c r="B801" s="813">
        <f t="shared" ref="B801:B821" si="378">B777</f>
        <v>0</v>
      </c>
      <c r="C801" s="814"/>
      <c r="D801" s="814"/>
      <c r="E801" s="244">
        <f>IF('Cumulative Budget Request '!$L852='Split budget (H)'!$L$1,'Cumulative Budget Request '!E852,0)</f>
        <v>0</v>
      </c>
      <c r="F801" s="244">
        <f>IF('Cumulative Budget Request '!$L852='Split budget (H)'!$L$1,'Cumulative Budget Request '!F852,0)</f>
        <v>0</v>
      </c>
      <c r="G801" s="244">
        <f>IF('Cumulative Budget Request '!$L852='Split budget (H)'!$L$1,'Cumulative Budget Request '!G852,0)</f>
        <v>0</v>
      </c>
      <c r="H801" s="244">
        <f>IF('Cumulative Budget Request '!$L852='Split budget (H)'!$L$1,'Cumulative Budget Request '!H852,0)</f>
        <v>0</v>
      </c>
      <c r="I801" s="244">
        <f>IF('Cumulative Budget Request '!$L852='Split budget (H)'!$L$1,'Cumulative Budget Request '!I852,0)</f>
        <v>0</v>
      </c>
      <c r="J801" s="317">
        <f t="shared" ref="J801:J820" si="379">SUM(E801:I801)</f>
        <v>0</v>
      </c>
      <c r="K801" s="20"/>
      <c r="L801" s="16"/>
      <c r="M801" s="20"/>
      <c r="N801" s="20"/>
      <c r="O801" s="20"/>
      <c r="P801" s="20"/>
    </row>
    <row r="802" spans="2:16">
      <c r="B802" s="811">
        <f t="shared" si="378"/>
        <v>0</v>
      </c>
      <c r="C802" s="812"/>
      <c r="D802" s="812"/>
      <c r="E802" s="244">
        <f>IF('Cumulative Budget Request '!$L853='Split budget (H)'!$L$1,'Cumulative Budget Request '!E853,0)</f>
        <v>0</v>
      </c>
      <c r="F802" s="244">
        <f>IF('Cumulative Budget Request '!$L853='Split budget (H)'!$L$1,'Cumulative Budget Request '!F853,0)</f>
        <v>0</v>
      </c>
      <c r="G802" s="244">
        <f>IF('Cumulative Budget Request '!$L853='Split budget (H)'!$L$1,'Cumulative Budget Request '!G853,0)</f>
        <v>0</v>
      </c>
      <c r="H802" s="244">
        <f>IF('Cumulative Budget Request '!$L853='Split budget (H)'!$L$1,'Cumulative Budget Request '!H853,0)</f>
        <v>0</v>
      </c>
      <c r="I802" s="244">
        <f>IF('Cumulative Budget Request '!$L853='Split budget (H)'!$L$1,'Cumulative Budget Request '!I853,0)</f>
        <v>0</v>
      </c>
      <c r="J802" s="317">
        <f t="shared" si="379"/>
        <v>0</v>
      </c>
      <c r="K802" s="20"/>
      <c r="L802" s="16"/>
      <c r="M802" s="20"/>
      <c r="N802" s="20"/>
      <c r="O802" s="20"/>
      <c r="P802" s="20"/>
    </row>
    <row r="803" spans="2:16">
      <c r="B803" s="811">
        <f t="shared" si="378"/>
        <v>0</v>
      </c>
      <c r="C803" s="812"/>
      <c r="D803" s="812"/>
      <c r="E803" s="244">
        <f>IF('Cumulative Budget Request '!$L854='Split budget (H)'!$L$1,'Cumulative Budget Request '!E854,0)</f>
        <v>0</v>
      </c>
      <c r="F803" s="244">
        <f>IF('Cumulative Budget Request '!$L854='Split budget (H)'!$L$1,'Cumulative Budget Request '!F854,0)</f>
        <v>0</v>
      </c>
      <c r="G803" s="244">
        <f>IF('Cumulative Budget Request '!$L854='Split budget (H)'!$L$1,'Cumulative Budget Request '!G854,0)</f>
        <v>0</v>
      </c>
      <c r="H803" s="244">
        <f>IF('Cumulative Budget Request '!$L854='Split budget (H)'!$L$1,'Cumulative Budget Request '!H854,0)</f>
        <v>0</v>
      </c>
      <c r="I803" s="244">
        <f>IF('Cumulative Budget Request '!$L854='Split budget (H)'!$L$1,'Cumulative Budget Request '!I854,0)</f>
        <v>0</v>
      </c>
      <c r="J803" s="317">
        <f t="shared" si="379"/>
        <v>0</v>
      </c>
      <c r="K803" s="20"/>
      <c r="L803" s="16"/>
      <c r="M803" s="20"/>
      <c r="N803" s="20"/>
      <c r="O803" s="20"/>
      <c r="P803" s="20"/>
    </row>
    <row r="804" spans="2:16" hidden="1">
      <c r="B804" s="811">
        <f t="shared" si="378"/>
        <v>0</v>
      </c>
      <c r="C804" s="812"/>
      <c r="D804" s="812"/>
      <c r="E804" s="244">
        <f>IF('Cumulative Budget Request '!$L855='Split budget (H)'!$L$1,'Cumulative Budget Request '!E855,0)</f>
        <v>0</v>
      </c>
      <c r="F804" s="244">
        <f>IF('Cumulative Budget Request '!$L855='Split budget (H)'!$L$1,'Cumulative Budget Request '!F855,0)</f>
        <v>0</v>
      </c>
      <c r="G804" s="244">
        <f>IF('Cumulative Budget Request '!$L855='Split budget (H)'!$L$1,'Cumulative Budget Request '!G855,0)</f>
        <v>0</v>
      </c>
      <c r="H804" s="244">
        <f>IF('Cumulative Budget Request '!$L855='Split budget (H)'!$L$1,'Cumulative Budget Request '!H855,0)</f>
        <v>0</v>
      </c>
      <c r="I804" s="244">
        <f>IF('Cumulative Budget Request '!$L855='Split budget (H)'!$L$1,'Cumulative Budget Request '!I855,0)</f>
        <v>0</v>
      </c>
      <c r="J804" s="317">
        <f t="shared" si="379"/>
        <v>0</v>
      </c>
      <c r="K804" s="20"/>
      <c r="L804" s="16"/>
      <c r="M804" s="20"/>
      <c r="N804" s="20"/>
      <c r="O804" s="20"/>
      <c r="P804" s="20"/>
    </row>
    <row r="805" spans="2:16" hidden="1">
      <c r="B805" s="811">
        <f t="shared" si="378"/>
        <v>0</v>
      </c>
      <c r="C805" s="812"/>
      <c r="D805" s="812"/>
      <c r="E805" s="244">
        <f>IF('Cumulative Budget Request '!$L856='Split budget (H)'!$L$1,'Cumulative Budget Request '!E856,0)</f>
        <v>0</v>
      </c>
      <c r="F805" s="244">
        <f>IF('Cumulative Budget Request '!$L856='Split budget (H)'!$L$1,'Cumulative Budget Request '!F856,0)</f>
        <v>0</v>
      </c>
      <c r="G805" s="244">
        <f>IF('Cumulative Budget Request '!$L856='Split budget (H)'!$L$1,'Cumulative Budget Request '!G856,0)</f>
        <v>0</v>
      </c>
      <c r="H805" s="244">
        <f>IF('Cumulative Budget Request '!$L856='Split budget (H)'!$L$1,'Cumulative Budget Request '!H856,0)</f>
        <v>0</v>
      </c>
      <c r="I805" s="244">
        <f>IF('Cumulative Budget Request '!$L856='Split budget (H)'!$L$1,'Cumulative Budget Request '!I856,0)</f>
        <v>0</v>
      </c>
      <c r="J805" s="317">
        <f t="shared" si="379"/>
        <v>0</v>
      </c>
      <c r="K805" s="20"/>
      <c r="L805" s="16"/>
      <c r="M805" s="20"/>
      <c r="N805" s="20"/>
      <c r="O805" s="20"/>
      <c r="P805" s="20"/>
    </row>
    <row r="806" spans="2:16" hidden="1">
      <c r="B806" s="811">
        <f t="shared" si="378"/>
        <v>0</v>
      </c>
      <c r="C806" s="812"/>
      <c r="D806" s="812"/>
      <c r="E806" s="244">
        <f>IF('Cumulative Budget Request '!$L857='Split budget (H)'!$L$1,'Cumulative Budget Request '!E857,0)</f>
        <v>0</v>
      </c>
      <c r="F806" s="244">
        <f>IF('Cumulative Budget Request '!$L857='Split budget (H)'!$L$1,'Cumulative Budget Request '!F857,0)</f>
        <v>0</v>
      </c>
      <c r="G806" s="244">
        <f>IF('Cumulative Budget Request '!$L857='Split budget (H)'!$L$1,'Cumulative Budget Request '!G857,0)</f>
        <v>0</v>
      </c>
      <c r="H806" s="244">
        <f>IF('Cumulative Budget Request '!$L857='Split budget (H)'!$L$1,'Cumulative Budget Request '!H857,0)</f>
        <v>0</v>
      </c>
      <c r="I806" s="244">
        <f>IF('Cumulative Budget Request '!$L857='Split budget (H)'!$L$1,'Cumulative Budget Request '!I857,0)</f>
        <v>0</v>
      </c>
      <c r="J806" s="317">
        <f t="shared" si="379"/>
        <v>0</v>
      </c>
      <c r="K806" s="20"/>
      <c r="L806" s="16"/>
      <c r="M806" s="20"/>
      <c r="N806" s="20"/>
      <c r="O806" s="20"/>
      <c r="P806" s="20"/>
    </row>
    <row r="807" spans="2:16" hidden="1">
      <c r="B807" s="811">
        <f t="shared" si="378"/>
        <v>0</v>
      </c>
      <c r="C807" s="812"/>
      <c r="D807" s="812"/>
      <c r="E807" s="244">
        <f>IF('Cumulative Budget Request '!$L858='Split budget (H)'!$L$1,'Cumulative Budget Request '!E858,0)</f>
        <v>0</v>
      </c>
      <c r="F807" s="244">
        <f>IF('Cumulative Budget Request '!$L858='Split budget (H)'!$L$1,'Cumulative Budget Request '!F858,0)</f>
        <v>0</v>
      </c>
      <c r="G807" s="244">
        <f>IF('Cumulative Budget Request '!$L858='Split budget (H)'!$L$1,'Cumulative Budget Request '!G858,0)</f>
        <v>0</v>
      </c>
      <c r="H807" s="244">
        <f>IF('Cumulative Budget Request '!$L858='Split budget (H)'!$L$1,'Cumulative Budget Request '!H858,0)</f>
        <v>0</v>
      </c>
      <c r="I807" s="244">
        <f>IF('Cumulative Budget Request '!$L858='Split budget (H)'!$L$1,'Cumulative Budget Request '!I858,0)</f>
        <v>0</v>
      </c>
      <c r="J807" s="317">
        <f t="shared" si="379"/>
        <v>0</v>
      </c>
      <c r="K807" s="20"/>
      <c r="L807" s="16"/>
      <c r="M807" s="20"/>
      <c r="N807" s="20"/>
      <c r="O807" s="20"/>
      <c r="P807" s="20"/>
    </row>
    <row r="808" spans="2:16" hidden="1">
      <c r="B808" s="811">
        <f t="shared" si="378"/>
        <v>0</v>
      </c>
      <c r="C808" s="812"/>
      <c r="D808" s="812"/>
      <c r="E808" s="244">
        <f>IF('Cumulative Budget Request '!$L859='Split budget (H)'!$L$1,'Cumulative Budget Request '!E859,0)</f>
        <v>0</v>
      </c>
      <c r="F808" s="244">
        <f>IF('Cumulative Budget Request '!$L859='Split budget (H)'!$L$1,'Cumulative Budget Request '!F859,0)</f>
        <v>0</v>
      </c>
      <c r="G808" s="244">
        <f>IF('Cumulative Budget Request '!$L859='Split budget (H)'!$L$1,'Cumulative Budget Request '!G859,0)</f>
        <v>0</v>
      </c>
      <c r="H808" s="244">
        <f>IF('Cumulative Budget Request '!$L859='Split budget (H)'!$L$1,'Cumulative Budget Request '!H859,0)</f>
        <v>0</v>
      </c>
      <c r="I808" s="244">
        <f>IF('Cumulative Budget Request '!$L859='Split budget (H)'!$L$1,'Cumulative Budget Request '!I859,0)</f>
        <v>0</v>
      </c>
      <c r="J808" s="317">
        <f t="shared" si="379"/>
        <v>0</v>
      </c>
      <c r="K808" s="20"/>
      <c r="L808" s="16"/>
      <c r="M808" s="20"/>
      <c r="N808" s="20"/>
      <c r="O808" s="20"/>
      <c r="P808" s="20"/>
    </row>
    <row r="809" spans="2:16" hidden="1">
      <c r="B809" s="811">
        <f t="shared" si="378"/>
        <v>0</v>
      </c>
      <c r="C809" s="812"/>
      <c r="D809" s="812"/>
      <c r="E809" s="244">
        <f>IF('Cumulative Budget Request '!$L860='Split budget (H)'!$L$1,'Cumulative Budget Request '!E860,0)</f>
        <v>0</v>
      </c>
      <c r="F809" s="244">
        <f>IF('Cumulative Budget Request '!$L860='Split budget (H)'!$L$1,'Cumulative Budget Request '!F860,0)</f>
        <v>0</v>
      </c>
      <c r="G809" s="244">
        <f>IF('Cumulative Budget Request '!$L860='Split budget (H)'!$L$1,'Cumulative Budget Request '!G860,0)</f>
        <v>0</v>
      </c>
      <c r="H809" s="244">
        <f>IF('Cumulative Budget Request '!$L860='Split budget (H)'!$L$1,'Cumulative Budget Request '!H860,0)</f>
        <v>0</v>
      </c>
      <c r="I809" s="244">
        <f>IF('Cumulative Budget Request '!$L860='Split budget (H)'!$L$1,'Cumulative Budget Request '!I860,0)</f>
        <v>0</v>
      </c>
      <c r="J809" s="317">
        <f t="shared" si="379"/>
        <v>0</v>
      </c>
      <c r="K809" s="20"/>
      <c r="L809" s="16"/>
      <c r="M809" s="20"/>
      <c r="N809" s="20"/>
      <c r="O809" s="20"/>
      <c r="P809" s="20"/>
    </row>
    <row r="810" spans="2:16" hidden="1">
      <c r="B810" s="811">
        <f t="shared" si="378"/>
        <v>0</v>
      </c>
      <c r="C810" s="812"/>
      <c r="D810" s="812"/>
      <c r="E810" s="244">
        <f>IF('Cumulative Budget Request '!$L861='Split budget (H)'!$L$1,'Cumulative Budget Request '!E861,0)</f>
        <v>0</v>
      </c>
      <c r="F810" s="244">
        <f>IF('Cumulative Budget Request '!$L861='Split budget (H)'!$L$1,'Cumulative Budget Request '!F861,0)</f>
        <v>0</v>
      </c>
      <c r="G810" s="244">
        <f>IF('Cumulative Budget Request '!$L861='Split budget (H)'!$L$1,'Cumulative Budget Request '!G861,0)</f>
        <v>0</v>
      </c>
      <c r="H810" s="244">
        <f>IF('Cumulative Budget Request '!$L861='Split budget (H)'!$L$1,'Cumulative Budget Request '!H861,0)</f>
        <v>0</v>
      </c>
      <c r="I810" s="244">
        <f>IF('Cumulative Budget Request '!$L861='Split budget (H)'!$L$1,'Cumulative Budget Request '!I861,0)</f>
        <v>0</v>
      </c>
      <c r="J810" s="317">
        <f t="shared" si="379"/>
        <v>0</v>
      </c>
      <c r="K810" s="20"/>
      <c r="L810" s="16"/>
      <c r="M810" s="20"/>
      <c r="N810" s="20"/>
      <c r="O810" s="20"/>
      <c r="P810" s="20"/>
    </row>
    <row r="811" spans="2:16" hidden="1">
      <c r="B811" s="811">
        <f t="shared" si="378"/>
        <v>0</v>
      </c>
      <c r="C811" s="812"/>
      <c r="D811" s="812"/>
      <c r="E811" s="244">
        <f>IF('Cumulative Budget Request '!$L862='Split budget (H)'!$L$1,'Cumulative Budget Request '!E862,0)</f>
        <v>0</v>
      </c>
      <c r="F811" s="244">
        <f>IF('Cumulative Budget Request '!$L862='Split budget (H)'!$L$1,'Cumulative Budget Request '!F862,0)</f>
        <v>0</v>
      </c>
      <c r="G811" s="244">
        <f>IF('Cumulative Budget Request '!$L862='Split budget (H)'!$L$1,'Cumulative Budget Request '!G862,0)</f>
        <v>0</v>
      </c>
      <c r="H811" s="244">
        <f>IF('Cumulative Budget Request '!$L862='Split budget (H)'!$L$1,'Cumulative Budget Request '!H862,0)</f>
        <v>0</v>
      </c>
      <c r="I811" s="244">
        <f>IF('Cumulative Budget Request '!$L862='Split budget (H)'!$L$1,'Cumulative Budget Request '!I862,0)</f>
        <v>0</v>
      </c>
      <c r="J811" s="317">
        <f t="shared" si="379"/>
        <v>0</v>
      </c>
      <c r="K811" s="20"/>
      <c r="L811" s="16"/>
      <c r="M811" s="20"/>
      <c r="N811" s="20"/>
      <c r="O811" s="20"/>
      <c r="P811" s="20"/>
    </row>
    <row r="812" spans="2:16" hidden="1">
      <c r="B812" s="811">
        <f t="shared" si="378"/>
        <v>0</v>
      </c>
      <c r="C812" s="812"/>
      <c r="D812" s="812"/>
      <c r="E812" s="244">
        <f>IF('Cumulative Budget Request '!$L863='Split budget (H)'!$L$1,'Cumulative Budget Request '!E863,0)</f>
        <v>0</v>
      </c>
      <c r="F812" s="244">
        <f>IF('Cumulative Budget Request '!$L863='Split budget (H)'!$L$1,'Cumulative Budget Request '!F863,0)</f>
        <v>0</v>
      </c>
      <c r="G812" s="244">
        <f>IF('Cumulative Budget Request '!$L863='Split budget (H)'!$L$1,'Cumulative Budget Request '!G863,0)</f>
        <v>0</v>
      </c>
      <c r="H812" s="244">
        <f>IF('Cumulative Budget Request '!$L863='Split budget (H)'!$L$1,'Cumulative Budget Request '!H863,0)</f>
        <v>0</v>
      </c>
      <c r="I812" s="244">
        <f>IF('Cumulative Budget Request '!$L863='Split budget (H)'!$L$1,'Cumulative Budget Request '!I863,0)</f>
        <v>0</v>
      </c>
      <c r="J812" s="317">
        <f t="shared" si="379"/>
        <v>0</v>
      </c>
      <c r="K812" s="20"/>
      <c r="L812" s="16"/>
      <c r="M812" s="20"/>
      <c r="N812" s="20"/>
      <c r="O812" s="20"/>
      <c r="P812" s="20"/>
    </row>
    <row r="813" spans="2:16" hidden="1">
      <c r="B813" s="811">
        <f t="shared" si="378"/>
        <v>0</v>
      </c>
      <c r="C813" s="812"/>
      <c r="D813" s="812"/>
      <c r="E813" s="244">
        <f>IF('Cumulative Budget Request '!$L864='Split budget (H)'!$L$1,'Cumulative Budget Request '!E864,0)</f>
        <v>0</v>
      </c>
      <c r="F813" s="244">
        <f>IF('Cumulative Budget Request '!$L864='Split budget (H)'!$L$1,'Cumulative Budget Request '!F864,0)</f>
        <v>0</v>
      </c>
      <c r="G813" s="244">
        <f>IF('Cumulative Budget Request '!$L864='Split budget (H)'!$L$1,'Cumulative Budget Request '!G864,0)</f>
        <v>0</v>
      </c>
      <c r="H813" s="244">
        <f>IF('Cumulative Budget Request '!$L864='Split budget (H)'!$L$1,'Cumulative Budget Request '!H864,0)</f>
        <v>0</v>
      </c>
      <c r="I813" s="244">
        <f>IF('Cumulative Budget Request '!$L864='Split budget (H)'!$L$1,'Cumulative Budget Request '!I864,0)</f>
        <v>0</v>
      </c>
      <c r="J813" s="317">
        <f t="shared" si="379"/>
        <v>0</v>
      </c>
      <c r="K813" s="20"/>
      <c r="L813" s="16"/>
      <c r="M813" s="20"/>
      <c r="N813" s="20"/>
      <c r="O813" s="20"/>
      <c r="P813" s="20"/>
    </row>
    <row r="814" spans="2:16" hidden="1">
      <c r="B814" s="811">
        <f t="shared" si="378"/>
        <v>0</v>
      </c>
      <c r="C814" s="812"/>
      <c r="D814" s="812"/>
      <c r="E814" s="244">
        <f>IF('Cumulative Budget Request '!$L865='Split budget (H)'!$L$1,'Cumulative Budget Request '!E865,0)</f>
        <v>0</v>
      </c>
      <c r="F814" s="244">
        <f>IF('Cumulative Budget Request '!$L865='Split budget (H)'!$L$1,'Cumulative Budget Request '!F865,0)</f>
        <v>0</v>
      </c>
      <c r="G814" s="244">
        <f>IF('Cumulative Budget Request '!$L865='Split budget (H)'!$L$1,'Cumulative Budget Request '!G865,0)</f>
        <v>0</v>
      </c>
      <c r="H814" s="244">
        <f>IF('Cumulative Budget Request '!$L865='Split budget (H)'!$L$1,'Cumulative Budget Request '!H865,0)</f>
        <v>0</v>
      </c>
      <c r="I814" s="244">
        <f>IF('Cumulative Budget Request '!$L865='Split budget (H)'!$L$1,'Cumulative Budget Request '!I865,0)</f>
        <v>0</v>
      </c>
      <c r="J814" s="317">
        <f t="shared" si="379"/>
        <v>0</v>
      </c>
      <c r="K814" s="20"/>
      <c r="L814" s="16"/>
      <c r="M814" s="20"/>
      <c r="N814" s="20"/>
      <c r="O814" s="20"/>
      <c r="P814" s="20"/>
    </row>
    <row r="815" spans="2:16" hidden="1">
      <c r="B815" s="811">
        <f t="shared" si="378"/>
        <v>0</v>
      </c>
      <c r="C815" s="812"/>
      <c r="D815" s="812"/>
      <c r="E815" s="244">
        <f>IF('Cumulative Budget Request '!$L866='Split budget (H)'!$L$1,'Cumulative Budget Request '!E866,0)</f>
        <v>0</v>
      </c>
      <c r="F815" s="244">
        <f>IF('Cumulative Budget Request '!$L866='Split budget (H)'!$L$1,'Cumulative Budget Request '!F866,0)</f>
        <v>0</v>
      </c>
      <c r="G815" s="244">
        <f>IF('Cumulative Budget Request '!$L866='Split budget (H)'!$L$1,'Cumulative Budget Request '!G866,0)</f>
        <v>0</v>
      </c>
      <c r="H815" s="244">
        <f>IF('Cumulative Budget Request '!$L866='Split budget (H)'!$L$1,'Cumulative Budget Request '!H866,0)</f>
        <v>0</v>
      </c>
      <c r="I815" s="244">
        <f>IF('Cumulative Budget Request '!$L866='Split budget (H)'!$L$1,'Cumulative Budget Request '!I866,0)</f>
        <v>0</v>
      </c>
      <c r="J815" s="317">
        <f t="shared" si="379"/>
        <v>0</v>
      </c>
      <c r="K815" s="20"/>
      <c r="L815" s="16"/>
      <c r="M815" s="20"/>
      <c r="N815" s="20"/>
      <c r="O815" s="20"/>
      <c r="P815" s="20"/>
    </row>
    <row r="816" spans="2:16" hidden="1">
      <c r="B816" s="811">
        <f t="shared" si="378"/>
        <v>0</v>
      </c>
      <c r="C816" s="812"/>
      <c r="D816" s="812"/>
      <c r="E816" s="244">
        <f>IF('Cumulative Budget Request '!$L867='Split budget (H)'!$L$1,'Cumulative Budget Request '!E867,0)</f>
        <v>0</v>
      </c>
      <c r="F816" s="244">
        <f>IF('Cumulative Budget Request '!$L867='Split budget (H)'!$L$1,'Cumulative Budget Request '!F867,0)</f>
        <v>0</v>
      </c>
      <c r="G816" s="244">
        <f>IF('Cumulative Budget Request '!$L867='Split budget (H)'!$L$1,'Cumulative Budget Request '!G867,0)</f>
        <v>0</v>
      </c>
      <c r="H816" s="244">
        <f>IF('Cumulative Budget Request '!$L867='Split budget (H)'!$L$1,'Cumulative Budget Request '!H867,0)</f>
        <v>0</v>
      </c>
      <c r="I816" s="244">
        <f>IF('Cumulative Budget Request '!$L867='Split budget (H)'!$L$1,'Cumulative Budget Request '!I867,0)</f>
        <v>0</v>
      </c>
      <c r="J816" s="317">
        <f t="shared" si="379"/>
        <v>0</v>
      </c>
      <c r="K816" s="20"/>
      <c r="L816" s="16"/>
      <c r="M816" s="20"/>
      <c r="N816" s="20"/>
      <c r="O816" s="20"/>
      <c r="P816" s="20"/>
    </row>
    <row r="817" spans="2:16" hidden="1">
      <c r="B817" s="811">
        <f t="shared" si="378"/>
        <v>0</v>
      </c>
      <c r="C817" s="812"/>
      <c r="D817" s="812"/>
      <c r="E817" s="244">
        <f>IF('Cumulative Budget Request '!$L868='Split budget (H)'!$L$1,'Cumulative Budget Request '!E868,0)</f>
        <v>0</v>
      </c>
      <c r="F817" s="244">
        <f>IF('Cumulative Budget Request '!$L868='Split budget (H)'!$L$1,'Cumulative Budget Request '!F868,0)</f>
        <v>0</v>
      </c>
      <c r="G817" s="244">
        <f>IF('Cumulative Budget Request '!$L868='Split budget (H)'!$L$1,'Cumulative Budget Request '!G868,0)</f>
        <v>0</v>
      </c>
      <c r="H817" s="244">
        <f>IF('Cumulative Budget Request '!$L868='Split budget (H)'!$L$1,'Cumulative Budget Request '!H868,0)</f>
        <v>0</v>
      </c>
      <c r="I817" s="244">
        <f>IF('Cumulative Budget Request '!$L868='Split budget (H)'!$L$1,'Cumulative Budget Request '!I868,0)</f>
        <v>0</v>
      </c>
      <c r="J817" s="317">
        <f t="shared" si="379"/>
        <v>0</v>
      </c>
      <c r="K817" s="20"/>
      <c r="L817" s="16"/>
      <c r="M817" s="20"/>
      <c r="N817" s="20"/>
      <c r="O817" s="20"/>
      <c r="P817" s="20"/>
    </row>
    <row r="818" spans="2:16" hidden="1">
      <c r="B818" s="811">
        <f t="shared" si="378"/>
        <v>0</v>
      </c>
      <c r="C818" s="812"/>
      <c r="D818" s="812"/>
      <c r="E818" s="244">
        <f>IF('Cumulative Budget Request '!$L869='Split budget (H)'!$L$1,'Cumulative Budget Request '!E869,0)</f>
        <v>0</v>
      </c>
      <c r="F818" s="244">
        <f>IF('Cumulative Budget Request '!$L869='Split budget (H)'!$L$1,'Cumulative Budget Request '!F869,0)</f>
        <v>0</v>
      </c>
      <c r="G818" s="244">
        <f>IF('Cumulative Budget Request '!$L869='Split budget (H)'!$L$1,'Cumulative Budget Request '!G869,0)</f>
        <v>0</v>
      </c>
      <c r="H818" s="244">
        <f>IF('Cumulative Budget Request '!$L869='Split budget (H)'!$L$1,'Cumulative Budget Request '!H869,0)</f>
        <v>0</v>
      </c>
      <c r="I818" s="244">
        <f>IF('Cumulative Budget Request '!$L869='Split budget (H)'!$L$1,'Cumulative Budget Request '!I869,0)</f>
        <v>0</v>
      </c>
      <c r="J818" s="317">
        <f t="shared" si="379"/>
        <v>0</v>
      </c>
      <c r="K818" s="20"/>
      <c r="L818" s="16"/>
    </row>
    <row r="819" spans="2:16" hidden="1">
      <c r="B819" s="811">
        <f t="shared" si="378"/>
        <v>0</v>
      </c>
      <c r="C819" s="812"/>
      <c r="D819" s="812"/>
      <c r="E819" s="244">
        <f>IF('Cumulative Budget Request '!$L870='Split budget (H)'!$L$1,'Cumulative Budget Request '!E870,0)</f>
        <v>0</v>
      </c>
      <c r="F819" s="244">
        <f>IF('Cumulative Budget Request '!$L870='Split budget (H)'!$L$1,'Cumulative Budget Request '!F870,0)</f>
        <v>0</v>
      </c>
      <c r="G819" s="244">
        <f>IF('Cumulative Budget Request '!$L870='Split budget (H)'!$L$1,'Cumulative Budget Request '!G870,0)</f>
        <v>0</v>
      </c>
      <c r="H819" s="244">
        <f>IF('Cumulative Budget Request '!$L870='Split budget (H)'!$L$1,'Cumulative Budget Request '!H870,0)</f>
        <v>0</v>
      </c>
      <c r="I819" s="244">
        <f>IF('Cumulative Budget Request '!$L870='Split budget (H)'!$L$1,'Cumulative Budget Request '!I870,0)</f>
        <v>0</v>
      </c>
      <c r="J819" s="317">
        <f t="shared" si="379"/>
        <v>0</v>
      </c>
    </row>
    <row r="820" spans="2:16" hidden="1">
      <c r="B820" s="815">
        <f t="shared" si="378"/>
        <v>0</v>
      </c>
      <c r="C820" s="816"/>
      <c r="D820" s="816"/>
      <c r="E820" s="244">
        <f>IF('Cumulative Budget Request '!$L871='Split budget (H)'!$L$1,'Cumulative Budget Request '!E871,0)</f>
        <v>0</v>
      </c>
      <c r="F820" s="244">
        <f>IF('Cumulative Budget Request '!$L871='Split budget (H)'!$L$1,'Cumulative Budget Request '!F871,0)</f>
        <v>0</v>
      </c>
      <c r="G820" s="244">
        <f>IF('Cumulative Budget Request '!$L871='Split budget (H)'!$L$1,'Cumulative Budget Request '!G871,0)</f>
        <v>0</v>
      </c>
      <c r="H820" s="244">
        <f>IF('Cumulative Budget Request '!$L871='Split budget (H)'!$L$1,'Cumulative Budget Request '!H871,0)</f>
        <v>0</v>
      </c>
      <c r="I820" s="244">
        <f>IF('Cumulative Budget Request '!$L871='Split budget (H)'!$L$1,'Cumulative Budget Request '!I871,0)</f>
        <v>0</v>
      </c>
      <c r="J820" s="318">
        <f t="shared" si="379"/>
        <v>0</v>
      </c>
    </row>
    <row r="821" spans="2:16" ht="13.8" thickBot="1">
      <c r="B821" s="736" t="str">
        <f t="shared" si="378"/>
        <v>TOTAL</v>
      </c>
      <c r="C821" s="737"/>
      <c r="D821" s="737"/>
      <c r="E821" s="320">
        <f>SUM(E801:E820)</f>
        <v>0</v>
      </c>
      <c r="F821" s="320">
        <f t="shared" ref="F821:I821" si="380">SUM(F801:F820)</f>
        <v>0</v>
      </c>
      <c r="G821" s="320">
        <f t="shared" si="380"/>
        <v>0</v>
      </c>
      <c r="H821" s="320">
        <f t="shared" si="380"/>
        <v>0</v>
      </c>
      <c r="I821" s="320">
        <f t="shared" si="380"/>
        <v>0</v>
      </c>
      <c r="J821" s="319">
        <f>SUM(J801:J820)</f>
        <v>0</v>
      </c>
    </row>
    <row r="822" spans="2:16" ht="13.8" thickBot="1">
      <c r="E822" s="20"/>
      <c r="F822" s="16"/>
      <c r="G822" s="20"/>
      <c r="H822" s="20"/>
      <c r="I822" s="20"/>
      <c r="J822" s="20"/>
    </row>
    <row r="823" spans="2:16">
      <c r="B823" s="743" t="s">
        <v>136</v>
      </c>
      <c r="C823" s="744"/>
      <c r="D823" s="744"/>
      <c r="E823" s="744"/>
      <c r="F823" s="744"/>
      <c r="G823" s="744"/>
      <c r="H823" s="744"/>
      <c r="I823" s="744"/>
      <c r="J823" s="745"/>
    </row>
    <row r="824" spans="2:16">
      <c r="B824" s="741" t="s">
        <v>137</v>
      </c>
      <c r="C824" s="742"/>
      <c r="D824" s="742"/>
      <c r="E824" s="217" t="s">
        <v>31</v>
      </c>
      <c r="F824" s="217" t="s">
        <v>32</v>
      </c>
      <c r="G824" s="218" t="s">
        <v>33</v>
      </c>
      <c r="H824" s="218" t="s">
        <v>34</v>
      </c>
      <c r="I824" s="218" t="s">
        <v>35</v>
      </c>
      <c r="J824" s="219" t="s">
        <v>1</v>
      </c>
    </row>
    <row r="825" spans="2:16">
      <c r="B825" s="813">
        <f t="shared" ref="B825:B845" si="381">B801</f>
        <v>0</v>
      </c>
      <c r="C825" s="814"/>
      <c r="D825" s="814"/>
      <c r="E825" s="244">
        <f>IF('Cumulative Budget Request '!$L876='Split budget (H)'!$L$1,'Cumulative Budget Request '!E876,0)</f>
        <v>0</v>
      </c>
      <c r="F825" s="244">
        <f>IF('Cumulative Budget Request '!$L876='Split budget (H)'!$L$1,'Cumulative Budget Request '!F876,0)</f>
        <v>0</v>
      </c>
      <c r="G825" s="244">
        <f>IF('Cumulative Budget Request '!$L876='Split budget (H)'!$L$1,'Cumulative Budget Request '!G876,0)</f>
        <v>0</v>
      </c>
      <c r="H825" s="244">
        <f>IF('Cumulative Budget Request '!$L876='Split budget (H)'!$L$1,'Cumulative Budget Request '!H876,0)</f>
        <v>0</v>
      </c>
      <c r="I825" s="244">
        <f>IF('Cumulative Budget Request '!$L876='Split budget (H)'!$L$1,'Cumulative Budget Request '!I876,0)</f>
        <v>0</v>
      </c>
      <c r="J825" s="317">
        <f t="shared" ref="J825:J844" si="382">SUM(E825:I825)</f>
        <v>0</v>
      </c>
    </row>
    <row r="826" spans="2:16">
      <c r="B826" s="811">
        <f t="shared" si="381"/>
        <v>0</v>
      </c>
      <c r="C826" s="812"/>
      <c r="D826" s="812"/>
      <c r="E826" s="244">
        <f>IF('Cumulative Budget Request '!$L877='Split budget (H)'!$L$1,'Cumulative Budget Request '!E877,0)</f>
        <v>0</v>
      </c>
      <c r="F826" s="244">
        <f>IF('Cumulative Budget Request '!$L877='Split budget (H)'!$L$1,'Cumulative Budget Request '!F877,0)</f>
        <v>0</v>
      </c>
      <c r="G826" s="244">
        <f>IF('Cumulative Budget Request '!$L877='Split budget (H)'!$L$1,'Cumulative Budget Request '!G877,0)</f>
        <v>0</v>
      </c>
      <c r="H826" s="244">
        <f>IF('Cumulative Budget Request '!$L877='Split budget (H)'!$L$1,'Cumulative Budget Request '!H877,0)</f>
        <v>0</v>
      </c>
      <c r="I826" s="244">
        <f>IF('Cumulative Budget Request '!$L877='Split budget (H)'!$L$1,'Cumulative Budget Request '!I877,0)</f>
        <v>0</v>
      </c>
      <c r="J826" s="317">
        <f t="shared" si="382"/>
        <v>0</v>
      </c>
    </row>
    <row r="827" spans="2:16">
      <c r="B827" s="811">
        <f t="shared" si="381"/>
        <v>0</v>
      </c>
      <c r="C827" s="812"/>
      <c r="D827" s="812"/>
      <c r="E827" s="244">
        <f>IF('Cumulative Budget Request '!$L878='Split budget (H)'!$L$1,'Cumulative Budget Request '!E878,0)</f>
        <v>0</v>
      </c>
      <c r="F827" s="244">
        <f>IF('Cumulative Budget Request '!$L878='Split budget (H)'!$L$1,'Cumulative Budget Request '!F878,0)</f>
        <v>0</v>
      </c>
      <c r="G827" s="244">
        <f>IF('Cumulative Budget Request '!$L878='Split budget (H)'!$L$1,'Cumulative Budget Request '!G878,0)</f>
        <v>0</v>
      </c>
      <c r="H827" s="244">
        <f>IF('Cumulative Budget Request '!$L878='Split budget (H)'!$L$1,'Cumulative Budget Request '!H878,0)</f>
        <v>0</v>
      </c>
      <c r="I827" s="244">
        <f>IF('Cumulative Budget Request '!$L878='Split budget (H)'!$L$1,'Cumulative Budget Request '!I878,0)</f>
        <v>0</v>
      </c>
      <c r="J827" s="317">
        <f t="shared" si="382"/>
        <v>0</v>
      </c>
    </row>
    <row r="828" spans="2:16" hidden="1">
      <c r="B828" s="811">
        <f t="shared" si="381"/>
        <v>0</v>
      </c>
      <c r="C828" s="812"/>
      <c r="D828" s="812"/>
      <c r="E828" s="244">
        <f>IF('Cumulative Budget Request '!$L879='Split budget (H)'!$L$1,'Cumulative Budget Request '!E879,0)</f>
        <v>0</v>
      </c>
      <c r="F828" s="244">
        <f>IF('Cumulative Budget Request '!$L879='Split budget (H)'!$L$1,'Cumulative Budget Request '!F879,0)</f>
        <v>0</v>
      </c>
      <c r="G828" s="244">
        <f>IF('Cumulative Budget Request '!$L879='Split budget (H)'!$L$1,'Cumulative Budget Request '!G879,0)</f>
        <v>0</v>
      </c>
      <c r="H828" s="244">
        <f>IF('Cumulative Budget Request '!$L879='Split budget (H)'!$L$1,'Cumulative Budget Request '!H879,0)</f>
        <v>0</v>
      </c>
      <c r="I828" s="244">
        <f>IF('Cumulative Budget Request '!$L879='Split budget (H)'!$L$1,'Cumulative Budget Request '!I879,0)</f>
        <v>0</v>
      </c>
      <c r="J828" s="317">
        <f t="shared" si="382"/>
        <v>0</v>
      </c>
    </row>
    <row r="829" spans="2:16" hidden="1">
      <c r="B829" s="811">
        <f t="shared" si="381"/>
        <v>0</v>
      </c>
      <c r="C829" s="812"/>
      <c r="D829" s="812"/>
      <c r="E829" s="244">
        <f>IF('Cumulative Budget Request '!$L880='Split budget (H)'!$L$1,'Cumulative Budget Request '!E880,0)</f>
        <v>0</v>
      </c>
      <c r="F829" s="244">
        <f>IF('Cumulative Budget Request '!$L880='Split budget (H)'!$L$1,'Cumulative Budget Request '!F880,0)</f>
        <v>0</v>
      </c>
      <c r="G829" s="244">
        <f>IF('Cumulative Budget Request '!$L880='Split budget (H)'!$L$1,'Cumulative Budget Request '!G880,0)</f>
        <v>0</v>
      </c>
      <c r="H829" s="244">
        <f>IF('Cumulative Budget Request '!$L880='Split budget (H)'!$L$1,'Cumulative Budget Request '!H880,0)</f>
        <v>0</v>
      </c>
      <c r="I829" s="244">
        <f>IF('Cumulative Budget Request '!$L880='Split budget (H)'!$L$1,'Cumulative Budget Request '!I880,0)</f>
        <v>0</v>
      </c>
      <c r="J829" s="317">
        <f t="shared" si="382"/>
        <v>0</v>
      </c>
    </row>
    <row r="830" spans="2:16" hidden="1">
      <c r="B830" s="811">
        <f t="shared" si="381"/>
        <v>0</v>
      </c>
      <c r="C830" s="812"/>
      <c r="D830" s="812"/>
      <c r="E830" s="244">
        <f>IF('Cumulative Budget Request '!$L881='Split budget (H)'!$L$1,'Cumulative Budget Request '!E881,0)</f>
        <v>0</v>
      </c>
      <c r="F830" s="244">
        <f>IF('Cumulative Budget Request '!$L881='Split budget (H)'!$L$1,'Cumulative Budget Request '!F881,0)</f>
        <v>0</v>
      </c>
      <c r="G830" s="244">
        <f>IF('Cumulative Budget Request '!$L881='Split budget (H)'!$L$1,'Cumulative Budget Request '!G881,0)</f>
        <v>0</v>
      </c>
      <c r="H830" s="244">
        <f>IF('Cumulative Budget Request '!$L881='Split budget (H)'!$L$1,'Cumulative Budget Request '!H881,0)</f>
        <v>0</v>
      </c>
      <c r="I830" s="244">
        <f>IF('Cumulative Budget Request '!$L881='Split budget (H)'!$L$1,'Cumulative Budget Request '!I881,0)</f>
        <v>0</v>
      </c>
      <c r="J830" s="317">
        <f t="shared" si="382"/>
        <v>0</v>
      </c>
    </row>
    <row r="831" spans="2:16" hidden="1">
      <c r="B831" s="811">
        <f t="shared" si="381"/>
        <v>0</v>
      </c>
      <c r="C831" s="812"/>
      <c r="D831" s="812"/>
      <c r="E831" s="244">
        <f>IF('Cumulative Budget Request '!$L882='Split budget (H)'!$L$1,'Cumulative Budget Request '!E882,0)</f>
        <v>0</v>
      </c>
      <c r="F831" s="244">
        <f>IF('Cumulative Budget Request '!$L882='Split budget (H)'!$L$1,'Cumulative Budget Request '!F882,0)</f>
        <v>0</v>
      </c>
      <c r="G831" s="244">
        <f>IF('Cumulative Budget Request '!$L882='Split budget (H)'!$L$1,'Cumulative Budget Request '!G882,0)</f>
        <v>0</v>
      </c>
      <c r="H831" s="244">
        <f>IF('Cumulative Budget Request '!$L882='Split budget (H)'!$L$1,'Cumulative Budget Request '!H882,0)</f>
        <v>0</v>
      </c>
      <c r="I831" s="244">
        <f>IF('Cumulative Budget Request '!$L882='Split budget (H)'!$L$1,'Cumulative Budget Request '!I882,0)</f>
        <v>0</v>
      </c>
      <c r="J831" s="317">
        <f t="shared" si="382"/>
        <v>0</v>
      </c>
    </row>
    <row r="832" spans="2:16" hidden="1">
      <c r="B832" s="811">
        <f t="shared" si="381"/>
        <v>0</v>
      </c>
      <c r="C832" s="812"/>
      <c r="D832" s="812"/>
      <c r="E832" s="244">
        <f>IF('Cumulative Budget Request '!$L883='Split budget (H)'!$L$1,'Cumulative Budget Request '!E883,0)</f>
        <v>0</v>
      </c>
      <c r="F832" s="244">
        <f>IF('Cumulative Budget Request '!$L883='Split budget (H)'!$L$1,'Cumulative Budget Request '!F883,0)</f>
        <v>0</v>
      </c>
      <c r="G832" s="244">
        <f>IF('Cumulative Budget Request '!$L883='Split budget (H)'!$L$1,'Cumulative Budget Request '!G883,0)</f>
        <v>0</v>
      </c>
      <c r="H832" s="244">
        <f>IF('Cumulative Budget Request '!$L883='Split budget (H)'!$L$1,'Cumulative Budget Request '!H883,0)</f>
        <v>0</v>
      </c>
      <c r="I832" s="244">
        <f>IF('Cumulative Budget Request '!$L883='Split budget (H)'!$L$1,'Cumulative Budget Request '!I883,0)</f>
        <v>0</v>
      </c>
      <c r="J832" s="317">
        <f t="shared" si="382"/>
        <v>0</v>
      </c>
    </row>
    <row r="833" spans="2:10" hidden="1">
      <c r="B833" s="811">
        <f t="shared" si="381"/>
        <v>0</v>
      </c>
      <c r="C833" s="812"/>
      <c r="D833" s="812"/>
      <c r="E833" s="244">
        <f>IF('Cumulative Budget Request '!$L884='Split budget (H)'!$L$1,'Cumulative Budget Request '!E884,0)</f>
        <v>0</v>
      </c>
      <c r="F833" s="244">
        <f>IF('Cumulative Budget Request '!$L884='Split budget (H)'!$L$1,'Cumulative Budget Request '!F884,0)</f>
        <v>0</v>
      </c>
      <c r="G833" s="244">
        <f>IF('Cumulative Budget Request '!$L884='Split budget (H)'!$L$1,'Cumulative Budget Request '!G884,0)</f>
        <v>0</v>
      </c>
      <c r="H833" s="244">
        <f>IF('Cumulative Budget Request '!$L884='Split budget (H)'!$L$1,'Cumulative Budget Request '!H884,0)</f>
        <v>0</v>
      </c>
      <c r="I833" s="244">
        <f>IF('Cumulative Budget Request '!$L884='Split budget (H)'!$L$1,'Cumulative Budget Request '!I884,0)</f>
        <v>0</v>
      </c>
      <c r="J833" s="317">
        <f t="shared" si="382"/>
        <v>0</v>
      </c>
    </row>
    <row r="834" spans="2:10" hidden="1">
      <c r="B834" s="811">
        <f t="shared" si="381"/>
        <v>0</v>
      </c>
      <c r="C834" s="812"/>
      <c r="D834" s="812"/>
      <c r="E834" s="244">
        <f>IF('Cumulative Budget Request '!$L885='Split budget (H)'!$L$1,'Cumulative Budget Request '!E885,0)</f>
        <v>0</v>
      </c>
      <c r="F834" s="244">
        <f>IF('Cumulative Budget Request '!$L885='Split budget (H)'!$L$1,'Cumulative Budget Request '!F885,0)</f>
        <v>0</v>
      </c>
      <c r="G834" s="244">
        <f>IF('Cumulative Budget Request '!$L885='Split budget (H)'!$L$1,'Cumulative Budget Request '!G885,0)</f>
        <v>0</v>
      </c>
      <c r="H834" s="244">
        <f>IF('Cumulative Budget Request '!$L885='Split budget (H)'!$L$1,'Cumulative Budget Request '!H885,0)</f>
        <v>0</v>
      </c>
      <c r="I834" s="244">
        <f>IF('Cumulative Budget Request '!$L885='Split budget (H)'!$L$1,'Cumulative Budget Request '!I885,0)</f>
        <v>0</v>
      </c>
      <c r="J834" s="317">
        <f t="shared" si="382"/>
        <v>0</v>
      </c>
    </row>
    <row r="835" spans="2:10" hidden="1">
      <c r="B835" s="811">
        <f t="shared" si="381"/>
        <v>0</v>
      </c>
      <c r="C835" s="812"/>
      <c r="D835" s="812"/>
      <c r="E835" s="244">
        <f>IF('Cumulative Budget Request '!$L886='Split budget (H)'!$L$1,'Cumulative Budget Request '!E886,0)</f>
        <v>0</v>
      </c>
      <c r="F835" s="244">
        <f>IF('Cumulative Budget Request '!$L886='Split budget (H)'!$L$1,'Cumulative Budget Request '!F886,0)</f>
        <v>0</v>
      </c>
      <c r="G835" s="244">
        <f>IF('Cumulative Budget Request '!$L886='Split budget (H)'!$L$1,'Cumulative Budget Request '!G886,0)</f>
        <v>0</v>
      </c>
      <c r="H835" s="244">
        <f>IF('Cumulative Budget Request '!$L886='Split budget (H)'!$L$1,'Cumulative Budget Request '!H886,0)</f>
        <v>0</v>
      </c>
      <c r="I835" s="244">
        <f>IF('Cumulative Budget Request '!$L886='Split budget (H)'!$L$1,'Cumulative Budget Request '!I886,0)</f>
        <v>0</v>
      </c>
      <c r="J835" s="317">
        <f t="shared" si="382"/>
        <v>0</v>
      </c>
    </row>
    <row r="836" spans="2:10" hidden="1">
      <c r="B836" s="811">
        <f t="shared" si="381"/>
        <v>0</v>
      </c>
      <c r="C836" s="812"/>
      <c r="D836" s="812"/>
      <c r="E836" s="244">
        <f>IF('Cumulative Budget Request '!$L887='Split budget (H)'!$L$1,'Cumulative Budget Request '!E887,0)</f>
        <v>0</v>
      </c>
      <c r="F836" s="244">
        <f>IF('Cumulative Budget Request '!$L887='Split budget (H)'!$L$1,'Cumulative Budget Request '!F887,0)</f>
        <v>0</v>
      </c>
      <c r="G836" s="244">
        <f>IF('Cumulative Budget Request '!$L887='Split budget (H)'!$L$1,'Cumulative Budget Request '!G887,0)</f>
        <v>0</v>
      </c>
      <c r="H836" s="244">
        <f>IF('Cumulative Budget Request '!$L887='Split budget (H)'!$L$1,'Cumulative Budget Request '!H887,0)</f>
        <v>0</v>
      </c>
      <c r="I836" s="244">
        <f>IF('Cumulative Budget Request '!$L887='Split budget (H)'!$L$1,'Cumulative Budget Request '!I887,0)</f>
        <v>0</v>
      </c>
      <c r="J836" s="317">
        <f t="shared" si="382"/>
        <v>0</v>
      </c>
    </row>
    <row r="837" spans="2:10" hidden="1">
      <c r="B837" s="811">
        <f t="shared" si="381"/>
        <v>0</v>
      </c>
      <c r="C837" s="812"/>
      <c r="D837" s="812"/>
      <c r="E837" s="244">
        <f>IF('Cumulative Budget Request '!$L888='Split budget (H)'!$L$1,'Cumulative Budget Request '!E888,0)</f>
        <v>0</v>
      </c>
      <c r="F837" s="244">
        <f>IF('Cumulative Budget Request '!$L888='Split budget (H)'!$L$1,'Cumulative Budget Request '!F888,0)</f>
        <v>0</v>
      </c>
      <c r="G837" s="244">
        <f>IF('Cumulative Budget Request '!$L888='Split budget (H)'!$L$1,'Cumulative Budget Request '!G888,0)</f>
        <v>0</v>
      </c>
      <c r="H837" s="244">
        <f>IF('Cumulative Budget Request '!$L888='Split budget (H)'!$L$1,'Cumulative Budget Request '!H888,0)</f>
        <v>0</v>
      </c>
      <c r="I837" s="244">
        <f>IF('Cumulative Budget Request '!$L888='Split budget (H)'!$L$1,'Cumulative Budget Request '!I888,0)</f>
        <v>0</v>
      </c>
      <c r="J837" s="317">
        <f t="shared" si="382"/>
        <v>0</v>
      </c>
    </row>
    <row r="838" spans="2:10" hidden="1">
      <c r="B838" s="811">
        <f t="shared" si="381"/>
        <v>0</v>
      </c>
      <c r="C838" s="812"/>
      <c r="D838" s="812"/>
      <c r="E838" s="244">
        <f>IF('Cumulative Budget Request '!$L889='Split budget (H)'!$L$1,'Cumulative Budget Request '!E889,0)</f>
        <v>0</v>
      </c>
      <c r="F838" s="244">
        <f>IF('Cumulative Budget Request '!$L889='Split budget (H)'!$L$1,'Cumulative Budget Request '!F889,0)</f>
        <v>0</v>
      </c>
      <c r="G838" s="244">
        <f>IF('Cumulative Budget Request '!$L889='Split budget (H)'!$L$1,'Cumulative Budget Request '!G889,0)</f>
        <v>0</v>
      </c>
      <c r="H838" s="244">
        <f>IF('Cumulative Budget Request '!$L889='Split budget (H)'!$L$1,'Cumulative Budget Request '!H889,0)</f>
        <v>0</v>
      </c>
      <c r="I838" s="244">
        <f>IF('Cumulative Budget Request '!$L889='Split budget (H)'!$L$1,'Cumulative Budget Request '!I889,0)</f>
        <v>0</v>
      </c>
      <c r="J838" s="317">
        <f t="shared" si="382"/>
        <v>0</v>
      </c>
    </row>
    <row r="839" spans="2:10" hidden="1">
      <c r="B839" s="811">
        <f t="shared" si="381"/>
        <v>0</v>
      </c>
      <c r="C839" s="812"/>
      <c r="D839" s="812"/>
      <c r="E839" s="244">
        <f>IF('Cumulative Budget Request '!$L890='Split budget (H)'!$L$1,'Cumulative Budget Request '!E890,0)</f>
        <v>0</v>
      </c>
      <c r="F839" s="244">
        <f>IF('Cumulative Budget Request '!$L890='Split budget (H)'!$L$1,'Cumulative Budget Request '!F890,0)</f>
        <v>0</v>
      </c>
      <c r="G839" s="244">
        <f>IF('Cumulative Budget Request '!$L890='Split budget (H)'!$L$1,'Cumulative Budget Request '!G890,0)</f>
        <v>0</v>
      </c>
      <c r="H839" s="244">
        <f>IF('Cumulative Budget Request '!$L890='Split budget (H)'!$L$1,'Cumulative Budget Request '!H890,0)</f>
        <v>0</v>
      </c>
      <c r="I839" s="244">
        <f>IF('Cumulative Budget Request '!$L890='Split budget (H)'!$L$1,'Cumulative Budget Request '!I890,0)</f>
        <v>0</v>
      </c>
      <c r="J839" s="317">
        <f t="shared" si="382"/>
        <v>0</v>
      </c>
    </row>
    <row r="840" spans="2:10" hidden="1">
      <c r="B840" s="811">
        <f t="shared" si="381"/>
        <v>0</v>
      </c>
      <c r="C840" s="812"/>
      <c r="D840" s="812"/>
      <c r="E840" s="244">
        <f>IF('Cumulative Budget Request '!$L891='Split budget (H)'!$L$1,'Cumulative Budget Request '!E891,0)</f>
        <v>0</v>
      </c>
      <c r="F840" s="244">
        <f>IF('Cumulative Budget Request '!$L891='Split budget (H)'!$L$1,'Cumulative Budget Request '!F891,0)</f>
        <v>0</v>
      </c>
      <c r="G840" s="244">
        <f>IF('Cumulative Budget Request '!$L891='Split budget (H)'!$L$1,'Cumulative Budget Request '!G891,0)</f>
        <v>0</v>
      </c>
      <c r="H840" s="244">
        <f>IF('Cumulative Budget Request '!$L891='Split budget (H)'!$L$1,'Cumulative Budget Request '!H891,0)</f>
        <v>0</v>
      </c>
      <c r="I840" s="244">
        <f>IF('Cumulative Budget Request '!$L891='Split budget (H)'!$L$1,'Cumulative Budget Request '!I891,0)</f>
        <v>0</v>
      </c>
      <c r="J840" s="317">
        <f t="shared" si="382"/>
        <v>0</v>
      </c>
    </row>
    <row r="841" spans="2:10" hidden="1">
      <c r="B841" s="811">
        <f t="shared" si="381"/>
        <v>0</v>
      </c>
      <c r="C841" s="812"/>
      <c r="D841" s="812"/>
      <c r="E841" s="244">
        <f>IF('Cumulative Budget Request '!$L892='Split budget (H)'!$L$1,'Cumulative Budget Request '!E892,0)</f>
        <v>0</v>
      </c>
      <c r="F841" s="244">
        <f>IF('Cumulative Budget Request '!$L892='Split budget (H)'!$L$1,'Cumulative Budget Request '!F892,0)</f>
        <v>0</v>
      </c>
      <c r="G841" s="244">
        <f>IF('Cumulative Budget Request '!$L892='Split budget (H)'!$L$1,'Cumulative Budget Request '!G892,0)</f>
        <v>0</v>
      </c>
      <c r="H841" s="244">
        <f>IF('Cumulative Budget Request '!$L892='Split budget (H)'!$L$1,'Cumulative Budget Request '!H892,0)</f>
        <v>0</v>
      </c>
      <c r="I841" s="244">
        <f>IF('Cumulative Budget Request '!$L892='Split budget (H)'!$L$1,'Cumulative Budget Request '!I892,0)</f>
        <v>0</v>
      </c>
      <c r="J841" s="317">
        <f t="shared" si="382"/>
        <v>0</v>
      </c>
    </row>
    <row r="842" spans="2:10" hidden="1">
      <c r="B842" s="811">
        <f t="shared" si="381"/>
        <v>0</v>
      </c>
      <c r="C842" s="812"/>
      <c r="D842" s="812"/>
      <c r="E842" s="244">
        <f>IF('Cumulative Budget Request '!$L893='Split budget (H)'!$L$1,'Cumulative Budget Request '!E893,0)</f>
        <v>0</v>
      </c>
      <c r="F842" s="244">
        <f>IF('Cumulative Budget Request '!$L893='Split budget (H)'!$L$1,'Cumulative Budget Request '!F893,0)</f>
        <v>0</v>
      </c>
      <c r="G842" s="244">
        <f>IF('Cumulative Budget Request '!$L893='Split budget (H)'!$L$1,'Cumulative Budget Request '!G893,0)</f>
        <v>0</v>
      </c>
      <c r="H842" s="244">
        <f>IF('Cumulative Budget Request '!$L893='Split budget (H)'!$L$1,'Cumulative Budget Request '!H893,0)</f>
        <v>0</v>
      </c>
      <c r="I842" s="244">
        <f>IF('Cumulative Budget Request '!$L893='Split budget (H)'!$L$1,'Cumulative Budget Request '!I893,0)</f>
        <v>0</v>
      </c>
      <c r="J842" s="317">
        <f t="shared" si="382"/>
        <v>0</v>
      </c>
    </row>
    <row r="843" spans="2:10" hidden="1">
      <c r="B843" s="811">
        <f t="shared" si="381"/>
        <v>0</v>
      </c>
      <c r="C843" s="812"/>
      <c r="D843" s="812"/>
      <c r="E843" s="244">
        <f>IF('Cumulative Budget Request '!$L894='Split budget (H)'!$L$1,'Cumulative Budget Request '!E894,0)</f>
        <v>0</v>
      </c>
      <c r="F843" s="244">
        <f>IF('Cumulative Budget Request '!$L894='Split budget (H)'!$L$1,'Cumulative Budget Request '!F894,0)</f>
        <v>0</v>
      </c>
      <c r="G843" s="244">
        <f>IF('Cumulative Budget Request '!$L894='Split budget (H)'!$L$1,'Cumulative Budget Request '!G894,0)</f>
        <v>0</v>
      </c>
      <c r="H843" s="244">
        <f>IF('Cumulative Budget Request '!$L894='Split budget (H)'!$L$1,'Cumulative Budget Request '!H894,0)</f>
        <v>0</v>
      </c>
      <c r="I843" s="244">
        <f>IF('Cumulative Budget Request '!$L894='Split budget (H)'!$L$1,'Cumulative Budget Request '!I894,0)</f>
        <v>0</v>
      </c>
      <c r="J843" s="317">
        <f t="shared" si="382"/>
        <v>0</v>
      </c>
    </row>
    <row r="844" spans="2:10" hidden="1">
      <c r="B844" s="815">
        <f t="shared" si="381"/>
        <v>0</v>
      </c>
      <c r="C844" s="816"/>
      <c r="D844" s="816"/>
      <c r="E844" s="244">
        <f>IF('Cumulative Budget Request '!$L895='Split budget (H)'!$L$1,'Cumulative Budget Request '!E895,0)</f>
        <v>0</v>
      </c>
      <c r="F844" s="244">
        <f>IF('Cumulative Budget Request '!$L895='Split budget (H)'!$L$1,'Cumulative Budget Request '!F895,0)</f>
        <v>0</v>
      </c>
      <c r="G844" s="244">
        <f>IF('Cumulative Budget Request '!$L895='Split budget (H)'!$L$1,'Cumulative Budget Request '!G895,0)</f>
        <v>0</v>
      </c>
      <c r="H844" s="244">
        <f>IF('Cumulative Budget Request '!$L895='Split budget (H)'!$L$1,'Cumulative Budget Request '!H895,0)</f>
        <v>0</v>
      </c>
      <c r="I844" s="244">
        <f>IF('Cumulative Budget Request '!$L895='Split budget (H)'!$L$1,'Cumulative Budget Request '!I895,0)</f>
        <v>0</v>
      </c>
      <c r="J844" s="318">
        <f t="shared" si="382"/>
        <v>0</v>
      </c>
    </row>
    <row r="845" spans="2:10" ht="13.8" thickBot="1">
      <c r="B845" s="736" t="str">
        <f t="shared" si="381"/>
        <v>TOTAL</v>
      </c>
      <c r="C845" s="737"/>
      <c r="D845" s="737"/>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promptTitle="Contract Services" sqref="B724:B725 B727:B731 B735:B736 C737:C739 C741:C742 B740 B743:B748" xr:uid="{67D4991F-9C27-4DE3-9E0E-6B4586DD03BD}"/>
    <dataValidation allowBlank="1" sqref="B723 B726" xr:uid="{C5DED962-0A89-4C43-A1BD-125B7FAF7233}"/>
  </dataValidations>
  <pageMargins left="1" right="0.5" top="0.5" bottom="0.5" header="0.5" footer="0.5"/>
  <pageSetup scale="10" fitToHeight="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9"/>
    <pageSetUpPr fitToPage="1"/>
  </sheetPr>
  <dimension ref="A1:AU804"/>
  <sheetViews>
    <sheetView workbookViewId="0">
      <selection sqref="A1:K1"/>
    </sheetView>
  </sheetViews>
  <sheetFormatPr defaultColWidth="9.109375" defaultRowHeight="13.2"/>
  <cols>
    <col min="1" max="1" width="30.109375" style="517" customWidth="1"/>
    <col min="2" max="2" width="2.6640625" style="517" customWidth="1"/>
    <col min="3" max="5" width="15.5546875" style="517" customWidth="1"/>
    <col min="6" max="6" width="14.6640625" style="517" customWidth="1"/>
    <col min="7" max="7" width="14.6640625" style="417" customWidth="1"/>
    <col min="8" max="11" width="14.6640625" style="517" customWidth="1"/>
    <col min="12" max="12" width="10.33203125" style="517" customWidth="1"/>
    <col min="13" max="13" width="11" style="417" customWidth="1"/>
    <col min="14" max="14" width="17.6640625" style="517" customWidth="1"/>
    <col min="15" max="15" width="16.5546875" style="517" customWidth="1"/>
    <col min="16" max="25" width="10.6640625" style="517" customWidth="1"/>
    <col min="26" max="26" width="17.6640625" style="517" customWidth="1"/>
    <col min="27" max="33" width="10.6640625" style="517" customWidth="1"/>
    <col min="34" max="16384" width="9.109375" style="517"/>
  </cols>
  <sheetData>
    <row r="1" spans="1:24" s="534" customFormat="1" ht="18" thickBot="1">
      <c r="A1" s="854" t="s">
        <v>215</v>
      </c>
      <c r="B1" s="854"/>
      <c r="C1" s="854"/>
      <c r="D1" s="854"/>
      <c r="E1" s="854"/>
      <c r="F1" s="854"/>
      <c r="G1" s="854"/>
      <c r="H1" s="854"/>
      <c r="I1" s="854"/>
      <c r="J1" s="854"/>
      <c r="K1" s="854"/>
      <c r="L1" s="533"/>
      <c r="M1" s="596" t="s">
        <v>185</v>
      </c>
      <c r="N1" s="597"/>
      <c r="O1" s="617"/>
      <c r="P1" s="617"/>
      <c r="Q1" s="537"/>
      <c r="T1" s="534" t="s">
        <v>235</v>
      </c>
    </row>
    <row r="2" spans="1:24" s="534" customFormat="1" ht="15.6">
      <c r="A2" s="532"/>
      <c r="B2" s="532"/>
      <c r="C2" s="532"/>
      <c r="D2" s="532"/>
      <c r="E2" s="532"/>
      <c r="F2" s="532"/>
      <c r="G2" s="532"/>
      <c r="H2" s="532"/>
      <c r="I2" s="532"/>
      <c r="J2" s="532"/>
      <c r="K2" s="532"/>
      <c r="L2" s="533"/>
      <c r="M2" s="618"/>
      <c r="N2" s="617"/>
      <c r="O2" s="617"/>
      <c r="P2" s="617"/>
      <c r="Q2" s="537"/>
      <c r="T2" s="534" t="s">
        <v>174</v>
      </c>
    </row>
    <row r="3" spans="1:24" s="534" customFormat="1" ht="15.75" customHeight="1">
      <c r="A3" s="533" t="s">
        <v>78</v>
      </c>
      <c r="B3" s="533"/>
      <c r="C3" s="855">
        <f>'Cumulative Budget Request '!B3</f>
        <v>0</v>
      </c>
      <c r="D3" s="855"/>
      <c r="E3" s="855"/>
      <c r="H3" s="535"/>
      <c r="I3" s="536"/>
      <c r="J3" s="536"/>
      <c r="K3" s="536"/>
      <c r="L3" s="533"/>
      <c r="M3" s="618"/>
      <c r="N3" s="617"/>
      <c r="O3" s="617"/>
      <c r="P3" s="617"/>
      <c r="Q3" s="537"/>
      <c r="T3" s="534">
        <v>0</v>
      </c>
    </row>
    <row r="4" spans="1:24" s="534" customFormat="1" ht="15.6">
      <c r="A4" s="533" t="s">
        <v>69</v>
      </c>
      <c r="B4" s="533"/>
      <c r="C4" s="856">
        <f>'Cumulative Budget Request '!B4</f>
        <v>0</v>
      </c>
      <c r="D4" s="856"/>
      <c r="E4" s="856"/>
      <c r="G4" s="537"/>
      <c r="H4" s="536"/>
      <c r="I4" s="536"/>
      <c r="J4" s="536"/>
      <c r="K4" s="536"/>
      <c r="L4" s="533"/>
      <c r="M4" s="618"/>
    </row>
    <row r="5" spans="1:24" s="534" customFormat="1" ht="15.6">
      <c r="A5" s="533" t="s">
        <v>86</v>
      </c>
      <c r="B5" s="533"/>
      <c r="C5" s="856">
        <f>'Cumulative Budget Request '!B5</f>
        <v>0</v>
      </c>
      <c r="D5" s="856"/>
      <c r="E5" s="856"/>
      <c r="G5" s="537"/>
      <c r="L5" s="533"/>
      <c r="M5" s="618"/>
    </row>
    <row r="6" spans="1:24" ht="3.75" customHeight="1">
      <c r="A6" s="506"/>
      <c r="B6" s="506"/>
      <c r="C6" s="417"/>
      <c r="D6" s="507"/>
      <c r="E6" s="507"/>
      <c r="F6" s="524"/>
      <c r="G6" s="524"/>
      <c r="H6" s="524"/>
      <c r="I6" s="524"/>
      <c r="J6" s="524"/>
      <c r="K6" s="538"/>
      <c r="M6" s="618"/>
      <c r="N6" s="526"/>
      <c r="O6" s="506"/>
      <c r="P6" s="507"/>
      <c r="Q6" s="518"/>
      <c r="R6" s="619"/>
      <c r="S6" s="511"/>
      <c r="T6" s="620"/>
      <c r="U6" s="620"/>
      <c r="V6" s="620"/>
      <c r="W6" s="620"/>
      <c r="X6" s="620"/>
    </row>
    <row r="7" spans="1:24" s="534" customFormat="1" ht="15.6">
      <c r="A7" s="832" t="s">
        <v>231</v>
      </c>
      <c r="B7" s="832"/>
      <c r="C7" s="832"/>
      <c r="D7" s="832"/>
      <c r="E7" s="832"/>
      <c r="F7" s="832"/>
      <c r="G7" s="832"/>
      <c r="H7" s="832"/>
      <c r="I7" s="832"/>
      <c r="J7" s="832"/>
      <c r="K7" s="832"/>
      <c r="L7" s="533"/>
      <c r="M7" s="618"/>
      <c r="N7" s="621"/>
    </row>
    <row r="8" spans="1:24" s="534" customFormat="1" ht="3.75" customHeight="1">
      <c r="A8" s="543"/>
      <c r="B8" s="543"/>
      <c r="C8" s="543"/>
      <c r="D8" s="543"/>
      <c r="E8" s="543"/>
      <c r="F8" s="543"/>
      <c r="G8" s="543"/>
      <c r="H8" s="543"/>
      <c r="I8" s="543"/>
      <c r="J8" s="543"/>
      <c r="K8" s="543"/>
      <c r="L8" s="533"/>
      <c r="M8" s="622"/>
      <c r="N8" s="621"/>
    </row>
    <row r="9" spans="1:24" s="534" customFormat="1" ht="22.5" customHeight="1">
      <c r="A9" s="831" t="s">
        <v>276</v>
      </c>
      <c r="B9" s="831"/>
      <c r="C9" s="830" t="s">
        <v>280</v>
      </c>
      <c r="D9" s="830" t="s">
        <v>281</v>
      </c>
      <c r="E9" s="539"/>
      <c r="F9" s="540"/>
      <c r="G9" s="541"/>
      <c r="H9" s="541"/>
      <c r="I9" s="541"/>
      <c r="J9" s="541"/>
      <c r="K9" s="541"/>
      <c r="L9" s="533"/>
      <c r="M9" s="622"/>
      <c r="N9" s="621"/>
    </row>
    <row r="10" spans="1:24" s="534" customFormat="1" ht="21.6" customHeight="1">
      <c r="A10" s="831"/>
      <c r="B10" s="831"/>
      <c r="C10" s="830"/>
      <c r="D10" s="830"/>
      <c r="E10" s="539"/>
      <c r="F10" s="540"/>
      <c r="G10" s="541"/>
      <c r="H10" s="541"/>
      <c r="I10" s="541"/>
      <c r="J10" s="541"/>
      <c r="K10" s="541"/>
      <c r="L10" s="533"/>
      <c r="M10" s="622"/>
      <c r="N10" s="621"/>
    </row>
    <row r="11" spans="1:24" s="534" customFormat="1" ht="24.6" customHeight="1">
      <c r="A11" s="831"/>
      <c r="B11" s="831"/>
      <c r="C11" s="616">
        <v>0</v>
      </c>
      <c r="D11" s="616">
        <v>0</v>
      </c>
      <c r="E11" s="539"/>
      <c r="F11" s="540"/>
      <c r="G11" s="541"/>
      <c r="H11" s="541"/>
      <c r="I11" s="541"/>
      <c r="J11" s="541"/>
      <c r="K11" s="541"/>
      <c r="L11" s="533"/>
      <c r="M11" s="622"/>
      <c r="N11" s="621"/>
    </row>
    <row r="12" spans="1:24" s="534" customFormat="1" ht="3.75" customHeight="1">
      <c r="A12" s="543"/>
      <c r="B12" s="543"/>
      <c r="C12" s="543"/>
      <c r="D12" s="543"/>
      <c r="E12" s="543"/>
      <c r="F12" s="543"/>
      <c r="G12" s="543"/>
      <c r="H12" s="543"/>
      <c r="I12" s="543"/>
      <c r="J12" s="543"/>
      <c r="K12" s="543"/>
      <c r="L12" s="533"/>
      <c r="M12" s="622"/>
      <c r="N12" s="621"/>
    </row>
    <row r="13" spans="1:24" s="534" customFormat="1" ht="24.6" customHeight="1">
      <c r="A13" s="824" t="s">
        <v>279</v>
      </c>
      <c r="B13" s="824"/>
      <c r="C13" s="827"/>
      <c r="D13" s="827"/>
      <c r="E13" s="827"/>
      <c r="F13" s="827"/>
      <c r="G13" s="542"/>
      <c r="H13" s="542"/>
      <c r="I13" s="542"/>
      <c r="J13" s="542"/>
      <c r="K13" s="542"/>
      <c r="L13" s="533"/>
      <c r="M13" s="622"/>
      <c r="N13" s="621"/>
    </row>
    <row r="14" spans="1:24" s="534" customFormat="1" ht="24.6" customHeight="1">
      <c r="A14" s="825"/>
      <c r="B14" s="825"/>
      <c r="C14" s="828"/>
      <c r="D14" s="828"/>
      <c r="E14" s="828"/>
      <c r="F14" s="828"/>
      <c r="G14" s="542"/>
      <c r="H14" s="542"/>
      <c r="I14" s="542"/>
      <c r="J14" s="542"/>
      <c r="K14" s="542"/>
      <c r="L14" s="533"/>
      <c r="M14" s="622"/>
      <c r="N14" s="621"/>
    </row>
    <row r="15" spans="1:24" s="534" customFormat="1" ht="15.9" customHeight="1">
      <c r="A15" s="826"/>
      <c r="B15" s="826"/>
      <c r="C15" s="829"/>
      <c r="D15" s="829"/>
      <c r="E15" s="829"/>
      <c r="F15" s="829"/>
      <c r="G15" s="543"/>
      <c r="H15" s="543"/>
      <c r="I15" s="543"/>
      <c r="J15" s="543"/>
      <c r="K15" s="543"/>
      <c r="L15" s="533"/>
      <c r="M15" s="622"/>
      <c r="N15" s="621"/>
    </row>
    <row r="16" spans="1:24" s="534" customFormat="1" ht="3.75" customHeight="1">
      <c r="A16" s="543"/>
      <c r="B16" s="543"/>
      <c r="C16" s="543"/>
      <c r="D16" s="543"/>
      <c r="E16" s="543"/>
      <c r="F16" s="543"/>
      <c r="G16" s="543"/>
      <c r="H16" s="543"/>
      <c r="I16" s="543"/>
      <c r="J16" s="543"/>
      <c r="K16" s="543"/>
      <c r="L16" s="533"/>
      <c r="M16" s="622"/>
      <c r="N16" s="621"/>
    </row>
    <row r="17" spans="1:28" ht="15" customHeight="1">
      <c r="A17" s="781" t="s">
        <v>221</v>
      </c>
      <c r="B17" s="781"/>
      <c r="C17" s="781"/>
      <c r="D17" s="781"/>
      <c r="E17" s="781"/>
      <c r="F17" s="781"/>
      <c r="G17" s="781"/>
      <c r="H17" s="781"/>
      <c r="I17" s="781"/>
      <c r="J17" s="781"/>
      <c r="K17" s="781"/>
      <c r="L17" s="623"/>
      <c r="M17" s="576"/>
      <c r="N17" s="624"/>
      <c r="O17" s="625"/>
      <c r="P17" s="626"/>
      <c r="Q17" s="627"/>
    </row>
    <row r="18" spans="1:28">
      <c r="K18" s="32"/>
      <c r="N18" s="419"/>
      <c r="O18" s="419"/>
      <c r="P18" s="419"/>
      <c r="Q18" s="523"/>
    </row>
    <row r="19" spans="1:28">
      <c r="A19" s="419"/>
      <c r="B19" s="419"/>
      <c r="D19" s="513"/>
      <c r="E19" s="513"/>
      <c r="F19" s="512" t="s">
        <v>2</v>
      </c>
      <c r="G19" s="512" t="s">
        <v>3</v>
      </c>
      <c r="H19" s="512" t="s">
        <v>4</v>
      </c>
      <c r="I19" s="512" t="s">
        <v>8</v>
      </c>
      <c r="J19" s="512" t="s">
        <v>9</v>
      </c>
      <c r="K19" s="45" t="s">
        <v>1</v>
      </c>
      <c r="N19" s="513"/>
      <c r="O19" s="513"/>
      <c r="P19" s="513"/>
      <c r="Q19" s="513"/>
      <c r="R19" s="513"/>
      <c r="T19" s="838"/>
      <c r="U19" s="838"/>
      <c r="V19" s="838"/>
      <c r="W19" s="838"/>
      <c r="X19" s="838"/>
    </row>
    <row r="20" spans="1:28">
      <c r="A20" s="513" t="s">
        <v>218</v>
      </c>
      <c r="B20" s="513"/>
      <c r="C20" s="836" t="s">
        <v>217</v>
      </c>
      <c r="D20" s="836"/>
      <c r="E20" s="513"/>
      <c r="F20" s="512"/>
      <c r="G20" s="512"/>
      <c r="H20" s="512"/>
      <c r="I20" s="512"/>
      <c r="J20" s="512"/>
      <c r="K20" s="45"/>
      <c r="N20" s="513"/>
      <c r="O20" s="513"/>
      <c r="P20" s="513"/>
      <c r="Q20" s="513"/>
      <c r="R20" s="513"/>
      <c r="T20" s="515"/>
      <c r="U20" s="515"/>
      <c r="V20" s="515"/>
      <c r="W20" s="515"/>
      <c r="X20" s="515"/>
    </row>
    <row r="21" spans="1:28">
      <c r="A21" s="851">
        <f>'Split CS budget (A)'!B5</f>
        <v>0</v>
      </c>
      <c r="B21" s="525"/>
      <c r="C21" s="849">
        <f>'Split CS budget (A)'!B6</f>
        <v>0</v>
      </c>
      <c r="D21" s="849"/>
      <c r="E21" s="508" t="s">
        <v>216</v>
      </c>
      <c r="F21" s="526">
        <f ca="1">'Split CS budget (A)'!E745</f>
        <v>0</v>
      </c>
      <c r="G21" s="526">
        <f ca="1">'Split CS budget (A)'!F745</f>
        <v>0</v>
      </c>
      <c r="H21" s="526">
        <f ca="1">'Split CS budget (A)'!G745</f>
        <v>0</v>
      </c>
      <c r="I21" s="526">
        <f ca="1">'Split CS budget (A)'!H745</f>
        <v>0</v>
      </c>
      <c r="J21" s="526">
        <f ca="1">'Split CS budget (A)'!I745</f>
        <v>0</v>
      </c>
      <c r="K21" s="279">
        <f ca="1">SUM(F21:J21)</f>
        <v>0</v>
      </c>
      <c r="N21" s="513"/>
      <c r="O21" s="515"/>
      <c r="P21" s="515"/>
      <c r="Q21" s="515"/>
      <c r="R21" s="515"/>
      <c r="S21" s="629"/>
      <c r="T21" s="630"/>
      <c r="U21" s="508"/>
      <c r="V21" s="508"/>
      <c r="W21" s="508"/>
      <c r="X21" s="508"/>
    </row>
    <row r="22" spans="1:28">
      <c r="A22" s="852"/>
      <c r="B22" s="525"/>
      <c r="C22" s="850"/>
      <c r="D22" s="850"/>
      <c r="E22" s="508" t="s">
        <v>67</v>
      </c>
      <c r="F22" s="527">
        <f ca="1">'Split CS budget (A)'!E748</f>
        <v>0</v>
      </c>
      <c r="G22" s="527">
        <f ca="1">'Split CS budget (A)'!F748</f>
        <v>0</v>
      </c>
      <c r="H22" s="527">
        <f ca="1">'Split CS budget (A)'!G748</f>
        <v>0</v>
      </c>
      <c r="I22" s="527">
        <f ca="1">'Split CS budget (A)'!H748</f>
        <v>0</v>
      </c>
      <c r="J22" s="527">
        <f ca="1">'Split CS budget (A)'!I748</f>
        <v>0</v>
      </c>
      <c r="K22" s="279">
        <f ca="1">SUM(F22:J22)</f>
        <v>0</v>
      </c>
      <c r="N22" s="630"/>
      <c r="O22" s="506"/>
      <c r="P22" s="630"/>
      <c r="Q22" s="506"/>
      <c r="R22" s="630"/>
      <c r="S22" s="625"/>
      <c r="T22" s="630"/>
      <c r="U22" s="508"/>
      <c r="V22" s="508"/>
      <c r="W22" s="508"/>
      <c r="X22" s="508"/>
      <c r="Y22" s="417"/>
      <c r="Z22" s="417"/>
      <c r="AA22" s="417"/>
      <c r="AB22" s="417"/>
    </row>
    <row r="23" spans="1:28" hidden="1">
      <c r="A23" s="528"/>
      <c r="B23" s="528"/>
      <c r="C23" s="529"/>
      <c r="D23" s="530"/>
      <c r="E23" s="508"/>
      <c r="F23" s="526"/>
      <c r="G23" s="526"/>
      <c r="H23" s="526"/>
      <c r="I23" s="526"/>
      <c r="J23" s="526"/>
      <c r="K23" s="279"/>
      <c r="N23" s="526"/>
      <c r="O23" s="631"/>
      <c r="P23" s="507"/>
      <c r="Q23" s="518"/>
      <c r="R23" s="619"/>
      <c r="S23" s="625"/>
      <c r="T23" s="620"/>
      <c r="U23" s="620"/>
      <c r="V23" s="620"/>
      <c r="W23" s="620"/>
      <c r="X23" s="620"/>
      <c r="Y23" s="417"/>
      <c r="Z23" s="417"/>
      <c r="AA23" s="417"/>
      <c r="AB23" s="417"/>
    </row>
    <row r="24" spans="1:28" hidden="1">
      <c r="A24" s="851">
        <f>'Split CS budget (B)'!B5</f>
        <v>0</v>
      </c>
      <c r="B24" s="525"/>
      <c r="C24" s="849">
        <f>'Split CS budget (B)'!B6</f>
        <v>0</v>
      </c>
      <c r="D24" s="849"/>
      <c r="E24" s="508" t="s">
        <v>216</v>
      </c>
      <c r="F24" s="526">
        <f ca="1">'Split CS budget (B)'!E745</f>
        <v>0</v>
      </c>
      <c r="G24" s="526">
        <f ca="1">'Split CS budget (B)'!F745</f>
        <v>0</v>
      </c>
      <c r="H24" s="526">
        <f ca="1">'Split CS budget (B)'!G745</f>
        <v>0</v>
      </c>
      <c r="I24" s="526">
        <f ca="1">'Split CS budget (B)'!H745</f>
        <v>0</v>
      </c>
      <c r="J24" s="526">
        <f ca="1">'Split CS budget (B)'!I745</f>
        <v>0</v>
      </c>
      <c r="K24" s="169">
        <f ca="1">SUM(F24:J24)</f>
        <v>0</v>
      </c>
      <c r="M24" s="632"/>
      <c r="N24" s="526"/>
      <c r="O24" s="506"/>
      <c r="P24" s="507"/>
      <c r="Q24" s="518"/>
      <c r="R24" s="619"/>
      <c r="S24" s="511"/>
    </row>
    <row r="25" spans="1:28" hidden="1">
      <c r="A25" s="852"/>
      <c r="B25" s="525"/>
      <c r="C25" s="850"/>
      <c r="D25" s="850"/>
      <c r="E25" s="508" t="s">
        <v>67</v>
      </c>
      <c r="F25" s="527">
        <f ca="1">'Split CS budget (B)'!E748</f>
        <v>0</v>
      </c>
      <c r="G25" s="527">
        <f ca="1">'Split CS budget (B)'!F748</f>
        <v>0</v>
      </c>
      <c r="H25" s="527">
        <f ca="1">'Split CS budget (B)'!G748</f>
        <v>0</v>
      </c>
      <c r="I25" s="527">
        <f ca="1">'Split CS budget (B)'!H748</f>
        <v>0</v>
      </c>
      <c r="J25" s="527">
        <f ca="1">'Split CS budget (B)'!I748</f>
        <v>0</v>
      </c>
      <c r="K25" s="169">
        <f ca="1">SUM(F25:J25)</f>
        <v>0</v>
      </c>
      <c r="M25" s="632"/>
      <c r="N25" s="526"/>
      <c r="O25" s="506"/>
      <c r="P25" s="507"/>
      <c r="Q25" s="518"/>
      <c r="R25" s="619"/>
      <c r="S25" s="511"/>
      <c r="T25" s="620"/>
      <c r="U25" s="620"/>
      <c r="V25" s="620"/>
      <c r="W25" s="620"/>
      <c r="X25" s="620"/>
    </row>
    <row r="26" spans="1:28" ht="16.8" hidden="1">
      <c r="A26" s="528"/>
      <c r="B26" s="528"/>
      <c r="C26" s="531"/>
      <c r="D26" s="529"/>
      <c r="E26" s="507"/>
      <c r="F26" s="524"/>
      <c r="G26" s="524"/>
      <c r="H26" s="524"/>
      <c r="I26" s="524"/>
      <c r="J26" s="524"/>
      <c r="K26" s="280"/>
      <c r="M26" s="632"/>
      <c r="N26" s="526"/>
      <c r="O26" s="506"/>
      <c r="P26" s="507"/>
      <c r="Q26" s="518"/>
      <c r="R26" s="619"/>
      <c r="S26" s="511"/>
      <c r="T26" s="620"/>
      <c r="U26" s="620"/>
      <c r="V26" s="620"/>
      <c r="W26" s="620"/>
      <c r="X26" s="620"/>
    </row>
    <row r="27" spans="1:28" hidden="1">
      <c r="A27" s="851">
        <f>'Split CS budget (C)'!B5</f>
        <v>0</v>
      </c>
      <c r="B27" s="529"/>
      <c r="C27" s="849">
        <f>'Split CS budget (C)'!B6</f>
        <v>0</v>
      </c>
      <c r="D27" s="849"/>
      <c r="E27" s="508" t="s">
        <v>216</v>
      </c>
      <c r="F27" s="526">
        <f ca="1">'Split CS budget (C)'!E745</f>
        <v>0</v>
      </c>
      <c r="G27" s="526">
        <f ca="1">'Split CS budget (C)'!F745</f>
        <v>0</v>
      </c>
      <c r="H27" s="526">
        <f ca="1">'Split CS budget (C)'!G745</f>
        <v>0</v>
      </c>
      <c r="I27" s="526">
        <f ca="1">'Split CS budget (C)'!H745</f>
        <v>0</v>
      </c>
      <c r="J27" s="526">
        <f ca="1">'Split CS budget (C)'!I745</f>
        <v>0</v>
      </c>
      <c r="K27" s="169">
        <f ca="1">SUM(F27:J27)</f>
        <v>0</v>
      </c>
      <c r="M27" s="632"/>
      <c r="N27" s="526"/>
      <c r="O27" s="506"/>
      <c r="P27" s="507"/>
      <c r="Q27" s="518"/>
      <c r="R27" s="619"/>
      <c r="S27" s="511"/>
      <c r="T27" s="620"/>
      <c r="U27" s="620"/>
      <c r="V27" s="620"/>
      <c r="W27" s="620"/>
      <c r="X27" s="620"/>
    </row>
    <row r="28" spans="1:28" hidden="1">
      <c r="A28" s="852"/>
      <c r="B28" s="529"/>
      <c r="C28" s="850"/>
      <c r="D28" s="850"/>
      <c r="E28" s="508" t="s">
        <v>67</v>
      </c>
      <c r="F28" s="527">
        <f ca="1">'Split CS budget (C)'!E748</f>
        <v>0</v>
      </c>
      <c r="G28" s="527">
        <f ca="1">'Split CS budget (C)'!F748</f>
        <v>0</v>
      </c>
      <c r="H28" s="527">
        <f ca="1">'Split CS budget (C)'!G748</f>
        <v>0</v>
      </c>
      <c r="I28" s="527">
        <f ca="1">'Split CS budget (C)'!H748</f>
        <v>0</v>
      </c>
      <c r="J28" s="527">
        <f ca="1">'Split CS budget (C)'!I748</f>
        <v>0</v>
      </c>
      <c r="K28" s="279">
        <f ca="1">SUM(F28:J28)</f>
        <v>0</v>
      </c>
      <c r="N28" s="526"/>
      <c r="O28" s="506"/>
      <c r="P28" s="633"/>
      <c r="Q28" s="506"/>
      <c r="R28" s="633"/>
      <c r="S28" s="511"/>
      <c r="T28" s="634"/>
      <c r="U28" s="417"/>
    </row>
    <row r="29" spans="1:28" hidden="1">
      <c r="A29" s="528"/>
      <c r="B29" s="528"/>
      <c r="C29" s="529"/>
      <c r="D29" s="531"/>
      <c r="E29" s="508"/>
      <c r="F29" s="526"/>
      <c r="G29" s="526"/>
      <c r="H29" s="526"/>
      <c r="I29" s="526"/>
      <c r="J29" s="526"/>
      <c r="K29" s="279"/>
      <c r="N29" s="526"/>
      <c r="O29" s="631"/>
      <c r="P29" s="507"/>
      <c r="Q29" s="518"/>
      <c r="R29" s="619"/>
      <c r="S29" s="625"/>
      <c r="T29" s="620"/>
      <c r="U29" s="620"/>
      <c r="V29" s="620"/>
      <c r="W29" s="620"/>
      <c r="X29" s="620"/>
    </row>
    <row r="30" spans="1:28" hidden="1">
      <c r="A30" s="851">
        <f>'Split CS budget (D)'!B5</f>
        <v>0</v>
      </c>
      <c r="B30" s="528"/>
      <c r="C30" s="849">
        <f>'Split CS budget (D)'!B6</f>
        <v>0</v>
      </c>
      <c r="D30" s="849"/>
      <c r="E30" s="508" t="s">
        <v>216</v>
      </c>
      <c r="F30" s="526">
        <f ca="1">'Split CS budget (D)'!E745</f>
        <v>0</v>
      </c>
      <c r="G30" s="526">
        <f ca="1">'Split CS budget (D)'!F745</f>
        <v>0</v>
      </c>
      <c r="H30" s="526">
        <f ca="1">'Split CS budget (D)'!G745</f>
        <v>0</v>
      </c>
      <c r="I30" s="526">
        <f ca="1">'Split CS budget (D)'!H745</f>
        <v>0</v>
      </c>
      <c r="J30" s="526">
        <f ca="1">'Split CS budget (D)'!I745</f>
        <v>0</v>
      </c>
      <c r="K30" s="169">
        <f ca="1">SUM(F30:J30)</f>
        <v>0</v>
      </c>
      <c r="M30" s="632"/>
      <c r="N30" s="526"/>
      <c r="O30" s="506"/>
      <c r="P30" s="507"/>
      <c r="Q30" s="518"/>
      <c r="R30" s="619"/>
      <c r="S30" s="511"/>
    </row>
    <row r="31" spans="1:28" ht="15" hidden="1" customHeight="1">
      <c r="A31" s="852"/>
      <c r="B31" s="528"/>
      <c r="C31" s="850"/>
      <c r="D31" s="850"/>
      <c r="E31" s="508" t="s">
        <v>67</v>
      </c>
      <c r="F31" s="527">
        <f ca="1">'Split CS budget (D)'!E748</f>
        <v>0</v>
      </c>
      <c r="G31" s="527">
        <f ca="1">'Split CS budget (D)'!F748</f>
        <v>0</v>
      </c>
      <c r="H31" s="527">
        <f ca="1">'Split CS budget (D)'!G748</f>
        <v>0</v>
      </c>
      <c r="I31" s="527">
        <f ca="1">'Split CS budget (D)'!H748</f>
        <v>0</v>
      </c>
      <c r="J31" s="527">
        <f ca="1">'Split CS budget (D)'!I748</f>
        <v>0</v>
      </c>
      <c r="K31" s="169">
        <f ca="1">SUM(F31:J31)</f>
        <v>0</v>
      </c>
      <c r="M31" s="632"/>
      <c r="N31" s="526"/>
      <c r="O31" s="506"/>
      <c r="P31" s="507"/>
      <c r="Q31" s="518"/>
      <c r="R31" s="619"/>
      <c r="S31" s="511"/>
      <c r="T31" s="620"/>
      <c r="U31" s="620"/>
      <c r="V31" s="620"/>
      <c r="W31" s="620"/>
      <c r="X31" s="620"/>
    </row>
    <row r="32" spans="1:28" ht="13.5" hidden="1" customHeight="1">
      <c r="A32" s="528"/>
      <c r="B32" s="528"/>
      <c r="C32" s="531"/>
      <c r="D32" s="529"/>
      <c r="E32" s="507"/>
      <c r="F32" s="524"/>
      <c r="G32" s="524"/>
      <c r="H32" s="524"/>
      <c r="I32" s="524"/>
      <c r="J32" s="524"/>
      <c r="K32" s="280"/>
      <c r="M32" s="632"/>
      <c r="N32" s="526"/>
      <c r="O32" s="506"/>
      <c r="P32" s="507"/>
      <c r="Q32" s="518"/>
      <c r="R32" s="619"/>
      <c r="S32" s="511"/>
      <c r="T32" s="620"/>
      <c r="U32" s="620"/>
      <c r="V32" s="620"/>
      <c r="W32" s="620"/>
      <c r="X32" s="620"/>
    </row>
    <row r="33" spans="1:24" hidden="1">
      <c r="A33" s="851">
        <f>'Split CS budget (E)'!B5</f>
        <v>0</v>
      </c>
      <c r="B33" s="528"/>
      <c r="C33" s="849">
        <f>'Split CS budget (E)'!B6</f>
        <v>0</v>
      </c>
      <c r="D33" s="849"/>
      <c r="E33" s="508" t="s">
        <v>216</v>
      </c>
      <c r="F33" s="526">
        <f ca="1">'Split CS budget (E)'!E745</f>
        <v>0</v>
      </c>
      <c r="G33" s="526">
        <f ca="1">'Split CS budget (E)'!F745</f>
        <v>0</v>
      </c>
      <c r="H33" s="526">
        <f ca="1">'Split CS budget (E)'!G745</f>
        <v>0</v>
      </c>
      <c r="I33" s="526">
        <f ca="1">'Split CS budget (E)'!H745</f>
        <v>0</v>
      </c>
      <c r="J33" s="526">
        <f ca="1">'Split CS budget (E)'!I745</f>
        <v>0</v>
      </c>
      <c r="K33" s="169">
        <f ca="1">SUM(F33:J33)</f>
        <v>0</v>
      </c>
      <c r="M33" s="632"/>
      <c r="N33" s="526"/>
      <c r="O33" s="506"/>
      <c r="P33" s="507"/>
      <c r="Q33" s="518"/>
      <c r="R33" s="619"/>
      <c r="S33" s="511"/>
      <c r="T33" s="620"/>
      <c r="U33" s="620"/>
      <c r="V33" s="620"/>
      <c r="W33" s="620"/>
      <c r="X33" s="620"/>
    </row>
    <row r="34" spans="1:24" hidden="1">
      <c r="A34" s="852"/>
      <c r="B34" s="528"/>
      <c r="C34" s="850"/>
      <c r="D34" s="850"/>
      <c r="E34" s="508" t="s">
        <v>67</v>
      </c>
      <c r="F34" s="527">
        <f ca="1">'Split CS budget (E)'!E748</f>
        <v>0</v>
      </c>
      <c r="G34" s="527">
        <f ca="1">'Split CS budget (E)'!F748</f>
        <v>0</v>
      </c>
      <c r="H34" s="527">
        <f ca="1">'Split CS budget (E)'!G748</f>
        <v>0</v>
      </c>
      <c r="I34" s="527">
        <f ca="1">'Split CS budget (E)'!H748</f>
        <v>0</v>
      </c>
      <c r="J34" s="527">
        <f ca="1">'Split CS budget (E)'!I748</f>
        <v>0</v>
      </c>
      <c r="K34" s="279">
        <f ca="1">SUM(F34:J34)</f>
        <v>0</v>
      </c>
      <c r="N34" s="526"/>
      <c r="O34" s="506"/>
      <c r="P34" s="633"/>
      <c r="Q34" s="506"/>
      <c r="R34" s="633"/>
      <c r="S34" s="511"/>
      <c r="T34" s="634"/>
      <c r="U34" s="417"/>
    </row>
    <row r="35" spans="1:24" hidden="1">
      <c r="A35" s="528"/>
      <c r="B35" s="528"/>
      <c r="C35" s="529"/>
      <c r="D35" s="531"/>
      <c r="E35" s="508"/>
      <c r="F35" s="526"/>
      <c r="G35" s="526"/>
      <c r="H35" s="526"/>
      <c r="I35" s="526"/>
      <c r="J35" s="526"/>
      <c r="K35" s="279"/>
      <c r="N35" s="526"/>
      <c r="O35" s="631"/>
      <c r="P35" s="507"/>
      <c r="Q35" s="518"/>
      <c r="R35" s="619"/>
      <c r="S35" s="625"/>
      <c r="T35" s="620"/>
      <c r="U35" s="620"/>
      <c r="V35" s="620"/>
      <c r="W35" s="620"/>
      <c r="X35" s="620"/>
    </row>
    <row r="36" spans="1:24" hidden="1">
      <c r="A36" s="851">
        <f>'Split CS budget (F)'!B5</f>
        <v>0</v>
      </c>
      <c r="B36" s="530"/>
      <c r="C36" s="849">
        <f>'Split CS budget (F)'!B6</f>
        <v>0</v>
      </c>
      <c r="D36" s="849"/>
      <c r="E36" s="508" t="s">
        <v>216</v>
      </c>
      <c r="F36" s="526">
        <f ca="1">'Split CS budget (F)'!E745</f>
        <v>0</v>
      </c>
      <c r="G36" s="526">
        <f ca="1">'Split CS budget (F)'!F745</f>
        <v>0</v>
      </c>
      <c r="H36" s="526">
        <f ca="1">'Split CS budget (F)'!G745</f>
        <v>0</v>
      </c>
      <c r="I36" s="526">
        <f ca="1">'Split CS budget (F)'!H745</f>
        <v>0</v>
      </c>
      <c r="J36" s="526">
        <f ca="1">'Split CS budget (F)'!I745</f>
        <v>0</v>
      </c>
      <c r="K36" s="169">
        <f ca="1">SUM(F36:J36)</f>
        <v>0</v>
      </c>
      <c r="M36" s="632"/>
      <c r="N36" s="526"/>
      <c r="O36" s="506"/>
      <c r="P36" s="507"/>
      <c r="Q36" s="518"/>
      <c r="R36" s="619"/>
      <c r="S36" s="511"/>
    </row>
    <row r="37" spans="1:24" hidden="1">
      <c r="A37" s="852"/>
      <c r="B37" s="528"/>
      <c r="C37" s="850"/>
      <c r="D37" s="850"/>
      <c r="E37" s="508" t="s">
        <v>67</v>
      </c>
      <c r="F37" s="527">
        <f ca="1">'Split CS budget (F)'!E748</f>
        <v>0</v>
      </c>
      <c r="G37" s="527">
        <f ca="1">'Split CS budget (F)'!F748</f>
        <v>0</v>
      </c>
      <c r="H37" s="527">
        <f ca="1">'Split CS budget (F)'!G748</f>
        <v>0</v>
      </c>
      <c r="I37" s="527">
        <f ca="1">'Split CS budget (F)'!H748</f>
        <v>0</v>
      </c>
      <c r="J37" s="527">
        <f ca="1">'Split CS budget (F)'!I748</f>
        <v>0</v>
      </c>
      <c r="K37" s="169">
        <f ca="1">SUM(F37:J37)</f>
        <v>0</v>
      </c>
      <c r="M37" s="632"/>
      <c r="N37" s="526"/>
      <c r="O37" s="506"/>
      <c r="P37" s="507"/>
      <c r="Q37" s="518"/>
      <c r="R37" s="619"/>
      <c r="S37" s="511"/>
      <c r="T37" s="620"/>
      <c r="U37" s="620"/>
      <c r="V37" s="620"/>
      <c r="W37" s="620"/>
      <c r="X37" s="620"/>
    </row>
    <row r="38" spans="1:24" ht="16.8" hidden="1">
      <c r="A38" s="528"/>
      <c r="B38" s="528"/>
      <c r="C38" s="531"/>
      <c r="D38" s="529"/>
      <c r="E38" s="507"/>
      <c r="F38" s="524"/>
      <c r="G38" s="524"/>
      <c r="H38" s="524"/>
      <c r="I38" s="524"/>
      <c r="J38" s="524"/>
      <c r="K38" s="280"/>
      <c r="M38" s="632"/>
      <c r="N38" s="526"/>
      <c r="O38" s="506"/>
      <c r="P38" s="507"/>
      <c r="Q38" s="518"/>
      <c r="R38" s="619"/>
      <c r="S38" s="511"/>
      <c r="T38" s="620"/>
      <c r="U38" s="620"/>
      <c r="V38" s="620"/>
      <c r="W38" s="620"/>
      <c r="X38" s="620"/>
    </row>
    <row r="39" spans="1:24" hidden="1">
      <c r="A39" s="851">
        <f>'Split CS budget (G)'!B5</f>
        <v>0</v>
      </c>
      <c r="B39" s="528"/>
      <c r="C39" s="849">
        <f>'Split CS budget (G)'!B6</f>
        <v>0</v>
      </c>
      <c r="D39" s="849"/>
      <c r="E39" s="508" t="s">
        <v>216</v>
      </c>
      <c r="F39" s="526">
        <f ca="1">'Split CS budget (G)'!E745</f>
        <v>0</v>
      </c>
      <c r="G39" s="526">
        <f ca="1">'Split CS budget (G)'!F745</f>
        <v>0</v>
      </c>
      <c r="H39" s="526">
        <f ca="1">'Split CS budget (G)'!G745</f>
        <v>0</v>
      </c>
      <c r="I39" s="526">
        <f ca="1">'Split CS budget (G)'!H745</f>
        <v>0</v>
      </c>
      <c r="J39" s="526">
        <f ca="1">'Split CS budget (G)'!I745</f>
        <v>0</v>
      </c>
      <c r="K39" s="169">
        <f ca="1">SUM(F39:J39)</f>
        <v>0</v>
      </c>
      <c r="M39" s="632"/>
      <c r="N39" s="526"/>
      <c r="O39" s="506"/>
      <c r="P39" s="507"/>
      <c r="Q39" s="518"/>
      <c r="R39" s="619"/>
      <c r="S39" s="511"/>
      <c r="T39" s="620"/>
      <c r="U39" s="620"/>
      <c r="V39" s="620"/>
      <c r="W39" s="620"/>
      <c r="X39" s="620"/>
    </row>
    <row r="40" spans="1:24" hidden="1">
      <c r="A40" s="852"/>
      <c r="B40" s="528"/>
      <c r="C40" s="850"/>
      <c r="D40" s="850"/>
      <c r="E40" s="508" t="s">
        <v>67</v>
      </c>
      <c r="F40" s="527">
        <f ca="1">'Split CS budget (G)'!E748</f>
        <v>0</v>
      </c>
      <c r="G40" s="527">
        <f ca="1">'Split CS budget (G)'!F748</f>
        <v>0</v>
      </c>
      <c r="H40" s="527">
        <f ca="1">'Split CS budget (G)'!G748</f>
        <v>0</v>
      </c>
      <c r="I40" s="527">
        <f ca="1">'Split CS budget (G)'!H748</f>
        <v>0</v>
      </c>
      <c r="J40" s="527">
        <f ca="1">'Split CS budget (G)'!I748</f>
        <v>0</v>
      </c>
      <c r="K40" s="279">
        <f ca="1">SUM(F40:J40)</f>
        <v>0</v>
      </c>
      <c r="N40" s="526"/>
      <c r="O40" s="506"/>
      <c r="P40" s="633"/>
      <c r="Q40" s="506"/>
      <c r="R40" s="633"/>
      <c r="S40" s="511"/>
      <c r="T40" s="634"/>
      <c r="U40" s="417"/>
    </row>
    <row r="41" spans="1:24" hidden="1">
      <c r="A41" s="528"/>
      <c r="B41" s="528"/>
      <c r="C41" s="529"/>
      <c r="D41" s="531"/>
      <c r="E41" s="508"/>
      <c r="F41" s="526"/>
      <c r="G41" s="526"/>
      <c r="H41" s="526"/>
      <c r="I41" s="526"/>
      <c r="J41" s="526"/>
      <c r="K41" s="279"/>
      <c r="N41" s="526"/>
      <c r="O41" s="631"/>
      <c r="P41" s="507"/>
      <c r="Q41" s="518"/>
      <c r="R41" s="619"/>
      <c r="S41" s="625"/>
      <c r="T41" s="620"/>
      <c r="U41" s="620"/>
      <c r="V41" s="620"/>
      <c r="W41" s="620"/>
      <c r="X41" s="620"/>
    </row>
    <row r="42" spans="1:24" hidden="1">
      <c r="A42" s="851">
        <f>'Split CS budget (H)'!B5</f>
        <v>0</v>
      </c>
      <c r="B42" s="528"/>
      <c r="C42" s="849">
        <f>'Split CS budget (H)'!B6</f>
        <v>0</v>
      </c>
      <c r="D42" s="849"/>
      <c r="E42" s="508" t="s">
        <v>216</v>
      </c>
      <c r="F42" s="526">
        <f ca="1">'Split CS budget (H)'!E745</f>
        <v>0</v>
      </c>
      <c r="G42" s="526">
        <f ca="1">'Split CS budget (H)'!F745</f>
        <v>0</v>
      </c>
      <c r="H42" s="526">
        <f ca="1">'Split CS budget (H)'!G745</f>
        <v>0</v>
      </c>
      <c r="I42" s="526">
        <f ca="1">'Split CS budget (H)'!H745</f>
        <v>0</v>
      </c>
      <c r="J42" s="526">
        <f ca="1">'Split CS budget (H)'!I745</f>
        <v>0</v>
      </c>
      <c r="K42" s="169">
        <f ca="1">SUM(F42:J42)</f>
        <v>0</v>
      </c>
      <c r="M42" s="632"/>
      <c r="N42" s="526"/>
      <c r="O42" s="506"/>
      <c r="P42" s="507"/>
      <c r="Q42" s="518"/>
      <c r="R42" s="619"/>
      <c r="S42" s="511"/>
    </row>
    <row r="43" spans="1:24" hidden="1">
      <c r="A43" s="852"/>
      <c r="B43" s="528"/>
      <c r="C43" s="850"/>
      <c r="D43" s="850"/>
      <c r="E43" s="508" t="s">
        <v>67</v>
      </c>
      <c r="F43" s="527">
        <f ca="1">'Split CS budget (H)'!E748</f>
        <v>0</v>
      </c>
      <c r="G43" s="527">
        <f ca="1">'Split CS budget (H)'!F748</f>
        <v>0</v>
      </c>
      <c r="H43" s="527">
        <f ca="1">'Split CS budget (H)'!G748</f>
        <v>0</v>
      </c>
      <c r="I43" s="527">
        <f ca="1">'Split CS budget (H)'!H748</f>
        <v>0</v>
      </c>
      <c r="J43" s="527">
        <f ca="1">'Split CS budget (H)'!I748</f>
        <v>0</v>
      </c>
      <c r="K43" s="169">
        <f ca="1">SUM(F43:J43)</f>
        <v>0</v>
      </c>
      <c r="M43" s="632"/>
      <c r="N43" s="526"/>
      <c r="O43" s="506"/>
      <c r="P43" s="507"/>
      <c r="Q43" s="518"/>
      <c r="R43" s="619"/>
      <c r="S43" s="511"/>
      <c r="T43" s="620"/>
      <c r="U43" s="620"/>
      <c r="V43" s="620"/>
      <c r="W43" s="620"/>
      <c r="X43" s="620"/>
    </row>
    <row r="44" spans="1:24" ht="3.75" customHeight="1">
      <c r="A44" s="506"/>
      <c r="B44" s="506"/>
      <c r="C44" s="417"/>
      <c r="D44" s="507"/>
      <c r="E44" s="507"/>
      <c r="F44" s="524"/>
      <c r="G44" s="524"/>
      <c r="H44" s="524"/>
      <c r="I44" s="524"/>
      <c r="J44" s="524"/>
      <c r="K44" s="280"/>
      <c r="M44" s="632"/>
      <c r="N44" s="526"/>
      <c r="O44" s="506"/>
      <c r="P44" s="507"/>
      <c r="Q44" s="518"/>
      <c r="R44" s="619"/>
      <c r="S44" s="511"/>
      <c r="T44" s="620"/>
      <c r="U44" s="620"/>
      <c r="V44" s="620"/>
      <c r="W44" s="620"/>
      <c r="X44" s="620"/>
    </row>
    <row r="45" spans="1:24">
      <c r="A45" s="857" t="s">
        <v>219</v>
      </c>
      <c r="B45" s="857"/>
      <c r="C45" s="857"/>
      <c r="D45" s="281"/>
      <c r="E45" s="282"/>
      <c r="F45" s="283">
        <f ca="1">SUM(F21,F24,F27,F30,F33,F36,F39,F42)</f>
        <v>0</v>
      </c>
      <c r="G45" s="283">
        <f t="shared" ref="G45:J45" ca="1" si="0">SUM(G21,G24,G27,G30,G33,G36,G39,G42)</f>
        <v>0</v>
      </c>
      <c r="H45" s="283">
        <f t="shared" ca="1" si="0"/>
        <v>0</v>
      </c>
      <c r="I45" s="283">
        <f t="shared" ca="1" si="0"/>
        <v>0</v>
      </c>
      <c r="J45" s="283">
        <f t="shared" ca="1" si="0"/>
        <v>0</v>
      </c>
      <c r="K45" s="284">
        <f ca="1">SUM(F45:J45)</f>
        <v>0</v>
      </c>
      <c r="M45" s="632"/>
      <c r="N45" s="526"/>
      <c r="O45" s="506"/>
      <c r="P45" s="507"/>
      <c r="Q45" s="518"/>
      <c r="R45" s="619"/>
      <c r="S45" s="511"/>
      <c r="T45" s="620"/>
      <c r="U45" s="620"/>
      <c r="V45" s="620"/>
      <c r="W45" s="620"/>
      <c r="X45" s="620"/>
    </row>
    <row r="46" spans="1:24">
      <c r="A46" s="757" t="s">
        <v>220</v>
      </c>
      <c r="B46" s="757"/>
      <c r="C46" s="757"/>
      <c r="D46" s="285"/>
      <c r="E46" s="285"/>
      <c r="F46" s="189">
        <f ca="1">SUM(F22,F25,F28,F31,F34,F37,F40,F43)</f>
        <v>0</v>
      </c>
      <c r="G46" s="189">
        <f t="shared" ref="G46:J46" ca="1" si="1">SUM(G22,G25,G28,G31,G34,G37,G40,G43)</f>
        <v>0</v>
      </c>
      <c r="H46" s="189">
        <f t="shared" ca="1" si="1"/>
        <v>0</v>
      </c>
      <c r="I46" s="189">
        <f t="shared" ca="1" si="1"/>
        <v>0</v>
      </c>
      <c r="J46" s="189">
        <f t="shared" ca="1" si="1"/>
        <v>0</v>
      </c>
      <c r="K46" s="190">
        <f ca="1">SUM(F46:J46)</f>
        <v>0</v>
      </c>
      <c r="N46" s="526"/>
      <c r="O46" s="506"/>
      <c r="P46" s="633"/>
      <c r="Q46" s="506"/>
      <c r="R46" s="633"/>
      <c r="S46" s="511"/>
      <c r="T46" s="634"/>
      <c r="U46" s="417"/>
    </row>
    <row r="47" spans="1:24">
      <c r="A47" s="506"/>
      <c r="B47" s="506"/>
      <c r="C47" s="508"/>
      <c r="D47" s="509"/>
      <c r="E47" s="508"/>
      <c r="F47" s="507"/>
      <c r="G47" s="507"/>
      <c r="H47" s="507"/>
      <c r="I47" s="507"/>
      <c r="J47" s="507"/>
      <c r="K47" s="46"/>
      <c r="N47" s="526"/>
      <c r="O47" s="631"/>
      <c r="P47" s="507"/>
      <c r="Q47" s="518"/>
      <c r="R47" s="619"/>
      <c r="S47" s="625"/>
      <c r="T47" s="620"/>
      <c r="U47" s="620"/>
      <c r="V47" s="620"/>
      <c r="W47" s="620"/>
      <c r="X47" s="620"/>
    </row>
    <row r="48" spans="1:24">
      <c r="A48" s="757" t="s">
        <v>232</v>
      </c>
      <c r="B48" s="757"/>
      <c r="C48" s="757"/>
      <c r="D48" s="286"/>
      <c r="E48" s="286"/>
      <c r="F48" s="159">
        <f ca="1">SUM(F45:F47)</f>
        <v>0</v>
      </c>
      <c r="G48" s="159">
        <f t="shared" ref="G48:J48" ca="1" si="2">SUM(G45:G47)</f>
        <v>0</v>
      </c>
      <c r="H48" s="159">
        <f t="shared" ca="1" si="2"/>
        <v>0</v>
      </c>
      <c r="I48" s="159">
        <f t="shared" ca="1" si="2"/>
        <v>0</v>
      </c>
      <c r="J48" s="159">
        <f t="shared" ca="1" si="2"/>
        <v>0</v>
      </c>
      <c r="K48" s="160">
        <f ca="1">SUM(K45:K46)</f>
        <v>0</v>
      </c>
      <c r="M48" s="632"/>
      <c r="N48" s="526"/>
      <c r="O48" s="506"/>
      <c r="P48" s="507"/>
      <c r="Q48" s="518"/>
      <c r="R48" s="619"/>
      <c r="S48" s="511"/>
    </row>
    <row r="49" spans="1:24">
      <c r="A49" s="513"/>
      <c r="B49" s="513"/>
      <c r="C49" s="513"/>
      <c r="D49" s="507"/>
      <c r="E49" s="507"/>
      <c r="F49" s="574"/>
      <c r="G49" s="574"/>
      <c r="H49" s="574"/>
      <c r="I49" s="574"/>
      <c r="J49" s="574"/>
      <c r="K49" s="574"/>
      <c r="M49" s="632"/>
      <c r="N49" s="526"/>
      <c r="O49" s="506"/>
      <c r="P49" s="507"/>
      <c r="Q49" s="518"/>
      <c r="R49" s="619"/>
      <c r="S49" s="511"/>
    </row>
    <row r="50" spans="1:24">
      <c r="A50" s="781" t="s">
        <v>458</v>
      </c>
      <c r="B50" s="781"/>
      <c r="C50" s="781"/>
      <c r="D50" s="781"/>
      <c r="E50" s="781"/>
      <c r="F50" s="781"/>
      <c r="G50" s="781"/>
      <c r="H50" s="781"/>
      <c r="I50" s="781"/>
      <c r="J50" s="781"/>
      <c r="K50" s="781"/>
      <c r="M50" s="632"/>
      <c r="N50" s="526"/>
      <c r="O50" s="506"/>
      <c r="P50" s="507"/>
      <c r="Q50" s="518"/>
      <c r="R50" s="619"/>
      <c r="S50" s="511"/>
    </row>
    <row r="51" spans="1:24">
      <c r="K51" s="32"/>
      <c r="N51" s="419"/>
      <c r="O51" s="419"/>
      <c r="P51" s="419"/>
      <c r="Q51" s="523"/>
    </row>
    <row r="52" spans="1:24">
      <c r="A52" s="513" t="s">
        <v>456</v>
      </c>
      <c r="B52" s="419"/>
      <c r="C52" s="836" t="s">
        <v>457</v>
      </c>
      <c r="D52" s="836"/>
      <c r="E52" s="513"/>
      <c r="F52" s="512" t="s">
        <v>2</v>
      </c>
      <c r="G52" s="512" t="s">
        <v>3</v>
      </c>
      <c r="H52" s="512" t="s">
        <v>4</v>
      </c>
      <c r="I52" s="512" t="s">
        <v>8</v>
      </c>
      <c r="J52" s="512" t="s">
        <v>9</v>
      </c>
      <c r="K52" s="45" t="s">
        <v>1</v>
      </c>
      <c r="N52" s="513"/>
      <c r="O52" s="513"/>
      <c r="P52" s="513"/>
      <c r="Q52" s="513"/>
      <c r="R52" s="513"/>
      <c r="T52" s="838"/>
      <c r="U52" s="838"/>
      <c r="V52" s="838"/>
      <c r="W52" s="838"/>
      <c r="X52" s="838"/>
    </row>
    <row r="53" spans="1:24">
      <c r="A53" s="513"/>
      <c r="B53" s="513"/>
      <c r="C53" s="513"/>
      <c r="D53" s="507"/>
      <c r="E53" s="508" t="s">
        <v>216</v>
      </c>
      <c r="F53" s="523">
        <f>'Salary Cap Obligation'!E37</f>
        <v>0</v>
      </c>
      <c r="G53" s="523">
        <f>'Salary Cap Obligation'!F37</f>
        <v>0</v>
      </c>
      <c r="H53" s="523">
        <f>'Salary Cap Obligation'!G37</f>
        <v>0</v>
      </c>
      <c r="I53" s="523">
        <f>'Salary Cap Obligation'!H37</f>
        <v>0</v>
      </c>
      <c r="J53" s="523">
        <f>'Salary Cap Obligation'!I37</f>
        <v>0</v>
      </c>
      <c r="K53" s="169">
        <f>SUM(F53:J53)</f>
        <v>0</v>
      </c>
      <c r="M53" s="632"/>
      <c r="N53" s="526"/>
      <c r="O53" s="506"/>
      <c r="P53" s="507"/>
      <c r="Q53" s="518"/>
      <c r="R53" s="619"/>
      <c r="S53" s="511"/>
    </row>
    <row r="54" spans="1:24">
      <c r="A54" s="575">
        <f>'Salary Cap Obligation'!B7</f>
        <v>0</v>
      </c>
      <c r="B54" s="513"/>
      <c r="C54" s="837">
        <f>'Salary Cap Obligation'!B8</f>
        <v>0</v>
      </c>
      <c r="D54" s="837"/>
      <c r="E54" s="508" t="s">
        <v>67</v>
      </c>
      <c r="F54" s="523">
        <f>'Salary Cap Obligation'!E40</f>
        <v>0</v>
      </c>
      <c r="G54" s="523">
        <f>'Salary Cap Obligation'!F40</f>
        <v>0</v>
      </c>
      <c r="H54" s="523">
        <f>'Salary Cap Obligation'!G40</f>
        <v>0</v>
      </c>
      <c r="I54" s="523">
        <f>'Salary Cap Obligation'!H40</f>
        <v>0</v>
      </c>
      <c r="J54" s="523">
        <f>'Salary Cap Obligation'!I40</f>
        <v>0</v>
      </c>
      <c r="K54" s="169">
        <f>SUM(F54:J54)</f>
        <v>0</v>
      </c>
      <c r="M54" s="632"/>
      <c r="N54" s="526"/>
      <c r="O54" s="506"/>
      <c r="P54" s="507"/>
      <c r="Q54" s="518"/>
      <c r="R54" s="619"/>
      <c r="S54" s="511"/>
    </row>
    <row r="55" spans="1:24" hidden="1">
      <c r="A55" s="718"/>
      <c r="B55" s="513"/>
      <c r="C55" s="718"/>
      <c r="D55" s="718"/>
      <c r="E55" s="508"/>
      <c r="F55" s="523"/>
      <c r="G55" s="523"/>
      <c r="H55" s="523"/>
      <c r="I55" s="523"/>
      <c r="J55" s="523"/>
      <c r="K55" s="169"/>
      <c r="M55" s="632"/>
      <c r="N55" s="526"/>
      <c r="O55" s="506"/>
      <c r="P55" s="507"/>
      <c r="Q55" s="518"/>
      <c r="R55" s="619"/>
      <c r="S55" s="511"/>
    </row>
    <row r="56" spans="1:24" hidden="1">
      <c r="A56" s="513"/>
      <c r="B56" s="513"/>
      <c r="C56" s="513"/>
      <c r="D56" s="507"/>
      <c r="E56" s="508" t="s">
        <v>216</v>
      </c>
      <c r="F56" s="523">
        <f>'Salary Cap Obligation (2)'!E37</f>
        <v>0</v>
      </c>
      <c r="G56" s="523">
        <f>'Salary Cap Obligation (2)'!F37</f>
        <v>0</v>
      </c>
      <c r="H56" s="523">
        <f>'Salary Cap Obligation (2)'!G37</f>
        <v>0</v>
      </c>
      <c r="I56" s="523">
        <f>'Salary Cap Obligation (2)'!H37</f>
        <v>0</v>
      </c>
      <c r="J56" s="523">
        <f>'Salary Cap Obligation (2)'!I37</f>
        <v>0</v>
      </c>
      <c r="K56" s="169">
        <f>SUM(F56:J56)</f>
        <v>0</v>
      </c>
      <c r="M56" s="632"/>
      <c r="N56" s="526"/>
      <c r="O56" s="506"/>
      <c r="P56" s="507"/>
      <c r="Q56" s="518"/>
      <c r="R56" s="619"/>
      <c r="S56" s="511"/>
    </row>
    <row r="57" spans="1:24" hidden="1">
      <c r="A57" s="575">
        <f>'Salary Cap Obligation (2)'!B7</f>
        <v>0</v>
      </c>
      <c r="B57" s="513"/>
      <c r="C57" s="837">
        <f>'Salary Cap Obligation (2)'!B8</f>
        <v>0</v>
      </c>
      <c r="D57" s="837"/>
      <c r="E57" s="508" t="s">
        <v>67</v>
      </c>
      <c r="F57" s="523">
        <f>'Salary Cap Obligation (2)'!E40</f>
        <v>0</v>
      </c>
      <c r="G57" s="523">
        <f>'Salary Cap Obligation (2)'!F40</f>
        <v>0</v>
      </c>
      <c r="H57" s="523">
        <f>'Salary Cap Obligation (2)'!G40</f>
        <v>0</v>
      </c>
      <c r="I57" s="523">
        <f>'Salary Cap Obligation (2)'!H40</f>
        <v>0</v>
      </c>
      <c r="J57" s="523">
        <f>'Salary Cap Obligation (2)'!I40</f>
        <v>0</v>
      </c>
      <c r="K57" s="169">
        <f>SUM(F57:J57)</f>
        <v>0</v>
      </c>
      <c r="M57" s="632"/>
      <c r="N57" s="526"/>
      <c r="O57" s="506"/>
      <c r="P57" s="507"/>
      <c r="Q57" s="518"/>
      <c r="R57" s="619"/>
      <c r="S57" s="511"/>
    </row>
    <row r="58" spans="1:24" hidden="1">
      <c r="A58" s="718"/>
      <c r="B58" s="513"/>
      <c r="C58" s="718"/>
      <c r="D58" s="718"/>
      <c r="E58" s="508"/>
      <c r="F58" s="523"/>
      <c r="G58" s="523"/>
      <c r="H58" s="523"/>
      <c r="I58" s="523"/>
      <c r="J58" s="523"/>
      <c r="K58" s="169"/>
      <c r="M58" s="632"/>
      <c r="N58" s="526"/>
      <c r="O58" s="506"/>
      <c r="P58" s="507"/>
      <c r="Q58" s="518"/>
      <c r="R58" s="619"/>
      <c r="S58" s="511"/>
    </row>
    <row r="59" spans="1:24" hidden="1">
      <c r="A59" s="718"/>
      <c r="B59" s="513"/>
      <c r="C59" s="718"/>
      <c r="D59" s="718"/>
      <c r="E59" s="508" t="s">
        <v>216</v>
      </c>
      <c r="F59" s="523">
        <f>'Salary Cap Obligation (3)'!E37</f>
        <v>0</v>
      </c>
      <c r="G59" s="523">
        <f>'Salary Cap Obligation (3)'!F37</f>
        <v>0</v>
      </c>
      <c r="H59" s="523">
        <f>'Salary Cap Obligation (3)'!G37</f>
        <v>0</v>
      </c>
      <c r="I59" s="523">
        <f>'Salary Cap Obligation (3)'!H37</f>
        <v>0</v>
      </c>
      <c r="J59" s="523">
        <f>'Salary Cap Obligation (3)'!I37</f>
        <v>0</v>
      </c>
      <c r="K59" s="169">
        <f>SUM(F59:J59)</f>
        <v>0</v>
      </c>
      <c r="M59" s="632"/>
      <c r="N59" s="526"/>
      <c r="O59" s="506"/>
      <c r="P59" s="507"/>
      <c r="Q59" s="518"/>
      <c r="R59" s="619"/>
      <c r="S59" s="511"/>
    </row>
    <row r="60" spans="1:24" hidden="1">
      <c r="A60" s="575">
        <f>'Salary Cap Obligation (3)'!B7</f>
        <v>0</v>
      </c>
      <c r="B60" s="513"/>
      <c r="C60" s="837">
        <f>'Salary Cap Obligation (3)'!B8</f>
        <v>0</v>
      </c>
      <c r="D60" s="837"/>
      <c r="E60" s="508" t="s">
        <v>67</v>
      </c>
      <c r="F60" s="523">
        <f>'Salary Cap Obligation (3)'!E40</f>
        <v>0</v>
      </c>
      <c r="G60" s="523">
        <f>'Salary Cap Obligation (3)'!F40</f>
        <v>0</v>
      </c>
      <c r="H60" s="523">
        <f>'Salary Cap Obligation (3)'!G40</f>
        <v>0</v>
      </c>
      <c r="I60" s="523">
        <f>'Salary Cap Obligation (3)'!H40</f>
        <v>0</v>
      </c>
      <c r="J60" s="523">
        <f>'Salary Cap Obligation (3)'!I40</f>
        <v>0</v>
      </c>
      <c r="K60" s="169">
        <f>SUM(F60:J60)</f>
        <v>0</v>
      </c>
      <c r="M60" s="632"/>
      <c r="N60" s="526"/>
      <c r="O60" s="506"/>
      <c r="P60" s="507"/>
      <c r="Q60" s="518"/>
      <c r="R60" s="619"/>
      <c r="S60" s="511"/>
    </row>
    <row r="61" spans="1:24" hidden="1">
      <c r="A61" s="718"/>
      <c r="B61" s="513"/>
      <c r="C61" s="718"/>
      <c r="D61" s="718"/>
      <c r="E61" s="508"/>
      <c r="F61" s="523"/>
      <c r="G61" s="523"/>
      <c r="H61" s="523"/>
      <c r="I61" s="523"/>
      <c r="J61" s="523"/>
      <c r="K61" s="169"/>
      <c r="M61" s="632"/>
      <c r="N61" s="526"/>
      <c r="O61" s="506"/>
      <c r="P61" s="507"/>
      <c r="Q61" s="518"/>
      <c r="R61" s="619"/>
      <c r="S61" s="511"/>
    </row>
    <row r="62" spans="1:24" hidden="1">
      <c r="A62" s="718"/>
      <c r="B62" s="513"/>
      <c r="C62" s="718"/>
      <c r="D62" s="718"/>
      <c r="E62" s="508" t="s">
        <v>216</v>
      </c>
      <c r="F62" s="523">
        <f>'Salary Cap Obligation (4)'!E37</f>
        <v>0</v>
      </c>
      <c r="G62" s="523">
        <f>'Salary Cap Obligation (4)'!F37</f>
        <v>0</v>
      </c>
      <c r="H62" s="523">
        <f>'Salary Cap Obligation (4)'!G37</f>
        <v>0</v>
      </c>
      <c r="I62" s="523">
        <f>'Salary Cap Obligation (4)'!H37</f>
        <v>0</v>
      </c>
      <c r="J62" s="523">
        <f>'Salary Cap Obligation (4)'!I37</f>
        <v>0</v>
      </c>
      <c r="K62" s="169">
        <f>SUM(F62:J62)</f>
        <v>0</v>
      </c>
      <c r="M62" s="632"/>
      <c r="N62" s="526"/>
      <c r="O62" s="506"/>
      <c r="P62" s="507"/>
      <c r="Q62" s="518"/>
      <c r="R62" s="619"/>
      <c r="S62" s="511"/>
    </row>
    <row r="63" spans="1:24" hidden="1">
      <c r="A63" s="575">
        <f>'Salary Cap Obligation (4)'!B7</f>
        <v>0</v>
      </c>
      <c r="B63" s="513"/>
      <c r="C63" s="837">
        <f>'Salary Cap Obligation (4)'!B8</f>
        <v>0</v>
      </c>
      <c r="D63" s="837"/>
      <c r="E63" s="508" t="s">
        <v>67</v>
      </c>
      <c r="F63" s="523">
        <f>'Salary Cap Obligation (4)'!E40</f>
        <v>0</v>
      </c>
      <c r="G63" s="523">
        <f>'Salary Cap Obligation (4)'!F40</f>
        <v>0</v>
      </c>
      <c r="H63" s="523">
        <f>'Salary Cap Obligation (4)'!G40</f>
        <v>0</v>
      </c>
      <c r="I63" s="523">
        <f>'Salary Cap Obligation (4)'!H40</f>
        <v>0</v>
      </c>
      <c r="J63" s="523">
        <f>'Salary Cap Obligation (4)'!I40</f>
        <v>0</v>
      </c>
      <c r="K63" s="169">
        <f>SUM(F63:J63)</f>
        <v>0</v>
      </c>
      <c r="M63" s="632"/>
      <c r="N63" s="526"/>
      <c r="O63" s="506"/>
      <c r="P63" s="507"/>
      <c r="Q63" s="518"/>
      <c r="R63" s="619"/>
      <c r="S63" s="511"/>
    </row>
    <row r="64" spans="1:24" ht="4.8" customHeight="1">
      <c r="A64" s="718"/>
      <c r="B64" s="513"/>
      <c r="C64" s="718"/>
      <c r="D64" s="718"/>
      <c r="E64" s="508"/>
      <c r="F64" s="574"/>
      <c r="G64" s="574"/>
      <c r="H64" s="574"/>
      <c r="I64" s="574"/>
      <c r="J64" s="574"/>
      <c r="K64" s="169"/>
      <c r="M64" s="632"/>
      <c r="N64" s="526"/>
      <c r="O64" s="506"/>
      <c r="P64" s="507"/>
      <c r="Q64" s="518"/>
      <c r="R64" s="619"/>
      <c r="S64" s="511"/>
    </row>
    <row r="65" spans="1:19">
      <c r="A65" s="835" t="s">
        <v>459</v>
      </c>
      <c r="B65" s="835"/>
      <c r="C65" s="835"/>
      <c r="D65" s="835"/>
      <c r="E65" s="719"/>
      <c r="F65" s="159">
        <f>SUM(F53:F63)</f>
        <v>0</v>
      </c>
      <c r="G65" s="159">
        <f t="shared" ref="G65:J65" si="3">SUM(G53:G63)</f>
        <v>0</v>
      </c>
      <c r="H65" s="159">
        <f t="shared" si="3"/>
        <v>0</v>
      </c>
      <c r="I65" s="159">
        <f t="shared" si="3"/>
        <v>0</v>
      </c>
      <c r="J65" s="159">
        <f t="shared" si="3"/>
        <v>0</v>
      </c>
      <c r="K65" s="160">
        <f>SUM(F65:J65)</f>
        <v>0</v>
      </c>
      <c r="M65" s="632"/>
      <c r="N65" s="526"/>
      <c r="O65" s="506"/>
      <c r="P65" s="507"/>
      <c r="Q65" s="518"/>
      <c r="R65" s="619"/>
      <c r="S65" s="511"/>
    </row>
    <row r="66" spans="1:19">
      <c r="A66" s="718"/>
      <c r="B66" s="513"/>
      <c r="C66" s="718"/>
      <c r="D66" s="718"/>
      <c r="E66" s="508"/>
      <c r="F66" s="574"/>
      <c r="G66" s="574"/>
      <c r="H66" s="574"/>
      <c r="I66" s="574"/>
      <c r="J66" s="574"/>
      <c r="K66" s="574"/>
      <c r="M66" s="632"/>
      <c r="N66" s="526"/>
      <c r="O66" s="506"/>
      <c r="P66" s="507"/>
      <c r="Q66" s="518"/>
      <c r="R66" s="619"/>
      <c r="S66" s="511"/>
    </row>
    <row r="67" spans="1:19">
      <c r="A67" s="781" t="s">
        <v>460</v>
      </c>
      <c r="B67" s="781"/>
      <c r="C67" s="781"/>
      <c r="D67" s="781"/>
      <c r="E67" s="781"/>
      <c r="F67" s="781"/>
      <c r="G67" s="781"/>
      <c r="H67" s="781"/>
      <c r="I67" s="781"/>
      <c r="J67" s="781"/>
      <c r="K67" s="781"/>
      <c r="M67" s="632"/>
      <c r="N67" s="526"/>
      <c r="O67" s="506"/>
      <c r="P67" s="507"/>
      <c r="Q67" s="518"/>
      <c r="R67" s="619"/>
      <c r="S67" s="511"/>
    </row>
    <row r="68" spans="1:19">
      <c r="A68" s="718"/>
      <c r="B68" s="513"/>
      <c r="C68" s="718"/>
      <c r="D68" s="718"/>
      <c r="E68" s="508"/>
      <c r="F68" s="574"/>
      <c r="G68" s="574"/>
      <c r="H68" s="574"/>
      <c r="I68" s="574"/>
      <c r="J68" s="574"/>
      <c r="K68" s="169"/>
      <c r="M68" s="632"/>
      <c r="N68" s="526"/>
      <c r="O68" s="506"/>
      <c r="P68" s="507"/>
      <c r="Q68" s="518"/>
      <c r="R68" s="619"/>
      <c r="S68" s="511"/>
    </row>
    <row r="69" spans="1:19">
      <c r="A69" s="513" t="s">
        <v>456</v>
      </c>
      <c r="B69" s="419"/>
      <c r="C69" s="836" t="s">
        <v>457</v>
      </c>
      <c r="D69" s="836"/>
      <c r="E69" s="513"/>
      <c r="F69" s="512" t="s">
        <v>2</v>
      </c>
      <c r="G69" s="512" t="s">
        <v>3</v>
      </c>
      <c r="H69" s="512" t="s">
        <v>4</v>
      </c>
      <c r="I69" s="512" t="s">
        <v>8</v>
      </c>
      <c r="J69" s="512" t="s">
        <v>9</v>
      </c>
      <c r="K69" s="45" t="s">
        <v>1</v>
      </c>
      <c r="M69" s="632"/>
      <c r="N69" s="526"/>
      <c r="O69" s="506"/>
      <c r="P69" s="507"/>
      <c r="Q69" s="518"/>
      <c r="R69" s="619"/>
      <c r="S69" s="511"/>
    </row>
    <row r="70" spans="1:19">
      <c r="A70" s="718"/>
      <c r="B70" s="513"/>
      <c r="C70" s="718"/>
      <c r="D70" s="718"/>
      <c r="E70" s="508" t="s">
        <v>216</v>
      </c>
      <c r="F70" s="523">
        <f>'Fringe Benefits Cap Obligation'!E36</f>
        <v>0</v>
      </c>
      <c r="G70" s="523">
        <f>'Fringe Benefits Cap Obligation'!F36</f>
        <v>0</v>
      </c>
      <c r="H70" s="523">
        <f>'Fringe Benefits Cap Obligation'!G36</f>
        <v>0</v>
      </c>
      <c r="I70" s="523">
        <f>'Fringe Benefits Cap Obligation'!H36</f>
        <v>0</v>
      </c>
      <c r="J70" s="523">
        <f>'Fringe Benefits Cap Obligation'!I36</f>
        <v>0</v>
      </c>
      <c r="K70" s="169">
        <f>SUM(F70:J70)</f>
        <v>0</v>
      </c>
      <c r="M70" s="632"/>
      <c r="N70" s="526"/>
      <c r="O70" s="506"/>
      <c r="P70" s="507"/>
      <c r="Q70" s="518"/>
      <c r="R70" s="619"/>
      <c r="S70" s="511"/>
    </row>
    <row r="71" spans="1:19">
      <c r="A71" s="575">
        <f>'Fringe Benefits Cap Obligation'!B7</f>
        <v>0</v>
      </c>
      <c r="B71" s="513"/>
      <c r="C71" s="837">
        <f>'Fringe Benefits Cap Obligation'!B8</f>
        <v>0</v>
      </c>
      <c r="D71" s="837"/>
      <c r="E71" s="508" t="s">
        <v>67</v>
      </c>
      <c r="F71" s="523">
        <f>'Fringe Benefits Cap Obligation'!E39</f>
        <v>0</v>
      </c>
      <c r="G71" s="523">
        <f>'Fringe Benefits Cap Obligation'!F39</f>
        <v>0</v>
      </c>
      <c r="H71" s="523">
        <f>'Fringe Benefits Cap Obligation'!G39</f>
        <v>0</v>
      </c>
      <c r="I71" s="523">
        <f>'Fringe Benefits Cap Obligation'!H39</f>
        <v>0</v>
      </c>
      <c r="J71" s="523">
        <f>'Fringe Benefits Cap Obligation'!I39</f>
        <v>0</v>
      </c>
      <c r="K71" s="169">
        <f>SUM(F71:J71)</f>
        <v>0</v>
      </c>
      <c r="M71" s="632"/>
      <c r="N71" s="526"/>
      <c r="O71" s="506"/>
      <c r="P71" s="507"/>
      <c r="Q71" s="518"/>
      <c r="R71" s="619"/>
      <c r="S71" s="511"/>
    </row>
    <row r="72" spans="1:19" hidden="1">
      <c r="A72" s="718"/>
      <c r="B72" s="513"/>
      <c r="C72" s="718"/>
      <c r="D72" s="718"/>
      <c r="E72" s="508"/>
      <c r="F72" s="523"/>
      <c r="G72" s="523"/>
      <c r="H72" s="523"/>
      <c r="I72" s="523"/>
      <c r="J72" s="523"/>
      <c r="K72" s="169"/>
      <c r="M72" s="632"/>
      <c r="N72" s="526"/>
      <c r="O72" s="506"/>
      <c r="P72" s="507"/>
      <c r="Q72" s="518"/>
      <c r="R72" s="619"/>
      <c r="S72" s="511"/>
    </row>
    <row r="73" spans="1:19" hidden="1">
      <c r="A73" s="718"/>
      <c r="B73" s="513"/>
      <c r="C73" s="718"/>
      <c r="D73" s="718"/>
      <c r="E73" s="508" t="s">
        <v>216</v>
      </c>
      <c r="F73" s="523">
        <f>'Fringe Benefits Cap Obligat (2)'!E36</f>
        <v>0</v>
      </c>
      <c r="G73" s="523">
        <f>'Fringe Benefits Cap Obligat (2)'!F36</f>
        <v>0</v>
      </c>
      <c r="H73" s="523">
        <f>'Fringe Benefits Cap Obligat (2)'!G36</f>
        <v>0</v>
      </c>
      <c r="I73" s="523">
        <f>'Fringe Benefits Cap Obligat (2)'!H36</f>
        <v>0</v>
      </c>
      <c r="J73" s="523">
        <f>'Fringe Benefits Cap Obligat (2)'!I36</f>
        <v>0</v>
      </c>
      <c r="K73" s="169">
        <f>SUM(F73:J73)</f>
        <v>0</v>
      </c>
      <c r="M73" s="632"/>
      <c r="N73" s="526"/>
      <c r="O73" s="506"/>
      <c r="P73" s="507"/>
      <c r="Q73" s="518"/>
      <c r="R73" s="619"/>
      <c r="S73" s="511"/>
    </row>
    <row r="74" spans="1:19" hidden="1">
      <c r="A74" s="575">
        <f>'Fringe Benefits Cap Obligat (2)'!B7</f>
        <v>0</v>
      </c>
      <c r="B74" s="513"/>
      <c r="C74" s="837">
        <f>'Fringe Benefits Cap Obligat (2)'!B8</f>
        <v>0</v>
      </c>
      <c r="D74" s="837"/>
      <c r="E74" s="508" t="s">
        <v>67</v>
      </c>
      <c r="F74" s="523">
        <f>'Fringe Benefits Cap Obligat (2)'!E39</f>
        <v>0</v>
      </c>
      <c r="G74" s="523">
        <f>'Fringe Benefits Cap Obligat (2)'!F39</f>
        <v>0</v>
      </c>
      <c r="H74" s="523">
        <f>'Fringe Benefits Cap Obligat (2)'!G39</f>
        <v>0</v>
      </c>
      <c r="I74" s="523">
        <f>'Fringe Benefits Cap Obligat (2)'!H39</f>
        <v>0</v>
      </c>
      <c r="J74" s="523">
        <f>'Fringe Benefits Cap Obligat (2)'!I39</f>
        <v>0</v>
      </c>
      <c r="K74" s="169">
        <f>SUM(F74:J74)</f>
        <v>0</v>
      </c>
      <c r="M74" s="632"/>
      <c r="N74" s="526"/>
      <c r="O74" s="506"/>
      <c r="P74" s="507"/>
      <c r="Q74" s="518"/>
      <c r="R74" s="619"/>
      <c r="S74" s="511"/>
    </row>
    <row r="75" spans="1:19" hidden="1">
      <c r="A75" s="718"/>
      <c r="B75" s="513"/>
      <c r="C75" s="718"/>
      <c r="D75" s="718"/>
      <c r="E75" s="508"/>
      <c r="F75" s="523"/>
      <c r="G75" s="523"/>
      <c r="H75" s="523"/>
      <c r="I75" s="523"/>
      <c r="J75" s="523"/>
      <c r="K75" s="169"/>
      <c r="M75" s="632"/>
      <c r="N75" s="526"/>
      <c r="O75" s="506"/>
      <c r="P75" s="507"/>
      <c r="Q75" s="518"/>
      <c r="R75" s="619"/>
      <c r="S75" s="511"/>
    </row>
    <row r="76" spans="1:19" hidden="1">
      <c r="A76" s="718"/>
      <c r="B76" s="513"/>
      <c r="C76" s="718"/>
      <c r="D76" s="718"/>
      <c r="E76" s="508" t="s">
        <v>216</v>
      </c>
      <c r="F76" s="523">
        <f>'Fringe Benefits Cap Obligat (3)'!E36</f>
        <v>0</v>
      </c>
      <c r="G76" s="523">
        <f>'Fringe Benefits Cap Obligat (3)'!F36</f>
        <v>0</v>
      </c>
      <c r="H76" s="523">
        <f>'Fringe Benefits Cap Obligat (3)'!G36</f>
        <v>0</v>
      </c>
      <c r="I76" s="523">
        <f>'Fringe Benefits Cap Obligat (3)'!H36</f>
        <v>0</v>
      </c>
      <c r="J76" s="523">
        <f>'Fringe Benefits Cap Obligat (3)'!I36</f>
        <v>0</v>
      </c>
      <c r="K76" s="169">
        <f>SUM(F76:J76)</f>
        <v>0</v>
      </c>
      <c r="M76" s="632"/>
      <c r="N76" s="526"/>
      <c r="O76" s="506"/>
      <c r="P76" s="507"/>
      <c r="Q76" s="518"/>
      <c r="R76" s="619"/>
      <c r="S76" s="511"/>
    </row>
    <row r="77" spans="1:19" hidden="1">
      <c r="A77" s="575">
        <f>'Fringe Benefits Cap Obligat (3)'!B7</f>
        <v>0</v>
      </c>
      <c r="B77" s="513"/>
      <c r="C77" s="837">
        <f>'Fringe Benefits Cap Obligat (3)'!B8</f>
        <v>0</v>
      </c>
      <c r="D77" s="837"/>
      <c r="E77" s="508" t="s">
        <v>67</v>
      </c>
      <c r="F77" s="523">
        <f>'Fringe Benefits Cap Obligat (3)'!E39</f>
        <v>0</v>
      </c>
      <c r="G77" s="523">
        <f>'Fringe Benefits Cap Obligat (3)'!F39</f>
        <v>0</v>
      </c>
      <c r="H77" s="523">
        <f>'Fringe Benefits Cap Obligat (3)'!G39</f>
        <v>0</v>
      </c>
      <c r="I77" s="523">
        <f>'Fringe Benefits Cap Obligat (3)'!H39</f>
        <v>0</v>
      </c>
      <c r="J77" s="523">
        <f>'Fringe Benefits Cap Obligat (3)'!I39</f>
        <v>0</v>
      </c>
      <c r="K77" s="169">
        <f>SUM(F77:J77)</f>
        <v>0</v>
      </c>
      <c r="M77" s="632"/>
      <c r="N77" s="526"/>
      <c r="O77" s="506"/>
      <c r="P77" s="507"/>
      <c r="Q77" s="518"/>
      <c r="R77" s="619"/>
      <c r="S77" s="511"/>
    </row>
    <row r="78" spans="1:19" hidden="1">
      <c r="A78" s="718"/>
      <c r="B78" s="513"/>
      <c r="C78" s="718"/>
      <c r="D78" s="718"/>
      <c r="E78" s="508"/>
      <c r="F78" s="523"/>
      <c r="G78" s="523"/>
      <c r="H78" s="523"/>
      <c r="I78" s="523"/>
      <c r="J78" s="523"/>
      <c r="K78" s="169"/>
      <c r="M78" s="632"/>
      <c r="N78" s="526"/>
      <c r="O78" s="506"/>
      <c r="P78" s="507"/>
      <c r="Q78" s="518"/>
      <c r="R78" s="619"/>
      <c r="S78" s="511"/>
    </row>
    <row r="79" spans="1:19" hidden="1">
      <c r="A79" s="718"/>
      <c r="B79" s="513"/>
      <c r="C79" s="718"/>
      <c r="D79" s="718"/>
      <c r="E79" s="508" t="s">
        <v>216</v>
      </c>
      <c r="F79" s="523">
        <f>'Fringe Benefits Cap Obligat (4)'!E36</f>
        <v>0</v>
      </c>
      <c r="G79" s="523">
        <f>'Fringe Benefits Cap Obligat (4)'!F36</f>
        <v>0</v>
      </c>
      <c r="H79" s="523">
        <f>'Fringe Benefits Cap Obligat (4)'!G36</f>
        <v>0</v>
      </c>
      <c r="I79" s="523">
        <f>'Fringe Benefits Cap Obligat (4)'!H36</f>
        <v>0</v>
      </c>
      <c r="J79" s="523">
        <f>'Fringe Benefits Cap Obligat (4)'!I36</f>
        <v>0</v>
      </c>
      <c r="K79" s="169">
        <f>SUM(F79:J79)</f>
        <v>0</v>
      </c>
      <c r="M79" s="632"/>
      <c r="N79" s="526"/>
      <c r="O79" s="506"/>
      <c r="P79" s="507"/>
      <c r="Q79" s="518"/>
      <c r="R79" s="619"/>
      <c r="S79" s="511"/>
    </row>
    <row r="80" spans="1:19" hidden="1">
      <c r="A80" s="575">
        <f>'Fringe Benefits Cap Obligat (4)'!B7</f>
        <v>0</v>
      </c>
      <c r="B80" s="513"/>
      <c r="C80" s="837">
        <f>'Fringe Benefits Cap Obligat (4)'!B8</f>
        <v>0</v>
      </c>
      <c r="D80" s="837"/>
      <c r="E80" s="508" t="s">
        <v>67</v>
      </c>
      <c r="F80" s="523">
        <f>'Fringe Benefits Cap Obligat (4)'!E39</f>
        <v>0</v>
      </c>
      <c r="G80" s="523">
        <f>'Fringe Benefits Cap Obligat (4)'!F39</f>
        <v>0</v>
      </c>
      <c r="H80" s="523">
        <f>'Fringe Benefits Cap Obligat (4)'!G39</f>
        <v>0</v>
      </c>
      <c r="I80" s="523">
        <f>'Fringe Benefits Cap Obligat (4)'!H39</f>
        <v>0</v>
      </c>
      <c r="J80" s="523">
        <f>'Fringe Benefits Cap Obligat (4)'!I39</f>
        <v>0</v>
      </c>
      <c r="K80" s="169">
        <f>SUM(F80:J80)</f>
        <v>0</v>
      </c>
      <c r="M80" s="632"/>
      <c r="N80" s="526"/>
      <c r="O80" s="506"/>
      <c r="P80" s="507"/>
      <c r="Q80" s="518"/>
      <c r="R80" s="619"/>
      <c r="S80" s="511"/>
    </row>
    <row r="81" spans="1:24" ht="4.8" customHeight="1">
      <c r="A81" s="718"/>
      <c r="B81" s="513"/>
      <c r="C81" s="718"/>
      <c r="D81" s="718"/>
      <c r="E81" s="508"/>
      <c r="F81" s="523"/>
      <c r="G81" s="523"/>
      <c r="H81" s="523"/>
      <c r="I81" s="523"/>
      <c r="J81" s="523"/>
      <c r="K81" s="169"/>
      <c r="M81" s="632"/>
      <c r="N81" s="526"/>
      <c r="O81" s="506"/>
      <c r="P81" s="507"/>
      <c r="Q81" s="518"/>
      <c r="R81" s="619"/>
      <c r="S81" s="511"/>
    </row>
    <row r="82" spans="1:24">
      <c r="A82" s="835" t="s">
        <v>461</v>
      </c>
      <c r="B82" s="835"/>
      <c r="C82" s="835"/>
      <c r="D82" s="835"/>
      <c r="E82" s="719"/>
      <c r="F82" s="159">
        <f>SUM(F70:F80)</f>
        <v>0</v>
      </c>
      <c r="G82" s="159">
        <f t="shared" ref="G82:J82" si="4">SUM(G70:G80)</f>
        <v>0</v>
      </c>
      <c r="H82" s="159">
        <f t="shared" si="4"/>
        <v>0</v>
      </c>
      <c r="I82" s="159">
        <f t="shared" si="4"/>
        <v>0</v>
      </c>
      <c r="J82" s="159">
        <f t="shared" si="4"/>
        <v>0</v>
      </c>
      <c r="K82" s="160">
        <f>SUM(F82:J82)</f>
        <v>0</v>
      </c>
      <c r="M82" s="632"/>
      <c r="N82" s="526"/>
      <c r="O82" s="506"/>
      <c r="P82" s="507"/>
      <c r="Q82" s="518"/>
      <c r="R82" s="619"/>
      <c r="S82" s="511"/>
    </row>
    <row r="83" spans="1:24" ht="15">
      <c r="A83" s="506"/>
      <c r="B83" s="506"/>
      <c r="C83" s="417"/>
      <c r="D83" s="507"/>
      <c r="E83" s="507"/>
      <c r="F83" s="524"/>
      <c r="G83" s="524"/>
      <c r="H83" s="524"/>
      <c r="I83" s="524"/>
      <c r="J83" s="524"/>
      <c r="K83" s="524"/>
      <c r="M83" s="632"/>
      <c r="N83" s="526"/>
      <c r="O83" s="506"/>
      <c r="P83" s="507"/>
      <c r="Q83" s="518"/>
      <c r="R83" s="619"/>
      <c r="S83" s="511"/>
      <c r="T83" s="620"/>
      <c r="U83" s="620"/>
      <c r="V83" s="620"/>
      <c r="W83" s="620"/>
      <c r="X83" s="620"/>
    </row>
    <row r="84" spans="1:24" ht="15" customHeight="1">
      <c r="A84" s="781" t="s">
        <v>222</v>
      </c>
      <c r="B84" s="781"/>
      <c r="C84" s="781"/>
      <c r="D84" s="781"/>
      <c r="E84" s="781"/>
      <c r="F84" s="781"/>
      <c r="G84" s="781"/>
      <c r="H84" s="781"/>
      <c r="I84" s="781"/>
      <c r="J84" s="781"/>
      <c r="K84" s="781"/>
      <c r="M84" s="632"/>
      <c r="N84" s="526"/>
      <c r="O84" s="506"/>
      <c r="P84" s="507"/>
      <c r="Q84" s="518"/>
      <c r="R84" s="619"/>
      <c r="S84" s="511"/>
      <c r="T84" s="620"/>
      <c r="U84" s="620"/>
      <c r="V84" s="620"/>
      <c r="W84" s="620"/>
      <c r="X84" s="620"/>
    </row>
    <row r="85" spans="1:24">
      <c r="A85" s="506"/>
      <c r="B85" s="506"/>
      <c r="C85" s="417"/>
      <c r="D85" s="507"/>
      <c r="E85" s="507"/>
      <c r="F85" s="511"/>
      <c r="G85" s="511"/>
      <c r="H85" s="511"/>
      <c r="I85" s="511"/>
      <c r="J85" s="511"/>
      <c r="K85" s="32"/>
      <c r="N85" s="526"/>
      <c r="O85" s="506"/>
      <c r="P85" s="633"/>
      <c r="Q85" s="506"/>
      <c r="R85" s="633"/>
      <c r="S85" s="511"/>
      <c r="T85" s="634"/>
      <c r="U85" s="417"/>
    </row>
    <row r="86" spans="1:24">
      <c r="A86" s="506"/>
      <c r="B86" s="506"/>
      <c r="C86" s="508"/>
      <c r="D86" s="509"/>
      <c r="E86" s="508"/>
      <c r="F86" s="512" t="s">
        <v>2</v>
      </c>
      <c r="G86" s="512" t="s">
        <v>3</v>
      </c>
      <c r="H86" s="512" t="s">
        <v>4</v>
      </c>
      <c r="I86" s="512" t="s">
        <v>8</v>
      </c>
      <c r="J86" s="512" t="s">
        <v>9</v>
      </c>
      <c r="K86" s="45" t="s">
        <v>1</v>
      </c>
      <c r="N86" s="526"/>
      <c r="O86" s="631"/>
      <c r="P86" s="507"/>
      <c r="Q86" s="518"/>
      <c r="R86" s="619"/>
      <c r="S86" s="625"/>
      <c r="T86" s="620"/>
      <c r="U86" s="620"/>
      <c r="V86" s="620"/>
      <c r="W86" s="620"/>
      <c r="X86" s="620"/>
    </row>
    <row r="87" spans="1:24">
      <c r="A87" s="510" t="s">
        <v>135</v>
      </c>
      <c r="B87" s="506"/>
      <c r="C87" s="834"/>
      <c r="D87" s="834"/>
      <c r="E87" s="834"/>
      <c r="F87" s="512"/>
      <c r="G87" s="512"/>
      <c r="H87" s="512"/>
      <c r="I87" s="512"/>
      <c r="J87" s="512"/>
      <c r="K87" s="45"/>
      <c r="N87" s="526"/>
      <c r="O87" s="631"/>
      <c r="P87" s="507"/>
      <c r="Q87" s="518"/>
      <c r="R87" s="619"/>
      <c r="S87" s="625"/>
      <c r="T87" s="620"/>
      <c r="U87" s="620"/>
      <c r="V87" s="620"/>
      <c r="W87" s="620"/>
      <c r="X87" s="620"/>
    </row>
    <row r="88" spans="1:24">
      <c r="A88" s="506"/>
      <c r="B88" s="506"/>
      <c r="C88" s="817" t="str">
        <f>'Cumulative Budget Request '!B828</f>
        <v>Sub1</v>
      </c>
      <c r="D88" s="817"/>
      <c r="E88" s="817"/>
      <c r="F88" s="614">
        <v>0</v>
      </c>
      <c r="G88" s="614">
        <v>0</v>
      </c>
      <c r="H88" s="614">
        <v>0</v>
      </c>
      <c r="I88" s="614">
        <v>0</v>
      </c>
      <c r="J88" s="614">
        <v>0</v>
      </c>
      <c r="K88" s="158">
        <f>SUM(F88:J88)</f>
        <v>0</v>
      </c>
      <c r="M88" s="632"/>
      <c r="N88" s="818" t="s">
        <v>227</v>
      </c>
      <c r="O88" s="818"/>
      <c r="P88" s="507"/>
      <c r="Q88" s="518"/>
      <c r="R88" s="619"/>
      <c r="S88" s="511"/>
    </row>
    <row r="89" spans="1:24">
      <c r="A89" s="506"/>
      <c r="B89" s="506"/>
      <c r="C89" s="817" t="str">
        <f>'Cumulative Budget Request '!B829</f>
        <v>Sub2</v>
      </c>
      <c r="D89" s="817"/>
      <c r="E89" s="817"/>
      <c r="F89" s="614">
        <v>0</v>
      </c>
      <c r="G89" s="614">
        <v>0</v>
      </c>
      <c r="H89" s="614">
        <v>0</v>
      </c>
      <c r="I89" s="614">
        <v>0</v>
      </c>
      <c r="J89" s="614">
        <v>0</v>
      </c>
      <c r="K89" s="158">
        <f t="shared" ref="K89:K107" si="5">SUM(F89:J89)</f>
        <v>0</v>
      </c>
      <c r="M89" s="632"/>
      <c r="N89" s="526"/>
      <c r="O89" s="506"/>
      <c r="P89" s="507"/>
      <c r="Q89" s="518"/>
      <c r="R89" s="619"/>
      <c r="S89" s="511"/>
      <c r="T89" s="620"/>
      <c r="U89" s="620"/>
      <c r="V89" s="620"/>
      <c r="W89" s="620"/>
      <c r="X89" s="620"/>
    </row>
    <row r="90" spans="1:24">
      <c r="A90" s="506"/>
      <c r="B90" s="506"/>
      <c r="C90" s="817" t="str">
        <f>'Cumulative Budget Request '!B830</f>
        <v>Sub3</v>
      </c>
      <c r="D90" s="817"/>
      <c r="E90" s="817"/>
      <c r="F90" s="614">
        <v>0</v>
      </c>
      <c r="G90" s="614">
        <v>0</v>
      </c>
      <c r="H90" s="614">
        <v>0</v>
      </c>
      <c r="I90" s="614">
        <v>0</v>
      </c>
      <c r="J90" s="614">
        <v>0</v>
      </c>
      <c r="K90" s="158">
        <f t="shared" si="5"/>
        <v>0</v>
      </c>
      <c r="M90" s="632"/>
      <c r="N90" s="526"/>
      <c r="O90" s="506"/>
      <c r="P90" s="507"/>
      <c r="Q90" s="518"/>
      <c r="R90" s="619"/>
      <c r="S90" s="511"/>
      <c r="T90" s="620"/>
      <c r="U90" s="620"/>
      <c r="V90" s="620"/>
      <c r="W90" s="620"/>
      <c r="X90" s="620"/>
    </row>
    <row r="91" spans="1:24" hidden="1">
      <c r="A91" s="506"/>
      <c r="B91" s="506"/>
      <c r="C91" s="817" t="str">
        <f>'Cumulative Budget Request '!B831</f>
        <v>Sub4</v>
      </c>
      <c r="D91" s="817"/>
      <c r="E91" s="817"/>
      <c r="F91" s="614">
        <v>0</v>
      </c>
      <c r="G91" s="614">
        <v>0</v>
      </c>
      <c r="H91" s="614">
        <v>0</v>
      </c>
      <c r="I91" s="614">
        <v>0</v>
      </c>
      <c r="J91" s="614">
        <v>0</v>
      </c>
      <c r="K91" s="158">
        <f t="shared" si="5"/>
        <v>0</v>
      </c>
      <c r="M91" s="632"/>
      <c r="N91" s="526"/>
      <c r="O91" s="506"/>
      <c r="P91" s="507"/>
      <c r="Q91" s="518"/>
      <c r="R91" s="619"/>
      <c r="S91" s="511"/>
      <c r="T91" s="620"/>
      <c r="U91" s="620"/>
      <c r="V91" s="620"/>
      <c r="W91" s="620"/>
      <c r="X91" s="620"/>
    </row>
    <row r="92" spans="1:24" hidden="1">
      <c r="A92" s="506"/>
      <c r="B92" s="506"/>
      <c r="C92" s="817" t="str">
        <f>'Cumulative Budget Request '!B832</f>
        <v>Sub5</v>
      </c>
      <c r="D92" s="817"/>
      <c r="E92" s="817"/>
      <c r="F92" s="614">
        <v>0</v>
      </c>
      <c r="G92" s="614">
        <v>0</v>
      </c>
      <c r="H92" s="614">
        <v>0</v>
      </c>
      <c r="I92" s="614">
        <v>0</v>
      </c>
      <c r="J92" s="614">
        <v>0</v>
      </c>
      <c r="K92" s="158">
        <f t="shared" si="5"/>
        <v>0</v>
      </c>
      <c r="N92" s="526"/>
      <c r="O92" s="506"/>
      <c r="P92" s="633"/>
      <c r="Q92" s="506"/>
      <c r="R92" s="633"/>
      <c r="S92" s="511"/>
      <c r="T92" s="634"/>
      <c r="U92" s="417"/>
    </row>
    <row r="93" spans="1:24" hidden="1">
      <c r="A93" s="506"/>
      <c r="B93" s="506"/>
      <c r="C93" s="817" t="str">
        <f>'Cumulative Budget Request '!B833</f>
        <v>Sub6</v>
      </c>
      <c r="D93" s="817"/>
      <c r="E93" s="817"/>
      <c r="F93" s="614">
        <v>0</v>
      </c>
      <c r="G93" s="614">
        <v>0</v>
      </c>
      <c r="H93" s="614">
        <v>0</v>
      </c>
      <c r="I93" s="614">
        <v>0</v>
      </c>
      <c r="J93" s="614">
        <v>0</v>
      </c>
      <c r="K93" s="158">
        <f t="shared" si="5"/>
        <v>0</v>
      </c>
      <c r="N93" s="526"/>
      <c r="O93" s="631"/>
      <c r="P93" s="507"/>
      <c r="Q93" s="518"/>
      <c r="R93" s="619"/>
      <c r="S93" s="625"/>
      <c r="T93" s="620"/>
      <c r="U93" s="620"/>
      <c r="V93" s="620"/>
      <c r="W93" s="620"/>
      <c r="X93" s="620"/>
    </row>
    <row r="94" spans="1:24" hidden="1">
      <c r="A94" s="506"/>
      <c r="B94" s="506"/>
      <c r="C94" s="817" t="str">
        <f>'Cumulative Budget Request '!B834</f>
        <v>Sub7</v>
      </c>
      <c r="D94" s="817"/>
      <c r="E94" s="817"/>
      <c r="F94" s="614">
        <v>0</v>
      </c>
      <c r="G94" s="614">
        <v>0</v>
      </c>
      <c r="H94" s="614">
        <v>0</v>
      </c>
      <c r="I94" s="614">
        <v>0</v>
      </c>
      <c r="J94" s="614">
        <v>0</v>
      </c>
      <c r="K94" s="158">
        <f t="shared" si="5"/>
        <v>0</v>
      </c>
      <c r="M94" s="632"/>
      <c r="N94" s="526"/>
      <c r="O94" s="506"/>
      <c r="P94" s="507"/>
      <c r="Q94" s="518"/>
      <c r="R94" s="619"/>
      <c r="S94" s="511"/>
    </row>
    <row r="95" spans="1:24" hidden="1">
      <c r="A95" s="506"/>
      <c r="B95" s="506"/>
      <c r="C95" s="817" t="str">
        <f>'Cumulative Budget Request '!B835</f>
        <v>Sub8</v>
      </c>
      <c r="D95" s="817"/>
      <c r="E95" s="817"/>
      <c r="F95" s="614">
        <v>0</v>
      </c>
      <c r="G95" s="614">
        <v>0</v>
      </c>
      <c r="H95" s="614">
        <v>0</v>
      </c>
      <c r="I95" s="614">
        <v>0</v>
      </c>
      <c r="J95" s="614">
        <v>0</v>
      </c>
      <c r="K95" s="158">
        <f t="shared" si="5"/>
        <v>0</v>
      </c>
      <c r="M95" s="632"/>
      <c r="N95" s="526"/>
      <c r="O95" s="506"/>
      <c r="P95" s="507"/>
      <c r="Q95" s="518"/>
      <c r="R95" s="619"/>
      <c r="S95" s="511"/>
      <c r="T95" s="620"/>
      <c r="U95" s="620"/>
      <c r="V95" s="620"/>
      <c r="W95" s="620"/>
      <c r="X95" s="620"/>
    </row>
    <row r="96" spans="1:24" hidden="1">
      <c r="A96" s="506"/>
      <c r="B96" s="506"/>
      <c r="C96" s="817" t="str">
        <f>'Cumulative Budget Request '!B836</f>
        <v>Sub9</v>
      </c>
      <c r="D96" s="817"/>
      <c r="E96" s="817"/>
      <c r="F96" s="614">
        <v>0</v>
      </c>
      <c r="G96" s="614">
        <v>0</v>
      </c>
      <c r="H96" s="614">
        <v>0</v>
      </c>
      <c r="I96" s="614">
        <v>0</v>
      </c>
      <c r="J96" s="614">
        <v>0</v>
      </c>
      <c r="K96" s="158">
        <f t="shared" si="5"/>
        <v>0</v>
      </c>
      <c r="M96" s="632"/>
      <c r="N96" s="526"/>
      <c r="O96" s="506"/>
      <c r="P96" s="507"/>
      <c r="Q96" s="518"/>
      <c r="R96" s="619"/>
      <c r="S96" s="511"/>
      <c r="T96" s="620"/>
      <c r="U96" s="620"/>
      <c r="V96" s="620"/>
      <c r="W96" s="620"/>
      <c r="X96" s="620"/>
    </row>
    <row r="97" spans="1:25" hidden="1">
      <c r="A97" s="506"/>
      <c r="B97" s="506"/>
      <c r="C97" s="817" t="str">
        <f>'Cumulative Budget Request '!B837</f>
        <v>Sub10</v>
      </c>
      <c r="D97" s="817"/>
      <c r="E97" s="817"/>
      <c r="F97" s="614">
        <v>0</v>
      </c>
      <c r="G97" s="614">
        <v>0</v>
      </c>
      <c r="H97" s="614">
        <v>0</v>
      </c>
      <c r="I97" s="614">
        <v>0</v>
      </c>
      <c r="J97" s="614">
        <v>0</v>
      </c>
      <c r="K97" s="158">
        <f t="shared" si="5"/>
        <v>0</v>
      </c>
      <c r="M97" s="632"/>
      <c r="N97" s="526"/>
      <c r="O97" s="506"/>
      <c r="P97" s="507"/>
      <c r="Q97" s="518"/>
      <c r="R97" s="619"/>
      <c r="S97" s="511"/>
      <c r="T97" s="620"/>
      <c r="U97" s="620"/>
      <c r="V97" s="620"/>
      <c r="W97" s="620"/>
      <c r="X97" s="620"/>
    </row>
    <row r="98" spans="1:25" hidden="1">
      <c r="A98" s="506"/>
      <c r="B98" s="506"/>
      <c r="C98" s="817" t="str">
        <f>'Cumulative Budget Request '!B838</f>
        <v>Sub11</v>
      </c>
      <c r="D98" s="817"/>
      <c r="E98" s="817"/>
      <c r="F98" s="614">
        <v>0</v>
      </c>
      <c r="G98" s="614">
        <v>0</v>
      </c>
      <c r="H98" s="614">
        <v>0</v>
      </c>
      <c r="I98" s="614">
        <v>0</v>
      </c>
      <c r="J98" s="614">
        <v>0</v>
      </c>
      <c r="K98" s="158">
        <f t="shared" si="5"/>
        <v>0</v>
      </c>
      <c r="N98" s="526"/>
      <c r="O98" s="506"/>
      <c r="P98" s="633"/>
      <c r="Q98" s="506"/>
      <c r="R98" s="633"/>
      <c r="S98" s="511"/>
      <c r="T98" s="634"/>
      <c r="U98" s="417"/>
    </row>
    <row r="99" spans="1:25" hidden="1">
      <c r="A99" s="506"/>
      <c r="B99" s="506"/>
      <c r="C99" s="817" t="str">
        <f>'Cumulative Budget Request '!B839</f>
        <v>Sub12</v>
      </c>
      <c r="D99" s="817"/>
      <c r="E99" s="817"/>
      <c r="F99" s="614">
        <v>0</v>
      </c>
      <c r="G99" s="614">
        <v>0</v>
      </c>
      <c r="H99" s="614">
        <v>0</v>
      </c>
      <c r="I99" s="614">
        <v>0</v>
      </c>
      <c r="J99" s="614">
        <v>0</v>
      </c>
      <c r="K99" s="158">
        <f t="shared" si="5"/>
        <v>0</v>
      </c>
      <c r="N99" s="526"/>
      <c r="O99" s="631"/>
      <c r="P99" s="507"/>
      <c r="Q99" s="518"/>
      <c r="R99" s="619"/>
      <c r="S99" s="625"/>
      <c r="T99" s="620"/>
      <c r="U99" s="620"/>
      <c r="V99" s="620"/>
      <c r="W99" s="620"/>
      <c r="X99" s="620"/>
    </row>
    <row r="100" spans="1:25" hidden="1">
      <c r="A100" s="506"/>
      <c r="B100" s="506"/>
      <c r="C100" s="817" t="str">
        <f>'Cumulative Budget Request '!B840</f>
        <v>Sub13</v>
      </c>
      <c r="D100" s="817"/>
      <c r="E100" s="817"/>
      <c r="F100" s="614">
        <v>0</v>
      </c>
      <c r="G100" s="614">
        <v>0</v>
      </c>
      <c r="H100" s="614">
        <v>0</v>
      </c>
      <c r="I100" s="614">
        <v>0</v>
      </c>
      <c r="J100" s="614">
        <v>0</v>
      </c>
      <c r="K100" s="158">
        <f t="shared" si="5"/>
        <v>0</v>
      </c>
      <c r="M100" s="632"/>
      <c r="N100" s="526"/>
      <c r="O100" s="506"/>
      <c r="P100" s="507"/>
      <c r="Q100" s="518"/>
      <c r="R100" s="619"/>
      <c r="S100" s="511"/>
    </row>
    <row r="101" spans="1:25" hidden="1">
      <c r="A101" s="506"/>
      <c r="B101" s="506"/>
      <c r="C101" s="817" t="str">
        <f>'Cumulative Budget Request '!B841</f>
        <v>Sub14</v>
      </c>
      <c r="D101" s="817"/>
      <c r="E101" s="817"/>
      <c r="F101" s="614">
        <v>0</v>
      </c>
      <c r="G101" s="614">
        <v>0</v>
      </c>
      <c r="H101" s="614">
        <v>0</v>
      </c>
      <c r="I101" s="614">
        <v>0</v>
      </c>
      <c r="J101" s="614">
        <v>0</v>
      </c>
      <c r="K101" s="158">
        <f t="shared" si="5"/>
        <v>0</v>
      </c>
      <c r="M101" s="632"/>
      <c r="N101" s="526"/>
      <c r="O101" s="506"/>
      <c r="P101" s="507"/>
      <c r="Q101" s="518"/>
      <c r="R101" s="619"/>
      <c r="S101" s="511"/>
      <c r="T101" s="620"/>
      <c r="U101" s="620"/>
      <c r="V101" s="620"/>
      <c r="W101" s="620"/>
      <c r="X101" s="620"/>
    </row>
    <row r="102" spans="1:25" hidden="1">
      <c r="A102" s="506"/>
      <c r="B102" s="506"/>
      <c r="C102" s="817" t="str">
        <f>'Cumulative Budget Request '!B842</f>
        <v>Sub15</v>
      </c>
      <c r="D102" s="817"/>
      <c r="E102" s="817"/>
      <c r="F102" s="614">
        <v>0</v>
      </c>
      <c r="G102" s="614">
        <v>0</v>
      </c>
      <c r="H102" s="614">
        <v>0</v>
      </c>
      <c r="I102" s="614">
        <v>0</v>
      </c>
      <c r="J102" s="614">
        <v>0</v>
      </c>
      <c r="K102" s="158">
        <f t="shared" si="5"/>
        <v>0</v>
      </c>
      <c r="M102" s="632"/>
      <c r="N102" s="526"/>
      <c r="O102" s="506"/>
      <c r="P102" s="507"/>
      <c r="Q102" s="518"/>
      <c r="R102" s="619"/>
      <c r="S102" s="511"/>
    </row>
    <row r="103" spans="1:25" hidden="1">
      <c r="A103" s="506"/>
      <c r="B103" s="506"/>
      <c r="C103" s="817" t="str">
        <f>'Cumulative Budget Request '!B843</f>
        <v>Sub16</v>
      </c>
      <c r="D103" s="817"/>
      <c r="E103" s="817"/>
      <c r="F103" s="614">
        <v>0</v>
      </c>
      <c r="G103" s="614">
        <v>0</v>
      </c>
      <c r="H103" s="614">
        <v>0</v>
      </c>
      <c r="I103" s="614">
        <v>0</v>
      </c>
      <c r="J103" s="614">
        <v>0</v>
      </c>
      <c r="K103" s="158">
        <f t="shared" si="5"/>
        <v>0</v>
      </c>
      <c r="M103" s="632"/>
      <c r="N103" s="526"/>
      <c r="O103" s="506"/>
      <c r="P103" s="507"/>
      <c r="Q103" s="518"/>
      <c r="R103" s="619"/>
      <c r="S103" s="511"/>
      <c r="T103" s="620"/>
      <c r="U103" s="620"/>
      <c r="V103" s="620"/>
      <c r="W103" s="620"/>
      <c r="X103" s="620"/>
    </row>
    <row r="104" spans="1:25" hidden="1">
      <c r="A104" s="506"/>
      <c r="B104" s="506"/>
      <c r="C104" s="817" t="str">
        <f>'Cumulative Budget Request '!B844</f>
        <v>Sub17</v>
      </c>
      <c r="D104" s="817"/>
      <c r="E104" s="817"/>
      <c r="F104" s="614">
        <v>0</v>
      </c>
      <c r="G104" s="614">
        <v>0</v>
      </c>
      <c r="H104" s="614">
        <v>0</v>
      </c>
      <c r="I104" s="614">
        <v>0</v>
      </c>
      <c r="J104" s="614">
        <v>0</v>
      </c>
      <c r="K104" s="158">
        <f t="shared" si="5"/>
        <v>0</v>
      </c>
      <c r="N104" s="625"/>
      <c r="O104" s="625"/>
      <c r="P104" s="625"/>
      <c r="Q104" s="634"/>
      <c r="R104" s="417"/>
      <c r="S104" s="511"/>
      <c r="T104" s="620"/>
      <c r="U104" s="620"/>
      <c r="V104" s="620"/>
      <c r="W104" s="620"/>
      <c r="X104" s="620"/>
    </row>
    <row r="105" spans="1:25" ht="12.75" hidden="1" customHeight="1">
      <c r="A105" s="506"/>
      <c r="B105" s="506"/>
      <c r="C105" s="817" t="str">
        <f>'Cumulative Budget Request '!B845</f>
        <v>Sub18</v>
      </c>
      <c r="D105" s="817"/>
      <c r="E105" s="817"/>
      <c r="F105" s="614">
        <v>0</v>
      </c>
      <c r="G105" s="614">
        <v>0</v>
      </c>
      <c r="H105" s="614">
        <v>0</v>
      </c>
      <c r="I105" s="614">
        <v>0</v>
      </c>
      <c r="J105" s="614">
        <v>0</v>
      </c>
      <c r="K105" s="158">
        <f t="shared" si="5"/>
        <v>0</v>
      </c>
      <c r="R105" s="511"/>
    </row>
    <row r="106" spans="1:25" hidden="1">
      <c r="A106" s="419"/>
      <c r="B106" s="419"/>
      <c r="C106" s="817" t="str">
        <f>'Cumulative Budget Request '!B846</f>
        <v>Sub19</v>
      </c>
      <c r="D106" s="817"/>
      <c r="E106" s="817"/>
      <c r="F106" s="614">
        <v>0</v>
      </c>
      <c r="G106" s="614">
        <v>0</v>
      </c>
      <c r="H106" s="614">
        <v>0</v>
      </c>
      <c r="I106" s="614">
        <v>0</v>
      </c>
      <c r="J106" s="614">
        <v>0</v>
      </c>
      <c r="K106" s="158">
        <f t="shared" si="5"/>
        <v>0</v>
      </c>
      <c r="R106" s="417"/>
    </row>
    <row r="107" spans="1:25" hidden="1">
      <c r="A107" s="419"/>
      <c r="B107" s="419"/>
      <c r="C107" s="817" t="str">
        <f>'Cumulative Budget Request '!B847</f>
        <v>Sub20</v>
      </c>
      <c r="D107" s="817"/>
      <c r="E107" s="817"/>
      <c r="F107" s="614">
        <v>0</v>
      </c>
      <c r="G107" s="614">
        <v>0</v>
      </c>
      <c r="H107" s="614">
        <v>0</v>
      </c>
      <c r="I107" s="614">
        <v>0</v>
      </c>
      <c r="J107" s="614">
        <v>0</v>
      </c>
      <c r="K107" s="158">
        <f t="shared" si="5"/>
        <v>0</v>
      </c>
      <c r="R107" s="417"/>
    </row>
    <row r="108" spans="1:25" ht="3.75" customHeight="1">
      <c r="A108" s="419"/>
      <c r="B108" s="419"/>
      <c r="C108" s="417"/>
      <c r="D108" s="417"/>
      <c r="E108" s="417"/>
      <c r="F108" s="519"/>
      <c r="G108" s="519"/>
      <c r="H108" s="519"/>
      <c r="I108" s="519"/>
      <c r="J108" s="519"/>
      <c r="K108" s="158"/>
      <c r="R108" s="417"/>
    </row>
    <row r="109" spans="1:25">
      <c r="A109" s="79"/>
      <c r="B109" s="749" t="s">
        <v>136</v>
      </c>
      <c r="C109" s="749"/>
      <c r="D109" s="749"/>
      <c r="E109" s="260"/>
      <c r="F109" s="159">
        <f>SUM(F88:F107)</f>
        <v>0</v>
      </c>
      <c r="G109" s="159">
        <f t="shared" ref="G109:J109" si="6">SUM(G88:G107)</f>
        <v>0</v>
      </c>
      <c r="H109" s="159">
        <f t="shared" si="6"/>
        <v>0</v>
      </c>
      <c r="I109" s="159">
        <f t="shared" si="6"/>
        <v>0</v>
      </c>
      <c r="J109" s="159">
        <f t="shared" si="6"/>
        <v>0</v>
      </c>
      <c r="K109" s="160">
        <f>SUM(K88:K107)</f>
        <v>0</v>
      </c>
      <c r="L109" s="519"/>
      <c r="M109" s="517"/>
      <c r="N109" s="417"/>
      <c r="U109" s="838"/>
      <c r="V109" s="838"/>
      <c r="W109" s="838"/>
      <c r="X109" s="838"/>
      <c r="Y109" s="838"/>
    </row>
    <row r="110" spans="1:25">
      <c r="A110" s="419"/>
      <c r="B110" s="419"/>
      <c r="C110" s="513"/>
      <c r="D110" s="513"/>
      <c r="E110" s="513"/>
      <c r="F110" s="516"/>
      <c r="G110" s="516"/>
      <c r="H110" s="516"/>
      <c r="I110" s="516"/>
      <c r="J110" s="516"/>
      <c r="K110" s="44"/>
      <c r="T110" s="630"/>
      <c r="U110" s="508"/>
      <c r="V110" s="508"/>
      <c r="W110" s="508"/>
      <c r="X110" s="508"/>
    </row>
    <row r="111" spans="1:25">
      <c r="A111" s="510" t="s">
        <v>223</v>
      </c>
      <c r="B111" s="514"/>
      <c r="C111" s="515"/>
      <c r="D111" s="515"/>
      <c r="E111" s="515"/>
      <c r="K111" s="32"/>
      <c r="N111" s="513"/>
      <c r="O111" s="513"/>
      <c r="P111" s="513"/>
      <c r="Q111" s="513"/>
      <c r="R111" s="513"/>
      <c r="S111" s="513"/>
      <c r="T111" s="630"/>
      <c r="U111" s="508"/>
      <c r="V111" s="508"/>
      <c r="W111" s="508"/>
      <c r="X111" s="508"/>
    </row>
    <row r="112" spans="1:25">
      <c r="A112" s="513"/>
      <c r="B112" s="513"/>
      <c r="C112" s="859"/>
      <c r="D112" s="859"/>
      <c r="E112" s="859"/>
      <c r="F112" s="614">
        <v>0</v>
      </c>
      <c r="G112" s="614">
        <v>0</v>
      </c>
      <c r="H112" s="614">
        <v>0</v>
      </c>
      <c r="I112" s="614">
        <v>0</v>
      </c>
      <c r="J112" s="614">
        <v>0</v>
      </c>
      <c r="K112" s="279">
        <f>SUM(F112:J112)</f>
        <v>0</v>
      </c>
      <c r="N112" s="819" t="s">
        <v>229</v>
      </c>
      <c r="O112" s="819"/>
      <c r="P112" s="515"/>
      <c r="Q112" s="515"/>
      <c r="R112" s="515"/>
      <c r="S112" s="515"/>
      <c r="T112" s="630"/>
      <c r="U112" s="508"/>
      <c r="V112" s="508"/>
      <c r="W112" s="508"/>
      <c r="X112" s="508"/>
    </row>
    <row r="113" spans="1:25">
      <c r="A113" s="506"/>
      <c r="B113" s="506"/>
      <c r="C113" s="821"/>
      <c r="D113" s="821"/>
      <c r="E113" s="821"/>
      <c r="F113" s="614">
        <v>0</v>
      </c>
      <c r="G113" s="614">
        <v>0</v>
      </c>
      <c r="H113" s="614">
        <v>0</v>
      </c>
      <c r="I113" s="614">
        <v>0</v>
      </c>
      <c r="J113" s="614">
        <v>0</v>
      </c>
      <c r="K113" s="279">
        <f t="shared" ref="K113:K119" si="7">SUM(F113:J113)</f>
        <v>0</v>
      </c>
      <c r="N113" s="526"/>
      <c r="O113" s="631"/>
      <c r="P113" s="507"/>
      <c r="Q113" s="518"/>
      <c r="R113" s="619"/>
      <c r="S113" s="507"/>
      <c r="T113" s="620"/>
      <c r="U113" s="620"/>
      <c r="V113" s="620"/>
      <c r="W113" s="620"/>
      <c r="X113" s="620"/>
    </row>
    <row r="114" spans="1:25" hidden="1">
      <c r="A114" s="514"/>
      <c r="B114" s="514"/>
      <c r="C114" s="821"/>
      <c r="D114" s="821"/>
      <c r="E114" s="821"/>
      <c r="F114" s="614">
        <v>0</v>
      </c>
      <c r="G114" s="614">
        <v>0</v>
      </c>
      <c r="H114" s="614">
        <v>0</v>
      </c>
      <c r="I114" s="614">
        <v>0</v>
      </c>
      <c r="J114" s="614">
        <v>0</v>
      </c>
      <c r="K114" s="279">
        <f t="shared" si="7"/>
        <v>0</v>
      </c>
      <c r="M114" s="632"/>
      <c r="N114" s="526"/>
      <c r="O114" s="631"/>
      <c r="P114" s="507"/>
      <c r="Q114" s="518"/>
      <c r="R114" s="619"/>
      <c r="S114" s="507"/>
      <c r="T114" s="620"/>
      <c r="U114" s="620"/>
      <c r="V114" s="620"/>
      <c r="W114" s="620"/>
      <c r="X114" s="620"/>
    </row>
    <row r="115" spans="1:25" hidden="1">
      <c r="A115" s="506"/>
      <c r="B115" s="506"/>
      <c r="C115" s="821"/>
      <c r="D115" s="821"/>
      <c r="E115" s="821"/>
      <c r="F115" s="614">
        <v>0</v>
      </c>
      <c r="G115" s="614">
        <v>0</v>
      </c>
      <c r="H115" s="614">
        <v>0</v>
      </c>
      <c r="I115" s="614">
        <v>0</v>
      </c>
      <c r="J115" s="614">
        <v>0</v>
      </c>
      <c r="K115" s="279">
        <f t="shared" si="7"/>
        <v>0</v>
      </c>
      <c r="M115" s="632"/>
      <c r="N115" s="526"/>
      <c r="O115" s="506"/>
      <c r="P115" s="507"/>
      <c r="Q115" s="518"/>
      <c r="R115" s="619"/>
      <c r="S115" s="507"/>
    </row>
    <row r="116" spans="1:25" hidden="1">
      <c r="A116" s="506"/>
      <c r="B116" s="506"/>
      <c r="C116" s="821"/>
      <c r="D116" s="821"/>
      <c r="E116" s="821"/>
      <c r="F116" s="614">
        <v>0</v>
      </c>
      <c r="G116" s="614">
        <v>0</v>
      </c>
      <c r="H116" s="614">
        <v>0</v>
      </c>
      <c r="I116" s="614">
        <v>0</v>
      </c>
      <c r="J116" s="614">
        <v>0</v>
      </c>
      <c r="K116" s="279">
        <f t="shared" si="7"/>
        <v>0</v>
      </c>
      <c r="M116" s="632"/>
      <c r="N116" s="526"/>
      <c r="O116" s="506"/>
      <c r="P116" s="507"/>
      <c r="Q116" s="518"/>
      <c r="R116" s="619"/>
      <c r="S116" s="507"/>
      <c r="T116" s="620"/>
      <c r="U116" s="620"/>
      <c r="V116" s="620"/>
      <c r="W116" s="620"/>
      <c r="X116" s="620"/>
    </row>
    <row r="117" spans="1:25" hidden="1">
      <c r="A117" s="506"/>
      <c r="B117" s="506"/>
      <c r="C117" s="821"/>
      <c r="D117" s="821"/>
      <c r="E117" s="821"/>
      <c r="F117" s="614">
        <v>0</v>
      </c>
      <c r="G117" s="614">
        <v>0</v>
      </c>
      <c r="H117" s="614">
        <v>0</v>
      </c>
      <c r="I117" s="614">
        <v>0</v>
      </c>
      <c r="J117" s="614">
        <v>0</v>
      </c>
      <c r="K117" s="279">
        <f t="shared" si="7"/>
        <v>0</v>
      </c>
      <c r="M117" s="632"/>
      <c r="N117" s="526"/>
      <c r="O117" s="506"/>
      <c r="P117" s="507"/>
      <c r="Q117" s="518"/>
      <c r="R117" s="619"/>
      <c r="S117" s="507"/>
      <c r="T117" s="620"/>
      <c r="U117" s="620"/>
      <c r="V117" s="620"/>
      <c r="W117" s="620"/>
      <c r="X117" s="620"/>
    </row>
    <row r="118" spans="1:25" hidden="1">
      <c r="A118" s="506"/>
      <c r="B118" s="506"/>
      <c r="C118" s="821"/>
      <c r="D118" s="821"/>
      <c r="E118" s="821"/>
      <c r="F118" s="614">
        <v>0</v>
      </c>
      <c r="G118" s="614">
        <v>0</v>
      </c>
      <c r="H118" s="614">
        <v>0</v>
      </c>
      <c r="I118" s="614">
        <v>0</v>
      </c>
      <c r="J118" s="614">
        <v>0</v>
      </c>
      <c r="K118" s="279">
        <f t="shared" si="7"/>
        <v>0</v>
      </c>
      <c r="N118" s="526"/>
      <c r="O118" s="506"/>
      <c r="P118" s="507"/>
      <c r="Q118" s="518"/>
      <c r="R118" s="619"/>
      <c r="S118" s="507"/>
      <c r="T118" s="620"/>
      <c r="U118" s="620"/>
      <c r="V118" s="620"/>
      <c r="W118" s="620"/>
      <c r="X118" s="620"/>
    </row>
    <row r="119" spans="1:25" hidden="1">
      <c r="A119" s="506"/>
      <c r="B119" s="506"/>
      <c r="C119" s="821"/>
      <c r="D119" s="821"/>
      <c r="E119" s="821"/>
      <c r="F119" s="614">
        <v>0</v>
      </c>
      <c r="G119" s="614">
        <v>0</v>
      </c>
      <c r="H119" s="614">
        <v>0</v>
      </c>
      <c r="I119" s="614">
        <v>0</v>
      </c>
      <c r="J119" s="614">
        <v>0</v>
      </c>
      <c r="K119" s="279">
        <f t="shared" si="7"/>
        <v>0</v>
      </c>
      <c r="N119" s="526"/>
      <c r="O119" s="506"/>
      <c r="P119" s="508"/>
      <c r="Q119" s="506"/>
      <c r="R119" s="508"/>
      <c r="S119" s="630"/>
      <c r="T119" s="634"/>
      <c r="U119" s="417"/>
    </row>
    <row r="120" spans="1:25" ht="3.75" customHeight="1">
      <c r="A120" s="506"/>
      <c r="B120" s="506"/>
      <c r="C120" s="822"/>
      <c r="D120" s="822"/>
      <c r="E120" s="822"/>
      <c r="F120" s="507"/>
      <c r="G120" s="507"/>
      <c r="H120" s="507"/>
      <c r="I120" s="507"/>
      <c r="J120" s="507"/>
      <c r="K120" s="45"/>
      <c r="N120" s="526"/>
      <c r="O120" s="631"/>
      <c r="P120" s="507"/>
      <c r="Q120" s="518"/>
      <c r="R120" s="619"/>
      <c r="S120" s="507"/>
      <c r="T120" s="620"/>
      <c r="U120" s="620"/>
      <c r="V120" s="620"/>
      <c r="W120" s="620"/>
      <c r="X120" s="620"/>
    </row>
    <row r="121" spans="1:25">
      <c r="A121" s="86"/>
      <c r="B121" s="749" t="s">
        <v>226</v>
      </c>
      <c r="C121" s="749"/>
      <c r="D121" s="749"/>
      <c r="E121" s="260"/>
      <c r="F121" s="159">
        <f>SUM(F112:F119)</f>
        <v>0</v>
      </c>
      <c r="G121" s="159">
        <f t="shared" ref="G121:J121" si="8">SUM(G112:G119)</f>
        <v>0</v>
      </c>
      <c r="H121" s="159">
        <f t="shared" si="8"/>
        <v>0</v>
      </c>
      <c r="I121" s="159">
        <f t="shared" si="8"/>
        <v>0</v>
      </c>
      <c r="J121" s="159">
        <f t="shared" si="8"/>
        <v>0</v>
      </c>
      <c r="K121" s="160">
        <f>SUM(K112:K119)</f>
        <v>0</v>
      </c>
      <c r="L121" s="635"/>
      <c r="M121" s="517"/>
      <c r="N121" s="632"/>
      <c r="O121" s="526"/>
      <c r="P121" s="631"/>
      <c r="Q121" s="507"/>
      <c r="R121" s="518"/>
      <c r="S121" s="619"/>
      <c r="T121" s="507"/>
      <c r="U121" s="620"/>
      <c r="V121" s="620"/>
      <c r="W121" s="620"/>
      <c r="X121" s="620"/>
      <c r="Y121" s="620"/>
    </row>
    <row r="122" spans="1:25">
      <c r="A122" s="506"/>
      <c r="B122" s="506"/>
      <c r="D122" s="507"/>
      <c r="E122" s="507"/>
      <c r="F122" s="519"/>
      <c r="G122" s="519"/>
      <c r="H122" s="519"/>
      <c r="I122" s="519"/>
      <c r="J122" s="519"/>
      <c r="K122" s="158"/>
      <c r="M122" s="632"/>
      <c r="N122" s="526"/>
      <c r="O122" s="506"/>
      <c r="P122" s="507"/>
      <c r="Q122" s="518"/>
      <c r="R122" s="619"/>
      <c r="S122" s="507"/>
    </row>
    <row r="123" spans="1:25">
      <c r="A123" s="510" t="s">
        <v>224</v>
      </c>
      <c r="B123" s="506"/>
      <c r="C123" s="858"/>
      <c r="D123" s="858"/>
      <c r="E123" s="858"/>
      <c r="F123" s="519"/>
      <c r="G123" s="519"/>
      <c r="H123" s="519"/>
      <c r="I123" s="519"/>
      <c r="J123" s="519"/>
      <c r="K123" s="169"/>
      <c r="M123" s="632"/>
      <c r="N123" s="819" t="s">
        <v>230</v>
      </c>
      <c r="O123" s="819"/>
      <c r="P123" s="507"/>
      <c r="Q123" s="518"/>
      <c r="R123" s="619"/>
      <c r="S123" s="507"/>
      <c r="T123" s="620"/>
      <c r="U123" s="620"/>
      <c r="V123" s="620"/>
      <c r="W123" s="620"/>
      <c r="X123" s="620"/>
    </row>
    <row r="124" spans="1:25">
      <c r="A124" s="506"/>
      <c r="B124" s="506"/>
      <c r="C124" s="823"/>
      <c r="D124" s="823"/>
      <c r="E124" s="823"/>
      <c r="F124" s="519">
        <v>0</v>
      </c>
      <c r="G124" s="519">
        <v>0</v>
      </c>
      <c r="H124" s="519">
        <v>0</v>
      </c>
      <c r="I124" s="519">
        <v>0</v>
      </c>
      <c r="J124" s="519">
        <v>0</v>
      </c>
      <c r="K124" s="169">
        <f t="shared" ref="K124:K131" si="9">SUM(F124:J124)</f>
        <v>0</v>
      </c>
      <c r="M124" s="632"/>
      <c r="N124" s="526"/>
      <c r="O124" s="506"/>
      <c r="P124" s="507"/>
      <c r="Q124" s="518"/>
      <c r="R124" s="619"/>
      <c r="S124" s="507"/>
      <c r="T124" s="620"/>
      <c r="U124" s="620"/>
      <c r="V124" s="620"/>
      <c r="W124" s="620"/>
      <c r="X124" s="620"/>
    </row>
    <row r="125" spans="1:25">
      <c r="A125" s="506"/>
      <c r="B125" s="506"/>
      <c r="C125" s="820"/>
      <c r="D125" s="820"/>
      <c r="E125" s="820"/>
      <c r="F125" s="519">
        <v>0</v>
      </c>
      <c r="G125" s="519">
        <v>0</v>
      </c>
      <c r="H125" s="519">
        <v>0</v>
      </c>
      <c r="I125" s="519">
        <v>0</v>
      </c>
      <c r="J125" s="519">
        <v>0</v>
      </c>
      <c r="K125" s="169">
        <f t="shared" si="9"/>
        <v>0</v>
      </c>
      <c r="N125" s="526"/>
      <c r="O125" s="506"/>
      <c r="P125" s="507"/>
      <c r="Q125" s="518"/>
      <c r="R125" s="619"/>
      <c r="S125" s="507"/>
      <c r="T125" s="620"/>
      <c r="U125" s="620"/>
      <c r="V125" s="620"/>
      <c r="W125" s="620"/>
      <c r="X125" s="620"/>
    </row>
    <row r="126" spans="1:25" hidden="1">
      <c r="A126" s="506"/>
      <c r="B126" s="506"/>
      <c r="C126" s="820"/>
      <c r="D126" s="820"/>
      <c r="E126" s="820"/>
      <c r="F126" s="519">
        <v>0</v>
      </c>
      <c r="G126" s="519">
        <v>0</v>
      </c>
      <c r="H126" s="519">
        <v>0</v>
      </c>
      <c r="I126" s="519">
        <v>0</v>
      </c>
      <c r="J126" s="519">
        <v>0</v>
      </c>
      <c r="K126" s="169">
        <f t="shared" si="9"/>
        <v>0</v>
      </c>
      <c r="N126" s="526"/>
      <c r="O126" s="506"/>
      <c r="P126" s="508"/>
      <c r="Q126" s="506"/>
      <c r="R126" s="508"/>
      <c r="S126" s="630"/>
      <c r="T126" s="634"/>
      <c r="U126" s="417"/>
    </row>
    <row r="127" spans="1:25" hidden="1">
      <c r="A127" s="506"/>
      <c r="B127" s="506"/>
      <c r="C127" s="820"/>
      <c r="D127" s="820"/>
      <c r="E127" s="820"/>
      <c r="F127" s="519">
        <v>0</v>
      </c>
      <c r="G127" s="519">
        <v>0</v>
      </c>
      <c r="H127" s="519">
        <v>0</v>
      </c>
      <c r="I127" s="519">
        <v>0</v>
      </c>
      <c r="J127" s="519">
        <v>0</v>
      </c>
      <c r="K127" s="169">
        <f t="shared" ref="K127" si="10">SUM(F127:J127)</f>
        <v>0</v>
      </c>
      <c r="N127" s="526"/>
      <c r="O127" s="506"/>
      <c r="P127" s="508"/>
      <c r="Q127" s="506"/>
      <c r="R127" s="508"/>
      <c r="S127" s="630"/>
      <c r="T127" s="634"/>
      <c r="U127" s="417"/>
    </row>
    <row r="128" spans="1:25" hidden="1">
      <c r="A128" s="506"/>
      <c r="B128" s="506"/>
      <c r="C128" s="820"/>
      <c r="D128" s="820"/>
      <c r="E128" s="820"/>
      <c r="F128" s="519">
        <v>0</v>
      </c>
      <c r="G128" s="519">
        <v>0</v>
      </c>
      <c r="H128" s="519">
        <v>0</v>
      </c>
      <c r="I128" s="519">
        <v>0</v>
      </c>
      <c r="J128" s="519">
        <v>0</v>
      </c>
      <c r="K128" s="169">
        <f t="shared" si="9"/>
        <v>0</v>
      </c>
      <c r="N128" s="526"/>
      <c r="O128" s="631"/>
      <c r="P128" s="507"/>
      <c r="Q128" s="518"/>
      <c r="R128" s="619"/>
      <c r="S128" s="507"/>
      <c r="T128" s="620"/>
      <c r="U128" s="620"/>
      <c r="V128" s="620"/>
      <c r="W128" s="620"/>
      <c r="X128" s="620"/>
    </row>
    <row r="129" spans="1:25" hidden="1">
      <c r="C129" s="820"/>
      <c r="D129" s="820"/>
      <c r="E129" s="820"/>
      <c r="F129" s="519">
        <v>0</v>
      </c>
      <c r="G129" s="519">
        <v>0</v>
      </c>
      <c r="H129" s="519">
        <v>0</v>
      </c>
      <c r="I129" s="519">
        <v>0</v>
      </c>
      <c r="J129" s="519">
        <v>0</v>
      </c>
      <c r="K129" s="169">
        <f t="shared" si="9"/>
        <v>0</v>
      </c>
      <c r="M129" s="632"/>
      <c r="N129" s="526"/>
      <c r="O129" s="631"/>
      <c r="P129" s="507"/>
      <c r="Q129" s="518"/>
      <c r="R129" s="619"/>
      <c r="S129" s="507"/>
      <c r="T129" s="620"/>
      <c r="U129" s="620"/>
      <c r="V129" s="620"/>
      <c r="W129" s="620"/>
      <c r="X129" s="620"/>
    </row>
    <row r="130" spans="1:25" hidden="1">
      <c r="A130" s="506"/>
      <c r="B130" s="506"/>
      <c r="C130" s="820"/>
      <c r="D130" s="820"/>
      <c r="E130" s="820"/>
      <c r="F130" s="519">
        <v>0</v>
      </c>
      <c r="G130" s="519">
        <v>0</v>
      </c>
      <c r="H130" s="519">
        <v>0</v>
      </c>
      <c r="I130" s="519">
        <v>0</v>
      </c>
      <c r="J130" s="519">
        <v>0</v>
      </c>
      <c r="K130" s="169">
        <f t="shared" si="9"/>
        <v>0</v>
      </c>
      <c r="M130" s="632"/>
      <c r="N130" s="526"/>
      <c r="O130" s="506"/>
      <c r="P130" s="507"/>
      <c r="Q130" s="518"/>
      <c r="R130" s="619"/>
      <c r="S130" s="507"/>
    </row>
    <row r="131" spans="1:25" hidden="1">
      <c r="A131" s="506"/>
      <c r="B131" s="506"/>
      <c r="C131" s="820"/>
      <c r="D131" s="820"/>
      <c r="E131" s="820"/>
      <c r="F131" s="519">
        <v>0</v>
      </c>
      <c r="G131" s="519">
        <v>0</v>
      </c>
      <c r="H131" s="519">
        <v>0</v>
      </c>
      <c r="I131" s="519">
        <v>0</v>
      </c>
      <c r="J131" s="519">
        <v>0</v>
      </c>
      <c r="K131" s="169">
        <f t="shared" si="9"/>
        <v>0</v>
      </c>
      <c r="M131" s="632"/>
      <c r="N131" s="526"/>
      <c r="O131" s="506"/>
      <c r="P131" s="507"/>
      <c r="Q131" s="518"/>
      <c r="R131" s="619"/>
      <c r="S131" s="507"/>
    </row>
    <row r="132" spans="1:25" ht="3.75" customHeight="1">
      <c r="A132" s="506"/>
      <c r="B132" s="506"/>
      <c r="C132" s="518"/>
      <c r="D132" s="507"/>
      <c r="E132" s="507"/>
      <c r="F132" s="524"/>
      <c r="G132" s="524"/>
      <c r="H132" s="524"/>
      <c r="I132" s="524"/>
      <c r="J132" s="524"/>
      <c r="K132" s="167"/>
      <c r="M132" s="632"/>
      <c r="N132" s="526"/>
      <c r="O132" s="506"/>
      <c r="P132" s="507"/>
      <c r="Q132" s="518"/>
      <c r="R132" s="619"/>
      <c r="S132" s="507"/>
      <c r="T132" s="620"/>
      <c r="U132" s="620"/>
      <c r="V132" s="620"/>
      <c r="W132" s="620"/>
      <c r="X132" s="620"/>
    </row>
    <row r="133" spans="1:25">
      <c r="A133" s="79"/>
      <c r="B133" s="757" t="s">
        <v>225</v>
      </c>
      <c r="C133" s="757"/>
      <c r="D133" s="757"/>
      <c r="E133" s="259"/>
      <c r="F133" s="159">
        <f>SUM(F123:F131)</f>
        <v>0</v>
      </c>
      <c r="G133" s="159">
        <f t="shared" ref="G133:J133" si="11">SUM(G123:G131)</f>
        <v>0</v>
      </c>
      <c r="H133" s="159">
        <f t="shared" si="11"/>
        <v>0</v>
      </c>
      <c r="I133" s="159">
        <f t="shared" si="11"/>
        <v>0</v>
      </c>
      <c r="J133" s="159">
        <f t="shared" si="11"/>
        <v>0</v>
      </c>
      <c r="K133" s="160">
        <f>SUM(K123:K131)</f>
        <v>0</v>
      </c>
      <c r="L133" s="636"/>
      <c r="M133" s="517"/>
      <c r="N133" s="417"/>
      <c r="O133" s="527"/>
      <c r="Q133" s="625"/>
      <c r="R133" s="625"/>
      <c r="S133" s="625"/>
      <c r="T133" s="511"/>
      <c r="U133" s="620"/>
      <c r="V133" s="620"/>
      <c r="W133" s="620"/>
      <c r="X133" s="620"/>
      <c r="Y133" s="620"/>
    </row>
    <row r="134" spans="1:25">
      <c r="A134" s="506"/>
      <c r="B134" s="506"/>
      <c r="C134" s="518"/>
      <c r="D134" s="507"/>
      <c r="E134" s="507"/>
      <c r="F134" s="511"/>
      <c r="G134" s="511"/>
      <c r="H134" s="511"/>
      <c r="I134" s="511"/>
      <c r="J134" s="511"/>
      <c r="K134" s="25"/>
      <c r="N134" s="527"/>
      <c r="O134" s="527"/>
      <c r="P134" s="625"/>
      <c r="Q134" s="625"/>
      <c r="R134" s="625"/>
      <c r="S134" s="511"/>
      <c r="T134" s="620"/>
      <c r="U134" s="620"/>
      <c r="V134" s="620"/>
      <c r="W134" s="620"/>
      <c r="X134" s="620"/>
    </row>
    <row r="135" spans="1:25">
      <c r="A135" s="833" t="s">
        <v>228</v>
      </c>
      <c r="B135" s="833"/>
      <c r="C135" s="833"/>
      <c r="D135" s="833"/>
      <c r="E135" s="126"/>
      <c r="F135" s="191">
        <f>SUM(F109,F121,F133)</f>
        <v>0</v>
      </c>
      <c r="G135" s="191">
        <f t="shared" ref="G135:J135" si="12">SUM(G109,G121,G133)</f>
        <v>0</v>
      </c>
      <c r="H135" s="191">
        <f t="shared" si="12"/>
        <v>0</v>
      </c>
      <c r="I135" s="191">
        <f t="shared" si="12"/>
        <v>0</v>
      </c>
      <c r="J135" s="191">
        <f t="shared" si="12"/>
        <v>0</v>
      </c>
      <c r="K135" s="192">
        <f>SUM(F135:J135)</f>
        <v>0</v>
      </c>
      <c r="L135" s="637"/>
      <c r="M135" s="517"/>
      <c r="N135" s="417"/>
      <c r="O135" s="513"/>
      <c r="P135" s="513"/>
      <c r="Q135" s="513"/>
      <c r="R135" s="513"/>
      <c r="S135" s="513"/>
      <c r="T135" s="511"/>
      <c r="U135" s="620"/>
      <c r="V135" s="620"/>
      <c r="W135" s="620"/>
      <c r="X135" s="620"/>
      <c r="Y135" s="620"/>
    </row>
    <row r="136" spans="1:25" ht="15" customHeight="1" thickBot="1">
      <c r="A136" s="506"/>
      <c r="B136" s="506"/>
      <c r="D136" s="520"/>
      <c r="E136" s="520"/>
      <c r="F136" s="521"/>
      <c r="G136" s="521"/>
      <c r="H136" s="521"/>
      <c r="I136" s="521"/>
      <c r="J136" s="521"/>
      <c r="K136" s="521"/>
      <c r="N136" s="513"/>
      <c r="O136" s="513"/>
      <c r="P136" s="513"/>
      <c r="Q136" s="513"/>
      <c r="R136" s="513"/>
      <c r="S136" s="513"/>
      <c r="T136" s="515"/>
      <c r="U136" s="515"/>
      <c r="V136" s="515"/>
      <c r="W136" s="515"/>
      <c r="X136" s="515"/>
    </row>
    <row r="137" spans="1:25" ht="15" customHeight="1">
      <c r="A137" s="781" t="s">
        <v>233</v>
      </c>
      <c r="B137" s="781"/>
      <c r="C137" s="781"/>
      <c r="D137" s="781"/>
      <c r="E137" s="781"/>
      <c r="F137" s="781"/>
      <c r="G137" s="781"/>
      <c r="H137" s="781"/>
      <c r="I137" s="781"/>
      <c r="J137" s="781"/>
      <c r="K137" s="781"/>
      <c r="N137" s="840" t="s">
        <v>257</v>
      </c>
      <c r="O137" s="841"/>
      <c r="P137" s="841"/>
      <c r="Q137" s="842"/>
      <c r="R137" s="515"/>
      <c r="S137" s="515"/>
      <c r="T137" s="630"/>
      <c r="U137" s="508"/>
      <c r="V137" s="508"/>
      <c r="W137" s="508"/>
      <c r="X137" s="508"/>
    </row>
    <row r="138" spans="1:25">
      <c r="A138" s="506"/>
      <c r="B138" s="506"/>
      <c r="C138" s="518"/>
      <c r="E138" s="508"/>
      <c r="F138" s="511"/>
      <c r="G138" s="511"/>
      <c r="H138" s="511"/>
      <c r="I138" s="511"/>
      <c r="J138" s="511"/>
      <c r="K138" s="32"/>
      <c r="L138" s="511"/>
      <c r="N138" s="843"/>
      <c r="O138" s="844"/>
      <c r="P138" s="844"/>
      <c r="Q138" s="845"/>
      <c r="R138" s="619"/>
      <c r="S138" s="507"/>
      <c r="T138" s="620"/>
      <c r="U138" s="620"/>
      <c r="V138" s="620"/>
      <c r="W138" s="620"/>
      <c r="X138" s="620"/>
    </row>
    <row r="139" spans="1:25">
      <c r="C139" s="518"/>
      <c r="E139" s="508"/>
      <c r="F139" s="512" t="s">
        <v>2</v>
      </c>
      <c r="G139" s="512" t="s">
        <v>3</v>
      </c>
      <c r="H139" s="512" t="s">
        <v>4</v>
      </c>
      <c r="I139" s="512" t="s">
        <v>8</v>
      </c>
      <c r="J139" s="512" t="s">
        <v>9</v>
      </c>
      <c r="K139" s="45" t="s">
        <v>1</v>
      </c>
      <c r="L139" s="511"/>
      <c r="M139" s="632"/>
      <c r="N139" s="843"/>
      <c r="O139" s="844"/>
      <c r="P139" s="844"/>
      <c r="Q139" s="845"/>
      <c r="R139" s="619"/>
      <c r="S139" s="507"/>
      <c r="T139" s="620"/>
      <c r="U139" s="620"/>
      <c r="V139" s="620"/>
      <c r="W139" s="620"/>
      <c r="X139" s="620"/>
    </row>
    <row r="140" spans="1:25">
      <c r="A140" s="506"/>
      <c r="B140" s="506"/>
      <c r="D140" s="507"/>
      <c r="E140" s="507"/>
      <c r="F140" s="519"/>
      <c r="G140" s="519"/>
      <c r="H140" s="519"/>
      <c r="I140" s="519"/>
      <c r="J140" s="519"/>
      <c r="K140" s="158"/>
      <c r="M140" s="632"/>
      <c r="N140" s="843"/>
      <c r="O140" s="844"/>
      <c r="P140" s="844"/>
      <c r="Q140" s="845"/>
      <c r="R140" s="619"/>
      <c r="S140" s="507"/>
      <c r="T140" s="620"/>
      <c r="U140" s="620"/>
      <c r="V140" s="620"/>
      <c r="W140" s="620"/>
      <c r="X140" s="620"/>
    </row>
    <row r="141" spans="1:25" ht="13.8" thickBot="1">
      <c r="A141" s="506"/>
      <c r="B141" s="506"/>
      <c r="C141" s="518" t="s">
        <v>234</v>
      </c>
      <c r="D141" s="507"/>
      <c r="E141" s="615" t="s">
        <v>174</v>
      </c>
      <c r="F141" s="523">
        <f>IF(E141="Allowed",ROUND('Cumulative Budget Request '!E780,0),IF(E141="Not Allowed",ROUND($T3,0)))</f>
        <v>0</v>
      </c>
      <c r="G141" s="523">
        <f>IF(E141="Allowed",ROUND('Cumulative Budget Request '!F780,0),IF(E141="Not Allowed",ROUND($T3,0)))</f>
        <v>0</v>
      </c>
      <c r="H141" s="523">
        <f>IF(E141="Allowed",ROUND('Cumulative Budget Request '!G780,0),IF(E141="Not Allowed",ROUND($T3,0)))</f>
        <v>0</v>
      </c>
      <c r="I141" s="523">
        <f>IF(E141="Allowed",ROUND('Cumulative Budget Request '!H780,0),IF(E141="Not Allowed",ROUND($T3,0)))</f>
        <v>0</v>
      </c>
      <c r="J141" s="523">
        <f>IF(E141="Allowed",ROUND('Cumulative Budget Request '!I780,0),IF(E141="Not Allowed",ROUND($T3,0)))</f>
        <v>0</v>
      </c>
      <c r="K141" s="158">
        <f>SUM(F141:J141)</f>
        <v>0</v>
      </c>
      <c r="M141" s="632"/>
      <c r="N141" s="846"/>
      <c r="O141" s="847"/>
      <c r="P141" s="847"/>
      <c r="Q141" s="848"/>
      <c r="R141" s="619"/>
      <c r="S141" s="507"/>
      <c r="T141" s="620"/>
      <c r="U141" s="620"/>
      <c r="V141" s="620"/>
      <c r="W141" s="620"/>
      <c r="X141" s="620"/>
    </row>
    <row r="142" spans="1:25" ht="3.75" customHeight="1">
      <c r="A142" s="506"/>
      <c r="B142" s="506"/>
      <c r="C142" s="522"/>
      <c r="D142" s="507"/>
      <c r="E142" s="507"/>
      <c r="F142" s="524"/>
      <c r="G142" s="524"/>
      <c r="H142" s="524"/>
      <c r="I142" s="524"/>
      <c r="J142" s="524"/>
      <c r="K142" s="167"/>
      <c r="M142" s="632"/>
      <c r="N142" s="526"/>
      <c r="O142" s="506"/>
      <c r="P142" s="507"/>
      <c r="Q142" s="518"/>
      <c r="R142" s="619"/>
      <c r="S142" s="507"/>
      <c r="T142" s="620"/>
      <c r="U142" s="620"/>
      <c r="V142" s="620"/>
      <c r="W142" s="620"/>
      <c r="X142" s="620"/>
    </row>
    <row r="143" spans="1:25">
      <c r="A143" s="833" t="s">
        <v>236</v>
      </c>
      <c r="B143" s="833"/>
      <c r="C143" s="833"/>
      <c r="D143" s="833"/>
      <c r="E143" s="126"/>
      <c r="F143" s="191">
        <f>SUM(F118,F131,F141)</f>
        <v>0</v>
      </c>
      <c r="G143" s="191">
        <f>SUM(G118,G131,G141)</f>
        <v>0</v>
      </c>
      <c r="H143" s="191">
        <f>SUM(H118,H131,H141)</f>
        <v>0</v>
      </c>
      <c r="I143" s="191">
        <f>SUM(I118,I131,I141)</f>
        <v>0</v>
      </c>
      <c r="J143" s="191">
        <f>SUM(J118,J131,J141)</f>
        <v>0</v>
      </c>
      <c r="K143" s="192">
        <f>SUM(F143:J143)</f>
        <v>0</v>
      </c>
      <c r="N143" s="526"/>
      <c r="O143" s="506"/>
      <c r="P143" s="507"/>
      <c r="Q143" s="518"/>
      <c r="R143" s="619"/>
      <c r="S143" s="507"/>
      <c r="T143" s="634"/>
      <c r="U143" s="417"/>
    </row>
    <row r="144" spans="1:25">
      <c r="D144" s="507"/>
      <c r="E144" s="507"/>
      <c r="F144" s="511"/>
      <c r="G144" s="511"/>
      <c r="H144" s="511"/>
      <c r="I144" s="511"/>
      <c r="J144" s="511"/>
      <c r="K144" s="25"/>
      <c r="N144" s="526"/>
      <c r="O144" s="506"/>
      <c r="P144" s="508"/>
      <c r="Q144" s="506"/>
      <c r="R144" s="508"/>
      <c r="S144" s="630"/>
      <c r="T144" s="511"/>
      <c r="U144" s="511"/>
      <c r="V144" s="511"/>
      <c r="W144" s="511"/>
      <c r="X144" s="511"/>
    </row>
    <row r="145" spans="1:31">
      <c r="C145" s="518"/>
      <c r="E145" s="508"/>
      <c r="F145" s="619"/>
      <c r="G145" s="619"/>
      <c r="H145" s="619"/>
      <c r="I145" s="619"/>
      <c r="J145" s="619"/>
      <c r="K145" s="45"/>
      <c r="M145" s="632"/>
      <c r="N145" s="526"/>
      <c r="O145" s="631"/>
      <c r="P145" s="507"/>
      <c r="Q145" s="518"/>
      <c r="R145" s="619"/>
      <c r="S145" s="507"/>
      <c r="T145" s="620"/>
      <c r="U145" s="620"/>
      <c r="V145" s="620"/>
      <c r="W145" s="620"/>
      <c r="X145" s="620"/>
    </row>
    <row r="146" spans="1:31" ht="24.75" customHeight="1">
      <c r="A146" s="853" t="s">
        <v>237</v>
      </c>
      <c r="B146" s="853"/>
      <c r="C146" s="853"/>
      <c r="D146" s="853"/>
      <c r="E146" s="287"/>
      <c r="F146" s="288">
        <f ca="1">SUM(F48,F65,F82,F135,F143)</f>
        <v>0</v>
      </c>
      <c r="G146" s="288">
        <f t="shared" ref="G146:J146" ca="1" si="13">SUM(G48,G65,G82,G135,G143)</f>
        <v>0</v>
      </c>
      <c r="H146" s="288">
        <f t="shared" ca="1" si="13"/>
        <v>0</v>
      </c>
      <c r="I146" s="288">
        <f t="shared" ca="1" si="13"/>
        <v>0</v>
      </c>
      <c r="J146" s="288">
        <f t="shared" ca="1" si="13"/>
        <v>0</v>
      </c>
      <c r="K146" s="717">
        <f ca="1">SUM(F146:J146)</f>
        <v>0</v>
      </c>
      <c r="M146" s="632"/>
      <c r="N146" s="526"/>
      <c r="O146" s="506"/>
      <c r="P146" s="507"/>
      <c r="Q146" s="518"/>
      <c r="R146" s="619"/>
      <c r="S146" s="507"/>
      <c r="T146" s="620"/>
      <c r="U146" s="620"/>
      <c r="V146" s="620"/>
      <c r="W146" s="620"/>
      <c r="X146" s="620"/>
    </row>
    <row r="147" spans="1:31">
      <c r="A147" s="506"/>
      <c r="B147" s="506"/>
      <c r="C147" s="522"/>
      <c r="D147" s="507"/>
      <c r="E147" s="507"/>
      <c r="F147" s="519"/>
      <c r="G147" s="519"/>
      <c r="H147" s="519"/>
      <c r="I147" s="519"/>
      <c r="J147" s="519"/>
      <c r="K147" s="519"/>
      <c r="M147" s="632"/>
      <c r="N147" s="526"/>
      <c r="O147" s="506"/>
      <c r="P147" s="507"/>
      <c r="Q147" s="518"/>
      <c r="R147" s="619"/>
      <c r="S147" s="507"/>
      <c r="T147" s="620"/>
      <c r="U147" s="620"/>
      <c r="V147" s="620"/>
      <c r="W147" s="620"/>
      <c r="X147" s="620"/>
    </row>
    <row r="148" spans="1:31" ht="15">
      <c r="A148" s="506"/>
      <c r="B148" s="506"/>
      <c r="C148" s="522"/>
      <c r="D148" s="507"/>
      <c r="E148" s="507"/>
      <c r="F148" s="524"/>
      <c r="G148" s="524"/>
      <c r="H148" s="524"/>
      <c r="I148" s="524"/>
      <c r="J148" s="524"/>
      <c r="K148" s="524"/>
      <c r="M148" s="632"/>
      <c r="N148" s="526"/>
      <c r="O148" s="506"/>
      <c r="P148" s="507"/>
      <c r="Q148" s="518"/>
      <c r="R148" s="619"/>
      <c r="S148" s="507"/>
      <c r="T148" s="620"/>
      <c r="U148" s="620"/>
      <c r="V148" s="620"/>
      <c r="W148" s="620"/>
      <c r="X148" s="620"/>
    </row>
    <row r="149" spans="1:31">
      <c r="A149" s="506"/>
      <c r="B149" s="506"/>
      <c r="C149" s="522"/>
      <c r="D149" s="507"/>
      <c r="E149" s="638"/>
      <c r="F149" s="636"/>
      <c r="G149" s="636"/>
      <c r="H149" s="636"/>
      <c r="I149" s="636"/>
      <c r="J149" s="636"/>
      <c r="K149" s="636"/>
      <c r="N149" s="526"/>
      <c r="O149" s="506"/>
      <c r="P149" s="507"/>
      <c r="Q149" s="518"/>
      <c r="R149" s="619"/>
      <c r="S149" s="507"/>
      <c r="T149" s="634"/>
      <c r="U149" s="417"/>
    </row>
    <row r="150" spans="1:31">
      <c r="A150" s="506"/>
      <c r="B150" s="506"/>
      <c r="C150" s="522"/>
      <c r="D150" s="507"/>
      <c r="E150" s="507"/>
      <c r="F150" s="511"/>
      <c r="G150" s="511"/>
      <c r="H150" s="511"/>
      <c r="I150" s="511"/>
      <c r="J150" s="511"/>
      <c r="K150" s="511"/>
      <c r="N150" s="526"/>
      <c r="O150" s="506"/>
      <c r="P150" s="508"/>
      <c r="Q150" s="506"/>
      <c r="R150" s="508"/>
      <c r="S150" s="630"/>
      <c r="T150" s="511"/>
      <c r="U150" s="511"/>
      <c r="V150" s="511"/>
      <c r="W150" s="511"/>
      <c r="X150" s="511"/>
    </row>
    <row r="151" spans="1:31">
      <c r="A151" s="506"/>
      <c r="B151" s="506"/>
      <c r="C151" s="518"/>
      <c r="E151" s="508"/>
      <c r="F151" s="507"/>
      <c r="G151" s="507"/>
      <c r="H151" s="507"/>
      <c r="I151" s="507"/>
      <c r="J151" s="507"/>
      <c r="K151" s="515"/>
      <c r="N151" s="526"/>
      <c r="O151" s="631"/>
      <c r="P151" s="507"/>
      <c r="Q151" s="518"/>
      <c r="R151" s="619"/>
      <c r="S151" s="507"/>
      <c r="T151" s="620"/>
      <c r="U151" s="620"/>
      <c r="V151" s="620"/>
      <c r="W151" s="620"/>
      <c r="X151" s="620"/>
    </row>
    <row r="152" spans="1:31">
      <c r="C152" s="518"/>
      <c r="E152" s="508"/>
      <c r="F152" s="619"/>
      <c r="G152" s="619"/>
      <c r="H152" s="619"/>
      <c r="I152" s="619"/>
      <c r="J152" s="619"/>
      <c r="K152" s="515"/>
      <c r="M152" s="632"/>
      <c r="N152" s="526"/>
      <c r="O152" s="631"/>
      <c r="P152" s="507"/>
      <c r="Q152" s="518"/>
      <c r="R152" s="619"/>
      <c r="S152" s="507"/>
      <c r="T152" s="620"/>
      <c r="U152" s="620"/>
      <c r="V152" s="620"/>
      <c r="W152" s="620"/>
      <c r="X152" s="620"/>
    </row>
    <row r="153" spans="1:31">
      <c r="A153" s="506"/>
      <c r="B153" s="506"/>
      <c r="C153" s="522"/>
      <c r="D153" s="507"/>
      <c r="E153" s="507"/>
      <c r="F153" s="519"/>
      <c r="G153" s="519"/>
      <c r="H153" s="519"/>
      <c r="I153" s="519"/>
      <c r="J153" s="519"/>
      <c r="K153" s="519"/>
      <c r="M153" s="632"/>
      <c r="N153" s="526"/>
      <c r="O153" s="506"/>
      <c r="P153" s="507"/>
      <c r="Q153" s="518"/>
      <c r="R153" s="619"/>
      <c r="S153" s="507"/>
    </row>
    <row r="154" spans="1:31">
      <c r="A154" s="506"/>
      <c r="B154" s="506"/>
      <c r="C154" s="522"/>
      <c r="D154" s="507"/>
      <c r="E154" s="507"/>
      <c r="F154" s="519"/>
      <c r="G154" s="519"/>
      <c r="H154" s="519"/>
      <c r="I154" s="519"/>
      <c r="J154" s="519"/>
      <c r="K154" s="519"/>
      <c r="M154" s="632"/>
      <c r="N154" s="526"/>
      <c r="O154" s="506"/>
      <c r="P154" s="507"/>
      <c r="Q154" s="518"/>
      <c r="R154" s="619"/>
      <c r="S154" s="507"/>
    </row>
    <row r="155" spans="1:31" ht="15">
      <c r="A155" s="506"/>
      <c r="B155" s="506"/>
      <c r="C155" s="522"/>
      <c r="D155" s="507"/>
      <c r="E155" s="507"/>
      <c r="F155" s="524"/>
      <c r="G155" s="524"/>
      <c r="H155" s="524"/>
      <c r="I155" s="524"/>
      <c r="J155" s="524"/>
      <c r="K155" s="524"/>
      <c r="M155" s="632"/>
      <c r="N155" s="526"/>
      <c r="O155" s="506"/>
      <c r="P155" s="507"/>
      <c r="Q155" s="518"/>
      <c r="R155" s="619"/>
      <c r="S155" s="507"/>
      <c r="T155" s="620"/>
      <c r="U155" s="620"/>
      <c r="V155" s="620"/>
      <c r="W155" s="620"/>
      <c r="X155" s="620"/>
    </row>
    <row r="156" spans="1:31">
      <c r="A156" s="506"/>
      <c r="B156" s="506"/>
      <c r="C156" s="522"/>
      <c r="D156" s="507"/>
      <c r="E156" s="638"/>
      <c r="F156" s="636"/>
      <c r="G156" s="636"/>
      <c r="H156" s="636"/>
      <c r="I156" s="636"/>
      <c r="J156" s="636"/>
      <c r="K156" s="636"/>
      <c r="N156" s="527"/>
      <c r="P156" s="639"/>
      <c r="Q156" s="522"/>
      <c r="R156" s="619"/>
      <c r="S156" s="639"/>
      <c r="T156" s="620"/>
      <c r="U156" s="620"/>
      <c r="V156" s="620"/>
      <c r="W156" s="620"/>
      <c r="X156" s="620"/>
    </row>
    <row r="157" spans="1:31">
      <c r="A157" s="506"/>
      <c r="B157" s="506"/>
      <c r="C157" s="522"/>
      <c r="D157" s="507"/>
      <c r="E157" s="507"/>
      <c r="F157" s="511"/>
      <c r="G157" s="511"/>
      <c r="H157" s="511"/>
      <c r="I157" s="511"/>
      <c r="J157" s="511"/>
      <c r="K157" s="511"/>
      <c r="N157" s="527"/>
      <c r="P157" s="639"/>
      <c r="Q157" s="522"/>
      <c r="R157" s="619"/>
      <c r="S157" s="511"/>
      <c r="T157" s="620"/>
      <c r="U157" s="620"/>
      <c r="V157" s="620"/>
      <c r="W157" s="620"/>
      <c r="X157" s="620"/>
    </row>
    <row r="158" spans="1:31">
      <c r="A158" s="506"/>
      <c r="B158" s="506"/>
      <c r="D158" s="520"/>
      <c r="E158" s="520"/>
      <c r="F158" s="640"/>
      <c r="G158" s="640"/>
      <c r="H158" s="640"/>
      <c r="I158" s="640"/>
      <c r="J158" s="640"/>
      <c r="K158" s="640"/>
      <c r="N158" s="527"/>
      <c r="O158" s="527"/>
      <c r="P158" s="625"/>
      <c r="Q158" s="625"/>
      <c r="R158" s="625"/>
      <c r="S158" s="511"/>
      <c r="T158" s="620"/>
      <c r="U158" s="620"/>
      <c r="V158" s="620"/>
      <c r="W158" s="620"/>
      <c r="X158" s="620"/>
    </row>
    <row r="159" spans="1:31">
      <c r="A159" s="506"/>
      <c r="B159" s="506"/>
      <c r="D159" s="520"/>
      <c r="E159" s="520"/>
      <c r="F159" s="640"/>
      <c r="G159" s="640"/>
      <c r="H159" s="640"/>
      <c r="I159" s="640"/>
      <c r="J159" s="640"/>
      <c r="K159" s="640"/>
      <c r="N159" s="513"/>
      <c r="O159" s="513"/>
      <c r="P159" s="513"/>
      <c r="Q159" s="513"/>
      <c r="R159" s="513"/>
      <c r="S159" s="513"/>
      <c r="T159" s="838"/>
      <c r="U159" s="838"/>
      <c r="V159" s="838"/>
      <c r="W159" s="838"/>
      <c r="X159" s="838"/>
      <c r="Y159" s="838"/>
      <c r="Z159" s="838"/>
      <c r="AA159" s="838"/>
      <c r="AB159" s="838"/>
      <c r="AC159" s="838"/>
      <c r="AD159" s="838"/>
      <c r="AE159" s="838"/>
    </row>
    <row r="160" spans="1:31">
      <c r="A160" s="506"/>
      <c r="B160" s="506"/>
      <c r="D160" s="520"/>
      <c r="E160" s="520"/>
      <c r="F160" s="637"/>
      <c r="G160" s="637"/>
      <c r="H160" s="637"/>
      <c r="I160" s="637"/>
      <c r="J160" s="637"/>
      <c r="K160" s="637"/>
      <c r="N160" s="513"/>
      <c r="O160" s="513"/>
      <c r="P160" s="513"/>
      <c r="Q160" s="513"/>
      <c r="R160" s="513"/>
      <c r="S160" s="513"/>
      <c r="T160" s="515"/>
      <c r="U160" s="515"/>
      <c r="V160" s="515"/>
      <c r="W160" s="515"/>
      <c r="X160" s="515"/>
      <c r="Y160" s="515"/>
      <c r="Z160" s="515"/>
      <c r="AA160" s="515"/>
      <c r="AB160" s="515"/>
      <c r="AC160" s="515"/>
      <c r="AD160" s="515"/>
      <c r="AE160" s="515"/>
    </row>
    <row r="161" spans="1:31">
      <c r="A161" s="513"/>
      <c r="B161" s="513"/>
      <c r="C161" s="513"/>
      <c r="D161" s="641"/>
      <c r="E161" s="520"/>
      <c r="F161" s="512"/>
      <c r="G161" s="512"/>
      <c r="H161" s="512"/>
      <c r="I161" s="512"/>
      <c r="J161" s="512"/>
      <c r="K161" s="515"/>
      <c r="N161" s="515"/>
      <c r="O161" s="515"/>
      <c r="P161" s="515"/>
      <c r="Q161" s="515"/>
      <c r="R161" s="515"/>
      <c r="S161" s="515"/>
      <c r="T161" s="630"/>
      <c r="U161" s="508"/>
      <c r="V161" s="508"/>
      <c r="W161" s="508"/>
      <c r="X161" s="508"/>
      <c r="Y161" s="619"/>
      <c r="Z161" s="642"/>
      <c r="AA161" s="642"/>
      <c r="AB161" s="642"/>
      <c r="AC161" s="642"/>
      <c r="AD161" s="642"/>
      <c r="AE161" s="515"/>
    </row>
    <row r="162" spans="1:31">
      <c r="A162" s="506"/>
      <c r="B162" s="506"/>
      <c r="C162" s="518"/>
      <c r="D162" s="643"/>
      <c r="E162" s="508"/>
      <c r="F162" s="507"/>
      <c r="G162" s="507"/>
      <c r="H162" s="507"/>
      <c r="I162" s="507"/>
      <c r="J162" s="507"/>
      <c r="K162" s="511"/>
      <c r="L162" s="511"/>
      <c r="N162" s="526"/>
      <c r="O162" s="631"/>
      <c r="P162" s="507"/>
      <c r="Q162" s="518"/>
      <c r="R162" s="619"/>
      <c r="S162" s="507"/>
      <c r="T162" s="620"/>
      <c r="U162" s="620"/>
      <c r="V162" s="620"/>
      <c r="W162" s="620"/>
      <c r="X162" s="620"/>
      <c r="Y162" s="644"/>
      <c r="Z162" s="579"/>
      <c r="AA162" s="579"/>
      <c r="AB162" s="579"/>
      <c r="AC162" s="579"/>
      <c r="AD162" s="579"/>
      <c r="AE162" s="579"/>
    </row>
    <row r="163" spans="1:31">
      <c r="A163" s="506"/>
      <c r="B163" s="506"/>
      <c r="C163" s="518"/>
      <c r="D163" s="643"/>
      <c r="E163" s="508"/>
      <c r="F163" s="619"/>
      <c r="G163" s="619"/>
      <c r="H163" s="619"/>
      <c r="I163" s="619"/>
      <c r="J163" s="619"/>
      <c r="K163" s="511"/>
      <c r="L163" s="511"/>
      <c r="M163" s="632"/>
      <c r="N163" s="526"/>
      <c r="O163" s="631"/>
      <c r="P163" s="507"/>
      <c r="Q163" s="518"/>
      <c r="R163" s="619"/>
      <c r="S163" s="507"/>
      <c r="T163" s="620"/>
      <c r="U163" s="620"/>
      <c r="V163" s="620"/>
      <c r="W163" s="620"/>
      <c r="X163" s="620"/>
      <c r="Y163" s="644"/>
      <c r="Z163" s="579"/>
      <c r="AA163" s="579"/>
      <c r="AB163" s="579"/>
      <c r="AC163" s="579"/>
      <c r="AD163" s="579"/>
      <c r="AE163" s="579"/>
    </row>
    <row r="164" spans="1:31">
      <c r="A164" s="506"/>
      <c r="B164" s="506"/>
      <c r="D164" s="643"/>
      <c r="E164" s="507"/>
      <c r="F164" s="519"/>
      <c r="G164" s="519"/>
      <c r="H164" s="519"/>
      <c r="I164" s="519"/>
      <c r="J164" s="519"/>
      <c r="K164" s="519"/>
      <c r="M164" s="632"/>
      <c r="N164" s="526"/>
      <c r="O164" s="506"/>
      <c r="P164" s="507"/>
      <c r="Q164" s="518"/>
      <c r="R164" s="619"/>
      <c r="S164" s="507"/>
      <c r="T164" s="620"/>
      <c r="U164" s="620"/>
      <c r="V164" s="620"/>
      <c r="W164" s="620"/>
      <c r="X164" s="620"/>
      <c r="Z164" s="579"/>
      <c r="AA164" s="579"/>
      <c r="AB164" s="579"/>
      <c r="AC164" s="579"/>
      <c r="AD164" s="579"/>
      <c r="AE164" s="579"/>
    </row>
    <row r="165" spans="1:31">
      <c r="A165" s="506"/>
      <c r="B165" s="506"/>
      <c r="C165" s="522"/>
      <c r="D165" s="643"/>
      <c r="E165" s="507"/>
      <c r="F165" s="519"/>
      <c r="G165" s="519"/>
      <c r="H165" s="519"/>
      <c r="I165" s="519"/>
      <c r="J165" s="519"/>
      <c r="K165" s="519"/>
      <c r="M165" s="632"/>
      <c r="N165" s="526"/>
      <c r="O165" s="506"/>
      <c r="P165" s="507"/>
      <c r="Q165" s="518"/>
      <c r="R165" s="619"/>
      <c r="S165" s="507"/>
      <c r="T165" s="620"/>
      <c r="U165" s="620"/>
      <c r="V165" s="620"/>
      <c r="W165" s="620"/>
      <c r="X165" s="620"/>
      <c r="Z165" s="579"/>
      <c r="AA165" s="579"/>
      <c r="AB165" s="579"/>
      <c r="AC165" s="579"/>
      <c r="AD165" s="579"/>
      <c r="AE165" s="579"/>
    </row>
    <row r="166" spans="1:31" ht="15">
      <c r="A166" s="506"/>
      <c r="B166" s="506"/>
      <c r="C166" s="522"/>
      <c r="D166" s="643"/>
      <c r="E166" s="507"/>
      <c r="F166" s="524"/>
      <c r="G166" s="524"/>
      <c r="H166" s="524"/>
      <c r="I166" s="524"/>
      <c r="J166" s="524"/>
      <c r="K166" s="524"/>
      <c r="M166" s="632"/>
      <c r="N166" s="526"/>
      <c r="O166" s="506"/>
      <c r="P166" s="507"/>
      <c r="Q166" s="518"/>
      <c r="R166" s="619"/>
      <c r="S166" s="507"/>
      <c r="T166" s="620"/>
      <c r="U166" s="620"/>
      <c r="V166" s="620"/>
      <c r="W166" s="620"/>
      <c r="X166" s="620"/>
      <c r="Z166" s="579"/>
      <c r="AA166" s="579"/>
      <c r="AB166" s="579"/>
      <c r="AC166" s="579"/>
      <c r="AD166" s="579"/>
      <c r="AE166" s="579"/>
    </row>
    <row r="167" spans="1:31">
      <c r="A167" s="506"/>
      <c r="B167" s="506"/>
      <c r="C167" s="522"/>
      <c r="D167" s="507"/>
      <c r="E167" s="638"/>
      <c r="F167" s="636"/>
      <c r="G167" s="636"/>
      <c r="H167" s="636"/>
      <c r="I167" s="636"/>
      <c r="J167" s="636"/>
      <c r="K167" s="636"/>
      <c r="N167" s="526"/>
      <c r="O167" s="506"/>
      <c r="P167" s="507"/>
      <c r="Q167" s="518"/>
      <c r="R167" s="619"/>
      <c r="S167" s="507"/>
      <c r="T167" s="634"/>
      <c r="U167" s="417"/>
      <c r="Z167" s="579"/>
      <c r="AA167" s="579"/>
      <c r="AB167" s="579"/>
      <c r="AC167" s="579"/>
      <c r="AD167" s="579"/>
      <c r="AE167" s="579"/>
    </row>
    <row r="168" spans="1:31">
      <c r="A168" s="506"/>
      <c r="B168" s="506"/>
      <c r="C168" s="522"/>
      <c r="D168" s="507"/>
      <c r="E168" s="507"/>
      <c r="F168" s="511"/>
      <c r="G168" s="511"/>
      <c r="H168" s="511"/>
      <c r="I168" s="511"/>
      <c r="J168" s="511"/>
      <c r="K168" s="511"/>
      <c r="N168" s="526"/>
      <c r="O168" s="506"/>
      <c r="P168" s="508"/>
      <c r="Q168" s="506"/>
      <c r="R168" s="508"/>
      <c r="S168" s="630"/>
      <c r="T168" s="511"/>
      <c r="U168" s="511"/>
      <c r="V168" s="511"/>
      <c r="W168" s="511"/>
      <c r="X168" s="511"/>
      <c r="Z168" s="579"/>
      <c r="AA168" s="579"/>
      <c r="AB168" s="579"/>
      <c r="AC168" s="579"/>
      <c r="AD168" s="579"/>
      <c r="AE168" s="579"/>
    </row>
    <row r="169" spans="1:31">
      <c r="A169" s="506"/>
      <c r="B169" s="506"/>
      <c r="C169" s="518"/>
      <c r="D169" s="643"/>
      <c r="E169" s="508"/>
      <c r="F169" s="507"/>
      <c r="G169" s="507"/>
      <c r="H169" s="507"/>
      <c r="I169" s="507"/>
      <c r="J169" s="507"/>
      <c r="K169" s="511"/>
      <c r="N169" s="526"/>
      <c r="O169" s="631"/>
      <c r="P169" s="507"/>
      <c r="Q169" s="518"/>
      <c r="R169" s="619"/>
      <c r="S169" s="507"/>
      <c r="T169" s="620"/>
      <c r="U169" s="620"/>
      <c r="V169" s="620"/>
      <c r="W169" s="620"/>
      <c r="X169" s="620"/>
      <c r="Y169" s="644"/>
      <c r="Z169" s="579"/>
      <c r="AA169" s="579"/>
      <c r="AB169" s="579"/>
      <c r="AC169" s="579"/>
      <c r="AD169" s="579"/>
      <c r="AE169" s="579"/>
    </row>
    <row r="170" spans="1:31">
      <c r="C170" s="518"/>
      <c r="D170" s="643"/>
      <c r="E170" s="508"/>
      <c r="F170" s="619"/>
      <c r="G170" s="619"/>
      <c r="H170" s="619"/>
      <c r="I170" s="619"/>
      <c r="J170" s="619"/>
      <c r="K170" s="511"/>
      <c r="M170" s="632"/>
      <c r="N170" s="526"/>
      <c r="O170" s="631"/>
      <c r="P170" s="507"/>
      <c r="Q170" s="518"/>
      <c r="R170" s="619"/>
      <c r="S170" s="507"/>
      <c r="T170" s="620"/>
      <c r="U170" s="620"/>
      <c r="V170" s="620"/>
      <c r="W170" s="620"/>
      <c r="X170" s="620"/>
      <c r="Y170" s="644"/>
      <c r="Z170" s="579"/>
      <c r="AA170" s="579"/>
      <c r="AB170" s="579"/>
      <c r="AC170" s="579"/>
      <c r="AD170" s="579"/>
      <c r="AE170" s="579"/>
    </row>
    <row r="171" spans="1:31">
      <c r="A171" s="506"/>
      <c r="B171" s="506"/>
      <c r="C171" s="522"/>
      <c r="D171" s="643"/>
      <c r="E171" s="507"/>
      <c r="F171" s="519"/>
      <c r="G171" s="519"/>
      <c r="H171" s="519"/>
      <c r="I171" s="519"/>
      <c r="J171" s="519"/>
      <c r="K171" s="519"/>
      <c r="M171" s="632"/>
      <c r="N171" s="526"/>
      <c r="O171" s="506"/>
      <c r="P171" s="507"/>
      <c r="Q171" s="518"/>
      <c r="R171" s="619"/>
      <c r="S171" s="507"/>
      <c r="T171" s="620"/>
      <c r="U171" s="620"/>
      <c r="V171" s="620"/>
      <c r="W171" s="620"/>
      <c r="X171" s="620"/>
      <c r="Z171" s="579"/>
      <c r="AA171" s="579"/>
      <c r="AB171" s="579"/>
      <c r="AC171" s="579"/>
      <c r="AD171" s="579"/>
      <c r="AE171" s="579"/>
    </row>
    <row r="172" spans="1:31">
      <c r="A172" s="506"/>
      <c r="B172" s="506"/>
      <c r="C172" s="522"/>
      <c r="D172" s="643"/>
      <c r="E172" s="507"/>
      <c r="F172" s="519"/>
      <c r="G172" s="519"/>
      <c r="H172" s="519"/>
      <c r="I172" s="519"/>
      <c r="J172" s="519"/>
      <c r="K172" s="519"/>
      <c r="M172" s="632"/>
      <c r="N172" s="526"/>
      <c r="O172" s="506"/>
      <c r="P172" s="507"/>
      <c r="Q172" s="518"/>
      <c r="R172" s="619"/>
      <c r="S172" s="507"/>
      <c r="T172" s="620"/>
      <c r="U172" s="620"/>
      <c r="V172" s="620"/>
      <c r="W172" s="620"/>
      <c r="X172" s="620"/>
      <c r="Z172" s="579"/>
      <c r="AA172" s="579"/>
      <c r="AB172" s="579"/>
      <c r="AC172" s="579"/>
      <c r="AD172" s="579"/>
      <c r="AE172" s="579"/>
    </row>
    <row r="173" spans="1:31" ht="15">
      <c r="A173" s="506"/>
      <c r="B173" s="506"/>
      <c r="C173" s="522"/>
      <c r="D173" s="643"/>
      <c r="E173" s="507"/>
      <c r="F173" s="524"/>
      <c r="G173" s="524"/>
      <c r="H173" s="524"/>
      <c r="I173" s="524"/>
      <c r="J173" s="524"/>
      <c r="K173" s="524"/>
      <c r="M173" s="632"/>
      <c r="N173" s="526"/>
      <c r="O173" s="506"/>
      <c r="P173" s="507"/>
      <c r="Q173" s="518"/>
      <c r="R173" s="619"/>
      <c r="S173" s="507"/>
      <c r="T173" s="620"/>
      <c r="U173" s="620"/>
      <c r="V173" s="620"/>
      <c r="W173" s="620"/>
      <c r="X173" s="620"/>
      <c r="Z173" s="579"/>
      <c r="AA173" s="579"/>
      <c r="AB173" s="579"/>
      <c r="AC173" s="579"/>
      <c r="AD173" s="579"/>
      <c r="AE173" s="579"/>
    </row>
    <row r="174" spans="1:31">
      <c r="A174" s="506"/>
      <c r="B174" s="506"/>
      <c r="C174" s="522"/>
      <c r="D174" s="507"/>
      <c r="E174" s="638"/>
      <c r="F174" s="636"/>
      <c r="G174" s="636"/>
      <c r="H174" s="636"/>
      <c r="I174" s="636"/>
      <c r="J174" s="636"/>
      <c r="K174" s="636"/>
      <c r="N174" s="526"/>
      <c r="O174" s="506"/>
      <c r="P174" s="507"/>
      <c r="Q174" s="518"/>
      <c r="R174" s="619"/>
      <c r="S174" s="507"/>
      <c r="T174" s="634"/>
      <c r="U174" s="417"/>
      <c r="Z174" s="579"/>
      <c r="AA174" s="579"/>
      <c r="AB174" s="579"/>
      <c r="AC174" s="579"/>
      <c r="AD174" s="579"/>
      <c r="AE174" s="579"/>
    </row>
    <row r="175" spans="1:31">
      <c r="A175" s="506"/>
      <c r="B175" s="506"/>
      <c r="C175" s="522"/>
      <c r="D175" s="507"/>
      <c r="E175" s="507"/>
      <c r="F175" s="511"/>
      <c r="G175" s="511"/>
      <c r="H175" s="511"/>
      <c r="I175" s="511"/>
      <c r="J175" s="511"/>
      <c r="K175" s="511"/>
      <c r="N175" s="526"/>
      <c r="O175" s="506"/>
      <c r="P175" s="508"/>
      <c r="Q175" s="506"/>
      <c r="R175" s="508"/>
      <c r="S175" s="630"/>
      <c r="T175" s="511"/>
      <c r="U175" s="511"/>
      <c r="V175" s="511"/>
      <c r="W175" s="511"/>
      <c r="X175" s="511"/>
      <c r="Z175" s="579"/>
      <c r="AA175" s="579"/>
      <c r="AB175" s="579"/>
      <c r="AC175" s="579"/>
      <c r="AD175" s="579"/>
      <c r="AE175" s="579"/>
    </row>
    <row r="176" spans="1:31">
      <c r="A176" s="506"/>
      <c r="B176" s="506"/>
      <c r="C176" s="518"/>
      <c r="D176" s="643"/>
      <c r="E176" s="508"/>
      <c r="F176" s="507"/>
      <c r="G176" s="507"/>
      <c r="H176" s="507"/>
      <c r="I176" s="507"/>
      <c r="J176" s="507"/>
      <c r="K176" s="511"/>
      <c r="N176" s="526"/>
      <c r="O176" s="631"/>
      <c r="P176" s="507"/>
      <c r="Q176" s="518"/>
      <c r="R176" s="619"/>
      <c r="S176" s="507"/>
      <c r="T176" s="620"/>
      <c r="U176" s="620"/>
      <c r="V176" s="620"/>
      <c r="W176" s="620"/>
      <c r="X176" s="620"/>
      <c r="Y176" s="644"/>
      <c r="Z176" s="579"/>
      <c r="AA176" s="579"/>
      <c r="AB176" s="579"/>
      <c r="AC176" s="579"/>
      <c r="AD176" s="579"/>
      <c r="AE176" s="579"/>
    </row>
    <row r="177" spans="1:31">
      <c r="C177" s="518"/>
      <c r="D177" s="643"/>
      <c r="E177" s="508"/>
      <c r="F177" s="619"/>
      <c r="G177" s="619"/>
      <c r="H177" s="619"/>
      <c r="I177" s="619"/>
      <c r="J177" s="619"/>
      <c r="K177" s="511"/>
      <c r="M177" s="632"/>
      <c r="N177" s="526"/>
      <c r="O177" s="631"/>
      <c r="P177" s="507"/>
      <c r="Q177" s="518"/>
      <c r="R177" s="619"/>
      <c r="S177" s="507"/>
      <c r="T177" s="620"/>
      <c r="U177" s="620"/>
      <c r="V177" s="620"/>
      <c r="W177" s="620"/>
      <c r="X177" s="620"/>
      <c r="Y177" s="644"/>
      <c r="Z177" s="579"/>
      <c r="AA177" s="579"/>
      <c r="AB177" s="579"/>
      <c r="AC177" s="579"/>
      <c r="AD177" s="579"/>
      <c r="AE177" s="579"/>
    </row>
    <row r="178" spans="1:31">
      <c r="A178" s="506"/>
      <c r="B178" s="506"/>
      <c r="C178" s="522"/>
      <c r="D178" s="643"/>
      <c r="E178" s="507"/>
      <c r="F178" s="519"/>
      <c r="G178" s="519"/>
      <c r="H178" s="519"/>
      <c r="I178" s="519"/>
      <c r="J178" s="519"/>
      <c r="K178" s="519"/>
      <c r="M178" s="632"/>
      <c r="N178" s="526"/>
      <c r="O178" s="506"/>
      <c r="P178" s="507"/>
      <c r="Q178" s="518"/>
      <c r="R178" s="619"/>
      <c r="S178" s="507"/>
      <c r="T178" s="620"/>
      <c r="U178" s="620"/>
      <c r="V178" s="620"/>
      <c r="W178" s="620"/>
      <c r="X178" s="620"/>
      <c r="Z178" s="579"/>
      <c r="AA178" s="579"/>
      <c r="AB178" s="579"/>
      <c r="AC178" s="579"/>
      <c r="AD178" s="579"/>
      <c r="AE178" s="579"/>
    </row>
    <row r="179" spans="1:31">
      <c r="A179" s="506"/>
      <c r="B179" s="506"/>
      <c r="C179" s="522"/>
      <c r="D179" s="643"/>
      <c r="E179" s="507"/>
      <c r="F179" s="519"/>
      <c r="G179" s="519"/>
      <c r="H179" s="519"/>
      <c r="I179" s="519"/>
      <c r="J179" s="519"/>
      <c r="K179" s="519"/>
      <c r="M179" s="632"/>
      <c r="N179" s="526"/>
      <c r="O179" s="506"/>
      <c r="P179" s="507"/>
      <c r="Q179" s="518"/>
      <c r="R179" s="619"/>
      <c r="S179" s="507"/>
      <c r="T179" s="620"/>
      <c r="U179" s="620"/>
      <c r="V179" s="620"/>
      <c r="W179" s="620"/>
      <c r="X179" s="620"/>
      <c r="Z179" s="579"/>
      <c r="AA179" s="579"/>
      <c r="AB179" s="579"/>
      <c r="AC179" s="579"/>
      <c r="AD179" s="579"/>
      <c r="AE179" s="579"/>
    </row>
    <row r="180" spans="1:31" ht="15">
      <c r="A180" s="506"/>
      <c r="B180" s="506"/>
      <c r="C180" s="522"/>
      <c r="D180" s="643"/>
      <c r="E180" s="507"/>
      <c r="F180" s="524"/>
      <c r="G180" s="524"/>
      <c r="H180" s="524"/>
      <c r="I180" s="524"/>
      <c r="J180" s="524"/>
      <c r="K180" s="524"/>
      <c r="M180" s="632"/>
      <c r="N180" s="526"/>
      <c r="O180" s="506"/>
      <c r="P180" s="507"/>
      <c r="Q180" s="518"/>
      <c r="R180" s="619"/>
      <c r="S180" s="507"/>
      <c r="T180" s="620"/>
      <c r="U180" s="620"/>
      <c r="V180" s="620"/>
      <c r="W180" s="620"/>
      <c r="X180" s="620"/>
      <c r="Z180" s="579"/>
      <c r="AA180" s="579"/>
      <c r="AB180" s="579"/>
      <c r="AC180" s="579"/>
      <c r="AD180" s="579"/>
      <c r="AE180" s="579"/>
    </row>
    <row r="181" spans="1:31">
      <c r="A181" s="506"/>
      <c r="B181" s="506"/>
      <c r="C181" s="522"/>
      <c r="D181" s="507"/>
      <c r="E181" s="638"/>
      <c r="F181" s="636"/>
      <c r="G181" s="636"/>
      <c r="H181" s="636"/>
      <c r="I181" s="636"/>
      <c r="J181" s="636"/>
      <c r="K181" s="636"/>
      <c r="N181" s="526"/>
      <c r="O181" s="506"/>
      <c r="P181" s="507"/>
      <c r="Q181" s="518"/>
      <c r="R181" s="619"/>
      <c r="S181" s="507"/>
      <c r="T181" s="634"/>
      <c r="U181" s="417"/>
      <c r="Z181" s="579"/>
      <c r="AA181" s="579"/>
      <c r="AB181" s="579"/>
      <c r="AC181" s="579"/>
      <c r="AD181" s="579"/>
      <c r="AE181" s="579"/>
    </row>
    <row r="182" spans="1:31">
      <c r="A182" s="506"/>
      <c r="B182" s="506"/>
      <c r="C182" s="522"/>
      <c r="D182" s="507"/>
      <c r="E182" s="507"/>
      <c r="F182" s="579"/>
      <c r="G182" s="579"/>
      <c r="H182" s="579"/>
      <c r="I182" s="579"/>
      <c r="J182" s="579"/>
      <c r="K182" s="579"/>
      <c r="N182" s="526"/>
      <c r="O182" s="506"/>
      <c r="P182" s="508"/>
      <c r="Q182" s="506"/>
      <c r="R182" s="508"/>
      <c r="S182" s="630"/>
      <c r="T182" s="511"/>
      <c r="U182" s="511"/>
      <c r="V182" s="511"/>
      <c r="W182" s="511"/>
      <c r="X182" s="511"/>
      <c r="Z182" s="579"/>
      <c r="AA182" s="579"/>
      <c r="AB182" s="579"/>
      <c r="AC182" s="579"/>
      <c r="AD182" s="579"/>
      <c r="AE182" s="579"/>
    </row>
    <row r="183" spans="1:31">
      <c r="A183" s="506"/>
      <c r="B183" s="506"/>
      <c r="C183" s="518"/>
      <c r="D183" s="643"/>
      <c r="E183" s="508"/>
      <c r="F183" s="507"/>
      <c r="G183" s="507"/>
      <c r="H183" s="507"/>
      <c r="I183" s="507"/>
      <c r="J183" s="507"/>
      <c r="K183" s="511"/>
      <c r="N183" s="526"/>
      <c r="O183" s="631"/>
      <c r="P183" s="507"/>
      <c r="Q183" s="518"/>
      <c r="R183" s="619"/>
      <c r="S183" s="507"/>
      <c r="T183" s="620"/>
      <c r="U183" s="620"/>
      <c r="V183" s="620"/>
      <c r="W183" s="620"/>
      <c r="X183" s="620"/>
      <c r="Y183" s="644"/>
      <c r="Z183" s="579"/>
      <c r="AA183" s="579"/>
      <c r="AB183" s="579"/>
      <c r="AC183" s="579"/>
      <c r="AD183" s="579"/>
      <c r="AE183" s="579"/>
    </row>
    <row r="184" spans="1:31">
      <c r="C184" s="518"/>
      <c r="D184" s="643"/>
      <c r="E184" s="508"/>
      <c r="F184" s="619"/>
      <c r="G184" s="619"/>
      <c r="H184" s="619"/>
      <c r="I184" s="619"/>
      <c r="J184" s="619"/>
      <c r="K184" s="511"/>
      <c r="M184" s="632"/>
      <c r="N184" s="526"/>
      <c r="O184" s="631"/>
      <c r="P184" s="507"/>
      <c r="Q184" s="518"/>
      <c r="R184" s="619"/>
      <c r="S184" s="507"/>
      <c r="T184" s="620"/>
      <c r="U184" s="620"/>
      <c r="V184" s="620"/>
      <c r="W184" s="620"/>
      <c r="X184" s="620"/>
      <c r="Y184" s="644"/>
      <c r="Z184" s="579"/>
      <c r="AA184" s="579"/>
      <c r="AB184" s="579"/>
      <c r="AC184" s="579"/>
      <c r="AD184" s="579"/>
      <c r="AE184" s="579"/>
    </row>
    <row r="185" spans="1:31">
      <c r="A185" s="506"/>
      <c r="B185" s="506"/>
      <c r="C185" s="522"/>
      <c r="D185" s="643"/>
      <c r="E185" s="507"/>
      <c r="F185" s="519"/>
      <c r="G185" s="519"/>
      <c r="H185" s="519"/>
      <c r="I185" s="519"/>
      <c r="J185" s="519"/>
      <c r="K185" s="519"/>
      <c r="M185" s="632"/>
      <c r="N185" s="526"/>
      <c r="O185" s="506"/>
      <c r="P185" s="507"/>
      <c r="Q185" s="518"/>
      <c r="R185" s="619"/>
      <c r="S185" s="507"/>
      <c r="T185" s="620"/>
      <c r="U185" s="620"/>
      <c r="V185" s="620"/>
      <c r="W185" s="620"/>
      <c r="X185" s="620"/>
      <c r="Z185" s="579"/>
      <c r="AA185" s="579"/>
      <c r="AB185" s="579"/>
      <c r="AC185" s="579"/>
      <c r="AD185" s="579"/>
      <c r="AE185" s="579"/>
    </row>
    <row r="186" spans="1:31">
      <c r="A186" s="506"/>
      <c r="B186" s="506"/>
      <c r="C186" s="522"/>
      <c r="D186" s="643"/>
      <c r="E186" s="507"/>
      <c r="F186" s="519"/>
      <c r="G186" s="519"/>
      <c r="H186" s="519"/>
      <c r="I186" s="519"/>
      <c r="J186" s="519"/>
      <c r="K186" s="519"/>
      <c r="M186" s="632"/>
      <c r="N186" s="526"/>
      <c r="O186" s="506"/>
      <c r="P186" s="507"/>
      <c r="Q186" s="518"/>
      <c r="R186" s="619"/>
      <c r="S186" s="507"/>
      <c r="T186" s="620"/>
      <c r="U186" s="620"/>
      <c r="V186" s="620"/>
      <c r="W186" s="620"/>
      <c r="X186" s="620"/>
      <c r="Z186" s="579"/>
      <c r="AA186" s="579"/>
      <c r="AB186" s="579"/>
      <c r="AC186" s="579"/>
      <c r="AD186" s="579"/>
      <c r="AE186" s="579"/>
    </row>
    <row r="187" spans="1:31" ht="15">
      <c r="A187" s="506"/>
      <c r="B187" s="506"/>
      <c r="C187" s="522"/>
      <c r="D187" s="643"/>
      <c r="E187" s="507"/>
      <c r="F187" s="524"/>
      <c r="G187" s="524"/>
      <c r="H187" s="524"/>
      <c r="I187" s="524"/>
      <c r="J187" s="524"/>
      <c r="K187" s="524"/>
      <c r="M187" s="632"/>
      <c r="N187" s="526"/>
      <c r="O187" s="506"/>
      <c r="P187" s="507"/>
      <c r="Q187" s="518"/>
      <c r="R187" s="619"/>
      <c r="S187" s="507"/>
      <c r="T187" s="620"/>
      <c r="U187" s="620"/>
      <c r="V187" s="620"/>
      <c r="W187" s="620"/>
      <c r="X187" s="620"/>
      <c r="Z187" s="579"/>
      <c r="AA187" s="579"/>
      <c r="AB187" s="579"/>
      <c r="AC187" s="579"/>
      <c r="AD187" s="579"/>
      <c r="AE187" s="579"/>
    </row>
    <row r="188" spans="1:31" ht="13.5" customHeight="1">
      <c r="A188" s="506"/>
      <c r="B188" s="506"/>
      <c r="C188" s="522"/>
      <c r="D188" s="507"/>
      <c r="E188" s="638"/>
      <c r="F188" s="636"/>
      <c r="G188" s="636"/>
      <c r="H188" s="636"/>
      <c r="I188" s="636"/>
      <c r="J188" s="636"/>
      <c r="K188" s="636"/>
      <c r="N188" s="526"/>
      <c r="O188" s="506"/>
      <c r="P188" s="507"/>
      <c r="Q188" s="518"/>
      <c r="R188" s="619"/>
      <c r="S188" s="507"/>
      <c r="T188" s="634"/>
      <c r="U188" s="417"/>
      <c r="Z188" s="579"/>
      <c r="AA188" s="579"/>
      <c r="AB188" s="579"/>
      <c r="AC188" s="579"/>
      <c r="AD188" s="579"/>
      <c r="AE188" s="579"/>
    </row>
    <row r="189" spans="1:31">
      <c r="A189" s="506"/>
      <c r="B189" s="506"/>
      <c r="C189" s="522"/>
      <c r="D189" s="507"/>
      <c r="E189" s="507"/>
      <c r="F189" s="511"/>
      <c r="G189" s="511"/>
      <c r="H189" s="511"/>
      <c r="I189" s="511"/>
      <c r="J189" s="511"/>
      <c r="K189" s="511"/>
      <c r="N189" s="526"/>
      <c r="O189" s="506"/>
      <c r="P189" s="508"/>
      <c r="Q189" s="506"/>
      <c r="R189" s="508"/>
      <c r="S189" s="630"/>
      <c r="T189" s="511"/>
      <c r="U189" s="511"/>
      <c r="V189" s="511"/>
      <c r="W189" s="511"/>
      <c r="X189" s="511"/>
      <c r="Z189" s="579"/>
      <c r="AA189" s="579"/>
      <c r="AB189" s="579"/>
      <c r="AC189" s="579"/>
      <c r="AD189" s="579"/>
      <c r="AE189" s="579"/>
    </row>
    <row r="190" spans="1:31">
      <c r="A190" s="506"/>
      <c r="B190" s="506"/>
      <c r="C190" s="518"/>
      <c r="D190" s="643"/>
      <c r="E190" s="508"/>
      <c r="F190" s="507"/>
      <c r="G190" s="507"/>
      <c r="H190" s="507"/>
      <c r="I190" s="507"/>
      <c r="J190" s="507"/>
      <c r="K190" s="511"/>
      <c r="N190" s="526"/>
      <c r="O190" s="631"/>
      <c r="P190" s="507"/>
      <c r="Q190" s="518"/>
      <c r="R190" s="619"/>
      <c r="S190" s="507"/>
      <c r="T190" s="620"/>
      <c r="U190" s="620"/>
      <c r="V190" s="620"/>
      <c r="W190" s="620"/>
      <c r="X190" s="620"/>
      <c r="Y190" s="644"/>
      <c r="Z190" s="579"/>
      <c r="AA190" s="579"/>
      <c r="AB190" s="579"/>
      <c r="AC190" s="579"/>
      <c r="AD190" s="579"/>
      <c r="AE190" s="579"/>
    </row>
    <row r="191" spans="1:31">
      <c r="C191" s="518"/>
      <c r="D191" s="643"/>
      <c r="E191" s="508"/>
      <c r="F191" s="619"/>
      <c r="G191" s="619"/>
      <c r="H191" s="619"/>
      <c r="I191" s="619"/>
      <c r="J191" s="619"/>
      <c r="K191" s="511"/>
      <c r="M191" s="632"/>
      <c r="N191" s="526"/>
      <c r="O191" s="631"/>
      <c r="P191" s="507"/>
      <c r="Q191" s="518"/>
      <c r="R191" s="619"/>
      <c r="S191" s="507"/>
      <c r="T191" s="620"/>
      <c r="U191" s="620"/>
      <c r="V191" s="620"/>
      <c r="W191" s="620"/>
      <c r="X191" s="620"/>
      <c r="Y191" s="644"/>
      <c r="Z191" s="579"/>
      <c r="AA191" s="579"/>
      <c r="AB191" s="579"/>
      <c r="AC191" s="579"/>
      <c r="AD191" s="579"/>
      <c r="AE191" s="579"/>
    </row>
    <row r="192" spans="1:31">
      <c r="A192" s="506"/>
      <c r="B192" s="506"/>
      <c r="C192" s="522"/>
      <c r="D192" s="643"/>
      <c r="E192" s="507"/>
      <c r="F192" s="519"/>
      <c r="G192" s="519"/>
      <c r="H192" s="519"/>
      <c r="I192" s="519"/>
      <c r="J192" s="519"/>
      <c r="K192" s="519"/>
      <c r="M192" s="632"/>
      <c r="N192" s="526"/>
      <c r="O192" s="506"/>
      <c r="P192" s="507"/>
      <c r="Q192" s="518"/>
      <c r="R192" s="619"/>
      <c r="S192" s="507"/>
      <c r="Z192" s="579"/>
      <c r="AA192" s="579"/>
      <c r="AB192" s="579"/>
      <c r="AC192" s="579"/>
      <c r="AD192" s="579"/>
      <c r="AE192" s="579"/>
    </row>
    <row r="193" spans="1:33">
      <c r="A193" s="506"/>
      <c r="B193" s="506"/>
      <c r="C193" s="522"/>
      <c r="D193" s="643"/>
      <c r="E193" s="507"/>
      <c r="F193" s="519"/>
      <c r="G193" s="519"/>
      <c r="H193" s="519"/>
      <c r="I193" s="519"/>
      <c r="J193" s="519"/>
      <c r="K193" s="519"/>
      <c r="M193" s="632"/>
      <c r="N193" s="526"/>
      <c r="O193" s="506"/>
      <c r="P193" s="507"/>
      <c r="Q193" s="518"/>
      <c r="R193" s="619"/>
      <c r="S193" s="507"/>
      <c r="Z193" s="579"/>
      <c r="AA193" s="579"/>
      <c r="AB193" s="579"/>
      <c r="AC193" s="579"/>
      <c r="AD193" s="579"/>
      <c r="AE193" s="579"/>
    </row>
    <row r="194" spans="1:33" ht="15">
      <c r="A194" s="506"/>
      <c r="B194" s="506"/>
      <c r="C194" s="522"/>
      <c r="D194" s="643"/>
      <c r="E194" s="507"/>
      <c r="F194" s="524"/>
      <c r="G194" s="524"/>
      <c r="H194" s="524"/>
      <c r="I194" s="524"/>
      <c r="J194" s="524"/>
      <c r="K194" s="524"/>
      <c r="M194" s="632"/>
      <c r="N194" s="526"/>
      <c r="O194" s="506"/>
      <c r="P194" s="507"/>
      <c r="Q194" s="518"/>
      <c r="R194" s="619"/>
      <c r="S194" s="507"/>
      <c r="T194" s="620"/>
      <c r="U194" s="620"/>
      <c r="V194" s="620"/>
      <c r="W194" s="620"/>
      <c r="X194" s="620"/>
      <c r="Z194" s="579"/>
      <c r="AA194" s="579"/>
      <c r="AB194" s="579"/>
      <c r="AC194" s="579"/>
      <c r="AD194" s="579"/>
      <c r="AE194" s="579"/>
    </row>
    <row r="195" spans="1:33">
      <c r="A195" s="506"/>
      <c r="B195" s="506"/>
      <c r="C195" s="522"/>
      <c r="D195" s="507"/>
      <c r="E195" s="638"/>
      <c r="F195" s="636"/>
      <c r="G195" s="636"/>
      <c r="H195" s="636"/>
      <c r="I195" s="636"/>
      <c r="J195" s="636"/>
      <c r="K195" s="636"/>
      <c r="N195" s="527"/>
      <c r="P195" s="639"/>
      <c r="Q195" s="522"/>
      <c r="R195" s="619"/>
      <c r="S195" s="639"/>
      <c r="T195" s="620"/>
      <c r="U195" s="620"/>
      <c r="V195" s="620"/>
      <c r="W195" s="620"/>
      <c r="X195" s="620"/>
      <c r="Z195" s="579"/>
      <c r="AA195" s="579"/>
      <c r="AB195" s="579"/>
      <c r="AC195" s="579"/>
      <c r="AD195" s="579"/>
      <c r="AE195" s="579"/>
    </row>
    <row r="196" spans="1:33">
      <c r="A196" s="506"/>
      <c r="B196" s="506"/>
      <c r="C196" s="522"/>
      <c r="D196" s="507"/>
      <c r="E196" s="507"/>
      <c r="F196" s="619"/>
      <c r="G196" s="619"/>
      <c r="H196" s="619"/>
      <c r="I196" s="619"/>
      <c r="J196" s="619"/>
      <c r="K196" s="619"/>
      <c r="N196" s="527"/>
      <c r="S196" s="511"/>
      <c r="T196" s="620"/>
      <c r="U196" s="620"/>
      <c r="V196" s="620"/>
      <c r="W196" s="620"/>
      <c r="X196" s="620"/>
      <c r="Y196" s="513"/>
      <c r="Z196" s="645"/>
      <c r="AA196" s="645"/>
      <c r="AB196" s="645"/>
      <c r="AC196" s="645"/>
      <c r="AD196" s="645"/>
      <c r="AE196" s="579"/>
    </row>
    <row r="197" spans="1:33" ht="13.5" customHeight="1">
      <c r="A197" s="506"/>
      <c r="B197" s="506"/>
      <c r="D197" s="520"/>
      <c r="E197" s="520"/>
      <c r="F197" s="640"/>
      <c r="G197" s="640"/>
      <c r="H197" s="640"/>
      <c r="I197" s="640"/>
      <c r="J197" s="640"/>
      <c r="K197" s="640"/>
      <c r="N197" s="527"/>
      <c r="O197" s="624"/>
      <c r="P197" s="625"/>
      <c r="Q197" s="626"/>
      <c r="R197" s="627"/>
      <c r="S197" s="646"/>
      <c r="T197" s="646"/>
      <c r="U197" s="646"/>
    </row>
    <row r="198" spans="1:33">
      <c r="A198" s="506"/>
      <c r="B198" s="506"/>
      <c r="D198" s="520"/>
      <c r="E198" s="520"/>
      <c r="F198" s="640"/>
      <c r="G198" s="640"/>
      <c r="H198" s="640"/>
      <c r="I198" s="640"/>
      <c r="J198" s="640"/>
      <c r="K198" s="640"/>
      <c r="N198" s="647"/>
      <c r="O198" s="624"/>
      <c r="P198" s="625"/>
      <c r="Q198" s="625"/>
      <c r="R198" s="526"/>
      <c r="S198" s="646"/>
      <c r="T198" s="646"/>
      <c r="U198" s="646"/>
    </row>
    <row r="199" spans="1:33">
      <c r="A199" s="506"/>
      <c r="B199" s="506"/>
      <c r="D199" s="520"/>
      <c r="E199" s="520"/>
      <c r="F199" s="637"/>
      <c r="G199" s="637"/>
      <c r="H199" s="637"/>
      <c r="I199" s="637"/>
      <c r="J199" s="637"/>
      <c r="K199" s="637"/>
      <c r="N199" s="647"/>
      <c r="O199" s="624"/>
      <c r="P199" s="625"/>
      <c r="Q199" s="625"/>
      <c r="R199" s="648"/>
      <c r="S199" s="620"/>
      <c r="T199" s="620"/>
      <c r="U199" s="620"/>
    </row>
    <row r="200" spans="1:33">
      <c r="D200" s="515"/>
      <c r="E200" s="515"/>
      <c r="F200" s="512"/>
      <c r="G200" s="512"/>
      <c r="H200" s="512"/>
      <c r="I200" s="512"/>
      <c r="J200" s="512"/>
      <c r="K200" s="515"/>
      <c r="O200" s="649"/>
      <c r="P200" s="649"/>
      <c r="Q200" s="649"/>
      <c r="R200" s="649"/>
      <c r="S200" s="649"/>
      <c r="T200" s="649"/>
      <c r="U200" s="620"/>
    </row>
    <row r="201" spans="1:33">
      <c r="A201" s="506"/>
      <c r="B201" s="506"/>
      <c r="C201" s="506"/>
      <c r="D201" s="515"/>
      <c r="E201" s="508"/>
      <c r="F201" s="619"/>
      <c r="G201" s="619"/>
      <c r="H201" s="619"/>
      <c r="I201" s="619"/>
      <c r="J201" s="619"/>
      <c r="K201" s="515"/>
      <c r="O201" s="624"/>
      <c r="P201" s="513"/>
      <c r="Q201" s="650"/>
      <c r="R201" s="650"/>
      <c r="S201" s="513"/>
      <c r="T201" s="513"/>
      <c r="U201" s="620"/>
    </row>
    <row r="202" spans="1:33">
      <c r="A202" s="506"/>
      <c r="B202" s="506"/>
      <c r="D202" s="651"/>
      <c r="E202" s="526"/>
      <c r="F202" s="652"/>
      <c r="G202" s="652"/>
      <c r="H202" s="652"/>
      <c r="I202" s="652"/>
      <c r="J202" s="652"/>
      <c r="K202" s="519"/>
      <c r="O202" s="515"/>
      <c r="P202" s="651"/>
      <c r="Q202" s="651"/>
      <c r="R202" s="651"/>
      <c r="S202" s="651"/>
      <c r="T202" s="651"/>
      <c r="U202" s="620"/>
      <c r="V202" s="620"/>
      <c r="W202" s="620"/>
      <c r="X202" s="620"/>
      <c r="Y202" s="620"/>
      <c r="Z202" s="836"/>
      <c r="AA202" s="836"/>
      <c r="AB202" s="836"/>
      <c r="AC202" s="836"/>
      <c r="AD202" s="836"/>
      <c r="AE202" s="836"/>
      <c r="AF202" s="836"/>
      <c r="AG202" s="836"/>
    </row>
    <row r="203" spans="1:33">
      <c r="E203" s="508"/>
      <c r="F203" s="519"/>
      <c r="G203" s="519"/>
      <c r="H203" s="519"/>
      <c r="I203" s="519"/>
      <c r="J203" s="519"/>
      <c r="K203" s="519"/>
      <c r="M203" s="632"/>
      <c r="O203" s="515"/>
      <c r="P203" s="515"/>
      <c r="Q203" s="515"/>
      <c r="R203" s="515"/>
      <c r="Z203" s="513"/>
      <c r="AA203" s="513"/>
      <c r="AB203" s="513"/>
      <c r="AC203" s="513"/>
      <c r="AD203" s="513"/>
      <c r="AE203" s="513"/>
      <c r="AF203" s="513"/>
      <c r="AG203" s="513"/>
    </row>
    <row r="204" spans="1:33">
      <c r="D204" s="515"/>
      <c r="E204" s="515"/>
      <c r="F204" s="511"/>
      <c r="G204" s="511"/>
      <c r="H204" s="511"/>
      <c r="I204" s="511"/>
      <c r="J204" s="511"/>
      <c r="K204" s="511"/>
      <c r="O204" s="651"/>
      <c r="P204" s="526"/>
      <c r="Q204" s="651"/>
      <c r="R204" s="651"/>
      <c r="AC204" s="513"/>
      <c r="AD204" s="513"/>
      <c r="AE204" s="513"/>
      <c r="AF204" s="513"/>
      <c r="AG204" s="513"/>
    </row>
    <row r="205" spans="1:33">
      <c r="A205" s="506"/>
      <c r="B205" s="506"/>
      <c r="C205" s="506"/>
      <c r="D205" s="515"/>
      <c r="E205" s="508"/>
      <c r="F205" s="619"/>
      <c r="G205" s="619"/>
      <c r="H205" s="619"/>
      <c r="I205" s="619"/>
      <c r="J205" s="619"/>
      <c r="K205" s="511"/>
      <c r="P205" s="513"/>
      <c r="Q205" s="650"/>
      <c r="R205" s="650"/>
      <c r="S205" s="513"/>
      <c r="T205" s="513"/>
      <c r="Z205" s="839"/>
      <c r="AA205" s="839"/>
      <c r="AB205" s="839"/>
      <c r="AC205" s="654"/>
      <c r="AD205" s="654"/>
      <c r="AE205" s="654"/>
      <c r="AF205" s="654"/>
      <c r="AG205" s="654"/>
    </row>
    <row r="206" spans="1:33">
      <c r="A206" s="506"/>
      <c r="B206" s="506"/>
      <c r="D206" s="651"/>
      <c r="E206" s="526"/>
      <c r="F206" s="652"/>
      <c r="G206" s="652"/>
      <c r="H206" s="652"/>
      <c r="I206" s="652"/>
      <c r="J206" s="652"/>
      <c r="K206" s="519"/>
      <c r="O206" s="515"/>
      <c r="P206" s="651"/>
      <c r="Q206" s="651"/>
      <c r="R206" s="651"/>
      <c r="S206" s="651"/>
      <c r="T206" s="651"/>
      <c r="U206" s="620"/>
      <c r="V206" s="620"/>
      <c r="W206" s="620"/>
      <c r="X206" s="620"/>
      <c r="Y206" s="620"/>
      <c r="Z206" s="836"/>
      <c r="AA206" s="836"/>
      <c r="AB206" s="836"/>
      <c r="AC206" s="836"/>
      <c r="AD206" s="836"/>
      <c r="AE206" s="836"/>
      <c r="AF206" s="836"/>
      <c r="AG206" s="836"/>
    </row>
    <row r="207" spans="1:33">
      <c r="E207" s="508"/>
      <c r="F207" s="519"/>
      <c r="G207" s="519"/>
      <c r="H207" s="519"/>
      <c r="I207" s="519"/>
      <c r="J207" s="519"/>
      <c r="K207" s="519"/>
      <c r="M207" s="632"/>
      <c r="O207" s="515"/>
      <c r="P207" s="515"/>
      <c r="Q207" s="515"/>
      <c r="R207" s="515"/>
      <c r="Z207" s="513"/>
      <c r="AA207" s="513"/>
      <c r="AB207" s="513"/>
      <c r="AC207" s="513"/>
      <c r="AD207" s="513"/>
      <c r="AE207" s="513"/>
      <c r="AF207" s="513"/>
      <c r="AG207" s="513"/>
    </row>
    <row r="208" spans="1:33">
      <c r="D208" s="515"/>
      <c r="E208" s="515"/>
      <c r="F208" s="511"/>
      <c r="G208" s="511"/>
      <c r="H208" s="511"/>
      <c r="I208" s="511"/>
      <c r="J208" s="511"/>
      <c r="K208" s="511"/>
      <c r="O208" s="651"/>
      <c r="P208" s="526"/>
      <c r="Q208" s="651"/>
      <c r="R208" s="651"/>
      <c r="AC208" s="513"/>
      <c r="AD208" s="513"/>
      <c r="AE208" s="513"/>
      <c r="AF208" s="513"/>
      <c r="AG208" s="513"/>
    </row>
    <row r="209" spans="1:35">
      <c r="A209" s="506"/>
      <c r="B209" s="506"/>
      <c r="C209" s="506"/>
      <c r="D209" s="515"/>
      <c r="E209" s="508"/>
      <c r="F209" s="619"/>
      <c r="G209" s="619"/>
      <c r="H209" s="619"/>
      <c r="I209" s="619"/>
      <c r="J209" s="619"/>
      <c r="K209" s="511"/>
      <c r="P209" s="513"/>
      <c r="Q209" s="650"/>
      <c r="R209" s="650"/>
      <c r="S209" s="513"/>
      <c r="T209" s="513"/>
      <c r="Z209" s="839"/>
      <c r="AA209" s="839"/>
      <c r="AB209" s="839"/>
      <c r="AC209" s="654"/>
      <c r="AD209" s="654"/>
      <c r="AE209" s="654"/>
      <c r="AF209" s="654"/>
      <c r="AG209" s="654"/>
    </row>
    <row r="210" spans="1:35">
      <c r="D210" s="651"/>
      <c r="E210" s="526"/>
      <c r="F210" s="652"/>
      <c r="G210" s="652"/>
      <c r="H210" s="652"/>
      <c r="I210" s="652"/>
      <c r="J210" s="652"/>
      <c r="K210" s="519"/>
      <c r="O210" s="515"/>
      <c r="P210" s="651"/>
      <c r="Q210" s="651"/>
      <c r="R210" s="651"/>
      <c r="S210" s="651"/>
      <c r="T210" s="651"/>
      <c r="U210" s="620"/>
      <c r="V210" s="620"/>
      <c r="W210" s="620"/>
      <c r="X210" s="620"/>
      <c r="Y210" s="620"/>
      <c r="Z210" s="836"/>
      <c r="AA210" s="836"/>
      <c r="AB210" s="836"/>
      <c r="AC210" s="836"/>
      <c r="AD210" s="836"/>
      <c r="AE210" s="836"/>
      <c r="AF210" s="836"/>
      <c r="AG210" s="836"/>
    </row>
    <row r="211" spans="1:35">
      <c r="A211" s="506"/>
      <c r="B211" s="506"/>
      <c r="E211" s="508"/>
      <c r="F211" s="519"/>
      <c r="G211" s="519"/>
      <c r="H211" s="519"/>
      <c r="I211" s="519"/>
      <c r="J211" s="519"/>
      <c r="K211" s="519"/>
      <c r="M211" s="632"/>
      <c r="N211" s="625"/>
      <c r="O211" s="515"/>
      <c r="P211" s="515"/>
      <c r="Q211" s="515"/>
      <c r="R211" s="515"/>
      <c r="Z211" s="513"/>
      <c r="AA211" s="513"/>
      <c r="AB211" s="513"/>
      <c r="AC211" s="513"/>
      <c r="AD211" s="513"/>
      <c r="AE211" s="513"/>
      <c r="AF211" s="513"/>
      <c r="AG211" s="513"/>
    </row>
    <row r="212" spans="1:35">
      <c r="A212" s="506"/>
      <c r="B212" s="506"/>
      <c r="E212" s="508"/>
      <c r="F212" s="519"/>
      <c r="G212" s="519"/>
      <c r="H212" s="519"/>
      <c r="I212" s="519"/>
      <c r="J212" s="519"/>
      <c r="K212" s="519"/>
      <c r="M212" s="632"/>
      <c r="N212" s="625"/>
      <c r="O212" s="651"/>
      <c r="P212" s="526"/>
      <c r="Q212" s="651"/>
      <c r="R212" s="651"/>
      <c r="Z212" s="513"/>
      <c r="AA212" s="513"/>
      <c r="AB212" s="513"/>
      <c r="AC212" s="513"/>
      <c r="AD212" s="513"/>
      <c r="AE212" s="513"/>
      <c r="AF212" s="513"/>
      <c r="AG212" s="513"/>
    </row>
    <row r="213" spans="1:35">
      <c r="A213" s="506"/>
      <c r="B213" s="506"/>
      <c r="D213" s="520"/>
      <c r="E213" s="520"/>
      <c r="F213" s="519"/>
      <c r="G213" s="519"/>
      <c r="H213" s="519"/>
      <c r="I213" s="519"/>
      <c r="J213" s="519"/>
      <c r="K213" s="519"/>
      <c r="N213" s="625"/>
      <c r="O213" s="651"/>
      <c r="P213" s="526"/>
      <c r="Q213" s="651"/>
      <c r="R213" s="651"/>
      <c r="AC213" s="513"/>
      <c r="AD213" s="513"/>
      <c r="AE213" s="513"/>
      <c r="AF213" s="513"/>
      <c r="AG213" s="513"/>
    </row>
    <row r="214" spans="1:35">
      <c r="A214" s="506"/>
      <c r="B214" s="506"/>
      <c r="D214" s="520"/>
      <c r="E214" s="520"/>
      <c r="F214" s="519"/>
      <c r="G214" s="519"/>
      <c r="H214" s="519"/>
      <c r="I214" s="519"/>
      <c r="J214" s="519"/>
      <c r="K214" s="519"/>
      <c r="N214" s="625"/>
      <c r="Z214" s="839"/>
      <c r="AA214" s="839"/>
      <c r="AB214" s="839"/>
      <c r="AC214" s="655"/>
      <c r="AD214" s="655"/>
      <c r="AE214" s="655"/>
      <c r="AF214" s="655"/>
      <c r="AG214" s="655"/>
    </row>
    <row r="215" spans="1:35" ht="3.75" customHeight="1">
      <c r="E215" s="417"/>
      <c r="F215" s="619"/>
      <c r="G215" s="619"/>
      <c r="H215" s="619"/>
      <c r="I215" s="619"/>
      <c r="J215" s="619"/>
      <c r="K215" s="619"/>
      <c r="N215" s="625"/>
      <c r="Z215" s="653"/>
      <c r="AA215" s="653"/>
      <c r="AB215" s="653"/>
      <c r="AC215" s="654"/>
      <c r="AD215" s="654"/>
      <c r="AE215" s="654"/>
      <c r="AF215" s="654"/>
      <c r="AG215" s="654"/>
    </row>
    <row r="216" spans="1:35">
      <c r="A216" s="419"/>
      <c r="B216" s="419"/>
      <c r="E216" s="417"/>
      <c r="F216" s="523"/>
      <c r="G216" s="523"/>
      <c r="H216" s="523"/>
      <c r="I216" s="523"/>
      <c r="J216" s="523"/>
      <c r="K216" s="523"/>
      <c r="N216" s="625"/>
      <c r="O216" s="624"/>
      <c r="P216" s="625"/>
      <c r="Q216" s="626"/>
      <c r="R216" s="627"/>
      <c r="Z216" s="653"/>
      <c r="AA216" s="653"/>
      <c r="AB216" s="653"/>
      <c r="AC216" s="654"/>
      <c r="AD216" s="654"/>
      <c r="AE216" s="654"/>
      <c r="AF216" s="654"/>
      <c r="AG216" s="654"/>
    </row>
    <row r="217" spans="1:35" ht="15">
      <c r="A217" s="419"/>
      <c r="B217" s="419"/>
      <c r="E217" s="417"/>
      <c r="F217" s="524"/>
      <c r="G217" s="524"/>
      <c r="H217" s="524"/>
      <c r="I217" s="524"/>
      <c r="J217" s="524"/>
      <c r="K217" s="524"/>
      <c r="N217" s="625"/>
      <c r="O217" s="656"/>
      <c r="P217" s="656"/>
      <c r="Q217" s="656"/>
      <c r="R217" s="634"/>
    </row>
    <row r="218" spans="1:35">
      <c r="A218" s="419"/>
      <c r="B218" s="419"/>
      <c r="D218" s="657"/>
      <c r="E218" s="657"/>
      <c r="F218" s="523"/>
      <c r="G218" s="523"/>
      <c r="H218" s="523"/>
      <c r="I218" s="523"/>
      <c r="J218" s="523"/>
      <c r="K218" s="523"/>
      <c r="N218" s="625"/>
      <c r="Q218" s="625"/>
      <c r="Z218" s="506"/>
      <c r="AH218" s="643"/>
    </row>
    <row r="219" spans="1:35" ht="14.4">
      <c r="A219" s="419"/>
      <c r="B219" s="419"/>
      <c r="C219" s="506"/>
      <c r="E219" s="417"/>
      <c r="F219" s="511"/>
      <c r="G219" s="511"/>
      <c r="H219" s="511"/>
      <c r="I219" s="511"/>
      <c r="J219" s="511"/>
      <c r="K219" s="511"/>
      <c r="N219" s="625"/>
      <c r="O219" s="593"/>
      <c r="P219" s="625"/>
      <c r="Z219" s="506"/>
      <c r="AH219" s="658"/>
    </row>
    <row r="220" spans="1:35">
      <c r="A220" s="419"/>
      <c r="B220" s="419"/>
      <c r="E220" s="417"/>
      <c r="F220" s="574"/>
      <c r="G220" s="574"/>
      <c r="H220" s="574"/>
      <c r="I220" s="574"/>
      <c r="J220" s="574"/>
      <c r="K220" s="574"/>
      <c r="N220" s="625"/>
      <c r="O220" s="625"/>
      <c r="Z220" s="659"/>
      <c r="AA220" s="660"/>
      <c r="AB220" s="658"/>
      <c r="AC220" s="658"/>
      <c r="AD220" s="658"/>
      <c r="AE220" s="658"/>
      <c r="AF220" s="658"/>
      <c r="AG220" s="658"/>
      <c r="AH220" s="658"/>
      <c r="AI220" s="506"/>
    </row>
    <row r="221" spans="1:35">
      <c r="A221" s="419"/>
      <c r="B221" s="419"/>
      <c r="E221" s="417"/>
      <c r="F221" s="574"/>
      <c r="G221" s="574"/>
      <c r="H221" s="574"/>
      <c r="I221" s="574"/>
      <c r="J221" s="574"/>
      <c r="K221" s="574"/>
      <c r="N221" s="625"/>
      <c r="O221" s="625"/>
      <c r="Z221" s="661"/>
      <c r="AA221" s="660"/>
      <c r="AB221" s="658"/>
      <c r="AC221" s="658"/>
      <c r="AD221" s="658"/>
      <c r="AE221" s="658"/>
      <c r="AF221" s="658"/>
      <c r="AG221" s="658"/>
      <c r="AI221" s="506"/>
    </row>
    <row r="222" spans="1:35">
      <c r="A222" s="419"/>
      <c r="B222" s="419"/>
      <c r="C222" s="419"/>
      <c r="D222" s="419"/>
      <c r="E222" s="419"/>
      <c r="F222" s="574"/>
      <c r="G222" s="574"/>
      <c r="H222" s="574"/>
      <c r="I222" s="574"/>
      <c r="J222" s="574"/>
      <c r="K222" s="574"/>
      <c r="N222" s="625"/>
      <c r="O222" s="625"/>
      <c r="Z222" s="661"/>
      <c r="AA222" s="660"/>
      <c r="AB222" s="658"/>
      <c r="AC222" s="658"/>
      <c r="AD222" s="658"/>
      <c r="AE222" s="658"/>
      <c r="AF222" s="658"/>
      <c r="AG222" s="658"/>
    </row>
    <row r="223" spans="1:35">
      <c r="A223" s="419"/>
      <c r="B223" s="419"/>
      <c r="C223" s="506"/>
      <c r="H223" s="625"/>
      <c r="I223" s="625"/>
      <c r="J223" s="625"/>
      <c r="K223" s="625"/>
      <c r="L223" s="625"/>
      <c r="M223" s="625"/>
      <c r="N223" s="625"/>
      <c r="O223" s="625"/>
      <c r="P223" s="625"/>
      <c r="Z223" s="661"/>
      <c r="AA223" s="660"/>
      <c r="AB223" s="658"/>
      <c r="AC223" s="658"/>
      <c r="AD223" s="658"/>
      <c r="AE223" s="658"/>
      <c r="AF223" s="658"/>
      <c r="AG223" s="658"/>
    </row>
    <row r="224" spans="1:35">
      <c r="A224" s="419"/>
      <c r="B224" s="419"/>
      <c r="H224" s="625"/>
      <c r="I224" s="625"/>
      <c r="J224" s="625"/>
      <c r="K224" s="625"/>
      <c r="N224" s="625"/>
      <c r="O224" s="625"/>
      <c r="P224" s="625"/>
      <c r="Z224" s="661"/>
      <c r="AA224" s="660"/>
      <c r="AB224" s="658"/>
      <c r="AC224" s="658"/>
      <c r="AD224" s="658"/>
      <c r="AE224" s="658"/>
      <c r="AF224" s="658"/>
      <c r="AG224" s="658"/>
    </row>
    <row r="225" spans="1:33">
      <c r="A225" s="510"/>
      <c r="B225" s="510"/>
      <c r="H225" s="625"/>
      <c r="I225" s="625"/>
      <c r="J225" s="625"/>
      <c r="K225" s="625"/>
      <c r="L225" s="625"/>
      <c r="M225" s="625"/>
      <c r="N225" s="625"/>
      <c r="Z225" s="661"/>
      <c r="AA225" s="660"/>
      <c r="AB225" s="658"/>
      <c r="AC225" s="658"/>
      <c r="AD225" s="658"/>
      <c r="AE225" s="658"/>
      <c r="AF225" s="658"/>
      <c r="AG225" s="658"/>
    </row>
    <row r="226" spans="1:33">
      <c r="C226" s="662"/>
      <c r="E226" s="417"/>
      <c r="F226" s="519"/>
      <c r="G226" s="519"/>
      <c r="H226" s="519"/>
      <c r="I226" s="519"/>
      <c r="J226" s="519"/>
      <c r="K226" s="519"/>
      <c r="L226" s="625"/>
      <c r="M226" s="630"/>
      <c r="N226" s="625"/>
      <c r="P226" s="656"/>
      <c r="Q226" s="656"/>
      <c r="R226" s="656"/>
      <c r="S226" s="634"/>
      <c r="Z226" s="661"/>
      <c r="AA226" s="660"/>
      <c r="AB226" s="658"/>
      <c r="AC226" s="658"/>
      <c r="AD226" s="658"/>
      <c r="AE226" s="658"/>
      <c r="AF226" s="658"/>
      <c r="AG226" s="658"/>
    </row>
    <row r="227" spans="1:33">
      <c r="C227" s="506"/>
      <c r="E227" s="417"/>
      <c r="F227" s="519"/>
      <c r="G227" s="519"/>
      <c r="H227" s="519"/>
      <c r="I227" s="519"/>
      <c r="J227" s="519"/>
      <c r="K227" s="519"/>
      <c r="L227" s="625"/>
      <c r="M227" s="630"/>
      <c r="N227" s="625"/>
      <c r="Z227" s="661"/>
      <c r="AA227" s="660"/>
      <c r="AB227" s="658"/>
      <c r="AC227" s="658"/>
      <c r="AD227" s="658"/>
      <c r="AE227" s="658"/>
      <c r="AF227" s="658"/>
      <c r="AG227" s="658"/>
    </row>
    <row r="228" spans="1:33">
      <c r="A228" s="663"/>
      <c r="B228" s="663"/>
      <c r="C228" s="663"/>
      <c r="D228" s="663"/>
      <c r="E228" s="663"/>
      <c r="F228" s="664"/>
      <c r="G228" s="664"/>
      <c r="H228" s="664"/>
      <c r="I228" s="664"/>
      <c r="J228" s="664"/>
      <c r="K228" s="664"/>
      <c r="L228" s="625"/>
      <c r="M228" s="625"/>
      <c r="N228" s="625"/>
      <c r="O228" s="625"/>
      <c r="Z228" s="659"/>
      <c r="AA228" s="660"/>
      <c r="AB228" s="658"/>
      <c r="AC228" s="658"/>
      <c r="AD228" s="658"/>
      <c r="AE228" s="658"/>
      <c r="AF228" s="658"/>
      <c r="AG228" s="658"/>
    </row>
    <row r="229" spans="1:33">
      <c r="F229" s="417"/>
      <c r="G229" s="625"/>
      <c r="H229" s="625"/>
      <c r="I229" s="625"/>
      <c r="J229" s="625"/>
      <c r="K229" s="625"/>
      <c r="L229" s="625"/>
      <c r="M229" s="625"/>
      <c r="N229" s="625"/>
      <c r="O229" s="625"/>
      <c r="Z229" s="659"/>
      <c r="AA229" s="660"/>
      <c r="AB229" s="658"/>
      <c r="AC229" s="658"/>
      <c r="AD229" s="658"/>
      <c r="AE229" s="658"/>
      <c r="AF229" s="658"/>
      <c r="AG229" s="658"/>
    </row>
    <row r="230" spans="1:33">
      <c r="A230" s="419"/>
      <c r="B230" s="419"/>
      <c r="C230" s="650"/>
      <c r="D230" s="506"/>
      <c r="E230" s="665"/>
      <c r="F230" s="508"/>
      <c r="G230" s="508"/>
      <c r="H230" s="508"/>
      <c r="I230" s="508"/>
      <c r="J230" s="508"/>
      <c r="K230" s="666"/>
      <c r="L230" s="625"/>
      <c r="N230" s="625"/>
      <c r="Z230" s="659"/>
      <c r="AA230" s="660"/>
      <c r="AB230" s="658"/>
      <c r="AC230" s="658"/>
      <c r="AD230" s="658"/>
      <c r="AE230" s="658"/>
      <c r="AF230" s="658"/>
      <c r="AG230" s="658"/>
    </row>
    <row r="231" spans="1:33">
      <c r="E231" s="665"/>
      <c r="F231" s="508"/>
      <c r="G231" s="508"/>
      <c r="H231" s="508"/>
      <c r="I231" s="508"/>
      <c r="J231" s="508"/>
      <c r="K231" s="666"/>
      <c r="L231" s="625"/>
      <c r="M231" s="632"/>
      <c r="N231" s="625"/>
      <c r="Z231" s="659"/>
      <c r="AA231" s="660"/>
      <c r="AB231" s="658"/>
      <c r="AC231" s="658"/>
      <c r="AD231" s="658"/>
      <c r="AE231" s="658"/>
      <c r="AF231" s="658"/>
      <c r="AG231" s="658"/>
    </row>
    <row r="232" spans="1:33">
      <c r="A232" s="419"/>
      <c r="B232" s="419"/>
      <c r="C232" s="650"/>
      <c r="D232" s="506"/>
      <c r="E232" s="665"/>
      <c r="F232" s="508"/>
      <c r="G232" s="508"/>
      <c r="H232" s="508"/>
      <c r="I232" s="508"/>
      <c r="J232" s="508"/>
      <c r="K232" s="666"/>
      <c r="L232" s="625"/>
      <c r="M232" s="632"/>
      <c r="N232" s="625"/>
      <c r="Z232" s="659"/>
      <c r="AA232" s="660"/>
      <c r="AB232" s="658"/>
      <c r="AC232" s="658"/>
      <c r="AD232" s="658"/>
      <c r="AE232" s="658"/>
      <c r="AF232" s="658"/>
      <c r="AG232" s="658"/>
    </row>
    <row r="233" spans="1:33">
      <c r="A233" s="667"/>
      <c r="B233" s="667"/>
      <c r="E233" s="665"/>
      <c r="F233" s="508"/>
      <c r="G233" s="508"/>
      <c r="H233" s="508"/>
      <c r="I233" s="508"/>
      <c r="J233" s="508"/>
      <c r="K233" s="625"/>
      <c r="L233" s="625"/>
      <c r="M233" s="632"/>
      <c r="N233" s="625"/>
      <c r="Z233" s="659"/>
      <c r="AA233" s="660"/>
      <c r="AB233" s="658"/>
      <c r="AC233" s="658"/>
      <c r="AD233" s="658"/>
      <c r="AE233" s="658"/>
      <c r="AF233" s="658"/>
      <c r="AG233" s="658"/>
    </row>
    <row r="234" spans="1:33">
      <c r="A234" s="667"/>
      <c r="B234" s="667"/>
      <c r="C234" s="515"/>
      <c r="D234" s="515"/>
      <c r="F234" s="508"/>
      <c r="G234" s="508"/>
      <c r="H234" s="508"/>
      <c r="I234" s="508"/>
      <c r="J234" s="508"/>
      <c r="K234" s="625"/>
      <c r="L234" s="625"/>
      <c r="M234" s="632"/>
      <c r="N234" s="625"/>
      <c r="Z234" s="659"/>
      <c r="AA234" s="660"/>
      <c r="AB234" s="658"/>
      <c r="AC234" s="658"/>
      <c r="AD234" s="658"/>
      <c r="AE234" s="658"/>
      <c r="AF234" s="658"/>
      <c r="AG234" s="658"/>
    </row>
    <row r="235" spans="1:33">
      <c r="A235" s="667"/>
      <c r="B235" s="667"/>
      <c r="C235" s="668"/>
      <c r="D235" s="523"/>
      <c r="F235" s="519"/>
      <c r="G235" s="519"/>
      <c r="H235" s="519"/>
      <c r="I235" s="519"/>
      <c r="J235" s="519"/>
      <c r="K235" s="519"/>
      <c r="L235" s="625"/>
      <c r="M235" s="632"/>
      <c r="N235" s="625"/>
      <c r="Z235" s="659"/>
      <c r="AA235" s="660"/>
      <c r="AB235" s="658"/>
      <c r="AC235" s="658"/>
      <c r="AD235" s="658"/>
      <c r="AE235" s="658"/>
      <c r="AF235" s="658"/>
      <c r="AG235" s="658"/>
    </row>
    <row r="236" spans="1:33">
      <c r="A236" s="667"/>
      <c r="B236" s="667"/>
      <c r="C236" s="668"/>
      <c r="D236" s="523"/>
      <c r="F236" s="519"/>
      <c r="G236" s="519"/>
      <c r="H236" s="519"/>
      <c r="I236" s="519"/>
      <c r="J236" s="519"/>
      <c r="K236" s="519"/>
      <c r="L236" s="625"/>
      <c r="M236" s="632"/>
      <c r="N236" s="625"/>
      <c r="Z236" s="659"/>
      <c r="AA236" s="660"/>
      <c r="AB236" s="658"/>
      <c r="AC236" s="658"/>
      <c r="AD236" s="658"/>
      <c r="AE236" s="658"/>
      <c r="AF236" s="658"/>
      <c r="AG236" s="658"/>
    </row>
    <row r="237" spans="1:33">
      <c r="A237" s="667"/>
      <c r="B237" s="667"/>
      <c r="C237" s="668"/>
      <c r="D237" s="523"/>
      <c r="F237" s="519"/>
      <c r="G237" s="519"/>
      <c r="H237" s="519"/>
      <c r="I237" s="519"/>
      <c r="J237" s="519"/>
      <c r="K237" s="519"/>
      <c r="L237" s="625"/>
      <c r="M237" s="632"/>
      <c r="N237" s="625"/>
      <c r="Z237" s="659"/>
      <c r="AA237" s="660"/>
      <c r="AB237" s="658"/>
      <c r="AC237" s="658"/>
      <c r="AD237" s="658"/>
      <c r="AE237" s="658"/>
      <c r="AF237" s="658"/>
      <c r="AG237" s="658"/>
    </row>
    <row r="238" spans="1:33">
      <c r="A238" s="667"/>
      <c r="B238" s="667"/>
      <c r="C238" s="668"/>
      <c r="D238" s="523"/>
      <c r="F238" s="519"/>
      <c r="G238" s="519"/>
      <c r="H238" s="519"/>
      <c r="I238" s="519"/>
      <c r="J238" s="519"/>
      <c r="K238" s="519"/>
      <c r="L238" s="625"/>
      <c r="M238" s="632"/>
      <c r="N238" s="625"/>
      <c r="Z238" s="659"/>
      <c r="AA238" s="660"/>
      <c r="AB238" s="658"/>
      <c r="AC238" s="658"/>
      <c r="AD238" s="658"/>
      <c r="AE238" s="658"/>
      <c r="AF238" s="658"/>
      <c r="AG238" s="658"/>
    </row>
    <row r="239" spans="1:33">
      <c r="A239" s="667"/>
      <c r="B239" s="667"/>
      <c r="C239" s="668"/>
      <c r="D239" s="523"/>
      <c r="F239" s="519"/>
      <c r="G239" s="519"/>
      <c r="H239" s="519"/>
      <c r="I239" s="519"/>
      <c r="J239" s="519"/>
      <c r="K239" s="519"/>
      <c r="L239" s="625"/>
      <c r="M239" s="632"/>
      <c r="N239" s="625"/>
      <c r="Z239" s="659"/>
      <c r="AA239" s="660"/>
      <c r="AB239" s="658"/>
      <c r="AC239" s="658"/>
      <c r="AD239" s="658"/>
      <c r="AE239" s="658"/>
      <c r="AF239" s="658"/>
      <c r="AG239" s="658"/>
    </row>
    <row r="240" spans="1:33">
      <c r="A240" s="667"/>
      <c r="B240" s="667"/>
      <c r="C240" s="668"/>
      <c r="D240" s="523"/>
      <c r="F240" s="523"/>
      <c r="G240" s="523"/>
      <c r="H240" s="523"/>
      <c r="I240" s="523"/>
      <c r="J240" s="523"/>
      <c r="K240" s="519"/>
      <c r="L240" s="625"/>
      <c r="M240" s="632"/>
      <c r="N240" s="625"/>
      <c r="Z240" s="659"/>
      <c r="AA240" s="660"/>
      <c r="AB240" s="658"/>
      <c r="AC240" s="658"/>
      <c r="AD240" s="658"/>
      <c r="AE240" s="658"/>
      <c r="AF240" s="658"/>
      <c r="AG240" s="658"/>
    </row>
    <row r="241" spans="1:33">
      <c r="A241" s="663"/>
      <c r="B241" s="663"/>
      <c r="C241" s="663"/>
      <c r="D241" s="663"/>
      <c r="E241" s="663"/>
      <c r="F241" s="664"/>
      <c r="G241" s="664"/>
      <c r="H241" s="664"/>
      <c r="I241" s="664"/>
      <c r="J241" s="664"/>
      <c r="K241" s="664"/>
      <c r="L241" s="625"/>
      <c r="M241" s="632"/>
      <c r="N241" s="669"/>
      <c r="Z241" s="659"/>
      <c r="AA241" s="660"/>
      <c r="AB241" s="658"/>
      <c r="AC241" s="658"/>
      <c r="AD241" s="658"/>
      <c r="AE241" s="658"/>
      <c r="AF241" s="658"/>
      <c r="AG241" s="658"/>
    </row>
    <row r="242" spans="1:33">
      <c r="F242" s="417"/>
      <c r="G242" s="625"/>
      <c r="H242" s="625"/>
      <c r="I242" s="625"/>
      <c r="J242" s="625"/>
      <c r="K242" s="625"/>
      <c r="L242" s="625"/>
      <c r="M242" s="625"/>
      <c r="N242" s="625"/>
      <c r="O242" s="625"/>
      <c r="Z242" s="659"/>
      <c r="AA242" s="660"/>
      <c r="AB242" s="658"/>
      <c r="AC242" s="658"/>
      <c r="AD242" s="658"/>
      <c r="AE242" s="658"/>
      <c r="AF242" s="658"/>
      <c r="AG242" s="658"/>
    </row>
    <row r="243" spans="1:33">
      <c r="A243" s="419"/>
      <c r="B243" s="419"/>
      <c r="C243" s="650"/>
      <c r="D243" s="506"/>
      <c r="E243" s="665"/>
      <c r="F243" s="508"/>
      <c r="G243" s="508"/>
      <c r="H243" s="508"/>
      <c r="I243" s="508"/>
      <c r="J243" s="508"/>
      <c r="K243" s="666"/>
      <c r="L243" s="625"/>
      <c r="N243" s="625"/>
      <c r="Z243" s="659"/>
      <c r="AA243" s="660"/>
      <c r="AB243" s="658"/>
      <c r="AC243" s="658"/>
      <c r="AD243" s="658"/>
      <c r="AE243" s="658"/>
      <c r="AF243" s="658"/>
      <c r="AG243" s="658"/>
    </row>
    <row r="244" spans="1:33">
      <c r="E244" s="665"/>
      <c r="F244" s="508"/>
      <c r="G244" s="508"/>
      <c r="H244" s="508"/>
      <c r="I244" s="508"/>
      <c r="J244" s="508"/>
      <c r="K244" s="666"/>
      <c r="L244" s="625"/>
      <c r="M244" s="632"/>
      <c r="N244" s="625"/>
      <c r="Z244" s="659"/>
      <c r="AA244" s="660"/>
      <c r="AB244" s="658"/>
      <c r="AC244" s="658"/>
      <c r="AD244" s="658"/>
      <c r="AE244" s="658"/>
      <c r="AF244" s="658"/>
      <c r="AG244" s="658"/>
    </row>
    <row r="245" spans="1:33">
      <c r="A245" s="419"/>
      <c r="B245" s="419"/>
      <c r="C245" s="650"/>
      <c r="D245" s="506"/>
      <c r="E245" s="665"/>
      <c r="F245" s="508"/>
      <c r="G245" s="508"/>
      <c r="H245" s="508"/>
      <c r="I245" s="508"/>
      <c r="J245" s="508"/>
      <c r="K245" s="666"/>
      <c r="L245" s="625"/>
      <c r="M245" s="632"/>
      <c r="N245" s="625"/>
    </row>
    <row r="246" spans="1:33">
      <c r="A246" s="667"/>
      <c r="B246" s="667"/>
      <c r="E246" s="665"/>
      <c r="F246" s="508"/>
      <c r="G246" s="508"/>
      <c r="H246" s="508"/>
      <c r="I246" s="508"/>
      <c r="J246" s="508"/>
      <c r="K246" s="625"/>
      <c r="L246" s="625"/>
      <c r="M246" s="632"/>
      <c r="N246" s="625"/>
    </row>
    <row r="247" spans="1:33">
      <c r="A247" s="667"/>
      <c r="B247" s="667"/>
      <c r="C247" s="515"/>
      <c r="D247" s="515"/>
      <c r="F247" s="625"/>
      <c r="G247" s="625"/>
      <c r="H247" s="670"/>
      <c r="I247" s="670"/>
      <c r="J247" s="670"/>
      <c r="K247" s="625"/>
      <c r="L247" s="625"/>
      <c r="M247" s="632"/>
      <c r="N247" s="625"/>
    </row>
    <row r="248" spans="1:33">
      <c r="A248" s="667"/>
      <c r="B248" s="667"/>
      <c r="C248" s="668"/>
      <c r="D248" s="523"/>
      <c r="F248" s="519"/>
      <c r="G248" s="519"/>
      <c r="H248" s="519"/>
      <c r="I248" s="519"/>
      <c r="J248" s="519"/>
      <c r="K248" s="519"/>
      <c r="L248" s="625"/>
      <c r="M248" s="632"/>
      <c r="N248" s="625"/>
    </row>
    <row r="249" spans="1:33">
      <c r="A249" s="667"/>
      <c r="B249" s="667"/>
      <c r="C249" s="668"/>
      <c r="D249" s="523"/>
      <c r="F249" s="519"/>
      <c r="G249" s="519"/>
      <c r="H249" s="519"/>
      <c r="I249" s="519"/>
      <c r="J249" s="519"/>
      <c r="K249" s="519"/>
      <c r="L249" s="625"/>
      <c r="M249" s="632"/>
      <c r="N249" s="625"/>
    </row>
    <row r="250" spans="1:33">
      <c r="A250" s="667"/>
      <c r="B250" s="667"/>
      <c r="C250" s="668"/>
      <c r="D250" s="523"/>
      <c r="F250" s="519"/>
      <c r="G250" s="519"/>
      <c r="H250" s="519"/>
      <c r="I250" s="519"/>
      <c r="J250" s="519"/>
      <c r="K250" s="519"/>
      <c r="L250" s="625"/>
      <c r="M250" s="632"/>
      <c r="N250" s="625"/>
    </row>
    <row r="251" spans="1:33">
      <c r="A251" s="667"/>
      <c r="B251" s="667"/>
      <c r="C251" s="668"/>
      <c r="D251" s="523"/>
      <c r="F251" s="519"/>
      <c r="G251" s="519"/>
      <c r="H251" s="519"/>
      <c r="I251" s="519"/>
      <c r="J251" s="519"/>
      <c r="K251" s="519"/>
      <c r="L251" s="625"/>
      <c r="M251" s="632"/>
      <c r="N251" s="625"/>
    </row>
    <row r="252" spans="1:33">
      <c r="A252" s="667"/>
      <c r="B252" s="667"/>
      <c r="C252" s="668"/>
      <c r="D252" s="523"/>
      <c r="F252" s="519"/>
      <c r="G252" s="519"/>
      <c r="H252" s="519"/>
      <c r="I252" s="519"/>
      <c r="J252" s="519"/>
      <c r="K252" s="519"/>
      <c r="L252" s="625"/>
      <c r="M252" s="632"/>
      <c r="N252" s="625"/>
    </row>
    <row r="253" spans="1:33">
      <c r="A253" s="667"/>
      <c r="B253" s="667"/>
      <c r="C253" s="668"/>
      <c r="D253" s="523"/>
      <c r="F253" s="523"/>
      <c r="G253" s="523"/>
      <c r="H253" s="523"/>
      <c r="I253" s="523"/>
      <c r="J253" s="523"/>
      <c r="K253" s="519"/>
      <c r="L253" s="625"/>
      <c r="M253" s="632"/>
      <c r="N253" s="625"/>
    </row>
    <row r="254" spans="1:33">
      <c r="A254" s="663"/>
      <c r="B254" s="663"/>
      <c r="C254" s="663"/>
      <c r="D254" s="663"/>
      <c r="E254" s="663"/>
      <c r="F254" s="664"/>
      <c r="G254" s="664"/>
      <c r="H254" s="664"/>
      <c r="I254" s="664"/>
      <c r="J254" s="664"/>
      <c r="K254" s="664"/>
      <c r="L254" s="625"/>
      <c r="M254" s="632"/>
      <c r="N254" s="669"/>
    </row>
    <row r="255" spans="1:33">
      <c r="A255" s="663"/>
      <c r="B255" s="663"/>
      <c r="C255" s="419"/>
      <c r="D255" s="419"/>
      <c r="E255" s="419"/>
      <c r="F255" s="628"/>
      <c r="G255" s="628"/>
      <c r="H255" s="628"/>
      <c r="I255" s="628"/>
      <c r="J255" s="628"/>
      <c r="K255" s="628"/>
      <c r="L255" s="625"/>
      <c r="M255" s="625"/>
      <c r="N255" s="625"/>
      <c r="O255" s="625"/>
      <c r="P255" s="625"/>
    </row>
    <row r="256" spans="1:33">
      <c r="A256" s="671"/>
      <c r="B256" s="671"/>
      <c r="C256" s="672"/>
      <c r="D256" s="672"/>
      <c r="E256" s="672"/>
      <c r="F256" s="672"/>
      <c r="G256" s="672"/>
      <c r="H256" s="673"/>
      <c r="I256" s="673"/>
      <c r="J256" s="673"/>
      <c r="K256" s="673"/>
      <c r="L256" s="673"/>
      <c r="M256" s="673"/>
      <c r="N256" s="625"/>
      <c r="O256" s="625"/>
      <c r="P256" s="625"/>
    </row>
    <row r="257" spans="1:15">
      <c r="A257" s="510"/>
      <c r="B257" s="510"/>
      <c r="H257" s="625"/>
      <c r="I257" s="625"/>
      <c r="J257" s="625"/>
      <c r="K257" s="625"/>
      <c r="L257" s="625"/>
      <c r="M257" s="625"/>
      <c r="N257" s="625"/>
    </row>
    <row r="258" spans="1:15">
      <c r="C258" s="662"/>
      <c r="E258" s="417"/>
      <c r="F258" s="527"/>
      <c r="G258" s="527"/>
      <c r="H258" s="527"/>
      <c r="I258" s="527"/>
      <c r="J258" s="527"/>
      <c r="K258" s="527"/>
      <c r="L258" s="625"/>
      <c r="M258" s="630"/>
      <c r="N258" s="625"/>
    </row>
    <row r="259" spans="1:15">
      <c r="C259" s="506"/>
      <c r="E259" s="417"/>
      <c r="F259" s="527"/>
      <c r="G259" s="527"/>
      <c r="H259" s="527"/>
      <c r="I259" s="527"/>
      <c r="J259" s="527"/>
      <c r="K259" s="527"/>
      <c r="L259" s="625"/>
      <c r="M259" s="630"/>
      <c r="N259" s="625"/>
    </row>
    <row r="260" spans="1:15">
      <c r="A260" s="663"/>
      <c r="B260" s="663"/>
      <c r="C260" s="663"/>
      <c r="D260" s="663"/>
      <c r="E260" s="663"/>
      <c r="F260" s="674"/>
      <c r="G260" s="674"/>
      <c r="H260" s="674"/>
      <c r="I260" s="674"/>
      <c r="J260" s="674"/>
      <c r="K260" s="674"/>
      <c r="L260" s="625"/>
      <c r="M260" s="625"/>
      <c r="N260" s="625"/>
      <c r="O260" s="625"/>
    </row>
    <row r="261" spans="1:15">
      <c r="F261" s="417"/>
      <c r="G261" s="625"/>
      <c r="H261" s="625"/>
      <c r="I261" s="625"/>
      <c r="J261" s="625"/>
      <c r="K261" s="625"/>
      <c r="L261" s="625"/>
      <c r="M261" s="625"/>
      <c r="N261" s="625"/>
      <c r="O261" s="625"/>
    </row>
    <row r="262" spans="1:15">
      <c r="A262" s="419"/>
      <c r="B262" s="419"/>
      <c r="D262" s="670"/>
      <c r="E262" s="665"/>
      <c r="F262" s="508"/>
      <c r="G262" s="508"/>
      <c r="H262" s="508"/>
      <c r="I262" s="508"/>
      <c r="J262" s="508"/>
      <c r="K262" s="666"/>
      <c r="L262" s="625"/>
      <c r="N262" s="625"/>
    </row>
    <row r="263" spans="1:15">
      <c r="A263" s="419"/>
      <c r="B263" s="419"/>
      <c r="C263" s="650"/>
      <c r="D263" s="506"/>
      <c r="E263" s="665"/>
      <c r="F263" s="508"/>
      <c r="G263" s="508"/>
      <c r="H263" s="508"/>
      <c r="I263" s="508"/>
      <c r="J263" s="508"/>
      <c r="K263" s="666"/>
      <c r="L263" s="625"/>
      <c r="M263" s="632"/>
      <c r="N263" s="625"/>
    </row>
    <row r="264" spans="1:15">
      <c r="A264" s="419"/>
      <c r="B264" s="419"/>
      <c r="C264" s="650"/>
      <c r="D264" s="506"/>
      <c r="E264" s="665"/>
      <c r="F264" s="508"/>
      <c r="G264" s="508"/>
      <c r="H264" s="508"/>
      <c r="I264" s="508"/>
      <c r="J264" s="508"/>
      <c r="K264" s="666"/>
      <c r="L264" s="625"/>
      <c r="M264" s="632"/>
      <c r="N264" s="625"/>
    </row>
    <row r="265" spans="1:15">
      <c r="A265" s="667"/>
      <c r="B265" s="667"/>
      <c r="E265" s="665"/>
      <c r="F265" s="508"/>
      <c r="G265" s="508"/>
      <c r="H265" s="508"/>
      <c r="I265" s="508"/>
      <c r="J265" s="508"/>
      <c r="K265" s="625"/>
      <c r="L265" s="625"/>
      <c r="M265" s="632"/>
      <c r="N265" s="625"/>
    </row>
    <row r="266" spans="1:15">
      <c r="A266" s="667"/>
      <c r="B266" s="667"/>
      <c r="C266" s="515"/>
      <c r="D266" s="515"/>
      <c r="F266" s="625"/>
      <c r="G266" s="625"/>
      <c r="H266" s="670"/>
      <c r="I266" s="670"/>
      <c r="J266" s="670"/>
      <c r="K266" s="625"/>
      <c r="L266" s="625"/>
      <c r="M266" s="632"/>
      <c r="N266" s="625"/>
    </row>
    <row r="267" spans="1:15">
      <c r="A267" s="667"/>
      <c r="B267" s="667"/>
      <c r="C267" s="668"/>
      <c r="D267" s="523"/>
      <c r="F267" s="519"/>
      <c r="G267" s="519"/>
      <c r="H267" s="519"/>
      <c r="I267" s="519"/>
      <c r="J267" s="519"/>
      <c r="K267" s="519"/>
      <c r="L267" s="625"/>
      <c r="M267" s="632"/>
      <c r="N267" s="625"/>
    </row>
    <row r="268" spans="1:15">
      <c r="A268" s="667"/>
      <c r="B268" s="667"/>
      <c r="C268" s="668"/>
      <c r="D268" s="523"/>
      <c r="F268" s="519"/>
      <c r="G268" s="519"/>
      <c r="H268" s="519"/>
      <c r="I268" s="519"/>
      <c r="J268" s="519"/>
      <c r="K268" s="519"/>
      <c r="L268" s="625"/>
      <c r="M268" s="632"/>
      <c r="N268" s="625"/>
    </row>
    <row r="269" spans="1:15">
      <c r="A269" s="667"/>
      <c r="B269" s="667"/>
      <c r="C269" s="668"/>
      <c r="D269" s="523"/>
      <c r="F269" s="519"/>
      <c r="G269" s="519"/>
      <c r="H269" s="519"/>
      <c r="I269" s="519"/>
      <c r="J269" s="519"/>
      <c r="K269" s="519"/>
      <c r="L269" s="625"/>
      <c r="M269" s="632"/>
      <c r="N269" s="625"/>
    </row>
    <row r="270" spans="1:15">
      <c r="A270" s="667"/>
      <c r="B270" s="667"/>
      <c r="C270" s="668"/>
      <c r="D270" s="523"/>
      <c r="F270" s="519"/>
      <c r="G270" s="519"/>
      <c r="H270" s="519"/>
      <c r="I270" s="519"/>
      <c r="J270" s="519"/>
      <c r="K270" s="519"/>
      <c r="L270" s="625"/>
      <c r="M270" s="632"/>
      <c r="N270" s="625"/>
    </row>
    <row r="271" spans="1:15">
      <c r="A271" s="667"/>
      <c r="B271" s="667"/>
      <c r="C271" s="668"/>
      <c r="D271" s="523"/>
      <c r="F271" s="519"/>
      <c r="G271" s="519"/>
      <c r="H271" s="519"/>
      <c r="I271" s="519"/>
      <c r="J271" s="519"/>
      <c r="K271" s="519"/>
      <c r="L271" s="625"/>
      <c r="M271" s="632"/>
      <c r="N271" s="625"/>
    </row>
    <row r="272" spans="1:15">
      <c r="A272" s="667"/>
      <c r="B272" s="667"/>
      <c r="C272" s="668"/>
      <c r="D272" s="523"/>
      <c r="F272" s="523"/>
      <c r="G272" s="523"/>
      <c r="H272" s="523"/>
      <c r="I272" s="523"/>
      <c r="J272" s="523"/>
      <c r="K272" s="519"/>
      <c r="L272" s="625"/>
      <c r="M272" s="632"/>
      <c r="N272" s="625"/>
    </row>
    <row r="273" spans="1:16">
      <c r="A273" s="663"/>
      <c r="B273" s="663"/>
      <c r="C273" s="663"/>
      <c r="D273" s="663"/>
      <c r="E273" s="663"/>
      <c r="F273" s="664"/>
      <c r="G273" s="664"/>
      <c r="H273" s="664"/>
      <c r="I273" s="664"/>
      <c r="J273" s="664"/>
      <c r="K273" s="664"/>
      <c r="L273" s="625"/>
      <c r="M273" s="632"/>
      <c r="N273" s="669"/>
    </row>
    <row r="274" spans="1:16">
      <c r="F274" s="417"/>
      <c r="G274" s="625"/>
      <c r="H274" s="625"/>
      <c r="I274" s="625"/>
      <c r="J274" s="625"/>
      <c r="K274" s="625"/>
      <c r="L274" s="625"/>
      <c r="M274" s="625"/>
      <c r="N274" s="625"/>
      <c r="O274" s="625"/>
    </row>
    <row r="275" spans="1:16">
      <c r="A275" s="419"/>
      <c r="B275" s="419"/>
      <c r="D275" s="670"/>
      <c r="E275" s="665"/>
      <c r="F275" s="508"/>
      <c r="G275" s="508"/>
      <c r="H275" s="508"/>
      <c r="I275" s="508"/>
      <c r="J275" s="508"/>
      <c r="K275" s="666"/>
      <c r="L275" s="625"/>
      <c r="N275" s="625"/>
    </row>
    <row r="276" spans="1:16">
      <c r="A276" s="419"/>
      <c r="B276" s="419"/>
      <c r="C276" s="650"/>
      <c r="D276" s="506"/>
      <c r="E276" s="665"/>
      <c r="F276" s="508"/>
      <c r="G276" s="508"/>
      <c r="H276" s="508"/>
      <c r="I276" s="508"/>
      <c r="J276" s="508"/>
      <c r="K276" s="666"/>
      <c r="L276" s="625"/>
      <c r="M276" s="632"/>
      <c r="N276" s="625"/>
    </row>
    <row r="277" spans="1:16">
      <c r="A277" s="419"/>
      <c r="B277" s="419"/>
      <c r="C277" s="650"/>
      <c r="D277" s="506"/>
      <c r="E277" s="665"/>
      <c r="F277" s="508"/>
      <c r="G277" s="508"/>
      <c r="H277" s="508"/>
      <c r="I277" s="508"/>
      <c r="J277" s="508"/>
      <c r="K277" s="666"/>
      <c r="L277" s="625"/>
      <c r="M277" s="632"/>
      <c r="N277" s="625"/>
    </row>
    <row r="278" spans="1:16">
      <c r="A278" s="667"/>
      <c r="B278" s="667"/>
      <c r="E278" s="665"/>
      <c r="F278" s="508"/>
      <c r="G278" s="508"/>
      <c r="H278" s="508"/>
      <c r="I278" s="508"/>
      <c r="J278" s="508"/>
      <c r="K278" s="625"/>
      <c r="L278" s="625"/>
      <c r="M278" s="632"/>
      <c r="N278" s="625"/>
    </row>
    <row r="279" spans="1:16">
      <c r="A279" s="667"/>
      <c r="B279" s="667"/>
      <c r="C279" s="515"/>
      <c r="D279" s="515"/>
      <c r="F279" s="625"/>
      <c r="G279" s="625"/>
      <c r="H279" s="670"/>
      <c r="I279" s="670"/>
      <c r="J279" s="670"/>
      <c r="K279" s="625"/>
      <c r="L279" s="625"/>
      <c r="M279" s="632"/>
      <c r="N279" s="625"/>
    </row>
    <row r="280" spans="1:16">
      <c r="A280" s="667"/>
      <c r="B280" s="667"/>
      <c r="C280" s="668"/>
      <c r="D280" s="523"/>
      <c r="F280" s="519"/>
      <c r="G280" s="519"/>
      <c r="H280" s="519"/>
      <c r="I280" s="519"/>
      <c r="J280" s="519"/>
      <c r="K280" s="519"/>
      <c r="L280" s="625"/>
      <c r="M280" s="632"/>
      <c r="N280" s="625"/>
    </row>
    <row r="281" spans="1:16">
      <c r="A281" s="667"/>
      <c r="B281" s="667"/>
      <c r="C281" s="668"/>
      <c r="D281" s="523"/>
      <c r="F281" s="519"/>
      <c r="G281" s="519"/>
      <c r="H281" s="519"/>
      <c r="I281" s="519"/>
      <c r="J281" s="519"/>
      <c r="K281" s="519"/>
      <c r="L281" s="625"/>
      <c r="M281" s="632"/>
      <c r="N281" s="625"/>
    </row>
    <row r="282" spans="1:16">
      <c r="A282" s="667"/>
      <c r="B282" s="667"/>
      <c r="C282" s="668"/>
      <c r="D282" s="523"/>
      <c r="F282" s="519"/>
      <c r="G282" s="519"/>
      <c r="H282" s="519"/>
      <c r="I282" s="519"/>
      <c r="J282" s="519"/>
      <c r="K282" s="519"/>
      <c r="L282" s="625"/>
      <c r="M282" s="632"/>
      <c r="N282" s="625"/>
    </row>
    <row r="283" spans="1:16">
      <c r="A283" s="667"/>
      <c r="B283" s="667"/>
      <c r="C283" s="668"/>
      <c r="D283" s="523"/>
      <c r="F283" s="519"/>
      <c r="G283" s="519"/>
      <c r="H283" s="519"/>
      <c r="I283" s="519"/>
      <c r="J283" s="519"/>
      <c r="K283" s="519"/>
      <c r="L283" s="625"/>
      <c r="M283" s="632"/>
      <c r="N283" s="625"/>
    </row>
    <row r="284" spans="1:16">
      <c r="A284" s="667"/>
      <c r="B284" s="667"/>
      <c r="C284" s="668"/>
      <c r="D284" s="523"/>
      <c r="F284" s="519"/>
      <c r="G284" s="519"/>
      <c r="H284" s="519"/>
      <c r="I284" s="519"/>
      <c r="J284" s="519"/>
      <c r="K284" s="519"/>
      <c r="L284" s="625"/>
      <c r="M284" s="632"/>
      <c r="N284" s="625"/>
    </row>
    <row r="285" spans="1:16">
      <c r="A285" s="667"/>
      <c r="B285" s="667"/>
      <c r="C285" s="668"/>
      <c r="D285" s="523"/>
      <c r="F285" s="523"/>
      <c r="G285" s="523"/>
      <c r="H285" s="523"/>
      <c r="I285" s="523"/>
      <c r="J285" s="523"/>
      <c r="K285" s="519"/>
      <c r="L285" s="625"/>
      <c r="M285" s="632"/>
      <c r="N285" s="625"/>
    </row>
    <row r="286" spans="1:16">
      <c r="A286" s="663"/>
      <c r="B286" s="663"/>
      <c r="C286" s="663"/>
      <c r="D286" s="663"/>
      <c r="E286" s="663"/>
      <c r="F286" s="664"/>
      <c r="G286" s="664"/>
      <c r="H286" s="664"/>
      <c r="I286" s="664"/>
      <c r="J286" s="664"/>
      <c r="K286" s="664"/>
      <c r="L286" s="625"/>
      <c r="M286" s="632"/>
      <c r="N286" s="669"/>
    </row>
    <row r="287" spans="1:16">
      <c r="A287" s="663"/>
      <c r="B287" s="663"/>
      <c r="C287" s="419"/>
      <c r="D287" s="419"/>
      <c r="E287" s="419"/>
      <c r="F287" s="574"/>
      <c r="G287" s="574"/>
      <c r="H287" s="574"/>
      <c r="I287" s="574"/>
      <c r="J287" s="574"/>
      <c r="K287" s="574"/>
      <c r="L287" s="625"/>
      <c r="M287" s="625"/>
      <c r="N287" s="625"/>
      <c r="O287" s="625"/>
      <c r="P287" s="625"/>
    </row>
    <row r="288" spans="1:16">
      <c r="A288" s="671"/>
      <c r="B288" s="671"/>
      <c r="C288" s="672"/>
      <c r="D288" s="672"/>
      <c r="E288" s="672"/>
      <c r="F288" s="672"/>
      <c r="G288" s="672"/>
      <c r="H288" s="673"/>
      <c r="I288" s="673"/>
      <c r="J288" s="673"/>
      <c r="K288" s="673"/>
      <c r="L288" s="673"/>
      <c r="M288" s="673"/>
      <c r="O288" s="669"/>
    </row>
    <row r="289" spans="1:15" ht="17.399999999999999" customHeight="1">
      <c r="A289" s="510"/>
      <c r="B289" s="510"/>
      <c r="O289" s="669"/>
    </row>
    <row r="290" spans="1:15">
      <c r="A290" s="675"/>
      <c r="B290" s="675"/>
      <c r="C290" s="506"/>
      <c r="D290" s="506"/>
      <c r="F290" s="519"/>
      <c r="G290" s="519"/>
      <c r="H290" s="519"/>
      <c r="I290" s="519"/>
      <c r="J290" s="519"/>
      <c r="K290" s="519"/>
      <c r="M290" s="630"/>
    </row>
    <row r="291" spans="1:15">
      <c r="A291" s="675"/>
      <c r="B291" s="675"/>
      <c r="C291" s="506"/>
      <c r="D291" s="506"/>
      <c r="F291" s="519"/>
      <c r="G291" s="519"/>
      <c r="H291" s="519"/>
      <c r="I291" s="519"/>
      <c r="J291" s="519"/>
      <c r="K291" s="519"/>
      <c r="M291" s="630"/>
    </row>
    <row r="292" spans="1:15">
      <c r="A292" s="675"/>
      <c r="B292" s="675"/>
      <c r="C292" s="506"/>
      <c r="D292" s="506"/>
      <c r="F292" s="519"/>
      <c r="G292" s="519"/>
      <c r="H292" s="519"/>
      <c r="I292" s="519"/>
      <c r="J292" s="519"/>
      <c r="K292" s="519"/>
      <c r="M292" s="630"/>
    </row>
    <row r="293" spans="1:15">
      <c r="A293" s="675"/>
      <c r="B293" s="675"/>
      <c r="C293" s="506"/>
      <c r="D293" s="506"/>
      <c r="F293" s="519"/>
      <c r="G293" s="519"/>
      <c r="H293" s="519"/>
      <c r="I293" s="519"/>
      <c r="J293" s="519"/>
      <c r="K293" s="519"/>
      <c r="M293" s="630"/>
    </row>
    <row r="294" spans="1:15">
      <c r="A294" s="675"/>
      <c r="B294" s="675"/>
      <c r="C294" s="419"/>
      <c r="D294" s="419"/>
      <c r="E294" s="419"/>
      <c r="F294" s="574"/>
      <c r="G294" s="574"/>
      <c r="H294" s="574"/>
      <c r="I294" s="574"/>
      <c r="J294" s="574"/>
      <c r="K294" s="574"/>
    </row>
    <row r="295" spans="1:15">
      <c r="A295" s="675"/>
      <c r="B295" s="675"/>
      <c r="H295" s="511"/>
      <c r="I295" s="511"/>
      <c r="J295" s="511"/>
      <c r="K295" s="511"/>
      <c r="L295" s="579"/>
      <c r="M295" s="511"/>
      <c r="O295" s="669"/>
    </row>
    <row r="296" spans="1:15" ht="13.5" customHeight="1">
      <c r="A296" s="510"/>
      <c r="B296" s="510"/>
      <c r="C296" s="506"/>
    </row>
    <row r="297" spans="1:15" ht="13.5" customHeight="1">
      <c r="A297" s="510"/>
      <c r="B297" s="510"/>
      <c r="C297" s="506"/>
      <c r="D297" s="506"/>
      <c r="F297" s="519"/>
      <c r="G297" s="519"/>
      <c r="H297" s="519"/>
      <c r="I297" s="519"/>
      <c r="J297" s="519"/>
      <c r="K297" s="519"/>
      <c r="M297" s="630"/>
    </row>
    <row r="298" spans="1:15" ht="13.5" customHeight="1">
      <c r="A298" s="510"/>
      <c r="B298" s="510"/>
      <c r="C298" s="506"/>
      <c r="D298" s="506"/>
      <c r="F298" s="519"/>
      <c r="G298" s="519"/>
      <c r="H298" s="519"/>
      <c r="I298" s="519"/>
      <c r="J298" s="519"/>
      <c r="K298" s="519"/>
      <c r="M298" s="630"/>
    </row>
    <row r="299" spans="1:15">
      <c r="A299" s="510"/>
      <c r="B299" s="510"/>
      <c r="C299" s="419"/>
      <c r="D299" s="419"/>
      <c r="E299" s="419"/>
      <c r="F299" s="574"/>
      <c r="G299" s="574"/>
      <c r="H299" s="574"/>
      <c r="I299" s="574"/>
      <c r="J299" s="574"/>
      <c r="K299" s="574"/>
    </row>
    <row r="300" spans="1:15">
      <c r="A300" s="675"/>
      <c r="B300" s="675"/>
      <c r="E300" s="417"/>
      <c r="F300" s="511"/>
      <c r="G300" s="511"/>
      <c r="H300" s="511"/>
      <c r="I300" s="511"/>
      <c r="J300" s="579"/>
      <c r="K300" s="511"/>
    </row>
    <row r="301" spans="1:15">
      <c r="A301" s="510"/>
      <c r="B301" s="510"/>
      <c r="E301" s="417"/>
      <c r="F301" s="511"/>
      <c r="G301" s="511"/>
      <c r="H301" s="511"/>
      <c r="I301" s="511"/>
      <c r="J301" s="579"/>
      <c r="K301" s="511"/>
      <c r="O301" s="669"/>
    </row>
    <row r="302" spans="1:15">
      <c r="C302" s="676"/>
      <c r="D302" s="506"/>
      <c r="F302" s="519"/>
      <c r="G302" s="519"/>
      <c r="H302" s="519"/>
      <c r="I302" s="519"/>
      <c r="J302" s="519"/>
      <c r="K302" s="519"/>
      <c r="M302" s="630"/>
    </row>
    <row r="303" spans="1:15">
      <c r="C303" s="676"/>
      <c r="D303" s="506"/>
      <c r="E303" s="676"/>
      <c r="F303" s="519"/>
      <c r="G303" s="519"/>
      <c r="H303" s="519"/>
      <c r="I303" s="519"/>
      <c r="J303" s="519"/>
      <c r="K303" s="519"/>
      <c r="M303" s="630"/>
      <c r="N303" s="625"/>
    </row>
    <row r="304" spans="1:15">
      <c r="C304" s="676"/>
      <c r="D304" s="506"/>
      <c r="E304" s="676"/>
      <c r="F304" s="519"/>
      <c r="G304" s="519"/>
      <c r="H304" s="519"/>
      <c r="I304" s="519"/>
      <c r="J304" s="519"/>
      <c r="K304" s="519"/>
      <c r="L304" s="625"/>
      <c r="M304" s="630"/>
      <c r="N304" s="625"/>
    </row>
    <row r="305" spans="1:33">
      <c r="C305" s="676"/>
      <c r="D305" s="506"/>
      <c r="E305" s="676"/>
      <c r="F305" s="519"/>
      <c r="G305" s="519"/>
      <c r="H305" s="519"/>
      <c r="I305" s="519"/>
      <c r="J305" s="519"/>
      <c r="K305" s="519"/>
      <c r="L305" s="625"/>
      <c r="M305" s="630"/>
      <c r="N305" s="625"/>
    </row>
    <row r="306" spans="1:33">
      <c r="C306" s="676"/>
      <c r="D306" s="506"/>
      <c r="E306" s="676"/>
      <c r="F306" s="519"/>
      <c r="G306" s="519"/>
      <c r="H306" s="519"/>
      <c r="I306" s="519"/>
      <c r="J306" s="519"/>
      <c r="K306" s="519"/>
      <c r="L306" s="625"/>
      <c r="M306" s="630"/>
      <c r="N306" s="625"/>
    </row>
    <row r="307" spans="1:33">
      <c r="C307" s="676"/>
      <c r="D307" s="506"/>
      <c r="E307" s="676"/>
      <c r="F307" s="519"/>
      <c r="G307" s="519"/>
      <c r="H307" s="519"/>
      <c r="I307" s="519"/>
      <c r="J307" s="519"/>
      <c r="K307" s="519"/>
      <c r="L307" s="625"/>
      <c r="M307" s="630"/>
      <c r="N307" s="625"/>
    </row>
    <row r="308" spans="1:33">
      <c r="A308" s="675"/>
      <c r="B308" s="675"/>
      <c r="C308" s="677"/>
      <c r="D308" s="677"/>
      <c r="E308" s="677"/>
      <c r="F308" s="574"/>
      <c r="G308" s="574"/>
      <c r="H308" s="574"/>
      <c r="I308" s="574"/>
      <c r="J308" s="574"/>
      <c r="K308" s="574"/>
      <c r="L308" s="625"/>
      <c r="M308" s="625"/>
      <c r="N308" s="625"/>
    </row>
    <row r="309" spans="1:33">
      <c r="A309" s="675"/>
      <c r="B309" s="675"/>
      <c r="H309" s="511"/>
      <c r="I309" s="511"/>
      <c r="J309" s="511"/>
      <c r="K309" s="511"/>
      <c r="L309" s="579"/>
      <c r="M309" s="678"/>
      <c r="N309" s="625"/>
      <c r="O309" s="625"/>
      <c r="P309" s="625"/>
    </row>
    <row r="310" spans="1:33">
      <c r="A310" s="510"/>
      <c r="B310" s="510"/>
      <c r="F310" s="511"/>
      <c r="G310" s="511"/>
      <c r="H310" s="511"/>
      <c r="I310" s="511"/>
      <c r="J310" s="579"/>
      <c r="K310" s="511"/>
      <c r="L310" s="625"/>
      <c r="M310" s="679"/>
      <c r="N310" s="680"/>
    </row>
    <row r="311" spans="1:33">
      <c r="A311" s="506"/>
      <c r="B311" s="506"/>
      <c r="C311" s="506"/>
      <c r="D311" s="506"/>
      <c r="F311" s="519"/>
      <c r="G311" s="519"/>
      <c r="H311" s="519"/>
      <c r="I311" s="519"/>
      <c r="J311" s="519"/>
      <c r="K311" s="519"/>
      <c r="L311" s="625"/>
      <c r="M311" s="681"/>
      <c r="N311" s="624"/>
    </row>
    <row r="312" spans="1:33">
      <c r="A312" s="506"/>
      <c r="B312" s="506"/>
      <c r="C312" s="506"/>
      <c r="D312" s="506"/>
      <c r="F312" s="519"/>
      <c r="G312" s="519"/>
      <c r="H312" s="519"/>
      <c r="I312" s="519"/>
      <c r="J312" s="519"/>
      <c r="K312" s="519"/>
      <c r="L312" s="625"/>
      <c r="M312" s="681"/>
      <c r="N312" s="624"/>
    </row>
    <row r="313" spans="1:33">
      <c r="A313" s="506"/>
      <c r="B313" s="506"/>
      <c r="C313" s="506"/>
      <c r="D313" s="506"/>
      <c r="F313" s="519"/>
      <c r="G313" s="519"/>
      <c r="H313" s="519"/>
      <c r="I313" s="519"/>
      <c r="J313" s="519"/>
      <c r="K313" s="519"/>
      <c r="L313" s="625"/>
      <c r="M313" s="681"/>
      <c r="N313" s="625"/>
    </row>
    <row r="314" spans="1:33" ht="12.75" hidden="1" customHeight="1">
      <c r="A314" s="675"/>
      <c r="B314" s="675"/>
      <c r="C314" s="506"/>
      <c r="D314" s="506"/>
      <c r="F314" s="519"/>
      <c r="G314" s="519"/>
      <c r="H314" s="519"/>
      <c r="I314" s="519"/>
      <c r="J314" s="519"/>
      <c r="K314" s="519"/>
      <c r="L314" s="625"/>
      <c r="M314" s="681"/>
      <c r="N314" s="625"/>
      <c r="O314" s="625"/>
    </row>
    <row r="315" spans="1:33" ht="12.75" hidden="1" customHeight="1">
      <c r="A315" s="675"/>
      <c r="B315" s="675"/>
      <c r="C315" s="506"/>
      <c r="D315" s="506"/>
      <c r="F315" s="519"/>
      <c r="G315" s="519"/>
      <c r="H315" s="519"/>
      <c r="I315" s="519"/>
      <c r="J315" s="519"/>
      <c r="K315" s="519"/>
      <c r="L315" s="625"/>
      <c r="M315" s="681"/>
      <c r="N315" s="625"/>
      <c r="O315" s="625"/>
      <c r="Z315" s="682"/>
      <c r="AA315" s="682"/>
      <c r="AB315" s="682"/>
      <c r="AC315" s="682"/>
      <c r="AD315" s="682"/>
      <c r="AE315" s="682"/>
      <c r="AF315" s="682"/>
      <c r="AG315" s="682"/>
    </row>
    <row r="316" spans="1:33" ht="12.75" hidden="1" customHeight="1">
      <c r="A316" s="675"/>
      <c r="B316" s="675"/>
      <c r="C316" s="506"/>
      <c r="D316" s="506"/>
      <c r="F316" s="519"/>
      <c r="G316" s="519"/>
      <c r="H316" s="519"/>
      <c r="I316" s="519"/>
      <c r="J316" s="519"/>
      <c r="K316" s="519"/>
      <c r="L316" s="625"/>
      <c r="M316" s="681"/>
      <c r="N316" s="625"/>
      <c r="O316" s="625"/>
      <c r="Z316" s="506"/>
      <c r="AA316" s="506"/>
      <c r="AB316" s="506"/>
      <c r="AC316" s="506"/>
      <c r="AD316" s="506"/>
      <c r="AE316" s="506"/>
      <c r="AF316" s="506"/>
      <c r="AG316" s="506"/>
    </row>
    <row r="317" spans="1:33" ht="12.75" hidden="1" customHeight="1">
      <c r="A317" s="675"/>
      <c r="B317" s="675"/>
      <c r="C317" s="506"/>
      <c r="D317" s="506"/>
      <c r="F317" s="519"/>
      <c r="G317" s="519"/>
      <c r="H317" s="519"/>
      <c r="I317" s="519"/>
      <c r="J317" s="519"/>
      <c r="K317" s="519"/>
      <c r="L317" s="625"/>
      <c r="M317" s="681"/>
      <c r="N317" s="625"/>
      <c r="O317" s="625"/>
      <c r="Z317" s="682"/>
      <c r="AA317" s="682"/>
      <c r="AB317" s="682"/>
      <c r="AC317" s="682"/>
      <c r="AD317" s="682"/>
      <c r="AE317" s="682"/>
      <c r="AF317" s="682"/>
      <c r="AG317" s="682"/>
    </row>
    <row r="318" spans="1:33" ht="12.75" hidden="1" customHeight="1">
      <c r="A318" s="675"/>
      <c r="B318" s="675"/>
      <c r="C318" s="506"/>
      <c r="D318" s="506"/>
      <c r="F318" s="519"/>
      <c r="G318" s="519"/>
      <c r="H318" s="519"/>
      <c r="I318" s="519"/>
      <c r="J318" s="519"/>
      <c r="K318" s="519"/>
      <c r="L318" s="625"/>
      <c r="M318" s="681"/>
      <c r="N318" s="625"/>
      <c r="O318" s="625"/>
    </row>
    <row r="319" spans="1:33" ht="12.75" hidden="1" customHeight="1">
      <c r="A319" s="675"/>
      <c r="B319" s="675"/>
      <c r="C319" s="506"/>
      <c r="D319" s="506"/>
      <c r="F319" s="519"/>
      <c r="G319" s="519"/>
      <c r="H319" s="519"/>
      <c r="I319" s="519"/>
      <c r="J319" s="519"/>
      <c r="K319" s="519"/>
      <c r="L319" s="625"/>
      <c r="M319" s="681"/>
      <c r="N319" s="625"/>
      <c r="O319" s="625"/>
    </row>
    <row r="320" spans="1:33" ht="12.75" hidden="1" customHeight="1">
      <c r="A320" s="675"/>
      <c r="B320" s="675"/>
      <c r="C320" s="506"/>
      <c r="D320" s="506"/>
      <c r="F320" s="519"/>
      <c r="G320" s="519"/>
      <c r="H320" s="519"/>
      <c r="I320" s="519"/>
      <c r="J320" s="519"/>
      <c r="K320" s="519"/>
      <c r="L320" s="625"/>
      <c r="M320" s="681"/>
      <c r="N320" s="625"/>
      <c r="O320" s="625"/>
    </row>
    <row r="321" spans="1:33" ht="12.75" hidden="1" customHeight="1">
      <c r="A321" s="675"/>
      <c r="B321" s="675"/>
      <c r="C321" s="506"/>
      <c r="D321" s="506"/>
      <c r="F321" s="519"/>
      <c r="G321" s="519"/>
      <c r="H321" s="519"/>
      <c r="I321" s="519"/>
      <c r="J321" s="519"/>
      <c r="K321" s="519"/>
      <c r="L321" s="625"/>
      <c r="M321" s="681"/>
      <c r="N321" s="625"/>
      <c r="O321" s="625"/>
    </row>
    <row r="322" spans="1:33" ht="12.75" hidden="1" customHeight="1">
      <c r="A322" s="675"/>
      <c r="B322" s="675"/>
      <c r="C322" s="506"/>
      <c r="D322" s="506"/>
      <c r="F322" s="519"/>
      <c r="G322" s="519"/>
      <c r="H322" s="519"/>
      <c r="I322" s="519"/>
      <c r="J322" s="519"/>
      <c r="K322" s="519"/>
      <c r="L322" s="625"/>
      <c r="M322" s="681"/>
      <c r="N322" s="625"/>
      <c r="O322" s="625"/>
      <c r="Z322" s="683"/>
      <c r="AA322" s="683"/>
      <c r="AB322" s="683"/>
      <c r="AC322" s="683"/>
      <c r="AD322" s="683"/>
      <c r="AE322" s="683"/>
      <c r="AF322" s="683"/>
      <c r="AG322" s="683"/>
    </row>
    <row r="323" spans="1:33" ht="12.75" hidden="1" customHeight="1">
      <c r="A323" s="675"/>
      <c r="B323" s="675"/>
      <c r="C323" s="506"/>
      <c r="D323" s="506"/>
      <c r="F323" s="519"/>
      <c r="G323" s="519"/>
      <c r="H323" s="519"/>
      <c r="I323" s="519"/>
      <c r="J323" s="519"/>
      <c r="K323" s="519"/>
      <c r="L323" s="625"/>
      <c r="M323" s="681"/>
      <c r="N323" s="625"/>
      <c r="O323" s="625"/>
    </row>
    <row r="324" spans="1:33" ht="12.75" hidden="1" customHeight="1">
      <c r="A324" s="675"/>
      <c r="B324" s="675"/>
      <c r="C324" s="506"/>
      <c r="D324" s="506"/>
      <c r="F324" s="519"/>
      <c r="G324" s="519"/>
      <c r="H324" s="519"/>
      <c r="I324" s="519"/>
      <c r="J324" s="519"/>
      <c r="K324" s="519"/>
      <c r="L324" s="625"/>
      <c r="M324" s="681"/>
      <c r="N324" s="625"/>
      <c r="O324" s="625"/>
      <c r="Z324" s="683"/>
      <c r="AA324" s="683"/>
      <c r="AB324" s="683"/>
      <c r="AC324" s="683"/>
      <c r="AD324" s="683"/>
      <c r="AE324" s="683"/>
      <c r="AF324" s="683"/>
      <c r="AG324" s="683"/>
    </row>
    <row r="325" spans="1:33" ht="12.75" hidden="1" customHeight="1">
      <c r="A325" s="675"/>
      <c r="B325" s="675"/>
      <c r="C325" s="506"/>
      <c r="D325" s="506"/>
      <c r="F325" s="519"/>
      <c r="G325" s="519"/>
      <c r="H325" s="519"/>
      <c r="I325" s="519"/>
      <c r="J325" s="519"/>
      <c r="K325" s="519"/>
      <c r="L325" s="625"/>
      <c r="M325" s="681"/>
      <c r="N325" s="625"/>
      <c r="O325" s="625"/>
    </row>
    <row r="326" spans="1:33" ht="12.75" hidden="1" customHeight="1">
      <c r="A326" s="675"/>
      <c r="B326" s="675"/>
      <c r="C326" s="506"/>
      <c r="D326" s="506"/>
      <c r="F326" s="519"/>
      <c r="G326" s="519"/>
      <c r="H326" s="519"/>
      <c r="I326" s="519"/>
      <c r="J326" s="519"/>
      <c r="K326" s="519"/>
      <c r="L326" s="625"/>
      <c r="M326" s="681"/>
      <c r="N326" s="625"/>
      <c r="O326" s="625"/>
      <c r="Z326" s="683"/>
      <c r="AA326" s="683"/>
      <c r="AB326" s="683"/>
      <c r="AC326" s="683"/>
      <c r="AD326" s="683"/>
      <c r="AE326" s="683"/>
      <c r="AF326" s="683"/>
      <c r="AG326" s="683"/>
    </row>
    <row r="327" spans="1:33" ht="12.75" hidden="1" customHeight="1">
      <c r="A327" s="675"/>
      <c r="B327" s="675"/>
      <c r="C327" s="506"/>
      <c r="D327" s="506"/>
      <c r="F327" s="519"/>
      <c r="G327" s="519"/>
      <c r="H327" s="519"/>
      <c r="I327" s="519"/>
      <c r="J327" s="519"/>
      <c r="K327" s="519"/>
      <c r="L327" s="625"/>
      <c r="M327" s="681"/>
      <c r="N327" s="625"/>
      <c r="O327" s="625"/>
    </row>
    <row r="328" spans="1:33" ht="12.75" hidden="1" customHeight="1">
      <c r="A328" s="675"/>
      <c r="B328" s="675"/>
      <c r="C328" s="506"/>
      <c r="D328" s="506"/>
      <c r="F328" s="519"/>
      <c r="G328" s="519"/>
      <c r="H328" s="519"/>
      <c r="I328" s="519"/>
      <c r="J328" s="519"/>
      <c r="K328" s="519"/>
      <c r="L328" s="625"/>
      <c r="M328" s="681"/>
      <c r="N328" s="625"/>
      <c r="O328" s="625"/>
    </row>
    <row r="329" spans="1:33" ht="12.75" hidden="1" customHeight="1">
      <c r="A329" s="675"/>
      <c r="B329" s="675"/>
      <c r="C329" s="506"/>
      <c r="D329" s="506"/>
      <c r="F329" s="519"/>
      <c r="G329" s="519"/>
      <c r="H329" s="519"/>
      <c r="I329" s="519"/>
      <c r="J329" s="519"/>
      <c r="K329" s="519"/>
      <c r="L329" s="625"/>
      <c r="M329" s="681"/>
      <c r="N329" s="625"/>
      <c r="O329" s="625"/>
    </row>
    <row r="330" spans="1:33" ht="12.75" hidden="1" customHeight="1">
      <c r="A330" s="675"/>
      <c r="B330" s="675"/>
      <c r="C330" s="506"/>
      <c r="D330" s="506"/>
      <c r="F330" s="519"/>
      <c r="G330" s="519"/>
      <c r="H330" s="519"/>
      <c r="I330" s="519"/>
      <c r="J330" s="519"/>
      <c r="K330" s="519"/>
      <c r="L330" s="625"/>
      <c r="M330" s="681"/>
      <c r="N330" s="625"/>
      <c r="O330" s="625"/>
    </row>
    <row r="331" spans="1:33">
      <c r="A331" s="675"/>
      <c r="B331" s="675"/>
      <c r="C331" s="677"/>
      <c r="D331" s="677"/>
      <c r="E331" s="677"/>
      <c r="F331" s="574"/>
      <c r="G331" s="574"/>
      <c r="H331" s="574"/>
      <c r="I331" s="574"/>
      <c r="J331" s="574"/>
      <c r="K331" s="574"/>
      <c r="L331" s="625"/>
      <c r="M331" s="679"/>
      <c r="N331" s="625"/>
      <c r="O331" s="625"/>
    </row>
    <row r="332" spans="1:33">
      <c r="A332" s="675"/>
      <c r="B332" s="675"/>
      <c r="C332" s="506"/>
      <c r="F332" s="511"/>
      <c r="G332" s="511"/>
      <c r="H332" s="511"/>
      <c r="I332" s="511"/>
      <c r="J332" s="511"/>
      <c r="K332" s="511"/>
      <c r="L332" s="625"/>
      <c r="M332" s="625"/>
      <c r="N332" s="625"/>
      <c r="O332" s="625"/>
    </row>
    <row r="333" spans="1:33">
      <c r="A333" s="510"/>
      <c r="B333" s="510"/>
      <c r="H333" s="511"/>
      <c r="I333" s="511"/>
      <c r="J333" s="511"/>
      <c r="K333" s="511"/>
      <c r="L333" s="511"/>
      <c r="M333" s="511"/>
      <c r="N333" s="625"/>
      <c r="O333" s="625"/>
      <c r="P333" s="625"/>
      <c r="Q333" s="625"/>
    </row>
    <row r="334" spans="1:33">
      <c r="C334" s="506"/>
      <c r="D334" s="506"/>
      <c r="F334" s="519"/>
      <c r="G334" s="519"/>
      <c r="H334" s="519"/>
      <c r="I334" s="519"/>
      <c r="J334" s="519"/>
      <c r="K334" s="519"/>
      <c r="L334" s="625"/>
      <c r="M334" s="630"/>
      <c r="N334" s="625"/>
      <c r="O334" s="625"/>
    </row>
    <row r="335" spans="1:33">
      <c r="C335" s="506"/>
      <c r="D335" s="506"/>
      <c r="F335" s="519"/>
      <c r="G335" s="519"/>
      <c r="H335" s="519"/>
      <c r="I335" s="519"/>
      <c r="J335" s="519"/>
      <c r="K335" s="519"/>
      <c r="L335" s="625"/>
      <c r="M335" s="630"/>
      <c r="N335" s="625"/>
      <c r="O335" s="625"/>
    </row>
    <row r="336" spans="1:33">
      <c r="C336" s="506"/>
      <c r="D336" s="506"/>
      <c r="F336" s="519"/>
      <c r="G336" s="519"/>
      <c r="H336" s="519"/>
      <c r="I336" s="519"/>
      <c r="J336" s="519"/>
      <c r="K336" s="519"/>
      <c r="L336" s="625"/>
      <c r="M336" s="630"/>
      <c r="N336" s="684"/>
      <c r="O336" s="684"/>
      <c r="P336" s="684"/>
      <c r="Q336" s="684"/>
    </row>
    <row r="337" spans="1:33" ht="12.75" customHeight="1">
      <c r="C337" s="677"/>
      <c r="D337" s="677"/>
      <c r="E337" s="677"/>
      <c r="F337" s="574"/>
      <c r="G337" s="574"/>
      <c r="H337" s="574"/>
      <c r="I337" s="574"/>
      <c r="J337" s="574"/>
      <c r="K337" s="574"/>
      <c r="L337" s="625"/>
      <c r="M337" s="625"/>
      <c r="N337" s="684"/>
      <c r="O337" s="684"/>
      <c r="P337" s="684"/>
      <c r="Q337" s="684"/>
      <c r="R337" s="684"/>
    </row>
    <row r="338" spans="1:33" ht="15">
      <c r="A338" s="671"/>
      <c r="B338" s="671"/>
      <c r="C338" s="672"/>
      <c r="D338" s="672"/>
      <c r="E338" s="672"/>
      <c r="F338" s="672"/>
      <c r="G338" s="672"/>
      <c r="H338" s="673"/>
      <c r="I338" s="673"/>
      <c r="J338" s="673"/>
      <c r="K338" s="673"/>
      <c r="L338" s="673"/>
      <c r="M338" s="673"/>
      <c r="O338" s="669"/>
      <c r="Z338" s="534"/>
      <c r="AA338" s="534"/>
      <c r="AB338" s="534"/>
      <c r="AC338" s="534"/>
      <c r="AD338" s="534"/>
      <c r="AE338" s="534"/>
      <c r="AF338" s="534"/>
      <c r="AG338" s="534"/>
    </row>
    <row r="339" spans="1:33" ht="13.8">
      <c r="A339" s="510"/>
      <c r="B339" s="510"/>
      <c r="D339" s="685"/>
      <c r="G339" s="517"/>
      <c r="N339" s="686"/>
    </row>
    <row r="340" spans="1:33">
      <c r="A340" s="506"/>
      <c r="B340" s="506"/>
      <c r="C340" s="506"/>
      <c r="D340" s="506"/>
      <c r="F340" s="519"/>
      <c r="G340" s="519"/>
      <c r="H340" s="519"/>
      <c r="I340" s="519"/>
      <c r="J340" s="519"/>
      <c r="K340" s="519"/>
      <c r="M340" s="630"/>
      <c r="N340" s="686"/>
    </row>
    <row r="341" spans="1:33">
      <c r="A341" s="506"/>
      <c r="B341" s="506"/>
      <c r="C341" s="506"/>
      <c r="D341" s="506"/>
      <c r="F341" s="519"/>
      <c r="G341" s="519"/>
      <c r="H341" s="519"/>
      <c r="I341" s="519"/>
      <c r="J341" s="519"/>
      <c r="K341" s="519"/>
      <c r="M341" s="630"/>
      <c r="N341" s="686"/>
    </row>
    <row r="342" spans="1:33" ht="15.75" customHeight="1">
      <c r="A342" s="506"/>
      <c r="B342" s="506"/>
      <c r="C342" s="506"/>
      <c r="D342" s="506"/>
      <c r="F342" s="519"/>
      <c r="G342" s="519"/>
      <c r="H342" s="519"/>
      <c r="I342" s="519"/>
      <c r="J342" s="519"/>
      <c r="K342" s="519"/>
      <c r="M342" s="630"/>
      <c r="N342" s="687"/>
      <c r="O342" s="687"/>
    </row>
    <row r="343" spans="1:33">
      <c r="A343" s="506"/>
      <c r="B343" s="506"/>
      <c r="C343" s="506"/>
      <c r="D343" s="506"/>
      <c r="F343" s="519"/>
      <c r="G343" s="519"/>
      <c r="H343" s="519"/>
      <c r="I343" s="519"/>
      <c r="J343" s="519"/>
      <c r="K343" s="519"/>
      <c r="M343" s="630"/>
      <c r="N343" s="687"/>
      <c r="O343" s="687"/>
    </row>
    <row r="344" spans="1:33">
      <c r="A344" s="506"/>
      <c r="B344" s="506"/>
      <c r="C344" s="506"/>
      <c r="D344" s="506"/>
      <c r="F344" s="519"/>
      <c r="G344" s="519"/>
      <c r="H344" s="519"/>
      <c r="I344" s="519"/>
      <c r="J344" s="519"/>
      <c r="K344" s="519"/>
      <c r="M344" s="630"/>
      <c r="N344" s="686"/>
    </row>
    <row r="345" spans="1:33">
      <c r="A345" s="506"/>
      <c r="B345" s="506"/>
      <c r="C345" s="506"/>
      <c r="D345" s="506"/>
      <c r="F345" s="519"/>
      <c r="G345" s="519"/>
      <c r="H345" s="519"/>
      <c r="I345" s="519"/>
      <c r="J345" s="519"/>
      <c r="K345" s="519"/>
      <c r="M345" s="630"/>
      <c r="N345" s="686"/>
    </row>
    <row r="346" spans="1:33">
      <c r="A346" s="506"/>
      <c r="B346" s="506"/>
      <c r="C346" s="506"/>
      <c r="D346" s="506"/>
      <c r="F346" s="519"/>
      <c r="G346" s="519"/>
      <c r="H346" s="519"/>
      <c r="I346" s="519"/>
      <c r="J346" s="519"/>
      <c r="K346" s="519"/>
      <c r="M346" s="630"/>
      <c r="N346" s="686"/>
    </row>
    <row r="347" spans="1:33">
      <c r="A347" s="506"/>
      <c r="B347" s="506"/>
      <c r="C347" s="506"/>
      <c r="D347" s="506"/>
      <c r="F347" s="519"/>
      <c r="G347" s="519"/>
      <c r="H347" s="519"/>
      <c r="I347" s="519"/>
      <c r="J347" s="519"/>
      <c r="K347" s="519"/>
      <c r="M347" s="630"/>
      <c r="N347" s="686"/>
    </row>
    <row r="348" spans="1:33">
      <c r="C348" s="508"/>
      <c r="E348" s="668"/>
      <c r="F348" s="629"/>
      <c r="G348" s="629"/>
      <c r="H348" s="629"/>
      <c r="I348" s="629"/>
      <c r="J348" s="629"/>
      <c r="K348" s="579"/>
    </row>
    <row r="349" spans="1:33">
      <c r="A349" s="675"/>
      <c r="B349" s="675"/>
      <c r="C349" s="419"/>
      <c r="D349" s="419"/>
      <c r="E349" s="419"/>
      <c r="F349" s="574"/>
      <c r="G349" s="574"/>
      <c r="H349" s="574"/>
      <c r="I349" s="574"/>
      <c r="J349" s="574"/>
      <c r="K349" s="574"/>
      <c r="N349" s="625"/>
    </row>
    <row r="350" spans="1:33">
      <c r="A350" s="675"/>
      <c r="B350" s="675"/>
      <c r="C350" s="506"/>
      <c r="F350" s="511"/>
      <c r="G350" s="511"/>
      <c r="H350" s="511"/>
      <c r="I350" s="511"/>
      <c r="J350" s="511"/>
      <c r="K350" s="511"/>
      <c r="L350" s="625"/>
      <c r="M350" s="625"/>
    </row>
    <row r="351" spans="1:33" ht="12.75" customHeight="1">
      <c r="A351" s="510"/>
      <c r="B351" s="510"/>
      <c r="H351" s="511"/>
      <c r="I351" s="511"/>
      <c r="J351" s="511"/>
      <c r="K351" s="511"/>
      <c r="L351" s="511"/>
      <c r="M351" s="511"/>
      <c r="N351" s="688"/>
      <c r="O351" s="688"/>
      <c r="P351" s="688"/>
      <c r="Q351" s="688"/>
      <c r="R351" s="688"/>
    </row>
    <row r="352" spans="1:33">
      <c r="A352" s="515"/>
      <c r="B352" s="515"/>
      <c r="C352" s="515"/>
      <c r="D352" s="515"/>
      <c r="H352" s="511"/>
      <c r="I352" s="511"/>
      <c r="J352" s="511"/>
      <c r="K352" s="511"/>
      <c r="L352" s="511"/>
      <c r="M352" s="511"/>
      <c r="N352" s="688"/>
      <c r="O352" s="688"/>
      <c r="P352" s="688"/>
      <c r="Q352" s="688"/>
      <c r="R352" s="688"/>
    </row>
    <row r="353" spans="1:44">
      <c r="A353" s="689"/>
      <c r="B353" s="689"/>
      <c r="C353" s="620"/>
      <c r="D353" s="643"/>
      <c r="F353" s="519"/>
      <c r="G353" s="519"/>
      <c r="H353" s="519"/>
      <c r="I353" s="519"/>
      <c r="J353" s="519"/>
      <c r="K353" s="519"/>
      <c r="L353" s="511"/>
      <c r="M353" s="690"/>
      <c r="N353" s="624"/>
      <c r="O353" s="650"/>
      <c r="P353" s="650"/>
      <c r="Q353" s="650"/>
      <c r="R353" s="419"/>
    </row>
    <row r="354" spans="1:44">
      <c r="A354" s="689"/>
      <c r="B354" s="689"/>
      <c r="C354" s="620"/>
      <c r="D354" s="643"/>
      <c r="F354" s="519"/>
      <c r="G354" s="519"/>
      <c r="H354" s="519"/>
      <c r="I354" s="519"/>
      <c r="J354" s="519"/>
      <c r="K354" s="519"/>
      <c r="L354" s="511"/>
      <c r="M354" s="690"/>
      <c r="N354" s="625"/>
      <c r="O354" s="625"/>
      <c r="P354" s="625"/>
      <c r="Q354" s="625"/>
    </row>
    <row r="355" spans="1:44">
      <c r="A355" s="689"/>
      <c r="B355" s="689"/>
      <c r="C355" s="620"/>
      <c r="D355" s="643"/>
      <c r="F355" s="519"/>
      <c r="G355" s="519"/>
      <c r="H355" s="519"/>
      <c r="I355" s="519"/>
      <c r="J355" s="519"/>
      <c r="K355" s="519"/>
      <c r="L355" s="511"/>
      <c r="M355" s="690"/>
      <c r="N355" s="625"/>
      <c r="O355" s="625"/>
      <c r="P355" s="625"/>
      <c r="Q355" s="625"/>
    </row>
    <row r="356" spans="1:44">
      <c r="A356" s="689"/>
      <c r="B356" s="689"/>
      <c r="C356" s="620"/>
      <c r="D356" s="643"/>
      <c r="F356" s="519"/>
      <c r="G356" s="519"/>
      <c r="H356" s="519"/>
      <c r="I356" s="519"/>
      <c r="J356" s="519"/>
      <c r="K356" s="519"/>
      <c r="L356" s="511"/>
      <c r="M356" s="690"/>
      <c r="N356" s="625"/>
      <c r="O356" s="625"/>
      <c r="P356" s="625"/>
      <c r="Q356" s="625"/>
    </row>
    <row r="357" spans="1:44" ht="12.75" customHeight="1">
      <c r="A357" s="689"/>
      <c r="B357" s="689"/>
      <c r="C357" s="518"/>
      <c r="D357" s="643"/>
      <c r="F357" s="519"/>
      <c r="G357" s="519"/>
      <c r="H357" s="519"/>
      <c r="I357" s="519"/>
      <c r="J357" s="519"/>
      <c r="K357" s="519"/>
      <c r="L357" s="625"/>
      <c r="M357" s="681"/>
    </row>
    <row r="358" spans="1:44" ht="12.75" customHeight="1">
      <c r="C358" s="677"/>
      <c r="D358" s="677"/>
      <c r="E358" s="677"/>
      <c r="F358" s="574"/>
      <c r="G358" s="574"/>
      <c r="H358" s="574"/>
      <c r="I358" s="574"/>
      <c r="J358" s="574"/>
      <c r="K358" s="574"/>
      <c r="L358" s="625"/>
      <c r="M358" s="625"/>
    </row>
    <row r="359" spans="1:44">
      <c r="A359" s="675"/>
      <c r="B359" s="675"/>
      <c r="C359" s="506"/>
      <c r="F359" s="511"/>
      <c r="G359" s="511"/>
      <c r="H359" s="511"/>
      <c r="I359" s="511"/>
      <c r="J359" s="511"/>
      <c r="K359" s="511"/>
      <c r="L359" s="625"/>
      <c r="M359" s="625"/>
      <c r="N359" s="625"/>
      <c r="O359" s="625"/>
    </row>
    <row r="360" spans="1:44" ht="3.75" customHeight="1">
      <c r="F360" s="619"/>
      <c r="G360" s="619"/>
      <c r="H360" s="619"/>
      <c r="I360" s="619"/>
      <c r="J360" s="619"/>
      <c r="K360" s="619"/>
      <c r="L360" s="625"/>
      <c r="M360" s="625"/>
      <c r="N360" s="625"/>
      <c r="O360" s="625"/>
    </row>
    <row r="361" spans="1:44" s="682" customFormat="1" ht="20.100000000000001" customHeight="1">
      <c r="A361" s="691"/>
      <c r="B361" s="691"/>
      <c r="C361" s="691"/>
      <c r="D361" s="691"/>
      <c r="E361" s="692"/>
      <c r="F361" s="693"/>
      <c r="G361" s="693"/>
      <c r="H361" s="693"/>
      <c r="I361" s="693"/>
      <c r="J361" s="693"/>
      <c r="K361" s="694"/>
      <c r="L361" s="695"/>
      <c r="M361" s="695"/>
      <c r="V361" s="517"/>
      <c r="W361" s="517"/>
      <c r="X361" s="517"/>
      <c r="Y361" s="517"/>
      <c r="Z361" s="517"/>
      <c r="AA361" s="517"/>
      <c r="AB361" s="517"/>
      <c r="AC361" s="517"/>
      <c r="AD361" s="517"/>
      <c r="AE361" s="517"/>
      <c r="AF361" s="517"/>
      <c r="AG361" s="517"/>
      <c r="AH361" s="517"/>
      <c r="AI361" s="517"/>
      <c r="AJ361" s="517"/>
      <c r="AK361" s="517"/>
      <c r="AL361" s="517"/>
      <c r="AM361" s="517"/>
      <c r="AN361" s="517"/>
      <c r="AO361" s="517"/>
      <c r="AP361" s="517"/>
      <c r="AQ361" s="517"/>
      <c r="AR361" s="517"/>
    </row>
    <row r="362" spans="1:44" s="506" customFormat="1" ht="3.75" customHeight="1">
      <c r="K362" s="619"/>
      <c r="L362" s="619"/>
      <c r="M362" s="619"/>
      <c r="N362" s="630"/>
      <c r="O362" s="630"/>
      <c r="P362" s="630"/>
      <c r="Q362" s="630"/>
      <c r="V362" s="517"/>
      <c r="W362" s="517"/>
      <c r="X362" s="517"/>
      <c r="Y362" s="517"/>
      <c r="Z362" s="517"/>
      <c r="AA362" s="517"/>
      <c r="AB362" s="517"/>
      <c r="AC362" s="517"/>
      <c r="AD362" s="517"/>
      <c r="AE362" s="517"/>
      <c r="AF362" s="517"/>
      <c r="AG362" s="517"/>
      <c r="AH362" s="517"/>
      <c r="AI362" s="517"/>
      <c r="AJ362" s="517"/>
      <c r="AK362" s="517"/>
      <c r="AL362" s="517"/>
      <c r="AM362" s="517"/>
      <c r="AN362" s="517"/>
      <c r="AO362" s="517"/>
      <c r="AP362" s="517"/>
      <c r="AQ362" s="517"/>
      <c r="AR362" s="517"/>
    </row>
    <row r="363" spans="1:44" s="682" customFormat="1" ht="20.100000000000001" customHeight="1">
      <c r="A363" s="691"/>
      <c r="B363" s="691"/>
      <c r="C363" s="691"/>
      <c r="E363" s="696"/>
      <c r="F363" s="694"/>
      <c r="G363" s="694"/>
      <c r="H363" s="694"/>
      <c r="I363" s="694"/>
      <c r="J363" s="694"/>
      <c r="K363" s="694"/>
      <c r="L363" s="697"/>
      <c r="M363" s="697"/>
      <c r="N363" s="698"/>
      <c r="O363" s="698"/>
      <c r="Z363" s="517"/>
      <c r="AA363" s="517"/>
      <c r="AB363" s="517"/>
      <c r="AC363" s="517"/>
      <c r="AD363" s="517"/>
      <c r="AE363" s="517"/>
      <c r="AF363" s="517"/>
      <c r="AG363" s="517"/>
    </row>
    <row r="364" spans="1:44" ht="3.75" customHeight="1">
      <c r="H364" s="579"/>
      <c r="I364" s="579"/>
      <c r="J364" s="579"/>
      <c r="K364" s="579"/>
      <c r="L364" s="579"/>
      <c r="M364" s="511"/>
      <c r="P364" s="625"/>
      <c r="Q364" s="625"/>
      <c r="V364" s="506"/>
      <c r="W364" s="506"/>
      <c r="X364" s="506"/>
      <c r="Y364" s="506"/>
      <c r="AH364" s="506"/>
      <c r="AI364" s="506"/>
      <c r="AJ364" s="506"/>
      <c r="AK364" s="506"/>
      <c r="AL364" s="506"/>
      <c r="AM364" s="506"/>
      <c r="AN364" s="506"/>
      <c r="AO364" s="506"/>
      <c r="AP364" s="506"/>
      <c r="AQ364" s="506"/>
      <c r="AR364" s="506"/>
    </row>
    <row r="365" spans="1:44">
      <c r="A365" s="419"/>
      <c r="B365" s="419"/>
      <c r="D365" s="513"/>
      <c r="E365" s="513"/>
      <c r="H365" s="511"/>
      <c r="I365" s="511"/>
      <c r="J365" s="511"/>
      <c r="K365" s="511"/>
      <c r="L365" s="511"/>
      <c r="M365" s="511"/>
      <c r="V365" s="682"/>
      <c r="W365" s="682"/>
      <c r="X365" s="682"/>
      <c r="Y365" s="682"/>
      <c r="AH365" s="682"/>
      <c r="AI365" s="682"/>
      <c r="AJ365" s="682"/>
      <c r="AK365" s="682"/>
      <c r="AL365" s="682"/>
      <c r="AM365" s="682"/>
      <c r="AN365" s="682"/>
      <c r="AO365" s="682"/>
      <c r="AP365" s="682"/>
      <c r="AQ365" s="682"/>
      <c r="AR365" s="682"/>
    </row>
    <row r="366" spans="1:44" ht="15" customHeight="1">
      <c r="A366" s="506"/>
      <c r="B366" s="506"/>
      <c r="D366" s="699"/>
      <c r="E366" s="700"/>
      <c r="F366" s="701"/>
      <c r="G366" s="701"/>
      <c r="H366" s="701"/>
      <c r="I366" s="701"/>
      <c r="J366" s="701"/>
      <c r="K366" s="701"/>
      <c r="L366" s="625"/>
      <c r="M366" s="625"/>
      <c r="N366" s="702"/>
      <c r="O366" s="508"/>
      <c r="P366" s="513"/>
    </row>
    <row r="367" spans="1:44" ht="3.75" customHeight="1">
      <c r="G367" s="517"/>
      <c r="K367" s="619"/>
      <c r="L367" s="619"/>
      <c r="M367" s="619"/>
      <c r="N367" s="630"/>
      <c r="O367" s="625"/>
      <c r="P367" s="625"/>
      <c r="Q367" s="625"/>
    </row>
    <row r="368" spans="1:44" s="683" customFormat="1" ht="20.100000000000001" customHeight="1">
      <c r="A368" s="691"/>
      <c r="B368" s="691"/>
      <c r="F368" s="694"/>
      <c r="G368" s="694"/>
      <c r="H368" s="694"/>
      <c r="I368" s="694"/>
      <c r="J368" s="694"/>
      <c r="K368" s="694"/>
      <c r="L368" s="703"/>
      <c r="M368" s="703"/>
      <c r="V368" s="517"/>
      <c r="W368" s="517"/>
      <c r="X368" s="517"/>
      <c r="Y368" s="517"/>
      <c r="Z368" s="517"/>
      <c r="AA368" s="517"/>
      <c r="AB368" s="517"/>
      <c r="AC368" s="517"/>
      <c r="AD368" s="517"/>
      <c r="AE368" s="517"/>
      <c r="AF368" s="517"/>
      <c r="AG368" s="517"/>
      <c r="AH368" s="517"/>
      <c r="AI368" s="517"/>
      <c r="AJ368" s="517"/>
      <c r="AK368" s="517"/>
      <c r="AL368" s="517"/>
      <c r="AM368" s="517"/>
      <c r="AN368" s="517"/>
      <c r="AO368" s="517"/>
      <c r="AP368" s="517"/>
      <c r="AQ368" s="517"/>
      <c r="AR368" s="517"/>
    </row>
    <row r="369" spans="1:44" ht="13.5" customHeight="1">
      <c r="N369" s="600"/>
      <c r="P369" s="419"/>
      <c r="Q369" s="419"/>
      <c r="R369" s="419"/>
      <c r="S369" s="419"/>
      <c r="T369" s="419"/>
    </row>
    <row r="370" spans="1:44" ht="15" customHeight="1">
      <c r="A370" s="419"/>
      <c r="B370" s="419"/>
      <c r="C370" s="419"/>
      <c r="D370" s="419"/>
      <c r="E370" s="419"/>
      <c r="F370" s="419"/>
      <c r="G370" s="419"/>
      <c r="H370" s="419"/>
      <c r="I370" s="419"/>
      <c r="J370" s="419"/>
      <c r="K370" s="419"/>
      <c r="V370" s="683"/>
      <c r="W370" s="683"/>
      <c r="X370" s="683"/>
      <c r="Y370" s="683"/>
      <c r="AH370" s="683"/>
      <c r="AI370" s="683"/>
      <c r="AJ370" s="683"/>
      <c r="AK370" s="683"/>
      <c r="AL370" s="683"/>
      <c r="AM370" s="683"/>
      <c r="AN370" s="683"/>
      <c r="AO370" s="683"/>
      <c r="AP370" s="683"/>
      <c r="AQ370" s="683"/>
      <c r="AR370" s="683"/>
    </row>
    <row r="371" spans="1:44" ht="15" customHeight="1">
      <c r="A371" s="704"/>
      <c r="B371" s="704"/>
      <c r="C371" s="513"/>
      <c r="D371" s="513"/>
      <c r="E371" s="513"/>
      <c r="F371" s="513"/>
      <c r="G371" s="513"/>
      <c r="H371" s="513"/>
      <c r="I371" s="513"/>
      <c r="J371" s="513"/>
      <c r="K371" s="513"/>
      <c r="P371" s="513"/>
      <c r="Q371" s="513"/>
      <c r="R371" s="513"/>
      <c r="S371" s="513"/>
    </row>
    <row r="372" spans="1:44" s="683" customFormat="1" ht="15" customHeight="1">
      <c r="A372" s="682"/>
      <c r="B372" s="682"/>
      <c r="E372" s="705"/>
      <c r="F372" s="706"/>
      <c r="G372" s="706"/>
      <c r="H372" s="706"/>
      <c r="I372" s="706"/>
      <c r="J372" s="706"/>
      <c r="K372" s="706"/>
      <c r="M372" s="700"/>
      <c r="P372" s="707"/>
      <c r="Z372" s="517"/>
      <c r="AA372" s="517"/>
      <c r="AB372" s="517"/>
      <c r="AC372" s="517"/>
      <c r="AD372" s="517"/>
      <c r="AE372" s="517"/>
      <c r="AF372" s="517"/>
      <c r="AG372" s="517"/>
    </row>
    <row r="373" spans="1:44" ht="15" customHeight="1">
      <c r="A373" s="506"/>
      <c r="B373" s="506"/>
      <c r="F373" s="708"/>
      <c r="G373" s="708"/>
      <c r="H373" s="708"/>
      <c r="I373" s="708"/>
      <c r="J373" s="708"/>
      <c r="K373" s="708"/>
      <c r="L373" s="709"/>
      <c r="M373" s="709"/>
    </row>
    <row r="374" spans="1:44" s="683" customFormat="1" ht="15" customHeight="1">
      <c r="A374" s="682"/>
      <c r="B374" s="682"/>
      <c r="C374" s="705"/>
      <c r="D374" s="696"/>
      <c r="E374" s="710"/>
      <c r="F374" s="711"/>
      <c r="G374" s="711"/>
      <c r="H374" s="711"/>
      <c r="I374" s="711"/>
      <c r="J374" s="711"/>
      <c r="K374" s="711"/>
      <c r="M374" s="700"/>
      <c r="Z374" s="517"/>
      <c r="AA374" s="517"/>
      <c r="AB374" s="517"/>
      <c r="AC374" s="517"/>
      <c r="AD374" s="517"/>
      <c r="AE374" s="517"/>
      <c r="AF374" s="517"/>
      <c r="AG374" s="517"/>
    </row>
    <row r="375" spans="1:44" ht="15" customHeight="1">
      <c r="C375" s="419"/>
      <c r="D375" s="419"/>
      <c r="E375" s="419"/>
      <c r="F375" s="574"/>
      <c r="G375" s="574"/>
      <c r="H375" s="574"/>
      <c r="I375" s="574"/>
      <c r="J375" s="574"/>
      <c r="K375" s="574"/>
    </row>
    <row r="376" spans="1:44">
      <c r="A376" s="712"/>
      <c r="B376" s="712"/>
    </row>
    <row r="377" spans="1:44">
      <c r="A377" s="712"/>
      <c r="B377" s="712"/>
      <c r="F377" s="713"/>
      <c r="G377" s="714"/>
      <c r="H377" s="713"/>
      <c r="I377" s="713"/>
      <c r="J377" s="713"/>
      <c r="K377" s="713"/>
    </row>
    <row r="378" spans="1:44">
      <c r="A378" s="712"/>
      <c r="B378" s="712"/>
      <c r="F378" s="713"/>
      <c r="G378" s="714"/>
      <c r="H378" s="713"/>
      <c r="I378" s="713"/>
      <c r="J378" s="713"/>
      <c r="K378" s="713"/>
    </row>
    <row r="379" spans="1:44">
      <c r="A379" s="712"/>
      <c r="B379" s="712"/>
      <c r="F379" s="713"/>
      <c r="G379" s="714"/>
      <c r="H379" s="713"/>
      <c r="I379" s="713"/>
      <c r="J379" s="713"/>
      <c r="K379" s="713"/>
    </row>
    <row r="380" spans="1:44">
      <c r="A380" s="712"/>
      <c r="B380" s="712"/>
      <c r="F380" s="713"/>
      <c r="G380" s="714"/>
      <c r="H380" s="713"/>
      <c r="I380" s="713"/>
      <c r="J380" s="713"/>
      <c r="K380" s="713"/>
    </row>
    <row r="381" spans="1:44">
      <c r="A381" s="712"/>
      <c r="B381" s="712"/>
      <c r="F381" s="713"/>
      <c r="G381" s="714"/>
      <c r="H381" s="713"/>
      <c r="I381" s="713"/>
      <c r="J381" s="713"/>
      <c r="K381" s="713"/>
    </row>
    <row r="382" spans="1:44">
      <c r="A382" s="712"/>
      <c r="B382" s="712"/>
      <c r="E382" s="506"/>
      <c r="F382" s="713"/>
      <c r="G382" s="714"/>
      <c r="H382" s="713"/>
      <c r="I382" s="713"/>
      <c r="J382" s="713"/>
      <c r="K382" s="713"/>
    </row>
    <row r="383" spans="1:44">
      <c r="A383" s="712"/>
      <c r="B383" s="712"/>
      <c r="E383" s="506"/>
      <c r="F383" s="713"/>
      <c r="G383" s="713"/>
      <c r="H383" s="713"/>
      <c r="I383" s="713"/>
      <c r="J383" s="713"/>
      <c r="K383" s="713"/>
    </row>
    <row r="384" spans="1:44">
      <c r="A384" s="712"/>
      <c r="B384" s="712"/>
      <c r="E384" s="506"/>
      <c r="F384" s="713"/>
      <c r="G384" s="713"/>
      <c r="H384" s="713"/>
      <c r="I384" s="713"/>
      <c r="J384" s="713"/>
      <c r="K384" s="713"/>
    </row>
    <row r="385" spans="1:47">
      <c r="A385" s="712"/>
      <c r="B385" s="712"/>
      <c r="E385" s="506"/>
      <c r="F385" s="713"/>
      <c r="G385" s="713"/>
      <c r="H385" s="713"/>
      <c r="I385" s="713"/>
      <c r="J385" s="713"/>
      <c r="K385" s="713"/>
    </row>
    <row r="386" spans="1:47">
      <c r="A386" s="712"/>
      <c r="B386" s="712"/>
      <c r="E386" s="506"/>
      <c r="F386" s="713"/>
      <c r="G386" s="713"/>
      <c r="H386" s="713"/>
      <c r="I386" s="713"/>
      <c r="J386" s="713"/>
      <c r="K386" s="713"/>
    </row>
    <row r="387" spans="1:47">
      <c r="F387" s="713"/>
      <c r="G387" s="714"/>
      <c r="H387" s="713"/>
      <c r="I387" s="713"/>
      <c r="J387" s="713"/>
      <c r="K387" s="713"/>
    </row>
    <row r="388" spans="1:47">
      <c r="F388" s="713"/>
      <c r="G388" s="714"/>
      <c r="H388" s="713"/>
      <c r="I388" s="713"/>
      <c r="J388" s="713"/>
      <c r="K388" s="713"/>
    </row>
    <row r="389" spans="1:47">
      <c r="F389" s="713"/>
      <c r="G389" s="714"/>
      <c r="H389" s="713"/>
      <c r="I389" s="713"/>
      <c r="J389" s="713"/>
      <c r="K389" s="713"/>
    </row>
    <row r="390" spans="1:47" s="534" customFormat="1" ht="15.6">
      <c r="C390" s="533"/>
      <c r="D390" s="533"/>
      <c r="E390" s="533"/>
      <c r="F390" s="533"/>
      <c r="G390" s="533"/>
      <c r="H390" s="533"/>
      <c r="I390" s="533"/>
      <c r="J390" s="533"/>
      <c r="K390" s="533"/>
      <c r="L390" s="533"/>
      <c r="M390" s="532"/>
      <c r="N390" s="533"/>
      <c r="O390" s="533"/>
      <c r="P390" s="533"/>
      <c r="Q390" s="533"/>
      <c r="R390" s="533"/>
      <c r="S390" s="533"/>
      <c r="V390" s="517"/>
      <c r="W390" s="517"/>
      <c r="X390" s="517"/>
      <c r="Y390" s="517"/>
      <c r="Z390" s="517"/>
      <c r="AA390" s="517"/>
      <c r="AB390" s="517"/>
      <c r="AC390" s="517"/>
      <c r="AD390" s="517"/>
      <c r="AE390" s="517"/>
      <c r="AF390" s="517"/>
      <c r="AG390" s="517"/>
      <c r="AH390" s="517"/>
      <c r="AI390" s="517"/>
      <c r="AJ390" s="517"/>
      <c r="AK390" s="517"/>
      <c r="AL390" s="517"/>
      <c r="AM390" s="517"/>
      <c r="AN390" s="517"/>
      <c r="AO390" s="517"/>
      <c r="AP390" s="517"/>
      <c r="AQ390" s="517"/>
      <c r="AR390" s="517"/>
    </row>
    <row r="391" spans="1:47" ht="15" customHeight="1">
      <c r="C391" s="715"/>
      <c r="D391" s="715"/>
      <c r="E391" s="715"/>
      <c r="F391" s="715"/>
      <c r="G391" s="715"/>
      <c r="H391" s="715"/>
      <c r="I391" s="715"/>
      <c r="J391" s="715"/>
      <c r="K391" s="715"/>
      <c r="L391" s="715"/>
      <c r="M391" s="630"/>
      <c r="N391" s="715"/>
      <c r="O391" s="715"/>
      <c r="P391" s="715"/>
      <c r="Q391" s="715"/>
      <c r="R391" s="715"/>
      <c r="S391" s="715"/>
      <c r="T391" s="715"/>
    </row>
    <row r="392" spans="1:47" ht="15">
      <c r="C392" s="419"/>
      <c r="D392" s="419"/>
      <c r="E392" s="419"/>
      <c r="F392" s="419"/>
      <c r="G392" s="419"/>
      <c r="H392" s="419"/>
      <c r="I392" s="419"/>
      <c r="J392" s="419"/>
      <c r="K392" s="419"/>
      <c r="N392" s="624"/>
      <c r="V392" s="513"/>
      <c r="Y392" s="534"/>
      <c r="AH392" s="534"/>
      <c r="AI392" s="534"/>
      <c r="AJ392" s="534"/>
      <c r="AK392" s="534"/>
      <c r="AL392" s="534"/>
      <c r="AM392" s="534"/>
      <c r="AN392" s="534"/>
      <c r="AO392" s="534"/>
      <c r="AP392" s="534"/>
      <c r="AQ392" s="534"/>
      <c r="AR392" s="534"/>
      <c r="AS392" s="534"/>
      <c r="AT392" s="534"/>
      <c r="AU392" s="534"/>
    </row>
    <row r="393" spans="1:47">
      <c r="C393" s="649"/>
      <c r="D393" s="649"/>
      <c r="E393" s="649"/>
      <c r="F393" s="513"/>
      <c r="G393" s="513"/>
      <c r="H393" s="650"/>
      <c r="I393" s="650"/>
      <c r="J393" s="650"/>
      <c r="K393" s="650"/>
    </row>
    <row r="394" spans="1:47">
      <c r="C394" s="506"/>
      <c r="D394" s="506"/>
      <c r="E394" s="506"/>
      <c r="F394" s="579"/>
      <c r="G394" s="579"/>
      <c r="H394" s="579"/>
      <c r="I394" s="579"/>
      <c r="J394" s="579"/>
      <c r="K394" s="579"/>
      <c r="M394" s="508"/>
      <c r="V394" s="645"/>
    </row>
    <row r="395" spans="1:47">
      <c r="C395" s="506"/>
      <c r="D395" s="506"/>
      <c r="E395" s="506"/>
      <c r="F395" s="579"/>
      <c r="G395" s="579"/>
      <c r="H395" s="579"/>
      <c r="I395" s="579"/>
      <c r="J395" s="579"/>
      <c r="K395" s="579"/>
      <c r="M395" s="508"/>
      <c r="V395" s="645"/>
    </row>
    <row r="396" spans="1:47">
      <c r="C396" s="506"/>
      <c r="D396" s="506"/>
      <c r="E396" s="506"/>
      <c r="F396" s="579"/>
      <c r="G396" s="579"/>
      <c r="H396" s="579"/>
      <c r="I396" s="579"/>
      <c r="J396" s="579"/>
      <c r="K396" s="579"/>
      <c r="M396" s="508"/>
      <c r="V396" s="645"/>
    </row>
    <row r="397" spans="1:47" ht="12.75" hidden="1" customHeight="1">
      <c r="C397" s="506"/>
      <c r="D397" s="506"/>
      <c r="E397" s="506"/>
      <c r="F397" s="579"/>
      <c r="G397" s="579"/>
      <c r="H397" s="579"/>
      <c r="I397" s="579"/>
      <c r="J397" s="579"/>
      <c r="K397" s="579"/>
      <c r="M397" s="508"/>
      <c r="V397" s="645"/>
    </row>
    <row r="398" spans="1:47" ht="12.75" hidden="1" customHeight="1">
      <c r="C398" s="506"/>
      <c r="D398" s="506"/>
      <c r="E398" s="506"/>
      <c r="F398" s="579"/>
      <c r="G398" s="579"/>
      <c r="H398" s="579"/>
      <c r="I398" s="579"/>
      <c r="J398" s="579"/>
      <c r="K398" s="579"/>
      <c r="M398" s="508"/>
      <c r="V398" s="645"/>
    </row>
    <row r="399" spans="1:47" ht="12.75" hidden="1" customHeight="1">
      <c r="C399" s="506"/>
      <c r="D399" s="506"/>
      <c r="E399" s="506"/>
      <c r="F399" s="579"/>
      <c r="G399" s="579"/>
      <c r="H399" s="579"/>
      <c r="I399" s="579"/>
      <c r="J399" s="579"/>
      <c r="K399" s="579"/>
      <c r="M399" s="508"/>
      <c r="V399" s="645"/>
    </row>
    <row r="400" spans="1:47" ht="12.75" hidden="1" customHeight="1">
      <c r="C400" s="506"/>
      <c r="D400" s="506"/>
      <c r="E400" s="506"/>
      <c r="F400" s="579"/>
      <c r="G400" s="579"/>
      <c r="H400" s="579"/>
      <c r="I400" s="579"/>
      <c r="J400" s="579"/>
      <c r="K400" s="579"/>
      <c r="M400" s="508"/>
      <c r="V400" s="645"/>
    </row>
    <row r="401" spans="3:34" ht="12.75" hidden="1" customHeight="1">
      <c r="C401" s="506"/>
      <c r="D401" s="506"/>
      <c r="E401" s="506"/>
      <c r="F401" s="579"/>
      <c r="G401" s="579"/>
      <c r="H401" s="579"/>
      <c r="I401" s="579"/>
      <c r="J401" s="579"/>
      <c r="K401" s="579"/>
      <c r="M401" s="508"/>
      <c r="V401" s="645"/>
    </row>
    <row r="402" spans="3:34" ht="12.75" hidden="1" customHeight="1">
      <c r="C402" s="506"/>
      <c r="D402" s="506"/>
      <c r="E402" s="506"/>
      <c r="F402" s="579"/>
      <c r="G402" s="579"/>
      <c r="H402" s="579"/>
      <c r="I402" s="579"/>
      <c r="J402" s="579"/>
      <c r="K402" s="579"/>
      <c r="M402" s="508"/>
      <c r="V402" s="645"/>
    </row>
    <row r="403" spans="3:34" ht="12.75" hidden="1" customHeight="1">
      <c r="C403" s="506"/>
      <c r="D403" s="506"/>
      <c r="E403" s="506"/>
      <c r="F403" s="579"/>
      <c r="G403" s="579"/>
      <c r="H403" s="579"/>
      <c r="I403" s="579"/>
      <c r="J403" s="579"/>
      <c r="K403" s="579"/>
      <c r="M403" s="508"/>
      <c r="V403" s="645"/>
    </row>
    <row r="404" spans="3:34" ht="12.75" hidden="1" customHeight="1">
      <c r="C404" s="506"/>
      <c r="D404" s="506"/>
      <c r="E404" s="506"/>
      <c r="F404" s="579"/>
      <c r="G404" s="579"/>
      <c r="H404" s="579"/>
      <c r="I404" s="579"/>
      <c r="J404" s="579"/>
      <c r="K404" s="579"/>
      <c r="M404" s="508"/>
      <c r="V404" s="645"/>
    </row>
    <row r="405" spans="3:34" ht="12.75" hidden="1" customHeight="1">
      <c r="C405" s="506"/>
      <c r="D405" s="506"/>
      <c r="E405" s="506"/>
      <c r="F405" s="579"/>
      <c r="G405" s="579"/>
      <c r="H405" s="579"/>
      <c r="I405" s="579"/>
      <c r="J405" s="579"/>
      <c r="K405" s="579"/>
      <c r="M405" s="508"/>
      <c r="V405" s="645"/>
    </row>
    <row r="406" spans="3:34" ht="12.75" hidden="1" customHeight="1">
      <c r="C406" s="506"/>
      <c r="D406" s="506"/>
      <c r="E406" s="506"/>
      <c r="F406" s="579"/>
      <c r="G406" s="579"/>
      <c r="H406" s="579"/>
      <c r="I406" s="579"/>
      <c r="J406" s="579"/>
      <c r="K406" s="579"/>
      <c r="M406" s="508"/>
      <c r="V406" s="645"/>
    </row>
    <row r="407" spans="3:34" ht="12.75" hidden="1" customHeight="1">
      <c r="C407" s="506"/>
      <c r="D407" s="506"/>
      <c r="E407" s="506"/>
      <c r="F407" s="579"/>
      <c r="G407" s="579"/>
      <c r="H407" s="579"/>
      <c r="I407" s="579"/>
      <c r="J407" s="579"/>
      <c r="K407" s="579"/>
      <c r="M407" s="508"/>
      <c r="V407" s="645"/>
    </row>
    <row r="408" spans="3:34" ht="12.75" hidden="1" customHeight="1">
      <c r="C408" s="506"/>
      <c r="D408" s="506"/>
      <c r="E408" s="506"/>
      <c r="F408" s="579"/>
      <c r="G408" s="579"/>
      <c r="H408" s="579"/>
      <c r="I408" s="579"/>
      <c r="J408" s="579"/>
      <c r="K408" s="579"/>
      <c r="M408" s="508"/>
      <c r="V408" s="645"/>
    </row>
    <row r="409" spans="3:34" ht="12.75" hidden="1" customHeight="1">
      <c r="C409" s="506"/>
      <c r="D409" s="506"/>
      <c r="E409" s="506"/>
      <c r="F409" s="579"/>
      <c r="G409" s="579"/>
      <c r="H409" s="579"/>
      <c r="I409" s="579"/>
      <c r="J409" s="579"/>
      <c r="K409" s="579"/>
      <c r="M409" s="508"/>
      <c r="V409" s="645"/>
    </row>
    <row r="410" spans="3:34" ht="12.75" hidden="1" customHeight="1">
      <c r="C410" s="506"/>
      <c r="D410" s="506"/>
      <c r="E410" s="506"/>
      <c r="F410" s="579"/>
      <c r="G410" s="579"/>
      <c r="H410" s="579"/>
      <c r="I410" s="579"/>
      <c r="J410" s="579"/>
      <c r="K410" s="579"/>
      <c r="M410" s="508"/>
      <c r="V410" s="645"/>
    </row>
    <row r="411" spans="3:34" ht="12.75" hidden="1" customHeight="1">
      <c r="C411" s="506"/>
      <c r="D411" s="506"/>
      <c r="E411" s="506"/>
      <c r="F411" s="579"/>
      <c r="G411" s="579"/>
      <c r="H411" s="579"/>
      <c r="I411" s="579"/>
      <c r="J411" s="579"/>
      <c r="K411" s="579"/>
      <c r="M411" s="508"/>
      <c r="V411" s="645"/>
    </row>
    <row r="412" spans="3:34" ht="12.75" hidden="1" customHeight="1">
      <c r="C412" s="506"/>
      <c r="D412" s="506"/>
      <c r="E412" s="506"/>
      <c r="F412" s="579"/>
      <c r="G412" s="579"/>
      <c r="H412" s="579"/>
      <c r="I412" s="579"/>
      <c r="J412" s="579"/>
      <c r="K412" s="579"/>
      <c r="M412" s="508"/>
      <c r="V412" s="645"/>
    </row>
    <row r="413" spans="3:34" ht="15" hidden="1" customHeight="1">
      <c r="C413" s="506"/>
      <c r="D413" s="506"/>
      <c r="E413" s="506"/>
      <c r="F413" s="651"/>
      <c r="G413" s="651"/>
      <c r="H413" s="651"/>
      <c r="I413" s="651"/>
      <c r="J413" s="651"/>
      <c r="K413" s="651"/>
      <c r="M413" s="508"/>
      <c r="V413" s="716"/>
    </row>
    <row r="414" spans="3:34">
      <c r="C414" s="419"/>
      <c r="D414" s="419"/>
      <c r="E414" s="419"/>
      <c r="F414" s="645"/>
      <c r="G414" s="645"/>
      <c r="H414" s="645"/>
      <c r="I414" s="645"/>
      <c r="J414" s="645"/>
      <c r="K414" s="645"/>
      <c r="M414" s="508"/>
      <c r="U414" s="419"/>
      <c r="V414" s="645"/>
    </row>
    <row r="415" spans="3:34">
      <c r="G415" s="517"/>
      <c r="I415" s="579"/>
      <c r="J415" s="511"/>
      <c r="K415" s="579"/>
      <c r="L415" s="579"/>
      <c r="M415" s="511"/>
      <c r="N415" s="579"/>
      <c r="O415" s="579"/>
    </row>
    <row r="416" spans="3:34">
      <c r="C416" s="419"/>
      <c r="D416" s="419"/>
      <c r="E416" s="419"/>
      <c r="F416" s="419"/>
      <c r="G416" s="419"/>
      <c r="H416" s="419"/>
      <c r="I416" s="419"/>
      <c r="J416" s="419"/>
      <c r="K416" s="419"/>
      <c r="L416" s="579"/>
      <c r="M416" s="511"/>
      <c r="N416" s="579"/>
      <c r="O416" s="579"/>
      <c r="AH416" s="419"/>
    </row>
    <row r="417" spans="3:15">
      <c r="C417" s="649"/>
      <c r="D417" s="649"/>
      <c r="E417" s="649"/>
      <c r="F417" s="513"/>
      <c r="G417" s="513"/>
      <c r="H417" s="650"/>
      <c r="I417" s="650"/>
      <c r="J417" s="650"/>
      <c r="K417" s="650"/>
      <c r="L417" s="579"/>
      <c r="M417" s="511"/>
      <c r="N417" s="579"/>
      <c r="O417" s="579"/>
    </row>
    <row r="418" spans="3:15">
      <c r="C418" s="506"/>
      <c r="D418" s="506"/>
      <c r="E418" s="506"/>
      <c r="F418" s="579"/>
      <c r="G418" s="579"/>
      <c r="H418" s="579"/>
      <c r="I418" s="579"/>
      <c r="J418" s="579"/>
      <c r="K418" s="579"/>
      <c r="L418" s="579"/>
      <c r="M418" s="632"/>
      <c r="N418" s="579"/>
      <c r="O418" s="579"/>
    </row>
    <row r="419" spans="3:15">
      <c r="C419" s="506"/>
      <c r="D419" s="506"/>
      <c r="E419" s="506"/>
      <c r="F419" s="579"/>
      <c r="G419" s="579"/>
      <c r="H419" s="579"/>
      <c r="I419" s="579"/>
      <c r="J419" s="579"/>
      <c r="K419" s="579"/>
      <c r="L419" s="579"/>
      <c r="M419" s="632"/>
      <c r="N419" s="579"/>
      <c r="O419" s="579"/>
    </row>
    <row r="420" spans="3:15">
      <c r="C420" s="506"/>
      <c r="D420" s="506"/>
      <c r="E420" s="506"/>
      <c r="F420" s="579"/>
      <c r="G420" s="579"/>
      <c r="H420" s="579"/>
      <c r="I420" s="579"/>
      <c r="J420" s="579"/>
      <c r="K420" s="579"/>
      <c r="L420" s="579"/>
      <c r="M420" s="632"/>
      <c r="N420" s="579"/>
      <c r="O420" s="579"/>
    </row>
    <row r="421" spans="3:15" ht="12.75" hidden="1" customHeight="1">
      <c r="C421" s="506"/>
      <c r="D421" s="506"/>
      <c r="E421" s="506"/>
      <c r="F421" s="579"/>
      <c r="G421" s="579"/>
      <c r="H421" s="579"/>
      <c r="I421" s="579"/>
      <c r="J421" s="579"/>
      <c r="K421" s="579"/>
      <c r="L421" s="579"/>
      <c r="M421" s="632"/>
      <c r="N421" s="579"/>
      <c r="O421" s="579"/>
    </row>
    <row r="422" spans="3:15" ht="12.75" hidden="1" customHeight="1">
      <c r="C422" s="506"/>
      <c r="D422" s="506"/>
      <c r="E422" s="506"/>
      <c r="F422" s="579"/>
      <c r="G422" s="579"/>
      <c r="H422" s="579"/>
      <c r="I422" s="579"/>
      <c r="J422" s="579"/>
      <c r="K422" s="579"/>
      <c r="L422" s="579"/>
      <c r="M422" s="632"/>
      <c r="N422" s="579"/>
      <c r="O422" s="579"/>
    </row>
    <row r="423" spans="3:15" ht="12.75" hidden="1" customHeight="1">
      <c r="C423" s="506"/>
      <c r="D423" s="506"/>
      <c r="E423" s="506"/>
      <c r="F423" s="579"/>
      <c r="G423" s="579"/>
      <c r="H423" s="579"/>
      <c r="I423" s="579"/>
      <c r="J423" s="579"/>
      <c r="K423" s="579"/>
      <c r="L423" s="579"/>
      <c r="M423" s="632"/>
      <c r="N423" s="579"/>
      <c r="O423" s="579"/>
    </row>
    <row r="424" spans="3:15" ht="12.75" hidden="1" customHeight="1">
      <c r="C424" s="506"/>
      <c r="D424" s="506"/>
      <c r="E424" s="506"/>
      <c r="F424" s="579"/>
      <c r="G424" s="579"/>
      <c r="H424" s="579"/>
      <c r="I424" s="579"/>
      <c r="J424" s="579"/>
      <c r="K424" s="579"/>
      <c r="L424" s="579"/>
      <c r="M424" s="632"/>
      <c r="N424" s="579"/>
      <c r="O424" s="579"/>
    </row>
    <row r="425" spans="3:15" ht="12.75" hidden="1" customHeight="1">
      <c r="C425" s="506"/>
      <c r="D425" s="506"/>
      <c r="E425" s="506"/>
      <c r="F425" s="579"/>
      <c r="G425" s="579"/>
      <c r="H425" s="579"/>
      <c r="I425" s="579"/>
      <c r="J425" s="579"/>
      <c r="K425" s="579"/>
      <c r="L425" s="579"/>
      <c r="M425" s="632"/>
      <c r="N425" s="579"/>
      <c r="O425" s="579"/>
    </row>
    <row r="426" spans="3:15" ht="12.75" hidden="1" customHeight="1">
      <c r="C426" s="506"/>
      <c r="D426" s="506"/>
      <c r="E426" s="506"/>
      <c r="F426" s="579"/>
      <c r="G426" s="579"/>
      <c r="H426" s="579"/>
      <c r="I426" s="579"/>
      <c r="J426" s="579"/>
      <c r="K426" s="579"/>
      <c r="L426" s="579"/>
      <c r="M426" s="632"/>
      <c r="N426" s="579"/>
      <c r="O426" s="579"/>
    </row>
    <row r="427" spans="3:15" ht="12.75" hidden="1" customHeight="1">
      <c r="C427" s="506"/>
      <c r="D427" s="506"/>
      <c r="E427" s="506"/>
      <c r="F427" s="579"/>
      <c r="G427" s="579"/>
      <c r="H427" s="579"/>
      <c r="I427" s="579"/>
      <c r="J427" s="579"/>
      <c r="K427" s="579"/>
      <c r="L427" s="579"/>
      <c r="M427" s="632"/>
      <c r="N427" s="579"/>
      <c r="O427" s="579"/>
    </row>
    <row r="428" spans="3:15" ht="12.75" hidden="1" customHeight="1">
      <c r="C428" s="506"/>
      <c r="D428" s="506"/>
      <c r="E428" s="506"/>
      <c r="F428" s="579"/>
      <c r="G428" s="579"/>
      <c r="H428" s="579"/>
      <c r="I428" s="579"/>
      <c r="J428" s="579"/>
      <c r="K428" s="579"/>
      <c r="L428" s="579"/>
      <c r="M428" s="632"/>
      <c r="N428" s="579"/>
      <c r="O428" s="579"/>
    </row>
    <row r="429" spans="3:15" ht="12.75" hidden="1" customHeight="1">
      <c r="C429" s="506"/>
      <c r="D429" s="506"/>
      <c r="E429" s="506"/>
      <c r="F429" s="579"/>
      <c r="G429" s="579"/>
      <c r="H429" s="579"/>
      <c r="I429" s="579"/>
      <c r="J429" s="579"/>
      <c r="K429" s="579"/>
      <c r="L429" s="579"/>
      <c r="M429" s="632"/>
      <c r="N429" s="579"/>
      <c r="O429" s="579"/>
    </row>
    <row r="430" spans="3:15" ht="12.75" hidden="1" customHeight="1">
      <c r="C430" s="506"/>
      <c r="D430" s="506"/>
      <c r="E430" s="506"/>
      <c r="F430" s="579"/>
      <c r="G430" s="579"/>
      <c r="H430" s="579"/>
      <c r="I430" s="579"/>
      <c r="J430" s="579"/>
      <c r="K430" s="579"/>
      <c r="L430" s="579"/>
      <c r="M430" s="632"/>
      <c r="N430" s="579"/>
      <c r="O430" s="579"/>
    </row>
    <row r="431" spans="3:15" ht="12.75" hidden="1" customHeight="1">
      <c r="C431" s="506"/>
      <c r="D431" s="506"/>
      <c r="E431" s="506"/>
      <c r="F431" s="579"/>
      <c r="G431" s="579"/>
      <c r="H431" s="579"/>
      <c r="I431" s="579"/>
      <c r="J431" s="579"/>
      <c r="K431" s="579"/>
      <c r="L431" s="579"/>
      <c r="M431" s="632"/>
      <c r="N431" s="579"/>
      <c r="O431" s="579"/>
    </row>
    <row r="432" spans="3:15" ht="12.75" hidden="1" customHeight="1">
      <c r="C432" s="506"/>
      <c r="D432" s="506"/>
      <c r="E432" s="506"/>
      <c r="F432" s="579"/>
      <c r="G432" s="579"/>
      <c r="H432" s="579"/>
      <c r="I432" s="579"/>
      <c r="J432" s="579"/>
      <c r="K432" s="579"/>
      <c r="L432" s="579"/>
      <c r="M432" s="632"/>
      <c r="N432" s="579"/>
      <c r="O432" s="579"/>
    </row>
    <row r="433" spans="3:15" ht="12.75" hidden="1" customHeight="1">
      <c r="C433" s="506"/>
      <c r="D433" s="506"/>
      <c r="E433" s="506"/>
      <c r="F433" s="579"/>
      <c r="G433" s="579"/>
      <c r="H433" s="579"/>
      <c r="I433" s="579"/>
      <c r="J433" s="579"/>
      <c r="K433" s="579"/>
      <c r="L433" s="579"/>
      <c r="M433" s="632"/>
      <c r="N433" s="579"/>
      <c r="O433" s="579"/>
    </row>
    <row r="434" spans="3:15" ht="12.75" hidden="1" customHeight="1">
      <c r="C434" s="506"/>
      <c r="D434" s="506"/>
      <c r="E434" s="506"/>
      <c r="F434" s="579"/>
      <c r="G434" s="579"/>
      <c r="H434" s="579"/>
      <c r="I434" s="579"/>
      <c r="J434" s="579"/>
      <c r="K434" s="579"/>
      <c r="L434" s="579"/>
      <c r="M434" s="632"/>
      <c r="N434" s="579"/>
      <c r="O434" s="579"/>
    </row>
    <row r="435" spans="3:15" ht="12.75" hidden="1" customHeight="1">
      <c r="C435" s="506"/>
      <c r="D435" s="506"/>
      <c r="E435" s="506"/>
      <c r="F435" s="579"/>
      <c r="G435" s="579"/>
      <c r="H435" s="579"/>
      <c r="I435" s="579"/>
      <c r="J435" s="579"/>
      <c r="K435" s="579"/>
      <c r="L435" s="579"/>
      <c r="M435" s="632"/>
      <c r="N435" s="579"/>
      <c r="O435" s="579"/>
    </row>
    <row r="436" spans="3:15" ht="12.75" hidden="1" customHeight="1">
      <c r="C436" s="506"/>
      <c r="D436" s="506"/>
      <c r="E436" s="506"/>
      <c r="F436" s="579"/>
      <c r="G436" s="579"/>
      <c r="H436" s="579"/>
      <c r="I436" s="579"/>
      <c r="J436" s="579"/>
      <c r="K436" s="579"/>
      <c r="L436" s="579"/>
      <c r="M436" s="632"/>
      <c r="N436" s="579"/>
      <c r="O436" s="579"/>
    </row>
    <row r="437" spans="3:15" ht="12.75" hidden="1" customHeight="1">
      <c r="C437" s="506"/>
      <c r="D437" s="506"/>
      <c r="E437" s="506"/>
      <c r="F437" s="651"/>
      <c r="G437" s="651"/>
      <c r="H437" s="651"/>
      <c r="I437" s="651"/>
      <c r="J437" s="651"/>
      <c r="K437" s="651"/>
      <c r="L437" s="579"/>
      <c r="M437" s="632"/>
      <c r="N437" s="579"/>
      <c r="O437" s="579"/>
    </row>
    <row r="438" spans="3:15">
      <c r="C438" s="419"/>
      <c r="D438" s="419"/>
      <c r="E438" s="419"/>
      <c r="F438" s="645"/>
      <c r="G438" s="645"/>
      <c r="H438" s="645"/>
      <c r="I438" s="645"/>
      <c r="J438" s="645"/>
      <c r="K438" s="645"/>
      <c r="L438" s="579"/>
      <c r="M438" s="632"/>
      <c r="N438" s="579"/>
      <c r="O438" s="579"/>
    </row>
    <row r="439" spans="3:15">
      <c r="F439" s="579"/>
      <c r="G439" s="511"/>
      <c r="H439" s="579"/>
      <c r="I439" s="579"/>
      <c r="J439" s="579"/>
      <c r="K439" s="579"/>
      <c r="M439" s="632"/>
    </row>
    <row r="440" spans="3:15" ht="12.9" customHeight="1">
      <c r="C440" s="419"/>
      <c r="D440" s="419"/>
      <c r="E440" s="419"/>
      <c r="F440" s="419"/>
      <c r="G440" s="419"/>
      <c r="H440" s="419"/>
      <c r="I440" s="419"/>
      <c r="J440" s="419"/>
      <c r="K440" s="419"/>
      <c r="M440" s="632"/>
    </row>
    <row r="441" spans="3:15">
      <c r="C441" s="649"/>
      <c r="D441" s="649"/>
      <c r="E441" s="649"/>
      <c r="F441" s="513"/>
      <c r="G441" s="513"/>
      <c r="H441" s="650"/>
      <c r="I441" s="650"/>
      <c r="J441" s="650"/>
      <c r="K441" s="650"/>
      <c r="M441" s="632"/>
    </row>
    <row r="442" spans="3:15">
      <c r="C442" s="506"/>
      <c r="D442" s="506"/>
      <c r="E442" s="506"/>
      <c r="F442" s="579"/>
      <c r="G442" s="579"/>
      <c r="H442" s="579"/>
      <c r="I442" s="579"/>
      <c r="J442" s="579"/>
      <c r="K442" s="579"/>
      <c r="M442" s="632"/>
    </row>
    <row r="443" spans="3:15">
      <c r="C443" s="506"/>
      <c r="D443" s="506"/>
      <c r="E443" s="506"/>
      <c r="F443" s="579"/>
      <c r="G443" s="579"/>
      <c r="H443" s="579"/>
      <c r="I443" s="579"/>
      <c r="J443" s="579"/>
      <c r="K443" s="579"/>
      <c r="M443" s="632"/>
    </row>
    <row r="444" spans="3:15">
      <c r="C444" s="506"/>
      <c r="D444" s="506"/>
      <c r="E444" s="506"/>
      <c r="F444" s="579"/>
      <c r="G444" s="579"/>
      <c r="H444" s="579"/>
      <c r="I444" s="579"/>
      <c r="J444" s="579"/>
      <c r="K444" s="579"/>
      <c r="M444" s="632"/>
    </row>
    <row r="445" spans="3:15" ht="12.75" hidden="1" customHeight="1">
      <c r="C445" s="506"/>
      <c r="D445" s="506"/>
      <c r="E445" s="506"/>
      <c r="F445" s="579"/>
      <c r="G445" s="579"/>
      <c r="H445" s="579"/>
      <c r="I445" s="579"/>
      <c r="J445" s="579"/>
      <c r="K445" s="579"/>
      <c r="M445" s="632"/>
    </row>
    <row r="446" spans="3:15" ht="12.75" hidden="1" customHeight="1">
      <c r="C446" s="506"/>
      <c r="D446" s="506"/>
      <c r="E446" s="506"/>
      <c r="F446" s="579"/>
      <c r="G446" s="579"/>
      <c r="H446" s="579"/>
      <c r="I446" s="579"/>
      <c r="J446" s="579"/>
      <c r="K446" s="579"/>
      <c r="M446" s="632"/>
    </row>
    <row r="447" spans="3:15" ht="12.75" hidden="1" customHeight="1">
      <c r="C447" s="506"/>
      <c r="D447" s="506"/>
      <c r="E447" s="506"/>
      <c r="F447" s="579"/>
      <c r="G447" s="579"/>
      <c r="H447" s="579"/>
      <c r="I447" s="579"/>
      <c r="J447" s="579"/>
      <c r="K447" s="579"/>
      <c r="M447" s="632"/>
    </row>
    <row r="448" spans="3:15" ht="12.75" hidden="1" customHeight="1">
      <c r="C448" s="506"/>
      <c r="D448" s="506"/>
      <c r="E448" s="506"/>
      <c r="F448" s="579"/>
      <c r="G448" s="579"/>
      <c r="H448" s="579"/>
      <c r="I448" s="579"/>
      <c r="J448" s="579"/>
      <c r="K448" s="579"/>
      <c r="M448" s="632"/>
    </row>
    <row r="449" spans="3:13" ht="12.75" hidden="1" customHeight="1">
      <c r="C449" s="506"/>
      <c r="D449" s="506"/>
      <c r="E449" s="506"/>
      <c r="F449" s="579"/>
      <c r="G449" s="579"/>
      <c r="H449" s="579"/>
      <c r="I449" s="579"/>
      <c r="J449" s="579"/>
      <c r="K449" s="579"/>
      <c r="M449" s="632"/>
    </row>
    <row r="450" spans="3:13" ht="12.75" hidden="1" customHeight="1">
      <c r="C450" s="506"/>
      <c r="D450" s="506"/>
      <c r="E450" s="506"/>
      <c r="F450" s="579"/>
      <c r="G450" s="579"/>
      <c r="H450" s="579"/>
      <c r="I450" s="579"/>
      <c r="J450" s="579"/>
      <c r="K450" s="579"/>
      <c r="M450" s="632"/>
    </row>
    <row r="451" spans="3:13" ht="12.75" hidden="1" customHeight="1">
      <c r="C451" s="506"/>
      <c r="D451" s="506"/>
      <c r="E451" s="506"/>
      <c r="F451" s="579"/>
      <c r="G451" s="579"/>
      <c r="H451" s="579"/>
      <c r="I451" s="579"/>
      <c r="J451" s="579"/>
      <c r="K451" s="579"/>
      <c r="M451" s="632"/>
    </row>
    <row r="452" spans="3:13" ht="12.75" hidden="1" customHeight="1">
      <c r="C452" s="506"/>
      <c r="D452" s="506"/>
      <c r="E452" s="506"/>
      <c r="F452" s="579"/>
      <c r="G452" s="579"/>
      <c r="H452" s="579"/>
      <c r="I452" s="579"/>
      <c r="J452" s="579"/>
      <c r="K452" s="579"/>
      <c r="M452" s="632"/>
    </row>
    <row r="453" spans="3:13" ht="12.75" hidden="1" customHeight="1">
      <c r="C453" s="506"/>
      <c r="D453" s="506"/>
      <c r="E453" s="506"/>
      <c r="F453" s="579"/>
      <c r="G453" s="579"/>
      <c r="H453" s="579"/>
      <c r="I453" s="579"/>
      <c r="J453" s="579"/>
      <c r="K453" s="579"/>
      <c r="M453" s="632"/>
    </row>
    <row r="454" spans="3:13" ht="12.75" hidden="1" customHeight="1">
      <c r="C454" s="506"/>
      <c r="D454" s="506"/>
      <c r="E454" s="506"/>
      <c r="F454" s="579"/>
      <c r="G454" s="579"/>
      <c r="H454" s="579"/>
      <c r="I454" s="579"/>
      <c r="J454" s="579"/>
      <c r="K454" s="579"/>
      <c r="M454" s="632"/>
    </row>
    <row r="455" spans="3:13" ht="12.75" hidden="1" customHeight="1">
      <c r="C455" s="506"/>
      <c r="D455" s="506"/>
      <c r="E455" s="506"/>
      <c r="F455" s="579"/>
      <c r="G455" s="579"/>
      <c r="H455" s="579"/>
      <c r="I455" s="579"/>
      <c r="J455" s="579"/>
      <c r="K455" s="579"/>
      <c r="M455" s="632"/>
    </row>
    <row r="456" spans="3:13" ht="12.75" hidden="1" customHeight="1">
      <c r="C456" s="506"/>
      <c r="D456" s="506"/>
      <c r="E456" s="506"/>
      <c r="F456" s="579"/>
      <c r="G456" s="579"/>
      <c r="H456" s="579"/>
      <c r="I456" s="579"/>
      <c r="J456" s="579"/>
      <c r="K456" s="579"/>
      <c r="M456" s="632"/>
    </row>
    <row r="457" spans="3:13" ht="12.75" hidden="1" customHeight="1">
      <c r="C457" s="506"/>
      <c r="D457" s="506"/>
      <c r="E457" s="506"/>
      <c r="F457" s="579"/>
      <c r="G457" s="579"/>
      <c r="H457" s="579"/>
      <c r="I457" s="579"/>
      <c r="J457" s="579"/>
      <c r="K457" s="579"/>
      <c r="M457" s="632"/>
    </row>
    <row r="458" spans="3:13" ht="12.75" hidden="1" customHeight="1">
      <c r="C458" s="506"/>
      <c r="D458" s="506"/>
      <c r="E458" s="506"/>
      <c r="F458" s="579"/>
      <c r="G458" s="579"/>
      <c r="H458" s="579"/>
      <c r="I458" s="579"/>
      <c r="J458" s="579"/>
      <c r="K458" s="579"/>
      <c r="M458" s="632"/>
    </row>
    <row r="459" spans="3:13" ht="12.75" hidden="1" customHeight="1">
      <c r="C459" s="506"/>
      <c r="D459" s="506"/>
      <c r="E459" s="506"/>
      <c r="F459" s="579"/>
      <c r="G459" s="579"/>
      <c r="H459" s="579"/>
      <c r="I459" s="579"/>
      <c r="J459" s="579"/>
      <c r="K459" s="579"/>
      <c r="M459" s="632"/>
    </row>
    <row r="460" spans="3:13" ht="12.75" hidden="1" customHeight="1">
      <c r="C460" s="506"/>
      <c r="D460" s="506"/>
      <c r="E460" s="506"/>
      <c r="F460" s="579"/>
      <c r="G460" s="579"/>
      <c r="H460" s="579"/>
      <c r="I460" s="579"/>
      <c r="J460" s="579"/>
      <c r="K460" s="579"/>
      <c r="M460" s="632"/>
    </row>
    <row r="461" spans="3:13" ht="12.75" hidden="1" customHeight="1">
      <c r="C461" s="506"/>
      <c r="D461" s="506"/>
      <c r="E461" s="506"/>
      <c r="F461" s="651"/>
      <c r="G461" s="651"/>
      <c r="H461" s="651"/>
      <c r="I461" s="651"/>
      <c r="J461" s="651"/>
      <c r="K461" s="651"/>
      <c r="M461" s="632"/>
    </row>
    <row r="462" spans="3:13">
      <c r="C462" s="419"/>
      <c r="D462" s="419"/>
      <c r="E462" s="419"/>
      <c r="F462" s="645"/>
      <c r="G462" s="645"/>
      <c r="H462" s="645"/>
      <c r="I462" s="645"/>
      <c r="J462" s="645"/>
      <c r="K462" s="645"/>
      <c r="M462" s="632"/>
    </row>
    <row r="463" spans="3:13">
      <c r="F463" s="579"/>
      <c r="G463" s="511"/>
      <c r="H463" s="579"/>
      <c r="I463" s="579"/>
      <c r="J463" s="579"/>
      <c r="K463" s="579"/>
    </row>
    <row r="464" spans="3:13">
      <c r="F464" s="579"/>
      <c r="G464" s="511"/>
      <c r="H464" s="579"/>
      <c r="I464" s="579"/>
      <c r="J464" s="579"/>
      <c r="K464" s="579"/>
    </row>
    <row r="465" spans="6:11">
      <c r="F465" s="579"/>
      <c r="G465" s="511"/>
      <c r="H465" s="579"/>
      <c r="I465" s="579"/>
      <c r="J465" s="579"/>
      <c r="K465" s="579"/>
    </row>
    <row r="466" spans="6:11">
      <c r="F466" s="579"/>
      <c r="G466" s="511"/>
      <c r="H466" s="579"/>
      <c r="I466" s="579"/>
      <c r="J466" s="579"/>
      <c r="K466" s="579"/>
    </row>
    <row r="467" spans="6:11">
      <c r="F467" s="579"/>
      <c r="G467" s="511"/>
      <c r="H467" s="579"/>
      <c r="I467" s="579"/>
      <c r="J467" s="579"/>
      <c r="K467" s="579"/>
    </row>
    <row r="468" spans="6:11">
      <c r="F468" s="579"/>
      <c r="G468" s="511"/>
      <c r="H468" s="579"/>
      <c r="I468" s="579"/>
      <c r="J468" s="579"/>
      <c r="K468" s="579"/>
    </row>
    <row r="469" spans="6:11">
      <c r="F469" s="579"/>
      <c r="G469" s="511"/>
      <c r="H469" s="579"/>
      <c r="I469" s="579"/>
      <c r="J469" s="579"/>
      <c r="K469" s="579"/>
    </row>
    <row r="470" spans="6:11">
      <c r="F470" s="579"/>
      <c r="G470" s="511"/>
      <c r="H470" s="579"/>
      <c r="I470" s="579"/>
      <c r="J470" s="579"/>
      <c r="K470" s="579"/>
    </row>
    <row r="471" spans="6:11">
      <c r="F471" s="579"/>
      <c r="G471" s="511"/>
      <c r="H471" s="579"/>
      <c r="I471" s="579"/>
      <c r="J471" s="579"/>
      <c r="K471" s="579"/>
    </row>
    <row r="472" spans="6:11">
      <c r="F472" s="579"/>
      <c r="G472" s="511"/>
      <c r="H472" s="579"/>
      <c r="I472" s="579"/>
      <c r="J472" s="579"/>
      <c r="K472" s="579"/>
    </row>
    <row r="473" spans="6:11">
      <c r="F473" s="579"/>
      <c r="G473" s="511"/>
      <c r="H473" s="579"/>
      <c r="I473" s="579"/>
      <c r="J473" s="579"/>
      <c r="K473" s="579"/>
    </row>
    <row r="474" spans="6:11">
      <c r="F474" s="579"/>
      <c r="G474" s="511"/>
      <c r="H474" s="579"/>
      <c r="I474" s="579"/>
      <c r="J474" s="579"/>
      <c r="K474" s="579"/>
    </row>
    <row r="475" spans="6:11">
      <c r="F475" s="579"/>
      <c r="G475" s="511"/>
      <c r="H475" s="579"/>
      <c r="I475" s="579"/>
      <c r="J475" s="579"/>
      <c r="K475" s="579"/>
    </row>
    <row r="476" spans="6:11">
      <c r="F476" s="579"/>
      <c r="G476" s="511"/>
      <c r="H476" s="579"/>
      <c r="I476" s="579"/>
      <c r="J476" s="579"/>
      <c r="K476" s="579"/>
    </row>
    <row r="477" spans="6:11">
      <c r="F477" s="579"/>
      <c r="G477" s="511"/>
      <c r="H477" s="579"/>
      <c r="I477" s="579"/>
      <c r="J477" s="579"/>
      <c r="K477" s="579"/>
    </row>
    <row r="478" spans="6:11">
      <c r="F478" s="579"/>
      <c r="G478" s="511"/>
      <c r="H478" s="579"/>
      <c r="I478" s="579"/>
      <c r="J478" s="579"/>
      <c r="K478" s="579"/>
    </row>
    <row r="479" spans="6:11">
      <c r="F479" s="579"/>
      <c r="G479" s="511"/>
      <c r="H479" s="579"/>
      <c r="I479" s="579"/>
      <c r="J479" s="579"/>
      <c r="K479" s="579"/>
    </row>
    <row r="480" spans="6:11">
      <c r="F480" s="579"/>
      <c r="G480" s="511"/>
      <c r="H480" s="579"/>
      <c r="I480" s="579"/>
      <c r="J480" s="579"/>
      <c r="K480" s="579"/>
    </row>
    <row r="481" spans="6:11">
      <c r="F481" s="579"/>
      <c r="G481" s="511"/>
      <c r="H481" s="579"/>
      <c r="I481" s="579"/>
      <c r="J481" s="579"/>
      <c r="K481" s="579"/>
    </row>
    <row r="482" spans="6:11">
      <c r="F482" s="579"/>
      <c r="G482" s="511"/>
      <c r="H482" s="579"/>
      <c r="I482" s="579"/>
      <c r="J482" s="579"/>
      <c r="K482" s="579"/>
    </row>
    <row r="483" spans="6:11">
      <c r="F483" s="579"/>
      <c r="G483" s="511"/>
      <c r="H483" s="579"/>
      <c r="I483" s="579"/>
      <c r="J483" s="579"/>
      <c r="K483" s="579"/>
    </row>
    <row r="484" spans="6:11">
      <c r="F484" s="579"/>
      <c r="G484" s="511"/>
      <c r="H484" s="579"/>
      <c r="I484" s="579"/>
      <c r="J484" s="579"/>
      <c r="K484" s="579"/>
    </row>
    <row r="485" spans="6:11">
      <c r="F485" s="579"/>
      <c r="G485" s="511"/>
      <c r="H485" s="579"/>
      <c r="I485" s="579"/>
      <c r="J485" s="579"/>
      <c r="K485" s="579"/>
    </row>
    <row r="486" spans="6:11">
      <c r="F486" s="579"/>
      <c r="G486" s="511"/>
      <c r="H486" s="579"/>
      <c r="I486" s="579"/>
      <c r="J486" s="579"/>
      <c r="K486" s="579"/>
    </row>
    <row r="487" spans="6:11">
      <c r="F487" s="579"/>
      <c r="G487" s="511"/>
      <c r="H487" s="579"/>
      <c r="I487" s="579"/>
      <c r="J487" s="579"/>
      <c r="K487" s="579"/>
    </row>
    <row r="488" spans="6:11">
      <c r="F488" s="579"/>
      <c r="G488" s="511"/>
      <c r="H488" s="579"/>
      <c r="I488" s="579"/>
      <c r="J488" s="579"/>
      <c r="K488" s="579"/>
    </row>
    <row r="489" spans="6:11">
      <c r="F489" s="579"/>
      <c r="G489" s="511"/>
      <c r="H489" s="579"/>
      <c r="I489" s="579"/>
      <c r="J489" s="579"/>
      <c r="K489" s="579"/>
    </row>
    <row r="490" spans="6:11">
      <c r="F490" s="579"/>
      <c r="G490" s="511"/>
      <c r="H490" s="579"/>
      <c r="I490" s="579"/>
      <c r="J490" s="579"/>
      <c r="K490" s="579"/>
    </row>
    <row r="491" spans="6:11">
      <c r="F491" s="579"/>
      <c r="G491" s="511"/>
      <c r="H491" s="579"/>
      <c r="I491" s="579"/>
      <c r="J491" s="579"/>
      <c r="K491" s="579"/>
    </row>
    <row r="492" spans="6:11">
      <c r="F492" s="579"/>
      <c r="G492" s="511"/>
      <c r="H492" s="579"/>
      <c r="I492" s="579"/>
      <c r="J492" s="579"/>
      <c r="K492" s="579"/>
    </row>
    <row r="493" spans="6:11">
      <c r="F493" s="579"/>
      <c r="G493" s="511"/>
      <c r="H493" s="579"/>
      <c r="I493" s="579"/>
      <c r="J493" s="579"/>
      <c r="K493" s="579"/>
    </row>
    <row r="494" spans="6:11">
      <c r="F494" s="579"/>
      <c r="G494" s="511"/>
      <c r="H494" s="579"/>
      <c r="I494" s="579"/>
      <c r="J494" s="579"/>
      <c r="K494" s="579"/>
    </row>
    <row r="495" spans="6:11">
      <c r="F495" s="579"/>
      <c r="G495" s="511"/>
      <c r="H495" s="579"/>
      <c r="I495" s="579"/>
      <c r="J495" s="579"/>
      <c r="K495" s="579"/>
    </row>
    <row r="496" spans="6:11">
      <c r="F496" s="579"/>
      <c r="G496" s="511"/>
      <c r="H496" s="579"/>
      <c r="I496" s="579"/>
      <c r="J496" s="579"/>
      <c r="K496" s="579"/>
    </row>
    <row r="497" spans="6:11">
      <c r="F497" s="579"/>
      <c r="G497" s="511"/>
      <c r="H497" s="579"/>
      <c r="I497" s="579"/>
      <c r="J497" s="579"/>
      <c r="K497" s="579"/>
    </row>
    <row r="498" spans="6:11">
      <c r="F498" s="579"/>
      <c r="G498" s="511"/>
      <c r="H498" s="579"/>
      <c r="I498" s="579"/>
      <c r="J498" s="579"/>
      <c r="K498" s="579"/>
    </row>
    <row r="499" spans="6:11">
      <c r="F499" s="579"/>
      <c r="G499" s="511"/>
      <c r="H499" s="579"/>
      <c r="I499" s="579"/>
      <c r="J499" s="579"/>
      <c r="K499" s="579"/>
    </row>
    <row r="500" spans="6:11">
      <c r="F500" s="579"/>
      <c r="G500" s="511"/>
      <c r="H500" s="579"/>
      <c r="I500" s="579"/>
      <c r="J500" s="579"/>
      <c r="K500" s="579"/>
    </row>
    <row r="501" spans="6:11">
      <c r="F501" s="579"/>
      <c r="G501" s="511"/>
      <c r="H501" s="579"/>
      <c r="I501" s="579"/>
      <c r="J501" s="579"/>
      <c r="K501" s="579"/>
    </row>
    <row r="502" spans="6:11">
      <c r="F502" s="579"/>
      <c r="G502" s="511"/>
      <c r="H502" s="579"/>
      <c r="I502" s="579"/>
      <c r="J502" s="579"/>
      <c r="K502" s="579"/>
    </row>
    <row r="503" spans="6:11">
      <c r="F503" s="579"/>
      <c r="G503" s="511"/>
      <c r="H503" s="579"/>
      <c r="I503" s="579"/>
      <c r="J503" s="579"/>
      <c r="K503" s="579"/>
    </row>
    <row r="504" spans="6:11">
      <c r="F504" s="579"/>
      <c r="G504" s="511"/>
      <c r="H504" s="579"/>
      <c r="I504" s="579"/>
      <c r="J504" s="579"/>
      <c r="K504" s="579"/>
    </row>
    <row r="505" spans="6:11">
      <c r="F505" s="579"/>
      <c r="G505" s="511"/>
      <c r="H505" s="579"/>
      <c r="I505" s="579"/>
      <c r="J505" s="579"/>
      <c r="K505" s="579"/>
    </row>
    <row r="506" spans="6:11">
      <c r="F506" s="579"/>
      <c r="G506" s="511"/>
      <c r="H506" s="579"/>
      <c r="I506" s="579"/>
      <c r="J506" s="579"/>
      <c r="K506" s="579"/>
    </row>
    <row r="507" spans="6:11">
      <c r="F507" s="579"/>
      <c r="G507" s="511"/>
      <c r="H507" s="579"/>
      <c r="I507" s="579"/>
      <c r="J507" s="579"/>
      <c r="K507" s="579"/>
    </row>
    <row r="508" spans="6:11">
      <c r="F508" s="579"/>
      <c r="G508" s="511"/>
      <c r="H508" s="579"/>
      <c r="I508" s="579"/>
      <c r="J508" s="579"/>
      <c r="K508" s="579"/>
    </row>
    <row r="509" spans="6:11">
      <c r="F509" s="579"/>
      <c r="G509" s="511"/>
      <c r="H509" s="579"/>
      <c r="I509" s="579"/>
      <c r="J509" s="579"/>
      <c r="K509" s="579"/>
    </row>
    <row r="510" spans="6:11">
      <c r="F510" s="579"/>
      <c r="G510" s="511"/>
      <c r="H510" s="579"/>
      <c r="I510" s="579"/>
      <c r="J510" s="579"/>
      <c r="K510" s="579"/>
    </row>
    <row r="511" spans="6:11">
      <c r="F511" s="579"/>
      <c r="G511" s="511"/>
      <c r="H511" s="579"/>
      <c r="I511" s="579"/>
      <c r="J511" s="579"/>
      <c r="K511" s="579"/>
    </row>
    <row r="512" spans="6:11">
      <c r="F512" s="579"/>
      <c r="G512" s="511"/>
      <c r="H512" s="579"/>
      <c r="I512" s="579"/>
      <c r="J512" s="579"/>
      <c r="K512" s="579"/>
    </row>
    <row r="513" spans="6:11">
      <c r="F513" s="579"/>
      <c r="G513" s="511"/>
      <c r="H513" s="579"/>
      <c r="I513" s="579"/>
      <c r="J513" s="579"/>
      <c r="K513" s="579"/>
    </row>
    <row r="514" spans="6:11">
      <c r="F514" s="579"/>
      <c r="G514" s="511"/>
      <c r="H514" s="579"/>
      <c r="I514" s="579"/>
      <c r="J514" s="579"/>
      <c r="K514" s="579"/>
    </row>
    <row r="515" spans="6:11">
      <c r="F515" s="579"/>
      <c r="G515" s="511"/>
      <c r="H515" s="579"/>
      <c r="I515" s="579"/>
      <c r="J515" s="579"/>
      <c r="K515" s="579"/>
    </row>
    <row r="516" spans="6:11">
      <c r="F516" s="579"/>
      <c r="G516" s="511"/>
      <c r="H516" s="579"/>
      <c r="I516" s="579"/>
      <c r="J516" s="579"/>
      <c r="K516" s="579"/>
    </row>
    <row r="517" spans="6:11">
      <c r="F517" s="579"/>
      <c r="G517" s="511"/>
      <c r="H517" s="579"/>
      <c r="I517" s="579"/>
      <c r="J517" s="579"/>
      <c r="K517" s="579"/>
    </row>
    <row r="518" spans="6:11">
      <c r="F518" s="579"/>
      <c r="G518" s="511"/>
      <c r="H518" s="579"/>
      <c r="I518" s="579"/>
      <c r="J518" s="579"/>
      <c r="K518" s="579"/>
    </row>
    <row r="519" spans="6:11">
      <c r="F519" s="579"/>
      <c r="G519" s="511"/>
      <c r="H519" s="579"/>
      <c r="I519" s="579"/>
      <c r="J519" s="579"/>
      <c r="K519" s="579"/>
    </row>
    <row r="520" spans="6:11">
      <c r="F520" s="579"/>
      <c r="G520" s="511"/>
      <c r="H520" s="579"/>
      <c r="I520" s="579"/>
      <c r="J520" s="579"/>
      <c r="K520" s="579"/>
    </row>
    <row r="521" spans="6:11">
      <c r="F521" s="579"/>
      <c r="G521" s="511"/>
      <c r="H521" s="579"/>
      <c r="I521" s="579"/>
      <c r="J521" s="579"/>
      <c r="K521" s="579"/>
    </row>
    <row r="522" spans="6:11">
      <c r="F522" s="579"/>
      <c r="G522" s="511"/>
      <c r="H522" s="579"/>
      <c r="I522" s="579"/>
      <c r="J522" s="579"/>
      <c r="K522" s="579"/>
    </row>
    <row r="523" spans="6:11">
      <c r="F523" s="579"/>
      <c r="G523" s="511"/>
      <c r="H523" s="579"/>
      <c r="I523" s="579"/>
      <c r="J523" s="579"/>
      <c r="K523" s="579"/>
    </row>
    <row r="524" spans="6:11">
      <c r="F524" s="579"/>
      <c r="G524" s="511"/>
      <c r="H524" s="579"/>
      <c r="I524" s="579"/>
      <c r="J524" s="579"/>
      <c r="K524" s="579"/>
    </row>
    <row r="525" spans="6:11">
      <c r="F525" s="579"/>
      <c r="G525" s="511"/>
      <c r="H525" s="579"/>
      <c r="I525" s="579"/>
      <c r="J525" s="579"/>
      <c r="K525" s="579"/>
    </row>
    <row r="526" spans="6:11">
      <c r="F526" s="579"/>
      <c r="G526" s="511"/>
      <c r="H526" s="579"/>
      <c r="I526" s="579"/>
      <c r="J526" s="579"/>
      <c r="K526" s="579"/>
    </row>
    <row r="527" spans="6:11">
      <c r="F527" s="579"/>
      <c r="G527" s="511"/>
      <c r="H527" s="579"/>
      <c r="I527" s="579"/>
      <c r="J527" s="579"/>
      <c r="K527" s="579"/>
    </row>
    <row r="528" spans="6:11">
      <c r="F528" s="579"/>
      <c r="G528" s="511"/>
      <c r="H528" s="579"/>
      <c r="I528" s="579"/>
      <c r="J528" s="579"/>
      <c r="K528" s="579"/>
    </row>
    <row r="529" spans="6:11">
      <c r="F529" s="579"/>
      <c r="G529" s="511"/>
      <c r="H529" s="579"/>
      <c r="I529" s="579"/>
      <c r="J529" s="579"/>
      <c r="K529" s="579"/>
    </row>
    <row r="530" spans="6:11">
      <c r="F530" s="579"/>
      <c r="G530" s="511"/>
      <c r="H530" s="579"/>
      <c r="I530" s="579"/>
      <c r="J530" s="579"/>
      <c r="K530" s="579"/>
    </row>
    <row r="531" spans="6:11">
      <c r="F531" s="579"/>
      <c r="G531" s="511"/>
      <c r="H531" s="579"/>
      <c r="I531" s="579"/>
      <c r="J531" s="579"/>
      <c r="K531" s="579"/>
    </row>
    <row r="532" spans="6:11">
      <c r="F532" s="579"/>
      <c r="G532" s="511"/>
      <c r="H532" s="579"/>
      <c r="I532" s="579"/>
      <c r="J532" s="579"/>
      <c r="K532" s="579"/>
    </row>
    <row r="533" spans="6:11">
      <c r="F533" s="579"/>
      <c r="G533" s="511"/>
      <c r="H533" s="579"/>
      <c r="I533" s="579"/>
      <c r="J533" s="579"/>
      <c r="K533" s="579"/>
    </row>
    <row r="534" spans="6:11">
      <c r="F534" s="579"/>
      <c r="G534" s="511"/>
      <c r="H534" s="579"/>
      <c r="I534" s="579"/>
      <c r="J534" s="579"/>
      <c r="K534" s="579"/>
    </row>
    <row r="535" spans="6:11">
      <c r="F535" s="579"/>
      <c r="G535" s="511"/>
      <c r="H535" s="579"/>
      <c r="I535" s="579"/>
      <c r="J535" s="579"/>
      <c r="K535" s="579"/>
    </row>
    <row r="536" spans="6:11">
      <c r="F536" s="579"/>
      <c r="G536" s="511"/>
      <c r="H536" s="579"/>
      <c r="I536" s="579"/>
      <c r="J536" s="579"/>
      <c r="K536" s="579"/>
    </row>
    <row r="537" spans="6:11">
      <c r="F537" s="579"/>
      <c r="G537" s="511"/>
      <c r="H537" s="579"/>
      <c r="I537" s="579"/>
      <c r="J537" s="579"/>
      <c r="K537" s="579"/>
    </row>
    <row r="538" spans="6:11">
      <c r="F538" s="579"/>
      <c r="G538" s="511"/>
      <c r="H538" s="579"/>
      <c r="I538" s="579"/>
      <c r="J538" s="579"/>
      <c r="K538" s="579"/>
    </row>
    <row r="539" spans="6:11">
      <c r="F539" s="579"/>
      <c r="G539" s="511"/>
      <c r="H539" s="579"/>
      <c r="I539" s="579"/>
      <c r="J539" s="579"/>
      <c r="K539" s="579"/>
    </row>
    <row r="540" spans="6:11">
      <c r="F540" s="579"/>
      <c r="G540" s="511"/>
      <c r="H540" s="579"/>
      <c r="I540" s="579"/>
      <c r="J540" s="579"/>
      <c r="K540" s="579"/>
    </row>
    <row r="541" spans="6:11">
      <c r="F541" s="579"/>
      <c r="G541" s="511"/>
      <c r="H541" s="579"/>
      <c r="I541" s="579"/>
      <c r="J541" s="579"/>
      <c r="K541" s="579"/>
    </row>
    <row r="542" spans="6:11">
      <c r="F542" s="579"/>
      <c r="G542" s="511"/>
      <c r="H542" s="579"/>
      <c r="I542" s="579"/>
      <c r="J542" s="579"/>
      <c r="K542" s="579"/>
    </row>
    <row r="543" spans="6:11">
      <c r="F543" s="579"/>
      <c r="G543" s="511"/>
      <c r="H543" s="579"/>
      <c r="I543" s="579"/>
      <c r="J543" s="579"/>
      <c r="K543" s="579"/>
    </row>
    <row r="544" spans="6:11">
      <c r="F544" s="579"/>
      <c r="G544" s="511"/>
      <c r="H544" s="579"/>
      <c r="I544" s="579"/>
      <c r="J544" s="579"/>
      <c r="K544" s="579"/>
    </row>
    <row r="545" spans="6:11">
      <c r="F545" s="579"/>
      <c r="G545" s="511"/>
      <c r="H545" s="579"/>
      <c r="I545" s="579"/>
      <c r="J545" s="579"/>
      <c r="K545" s="579"/>
    </row>
    <row r="546" spans="6:11">
      <c r="F546" s="579"/>
      <c r="G546" s="511"/>
      <c r="H546" s="579"/>
      <c r="I546" s="579"/>
      <c r="J546" s="579"/>
      <c r="K546" s="579"/>
    </row>
    <row r="547" spans="6:11">
      <c r="F547" s="579"/>
      <c r="G547" s="511"/>
      <c r="H547" s="579"/>
      <c r="I547" s="579"/>
      <c r="J547" s="579"/>
      <c r="K547" s="579"/>
    </row>
    <row r="548" spans="6:11">
      <c r="F548" s="579"/>
      <c r="G548" s="511"/>
      <c r="H548" s="579"/>
      <c r="I548" s="579"/>
      <c r="J548" s="579"/>
      <c r="K548" s="579"/>
    </row>
    <row r="549" spans="6:11">
      <c r="F549" s="579"/>
      <c r="G549" s="511"/>
      <c r="H549" s="579"/>
      <c r="I549" s="579"/>
      <c r="J549" s="579"/>
      <c r="K549" s="579"/>
    </row>
    <row r="550" spans="6:11">
      <c r="F550" s="579"/>
      <c r="G550" s="511"/>
      <c r="H550" s="579"/>
      <c r="I550" s="579"/>
      <c r="J550" s="579"/>
      <c r="K550" s="579"/>
    </row>
    <row r="551" spans="6:11">
      <c r="F551" s="579"/>
      <c r="G551" s="511"/>
      <c r="H551" s="579"/>
      <c r="I551" s="579"/>
      <c r="J551" s="579"/>
      <c r="K551" s="579"/>
    </row>
    <row r="552" spans="6:11">
      <c r="F552" s="579"/>
      <c r="G552" s="511"/>
      <c r="H552" s="579"/>
      <c r="I552" s="579"/>
      <c r="J552" s="579"/>
      <c r="K552" s="579"/>
    </row>
    <row r="553" spans="6:11">
      <c r="F553" s="579"/>
      <c r="G553" s="511"/>
      <c r="H553" s="579"/>
      <c r="I553" s="579"/>
      <c r="J553" s="579"/>
      <c r="K553" s="579"/>
    </row>
    <row r="554" spans="6:11">
      <c r="F554" s="579"/>
      <c r="G554" s="511"/>
      <c r="H554" s="579"/>
      <c r="I554" s="579"/>
      <c r="J554" s="579"/>
      <c r="K554" s="579"/>
    </row>
    <row r="555" spans="6:11">
      <c r="F555" s="579"/>
      <c r="G555" s="511"/>
      <c r="H555" s="579"/>
      <c r="I555" s="579"/>
      <c r="J555" s="579"/>
      <c r="K555" s="579"/>
    </row>
    <row r="556" spans="6:11">
      <c r="F556" s="579"/>
      <c r="G556" s="511"/>
      <c r="H556" s="579"/>
      <c r="I556" s="579"/>
      <c r="J556" s="579"/>
      <c r="K556" s="579"/>
    </row>
    <row r="557" spans="6:11">
      <c r="F557" s="579"/>
      <c r="G557" s="511"/>
      <c r="H557" s="579"/>
      <c r="I557" s="579"/>
      <c r="J557" s="579"/>
      <c r="K557" s="579"/>
    </row>
    <row r="558" spans="6:11">
      <c r="F558" s="579"/>
      <c r="G558" s="511"/>
      <c r="H558" s="579"/>
      <c r="I558" s="579"/>
      <c r="J558" s="579"/>
      <c r="K558" s="579"/>
    </row>
    <row r="559" spans="6:11">
      <c r="F559" s="579"/>
      <c r="G559" s="511"/>
      <c r="H559" s="579"/>
      <c r="I559" s="579"/>
      <c r="J559" s="579"/>
      <c r="K559" s="579"/>
    </row>
    <row r="560" spans="6:11">
      <c r="F560" s="579"/>
      <c r="G560" s="511"/>
      <c r="H560" s="579"/>
      <c r="I560" s="579"/>
      <c r="J560" s="579"/>
      <c r="K560" s="579"/>
    </row>
    <row r="561" spans="6:11">
      <c r="F561" s="579"/>
      <c r="G561" s="511"/>
      <c r="H561" s="579"/>
      <c r="I561" s="579"/>
      <c r="J561" s="579"/>
      <c r="K561" s="579"/>
    </row>
    <row r="562" spans="6:11">
      <c r="F562" s="579"/>
      <c r="G562" s="511"/>
      <c r="H562" s="579"/>
      <c r="I562" s="579"/>
      <c r="J562" s="579"/>
      <c r="K562" s="579"/>
    </row>
    <row r="563" spans="6:11">
      <c r="F563" s="579"/>
      <c r="G563" s="511"/>
      <c r="H563" s="579"/>
      <c r="I563" s="579"/>
      <c r="J563" s="579"/>
      <c r="K563" s="579"/>
    </row>
    <row r="564" spans="6:11">
      <c r="F564" s="579"/>
      <c r="G564" s="511"/>
      <c r="H564" s="579"/>
      <c r="I564" s="579"/>
      <c r="J564" s="579"/>
      <c r="K564" s="579"/>
    </row>
    <row r="565" spans="6:11">
      <c r="F565" s="579"/>
      <c r="G565" s="511"/>
      <c r="H565" s="579"/>
      <c r="I565" s="579"/>
      <c r="J565" s="579"/>
      <c r="K565" s="579"/>
    </row>
    <row r="566" spans="6:11">
      <c r="F566" s="579"/>
      <c r="G566" s="511"/>
      <c r="H566" s="579"/>
      <c r="I566" s="579"/>
      <c r="J566" s="579"/>
      <c r="K566" s="579"/>
    </row>
    <row r="567" spans="6:11">
      <c r="F567" s="579"/>
      <c r="G567" s="511"/>
      <c r="H567" s="579"/>
      <c r="I567" s="579"/>
      <c r="J567" s="579"/>
      <c r="K567" s="579"/>
    </row>
    <row r="568" spans="6:11">
      <c r="F568" s="579"/>
      <c r="G568" s="511"/>
      <c r="H568" s="579"/>
      <c r="I568" s="579"/>
      <c r="J568" s="579"/>
      <c r="K568" s="579"/>
    </row>
    <row r="569" spans="6:11">
      <c r="F569" s="579"/>
      <c r="G569" s="511"/>
      <c r="H569" s="579"/>
      <c r="I569" s="579"/>
      <c r="J569" s="579"/>
      <c r="K569" s="579"/>
    </row>
    <row r="570" spans="6:11">
      <c r="F570" s="579"/>
      <c r="G570" s="511"/>
      <c r="H570" s="579"/>
      <c r="I570" s="579"/>
      <c r="J570" s="579"/>
      <c r="K570" s="579"/>
    </row>
    <row r="571" spans="6:11">
      <c r="F571" s="579"/>
      <c r="G571" s="511"/>
      <c r="H571" s="579"/>
      <c r="I571" s="579"/>
      <c r="J571" s="579"/>
      <c r="K571" s="579"/>
    </row>
    <row r="572" spans="6:11">
      <c r="F572" s="579"/>
      <c r="G572" s="511"/>
      <c r="H572" s="579"/>
      <c r="I572" s="579"/>
      <c r="J572" s="579"/>
      <c r="K572" s="579"/>
    </row>
    <row r="573" spans="6:11">
      <c r="F573" s="579"/>
      <c r="G573" s="511"/>
      <c r="H573" s="579"/>
      <c r="I573" s="579"/>
      <c r="J573" s="579"/>
      <c r="K573" s="579"/>
    </row>
    <row r="574" spans="6:11">
      <c r="F574" s="579"/>
      <c r="G574" s="511"/>
      <c r="H574" s="579"/>
      <c r="I574" s="579"/>
      <c r="J574" s="579"/>
      <c r="K574" s="579"/>
    </row>
    <row r="575" spans="6:11">
      <c r="F575" s="579"/>
      <c r="G575" s="511"/>
      <c r="H575" s="579"/>
      <c r="I575" s="579"/>
      <c r="J575" s="579"/>
      <c r="K575" s="579"/>
    </row>
    <row r="576" spans="6:11">
      <c r="F576" s="579"/>
      <c r="G576" s="511"/>
      <c r="H576" s="579"/>
      <c r="I576" s="579"/>
      <c r="J576" s="579"/>
      <c r="K576" s="579"/>
    </row>
    <row r="577" spans="6:11">
      <c r="F577" s="579"/>
      <c r="G577" s="511"/>
      <c r="H577" s="579"/>
      <c r="I577" s="579"/>
      <c r="J577" s="579"/>
      <c r="K577" s="579"/>
    </row>
    <row r="578" spans="6:11">
      <c r="F578" s="579"/>
      <c r="G578" s="511"/>
      <c r="H578" s="579"/>
      <c r="I578" s="579"/>
      <c r="J578" s="579"/>
      <c r="K578" s="579"/>
    </row>
    <row r="579" spans="6:11">
      <c r="F579" s="579"/>
      <c r="G579" s="511"/>
      <c r="H579" s="579"/>
      <c r="I579" s="579"/>
      <c r="J579" s="579"/>
      <c r="K579" s="579"/>
    </row>
    <row r="580" spans="6:11">
      <c r="F580" s="579"/>
      <c r="G580" s="511"/>
      <c r="H580" s="579"/>
      <c r="I580" s="579"/>
      <c r="J580" s="579"/>
      <c r="K580" s="579"/>
    </row>
    <row r="581" spans="6:11">
      <c r="F581" s="579"/>
      <c r="G581" s="511"/>
      <c r="H581" s="579"/>
      <c r="I581" s="579"/>
      <c r="J581" s="579"/>
      <c r="K581" s="579"/>
    </row>
    <row r="582" spans="6:11">
      <c r="F582" s="579"/>
      <c r="G582" s="511"/>
      <c r="H582" s="579"/>
      <c r="I582" s="579"/>
      <c r="J582" s="579"/>
      <c r="K582" s="579"/>
    </row>
    <row r="583" spans="6:11">
      <c r="F583" s="579"/>
      <c r="G583" s="511"/>
      <c r="H583" s="579"/>
      <c r="I583" s="579"/>
      <c r="J583" s="579"/>
      <c r="K583" s="579"/>
    </row>
    <row r="584" spans="6:11">
      <c r="F584" s="579"/>
      <c r="G584" s="511"/>
      <c r="H584" s="579"/>
      <c r="I584" s="579"/>
      <c r="J584" s="579"/>
      <c r="K584" s="579"/>
    </row>
    <row r="585" spans="6:11">
      <c r="F585" s="579"/>
      <c r="G585" s="511"/>
      <c r="H585" s="579"/>
      <c r="I585" s="579"/>
      <c r="J585" s="579"/>
      <c r="K585" s="579"/>
    </row>
    <row r="586" spans="6:11">
      <c r="F586" s="579"/>
      <c r="G586" s="511"/>
      <c r="H586" s="579"/>
      <c r="I586" s="579"/>
      <c r="J586" s="579"/>
      <c r="K586" s="579"/>
    </row>
    <row r="587" spans="6:11">
      <c r="F587" s="579"/>
      <c r="G587" s="511"/>
      <c r="H587" s="579"/>
      <c r="I587" s="579"/>
      <c r="J587" s="579"/>
      <c r="K587" s="579"/>
    </row>
    <row r="588" spans="6:11">
      <c r="F588" s="579"/>
      <c r="G588" s="511"/>
      <c r="H588" s="579"/>
      <c r="I588" s="579"/>
      <c r="J588" s="579"/>
      <c r="K588" s="579"/>
    </row>
    <row r="589" spans="6:11">
      <c r="F589" s="579"/>
      <c r="G589" s="511"/>
      <c r="H589" s="579"/>
      <c r="I589" s="579"/>
      <c r="J589" s="579"/>
      <c r="K589" s="579"/>
    </row>
    <row r="590" spans="6:11">
      <c r="F590" s="579"/>
      <c r="G590" s="511"/>
      <c r="H590" s="579"/>
      <c r="I590" s="579"/>
      <c r="J590" s="579"/>
      <c r="K590" s="579"/>
    </row>
    <row r="591" spans="6:11">
      <c r="F591" s="579"/>
      <c r="G591" s="511"/>
      <c r="H591" s="579"/>
      <c r="I591" s="579"/>
      <c r="J591" s="579"/>
      <c r="K591" s="579"/>
    </row>
    <row r="592" spans="6:11">
      <c r="F592" s="579"/>
      <c r="G592" s="511"/>
      <c r="H592" s="579"/>
      <c r="I592" s="579"/>
      <c r="J592" s="579"/>
      <c r="K592" s="579"/>
    </row>
    <row r="593" spans="6:11">
      <c r="F593" s="579"/>
      <c r="G593" s="511"/>
      <c r="H593" s="579"/>
      <c r="I593" s="579"/>
      <c r="J593" s="579"/>
      <c r="K593" s="579"/>
    </row>
    <row r="594" spans="6:11">
      <c r="F594" s="579"/>
      <c r="G594" s="511"/>
      <c r="H594" s="579"/>
      <c r="I594" s="579"/>
      <c r="J594" s="579"/>
      <c r="K594" s="579"/>
    </row>
    <row r="595" spans="6:11">
      <c r="F595" s="579"/>
      <c r="G595" s="511"/>
      <c r="H595" s="579"/>
      <c r="I595" s="579"/>
      <c r="J595" s="579"/>
      <c r="K595" s="579"/>
    </row>
    <row r="596" spans="6:11">
      <c r="F596" s="579"/>
      <c r="G596" s="511"/>
      <c r="H596" s="579"/>
      <c r="I596" s="579"/>
      <c r="J596" s="579"/>
      <c r="K596" s="579"/>
    </row>
    <row r="597" spans="6:11">
      <c r="F597" s="579"/>
      <c r="G597" s="511"/>
      <c r="H597" s="579"/>
      <c r="I597" s="579"/>
      <c r="J597" s="579"/>
      <c r="K597" s="579"/>
    </row>
    <row r="598" spans="6:11">
      <c r="F598" s="579"/>
      <c r="G598" s="511"/>
      <c r="H598" s="579"/>
      <c r="I598" s="579"/>
      <c r="J598" s="579"/>
      <c r="K598" s="579"/>
    </row>
    <row r="599" spans="6:11">
      <c r="F599" s="579"/>
      <c r="G599" s="511"/>
      <c r="H599" s="579"/>
      <c r="I599" s="579"/>
      <c r="J599" s="579"/>
      <c r="K599" s="579"/>
    </row>
    <row r="600" spans="6:11">
      <c r="F600" s="579"/>
      <c r="G600" s="511"/>
      <c r="H600" s="579"/>
      <c r="I600" s="579"/>
      <c r="J600" s="579"/>
      <c r="K600" s="579"/>
    </row>
    <row r="601" spans="6:11">
      <c r="F601" s="579"/>
      <c r="G601" s="511"/>
      <c r="H601" s="579"/>
      <c r="I601" s="579"/>
      <c r="J601" s="579"/>
      <c r="K601" s="579"/>
    </row>
    <row r="602" spans="6:11">
      <c r="F602" s="579"/>
      <c r="G602" s="511"/>
      <c r="H602" s="579"/>
      <c r="I602" s="579"/>
      <c r="J602" s="579"/>
      <c r="K602" s="579"/>
    </row>
    <row r="603" spans="6:11">
      <c r="F603" s="579"/>
      <c r="G603" s="511"/>
      <c r="H603" s="579"/>
      <c r="I603" s="579"/>
      <c r="J603" s="579"/>
      <c r="K603" s="579"/>
    </row>
    <row r="604" spans="6:11">
      <c r="F604" s="579"/>
      <c r="G604" s="511"/>
      <c r="H604" s="579"/>
      <c r="I604" s="579"/>
      <c r="J604" s="579"/>
      <c r="K604" s="579"/>
    </row>
    <row r="605" spans="6:11">
      <c r="F605" s="579"/>
      <c r="G605" s="511"/>
      <c r="H605" s="579"/>
      <c r="I605" s="579"/>
      <c r="J605" s="579"/>
      <c r="K605" s="579"/>
    </row>
    <row r="606" spans="6:11">
      <c r="F606" s="579"/>
      <c r="G606" s="511"/>
      <c r="H606" s="579"/>
      <c r="I606" s="579"/>
      <c r="J606" s="579"/>
      <c r="K606" s="579"/>
    </row>
    <row r="607" spans="6:11">
      <c r="F607" s="579"/>
      <c r="G607" s="511"/>
      <c r="H607" s="579"/>
      <c r="I607" s="579"/>
      <c r="J607" s="579"/>
      <c r="K607" s="579"/>
    </row>
    <row r="608" spans="6:11">
      <c r="F608" s="579"/>
      <c r="G608" s="511"/>
      <c r="H608" s="579"/>
      <c r="I608" s="579"/>
      <c r="J608" s="579"/>
      <c r="K608" s="579"/>
    </row>
    <row r="609" spans="6:11">
      <c r="F609" s="579"/>
      <c r="G609" s="511"/>
      <c r="H609" s="579"/>
      <c r="I609" s="579"/>
      <c r="J609" s="579"/>
      <c r="K609" s="579"/>
    </row>
    <row r="610" spans="6:11">
      <c r="F610" s="579"/>
      <c r="G610" s="511"/>
      <c r="H610" s="579"/>
      <c r="I610" s="579"/>
      <c r="J610" s="579"/>
      <c r="K610" s="579"/>
    </row>
    <row r="611" spans="6:11">
      <c r="F611" s="579"/>
      <c r="G611" s="511"/>
      <c r="H611" s="579"/>
      <c r="I611" s="579"/>
      <c r="J611" s="579"/>
      <c r="K611" s="579"/>
    </row>
    <row r="612" spans="6:11">
      <c r="F612" s="579"/>
      <c r="G612" s="511"/>
      <c r="H612" s="579"/>
      <c r="I612" s="579"/>
      <c r="J612" s="579"/>
      <c r="K612" s="579"/>
    </row>
    <row r="613" spans="6:11">
      <c r="F613" s="579"/>
      <c r="G613" s="511"/>
      <c r="H613" s="579"/>
      <c r="I613" s="579"/>
      <c r="J613" s="579"/>
      <c r="K613" s="579"/>
    </row>
    <row r="614" spans="6:11">
      <c r="F614" s="579"/>
      <c r="G614" s="511"/>
      <c r="H614" s="579"/>
      <c r="I614" s="579"/>
      <c r="J614" s="579"/>
      <c r="K614" s="579"/>
    </row>
    <row r="615" spans="6:11">
      <c r="F615" s="579"/>
      <c r="G615" s="511"/>
      <c r="H615" s="579"/>
      <c r="I615" s="579"/>
      <c r="J615" s="579"/>
      <c r="K615" s="579"/>
    </row>
    <row r="616" spans="6:11">
      <c r="F616" s="579"/>
      <c r="G616" s="511"/>
      <c r="H616" s="579"/>
      <c r="I616" s="579"/>
      <c r="J616" s="579"/>
      <c r="K616" s="579"/>
    </row>
    <row r="617" spans="6:11">
      <c r="F617" s="579"/>
      <c r="G617" s="511"/>
      <c r="H617" s="579"/>
      <c r="I617" s="579"/>
      <c r="J617" s="579"/>
      <c r="K617" s="579"/>
    </row>
    <row r="618" spans="6:11">
      <c r="F618" s="579"/>
      <c r="G618" s="511"/>
      <c r="H618" s="579"/>
      <c r="I618" s="579"/>
      <c r="J618" s="579"/>
      <c r="K618" s="579"/>
    </row>
    <row r="619" spans="6:11">
      <c r="F619" s="579"/>
      <c r="G619" s="511"/>
      <c r="H619" s="579"/>
      <c r="I619" s="579"/>
      <c r="J619" s="579"/>
      <c r="K619" s="579"/>
    </row>
    <row r="620" spans="6:11">
      <c r="F620" s="579"/>
      <c r="G620" s="511"/>
      <c r="H620" s="579"/>
      <c r="I620" s="579"/>
      <c r="J620" s="579"/>
      <c r="K620" s="579"/>
    </row>
    <row r="621" spans="6:11">
      <c r="F621" s="579"/>
      <c r="G621" s="511"/>
      <c r="H621" s="579"/>
      <c r="I621" s="579"/>
      <c r="J621" s="579"/>
      <c r="K621" s="579"/>
    </row>
    <row r="622" spans="6:11">
      <c r="F622" s="579"/>
      <c r="G622" s="511"/>
      <c r="H622" s="579"/>
      <c r="I622" s="579"/>
      <c r="J622" s="579"/>
      <c r="K622" s="579"/>
    </row>
    <row r="623" spans="6:11">
      <c r="F623" s="579"/>
      <c r="G623" s="511"/>
      <c r="H623" s="579"/>
      <c r="I623" s="579"/>
      <c r="J623" s="579"/>
      <c r="K623" s="579"/>
    </row>
    <row r="624" spans="6:11">
      <c r="F624" s="579"/>
      <c r="G624" s="511"/>
      <c r="H624" s="579"/>
      <c r="I624" s="579"/>
      <c r="J624" s="579"/>
      <c r="K624" s="579"/>
    </row>
    <row r="625" spans="6:11">
      <c r="F625" s="579"/>
      <c r="G625" s="511"/>
      <c r="H625" s="579"/>
      <c r="I625" s="579"/>
      <c r="J625" s="579"/>
      <c r="K625" s="579"/>
    </row>
    <row r="626" spans="6:11">
      <c r="F626" s="579"/>
      <c r="G626" s="511"/>
      <c r="H626" s="579"/>
      <c r="I626" s="579"/>
      <c r="J626" s="579"/>
      <c r="K626" s="579"/>
    </row>
    <row r="627" spans="6:11">
      <c r="F627" s="579"/>
      <c r="G627" s="511"/>
      <c r="H627" s="579"/>
      <c r="I627" s="579"/>
      <c r="J627" s="579"/>
      <c r="K627" s="579"/>
    </row>
    <row r="628" spans="6:11">
      <c r="F628" s="579"/>
      <c r="G628" s="511"/>
      <c r="H628" s="579"/>
      <c r="I628" s="579"/>
      <c r="J628" s="579"/>
      <c r="K628" s="579"/>
    </row>
    <row r="629" spans="6:11">
      <c r="F629" s="579"/>
      <c r="G629" s="511"/>
      <c r="H629" s="579"/>
      <c r="I629" s="579"/>
      <c r="J629" s="579"/>
      <c r="K629" s="579"/>
    </row>
    <row r="630" spans="6:11">
      <c r="F630" s="579"/>
      <c r="G630" s="511"/>
      <c r="H630" s="579"/>
      <c r="I630" s="579"/>
      <c r="J630" s="579"/>
      <c r="K630" s="579"/>
    </row>
    <row r="631" spans="6:11">
      <c r="F631" s="579"/>
      <c r="G631" s="511"/>
      <c r="H631" s="579"/>
      <c r="I631" s="579"/>
      <c r="J631" s="579"/>
      <c r="K631" s="579"/>
    </row>
    <row r="632" spans="6:11">
      <c r="F632" s="579"/>
      <c r="G632" s="511"/>
      <c r="H632" s="579"/>
      <c r="I632" s="579"/>
      <c r="J632" s="579"/>
      <c r="K632" s="579"/>
    </row>
    <row r="633" spans="6:11">
      <c r="F633" s="579"/>
      <c r="G633" s="511"/>
      <c r="H633" s="579"/>
      <c r="I633" s="579"/>
      <c r="J633" s="579"/>
      <c r="K633" s="579"/>
    </row>
    <row r="634" spans="6:11">
      <c r="F634" s="579"/>
      <c r="G634" s="511"/>
      <c r="H634" s="579"/>
      <c r="I634" s="579"/>
      <c r="J634" s="579"/>
      <c r="K634" s="579"/>
    </row>
    <row r="635" spans="6:11">
      <c r="F635" s="579"/>
      <c r="G635" s="511"/>
      <c r="H635" s="579"/>
      <c r="I635" s="579"/>
      <c r="J635" s="579"/>
      <c r="K635" s="579"/>
    </row>
    <row r="636" spans="6:11">
      <c r="F636" s="579"/>
      <c r="G636" s="511"/>
      <c r="H636" s="579"/>
      <c r="I636" s="579"/>
      <c r="J636" s="579"/>
      <c r="K636" s="579"/>
    </row>
    <row r="637" spans="6:11">
      <c r="F637" s="579"/>
      <c r="G637" s="511"/>
      <c r="H637" s="579"/>
      <c r="I637" s="579"/>
      <c r="J637" s="579"/>
      <c r="K637" s="579"/>
    </row>
    <row r="638" spans="6:11">
      <c r="F638" s="579"/>
      <c r="G638" s="511"/>
      <c r="H638" s="579"/>
      <c r="I638" s="579"/>
      <c r="J638" s="579"/>
      <c r="K638" s="579"/>
    </row>
    <row r="639" spans="6:11">
      <c r="F639" s="579"/>
      <c r="G639" s="511"/>
      <c r="H639" s="579"/>
      <c r="I639" s="579"/>
      <c r="J639" s="579"/>
      <c r="K639" s="579"/>
    </row>
    <row r="640" spans="6:11">
      <c r="F640" s="579"/>
      <c r="G640" s="511"/>
      <c r="H640" s="579"/>
      <c r="I640" s="579"/>
      <c r="J640" s="579"/>
      <c r="K640" s="579"/>
    </row>
    <row r="641" spans="6:11">
      <c r="F641" s="579"/>
      <c r="G641" s="511"/>
      <c r="H641" s="579"/>
      <c r="I641" s="579"/>
      <c r="J641" s="579"/>
      <c r="K641" s="579"/>
    </row>
    <row r="642" spans="6:11">
      <c r="F642" s="579"/>
      <c r="G642" s="511"/>
      <c r="H642" s="579"/>
      <c r="I642" s="579"/>
      <c r="J642" s="579"/>
      <c r="K642" s="579"/>
    </row>
    <row r="643" spans="6:11">
      <c r="F643" s="579"/>
      <c r="G643" s="511"/>
      <c r="H643" s="579"/>
      <c r="I643" s="579"/>
      <c r="J643" s="579"/>
      <c r="K643" s="579"/>
    </row>
    <row r="644" spans="6:11">
      <c r="F644" s="579"/>
      <c r="G644" s="511"/>
      <c r="H644" s="579"/>
      <c r="I644" s="579"/>
      <c r="J644" s="579"/>
      <c r="K644" s="579"/>
    </row>
    <row r="645" spans="6:11">
      <c r="F645" s="579"/>
      <c r="G645" s="511"/>
      <c r="H645" s="579"/>
      <c r="I645" s="579"/>
      <c r="J645" s="579"/>
      <c r="K645" s="579"/>
    </row>
    <row r="646" spans="6:11">
      <c r="F646" s="579"/>
      <c r="G646" s="511"/>
      <c r="H646" s="579"/>
      <c r="I646" s="579"/>
      <c r="J646" s="579"/>
      <c r="K646" s="579"/>
    </row>
    <row r="647" spans="6:11">
      <c r="F647" s="579"/>
      <c r="G647" s="511"/>
      <c r="H647" s="579"/>
      <c r="I647" s="579"/>
      <c r="J647" s="579"/>
      <c r="K647" s="579"/>
    </row>
    <row r="648" spans="6:11">
      <c r="F648" s="579"/>
      <c r="G648" s="511"/>
      <c r="H648" s="579"/>
      <c r="I648" s="579"/>
      <c r="J648" s="579"/>
      <c r="K648" s="579"/>
    </row>
    <row r="649" spans="6:11">
      <c r="F649" s="579"/>
      <c r="G649" s="511"/>
      <c r="H649" s="579"/>
      <c r="I649" s="579"/>
      <c r="J649" s="579"/>
      <c r="K649" s="579"/>
    </row>
    <row r="650" spans="6:11">
      <c r="F650" s="579"/>
      <c r="G650" s="511"/>
      <c r="H650" s="579"/>
      <c r="I650" s="579"/>
      <c r="J650" s="579"/>
      <c r="K650" s="579"/>
    </row>
    <row r="651" spans="6:11">
      <c r="F651" s="579"/>
      <c r="G651" s="511"/>
      <c r="H651" s="579"/>
      <c r="I651" s="579"/>
      <c r="J651" s="579"/>
      <c r="K651" s="579"/>
    </row>
    <row r="652" spans="6:11">
      <c r="F652" s="579"/>
      <c r="G652" s="511"/>
      <c r="H652" s="579"/>
      <c r="I652" s="579"/>
      <c r="J652" s="579"/>
      <c r="K652" s="579"/>
    </row>
    <row r="653" spans="6:11">
      <c r="F653" s="579"/>
      <c r="G653" s="511"/>
      <c r="H653" s="579"/>
      <c r="I653" s="579"/>
      <c r="J653" s="579"/>
      <c r="K653" s="579"/>
    </row>
    <row r="654" spans="6:11">
      <c r="F654" s="579"/>
      <c r="G654" s="511"/>
      <c r="H654" s="579"/>
      <c r="I654" s="579"/>
      <c r="J654" s="579"/>
      <c r="K654" s="579"/>
    </row>
    <row r="655" spans="6:11">
      <c r="F655" s="579"/>
      <c r="G655" s="511"/>
      <c r="H655" s="579"/>
      <c r="I655" s="579"/>
      <c r="J655" s="579"/>
      <c r="K655" s="579"/>
    </row>
    <row r="656" spans="6:11">
      <c r="F656" s="579"/>
      <c r="G656" s="511"/>
      <c r="H656" s="579"/>
      <c r="I656" s="579"/>
      <c r="J656" s="579"/>
      <c r="K656" s="579"/>
    </row>
    <row r="657" spans="6:11">
      <c r="F657" s="579"/>
      <c r="G657" s="511"/>
      <c r="H657" s="579"/>
      <c r="I657" s="579"/>
      <c r="J657" s="579"/>
      <c r="K657" s="579"/>
    </row>
    <row r="658" spans="6:11">
      <c r="F658" s="579"/>
      <c r="G658" s="511"/>
      <c r="H658" s="579"/>
      <c r="I658" s="579"/>
      <c r="J658" s="579"/>
      <c r="K658" s="579"/>
    </row>
    <row r="659" spans="6:11">
      <c r="F659" s="579"/>
      <c r="G659" s="511"/>
      <c r="H659" s="579"/>
      <c r="I659" s="579"/>
      <c r="J659" s="579"/>
      <c r="K659" s="579"/>
    </row>
    <row r="660" spans="6:11">
      <c r="F660" s="579"/>
      <c r="G660" s="511"/>
      <c r="H660" s="579"/>
      <c r="I660" s="579"/>
      <c r="J660" s="579"/>
      <c r="K660" s="579"/>
    </row>
    <row r="661" spans="6:11">
      <c r="F661" s="579"/>
      <c r="G661" s="511"/>
      <c r="H661" s="579"/>
      <c r="I661" s="579"/>
      <c r="J661" s="579"/>
      <c r="K661" s="579"/>
    </row>
    <row r="662" spans="6:11">
      <c r="F662" s="579"/>
      <c r="G662" s="511"/>
      <c r="H662" s="579"/>
      <c r="I662" s="579"/>
      <c r="J662" s="579"/>
      <c r="K662" s="579"/>
    </row>
    <row r="663" spans="6:11">
      <c r="F663" s="579"/>
      <c r="G663" s="511"/>
      <c r="H663" s="579"/>
      <c r="I663" s="579"/>
      <c r="J663" s="579"/>
      <c r="K663" s="579"/>
    </row>
    <row r="664" spans="6:11">
      <c r="F664" s="579"/>
      <c r="G664" s="511"/>
      <c r="H664" s="579"/>
      <c r="I664" s="579"/>
      <c r="J664" s="579"/>
      <c r="K664" s="579"/>
    </row>
    <row r="665" spans="6:11">
      <c r="F665" s="579"/>
      <c r="G665" s="511"/>
      <c r="H665" s="579"/>
      <c r="I665" s="579"/>
      <c r="J665" s="579"/>
      <c r="K665" s="579"/>
    </row>
    <row r="666" spans="6:11">
      <c r="F666" s="579"/>
      <c r="G666" s="511"/>
      <c r="H666" s="579"/>
      <c r="I666" s="579"/>
      <c r="J666" s="579"/>
      <c r="K666" s="579"/>
    </row>
    <row r="667" spans="6:11">
      <c r="F667" s="579"/>
      <c r="G667" s="511"/>
      <c r="H667" s="579"/>
      <c r="I667" s="579"/>
      <c r="J667" s="579"/>
      <c r="K667" s="579"/>
    </row>
    <row r="668" spans="6:11">
      <c r="F668" s="579"/>
      <c r="G668" s="511"/>
      <c r="H668" s="579"/>
      <c r="I668" s="579"/>
      <c r="J668" s="579"/>
      <c r="K668" s="579"/>
    </row>
    <row r="669" spans="6:11">
      <c r="F669" s="579"/>
      <c r="G669" s="511"/>
      <c r="H669" s="579"/>
      <c r="I669" s="579"/>
      <c r="J669" s="579"/>
      <c r="K669" s="579"/>
    </row>
    <row r="670" spans="6:11">
      <c r="F670" s="579"/>
      <c r="G670" s="511"/>
      <c r="H670" s="579"/>
      <c r="I670" s="579"/>
      <c r="J670" s="579"/>
      <c r="K670" s="579"/>
    </row>
    <row r="671" spans="6:11">
      <c r="F671" s="579"/>
      <c r="G671" s="511"/>
      <c r="H671" s="579"/>
      <c r="I671" s="579"/>
      <c r="J671" s="579"/>
      <c r="K671" s="579"/>
    </row>
    <row r="672" spans="6:11">
      <c r="F672" s="579"/>
      <c r="G672" s="511"/>
      <c r="H672" s="579"/>
      <c r="I672" s="579"/>
      <c r="J672" s="579"/>
      <c r="K672" s="579"/>
    </row>
    <row r="673" spans="6:11">
      <c r="F673" s="579"/>
      <c r="G673" s="511"/>
      <c r="H673" s="579"/>
      <c r="I673" s="579"/>
      <c r="J673" s="579"/>
      <c r="K673" s="579"/>
    </row>
    <row r="674" spans="6:11">
      <c r="F674" s="579"/>
      <c r="G674" s="511"/>
      <c r="H674" s="579"/>
      <c r="I674" s="579"/>
      <c r="J674" s="579"/>
      <c r="K674" s="579"/>
    </row>
    <row r="675" spans="6:11">
      <c r="F675" s="579"/>
      <c r="G675" s="511"/>
      <c r="H675" s="579"/>
      <c r="I675" s="579"/>
      <c r="J675" s="579"/>
      <c r="K675" s="579"/>
    </row>
    <row r="676" spans="6:11">
      <c r="F676" s="579"/>
      <c r="G676" s="511"/>
      <c r="H676" s="579"/>
      <c r="I676" s="579"/>
      <c r="J676" s="579"/>
      <c r="K676" s="579"/>
    </row>
    <row r="677" spans="6:11">
      <c r="F677" s="579"/>
      <c r="G677" s="511"/>
      <c r="H677" s="579"/>
      <c r="I677" s="579"/>
      <c r="J677" s="579"/>
      <c r="K677" s="579"/>
    </row>
    <row r="678" spans="6:11">
      <c r="F678" s="579"/>
      <c r="G678" s="511"/>
      <c r="H678" s="579"/>
      <c r="I678" s="579"/>
      <c r="J678" s="579"/>
      <c r="K678" s="579"/>
    </row>
    <row r="679" spans="6:11">
      <c r="F679" s="579"/>
      <c r="G679" s="511"/>
      <c r="H679" s="579"/>
      <c r="I679" s="579"/>
      <c r="J679" s="579"/>
      <c r="K679" s="579"/>
    </row>
    <row r="680" spans="6:11">
      <c r="F680" s="579"/>
      <c r="G680" s="511"/>
      <c r="H680" s="579"/>
      <c r="I680" s="579"/>
      <c r="J680" s="579"/>
      <c r="K680" s="579"/>
    </row>
    <row r="681" spans="6:11">
      <c r="F681" s="579"/>
      <c r="G681" s="511"/>
      <c r="H681" s="579"/>
      <c r="I681" s="579"/>
      <c r="J681" s="579"/>
      <c r="K681" s="579"/>
    </row>
    <row r="682" spans="6:11">
      <c r="F682" s="579"/>
      <c r="G682" s="511"/>
      <c r="H682" s="579"/>
      <c r="I682" s="579"/>
      <c r="J682" s="579"/>
      <c r="K682" s="579"/>
    </row>
    <row r="683" spans="6:11">
      <c r="F683" s="579"/>
      <c r="G683" s="511"/>
      <c r="H683" s="579"/>
      <c r="I683" s="579"/>
      <c r="J683" s="579"/>
      <c r="K683" s="579"/>
    </row>
    <row r="684" spans="6:11">
      <c r="F684" s="579"/>
      <c r="G684" s="511"/>
      <c r="H684" s="579"/>
      <c r="I684" s="579"/>
      <c r="J684" s="579"/>
      <c r="K684" s="579"/>
    </row>
    <row r="685" spans="6:11">
      <c r="F685" s="579"/>
      <c r="G685" s="511"/>
      <c r="H685" s="579"/>
      <c r="I685" s="579"/>
      <c r="J685" s="579"/>
      <c r="K685" s="579"/>
    </row>
    <row r="686" spans="6:11">
      <c r="F686" s="579"/>
      <c r="G686" s="511"/>
      <c r="H686" s="579"/>
      <c r="I686" s="579"/>
      <c r="J686" s="579"/>
      <c r="K686" s="579"/>
    </row>
    <row r="687" spans="6:11">
      <c r="F687" s="579"/>
      <c r="G687" s="511"/>
      <c r="H687" s="579"/>
      <c r="I687" s="579"/>
      <c r="J687" s="579"/>
      <c r="K687" s="579"/>
    </row>
    <row r="688" spans="6:11">
      <c r="F688" s="579"/>
      <c r="G688" s="511"/>
      <c r="H688" s="579"/>
      <c r="I688" s="579"/>
      <c r="J688" s="579"/>
      <c r="K688" s="579"/>
    </row>
    <row r="689" spans="6:11">
      <c r="F689" s="579"/>
      <c r="G689" s="511"/>
      <c r="H689" s="579"/>
      <c r="I689" s="579"/>
      <c r="J689" s="579"/>
      <c r="K689" s="579"/>
    </row>
    <row r="690" spans="6:11">
      <c r="F690" s="579"/>
      <c r="G690" s="511"/>
      <c r="H690" s="579"/>
      <c r="I690" s="579"/>
      <c r="J690" s="579"/>
      <c r="K690" s="579"/>
    </row>
    <row r="691" spans="6:11">
      <c r="F691" s="579"/>
      <c r="G691" s="511"/>
      <c r="H691" s="579"/>
      <c r="I691" s="579"/>
      <c r="J691" s="579"/>
      <c r="K691" s="579"/>
    </row>
    <row r="692" spans="6:11">
      <c r="F692" s="579"/>
      <c r="G692" s="511"/>
      <c r="H692" s="579"/>
      <c r="I692" s="579"/>
      <c r="J692" s="579"/>
      <c r="K692" s="579"/>
    </row>
    <row r="693" spans="6:11">
      <c r="F693" s="579"/>
      <c r="G693" s="511"/>
      <c r="H693" s="579"/>
      <c r="I693" s="579"/>
      <c r="J693" s="579"/>
      <c r="K693" s="579"/>
    </row>
    <row r="694" spans="6:11">
      <c r="F694" s="579"/>
      <c r="G694" s="511"/>
      <c r="H694" s="579"/>
      <c r="I694" s="579"/>
      <c r="J694" s="579"/>
      <c r="K694" s="579"/>
    </row>
    <row r="695" spans="6:11">
      <c r="F695" s="579"/>
      <c r="G695" s="511"/>
      <c r="H695" s="579"/>
      <c r="I695" s="579"/>
      <c r="J695" s="579"/>
      <c r="K695" s="579"/>
    </row>
    <row r="696" spans="6:11">
      <c r="F696" s="579"/>
      <c r="G696" s="511"/>
      <c r="H696" s="579"/>
      <c r="I696" s="579"/>
      <c r="J696" s="579"/>
      <c r="K696" s="579"/>
    </row>
    <row r="697" spans="6:11">
      <c r="F697" s="579"/>
      <c r="G697" s="511"/>
      <c r="H697" s="579"/>
      <c r="I697" s="579"/>
      <c r="J697" s="579"/>
      <c r="K697" s="579"/>
    </row>
    <row r="698" spans="6:11">
      <c r="F698" s="579"/>
      <c r="G698" s="511"/>
      <c r="H698" s="579"/>
      <c r="I698" s="579"/>
      <c r="J698" s="579"/>
      <c r="K698" s="579"/>
    </row>
    <row r="699" spans="6:11">
      <c r="F699" s="579"/>
      <c r="G699" s="511"/>
      <c r="H699" s="579"/>
      <c r="I699" s="579"/>
      <c r="J699" s="579"/>
      <c r="K699" s="579"/>
    </row>
    <row r="700" spans="6:11">
      <c r="F700" s="579"/>
      <c r="G700" s="511"/>
      <c r="H700" s="579"/>
      <c r="I700" s="579"/>
      <c r="J700" s="579"/>
      <c r="K700" s="579"/>
    </row>
    <row r="701" spans="6:11">
      <c r="F701" s="579"/>
      <c r="G701" s="511"/>
      <c r="H701" s="579"/>
      <c r="I701" s="579"/>
      <c r="J701" s="579"/>
      <c r="K701" s="579"/>
    </row>
    <row r="702" spans="6:11">
      <c r="F702" s="579"/>
      <c r="G702" s="511"/>
      <c r="H702" s="579"/>
      <c r="I702" s="579"/>
      <c r="J702" s="579"/>
      <c r="K702" s="579"/>
    </row>
    <row r="703" spans="6:11">
      <c r="F703" s="579"/>
      <c r="G703" s="511"/>
      <c r="H703" s="579"/>
      <c r="I703" s="579"/>
      <c r="J703" s="579"/>
      <c r="K703" s="579"/>
    </row>
    <row r="704" spans="6:11">
      <c r="F704" s="579"/>
      <c r="G704" s="511"/>
      <c r="H704" s="579"/>
      <c r="I704" s="579"/>
      <c r="J704" s="579"/>
      <c r="K704" s="579"/>
    </row>
    <row r="705" spans="6:11">
      <c r="F705" s="579"/>
      <c r="G705" s="511"/>
      <c r="H705" s="579"/>
      <c r="I705" s="579"/>
      <c r="J705" s="579"/>
      <c r="K705" s="579"/>
    </row>
    <row r="706" spans="6:11">
      <c r="F706" s="579"/>
      <c r="G706" s="511"/>
      <c r="H706" s="579"/>
      <c r="I706" s="579"/>
      <c r="J706" s="579"/>
      <c r="K706" s="579"/>
    </row>
    <row r="707" spans="6:11">
      <c r="F707" s="579"/>
      <c r="G707" s="511"/>
      <c r="H707" s="579"/>
      <c r="I707" s="579"/>
      <c r="J707" s="579"/>
      <c r="K707" s="579"/>
    </row>
    <row r="708" spans="6:11">
      <c r="F708" s="579"/>
      <c r="G708" s="511"/>
      <c r="H708" s="579"/>
      <c r="I708" s="579"/>
      <c r="J708" s="579"/>
      <c r="K708" s="579"/>
    </row>
    <row r="709" spans="6:11">
      <c r="F709" s="579"/>
      <c r="G709" s="511"/>
      <c r="H709" s="579"/>
      <c r="I709" s="579"/>
      <c r="J709" s="579"/>
      <c r="K709" s="579"/>
    </row>
    <row r="710" spans="6:11">
      <c r="F710" s="579"/>
      <c r="G710" s="511"/>
      <c r="H710" s="579"/>
      <c r="I710" s="579"/>
      <c r="J710" s="579"/>
      <c r="K710" s="579"/>
    </row>
    <row r="711" spans="6:11">
      <c r="F711" s="579"/>
      <c r="G711" s="511"/>
      <c r="H711" s="579"/>
      <c r="I711" s="579"/>
      <c r="J711" s="579"/>
      <c r="K711" s="579"/>
    </row>
    <row r="712" spans="6:11">
      <c r="F712" s="579"/>
      <c r="G712" s="511"/>
      <c r="H712" s="579"/>
      <c r="I712" s="579"/>
      <c r="J712" s="579"/>
      <c r="K712" s="579"/>
    </row>
    <row r="713" spans="6:11">
      <c r="F713" s="579"/>
      <c r="G713" s="511"/>
      <c r="H713" s="579"/>
      <c r="I713" s="579"/>
      <c r="J713" s="579"/>
      <c r="K713" s="579"/>
    </row>
    <row r="714" spans="6:11">
      <c r="F714" s="579"/>
      <c r="G714" s="511"/>
      <c r="H714" s="579"/>
      <c r="I714" s="579"/>
      <c r="J714" s="579"/>
      <c r="K714" s="579"/>
    </row>
    <row r="715" spans="6:11">
      <c r="F715" s="579"/>
      <c r="G715" s="511"/>
      <c r="H715" s="579"/>
      <c r="I715" s="579"/>
      <c r="J715" s="579"/>
      <c r="K715" s="579"/>
    </row>
    <row r="716" spans="6:11">
      <c r="F716" s="579"/>
      <c r="G716" s="511"/>
      <c r="H716" s="579"/>
      <c r="I716" s="579"/>
      <c r="J716" s="579"/>
      <c r="K716" s="579"/>
    </row>
    <row r="717" spans="6:11">
      <c r="F717" s="579"/>
      <c r="G717" s="511"/>
      <c r="H717" s="579"/>
      <c r="I717" s="579"/>
      <c r="J717" s="579"/>
      <c r="K717" s="579"/>
    </row>
    <row r="718" spans="6:11">
      <c r="F718" s="579"/>
      <c r="G718" s="511"/>
      <c r="H718" s="579"/>
      <c r="I718" s="579"/>
      <c r="J718" s="579"/>
      <c r="K718" s="579"/>
    </row>
    <row r="719" spans="6:11">
      <c r="F719" s="579"/>
      <c r="G719" s="511"/>
      <c r="H719" s="579"/>
      <c r="I719" s="579"/>
      <c r="J719" s="579"/>
      <c r="K719" s="579"/>
    </row>
    <row r="720" spans="6:11">
      <c r="F720" s="579"/>
      <c r="G720" s="511"/>
      <c r="H720" s="579"/>
      <c r="I720" s="579"/>
      <c r="J720" s="579"/>
      <c r="K720" s="579"/>
    </row>
    <row r="721" spans="6:11">
      <c r="F721" s="579"/>
      <c r="G721" s="511"/>
      <c r="H721" s="579"/>
      <c r="I721" s="579"/>
      <c r="J721" s="579"/>
      <c r="K721" s="579"/>
    </row>
    <row r="722" spans="6:11">
      <c r="F722" s="579"/>
      <c r="G722" s="511"/>
      <c r="H722" s="579"/>
      <c r="I722" s="579"/>
      <c r="J722" s="579"/>
      <c r="K722" s="579"/>
    </row>
    <row r="723" spans="6:11">
      <c r="F723" s="579"/>
      <c r="G723" s="511"/>
      <c r="H723" s="579"/>
      <c r="I723" s="579"/>
      <c r="J723" s="579"/>
      <c r="K723" s="579"/>
    </row>
    <row r="724" spans="6:11">
      <c r="F724" s="579"/>
      <c r="G724" s="511"/>
      <c r="H724" s="579"/>
      <c r="I724" s="579"/>
      <c r="J724" s="579"/>
      <c r="K724" s="579"/>
    </row>
    <row r="725" spans="6:11">
      <c r="F725" s="579"/>
      <c r="G725" s="511"/>
      <c r="H725" s="579"/>
      <c r="I725" s="579"/>
      <c r="J725" s="579"/>
      <c r="K725" s="579"/>
    </row>
    <row r="726" spans="6:11">
      <c r="F726" s="579"/>
      <c r="G726" s="511"/>
      <c r="H726" s="579"/>
      <c r="I726" s="579"/>
      <c r="J726" s="579"/>
      <c r="K726" s="579"/>
    </row>
    <row r="727" spans="6:11">
      <c r="F727" s="579"/>
      <c r="G727" s="511"/>
      <c r="H727" s="579"/>
      <c r="I727" s="579"/>
      <c r="J727" s="579"/>
      <c r="K727" s="579"/>
    </row>
    <row r="728" spans="6:11">
      <c r="F728" s="579"/>
      <c r="G728" s="511"/>
      <c r="H728" s="579"/>
      <c r="I728" s="579"/>
      <c r="J728" s="579"/>
      <c r="K728" s="579"/>
    </row>
    <row r="729" spans="6:11">
      <c r="F729" s="579"/>
      <c r="G729" s="511"/>
      <c r="H729" s="579"/>
      <c r="I729" s="579"/>
      <c r="J729" s="579"/>
      <c r="K729" s="579"/>
    </row>
    <row r="730" spans="6:11">
      <c r="F730" s="579"/>
      <c r="G730" s="511"/>
      <c r="H730" s="579"/>
      <c r="I730" s="579"/>
      <c r="J730" s="579"/>
      <c r="K730" s="579"/>
    </row>
    <row r="731" spans="6:11">
      <c r="F731" s="579"/>
      <c r="G731" s="511"/>
      <c r="H731" s="579"/>
      <c r="I731" s="579"/>
      <c r="J731" s="579"/>
      <c r="K731" s="579"/>
    </row>
    <row r="732" spans="6:11">
      <c r="F732" s="579"/>
      <c r="G732" s="511"/>
      <c r="H732" s="579"/>
      <c r="I732" s="579"/>
      <c r="J732" s="579"/>
      <c r="K732" s="579"/>
    </row>
    <row r="733" spans="6:11">
      <c r="F733" s="579"/>
      <c r="G733" s="511"/>
      <c r="H733" s="579"/>
      <c r="I733" s="579"/>
      <c r="J733" s="579"/>
      <c r="K733" s="579"/>
    </row>
    <row r="734" spans="6:11">
      <c r="F734" s="579"/>
      <c r="G734" s="511"/>
      <c r="H734" s="579"/>
      <c r="I734" s="579"/>
      <c r="J734" s="579"/>
      <c r="K734" s="579"/>
    </row>
    <row r="735" spans="6:11">
      <c r="F735" s="579"/>
      <c r="G735" s="511"/>
      <c r="H735" s="579"/>
      <c r="I735" s="579"/>
      <c r="J735" s="579"/>
      <c r="K735" s="579"/>
    </row>
    <row r="736" spans="6:11">
      <c r="F736" s="579"/>
      <c r="G736" s="511"/>
      <c r="H736" s="579"/>
      <c r="I736" s="579"/>
      <c r="J736" s="579"/>
      <c r="K736" s="579"/>
    </row>
    <row r="737" spans="6:11">
      <c r="F737" s="579"/>
      <c r="G737" s="511"/>
      <c r="H737" s="579"/>
      <c r="I737" s="579"/>
      <c r="J737" s="579"/>
      <c r="K737" s="579"/>
    </row>
    <row r="738" spans="6:11">
      <c r="F738" s="579"/>
      <c r="G738" s="511"/>
      <c r="H738" s="579"/>
      <c r="I738" s="579"/>
      <c r="J738" s="579"/>
      <c r="K738" s="579"/>
    </row>
    <row r="739" spans="6:11">
      <c r="F739" s="579"/>
      <c r="G739" s="511"/>
      <c r="H739" s="579"/>
      <c r="I739" s="579"/>
      <c r="J739" s="579"/>
      <c r="K739" s="579"/>
    </row>
    <row r="740" spans="6:11">
      <c r="F740" s="579"/>
      <c r="G740" s="511"/>
      <c r="H740" s="579"/>
      <c r="I740" s="579"/>
      <c r="J740" s="579"/>
      <c r="K740" s="579"/>
    </row>
    <row r="741" spans="6:11">
      <c r="F741" s="579"/>
      <c r="G741" s="511"/>
      <c r="H741" s="579"/>
      <c r="I741" s="579"/>
      <c r="J741" s="579"/>
      <c r="K741" s="579"/>
    </row>
    <row r="742" spans="6:11">
      <c r="F742" s="579"/>
      <c r="G742" s="511"/>
      <c r="H742" s="579"/>
      <c r="I742" s="579"/>
      <c r="J742" s="579"/>
      <c r="K742" s="579"/>
    </row>
    <row r="743" spans="6:11">
      <c r="F743" s="579"/>
      <c r="G743" s="511"/>
      <c r="H743" s="579"/>
      <c r="I743" s="579"/>
      <c r="J743" s="579"/>
      <c r="K743" s="579"/>
    </row>
    <row r="744" spans="6:11">
      <c r="F744" s="579"/>
      <c r="G744" s="511"/>
      <c r="H744" s="579"/>
      <c r="I744" s="579"/>
      <c r="J744" s="579"/>
      <c r="K744" s="579"/>
    </row>
    <row r="745" spans="6:11">
      <c r="F745" s="579"/>
      <c r="G745" s="511"/>
      <c r="H745" s="579"/>
      <c r="I745" s="579"/>
      <c r="J745" s="579"/>
      <c r="K745" s="579"/>
    </row>
    <row r="746" spans="6:11">
      <c r="F746" s="579"/>
      <c r="G746" s="511"/>
      <c r="H746" s="579"/>
      <c r="I746" s="579"/>
      <c r="J746" s="579"/>
      <c r="K746" s="579"/>
    </row>
    <row r="747" spans="6:11">
      <c r="F747" s="579"/>
      <c r="G747" s="511"/>
      <c r="H747" s="579"/>
      <c r="I747" s="579"/>
      <c r="J747" s="579"/>
      <c r="K747" s="579"/>
    </row>
    <row r="748" spans="6:11">
      <c r="F748" s="579"/>
      <c r="G748" s="511"/>
      <c r="H748" s="579"/>
      <c r="I748" s="579"/>
      <c r="J748" s="579"/>
      <c r="K748" s="579"/>
    </row>
    <row r="749" spans="6:11">
      <c r="F749" s="579"/>
      <c r="G749" s="511"/>
      <c r="H749" s="579"/>
      <c r="I749" s="579"/>
      <c r="J749" s="579"/>
      <c r="K749" s="579"/>
    </row>
    <row r="750" spans="6:11">
      <c r="F750" s="579"/>
      <c r="G750" s="511"/>
      <c r="H750" s="579"/>
      <c r="I750" s="579"/>
      <c r="J750" s="579"/>
      <c r="K750" s="579"/>
    </row>
    <row r="751" spans="6:11">
      <c r="F751" s="579"/>
      <c r="G751" s="511"/>
      <c r="H751" s="579"/>
      <c r="I751" s="579"/>
      <c r="J751" s="579"/>
      <c r="K751" s="579"/>
    </row>
    <row r="752" spans="6:11">
      <c r="F752" s="579"/>
      <c r="G752" s="511"/>
      <c r="H752" s="579"/>
      <c r="I752" s="579"/>
      <c r="J752" s="579"/>
      <c r="K752" s="579"/>
    </row>
    <row r="753" spans="6:11">
      <c r="F753" s="579"/>
      <c r="G753" s="511"/>
      <c r="H753" s="579"/>
      <c r="I753" s="579"/>
      <c r="J753" s="579"/>
      <c r="K753" s="579"/>
    </row>
    <row r="754" spans="6:11">
      <c r="F754" s="579"/>
      <c r="G754" s="511"/>
      <c r="H754" s="579"/>
      <c r="I754" s="579"/>
      <c r="J754" s="579"/>
      <c r="K754" s="579"/>
    </row>
    <row r="755" spans="6:11">
      <c r="F755" s="579"/>
      <c r="G755" s="511"/>
      <c r="H755" s="579"/>
      <c r="I755" s="579"/>
      <c r="J755" s="579"/>
      <c r="K755" s="579"/>
    </row>
    <row r="756" spans="6:11">
      <c r="F756" s="579"/>
      <c r="G756" s="511"/>
      <c r="H756" s="579"/>
      <c r="I756" s="579"/>
      <c r="J756" s="579"/>
      <c r="K756" s="579"/>
    </row>
    <row r="757" spans="6:11">
      <c r="F757" s="579"/>
      <c r="G757" s="511"/>
      <c r="H757" s="579"/>
      <c r="I757" s="579"/>
      <c r="J757" s="579"/>
      <c r="K757" s="579"/>
    </row>
    <row r="758" spans="6:11">
      <c r="F758" s="579"/>
      <c r="G758" s="511"/>
      <c r="H758" s="579"/>
      <c r="I758" s="579"/>
      <c r="J758" s="579"/>
      <c r="K758" s="579"/>
    </row>
    <row r="759" spans="6:11">
      <c r="F759" s="579"/>
      <c r="G759" s="511"/>
      <c r="H759" s="579"/>
      <c r="I759" s="579"/>
      <c r="J759" s="579"/>
      <c r="K759" s="579"/>
    </row>
    <row r="760" spans="6:11">
      <c r="F760" s="579"/>
      <c r="G760" s="511"/>
      <c r="H760" s="579"/>
      <c r="I760" s="579"/>
      <c r="J760" s="579"/>
      <c r="K760" s="579"/>
    </row>
    <row r="761" spans="6:11">
      <c r="F761" s="579"/>
      <c r="G761" s="511"/>
      <c r="H761" s="579"/>
      <c r="I761" s="579"/>
      <c r="J761" s="579"/>
      <c r="K761" s="579"/>
    </row>
    <row r="762" spans="6:11">
      <c r="F762" s="579"/>
      <c r="G762" s="511"/>
      <c r="H762" s="579"/>
      <c r="I762" s="579"/>
      <c r="J762" s="579"/>
      <c r="K762" s="579"/>
    </row>
    <row r="763" spans="6:11">
      <c r="F763" s="579"/>
      <c r="G763" s="511"/>
      <c r="H763" s="579"/>
      <c r="I763" s="579"/>
      <c r="J763" s="579"/>
      <c r="K763" s="579"/>
    </row>
    <row r="764" spans="6:11">
      <c r="F764" s="579"/>
      <c r="G764" s="511"/>
      <c r="H764" s="579"/>
      <c r="I764" s="579"/>
      <c r="J764" s="579"/>
      <c r="K764" s="579"/>
    </row>
    <row r="765" spans="6:11">
      <c r="F765" s="579"/>
      <c r="G765" s="511"/>
      <c r="H765" s="579"/>
      <c r="I765" s="579"/>
      <c r="J765" s="579"/>
      <c r="K765" s="579"/>
    </row>
    <row r="766" spans="6:11">
      <c r="F766" s="579"/>
      <c r="G766" s="511"/>
      <c r="H766" s="579"/>
      <c r="I766" s="579"/>
      <c r="J766" s="579"/>
      <c r="K766" s="579"/>
    </row>
    <row r="767" spans="6:11">
      <c r="F767" s="579"/>
      <c r="G767" s="511"/>
      <c r="H767" s="579"/>
      <c r="I767" s="579"/>
      <c r="J767" s="579"/>
      <c r="K767" s="579"/>
    </row>
    <row r="768" spans="6:11">
      <c r="F768" s="579"/>
      <c r="G768" s="511"/>
      <c r="H768" s="579"/>
      <c r="I768" s="579"/>
      <c r="J768" s="579"/>
      <c r="K768" s="579"/>
    </row>
    <row r="769" spans="6:11">
      <c r="F769" s="579"/>
      <c r="G769" s="511"/>
      <c r="H769" s="579"/>
      <c r="I769" s="579"/>
      <c r="J769" s="579"/>
      <c r="K769" s="579"/>
    </row>
    <row r="770" spans="6:11">
      <c r="F770" s="579"/>
      <c r="G770" s="511"/>
      <c r="H770" s="579"/>
      <c r="I770" s="579"/>
      <c r="J770" s="579"/>
      <c r="K770" s="579"/>
    </row>
    <row r="771" spans="6:11">
      <c r="F771" s="579"/>
      <c r="G771" s="511"/>
      <c r="H771" s="579"/>
      <c r="I771" s="579"/>
      <c r="J771" s="579"/>
      <c r="K771" s="579"/>
    </row>
    <row r="772" spans="6:11">
      <c r="F772" s="579"/>
      <c r="G772" s="511"/>
      <c r="H772" s="579"/>
      <c r="I772" s="579"/>
      <c r="J772" s="579"/>
      <c r="K772" s="579"/>
    </row>
    <row r="773" spans="6:11">
      <c r="F773" s="579"/>
      <c r="G773" s="511"/>
      <c r="H773" s="579"/>
      <c r="I773" s="579"/>
      <c r="J773" s="579"/>
      <c r="K773" s="579"/>
    </row>
    <row r="774" spans="6:11">
      <c r="F774" s="579"/>
      <c r="G774" s="511"/>
      <c r="H774" s="579"/>
      <c r="I774" s="579"/>
      <c r="J774" s="579"/>
      <c r="K774" s="579"/>
    </row>
    <row r="775" spans="6:11">
      <c r="F775" s="579"/>
      <c r="G775" s="511"/>
      <c r="H775" s="579"/>
      <c r="I775" s="579"/>
      <c r="J775" s="579"/>
      <c r="K775" s="579"/>
    </row>
    <row r="776" spans="6:11">
      <c r="F776" s="579"/>
      <c r="G776" s="511"/>
      <c r="H776" s="579"/>
      <c r="I776" s="579"/>
      <c r="J776" s="579"/>
      <c r="K776" s="579"/>
    </row>
    <row r="777" spans="6:11">
      <c r="F777" s="579"/>
      <c r="G777" s="511"/>
      <c r="H777" s="579"/>
      <c r="I777" s="579"/>
      <c r="J777" s="579"/>
      <c r="K777" s="579"/>
    </row>
    <row r="778" spans="6:11">
      <c r="F778" s="579"/>
      <c r="G778" s="511"/>
      <c r="H778" s="579"/>
      <c r="I778" s="579"/>
      <c r="J778" s="579"/>
      <c r="K778" s="579"/>
    </row>
    <row r="779" spans="6:11">
      <c r="F779" s="579"/>
      <c r="G779" s="511"/>
      <c r="H779" s="579"/>
      <c r="I779" s="579"/>
      <c r="J779" s="579"/>
      <c r="K779" s="579"/>
    </row>
    <row r="780" spans="6:11">
      <c r="F780" s="579"/>
      <c r="G780" s="511"/>
      <c r="H780" s="579"/>
      <c r="I780" s="579"/>
      <c r="J780" s="579"/>
      <c r="K780" s="579"/>
    </row>
    <row r="781" spans="6:11">
      <c r="F781" s="579"/>
      <c r="G781" s="511"/>
      <c r="H781" s="579"/>
      <c r="I781" s="579"/>
      <c r="J781" s="579"/>
      <c r="K781" s="579"/>
    </row>
    <row r="782" spans="6:11">
      <c r="F782" s="579"/>
      <c r="G782" s="511"/>
      <c r="H782" s="579"/>
      <c r="I782" s="579"/>
      <c r="J782" s="579"/>
      <c r="K782" s="579"/>
    </row>
    <row r="783" spans="6:11">
      <c r="F783" s="579"/>
      <c r="G783" s="511"/>
      <c r="H783" s="579"/>
      <c r="I783" s="579"/>
      <c r="J783" s="579"/>
      <c r="K783" s="579"/>
    </row>
    <row r="784" spans="6:11">
      <c r="F784" s="579"/>
      <c r="G784" s="511"/>
      <c r="H784" s="579"/>
      <c r="I784" s="579"/>
      <c r="J784" s="579"/>
      <c r="K784" s="579"/>
    </row>
    <row r="785" spans="6:11">
      <c r="F785" s="579"/>
      <c r="G785" s="511"/>
      <c r="H785" s="579"/>
      <c r="I785" s="579"/>
      <c r="J785" s="579"/>
      <c r="K785" s="579"/>
    </row>
    <row r="786" spans="6:11">
      <c r="F786" s="579"/>
      <c r="G786" s="511"/>
      <c r="H786" s="579"/>
      <c r="I786" s="579"/>
      <c r="J786" s="579"/>
      <c r="K786" s="579"/>
    </row>
    <row r="787" spans="6:11">
      <c r="F787" s="579"/>
      <c r="G787" s="511"/>
      <c r="H787" s="579"/>
      <c r="I787" s="579"/>
      <c r="J787" s="579"/>
      <c r="K787" s="579"/>
    </row>
    <row r="788" spans="6:11">
      <c r="F788" s="579"/>
      <c r="G788" s="511"/>
      <c r="H788" s="579"/>
      <c r="I788" s="579"/>
      <c r="J788" s="579"/>
      <c r="K788" s="579"/>
    </row>
    <row r="789" spans="6:11">
      <c r="F789" s="579"/>
      <c r="G789" s="511"/>
      <c r="H789" s="579"/>
      <c r="I789" s="579"/>
      <c r="J789" s="579"/>
      <c r="K789" s="579"/>
    </row>
    <row r="790" spans="6:11">
      <c r="F790" s="579"/>
      <c r="G790" s="511"/>
      <c r="H790" s="579"/>
      <c r="I790" s="579"/>
      <c r="J790" s="579"/>
      <c r="K790" s="579"/>
    </row>
    <row r="791" spans="6:11">
      <c r="F791" s="579"/>
      <c r="G791" s="511"/>
      <c r="H791" s="579"/>
      <c r="I791" s="579"/>
      <c r="J791" s="579"/>
      <c r="K791" s="579"/>
    </row>
    <row r="792" spans="6:11">
      <c r="F792" s="579"/>
      <c r="G792" s="511"/>
      <c r="H792" s="579"/>
      <c r="I792" s="579"/>
      <c r="J792" s="579"/>
      <c r="K792" s="579"/>
    </row>
    <row r="793" spans="6:11">
      <c r="F793" s="579"/>
      <c r="G793" s="511"/>
      <c r="H793" s="579"/>
      <c r="I793" s="579"/>
      <c r="J793" s="579"/>
      <c r="K793" s="579"/>
    </row>
    <row r="794" spans="6:11">
      <c r="F794" s="579"/>
      <c r="G794" s="511"/>
      <c r="H794" s="579"/>
      <c r="I794" s="579"/>
      <c r="J794" s="579"/>
      <c r="K794" s="579"/>
    </row>
    <row r="795" spans="6:11">
      <c r="F795" s="579"/>
      <c r="G795" s="511"/>
      <c r="H795" s="579"/>
      <c r="I795" s="579"/>
      <c r="J795" s="579"/>
      <c r="K795" s="579"/>
    </row>
    <row r="796" spans="6:11">
      <c r="F796" s="579"/>
      <c r="G796" s="511"/>
      <c r="H796" s="579"/>
      <c r="I796" s="579"/>
      <c r="J796" s="579"/>
      <c r="K796" s="579"/>
    </row>
    <row r="797" spans="6:11">
      <c r="F797" s="579"/>
      <c r="G797" s="511"/>
      <c r="H797" s="579"/>
      <c r="I797" s="579"/>
      <c r="J797" s="579"/>
      <c r="K797" s="579"/>
    </row>
    <row r="798" spans="6:11">
      <c r="F798" s="579"/>
      <c r="G798" s="511"/>
      <c r="H798" s="579"/>
      <c r="I798" s="579"/>
      <c r="J798" s="579"/>
      <c r="K798" s="579"/>
    </row>
    <row r="799" spans="6:11">
      <c r="F799" s="579"/>
      <c r="G799" s="511"/>
      <c r="H799" s="579"/>
      <c r="I799" s="579"/>
      <c r="J799" s="579"/>
      <c r="K799" s="579"/>
    </row>
    <row r="800" spans="6:11">
      <c r="F800" s="579"/>
      <c r="G800" s="511"/>
      <c r="H800" s="579"/>
      <c r="I800" s="579"/>
      <c r="J800" s="579"/>
      <c r="K800" s="579"/>
    </row>
    <row r="801" spans="6:11">
      <c r="F801" s="579"/>
      <c r="G801" s="511"/>
      <c r="H801" s="579"/>
      <c r="I801" s="579"/>
      <c r="J801" s="579"/>
      <c r="K801" s="579"/>
    </row>
    <row r="802" spans="6:11">
      <c r="F802" s="579"/>
      <c r="G802" s="511"/>
      <c r="H802" s="579"/>
      <c r="I802" s="579"/>
      <c r="J802" s="579"/>
      <c r="K802" s="579"/>
    </row>
    <row r="803" spans="6:11">
      <c r="F803" s="579"/>
      <c r="G803" s="511"/>
      <c r="H803" s="579"/>
      <c r="I803" s="579"/>
      <c r="J803" s="579"/>
      <c r="K803" s="579"/>
    </row>
    <row r="804" spans="6:11">
      <c r="F804" s="579"/>
      <c r="G804" s="511"/>
      <c r="H804" s="579"/>
      <c r="I804" s="579"/>
      <c r="J804" s="579"/>
      <c r="K804" s="579"/>
    </row>
  </sheetData>
  <mergeCells count="107">
    <mergeCell ref="A143:D143"/>
    <mergeCell ref="A146:D146"/>
    <mergeCell ref="A1:K1"/>
    <mergeCell ref="C3:E3"/>
    <mergeCell ref="C4:E4"/>
    <mergeCell ref="C5:E5"/>
    <mergeCell ref="A45:C45"/>
    <mergeCell ref="A46:C46"/>
    <mergeCell ref="A48:C48"/>
    <mergeCell ref="A21:A22"/>
    <mergeCell ref="C21:D22"/>
    <mergeCell ref="A24:A25"/>
    <mergeCell ref="C24:D25"/>
    <mergeCell ref="C20:D20"/>
    <mergeCell ref="A27:A28"/>
    <mergeCell ref="C102:E102"/>
    <mergeCell ref="C100:E100"/>
    <mergeCell ref="C101:E101"/>
    <mergeCell ref="C123:E123"/>
    <mergeCell ref="C112:E112"/>
    <mergeCell ref="C113:E113"/>
    <mergeCell ref="C114:E114"/>
    <mergeCell ref="C115:E115"/>
    <mergeCell ref="C116:E116"/>
    <mergeCell ref="N137:Q141"/>
    <mergeCell ref="A17:K17"/>
    <mergeCell ref="C27:D28"/>
    <mergeCell ref="A30:A31"/>
    <mergeCell ref="C30:D31"/>
    <mergeCell ref="A33:A34"/>
    <mergeCell ref="C33:D34"/>
    <mergeCell ref="A36:A37"/>
    <mergeCell ref="C36:D37"/>
    <mergeCell ref="A39:A40"/>
    <mergeCell ref="C39:D40"/>
    <mergeCell ref="A42:A43"/>
    <mergeCell ref="C42:D43"/>
    <mergeCell ref="C131:E131"/>
    <mergeCell ref="C92:E92"/>
    <mergeCell ref="C103:E103"/>
    <mergeCell ref="C104:E104"/>
    <mergeCell ref="C93:E93"/>
    <mergeCell ref="C94:E94"/>
    <mergeCell ref="C95:E95"/>
    <mergeCell ref="C96:E96"/>
    <mergeCell ref="C97:E97"/>
    <mergeCell ref="C98:E98"/>
    <mergeCell ref="C99:E99"/>
    <mergeCell ref="T19:X19"/>
    <mergeCell ref="U109:Y109"/>
    <mergeCell ref="T159:X159"/>
    <mergeCell ref="Y159:AE159"/>
    <mergeCell ref="Z214:AB214"/>
    <mergeCell ref="Z202:AG202"/>
    <mergeCell ref="Z205:AB205"/>
    <mergeCell ref="Z206:AG206"/>
    <mergeCell ref="Z209:AB209"/>
    <mergeCell ref="Z210:AG210"/>
    <mergeCell ref="T52:X52"/>
    <mergeCell ref="C117:E117"/>
    <mergeCell ref="A13:B15"/>
    <mergeCell ref="C13:F15"/>
    <mergeCell ref="C9:C10"/>
    <mergeCell ref="D9:D10"/>
    <mergeCell ref="A9:B11"/>
    <mergeCell ref="B133:D133"/>
    <mergeCell ref="A7:K7"/>
    <mergeCell ref="A135:D135"/>
    <mergeCell ref="C87:E87"/>
    <mergeCell ref="A82:D82"/>
    <mergeCell ref="A50:K50"/>
    <mergeCell ref="C52:D52"/>
    <mergeCell ref="C54:D54"/>
    <mergeCell ref="C57:D57"/>
    <mergeCell ref="C60:D60"/>
    <mergeCell ref="C63:D63"/>
    <mergeCell ref="A65:D65"/>
    <mergeCell ref="A67:K67"/>
    <mergeCell ref="C69:D69"/>
    <mergeCell ref="C71:D71"/>
    <mergeCell ref="C74:D74"/>
    <mergeCell ref="C77:D77"/>
    <mergeCell ref="C80:D80"/>
    <mergeCell ref="A84:K84"/>
    <mergeCell ref="C88:E88"/>
    <mergeCell ref="C89:E89"/>
    <mergeCell ref="C90:E90"/>
    <mergeCell ref="C91:E91"/>
    <mergeCell ref="N88:O88"/>
    <mergeCell ref="N112:O112"/>
    <mergeCell ref="N123:O123"/>
    <mergeCell ref="A137:K137"/>
    <mergeCell ref="C129:E129"/>
    <mergeCell ref="C130:E130"/>
    <mergeCell ref="C118:E118"/>
    <mergeCell ref="C119:E119"/>
    <mergeCell ref="C120:E120"/>
    <mergeCell ref="B121:D121"/>
    <mergeCell ref="C105:E105"/>
    <mergeCell ref="C106:E106"/>
    <mergeCell ref="C107:E107"/>
    <mergeCell ref="B109:D109"/>
    <mergeCell ref="C124:E124"/>
    <mergeCell ref="C125:E125"/>
    <mergeCell ref="C126:E126"/>
    <mergeCell ref="C128:E128"/>
    <mergeCell ref="C127:E127"/>
  </mergeCells>
  <dataValidations disablePrompts="1" count="2">
    <dataValidation type="list" allowBlank="1" showInputMessage="1" showErrorMessage="1" promptTitle="College" prompt="Choose college for graduate student.  If tuition is not allowed by sponsor, choose Not Allowed." sqref="D183:D187 D190:D194 D169:D173 D162:D166 D176:D180" xr:uid="{00000000-0002-0000-0800-000000000000}">
      <formula1>$Z$219:$Z$244</formula1>
    </dataValidation>
    <dataValidation type="list" allowBlank="1" showInputMessage="1" showErrorMessage="1" sqref="E141" xr:uid="{00000000-0002-0000-0800-000001000000}">
      <formula1>$T$1:$T$2</formula1>
    </dataValidation>
  </dataValidations>
  <pageMargins left="0.25" right="0.25" top="0.25" bottom="0.25" header="0.5" footer="0.5"/>
  <pageSetup scale="9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FFFF00"/>
    <pageSetUpPr fitToPage="1"/>
  </sheetPr>
  <dimension ref="A1:Y51"/>
  <sheetViews>
    <sheetView topLeftCell="A5" workbookViewId="0">
      <selection activeCell="E32" sqref="E32:M32"/>
    </sheetView>
  </sheetViews>
  <sheetFormatPr defaultColWidth="9.109375" defaultRowHeight="13.2"/>
  <cols>
    <col min="1" max="1" width="26.88671875" style="517" customWidth="1"/>
    <col min="2" max="2" width="22.33203125" style="517" customWidth="1"/>
    <col min="3" max="3" width="18.6640625" style="517" customWidth="1"/>
    <col min="4" max="4" width="1.88671875" style="517" customWidth="1"/>
    <col min="5" max="5" width="10.33203125" style="517" customWidth="1"/>
    <col min="6" max="6" width="1.88671875" style="517" customWidth="1"/>
    <col min="7" max="7" width="9.109375" style="517"/>
    <col min="8" max="8" width="1.88671875" style="517" customWidth="1"/>
    <col min="9" max="9" width="9.109375" style="517" customWidth="1"/>
    <col min="10" max="10" width="1.88671875" style="517" customWidth="1"/>
    <col min="11" max="11" width="9.109375" style="517" customWidth="1"/>
    <col min="12" max="12" width="1.88671875" style="517" customWidth="1"/>
    <col min="13" max="13" width="9.109375" style="517" customWidth="1"/>
    <col min="14" max="14" width="1.88671875" style="517" customWidth="1"/>
    <col min="15" max="15" width="10.44140625" style="517" customWidth="1"/>
    <col min="16" max="16384" width="9.109375" style="517"/>
  </cols>
  <sheetData>
    <row r="1" spans="1:25" ht="23.25" customHeight="1" thickBot="1">
      <c r="A1" s="863" t="s">
        <v>88</v>
      </c>
      <c r="B1" s="863"/>
      <c r="C1" s="863"/>
      <c r="D1" s="863"/>
      <c r="E1" s="863"/>
      <c r="F1" s="863"/>
      <c r="G1" s="863"/>
      <c r="H1" s="863"/>
      <c r="I1" s="863"/>
      <c r="J1" s="863"/>
      <c r="K1" s="863"/>
      <c r="L1" s="863"/>
      <c r="M1" s="863"/>
      <c r="N1" s="863"/>
      <c r="O1" s="863"/>
      <c r="P1" s="541"/>
      <c r="Q1" s="860" t="s">
        <v>185</v>
      </c>
      <c r="R1" s="861"/>
      <c r="S1" s="861"/>
      <c r="T1" s="862"/>
    </row>
    <row r="2" spans="1:25">
      <c r="A2" s="836" t="s">
        <v>111</v>
      </c>
      <c r="B2" s="836"/>
      <c r="C2" s="836"/>
      <c r="D2" s="836"/>
      <c r="E2" s="836"/>
      <c r="F2" s="836"/>
      <c r="G2" s="836"/>
      <c r="H2" s="836"/>
      <c r="I2" s="836"/>
      <c r="J2" s="836"/>
      <c r="K2" s="836"/>
      <c r="L2" s="836"/>
      <c r="M2" s="836"/>
      <c r="N2" s="836"/>
      <c r="O2" s="836"/>
      <c r="P2" s="513"/>
      <c r="Q2" s="513"/>
      <c r="R2" s="513"/>
    </row>
    <row r="4" spans="1:25" ht="23.25" customHeight="1">
      <c r="A4" s="419" t="s">
        <v>89</v>
      </c>
      <c r="B4" s="837">
        <f>'Cumulative Budget Request '!B3</f>
        <v>0</v>
      </c>
      <c r="C4" s="837"/>
      <c r="D4" s="837"/>
      <c r="E4" s="837"/>
      <c r="F4" s="513"/>
    </row>
    <row r="5" spans="1:25" ht="23.25" customHeight="1">
      <c r="A5" s="419" t="s">
        <v>86</v>
      </c>
      <c r="B5" s="837">
        <f>'Cumulative Budget Request '!B5</f>
        <v>0</v>
      </c>
      <c r="C5" s="837"/>
      <c r="D5" s="837"/>
      <c r="E5" s="837"/>
      <c r="F5" s="417"/>
    </row>
    <row r="6" spans="1:25" ht="23.25" customHeight="1">
      <c r="A6" s="419" t="s">
        <v>90</v>
      </c>
      <c r="B6" s="869">
        <f>'Cumulative Budget Request '!B4</f>
        <v>0</v>
      </c>
      <c r="C6" s="869"/>
      <c r="D6" s="869"/>
      <c r="E6" s="869"/>
      <c r="F6" s="576"/>
      <c r="G6" s="419"/>
      <c r="H6" s="419"/>
      <c r="I6" s="419"/>
      <c r="J6" s="419"/>
      <c r="K6" s="419"/>
      <c r="L6" s="419"/>
      <c r="M6" s="419"/>
      <c r="N6" s="419"/>
    </row>
    <row r="7" spans="1:25" ht="23.25" customHeight="1">
      <c r="A7" s="419" t="s">
        <v>87</v>
      </c>
      <c r="B7" s="868"/>
      <c r="C7" s="868"/>
      <c r="D7" s="868"/>
      <c r="E7" s="868"/>
      <c r="F7" s="417"/>
    </row>
    <row r="8" spans="1:25" ht="23.25" customHeight="1">
      <c r="A8" s="419" t="s">
        <v>455</v>
      </c>
      <c r="B8" s="864"/>
      <c r="C8" s="864"/>
      <c r="D8" s="864"/>
      <c r="E8" s="864"/>
      <c r="F8" s="417"/>
    </row>
    <row r="10" spans="1:25">
      <c r="A10" s="506" t="s">
        <v>91</v>
      </c>
    </row>
    <row r="11" spans="1:25">
      <c r="A11" s="506" t="s">
        <v>92</v>
      </c>
    </row>
    <row r="13" spans="1:25">
      <c r="E13" s="577" t="s">
        <v>2</v>
      </c>
      <c r="F13" s="577"/>
      <c r="G13" s="577" t="s">
        <v>3</v>
      </c>
      <c r="H13" s="577"/>
      <c r="I13" s="577" t="s">
        <v>4</v>
      </c>
      <c r="J13" s="577"/>
      <c r="K13" s="577" t="s">
        <v>8</v>
      </c>
      <c r="L13" s="577"/>
      <c r="M13" s="577" t="s">
        <v>9</v>
      </c>
      <c r="N13" s="577"/>
      <c r="O13" s="577" t="s">
        <v>1</v>
      </c>
    </row>
    <row r="14" spans="1:25">
      <c r="A14" s="419" t="s">
        <v>93</v>
      </c>
    </row>
    <row r="15" spans="1:25">
      <c r="A15" s="419"/>
      <c r="B15" s="517" t="s">
        <v>202</v>
      </c>
      <c r="E15" s="578">
        <f>E16*12</f>
        <v>0</v>
      </c>
      <c r="G15" s="578">
        <f>G16*12</f>
        <v>0</v>
      </c>
      <c r="I15" s="578">
        <f>I16*12</f>
        <v>0</v>
      </c>
      <c r="K15" s="578">
        <f>K16*12</f>
        <v>0</v>
      </c>
      <c r="M15" s="578">
        <f>M16*12</f>
        <v>0</v>
      </c>
      <c r="P15" s="598"/>
      <c r="Q15" s="598" t="s">
        <v>203</v>
      </c>
      <c r="R15" s="598"/>
      <c r="S15" s="598"/>
      <c r="T15" s="598"/>
      <c r="U15" s="598"/>
      <c r="V15" s="598"/>
      <c r="W15" s="598"/>
      <c r="X15" s="598"/>
      <c r="Y15" s="598"/>
    </row>
    <row r="16" spans="1:25">
      <c r="A16" s="506"/>
      <c r="B16" s="506" t="s">
        <v>100</v>
      </c>
      <c r="C16" s="581"/>
      <c r="E16" s="602">
        <v>0</v>
      </c>
      <c r="G16" s="602">
        <v>0</v>
      </c>
      <c r="I16" s="602">
        <v>0</v>
      </c>
      <c r="K16" s="602">
        <v>0</v>
      </c>
      <c r="M16" s="602">
        <v>0</v>
      </c>
      <c r="P16" s="598"/>
      <c r="Q16" s="598" t="s">
        <v>204</v>
      </c>
      <c r="R16" s="598"/>
      <c r="S16" s="598"/>
      <c r="T16" s="598"/>
      <c r="U16" s="598"/>
      <c r="V16" s="598"/>
      <c r="W16" s="598"/>
      <c r="X16" s="598"/>
      <c r="Y16" s="598"/>
    </row>
    <row r="17" spans="1:25">
      <c r="A17" s="506"/>
      <c r="B17" s="506" t="s">
        <v>67</v>
      </c>
      <c r="C17" s="581"/>
      <c r="E17" s="581">
        <f>'Cumulative Budget Request '!M767</f>
        <v>0.52500000000000002</v>
      </c>
      <c r="G17" s="581">
        <f>'Cumulative Budget Request '!M768</f>
        <v>0.54</v>
      </c>
      <c r="I17" s="581">
        <f>'Cumulative Budget Request '!M769</f>
        <v>0.54</v>
      </c>
      <c r="K17" s="581">
        <f>'Cumulative Budget Request '!M770</f>
        <v>0.54</v>
      </c>
      <c r="M17" s="581">
        <f>'Cumulative Budget Request '!M771</f>
        <v>0.54</v>
      </c>
      <c r="P17" s="598"/>
      <c r="Q17" s="598"/>
      <c r="R17" s="598"/>
      <c r="S17" s="598"/>
      <c r="T17" s="598"/>
      <c r="U17" s="598"/>
      <c r="V17" s="598"/>
      <c r="W17" s="598"/>
      <c r="X17" s="598"/>
      <c r="Y17" s="598"/>
    </row>
    <row r="18" spans="1:25" ht="3" customHeight="1">
      <c r="A18" s="506"/>
      <c r="B18" s="506"/>
      <c r="C18" s="581"/>
      <c r="E18" s="581"/>
      <c r="G18" s="581"/>
      <c r="I18" s="581"/>
      <c r="K18" s="581"/>
      <c r="M18" s="581"/>
      <c r="P18" s="598"/>
      <c r="Q18" s="598"/>
      <c r="R18" s="598"/>
      <c r="S18" s="598"/>
      <c r="T18" s="598"/>
      <c r="U18" s="598"/>
      <c r="V18" s="598"/>
      <c r="W18" s="598"/>
      <c r="X18" s="598"/>
      <c r="Y18" s="598"/>
    </row>
    <row r="19" spans="1:25">
      <c r="B19" s="506" t="s">
        <v>95</v>
      </c>
      <c r="C19" s="601">
        <v>0</v>
      </c>
      <c r="E19" s="519">
        <f>ROUND(($E$16*12)*($C$19*(1+$E$45)),0)</f>
        <v>0</v>
      </c>
      <c r="G19" s="519">
        <f>ROUND(($G$16*12)*($C$19*(1+$G$45)*(1+$E$45)),0)</f>
        <v>0</v>
      </c>
      <c r="I19" s="519">
        <f>ROUND(($I$16*12)*($C$19*(1+$I$45)*(1+$G$45)*(1+$E$45)),0)</f>
        <v>0</v>
      </c>
      <c r="K19" s="519">
        <f>ROUND(($K$16*12)*($C$19*(1+$K$45)*(1+$I$45)*(1+$G$45)*(1+$E$45)),0)</f>
        <v>0</v>
      </c>
      <c r="M19" s="519">
        <f>ROUND(($M$16*12)*($C$19*(1+$M$45)*(1+$I$45)*(1+$K$45)*(1+$G$45)*(1+$E$45)),0)</f>
        <v>0</v>
      </c>
      <c r="O19" s="519">
        <f>SUM(E19:M19)</f>
        <v>0</v>
      </c>
    </row>
    <row r="20" spans="1:25">
      <c r="B20" s="506" t="s">
        <v>30</v>
      </c>
      <c r="C20" s="583">
        <f>'Cumulative Budget Request '!Q3</f>
        <v>0.189</v>
      </c>
      <c r="D20" s="582"/>
      <c r="E20" s="579">
        <f>ROUND($C$20*$E$19,0)</f>
        <v>0</v>
      </c>
      <c r="G20" s="579">
        <f>ROUND($C$20*$G$19,0)</f>
        <v>0</v>
      </c>
      <c r="I20" s="579">
        <f>ROUND($C$20*$I$19,0)</f>
        <v>0</v>
      </c>
      <c r="K20" s="579">
        <f>ROUND($C$20*$K$19,0)</f>
        <v>0</v>
      </c>
      <c r="M20" s="579">
        <f>ROUND($C$20*$M$19,0)</f>
        <v>0</v>
      </c>
      <c r="O20" s="579">
        <f>SUM(E20:M20)</f>
        <v>0</v>
      </c>
    </row>
    <row r="21" spans="1:25">
      <c r="B21" s="506" t="s">
        <v>29</v>
      </c>
      <c r="C21" s="584">
        <f>'Cumulative Budget Request '!Q6</f>
        <v>1104</v>
      </c>
      <c r="D21" s="519"/>
      <c r="E21" s="579">
        <f>ROUND(($E$16*12)*C21,0)</f>
        <v>0</v>
      </c>
      <c r="F21" s="579"/>
      <c r="G21" s="579">
        <f>ROUND(($G$16*12)*$C$21*(1+G45),0)</f>
        <v>0</v>
      </c>
      <c r="H21" s="579"/>
      <c r="I21" s="579">
        <f>ROUND(($I$16*12)*$G$21*(1+I45),0)</f>
        <v>0</v>
      </c>
      <c r="J21" s="579"/>
      <c r="K21" s="579">
        <f>ROUND(($K$16*12)*$I$21*(1+K45),0)</f>
        <v>0</v>
      </c>
      <c r="L21" s="579"/>
      <c r="M21" s="579">
        <f>ROUND(($M$16*12)*$K$21*(1+M45),0)</f>
        <v>0</v>
      </c>
      <c r="N21" s="579"/>
      <c r="O21" s="579">
        <f>SUM(E21:M21)</f>
        <v>0</v>
      </c>
    </row>
    <row r="22" spans="1:25">
      <c r="B22" s="506" t="s">
        <v>68</v>
      </c>
      <c r="C22" s="585"/>
      <c r="E22" s="580">
        <f>ROUND(SUM(E19:E21)*$E$17,0)</f>
        <v>0</v>
      </c>
      <c r="G22" s="580">
        <f>ROUND(SUM(G19:G21)*$G$17,0)</f>
        <v>0</v>
      </c>
      <c r="I22" s="580">
        <f>ROUND(SUM(I19:I21)*$I$17,0)</f>
        <v>0</v>
      </c>
      <c r="K22" s="580">
        <f>ROUND(SUM(K19:K21)*$K$17,0)</f>
        <v>0</v>
      </c>
      <c r="M22" s="580">
        <f>ROUND(SUM(M19:M21)*$M$17,0)</f>
        <v>0</v>
      </c>
      <c r="O22" s="580">
        <f>SUM(E22:M22)</f>
        <v>0</v>
      </c>
    </row>
    <row r="23" spans="1:25">
      <c r="B23" s="822" t="s">
        <v>98</v>
      </c>
      <c r="C23" s="822"/>
      <c r="E23" s="519">
        <f>SUM(E19:E22)</f>
        <v>0</v>
      </c>
      <c r="G23" s="519">
        <f>SUM(G19:G22)</f>
        <v>0</v>
      </c>
      <c r="I23" s="519">
        <f>SUM(I19:I22)</f>
        <v>0</v>
      </c>
      <c r="K23" s="519">
        <f>SUM(K19:K22)</f>
        <v>0</v>
      </c>
      <c r="M23" s="519">
        <f>SUM(M19:M22)</f>
        <v>0</v>
      </c>
      <c r="O23" s="519">
        <f>SUM(O19:O22)</f>
        <v>0</v>
      </c>
    </row>
    <row r="25" spans="1:25">
      <c r="A25" s="419" t="s">
        <v>96</v>
      </c>
    </row>
    <row r="26" spans="1:25">
      <c r="A26" s="419"/>
      <c r="B26" s="517" t="s">
        <v>202</v>
      </c>
      <c r="E26" s="578">
        <f>E15</f>
        <v>0</v>
      </c>
      <c r="G26" s="578">
        <f>G15</f>
        <v>0</v>
      </c>
      <c r="I26" s="578">
        <f>I15</f>
        <v>0</v>
      </c>
      <c r="K26" s="578">
        <f>K15</f>
        <v>0</v>
      </c>
      <c r="M26" s="578">
        <f>M15</f>
        <v>0</v>
      </c>
    </row>
    <row r="27" spans="1:25">
      <c r="B27" s="506" t="s">
        <v>94</v>
      </c>
      <c r="C27" s="581"/>
      <c r="E27" s="581">
        <f>E16</f>
        <v>0</v>
      </c>
      <c r="G27" s="581">
        <f>G16</f>
        <v>0</v>
      </c>
      <c r="I27" s="581">
        <f>I16</f>
        <v>0</v>
      </c>
      <c r="K27" s="581">
        <f>K16</f>
        <v>0</v>
      </c>
      <c r="M27" s="581">
        <f>M16</f>
        <v>0</v>
      </c>
    </row>
    <row r="28" spans="1:25">
      <c r="B28" s="506" t="s">
        <v>67</v>
      </c>
      <c r="C28" s="581"/>
      <c r="E28" s="581">
        <f>E17</f>
        <v>0.52500000000000002</v>
      </c>
      <c r="G28" s="581">
        <f>G17</f>
        <v>0.54</v>
      </c>
      <c r="I28" s="581">
        <f>I17</f>
        <v>0.54</v>
      </c>
      <c r="K28" s="581">
        <f>K17</f>
        <v>0.54</v>
      </c>
      <c r="M28" s="581">
        <f>M17</f>
        <v>0.54</v>
      </c>
    </row>
    <row r="29" spans="1:25" ht="3" customHeight="1">
      <c r="A29" s="506"/>
      <c r="B29" s="506"/>
      <c r="C29" s="581"/>
      <c r="E29" s="581"/>
      <c r="G29" s="581"/>
      <c r="I29" s="581"/>
      <c r="K29" s="581"/>
      <c r="M29" s="581"/>
      <c r="P29" s="598"/>
      <c r="Q29" s="598"/>
      <c r="R29" s="598"/>
      <c r="S29" s="598"/>
      <c r="T29" s="598"/>
      <c r="U29" s="598"/>
      <c r="V29" s="598"/>
      <c r="W29" s="598"/>
      <c r="X29" s="598"/>
      <c r="Y29" s="598"/>
    </row>
    <row r="30" spans="1:25">
      <c r="B30" s="506" t="s">
        <v>95</v>
      </c>
      <c r="C30" s="599">
        <v>18492</v>
      </c>
      <c r="E30" s="519">
        <f>ROUND(($E$27*12)*$C$30,0)</f>
        <v>0</v>
      </c>
      <c r="G30" s="519">
        <f>ROUND(($G$27*12)*$C$30,0)</f>
        <v>0</v>
      </c>
      <c r="I30" s="519">
        <f>ROUND(($I$27*12)*$C$30,0)</f>
        <v>0</v>
      </c>
      <c r="K30" s="519">
        <f>ROUND(($K$27*12)*$C$30,0)</f>
        <v>0</v>
      </c>
      <c r="M30" s="519">
        <f>ROUND(($M$27*12)*$C$30,0)</f>
        <v>0</v>
      </c>
      <c r="O30" s="519">
        <f>SUM(E30:M30)</f>
        <v>0</v>
      </c>
    </row>
    <row r="31" spans="1:25">
      <c r="B31" s="506" t="s">
        <v>30</v>
      </c>
      <c r="C31" s="583">
        <f>C20</f>
        <v>0.189</v>
      </c>
      <c r="E31" s="579">
        <f>ROUND($C$31*$E$30,0)</f>
        <v>0</v>
      </c>
      <c r="G31" s="579">
        <f>ROUND($C$31*$G$30,0)</f>
        <v>0</v>
      </c>
      <c r="I31" s="579">
        <f>ROUND($C$31*$I$30,0)</f>
        <v>0</v>
      </c>
      <c r="K31" s="579">
        <f>ROUND($C$31*$K$30,0)</f>
        <v>0</v>
      </c>
      <c r="M31" s="579">
        <f>ROUND($C$31*$M$30,0)</f>
        <v>0</v>
      </c>
      <c r="O31" s="579">
        <f>SUM(E31:M31)</f>
        <v>0</v>
      </c>
    </row>
    <row r="32" spans="1:25">
      <c r="B32" s="506" t="s">
        <v>29</v>
      </c>
      <c r="C32" s="584">
        <f>C21</f>
        <v>1104</v>
      </c>
      <c r="E32" s="579">
        <f>ROUND(($E$27*12)*$C$32,0)</f>
        <v>0</v>
      </c>
      <c r="F32" s="579"/>
      <c r="G32" s="579">
        <f>ROUND(($G$27*12)*$C$32,0)</f>
        <v>0</v>
      </c>
      <c r="H32" s="579"/>
      <c r="I32" s="579">
        <f>ROUND(($I$27*12)*$C$32,0)</f>
        <v>0</v>
      </c>
      <c r="J32" s="579"/>
      <c r="K32" s="579">
        <f>ROUND(($K$27*12)*$C$32,0)</f>
        <v>0</v>
      </c>
      <c r="L32" s="579"/>
      <c r="M32" s="579">
        <f>ROUND(($M$27*12)*$C$32,0)</f>
        <v>0</v>
      </c>
      <c r="N32" s="579"/>
      <c r="O32" s="579">
        <f>SUM(E32:M32)</f>
        <v>0</v>
      </c>
    </row>
    <row r="33" spans="1:15">
      <c r="B33" s="506" t="s">
        <v>68</v>
      </c>
      <c r="C33" s="585"/>
      <c r="E33" s="580">
        <f>ROUND(SUM(E30:E32)*$E$28,0)</f>
        <v>0</v>
      </c>
      <c r="G33" s="580">
        <f>ROUND(SUM(G30:G32)*$G$28,0)</f>
        <v>0</v>
      </c>
      <c r="I33" s="580">
        <f>ROUND(SUM(I30:I32)*$I$28,0)</f>
        <v>0</v>
      </c>
      <c r="K33" s="580">
        <f>ROUND(SUM(K30:K32)*$K$28,0)</f>
        <v>0</v>
      </c>
      <c r="M33" s="580">
        <f>ROUND(SUM(M30:M32)*$M$28,0)</f>
        <v>0</v>
      </c>
      <c r="O33" s="580">
        <f>SUM(E33:M33)</f>
        <v>0</v>
      </c>
    </row>
    <row r="34" spans="1:15">
      <c r="B34" s="822" t="s">
        <v>101</v>
      </c>
      <c r="C34" s="817"/>
      <c r="E34" s="519">
        <f>SUM(E30:E33)</f>
        <v>0</v>
      </c>
      <c r="G34" s="519">
        <f>SUM(G30:G33)</f>
        <v>0</v>
      </c>
      <c r="I34" s="519">
        <f>SUM(I30:I33)</f>
        <v>0</v>
      </c>
      <c r="K34" s="519">
        <f>SUM(K30:K33)</f>
        <v>0</v>
      </c>
      <c r="M34" s="519">
        <f>SUM(M30:M33)</f>
        <v>0</v>
      </c>
      <c r="O34" s="519">
        <f>SUM(O30:O33)</f>
        <v>0</v>
      </c>
    </row>
    <row r="36" spans="1:15" ht="13.8" thickBot="1">
      <c r="A36" s="836" t="s">
        <v>113</v>
      </c>
      <c r="B36" s="836"/>
      <c r="C36" s="836"/>
      <c r="D36" s="836"/>
      <c r="E36" s="836"/>
      <c r="F36" s="836"/>
      <c r="G36" s="836"/>
      <c r="H36" s="836"/>
      <c r="I36" s="836"/>
      <c r="J36" s="836"/>
      <c r="K36" s="836"/>
      <c r="L36" s="836"/>
      <c r="M36" s="836"/>
      <c r="N36" s="836"/>
      <c r="O36" s="836"/>
    </row>
    <row r="37" spans="1:15" ht="15" thickBot="1">
      <c r="A37" s="586" t="s">
        <v>114</v>
      </c>
      <c r="B37" s="587"/>
      <c r="C37" s="587"/>
      <c r="D37" s="587"/>
      <c r="E37" s="588">
        <f>(SUM(E19:E21))-(SUM(E30:E32))</f>
        <v>0</v>
      </c>
      <c r="F37" s="589"/>
      <c r="G37" s="588">
        <f>(SUM(G19:G21))-(SUM(G30:G32))</f>
        <v>0</v>
      </c>
      <c r="H37" s="589"/>
      <c r="I37" s="588">
        <f>(SUM(I19:I21))-(SUM(I30:I32))</f>
        <v>0</v>
      </c>
      <c r="J37" s="589"/>
      <c r="K37" s="588">
        <f>(SUM(K19:K21))-(SUM(K30:K32))</f>
        <v>0</v>
      </c>
      <c r="L37" s="589"/>
      <c r="M37" s="588">
        <f>(SUM(M19:M21))-(SUM(M30:M32))</f>
        <v>0</v>
      </c>
      <c r="N37" s="589"/>
      <c r="O37" s="590">
        <f>SUM(E37:M37)</f>
        <v>0</v>
      </c>
    </row>
    <row r="38" spans="1:15" ht="14.4">
      <c r="A38" s="591"/>
      <c r="C38" s="419" t="s">
        <v>100</v>
      </c>
      <c r="E38" s="592">
        <f>IFERROR((E19-E30)/C19/12,0)</f>
        <v>0</v>
      </c>
      <c r="F38" s="591"/>
      <c r="G38" s="592">
        <f>IFERROR((G19-G30)/C19/12,0)</f>
        <v>0</v>
      </c>
      <c r="H38" s="591"/>
      <c r="I38" s="592">
        <f>IFERROR((I19-I30)/C19/12,0)</f>
        <v>0</v>
      </c>
      <c r="J38" s="591"/>
      <c r="K38" s="592">
        <f>IFERROR((K19-K30)/C19/12,0)</f>
        <v>0</v>
      </c>
      <c r="L38" s="591"/>
      <c r="M38" s="592">
        <f>IFERROR((M19-M30)/C19/12,0)</f>
        <v>0</v>
      </c>
      <c r="N38" s="591"/>
      <c r="O38" s="593"/>
    </row>
    <row r="40" spans="1:15" ht="16.2">
      <c r="A40" s="817" t="s">
        <v>115</v>
      </c>
      <c r="B40" s="817"/>
      <c r="C40" s="817"/>
      <c r="E40" s="594">
        <f>E22-E33</f>
        <v>0</v>
      </c>
      <c r="G40" s="594">
        <f>G22-G33</f>
        <v>0</v>
      </c>
      <c r="I40" s="594">
        <f>I22-I33</f>
        <v>0</v>
      </c>
      <c r="K40" s="594">
        <f>K22-K33</f>
        <v>0</v>
      </c>
      <c r="M40" s="594">
        <f>M22-M33</f>
        <v>0</v>
      </c>
      <c r="O40" s="595">
        <f>SUM(E40:M40)</f>
        <v>0</v>
      </c>
    </row>
    <row r="41" spans="1:15" ht="14.4">
      <c r="A41" s="836" t="s">
        <v>72</v>
      </c>
      <c r="B41" s="836"/>
      <c r="C41" s="836"/>
      <c r="E41" s="593">
        <f>SUM(E37,E40)</f>
        <v>0</v>
      </c>
      <c r="F41" s="591"/>
      <c r="G41" s="593">
        <f>SUM(G37,G40)</f>
        <v>0</v>
      </c>
      <c r="H41" s="591"/>
      <c r="I41" s="593">
        <f>SUM(I37,I40)</f>
        <v>0</v>
      </c>
      <c r="J41" s="591"/>
      <c r="K41" s="593">
        <f>SUM(K37,K40)</f>
        <v>0</v>
      </c>
      <c r="L41" s="591"/>
      <c r="M41" s="593">
        <f>SUM(M37,M40)</f>
        <v>0</v>
      </c>
      <c r="N41" s="591"/>
      <c r="O41" s="593">
        <f>SUM(E41:M41)</f>
        <v>0</v>
      </c>
    </row>
    <row r="42" spans="1:15" ht="13.8" thickBot="1"/>
    <row r="43" spans="1:15">
      <c r="A43" s="865" t="s">
        <v>116</v>
      </c>
      <c r="B43" s="866"/>
      <c r="C43" s="866"/>
      <c r="D43" s="866"/>
      <c r="E43" s="866"/>
      <c r="F43" s="866"/>
      <c r="G43" s="866"/>
      <c r="H43" s="866"/>
      <c r="I43" s="866"/>
      <c r="J43" s="866"/>
      <c r="K43" s="866"/>
      <c r="L43" s="866"/>
      <c r="M43" s="866"/>
      <c r="N43" s="866"/>
      <c r="O43" s="867"/>
    </row>
    <row r="44" spans="1:15">
      <c r="A44" s="604"/>
      <c r="B44" s="605"/>
      <c r="C44" s="605"/>
      <c r="D44" s="607"/>
      <c r="E44" s="606" t="s">
        <v>31</v>
      </c>
      <c r="F44" s="607"/>
      <c r="G44" s="606" t="s">
        <v>32</v>
      </c>
      <c r="H44" s="607"/>
      <c r="I44" s="606" t="s">
        <v>33</v>
      </c>
      <c r="J44" s="607"/>
      <c r="K44" s="606" t="s">
        <v>34</v>
      </c>
      <c r="L44" s="607"/>
      <c r="M44" s="606" t="s">
        <v>35</v>
      </c>
      <c r="N44" s="607"/>
      <c r="O44" s="612"/>
    </row>
    <row r="45" spans="1:15">
      <c r="A45" s="604"/>
      <c r="B45" s="871" t="s">
        <v>99</v>
      </c>
      <c r="C45" s="871"/>
      <c r="D45" s="607"/>
      <c r="E45" s="603">
        <v>0.03</v>
      </c>
      <c r="F45" s="607"/>
      <c r="G45" s="603">
        <v>0.03</v>
      </c>
      <c r="H45" s="607"/>
      <c r="I45" s="603">
        <v>0.03</v>
      </c>
      <c r="J45" s="607"/>
      <c r="K45" s="603">
        <v>0.03</v>
      </c>
      <c r="L45" s="607"/>
      <c r="M45" s="603">
        <v>0.03</v>
      </c>
      <c r="N45" s="607"/>
      <c r="O45" s="612"/>
    </row>
    <row r="46" spans="1:15">
      <c r="A46" s="604"/>
      <c r="B46" s="607"/>
      <c r="C46" s="607"/>
      <c r="D46" s="607"/>
      <c r="E46" s="607"/>
      <c r="F46" s="607"/>
      <c r="G46" s="607"/>
      <c r="H46" s="607"/>
      <c r="I46" s="607"/>
      <c r="J46" s="607"/>
      <c r="K46" s="607"/>
      <c r="L46" s="607"/>
      <c r="M46" s="607"/>
      <c r="N46" s="607"/>
      <c r="O46" s="612"/>
    </row>
    <row r="47" spans="1:15">
      <c r="A47" s="870" t="s">
        <v>293</v>
      </c>
      <c r="B47" s="871"/>
      <c r="C47" s="607"/>
      <c r="D47" s="607"/>
      <c r="E47" s="607"/>
      <c r="F47" s="607"/>
      <c r="G47" s="607"/>
      <c r="H47" s="607"/>
      <c r="I47" s="607"/>
      <c r="J47" s="607"/>
      <c r="K47" s="607"/>
      <c r="L47" s="607"/>
      <c r="M47" s="607"/>
      <c r="N47" s="607"/>
      <c r="O47" s="612"/>
    </row>
    <row r="48" spans="1:15">
      <c r="A48" s="608" t="s">
        <v>294</v>
      </c>
      <c r="B48" s="609">
        <v>221900</v>
      </c>
      <c r="C48" s="607"/>
      <c r="D48" s="607"/>
      <c r="E48" s="607"/>
      <c r="F48" s="607"/>
      <c r="G48" s="607"/>
      <c r="H48" s="607"/>
      <c r="I48" s="607"/>
      <c r="J48" s="607"/>
      <c r="K48" s="607"/>
      <c r="L48" s="607"/>
      <c r="M48" s="607"/>
      <c r="N48" s="607"/>
      <c r="O48" s="612"/>
    </row>
    <row r="49" spans="1:15">
      <c r="A49" s="608" t="s">
        <v>295</v>
      </c>
      <c r="B49" s="609">
        <f>($B$48/12)*9</f>
        <v>166425</v>
      </c>
      <c r="C49" s="607"/>
      <c r="D49" s="607"/>
      <c r="E49" s="607"/>
      <c r="F49" s="607"/>
      <c r="G49" s="607"/>
      <c r="H49" s="607"/>
      <c r="I49" s="607"/>
      <c r="J49" s="607"/>
      <c r="K49" s="607"/>
      <c r="L49" s="607"/>
      <c r="M49" s="607"/>
      <c r="N49" s="607"/>
      <c r="O49" s="612"/>
    </row>
    <row r="50" spans="1:15">
      <c r="A50" s="608" t="s">
        <v>296</v>
      </c>
      <c r="B50" s="609">
        <f>$B$48/12</f>
        <v>18491.666666666668</v>
      </c>
      <c r="C50" s="607"/>
      <c r="D50" s="607"/>
      <c r="E50" s="607"/>
      <c r="F50" s="607"/>
      <c r="G50" s="607"/>
      <c r="H50" s="607"/>
      <c r="I50" s="607"/>
      <c r="J50" s="607"/>
      <c r="K50" s="607"/>
      <c r="L50" s="607"/>
      <c r="M50" s="607"/>
      <c r="N50" s="607"/>
      <c r="O50" s="612"/>
    </row>
    <row r="51" spans="1:15" ht="13.8" thickBot="1">
      <c r="A51" s="610"/>
      <c r="B51" s="611"/>
      <c r="C51" s="611"/>
      <c r="D51" s="611"/>
      <c r="E51" s="611"/>
      <c r="F51" s="611"/>
      <c r="G51" s="611"/>
      <c r="H51" s="611"/>
      <c r="I51" s="611"/>
      <c r="J51" s="611"/>
      <c r="K51" s="611"/>
      <c r="L51" s="611"/>
      <c r="M51" s="611"/>
      <c r="N51" s="611"/>
      <c r="O51" s="613"/>
    </row>
  </sheetData>
  <mergeCells count="16">
    <mergeCell ref="A47:B47"/>
    <mergeCell ref="B23:C23"/>
    <mergeCell ref="B45:C45"/>
    <mergeCell ref="B34:C34"/>
    <mergeCell ref="A36:O36"/>
    <mergeCell ref="A40:C40"/>
    <mergeCell ref="A41:C41"/>
    <mergeCell ref="Q1:T1"/>
    <mergeCell ref="A1:O1"/>
    <mergeCell ref="B8:E8"/>
    <mergeCell ref="A43:O43"/>
    <mergeCell ref="B7:E7"/>
    <mergeCell ref="B5:E5"/>
    <mergeCell ref="B4:E4"/>
    <mergeCell ref="B6:E6"/>
    <mergeCell ref="A2:O2"/>
  </mergeCells>
  <pageMargins left="0.25" right="0.25" top="0.25" bottom="0.25" header="0.5" footer="0.5"/>
  <pageSetup scale="77" fitToHeight="0"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2ED8-531B-4959-BDA3-0BDE5F9738CB}">
  <sheetPr codeName="Sheet15">
    <tabColor rgb="FFFFFF00"/>
    <pageSetUpPr fitToPage="1"/>
  </sheetPr>
  <dimension ref="A1:Y51"/>
  <sheetViews>
    <sheetView topLeftCell="A3" workbookViewId="0">
      <selection activeCell="R27" sqref="R27"/>
    </sheetView>
  </sheetViews>
  <sheetFormatPr defaultColWidth="9.109375" defaultRowHeight="13.2"/>
  <cols>
    <col min="1" max="1" width="26.88671875" style="517" customWidth="1"/>
    <col min="2" max="2" width="22.33203125" style="517" customWidth="1"/>
    <col min="3" max="3" width="18.6640625" style="517" customWidth="1"/>
    <col min="4" max="4" width="1.88671875" style="517" customWidth="1"/>
    <col min="5" max="5" width="10.33203125" style="517" customWidth="1"/>
    <col min="6" max="6" width="1.88671875" style="517" customWidth="1"/>
    <col min="7" max="7" width="9.109375" style="517"/>
    <col min="8" max="8" width="1.88671875" style="517" customWidth="1"/>
    <col min="9" max="9" width="9.109375" style="517" customWidth="1"/>
    <col min="10" max="10" width="1.88671875" style="517" customWidth="1"/>
    <col min="11" max="11" width="9.109375" style="517" customWidth="1"/>
    <col min="12" max="12" width="1.88671875" style="517" customWidth="1"/>
    <col min="13" max="13" width="9.109375" style="517" customWidth="1"/>
    <col min="14" max="14" width="1.88671875" style="517" customWidth="1"/>
    <col min="15" max="15" width="10.44140625" style="517" customWidth="1"/>
    <col min="16" max="16384" width="9.109375" style="517"/>
  </cols>
  <sheetData>
    <row r="1" spans="1:25" ht="23.25" customHeight="1" thickBot="1">
      <c r="A1" s="863" t="s">
        <v>88</v>
      </c>
      <c r="B1" s="863"/>
      <c r="C1" s="863"/>
      <c r="D1" s="863"/>
      <c r="E1" s="863"/>
      <c r="F1" s="863"/>
      <c r="G1" s="863"/>
      <c r="H1" s="863"/>
      <c r="I1" s="863"/>
      <c r="J1" s="863"/>
      <c r="K1" s="863"/>
      <c r="L1" s="863"/>
      <c r="M1" s="863"/>
      <c r="N1" s="863"/>
      <c r="O1" s="863"/>
      <c r="P1" s="541"/>
      <c r="Q1" s="860" t="s">
        <v>185</v>
      </c>
      <c r="R1" s="861"/>
      <c r="S1" s="861"/>
      <c r="T1" s="862"/>
    </row>
    <row r="2" spans="1:25">
      <c r="A2" s="836" t="s">
        <v>111</v>
      </c>
      <c r="B2" s="836"/>
      <c r="C2" s="836"/>
      <c r="D2" s="836"/>
      <c r="E2" s="836"/>
      <c r="F2" s="836"/>
      <c r="G2" s="836"/>
      <c r="H2" s="836"/>
      <c r="I2" s="836"/>
      <c r="J2" s="836"/>
      <c r="K2" s="836"/>
      <c r="L2" s="836"/>
      <c r="M2" s="836"/>
      <c r="N2" s="836"/>
      <c r="O2" s="836"/>
      <c r="P2" s="513"/>
      <c r="Q2" s="513"/>
      <c r="R2" s="513"/>
    </row>
    <row r="4" spans="1:25" ht="23.25" customHeight="1">
      <c r="A4" s="419" t="s">
        <v>89</v>
      </c>
      <c r="B4" s="837">
        <f>'Cumulative Budget Request '!B3</f>
        <v>0</v>
      </c>
      <c r="C4" s="837"/>
      <c r="D4" s="837"/>
      <c r="E4" s="837"/>
      <c r="F4" s="513"/>
    </row>
    <row r="5" spans="1:25" ht="23.25" customHeight="1">
      <c r="A5" s="419" t="s">
        <v>86</v>
      </c>
      <c r="B5" s="837">
        <f>'Cumulative Budget Request '!B5</f>
        <v>0</v>
      </c>
      <c r="C5" s="837"/>
      <c r="D5" s="837"/>
      <c r="E5" s="837"/>
      <c r="F5" s="417"/>
    </row>
    <row r="6" spans="1:25" ht="23.25" customHeight="1">
      <c r="A6" s="419" t="s">
        <v>90</v>
      </c>
      <c r="B6" s="869">
        <f>'Cumulative Budget Request '!B4</f>
        <v>0</v>
      </c>
      <c r="C6" s="869"/>
      <c r="D6" s="869"/>
      <c r="E6" s="869"/>
      <c r="F6" s="576"/>
      <c r="G6" s="419"/>
      <c r="H6" s="419"/>
      <c r="I6" s="419"/>
      <c r="J6" s="419"/>
      <c r="K6" s="419"/>
      <c r="L6" s="419"/>
      <c r="M6" s="419"/>
      <c r="N6" s="419"/>
    </row>
    <row r="7" spans="1:25" ht="23.25" customHeight="1">
      <c r="A7" s="419" t="s">
        <v>87</v>
      </c>
      <c r="B7" s="868"/>
      <c r="C7" s="868"/>
      <c r="D7" s="868"/>
      <c r="E7" s="868"/>
      <c r="F7" s="417"/>
    </row>
    <row r="8" spans="1:25" ht="23.25" customHeight="1">
      <c r="A8" s="419" t="s">
        <v>455</v>
      </c>
      <c r="B8" s="864"/>
      <c r="C8" s="864"/>
      <c r="D8" s="864"/>
      <c r="E8" s="864"/>
      <c r="F8" s="417"/>
    </row>
    <row r="10" spans="1:25">
      <c r="A10" s="506" t="s">
        <v>91</v>
      </c>
    </row>
    <row r="11" spans="1:25">
      <c r="A11" s="506" t="s">
        <v>92</v>
      </c>
    </row>
    <row r="13" spans="1:25">
      <c r="E13" s="577" t="s">
        <v>2</v>
      </c>
      <c r="F13" s="577"/>
      <c r="G13" s="577" t="s">
        <v>3</v>
      </c>
      <c r="H13" s="577"/>
      <c r="I13" s="577" t="s">
        <v>4</v>
      </c>
      <c r="J13" s="577"/>
      <c r="K13" s="577" t="s">
        <v>8</v>
      </c>
      <c r="L13" s="577"/>
      <c r="M13" s="577" t="s">
        <v>9</v>
      </c>
      <c r="N13" s="577"/>
      <c r="O13" s="577" t="s">
        <v>1</v>
      </c>
    </row>
    <row r="14" spans="1:25">
      <c r="A14" s="419" t="s">
        <v>93</v>
      </c>
    </row>
    <row r="15" spans="1:25">
      <c r="A15" s="419"/>
      <c r="B15" s="517" t="s">
        <v>202</v>
      </c>
      <c r="E15" s="578">
        <f>E16*12</f>
        <v>0</v>
      </c>
      <c r="G15" s="578">
        <f>G16*12</f>
        <v>0</v>
      </c>
      <c r="I15" s="578">
        <f>I16*12</f>
        <v>0</v>
      </c>
      <c r="K15" s="578">
        <f>K16*12</f>
        <v>0</v>
      </c>
      <c r="M15" s="578">
        <f>M16*12</f>
        <v>0</v>
      </c>
      <c r="P15" s="598"/>
      <c r="Q15" s="598" t="s">
        <v>203</v>
      </c>
      <c r="R15" s="598"/>
      <c r="S15" s="598"/>
      <c r="T15" s="598"/>
      <c r="U15" s="598"/>
      <c r="V15" s="598"/>
      <c r="W15" s="598"/>
      <c r="X15" s="598"/>
      <c r="Y15" s="598"/>
    </row>
    <row r="16" spans="1:25">
      <c r="A16" s="506"/>
      <c r="B16" s="506" t="s">
        <v>100</v>
      </c>
      <c r="C16" s="581"/>
      <c r="E16" s="602">
        <v>0</v>
      </c>
      <c r="G16" s="602">
        <v>0</v>
      </c>
      <c r="I16" s="602">
        <v>0</v>
      </c>
      <c r="K16" s="602">
        <v>0</v>
      </c>
      <c r="M16" s="602">
        <v>0</v>
      </c>
      <c r="P16" s="598"/>
      <c r="Q16" s="598" t="s">
        <v>204</v>
      </c>
      <c r="R16" s="598"/>
      <c r="S16" s="598"/>
      <c r="T16" s="598"/>
      <c r="U16" s="598"/>
      <c r="V16" s="598"/>
      <c r="W16" s="598"/>
      <c r="X16" s="598"/>
      <c r="Y16" s="598"/>
    </row>
    <row r="17" spans="1:25">
      <c r="A17" s="506"/>
      <c r="B17" s="506" t="s">
        <v>67</v>
      </c>
      <c r="C17" s="581"/>
      <c r="E17" s="581">
        <f>'Cumulative Budget Request '!M767</f>
        <v>0.52500000000000002</v>
      </c>
      <c r="G17" s="581">
        <f>'Cumulative Budget Request '!M768</f>
        <v>0.54</v>
      </c>
      <c r="I17" s="581">
        <f>'Cumulative Budget Request '!M769</f>
        <v>0.54</v>
      </c>
      <c r="K17" s="581">
        <f>'Cumulative Budget Request '!M770</f>
        <v>0.54</v>
      </c>
      <c r="M17" s="581">
        <f>'Cumulative Budget Request '!M771</f>
        <v>0.54</v>
      </c>
      <c r="P17" s="598"/>
      <c r="Q17" s="598"/>
      <c r="R17" s="598"/>
      <c r="S17" s="598"/>
      <c r="T17" s="598"/>
      <c r="U17" s="598"/>
      <c r="V17" s="598"/>
      <c r="W17" s="598"/>
      <c r="X17" s="598"/>
      <c r="Y17" s="598"/>
    </row>
    <row r="18" spans="1:25" ht="3" customHeight="1">
      <c r="A18" s="506"/>
      <c r="B18" s="506"/>
      <c r="C18" s="581"/>
      <c r="E18" s="581"/>
      <c r="G18" s="581"/>
      <c r="I18" s="581"/>
      <c r="K18" s="581"/>
      <c r="M18" s="581"/>
      <c r="P18" s="598"/>
      <c r="Q18" s="598"/>
      <c r="R18" s="598"/>
      <c r="S18" s="598"/>
      <c r="T18" s="598"/>
      <c r="U18" s="598"/>
      <c r="V18" s="598"/>
      <c r="W18" s="598"/>
      <c r="X18" s="598"/>
      <c r="Y18" s="598"/>
    </row>
    <row r="19" spans="1:25">
      <c r="B19" s="506" t="s">
        <v>95</v>
      </c>
      <c r="C19" s="601">
        <v>0</v>
      </c>
      <c r="E19" s="519">
        <f>ROUND(($E$16*12)*($C$19*(1+$E$45)),0)</f>
        <v>0</v>
      </c>
      <c r="G19" s="519">
        <f>ROUND(($G$16*12)*($C$19*(1+$G$45)*(1+$E$45)),0)</f>
        <v>0</v>
      </c>
      <c r="I19" s="519">
        <f>ROUND(($I$16*12)*($C$19*(1+$I$45)*(1+$G$45)*(1+$E$45)),0)</f>
        <v>0</v>
      </c>
      <c r="K19" s="519">
        <f>ROUND(($K$16*12)*($C$19*(1+$K$45)*(1+$I$45)*(1+$G$45)*(1+$E$45)),0)</f>
        <v>0</v>
      </c>
      <c r="M19" s="519">
        <f>ROUND(($M$16*12)*($C$19*(1+$M$45)*(1+$I$45)*(1+$K$45)*(1+$G$45)*(1+$E$45)),0)</f>
        <v>0</v>
      </c>
      <c r="O19" s="519">
        <f>SUM(E19:M19)</f>
        <v>0</v>
      </c>
    </row>
    <row r="20" spans="1:25">
      <c r="B20" s="506" t="s">
        <v>30</v>
      </c>
      <c r="C20" s="583">
        <f>'Cumulative Budget Request '!Q3</f>
        <v>0.189</v>
      </c>
      <c r="D20" s="582"/>
      <c r="E20" s="579">
        <f>ROUND($C$20*$E$19,0)</f>
        <v>0</v>
      </c>
      <c r="G20" s="579">
        <f>ROUND($C$20*$G$19,0)</f>
        <v>0</v>
      </c>
      <c r="I20" s="579">
        <f>ROUND($C$20*$I$19,0)</f>
        <v>0</v>
      </c>
      <c r="K20" s="579">
        <f>ROUND($C$20*$K$19,0)</f>
        <v>0</v>
      </c>
      <c r="M20" s="579">
        <f>ROUND($C$20*$M$19,0)</f>
        <v>0</v>
      </c>
      <c r="O20" s="579">
        <f>SUM(E20:M20)</f>
        <v>0</v>
      </c>
    </row>
    <row r="21" spans="1:25">
      <c r="B21" s="506" t="s">
        <v>29</v>
      </c>
      <c r="C21" s="584">
        <f>'Cumulative Budget Request '!Q6</f>
        <v>1104</v>
      </c>
      <c r="D21" s="519"/>
      <c r="E21" s="579">
        <f>ROUND(($E$16*12)*C21,0)</f>
        <v>0</v>
      </c>
      <c r="F21" s="579"/>
      <c r="G21" s="579">
        <f>ROUND(($G$16*12)*$C$21*(1+G45),0)</f>
        <v>0</v>
      </c>
      <c r="H21" s="579"/>
      <c r="I21" s="579">
        <f>ROUND(($I$16*12)*$G$21*(1+I45),0)</f>
        <v>0</v>
      </c>
      <c r="J21" s="579"/>
      <c r="K21" s="579">
        <f>ROUND(($K$16*12)*$I$21*(1+K45),0)</f>
        <v>0</v>
      </c>
      <c r="L21" s="579"/>
      <c r="M21" s="579">
        <f>ROUND(($M$16*12)*$K$21*(1+M45),0)</f>
        <v>0</v>
      </c>
      <c r="N21" s="579"/>
      <c r="O21" s="579">
        <f>SUM(E21:M21)</f>
        <v>0</v>
      </c>
    </row>
    <row r="22" spans="1:25">
      <c r="B22" s="506" t="s">
        <v>68</v>
      </c>
      <c r="C22" s="585"/>
      <c r="E22" s="580">
        <f>ROUND(SUM(E19:E21)*$E$17,0)</f>
        <v>0</v>
      </c>
      <c r="G22" s="580">
        <f>ROUND(SUM(G19:G21)*$G$17,0)</f>
        <v>0</v>
      </c>
      <c r="I22" s="580">
        <f>ROUND(SUM(I19:I21)*$I$17,0)</f>
        <v>0</v>
      </c>
      <c r="K22" s="580">
        <f>ROUND(SUM(K19:K21)*$K$17,0)</f>
        <v>0</v>
      </c>
      <c r="M22" s="580">
        <f>ROUND(SUM(M19:M21)*$M$17,0)</f>
        <v>0</v>
      </c>
      <c r="O22" s="580">
        <f>SUM(E22:M22)</f>
        <v>0</v>
      </c>
    </row>
    <row r="23" spans="1:25">
      <c r="B23" s="822" t="s">
        <v>98</v>
      </c>
      <c r="C23" s="822"/>
      <c r="E23" s="519">
        <f>SUM(E19:E22)</f>
        <v>0</v>
      </c>
      <c r="G23" s="519">
        <f>SUM(G19:G22)</f>
        <v>0</v>
      </c>
      <c r="I23" s="519">
        <f>SUM(I19:I22)</f>
        <v>0</v>
      </c>
      <c r="K23" s="519">
        <f>SUM(K19:K22)</f>
        <v>0</v>
      </c>
      <c r="M23" s="519">
        <f>SUM(M19:M22)</f>
        <v>0</v>
      </c>
      <c r="O23" s="519">
        <f>SUM(O19:O22)</f>
        <v>0</v>
      </c>
    </row>
    <row r="25" spans="1:25">
      <c r="A25" s="419" t="s">
        <v>96</v>
      </c>
    </row>
    <row r="26" spans="1:25">
      <c r="A26" s="419"/>
      <c r="B26" s="517" t="s">
        <v>202</v>
      </c>
      <c r="E26" s="578">
        <f>E15</f>
        <v>0</v>
      </c>
      <c r="G26" s="578">
        <f>G15</f>
        <v>0</v>
      </c>
      <c r="I26" s="578">
        <f>I15</f>
        <v>0</v>
      </c>
      <c r="K26" s="578">
        <f>K15</f>
        <v>0</v>
      </c>
      <c r="M26" s="578">
        <f>M15</f>
        <v>0</v>
      </c>
    </row>
    <row r="27" spans="1:25">
      <c r="B27" s="506" t="s">
        <v>94</v>
      </c>
      <c r="C27" s="581"/>
      <c r="E27" s="581">
        <f>E16</f>
        <v>0</v>
      </c>
      <c r="G27" s="581">
        <f>G16</f>
        <v>0</v>
      </c>
      <c r="I27" s="581">
        <f>I16</f>
        <v>0</v>
      </c>
      <c r="K27" s="581">
        <f>K16</f>
        <v>0</v>
      </c>
      <c r="M27" s="581">
        <f>M16</f>
        <v>0</v>
      </c>
    </row>
    <row r="28" spans="1:25">
      <c r="B28" s="506" t="s">
        <v>67</v>
      </c>
      <c r="C28" s="581"/>
      <c r="E28" s="581">
        <f>E17</f>
        <v>0.52500000000000002</v>
      </c>
      <c r="G28" s="581">
        <f>G17</f>
        <v>0.54</v>
      </c>
      <c r="I28" s="581">
        <f>I17</f>
        <v>0.54</v>
      </c>
      <c r="K28" s="581">
        <f>K17</f>
        <v>0.54</v>
      </c>
      <c r="M28" s="581">
        <f>M17</f>
        <v>0.54</v>
      </c>
    </row>
    <row r="29" spans="1:25" ht="3" customHeight="1">
      <c r="A29" s="506"/>
      <c r="B29" s="506"/>
      <c r="C29" s="581"/>
      <c r="E29" s="581"/>
      <c r="G29" s="581"/>
      <c r="I29" s="581"/>
      <c r="K29" s="581"/>
      <c r="M29" s="581"/>
      <c r="P29" s="598"/>
      <c r="Q29" s="598"/>
      <c r="R29" s="598"/>
      <c r="S29" s="598"/>
      <c r="T29" s="598"/>
      <c r="U29" s="598"/>
      <c r="V29" s="598"/>
      <c r="W29" s="598"/>
      <c r="X29" s="598"/>
      <c r="Y29" s="598"/>
    </row>
    <row r="30" spans="1:25">
      <c r="B30" s="506" t="s">
        <v>95</v>
      </c>
      <c r="C30" s="599">
        <v>18492</v>
      </c>
      <c r="E30" s="519">
        <f>ROUND(($E$27*12)*$C$30,0)</f>
        <v>0</v>
      </c>
      <c r="G30" s="519">
        <f>ROUND(($G$27*12)*$C$30,0)</f>
        <v>0</v>
      </c>
      <c r="I30" s="519">
        <f>ROUND(($I$27*12)*$C$30,0)</f>
        <v>0</v>
      </c>
      <c r="K30" s="519">
        <f>ROUND(($K$27*12)*$C$30,0)</f>
        <v>0</v>
      </c>
      <c r="M30" s="519">
        <f>ROUND(($M$27*12)*$C$30,0)</f>
        <v>0</v>
      </c>
      <c r="O30" s="519">
        <f>SUM(E30:M30)</f>
        <v>0</v>
      </c>
    </row>
    <row r="31" spans="1:25">
      <c r="B31" s="506" t="s">
        <v>30</v>
      </c>
      <c r="C31" s="583">
        <f>C20</f>
        <v>0.189</v>
      </c>
      <c r="E31" s="579">
        <f>ROUND($C$31*$E$30,0)</f>
        <v>0</v>
      </c>
      <c r="G31" s="579">
        <f>ROUND($C$31*$G$30,0)</f>
        <v>0</v>
      </c>
      <c r="I31" s="579">
        <f>ROUND($C$31*$I$30,0)</f>
        <v>0</v>
      </c>
      <c r="K31" s="579">
        <f>ROUND($C$31*$K$30,0)</f>
        <v>0</v>
      </c>
      <c r="M31" s="579">
        <f>ROUND($C$31*$M$30,0)</f>
        <v>0</v>
      </c>
      <c r="O31" s="579">
        <f>SUM(E31:M31)</f>
        <v>0</v>
      </c>
    </row>
    <row r="32" spans="1:25">
      <c r="B32" s="506" t="s">
        <v>29</v>
      </c>
      <c r="C32" s="584">
        <f>C21</f>
        <v>1104</v>
      </c>
      <c r="E32" s="579">
        <f>ROUND(($E$27*12)*$C$32,0)</f>
        <v>0</v>
      </c>
      <c r="F32" s="579"/>
      <c r="G32" s="579">
        <f>ROUND(($G$27*12)*$C$32,0)</f>
        <v>0</v>
      </c>
      <c r="H32" s="579"/>
      <c r="I32" s="579">
        <f>ROUND(($I$27*12)*$C$32,0)</f>
        <v>0</v>
      </c>
      <c r="J32" s="579"/>
      <c r="K32" s="579">
        <f>ROUND(($K$27*12)*$C$32,0)</f>
        <v>0</v>
      </c>
      <c r="L32" s="579"/>
      <c r="M32" s="579">
        <f>ROUND(($M$27*12)*$C$32,0)</f>
        <v>0</v>
      </c>
      <c r="N32" s="579"/>
      <c r="O32" s="579">
        <f>SUM(E32:M32)</f>
        <v>0</v>
      </c>
    </row>
    <row r="33" spans="1:15">
      <c r="B33" s="506" t="s">
        <v>68</v>
      </c>
      <c r="C33" s="585"/>
      <c r="E33" s="580">
        <f>ROUND(SUM(E30:E32)*$E$28,0)</f>
        <v>0</v>
      </c>
      <c r="G33" s="580">
        <f>ROUND(SUM(G30:G32)*$G$28,0)</f>
        <v>0</v>
      </c>
      <c r="I33" s="580">
        <f>ROUND(SUM(I30:I32)*$I$28,0)</f>
        <v>0</v>
      </c>
      <c r="K33" s="580">
        <f>ROUND(SUM(K30:K32)*$K$28,0)</f>
        <v>0</v>
      </c>
      <c r="M33" s="580">
        <f>ROUND(SUM(M30:M32)*$M$28,0)</f>
        <v>0</v>
      </c>
      <c r="O33" s="580">
        <f>SUM(E33:M33)</f>
        <v>0</v>
      </c>
    </row>
    <row r="34" spans="1:15">
      <c r="B34" s="822" t="s">
        <v>101</v>
      </c>
      <c r="C34" s="817"/>
      <c r="E34" s="519">
        <f>SUM(E30:E33)</f>
        <v>0</v>
      </c>
      <c r="G34" s="519">
        <f>SUM(G30:G33)</f>
        <v>0</v>
      </c>
      <c r="I34" s="519">
        <f>SUM(I30:I33)</f>
        <v>0</v>
      </c>
      <c r="K34" s="519">
        <f>SUM(K30:K33)</f>
        <v>0</v>
      </c>
      <c r="M34" s="519">
        <f>SUM(M30:M33)</f>
        <v>0</v>
      </c>
      <c r="O34" s="519">
        <f>SUM(O30:O33)</f>
        <v>0</v>
      </c>
    </row>
    <row r="36" spans="1:15" ht="13.8" thickBot="1">
      <c r="A36" s="836" t="s">
        <v>113</v>
      </c>
      <c r="B36" s="836"/>
      <c r="C36" s="836"/>
      <c r="D36" s="836"/>
      <c r="E36" s="836"/>
      <c r="F36" s="836"/>
      <c r="G36" s="836"/>
      <c r="H36" s="836"/>
      <c r="I36" s="836"/>
      <c r="J36" s="836"/>
      <c r="K36" s="836"/>
      <c r="L36" s="836"/>
      <c r="M36" s="836"/>
      <c r="N36" s="836"/>
      <c r="O36" s="836"/>
    </row>
    <row r="37" spans="1:15" ht="15" thickBot="1">
      <c r="A37" s="586" t="s">
        <v>114</v>
      </c>
      <c r="B37" s="587"/>
      <c r="C37" s="587"/>
      <c r="D37" s="587"/>
      <c r="E37" s="588">
        <f>(SUM(E19:E21))-(SUM(E30:E32))</f>
        <v>0</v>
      </c>
      <c r="F37" s="589"/>
      <c r="G37" s="588">
        <f>(SUM(G19:G21))-(SUM(G30:G32))</f>
        <v>0</v>
      </c>
      <c r="H37" s="589"/>
      <c r="I37" s="588">
        <f>(SUM(I19:I21))-(SUM(I30:I32))</f>
        <v>0</v>
      </c>
      <c r="J37" s="589"/>
      <c r="K37" s="588">
        <f>(SUM(K19:K21))-(SUM(K30:K32))</f>
        <v>0</v>
      </c>
      <c r="L37" s="589"/>
      <c r="M37" s="588">
        <f>(SUM(M19:M21))-(SUM(M30:M32))</f>
        <v>0</v>
      </c>
      <c r="N37" s="589"/>
      <c r="O37" s="590">
        <f>SUM(E37:M37)</f>
        <v>0</v>
      </c>
    </row>
    <row r="38" spans="1:15" ht="14.4">
      <c r="A38" s="591"/>
      <c r="C38" s="419" t="s">
        <v>100</v>
      </c>
      <c r="E38" s="592">
        <f>IFERROR((E19-E30)/C19/12,0)</f>
        <v>0</v>
      </c>
      <c r="F38" s="591"/>
      <c r="G38" s="592">
        <f>IFERROR((G19-G30)/C19/12,0)</f>
        <v>0</v>
      </c>
      <c r="H38" s="591"/>
      <c r="I38" s="592">
        <f>IFERROR((I19-I30)/C19/12,0)</f>
        <v>0</v>
      </c>
      <c r="J38" s="591"/>
      <c r="K38" s="592">
        <f>IFERROR((K19-K30)/C19/12,0)</f>
        <v>0</v>
      </c>
      <c r="L38" s="591"/>
      <c r="M38" s="592">
        <f>IFERROR((M19-M30)/C19/12,0)</f>
        <v>0</v>
      </c>
      <c r="N38" s="591"/>
      <c r="O38" s="593"/>
    </row>
    <row r="40" spans="1:15" ht="16.2">
      <c r="A40" s="817" t="s">
        <v>115</v>
      </c>
      <c r="B40" s="817"/>
      <c r="C40" s="817"/>
      <c r="E40" s="594">
        <f>E22-E33</f>
        <v>0</v>
      </c>
      <c r="G40" s="594">
        <f>G22-G33</f>
        <v>0</v>
      </c>
      <c r="I40" s="594">
        <f>I22-I33</f>
        <v>0</v>
      </c>
      <c r="K40" s="594">
        <f>K22-K33</f>
        <v>0</v>
      </c>
      <c r="M40" s="594">
        <f>M22-M33</f>
        <v>0</v>
      </c>
      <c r="O40" s="595">
        <f>SUM(E40:M40)</f>
        <v>0</v>
      </c>
    </row>
    <row r="41" spans="1:15" ht="14.4">
      <c r="A41" s="836" t="s">
        <v>72</v>
      </c>
      <c r="B41" s="836"/>
      <c r="C41" s="836"/>
      <c r="E41" s="593">
        <f>SUM(E37,E40)</f>
        <v>0</v>
      </c>
      <c r="F41" s="591"/>
      <c r="G41" s="593">
        <f>SUM(G37,G40)</f>
        <v>0</v>
      </c>
      <c r="H41" s="591"/>
      <c r="I41" s="593">
        <f>SUM(I37,I40)</f>
        <v>0</v>
      </c>
      <c r="J41" s="591"/>
      <c r="K41" s="593">
        <f>SUM(K37,K40)</f>
        <v>0</v>
      </c>
      <c r="L41" s="591"/>
      <c r="M41" s="593">
        <f>SUM(M37,M40)</f>
        <v>0</v>
      </c>
      <c r="N41" s="591"/>
      <c r="O41" s="593">
        <f>SUM(E41:M41)</f>
        <v>0</v>
      </c>
    </row>
    <row r="42" spans="1:15" ht="13.8" thickBot="1"/>
    <row r="43" spans="1:15">
      <c r="A43" s="865" t="s">
        <v>116</v>
      </c>
      <c r="B43" s="866"/>
      <c r="C43" s="866"/>
      <c r="D43" s="866"/>
      <c r="E43" s="866"/>
      <c r="F43" s="866"/>
      <c r="G43" s="866"/>
      <c r="H43" s="866"/>
      <c r="I43" s="866"/>
      <c r="J43" s="866"/>
      <c r="K43" s="866"/>
      <c r="L43" s="866"/>
      <c r="M43" s="866"/>
      <c r="N43" s="866"/>
      <c r="O43" s="867"/>
    </row>
    <row r="44" spans="1:15">
      <c r="A44" s="604"/>
      <c r="B44" s="605"/>
      <c r="C44" s="605"/>
      <c r="D44" s="607"/>
      <c r="E44" s="606" t="s">
        <v>31</v>
      </c>
      <c r="F44" s="607"/>
      <c r="G44" s="606" t="s">
        <v>32</v>
      </c>
      <c r="H44" s="607"/>
      <c r="I44" s="606" t="s">
        <v>33</v>
      </c>
      <c r="J44" s="607"/>
      <c r="K44" s="606" t="s">
        <v>34</v>
      </c>
      <c r="L44" s="607"/>
      <c r="M44" s="606" t="s">
        <v>35</v>
      </c>
      <c r="N44" s="607"/>
      <c r="O44" s="612"/>
    </row>
    <row r="45" spans="1:15">
      <c r="A45" s="604"/>
      <c r="B45" s="871" t="s">
        <v>99</v>
      </c>
      <c r="C45" s="871"/>
      <c r="D45" s="607"/>
      <c r="E45" s="603">
        <v>0.03</v>
      </c>
      <c r="F45" s="607"/>
      <c r="G45" s="603">
        <v>0.03</v>
      </c>
      <c r="H45" s="607"/>
      <c r="I45" s="603">
        <v>0.03</v>
      </c>
      <c r="J45" s="607"/>
      <c r="K45" s="603">
        <v>0.03</v>
      </c>
      <c r="L45" s="607"/>
      <c r="M45" s="603">
        <v>0.03</v>
      </c>
      <c r="N45" s="607"/>
      <c r="O45" s="612"/>
    </row>
    <row r="46" spans="1:15">
      <c r="A46" s="604"/>
      <c r="B46" s="607"/>
      <c r="C46" s="607"/>
      <c r="D46" s="607"/>
      <c r="E46" s="607"/>
      <c r="F46" s="607"/>
      <c r="G46" s="607"/>
      <c r="H46" s="607"/>
      <c r="I46" s="607"/>
      <c r="J46" s="607"/>
      <c r="K46" s="607"/>
      <c r="L46" s="607"/>
      <c r="M46" s="607"/>
      <c r="N46" s="607"/>
      <c r="O46" s="612"/>
    </row>
    <row r="47" spans="1:15">
      <c r="A47" s="870" t="s">
        <v>293</v>
      </c>
      <c r="B47" s="871"/>
      <c r="C47" s="607"/>
      <c r="D47" s="607"/>
      <c r="E47" s="607"/>
      <c r="F47" s="607"/>
      <c r="G47" s="607"/>
      <c r="H47" s="607"/>
      <c r="I47" s="607"/>
      <c r="J47" s="607"/>
      <c r="K47" s="607"/>
      <c r="L47" s="607"/>
      <c r="M47" s="607"/>
      <c r="N47" s="607"/>
      <c r="O47" s="612"/>
    </row>
    <row r="48" spans="1:15">
      <c r="A48" s="608" t="s">
        <v>294</v>
      </c>
      <c r="B48" s="609">
        <v>221900</v>
      </c>
      <c r="C48" s="607"/>
      <c r="D48" s="607"/>
      <c r="E48" s="607"/>
      <c r="F48" s="607"/>
      <c r="G48" s="607"/>
      <c r="H48" s="607"/>
      <c r="I48" s="607"/>
      <c r="J48" s="607"/>
      <c r="K48" s="607"/>
      <c r="L48" s="607"/>
      <c r="M48" s="607"/>
      <c r="N48" s="607"/>
      <c r="O48" s="612"/>
    </row>
    <row r="49" spans="1:15">
      <c r="A49" s="608" t="s">
        <v>295</v>
      </c>
      <c r="B49" s="609">
        <f>($B$48/12)*9</f>
        <v>166425</v>
      </c>
      <c r="C49" s="607"/>
      <c r="D49" s="607"/>
      <c r="E49" s="607"/>
      <c r="F49" s="607"/>
      <c r="G49" s="607"/>
      <c r="H49" s="607"/>
      <c r="I49" s="607"/>
      <c r="J49" s="607"/>
      <c r="K49" s="607"/>
      <c r="L49" s="607"/>
      <c r="M49" s="607"/>
      <c r="N49" s="607"/>
      <c r="O49" s="612"/>
    </row>
    <row r="50" spans="1:15">
      <c r="A50" s="608" t="s">
        <v>296</v>
      </c>
      <c r="B50" s="609">
        <f>$B$48/12</f>
        <v>18491.666666666668</v>
      </c>
      <c r="C50" s="607"/>
      <c r="D50" s="607"/>
      <c r="E50" s="607"/>
      <c r="F50" s="607"/>
      <c r="G50" s="607"/>
      <c r="H50" s="607"/>
      <c r="I50" s="607"/>
      <c r="J50" s="607"/>
      <c r="K50" s="607"/>
      <c r="L50" s="607"/>
      <c r="M50" s="607"/>
      <c r="N50" s="607"/>
      <c r="O50" s="612"/>
    </row>
    <row r="51" spans="1:15" ht="13.8" thickBot="1">
      <c r="A51" s="610"/>
      <c r="B51" s="611"/>
      <c r="C51" s="611"/>
      <c r="D51" s="611"/>
      <c r="E51" s="611"/>
      <c r="F51" s="611"/>
      <c r="G51" s="611"/>
      <c r="H51" s="611"/>
      <c r="I51" s="611"/>
      <c r="J51" s="611"/>
      <c r="K51" s="611"/>
      <c r="L51" s="611"/>
      <c r="M51" s="611"/>
      <c r="N51" s="611"/>
      <c r="O51" s="613"/>
    </row>
  </sheetData>
  <mergeCells count="16">
    <mergeCell ref="Q1:T1"/>
    <mergeCell ref="A43:O43"/>
    <mergeCell ref="B45:C45"/>
    <mergeCell ref="A47:B47"/>
    <mergeCell ref="B8:E8"/>
    <mergeCell ref="B23:C23"/>
    <mergeCell ref="B34:C34"/>
    <mergeCell ref="A36:O36"/>
    <mergeCell ref="A40:C40"/>
    <mergeCell ref="A41:C41"/>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675ED-C285-47F5-A51C-F3F860A7B7FA}">
  <sheetPr codeName="Sheet16">
    <tabColor rgb="FFFFFF00"/>
    <pageSetUpPr fitToPage="1"/>
  </sheetPr>
  <dimension ref="A1:Y51"/>
  <sheetViews>
    <sheetView topLeftCell="A9" workbookViewId="0">
      <selection activeCell="R27" sqref="R27"/>
    </sheetView>
  </sheetViews>
  <sheetFormatPr defaultColWidth="9.109375" defaultRowHeight="13.2"/>
  <cols>
    <col min="1" max="1" width="26.88671875" style="517" customWidth="1"/>
    <col min="2" max="2" width="22.33203125" style="517" customWidth="1"/>
    <col min="3" max="3" width="18.6640625" style="517" customWidth="1"/>
    <col min="4" max="4" width="1.88671875" style="517" customWidth="1"/>
    <col min="5" max="5" width="10.33203125" style="517" customWidth="1"/>
    <col min="6" max="6" width="1.88671875" style="517" customWidth="1"/>
    <col min="7" max="7" width="9.109375" style="517"/>
    <col min="8" max="8" width="1.88671875" style="517" customWidth="1"/>
    <col min="9" max="9" width="9.109375" style="517" customWidth="1"/>
    <col min="10" max="10" width="1.88671875" style="517" customWidth="1"/>
    <col min="11" max="11" width="9.109375" style="517" customWidth="1"/>
    <col min="12" max="12" width="1.88671875" style="517" customWidth="1"/>
    <col min="13" max="13" width="9.109375" style="517" customWidth="1"/>
    <col min="14" max="14" width="1.88671875" style="517" customWidth="1"/>
    <col min="15" max="15" width="10.44140625" style="517" customWidth="1"/>
    <col min="16" max="16384" width="9.109375" style="517"/>
  </cols>
  <sheetData>
    <row r="1" spans="1:25" ht="23.25" customHeight="1" thickBot="1">
      <c r="A1" s="863" t="s">
        <v>88</v>
      </c>
      <c r="B1" s="863"/>
      <c r="C1" s="863"/>
      <c r="D1" s="863"/>
      <c r="E1" s="863"/>
      <c r="F1" s="863"/>
      <c r="G1" s="863"/>
      <c r="H1" s="863"/>
      <c r="I1" s="863"/>
      <c r="J1" s="863"/>
      <c r="K1" s="863"/>
      <c r="L1" s="863"/>
      <c r="M1" s="863"/>
      <c r="N1" s="863"/>
      <c r="O1" s="863"/>
      <c r="P1" s="541"/>
      <c r="Q1" s="860" t="s">
        <v>185</v>
      </c>
      <c r="R1" s="861"/>
      <c r="S1" s="861"/>
      <c r="T1" s="862"/>
    </row>
    <row r="2" spans="1:25">
      <c r="A2" s="836" t="s">
        <v>111</v>
      </c>
      <c r="B2" s="836"/>
      <c r="C2" s="836"/>
      <c r="D2" s="836"/>
      <c r="E2" s="836"/>
      <c r="F2" s="836"/>
      <c r="G2" s="836"/>
      <c r="H2" s="836"/>
      <c r="I2" s="836"/>
      <c r="J2" s="836"/>
      <c r="K2" s="836"/>
      <c r="L2" s="836"/>
      <c r="M2" s="836"/>
      <c r="N2" s="836"/>
      <c r="O2" s="836"/>
      <c r="P2" s="513"/>
      <c r="Q2" s="513"/>
      <c r="R2" s="513"/>
    </row>
    <row r="4" spans="1:25" ht="23.25" customHeight="1">
      <c r="A4" s="419" t="s">
        <v>89</v>
      </c>
      <c r="B4" s="837">
        <f>'Cumulative Budget Request '!B3</f>
        <v>0</v>
      </c>
      <c r="C4" s="837"/>
      <c r="D4" s="837"/>
      <c r="E4" s="837"/>
      <c r="F4" s="513"/>
    </row>
    <row r="5" spans="1:25" ht="23.25" customHeight="1">
      <c r="A5" s="419" t="s">
        <v>86</v>
      </c>
      <c r="B5" s="837">
        <f>'Cumulative Budget Request '!B5</f>
        <v>0</v>
      </c>
      <c r="C5" s="837"/>
      <c r="D5" s="837"/>
      <c r="E5" s="837"/>
      <c r="F5" s="417"/>
    </row>
    <row r="6" spans="1:25" ht="23.25" customHeight="1">
      <c r="A6" s="419" t="s">
        <v>90</v>
      </c>
      <c r="B6" s="869">
        <f>'Cumulative Budget Request '!B4</f>
        <v>0</v>
      </c>
      <c r="C6" s="869"/>
      <c r="D6" s="869"/>
      <c r="E6" s="869"/>
      <c r="F6" s="576"/>
      <c r="G6" s="419"/>
      <c r="H6" s="419"/>
      <c r="I6" s="419"/>
      <c r="J6" s="419"/>
      <c r="K6" s="419"/>
      <c r="L6" s="419"/>
      <c r="M6" s="419"/>
      <c r="N6" s="419"/>
    </row>
    <row r="7" spans="1:25" ht="23.25" customHeight="1">
      <c r="A7" s="419" t="s">
        <v>87</v>
      </c>
      <c r="B7" s="868"/>
      <c r="C7" s="868"/>
      <c r="D7" s="868"/>
      <c r="E7" s="868"/>
      <c r="F7" s="417"/>
    </row>
    <row r="8" spans="1:25" ht="23.25" customHeight="1">
      <c r="A8" s="419" t="s">
        <v>455</v>
      </c>
      <c r="B8" s="864"/>
      <c r="C8" s="864"/>
      <c r="D8" s="864"/>
      <c r="E8" s="864"/>
      <c r="F8" s="417"/>
    </row>
    <row r="10" spans="1:25">
      <c r="A10" s="506" t="s">
        <v>91</v>
      </c>
    </row>
    <row r="11" spans="1:25">
      <c r="A11" s="506" t="s">
        <v>92</v>
      </c>
    </row>
    <row r="13" spans="1:25">
      <c r="E13" s="577" t="s">
        <v>2</v>
      </c>
      <c r="F13" s="577"/>
      <c r="G13" s="577" t="s">
        <v>3</v>
      </c>
      <c r="H13" s="577"/>
      <c r="I13" s="577" t="s">
        <v>4</v>
      </c>
      <c r="J13" s="577"/>
      <c r="K13" s="577" t="s">
        <v>8</v>
      </c>
      <c r="L13" s="577"/>
      <c r="M13" s="577" t="s">
        <v>9</v>
      </c>
      <c r="N13" s="577"/>
      <c r="O13" s="577" t="s">
        <v>1</v>
      </c>
    </row>
    <row r="14" spans="1:25">
      <c r="A14" s="419" t="s">
        <v>93</v>
      </c>
    </row>
    <row r="15" spans="1:25">
      <c r="A15" s="419"/>
      <c r="B15" s="517" t="s">
        <v>202</v>
      </c>
      <c r="E15" s="578">
        <f>E16*12</f>
        <v>0</v>
      </c>
      <c r="G15" s="578">
        <f>G16*12</f>
        <v>0</v>
      </c>
      <c r="I15" s="578">
        <f>I16*12</f>
        <v>0</v>
      </c>
      <c r="K15" s="578">
        <f>K16*12</f>
        <v>0</v>
      </c>
      <c r="M15" s="578">
        <f>M16*12</f>
        <v>0</v>
      </c>
      <c r="P15" s="598"/>
      <c r="Q15" s="598" t="s">
        <v>203</v>
      </c>
      <c r="R15" s="598"/>
      <c r="S15" s="598"/>
      <c r="T15" s="598"/>
      <c r="U15" s="598"/>
      <c r="V15" s="598"/>
      <c r="W15" s="598"/>
      <c r="X15" s="598"/>
      <c r="Y15" s="598"/>
    </row>
    <row r="16" spans="1:25">
      <c r="A16" s="506"/>
      <c r="B16" s="506" t="s">
        <v>100</v>
      </c>
      <c r="C16" s="581"/>
      <c r="E16" s="602">
        <v>0</v>
      </c>
      <c r="G16" s="602">
        <v>0</v>
      </c>
      <c r="I16" s="602">
        <v>0</v>
      </c>
      <c r="K16" s="602">
        <v>0</v>
      </c>
      <c r="M16" s="602">
        <v>0</v>
      </c>
      <c r="P16" s="598"/>
      <c r="Q16" s="598" t="s">
        <v>204</v>
      </c>
      <c r="R16" s="598"/>
      <c r="S16" s="598"/>
      <c r="T16" s="598"/>
      <c r="U16" s="598"/>
      <c r="V16" s="598"/>
      <c r="W16" s="598"/>
      <c r="X16" s="598"/>
      <c r="Y16" s="598"/>
    </row>
    <row r="17" spans="1:25">
      <c r="A17" s="506"/>
      <c r="B17" s="506" t="s">
        <v>67</v>
      </c>
      <c r="C17" s="581"/>
      <c r="E17" s="581">
        <f>'Cumulative Budget Request '!M767</f>
        <v>0.52500000000000002</v>
      </c>
      <c r="G17" s="581">
        <f>'Cumulative Budget Request '!M768</f>
        <v>0.54</v>
      </c>
      <c r="I17" s="581">
        <f>'Cumulative Budget Request '!M769</f>
        <v>0.54</v>
      </c>
      <c r="K17" s="581">
        <f>'Cumulative Budget Request '!M770</f>
        <v>0.54</v>
      </c>
      <c r="M17" s="581">
        <f>'Cumulative Budget Request '!M771</f>
        <v>0.54</v>
      </c>
      <c r="P17" s="598"/>
      <c r="Q17" s="598"/>
      <c r="R17" s="598"/>
      <c r="S17" s="598"/>
      <c r="T17" s="598"/>
      <c r="U17" s="598"/>
      <c r="V17" s="598"/>
      <c r="W17" s="598"/>
      <c r="X17" s="598"/>
      <c r="Y17" s="598"/>
    </row>
    <row r="18" spans="1:25" ht="3" customHeight="1">
      <c r="A18" s="506"/>
      <c r="B18" s="506"/>
      <c r="C18" s="581"/>
      <c r="E18" s="581"/>
      <c r="G18" s="581"/>
      <c r="I18" s="581"/>
      <c r="K18" s="581"/>
      <c r="M18" s="581"/>
      <c r="P18" s="598"/>
      <c r="Q18" s="598"/>
      <c r="R18" s="598"/>
      <c r="S18" s="598"/>
      <c r="T18" s="598"/>
      <c r="U18" s="598"/>
      <c r="V18" s="598"/>
      <c r="W18" s="598"/>
      <c r="X18" s="598"/>
      <c r="Y18" s="598"/>
    </row>
    <row r="19" spans="1:25">
      <c r="B19" s="506" t="s">
        <v>95</v>
      </c>
      <c r="C19" s="601">
        <v>0</v>
      </c>
      <c r="E19" s="519">
        <f>ROUND(($E$16*12)*($C$19*(1+$E$45)),0)</f>
        <v>0</v>
      </c>
      <c r="G19" s="519">
        <f>ROUND(($G$16*12)*($C$19*(1+$G$45)*(1+$E$45)),0)</f>
        <v>0</v>
      </c>
      <c r="I19" s="519">
        <f>ROUND(($I$16*12)*($C$19*(1+$I$45)*(1+$G$45)*(1+$E$45)),0)</f>
        <v>0</v>
      </c>
      <c r="K19" s="519">
        <f>ROUND(($K$16*12)*($C$19*(1+$K$45)*(1+$I$45)*(1+$G$45)*(1+$E$45)),0)</f>
        <v>0</v>
      </c>
      <c r="M19" s="519">
        <f>ROUND(($M$16*12)*($C$19*(1+$M$45)*(1+$I$45)*(1+$K$45)*(1+$G$45)*(1+$E$45)),0)</f>
        <v>0</v>
      </c>
      <c r="O19" s="519">
        <f>SUM(E19:M19)</f>
        <v>0</v>
      </c>
    </row>
    <row r="20" spans="1:25">
      <c r="B20" s="506" t="s">
        <v>30</v>
      </c>
      <c r="C20" s="583">
        <f>'Cumulative Budget Request '!Q3</f>
        <v>0.189</v>
      </c>
      <c r="D20" s="582"/>
      <c r="E20" s="579">
        <f>ROUND($C$20*$E$19,0)</f>
        <v>0</v>
      </c>
      <c r="G20" s="579">
        <f>ROUND($C$20*$G$19,0)</f>
        <v>0</v>
      </c>
      <c r="I20" s="579">
        <f>ROUND($C$20*$I$19,0)</f>
        <v>0</v>
      </c>
      <c r="K20" s="579">
        <f>ROUND($C$20*$K$19,0)</f>
        <v>0</v>
      </c>
      <c r="M20" s="579">
        <f>ROUND($C$20*$M$19,0)</f>
        <v>0</v>
      </c>
      <c r="O20" s="579">
        <f>SUM(E20:M20)</f>
        <v>0</v>
      </c>
    </row>
    <row r="21" spans="1:25">
      <c r="B21" s="506" t="s">
        <v>29</v>
      </c>
      <c r="C21" s="584">
        <f>'Cumulative Budget Request '!Q6</f>
        <v>1104</v>
      </c>
      <c r="D21" s="519"/>
      <c r="E21" s="579">
        <f>ROUND(($E$16*12)*C21,0)</f>
        <v>0</v>
      </c>
      <c r="F21" s="579"/>
      <c r="G21" s="579">
        <f>ROUND(($G$16*12)*$C$21*(1+G45),0)</f>
        <v>0</v>
      </c>
      <c r="H21" s="579"/>
      <c r="I21" s="579">
        <f>ROUND(($I$16*12)*$G$21*(1+I45),0)</f>
        <v>0</v>
      </c>
      <c r="J21" s="579"/>
      <c r="K21" s="579">
        <f>ROUND(($K$16*12)*$I$21*(1+K45),0)</f>
        <v>0</v>
      </c>
      <c r="L21" s="579"/>
      <c r="M21" s="579">
        <f>ROUND(($M$16*12)*$K$21*(1+M45),0)</f>
        <v>0</v>
      </c>
      <c r="N21" s="579"/>
      <c r="O21" s="579">
        <f>SUM(E21:M21)</f>
        <v>0</v>
      </c>
    </row>
    <row r="22" spans="1:25">
      <c r="B22" s="506" t="s">
        <v>68</v>
      </c>
      <c r="C22" s="585"/>
      <c r="E22" s="580">
        <f>ROUND(SUM(E19:E21)*$E$17,0)</f>
        <v>0</v>
      </c>
      <c r="G22" s="580">
        <f>ROUND(SUM(G19:G21)*$G$17,0)</f>
        <v>0</v>
      </c>
      <c r="I22" s="580">
        <f>ROUND(SUM(I19:I21)*$I$17,0)</f>
        <v>0</v>
      </c>
      <c r="K22" s="580">
        <f>ROUND(SUM(K19:K21)*$K$17,0)</f>
        <v>0</v>
      </c>
      <c r="M22" s="580">
        <f>ROUND(SUM(M19:M21)*$M$17,0)</f>
        <v>0</v>
      </c>
      <c r="O22" s="580">
        <f>SUM(E22:M22)</f>
        <v>0</v>
      </c>
    </row>
    <row r="23" spans="1:25">
      <c r="B23" s="822" t="s">
        <v>98</v>
      </c>
      <c r="C23" s="822"/>
      <c r="E23" s="519">
        <f>SUM(E19:E22)</f>
        <v>0</v>
      </c>
      <c r="G23" s="519">
        <f>SUM(G19:G22)</f>
        <v>0</v>
      </c>
      <c r="I23" s="519">
        <f>SUM(I19:I22)</f>
        <v>0</v>
      </c>
      <c r="K23" s="519">
        <f>SUM(K19:K22)</f>
        <v>0</v>
      </c>
      <c r="M23" s="519">
        <f>SUM(M19:M22)</f>
        <v>0</v>
      </c>
      <c r="O23" s="519">
        <f>SUM(O19:O22)</f>
        <v>0</v>
      </c>
    </row>
    <row r="25" spans="1:25">
      <c r="A25" s="419" t="s">
        <v>96</v>
      </c>
    </row>
    <row r="26" spans="1:25">
      <c r="A26" s="419"/>
      <c r="B26" s="517" t="s">
        <v>202</v>
      </c>
      <c r="E26" s="578">
        <f>E15</f>
        <v>0</v>
      </c>
      <c r="G26" s="578">
        <f>G15</f>
        <v>0</v>
      </c>
      <c r="I26" s="578">
        <f>I15</f>
        <v>0</v>
      </c>
      <c r="K26" s="578">
        <f>K15</f>
        <v>0</v>
      </c>
      <c r="M26" s="578">
        <f>M15</f>
        <v>0</v>
      </c>
    </row>
    <row r="27" spans="1:25">
      <c r="B27" s="506" t="s">
        <v>94</v>
      </c>
      <c r="C27" s="581"/>
      <c r="E27" s="581">
        <f>E16</f>
        <v>0</v>
      </c>
      <c r="G27" s="581">
        <f>G16</f>
        <v>0</v>
      </c>
      <c r="I27" s="581">
        <f>I16</f>
        <v>0</v>
      </c>
      <c r="K27" s="581">
        <f>K16</f>
        <v>0</v>
      </c>
      <c r="M27" s="581">
        <f>M16</f>
        <v>0</v>
      </c>
    </row>
    <row r="28" spans="1:25">
      <c r="B28" s="506" t="s">
        <v>67</v>
      </c>
      <c r="C28" s="581"/>
      <c r="E28" s="581">
        <f>E17</f>
        <v>0.52500000000000002</v>
      </c>
      <c r="G28" s="581">
        <f>G17</f>
        <v>0.54</v>
      </c>
      <c r="I28" s="581">
        <f>I17</f>
        <v>0.54</v>
      </c>
      <c r="K28" s="581">
        <f>K17</f>
        <v>0.54</v>
      </c>
      <c r="M28" s="581">
        <f>M17</f>
        <v>0.54</v>
      </c>
    </row>
    <row r="29" spans="1:25" ht="3" customHeight="1">
      <c r="A29" s="506"/>
      <c r="B29" s="506"/>
      <c r="C29" s="581"/>
      <c r="E29" s="581"/>
      <c r="G29" s="581"/>
      <c r="I29" s="581"/>
      <c r="K29" s="581"/>
      <c r="M29" s="581"/>
      <c r="P29" s="598"/>
      <c r="Q29" s="598"/>
      <c r="R29" s="598"/>
      <c r="S29" s="598"/>
      <c r="T29" s="598"/>
      <c r="U29" s="598"/>
      <c r="V29" s="598"/>
      <c r="W29" s="598"/>
      <c r="X29" s="598"/>
      <c r="Y29" s="598"/>
    </row>
    <row r="30" spans="1:25">
      <c r="B30" s="506" t="s">
        <v>95</v>
      </c>
      <c r="C30" s="599">
        <v>18492</v>
      </c>
      <c r="E30" s="519">
        <f>ROUND(($E$27*12)*$C$30,0)</f>
        <v>0</v>
      </c>
      <c r="G30" s="519">
        <f>ROUND(($G$27*12)*$C$30,0)</f>
        <v>0</v>
      </c>
      <c r="I30" s="519">
        <f>ROUND(($I$27*12)*$C$30,0)</f>
        <v>0</v>
      </c>
      <c r="K30" s="519">
        <f>ROUND(($K$27*12)*$C$30,0)</f>
        <v>0</v>
      </c>
      <c r="M30" s="519">
        <f>ROUND(($M$27*12)*$C$30,0)</f>
        <v>0</v>
      </c>
      <c r="O30" s="519">
        <f>SUM(E30:M30)</f>
        <v>0</v>
      </c>
    </row>
    <row r="31" spans="1:25">
      <c r="B31" s="506" t="s">
        <v>30</v>
      </c>
      <c r="C31" s="583">
        <f>C20</f>
        <v>0.189</v>
      </c>
      <c r="E31" s="579">
        <f>ROUND($C$31*$E$30,0)</f>
        <v>0</v>
      </c>
      <c r="G31" s="579">
        <f>ROUND($C$31*$G$30,0)</f>
        <v>0</v>
      </c>
      <c r="I31" s="579">
        <f>ROUND($C$31*$I$30,0)</f>
        <v>0</v>
      </c>
      <c r="K31" s="579">
        <f>ROUND($C$31*$K$30,0)</f>
        <v>0</v>
      </c>
      <c r="M31" s="579">
        <f>ROUND($C$31*$M$30,0)</f>
        <v>0</v>
      </c>
      <c r="O31" s="579">
        <f>SUM(E31:M31)</f>
        <v>0</v>
      </c>
    </row>
    <row r="32" spans="1:25">
      <c r="B32" s="506" t="s">
        <v>29</v>
      </c>
      <c r="C32" s="584">
        <f>C21</f>
        <v>1104</v>
      </c>
      <c r="E32" s="579">
        <f>ROUND(($E$27*12)*$C$32,0)</f>
        <v>0</v>
      </c>
      <c r="F32" s="579"/>
      <c r="G32" s="579">
        <f>ROUND(($G$27*12)*$C$32,0)</f>
        <v>0</v>
      </c>
      <c r="H32" s="579"/>
      <c r="I32" s="579">
        <f>ROUND(($I$27*12)*$C$32,0)</f>
        <v>0</v>
      </c>
      <c r="J32" s="579"/>
      <c r="K32" s="579">
        <f>ROUND(($K$27*12)*$C$32,0)</f>
        <v>0</v>
      </c>
      <c r="L32" s="579"/>
      <c r="M32" s="579">
        <f>ROUND(($M$27*12)*$C$32,0)</f>
        <v>0</v>
      </c>
      <c r="N32" s="579"/>
      <c r="O32" s="579">
        <f>SUM(E32:M32)</f>
        <v>0</v>
      </c>
    </row>
    <row r="33" spans="1:15">
      <c r="B33" s="506" t="s">
        <v>68</v>
      </c>
      <c r="C33" s="585"/>
      <c r="E33" s="580">
        <f>ROUND(SUM(E30:E32)*$E$28,0)</f>
        <v>0</v>
      </c>
      <c r="G33" s="580">
        <f>ROUND(SUM(G30:G32)*$G$28,0)</f>
        <v>0</v>
      </c>
      <c r="I33" s="580">
        <f>ROUND(SUM(I30:I32)*$I$28,0)</f>
        <v>0</v>
      </c>
      <c r="K33" s="580">
        <f>ROUND(SUM(K30:K32)*$K$28,0)</f>
        <v>0</v>
      </c>
      <c r="M33" s="580">
        <f>ROUND(SUM(M30:M32)*$M$28,0)</f>
        <v>0</v>
      </c>
      <c r="O33" s="580">
        <f>SUM(E33:M33)</f>
        <v>0</v>
      </c>
    </row>
    <row r="34" spans="1:15">
      <c r="B34" s="822" t="s">
        <v>101</v>
      </c>
      <c r="C34" s="817"/>
      <c r="E34" s="519">
        <f>SUM(E30:E33)</f>
        <v>0</v>
      </c>
      <c r="G34" s="519">
        <f>SUM(G30:G33)</f>
        <v>0</v>
      </c>
      <c r="I34" s="519">
        <f>SUM(I30:I33)</f>
        <v>0</v>
      </c>
      <c r="K34" s="519">
        <f>SUM(K30:K33)</f>
        <v>0</v>
      </c>
      <c r="M34" s="519">
        <f>SUM(M30:M33)</f>
        <v>0</v>
      </c>
      <c r="O34" s="519">
        <f>SUM(O30:O33)</f>
        <v>0</v>
      </c>
    </row>
    <row r="36" spans="1:15" ht="13.8" thickBot="1">
      <c r="A36" s="836" t="s">
        <v>113</v>
      </c>
      <c r="B36" s="836"/>
      <c r="C36" s="836"/>
      <c r="D36" s="836"/>
      <c r="E36" s="836"/>
      <c r="F36" s="836"/>
      <c r="G36" s="836"/>
      <c r="H36" s="836"/>
      <c r="I36" s="836"/>
      <c r="J36" s="836"/>
      <c r="K36" s="836"/>
      <c r="L36" s="836"/>
      <c r="M36" s="836"/>
      <c r="N36" s="836"/>
      <c r="O36" s="836"/>
    </row>
    <row r="37" spans="1:15" ht="15" thickBot="1">
      <c r="A37" s="586" t="s">
        <v>114</v>
      </c>
      <c r="B37" s="587"/>
      <c r="C37" s="587"/>
      <c r="D37" s="587"/>
      <c r="E37" s="588">
        <f>(SUM(E19:E21))-(SUM(E30:E32))</f>
        <v>0</v>
      </c>
      <c r="F37" s="589"/>
      <c r="G37" s="588">
        <f>(SUM(G19:G21))-(SUM(G30:G32))</f>
        <v>0</v>
      </c>
      <c r="H37" s="589"/>
      <c r="I37" s="588">
        <f>(SUM(I19:I21))-(SUM(I30:I32))</f>
        <v>0</v>
      </c>
      <c r="J37" s="589"/>
      <c r="K37" s="588">
        <f>(SUM(K19:K21))-(SUM(K30:K32))</f>
        <v>0</v>
      </c>
      <c r="L37" s="589"/>
      <c r="M37" s="588">
        <f>(SUM(M19:M21))-(SUM(M30:M32))</f>
        <v>0</v>
      </c>
      <c r="N37" s="589"/>
      <c r="O37" s="590">
        <f>SUM(E37:M37)</f>
        <v>0</v>
      </c>
    </row>
    <row r="38" spans="1:15" ht="14.4">
      <c r="A38" s="591"/>
      <c r="C38" s="419" t="s">
        <v>100</v>
      </c>
      <c r="E38" s="592">
        <f>IFERROR((E19-E30)/C19/12,0)</f>
        <v>0</v>
      </c>
      <c r="F38" s="591"/>
      <c r="G38" s="592">
        <f>IFERROR((G19-G30)/C19/12,0)</f>
        <v>0</v>
      </c>
      <c r="H38" s="591"/>
      <c r="I38" s="592">
        <f>IFERROR((I19-I30)/C19/12,0)</f>
        <v>0</v>
      </c>
      <c r="J38" s="591"/>
      <c r="K38" s="592">
        <f>IFERROR((K19-K30)/C19/12,0)</f>
        <v>0</v>
      </c>
      <c r="L38" s="591"/>
      <c r="M38" s="592">
        <f>IFERROR((M19-M30)/C19/12,0)</f>
        <v>0</v>
      </c>
      <c r="N38" s="591"/>
      <c r="O38" s="593"/>
    </row>
    <row r="40" spans="1:15" ht="16.2">
      <c r="A40" s="817" t="s">
        <v>115</v>
      </c>
      <c r="B40" s="817"/>
      <c r="C40" s="817"/>
      <c r="E40" s="594">
        <f>E22-E33</f>
        <v>0</v>
      </c>
      <c r="G40" s="594">
        <f>G22-G33</f>
        <v>0</v>
      </c>
      <c r="I40" s="594">
        <f>I22-I33</f>
        <v>0</v>
      </c>
      <c r="K40" s="594">
        <f>K22-K33</f>
        <v>0</v>
      </c>
      <c r="M40" s="594">
        <f>M22-M33</f>
        <v>0</v>
      </c>
      <c r="O40" s="595">
        <f>SUM(E40:M40)</f>
        <v>0</v>
      </c>
    </row>
    <row r="41" spans="1:15" ht="14.4">
      <c r="A41" s="836" t="s">
        <v>72</v>
      </c>
      <c r="B41" s="836"/>
      <c r="C41" s="836"/>
      <c r="E41" s="593">
        <f>SUM(E37,E40)</f>
        <v>0</v>
      </c>
      <c r="F41" s="591"/>
      <c r="G41" s="593">
        <f>SUM(G37,G40)</f>
        <v>0</v>
      </c>
      <c r="H41" s="591"/>
      <c r="I41" s="593">
        <f>SUM(I37,I40)</f>
        <v>0</v>
      </c>
      <c r="J41" s="591"/>
      <c r="K41" s="593">
        <f>SUM(K37,K40)</f>
        <v>0</v>
      </c>
      <c r="L41" s="591"/>
      <c r="M41" s="593">
        <f>SUM(M37,M40)</f>
        <v>0</v>
      </c>
      <c r="N41" s="591"/>
      <c r="O41" s="593">
        <f>SUM(E41:M41)</f>
        <v>0</v>
      </c>
    </row>
    <row r="42" spans="1:15" ht="13.8" thickBot="1"/>
    <row r="43" spans="1:15">
      <c r="A43" s="865" t="s">
        <v>116</v>
      </c>
      <c r="B43" s="866"/>
      <c r="C43" s="866"/>
      <c r="D43" s="866"/>
      <c r="E43" s="866"/>
      <c r="F43" s="866"/>
      <c r="G43" s="866"/>
      <c r="H43" s="866"/>
      <c r="I43" s="866"/>
      <c r="J43" s="866"/>
      <c r="K43" s="866"/>
      <c r="L43" s="866"/>
      <c r="M43" s="866"/>
      <c r="N43" s="866"/>
      <c r="O43" s="867"/>
    </row>
    <row r="44" spans="1:15">
      <c r="A44" s="604"/>
      <c r="B44" s="605"/>
      <c r="C44" s="605"/>
      <c r="D44" s="607"/>
      <c r="E44" s="606" t="s">
        <v>31</v>
      </c>
      <c r="F44" s="607"/>
      <c r="G44" s="606" t="s">
        <v>32</v>
      </c>
      <c r="H44" s="607"/>
      <c r="I44" s="606" t="s">
        <v>33</v>
      </c>
      <c r="J44" s="607"/>
      <c r="K44" s="606" t="s">
        <v>34</v>
      </c>
      <c r="L44" s="607"/>
      <c r="M44" s="606" t="s">
        <v>35</v>
      </c>
      <c r="N44" s="607"/>
      <c r="O44" s="612"/>
    </row>
    <row r="45" spans="1:15">
      <c r="A45" s="604"/>
      <c r="B45" s="871" t="s">
        <v>99</v>
      </c>
      <c r="C45" s="871"/>
      <c r="D45" s="607"/>
      <c r="E45" s="603">
        <v>0.03</v>
      </c>
      <c r="F45" s="607"/>
      <c r="G45" s="603">
        <v>0.03</v>
      </c>
      <c r="H45" s="607"/>
      <c r="I45" s="603">
        <v>0.03</v>
      </c>
      <c r="J45" s="607"/>
      <c r="K45" s="603">
        <v>0.03</v>
      </c>
      <c r="L45" s="607"/>
      <c r="M45" s="603">
        <v>0.03</v>
      </c>
      <c r="N45" s="607"/>
      <c r="O45" s="612"/>
    </row>
    <row r="46" spans="1:15">
      <c r="A46" s="604"/>
      <c r="B46" s="607"/>
      <c r="C46" s="607"/>
      <c r="D46" s="607"/>
      <c r="E46" s="607"/>
      <c r="F46" s="607"/>
      <c r="G46" s="607"/>
      <c r="H46" s="607"/>
      <c r="I46" s="607"/>
      <c r="J46" s="607"/>
      <c r="K46" s="607"/>
      <c r="L46" s="607"/>
      <c r="M46" s="607"/>
      <c r="N46" s="607"/>
      <c r="O46" s="612"/>
    </row>
    <row r="47" spans="1:15">
      <c r="A47" s="870" t="s">
        <v>293</v>
      </c>
      <c r="B47" s="871"/>
      <c r="C47" s="607"/>
      <c r="D47" s="607"/>
      <c r="E47" s="607"/>
      <c r="F47" s="607"/>
      <c r="G47" s="607"/>
      <c r="H47" s="607"/>
      <c r="I47" s="607"/>
      <c r="J47" s="607"/>
      <c r="K47" s="607"/>
      <c r="L47" s="607"/>
      <c r="M47" s="607"/>
      <c r="N47" s="607"/>
      <c r="O47" s="612"/>
    </row>
    <row r="48" spans="1:15">
      <c r="A48" s="608" t="s">
        <v>294</v>
      </c>
      <c r="B48" s="609">
        <v>221900</v>
      </c>
      <c r="C48" s="607"/>
      <c r="D48" s="607"/>
      <c r="E48" s="607"/>
      <c r="F48" s="607"/>
      <c r="G48" s="607"/>
      <c r="H48" s="607"/>
      <c r="I48" s="607"/>
      <c r="J48" s="607"/>
      <c r="K48" s="607"/>
      <c r="L48" s="607"/>
      <c r="M48" s="607"/>
      <c r="N48" s="607"/>
      <c r="O48" s="612"/>
    </row>
    <row r="49" spans="1:15">
      <c r="A49" s="608" t="s">
        <v>295</v>
      </c>
      <c r="B49" s="609">
        <f>($B$48/12)*9</f>
        <v>166425</v>
      </c>
      <c r="C49" s="607"/>
      <c r="D49" s="607"/>
      <c r="E49" s="607"/>
      <c r="F49" s="607"/>
      <c r="G49" s="607"/>
      <c r="H49" s="607"/>
      <c r="I49" s="607"/>
      <c r="J49" s="607"/>
      <c r="K49" s="607"/>
      <c r="L49" s="607"/>
      <c r="M49" s="607"/>
      <c r="N49" s="607"/>
      <c r="O49" s="612"/>
    </row>
    <row r="50" spans="1:15">
      <c r="A50" s="608" t="s">
        <v>296</v>
      </c>
      <c r="B50" s="609">
        <f>$B$48/12</f>
        <v>18491.666666666668</v>
      </c>
      <c r="C50" s="607"/>
      <c r="D50" s="607"/>
      <c r="E50" s="607"/>
      <c r="F50" s="607"/>
      <c r="G50" s="607"/>
      <c r="H50" s="607"/>
      <c r="I50" s="607"/>
      <c r="J50" s="607"/>
      <c r="K50" s="607"/>
      <c r="L50" s="607"/>
      <c r="M50" s="607"/>
      <c r="N50" s="607"/>
      <c r="O50" s="612"/>
    </row>
    <row r="51" spans="1:15" ht="13.8" thickBot="1">
      <c r="A51" s="610"/>
      <c r="B51" s="611"/>
      <c r="C51" s="611"/>
      <c r="D51" s="611"/>
      <c r="E51" s="611"/>
      <c r="F51" s="611"/>
      <c r="G51" s="611"/>
      <c r="H51" s="611"/>
      <c r="I51" s="611"/>
      <c r="J51" s="611"/>
      <c r="K51" s="611"/>
      <c r="L51" s="611"/>
      <c r="M51" s="611"/>
      <c r="N51" s="611"/>
      <c r="O51" s="613"/>
    </row>
  </sheetData>
  <mergeCells count="16">
    <mergeCell ref="Q1:T1"/>
    <mergeCell ref="A43:O43"/>
    <mergeCell ref="B45:C45"/>
    <mergeCell ref="A47:B47"/>
    <mergeCell ref="B8:E8"/>
    <mergeCell ref="B23:C23"/>
    <mergeCell ref="B34:C34"/>
    <mergeCell ref="A36:O36"/>
    <mergeCell ref="A40:C40"/>
    <mergeCell ref="A41:C41"/>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6B8C-5CD7-4F27-9F23-9A387063FDB1}">
  <sheetPr codeName="Sheet17">
    <tabColor rgb="FFFFFF00"/>
    <pageSetUpPr fitToPage="1"/>
  </sheetPr>
  <dimension ref="A1:Y51"/>
  <sheetViews>
    <sheetView topLeftCell="A7" workbookViewId="0">
      <selection activeCell="R27" sqref="R27"/>
    </sheetView>
  </sheetViews>
  <sheetFormatPr defaultColWidth="9.109375" defaultRowHeight="13.2"/>
  <cols>
    <col min="1" max="1" width="26.88671875" style="517" customWidth="1"/>
    <col min="2" max="2" width="22.33203125" style="517" customWidth="1"/>
    <col min="3" max="3" width="18.6640625" style="517" customWidth="1"/>
    <col min="4" max="4" width="1.88671875" style="517" customWidth="1"/>
    <col min="5" max="5" width="10.33203125" style="517" customWidth="1"/>
    <col min="6" max="6" width="1.88671875" style="517" customWidth="1"/>
    <col min="7" max="7" width="9.109375" style="517"/>
    <col min="8" max="8" width="1.88671875" style="517" customWidth="1"/>
    <col min="9" max="9" width="9.109375" style="517" customWidth="1"/>
    <col min="10" max="10" width="1.88671875" style="517" customWidth="1"/>
    <col min="11" max="11" width="9.109375" style="517" customWidth="1"/>
    <col min="12" max="12" width="1.88671875" style="517" customWidth="1"/>
    <col min="13" max="13" width="9.109375" style="517" customWidth="1"/>
    <col min="14" max="14" width="1.88671875" style="517" customWidth="1"/>
    <col min="15" max="15" width="10.44140625" style="517" customWidth="1"/>
    <col min="16" max="16384" width="9.109375" style="517"/>
  </cols>
  <sheetData>
    <row r="1" spans="1:25" ht="23.25" customHeight="1" thickBot="1">
      <c r="A1" s="863" t="s">
        <v>88</v>
      </c>
      <c r="B1" s="863"/>
      <c r="C1" s="863"/>
      <c r="D1" s="863"/>
      <c r="E1" s="863"/>
      <c r="F1" s="863"/>
      <c r="G1" s="863"/>
      <c r="H1" s="863"/>
      <c r="I1" s="863"/>
      <c r="J1" s="863"/>
      <c r="K1" s="863"/>
      <c r="L1" s="863"/>
      <c r="M1" s="863"/>
      <c r="N1" s="863"/>
      <c r="O1" s="863"/>
      <c r="P1" s="541"/>
      <c r="Q1" s="860" t="s">
        <v>185</v>
      </c>
      <c r="R1" s="861"/>
      <c r="S1" s="861"/>
      <c r="T1" s="862"/>
    </row>
    <row r="2" spans="1:25">
      <c r="A2" s="836" t="s">
        <v>111</v>
      </c>
      <c r="B2" s="836"/>
      <c r="C2" s="836"/>
      <c r="D2" s="836"/>
      <c r="E2" s="836"/>
      <c r="F2" s="836"/>
      <c r="G2" s="836"/>
      <c r="H2" s="836"/>
      <c r="I2" s="836"/>
      <c r="J2" s="836"/>
      <c r="K2" s="836"/>
      <c r="L2" s="836"/>
      <c r="M2" s="836"/>
      <c r="N2" s="836"/>
      <c r="O2" s="836"/>
      <c r="P2" s="513"/>
      <c r="Q2" s="513"/>
      <c r="R2" s="513"/>
    </row>
    <row r="4" spans="1:25" ht="23.25" customHeight="1">
      <c r="A4" s="419" t="s">
        <v>89</v>
      </c>
      <c r="B4" s="837">
        <f>'Cumulative Budget Request '!B3</f>
        <v>0</v>
      </c>
      <c r="C4" s="837"/>
      <c r="D4" s="837"/>
      <c r="E4" s="837"/>
      <c r="F4" s="513"/>
    </row>
    <row r="5" spans="1:25" ht="23.25" customHeight="1">
      <c r="A5" s="419" t="s">
        <v>86</v>
      </c>
      <c r="B5" s="837">
        <f>'Cumulative Budget Request '!B5</f>
        <v>0</v>
      </c>
      <c r="C5" s="837"/>
      <c r="D5" s="837"/>
      <c r="E5" s="837"/>
      <c r="F5" s="417"/>
    </row>
    <row r="6" spans="1:25" ht="23.25" customHeight="1">
      <c r="A6" s="419" t="s">
        <v>90</v>
      </c>
      <c r="B6" s="869">
        <f>'Cumulative Budget Request '!B4</f>
        <v>0</v>
      </c>
      <c r="C6" s="869"/>
      <c r="D6" s="869"/>
      <c r="E6" s="869"/>
      <c r="F6" s="576"/>
      <c r="G6" s="419"/>
      <c r="H6" s="419"/>
      <c r="I6" s="419"/>
      <c r="J6" s="419"/>
      <c r="K6" s="419"/>
      <c r="L6" s="419"/>
      <c r="M6" s="419"/>
      <c r="N6" s="419"/>
    </row>
    <row r="7" spans="1:25" ht="23.25" customHeight="1">
      <c r="A7" s="419" t="s">
        <v>87</v>
      </c>
      <c r="B7" s="868"/>
      <c r="C7" s="868"/>
      <c r="D7" s="868"/>
      <c r="E7" s="868"/>
      <c r="F7" s="417"/>
    </row>
    <row r="8" spans="1:25" ht="23.25" customHeight="1">
      <c r="A8" s="419" t="s">
        <v>455</v>
      </c>
      <c r="B8" s="864"/>
      <c r="C8" s="864"/>
      <c r="D8" s="864"/>
      <c r="E8" s="864"/>
      <c r="F8" s="417"/>
    </row>
    <row r="10" spans="1:25">
      <c r="A10" s="506" t="s">
        <v>91</v>
      </c>
    </row>
    <row r="11" spans="1:25">
      <c r="A11" s="506" t="s">
        <v>92</v>
      </c>
    </row>
    <row r="13" spans="1:25">
      <c r="E13" s="577" t="s">
        <v>2</v>
      </c>
      <c r="F13" s="577"/>
      <c r="G13" s="577" t="s">
        <v>3</v>
      </c>
      <c r="H13" s="577"/>
      <c r="I13" s="577" t="s">
        <v>4</v>
      </c>
      <c r="J13" s="577"/>
      <c r="K13" s="577" t="s">
        <v>8</v>
      </c>
      <c r="L13" s="577"/>
      <c r="M13" s="577" t="s">
        <v>9</v>
      </c>
      <c r="N13" s="577"/>
      <c r="O13" s="577" t="s">
        <v>1</v>
      </c>
    </row>
    <row r="14" spans="1:25">
      <c r="A14" s="419" t="s">
        <v>93</v>
      </c>
    </row>
    <row r="15" spans="1:25">
      <c r="A15" s="419"/>
      <c r="B15" s="517" t="s">
        <v>202</v>
      </c>
      <c r="E15" s="578">
        <f>E16*12</f>
        <v>0</v>
      </c>
      <c r="G15" s="578">
        <f>G16*12</f>
        <v>0</v>
      </c>
      <c r="I15" s="578">
        <f>I16*12</f>
        <v>0</v>
      </c>
      <c r="K15" s="578">
        <f>K16*12</f>
        <v>0</v>
      </c>
      <c r="M15" s="578">
        <f>M16*12</f>
        <v>0</v>
      </c>
      <c r="P15" s="598"/>
      <c r="Q15" s="598" t="s">
        <v>203</v>
      </c>
      <c r="R15" s="598"/>
      <c r="S15" s="598"/>
      <c r="T15" s="598"/>
      <c r="U15" s="598"/>
      <c r="V15" s="598"/>
      <c r="W15" s="598"/>
      <c r="X15" s="598"/>
      <c r="Y15" s="598"/>
    </row>
    <row r="16" spans="1:25">
      <c r="A16" s="506"/>
      <c r="B16" s="506" t="s">
        <v>100</v>
      </c>
      <c r="C16" s="581"/>
      <c r="E16" s="602">
        <v>0</v>
      </c>
      <c r="G16" s="602">
        <v>0</v>
      </c>
      <c r="I16" s="602">
        <v>0</v>
      </c>
      <c r="K16" s="602">
        <v>0</v>
      </c>
      <c r="M16" s="602">
        <v>0</v>
      </c>
      <c r="P16" s="598"/>
      <c r="Q16" s="598" t="s">
        <v>204</v>
      </c>
      <c r="R16" s="598"/>
      <c r="S16" s="598"/>
      <c r="T16" s="598"/>
      <c r="U16" s="598"/>
      <c r="V16" s="598"/>
      <c r="W16" s="598"/>
      <c r="X16" s="598"/>
      <c r="Y16" s="598"/>
    </row>
    <row r="17" spans="1:25">
      <c r="A17" s="506"/>
      <c r="B17" s="506" t="s">
        <v>67</v>
      </c>
      <c r="C17" s="581"/>
      <c r="E17" s="581">
        <f>'Cumulative Budget Request '!M767</f>
        <v>0.52500000000000002</v>
      </c>
      <c r="G17" s="581">
        <f>'Cumulative Budget Request '!M768</f>
        <v>0.54</v>
      </c>
      <c r="I17" s="581">
        <f>'Cumulative Budget Request '!M769</f>
        <v>0.54</v>
      </c>
      <c r="K17" s="581">
        <f>'Cumulative Budget Request '!M770</f>
        <v>0.54</v>
      </c>
      <c r="M17" s="581">
        <f>'Cumulative Budget Request '!M771</f>
        <v>0.54</v>
      </c>
      <c r="P17" s="598"/>
      <c r="Q17" s="598"/>
      <c r="R17" s="598"/>
      <c r="S17" s="598"/>
      <c r="T17" s="598"/>
      <c r="U17" s="598"/>
      <c r="V17" s="598"/>
      <c r="W17" s="598"/>
      <c r="X17" s="598"/>
      <c r="Y17" s="598"/>
    </row>
    <row r="18" spans="1:25" ht="3" customHeight="1">
      <c r="A18" s="506"/>
      <c r="B18" s="506"/>
      <c r="C18" s="581"/>
      <c r="E18" s="581"/>
      <c r="G18" s="581"/>
      <c r="I18" s="581"/>
      <c r="K18" s="581"/>
      <c r="M18" s="581"/>
      <c r="P18" s="598"/>
      <c r="Q18" s="598"/>
      <c r="R18" s="598"/>
      <c r="S18" s="598"/>
      <c r="T18" s="598"/>
      <c r="U18" s="598"/>
      <c r="V18" s="598"/>
      <c r="W18" s="598"/>
      <c r="X18" s="598"/>
      <c r="Y18" s="598"/>
    </row>
    <row r="19" spans="1:25">
      <c r="B19" s="506" t="s">
        <v>95</v>
      </c>
      <c r="C19" s="601">
        <v>0</v>
      </c>
      <c r="E19" s="519">
        <f>ROUND(($E$16*12)*($C$19*(1+$E$45)),0)</f>
        <v>0</v>
      </c>
      <c r="G19" s="519">
        <f>ROUND(($G$16*12)*($C$19*(1+$G$45)*(1+$E$45)),0)</f>
        <v>0</v>
      </c>
      <c r="I19" s="519">
        <f>ROUND(($I$16*12)*($C$19*(1+$I$45)*(1+$G$45)*(1+$E$45)),0)</f>
        <v>0</v>
      </c>
      <c r="K19" s="519">
        <f>ROUND(($K$16*12)*($C$19*(1+$K$45)*(1+$I$45)*(1+$G$45)*(1+$E$45)),0)</f>
        <v>0</v>
      </c>
      <c r="M19" s="519">
        <f>ROUND(($M$16*12)*($C$19*(1+$M$45)*(1+$I$45)*(1+$K$45)*(1+$G$45)*(1+$E$45)),0)</f>
        <v>0</v>
      </c>
      <c r="O19" s="519">
        <f>SUM(E19:M19)</f>
        <v>0</v>
      </c>
    </row>
    <row r="20" spans="1:25">
      <c r="B20" s="506" t="s">
        <v>30</v>
      </c>
      <c r="C20" s="583">
        <f>'Cumulative Budget Request '!Q3</f>
        <v>0.189</v>
      </c>
      <c r="D20" s="582"/>
      <c r="E20" s="579">
        <f>ROUND($C$20*$E$19,0)</f>
        <v>0</v>
      </c>
      <c r="G20" s="579">
        <f>ROUND($C$20*$G$19,0)</f>
        <v>0</v>
      </c>
      <c r="I20" s="579">
        <f>ROUND($C$20*$I$19,0)</f>
        <v>0</v>
      </c>
      <c r="K20" s="579">
        <f>ROUND($C$20*$K$19,0)</f>
        <v>0</v>
      </c>
      <c r="M20" s="579">
        <f>ROUND($C$20*$M$19,0)</f>
        <v>0</v>
      </c>
      <c r="O20" s="579">
        <f>SUM(E20:M20)</f>
        <v>0</v>
      </c>
    </row>
    <row r="21" spans="1:25">
      <c r="B21" s="506" t="s">
        <v>29</v>
      </c>
      <c r="C21" s="584">
        <f>'Cumulative Budget Request '!Q6</f>
        <v>1104</v>
      </c>
      <c r="D21" s="519"/>
      <c r="E21" s="579">
        <f>ROUND(($E$16*12)*C21,0)</f>
        <v>0</v>
      </c>
      <c r="F21" s="579"/>
      <c r="G21" s="579">
        <f>ROUND(($G$16*12)*$C$21*(1+G45),0)</f>
        <v>0</v>
      </c>
      <c r="H21" s="579"/>
      <c r="I21" s="579">
        <f>ROUND(($I$16*12)*$G$21*(1+I45),0)</f>
        <v>0</v>
      </c>
      <c r="J21" s="579"/>
      <c r="K21" s="579">
        <f>ROUND(($K$16*12)*$I$21*(1+K45),0)</f>
        <v>0</v>
      </c>
      <c r="L21" s="579"/>
      <c r="M21" s="579">
        <f>ROUND(($M$16*12)*$K$21*(1+M45),0)</f>
        <v>0</v>
      </c>
      <c r="N21" s="579"/>
      <c r="O21" s="579">
        <f>SUM(E21:M21)</f>
        <v>0</v>
      </c>
    </row>
    <row r="22" spans="1:25">
      <c r="B22" s="506" t="s">
        <v>68</v>
      </c>
      <c r="C22" s="585"/>
      <c r="E22" s="580">
        <f>ROUND(SUM(E19:E21)*$E$17,0)</f>
        <v>0</v>
      </c>
      <c r="G22" s="580">
        <f>ROUND(SUM(G19:G21)*$G$17,0)</f>
        <v>0</v>
      </c>
      <c r="I22" s="580">
        <f>ROUND(SUM(I19:I21)*$I$17,0)</f>
        <v>0</v>
      </c>
      <c r="K22" s="580">
        <f>ROUND(SUM(K19:K21)*$K$17,0)</f>
        <v>0</v>
      </c>
      <c r="M22" s="580">
        <f>ROUND(SUM(M19:M21)*$M$17,0)</f>
        <v>0</v>
      </c>
      <c r="O22" s="580">
        <f>SUM(E22:M22)</f>
        <v>0</v>
      </c>
    </row>
    <row r="23" spans="1:25">
      <c r="B23" s="822" t="s">
        <v>98</v>
      </c>
      <c r="C23" s="822"/>
      <c r="E23" s="519">
        <f>SUM(E19:E22)</f>
        <v>0</v>
      </c>
      <c r="G23" s="519">
        <f>SUM(G19:G22)</f>
        <v>0</v>
      </c>
      <c r="I23" s="519">
        <f>SUM(I19:I22)</f>
        <v>0</v>
      </c>
      <c r="K23" s="519">
        <f>SUM(K19:K22)</f>
        <v>0</v>
      </c>
      <c r="M23" s="519">
        <f>SUM(M19:M22)</f>
        <v>0</v>
      </c>
      <c r="O23" s="519">
        <f>SUM(O19:O22)</f>
        <v>0</v>
      </c>
    </row>
    <row r="25" spans="1:25">
      <c r="A25" s="419" t="s">
        <v>96</v>
      </c>
    </row>
    <row r="26" spans="1:25">
      <c r="A26" s="419"/>
      <c r="B26" s="517" t="s">
        <v>202</v>
      </c>
      <c r="E26" s="578">
        <f>E15</f>
        <v>0</v>
      </c>
      <c r="G26" s="578">
        <f>G15</f>
        <v>0</v>
      </c>
      <c r="I26" s="578">
        <f>I15</f>
        <v>0</v>
      </c>
      <c r="K26" s="578">
        <f>K15</f>
        <v>0</v>
      </c>
      <c r="M26" s="578">
        <f>M15</f>
        <v>0</v>
      </c>
    </row>
    <row r="27" spans="1:25">
      <c r="B27" s="506" t="s">
        <v>94</v>
      </c>
      <c r="C27" s="581"/>
      <c r="E27" s="581">
        <f>E16</f>
        <v>0</v>
      </c>
      <c r="G27" s="581">
        <f>G16</f>
        <v>0</v>
      </c>
      <c r="I27" s="581">
        <f>I16</f>
        <v>0</v>
      </c>
      <c r="K27" s="581">
        <f>K16</f>
        <v>0</v>
      </c>
      <c r="M27" s="581">
        <f>M16</f>
        <v>0</v>
      </c>
    </row>
    <row r="28" spans="1:25">
      <c r="B28" s="506" t="s">
        <v>67</v>
      </c>
      <c r="C28" s="581"/>
      <c r="E28" s="581">
        <f>E17</f>
        <v>0.52500000000000002</v>
      </c>
      <c r="G28" s="581">
        <f>G17</f>
        <v>0.54</v>
      </c>
      <c r="I28" s="581">
        <f>I17</f>
        <v>0.54</v>
      </c>
      <c r="K28" s="581">
        <f>K17</f>
        <v>0.54</v>
      </c>
      <c r="M28" s="581">
        <f>M17</f>
        <v>0.54</v>
      </c>
    </row>
    <row r="29" spans="1:25" ht="3" customHeight="1">
      <c r="A29" s="506"/>
      <c r="B29" s="506"/>
      <c r="C29" s="581"/>
      <c r="E29" s="581"/>
      <c r="G29" s="581"/>
      <c r="I29" s="581"/>
      <c r="K29" s="581"/>
      <c r="M29" s="581"/>
      <c r="P29" s="598"/>
      <c r="Q29" s="598"/>
      <c r="R29" s="598"/>
      <c r="S29" s="598"/>
      <c r="T29" s="598"/>
      <c r="U29" s="598"/>
      <c r="V29" s="598"/>
      <c r="W29" s="598"/>
      <c r="X29" s="598"/>
      <c r="Y29" s="598"/>
    </row>
    <row r="30" spans="1:25">
      <c r="B30" s="506" t="s">
        <v>95</v>
      </c>
      <c r="C30" s="599">
        <v>18492</v>
      </c>
      <c r="E30" s="519">
        <f>ROUND(($E$27*12)*$C$30,0)</f>
        <v>0</v>
      </c>
      <c r="G30" s="519">
        <f>ROUND(($G$27*12)*$C$30,0)</f>
        <v>0</v>
      </c>
      <c r="I30" s="519">
        <f>ROUND(($I$27*12)*$C$30,0)</f>
        <v>0</v>
      </c>
      <c r="K30" s="519">
        <f>ROUND(($K$27*12)*$C$30,0)</f>
        <v>0</v>
      </c>
      <c r="M30" s="519">
        <f>ROUND(($M$27*12)*$C$30,0)</f>
        <v>0</v>
      </c>
      <c r="O30" s="519">
        <f>SUM(E30:M30)</f>
        <v>0</v>
      </c>
    </row>
    <row r="31" spans="1:25">
      <c r="B31" s="506" t="s">
        <v>30</v>
      </c>
      <c r="C31" s="583">
        <f>C20</f>
        <v>0.189</v>
      </c>
      <c r="E31" s="579">
        <f>ROUND($C$31*$E$30,0)</f>
        <v>0</v>
      </c>
      <c r="G31" s="579">
        <f>ROUND($C$31*$G$30,0)</f>
        <v>0</v>
      </c>
      <c r="I31" s="579">
        <f>ROUND($C$31*$I$30,0)</f>
        <v>0</v>
      </c>
      <c r="K31" s="579">
        <f>ROUND($C$31*$K$30,0)</f>
        <v>0</v>
      </c>
      <c r="M31" s="579">
        <f>ROUND($C$31*$M$30,0)</f>
        <v>0</v>
      </c>
      <c r="O31" s="579">
        <f>SUM(E31:M31)</f>
        <v>0</v>
      </c>
    </row>
    <row r="32" spans="1:25">
      <c r="B32" s="506" t="s">
        <v>29</v>
      </c>
      <c r="C32" s="584">
        <f>C21</f>
        <v>1104</v>
      </c>
      <c r="E32" s="579">
        <f>ROUND(($E$27*12)*$C$32,0)</f>
        <v>0</v>
      </c>
      <c r="F32" s="579"/>
      <c r="G32" s="579">
        <f>ROUND(($G$27*12)*$C$32,0)</f>
        <v>0</v>
      </c>
      <c r="H32" s="579"/>
      <c r="I32" s="579">
        <f>ROUND(($I$27*12)*$C$32,0)</f>
        <v>0</v>
      </c>
      <c r="J32" s="579"/>
      <c r="K32" s="579">
        <f>ROUND(($K$27*12)*$C$32,0)</f>
        <v>0</v>
      </c>
      <c r="L32" s="579"/>
      <c r="M32" s="579">
        <f>ROUND(($M$27*12)*$C$32,0)</f>
        <v>0</v>
      </c>
      <c r="N32" s="579"/>
      <c r="O32" s="579">
        <f>SUM(E32:M32)</f>
        <v>0</v>
      </c>
    </row>
    <row r="33" spans="1:15">
      <c r="B33" s="506" t="s">
        <v>68</v>
      </c>
      <c r="C33" s="585"/>
      <c r="E33" s="580">
        <f>ROUND(SUM(E30:E32)*$E$28,0)</f>
        <v>0</v>
      </c>
      <c r="G33" s="580">
        <f>ROUND(SUM(G30:G32)*$G$28,0)</f>
        <v>0</v>
      </c>
      <c r="I33" s="580">
        <f>ROUND(SUM(I30:I32)*$I$28,0)</f>
        <v>0</v>
      </c>
      <c r="K33" s="580">
        <f>ROUND(SUM(K30:K32)*$K$28,0)</f>
        <v>0</v>
      </c>
      <c r="M33" s="580">
        <f>ROUND(SUM(M30:M32)*$M$28,0)</f>
        <v>0</v>
      </c>
      <c r="O33" s="580">
        <f>SUM(E33:M33)</f>
        <v>0</v>
      </c>
    </row>
    <row r="34" spans="1:15">
      <c r="B34" s="822" t="s">
        <v>101</v>
      </c>
      <c r="C34" s="817"/>
      <c r="E34" s="519">
        <f>SUM(E30:E33)</f>
        <v>0</v>
      </c>
      <c r="G34" s="519">
        <f>SUM(G30:G33)</f>
        <v>0</v>
      </c>
      <c r="I34" s="519">
        <f>SUM(I30:I33)</f>
        <v>0</v>
      </c>
      <c r="K34" s="519">
        <f>SUM(K30:K33)</f>
        <v>0</v>
      </c>
      <c r="M34" s="519">
        <f>SUM(M30:M33)</f>
        <v>0</v>
      </c>
      <c r="O34" s="519">
        <f>SUM(O30:O33)</f>
        <v>0</v>
      </c>
    </row>
    <row r="36" spans="1:15" ht="13.8" thickBot="1">
      <c r="A36" s="836" t="s">
        <v>113</v>
      </c>
      <c r="B36" s="836"/>
      <c r="C36" s="836"/>
      <c r="D36" s="836"/>
      <c r="E36" s="836"/>
      <c r="F36" s="836"/>
      <c r="G36" s="836"/>
      <c r="H36" s="836"/>
      <c r="I36" s="836"/>
      <c r="J36" s="836"/>
      <c r="K36" s="836"/>
      <c r="L36" s="836"/>
      <c r="M36" s="836"/>
      <c r="N36" s="836"/>
      <c r="O36" s="836"/>
    </row>
    <row r="37" spans="1:15" ht="15" thickBot="1">
      <c r="A37" s="586" t="s">
        <v>114</v>
      </c>
      <c r="B37" s="587"/>
      <c r="C37" s="587"/>
      <c r="D37" s="587"/>
      <c r="E37" s="588">
        <f>(SUM(E19:E21))-(SUM(E30:E32))</f>
        <v>0</v>
      </c>
      <c r="F37" s="589"/>
      <c r="G37" s="588">
        <f>(SUM(G19:G21))-(SUM(G30:G32))</f>
        <v>0</v>
      </c>
      <c r="H37" s="589"/>
      <c r="I37" s="588">
        <f>(SUM(I19:I21))-(SUM(I30:I32))</f>
        <v>0</v>
      </c>
      <c r="J37" s="589"/>
      <c r="K37" s="588">
        <f>(SUM(K19:K21))-(SUM(K30:K32))</f>
        <v>0</v>
      </c>
      <c r="L37" s="589"/>
      <c r="M37" s="588">
        <f>(SUM(M19:M21))-(SUM(M30:M32))</f>
        <v>0</v>
      </c>
      <c r="N37" s="589"/>
      <c r="O37" s="590">
        <f>SUM(E37:M37)</f>
        <v>0</v>
      </c>
    </row>
    <row r="38" spans="1:15" ht="14.4">
      <c r="A38" s="591"/>
      <c r="C38" s="419" t="s">
        <v>100</v>
      </c>
      <c r="E38" s="592">
        <f>IFERROR((E19-E30)/C19/12,0)</f>
        <v>0</v>
      </c>
      <c r="F38" s="591"/>
      <c r="G38" s="592">
        <f>IFERROR((G19-G30)/C19/12,0)</f>
        <v>0</v>
      </c>
      <c r="H38" s="591"/>
      <c r="I38" s="592">
        <f>IFERROR((I19-I30)/C19/12,0)</f>
        <v>0</v>
      </c>
      <c r="J38" s="591"/>
      <c r="K38" s="592">
        <f>IFERROR((K19-K30)/C19/12,0)</f>
        <v>0</v>
      </c>
      <c r="L38" s="591"/>
      <c r="M38" s="592">
        <f>IFERROR((M19-M30)/C19/12,0)</f>
        <v>0</v>
      </c>
      <c r="N38" s="591"/>
      <c r="O38" s="593"/>
    </row>
    <row r="40" spans="1:15" ht="16.2">
      <c r="A40" s="817" t="s">
        <v>115</v>
      </c>
      <c r="B40" s="817"/>
      <c r="C40" s="817"/>
      <c r="E40" s="594">
        <f>E22-E33</f>
        <v>0</v>
      </c>
      <c r="G40" s="594">
        <f>G22-G33</f>
        <v>0</v>
      </c>
      <c r="I40" s="594">
        <f>I22-I33</f>
        <v>0</v>
      </c>
      <c r="K40" s="594">
        <f>K22-K33</f>
        <v>0</v>
      </c>
      <c r="M40" s="594">
        <f>M22-M33</f>
        <v>0</v>
      </c>
      <c r="O40" s="595">
        <f>SUM(E40:M40)</f>
        <v>0</v>
      </c>
    </row>
    <row r="41" spans="1:15" ht="14.4">
      <c r="A41" s="836" t="s">
        <v>72</v>
      </c>
      <c r="B41" s="836"/>
      <c r="C41" s="836"/>
      <c r="E41" s="593">
        <f>SUM(E37,E40)</f>
        <v>0</v>
      </c>
      <c r="F41" s="591"/>
      <c r="G41" s="593">
        <f>SUM(G37,G40)</f>
        <v>0</v>
      </c>
      <c r="H41" s="591"/>
      <c r="I41" s="593">
        <f>SUM(I37,I40)</f>
        <v>0</v>
      </c>
      <c r="J41" s="591"/>
      <c r="K41" s="593">
        <f>SUM(K37,K40)</f>
        <v>0</v>
      </c>
      <c r="L41" s="591"/>
      <c r="M41" s="593">
        <f>SUM(M37,M40)</f>
        <v>0</v>
      </c>
      <c r="N41" s="591"/>
      <c r="O41" s="593">
        <f>SUM(E41:M41)</f>
        <v>0</v>
      </c>
    </row>
    <row r="42" spans="1:15" ht="13.8" thickBot="1"/>
    <row r="43" spans="1:15">
      <c r="A43" s="865" t="s">
        <v>116</v>
      </c>
      <c r="B43" s="866"/>
      <c r="C43" s="866"/>
      <c r="D43" s="866"/>
      <c r="E43" s="866"/>
      <c r="F43" s="866"/>
      <c r="G43" s="866"/>
      <c r="H43" s="866"/>
      <c r="I43" s="866"/>
      <c r="J43" s="866"/>
      <c r="K43" s="866"/>
      <c r="L43" s="866"/>
      <c r="M43" s="866"/>
      <c r="N43" s="866"/>
      <c r="O43" s="867"/>
    </row>
    <row r="44" spans="1:15">
      <c r="A44" s="604"/>
      <c r="B44" s="605"/>
      <c r="C44" s="605"/>
      <c r="D44" s="607"/>
      <c r="E44" s="606" t="s">
        <v>31</v>
      </c>
      <c r="F44" s="607"/>
      <c r="G44" s="606" t="s">
        <v>32</v>
      </c>
      <c r="H44" s="607"/>
      <c r="I44" s="606" t="s">
        <v>33</v>
      </c>
      <c r="J44" s="607"/>
      <c r="K44" s="606" t="s">
        <v>34</v>
      </c>
      <c r="L44" s="607"/>
      <c r="M44" s="606" t="s">
        <v>35</v>
      </c>
      <c r="N44" s="607"/>
      <c r="O44" s="612"/>
    </row>
    <row r="45" spans="1:15">
      <c r="A45" s="604"/>
      <c r="B45" s="871" t="s">
        <v>99</v>
      </c>
      <c r="C45" s="871"/>
      <c r="D45" s="607"/>
      <c r="E45" s="603">
        <v>0.03</v>
      </c>
      <c r="F45" s="607"/>
      <c r="G45" s="603">
        <v>0.03</v>
      </c>
      <c r="H45" s="607"/>
      <c r="I45" s="603">
        <v>0.03</v>
      </c>
      <c r="J45" s="607"/>
      <c r="K45" s="603">
        <v>0.03</v>
      </c>
      <c r="L45" s="607"/>
      <c r="M45" s="603">
        <v>0.03</v>
      </c>
      <c r="N45" s="607"/>
      <c r="O45" s="612"/>
    </row>
    <row r="46" spans="1:15">
      <c r="A46" s="604"/>
      <c r="B46" s="607"/>
      <c r="C46" s="607"/>
      <c r="D46" s="607"/>
      <c r="E46" s="607"/>
      <c r="F46" s="607"/>
      <c r="G46" s="607"/>
      <c r="H46" s="607"/>
      <c r="I46" s="607"/>
      <c r="J46" s="607"/>
      <c r="K46" s="607"/>
      <c r="L46" s="607"/>
      <c r="M46" s="607"/>
      <c r="N46" s="607"/>
      <c r="O46" s="612"/>
    </row>
    <row r="47" spans="1:15">
      <c r="A47" s="870" t="s">
        <v>293</v>
      </c>
      <c r="B47" s="871"/>
      <c r="C47" s="607"/>
      <c r="D47" s="607"/>
      <c r="E47" s="607"/>
      <c r="F47" s="607"/>
      <c r="G47" s="607"/>
      <c r="H47" s="607"/>
      <c r="I47" s="607"/>
      <c r="J47" s="607"/>
      <c r="K47" s="607"/>
      <c r="L47" s="607"/>
      <c r="M47" s="607"/>
      <c r="N47" s="607"/>
      <c r="O47" s="612"/>
    </row>
    <row r="48" spans="1:15">
      <c r="A48" s="608" t="s">
        <v>294</v>
      </c>
      <c r="B48" s="609">
        <v>221900</v>
      </c>
      <c r="C48" s="607"/>
      <c r="D48" s="607"/>
      <c r="E48" s="607"/>
      <c r="F48" s="607"/>
      <c r="G48" s="607"/>
      <c r="H48" s="607"/>
      <c r="I48" s="607"/>
      <c r="J48" s="607"/>
      <c r="K48" s="607"/>
      <c r="L48" s="607"/>
      <c r="M48" s="607"/>
      <c r="N48" s="607"/>
      <c r="O48" s="612"/>
    </row>
    <row r="49" spans="1:15">
      <c r="A49" s="608" t="s">
        <v>295</v>
      </c>
      <c r="B49" s="609">
        <f>($B$48/12)*9</f>
        <v>166425</v>
      </c>
      <c r="C49" s="607"/>
      <c r="D49" s="607"/>
      <c r="E49" s="607"/>
      <c r="F49" s="607"/>
      <c r="G49" s="607"/>
      <c r="H49" s="607"/>
      <c r="I49" s="607"/>
      <c r="J49" s="607"/>
      <c r="K49" s="607"/>
      <c r="L49" s="607"/>
      <c r="M49" s="607"/>
      <c r="N49" s="607"/>
      <c r="O49" s="612"/>
    </row>
    <row r="50" spans="1:15">
      <c r="A50" s="608" t="s">
        <v>296</v>
      </c>
      <c r="B50" s="609">
        <f>$B$48/12</f>
        <v>18491.666666666668</v>
      </c>
      <c r="C50" s="607"/>
      <c r="D50" s="607"/>
      <c r="E50" s="607"/>
      <c r="F50" s="607"/>
      <c r="G50" s="607"/>
      <c r="H50" s="607"/>
      <c r="I50" s="607"/>
      <c r="J50" s="607"/>
      <c r="K50" s="607"/>
      <c r="L50" s="607"/>
      <c r="M50" s="607"/>
      <c r="N50" s="607"/>
      <c r="O50" s="612"/>
    </row>
    <row r="51" spans="1:15" ht="13.8" thickBot="1">
      <c r="A51" s="610"/>
      <c r="B51" s="611"/>
      <c r="C51" s="611"/>
      <c r="D51" s="611"/>
      <c r="E51" s="611"/>
      <c r="F51" s="611"/>
      <c r="G51" s="611"/>
      <c r="H51" s="611"/>
      <c r="I51" s="611"/>
      <c r="J51" s="611"/>
      <c r="K51" s="611"/>
      <c r="L51" s="611"/>
      <c r="M51" s="611"/>
      <c r="N51" s="611"/>
      <c r="O51" s="613"/>
    </row>
  </sheetData>
  <mergeCells count="16">
    <mergeCell ref="Q1:T1"/>
    <mergeCell ref="A43:O43"/>
    <mergeCell ref="B45:C45"/>
    <mergeCell ref="A47:B47"/>
    <mergeCell ref="B8:E8"/>
    <mergeCell ref="B23:C23"/>
    <mergeCell ref="B34:C34"/>
    <mergeCell ref="A36:O36"/>
    <mergeCell ref="A40:C40"/>
    <mergeCell ref="A41:C41"/>
    <mergeCell ref="B7:E7"/>
    <mergeCell ref="A1:O1"/>
    <mergeCell ref="A2:O2"/>
    <mergeCell ref="B4:E4"/>
    <mergeCell ref="B5:E5"/>
    <mergeCell ref="B6:E6"/>
  </mergeCells>
  <pageMargins left="0.25" right="0.25" top="0.25" bottom="0.25" header="0.5" footer="0.5"/>
  <pageSetup scale="77" fitToHeight="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FF00"/>
    <pageSetUpPr fitToPage="1"/>
  </sheetPr>
  <dimension ref="A1:Y50"/>
  <sheetViews>
    <sheetView topLeftCell="A3" workbookViewId="0">
      <selection activeCell="E21" sqref="E21:M21"/>
    </sheetView>
  </sheetViews>
  <sheetFormatPr defaultColWidth="9.109375" defaultRowHeight="13.2"/>
  <cols>
    <col min="1" max="1" width="26.6640625" style="517" customWidth="1"/>
    <col min="2" max="2" width="22.33203125" style="517" customWidth="1"/>
    <col min="3" max="3" width="18.6640625" style="517" customWidth="1"/>
    <col min="4" max="4" width="1.88671875" style="517" customWidth="1"/>
    <col min="5" max="5" width="10.33203125" style="517" customWidth="1"/>
    <col min="6" max="6" width="1.88671875" style="517" customWidth="1"/>
    <col min="7" max="7" width="9.109375" style="517"/>
    <col min="8" max="8" width="1.88671875" style="517" customWidth="1"/>
    <col min="9" max="9" width="9.109375" style="517"/>
    <col min="10" max="10" width="1.88671875" style="517" customWidth="1"/>
    <col min="11" max="11" width="9.109375" style="517"/>
    <col min="12" max="12" width="1.88671875" style="517" customWidth="1"/>
    <col min="13" max="13" width="9.109375" style="517"/>
    <col min="14" max="14" width="1.88671875" style="517" customWidth="1"/>
    <col min="15" max="15" width="10.44140625" style="517" customWidth="1"/>
    <col min="16" max="16384" width="9.109375" style="517"/>
  </cols>
  <sheetData>
    <row r="1" spans="1:25" ht="23.25" customHeight="1" thickBot="1">
      <c r="A1" s="863" t="s">
        <v>197</v>
      </c>
      <c r="B1" s="863"/>
      <c r="C1" s="863"/>
      <c r="D1" s="863"/>
      <c r="E1" s="863"/>
      <c r="F1" s="863"/>
      <c r="G1" s="863"/>
      <c r="H1" s="863"/>
      <c r="I1" s="863"/>
      <c r="J1" s="863"/>
      <c r="K1" s="863"/>
      <c r="L1" s="863"/>
      <c r="M1" s="863"/>
      <c r="N1" s="863"/>
      <c r="O1" s="863"/>
      <c r="P1" s="541"/>
      <c r="Q1" s="860" t="s">
        <v>185</v>
      </c>
      <c r="R1" s="861"/>
      <c r="S1" s="861"/>
      <c r="T1" s="862"/>
    </row>
    <row r="2" spans="1:25">
      <c r="A2" s="836" t="s">
        <v>111</v>
      </c>
      <c r="B2" s="836"/>
      <c r="C2" s="836"/>
      <c r="D2" s="836"/>
      <c r="E2" s="836"/>
      <c r="F2" s="836"/>
      <c r="G2" s="836"/>
      <c r="H2" s="836"/>
      <c r="I2" s="836"/>
      <c r="J2" s="836"/>
      <c r="K2" s="836"/>
      <c r="L2" s="836"/>
      <c r="M2" s="836"/>
      <c r="N2" s="836"/>
      <c r="O2" s="836"/>
      <c r="P2" s="513"/>
      <c r="Q2" s="513"/>
      <c r="R2" s="513"/>
    </row>
    <row r="4" spans="1:25" ht="23.25" customHeight="1">
      <c r="A4" s="419" t="s">
        <v>89</v>
      </c>
      <c r="B4" s="837">
        <f>'Cumulative Budget Request '!B3</f>
        <v>0</v>
      </c>
      <c r="C4" s="837"/>
      <c r="D4" s="837"/>
      <c r="E4" s="837"/>
      <c r="F4" s="513"/>
    </row>
    <row r="5" spans="1:25" ht="23.25" customHeight="1">
      <c r="A5" s="419" t="s">
        <v>86</v>
      </c>
      <c r="B5" s="869">
        <f>'Cumulative Budget Request '!B5</f>
        <v>0</v>
      </c>
      <c r="C5" s="869"/>
      <c r="D5" s="869"/>
      <c r="E5" s="869"/>
      <c r="F5" s="417"/>
    </row>
    <row r="6" spans="1:25" ht="23.25" customHeight="1">
      <c r="A6" s="419" t="s">
        <v>90</v>
      </c>
      <c r="B6" s="869">
        <f>'Cumulative Budget Request '!B4</f>
        <v>0</v>
      </c>
      <c r="C6" s="869"/>
      <c r="D6" s="869"/>
      <c r="E6" s="869"/>
      <c r="F6" s="576"/>
      <c r="G6" s="419"/>
      <c r="H6" s="419"/>
      <c r="I6" s="419"/>
      <c r="J6" s="419"/>
      <c r="K6" s="419"/>
      <c r="L6" s="419"/>
      <c r="M6" s="419"/>
      <c r="N6" s="419"/>
    </row>
    <row r="7" spans="1:25" ht="23.25" customHeight="1">
      <c r="A7" s="419" t="s">
        <v>87</v>
      </c>
      <c r="B7" s="864"/>
      <c r="C7" s="864"/>
      <c r="D7" s="864"/>
      <c r="E7" s="864"/>
      <c r="F7" s="417"/>
    </row>
    <row r="8" spans="1:25" ht="23.25" customHeight="1">
      <c r="A8" s="419" t="s">
        <v>455</v>
      </c>
      <c r="B8" s="864"/>
      <c r="C8" s="864"/>
      <c r="D8" s="864"/>
      <c r="E8" s="864"/>
      <c r="F8" s="417"/>
    </row>
    <row r="10" spans="1:25">
      <c r="A10" s="506" t="s">
        <v>91</v>
      </c>
    </row>
    <row r="11" spans="1:25">
      <c r="A11" s="506" t="s">
        <v>92</v>
      </c>
    </row>
    <row r="13" spans="1:25">
      <c r="E13" s="577" t="s">
        <v>2</v>
      </c>
      <c r="F13" s="577"/>
      <c r="G13" s="577" t="s">
        <v>3</v>
      </c>
      <c r="H13" s="577"/>
      <c r="I13" s="577" t="s">
        <v>4</v>
      </c>
      <c r="J13" s="577"/>
      <c r="K13" s="577" t="s">
        <v>8</v>
      </c>
      <c r="L13" s="577"/>
      <c r="M13" s="577" t="s">
        <v>9</v>
      </c>
      <c r="N13" s="577"/>
      <c r="O13" s="577" t="s">
        <v>1</v>
      </c>
    </row>
    <row r="14" spans="1:25">
      <c r="A14" s="419" t="s">
        <v>93</v>
      </c>
    </row>
    <row r="15" spans="1:25">
      <c r="A15" s="419"/>
      <c r="B15" s="517" t="s">
        <v>202</v>
      </c>
      <c r="E15" s="578">
        <f>E16*12</f>
        <v>0</v>
      </c>
      <c r="G15" s="578">
        <f>G16*12</f>
        <v>0</v>
      </c>
      <c r="I15" s="578">
        <f>I16*12</f>
        <v>0</v>
      </c>
      <c r="K15" s="578">
        <f>K16*12</f>
        <v>0</v>
      </c>
      <c r="M15" s="578">
        <f>M16*12</f>
        <v>0</v>
      </c>
      <c r="P15" s="598"/>
      <c r="Q15" s="598" t="s">
        <v>203</v>
      </c>
      <c r="R15" s="598"/>
      <c r="S15" s="598"/>
      <c r="T15" s="598"/>
      <c r="U15" s="598"/>
      <c r="V15" s="598"/>
      <c r="W15" s="598"/>
      <c r="X15" s="598"/>
      <c r="Y15" s="598"/>
    </row>
    <row r="16" spans="1:25">
      <c r="A16" s="506"/>
      <c r="B16" s="506" t="s">
        <v>100</v>
      </c>
      <c r="C16" s="581"/>
      <c r="E16" s="602">
        <v>0</v>
      </c>
      <c r="G16" s="602">
        <v>0</v>
      </c>
      <c r="I16" s="602">
        <v>0</v>
      </c>
      <c r="K16" s="602">
        <v>0</v>
      </c>
      <c r="M16" s="602">
        <v>0</v>
      </c>
      <c r="P16" s="598"/>
      <c r="Q16" s="598" t="s">
        <v>204</v>
      </c>
      <c r="R16" s="598"/>
      <c r="S16" s="598"/>
      <c r="T16" s="598"/>
      <c r="U16" s="598"/>
      <c r="V16" s="598"/>
      <c r="W16" s="598"/>
      <c r="X16" s="598"/>
      <c r="Y16" s="598"/>
    </row>
    <row r="17" spans="1:25">
      <c r="A17" s="506"/>
      <c r="B17" s="506" t="s">
        <v>67</v>
      </c>
      <c r="C17" s="581"/>
      <c r="E17" s="581">
        <f>'Cumulative Budget Request '!M767</f>
        <v>0.52500000000000002</v>
      </c>
      <c r="G17" s="581">
        <f>'Cumulative Budget Request '!M768</f>
        <v>0.54</v>
      </c>
      <c r="I17" s="581">
        <f>'Cumulative Budget Request '!M769</f>
        <v>0.54</v>
      </c>
      <c r="K17" s="581">
        <f>'Cumulative Budget Request '!M770</f>
        <v>0.54</v>
      </c>
      <c r="M17" s="581">
        <f>'Cumulative Budget Request '!M771</f>
        <v>0.54</v>
      </c>
      <c r="P17" s="598"/>
      <c r="Q17" s="598"/>
      <c r="R17" s="598"/>
      <c r="S17" s="598"/>
      <c r="T17" s="598"/>
      <c r="U17" s="598"/>
      <c r="V17" s="598"/>
      <c r="W17" s="598"/>
      <c r="X17" s="598"/>
      <c r="Y17" s="598"/>
    </row>
    <row r="18" spans="1:25" ht="3" customHeight="1">
      <c r="A18" s="506"/>
      <c r="B18" s="506"/>
      <c r="C18" s="581"/>
      <c r="E18" s="581"/>
      <c r="G18" s="581"/>
      <c r="I18" s="581"/>
      <c r="K18" s="581"/>
      <c r="M18" s="581"/>
      <c r="P18" s="598"/>
      <c r="Q18" s="598"/>
      <c r="R18" s="598"/>
      <c r="S18" s="598"/>
      <c r="T18" s="598"/>
      <c r="U18" s="598"/>
      <c r="V18" s="598"/>
      <c r="W18" s="598"/>
      <c r="X18" s="598"/>
      <c r="Y18" s="598"/>
    </row>
    <row r="19" spans="1:25">
      <c r="B19" s="506" t="s">
        <v>95</v>
      </c>
      <c r="C19" s="601">
        <v>0</v>
      </c>
      <c r="E19" s="519">
        <f>ROUND(($E$16*12)*($C$19*(1+$E$44)),0)</f>
        <v>0</v>
      </c>
      <c r="G19" s="519">
        <f>ROUND(($G$16*12)*($C$19*(1+$G$44)*(1+$E$44)),0)</f>
        <v>0</v>
      </c>
      <c r="I19" s="519">
        <f>ROUND(($I$16*12)*($C$19*(1+$I$44)*(1+$G$44)*(1+$E$44)),0)</f>
        <v>0</v>
      </c>
      <c r="K19" s="519">
        <f>ROUND(($K$16*12)*($C$19*(1+$K$44)*(1+$G$44)*(1+$I$44)*(1+$E$44)),0)</f>
        <v>0</v>
      </c>
      <c r="M19" s="519">
        <f>ROUND(($M$16*12)*($C$19*(1+$M$44)*(1+$K$44)*(1+$I$44)*(1+$G$44)*(1+$E$44)),0)</f>
        <v>0</v>
      </c>
      <c r="O19" s="519">
        <f>SUM(E19:M19)</f>
        <v>0</v>
      </c>
    </row>
    <row r="20" spans="1:25">
      <c r="B20" s="506" t="s">
        <v>30</v>
      </c>
      <c r="C20" s="583">
        <f>'Cumulative Budget Request '!Q3</f>
        <v>0.189</v>
      </c>
      <c r="D20" s="582"/>
      <c r="E20" s="579">
        <f>ROUND($C$20*$E$19,0)</f>
        <v>0</v>
      </c>
      <c r="G20" s="579">
        <f>ROUND($C$20*$G$19,0)</f>
        <v>0</v>
      </c>
      <c r="I20" s="579">
        <f>ROUND($C$20*$I$19,0)</f>
        <v>0</v>
      </c>
      <c r="K20" s="579">
        <f>ROUND($C$20*$K$19,0)</f>
        <v>0</v>
      </c>
      <c r="M20" s="579">
        <f>ROUND($C$20*$M$19,0)</f>
        <v>0</v>
      </c>
      <c r="O20" s="579">
        <f>SUM(E20:M20)</f>
        <v>0</v>
      </c>
    </row>
    <row r="21" spans="1:25">
      <c r="B21" s="506" t="s">
        <v>29</v>
      </c>
      <c r="C21" s="584">
        <f>'Cumulative Budget Request '!Q6</f>
        <v>1104</v>
      </c>
      <c r="D21" s="519"/>
      <c r="E21" s="579">
        <f>ROUND(($E$16*12)*C21,0)</f>
        <v>0</v>
      </c>
      <c r="F21" s="579"/>
      <c r="G21" s="579">
        <f>ROUND(($G$16*12)*$C$21*(1+G45),0)</f>
        <v>0</v>
      </c>
      <c r="H21" s="579"/>
      <c r="I21" s="579">
        <f>ROUND(($I$16*12)*$G$21*(1+I45),0)</f>
        <v>0</v>
      </c>
      <c r="J21" s="579"/>
      <c r="K21" s="579">
        <f>ROUND(($K$16*12)*$I$21*(1+K45),0)</f>
        <v>0</v>
      </c>
      <c r="L21" s="579"/>
      <c r="M21" s="579">
        <f>ROUND(($M$16*12)*$K$21*(1+M45),0)</f>
        <v>0</v>
      </c>
      <c r="N21" s="579"/>
      <c r="O21" s="579">
        <f>SUM(E21:M21)</f>
        <v>0</v>
      </c>
    </row>
    <row r="22" spans="1:25">
      <c r="B22" s="506" t="s">
        <v>68</v>
      </c>
      <c r="C22" s="585"/>
      <c r="E22" s="580">
        <f>ROUND(SUM(E19:E21)*$E$17,0)</f>
        <v>0</v>
      </c>
      <c r="G22" s="580">
        <f>ROUND(SUM(G19:G21)*$G$17,0)</f>
        <v>0</v>
      </c>
      <c r="I22" s="580">
        <f>ROUND(SUM(I19:I21)*$I$17,0)</f>
        <v>0</v>
      </c>
      <c r="K22" s="580">
        <f>ROUND(SUM(K19:K21)*$K$17,0)</f>
        <v>0</v>
      </c>
      <c r="M22" s="580">
        <f>ROUND(SUM(M19:M21)*$M$17,0)</f>
        <v>0</v>
      </c>
      <c r="O22" s="580">
        <f>SUM(E22:M22)</f>
        <v>0</v>
      </c>
    </row>
    <row r="23" spans="1:25">
      <c r="B23" s="822" t="s">
        <v>98</v>
      </c>
      <c r="C23" s="822"/>
      <c r="E23" s="519">
        <f>SUM(E19:E22)</f>
        <v>0</v>
      </c>
      <c r="G23" s="519">
        <f>SUM(G19:G22)</f>
        <v>0</v>
      </c>
      <c r="I23" s="519">
        <f>SUM(I19:I22)</f>
        <v>0</v>
      </c>
      <c r="K23" s="519">
        <f>SUM(K19:K22)</f>
        <v>0</v>
      </c>
      <c r="M23" s="519">
        <f>SUM(M19:M22)</f>
        <v>0</v>
      </c>
      <c r="O23" s="519">
        <f>SUM(O19:O22)</f>
        <v>0</v>
      </c>
    </row>
    <row r="25" spans="1:25">
      <c r="A25" s="419" t="s">
        <v>196</v>
      </c>
    </row>
    <row r="26" spans="1:25">
      <c r="A26" s="419"/>
      <c r="B26" s="517" t="s">
        <v>202</v>
      </c>
      <c r="E26" s="578">
        <f>E15</f>
        <v>0</v>
      </c>
      <c r="G26" s="578">
        <f>G15</f>
        <v>0</v>
      </c>
      <c r="I26" s="578">
        <f>I15</f>
        <v>0</v>
      </c>
      <c r="K26" s="578">
        <f>K15</f>
        <v>0</v>
      </c>
      <c r="M26" s="578">
        <f>M15</f>
        <v>0</v>
      </c>
    </row>
    <row r="27" spans="1:25">
      <c r="B27" s="506" t="s">
        <v>94</v>
      </c>
      <c r="C27" s="581"/>
      <c r="E27" s="581">
        <f>E16</f>
        <v>0</v>
      </c>
      <c r="G27" s="581">
        <f>G16</f>
        <v>0</v>
      </c>
      <c r="I27" s="581">
        <f>I16</f>
        <v>0</v>
      </c>
      <c r="K27" s="581">
        <f>K16</f>
        <v>0</v>
      </c>
      <c r="M27" s="581">
        <f>M16</f>
        <v>0</v>
      </c>
    </row>
    <row r="28" spans="1:25">
      <c r="B28" s="506" t="s">
        <v>67</v>
      </c>
      <c r="C28" s="581"/>
      <c r="E28" s="581">
        <f>E17</f>
        <v>0.52500000000000002</v>
      </c>
      <c r="G28" s="581">
        <f>G17</f>
        <v>0.54</v>
      </c>
      <c r="I28" s="581">
        <f>I17</f>
        <v>0.54</v>
      </c>
      <c r="K28" s="581">
        <f>K17</f>
        <v>0.54</v>
      </c>
      <c r="M28" s="581">
        <f>M17</f>
        <v>0.54</v>
      </c>
    </row>
    <row r="29" spans="1:25" ht="3" customHeight="1">
      <c r="A29" s="506"/>
      <c r="B29" s="506"/>
      <c r="C29" s="581"/>
      <c r="E29" s="581"/>
      <c r="G29" s="581"/>
      <c r="I29" s="581"/>
      <c r="K29" s="581"/>
      <c r="M29" s="581"/>
      <c r="P29" s="598"/>
      <c r="Q29" s="598"/>
      <c r="R29" s="598"/>
      <c r="S29" s="598"/>
      <c r="T29" s="598"/>
      <c r="U29" s="598"/>
      <c r="V29" s="598"/>
      <c r="W29" s="598"/>
      <c r="X29" s="598"/>
      <c r="Y29" s="598"/>
    </row>
    <row r="30" spans="1:25">
      <c r="B30" s="506" t="s">
        <v>95</v>
      </c>
      <c r="C30" s="599">
        <f>C19</f>
        <v>0</v>
      </c>
      <c r="E30" s="519">
        <f>ROUND(($E$27*12)*($C$30*(1+$E$44)),0)</f>
        <v>0</v>
      </c>
      <c r="G30" s="519">
        <f>ROUND(($G$27*12)*($C$30*(1+$G$44)),0)</f>
        <v>0</v>
      </c>
      <c r="I30" s="519">
        <f>ROUND(($I$27*12)*($C$30*(1+$I$44)),0)</f>
        <v>0</v>
      </c>
      <c r="K30" s="519">
        <f>ROUND(($K$27*12)*($C$30*(1+$K$44)),0)</f>
        <v>0</v>
      </c>
      <c r="M30" s="519">
        <f>ROUND(($M$27*12)*($C$30*(1+$M$44)),0)</f>
        <v>0</v>
      </c>
      <c r="O30" s="519">
        <f>SUM(E30:M30)</f>
        <v>0</v>
      </c>
    </row>
    <row r="31" spans="1:25">
      <c r="B31" s="506" t="s">
        <v>30</v>
      </c>
      <c r="C31" s="583">
        <v>0.35</v>
      </c>
      <c r="E31" s="579">
        <f>ROUND($C$31*$E$30,0)</f>
        <v>0</v>
      </c>
      <c r="G31" s="579">
        <f>ROUND($C$31*$G$30,0)</f>
        <v>0</v>
      </c>
      <c r="I31" s="579">
        <f>ROUND($C$31*$I$30,0)</f>
        <v>0</v>
      </c>
      <c r="K31" s="579">
        <f>ROUND($C$31*$K$30,0)</f>
        <v>0</v>
      </c>
      <c r="M31" s="579">
        <f>ROUND($C$31*$M$30,0)</f>
        <v>0</v>
      </c>
      <c r="O31" s="579">
        <f>SUM(E31:M31)</f>
        <v>0</v>
      </c>
    </row>
    <row r="32" spans="1:25">
      <c r="B32" s="506" t="s">
        <v>68</v>
      </c>
      <c r="C32" s="585"/>
      <c r="E32" s="580">
        <f>ROUND(SUM(E30:E31)*$E$28,0)</f>
        <v>0</v>
      </c>
      <c r="G32" s="580">
        <f>ROUND(SUM(G30:G31)*$G$28,0)</f>
        <v>0</v>
      </c>
      <c r="I32" s="580">
        <f>ROUND(SUM(I30:I31)*$I$28,0)</f>
        <v>0</v>
      </c>
      <c r="K32" s="580">
        <f>ROUND(SUM(K30:K31)*$K$28,0)</f>
        <v>0</v>
      </c>
      <c r="M32" s="580">
        <f>ROUND(SUM(M30:M31)*$M$28,0)</f>
        <v>0</v>
      </c>
      <c r="O32" s="580">
        <f>SUM(E32:M32)</f>
        <v>0</v>
      </c>
    </row>
    <row r="33" spans="1:15">
      <c r="B33" s="822" t="s">
        <v>101</v>
      </c>
      <c r="C33" s="822"/>
      <c r="E33" s="519">
        <f>SUM(E30:E32)</f>
        <v>0</v>
      </c>
      <c r="G33" s="519">
        <f>SUM(G30:G32)</f>
        <v>0</v>
      </c>
      <c r="I33" s="519">
        <f>SUM(I30:I32)</f>
        <v>0</v>
      </c>
      <c r="K33" s="519">
        <f>SUM(K30:K32)</f>
        <v>0</v>
      </c>
      <c r="M33" s="519">
        <f>SUM(M30:M32)</f>
        <v>0</v>
      </c>
      <c r="O33" s="519">
        <f>SUM(O30:O32)</f>
        <v>0</v>
      </c>
    </row>
    <row r="35" spans="1:15" ht="13.8" thickBot="1">
      <c r="A35" s="872" t="s">
        <v>113</v>
      </c>
      <c r="B35" s="872"/>
      <c r="C35" s="872"/>
      <c r="D35" s="872"/>
      <c r="E35" s="872"/>
      <c r="F35" s="872"/>
      <c r="G35" s="872"/>
      <c r="H35" s="872"/>
      <c r="I35" s="872"/>
      <c r="J35" s="872"/>
      <c r="K35" s="872"/>
      <c r="L35" s="872"/>
      <c r="M35" s="872"/>
      <c r="N35" s="872"/>
      <c r="O35" s="872"/>
    </row>
    <row r="36" spans="1:15" ht="15" thickBot="1">
      <c r="A36" s="586" t="s">
        <v>114</v>
      </c>
      <c r="B36" s="587"/>
      <c r="C36" s="587"/>
      <c r="D36" s="587"/>
      <c r="E36" s="588">
        <f>(SUM(E19:E21))-(SUM(E30:E31))</f>
        <v>0</v>
      </c>
      <c r="F36" s="589"/>
      <c r="G36" s="588">
        <f>(SUM(G19:G21))-(SUM(G30:G31))</f>
        <v>0</v>
      </c>
      <c r="H36" s="589"/>
      <c r="I36" s="588">
        <f>(SUM(I19:I21))-(SUM(I30:I31))</f>
        <v>0</v>
      </c>
      <c r="J36" s="589"/>
      <c r="K36" s="588">
        <f>(SUM(K19:K21))-(SUM(K30:K31))</f>
        <v>0</v>
      </c>
      <c r="L36" s="589"/>
      <c r="M36" s="588">
        <f>(SUM(M19:M21))-(SUM(M30:M31))</f>
        <v>0</v>
      </c>
      <c r="N36" s="589"/>
      <c r="O36" s="590">
        <f>SUM(E36:M36)</f>
        <v>0</v>
      </c>
    </row>
    <row r="37" spans="1:15" ht="14.4">
      <c r="A37" s="591"/>
      <c r="C37" s="419" t="s">
        <v>100</v>
      </c>
      <c r="E37" s="592">
        <f>IFERROR((E19-E30)/C19/12,0)</f>
        <v>0</v>
      </c>
      <c r="F37" s="591"/>
      <c r="G37" s="592">
        <f>IFERROR((G19-G30)/C19/12,0)</f>
        <v>0</v>
      </c>
      <c r="H37" s="591"/>
      <c r="I37" s="592">
        <f>IFERROR((I19-I30)/C19/12,0)</f>
        <v>0</v>
      </c>
      <c r="J37" s="591"/>
      <c r="K37" s="592">
        <f>IFERROR((K19-K30)/C19/12,0)</f>
        <v>0</v>
      </c>
      <c r="L37" s="591"/>
      <c r="M37" s="592">
        <f>IFERROR((M19-M30)/C19/12,0)</f>
        <v>0</v>
      </c>
      <c r="N37" s="591"/>
      <c r="O37" s="593"/>
    </row>
    <row r="39" spans="1:15" ht="16.2">
      <c r="A39" s="817" t="s">
        <v>115</v>
      </c>
      <c r="B39" s="817"/>
      <c r="C39" s="817"/>
      <c r="E39" s="594">
        <f>E22-E32</f>
        <v>0</v>
      </c>
      <c r="G39" s="594">
        <f>G22-G32</f>
        <v>0</v>
      </c>
      <c r="I39" s="594">
        <f>I22-I32</f>
        <v>0</v>
      </c>
      <c r="K39" s="594">
        <f>K22-K32</f>
        <v>0</v>
      </c>
      <c r="M39" s="594">
        <f>M22-M32</f>
        <v>0</v>
      </c>
      <c r="O39" s="595">
        <f>SUM(E39:M39)</f>
        <v>0</v>
      </c>
    </row>
    <row r="40" spans="1:15" ht="14.4">
      <c r="A40" s="836" t="s">
        <v>72</v>
      </c>
      <c r="B40" s="836"/>
      <c r="C40" s="836"/>
      <c r="E40" s="593">
        <f>SUM(E36,E39)</f>
        <v>0</v>
      </c>
      <c r="F40" s="591"/>
      <c r="G40" s="593">
        <f>SUM(G36,G39)</f>
        <v>0</v>
      </c>
      <c r="H40" s="591"/>
      <c r="I40" s="593">
        <f>SUM(I36,I39)</f>
        <v>0</v>
      </c>
      <c r="J40" s="591"/>
      <c r="K40" s="593">
        <f>SUM(K36,K39)</f>
        <v>0</v>
      </c>
      <c r="L40" s="591"/>
      <c r="M40" s="593">
        <f>SUM(M36,M39)</f>
        <v>0</v>
      </c>
      <c r="N40" s="591"/>
      <c r="O40" s="593">
        <f>SUM(E40:M40)</f>
        <v>0</v>
      </c>
    </row>
    <row r="41" spans="1:15" ht="13.8" thickBot="1"/>
    <row r="42" spans="1:15">
      <c r="A42" s="865" t="s">
        <v>116</v>
      </c>
      <c r="B42" s="866"/>
      <c r="C42" s="866"/>
      <c r="D42" s="866"/>
      <c r="E42" s="866"/>
      <c r="F42" s="866"/>
      <c r="G42" s="866"/>
      <c r="H42" s="866"/>
      <c r="I42" s="866"/>
      <c r="J42" s="866"/>
      <c r="K42" s="866"/>
      <c r="L42" s="866"/>
      <c r="M42" s="866"/>
      <c r="N42" s="866"/>
      <c r="O42" s="867"/>
    </row>
    <row r="43" spans="1:15">
      <c r="A43" s="604"/>
      <c r="B43" s="605"/>
      <c r="C43" s="605"/>
      <c r="D43" s="607"/>
      <c r="E43" s="606" t="s">
        <v>31</v>
      </c>
      <c r="F43" s="607"/>
      <c r="G43" s="606" t="s">
        <v>32</v>
      </c>
      <c r="H43" s="607"/>
      <c r="I43" s="606" t="s">
        <v>33</v>
      </c>
      <c r="J43" s="607"/>
      <c r="K43" s="606" t="s">
        <v>34</v>
      </c>
      <c r="L43" s="607"/>
      <c r="M43" s="606" t="s">
        <v>35</v>
      </c>
      <c r="N43" s="607"/>
      <c r="O43" s="612"/>
    </row>
    <row r="44" spans="1:15">
      <c r="A44" s="604"/>
      <c r="B44" s="871" t="s">
        <v>99</v>
      </c>
      <c r="C44" s="871"/>
      <c r="D44" s="607"/>
      <c r="E44" s="603">
        <v>0</v>
      </c>
      <c r="F44" s="607"/>
      <c r="G44" s="603">
        <v>0.03</v>
      </c>
      <c r="H44" s="607"/>
      <c r="I44" s="603">
        <v>0.03</v>
      </c>
      <c r="J44" s="607"/>
      <c r="K44" s="603">
        <v>0.03</v>
      </c>
      <c r="L44" s="607"/>
      <c r="M44" s="603">
        <v>0.03</v>
      </c>
      <c r="N44" s="607"/>
      <c r="O44" s="612"/>
    </row>
    <row r="45" spans="1:15">
      <c r="A45" s="604"/>
      <c r="B45" s="607"/>
      <c r="C45" s="607"/>
      <c r="D45" s="607"/>
      <c r="E45" s="607"/>
      <c r="F45" s="607"/>
      <c r="G45" s="607"/>
      <c r="H45" s="607"/>
      <c r="I45" s="607"/>
      <c r="J45" s="607"/>
      <c r="K45" s="607"/>
      <c r="L45" s="607"/>
      <c r="M45" s="607"/>
      <c r="N45" s="607"/>
      <c r="O45" s="612"/>
    </row>
    <row r="46" spans="1:15">
      <c r="A46" s="870" t="s">
        <v>97</v>
      </c>
      <c r="B46" s="871"/>
      <c r="C46" s="607"/>
      <c r="D46" s="607"/>
      <c r="E46" s="607"/>
      <c r="F46" s="607"/>
      <c r="G46" s="607"/>
      <c r="H46" s="607"/>
      <c r="I46" s="607"/>
      <c r="J46" s="607"/>
      <c r="K46" s="607"/>
      <c r="L46" s="607"/>
      <c r="M46" s="607"/>
      <c r="N46" s="607"/>
      <c r="O46" s="612"/>
    </row>
    <row r="47" spans="1:15">
      <c r="A47" s="608" t="s">
        <v>83</v>
      </c>
      <c r="B47" s="609">
        <v>221900</v>
      </c>
      <c r="C47" s="607"/>
      <c r="D47" s="607"/>
      <c r="E47" s="607"/>
      <c r="F47" s="607"/>
      <c r="G47" s="607"/>
      <c r="H47" s="607"/>
      <c r="I47" s="607"/>
      <c r="J47" s="607"/>
      <c r="K47" s="607"/>
      <c r="L47" s="607"/>
      <c r="M47" s="607"/>
      <c r="N47" s="607"/>
      <c r="O47" s="612"/>
    </row>
    <row r="48" spans="1:15">
      <c r="A48" s="608" t="s">
        <v>84</v>
      </c>
      <c r="B48" s="609">
        <f>($B$47/12)*9</f>
        <v>166425</v>
      </c>
      <c r="C48" s="607"/>
      <c r="D48" s="607"/>
      <c r="E48" s="607"/>
      <c r="F48" s="607"/>
      <c r="G48" s="607"/>
      <c r="H48" s="607"/>
      <c r="I48" s="607"/>
      <c r="J48" s="607"/>
      <c r="K48" s="607"/>
      <c r="L48" s="607"/>
      <c r="M48" s="607"/>
      <c r="N48" s="607"/>
      <c r="O48" s="612"/>
    </row>
    <row r="49" spans="1:15">
      <c r="A49" s="608" t="s">
        <v>85</v>
      </c>
      <c r="B49" s="609">
        <f>$B$47/12</f>
        <v>18491.666666666668</v>
      </c>
      <c r="C49" s="607"/>
      <c r="D49" s="607"/>
      <c r="E49" s="607"/>
      <c r="F49" s="607"/>
      <c r="G49" s="607"/>
      <c r="H49" s="607"/>
      <c r="I49" s="607"/>
      <c r="J49" s="607"/>
      <c r="K49" s="607"/>
      <c r="L49" s="607"/>
      <c r="M49" s="607"/>
      <c r="N49" s="607"/>
      <c r="O49" s="612"/>
    </row>
    <row r="50" spans="1:15" ht="13.8" thickBot="1">
      <c r="A50" s="610"/>
      <c r="B50" s="611"/>
      <c r="C50" s="611"/>
      <c r="D50" s="611"/>
      <c r="E50" s="611"/>
      <c r="F50" s="611"/>
      <c r="G50" s="611"/>
      <c r="H50" s="611"/>
      <c r="I50" s="611"/>
      <c r="J50" s="611"/>
      <c r="K50" s="611"/>
      <c r="L50" s="611"/>
      <c r="M50" s="611"/>
      <c r="N50" s="611"/>
      <c r="O50" s="613"/>
    </row>
  </sheetData>
  <mergeCells count="16">
    <mergeCell ref="A42:O42"/>
    <mergeCell ref="B44:C44"/>
    <mergeCell ref="A46:B46"/>
    <mergeCell ref="B6:E6"/>
    <mergeCell ref="B23:C23"/>
    <mergeCell ref="B33:C33"/>
    <mergeCell ref="A35:O35"/>
    <mergeCell ref="A39:C39"/>
    <mergeCell ref="A40:C40"/>
    <mergeCell ref="Q1:T1"/>
    <mergeCell ref="B8:E8"/>
    <mergeCell ref="A1:O1"/>
    <mergeCell ref="A2:O2"/>
    <mergeCell ref="B4:E4"/>
    <mergeCell ref="B5:E5"/>
    <mergeCell ref="B7:E7"/>
  </mergeCells>
  <pageMargins left="0.25" right="0.25" top="0.25" bottom="0.25" header="0.5" footer="0.5"/>
  <pageSetup scale="77" fitToHeight="0"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D1D1E-D981-42D4-AA7B-0AAD258C3C0E}">
  <sheetPr>
    <tabColor rgb="FFFFFF00"/>
    <pageSetUpPr fitToPage="1"/>
  </sheetPr>
  <dimension ref="A1:Y50"/>
  <sheetViews>
    <sheetView topLeftCell="A7" workbookViewId="0">
      <selection sqref="A1:J1"/>
    </sheetView>
  </sheetViews>
  <sheetFormatPr defaultColWidth="9.109375" defaultRowHeight="13.2"/>
  <cols>
    <col min="1" max="1" width="26.6640625" style="517" customWidth="1"/>
    <col min="2" max="2" width="22.33203125" style="517" customWidth="1"/>
    <col min="3" max="3" width="18.6640625" style="517" customWidth="1"/>
    <col min="4" max="4" width="1.88671875" style="517" customWidth="1"/>
    <col min="5" max="5" width="10.33203125" style="517" customWidth="1"/>
    <col min="6" max="6" width="1.88671875" style="517" customWidth="1"/>
    <col min="7" max="7" width="9.109375" style="517"/>
    <col min="8" max="8" width="1.88671875" style="517" customWidth="1"/>
    <col min="9" max="9" width="9.109375" style="517"/>
    <col min="10" max="10" width="1.88671875" style="517" customWidth="1"/>
    <col min="11" max="11" width="9.109375" style="517"/>
    <col min="12" max="12" width="1.88671875" style="517" customWidth="1"/>
    <col min="13" max="13" width="9.109375" style="517"/>
    <col min="14" max="14" width="1.88671875" style="517" customWidth="1"/>
    <col min="15" max="15" width="10.44140625" style="517" customWidth="1"/>
    <col min="16" max="16384" width="9.109375" style="517"/>
  </cols>
  <sheetData>
    <row r="1" spans="1:25" ht="23.25" customHeight="1" thickBot="1">
      <c r="A1" s="863" t="s">
        <v>197</v>
      </c>
      <c r="B1" s="863"/>
      <c r="C1" s="863"/>
      <c r="D1" s="863"/>
      <c r="E1" s="863"/>
      <c r="F1" s="863"/>
      <c r="G1" s="863"/>
      <c r="H1" s="863"/>
      <c r="I1" s="863"/>
      <c r="J1" s="863"/>
      <c r="K1" s="863"/>
      <c r="L1" s="863"/>
      <c r="M1" s="863"/>
      <c r="N1" s="863"/>
      <c r="O1" s="863"/>
      <c r="P1" s="541"/>
      <c r="Q1" s="860" t="s">
        <v>185</v>
      </c>
      <c r="R1" s="861"/>
      <c r="S1" s="861"/>
      <c r="T1" s="862"/>
    </row>
    <row r="2" spans="1:25">
      <c r="A2" s="836" t="s">
        <v>111</v>
      </c>
      <c r="B2" s="836"/>
      <c r="C2" s="836"/>
      <c r="D2" s="836"/>
      <c r="E2" s="836"/>
      <c r="F2" s="836"/>
      <c r="G2" s="836"/>
      <c r="H2" s="836"/>
      <c r="I2" s="836"/>
      <c r="J2" s="836"/>
      <c r="K2" s="836"/>
      <c r="L2" s="836"/>
      <c r="M2" s="836"/>
      <c r="N2" s="836"/>
      <c r="O2" s="836"/>
      <c r="P2" s="513"/>
      <c r="Q2" s="513"/>
      <c r="R2" s="513"/>
    </row>
    <row r="4" spans="1:25" ht="23.25" customHeight="1">
      <c r="A4" s="419" t="s">
        <v>89</v>
      </c>
      <c r="B4" s="837">
        <f>'Cumulative Budget Request '!B3</f>
        <v>0</v>
      </c>
      <c r="C4" s="837"/>
      <c r="D4" s="837"/>
      <c r="E4" s="837"/>
      <c r="F4" s="513"/>
    </row>
    <row r="5" spans="1:25" ht="23.25" customHeight="1">
      <c r="A5" s="419" t="s">
        <v>86</v>
      </c>
      <c r="B5" s="869">
        <f>'Cumulative Budget Request '!B5</f>
        <v>0</v>
      </c>
      <c r="C5" s="869"/>
      <c r="D5" s="869"/>
      <c r="E5" s="869"/>
      <c r="F5" s="417"/>
    </row>
    <row r="6" spans="1:25" ht="23.25" customHeight="1">
      <c r="A6" s="419" t="s">
        <v>90</v>
      </c>
      <c r="B6" s="869">
        <f>'Cumulative Budget Request '!B4</f>
        <v>0</v>
      </c>
      <c r="C6" s="869"/>
      <c r="D6" s="869"/>
      <c r="E6" s="869"/>
      <c r="F6" s="576"/>
      <c r="G6" s="419"/>
      <c r="H6" s="419"/>
      <c r="I6" s="419"/>
      <c r="J6" s="419"/>
      <c r="K6" s="419"/>
      <c r="L6" s="419"/>
      <c r="M6" s="419"/>
      <c r="N6" s="419"/>
    </row>
    <row r="7" spans="1:25" ht="23.25" customHeight="1">
      <c r="A7" s="419" t="s">
        <v>87</v>
      </c>
      <c r="B7" s="864"/>
      <c r="C7" s="864"/>
      <c r="D7" s="864"/>
      <c r="E7" s="864"/>
      <c r="F7" s="417"/>
    </row>
    <row r="8" spans="1:25" ht="23.25" customHeight="1">
      <c r="A8" s="419" t="s">
        <v>455</v>
      </c>
      <c r="B8" s="864"/>
      <c r="C8" s="864"/>
      <c r="D8" s="864"/>
      <c r="E8" s="864"/>
      <c r="F8" s="417"/>
    </row>
    <row r="10" spans="1:25">
      <c r="A10" s="506" t="s">
        <v>91</v>
      </c>
    </row>
    <row r="11" spans="1:25">
      <c r="A11" s="506" t="s">
        <v>92</v>
      </c>
    </row>
    <row r="13" spans="1:25">
      <c r="E13" s="577" t="s">
        <v>2</v>
      </c>
      <c r="F13" s="577"/>
      <c r="G13" s="577" t="s">
        <v>3</v>
      </c>
      <c r="H13" s="577"/>
      <c r="I13" s="577" t="s">
        <v>4</v>
      </c>
      <c r="J13" s="577"/>
      <c r="K13" s="577" t="s">
        <v>8</v>
      </c>
      <c r="L13" s="577"/>
      <c r="M13" s="577" t="s">
        <v>9</v>
      </c>
      <c r="N13" s="577"/>
      <c r="O13" s="577" t="s">
        <v>1</v>
      </c>
    </row>
    <row r="14" spans="1:25">
      <c r="A14" s="419" t="s">
        <v>93</v>
      </c>
    </row>
    <row r="15" spans="1:25">
      <c r="A15" s="419"/>
      <c r="B15" s="517" t="s">
        <v>202</v>
      </c>
      <c r="E15" s="578">
        <f>E16*12</f>
        <v>0</v>
      </c>
      <c r="G15" s="578">
        <f>G16*12</f>
        <v>0</v>
      </c>
      <c r="I15" s="578">
        <f>I16*12</f>
        <v>0</v>
      </c>
      <c r="K15" s="578">
        <f>K16*12</f>
        <v>0</v>
      </c>
      <c r="M15" s="578">
        <f>M16*12</f>
        <v>0</v>
      </c>
      <c r="P15" s="598"/>
      <c r="Q15" s="598" t="s">
        <v>203</v>
      </c>
      <c r="R15" s="598"/>
      <c r="S15" s="598"/>
      <c r="T15" s="598"/>
      <c r="U15" s="598"/>
      <c r="V15" s="598"/>
      <c r="W15" s="598"/>
      <c r="X15" s="598"/>
      <c r="Y15" s="598"/>
    </row>
    <row r="16" spans="1:25">
      <c r="A16" s="506"/>
      <c r="B16" s="506" t="s">
        <v>100</v>
      </c>
      <c r="C16" s="581"/>
      <c r="E16" s="602">
        <v>0</v>
      </c>
      <c r="G16" s="602">
        <v>0</v>
      </c>
      <c r="I16" s="602">
        <v>0</v>
      </c>
      <c r="K16" s="602">
        <v>0</v>
      </c>
      <c r="M16" s="602">
        <v>0</v>
      </c>
      <c r="P16" s="598"/>
      <c r="Q16" s="598" t="s">
        <v>204</v>
      </c>
      <c r="R16" s="598"/>
      <c r="S16" s="598"/>
      <c r="T16" s="598"/>
      <c r="U16" s="598"/>
      <c r="V16" s="598"/>
      <c r="W16" s="598"/>
      <c r="X16" s="598"/>
      <c r="Y16" s="598"/>
    </row>
    <row r="17" spans="1:25">
      <c r="A17" s="506"/>
      <c r="B17" s="506" t="s">
        <v>67</v>
      </c>
      <c r="C17" s="581"/>
      <c r="E17" s="581">
        <f>'Cumulative Budget Request '!M767</f>
        <v>0.52500000000000002</v>
      </c>
      <c r="G17" s="581">
        <f>'Cumulative Budget Request '!M768</f>
        <v>0.54</v>
      </c>
      <c r="I17" s="581">
        <f>'Cumulative Budget Request '!M769</f>
        <v>0.54</v>
      </c>
      <c r="K17" s="581">
        <f>'Cumulative Budget Request '!M770</f>
        <v>0.54</v>
      </c>
      <c r="M17" s="581">
        <f>'Cumulative Budget Request '!M771</f>
        <v>0.54</v>
      </c>
      <c r="P17" s="598"/>
      <c r="Q17" s="598"/>
      <c r="R17" s="598"/>
      <c r="S17" s="598"/>
      <c r="T17" s="598"/>
      <c r="U17" s="598"/>
      <c r="V17" s="598"/>
      <c r="W17" s="598"/>
      <c r="X17" s="598"/>
      <c r="Y17" s="598"/>
    </row>
    <row r="18" spans="1:25" ht="3" customHeight="1">
      <c r="A18" s="506"/>
      <c r="B18" s="506"/>
      <c r="C18" s="581"/>
      <c r="E18" s="581"/>
      <c r="G18" s="581"/>
      <c r="I18" s="581"/>
      <c r="K18" s="581"/>
      <c r="M18" s="581"/>
      <c r="P18" s="598"/>
      <c r="Q18" s="598"/>
      <c r="R18" s="598"/>
      <c r="S18" s="598"/>
      <c r="T18" s="598"/>
      <c r="U18" s="598"/>
      <c r="V18" s="598"/>
      <c r="W18" s="598"/>
      <c r="X18" s="598"/>
      <c r="Y18" s="598"/>
    </row>
    <row r="19" spans="1:25">
      <c r="B19" s="506" t="s">
        <v>95</v>
      </c>
      <c r="C19" s="601">
        <v>0</v>
      </c>
      <c r="E19" s="519">
        <f>ROUND(($E$16*12)*($C$19*(1+$E$44)),0)</f>
        <v>0</v>
      </c>
      <c r="G19" s="519">
        <f>ROUND(($G$16*12)*($C$19*(1+$G$44)*(1+$E$44)),0)</f>
        <v>0</v>
      </c>
      <c r="I19" s="519">
        <f>ROUND(($I$16*12)*($C$19*(1+$I$44)*(1+$G$44)*(1+$E$44)),0)</f>
        <v>0</v>
      </c>
      <c r="K19" s="519">
        <f>ROUND(($K$16*12)*($C$19*(1+$K$44)*(1+$G$44)*(1+$I$44)*(1+$E$44)),0)</f>
        <v>0</v>
      </c>
      <c r="M19" s="519">
        <f>ROUND(($M$16*12)*($C$19*(1+$M$44)*(1+$K$44)*(1+$I$44)*(1+$G$44)*(1+$E$44)),0)</f>
        <v>0</v>
      </c>
      <c r="O19" s="519">
        <f>SUM(E19:M19)</f>
        <v>0</v>
      </c>
    </row>
    <row r="20" spans="1:25">
      <c r="B20" s="506" t="s">
        <v>30</v>
      </c>
      <c r="C20" s="583">
        <f>'Cumulative Budget Request '!Q3</f>
        <v>0.189</v>
      </c>
      <c r="D20" s="582"/>
      <c r="E20" s="579">
        <f>ROUND($C$20*$E$19,0)</f>
        <v>0</v>
      </c>
      <c r="G20" s="579">
        <f>ROUND($C$20*$G$19,0)</f>
        <v>0</v>
      </c>
      <c r="I20" s="579">
        <f>ROUND($C$20*$I$19,0)</f>
        <v>0</v>
      </c>
      <c r="K20" s="579">
        <f>ROUND($C$20*$K$19,0)</f>
        <v>0</v>
      </c>
      <c r="M20" s="579">
        <f>ROUND($C$20*$M$19,0)</f>
        <v>0</v>
      </c>
      <c r="O20" s="579">
        <f>SUM(E20:M20)</f>
        <v>0</v>
      </c>
    </row>
    <row r="21" spans="1:25">
      <c r="B21" s="506" t="s">
        <v>29</v>
      </c>
      <c r="C21" s="584">
        <f>'Cumulative Budget Request '!Q6</f>
        <v>1104</v>
      </c>
      <c r="D21" s="519"/>
      <c r="E21" s="579">
        <f>ROUND(($E$16*12)*C21,0)</f>
        <v>0</v>
      </c>
      <c r="F21" s="579"/>
      <c r="G21" s="579">
        <f>ROUND(($G$16*12)*$C$21*(1+G45),0)</f>
        <v>0</v>
      </c>
      <c r="H21" s="579"/>
      <c r="I21" s="579">
        <f>ROUND(($I$16*12)*$G$21*(1+I45),0)</f>
        <v>0</v>
      </c>
      <c r="J21" s="579"/>
      <c r="K21" s="579">
        <f>ROUND(($K$16*12)*$I$21*(1+K45),0)</f>
        <v>0</v>
      </c>
      <c r="L21" s="579"/>
      <c r="M21" s="579">
        <f>ROUND(($M$16*12)*$K$21*(1+M45),0)</f>
        <v>0</v>
      </c>
      <c r="N21" s="579"/>
      <c r="O21" s="579">
        <f>SUM(E21:M21)</f>
        <v>0</v>
      </c>
    </row>
    <row r="22" spans="1:25">
      <c r="B22" s="506" t="s">
        <v>68</v>
      </c>
      <c r="C22" s="585"/>
      <c r="E22" s="580">
        <f>ROUND(SUM(E19:E21)*$E$17,0)</f>
        <v>0</v>
      </c>
      <c r="G22" s="580">
        <f>ROUND(SUM(G19:G21)*$G$17,0)</f>
        <v>0</v>
      </c>
      <c r="I22" s="580">
        <f>ROUND(SUM(I19:I21)*$I$17,0)</f>
        <v>0</v>
      </c>
      <c r="K22" s="580">
        <f>ROUND(SUM(K19:K21)*$K$17,0)</f>
        <v>0</v>
      </c>
      <c r="M22" s="580">
        <f>ROUND(SUM(M19:M21)*$M$17,0)</f>
        <v>0</v>
      </c>
      <c r="O22" s="580">
        <f>SUM(E22:M22)</f>
        <v>0</v>
      </c>
    </row>
    <row r="23" spans="1:25">
      <c r="B23" s="822" t="s">
        <v>98</v>
      </c>
      <c r="C23" s="822"/>
      <c r="E23" s="519">
        <f>SUM(E19:E22)</f>
        <v>0</v>
      </c>
      <c r="G23" s="519">
        <f>SUM(G19:G22)</f>
        <v>0</v>
      </c>
      <c r="I23" s="519">
        <f>SUM(I19:I22)</f>
        <v>0</v>
      </c>
      <c r="K23" s="519">
        <f>SUM(K19:K22)</f>
        <v>0</v>
      </c>
      <c r="M23" s="519">
        <f>SUM(M19:M22)</f>
        <v>0</v>
      </c>
      <c r="O23" s="519">
        <f>SUM(O19:O22)</f>
        <v>0</v>
      </c>
    </row>
    <row r="25" spans="1:25">
      <c r="A25" s="419" t="s">
        <v>196</v>
      </c>
    </row>
    <row r="26" spans="1:25">
      <c r="A26" s="419"/>
      <c r="B26" s="517" t="s">
        <v>202</v>
      </c>
      <c r="E26" s="578">
        <f>E15</f>
        <v>0</v>
      </c>
      <c r="G26" s="578">
        <f>G15</f>
        <v>0</v>
      </c>
      <c r="I26" s="578">
        <f>I15</f>
        <v>0</v>
      </c>
      <c r="K26" s="578">
        <f>K15</f>
        <v>0</v>
      </c>
      <c r="M26" s="578">
        <f>M15</f>
        <v>0</v>
      </c>
    </row>
    <row r="27" spans="1:25">
      <c r="B27" s="506" t="s">
        <v>94</v>
      </c>
      <c r="C27" s="581"/>
      <c r="E27" s="581">
        <f>E16</f>
        <v>0</v>
      </c>
      <c r="G27" s="581">
        <f>G16</f>
        <v>0</v>
      </c>
      <c r="I27" s="581">
        <f>I16</f>
        <v>0</v>
      </c>
      <c r="K27" s="581">
        <f>K16</f>
        <v>0</v>
      </c>
      <c r="M27" s="581">
        <f>M16</f>
        <v>0</v>
      </c>
    </row>
    <row r="28" spans="1:25">
      <c r="B28" s="506" t="s">
        <v>67</v>
      </c>
      <c r="C28" s="581"/>
      <c r="E28" s="581">
        <f>E17</f>
        <v>0.52500000000000002</v>
      </c>
      <c r="G28" s="581">
        <f>G17</f>
        <v>0.54</v>
      </c>
      <c r="I28" s="581">
        <f>I17</f>
        <v>0.54</v>
      </c>
      <c r="K28" s="581">
        <f>K17</f>
        <v>0.54</v>
      </c>
      <c r="M28" s="581">
        <f>M17</f>
        <v>0.54</v>
      </c>
    </row>
    <row r="29" spans="1:25" ht="3" customHeight="1">
      <c r="A29" s="506"/>
      <c r="B29" s="506"/>
      <c r="C29" s="581"/>
      <c r="E29" s="581"/>
      <c r="G29" s="581"/>
      <c r="I29" s="581"/>
      <c r="K29" s="581"/>
      <c r="M29" s="581"/>
      <c r="P29" s="598"/>
      <c r="Q29" s="598"/>
      <c r="R29" s="598"/>
      <c r="S29" s="598"/>
      <c r="T29" s="598"/>
      <c r="U29" s="598"/>
      <c r="V29" s="598"/>
      <c r="W29" s="598"/>
      <c r="X29" s="598"/>
      <c r="Y29" s="598"/>
    </row>
    <row r="30" spans="1:25">
      <c r="B30" s="506" t="s">
        <v>95</v>
      </c>
      <c r="C30" s="599">
        <f>C19</f>
        <v>0</v>
      </c>
      <c r="E30" s="519">
        <f>ROUND(($E$27*12)*($C$30*(1+$E$44)),0)</f>
        <v>0</v>
      </c>
      <c r="G30" s="519">
        <f>ROUND(($G$27*12)*($C$30*(1+$G$44)),0)</f>
        <v>0</v>
      </c>
      <c r="I30" s="519">
        <f>ROUND(($I$27*12)*($C$30*(1+$I$44)),0)</f>
        <v>0</v>
      </c>
      <c r="K30" s="519">
        <f>ROUND(($K$27*12)*($C$30*(1+$K$44)),0)</f>
        <v>0</v>
      </c>
      <c r="M30" s="519">
        <f>ROUND(($M$27*12)*($C$30*(1+$M$44)),0)</f>
        <v>0</v>
      </c>
      <c r="O30" s="519">
        <f>SUM(E30:M30)</f>
        <v>0</v>
      </c>
    </row>
    <row r="31" spans="1:25">
      <c r="B31" s="506" t="s">
        <v>30</v>
      </c>
      <c r="C31" s="583">
        <v>0.35</v>
      </c>
      <c r="E31" s="579">
        <f>ROUND($C$31*$E$30,0)</f>
        <v>0</v>
      </c>
      <c r="G31" s="579">
        <f>ROUND($C$31*$G$30,0)</f>
        <v>0</v>
      </c>
      <c r="I31" s="579">
        <f>ROUND($C$31*$I$30,0)</f>
        <v>0</v>
      </c>
      <c r="K31" s="579">
        <f>ROUND($C$31*$K$30,0)</f>
        <v>0</v>
      </c>
      <c r="M31" s="579">
        <f>ROUND($C$31*$M$30,0)</f>
        <v>0</v>
      </c>
      <c r="O31" s="579">
        <f>SUM(E31:M31)</f>
        <v>0</v>
      </c>
    </row>
    <row r="32" spans="1:25">
      <c r="B32" s="506" t="s">
        <v>68</v>
      </c>
      <c r="C32" s="585"/>
      <c r="E32" s="580">
        <f>ROUND(SUM(E30:E31)*$E$28,0)</f>
        <v>0</v>
      </c>
      <c r="G32" s="580">
        <f>ROUND(SUM(G30:G31)*$G$28,0)</f>
        <v>0</v>
      </c>
      <c r="I32" s="580">
        <f>ROUND(SUM(I30:I31)*$I$28,0)</f>
        <v>0</v>
      </c>
      <c r="K32" s="580">
        <f>ROUND(SUM(K30:K31)*$K$28,0)</f>
        <v>0</v>
      </c>
      <c r="M32" s="580">
        <f>ROUND(SUM(M30:M31)*$M$28,0)</f>
        <v>0</v>
      </c>
      <c r="O32" s="580">
        <f>SUM(E32:M32)</f>
        <v>0</v>
      </c>
    </row>
    <row r="33" spans="1:15">
      <c r="B33" s="822" t="s">
        <v>101</v>
      </c>
      <c r="C33" s="822"/>
      <c r="E33" s="519">
        <f>SUM(E30:E32)</f>
        <v>0</v>
      </c>
      <c r="G33" s="519">
        <f>SUM(G30:G32)</f>
        <v>0</v>
      </c>
      <c r="I33" s="519">
        <f>SUM(I30:I32)</f>
        <v>0</v>
      </c>
      <c r="K33" s="519">
        <f>SUM(K30:K32)</f>
        <v>0</v>
      </c>
      <c r="M33" s="519">
        <f>SUM(M30:M32)</f>
        <v>0</v>
      </c>
      <c r="O33" s="519">
        <f>SUM(O30:O32)</f>
        <v>0</v>
      </c>
    </row>
    <row r="35" spans="1:15" ht="13.8" thickBot="1">
      <c r="A35" s="872" t="s">
        <v>113</v>
      </c>
      <c r="B35" s="872"/>
      <c r="C35" s="872"/>
      <c r="D35" s="872"/>
      <c r="E35" s="872"/>
      <c r="F35" s="872"/>
      <c r="G35" s="872"/>
      <c r="H35" s="872"/>
      <c r="I35" s="872"/>
      <c r="J35" s="872"/>
      <c r="K35" s="872"/>
      <c r="L35" s="872"/>
      <c r="M35" s="872"/>
      <c r="N35" s="872"/>
      <c r="O35" s="872"/>
    </row>
    <row r="36" spans="1:15" ht="15" thickBot="1">
      <c r="A36" s="586" t="s">
        <v>114</v>
      </c>
      <c r="B36" s="587"/>
      <c r="C36" s="587"/>
      <c r="D36" s="587"/>
      <c r="E36" s="588">
        <f>(SUM(E19:E21))-(SUM(E30:E31))</f>
        <v>0</v>
      </c>
      <c r="F36" s="589"/>
      <c r="G36" s="588">
        <f>(SUM(G19:G21))-(SUM(G30:G31))</f>
        <v>0</v>
      </c>
      <c r="H36" s="589"/>
      <c r="I36" s="588">
        <f>(SUM(I19:I21))-(SUM(I30:I31))</f>
        <v>0</v>
      </c>
      <c r="J36" s="589"/>
      <c r="K36" s="588">
        <f>(SUM(K19:K21))-(SUM(K30:K31))</f>
        <v>0</v>
      </c>
      <c r="L36" s="589"/>
      <c r="M36" s="588">
        <f>(SUM(M19:M21))-(SUM(M30:M31))</f>
        <v>0</v>
      </c>
      <c r="N36" s="589"/>
      <c r="O36" s="590">
        <f>SUM(E36:M36)</f>
        <v>0</v>
      </c>
    </row>
    <row r="37" spans="1:15" ht="14.4">
      <c r="A37" s="591"/>
      <c r="C37" s="419" t="s">
        <v>100</v>
      </c>
      <c r="E37" s="592">
        <f>IFERROR((E19-E30)/C19/12,0)</f>
        <v>0</v>
      </c>
      <c r="F37" s="591"/>
      <c r="G37" s="592">
        <f>IFERROR((G19-G30)/C19/12,0)</f>
        <v>0</v>
      </c>
      <c r="H37" s="591"/>
      <c r="I37" s="592">
        <f>IFERROR((I19-I30)/C19/12,0)</f>
        <v>0</v>
      </c>
      <c r="J37" s="591"/>
      <c r="K37" s="592">
        <f>IFERROR((K19-K30)/C19/12,0)</f>
        <v>0</v>
      </c>
      <c r="L37" s="591"/>
      <c r="M37" s="592">
        <f>IFERROR((M19-M30)/C19/12,0)</f>
        <v>0</v>
      </c>
      <c r="N37" s="591"/>
      <c r="O37" s="593"/>
    </row>
    <row r="39" spans="1:15" ht="16.2">
      <c r="A39" s="817" t="s">
        <v>115</v>
      </c>
      <c r="B39" s="817"/>
      <c r="C39" s="817"/>
      <c r="E39" s="594">
        <f>E22-E32</f>
        <v>0</v>
      </c>
      <c r="G39" s="594">
        <f>G22-G32</f>
        <v>0</v>
      </c>
      <c r="I39" s="594">
        <f>I22-I32</f>
        <v>0</v>
      </c>
      <c r="K39" s="594">
        <f>K22-K32</f>
        <v>0</v>
      </c>
      <c r="M39" s="594">
        <f>M22-M32</f>
        <v>0</v>
      </c>
      <c r="O39" s="595">
        <f>SUM(E39:M39)</f>
        <v>0</v>
      </c>
    </row>
    <row r="40" spans="1:15" ht="14.4">
      <c r="A40" s="836" t="s">
        <v>72</v>
      </c>
      <c r="B40" s="836"/>
      <c r="C40" s="836"/>
      <c r="E40" s="593">
        <f>SUM(E36,E39)</f>
        <v>0</v>
      </c>
      <c r="F40" s="591"/>
      <c r="G40" s="593">
        <f>SUM(G36,G39)</f>
        <v>0</v>
      </c>
      <c r="H40" s="591"/>
      <c r="I40" s="593">
        <f>SUM(I36,I39)</f>
        <v>0</v>
      </c>
      <c r="J40" s="591"/>
      <c r="K40" s="593">
        <f>SUM(K36,K39)</f>
        <v>0</v>
      </c>
      <c r="L40" s="591"/>
      <c r="M40" s="593">
        <f>SUM(M36,M39)</f>
        <v>0</v>
      </c>
      <c r="N40" s="591"/>
      <c r="O40" s="593">
        <f>SUM(E40:M40)</f>
        <v>0</v>
      </c>
    </row>
    <row r="41" spans="1:15" ht="13.8" thickBot="1"/>
    <row r="42" spans="1:15">
      <c r="A42" s="865" t="s">
        <v>116</v>
      </c>
      <c r="B42" s="866"/>
      <c r="C42" s="866"/>
      <c r="D42" s="866"/>
      <c r="E42" s="866"/>
      <c r="F42" s="866"/>
      <c r="G42" s="866"/>
      <c r="H42" s="866"/>
      <c r="I42" s="866"/>
      <c r="J42" s="866"/>
      <c r="K42" s="866"/>
      <c r="L42" s="866"/>
      <c r="M42" s="866"/>
      <c r="N42" s="866"/>
      <c r="O42" s="867"/>
    </row>
    <row r="43" spans="1:15">
      <c r="A43" s="604"/>
      <c r="B43" s="605"/>
      <c r="C43" s="605"/>
      <c r="D43" s="607"/>
      <c r="E43" s="606" t="s">
        <v>31</v>
      </c>
      <c r="F43" s="607"/>
      <c r="G43" s="606" t="s">
        <v>32</v>
      </c>
      <c r="H43" s="607"/>
      <c r="I43" s="606" t="s">
        <v>33</v>
      </c>
      <c r="J43" s="607"/>
      <c r="K43" s="606" t="s">
        <v>34</v>
      </c>
      <c r="L43" s="607"/>
      <c r="M43" s="606" t="s">
        <v>35</v>
      </c>
      <c r="N43" s="607"/>
      <c r="O43" s="612"/>
    </row>
    <row r="44" spans="1:15">
      <c r="A44" s="604"/>
      <c r="B44" s="871" t="s">
        <v>99</v>
      </c>
      <c r="C44" s="871"/>
      <c r="D44" s="607"/>
      <c r="E44" s="603">
        <v>0</v>
      </c>
      <c r="F44" s="607"/>
      <c r="G44" s="603">
        <v>0.03</v>
      </c>
      <c r="H44" s="607"/>
      <c r="I44" s="603">
        <v>0.03</v>
      </c>
      <c r="J44" s="607"/>
      <c r="K44" s="603">
        <v>0.03</v>
      </c>
      <c r="L44" s="607"/>
      <c r="M44" s="603">
        <v>0.03</v>
      </c>
      <c r="N44" s="607"/>
      <c r="O44" s="612"/>
    </row>
    <row r="45" spans="1:15">
      <c r="A45" s="604"/>
      <c r="B45" s="607"/>
      <c r="C45" s="607"/>
      <c r="D45" s="607"/>
      <c r="E45" s="607"/>
      <c r="F45" s="607"/>
      <c r="G45" s="607"/>
      <c r="H45" s="607"/>
      <c r="I45" s="607"/>
      <c r="J45" s="607"/>
      <c r="K45" s="607"/>
      <c r="L45" s="607"/>
      <c r="M45" s="607"/>
      <c r="N45" s="607"/>
      <c r="O45" s="612"/>
    </row>
    <row r="46" spans="1:15">
      <c r="A46" s="870" t="s">
        <v>97</v>
      </c>
      <c r="B46" s="871"/>
      <c r="C46" s="607"/>
      <c r="D46" s="607"/>
      <c r="E46" s="607"/>
      <c r="F46" s="607"/>
      <c r="G46" s="607"/>
      <c r="H46" s="607"/>
      <c r="I46" s="607"/>
      <c r="J46" s="607"/>
      <c r="K46" s="607"/>
      <c r="L46" s="607"/>
      <c r="M46" s="607"/>
      <c r="N46" s="607"/>
      <c r="O46" s="612"/>
    </row>
    <row r="47" spans="1:15">
      <c r="A47" s="608" t="s">
        <v>83</v>
      </c>
      <c r="B47" s="609">
        <v>221900</v>
      </c>
      <c r="C47" s="607"/>
      <c r="D47" s="607"/>
      <c r="E47" s="607"/>
      <c r="F47" s="607"/>
      <c r="G47" s="607"/>
      <c r="H47" s="607"/>
      <c r="I47" s="607"/>
      <c r="J47" s="607"/>
      <c r="K47" s="607"/>
      <c r="L47" s="607"/>
      <c r="M47" s="607"/>
      <c r="N47" s="607"/>
      <c r="O47" s="612"/>
    </row>
    <row r="48" spans="1:15">
      <c r="A48" s="608" t="s">
        <v>84</v>
      </c>
      <c r="B48" s="609">
        <f>($B$47/12)*9</f>
        <v>166425</v>
      </c>
      <c r="C48" s="607"/>
      <c r="D48" s="607"/>
      <c r="E48" s="607"/>
      <c r="F48" s="607"/>
      <c r="G48" s="607"/>
      <c r="H48" s="607"/>
      <c r="I48" s="607"/>
      <c r="J48" s="607"/>
      <c r="K48" s="607"/>
      <c r="L48" s="607"/>
      <c r="M48" s="607"/>
      <c r="N48" s="607"/>
      <c r="O48" s="612"/>
    </row>
    <row r="49" spans="1:15">
      <c r="A49" s="608" t="s">
        <v>85</v>
      </c>
      <c r="B49" s="609">
        <f>$B$47/12</f>
        <v>18491.666666666668</v>
      </c>
      <c r="C49" s="607"/>
      <c r="D49" s="607"/>
      <c r="E49" s="607"/>
      <c r="F49" s="607"/>
      <c r="G49" s="607"/>
      <c r="H49" s="607"/>
      <c r="I49" s="607"/>
      <c r="J49" s="607"/>
      <c r="K49" s="607"/>
      <c r="L49" s="607"/>
      <c r="M49" s="607"/>
      <c r="N49" s="607"/>
      <c r="O49" s="612"/>
    </row>
    <row r="50" spans="1:15" ht="13.8" thickBot="1">
      <c r="A50" s="610"/>
      <c r="B50" s="611"/>
      <c r="C50" s="611"/>
      <c r="D50" s="611"/>
      <c r="E50" s="611"/>
      <c r="F50" s="611"/>
      <c r="G50" s="611"/>
      <c r="H50" s="611"/>
      <c r="I50" s="611"/>
      <c r="J50" s="611"/>
      <c r="K50" s="611"/>
      <c r="L50" s="611"/>
      <c r="M50" s="611"/>
      <c r="N50" s="611"/>
      <c r="O50" s="613"/>
    </row>
  </sheetData>
  <mergeCells count="16">
    <mergeCell ref="B6:E6"/>
    <mergeCell ref="A1:O1"/>
    <mergeCell ref="Q1:T1"/>
    <mergeCell ref="A2:O2"/>
    <mergeCell ref="B4:E4"/>
    <mergeCell ref="B5:E5"/>
    <mergeCell ref="A40:C40"/>
    <mergeCell ref="A42:O42"/>
    <mergeCell ref="B44:C44"/>
    <mergeCell ref="A46:B46"/>
    <mergeCell ref="B7:E7"/>
    <mergeCell ref="B8:E8"/>
    <mergeCell ref="B23:C23"/>
    <mergeCell ref="B33:C33"/>
    <mergeCell ref="A35:O35"/>
    <mergeCell ref="A39:C39"/>
  </mergeCells>
  <pageMargins left="0.25" right="0.25" top="0.25" bottom="0.25" header="0.5" footer="0.5"/>
  <pageSetup scale="77" fitToHeight="0"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C4E5F-8B88-4206-ACED-A0EDBB5AD438}">
  <sheetPr>
    <tabColor rgb="FFFFFF00"/>
    <pageSetUpPr fitToPage="1"/>
  </sheetPr>
  <dimension ref="A1:Y50"/>
  <sheetViews>
    <sheetView topLeftCell="A7" workbookViewId="0">
      <selection sqref="A1:J1"/>
    </sheetView>
  </sheetViews>
  <sheetFormatPr defaultColWidth="9.109375" defaultRowHeight="13.2"/>
  <cols>
    <col min="1" max="1" width="26.6640625" style="517" customWidth="1"/>
    <col min="2" max="2" width="22.33203125" style="517" customWidth="1"/>
    <col min="3" max="3" width="18.6640625" style="517" customWidth="1"/>
    <col min="4" max="4" width="1.88671875" style="517" customWidth="1"/>
    <col min="5" max="5" width="10.33203125" style="517" customWidth="1"/>
    <col min="6" max="6" width="1.88671875" style="517" customWidth="1"/>
    <col min="7" max="7" width="9.109375" style="517"/>
    <col min="8" max="8" width="1.88671875" style="517" customWidth="1"/>
    <col min="9" max="9" width="9.109375" style="517"/>
    <col min="10" max="10" width="1.88671875" style="517" customWidth="1"/>
    <col min="11" max="11" width="9.109375" style="517"/>
    <col min="12" max="12" width="1.88671875" style="517" customWidth="1"/>
    <col min="13" max="13" width="9.109375" style="517"/>
    <col min="14" max="14" width="1.88671875" style="517" customWidth="1"/>
    <col min="15" max="15" width="10.44140625" style="517" customWidth="1"/>
    <col min="16" max="16384" width="9.109375" style="517"/>
  </cols>
  <sheetData>
    <row r="1" spans="1:25" ht="23.25" customHeight="1" thickBot="1">
      <c r="A1" s="863" t="s">
        <v>197</v>
      </c>
      <c r="B1" s="863"/>
      <c r="C1" s="863"/>
      <c r="D1" s="863"/>
      <c r="E1" s="863"/>
      <c r="F1" s="863"/>
      <c r="G1" s="863"/>
      <c r="H1" s="863"/>
      <c r="I1" s="863"/>
      <c r="J1" s="863"/>
      <c r="K1" s="863"/>
      <c r="L1" s="863"/>
      <c r="M1" s="863"/>
      <c r="N1" s="863"/>
      <c r="O1" s="863"/>
      <c r="P1" s="541"/>
      <c r="Q1" s="860" t="s">
        <v>185</v>
      </c>
      <c r="R1" s="861"/>
      <c r="S1" s="861"/>
      <c r="T1" s="862"/>
    </row>
    <row r="2" spans="1:25">
      <c r="A2" s="836" t="s">
        <v>111</v>
      </c>
      <c r="B2" s="836"/>
      <c r="C2" s="836"/>
      <c r="D2" s="836"/>
      <c r="E2" s="836"/>
      <c r="F2" s="836"/>
      <c r="G2" s="836"/>
      <c r="H2" s="836"/>
      <c r="I2" s="836"/>
      <c r="J2" s="836"/>
      <c r="K2" s="836"/>
      <c r="L2" s="836"/>
      <c r="M2" s="836"/>
      <c r="N2" s="836"/>
      <c r="O2" s="836"/>
      <c r="P2" s="513"/>
      <c r="Q2" s="513"/>
      <c r="R2" s="513"/>
    </row>
    <row r="4" spans="1:25" ht="23.25" customHeight="1">
      <c r="A4" s="419" t="s">
        <v>89</v>
      </c>
      <c r="B4" s="837">
        <f>'Cumulative Budget Request '!B3</f>
        <v>0</v>
      </c>
      <c r="C4" s="837"/>
      <c r="D4" s="837"/>
      <c r="E4" s="837"/>
      <c r="F4" s="513"/>
    </row>
    <row r="5" spans="1:25" ht="23.25" customHeight="1">
      <c r="A5" s="419" t="s">
        <v>86</v>
      </c>
      <c r="B5" s="869">
        <f>'Cumulative Budget Request '!B5</f>
        <v>0</v>
      </c>
      <c r="C5" s="869"/>
      <c r="D5" s="869"/>
      <c r="E5" s="869"/>
      <c r="F5" s="417"/>
    </row>
    <row r="6" spans="1:25" ht="23.25" customHeight="1">
      <c r="A6" s="419" t="s">
        <v>90</v>
      </c>
      <c r="B6" s="869">
        <f>'Cumulative Budget Request '!B4</f>
        <v>0</v>
      </c>
      <c r="C6" s="869"/>
      <c r="D6" s="869"/>
      <c r="E6" s="869"/>
      <c r="F6" s="576"/>
      <c r="G6" s="419"/>
      <c r="H6" s="419"/>
      <c r="I6" s="419"/>
      <c r="J6" s="419"/>
      <c r="K6" s="419"/>
      <c r="L6" s="419"/>
      <c r="M6" s="419"/>
      <c r="N6" s="419"/>
    </row>
    <row r="7" spans="1:25" ht="23.25" customHeight="1">
      <c r="A7" s="419" t="s">
        <v>87</v>
      </c>
      <c r="B7" s="864"/>
      <c r="C7" s="864"/>
      <c r="D7" s="864"/>
      <c r="E7" s="864"/>
      <c r="F7" s="417"/>
    </row>
    <row r="8" spans="1:25" ht="23.25" customHeight="1">
      <c r="A8" s="419" t="s">
        <v>455</v>
      </c>
      <c r="B8" s="864"/>
      <c r="C8" s="864"/>
      <c r="D8" s="864"/>
      <c r="E8" s="864"/>
      <c r="F8" s="417"/>
    </row>
    <row r="10" spans="1:25">
      <c r="A10" s="506" t="s">
        <v>91</v>
      </c>
    </row>
    <row r="11" spans="1:25">
      <c r="A11" s="506" t="s">
        <v>92</v>
      </c>
    </row>
    <row r="13" spans="1:25">
      <c r="E13" s="577" t="s">
        <v>2</v>
      </c>
      <c r="F13" s="577"/>
      <c r="G13" s="577" t="s">
        <v>3</v>
      </c>
      <c r="H13" s="577"/>
      <c r="I13" s="577" t="s">
        <v>4</v>
      </c>
      <c r="J13" s="577"/>
      <c r="K13" s="577" t="s">
        <v>8</v>
      </c>
      <c r="L13" s="577"/>
      <c r="M13" s="577" t="s">
        <v>9</v>
      </c>
      <c r="N13" s="577"/>
      <c r="O13" s="577" t="s">
        <v>1</v>
      </c>
    </row>
    <row r="14" spans="1:25">
      <c r="A14" s="419" t="s">
        <v>93</v>
      </c>
    </row>
    <row r="15" spans="1:25">
      <c r="A15" s="419"/>
      <c r="B15" s="517" t="s">
        <v>202</v>
      </c>
      <c r="E15" s="578">
        <f>E16*12</f>
        <v>0</v>
      </c>
      <c r="G15" s="578">
        <f>G16*12</f>
        <v>0</v>
      </c>
      <c r="I15" s="578">
        <f>I16*12</f>
        <v>0</v>
      </c>
      <c r="K15" s="578">
        <f>K16*12</f>
        <v>0</v>
      </c>
      <c r="M15" s="578">
        <f>M16*12</f>
        <v>0</v>
      </c>
      <c r="P15" s="598"/>
      <c r="Q15" s="598" t="s">
        <v>203</v>
      </c>
      <c r="R15" s="598"/>
      <c r="S15" s="598"/>
      <c r="T15" s="598"/>
      <c r="U15" s="598"/>
      <c r="V15" s="598"/>
      <c r="W15" s="598"/>
      <c r="X15" s="598"/>
      <c r="Y15" s="598"/>
    </row>
    <row r="16" spans="1:25">
      <c r="A16" s="506"/>
      <c r="B16" s="506" t="s">
        <v>100</v>
      </c>
      <c r="C16" s="581"/>
      <c r="E16" s="602">
        <v>0</v>
      </c>
      <c r="G16" s="602">
        <v>0</v>
      </c>
      <c r="I16" s="602">
        <v>0</v>
      </c>
      <c r="K16" s="602">
        <v>0</v>
      </c>
      <c r="M16" s="602">
        <v>0</v>
      </c>
      <c r="P16" s="598"/>
      <c r="Q16" s="598" t="s">
        <v>204</v>
      </c>
      <c r="R16" s="598"/>
      <c r="S16" s="598"/>
      <c r="T16" s="598"/>
      <c r="U16" s="598"/>
      <c r="V16" s="598"/>
      <c r="W16" s="598"/>
      <c r="X16" s="598"/>
      <c r="Y16" s="598"/>
    </row>
    <row r="17" spans="1:25">
      <c r="A17" s="506"/>
      <c r="B17" s="506" t="s">
        <v>67</v>
      </c>
      <c r="C17" s="581"/>
      <c r="E17" s="581">
        <f>'Cumulative Budget Request '!M767</f>
        <v>0.52500000000000002</v>
      </c>
      <c r="G17" s="581">
        <f>'Cumulative Budget Request '!M768</f>
        <v>0.54</v>
      </c>
      <c r="I17" s="581">
        <f>'Cumulative Budget Request '!M769</f>
        <v>0.54</v>
      </c>
      <c r="K17" s="581">
        <f>'Cumulative Budget Request '!M770</f>
        <v>0.54</v>
      </c>
      <c r="M17" s="581">
        <f>'Cumulative Budget Request '!M771</f>
        <v>0.54</v>
      </c>
      <c r="P17" s="598"/>
      <c r="Q17" s="598"/>
      <c r="R17" s="598"/>
      <c r="S17" s="598"/>
      <c r="T17" s="598"/>
      <c r="U17" s="598"/>
      <c r="V17" s="598"/>
      <c r="W17" s="598"/>
      <c r="X17" s="598"/>
      <c r="Y17" s="598"/>
    </row>
    <row r="18" spans="1:25" ht="3" customHeight="1">
      <c r="A18" s="506"/>
      <c r="B18" s="506"/>
      <c r="C18" s="581"/>
      <c r="E18" s="581"/>
      <c r="G18" s="581"/>
      <c r="I18" s="581"/>
      <c r="K18" s="581"/>
      <c r="M18" s="581"/>
      <c r="P18" s="598"/>
      <c r="Q18" s="598"/>
      <c r="R18" s="598"/>
      <c r="S18" s="598"/>
      <c r="T18" s="598"/>
      <c r="U18" s="598"/>
      <c r="V18" s="598"/>
      <c r="W18" s="598"/>
      <c r="X18" s="598"/>
      <c r="Y18" s="598"/>
    </row>
    <row r="19" spans="1:25">
      <c r="B19" s="506" t="s">
        <v>95</v>
      </c>
      <c r="C19" s="601">
        <v>0</v>
      </c>
      <c r="E19" s="519">
        <f>ROUND(($E$16*12)*($C$19*(1+$E$44)),0)</f>
        <v>0</v>
      </c>
      <c r="G19" s="519">
        <f>ROUND(($G$16*12)*($C$19*(1+$G$44)*(1+$E$44)),0)</f>
        <v>0</v>
      </c>
      <c r="I19" s="519">
        <f>ROUND(($I$16*12)*($C$19*(1+$I$44)*(1+$G$44)*(1+$E$44)),0)</f>
        <v>0</v>
      </c>
      <c r="K19" s="519">
        <f>ROUND(($K$16*12)*($C$19*(1+$K$44)*(1+$G$44)*(1+$I$44)*(1+$E$44)),0)</f>
        <v>0</v>
      </c>
      <c r="M19" s="519">
        <f>ROUND(($M$16*12)*($C$19*(1+$M$44)*(1+$K$44)*(1+$I$44)*(1+$G$44)*(1+$E$44)),0)</f>
        <v>0</v>
      </c>
      <c r="O19" s="519">
        <f>SUM(E19:M19)</f>
        <v>0</v>
      </c>
    </row>
    <row r="20" spans="1:25">
      <c r="B20" s="506" t="s">
        <v>30</v>
      </c>
      <c r="C20" s="583">
        <f>'Cumulative Budget Request '!Q3</f>
        <v>0.189</v>
      </c>
      <c r="D20" s="582"/>
      <c r="E20" s="579">
        <f>ROUND($C$20*$E$19,0)</f>
        <v>0</v>
      </c>
      <c r="G20" s="579">
        <f>ROUND($C$20*$G$19,0)</f>
        <v>0</v>
      </c>
      <c r="I20" s="579">
        <f>ROUND($C$20*$I$19,0)</f>
        <v>0</v>
      </c>
      <c r="K20" s="579">
        <f>ROUND($C$20*$K$19,0)</f>
        <v>0</v>
      </c>
      <c r="M20" s="579">
        <f>ROUND($C$20*$M$19,0)</f>
        <v>0</v>
      </c>
      <c r="O20" s="579">
        <f>SUM(E20:M20)</f>
        <v>0</v>
      </c>
    </row>
    <row r="21" spans="1:25">
      <c r="B21" s="506" t="s">
        <v>29</v>
      </c>
      <c r="C21" s="584">
        <f>'Cumulative Budget Request '!Q6</f>
        <v>1104</v>
      </c>
      <c r="D21" s="519"/>
      <c r="E21" s="579">
        <f>ROUND(($E$16*12)*C21,0)</f>
        <v>0</v>
      </c>
      <c r="F21" s="579"/>
      <c r="G21" s="579">
        <f>ROUND(($G$16*12)*$C$21*(1+G45),0)</f>
        <v>0</v>
      </c>
      <c r="H21" s="579"/>
      <c r="I21" s="579">
        <f>ROUND(($I$16*12)*$G$21*(1+I45),0)</f>
        <v>0</v>
      </c>
      <c r="J21" s="579"/>
      <c r="K21" s="579">
        <f>ROUND(($K$16*12)*$I$21*(1+K45),0)</f>
        <v>0</v>
      </c>
      <c r="L21" s="579"/>
      <c r="M21" s="579">
        <f>ROUND(($M$16*12)*$K$21*(1+M45),0)</f>
        <v>0</v>
      </c>
      <c r="N21" s="579"/>
      <c r="O21" s="579">
        <f>SUM(E21:M21)</f>
        <v>0</v>
      </c>
    </row>
    <row r="22" spans="1:25">
      <c r="B22" s="506" t="s">
        <v>68</v>
      </c>
      <c r="C22" s="585"/>
      <c r="E22" s="580">
        <f>ROUND(SUM(E19:E21)*$E$17,0)</f>
        <v>0</v>
      </c>
      <c r="G22" s="580">
        <f>ROUND(SUM(G19:G21)*$G$17,0)</f>
        <v>0</v>
      </c>
      <c r="I22" s="580">
        <f>ROUND(SUM(I19:I21)*$I$17,0)</f>
        <v>0</v>
      </c>
      <c r="K22" s="580">
        <f>ROUND(SUM(K19:K21)*$K$17,0)</f>
        <v>0</v>
      </c>
      <c r="M22" s="580">
        <f>ROUND(SUM(M19:M21)*$M$17,0)</f>
        <v>0</v>
      </c>
      <c r="O22" s="580">
        <f>SUM(E22:M22)</f>
        <v>0</v>
      </c>
    </row>
    <row r="23" spans="1:25">
      <c r="B23" s="822" t="s">
        <v>98</v>
      </c>
      <c r="C23" s="822"/>
      <c r="E23" s="519">
        <f>SUM(E19:E22)</f>
        <v>0</v>
      </c>
      <c r="G23" s="519">
        <f>SUM(G19:G22)</f>
        <v>0</v>
      </c>
      <c r="I23" s="519">
        <f>SUM(I19:I22)</f>
        <v>0</v>
      </c>
      <c r="K23" s="519">
        <f>SUM(K19:K22)</f>
        <v>0</v>
      </c>
      <c r="M23" s="519">
        <f>SUM(M19:M22)</f>
        <v>0</v>
      </c>
      <c r="O23" s="519">
        <f>SUM(O19:O22)</f>
        <v>0</v>
      </c>
    </row>
    <row r="25" spans="1:25">
      <c r="A25" s="419" t="s">
        <v>196</v>
      </c>
    </row>
    <row r="26" spans="1:25">
      <c r="A26" s="419"/>
      <c r="B26" s="517" t="s">
        <v>202</v>
      </c>
      <c r="E26" s="578">
        <f>E15</f>
        <v>0</v>
      </c>
      <c r="G26" s="578">
        <f>G15</f>
        <v>0</v>
      </c>
      <c r="I26" s="578">
        <f>I15</f>
        <v>0</v>
      </c>
      <c r="K26" s="578">
        <f>K15</f>
        <v>0</v>
      </c>
      <c r="M26" s="578">
        <f>M15</f>
        <v>0</v>
      </c>
    </row>
    <row r="27" spans="1:25">
      <c r="B27" s="506" t="s">
        <v>94</v>
      </c>
      <c r="C27" s="581"/>
      <c r="E27" s="581">
        <f>E16</f>
        <v>0</v>
      </c>
      <c r="G27" s="581">
        <f>G16</f>
        <v>0</v>
      </c>
      <c r="I27" s="581">
        <f>I16</f>
        <v>0</v>
      </c>
      <c r="K27" s="581">
        <f>K16</f>
        <v>0</v>
      </c>
      <c r="M27" s="581">
        <f>M16</f>
        <v>0</v>
      </c>
    </row>
    <row r="28" spans="1:25">
      <c r="B28" s="506" t="s">
        <v>67</v>
      </c>
      <c r="C28" s="581"/>
      <c r="E28" s="581">
        <f>E17</f>
        <v>0.52500000000000002</v>
      </c>
      <c r="G28" s="581">
        <f>G17</f>
        <v>0.54</v>
      </c>
      <c r="I28" s="581">
        <f>I17</f>
        <v>0.54</v>
      </c>
      <c r="K28" s="581">
        <f>K17</f>
        <v>0.54</v>
      </c>
      <c r="M28" s="581">
        <f>M17</f>
        <v>0.54</v>
      </c>
    </row>
    <row r="29" spans="1:25" ht="3" customHeight="1">
      <c r="A29" s="506"/>
      <c r="B29" s="506"/>
      <c r="C29" s="581"/>
      <c r="E29" s="581"/>
      <c r="G29" s="581"/>
      <c r="I29" s="581"/>
      <c r="K29" s="581"/>
      <c r="M29" s="581"/>
      <c r="P29" s="598"/>
      <c r="Q29" s="598"/>
      <c r="R29" s="598"/>
      <c r="S29" s="598"/>
      <c r="T29" s="598"/>
      <c r="U29" s="598"/>
      <c r="V29" s="598"/>
      <c r="W29" s="598"/>
      <c r="X29" s="598"/>
      <c r="Y29" s="598"/>
    </row>
    <row r="30" spans="1:25">
      <c r="B30" s="506" t="s">
        <v>95</v>
      </c>
      <c r="C30" s="599">
        <f>C19</f>
        <v>0</v>
      </c>
      <c r="E30" s="519">
        <f>ROUND(($E$27*12)*($C$30*(1+$E$44)),0)</f>
        <v>0</v>
      </c>
      <c r="G30" s="519">
        <f>ROUND(($G$27*12)*($C$30*(1+$G$44)),0)</f>
        <v>0</v>
      </c>
      <c r="I30" s="519">
        <f>ROUND(($I$27*12)*($C$30*(1+$I$44)),0)</f>
        <v>0</v>
      </c>
      <c r="K30" s="519">
        <f>ROUND(($K$27*12)*($C$30*(1+$K$44)),0)</f>
        <v>0</v>
      </c>
      <c r="M30" s="519">
        <f>ROUND(($M$27*12)*($C$30*(1+$M$44)),0)</f>
        <v>0</v>
      </c>
      <c r="O30" s="519">
        <f>SUM(E30:M30)</f>
        <v>0</v>
      </c>
    </row>
    <row r="31" spans="1:25">
      <c r="B31" s="506" t="s">
        <v>30</v>
      </c>
      <c r="C31" s="583">
        <v>0.35</v>
      </c>
      <c r="E31" s="579">
        <f>ROUND($C$31*$E$30,0)</f>
        <v>0</v>
      </c>
      <c r="G31" s="579">
        <f>ROUND($C$31*$G$30,0)</f>
        <v>0</v>
      </c>
      <c r="I31" s="579">
        <f>ROUND($C$31*$I$30,0)</f>
        <v>0</v>
      </c>
      <c r="K31" s="579">
        <f>ROUND($C$31*$K$30,0)</f>
        <v>0</v>
      </c>
      <c r="M31" s="579">
        <f>ROUND($C$31*$M$30,0)</f>
        <v>0</v>
      </c>
      <c r="O31" s="579">
        <f>SUM(E31:M31)</f>
        <v>0</v>
      </c>
    </row>
    <row r="32" spans="1:25">
      <c r="B32" s="506" t="s">
        <v>68</v>
      </c>
      <c r="C32" s="585"/>
      <c r="E32" s="580">
        <f>ROUND(SUM(E30:E31)*$E$28,0)</f>
        <v>0</v>
      </c>
      <c r="G32" s="580">
        <f>ROUND(SUM(G30:G31)*$G$28,0)</f>
        <v>0</v>
      </c>
      <c r="I32" s="580">
        <f>ROUND(SUM(I30:I31)*$I$28,0)</f>
        <v>0</v>
      </c>
      <c r="K32" s="580">
        <f>ROUND(SUM(K30:K31)*$K$28,0)</f>
        <v>0</v>
      </c>
      <c r="M32" s="580">
        <f>ROUND(SUM(M30:M31)*$M$28,0)</f>
        <v>0</v>
      </c>
      <c r="O32" s="580">
        <f>SUM(E32:M32)</f>
        <v>0</v>
      </c>
    </row>
    <row r="33" spans="1:15">
      <c r="B33" s="822" t="s">
        <v>101</v>
      </c>
      <c r="C33" s="822"/>
      <c r="E33" s="519">
        <f>SUM(E30:E32)</f>
        <v>0</v>
      </c>
      <c r="G33" s="519">
        <f>SUM(G30:G32)</f>
        <v>0</v>
      </c>
      <c r="I33" s="519">
        <f>SUM(I30:I32)</f>
        <v>0</v>
      </c>
      <c r="K33" s="519">
        <f>SUM(K30:K32)</f>
        <v>0</v>
      </c>
      <c r="M33" s="519">
        <f>SUM(M30:M32)</f>
        <v>0</v>
      </c>
      <c r="O33" s="519">
        <f>SUM(O30:O32)</f>
        <v>0</v>
      </c>
    </row>
    <row r="35" spans="1:15" ht="13.8" thickBot="1">
      <c r="A35" s="872" t="s">
        <v>113</v>
      </c>
      <c r="B35" s="872"/>
      <c r="C35" s="872"/>
      <c r="D35" s="872"/>
      <c r="E35" s="872"/>
      <c r="F35" s="872"/>
      <c r="G35" s="872"/>
      <c r="H35" s="872"/>
      <c r="I35" s="872"/>
      <c r="J35" s="872"/>
      <c r="K35" s="872"/>
      <c r="L35" s="872"/>
      <c r="M35" s="872"/>
      <c r="N35" s="872"/>
      <c r="O35" s="872"/>
    </row>
    <row r="36" spans="1:15" ht="15" thickBot="1">
      <c r="A36" s="586" t="s">
        <v>114</v>
      </c>
      <c r="B36" s="587"/>
      <c r="C36" s="587"/>
      <c r="D36" s="587"/>
      <c r="E36" s="588">
        <f>(SUM(E19:E21))-(SUM(E30:E31))</f>
        <v>0</v>
      </c>
      <c r="F36" s="589"/>
      <c r="G36" s="588">
        <f>(SUM(G19:G21))-(SUM(G30:G31))</f>
        <v>0</v>
      </c>
      <c r="H36" s="589"/>
      <c r="I36" s="588">
        <f>(SUM(I19:I21))-(SUM(I30:I31))</f>
        <v>0</v>
      </c>
      <c r="J36" s="589"/>
      <c r="K36" s="588">
        <f>(SUM(K19:K21))-(SUM(K30:K31))</f>
        <v>0</v>
      </c>
      <c r="L36" s="589"/>
      <c r="M36" s="588">
        <f>(SUM(M19:M21))-(SUM(M30:M31))</f>
        <v>0</v>
      </c>
      <c r="N36" s="589"/>
      <c r="O36" s="590">
        <f>SUM(E36:M36)</f>
        <v>0</v>
      </c>
    </row>
    <row r="37" spans="1:15" ht="14.4">
      <c r="A37" s="591"/>
      <c r="C37" s="419" t="s">
        <v>100</v>
      </c>
      <c r="E37" s="592">
        <f>IFERROR((E19-E30)/C19/12,0)</f>
        <v>0</v>
      </c>
      <c r="F37" s="591"/>
      <c r="G37" s="592">
        <f>IFERROR((G19-G30)/C19/12,0)</f>
        <v>0</v>
      </c>
      <c r="H37" s="591"/>
      <c r="I37" s="592">
        <f>IFERROR((I19-I30)/C19/12,0)</f>
        <v>0</v>
      </c>
      <c r="J37" s="591"/>
      <c r="K37" s="592">
        <f>IFERROR((K19-K30)/C19/12,0)</f>
        <v>0</v>
      </c>
      <c r="L37" s="591"/>
      <c r="M37" s="592">
        <f>IFERROR((M19-M30)/C19/12,0)</f>
        <v>0</v>
      </c>
      <c r="N37" s="591"/>
      <c r="O37" s="593"/>
    </row>
    <row r="39" spans="1:15" ht="16.2">
      <c r="A39" s="817" t="s">
        <v>115</v>
      </c>
      <c r="B39" s="817"/>
      <c r="C39" s="817"/>
      <c r="E39" s="594">
        <f>E22-E32</f>
        <v>0</v>
      </c>
      <c r="G39" s="594">
        <f>G22-G32</f>
        <v>0</v>
      </c>
      <c r="I39" s="594">
        <f>I22-I32</f>
        <v>0</v>
      </c>
      <c r="K39" s="594">
        <f>K22-K32</f>
        <v>0</v>
      </c>
      <c r="M39" s="594">
        <f>M22-M32</f>
        <v>0</v>
      </c>
      <c r="O39" s="595">
        <f>SUM(E39:M39)</f>
        <v>0</v>
      </c>
    </row>
    <row r="40" spans="1:15" ht="14.4">
      <c r="A40" s="836" t="s">
        <v>72</v>
      </c>
      <c r="B40" s="836"/>
      <c r="C40" s="836"/>
      <c r="E40" s="593">
        <f>SUM(E36,E39)</f>
        <v>0</v>
      </c>
      <c r="F40" s="591"/>
      <c r="G40" s="593">
        <f>SUM(G36,G39)</f>
        <v>0</v>
      </c>
      <c r="H40" s="591"/>
      <c r="I40" s="593">
        <f>SUM(I36,I39)</f>
        <v>0</v>
      </c>
      <c r="J40" s="591"/>
      <c r="K40" s="593">
        <f>SUM(K36,K39)</f>
        <v>0</v>
      </c>
      <c r="L40" s="591"/>
      <c r="M40" s="593">
        <f>SUM(M36,M39)</f>
        <v>0</v>
      </c>
      <c r="N40" s="591"/>
      <c r="O40" s="593">
        <f>SUM(E40:M40)</f>
        <v>0</v>
      </c>
    </row>
    <row r="41" spans="1:15" ht="13.8" thickBot="1"/>
    <row r="42" spans="1:15">
      <c r="A42" s="865" t="s">
        <v>116</v>
      </c>
      <c r="B42" s="866"/>
      <c r="C42" s="866"/>
      <c r="D42" s="866"/>
      <c r="E42" s="866"/>
      <c r="F42" s="866"/>
      <c r="G42" s="866"/>
      <c r="H42" s="866"/>
      <c r="I42" s="866"/>
      <c r="J42" s="866"/>
      <c r="K42" s="866"/>
      <c r="L42" s="866"/>
      <c r="M42" s="866"/>
      <c r="N42" s="866"/>
      <c r="O42" s="867"/>
    </row>
    <row r="43" spans="1:15">
      <c r="A43" s="604"/>
      <c r="B43" s="605"/>
      <c r="C43" s="605"/>
      <c r="D43" s="607"/>
      <c r="E43" s="606" t="s">
        <v>31</v>
      </c>
      <c r="F43" s="607"/>
      <c r="G43" s="606" t="s">
        <v>32</v>
      </c>
      <c r="H43" s="607"/>
      <c r="I43" s="606" t="s">
        <v>33</v>
      </c>
      <c r="J43" s="607"/>
      <c r="K43" s="606" t="s">
        <v>34</v>
      </c>
      <c r="L43" s="607"/>
      <c r="M43" s="606" t="s">
        <v>35</v>
      </c>
      <c r="N43" s="607"/>
      <c r="O43" s="612"/>
    </row>
    <row r="44" spans="1:15">
      <c r="A44" s="604"/>
      <c r="B44" s="871" t="s">
        <v>99</v>
      </c>
      <c r="C44" s="871"/>
      <c r="D44" s="607"/>
      <c r="E44" s="603">
        <v>0</v>
      </c>
      <c r="F44" s="607"/>
      <c r="G44" s="603">
        <v>0.03</v>
      </c>
      <c r="H44" s="607"/>
      <c r="I44" s="603">
        <v>0.03</v>
      </c>
      <c r="J44" s="607"/>
      <c r="K44" s="603">
        <v>0.03</v>
      </c>
      <c r="L44" s="607"/>
      <c r="M44" s="603">
        <v>0.03</v>
      </c>
      <c r="N44" s="607"/>
      <c r="O44" s="612"/>
    </row>
    <row r="45" spans="1:15">
      <c r="A45" s="604"/>
      <c r="B45" s="607"/>
      <c r="C45" s="607"/>
      <c r="D45" s="607"/>
      <c r="E45" s="607"/>
      <c r="F45" s="607"/>
      <c r="G45" s="607"/>
      <c r="H45" s="607"/>
      <c r="I45" s="607"/>
      <c r="J45" s="607"/>
      <c r="K45" s="607"/>
      <c r="L45" s="607"/>
      <c r="M45" s="607"/>
      <c r="N45" s="607"/>
      <c r="O45" s="612"/>
    </row>
    <row r="46" spans="1:15">
      <c r="A46" s="870" t="s">
        <v>97</v>
      </c>
      <c r="B46" s="871"/>
      <c r="C46" s="607"/>
      <c r="D46" s="607"/>
      <c r="E46" s="607"/>
      <c r="F46" s="607"/>
      <c r="G46" s="607"/>
      <c r="H46" s="607"/>
      <c r="I46" s="607"/>
      <c r="J46" s="607"/>
      <c r="K46" s="607"/>
      <c r="L46" s="607"/>
      <c r="M46" s="607"/>
      <c r="N46" s="607"/>
      <c r="O46" s="612"/>
    </row>
    <row r="47" spans="1:15">
      <c r="A47" s="608" t="s">
        <v>83</v>
      </c>
      <c r="B47" s="609">
        <v>221900</v>
      </c>
      <c r="C47" s="607"/>
      <c r="D47" s="607"/>
      <c r="E47" s="607"/>
      <c r="F47" s="607"/>
      <c r="G47" s="607"/>
      <c r="H47" s="607"/>
      <c r="I47" s="607"/>
      <c r="J47" s="607"/>
      <c r="K47" s="607"/>
      <c r="L47" s="607"/>
      <c r="M47" s="607"/>
      <c r="N47" s="607"/>
      <c r="O47" s="612"/>
    </row>
    <row r="48" spans="1:15">
      <c r="A48" s="608" t="s">
        <v>84</v>
      </c>
      <c r="B48" s="609">
        <f>($B$47/12)*9</f>
        <v>166425</v>
      </c>
      <c r="C48" s="607"/>
      <c r="D48" s="607"/>
      <c r="E48" s="607"/>
      <c r="F48" s="607"/>
      <c r="G48" s="607"/>
      <c r="H48" s="607"/>
      <c r="I48" s="607"/>
      <c r="J48" s="607"/>
      <c r="K48" s="607"/>
      <c r="L48" s="607"/>
      <c r="M48" s="607"/>
      <c r="N48" s="607"/>
      <c r="O48" s="612"/>
    </row>
    <row r="49" spans="1:15">
      <c r="A49" s="608" t="s">
        <v>85</v>
      </c>
      <c r="B49" s="609">
        <f>$B$47/12</f>
        <v>18491.666666666668</v>
      </c>
      <c r="C49" s="607"/>
      <c r="D49" s="607"/>
      <c r="E49" s="607"/>
      <c r="F49" s="607"/>
      <c r="G49" s="607"/>
      <c r="H49" s="607"/>
      <c r="I49" s="607"/>
      <c r="J49" s="607"/>
      <c r="K49" s="607"/>
      <c r="L49" s="607"/>
      <c r="M49" s="607"/>
      <c r="N49" s="607"/>
      <c r="O49" s="612"/>
    </row>
    <row r="50" spans="1:15" ht="13.8" thickBot="1">
      <c r="A50" s="610"/>
      <c r="B50" s="611"/>
      <c r="C50" s="611"/>
      <c r="D50" s="611"/>
      <c r="E50" s="611"/>
      <c r="F50" s="611"/>
      <c r="G50" s="611"/>
      <c r="H50" s="611"/>
      <c r="I50" s="611"/>
      <c r="J50" s="611"/>
      <c r="K50" s="611"/>
      <c r="L50" s="611"/>
      <c r="M50" s="611"/>
      <c r="N50" s="611"/>
      <c r="O50" s="613"/>
    </row>
  </sheetData>
  <mergeCells count="16">
    <mergeCell ref="B6:E6"/>
    <mergeCell ref="A1:O1"/>
    <mergeCell ref="Q1:T1"/>
    <mergeCell ref="A2:O2"/>
    <mergeCell ref="B4:E4"/>
    <mergeCell ref="B5:E5"/>
    <mergeCell ref="A40:C40"/>
    <mergeCell ref="A42:O42"/>
    <mergeCell ref="B44:C44"/>
    <mergeCell ref="A46:B46"/>
    <mergeCell ref="B7:E7"/>
    <mergeCell ref="B8:E8"/>
    <mergeCell ref="B23:C23"/>
    <mergeCell ref="B33:C33"/>
    <mergeCell ref="A35:O35"/>
    <mergeCell ref="A39:C39"/>
  </mergeCells>
  <pageMargins left="0.25" right="0.25" top="0.25" bottom="0.25" header="0.5" footer="0.5"/>
  <pageSetup scale="77" fitToHeight="0"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A275B-9077-4AA3-B863-01F95C8BB02D}">
  <sheetPr>
    <tabColor rgb="FFFFFF00"/>
    <pageSetUpPr fitToPage="1"/>
  </sheetPr>
  <dimension ref="A1:Y50"/>
  <sheetViews>
    <sheetView topLeftCell="A7" workbookViewId="0">
      <selection sqref="A1:J1"/>
    </sheetView>
  </sheetViews>
  <sheetFormatPr defaultColWidth="9.109375" defaultRowHeight="13.2"/>
  <cols>
    <col min="1" max="1" width="26.6640625" style="517" customWidth="1"/>
    <col min="2" max="2" width="22.33203125" style="517" customWidth="1"/>
    <col min="3" max="3" width="18.6640625" style="517" customWidth="1"/>
    <col min="4" max="4" width="1.88671875" style="517" customWidth="1"/>
    <col min="5" max="5" width="10.33203125" style="517" customWidth="1"/>
    <col min="6" max="6" width="1.88671875" style="517" customWidth="1"/>
    <col min="7" max="7" width="9.109375" style="517"/>
    <col min="8" max="8" width="1.88671875" style="517" customWidth="1"/>
    <col min="9" max="9" width="9.109375" style="517"/>
    <col min="10" max="10" width="1.88671875" style="517" customWidth="1"/>
    <col min="11" max="11" width="9.109375" style="517"/>
    <col min="12" max="12" width="1.88671875" style="517" customWidth="1"/>
    <col min="13" max="13" width="9.109375" style="517"/>
    <col min="14" max="14" width="1.88671875" style="517" customWidth="1"/>
    <col min="15" max="15" width="10.44140625" style="517" customWidth="1"/>
    <col min="16" max="16384" width="9.109375" style="517"/>
  </cols>
  <sheetData>
    <row r="1" spans="1:25" ht="23.25" customHeight="1" thickBot="1">
      <c r="A1" s="863" t="s">
        <v>197</v>
      </c>
      <c r="B1" s="863"/>
      <c r="C1" s="863"/>
      <c r="D1" s="863"/>
      <c r="E1" s="863"/>
      <c r="F1" s="863"/>
      <c r="G1" s="863"/>
      <c r="H1" s="863"/>
      <c r="I1" s="863"/>
      <c r="J1" s="863"/>
      <c r="K1" s="863"/>
      <c r="L1" s="863"/>
      <c r="M1" s="863"/>
      <c r="N1" s="863"/>
      <c r="O1" s="863"/>
      <c r="P1" s="541"/>
      <c r="Q1" s="860" t="s">
        <v>185</v>
      </c>
      <c r="R1" s="861"/>
      <c r="S1" s="861"/>
      <c r="T1" s="862"/>
    </row>
    <row r="2" spans="1:25">
      <c r="A2" s="836" t="s">
        <v>111</v>
      </c>
      <c r="B2" s="836"/>
      <c r="C2" s="836"/>
      <c r="D2" s="836"/>
      <c r="E2" s="836"/>
      <c r="F2" s="836"/>
      <c r="G2" s="836"/>
      <c r="H2" s="836"/>
      <c r="I2" s="836"/>
      <c r="J2" s="836"/>
      <c r="K2" s="836"/>
      <c r="L2" s="836"/>
      <c r="M2" s="836"/>
      <c r="N2" s="836"/>
      <c r="O2" s="836"/>
      <c r="P2" s="513"/>
      <c r="Q2" s="513"/>
      <c r="R2" s="513"/>
    </row>
    <row r="4" spans="1:25" ht="23.25" customHeight="1">
      <c r="A4" s="419" t="s">
        <v>89</v>
      </c>
      <c r="B4" s="837">
        <f>'Cumulative Budget Request '!B3</f>
        <v>0</v>
      </c>
      <c r="C4" s="837"/>
      <c r="D4" s="837"/>
      <c r="E4" s="837"/>
      <c r="F4" s="513"/>
    </row>
    <row r="5" spans="1:25" ht="23.25" customHeight="1">
      <c r="A5" s="419" t="s">
        <v>86</v>
      </c>
      <c r="B5" s="869">
        <f>'Cumulative Budget Request '!B5</f>
        <v>0</v>
      </c>
      <c r="C5" s="869"/>
      <c r="D5" s="869"/>
      <c r="E5" s="869"/>
      <c r="F5" s="417"/>
    </row>
    <row r="6" spans="1:25" ht="23.25" customHeight="1">
      <c r="A6" s="419" t="s">
        <v>90</v>
      </c>
      <c r="B6" s="869">
        <f>'Cumulative Budget Request '!B4</f>
        <v>0</v>
      </c>
      <c r="C6" s="869"/>
      <c r="D6" s="869"/>
      <c r="E6" s="869"/>
      <c r="F6" s="576"/>
      <c r="G6" s="419"/>
      <c r="H6" s="419"/>
      <c r="I6" s="419"/>
      <c r="J6" s="419"/>
      <c r="K6" s="419"/>
      <c r="L6" s="419"/>
      <c r="M6" s="419"/>
      <c r="N6" s="419"/>
    </row>
    <row r="7" spans="1:25" ht="23.25" customHeight="1">
      <c r="A7" s="419" t="s">
        <v>87</v>
      </c>
      <c r="B7" s="864"/>
      <c r="C7" s="864"/>
      <c r="D7" s="864"/>
      <c r="E7" s="864"/>
      <c r="F7" s="417"/>
    </row>
    <row r="8" spans="1:25" ht="23.25" customHeight="1">
      <c r="A8" s="419" t="s">
        <v>455</v>
      </c>
      <c r="B8" s="864"/>
      <c r="C8" s="864"/>
      <c r="D8" s="864"/>
      <c r="E8" s="864"/>
      <c r="F8" s="417"/>
    </row>
    <row r="10" spans="1:25">
      <c r="A10" s="506" t="s">
        <v>91</v>
      </c>
    </row>
    <row r="11" spans="1:25">
      <c r="A11" s="506" t="s">
        <v>92</v>
      </c>
    </row>
    <row r="13" spans="1:25">
      <c r="E13" s="577" t="s">
        <v>2</v>
      </c>
      <c r="F13" s="577"/>
      <c r="G13" s="577" t="s">
        <v>3</v>
      </c>
      <c r="H13" s="577"/>
      <c r="I13" s="577" t="s">
        <v>4</v>
      </c>
      <c r="J13" s="577"/>
      <c r="K13" s="577" t="s">
        <v>8</v>
      </c>
      <c r="L13" s="577"/>
      <c r="M13" s="577" t="s">
        <v>9</v>
      </c>
      <c r="N13" s="577"/>
      <c r="O13" s="577" t="s">
        <v>1</v>
      </c>
    </row>
    <row r="14" spans="1:25">
      <c r="A14" s="419" t="s">
        <v>93</v>
      </c>
    </row>
    <row r="15" spans="1:25">
      <c r="A15" s="419"/>
      <c r="B15" s="517" t="s">
        <v>202</v>
      </c>
      <c r="E15" s="578">
        <f>E16*12</f>
        <v>0</v>
      </c>
      <c r="G15" s="578">
        <f>G16*12</f>
        <v>0</v>
      </c>
      <c r="I15" s="578">
        <f>I16*12</f>
        <v>0</v>
      </c>
      <c r="K15" s="578">
        <f>K16*12</f>
        <v>0</v>
      </c>
      <c r="M15" s="578">
        <f>M16*12</f>
        <v>0</v>
      </c>
      <c r="P15" s="598"/>
      <c r="Q15" s="598" t="s">
        <v>203</v>
      </c>
      <c r="R15" s="598"/>
      <c r="S15" s="598"/>
      <c r="T15" s="598"/>
      <c r="U15" s="598"/>
      <c r="V15" s="598"/>
      <c r="W15" s="598"/>
      <c r="X15" s="598"/>
      <c r="Y15" s="598"/>
    </row>
    <row r="16" spans="1:25">
      <c r="A16" s="506"/>
      <c r="B16" s="506" t="s">
        <v>100</v>
      </c>
      <c r="C16" s="581"/>
      <c r="E16" s="602">
        <v>0</v>
      </c>
      <c r="G16" s="602">
        <v>0</v>
      </c>
      <c r="I16" s="602">
        <v>0</v>
      </c>
      <c r="K16" s="602">
        <v>0</v>
      </c>
      <c r="M16" s="602">
        <v>0</v>
      </c>
      <c r="P16" s="598"/>
      <c r="Q16" s="598" t="s">
        <v>204</v>
      </c>
      <c r="R16" s="598"/>
      <c r="S16" s="598"/>
      <c r="T16" s="598"/>
      <c r="U16" s="598"/>
      <c r="V16" s="598"/>
      <c r="W16" s="598"/>
      <c r="X16" s="598"/>
      <c r="Y16" s="598"/>
    </row>
    <row r="17" spans="1:25">
      <c r="A17" s="506"/>
      <c r="B17" s="506" t="s">
        <v>67</v>
      </c>
      <c r="C17" s="581"/>
      <c r="E17" s="581">
        <f>'Cumulative Budget Request '!M767</f>
        <v>0.52500000000000002</v>
      </c>
      <c r="G17" s="581">
        <f>'Cumulative Budget Request '!M768</f>
        <v>0.54</v>
      </c>
      <c r="I17" s="581">
        <f>'Cumulative Budget Request '!M769</f>
        <v>0.54</v>
      </c>
      <c r="K17" s="581">
        <f>'Cumulative Budget Request '!M770</f>
        <v>0.54</v>
      </c>
      <c r="M17" s="581">
        <f>'Cumulative Budget Request '!M771</f>
        <v>0.54</v>
      </c>
      <c r="P17" s="598"/>
      <c r="Q17" s="598"/>
      <c r="R17" s="598"/>
      <c r="S17" s="598"/>
      <c r="T17" s="598"/>
      <c r="U17" s="598"/>
      <c r="V17" s="598"/>
      <c r="W17" s="598"/>
      <c r="X17" s="598"/>
      <c r="Y17" s="598"/>
    </row>
    <row r="18" spans="1:25" ht="3" customHeight="1">
      <c r="A18" s="506"/>
      <c r="B18" s="506"/>
      <c r="C18" s="581"/>
      <c r="E18" s="581"/>
      <c r="G18" s="581"/>
      <c r="I18" s="581"/>
      <c r="K18" s="581"/>
      <c r="M18" s="581"/>
      <c r="P18" s="598"/>
      <c r="Q18" s="598"/>
      <c r="R18" s="598"/>
      <c r="S18" s="598"/>
      <c r="T18" s="598"/>
      <c r="U18" s="598"/>
      <c r="V18" s="598"/>
      <c r="W18" s="598"/>
      <c r="X18" s="598"/>
      <c r="Y18" s="598"/>
    </row>
    <row r="19" spans="1:25">
      <c r="B19" s="506" t="s">
        <v>95</v>
      </c>
      <c r="C19" s="601">
        <v>0</v>
      </c>
      <c r="E19" s="519">
        <f>ROUND(($E$16*12)*($C$19*(1+$E$44)),0)</f>
        <v>0</v>
      </c>
      <c r="G19" s="519">
        <f>ROUND(($G$16*12)*($C$19*(1+$G$44)*(1+$E$44)),0)</f>
        <v>0</v>
      </c>
      <c r="I19" s="519">
        <f>ROUND(($I$16*12)*($C$19*(1+$I$44)*(1+$G$44)*(1+$E$44)),0)</f>
        <v>0</v>
      </c>
      <c r="K19" s="519">
        <f>ROUND(($K$16*12)*($C$19*(1+$K$44)*(1+$G$44)*(1+$I$44)*(1+$E$44)),0)</f>
        <v>0</v>
      </c>
      <c r="M19" s="519">
        <f>ROUND(($M$16*12)*($C$19*(1+$M$44)*(1+$K$44)*(1+$I$44)*(1+$G$44)*(1+$E$44)),0)</f>
        <v>0</v>
      </c>
      <c r="O19" s="519">
        <f>SUM(E19:M19)</f>
        <v>0</v>
      </c>
    </row>
    <row r="20" spans="1:25">
      <c r="B20" s="506" t="s">
        <v>30</v>
      </c>
      <c r="C20" s="583">
        <f>'Cumulative Budget Request '!Q3</f>
        <v>0.189</v>
      </c>
      <c r="D20" s="582"/>
      <c r="E20" s="579">
        <f>ROUND($C$20*$E$19,0)</f>
        <v>0</v>
      </c>
      <c r="G20" s="579">
        <f>ROUND($C$20*$G$19,0)</f>
        <v>0</v>
      </c>
      <c r="I20" s="579">
        <f>ROUND($C$20*$I$19,0)</f>
        <v>0</v>
      </c>
      <c r="K20" s="579">
        <f>ROUND($C$20*$K$19,0)</f>
        <v>0</v>
      </c>
      <c r="M20" s="579">
        <f>ROUND($C$20*$M$19,0)</f>
        <v>0</v>
      </c>
      <c r="O20" s="579">
        <f>SUM(E20:M20)</f>
        <v>0</v>
      </c>
    </row>
    <row r="21" spans="1:25">
      <c r="B21" s="506" t="s">
        <v>29</v>
      </c>
      <c r="C21" s="584">
        <f>'Cumulative Budget Request '!Q6</f>
        <v>1104</v>
      </c>
      <c r="D21" s="519"/>
      <c r="E21" s="579">
        <f>ROUND(($E$16*12)*C21,0)</f>
        <v>0</v>
      </c>
      <c r="F21" s="579"/>
      <c r="G21" s="579">
        <f>ROUND(($G$16*12)*$C$21*(1+G45),0)</f>
        <v>0</v>
      </c>
      <c r="H21" s="579"/>
      <c r="I21" s="579">
        <f>ROUND(($I$16*12)*$G$21*(1+I45),0)</f>
        <v>0</v>
      </c>
      <c r="J21" s="579"/>
      <c r="K21" s="579">
        <f>ROUND(($K$16*12)*$I$21*(1+K45),0)</f>
        <v>0</v>
      </c>
      <c r="L21" s="579"/>
      <c r="M21" s="579">
        <f>ROUND(($M$16*12)*$K$21*(1+M45),0)</f>
        <v>0</v>
      </c>
      <c r="N21" s="579"/>
      <c r="O21" s="579">
        <f>SUM(E21:M21)</f>
        <v>0</v>
      </c>
    </row>
    <row r="22" spans="1:25">
      <c r="B22" s="506" t="s">
        <v>68</v>
      </c>
      <c r="C22" s="585"/>
      <c r="E22" s="580">
        <f>ROUND(SUM(E19:E21)*$E$17,0)</f>
        <v>0</v>
      </c>
      <c r="G22" s="580">
        <f>ROUND(SUM(G19:G21)*$G$17,0)</f>
        <v>0</v>
      </c>
      <c r="I22" s="580">
        <f>ROUND(SUM(I19:I21)*$I$17,0)</f>
        <v>0</v>
      </c>
      <c r="K22" s="580">
        <f>ROUND(SUM(K19:K21)*$K$17,0)</f>
        <v>0</v>
      </c>
      <c r="M22" s="580">
        <f>ROUND(SUM(M19:M21)*$M$17,0)</f>
        <v>0</v>
      </c>
      <c r="O22" s="580">
        <f>SUM(E22:M22)</f>
        <v>0</v>
      </c>
    </row>
    <row r="23" spans="1:25">
      <c r="B23" s="822" t="s">
        <v>98</v>
      </c>
      <c r="C23" s="822"/>
      <c r="E23" s="519">
        <f>SUM(E19:E22)</f>
        <v>0</v>
      </c>
      <c r="G23" s="519">
        <f>SUM(G19:G22)</f>
        <v>0</v>
      </c>
      <c r="I23" s="519">
        <f>SUM(I19:I22)</f>
        <v>0</v>
      </c>
      <c r="K23" s="519">
        <f>SUM(K19:K22)</f>
        <v>0</v>
      </c>
      <c r="M23" s="519">
        <f>SUM(M19:M22)</f>
        <v>0</v>
      </c>
      <c r="O23" s="519">
        <f>SUM(O19:O22)</f>
        <v>0</v>
      </c>
    </row>
    <row r="25" spans="1:25">
      <c r="A25" s="419" t="s">
        <v>196</v>
      </c>
    </row>
    <row r="26" spans="1:25">
      <c r="A26" s="419"/>
      <c r="B26" s="517" t="s">
        <v>202</v>
      </c>
      <c r="E26" s="578">
        <f>E15</f>
        <v>0</v>
      </c>
      <c r="G26" s="578">
        <f>G15</f>
        <v>0</v>
      </c>
      <c r="I26" s="578">
        <f>I15</f>
        <v>0</v>
      </c>
      <c r="K26" s="578">
        <f>K15</f>
        <v>0</v>
      </c>
      <c r="M26" s="578">
        <f>M15</f>
        <v>0</v>
      </c>
    </row>
    <row r="27" spans="1:25">
      <c r="B27" s="506" t="s">
        <v>94</v>
      </c>
      <c r="C27" s="581"/>
      <c r="E27" s="581">
        <f>E16</f>
        <v>0</v>
      </c>
      <c r="G27" s="581">
        <f>G16</f>
        <v>0</v>
      </c>
      <c r="I27" s="581">
        <f>I16</f>
        <v>0</v>
      </c>
      <c r="K27" s="581">
        <f>K16</f>
        <v>0</v>
      </c>
      <c r="M27" s="581">
        <f>M16</f>
        <v>0</v>
      </c>
    </row>
    <row r="28" spans="1:25">
      <c r="B28" s="506" t="s">
        <v>67</v>
      </c>
      <c r="C28" s="581"/>
      <c r="E28" s="581">
        <f>E17</f>
        <v>0.52500000000000002</v>
      </c>
      <c r="G28" s="581">
        <f>G17</f>
        <v>0.54</v>
      </c>
      <c r="I28" s="581">
        <f>I17</f>
        <v>0.54</v>
      </c>
      <c r="K28" s="581">
        <f>K17</f>
        <v>0.54</v>
      </c>
      <c r="M28" s="581">
        <f>M17</f>
        <v>0.54</v>
      </c>
    </row>
    <row r="29" spans="1:25" ht="3" customHeight="1">
      <c r="A29" s="506"/>
      <c r="B29" s="506"/>
      <c r="C29" s="581"/>
      <c r="E29" s="581"/>
      <c r="G29" s="581"/>
      <c r="I29" s="581"/>
      <c r="K29" s="581"/>
      <c r="M29" s="581"/>
      <c r="P29" s="598"/>
      <c r="Q29" s="598"/>
      <c r="R29" s="598"/>
      <c r="S29" s="598"/>
      <c r="T29" s="598"/>
      <c r="U29" s="598"/>
      <c r="V29" s="598"/>
      <c r="W29" s="598"/>
      <c r="X29" s="598"/>
      <c r="Y29" s="598"/>
    </row>
    <row r="30" spans="1:25">
      <c r="B30" s="506" t="s">
        <v>95</v>
      </c>
      <c r="C30" s="599">
        <f>C19</f>
        <v>0</v>
      </c>
      <c r="E30" s="519">
        <f>ROUND(($E$27*12)*($C$30*(1+$E$44)),0)</f>
        <v>0</v>
      </c>
      <c r="G30" s="519">
        <f>ROUND(($G$27*12)*($C$30*(1+$G$44)),0)</f>
        <v>0</v>
      </c>
      <c r="I30" s="519">
        <f>ROUND(($I$27*12)*($C$30*(1+$I$44)),0)</f>
        <v>0</v>
      </c>
      <c r="K30" s="519">
        <f>ROUND(($K$27*12)*($C$30*(1+$K$44)),0)</f>
        <v>0</v>
      </c>
      <c r="M30" s="519">
        <f>ROUND(($M$27*12)*($C$30*(1+$M$44)),0)</f>
        <v>0</v>
      </c>
      <c r="O30" s="519">
        <f>SUM(E30:M30)</f>
        <v>0</v>
      </c>
    </row>
    <row r="31" spans="1:25">
      <c r="B31" s="506" t="s">
        <v>30</v>
      </c>
      <c r="C31" s="583">
        <v>0.35</v>
      </c>
      <c r="E31" s="579">
        <f>ROUND($C$31*$E$30,0)</f>
        <v>0</v>
      </c>
      <c r="G31" s="579">
        <f>ROUND($C$31*$G$30,0)</f>
        <v>0</v>
      </c>
      <c r="I31" s="579">
        <f>ROUND($C$31*$I$30,0)</f>
        <v>0</v>
      </c>
      <c r="K31" s="579">
        <f>ROUND($C$31*$K$30,0)</f>
        <v>0</v>
      </c>
      <c r="M31" s="579">
        <f>ROUND($C$31*$M$30,0)</f>
        <v>0</v>
      </c>
      <c r="O31" s="579">
        <f>SUM(E31:M31)</f>
        <v>0</v>
      </c>
    </row>
    <row r="32" spans="1:25">
      <c r="B32" s="506" t="s">
        <v>68</v>
      </c>
      <c r="C32" s="585"/>
      <c r="E32" s="580">
        <f>ROUND(SUM(E30:E31)*$E$28,0)</f>
        <v>0</v>
      </c>
      <c r="G32" s="580">
        <f>ROUND(SUM(G30:G31)*$G$28,0)</f>
        <v>0</v>
      </c>
      <c r="I32" s="580">
        <f>ROUND(SUM(I30:I31)*$I$28,0)</f>
        <v>0</v>
      </c>
      <c r="K32" s="580">
        <f>ROUND(SUM(K30:K31)*$K$28,0)</f>
        <v>0</v>
      </c>
      <c r="M32" s="580">
        <f>ROUND(SUM(M30:M31)*$M$28,0)</f>
        <v>0</v>
      </c>
      <c r="O32" s="580">
        <f>SUM(E32:M32)</f>
        <v>0</v>
      </c>
    </row>
    <row r="33" spans="1:15">
      <c r="B33" s="822" t="s">
        <v>101</v>
      </c>
      <c r="C33" s="822"/>
      <c r="E33" s="519">
        <f>SUM(E30:E32)</f>
        <v>0</v>
      </c>
      <c r="G33" s="519">
        <f>SUM(G30:G32)</f>
        <v>0</v>
      </c>
      <c r="I33" s="519">
        <f>SUM(I30:I32)</f>
        <v>0</v>
      </c>
      <c r="K33" s="519">
        <f>SUM(K30:K32)</f>
        <v>0</v>
      </c>
      <c r="M33" s="519">
        <f>SUM(M30:M32)</f>
        <v>0</v>
      </c>
      <c r="O33" s="519">
        <f>SUM(O30:O32)</f>
        <v>0</v>
      </c>
    </row>
    <row r="35" spans="1:15" ht="13.8" thickBot="1">
      <c r="A35" s="872" t="s">
        <v>113</v>
      </c>
      <c r="B35" s="872"/>
      <c r="C35" s="872"/>
      <c r="D35" s="872"/>
      <c r="E35" s="872"/>
      <c r="F35" s="872"/>
      <c r="G35" s="872"/>
      <c r="H35" s="872"/>
      <c r="I35" s="872"/>
      <c r="J35" s="872"/>
      <c r="K35" s="872"/>
      <c r="L35" s="872"/>
      <c r="M35" s="872"/>
      <c r="N35" s="872"/>
      <c r="O35" s="872"/>
    </row>
    <row r="36" spans="1:15" ht="15" thickBot="1">
      <c r="A36" s="586" t="s">
        <v>114</v>
      </c>
      <c r="B36" s="587"/>
      <c r="C36" s="587"/>
      <c r="D36" s="587"/>
      <c r="E36" s="588">
        <f>(SUM(E19:E21))-(SUM(E30:E31))</f>
        <v>0</v>
      </c>
      <c r="F36" s="589"/>
      <c r="G36" s="588">
        <f>(SUM(G19:G21))-(SUM(G30:G31))</f>
        <v>0</v>
      </c>
      <c r="H36" s="589"/>
      <c r="I36" s="588">
        <f>(SUM(I19:I21))-(SUM(I30:I31))</f>
        <v>0</v>
      </c>
      <c r="J36" s="589"/>
      <c r="K36" s="588">
        <f>(SUM(K19:K21))-(SUM(K30:K31))</f>
        <v>0</v>
      </c>
      <c r="L36" s="589"/>
      <c r="M36" s="588">
        <f>(SUM(M19:M21))-(SUM(M30:M31))</f>
        <v>0</v>
      </c>
      <c r="N36" s="589"/>
      <c r="O36" s="590">
        <f>SUM(E36:M36)</f>
        <v>0</v>
      </c>
    </row>
    <row r="37" spans="1:15" ht="14.4">
      <c r="A37" s="591"/>
      <c r="C37" s="419" t="s">
        <v>100</v>
      </c>
      <c r="E37" s="592">
        <f>IFERROR((E19-E30)/C19/12,0)</f>
        <v>0</v>
      </c>
      <c r="F37" s="591"/>
      <c r="G37" s="592">
        <f>IFERROR((G19-G30)/C19/12,0)</f>
        <v>0</v>
      </c>
      <c r="H37" s="591"/>
      <c r="I37" s="592">
        <f>IFERROR((I19-I30)/C19/12,0)</f>
        <v>0</v>
      </c>
      <c r="J37" s="591"/>
      <c r="K37" s="592">
        <f>IFERROR((K19-K30)/C19/12,0)</f>
        <v>0</v>
      </c>
      <c r="L37" s="591"/>
      <c r="M37" s="592">
        <f>IFERROR((M19-M30)/C19/12,0)</f>
        <v>0</v>
      </c>
      <c r="N37" s="591"/>
      <c r="O37" s="593"/>
    </row>
    <row r="39" spans="1:15" ht="16.2">
      <c r="A39" s="817" t="s">
        <v>115</v>
      </c>
      <c r="B39" s="817"/>
      <c r="C39" s="817"/>
      <c r="E39" s="594">
        <f>E22-E32</f>
        <v>0</v>
      </c>
      <c r="G39" s="594">
        <f>G22-G32</f>
        <v>0</v>
      </c>
      <c r="I39" s="594">
        <f>I22-I32</f>
        <v>0</v>
      </c>
      <c r="K39" s="594">
        <f>K22-K32</f>
        <v>0</v>
      </c>
      <c r="M39" s="594">
        <f>M22-M32</f>
        <v>0</v>
      </c>
      <c r="O39" s="595">
        <f>SUM(E39:M39)</f>
        <v>0</v>
      </c>
    </row>
    <row r="40" spans="1:15" ht="14.4">
      <c r="A40" s="836" t="s">
        <v>72</v>
      </c>
      <c r="B40" s="836"/>
      <c r="C40" s="836"/>
      <c r="E40" s="593">
        <f>SUM(E36,E39)</f>
        <v>0</v>
      </c>
      <c r="F40" s="591"/>
      <c r="G40" s="593">
        <f>SUM(G36,G39)</f>
        <v>0</v>
      </c>
      <c r="H40" s="591"/>
      <c r="I40" s="593">
        <f>SUM(I36,I39)</f>
        <v>0</v>
      </c>
      <c r="J40" s="591"/>
      <c r="K40" s="593">
        <f>SUM(K36,K39)</f>
        <v>0</v>
      </c>
      <c r="L40" s="591"/>
      <c r="M40" s="593">
        <f>SUM(M36,M39)</f>
        <v>0</v>
      </c>
      <c r="N40" s="591"/>
      <c r="O40" s="593">
        <f>SUM(E40:M40)</f>
        <v>0</v>
      </c>
    </row>
    <row r="41" spans="1:15" ht="13.8" thickBot="1"/>
    <row r="42" spans="1:15">
      <c r="A42" s="865" t="s">
        <v>116</v>
      </c>
      <c r="B42" s="866"/>
      <c r="C42" s="866"/>
      <c r="D42" s="866"/>
      <c r="E42" s="866"/>
      <c r="F42" s="866"/>
      <c r="G42" s="866"/>
      <c r="H42" s="866"/>
      <c r="I42" s="866"/>
      <c r="J42" s="866"/>
      <c r="K42" s="866"/>
      <c r="L42" s="866"/>
      <c r="M42" s="866"/>
      <c r="N42" s="866"/>
      <c r="O42" s="867"/>
    </row>
    <row r="43" spans="1:15">
      <c r="A43" s="604"/>
      <c r="B43" s="605"/>
      <c r="C43" s="605"/>
      <c r="D43" s="607"/>
      <c r="E43" s="606" t="s">
        <v>31</v>
      </c>
      <c r="F43" s="607"/>
      <c r="G43" s="606" t="s">
        <v>32</v>
      </c>
      <c r="H43" s="607"/>
      <c r="I43" s="606" t="s">
        <v>33</v>
      </c>
      <c r="J43" s="607"/>
      <c r="K43" s="606" t="s">
        <v>34</v>
      </c>
      <c r="L43" s="607"/>
      <c r="M43" s="606" t="s">
        <v>35</v>
      </c>
      <c r="N43" s="607"/>
      <c r="O43" s="612"/>
    </row>
    <row r="44" spans="1:15">
      <c r="A44" s="604"/>
      <c r="B44" s="871" t="s">
        <v>99</v>
      </c>
      <c r="C44" s="871"/>
      <c r="D44" s="607"/>
      <c r="E44" s="603">
        <v>0</v>
      </c>
      <c r="F44" s="607"/>
      <c r="G44" s="603">
        <v>0.03</v>
      </c>
      <c r="H44" s="607"/>
      <c r="I44" s="603">
        <v>0.03</v>
      </c>
      <c r="J44" s="607"/>
      <c r="K44" s="603">
        <v>0.03</v>
      </c>
      <c r="L44" s="607"/>
      <c r="M44" s="603">
        <v>0.03</v>
      </c>
      <c r="N44" s="607"/>
      <c r="O44" s="612"/>
    </row>
    <row r="45" spans="1:15">
      <c r="A45" s="604"/>
      <c r="B45" s="607"/>
      <c r="C45" s="607"/>
      <c r="D45" s="607"/>
      <c r="E45" s="607"/>
      <c r="F45" s="607"/>
      <c r="G45" s="607"/>
      <c r="H45" s="607"/>
      <c r="I45" s="607"/>
      <c r="J45" s="607"/>
      <c r="K45" s="607"/>
      <c r="L45" s="607"/>
      <c r="M45" s="607"/>
      <c r="N45" s="607"/>
      <c r="O45" s="612"/>
    </row>
    <row r="46" spans="1:15">
      <c r="A46" s="870" t="s">
        <v>97</v>
      </c>
      <c r="B46" s="871"/>
      <c r="C46" s="607"/>
      <c r="D46" s="607"/>
      <c r="E46" s="607"/>
      <c r="F46" s="607"/>
      <c r="G46" s="607"/>
      <c r="H46" s="607"/>
      <c r="I46" s="607"/>
      <c r="J46" s="607"/>
      <c r="K46" s="607"/>
      <c r="L46" s="607"/>
      <c r="M46" s="607"/>
      <c r="N46" s="607"/>
      <c r="O46" s="612"/>
    </row>
    <row r="47" spans="1:15">
      <c r="A47" s="608" t="s">
        <v>83</v>
      </c>
      <c r="B47" s="609">
        <v>221900</v>
      </c>
      <c r="C47" s="607"/>
      <c r="D47" s="607"/>
      <c r="E47" s="607"/>
      <c r="F47" s="607"/>
      <c r="G47" s="607"/>
      <c r="H47" s="607"/>
      <c r="I47" s="607"/>
      <c r="J47" s="607"/>
      <c r="K47" s="607"/>
      <c r="L47" s="607"/>
      <c r="M47" s="607"/>
      <c r="N47" s="607"/>
      <c r="O47" s="612"/>
    </row>
    <row r="48" spans="1:15">
      <c r="A48" s="608" t="s">
        <v>84</v>
      </c>
      <c r="B48" s="609">
        <f>($B$47/12)*9</f>
        <v>166425</v>
      </c>
      <c r="C48" s="607"/>
      <c r="D48" s="607"/>
      <c r="E48" s="607"/>
      <c r="F48" s="607"/>
      <c r="G48" s="607"/>
      <c r="H48" s="607"/>
      <c r="I48" s="607"/>
      <c r="J48" s="607"/>
      <c r="K48" s="607"/>
      <c r="L48" s="607"/>
      <c r="M48" s="607"/>
      <c r="N48" s="607"/>
      <c r="O48" s="612"/>
    </row>
    <row r="49" spans="1:15">
      <c r="A49" s="608" t="s">
        <v>85</v>
      </c>
      <c r="B49" s="609">
        <f>$B$47/12</f>
        <v>18491.666666666668</v>
      </c>
      <c r="C49" s="607"/>
      <c r="D49" s="607"/>
      <c r="E49" s="607"/>
      <c r="F49" s="607"/>
      <c r="G49" s="607"/>
      <c r="H49" s="607"/>
      <c r="I49" s="607"/>
      <c r="J49" s="607"/>
      <c r="K49" s="607"/>
      <c r="L49" s="607"/>
      <c r="M49" s="607"/>
      <c r="N49" s="607"/>
      <c r="O49" s="612"/>
    </row>
    <row r="50" spans="1:15" ht="13.8" thickBot="1">
      <c r="A50" s="610"/>
      <c r="B50" s="611"/>
      <c r="C50" s="611"/>
      <c r="D50" s="611"/>
      <c r="E50" s="611"/>
      <c r="F50" s="611"/>
      <c r="G50" s="611"/>
      <c r="H50" s="611"/>
      <c r="I50" s="611"/>
      <c r="J50" s="611"/>
      <c r="K50" s="611"/>
      <c r="L50" s="611"/>
      <c r="M50" s="611"/>
      <c r="N50" s="611"/>
      <c r="O50" s="613"/>
    </row>
  </sheetData>
  <mergeCells count="16">
    <mergeCell ref="B6:E6"/>
    <mergeCell ref="A1:O1"/>
    <mergeCell ref="Q1:T1"/>
    <mergeCell ref="A2:O2"/>
    <mergeCell ref="B4:E4"/>
    <mergeCell ref="B5:E5"/>
    <mergeCell ref="A40:C40"/>
    <mergeCell ref="A42:O42"/>
    <mergeCell ref="B44:C44"/>
    <mergeCell ref="A46:B46"/>
    <mergeCell ref="B7:E7"/>
    <mergeCell ref="B8:E8"/>
    <mergeCell ref="B23:C23"/>
    <mergeCell ref="B33:C33"/>
    <mergeCell ref="A35:O35"/>
    <mergeCell ref="A39:C39"/>
  </mergeCells>
  <pageMargins left="0.25" right="0.25" top="0.25" bottom="0.25" header="0.5" footer="0.5"/>
  <pageSetup scale="77" fitToHeight="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theme="5" tint="0.39997558519241921"/>
  </sheetPr>
  <dimension ref="A1:Q11"/>
  <sheetViews>
    <sheetView workbookViewId="0">
      <selection activeCell="D10" sqref="D10"/>
    </sheetView>
  </sheetViews>
  <sheetFormatPr defaultRowHeight="13.2"/>
  <cols>
    <col min="1" max="1" width="24.44140625" bestFit="1" customWidth="1"/>
    <col min="2" max="2" width="15.5546875" customWidth="1"/>
    <col min="3" max="3" width="20.109375" customWidth="1"/>
    <col min="4" max="9" width="18.77734375" customWidth="1"/>
  </cols>
  <sheetData>
    <row r="1" spans="1:17" ht="20.100000000000001" customHeight="1">
      <c r="A1" s="354" t="s">
        <v>78</v>
      </c>
      <c r="B1" s="789">
        <f>'Cumulative Budget Request '!B3:D3</f>
        <v>0</v>
      </c>
      <c r="C1" s="789"/>
      <c r="D1" s="789"/>
      <c r="E1" s="417"/>
      <c r="F1" s="417"/>
      <c r="G1" s="417"/>
      <c r="H1" s="417"/>
      <c r="I1" s="417"/>
      <c r="P1">
        <v>1.5249999999999999</v>
      </c>
      <c r="Q1" s="14" t="s">
        <v>31</v>
      </c>
    </row>
    <row r="2" spans="1:17" ht="20.100000000000001" customHeight="1">
      <c r="A2" s="355" t="s">
        <v>69</v>
      </c>
      <c r="B2" s="790">
        <f>'Cumulative Budget Request '!B4:D4</f>
        <v>0</v>
      </c>
      <c r="C2" s="790"/>
      <c r="D2" s="790"/>
      <c r="E2" s="417"/>
      <c r="F2" s="417"/>
      <c r="G2" s="417"/>
      <c r="H2" s="417"/>
      <c r="I2" s="417"/>
      <c r="Q2" s="2"/>
    </row>
    <row r="3" spans="1:17" ht="20.100000000000001" customHeight="1">
      <c r="A3" s="355" t="s">
        <v>87</v>
      </c>
      <c r="B3" s="790">
        <f>'Cumulative Budget Request '!A12</f>
        <v>0</v>
      </c>
      <c r="C3" s="790"/>
      <c r="D3" s="790"/>
      <c r="E3" s="417"/>
      <c r="F3" s="417"/>
      <c r="G3" s="417"/>
      <c r="H3" s="417"/>
      <c r="I3" s="417"/>
      <c r="P3">
        <v>1.54</v>
      </c>
      <c r="Q3" s="277" t="s">
        <v>32</v>
      </c>
    </row>
    <row r="4" spans="1:17" ht="20.100000000000001" customHeight="1">
      <c r="A4" s="419"/>
      <c r="B4" s="417"/>
      <c r="C4" s="417"/>
      <c r="D4" s="417"/>
      <c r="E4" s="417"/>
      <c r="F4" s="417"/>
      <c r="G4" s="417"/>
      <c r="H4" s="417"/>
      <c r="I4" s="417"/>
      <c r="P4">
        <v>1.54</v>
      </c>
      <c r="Q4" s="14" t="s">
        <v>33</v>
      </c>
    </row>
    <row r="5" spans="1:17" ht="20.100000000000001" customHeight="1">
      <c r="A5" s="420" t="s">
        <v>342</v>
      </c>
      <c r="B5" s="420"/>
      <c r="C5" s="420"/>
      <c r="D5" s="57" t="s">
        <v>2</v>
      </c>
      <c r="E5" s="57" t="s">
        <v>3</v>
      </c>
      <c r="F5" s="57" t="s">
        <v>4</v>
      </c>
      <c r="G5" s="57" t="s">
        <v>8</v>
      </c>
      <c r="H5" s="57" t="s">
        <v>9</v>
      </c>
      <c r="I5" s="57" t="s">
        <v>1</v>
      </c>
      <c r="P5">
        <v>1.54</v>
      </c>
      <c r="Q5" s="14" t="s">
        <v>34</v>
      </c>
    </row>
    <row r="6" spans="1:17" ht="20.100000000000001" customHeight="1">
      <c r="A6" s="351" t="s">
        <v>283</v>
      </c>
      <c r="B6" s="352"/>
      <c r="C6" s="353"/>
      <c r="D6" s="356">
        <f>('Cumulative Budget Request '!E571*'Loaded Rates'!P1)</f>
        <v>0</v>
      </c>
      <c r="E6" s="356">
        <f>('Cumulative Budget Request '!F571*'Loaded Rates'!P3)</f>
        <v>0</v>
      </c>
      <c r="F6" s="356">
        <f>('Cumulative Budget Request '!G571*'Loaded Rates'!P4)</f>
        <v>0</v>
      </c>
      <c r="G6" s="356">
        <f>('Cumulative Budget Request '!H571*'Loaded Rates'!P5)</f>
        <v>0</v>
      </c>
      <c r="H6" s="356">
        <f>('Cumulative Budget Request '!I571*'Loaded Rates'!P6)</f>
        <v>0</v>
      </c>
      <c r="I6" s="359">
        <f>SUM(D6:H6)</f>
        <v>0</v>
      </c>
      <c r="P6">
        <v>1.54</v>
      </c>
      <c r="Q6" s="14" t="s">
        <v>35</v>
      </c>
    </row>
    <row r="7" spans="1:17" ht="20.100000000000001" customHeight="1">
      <c r="A7" s="351" t="s">
        <v>63</v>
      </c>
      <c r="B7" s="352"/>
      <c r="C7" s="353"/>
      <c r="D7" s="356">
        <f ca="1">('Cumulative Budget Request '!E608+'Cumulative Budget Request '!E644)*'Loaded Rates'!P1</f>
        <v>0</v>
      </c>
      <c r="E7" s="356">
        <f ca="1">('Cumulative Budget Request '!F608+'Cumulative Budget Request '!F644)*'Loaded Rates'!P3</f>
        <v>0</v>
      </c>
      <c r="F7" s="356">
        <f ca="1">('Cumulative Budget Request '!G608+'Cumulative Budget Request '!G644)*'Loaded Rates'!P4</f>
        <v>0</v>
      </c>
      <c r="G7" s="356">
        <f ca="1">('Cumulative Budget Request '!H608+'Cumulative Budget Request '!H644)*'Loaded Rates'!P5</f>
        <v>0</v>
      </c>
      <c r="H7" s="356">
        <f ca="1">('Cumulative Budget Request '!I608+'Cumulative Budget Request '!I644)*'Loaded Rates'!P6</f>
        <v>0</v>
      </c>
      <c r="I7" s="359">
        <f t="shared" ref="I7:I11" ca="1" si="0">SUM(D7:H7)</f>
        <v>0</v>
      </c>
    </row>
    <row r="8" spans="1:17" ht="20.100000000000001" customHeight="1">
      <c r="A8" s="351" t="s">
        <v>284</v>
      </c>
      <c r="B8" s="352"/>
      <c r="C8" s="353"/>
      <c r="D8" s="356">
        <f>('Cumulative Budget Request '!E657)*'Loaded Rates'!P1</f>
        <v>0</v>
      </c>
      <c r="E8" s="356">
        <f>('Cumulative Budget Request '!F657)*'Loaded Rates'!P3</f>
        <v>0</v>
      </c>
      <c r="F8" s="356">
        <f>('Cumulative Budget Request '!G657)*'Loaded Rates'!P4</f>
        <v>0</v>
      </c>
      <c r="G8" s="356">
        <f>('Cumulative Budget Request '!H657)*'Loaded Rates'!P5</f>
        <v>0</v>
      </c>
      <c r="H8" s="356">
        <f>('Cumulative Budget Request '!I657)*'Loaded Rates'!P6</f>
        <v>0</v>
      </c>
      <c r="I8" s="359">
        <f t="shared" si="0"/>
        <v>0</v>
      </c>
    </row>
    <row r="9" spans="1:17" ht="20.100000000000001" customHeight="1">
      <c r="A9" s="351" t="s">
        <v>285</v>
      </c>
      <c r="B9" s="352"/>
      <c r="C9" s="353"/>
      <c r="D9" s="356">
        <f>'Cumulative Budget Request '!E732</f>
        <v>0</v>
      </c>
      <c r="E9" s="356">
        <f>'Cumulative Budget Request '!F732</f>
        <v>0</v>
      </c>
      <c r="F9" s="356">
        <f>'Cumulative Budget Request '!G732</f>
        <v>0</v>
      </c>
      <c r="G9" s="356">
        <f>'Cumulative Budget Request '!H732</f>
        <v>0</v>
      </c>
      <c r="H9" s="356">
        <f>'Cumulative Budget Request '!I732</f>
        <v>0</v>
      </c>
      <c r="I9" s="359">
        <f t="shared" si="0"/>
        <v>0</v>
      </c>
    </row>
    <row r="10" spans="1:17" ht="20.100000000000001" customHeight="1">
      <c r="A10" s="418" t="s">
        <v>50</v>
      </c>
      <c r="B10" s="352"/>
      <c r="C10" s="353"/>
      <c r="D10" s="356">
        <f>(('Cumulative Budget Request '!E665+'Cumulative Budget Request '!E682+'Cumulative Budget Request '!E848)*'Loaded Rates'!P1)+('Cumulative Budget Request '!E750+'Cumulative Budget Request '!E764+'Cumulative Budget Request '!E872)</f>
        <v>0</v>
      </c>
      <c r="E10" s="356">
        <f>(('Cumulative Budget Request '!F665+'Cumulative Budget Request '!F682+'Cumulative Budget Request '!F848)*'Loaded Rates'!P3)+('Cumulative Budget Request '!F750+'Cumulative Budget Request '!F764+'Cumulative Budget Request '!F872)</f>
        <v>0</v>
      </c>
      <c r="F10" s="356">
        <f>(('Cumulative Budget Request '!G665+'Cumulative Budget Request '!G682+'Cumulative Budget Request '!G848)*'Loaded Rates'!P4)+('Cumulative Budget Request '!G750+'Cumulative Budget Request '!G764+'Cumulative Budget Request '!G872)</f>
        <v>0</v>
      </c>
      <c r="G10" s="356">
        <f>(('Cumulative Budget Request '!H665+'Cumulative Budget Request '!H682+'Cumulative Budget Request '!H848)*'Loaded Rates'!P5)+('Cumulative Budget Request '!H750+'Cumulative Budget Request '!H764+'Cumulative Budget Request '!H872)</f>
        <v>0</v>
      </c>
      <c r="H10" s="356">
        <f>(('Cumulative Budget Request '!I665+'Cumulative Budget Request '!I682+'Cumulative Budget Request '!I848)*'Loaded Rates'!P6)+('Cumulative Budget Request '!I750+'Cumulative Budget Request '!I764+'Cumulative Budget Request '!I872)</f>
        <v>0</v>
      </c>
      <c r="I10" s="359">
        <f t="shared" si="0"/>
        <v>0</v>
      </c>
    </row>
    <row r="11" spans="1:17" ht="20.100000000000001" customHeight="1">
      <c r="A11" s="357" t="s">
        <v>286</v>
      </c>
      <c r="B11" s="358"/>
      <c r="C11" s="355"/>
      <c r="D11" s="359">
        <f ca="1">SUM(D6:D10)</f>
        <v>0</v>
      </c>
      <c r="E11" s="359">
        <f t="shared" ref="E11:H11" ca="1" si="1">SUM(E6:E10)</f>
        <v>0</v>
      </c>
      <c r="F11" s="359">
        <f t="shared" ca="1" si="1"/>
        <v>0</v>
      </c>
      <c r="G11" s="359">
        <f t="shared" ca="1" si="1"/>
        <v>0</v>
      </c>
      <c r="H11" s="359">
        <f t="shared" ca="1" si="1"/>
        <v>0</v>
      </c>
      <c r="I11" s="359">
        <f t="shared" ca="1" si="0"/>
        <v>0</v>
      </c>
    </row>
  </sheetData>
  <mergeCells count="3">
    <mergeCell ref="B1:D1"/>
    <mergeCell ref="B2:D2"/>
    <mergeCell ref="B3:D3"/>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92B6A-53A9-4E4E-B076-15973C5E0AFB}">
  <sheetPr>
    <tabColor rgb="FFFF0000"/>
    <pageSetUpPr fitToPage="1"/>
  </sheetPr>
  <dimension ref="A1:BM938"/>
  <sheetViews>
    <sheetView zoomScaleNormal="100" workbookViewId="0">
      <selection sqref="A1:J1"/>
    </sheetView>
  </sheetViews>
  <sheetFormatPr defaultRowHeight="13.2"/>
  <cols>
    <col min="1" max="1" width="31" customWidth="1"/>
    <col min="2" max="2" width="24.88671875" customWidth="1"/>
    <col min="3" max="3" width="24" customWidth="1"/>
    <col min="4" max="4" width="15.5546875" customWidth="1"/>
    <col min="5" max="5" width="14.6640625" customWidth="1"/>
    <col min="6" max="6" width="14.6640625" style="3" customWidth="1"/>
    <col min="7" max="10" width="14.6640625" customWidth="1"/>
    <col min="11" max="11" width="12.5546875" customWidth="1"/>
    <col min="12" max="12" width="6.33203125" style="3" customWidth="1"/>
    <col min="13" max="13" width="17.44140625" customWidth="1"/>
    <col min="14" max="14" width="18.77734375" customWidth="1"/>
    <col min="15" max="15" width="12.5546875" customWidth="1"/>
    <col min="16" max="16" width="13.5546875" customWidth="1"/>
    <col min="17" max="17" width="12.44140625" customWidth="1"/>
    <col min="18" max="19" width="10.6640625" customWidth="1"/>
    <col min="20" max="20" width="13.33203125" customWidth="1"/>
    <col min="21" max="21" width="14.77734375" customWidth="1"/>
    <col min="22" max="22" width="12.21875" customWidth="1"/>
    <col min="23" max="25" width="10.6640625" customWidth="1"/>
    <col min="26" max="26" width="19" customWidth="1"/>
    <col min="27" max="27" width="17.6640625" customWidth="1"/>
    <col min="28" max="33" width="10.6640625" customWidth="1"/>
    <col min="34" max="34" width="8.88671875" customWidth="1"/>
    <col min="42" max="42" width="37.33203125" style="9" bestFit="1" customWidth="1"/>
    <col min="43" max="43" width="31" style="9" bestFit="1" customWidth="1"/>
    <col min="44" max="44" width="41.44140625" style="9" bestFit="1" customWidth="1"/>
    <col min="45" max="45" width="35.77734375" style="9" bestFit="1" customWidth="1"/>
    <col min="46" max="46" width="31" style="9" bestFit="1" customWidth="1"/>
    <col min="47" max="47" width="27.77734375" style="9" bestFit="1" customWidth="1"/>
    <col min="48" max="48" width="50.109375" style="9" bestFit="1" customWidth="1"/>
    <col min="49" max="49" width="45.44140625" style="9" bestFit="1" customWidth="1"/>
    <col min="50" max="50" width="41.88671875" style="9" bestFit="1" customWidth="1"/>
    <col min="51" max="51" width="36.5546875" style="9" bestFit="1" customWidth="1"/>
    <col min="52" max="52" width="43.77734375" style="9" bestFit="1" customWidth="1"/>
    <col min="53" max="53" width="15.21875" style="9" customWidth="1"/>
    <col min="54" max="54" width="25.5546875" style="9" bestFit="1" customWidth="1"/>
    <col min="55" max="55" width="27.21875" style="9" bestFit="1" customWidth="1"/>
    <col min="56" max="56" width="20.77734375" style="9" bestFit="1" customWidth="1"/>
    <col min="57" max="57" width="23.88671875" style="9" bestFit="1" customWidth="1"/>
    <col min="58" max="58" width="36.33203125" style="9" bestFit="1" customWidth="1"/>
    <col min="59" max="59" width="23.88671875" style="9" bestFit="1" customWidth="1"/>
    <col min="60" max="60" width="21.6640625" style="9" bestFit="1" customWidth="1"/>
    <col min="61" max="61" width="45.21875" style="9" bestFit="1" customWidth="1"/>
    <col min="62" max="62" width="27.44140625" style="9" bestFit="1" customWidth="1"/>
    <col min="63" max="63" width="23.109375" style="9" bestFit="1" customWidth="1"/>
    <col min="64" max="65" width="18.33203125" style="9" bestFit="1" customWidth="1"/>
  </cols>
  <sheetData>
    <row r="1" spans="1:65" s="85" customFormat="1" ht="18" customHeight="1" thickBot="1">
      <c r="A1" s="780" t="s">
        <v>430</v>
      </c>
      <c r="B1" s="780"/>
      <c r="C1" s="780"/>
      <c r="D1" s="780"/>
      <c r="E1" s="780"/>
      <c r="F1" s="780"/>
      <c r="G1" s="780"/>
      <c r="H1" s="780"/>
      <c r="I1" s="780"/>
      <c r="J1" s="780"/>
      <c r="K1" s="82"/>
      <c r="L1" s="779" t="s">
        <v>429</v>
      </c>
      <c r="M1" s="310" t="s">
        <v>434</v>
      </c>
      <c r="N1" s="311"/>
      <c r="O1" s="311"/>
      <c r="P1" s="312"/>
      <c r="Q1" s="254"/>
      <c r="X1" s="85" t="s">
        <v>282</v>
      </c>
      <c r="AP1" s="449" cm="1">
        <f t="array" ref="AP1:BL1">_xlfn.TOROW(_xlfn.UNIQUE(Table1[Unit]))</f>
        <v>0</v>
      </c>
      <c r="AQ1" s="9" t="str">
        <v>Not Allowed/Not Budgeted</v>
      </c>
      <c r="AR1" s="9" t="str">
        <v>College of Ag &amp; Life Sciences</v>
      </c>
      <c r="AS1" s="9" t="str">
        <v>College of Architecture</v>
      </c>
      <c r="AT1" s="9" t="str">
        <v>College of Arts &amp; Sciences</v>
      </c>
      <c r="AU1" s="9" t="str">
        <v>Bush School of Government</v>
      </c>
      <c r="AV1" s="9" t="str">
        <v>College of Business</v>
      </c>
      <c r="AW1" s="9" t="str">
        <v>College of Education &amp; Human Development</v>
      </c>
      <c r="AX1" s="9" t="str">
        <v>College of Engineering</v>
      </c>
      <c r="AY1" s="9" t="str">
        <v>College of Performance, Visual &amp; Fine Arts</v>
      </c>
      <c r="AZ1" s="9" t="str">
        <v>College of VetMed &amp; Biomed Sciences</v>
      </c>
      <c r="BA1" s="9" t="str">
        <v>School of Law</v>
      </c>
      <c r="BB1" s="9" t="str">
        <v>College of Dentistry</v>
      </c>
      <c r="BC1" s="9" t="str">
        <v>College of Medicine</v>
      </c>
      <c r="BD1" s="9" t="str">
        <v>College of Nursing</v>
      </c>
      <c r="BE1" s="9" t="str">
        <v>College of Pharmacy</v>
      </c>
      <c r="BF1" s="9" t="str">
        <v>School of Public Health</v>
      </c>
      <c r="BG1" s="9" t="str">
        <v>TAMU Central Texas</v>
      </c>
      <c r="BH1" s="9" t="str">
        <v>Texas A&amp;M Galveston</v>
      </c>
      <c r="BI1" s="9" t="str">
        <v>Texas A&amp;M Corpus Christi</v>
      </c>
      <c r="BJ1" s="9" t="str">
        <v>TAMU San Antonio</v>
      </c>
      <c r="BK1" s="9" t="str">
        <v>Tarleton</v>
      </c>
      <c r="BL1" s="9" t="str">
        <v>West Texas A&amp;M</v>
      </c>
      <c r="BM1" s="9"/>
    </row>
    <row r="2" spans="1:65" s="85" customFormat="1" ht="16.8" thickTop="1" thickBot="1">
      <c r="A2" s="874" t="s">
        <v>111</v>
      </c>
      <c r="B2" s="874"/>
      <c r="C2" s="874"/>
      <c r="D2" s="874"/>
      <c r="E2" s="874"/>
      <c r="F2" s="874"/>
      <c r="G2" s="874"/>
      <c r="H2" s="874"/>
      <c r="I2" s="874"/>
      <c r="J2" s="874"/>
      <c r="K2" s="82"/>
      <c r="L2" s="779"/>
      <c r="M2" s="84"/>
      <c r="N2" s="410" t="s">
        <v>339</v>
      </c>
      <c r="O2" s="411"/>
      <c r="P2" s="412"/>
      <c r="Q2" s="413" t="str">
        <f>'Cumulative Budget Request '!Q2</f>
        <v>FY2025</v>
      </c>
      <c r="R2" s="83"/>
      <c r="X2" s="85" t="s">
        <v>277</v>
      </c>
      <c r="Z2" s="775" t="s">
        <v>258</v>
      </c>
      <c r="AA2" s="776"/>
      <c r="AB2" s="776"/>
      <c r="AC2" s="777"/>
      <c r="AP2" s="449" cm="1">
        <f t="array" ref="AP2">_xlfn.UNIQUE(_xlfn._xlws.FILTER(Table1[Major],Table1[Unit]=AP1,"Placeholder"))</f>
        <v>0</v>
      </c>
      <c r="AQ2" s="449" cm="1">
        <f t="array" ref="AQ2">_xlfn.UNIQUE(_xlfn._xlws.FILTER(Table1[Major],Table1[Unit]=AQ1,"Placeholder"))</f>
        <v>0</v>
      </c>
      <c r="AR2" s="9" t="str" cm="1">
        <f t="array" ref="AR2:AR5">_xlfn.UNIQUE(_xlfn._xlws.FILTER(Table1[Major],Table1[Unit]=AR1,"Placeholder"))</f>
        <v>Masters of Biological &amp; Ag Engineering</v>
      </c>
      <c r="AS2" s="9" t="str" cm="1">
        <f t="array" ref="AS2:AS3">_xlfn.UNIQUE(_xlfn._xlws.FILTER(Table1[Major],Table1[Unit]=AS1,"Placeholder"))</f>
        <v>Landscape Architecture &amp; Urban Planning</v>
      </c>
      <c r="AT2" s="9" t="str" cm="1">
        <f t="array" ref="AT2:AT6">_xlfn.UNIQUE(_xlfn._xlws.FILTER(Table1[Major],Table1[Unit]=AT1,"Placeholder"))</f>
        <v>Data Science</v>
      </c>
      <c r="AU2" s="9" t="str" cm="1">
        <f t="array" ref="AU2:AU3">_xlfn.UNIQUE(_xlfn._xlws.FILTER(Table1[Major],Table1[Unit]=AU1,"Placeholder"))</f>
        <v>College Station</v>
      </c>
      <c r="AV2" s="9" t="str" cm="1">
        <f t="array" ref="AV2:AV19">_xlfn.UNIQUE(_xlfn._xlws.FILTER(Table1[Major],Table1[Unit]=AV1,"Placeholder"))</f>
        <v>Certificate in Entrepreneurship</v>
      </c>
      <c r="AW2" s="9" t="str" cm="1">
        <f t="array" ref="AW2">_xlfn.UNIQUE(_xlfn._xlws.FILTER(Table1[Major],Table1[Unit]=AW1,"Placeholder"))</f>
        <v>All EHRD Programs</v>
      </c>
      <c r="AX2" s="9" t="str" cm="1">
        <f t="array" ref="AX2:AX5">_xlfn.UNIQUE(_xlfn._xlws.FILTER(Table1[Major],Table1[Unit]=AX1,"Placeholder"))</f>
        <v>Masters of Biotechnology</v>
      </c>
      <c r="AY2" s="9" t="str" cm="1">
        <f t="array" ref="AY2">_xlfn.UNIQUE(_xlfn._xlws.FILTER(Table1[Major],Table1[Unit]=AY1,"Placeholder"))</f>
        <v>All Perf., Vis., &amp; Fine Art Programs</v>
      </c>
      <c r="AZ2" s="9" t="str" cm="1">
        <f t="array" ref="AZ2:AZ5">_xlfn.UNIQUE(_xlfn._xlws.FILTER(Table1[Major],Table1[Unit]=AZ1,"Placeholder"))</f>
        <v>College Station (MS &amp; PhD)</v>
      </c>
      <c r="BA2" s="9" t="str" cm="1">
        <f t="array" ref="BA2">_xlfn.UNIQUE(_xlfn._xlws.FILTER(Table1[Major],Table1[Unit]=BA1,"Placeholder"))</f>
        <v>All School of Law Programs</v>
      </c>
      <c r="BB2" s="9" t="str" cm="1">
        <f t="array" ref="BB2:BB4">_xlfn.UNIQUE(_xlfn._xlws.FILTER(Table1[Major],Table1[Unit]=BB1,"Placeholder"))</f>
        <v>Dental Hygiene</v>
      </c>
      <c r="BC2" s="9" t="str" cm="1">
        <f t="array" ref="BC2:BC4">_xlfn.UNIQUE(_xlfn._xlws.FILTER(Table1[Major],Table1[Unit]=BC1,"Placeholder"))</f>
        <v>Graduate Program</v>
      </c>
      <c r="BD2" s="9" t="str" cm="1">
        <f t="array" ref="BD2">_xlfn.UNIQUE(_xlfn._xlws.FILTER(Table1[Major],Table1[Unit]=BD1,"Placeholder"))</f>
        <v>All Nursing Programs</v>
      </c>
      <c r="BE2" s="9" t="str" cm="1">
        <f t="array" ref="BE2:BE5">_xlfn.UNIQUE(_xlfn._xlws.FILTER(Table1[Major],Table1[Unit]=BE1,"Placeholder"))</f>
        <v>PharmD - College Station</v>
      </c>
      <c r="BF2" s="9" t="str" cm="1">
        <f t="array" ref="BF2:BF3">_xlfn.UNIQUE(_xlfn._xlws.FILTER(Table1[Major],Table1[Unit]=BF1,"Placeholder"))</f>
        <v>Executive Masters of Health Administration</v>
      </c>
      <c r="BG2" s="9" t="str" cm="1">
        <f t="array" ref="BG2">_xlfn.UNIQUE(_xlfn._xlws.FILTER(Table1[Major],Table1[Unit]=BG1,"Placeholder"))</f>
        <v>All TAMU-CT Programs</v>
      </c>
      <c r="BH2" s="9" t="str" cm="1">
        <f t="array" ref="BH2:BH4">_xlfn.UNIQUE(_xlfn._xlws.FILTER(Table1[Major],Table1[Unit]=BH1,"Placeholder"))</f>
        <v>MMAL</v>
      </c>
      <c r="BI2" s="9" t="str" cm="1">
        <f t="array" ref="BI2:BI5">_xlfn.UNIQUE(_xlfn._xlws.FILTER(Table1[Major],Table1[Unit]=BI1,"Placeholder"))</f>
        <v>College of Business</v>
      </c>
      <c r="BJ2" s="9" t="str" cm="1">
        <f t="array" ref="BJ2">_xlfn.UNIQUE(_xlfn._xlws.FILTER(Table1[Major],Table1[Unit]=BJ1,"Placeholder"))</f>
        <v>All TAMU-SA Programs</v>
      </c>
      <c r="BK2" s="9" t="str" cm="1">
        <f t="array" ref="BK2">_xlfn.UNIQUE(_xlfn._xlws.FILTER(Table1[Major],Table1[Unit]=BK1,"Placeholder"))</f>
        <v>All Tarleton Programs</v>
      </c>
      <c r="BL2" s="9" t="str" cm="1">
        <f t="array" ref="BL2">_xlfn.UNIQUE(_xlfn._xlws.FILTER(Table1[Major],Table1[Unit]=BL1,"Placeholder"))</f>
        <v>All WTAMU Programs</v>
      </c>
      <c r="BM2" s="9"/>
    </row>
    <row r="3" spans="1:65" s="85" customFormat="1" ht="16.8" thickTop="1" thickBot="1">
      <c r="A3" s="82" t="s">
        <v>78</v>
      </c>
      <c r="B3" s="791">
        <f>'Cumulative Budget Request '!B3</f>
        <v>0</v>
      </c>
      <c r="C3" s="791"/>
      <c r="D3" s="791"/>
      <c r="K3" s="82"/>
      <c r="L3" s="779"/>
      <c r="N3" s="36" t="s">
        <v>73</v>
      </c>
      <c r="O3" s="37"/>
      <c r="P3" s="38"/>
      <c r="Q3" s="210">
        <f>'Cumulative Budget Request '!Q3</f>
        <v>0.189</v>
      </c>
      <c r="R3" s="83"/>
      <c r="X3" s="85" t="s">
        <v>278</v>
      </c>
      <c r="Z3" s="775" t="s">
        <v>259</v>
      </c>
      <c r="AA3" s="777"/>
      <c r="AB3" s="338" t="s">
        <v>79</v>
      </c>
      <c r="AC3" s="338" t="s">
        <v>261</v>
      </c>
      <c r="AP3" s="9"/>
      <c r="AQ3" s="9"/>
      <c r="AR3" s="9" t="str">
        <v>Masters of Biological &amp; Ag Engineering (Remote)</v>
      </c>
      <c r="AS3" s="9" t="str">
        <v>All Other Architecture Programs</v>
      </c>
      <c r="AT3" s="9" t="str">
        <v>Economics</v>
      </c>
      <c r="AU3" s="9" t="str">
        <v>Washington DC</v>
      </c>
      <c r="AV3" s="9" t="str">
        <v>Flex Online MBA</v>
      </c>
      <c r="AW3" s="9"/>
      <c r="AX3" s="9" t="str">
        <v>Masters of Engineering in Technical Management</v>
      </c>
      <c r="AY3" s="9"/>
      <c r="AZ3" s="9" t="str">
        <v>College Station (Resident)</v>
      </c>
      <c r="BA3" s="9"/>
      <c r="BB3" s="9" t="str">
        <v>Dental Professional Programs</v>
      </c>
      <c r="BC3" s="9" t="str">
        <v>Medical Program</v>
      </c>
      <c r="BD3" s="9"/>
      <c r="BE3" s="9" t="str">
        <v>PhD - College Station</v>
      </c>
      <c r="BF3" s="9" t="str">
        <v>Graduate Program</v>
      </c>
      <c r="BG3" s="9"/>
      <c r="BH3" s="9" t="str">
        <v>MARM</v>
      </c>
      <c r="BI3" s="9" t="str">
        <v>College of Nursing</v>
      </c>
      <c r="BJ3" s="9"/>
      <c r="BK3" s="9"/>
      <c r="BL3" s="9"/>
      <c r="BM3" s="9"/>
    </row>
    <row r="4" spans="1:65" s="85" customFormat="1" ht="15" customHeight="1" thickTop="1" thickBot="1">
      <c r="A4" s="82" t="s">
        <v>69</v>
      </c>
      <c r="B4" s="873">
        <f>'Cumulative Budget Request '!B4</f>
        <v>0</v>
      </c>
      <c r="C4" s="873"/>
      <c r="D4" s="873"/>
      <c r="K4" s="82"/>
      <c r="L4" s="779"/>
      <c r="N4" s="36" t="s">
        <v>170</v>
      </c>
      <c r="O4" s="313"/>
      <c r="P4" s="313"/>
      <c r="Q4" s="210">
        <f>'Cumulative Budget Request '!Q4</f>
        <v>0.03</v>
      </c>
      <c r="R4" s="771" t="s">
        <v>454</v>
      </c>
      <c r="S4" s="772"/>
      <c r="T4" s="772"/>
      <c r="U4" s="772"/>
      <c r="V4" s="773"/>
      <c r="Z4" s="338" t="s">
        <v>15</v>
      </c>
      <c r="AA4" s="339" t="s">
        <v>260</v>
      </c>
      <c r="AB4" s="339" t="s">
        <v>262</v>
      </c>
      <c r="AC4" s="339" t="s">
        <v>263</v>
      </c>
      <c r="AP4" s="9"/>
      <c r="AQ4" s="9"/>
      <c r="AR4" s="9" t="str">
        <v>Masters of Agribusiness</v>
      </c>
      <c r="AS4" s="9"/>
      <c r="AT4" s="9" t="str">
        <v>Industrial/Organizational Psychology</v>
      </c>
      <c r="AU4" s="9"/>
      <c r="AV4" s="9" t="str">
        <v>Flex Other Online Programs</v>
      </c>
      <c r="AW4" s="9"/>
      <c r="AX4" s="9" t="str">
        <v>Masters of Industrial Distribution</v>
      </c>
      <c r="AY4" s="9"/>
      <c r="AZ4" s="9" t="str">
        <v>West Texas A&amp;M (MS &amp; PhD)</v>
      </c>
      <c r="BA4" s="9"/>
      <c r="BB4" s="9" t="str">
        <v>Dental Graduate Programs</v>
      </c>
      <c r="BC4" s="9" t="str">
        <v>Engineering Medicine</v>
      </c>
      <c r="BD4" s="9"/>
      <c r="BE4" s="9" t="str">
        <v>PharmD - Kingsville</v>
      </c>
      <c r="BF4" s="9"/>
      <c r="BG4" s="9"/>
      <c r="BH4" s="9" t="str">
        <v>All Other TAMUG Programs</v>
      </c>
      <c r="BI4" s="9" t="str">
        <v>College of Engineering &amp; Computer Science</v>
      </c>
      <c r="BJ4" s="9"/>
      <c r="BK4" s="9"/>
      <c r="BL4" s="9"/>
      <c r="BM4" s="9"/>
    </row>
    <row r="5" spans="1:65" s="85" customFormat="1" ht="16.8" thickTop="1" thickBot="1">
      <c r="A5" s="82" t="s">
        <v>86</v>
      </c>
      <c r="B5" s="873">
        <f>'Cumulative Budget Request '!B5</f>
        <v>0</v>
      </c>
      <c r="C5" s="873"/>
      <c r="D5" s="873"/>
      <c r="K5" s="82"/>
      <c r="L5" s="779"/>
      <c r="N5" s="414" t="s">
        <v>171</v>
      </c>
      <c r="O5" s="415"/>
      <c r="P5" s="415"/>
      <c r="Q5" s="416">
        <f>'Cumulative Budget Request '!Q5</f>
        <v>0.03</v>
      </c>
      <c r="R5" s="565" t="s">
        <v>2</v>
      </c>
      <c r="S5" s="566" t="s">
        <v>3</v>
      </c>
      <c r="T5" s="566" t="s">
        <v>4</v>
      </c>
      <c r="U5" s="566" t="s">
        <v>8</v>
      </c>
      <c r="V5" s="571" t="s">
        <v>9</v>
      </c>
      <c r="Z5" s="341">
        <v>0</v>
      </c>
      <c r="AA5" s="340">
        <v>0</v>
      </c>
      <c r="AB5" s="342">
        <f>IFERROR((Z5/AA5),0)</f>
        <v>0</v>
      </c>
      <c r="AC5" s="342">
        <f>AB5*12</f>
        <v>0</v>
      </c>
      <c r="AP5" s="9"/>
      <c r="AQ5" s="9"/>
      <c r="AR5" s="9" t="str">
        <v>All Other Ag Programs</v>
      </c>
      <c r="AS5" s="9"/>
      <c r="AT5" s="9" t="str">
        <v>Psychological Sciences</v>
      </c>
      <c r="AU5" s="9"/>
      <c r="AV5" s="9" t="str">
        <v>MBA Program</v>
      </c>
      <c r="AW5" s="9"/>
      <c r="AX5" s="9" t="str">
        <v>All Other Egineering Programs</v>
      </c>
      <c r="AY5" s="9"/>
      <c r="AZ5" s="9" t="str">
        <v>West Texas A&amp;M (Resident)</v>
      </c>
      <c r="BA5" s="9"/>
      <c r="BB5" s="9"/>
      <c r="BC5" s="9"/>
      <c r="BD5" s="9"/>
      <c r="BE5" s="9" t="str">
        <v>PhD - Kingsville</v>
      </c>
      <c r="BF5" s="9"/>
      <c r="BG5" s="9"/>
      <c r="BH5" s="9"/>
      <c r="BI5" s="9" t="str">
        <v>All Other TAMU-CC Programs</v>
      </c>
      <c r="BJ5" s="9"/>
      <c r="BK5" s="9"/>
      <c r="BL5" s="9"/>
      <c r="BM5" s="9"/>
    </row>
    <row r="6" spans="1:65" s="85" customFormat="1" ht="16.2" thickBot="1">
      <c r="A6" s="82"/>
      <c r="B6" s="113"/>
      <c r="C6" s="113"/>
      <c r="D6" s="113"/>
      <c r="K6" s="82"/>
      <c r="L6" s="779"/>
      <c r="N6" s="39" t="s">
        <v>74</v>
      </c>
      <c r="O6" s="40"/>
      <c r="P6" s="40"/>
      <c r="Q6" s="563">
        <f>'Cumulative Budget Request '!Q6</f>
        <v>1104</v>
      </c>
      <c r="R6" s="567">
        <f>Q6</f>
        <v>1104</v>
      </c>
      <c r="S6" s="568">
        <f>ROUND(R6*1.03,0)</f>
        <v>1137</v>
      </c>
      <c r="T6" s="568">
        <f t="shared" ref="T6:V7" si="0">ROUND(S6*1.03,0)</f>
        <v>1171</v>
      </c>
      <c r="U6" s="568">
        <f t="shared" si="0"/>
        <v>1206</v>
      </c>
      <c r="V6" s="572">
        <f t="shared" si="0"/>
        <v>1242</v>
      </c>
      <c r="AP6" s="9"/>
      <c r="AQ6" s="9"/>
      <c r="AR6" s="9"/>
      <c r="AS6" s="9"/>
      <c r="AT6" s="9" t="str">
        <v>All Other Arts &amp; Science Programs</v>
      </c>
      <c r="AU6" s="9"/>
      <c r="AV6" s="9" t="str">
        <v>Masters of Accounting</v>
      </c>
      <c r="AW6" s="9"/>
      <c r="AX6" s="9"/>
      <c r="AY6" s="9"/>
      <c r="AZ6" s="9"/>
      <c r="BA6" s="9"/>
      <c r="BB6" s="9"/>
      <c r="BC6" s="9"/>
      <c r="BD6" s="9"/>
      <c r="BE6" s="9"/>
      <c r="BF6" s="9"/>
      <c r="BG6" s="9"/>
      <c r="BH6" s="9"/>
      <c r="BI6" s="9"/>
      <c r="BJ6" s="9"/>
      <c r="BK6" s="9"/>
      <c r="BL6" s="9"/>
      <c r="BM6" s="9"/>
    </row>
    <row r="7" spans="1:65" s="85" customFormat="1" ht="16.2" thickBot="1">
      <c r="A7" s="875" t="s">
        <v>276</v>
      </c>
      <c r="B7" s="876" t="s">
        <v>280</v>
      </c>
      <c r="C7" s="876" t="s">
        <v>281</v>
      </c>
      <c r="D7" s="113"/>
      <c r="K7" s="82"/>
      <c r="L7" s="779"/>
      <c r="N7" s="378" t="s">
        <v>75</v>
      </c>
      <c r="O7" s="379"/>
      <c r="P7" s="379"/>
      <c r="Q7" s="564">
        <f>'Cumulative Budget Request '!Q7</f>
        <v>566</v>
      </c>
      <c r="R7" s="569">
        <f>Q7</f>
        <v>566</v>
      </c>
      <c r="S7" s="570">
        <f>ROUND(R7*1.03,0)</f>
        <v>583</v>
      </c>
      <c r="T7" s="570">
        <f t="shared" si="0"/>
        <v>600</v>
      </c>
      <c r="U7" s="570">
        <f t="shared" si="0"/>
        <v>618</v>
      </c>
      <c r="V7" s="573">
        <f t="shared" si="0"/>
        <v>637</v>
      </c>
      <c r="AP7" s="9"/>
      <c r="AQ7" s="9"/>
      <c r="AR7" s="9"/>
      <c r="AS7" s="9"/>
      <c r="AT7" s="9"/>
      <c r="AU7" s="9"/>
      <c r="AV7" s="9" t="str">
        <v>Masters of Analytics</v>
      </c>
      <c r="AW7" s="9"/>
      <c r="AX7" s="9"/>
      <c r="AY7" s="9"/>
      <c r="AZ7" s="9"/>
      <c r="BA7" s="9"/>
      <c r="BB7" s="9"/>
      <c r="BC7" s="9"/>
      <c r="BD7" s="9"/>
      <c r="BE7" s="9"/>
      <c r="BF7" s="9"/>
      <c r="BG7" s="9"/>
      <c r="BH7" s="9"/>
      <c r="BI7" s="9"/>
      <c r="BJ7" s="9"/>
      <c r="BK7" s="9"/>
      <c r="BL7" s="9"/>
      <c r="BM7" s="9"/>
    </row>
    <row r="8" spans="1:65" s="85" customFormat="1" ht="15.6">
      <c r="A8" s="875"/>
      <c r="B8" s="876"/>
      <c r="C8" s="876"/>
      <c r="D8" s="113"/>
      <c r="K8" s="82"/>
      <c r="L8" s="779"/>
      <c r="N8" s="501"/>
      <c r="O8" s="501"/>
      <c r="P8" s="501"/>
      <c r="Q8" s="501"/>
      <c r="R8"/>
      <c r="AP8" s="9"/>
      <c r="AQ8" s="9"/>
      <c r="AR8" s="9"/>
      <c r="AS8" s="9"/>
      <c r="AT8" s="9"/>
      <c r="AU8" s="9"/>
      <c r="AV8" s="9" t="str">
        <v>Masters of Business</v>
      </c>
      <c r="AW8" s="9"/>
      <c r="AX8" s="9"/>
      <c r="AY8" s="9"/>
      <c r="AZ8" s="9"/>
      <c r="BA8" s="9"/>
      <c r="BB8" s="9"/>
      <c r="BC8" s="9"/>
      <c r="BD8" s="9"/>
      <c r="BE8" s="9"/>
      <c r="BF8" s="9"/>
      <c r="BG8" s="9"/>
      <c r="BH8" s="9"/>
      <c r="BI8" s="9"/>
      <c r="BJ8" s="9"/>
      <c r="BK8" s="9"/>
      <c r="BL8" s="9"/>
      <c r="BM8" s="9"/>
    </row>
    <row r="9" spans="1:65" s="85" customFormat="1" ht="15.6">
      <c r="A9" s="875"/>
      <c r="B9" s="350">
        <v>0</v>
      </c>
      <c r="C9" s="350">
        <v>0</v>
      </c>
      <c r="D9" s="113"/>
      <c r="K9" s="82"/>
      <c r="L9" s="779"/>
      <c r="N9" s="262"/>
      <c r="O9" s="262"/>
      <c r="P9" s="262"/>
      <c r="Q9" s="500"/>
      <c r="R9"/>
      <c r="AP9" s="9"/>
      <c r="AQ9" s="9"/>
      <c r="AR9" s="9"/>
      <c r="AS9" s="9"/>
      <c r="AT9" s="9"/>
      <c r="AU9" s="9"/>
      <c r="AV9" s="9" t="str">
        <v>Masters of Entrepreneurship</v>
      </c>
      <c r="AW9" s="9"/>
      <c r="AX9" s="9"/>
      <c r="AY9" s="9"/>
      <c r="AZ9" s="9"/>
      <c r="BA9" s="9"/>
      <c r="BB9" s="9"/>
      <c r="BC9" s="9"/>
      <c r="BD9" s="9"/>
      <c r="BE9" s="9"/>
      <c r="BF9" s="9"/>
      <c r="BG9" s="9"/>
      <c r="BH9" s="9"/>
      <c r="BI9" s="9"/>
      <c r="BJ9" s="9"/>
      <c r="BK9" s="9"/>
      <c r="BL9" s="9"/>
      <c r="BM9" s="9"/>
    </row>
    <row r="10" spans="1:65" s="85" customFormat="1" ht="15.6">
      <c r="A10" s="82"/>
      <c r="B10" s="113"/>
      <c r="C10" s="113"/>
      <c r="D10" s="113"/>
      <c r="K10" s="82"/>
      <c r="L10" s="779"/>
      <c r="N10" s="262"/>
      <c r="O10" s="262"/>
      <c r="P10" s="262"/>
      <c r="Q10" s="500"/>
      <c r="R10"/>
      <c r="AP10" s="9"/>
      <c r="AQ10" s="9"/>
      <c r="AR10" s="9"/>
      <c r="AS10" s="9"/>
      <c r="AT10" s="9"/>
      <c r="AU10" s="9"/>
      <c r="AV10" s="9" t="str">
        <v>Masters of Finance</v>
      </c>
      <c r="AW10" s="9"/>
      <c r="AX10" s="9"/>
      <c r="AY10" s="9"/>
      <c r="AZ10" s="9"/>
      <c r="BA10" s="9"/>
      <c r="BB10" s="9"/>
      <c r="BC10" s="9"/>
      <c r="BD10" s="9"/>
      <c r="BE10" s="9"/>
      <c r="BF10" s="9"/>
      <c r="BG10" s="9"/>
      <c r="BH10" s="9"/>
      <c r="BI10" s="9"/>
      <c r="BJ10" s="9"/>
      <c r="BK10" s="9"/>
      <c r="BL10" s="9"/>
      <c r="BM10" s="9"/>
    </row>
    <row r="11" spans="1:65">
      <c r="A11" s="781" t="s">
        <v>13</v>
      </c>
      <c r="B11" s="781"/>
      <c r="C11" s="781"/>
      <c r="D11" s="781"/>
      <c r="E11" s="781"/>
      <c r="F11" s="781"/>
      <c r="G11" s="781"/>
      <c r="H11" s="781"/>
      <c r="I11" s="781"/>
      <c r="J11" s="781"/>
      <c r="K11" s="562"/>
      <c r="L11" s="238"/>
      <c r="N11" s="262"/>
      <c r="O11" s="262"/>
      <c r="P11" s="262"/>
      <c r="Q11" s="500"/>
      <c r="AV11" s="9" t="str">
        <v>Masters of Financial Management</v>
      </c>
    </row>
    <row r="12" spans="1:65">
      <c r="J12" s="32"/>
      <c r="K12" s="562"/>
      <c r="L12" s="236"/>
      <c r="AV12" s="9" t="str">
        <v>Masters of Human Resources Mangement</v>
      </c>
    </row>
    <row r="13" spans="1:65">
      <c r="A13" s="1" t="s">
        <v>16</v>
      </c>
      <c r="C13" s="53"/>
      <c r="D13" s="53"/>
      <c r="E13" s="7"/>
      <c r="F13" s="7"/>
      <c r="G13" s="7"/>
      <c r="H13" s="7"/>
      <c r="I13" s="7"/>
      <c r="J13" s="44"/>
      <c r="K13" s="562"/>
      <c r="L13" s="236"/>
      <c r="M13" s="53" t="s">
        <v>120</v>
      </c>
      <c r="N13" s="57" t="s">
        <v>79</v>
      </c>
      <c r="O13" s="57"/>
      <c r="P13" s="57" t="s">
        <v>249</v>
      </c>
      <c r="Q13" s="57" t="s">
        <v>109</v>
      </c>
      <c r="R13" s="57" t="s">
        <v>18</v>
      </c>
      <c r="S13" s="57"/>
      <c r="T13" s="766" t="s">
        <v>450</v>
      </c>
      <c r="U13" s="766"/>
      <c r="V13" s="767" t="s">
        <v>451</v>
      </c>
      <c r="W13" s="767" t="s">
        <v>81</v>
      </c>
      <c r="X13" s="51"/>
      <c r="Y13" s="51"/>
      <c r="AV13" s="9" t="str">
        <v>Masters of Human Resources Mangement for Professionals</v>
      </c>
    </row>
    <row r="14" spans="1:65">
      <c r="A14" s="1" t="s">
        <v>17</v>
      </c>
      <c r="B14" s="121"/>
      <c r="C14" s="68"/>
      <c r="D14" s="68"/>
      <c r="E14" s="17" t="s">
        <v>2</v>
      </c>
      <c r="F14" s="17" t="s">
        <v>3</v>
      </c>
      <c r="G14" s="17" t="s">
        <v>4</v>
      </c>
      <c r="H14" s="17" t="s">
        <v>8</v>
      </c>
      <c r="I14" s="17" t="s">
        <v>9</v>
      </c>
      <c r="J14" s="45" t="s">
        <v>1</v>
      </c>
      <c r="K14" s="562"/>
      <c r="L14" s="236"/>
      <c r="M14" s="63" t="s">
        <v>119</v>
      </c>
      <c r="N14" s="45" t="s">
        <v>15</v>
      </c>
      <c r="O14" s="45" t="s">
        <v>249</v>
      </c>
      <c r="P14" s="45" t="s">
        <v>102</v>
      </c>
      <c r="Q14" s="45" t="s">
        <v>110</v>
      </c>
      <c r="R14" s="45" t="s">
        <v>112</v>
      </c>
      <c r="S14" s="45" t="s">
        <v>102</v>
      </c>
      <c r="T14" s="766"/>
      <c r="U14" s="766"/>
      <c r="V14" s="767"/>
      <c r="W14" s="767"/>
      <c r="X14" s="14"/>
      <c r="Y14" s="14"/>
      <c r="AV14" s="9" t="str">
        <v>Masters of Management Information Systems</v>
      </c>
    </row>
    <row r="15" spans="1:65">
      <c r="A15" s="53" t="s">
        <v>61</v>
      </c>
      <c r="B15" s="53" t="s">
        <v>62</v>
      </c>
      <c r="D15" s="3"/>
      <c r="E15" s="2"/>
      <c r="F15" s="2"/>
      <c r="G15" s="2"/>
      <c r="H15" s="2"/>
      <c r="I15" s="2"/>
      <c r="J15" s="46"/>
      <c r="K15" s="562"/>
      <c r="L15" s="236"/>
      <c r="M15" s="23"/>
      <c r="N15" s="56"/>
      <c r="O15" s="56"/>
      <c r="P15" s="56"/>
      <c r="Q15" s="213"/>
      <c r="R15" s="56"/>
      <c r="S15" s="213"/>
      <c r="T15" s="321"/>
      <c r="U15" s="321"/>
      <c r="V15" s="555"/>
      <c r="W15" s="555"/>
      <c r="X15" s="14"/>
      <c r="Y15" s="14"/>
      <c r="Z15" s="3"/>
      <c r="AA15" s="3"/>
      <c r="AB15" s="3"/>
      <c r="AC15" s="3"/>
      <c r="AV15" s="9" t="str">
        <v>Masters in Marketing</v>
      </c>
    </row>
    <row r="16" spans="1:65">
      <c r="A16" s="78"/>
      <c r="B16" s="14" t="s">
        <v>124</v>
      </c>
      <c r="C16" s="14"/>
      <c r="D16" s="33" t="s">
        <v>123</v>
      </c>
      <c r="E16" s="76">
        <f>ROUND($R16*$S16,6)</f>
        <v>0</v>
      </c>
      <c r="F16" s="76">
        <f>ROUND($R17*$S17,6)</f>
        <v>0</v>
      </c>
      <c r="G16" s="76">
        <f>ROUND($R18*$S18,6)</f>
        <v>0</v>
      </c>
      <c r="H16" s="76">
        <f>ROUND($R19*$S19,6)</f>
        <v>0</v>
      </c>
      <c r="I16" s="76">
        <f>ROUND($R20*$S20,6)</f>
        <v>0</v>
      </c>
      <c r="J16" s="46"/>
      <c r="K16" s="562"/>
      <c r="L16" s="236" t="s">
        <v>187</v>
      </c>
      <c r="M16" s="133"/>
      <c r="N16" s="214">
        <f>ROUND(M16/12,2)</f>
        <v>0</v>
      </c>
      <c r="O16" s="214">
        <f>LOOKUP(P16,'Longevity Lookup'!$A$3:$A$506,'Longevity Lookup'!$B$3:$B$506)</f>
        <v>0</v>
      </c>
      <c r="P16" s="209">
        <v>0</v>
      </c>
      <c r="Q16" s="211">
        <v>1.03</v>
      </c>
      <c r="R16" s="212">
        <v>0</v>
      </c>
      <c r="S16" s="209">
        <v>12</v>
      </c>
      <c r="T16" s="321" t="s">
        <v>31</v>
      </c>
      <c r="U16" s="323">
        <f>IFERROR((E18+E19)/E17,0)</f>
        <v>0</v>
      </c>
      <c r="V16" s="556">
        <f>E16*174</f>
        <v>0</v>
      </c>
      <c r="W16" s="557">
        <f>IFERROR(E17/V16,0)</f>
        <v>0</v>
      </c>
      <c r="X16" s="24"/>
      <c r="Y16" s="24"/>
      <c r="Z16" s="3"/>
      <c r="AA16" s="3"/>
      <c r="AB16" s="3"/>
      <c r="AC16" s="3"/>
      <c r="AV16" s="9" t="str">
        <v>Masters of Real Estate</v>
      </c>
    </row>
    <row r="17" spans="1:48">
      <c r="A17" s="276"/>
      <c r="B17" s="28" t="s">
        <v>282</v>
      </c>
      <c r="C17" s="76"/>
      <c r="D17" s="59" t="s">
        <v>15</v>
      </c>
      <c r="E17" s="52">
        <f>ROUND((N16+O16)*E16*Q16,0)</f>
        <v>0</v>
      </c>
      <c r="F17" s="52">
        <f>ROUND((N16+O16)*F16*Q16*Q17,0)</f>
        <v>0</v>
      </c>
      <c r="G17" s="52">
        <f>ROUND((N16+O16)*G16*Q16*Q17*Q18,0)</f>
        <v>0</v>
      </c>
      <c r="H17" s="52">
        <f>ROUND((N16+O16)*H16*Q16*Q17*Q18*Q19,0)</f>
        <v>0</v>
      </c>
      <c r="I17" s="52">
        <f>ROUND((N16+O16)*I16*Q16*Q17*Q18*Q19*Q20,0)</f>
        <v>0</v>
      </c>
      <c r="J17" s="158">
        <f>SUM(E17:I17)</f>
        <v>0</v>
      </c>
      <c r="K17" s="562"/>
      <c r="L17" s="239" t="str">
        <f>L16</f>
        <v>A</v>
      </c>
      <c r="M17" s="215"/>
      <c r="N17" s="56"/>
      <c r="O17" s="56"/>
      <c r="P17" s="56"/>
      <c r="Q17" s="211">
        <v>1.03</v>
      </c>
      <c r="R17" s="212">
        <v>0</v>
      </c>
      <c r="S17" s="209">
        <v>12</v>
      </c>
      <c r="T17" s="561" t="s">
        <v>32</v>
      </c>
      <c r="U17" s="323">
        <f>IFERROR((F18+F19)/F17,0)</f>
        <v>0</v>
      </c>
      <c r="V17" s="556">
        <f>F16*174</f>
        <v>0</v>
      </c>
      <c r="W17" s="557">
        <f>IFERROR(F17/V17,0)</f>
        <v>0</v>
      </c>
      <c r="AV17" s="9" t="str">
        <v>Masters of Quantitative Finance</v>
      </c>
    </row>
    <row r="18" spans="1:48">
      <c r="A18" s="9"/>
      <c r="B18" s="3"/>
      <c r="C18" s="76"/>
      <c r="D18" s="59" t="s">
        <v>30</v>
      </c>
      <c r="E18" s="52">
        <f>ROUND(E17*$Q$3,0)</f>
        <v>0</v>
      </c>
      <c r="F18" s="52">
        <f t="shared" ref="F18:I18" si="1">ROUND(F17*$Q$3,0)</f>
        <v>0</v>
      </c>
      <c r="G18" s="52">
        <f t="shared" si="1"/>
        <v>0</v>
      </c>
      <c r="H18" s="52">
        <f t="shared" si="1"/>
        <v>0</v>
      </c>
      <c r="I18" s="52">
        <f t="shared" si="1"/>
        <v>0</v>
      </c>
      <c r="J18" s="158">
        <f>SUM(E18:I18)</f>
        <v>0</v>
      </c>
      <c r="K18" s="562"/>
      <c r="L18" s="239" t="str">
        <f>L17</f>
        <v>A</v>
      </c>
      <c r="M18" s="215"/>
      <c r="N18" s="56"/>
      <c r="O18" s="56"/>
      <c r="P18" s="56"/>
      <c r="Q18" s="211">
        <v>1.03</v>
      </c>
      <c r="R18" s="212">
        <v>0</v>
      </c>
      <c r="S18" s="209">
        <v>12</v>
      </c>
      <c r="T18" s="561" t="s">
        <v>33</v>
      </c>
      <c r="U18" s="323">
        <f>IFERROR((G18+G19)/G17,0)</f>
        <v>0</v>
      </c>
      <c r="V18" s="556">
        <f>G16*174</f>
        <v>0</v>
      </c>
      <c r="W18" s="557">
        <f>IFERROR(G17/V18,0)</f>
        <v>0</v>
      </c>
      <c r="X18" s="24"/>
      <c r="Y18" s="24"/>
      <c r="AV18" s="9" t="str">
        <v>Masters of Supply Chain Analytics</v>
      </c>
    </row>
    <row r="19" spans="1:48" ht="15">
      <c r="A19" s="9"/>
      <c r="B19" s="3"/>
      <c r="C19" s="76"/>
      <c r="D19" s="59" t="s">
        <v>29</v>
      </c>
      <c r="E19" s="170">
        <f>ROUND(R$6*E16,0)</f>
        <v>0</v>
      </c>
      <c r="F19" s="170">
        <f t="shared" ref="F19:I19" si="2">ROUND(S$6*F16,0)</f>
        <v>0</v>
      </c>
      <c r="G19" s="170">
        <f t="shared" si="2"/>
        <v>0</v>
      </c>
      <c r="H19" s="170">
        <f t="shared" si="2"/>
        <v>0</v>
      </c>
      <c r="I19" s="170">
        <f t="shared" si="2"/>
        <v>0</v>
      </c>
      <c r="J19" s="167">
        <f>SUM(E19:I19)</f>
        <v>0</v>
      </c>
      <c r="K19" s="562"/>
      <c r="L19" s="239" t="str">
        <f>L18</f>
        <v>A</v>
      </c>
      <c r="M19" s="215"/>
      <c r="N19" s="56"/>
      <c r="O19" s="56"/>
      <c r="P19" s="56"/>
      <c r="Q19" s="211">
        <v>1.03</v>
      </c>
      <c r="R19" s="212">
        <v>0</v>
      </c>
      <c r="S19" s="209">
        <v>12</v>
      </c>
      <c r="T19" s="561" t="s">
        <v>34</v>
      </c>
      <c r="U19" s="323">
        <f>IFERROR((H18+H19)/H17,0)</f>
        <v>0</v>
      </c>
      <c r="V19" s="556">
        <f>H16*174</f>
        <v>0</v>
      </c>
      <c r="W19" s="557">
        <f>IFERROR(H17/V19,0)</f>
        <v>0</v>
      </c>
      <c r="X19" s="24"/>
      <c r="Y19" s="24"/>
      <c r="AV19" s="9" t="str">
        <v>All Other Business Programs</v>
      </c>
    </row>
    <row r="20" spans="1:48">
      <c r="A20" s="9"/>
      <c r="B20" s="3"/>
      <c r="C20" s="76"/>
      <c r="D20" s="62" t="s">
        <v>178</v>
      </c>
      <c r="E20" s="171">
        <f t="shared" ref="E20:I20" si="3">SUM(E18:E19)</f>
        <v>0</v>
      </c>
      <c r="F20" s="171">
        <f t="shared" si="3"/>
        <v>0</v>
      </c>
      <c r="G20" s="171">
        <f t="shared" si="3"/>
        <v>0</v>
      </c>
      <c r="H20" s="171">
        <f t="shared" si="3"/>
        <v>0</v>
      </c>
      <c r="I20" s="171">
        <f t="shared" si="3"/>
        <v>0</v>
      </c>
      <c r="J20" s="172">
        <f t="shared" ref="J20" si="4">SUM(J18:J19)</f>
        <v>0</v>
      </c>
      <c r="K20" s="562"/>
      <c r="L20" s="239" t="str">
        <f>L19</f>
        <v>A</v>
      </c>
      <c r="M20" s="215"/>
      <c r="N20" s="56"/>
      <c r="O20" s="56"/>
      <c r="P20" s="56"/>
      <c r="Q20" s="211">
        <v>1.03</v>
      </c>
      <c r="R20" s="212">
        <v>0</v>
      </c>
      <c r="S20" s="209">
        <v>12</v>
      </c>
      <c r="T20" s="561" t="s">
        <v>35</v>
      </c>
      <c r="U20" s="323">
        <f>IFERROR((I18+I19)/I17,0)</f>
        <v>0</v>
      </c>
      <c r="V20" s="556">
        <f>I16*174</f>
        <v>0</v>
      </c>
      <c r="W20" s="557">
        <f>IFERROR(I17/V20,0)</f>
        <v>0</v>
      </c>
      <c r="X20" s="24"/>
      <c r="Y20" s="24"/>
    </row>
    <row r="21" spans="1:48" s="9" customFormat="1" hidden="1">
      <c r="B21" s="3"/>
      <c r="C21" s="76"/>
      <c r="D21" s="59"/>
      <c r="E21" s="16"/>
      <c r="F21" s="16"/>
      <c r="G21" s="16"/>
      <c r="H21" s="16"/>
      <c r="I21" s="16"/>
      <c r="J21" s="25"/>
      <c r="K21" s="562"/>
      <c r="L21" s="236"/>
      <c r="M21" s="215"/>
      <c r="N21" s="56"/>
      <c r="O21" s="56"/>
      <c r="P21" s="56"/>
      <c r="Q21" s="31"/>
      <c r="R21" s="56"/>
      <c r="S21" s="31"/>
      <c r="T21" s="325"/>
      <c r="U21" s="325"/>
      <c r="V21" s="558"/>
      <c r="W21" s="559"/>
      <c r="X21"/>
      <c r="Y21"/>
      <c r="Z21"/>
      <c r="AA21"/>
      <c r="AB21"/>
      <c r="AC21"/>
      <c r="AD21"/>
      <c r="AE21"/>
      <c r="AF21"/>
      <c r="AG21"/>
      <c r="AH21"/>
      <c r="AI21"/>
      <c r="AJ21"/>
      <c r="AK21"/>
      <c r="AL21"/>
      <c r="AM21"/>
      <c r="AN21"/>
      <c r="AO21"/>
    </row>
    <row r="22" spans="1:48" s="9" customFormat="1" ht="13.2" hidden="1" customHeight="1">
      <c r="A22" s="78"/>
      <c r="B22" s="14" t="s">
        <v>60</v>
      </c>
      <c r="C22" s="265"/>
      <c r="D22" s="33" t="s">
        <v>123</v>
      </c>
      <c r="E22" s="76">
        <f>ROUND($R22*$S22,6)</f>
        <v>0</v>
      </c>
      <c r="F22" s="76">
        <f>ROUND($R23*$S23,6)</f>
        <v>0</v>
      </c>
      <c r="G22" s="76">
        <f>ROUND($R24*$S24,6)</f>
        <v>0</v>
      </c>
      <c r="H22" s="76">
        <f>ROUND($R25*$S25,6)</f>
        <v>0</v>
      </c>
      <c r="I22" s="76">
        <f>ROUND($R26*$S26,6)</f>
        <v>0</v>
      </c>
      <c r="J22" s="46"/>
      <c r="K22" s="562"/>
      <c r="L22" s="245" t="s">
        <v>187</v>
      </c>
      <c r="M22" s="133"/>
      <c r="N22" s="214">
        <f>ROUND(M22/12,2)</f>
        <v>0</v>
      </c>
      <c r="O22" s="214">
        <f>LOOKUP(P22,'Longevity Lookup'!$A$3:$A$506,'Longevity Lookup'!$B$3:$B$506)</f>
        <v>0</v>
      </c>
      <c r="P22" s="209">
        <v>0</v>
      </c>
      <c r="Q22" s="211">
        <v>1.03</v>
      </c>
      <c r="R22" s="212">
        <v>0</v>
      </c>
      <c r="S22" s="61">
        <f>$S$16</f>
        <v>12</v>
      </c>
      <c r="T22" s="321" t="s">
        <v>31</v>
      </c>
      <c r="U22" s="323">
        <f>IFERROR((E24+E25)/E23,0)</f>
        <v>0</v>
      </c>
      <c r="V22" s="556">
        <f>E22*174</f>
        <v>0</v>
      </c>
      <c r="W22" s="557">
        <f>IFERROR(E23/V22,0)</f>
        <v>0</v>
      </c>
      <c r="X22" s="24"/>
      <c r="Y22" s="24"/>
      <c r="Z22"/>
      <c r="AA22"/>
      <c r="AB22"/>
      <c r="AC22"/>
      <c r="AD22"/>
      <c r="AE22"/>
      <c r="AF22"/>
      <c r="AG22"/>
      <c r="AH22"/>
      <c r="AI22"/>
      <c r="AJ22"/>
      <c r="AK22"/>
      <c r="AL22"/>
      <c r="AM22"/>
      <c r="AN22"/>
      <c r="AO22"/>
    </row>
    <row r="23" spans="1:48" s="9" customFormat="1" ht="13.2" hidden="1" customHeight="1">
      <c r="B23" s="28" t="s">
        <v>282</v>
      </c>
      <c r="C23" s="76"/>
      <c r="D23" s="59" t="s">
        <v>15</v>
      </c>
      <c r="E23" s="52">
        <f>ROUND((N22+O22)*E22*Q22,0)</f>
        <v>0</v>
      </c>
      <c r="F23" s="52">
        <f>ROUND((N22+O22)*F22*Q22*Q23,0)</f>
        <v>0</v>
      </c>
      <c r="G23" s="52">
        <f>ROUND((N22+O22)*G22*Q22*Q23*Q24,0)</f>
        <v>0</v>
      </c>
      <c r="H23" s="52">
        <f>ROUND((N22+O22)*H22*Q22*Q23*Q24*Q25,0)</f>
        <v>0</v>
      </c>
      <c r="I23" s="52">
        <f>ROUND((N22+O22)*I22*Q22*Q23*Q24*Q25*Q26,0)</f>
        <v>0</v>
      </c>
      <c r="J23" s="158">
        <f>SUM(E23:I23)</f>
        <v>0</v>
      </c>
      <c r="K23" s="562"/>
      <c r="L23" s="239" t="str">
        <f>L22</f>
        <v>A</v>
      </c>
      <c r="M23" s="215"/>
      <c r="N23" s="56"/>
      <c r="O23" s="56"/>
      <c r="P23" s="56"/>
      <c r="Q23" s="211">
        <v>1.03</v>
      </c>
      <c r="R23" s="212">
        <v>0</v>
      </c>
      <c r="S23" s="61">
        <f>$S$17</f>
        <v>12</v>
      </c>
      <c r="T23" s="561" t="s">
        <v>32</v>
      </c>
      <c r="U23" s="323">
        <f>IFERROR((F24+F25)/F23,0)</f>
        <v>0</v>
      </c>
      <c r="V23" s="556">
        <f>F22*174</f>
        <v>0</v>
      </c>
      <c r="W23" s="557">
        <f>IFERROR(F23/V23,0)</f>
        <v>0</v>
      </c>
      <c r="X23"/>
      <c r="Y23"/>
      <c r="Z23"/>
      <c r="AA23"/>
      <c r="AB23"/>
      <c r="AC23"/>
      <c r="AD23"/>
      <c r="AE23"/>
      <c r="AF23"/>
      <c r="AG23"/>
      <c r="AH23"/>
      <c r="AI23"/>
      <c r="AJ23"/>
      <c r="AK23"/>
      <c r="AL23"/>
      <c r="AM23"/>
      <c r="AN23"/>
      <c r="AO23"/>
    </row>
    <row r="24" spans="1:48" s="9" customFormat="1" ht="13.2" hidden="1" customHeight="1">
      <c r="B24" s="3"/>
      <c r="C24" s="76"/>
      <c r="D24" s="59" t="s">
        <v>30</v>
      </c>
      <c r="E24" s="52">
        <f>ROUND(E23*$Q$3,0)</f>
        <v>0</v>
      </c>
      <c r="F24" s="52">
        <f t="shared" ref="F24:I24" si="5">ROUND(F23*$Q$3,0)</f>
        <v>0</v>
      </c>
      <c r="G24" s="52">
        <f t="shared" si="5"/>
        <v>0</v>
      </c>
      <c r="H24" s="52">
        <f t="shared" si="5"/>
        <v>0</v>
      </c>
      <c r="I24" s="52">
        <f t="shared" si="5"/>
        <v>0</v>
      </c>
      <c r="J24" s="158">
        <f>SUM(E24:I24)</f>
        <v>0</v>
      </c>
      <c r="K24" s="562"/>
      <c r="L24" s="239" t="str">
        <f>L23</f>
        <v>A</v>
      </c>
      <c r="M24" s="215"/>
      <c r="N24" s="56"/>
      <c r="O24" s="56"/>
      <c r="P24" s="56"/>
      <c r="Q24" s="211">
        <v>1.03</v>
      </c>
      <c r="R24" s="212">
        <v>0</v>
      </c>
      <c r="S24" s="61">
        <f>$S$18</f>
        <v>12</v>
      </c>
      <c r="T24" s="561" t="s">
        <v>33</v>
      </c>
      <c r="U24" s="323">
        <f>IFERROR((G24+G25)/G23,0)</f>
        <v>0</v>
      </c>
      <c r="V24" s="556">
        <f>G22*174</f>
        <v>0</v>
      </c>
      <c r="W24" s="557">
        <f>IFERROR(G23/V24,0)</f>
        <v>0</v>
      </c>
      <c r="X24" s="24"/>
      <c r="Y24" s="24"/>
      <c r="Z24"/>
      <c r="AA24"/>
      <c r="AB24"/>
      <c r="AC24"/>
      <c r="AD24"/>
      <c r="AE24"/>
      <c r="AF24"/>
      <c r="AG24"/>
      <c r="AH24"/>
      <c r="AI24"/>
      <c r="AJ24"/>
      <c r="AK24"/>
      <c r="AL24"/>
      <c r="AM24"/>
      <c r="AN24"/>
      <c r="AO24"/>
    </row>
    <row r="25" spans="1:48" s="9" customFormat="1" ht="15" hidden="1" customHeight="1">
      <c r="B25" s="3"/>
      <c r="C25" s="76"/>
      <c r="D25" s="59" t="s">
        <v>29</v>
      </c>
      <c r="E25" s="170">
        <f>ROUND(R$6*E22,0)</f>
        <v>0</v>
      </c>
      <c r="F25" s="170">
        <f t="shared" ref="F25:I25" si="6">ROUND(S$6*F22,0)</f>
        <v>0</v>
      </c>
      <c r="G25" s="170">
        <f t="shared" si="6"/>
        <v>0</v>
      </c>
      <c r="H25" s="170">
        <f t="shared" si="6"/>
        <v>0</v>
      </c>
      <c r="I25" s="170">
        <f t="shared" si="6"/>
        <v>0</v>
      </c>
      <c r="J25" s="167">
        <f>SUM(E25:I25)</f>
        <v>0</v>
      </c>
      <c r="K25" s="562"/>
      <c r="L25" s="239" t="str">
        <f>L24</f>
        <v>A</v>
      </c>
      <c r="M25" s="215"/>
      <c r="N25" s="56"/>
      <c r="O25" s="56"/>
      <c r="P25" s="56"/>
      <c r="Q25" s="211">
        <v>1.03</v>
      </c>
      <c r="R25" s="212">
        <v>0</v>
      </c>
      <c r="S25" s="61">
        <f>$S$19</f>
        <v>12</v>
      </c>
      <c r="T25" s="561" t="s">
        <v>34</v>
      </c>
      <c r="U25" s="323">
        <f>IFERROR((H24+H25)/H23,0)</f>
        <v>0</v>
      </c>
      <c r="V25" s="556">
        <f>H22*174</f>
        <v>0</v>
      </c>
      <c r="W25" s="557">
        <f>IFERROR(H23/V25,0)</f>
        <v>0</v>
      </c>
      <c r="X25" s="24"/>
      <c r="Y25" s="24"/>
      <c r="Z25"/>
      <c r="AA25"/>
      <c r="AB25"/>
      <c r="AC25"/>
      <c r="AD25"/>
      <c r="AE25"/>
      <c r="AF25"/>
      <c r="AG25"/>
      <c r="AH25"/>
      <c r="AI25"/>
      <c r="AJ25"/>
      <c r="AK25"/>
      <c r="AL25"/>
      <c r="AM25"/>
      <c r="AN25"/>
      <c r="AO25"/>
    </row>
    <row r="26" spans="1:48" s="9" customFormat="1" ht="13.2" hidden="1" customHeight="1">
      <c r="B26" s="3"/>
      <c r="C26" s="76"/>
      <c r="D26" s="62" t="s">
        <v>178</v>
      </c>
      <c r="E26" s="171">
        <f t="shared" ref="E26:I26" si="7">SUM(E24:E25)</f>
        <v>0</v>
      </c>
      <c r="F26" s="171">
        <f t="shared" si="7"/>
        <v>0</v>
      </c>
      <c r="G26" s="171">
        <f t="shared" si="7"/>
        <v>0</v>
      </c>
      <c r="H26" s="171">
        <f t="shared" si="7"/>
        <v>0</v>
      </c>
      <c r="I26" s="171">
        <f t="shared" si="7"/>
        <v>0</v>
      </c>
      <c r="J26" s="172">
        <f t="shared" ref="J26" si="8">SUM(J24:J25)</f>
        <v>0</v>
      </c>
      <c r="K26" s="562"/>
      <c r="L26" s="239" t="str">
        <f>L25</f>
        <v>A</v>
      </c>
      <c r="M26" s="215"/>
      <c r="N26" s="56"/>
      <c r="O26" s="56"/>
      <c r="P26" s="56"/>
      <c r="Q26" s="211">
        <v>1.03</v>
      </c>
      <c r="R26" s="212">
        <v>0</v>
      </c>
      <c r="S26" s="61">
        <f>$S$20</f>
        <v>12</v>
      </c>
      <c r="T26" s="561" t="s">
        <v>35</v>
      </c>
      <c r="U26" s="323">
        <f>IFERROR((I24+I25)/I23,0)</f>
        <v>0</v>
      </c>
      <c r="V26" s="556">
        <f>I22*174</f>
        <v>0</v>
      </c>
      <c r="W26" s="557">
        <f>IFERROR(I23/V26,0)</f>
        <v>0</v>
      </c>
      <c r="X26" s="24"/>
      <c r="Y26" s="24"/>
      <c r="Z26"/>
      <c r="AA26"/>
      <c r="AB26"/>
      <c r="AC26"/>
      <c r="AD26"/>
      <c r="AE26"/>
      <c r="AF26"/>
      <c r="AG26"/>
      <c r="AH26"/>
      <c r="AI26"/>
      <c r="AJ26"/>
      <c r="AK26"/>
      <c r="AL26"/>
      <c r="AM26"/>
      <c r="AN26"/>
      <c r="AO26"/>
    </row>
    <row r="27" spans="1:48" s="9" customFormat="1" ht="13.2" hidden="1" customHeight="1">
      <c r="B27" s="3"/>
      <c r="C27" s="76"/>
      <c r="D27" s="59"/>
      <c r="E27" s="16"/>
      <c r="F27" s="16"/>
      <c r="G27" s="16"/>
      <c r="H27" s="16"/>
      <c r="I27" s="16"/>
      <c r="J27" s="25"/>
      <c r="K27" s="562"/>
      <c r="L27" s="236"/>
      <c r="M27" s="215"/>
      <c r="N27" s="56"/>
      <c r="O27" s="56"/>
      <c r="P27" s="56"/>
      <c r="Q27" s="31"/>
      <c r="R27" s="56"/>
      <c r="S27" s="31"/>
      <c r="T27" s="325"/>
      <c r="U27" s="325"/>
      <c r="V27" s="558"/>
      <c r="W27" s="559"/>
      <c r="X27"/>
      <c r="Y27"/>
      <c r="Z27"/>
      <c r="AA27"/>
      <c r="AB27"/>
      <c r="AC27"/>
      <c r="AD27"/>
      <c r="AE27"/>
      <c r="AF27"/>
      <c r="AG27"/>
      <c r="AH27"/>
      <c r="AI27"/>
      <c r="AJ27"/>
      <c r="AK27"/>
      <c r="AL27"/>
      <c r="AM27"/>
      <c r="AN27"/>
      <c r="AO27"/>
    </row>
    <row r="28" spans="1:48" s="9" customFormat="1" ht="13.2" hidden="1" customHeight="1">
      <c r="A28" s="78"/>
      <c r="B28" s="14" t="s">
        <v>60</v>
      </c>
      <c r="C28" s="265"/>
      <c r="D28" s="33" t="s">
        <v>123</v>
      </c>
      <c r="E28" s="76">
        <f>ROUND($R28*$S28,6)</f>
        <v>0</v>
      </c>
      <c r="F28" s="76">
        <f>ROUND($R29*$S29,6)</f>
        <v>0</v>
      </c>
      <c r="G28" s="76">
        <f>ROUND($R30*$S30,6)</f>
        <v>0</v>
      </c>
      <c r="H28" s="76">
        <f>ROUND($R31*$S31,6)</f>
        <v>0</v>
      </c>
      <c r="I28" s="76">
        <f>ROUND($R32*$S32,6)</f>
        <v>0</v>
      </c>
      <c r="J28" s="46"/>
      <c r="K28" s="562"/>
      <c r="L28" s="236" t="s">
        <v>187</v>
      </c>
      <c r="M28" s="133"/>
      <c r="N28" s="214">
        <f>ROUND(M28/12,2)</f>
        <v>0</v>
      </c>
      <c r="O28" s="214">
        <f>LOOKUP(P28,'Longevity Lookup'!$A$3:$A$506,'Longevity Lookup'!$B$3:$B$506)</f>
        <v>0</v>
      </c>
      <c r="P28" s="209">
        <v>0</v>
      </c>
      <c r="Q28" s="211">
        <v>1.03</v>
      </c>
      <c r="R28" s="212">
        <v>0</v>
      </c>
      <c r="S28" s="61">
        <f>$S$16</f>
        <v>12</v>
      </c>
      <c r="T28" s="321" t="s">
        <v>31</v>
      </c>
      <c r="U28" s="323">
        <f>IFERROR((E30+E31)/E29,0)</f>
        <v>0</v>
      </c>
      <c r="V28" s="556">
        <f>E28*174</f>
        <v>0</v>
      </c>
      <c r="W28" s="557">
        <f>IFERROR(E29/V28,0)</f>
        <v>0</v>
      </c>
      <c r="X28" s="24"/>
      <c r="Y28" s="24"/>
      <c r="Z28"/>
      <c r="AA28"/>
      <c r="AB28"/>
      <c r="AC28"/>
      <c r="AD28"/>
      <c r="AE28"/>
      <c r="AF28"/>
      <c r="AG28"/>
      <c r="AH28"/>
      <c r="AI28"/>
      <c r="AJ28"/>
      <c r="AK28"/>
      <c r="AL28"/>
      <c r="AM28"/>
      <c r="AN28"/>
      <c r="AO28"/>
    </row>
    <row r="29" spans="1:48" s="9" customFormat="1" ht="13.2" hidden="1" customHeight="1">
      <c r="A29"/>
      <c r="B29" s="28" t="s">
        <v>282</v>
      </c>
      <c r="C29" s="76"/>
      <c r="D29" s="59" t="s">
        <v>15</v>
      </c>
      <c r="E29" s="52">
        <f>ROUND((N28+O28)*E28*Q28,0)</f>
        <v>0</v>
      </c>
      <c r="F29" s="52">
        <f>ROUND((N28+O28)*F28*Q28*Q29,0)</f>
        <v>0</v>
      </c>
      <c r="G29" s="52">
        <f>ROUND((N28+O28)*G28*Q28*Q29*Q30,0)</f>
        <v>0</v>
      </c>
      <c r="H29" s="52">
        <f>ROUND((N28+O28)*H28*Q28*Q29*Q30*Q31,0)</f>
        <v>0</v>
      </c>
      <c r="I29" s="52">
        <f>ROUND((N28+O28)*I28*Q28*Q29*Q30*Q31*Q32,0)</f>
        <v>0</v>
      </c>
      <c r="J29" s="158">
        <f>SUM(E29:I29)</f>
        <v>0</v>
      </c>
      <c r="K29" s="562"/>
      <c r="L29" s="239" t="str">
        <f>L28</f>
        <v>A</v>
      </c>
      <c r="M29" s="215"/>
      <c r="N29" s="56"/>
      <c r="O29" s="56"/>
      <c r="P29" s="56"/>
      <c r="Q29" s="211">
        <v>1.03</v>
      </c>
      <c r="R29" s="212">
        <v>0</v>
      </c>
      <c r="S29" s="61">
        <f>$S$17</f>
        <v>12</v>
      </c>
      <c r="T29" s="561" t="s">
        <v>32</v>
      </c>
      <c r="U29" s="323">
        <f>IFERROR((F30+F31)/F29,0)</f>
        <v>0</v>
      </c>
      <c r="V29" s="556">
        <f>F28*174</f>
        <v>0</v>
      </c>
      <c r="W29" s="557">
        <f>IFERROR(F29/V29,0)</f>
        <v>0</v>
      </c>
      <c r="X29"/>
      <c r="Y29"/>
      <c r="Z29"/>
      <c r="AA29"/>
      <c r="AB29"/>
      <c r="AC29"/>
      <c r="AD29"/>
      <c r="AE29"/>
      <c r="AF29"/>
      <c r="AG29"/>
      <c r="AH29"/>
      <c r="AI29"/>
      <c r="AJ29"/>
      <c r="AK29"/>
      <c r="AL29"/>
      <c r="AM29"/>
      <c r="AN29"/>
      <c r="AO29"/>
    </row>
    <row r="30" spans="1:48" s="9" customFormat="1" ht="13.2" hidden="1" customHeight="1">
      <c r="B30" s="3"/>
      <c r="C30" s="76"/>
      <c r="D30" s="59" t="s">
        <v>30</v>
      </c>
      <c r="E30" s="52">
        <f>ROUND(E29*$Q$3,0)</f>
        <v>0</v>
      </c>
      <c r="F30" s="52">
        <f t="shared" ref="F30:I30" si="9">ROUND(F29*$Q$3,0)</f>
        <v>0</v>
      </c>
      <c r="G30" s="52">
        <f t="shared" si="9"/>
        <v>0</v>
      </c>
      <c r="H30" s="52">
        <f t="shared" si="9"/>
        <v>0</v>
      </c>
      <c r="I30" s="52">
        <f t="shared" si="9"/>
        <v>0</v>
      </c>
      <c r="J30" s="158">
        <f>SUM(E30:I30)</f>
        <v>0</v>
      </c>
      <c r="K30" s="562"/>
      <c r="L30" s="239" t="str">
        <f>L29</f>
        <v>A</v>
      </c>
      <c r="M30" s="215"/>
      <c r="N30" s="56"/>
      <c r="O30" s="56"/>
      <c r="P30" s="56"/>
      <c r="Q30" s="211">
        <v>1.03</v>
      </c>
      <c r="R30" s="212">
        <v>0</v>
      </c>
      <c r="S30" s="61">
        <f>$S$18</f>
        <v>12</v>
      </c>
      <c r="T30" s="561" t="s">
        <v>33</v>
      </c>
      <c r="U30" s="323">
        <f>IFERROR((G30+G31)/G29,0)</f>
        <v>0</v>
      </c>
      <c r="V30" s="556">
        <f>G28*174</f>
        <v>0</v>
      </c>
      <c r="W30" s="557">
        <f>IFERROR(G29/V30,0)</f>
        <v>0</v>
      </c>
      <c r="X30" s="24"/>
      <c r="Y30" s="24"/>
      <c r="Z30"/>
      <c r="AA30"/>
      <c r="AB30"/>
      <c r="AC30"/>
      <c r="AD30"/>
      <c r="AE30"/>
      <c r="AF30"/>
      <c r="AG30"/>
      <c r="AH30"/>
      <c r="AI30"/>
      <c r="AJ30"/>
      <c r="AK30"/>
      <c r="AL30"/>
      <c r="AM30"/>
      <c r="AN30"/>
      <c r="AO30"/>
    </row>
    <row r="31" spans="1:48" s="9" customFormat="1" ht="15" hidden="1" customHeight="1">
      <c r="B31" s="3"/>
      <c r="C31" s="76"/>
      <c r="D31" s="59" t="s">
        <v>29</v>
      </c>
      <c r="E31" s="170">
        <f>ROUND(R$6*E28,0)</f>
        <v>0</v>
      </c>
      <c r="F31" s="170">
        <f t="shared" ref="F31:I31" si="10">ROUND(S$6*F28,0)</f>
        <v>0</v>
      </c>
      <c r="G31" s="170">
        <f t="shared" si="10"/>
        <v>0</v>
      </c>
      <c r="H31" s="170">
        <f t="shared" si="10"/>
        <v>0</v>
      </c>
      <c r="I31" s="170">
        <f t="shared" si="10"/>
        <v>0</v>
      </c>
      <c r="J31" s="167">
        <f>SUM(E31:I31)</f>
        <v>0</v>
      </c>
      <c r="K31" s="562"/>
      <c r="L31" s="239" t="str">
        <f>L30</f>
        <v>A</v>
      </c>
      <c r="M31" s="215"/>
      <c r="N31" s="56"/>
      <c r="O31" s="56"/>
      <c r="P31" s="56"/>
      <c r="Q31" s="211">
        <v>1.03</v>
      </c>
      <c r="R31" s="212">
        <v>0</v>
      </c>
      <c r="S31" s="61">
        <f>$S$19</f>
        <v>12</v>
      </c>
      <c r="T31" s="561" t="s">
        <v>34</v>
      </c>
      <c r="U31" s="323">
        <f>IFERROR((H30+H31)/H29,0)</f>
        <v>0</v>
      </c>
      <c r="V31" s="556">
        <f>H28*174</f>
        <v>0</v>
      </c>
      <c r="W31" s="557">
        <f>IFERROR(H29/V31,0)</f>
        <v>0</v>
      </c>
      <c r="X31" s="24"/>
      <c r="Y31" s="24"/>
      <c r="Z31"/>
      <c r="AA31"/>
      <c r="AB31"/>
      <c r="AC31"/>
      <c r="AD31"/>
      <c r="AE31"/>
      <c r="AF31"/>
      <c r="AG31"/>
      <c r="AH31"/>
      <c r="AI31"/>
      <c r="AJ31"/>
      <c r="AK31"/>
      <c r="AL31"/>
      <c r="AM31"/>
      <c r="AN31"/>
      <c r="AO31"/>
    </row>
    <row r="32" spans="1:48" s="9" customFormat="1" ht="13.2" hidden="1" customHeight="1">
      <c r="B32" s="3"/>
      <c r="C32" s="76"/>
      <c r="D32" s="62" t="s">
        <v>178</v>
      </c>
      <c r="E32" s="171">
        <f t="shared" ref="E32:I32" si="11">SUM(E30:E31)</f>
        <v>0</v>
      </c>
      <c r="F32" s="171">
        <f t="shared" si="11"/>
        <v>0</v>
      </c>
      <c r="G32" s="171">
        <f t="shared" si="11"/>
        <v>0</v>
      </c>
      <c r="H32" s="171">
        <f t="shared" si="11"/>
        <v>0</v>
      </c>
      <c r="I32" s="171">
        <f t="shared" si="11"/>
        <v>0</v>
      </c>
      <c r="J32" s="172">
        <f t="shared" ref="J32" si="12">SUM(J30:J31)</f>
        <v>0</v>
      </c>
      <c r="K32" s="562"/>
      <c r="L32" s="239" t="str">
        <f>L31</f>
        <v>A</v>
      </c>
      <c r="M32" s="215"/>
      <c r="N32" s="56"/>
      <c r="O32" s="56"/>
      <c r="P32" s="56"/>
      <c r="Q32" s="211">
        <v>1.03</v>
      </c>
      <c r="R32" s="212">
        <v>0</v>
      </c>
      <c r="S32" s="61">
        <f>$S$20</f>
        <v>12</v>
      </c>
      <c r="T32" s="561" t="s">
        <v>35</v>
      </c>
      <c r="U32" s="323">
        <f>IFERROR((I30+I31)/I29,0)</f>
        <v>0</v>
      </c>
      <c r="V32" s="556">
        <f>I28*174</f>
        <v>0</v>
      </c>
      <c r="W32" s="557">
        <f>IFERROR(I29/V32,0)</f>
        <v>0</v>
      </c>
      <c r="X32" s="24"/>
      <c r="Y32" s="24"/>
      <c r="Z32"/>
      <c r="AA32"/>
      <c r="AB32"/>
      <c r="AC32"/>
      <c r="AD32"/>
      <c r="AE32"/>
      <c r="AF32"/>
      <c r="AG32"/>
      <c r="AH32"/>
      <c r="AI32"/>
      <c r="AJ32"/>
      <c r="AK32"/>
      <c r="AL32"/>
      <c r="AM32"/>
      <c r="AN32"/>
      <c r="AO32"/>
    </row>
    <row r="33" spans="1:41" s="9" customFormat="1" ht="13.2" hidden="1" customHeight="1">
      <c r="B33" s="3"/>
      <c r="C33" s="76"/>
      <c r="D33" s="59"/>
      <c r="E33" s="16"/>
      <c r="F33" s="16"/>
      <c r="G33" s="16"/>
      <c r="H33" s="16"/>
      <c r="I33" s="16"/>
      <c r="J33" s="25"/>
      <c r="K33" s="562"/>
      <c r="L33" s="236"/>
      <c r="M33" s="215"/>
      <c r="N33" s="56"/>
      <c r="O33" s="56"/>
      <c r="P33" s="56"/>
      <c r="Q33" s="31"/>
      <c r="R33" s="56"/>
      <c r="S33" s="31"/>
      <c r="T33" s="325"/>
      <c r="U33" s="325"/>
      <c r="V33" s="558"/>
      <c r="W33" s="559"/>
      <c r="X33"/>
      <c r="Y33"/>
      <c r="Z33"/>
      <c r="AA33"/>
      <c r="AB33"/>
      <c r="AC33"/>
      <c r="AD33"/>
      <c r="AE33"/>
      <c r="AF33"/>
      <c r="AG33"/>
      <c r="AH33"/>
      <c r="AI33"/>
      <c r="AJ33"/>
      <c r="AK33"/>
      <c r="AL33"/>
      <c r="AM33"/>
      <c r="AN33"/>
      <c r="AO33"/>
    </row>
    <row r="34" spans="1:41" s="9" customFormat="1" ht="13.2" hidden="1" customHeight="1">
      <c r="A34" s="78"/>
      <c r="B34" s="14" t="s">
        <v>60</v>
      </c>
      <c r="C34" s="265"/>
      <c r="D34" s="33" t="s">
        <v>123</v>
      </c>
      <c r="E34" s="76">
        <f>ROUND($R34*$S34,6)</f>
        <v>0</v>
      </c>
      <c r="F34" s="76">
        <f>ROUND($R35*$S35,6)</f>
        <v>0</v>
      </c>
      <c r="G34" s="76">
        <f>ROUND($R36*$S36,6)</f>
        <v>0</v>
      </c>
      <c r="H34" s="76">
        <f>ROUND($R37*$S37,6)</f>
        <v>0</v>
      </c>
      <c r="I34" s="76">
        <f>ROUND($R38*$S38,6)</f>
        <v>0</v>
      </c>
      <c r="J34" s="46"/>
      <c r="K34" s="562"/>
      <c r="L34" s="236" t="s">
        <v>187</v>
      </c>
      <c r="M34" s="133"/>
      <c r="N34" s="214">
        <f>ROUND(M34/12,2)</f>
        <v>0</v>
      </c>
      <c r="O34" s="214">
        <f>LOOKUP(P34,'Longevity Lookup'!$A$3:$A$506,'Longevity Lookup'!$B$3:$B$506)</f>
        <v>0</v>
      </c>
      <c r="P34" s="209">
        <v>0</v>
      </c>
      <c r="Q34" s="211">
        <v>1.03</v>
      </c>
      <c r="R34" s="212">
        <v>0</v>
      </c>
      <c r="S34" s="61">
        <f>$S$16</f>
        <v>12</v>
      </c>
      <c r="T34" s="321" t="s">
        <v>31</v>
      </c>
      <c r="U34" s="323">
        <f>IFERROR((E36+E37)/E35,0)</f>
        <v>0</v>
      </c>
      <c r="V34" s="556">
        <f>E34*174</f>
        <v>0</v>
      </c>
      <c r="W34" s="557">
        <f>IFERROR(E35/V34,0)</f>
        <v>0</v>
      </c>
      <c r="X34" s="24"/>
      <c r="Y34" s="24"/>
      <c r="Z34"/>
      <c r="AA34"/>
      <c r="AB34"/>
      <c r="AC34"/>
      <c r="AD34"/>
      <c r="AE34"/>
      <c r="AF34"/>
      <c r="AG34"/>
      <c r="AH34"/>
      <c r="AI34"/>
      <c r="AJ34"/>
      <c r="AK34"/>
      <c r="AL34"/>
      <c r="AM34"/>
      <c r="AN34"/>
      <c r="AO34"/>
    </row>
    <row r="35" spans="1:41" s="9" customFormat="1" ht="13.2" hidden="1" customHeight="1">
      <c r="B35" s="28" t="s">
        <v>282</v>
      </c>
      <c r="C35" s="76"/>
      <c r="D35" s="59" t="s">
        <v>15</v>
      </c>
      <c r="E35" s="52">
        <f>ROUND((N34+O34)*E34*Q34,0)</f>
        <v>0</v>
      </c>
      <c r="F35" s="52">
        <f>ROUND((N34+O34)*F34*Q34*Q35,0)</f>
        <v>0</v>
      </c>
      <c r="G35" s="52">
        <f>ROUND((N34+O34)*G34*Q34*Q35*Q36,0)</f>
        <v>0</v>
      </c>
      <c r="H35" s="52">
        <f>ROUND((N34+O34)*H34*Q34*Q35*Q36*Q37,0)</f>
        <v>0</v>
      </c>
      <c r="I35" s="52">
        <f>ROUND((N34+O34)*I34*Q34*Q35*Q36*Q37*Q38,0)</f>
        <v>0</v>
      </c>
      <c r="J35" s="158">
        <f>SUM(E35:I35)</f>
        <v>0</v>
      </c>
      <c r="K35" s="562"/>
      <c r="L35" s="239" t="str">
        <f>L34</f>
        <v>A</v>
      </c>
      <c r="M35" s="215"/>
      <c r="N35" s="56"/>
      <c r="O35" s="56"/>
      <c r="P35" s="56"/>
      <c r="Q35" s="211">
        <v>1.03</v>
      </c>
      <c r="R35" s="212">
        <v>0</v>
      </c>
      <c r="S35" s="61">
        <f>$S$17</f>
        <v>12</v>
      </c>
      <c r="T35" s="561" t="s">
        <v>32</v>
      </c>
      <c r="U35" s="323">
        <f>IFERROR((F36+F37)/F35,0)</f>
        <v>0</v>
      </c>
      <c r="V35" s="556">
        <f>F34*174</f>
        <v>0</v>
      </c>
      <c r="W35" s="557">
        <f>IFERROR(F35/V35,0)</f>
        <v>0</v>
      </c>
      <c r="X35"/>
      <c r="Y35"/>
      <c r="Z35"/>
      <c r="AA35"/>
      <c r="AB35"/>
      <c r="AC35"/>
      <c r="AD35"/>
      <c r="AE35"/>
      <c r="AF35"/>
      <c r="AG35"/>
      <c r="AH35"/>
      <c r="AI35"/>
      <c r="AJ35"/>
      <c r="AK35"/>
      <c r="AL35"/>
      <c r="AM35"/>
      <c r="AN35"/>
      <c r="AO35"/>
    </row>
    <row r="36" spans="1:41" s="9" customFormat="1" ht="13.2" hidden="1" customHeight="1">
      <c r="B36" s="3"/>
      <c r="C36" s="76"/>
      <c r="D36" s="59" t="s">
        <v>30</v>
      </c>
      <c r="E36" s="52">
        <f>ROUND(E35*$Q$3,0)</f>
        <v>0</v>
      </c>
      <c r="F36" s="52">
        <f t="shared" ref="F36:I36" si="13">ROUND(F35*$Q$3,0)</f>
        <v>0</v>
      </c>
      <c r="G36" s="52">
        <f t="shared" si="13"/>
        <v>0</v>
      </c>
      <c r="H36" s="52">
        <f t="shared" si="13"/>
        <v>0</v>
      </c>
      <c r="I36" s="52">
        <f t="shared" si="13"/>
        <v>0</v>
      </c>
      <c r="J36" s="158">
        <f>SUM(E36:I36)</f>
        <v>0</v>
      </c>
      <c r="K36" s="562"/>
      <c r="L36" s="239" t="str">
        <f>L35</f>
        <v>A</v>
      </c>
      <c r="M36" s="215"/>
      <c r="N36" s="56"/>
      <c r="O36" s="56"/>
      <c r="P36" s="56"/>
      <c r="Q36" s="211">
        <v>1.03</v>
      </c>
      <c r="R36" s="212">
        <v>0</v>
      </c>
      <c r="S36" s="61">
        <f>$S$18</f>
        <v>12</v>
      </c>
      <c r="T36" s="561" t="s">
        <v>33</v>
      </c>
      <c r="U36" s="323">
        <f>IFERROR((G36+G37)/G35,0)</f>
        <v>0</v>
      </c>
      <c r="V36" s="556">
        <f>G34*174</f>
        <v>0</v>
      </c>
      <c r="W36" s="557">
        <f>IFERROR(G35/V36,0)</f>
        <v>0</v>
      </c>
      <c r="X36" s="24"/>
      <c r="Y36" s="24"/>
      <c r="Z36"/>
      <c r="AA36"/>
      <c r="AB36"/>
      <c r="AC36"/>
      <c r="AD36"/>
      <c r="AE36"/>
      <c r="AF36"/>
      <c r="AG36"/>
      <c r="AH36"/>
      <c r="AI36"/>
      <c r="AJ36"/>
      <c r="AK36"/>
      <c r="AL36"/>
      <c r="AM36"/>
      <c r="AN36"/>
      <c r="AO36"/>
    </row>
    <row r="37" spans="1:41" ht="15" hidden="1" customHeight="1">
      <c r="A37" s="9"/>
      <c r="B37" s="3"/>
      <c r="C37" s="76"/>
      <c r="D37" s="59" t="s">
        <v>29</v>
      </c>
      <c r="E37" s="170">
        <f>ROUND(R$6*E34,0)</f>
        <v>0</v>
      </c>
      <c r="F37" s="170">
        <f t="shared" ref="F37:I37" si="14">ROUND(S$6*F34,0)</f>
        <v>0</v>
      </c>
      <c r="G37" s="170">
        <f t="shared" si="14"/>
        <v>0</v>
      </c>
      <c r="H37" s="170">
        <f t="shared" si="14"/>
        <v>0</v>
      </c>
      <c r="I37" s="170">
        <f t="shared" si="14"/>
        <v>0</v>
      </c>
      <c r="J37" s="167">
        <f>SUM(E37:I37)</f>
        <v>0</v>
      </c>
      <c r="K37" s="562"/>
      <c r="L37" s="239" t="str">
        <f>L36</f>
        <v>A</v>
      </c>
      <c r="M37" s="215"/>
      <c r="N37" s="56"/>
      <c r="O37" s="56"/>
      <c r="P37" s="56"/>
      <c r="Q37" s="211">
        <v>1.03</v>
      </c>
      <c r="R37" s="212">
        <v>0</v>
      </c>
      <c r="S37" s="61">
        <f>$S$19</f>
        <v>12</v>
      </c>
      <c r="T37" s="561" t="s">
        <v>34</v>
      </c>
      <c r="U37" s="323">
        <f>IFERROR((H36+H37)/H35,0)</f>
        <v>0</v>
      </c>
      <c r="V37" s="556">
        <f>H34*174</f>
        <v>0</v>
      </c>
      <c r="W37" s="557">
        <f>IFERROR(H35/V37,0)</f>
        <v>0</v>
      </c>
      <c r="X37" s="24"/>
      <c r="Y37" s="24"/>
    </row>
    <row r="38" spans="1:41" ht="13.2" hidden="1" customHeight="1">
      <c r="A38" s="9"/>
      <c r="B38" s="3"/>
      <c r="C38" s="76"/>
      <c r="D38" s="62" t="s">
        <v>178</v>
      </c>
      <c r="E38" s="171">
        <f t="shared" ref="E38:I38" si="15">SUM(E36:E37)</f>
        <v>0</v>
      </c>
      <c r="F38" s="171">
        <f t="shared" si="15"/>
        <v>0</v>
      </c>
      <c r="G38" s="171">
        <f t="shared" si="15"/>
        <v>0</v>
      </c>
      <c r="H38" s="171">
        <f t="shared" si="15"/>
        <v>0</v>
      </c>
      <c r="I38" s="171">
        <f t="shared" si="15"/>
        <v>0</v>
      </c>
      <c r="J38" s="172">
        <f t="shared" ref="J38" si="16">SUM(J36:J37)</f>
        <v>0</v>
      </c>
      <c r="K38" s="562"/>
      <c r="L38" s="239" t="str">
        <f>L37</f>
        <v>A</v>
      </c>
      <c r="M38" s="215"/>
      <c r="N38" s="56"/>
      <c r="O38" s="56"/>
      <c r="P38" s="56"/>
      <c r="Q38" s="211">
        <v>1.03</v>
      </c>
      <c r="R38" s="212">
        <v>0</v>
      </c>
      <c r="S38" s="61">
        <f>$S$20</f>
        <v>12</v>
      </c>
      <c r="T38" s="561" t="s">
        <v>35</v>
      </c>
      <c r="U38" s="323">
        <f>IFERROR((I36+I37)/I35,0)</f>
        <v>0</v>
      </c>
      <c r="V38" s="556">
        <f>I34*174</f>
        <v>0</v>
      </c>
      <c r="W38" s="557">
        <f>IFERROR(I35/V38,0)</f>
        <v>0</v>
      </c>
      <c r="X38" s="24"/>
      <c r="Y38" s="24"/>
    </row>
    <row r="39" spans="1:41" ht="13.2" hidden="1" customHeight="1">
      <c r="A39" s="9"/>
      <c r="B39" s="3"/>
      <c r="C39" s="76"/>
      <c r="D39" s="59"/>
      <c r="E39" s="16"/>
      <c r="F39" s="16"/>
      <c r="G39" s="16"/>
      <c r="H39" s="16"/>
      <c r="I39" s="16"/>
      <c r="J39" s="25"/>
      <c r="K39" s="562"/>
      <c r="L39" s="236"/>
      <c r="M39" s="215"/>
      <c r="N39" s="56"/>
      <c r="O39" s="56"/>
      <c r="P39" s="56"/>
      <c r="Q39" s="31"/>
      <c r="R39" s="56"/>
      <c r="S39" s="31"/>
      <c r="T39" s="325"/>
      <c r="U39" s="325"/>
      <c r="V39" s="558"/>
      <c r="W39" s="559"/>
    </row>
    <row r="40" spans="1:41" ht="13.2" hidden="1" customHeight="1">
      <c r="A40" s="78"/>
      <c r="B40" s="14" t="s">
        <v>125</v>
      </c>
      <c r="C40" s="265"/>
      <c r="D40" s="33" t="s">
        <v>123</v>
      </c>
      <c r="E40" s="76">
        <f>ROUND($R40*$S40,6)</f>
        <v>0</v>
      </c>
      <c r="F40" s="76">
        <f>ROUND($R41*$S41,6)</f>
        <v>0</v>
      </c>
      <c r="G40" s="76">
        <f>ROUND($R42*$S42,6)</f>
        <v>0</v>
      </c>
      <c r="H40" s="76">
        <f>ROUND($R43*$S43,6)</f>
        <v>0</v>
      </c>
      <c r="I40" s="76">
        <f>ROUND($R44*$S44,6)</f>
        <v>0</v>
      </c>
      <c r="J40" s="46"/>
      <c r="K40" s="562"/>
      <c r="L40" s="236" t="s">
        <v>187</v>
      </c>
      <c r="M40" s="133"/>
      <c r="N40" s="214">
        <f>ROUND(M40/12,2)</f>
        <v>0</v>
      </c>
      <c r="O40" s="214">
        <f>LOOKUP(P40,'Longevity Lookup'!$A$3:$A$506,'Longevity Lookup'!$B$3:$B$506)</f>
        <v>0</v>
      </c>
      <c r="P40" s="209">
        <v>0</v>
      </c>
      <c r="Q40" s="211">
        <v>1.03</v>
      </c>
      <c r="R40" s="212">
        <v>0</v>
      </c>
      <c r="S40" s="61">
        <f>$S$16</f>
        <v>12</v>
      </c>
      <c r="T40" s="321" t="s">
        <v>31</v>
      </c>
      <c r="U40" s="323">
        <f>IFERROR((E42+E43)/E41,0)</f>
        <v>0</v>
      </c>
      <c r="V40" s="556">
        <f>E40*174</f>
        <v>0</v>
      </c>
      <c r="W40" s="557">
        <f>IFERROR(E41/V40,0)</f>
        <v>0</v>
      </c>
      <c r="X40" s="24"/>
      <c r="Y40" s="24"/>
    </row>
    <row r="41" spans="1:41" ht="13.2" hidden="1" customHeight="1">
      <c r="A41" s="9"/>
      <c r="B41" s="28" t="s">
        <v>282</v>
      </c>
      <c r="C41" s="76"/>
      <c r="D41" s="59" t="s">
        <v>15</v>
      </c>
      <c r="E41" s="52">
        <f>ROUND((N40+O40)*E40*Q40,0)</f>
        <v>0</v>
      </c>
      <c r="F41" s="52">
        <f>ROUND((N40+O40)*F40*Q40*Q41,0)</f>
        <v>0</v>
      </c>
      <c r="G41" s="52">
        <f>ROUND((N40+O40)*G40*Q40*Q41*Q42,0)</f>
        <v>0</v>
      </c>
      <c r="H41" s="52">
        <f>ROUND((N40+O40)*H40*Q40*Q41*Q42*Q43,0)</f>
        <v>0</v>
      </c>
      <c r="I41" s="52">
        <f>ROUND((N40+O40)*I40*Q40*Q41*Q42*Q43*Q44,0)</f>
        <v>0</v>
      </c>
      <c r="J41" s="158">
        <f>SUM(E41:I41)</f>
        <v>0</v>
      </c>
      <c r="K41" s="562"/>
      <c r="L41" s="239" t="str">
        <f>L40</f>
        <v>A</v>
      </c>
      <c r="M41" s="215"/>
      <c r="N41" s="56"/>
      <c r="O41" s="56"/>
      <c r="P41" s="56"/>
      <c r="Q41" s="211">
        <v>1.03</v>
      </c>
      <c r="R41" s="212">
        <v>0</v>
      </c>
      <c r="S41" s="61">
        <f>$S$17</f>
        <v>12</v>
      </c>
      <c r="T41" s="561" t="s">
        <v>32</v>
      </c>
      <c r="U41" s="323">
        <f>IFERROR((F42+F43)/F41,0)</f>
        <v>0</v>
      </c>
      <c r="V41" s="556">
        <f>F40*174</f>
        <v>0</v>
      </c>
      <c r="W41" s="557">
        <f>IFERROR(F41/V41,0)</f>
        <v>0</v>
      </c>
    </row>
    <row r="42" spans="1:41" hidden="1">
      <c r="A42" s="9"/>
      <c r="B42" s="3"/>
      <c r="C42" s="76"/>
      <c r="D42" s="59" t="s">
        <v>30</v>
      </c>
      <c r="E42" s="52">
        <f>ROUND(E41*$Q$3,0)</f>
        <v>0</v>
      </c>
      <c r="F42" s="52">
        <f t="shared" ref="F42:I42" si="17">ROUND(F41*$Q$3,0)</f>
        <v>0</v>
      </c>
      <c r="G42" s="52">
        <f t="shared" si="17"/>
        <v>0</v>
      </c>
      <c r="H42" s="52">
        <f t="shared" si="17"/>
        <v>0</v>
      </c>
      <c r="I42" s="52">
        <f t="shared" si="17"/>
        <v>0</v>
      </c>
      <c r="J42" s="158">
        <f>SUM(E42:I42)</f>
        <v>0</v>
      </c>
      <c r="L42" s="239" t="str">
        <f>L41</f>
        <v>A</v>
      </c>
      <c r="M42" s="215"/>
      <c r="N42" s="56"/>
      <c r="O42" s="56"/>
      <c r="P42" s="56"/>
      <c r="Q42" s="211">
        <v>1.03</v>
      </c>
      <c r="R42" s="212">
        <v>0</v>
      </c>
      <c r="S42" s="61">
        <f>$S$18</f>
        <v>12</v>
      </c>
      <c r="T42" s="561" t="s">
        <v>33</v>
      </c>
      <c r="U42" s="323">
        <f>IFERROR((G42+G43)/G41,0)</f>
        <v>0</v>
      </c>
      <c r="V42" s="556">
        <f>G40*174</f>
        <v>0</v>
      </c>
      <c r="W42" s="557">
        <f>IFERROR(G41/V42,0)</f>
        <v>0</v>
      </c>
      <c r="X42" s="24"/>
      <c r="Y42" s="24"/>
    </row>
    <row r="43" spans="1:41" ht="15" hidden="1">
      <c r="A43" s="9"/>
      <c r="B43" s="3"/>
      <c r="C43" s="76"/>
      <c r="D43" s="59" t="s">
        <v>29</v>
      </c>
      <c r="E43" s="170">
        <f>ROUND(R$6*E40,0)</f>
        <v>0</v>
      </c>
      <c r="F43" s="170">
        <f t="shared" ref="F43:I43" si="18">ROUND(S$6*F40,0)</f>
        <v>0</v>
      </c>
      <c r="G43" s="170">
        <f t="shared" si="18"/>
        <v>0</v>
      </c>
      <c r="H43" s="170">
        <f t="shared" si="18"/>
        <v>0</v>
      </c>
      <c r="I43" s="170">
        <f t="shared" si="18"/>
        <v>0</v>
      </c>
      <c r="J43" s="167">
        <f>SUM(E43:I43)</f>
        <v>0</v>
      </c>
      <c r="L43" s="239" t="str">
        <f>L42</f>
        <v>A</v>
      </c>
      <c r="M43" s="215"/>
      <c r="N43" s="56"/>
      <c r="O43" s="56"/>
      <c r="P43" s="56"/>
      <c r="Q43" s="211">
        <v>1.03</v>
      </c>
      <c r="R43" s="212">
        <v>0</v>
      </c>
      <c r="S43" s="61">
        <f>$S$19</f>
        <v>12</v>
      </c>
      <c r="T43" s="561" t="s">
        <v>34</v>
      </c>
      <c r="U43" s="323">
        <f>IFERROR((H42+H43)/H41,0)</f>
        <v>0</v>
      </c>
      <c r="V43" s="556">
        <f>H40*174</f>
        <v>0</v>
      </c>
      <c r="W43" s="557">
        <f>IFERROR(H41/V43,0)</f>
        <v>0</v>
      </c>
      <c r="X43" s="24"/>
      <c r="Y43" s="24"/>
    </row>
    <row r="44" spans="1:41" hidden="1">
      <c r="A44" s="9"/>
      <c r="B44" s="3"/>
      <c r="C44" s="76"/>
      <c r="D44" s="62" t="s">
        <v>178</v>
      </c>
      <c r="E44" s="171">
        <f t="shared" ref="E44:I44" si="19">SUM(E42:E43)</f>
        <v>0</v>
      </c>
      <c r="F44" s="171">
        <f t="shared" si="19"/>
        <v>0</v>
      </c>
      <c r="G44" s="171">
        <f t="shared" si="19"/>
        <v>0</v>
      </c>
      <c r="H44" s="171">
        <f t="shared" si="19"/>
        <v>0</v>
      </c>
      <c r="I44" s="171">
        <f t="shared" si="19"/>
        <v>0</v>
      </c>
      <c r="J44" s="172">
        <f t="shared" ref="J44" si="20">SUM(J42:J43)</f>
        <v>0</v>
      </c>
      <c r="L44" s="239" t="str">
        <f>L43</f>
        <v>A</v>
      </c>
      <c r="M44" s="215"/>
      <c r="N44" s="56"/>
      <c r="O44" s="56"/>
      <c r="P44" s="56"/>
      <c r="Q44" s="211">
        <v>1.03</v>
      </c>
      <c r="R44" s="212">
        <v>0</v>
      </c>
      <c r="S44" s="61">
        <f>$S$20</f>
        <v>12</v>
      </c>
      <c r="T44" s="561" t="s">
        <v>35</v>
      </c>
      <c r="U44" s="323">
        <f>IFERROR((I42+I43)/I41,0)</f>
        <v>0</v>
      </c>
      <c r="V44" s="556">
        <f>I40*174</f>
        <v>0</v>
      </c>
      <c r="W44" s="557">
        <f>IFERROR(I41/V44,0)</f>
        <v>0</v>
      </c>
      <c r="X44" s="24"/>
      <c r="Y44" s="24"/>
    </row>
    <row r="45" spans="1:41" hidden="1">
      <c r="A45" s="9"/>
      <c r="B45" s="3"/>
      <c r="C45" s="76"/>
      <c r="D45" s="59"/>
      <c r="E45" s="16"/>
      <c r="F45" s="16"/>
      <c r="G45" s="16"/>
      <c r="H45" s="16"/>
      <c r="I45" s="16"/>
      <c r="J45" s="25"/>
      <c r="L45" s="236"/>
      <c r="M45" s="215"/>
      <c r="N45" s="56"/>
      <c r="O45" s="56"/>
      <c r="P45" s="56"/>
      <c r="Q45" s="31"/>
      <c r="R45" s="56"/>
      <c r="S45" s="31"/>
      <c r="T45" s="325"/>
      <c r="U45" s="325"/>
      <c r="V45" s="558"/>
      <c r="W45" s="559"/>
    </row>
    <row r="46" spans="1:41" hidden="1">
      <c r="A46" s="78"/>
      <c r="B46" s="14" t="s">
        <v>125</v>
      </c>
      <c r="C46" s="265"/>
      <c r="D46" s="33" t="s">
        <v>123</v>
      </c>
      <c r="E46" s="76">
        <f>ROUND($R46*$S46,6)</f>
        <v>0</v>
      </c>
      <c r="F46" s="76">
        <f>ROUND($R47*$S47,6)</f>
        <v>0</v>
      </c>
      <c r="G46" s="76">
        <f>ROUND($R48*$S48,6)</f>
        <v>0</v>
      </c>
      <c r="H46" s="76">
        <f>ROUND($R49*$S49,6)</f>
        <v>0</v>
      </c>
      <c r="I46" s="76">
        <f>ROUND($R50*$S50,6)</f>
        <v>0</v>
      </c>
      <c r="J46" s="46"/>
      <c r="L46" s="236" t="s">
        <v>187</v>
      </c>
      <c r="M46" s="133"/>
      <c r="N46" s="214">
        <f>ROUND(M46/12,2)</f>
        <v>0</v>
      </c>
      <c r="O46" s="214">
        <f>LOOKUP(P46,'Longevity Lookup'!$A$3:$A$506,'Longevity Lookup'!$B$3:$B$506)</f>
        <v>0</v>
      </c>
      <c r="P46" s="209">
        <v>0</v>
      </c>
      <c r="Q46" s="211">
        <v>1.03</v>
      </c>
      <c r="R46" s="212">
        <v>0</v>
      </c>
      <c r="S46" s="61">
        <f>$S$16</f>
        <v>12</v>
      </c>
      <c r="T46" s="321" t="s">
        <v>31</v>
      </c>
      <c r="U46" s="323">
        <f>IFERROR((E48+E49)/E47,0)</f>
        <v>0</v>
      </c>
      <c r="V46" s="556">
        <f>E46*174</f>
        <v>0</v>
      </c>
      <c r="W46" s="557">
        <f>IFERROR(E47/V46,0)</f>
        <v>0</v>
      </c>
      <c r="X46" s="24"/>
      <c r="Y46" s="24"/>
    </row>
    <row r="47" spans="1:41" hidden="1">
      <c r="A47" s="9"/>
      <c r="B47" s="28" t="s">
        <v>282</v>
      </c>
      <c r="C47" s="76"/>
      <c r="D47" s="59" t="s">
        <v>15</v>
      </c>
      <c r="E47" s="52">
        <f>ROUND((N46+O46)*E46*Q46,0)</f>
        <v>0</v>
      </c>
      <c r="F47" s="52">
        <f>ROUND((N46+O46)*F46*Q46*Q47,0)</f>
        <v>0</v>
      </c>
      <c r="G47" s="52">
        <f>ROUND((N46+O46)*G46*Q46*Q47*Q48,0)</f>
        <v>0</v>
      </c>
      <c r="H47" s="52">
        <f>ROUND((N46+O46)*H46*Q46*Q47*Q48*Q49,0)</f>
        <v>0</v>
      </c>
      <c r="I47" s="52">
        <f>ROUND((N46+O46)*I46*Q46*Q47*Q48*Q49*Q50,0)</f>
        <v>0</v>
      </c>
      <c r="J47" s="158">
        <f>SUM(E47:I47)</f>
        <v>0</v>
      </c>
      <c r="L47" s="239" t="str">
        <f>L46</f>
        <v>A</v>
      </c>
      <c r="M47" s="215"/>
      <c r="N47" s="56"/>
      <c r="O47" s="56"/>
      <c r="P47" s="56"/>
      <c r="Q47" s="211">
        <v>1.03</v>
      </c>
      <c r="R47" s="212">
        <v>0</v>
      </c>
      <c r="S47" s="61">
        <f>$S$17</f>
        <v>12</v>
      </c>
      <c r="T47" s="561" t="s">
        <v>32</v>
      </c>
      <c r="U47" s="323">
        <f>IFERROR((F48+F49)/F47,0)</f>
        <v>0</v>
      </c>
      <c r="V47" s="556">
        <f>F46*174</f>
        <v>0</v>
      </c>
      <c r="W47" s="557">
        <f>IFERROR(F47/V47,0)</f>
        <v>0</v>
      </c>
    </row>
    <row r="48" spans="1:41" hidden="1">
      <c r="A48" s="9"/>
      <c r="B48" s="3"/>
      <c r="C48" s="76"/>
      <c r="D48" s="59" t="s">
        <v>30</v>
      </c>
      <c r="E48" s="52">
        <f>ROUND(E47*$Q$3,0)</f>
        <v>0</v>
      </c>
      <c r="F48" s="52">
        <f t="shared" ref="F48:I48" si="21">ROUND(F47*$Q$3,0)</f>
        <v>0</v>
      </c>
      <c r="G48" s="52">
        <f t="shared" si="21"/>
        <v>0</v>
      </c>
      <c r="H48" s="52">
        <f t="shared" si="21"/>
        <v>0</v>
      </c>
      <c r="I48" s="52">
        <f t="shared" si="21"/>
        <v>0</v>
      </c>
      <c r="J48" s="158">
        <f>SUM(E48:I48)</f>
        <v>0</v>
      </c>
      <c r="L48" s="239" t="str">
        <f>L47</f>
        <v>A</v>
      </c>
      <c r="M48" s="215"/>
      <c r="N48" s="56"/>
      <c r="O48" s="56"/>
      <c r="P48" s="56"/>
      <c r="Q48" s="211">
        <v>1.03</v>
      </c>
      <c r="R48" s="212">
        <v>0</v>
      </c>
      <c r="S48" s="61">
        <f>$S$18</f>
        <v>12</v>
      </c>
      <c r="T48" s="561" t="s">
        <v>33</v>
      </c>
      <c r="U48" s="323">
        <f>IFERROR((G48+G49)/G47,0)</f>
        <v>0</v>
      </c>
      <c r="V48" s="556">
        <f>G46*174</f>
        <v>0</v>
      </c>
      <c r="W48" s="557">
        <f>IFERROR(G47/V48,0)</f>
        <v>0</v>
      </c>
      <c r="X48" s="24"/>
      <c r="Y48" s="24"/>
    </row>
    <row r="49" spans="1:25" ht="15" hidden="1">
      <c r="A49" s="9"/>
      <c r="B49" s="3"/>
      <c r="C49" s="76"/>
      <c r="D49" s="59" t="s">
        <v>29</v>
      </c>
      <c r="E49" s="170">
        <f>ROUND(R$6*E46,0)</f>
        <v>0</v>
      </c>
      <c r="F49" s="170">
        <f t="shared" ref="F49:I49" si="22">ROUND(S$6*F46,0)</f>
        <v>0</v>
      </c>
      <c r="G49" s="170">
        <f t="shared" si="22"/>
        <v>0</v>
      </c>
      <c r="H49" s="170">
        <f t="shared" si="22"/>
        <v>0</v>
      </c>
      <c r="I49" s="170">
        <f t="shared" si="22"/>
        <v>0</v>
      </c>
      <c r="J49" s="167">
        <f>SUM(E49:I49)</f>
        <v>0</v>
      </c>
      <c r="L49" s="239" t="str">
        <f>L48</f>
        <v>A</v>
      </c>
      <c r="M49" s="215"/>
      <c r="N49" s="56"/>
      <c r="O49" s="56"/>
      <c r="P49" s="56"/>
      <c r="Q49" s="211">
        <v>1.03</v>
      </c>
      <c r="R49" s="212">
        <v>0</v>
      </c>
      <c r="S49" s="61">
        <f>$S$19</f>
        <v>12</v>
      </c>
      <c r="T49" s="561" t="s">
        <v>34</v>
      </c>
      <c r="U49" s="323">
        <f>IFERROR((H48+H49)/H47,0)</f>
        <v>0</v>
      </c>
      <c r="V49" s="556">
        <f>H46*174</f>
        <v>0</v>
      </c>
      <c r="W49" s="557">
        <f>IFERROR(H47/V49,0)</f>
        <v>0</v>
      </c>
      <c r="X49" s="24"/>
      <c r="Y49" s="24"/>
    </row>
    <row r="50" spans="1:25" hidden="1">
      <c r="A50" s="9"/>
      <c r="B50" s="3"/>
      <c r="C50" s="76"/>
      <c r="D50" s="62" t="s">
        <v>178</v>
      </c>
      <c r="E50" s="171">
        <f t="shared" ref="E50:I50" si="23">SUM(E48:E49)</f>
        <v>0</v>
      </c>
      <c r="F50" s="171">
        <f t="shared" si="23"/>
        <v>0</v>
      </c>
      <c r="G50" s="171">
        <f t="shared" si="23"/>
        <v>0</v>
      </c>
      <c r="H50" s="171">
        <f t="shared" si="23"/>
        <v>0</v>
      </c>
      <c r="I50" s="171">
        <f t="shared" si="23"/>
        <v>0</v>
      </c>
      <c r="J50" s="172">
        <f t="shared" ref="J50" si="24">SUM(J48:J49)</f>
        <v>0</v>
      </c>
      <c r="L50" s="239" t="str">
        <f>L49</f>
        <v>A</v>
      </c>
      <c r="M50" s="215"/>
      <c r="N50" s="56"/>
      <c r="O50" s="56"/>
      <c r="P50" s="56"/>
      <c r="Q50" s="211">
        <v>1.03</v>
      </c>
      <c r="R50" s="212">
        <v>0</v>
      </c>
      <c r="S50" s="61">
        <f>$S$20</f>
        <v>12</v>
      </c>
      <c r="T50" s="561" t="s">
        <v>35</v>
      </c>
      <c r="U50" s="323">
        <f>IFERROR((I48+I49)/I47,0)</f>
        <v>0</v>
      </c>
      <c r="V50" s="556">
        <f>I46*174</f>
        <v>0</v>
      </c>
      <c r="W50" s="557">
        <f>IFERROR(I47/V50,0)</f>
        <v>0</v>
      </c>
      <c r="X50" s="24"/>
      <c r="Y50" s="24"/>
    </row>
    <row r="51" spans="1:25" hidden="1">
      <c r="A51" s="9"/>
      <c r="B51" s="3"/>
      <c r="C51" s="76"/>
      <c r="D51" s="59"/>
      <c r="E51" s="16"/>
      <c r="F51" s="16"/>
      <c r="G51" s="16"/>
      <c r="H51" s="16"/>
      <c r="I51" s="16"/>
      <c r="J51" s="25"/>
      <c r="L51" s="236"/>
      <c r="M51" s="215"/>
      <c r="N51" s="56"/>
      <c r="O51" s="56"/>
      <c r="P51" s="56"/>
      <c r="Q51" s="31"/>
      <c r="R51" s="56"/>
      <c r="S51" s="31"/>
      <c r="T51" s="325"/>
      <c r="U51" s="325"/>
      <c r="V51" s="558"/>
      <c r="W51" s="559"/>
    </row>
    <row r="52" spans="1:25" hidden="1">
      <c r="A52" s="78"/>
      <c r="B52" s="14" t="s">
        <v>125</v>
      </c>
      <c r="C52" s="265"/>
      <c r="D52" s="33" t="s">
        <v>123</v>
      </c>
      <c r="E52" s="76">
        <f>ROUND($R52*$S52,6)</f>
        <v>0</v>
      </c>
      <c r="F52" s="76">
        <f>ROUND($R53*$S53,6)</f>
        <v>0</v>
      </c>
      <c r="G52" s="76">
        <f>ROUND($R54*$S54,6)</f>
        <v>0</v>
      </c>
      <c r="H52" s="76">
        <f>ROUND($R55*$S55,6)</f>
        <v>0</v>
      </c>
      <c r="I52" s="76">
        <f>ROUND($R56*$S56,6)</f>
        <v>0</v>
      </c>
      <c r="J52" s="46"/>
      <c r="L52" s="236" t="s">
        <v>187</v>
      </c>
      <c r="M52" s="133"/>
      <c r="N52" s="214">
        <f>ROUND(M52/12,2)</f>
        <v>0</v>
      </c>
      <c r="O52" s="214">
        <f>LOOKUP(P52,'Longevity Lookup'!$A$3:$A$506,'Longevity Lookup'!$B$3:$B$506)</f>
        <v>0</v>
      </c>
      <c r="P52" s="209">
        <v>0</v>
      </c>
      <c r="Q52" s="211">
        <v>1.03</v>
      </c>
      <c r="R52" s="212">
        <v>0</v>
      </c>
      <c r="S52" s="61">
        <f>$S$16</f>
        <v>12</v>
      </c>
      <c r="T52" s="321" t="s">
        <v>31</v>
      </c>
      <c r="U52" s="323">
        <f>IFERROR((E54+E55)/E53,0)</f>
        <v>0</v>
      </c>
      <c r="V52" s="556">
        <f>E52*174</f>
        <v>0</v>
      </c>
      <c r="W52" s="557">
        <f>IFERROR(E53/V52,0)</f>
        <v>0</v>
      </c>
      <c r="X52" s="24"/>
      <c r="Y52" s="24"/>
    </row>
    <row r="53" spans="1:25" hidden="1">
      <c r="A53" s="9"/>
      <c r="B53" s="28" t="s">
        <v>282</v>
      </c>
      <c r="C53" s="76"/>
      <c r="D53" s="59" t="s">
        <v>15</v>
      </c>
      <c r="E53" s="52">
        <f>ROUND((N52+O52)*E52*Q52,0)</f>
        <v>0</v>
      </c>
      <c r="F53" s="52">
        <f>ROUND((N52+O52)*F52*Q52*Q53,0)</f>
        <v>0</v>
      </c>
      <c r="G53" s="52">
        <f>ROUND((N52+O52)*G52*Q52*Q53*Q54,0)</f>
        <v>0</v>
      </c>
      <c r="H53" s="52">
        <f>ROUND((N52+O52)*H52*Q52*Q53*Q54*Q55,0)</f>
        <v>0</v>
      </c>
      <c r="I53" s="52">
        <f>ROUND((N52+O52)*I52*Q52*Q53*Q54*Q55*Q56,0)</f>
        <v>0</v>
      </c>
      <c r="J53" s="158">
        <f>SUM(E53:I53)</f>
        <v>0</v>
      </c>
      <c r="L53" s="239" t="str">
        <f>L52</f>
        <v>A</v>
      </c>
      <c r="M53" s="215"/>
      <c r="N53" s="56"/>
      <c r="O53" s="56"/>
      <c r="P53" s="56"/>
      <c r="Q53" s="211">
        <v>1.03</v>
      </c>
      <c r="R53" s="212">
        <v>0</v>
      </c>
      <c r="S53" s="61">
        <f>$S$17</f>
        <v>12</v>
      </c>
      <c r="T53" s="561" t="s">
        <v>32</v>
      </c>
      <c r="U53" s="323">
        <f>IFERROR((F54+F55)/F53,0)</f>
        <v>0</v>
      </c>
      <c r="V53" s="556">
        <f>F52*174</f>
        <v>0</v>
      </c>
      <c r="W53" s="557">
        <f>IFERROR(F53/V53,0)</f>
        <v>0</v>
      </c>
    </row>
    <row r="54" spans="1:25" hidden="1">
      <c r="A54" s="9"/>
      <c r="B54" s="3"/>
      <c r="C54" s="76"/>
      <c r="D54" s="59" t="s">
        <v>30</v>
      </c>
      <c r="E54" s="52">
        <f>ROUND(E53*$Q$3,0)</f>
        <v>0</v>
      </c>
      <c r="F54" s="52">
        <f t="shared" ref="F54:I54" si="25">ROUND(F53*$Q$3,0)</f>
        <v>0</v>
      </c>
      <c r="G54" s="52">
        <f t="shared" si="25"/>
        <v>0</v>
      </c>
      <c r="H54" s="52">
        <f t="shared" si="25"/>
        <v>0</v>
      </c>
      <c r="I54" s="52">
        <f t="shared" si="25"/>
        <v>0</v>
      </c>
      <c r="J54" s="158">
        <f>SUM(E54:I54)</f>
        <v>0</v>
      </c>
      <c r="L54" s="239" t="str">
        <f>L53</f>
        <v>A</v>
      </c>
      <c r="M54" s="215"/>
      <c r="N54" s="56"/>
      <c r="O54" s="56"/>
      <c r="P54" s="56"/>
      <c r="Q54" s="211">
        <v>1.03</v>
      </c>
      <c r="R54" s="212">
        <v>0</v>
      </c>
      <c r="S54" s="61">
        <f>$S$18</f>
        <v>12</v>
      </c>
      <c r="T54" s="561" t="s">
        <v>33</v>
      </c>
      <c r="U54" s="323">
        <f>IFERROR((G54+G55)/G53,0)</f>
        <v>0</v>
      </c>
      <c r="V54" s="556">
        <f>G52*174</f>
        <v>0</v>
      </c>
      <c r="W54" s="557">
        <f>IFERROR(G53/V54,0)</f>
        <v>0</v>
      </c>
      <c r="X54" s="24"/>
      <c r="Y54" s="24"/>
    </row>
    <row r="55" spans="1:25" ht="15" hidden="1">
      <c r="A55" s="9"/>
      <c r="B55" s="3"/>
      <c r="C55" s="76"/>
      <c r="D55" s="59" t="s">
        <v>29</v>
      </c>
      <c r="E55" s="170">
        <f>ROUND(R$6*E52,0)</f>
        <v>0</v>
      </c>
      <c r="F55" s="170">
        <f t="shared" ref="F55:I55" si="26">ROUND(S$6*F52,0)</f>
        <v>0</v>
      </c>
      <c r="G55" s="170">
        <f t="shared" si="26"/>
        <v>0</v>
      </c>
      <c r="H55" s="170">
        <f t="shared" si="26"/>
        <v>0</v>
      </c>
      <c r="I55" s="170">
        <f t="shared" si="26"/>
        <v>0</v>
      </c>
      <c r="J55" s="167">
        <f>SUM(E55:I55)</f>
        <v>0</v>
      </c>
      <c r="L55" s="239" t="str">
        <f>L54</f>
        <v>A</v>
      </c>
      <c r="M55" s="215"/>
      <c r="N55" s="56"/>
      <c r="O55" s="56"/>
      <c r="P55" s="56"/>
      <c r="Q55" s="211">
        <v>1.03</v>
      </c>
      <c r="R55" s="212">
        <v>0</v>
      </c>
      <c r="S55" s="61">
        <f>$S$19</f>
        <v>12</v>
      </c>
      <c r="T55" s="561" t="s">
        <v>34</v>
      </c>
      <c r="U55" s="323">
        <f>IFERROR((H54+H55)/H53,0)</f>
        <v>0</v>
      </c>
      <c r="V55" s="556">
        <f>H52*174</f>
        <v>0</v>
      </c>
      <c r="W55" s="557">
        <f>IFERROR(H53/V55,0)</f>
        <v>0</v>
      </c>
      <c r="X55" s="24"/>
      <c r="Y55" s="24"/>
    </row>
    <row r="56" spans="1:25" hidden="1">
      <c r="A56" s="9"/>
      <c r="B56" s="3"/>
      <c r="C56" s="76"/>
      <c r="D56" s="62" t="s">
        <v>178</v>
      </c>
      <c r="E56" s="171">
        <f t="shared" ref="E56:I56" si="27">SUM(E54:E55)</f>
        <v>0</v>
      </c>
      <c r="F56" s="171">
        <f t="shared" si="27"/>
        <v>0</v>
      </c>
      <c r="G56" s="171">
        <f t="shared" si="27"/>
        <v>0</v>
      </c>
      <c r="H56" s="171">
        <f t="shared" si="27"/>
        <v>0</v>
      </c>
      <c r="I56" s="171">
        <f t="shared" si="27"/>
        <v>0</v>
      </c>
      <c r="J56" s="172">
        <f t="shared" ref="J56" si="28">SUM(J54:J55)</f>
        <v>0</v>
      </c>
      <c r="L56" s="239" t="str">
        <f>L55</f>
        <v>A</v>
      </c>
      <c r="M56" s="215"/>
      <c r="N56" s="56"/>
      <c r="O56" s="56"/>
      <c r="P56" s="56"/>
      <c r="Q56" s="211">
        <v>1.03</v>
      </c>
      <c r="R56" s="212">
        <v>0</v>
      </c>
      <c r="S56" s="61">
        <f>$S$20</f>
        <v>12</v>
      </c>
      <c r="T56" s="561" t="s">
        <v>35</v>
      </c>
      <c r="U56" s="323">
        <f>IFERROR((I54+I55)/I53,0)</f>
        <v>0</v>
      </c>
      <c r="V56" s="556">
        <f>I52*174</f>
        <v>0</v>
      </c>
      <c r="W56" s="557">
        <f>IFERROR(I53/V56,0)</f>
        <v>0</v>
      </c>
      <c r="X56" s="24"/>
      <c r="Y56" s="24"/>
    </row>
    <row r="57" spans="1:25" hidden="1">
      <c r="A57" s="9"/>
      <c r="B57" s="3"/>
      <c r="C57" s="76"/>
      <c r="D57" s="59"/>
      <c r="E57" s="16"/>
      <c r="F57" s="16"/>
      <c r="G57" s="16"/>
      <c r="H57" s="16"/>
      <c r="I57" s="16"/>
      <c r="J57" s="25"/>
      <c r="L57" s="236"/>
      <c r="M57" s="215"/>
      <c r="N57" s="56"/>
      <c r="O57" s="56"/>
      <c r="P57" s="56"/>
      <c r="Q57" s="31"/>
      <c r="R57" s="56"/>
      <c r="S57" s="31"/>
      <c r="T57" s="325"/>
      <c r="U57" s="325"/>
      <c r="V57" s="558"/>
      <c r="W57" s="559"/>
    </row>
    <row r="58" spans="1:25" hidden="1">
      <c r="A58" s="78"/>
      <c r="B58" s="14" t="s">
        <v>125</v>
      </c>
      <c r="C58" s="265"/>
      <c r="D58" s="33" t="s">
        <v>123</v>
      </c>
      <c r="E58" s="76">
        <f>ROUND($R58*$S58,6)</f>
        <v>0</v>
      </c>
      <c r="F58" s="76">
        <f>ROUND($R59*$S59,6)</f>
        <v>0</v>
      </c>
      <c r="G58" s="76">
        <f>ROUND($R60*$S60,6)</f>
        <v>0</v>
      </c>
      <c r="H58" s="76">
        <f>ROUND($R61*$S61,6)</f>
        <v>0</v>
      </c>
      <c r="I58" s="76">
        <f>ROUND($R62*$S62,6)</f>
        <v>0</v>
      </c>
      <c r="J58" s="46"/>
      <c r="L58" s="236" t="s">
        <v>187</v>
      </c>
      <c r="M58" s="133"/>
      <c r="N58" s="214">
        <f>ROUND(M58/12,2)</f>
        <v>0</v>
      </c>
      <c r="O58" s="214">
        <f>LOOKUP(P58,'Longevity Lookup'!$A$3:$A$506,'Longevity Lookup'!$B$3:$B$506)</f>
        <v>0</v>
      </c>
      <c r="P58" s="209">
        <v>0</v>
      </c>
      <c r="Q58" s="211">
        <v>1.03</v>
      </c>
      <c r="R58" s="212">
        <v>0</v>
      </c>
      <c r="S58" s="61">
        <f>$S$16</f>
        <v>12</v>
      </c>
      <c r="T58" s="321" t="s">
        <v>31</v>
      </c>
      <c r="U58" s="323">
        <f>IFERROR((E60+E61)/E59,0)</f>
        <v>0</v>
      </c>
      <c r="V58" s="556">
        <f>E58*174</f>
        <v>0</v>
      </c>
      <c r="W58" s="557">
        <f>IFERROR(E59/V58,0)</f>
        <v>0</v>
      </c>
      <c r="X58" s="24"/>
      <c r="Y58" s="24"/>
    </row>
    <row r="59" spans="1:25" hidden="1">
      <c r="A59" s="9"/>
      <c r="B59" s="28" t="s">
        <v>282</v>
      </c>
      <c r="C59" s="76"/>
      <c r="D59" s="59" t="s">
        <v>15</v>
      </c>
      <c r="E59" s="52">
        <f>ROUND((N58+O58)*E58*Q58,0)</f>
        <v>0</v>
      </c>
      <c r="F59" s="52">
        <f>ROUND((N58+O58)*F58*Q58*Q59,0)</f>
        <v>0</v>
      </c>
      <c r="G59" s="52">
        <f>ROUND((N58+O58)*G58*Q58*Q59*Q60,0)</f>
        <v>0</v>
      </c>
      <c r="H59" s="52">
        <f>ROUND((N58+O58)*H58*Q58*Q59*Q60*Q61,0)</f>
        <v>0</v>
      </c>
      <c r="I59" s="52">
        <f>ROUND((N58+O58)*I58*Q58*Q59*Q60*Q61*Q62,0)</f>
        <v>0</v>
      </c>
      <c r="J59" s="158">
        <f>SUM(E59:I59)</f>
        <v>0</v>
      </c>
      <c r="L59" s="239" t="str">
        <f>L58</f>
        <v>A</v>
      </c>
      <c r="M59" s="215"/>
      <c r="N59" s="56"/>
      <c r="O59" s="56"/>
      <c r="P59" s="56"/>
      <c r="Q59" s="211">
        <v>1.03</v>
      </c>
      <c r="R59" s="212">
        <v>0</v>
      </c>
      <c r="S59" s="61">
        <f>$S$17</f>
        <v>12</v>
      </c>
      <c r="T59" s="561" t="s">
        <v>32</v>
      </c>
      <c r="U59" s="323">
        <f>IFERROR((F60+F61)/F59,0)</f>
        <v>0</v>
      </c>
      <c r="V59" s="556">
        <f>F58*174</f>
        <v>0</v>
      </c>
      <c r="W59" s="557">
        <f>IFERROR(F59/V59,0)</f>
        <v>0</v>
      </c>
    </row>
    <row r="60" spans="1:25" hidden="1">
      <c r="A60" s="9"/>
      <c r="B60" s="3"/>
      <c r="C60" s="76"/>
      <c r="D60" s="59" t="s">
        <v>30</v>
      </c>
      <c r="E60" s="52">
        <f>ROUND(E59*$Q$3,0)</f>
        <v>0</v>
      </c>
      <c r="F60" s="52">
        <f t="shared" ref="F60:I60" si="29">ROUND(F59*$Q$3,0)</f>
        <v>0</v>
      </c>
      <c r="G60" s="52">
        <f t="shared" si="29"/>
        <v>0</v>
      </c>
      <c r="H60" s="52">
        <f t="shared" si="29"/>
        <v>0</v>
      </c>
      <c r="I60" s="52">
        <f t="shared" si="29"/>
        <v>0</v>
      </c>
      <c r="J60" s="158">
        <f>SUM(E60:I60)</f>
        <v>0</v>
      </c>
      <c r="L60" s="239" t="str">
        <f>L59</f>
        <v>A</v>
      </c>
      <c r="M60" s="215"/>
      <c r="N60" s="56"/>
      <c r="O60" s="56"/>
      <c r="P60" s="56"/>
      <c r="Q60" s="211">
        <v>1.03</v>
      </c>
      <c r="R60" s="212">
        <v>0</v>
      </c>
      <c r="S60" s="61">
        <f>$S$18</f>
        <v>12</v>
      </c>
      <c r="T60" s="561" t="s">
        <v>33</v>
      </c>
      <c r="U60" s="323">
        <f>IFERROR((G60+G61)/G59,0)</f>
        <v>0</v>
      </c>
      <c r="V60" s="556">
        <f>G58*174</f>
        <v>0</v>
      </c>
      <c r="W60" s="557">
        <f>IFERROR(G59/V60,0)</f>
        <v>0</v>
      </c>
      <c r="X60" s="24"/>
      <c r="Y60" s="24"/>
    </row>
    <row r="61" spans="1:25" ht="15" hidden="1">
      <c r="A61" s="9"/>
      <c r="B61" s="3"/>
      <c r="C61" s="76"/>
      <c r="D61" s="59" t="s">
        <v>29</v>
      </c>
      <c r="E61" s="170">
        <f>ROUND(R$6*E58,0)</f>
        <v>0</v>
      </c>
      <c r="F61" s="170">
        <f t="shared" ref="F61:I61" si="30">ROUND(S$6*F58,0)</f>
        <v>0</v>
      </c>
      <c r="G61" s="170">
        <f t="shared" si="30"/>
        <v>0</v>
      </c>
      <c r="H61" s="170">
        <f t="shared" si="30"/>
        <v>0</v>
      </c>
      <c r="I61" s="170">
        <f t="shared" si="30"/>
        <v>0</v>
      </c>
      <c r="J61" s="167">
        <f>SUM(E61:I61)</f>
        <v>0</v>
      </c>
      <c r="L61" s="239" t="str">
        <f>L60</f>
        <v>A</v>
      </c>
      <c r="M61" s="215"/>
      <c r="N61" s="56"/>
      <c r="O61" s="56"/>
      <c r="P61" s="56"/>
      <c r="Q61" s="211">
        <v>1.03</v>
      </c>
      <c r="R61" s="212">
        <v>0</v>
      </c>
      <c r="S61" s="61">
        <f>$S$19</f>
        <v>12</v>
      </c>
      <c r="T61" s="561" t="s">
        <v>34</v>
      </c>
      <c r="U61" s="323">
        <f>IFERROR((H60+H61)/H59,0)</f>
        <v>0</v>
      </c>
      <c r="V61" s="556">
        <f>H58*174</f>
        <v>0</v>
      </c>
      <c r="W61" s="557">
        <f>IFERROR(H59/V61,0)</f>
        <v>0</v>
      </c>
      <c r="X61" s="24"/>
      <c r="Y61" s="24"/>
    </row>
    <row r="62" spans="1:25" hidden="1">
      <c r="A62" s="9"/>
      <c r="B62" s="3"/>
      <c r="C62" s="76"/>
      <c r="D62" s="62" t="s">
        <v>178</v>
      </c>
      <c r="E62" s="171">
        <f t="shared" ref="E62:I62" si="31">SUM(E60:E61)</f>
        <v>0</v>
      </c>
      <c r="F62" s="171">
        <f t="shared" si="31"/>
        <v>0</v>
      </c>
      <c r="G62" s="171">
        <f t="shared" si="31"/>
        <v>0</v>
      </c>
      <c r="H62" s="171">
        <f t="shared" si="31"/>
        <v>0</v>
      </c>
      <c r="I62" s="171">
        <f t="shared" si="31"/>
        <v>0</v>
      </c>
      <c r="J62" s="172">
        <f t="shared" ref="J62" si="32">SUM(J60:J61)</f>
        <v>0</v>
      </c>
      <c r="L62" s="239" t="str">
        <f>L61</f>
        <v>A</v>
      </c>
      <c r="M62" s="215"/>
      <c r="N62" s="56"/>
      <c r="O62" s="56"/>
      <c r="P62" s="56"/>
      <c r="Q62" s="211">
        <v>1.03</v>
      </c>
      <c r="R62" s="212">
        <v>0</v>
      </c>
      <c r="S62" s="61">
        <f>$S$20</f>
        <v>12</v>
      </c>
      <c r="T62" s="561" t="s">
        <v>35</v>
      </c>
      <c r="U62" s="323">
        <f>IFERROR((I60+I61)/I59,0)</f>
        <v>0</v>
      </c>
      <c r="V62" s="556">
        <f>I58*174</f>
        <v>0</v>
      </c>
      <c r="W62" s="557">
        <f>IFERROR(I59/V62,0)</f>
        <v>0</v>
      </c>
      <c r="X62" s="24"/>
      <c r="Y62" s="24"/>
    </row>
    <row r="63" spans="1:25" hidden="1">
      <c r="A63" s="9"/>
      <c r="B63" s="3"/>
      <c r="C63" s="76"/>
      <c r="D63" s="59"/>
      <c r="E63" s="16"/>
      <c r="F63" s="16"/>
      <c r="G63" s="16"/>
      <c r="H63" s="16"/>
      <c r="I63" s="16"/>
      <c r="J63" s="25"/>
      <c r="L63" s="236"/>
      <c r="M63" s="215"/>
      <c r="N63" s="56"/>
      <c r="O63" s="56"/>
      <c r="P63" s="56"/>
      <c r="Q63" s="31"/>
      <c r="R63" s="56"/>
      <c r="S63" s="31"/>
      <c r="T63" s="325"/>
      <c r="U63" s="325"/>
      <c r="V63" s="558"/>
      <c r="W63" s="559"/>
    </row>
    <row r="64" spans="1:25" hidden="1">
      <c r="A64" s="78"/>
      <c r="B64" s="14" t="s">
        <v>125</v>
      </c>
      <c r="C64" s="265"/>
      <c r="D64" s="33" t="s">
        <v>123</v>
      </c>
      <c r="E64" s="76">
        <f>ROUND($R64*$S64,6)</f>
        <v>0</v>
      </c>
      <c r="F64" s="76">
        <f>ROUND($R65*$S65,6)</f>
        <v>0</v>
      </c>
      <c r="G64" s="76">
        <f>ROUND($R66*$S66,6)</f>
        <v>0</v>
      </c>
      <c r="H64" s="76">
        <f>ROUND($R67*$S67,6)</f>
        <v>0</v>
      </c>
      <c r="I64" s="76">
        <f>ROUND($R68*$S68,6)</f>
        <v>0</v>
      </c>
      <c r="J64" s="46"/>
      <c r="L64" s="236" t="s">
        <v>187</v>
      </c>
      <c r="M64" s="133">
        <v>0</v>
      </c>
      <c r="N64" s="214">
        <f>ROUND(M64/12,2)</f>
        <v>0</v>
      </c>
      <c r="O64" s="214">
        <f>LOOKUP(P64,'Longevity Lookup'!$A$3:$A$506,'Longevity Lookup'!$B$3:$B$506)</f>
        <v>0</v>
      </c>
      <c r="P64" s="209">
        <v>0</v>
      </c>
      <c r="Q64" s="211">
        <v>1.03</v>
      </c>
      <c r="R64" s="212">
        <v>0</v>
      </c>
      <c r="S64" s="61">
        <f>$S$16</f>
        <v>12</v>
      </c>
      <c r="T64" s="321" t="s">
        <v>31</v>
      </c>
      <c r="U64" s="323">
        <f>IFERROR((E66+E67)/E65,0)</f>
        <v>0</v>
      </c>
      <c r="V64" s="556">
        <f>E64*174</f>
        <v>0</v>
      </c>
      <c r="W64" s="557">
        <f>IFERROR(E65/V64,0)</f>
        <v>0</v>
      </c>
      <c r="X64" s="24"/>
      <c r="Y64" s="24"/>
    </row>
    <row r="65" spans="1:25" hidden="1">
      <c r="A65" s="9"/>
      <c r="B65" s="28" t="s">
        <v>282</v>
      </c>
      <c r="C65" s="76"/>
      <c r="D65" s="59" t="s">
        <v>15</v>
      </c>
      <c r="E65" s="52">
        <f>ROUND((N64+O64)*E64*Q64,0)</f>
        <v>0</v>
      </c>
      <c r="F65" s="52">
        <f>ROUND((N64+O64)*F64*Q64*Q65,0)</f>
        <v>0</v>
      </c>
      <c r="G65" s="52">
        <f>ROUND((N64+O64)*G64*Q64*Q65*Q66,0)</f>
        <v>0</v>
      </c>
      <c r="H65" s="52">
        <f>ROUND((N64+O64)*H64*Q64*Q65*Q66*Q67,0)</f>
        <v>0</v>
      </c>
      <c r="I65" s="52">
        <f>ROUND((N64+O64)*I64*Q64*Q65*Q66*Q67*Q68,0)</f>
        <v>0</v>
      </c>
      <c r="J65" s="158">
        <f>SUM(E65:I65)</f>
        <v>0</v>
      </c>
      <c r="L65" s="239" t="str">
        <f>L64</f>
        <v>A</v>
      </c>
      <c r="M65" s="215"/>
      <c r="N65" s="56"/>
      <c r="O65" s="56"/>
      <c r="P65" s="56"/>
      <c r="Q65" s="211">
        <v>1.03</v>
      </c>
      <c r="R65" s="212">
        <v>0</v>
      </c>
      <c r="S65" s="61">
        <f>$S$17</f>
        <v>12</v>
      </c>
      <c r="T65" s="561" t="s">
        <v>32</v>
      </c>
      <c r="U65" s="323">
        <f>IFERROR((F66+F67)/F65,0)</f>
        <v>0</v>
      </c>
      <c r="V65" s="556">
        <f>F64*174</f>
        <v>0</v>
      </c>
      <c r="W65" s="557">
        <f>IFERROR(F65/V65,0)</f>
        <v>0</v>
      </c>
    </row>
    <row r="66" spans="1:25" hidden="1">
      <c r="A66" s="9"/>
      <c r="B66" s="3"/>
      <c r="C66" s="76"/>
      <c r="D66" s="59" t="s">
        <v>30</v>
      </c>
      <c r="E66" s="52">
        <f>ROUND(E65*$Q$3,0)</f>
        <v>0</v>
      </c>
      <c r="F66" s="52">
        <f t="shared" ref="F66:I66" si="33">ROUND(F65*$Q$3,0)</f>
        <v>0</v>
      </c>
      <c r="G66" s="52">
        <f t="shared" si="33"/>
        <v>0</v>
      </c>
      <c r="H66" s="52">
        <f t="shared" si="33"/>
        <v>0</v>
      </c>
      <c r="I66" s="52">
        <f t="shared" si="33"/>
        <v>0</v>
      </c>
      <c r="J66" s="158">
        <f>SUM(E66:I66)</f>
        <v>0</v>
      </c>
      <c r="L66" s="239" t="str">
        <f>L65</f>
        <v>A</v>
      </c>
      <c r="M66" s="215"/>
      <c r="N66" s="56"/>
      <c r="O66" s="56"/>
      <c r="P66" s="56"/>
      <c r="Q66" s="211">
        <v>1.03</v>
      </c>
      <c r="R66" s="212">
        <v>0</v>
      </c>
      <c r="S66" s="61">
        <f>$S$18</f>
        <v>12</v>
      </c>
      <c r="T66" s="561" t="s">
        <v>33</v>
      </c>
      <c r="U66" s="323">
        <f>IFERROR((G66+G67)/G65,0)</f>
        <v>0</v>
      </c>
      <c r="V66" s="556">
        <f>G64*174</f>
        <v>0</v>
      </c>
      <c r="W66" s="557">
        <f>IFERROR(G65/V66,0)</f>
        <v>0</v>
      </c>
      <c r="X66" s="24"/>
      <c r="Y66" s="24"/>
    </row>
    <row r="67" spans="1:25" ht="15" hidden="1">
      <c r="A67" s="9"/>
      <c r="B67" s="3"/>
      <c r="C67" s="76"/>
      <c r="D67" s="59" t="s">
        <v>29</v>
      </c>
      <c r="E67" s="170">
        <f>ROUND(R$6*E64,0)</f>
        <v>0</v>
      </c>
      <c r="F67" s="170">
        <f t="shared" ref="F67:I67" si="34">ROUND(S$6*F64,0)</f>
        <v>0</v>
      </c>
      <c r="G67" s="170">
        <f t="shared" si="34"/>
        <v>0</v>
      </c>
      <c r="H67" s="170">
        <f t="shared" si="34"/>
        <v>0</v>
      </c>
      <c r="I67" s="170">
        <f t="shared" si="34"/>
        <v>0</v>
      </c>
      <c r="J67" s="167">
        <f>SUM(E67:I67)</f>
        <v>0</v>
      </c>
      <c r="L67" s="239" t="str">
        <f>L66</f>
        <v>A</v>
      </c>
      <c r="M67" s="215"/>
      <c r="N67" s="56"/>
      <c r="O67" s="56"/>
      <c r="P67" s="56"/>
      <c r="Q67" s="211">
        <v>1.03</v>
      </c>
      <c r="R67" s="212">
        <v>0</v>
      </c>
      <c r="S67" s="61">
        <f>$S$19</f>
        <v>12</v>
      </c>
      <c r="T67" s="561" t="s">
        <v>34</v>
      </c>
      <c r="U67" s="323">
        <f>IFERROR((H66+H67)/H65,0)</f>
        <v>0</v>
      </c>
      <c r="V67" s="556">
        <f>H64*174</f>
        <v>0</v>
      </c>
      <c r="W67" s="557">
        <f>IFERROR(H65/V67,0)</f>
        <v>0</v>
      </c>
      <c r="X67" s="24"/>
      <c r="Y67" s="24"/>
    </row>
    <row r="68" spans="1:25" hidden="1">
      <c r="A68" s="9"/>
      <c r="B68" s="3"/>
      <c r="C68" s="76"/>
      <c r="D68" s="62" t="s">
        <v>178</v>
      </c>
      <c r="E68" s="171">
        <f t="shared" ref="E68:I68" si="35">SUM(E66:E67)</f>
        <v>0</v>
      </c>
      <c r="F68" s="171">
        <f t="shared" si="35"/>
        <v>0</v>
      </c>
      <c r="G68" s="171">
        <f t="shared" si="35"/>
        <v>0</v>
      </c>
      <c r="H68" s="171">
        <f t="shared" si="35"/>
        <v>0</v>
      </c>
      <c r="I68" s="171">
        <f t="shared" si="35"/>
        <v>0</v>
      </c>
      <c r="J68" s="172">
        <f t="shared" ref="J68" si="36">SUM(J66:J67)</f>
        <v>0</v>
      </c>
      <c r="L68" s="239" t="str">
        <f>L67</f>
        <v>A</v>
      </c>
      <c r="M68" s="215"/>
      <c r="N68" s="56"/>
      <c r="O68" s="56"/>
      <c r="P68" s="56"/>
      <c r="Q68" s="211">
        <v>1.03</v>
      </c>
      <c r="R68" s="212">
        <v>0</v>
      </c>
      <c r="S68" s="61">
        <f>$S$20</f>
        <v>12</v>
      </c>
      <c r="T68" s="561" t="s">
        <v>35</v>
      </c>
      <c r="U68" s="323">
        <f>IFERROR((I66+I67)/I65,0)</f>
        <v>0</v>
      </c>
      <c r="V68" s="556">
        <f>I64*174</f>
        <v>0</v>
      </c>
      <c r="W68" s="557">
        <f>IFERROR(I65/V68,0)</f>
        <v>0</v>
      </c>
      <c r="X68" s="24"/>
      <c r="Y68" s="24"/>
    </row>
    <row r="69" spans="1:25" hidden="1">
      <c r="A69" s="9"/>
      <c r="B69" s="3"/>
      <c r="C69" s="76"/>
      <c r="D69" s="59"/>
      <c r="E69" s="16"/>
      <c r="F69" s="16"/>
      <c r="G69" s="16"/>
      <c r="H69" s="16"/>
      <c r="I69" s="16"/>
      <c r="J69" s="25"/>
      <c r="L69" s="236"/>
      <c r="M69" s="215"/>
      <c r="N69" s="56"/>
      <c r="O69" s="56"/>
      <c r="P69" s="56"/>
      <c r="Q69" s="31"/>
      <c r="R69" s="56"/>
      <c r="S69" s="31"/>
      <c r="T69" s="325"/>
      <c r="U69" s="325"/>
      <c r="V69" s="558"/>
      <c r="W69" s="559"/>
    </row>
    <row r="70" spans="1:25" hidden="1">
      <c r="A70" s="78"/>
      <c r="B70" s="14" t="s">
        <v>125</v>
      </c>
      <c r="C70" s="265"/>
      <c r="D70" s="33" t="s">
        <v>123</v>
      </c>
      <c r="E70" s="76">
        <f>ROUND($R70*$S70,6)</f>
        <v>0</v>
      </c>
      <c r="F70" s="76">
        <f>ROUND($R71*$S71,6)</f>
        <v>0</v>
      </c>
      <c r="G70" s="76">
        <f>ROUND($R72*$S72,6)</f>
        <v>0</v>
      </c>
      <c r="H70" s="76">
        <f>ROUND($R73*$S73,6)</f>
        <v>0</v>
      </c>
      <c r="I70" s="76">
        <f>ROUND($R74*$S74,6)</f>
        <v>0</v>
      </c>
      <c r="J70" s="46"/>
      <c r="L70" s="236" t="s">
        <v>187</v>
      </c>
      <c r="M70" s="133">
        <v>0</v>
      </c>
      <c r="N70" s="214">
        <f>ROUND(M70/12,2)</f>
        <v>0</v>
      </c>
      <c r="O70" s="214">
        <f>LOOKUP(P70,'Longevity Lookup'!$A$3:$A$506,'Longevity Lookup'!$B$3:$B$506)</f>
        <v>0</v>
      </c>
      <c r="P70" s="209">
        <v>0</v>
      </c>
      <c r="Q70" s="211">
        <v>1.03</v>
      </c>
      <c r="R70" s="212">
        <v>0</v>
      </c>
      <c r="S70" s="61">
        <f>$S$16</f>
        <v>12</v>
      </c>
      <c r="T70" s="321" t="s">
        <v>31</v>
      </c>
      <c r="U70" s="323">
        <f>IFERROR((E72+E73)/E71,0)</f>
        <v>0</v>
      </c>
      <c r="V70" s="556">
        <f>E70*174</f>
        <v>0</v>
      </c>
      <c r="W70" s="557">
        <f>IFERROR(E71/V70,0)</f>
        <v>0</v>
      </c>
      <c r="X70" s="24"/>
      <c r="Y70" s="24"/>
    </row>
    <row r="71" spans="1:25" hidden="1">
      <c r="A71" s="9"/>
      <c r="B71" s="28" t="s">
        <v>282</v>
      </c>
      <c r="C71" s="76"/>
      <c r="D71" s="59" t="s">
        <v>15</v>
      </c>
      <c r="E71" s="52">
        <f>ROUND((N70+O70)*E70*Q70,0)</f>
        <v>0</v>
      </c>
      <c r="F71" s="52">
        <f>ROUND((N70+O70)*F70*Q70*Q71,0)</f>
        <v>0</v>
      </c>
      <c r="G71" s="52">
        <f>ROUND((N70+O70)*G70*Q70*Q71*Q72,0)</f>
        <v>0</v>
      </c>
      <c r="H71" s="52">
        <f>ROUND((N70+O70)*H70*Q70*Q71*Q72*Q73,0)</f>
        <v>0</v>
      </c>
      <c r="I71" s="52">
        <f>ROUND((N70+O70)*I70*Q70*Q71*Q72*Q73*Q74,0)</f>
        <v>0</v>
      </c>
      <c r="J71" s="158">
        <f>SUM(E71:I71)</f>
        <v>0</v>
      </c>
      <c r="L71" s="239" t="str">
        <f>L70</f>
        <v>A</v>
      </c>
      <c r="M71" s="215"/>
      <c r="N71" s="56"/>
      <c r="O71" s="56"/>
      <c r="P71" s="56"/>
      <c r="Q71" s="211">
        <v>1.03</v>
      </c>
      <c r="R71" s="212">
        <v>0</v>
      </c>
      <c r="S71" s="61">
        <f>$S$17</f>
        <v>12</v>
      </c>
      <c r="T71" s="561" t="s">
        <v>32</v>
      </c>
      <c r="U71" s="323">
        <f>IFERROR((F72+F73)/F71,0)</f>
        <v>0</v>
      </c>
      <c r="V71" s="556">
        <f>F70*174</f>
        <v>0</v>
      </c>
      <c r="W71" s="557">
        <f>IFERROR(F71/V71,0)</f>
        <v>0</v>
      </c>
    </row>
    <row r="72" spans="1:25" hidden="1">
      <c r="A72" s="9"/>
      <c r="B72" s="3"/>
      <c r="C72" s="76"/>
      <c r="D72" s="59" t="s">
        <v>30</v>
      </c>
      <c r="E72" s="52">
        <f>ROUND(E71*$Q$3,0)</f>
        <v>0</v>
      </c>
      <c r="F72" s="52">
        <f t="shared" ref="F72:I72" si="37">ROUND(F71*$Q$3,0)</f>
        <v>0</v>
      </c>
      <c r="G72" s="52">
        <f t="shared" si="37"/>
        <v>0</v>
      </c>
      <c r="H72" s="52">
        <f t="shared" si="37"/>
        <v>0</v>
      </c>
      <c r="I72" s="52">
        <f t="shared" si="37"/>
        <v>0</v>
      </c>
      <c r="J72" s="158">
        <f>SUM(E72:I72)</f>
        <v>0</v>
      </c>
      <c r="L72" s="239" t="str">
        <f>L71</f>
        <v>A</v>
      </c>
      <c r="M72" s="215"/>
      <c r="N72" s="56"/>
      <c r="O72" s="56"/>
      <c r="P72" s="56"/>
      <c r="Q72" s="211">
        <v>1.03</v>
      </c>
      <c r="R72" s="212">
        <v>0</v>
      </c>
      <c r="S72" s="61">
        <f>$S$18</f>
        <v>12</v>
      </c>
      <c r="T72" s="561" t="s">
        <v>33</v>
      </c>
      <c r="U72" s="323">
        <f>IFERROR((G72+G73)/G71,0)</f>
        <v>0</v>
      </c>
      <c r="V72" s="556">
        <f>G70*174</f>
        <v>0</v>
      </c>
      <c r="W72" s="557">
        <f>IFERROR(G71/V72,0)</f>
        <v>0</v>
      </c>
      <c r="X72" s="24"/>
      <c r="Y72" s="24"/>
    </row>
    <row r="73" spans="1:25" ht="15" hidden="1">
      <c r="A73" s="9"/>
      <c r="B73" s="3"/>
      <c r="C73" s="76"/>
      <c r="D73" s="59" t="s">
        <v>29</v>
      </c>
      <c r="E73" s="170">
        <f>ROUND(R$6*E70,0)</f>
        <v>0</v>
      </c>
      <c r="F73" s="170">
        <f t="shared" ref="F73:I73" si="38">ROUND(S$6*F70,0)</f>
        <v>0</v>
      </c>
      <c r="G73" s="170">
        <f t="shared" si="38"/>
        <v>0</v>
      </c>
      <c r="H73" s="170">
        <f t="shared" si="38"/>
        <v>0</v>
      </c>
      <c r="I73" s="170">
        <f t="shared" si="38"/>
        <v>0</v>
      </c>
      <c r="J73" s="167">
        <f>SUM(E73:I73)</f>
        <v>0</v>
      </c>
      <c r="L73" s="239" t="str">
        <f>L72</f>
        <v>A</v>
      </c>
      <c r="M73" s="215"/>
      <c r="N73" s="56"/>
      <c r="O73" s="56"/>
      <c r="P73" s="56"/>
      <c r="Q73" s="211">
        <v>1.03</v>
      </c>
      <c r="R73" s="212">
        <v>0</v>
      </c>
      <c r="S73" s="61">
        <f>$S$19</f>
        <v>12</v>
      </c>
      <c r="T73" s="561" t="s">
        <v>34</v>
      </c>
      <c r="U73" s="323">
        <f>IFERROR((H72+H73)/H71,0)</f>
        <v>0</v>
      </c>
      <c r="V73" s="556">
        <f>H70*174</f>
        <v>0</v>
      </c>
      <c r="W73" s="557">
        <f>IFERROR(H71/V73,0)</f>
        <v>0</v>
      </c>
      <c r="X73" s="24"/>
      <c r="Y73" s="24"/>
    </row>
    <row r="74" spans="1:25" hidden="1">
      <c r="A74" s="9"/>
      <c r="B74" s="3"/>
      <c r="C74" s="76"/>
      <c r="D74" s="62" t="s">
        <v>178</v>
      </c>
      <c r="E74" s="171">
        <f t="shared" ref="E74:I74" si="39">SUM(E72:E73)</f>
        <v>0</v>
      </c>
      <c r="F74" s="171">
        <f t="shared" si="39"/>
        <v>0</v>
      </c>
      <c r="G74" s="171">
        <f t="shared" si="39"/>
        <v>0</v>
      </c>
      <c r="H74" s="171">
        <f t="shared" si="39"/>
        <v>0</v>
      </c>
      <c r="I74" s="171">
        <f t="shared" si="39"/>
        <v>0</v>
      </c>
      <c r="J74" s="172">
        <f t="shared" ref="J74" si="40">SUM(J72:J73)</f>
        <v>0</v>
      </c>
      <c r="L74" s="239" t="str">
        <f>L73</f>
        <v>A</v>
      </c>
      <c r="M74" s="215"/>
      <c r="N74" s="56"/>
      <c r="O74" s="56"/>
      <c r="P74" s="56"/>
      <c r="Q74" s="211">
        <v>1.03</v>
      </c>
      <c r="R74" s="212">
        <v>0</v>
      </c>
      <c r="S74" s="61">
        <f>$S$20</f>
        <v>12</v>
      </c>
      <c r="T74" s="561" t="s">
        <v>35</v>
      </c>
      <c r="U74" s="323">
        <f>IFERROR((I72+I73)/I71,0)</f>
        <v>0</v>
      </c>
      <c r="V74" s="556">
        <f>I70*174</f>
        <v>0</v>
      </c>
      <c r="W74" s="557">
        <f>IFERROR(I71/V74,0)</f>
        <v>0</v>
      </c>
      <c r="X74" s="24"/>
      <c r="Y74" s="24"/>
    </row>
    <row r="75" spans="1:25" hidden="1">
      <c r="A75" s="9"/>
      <c r="B75" s="3"/>
      <c r="C75" s="76"/>
      <c r="D75" s="59"/>
      <c r="E75" s="16"/>
      <c r="F75" s="16"/>
      <c r="G75" s="16"/>
      <c r="H75" s="16"/>
      <c r="I75" s="16"/>
      <c r="J75" s="25"/>
      <c r="L75" s="236"/>
      <c r="M75" s="215"/>
      <c r="N75" s="56"/>
      <c r="O75" s="56"/>
      <c r="P75" s="56"/>
      <c r="Q75" s="31"/>
      <c r="R75" s="56"/>
      <c r="S75" s="31"/>
      <c r="T75" s="325"/>
      <c r="U75" s="325"/>
      <c r="V75" s="558"/>
      <c r="W75" s="559"/>
    </row>
    <row r="76" spans="1:25" hidden="1">
      <c r="A76" s="78"/>
      <c r="B76" s="14" t="s">
        <v>125</v>
      </c>
      <c r="C76" s="265"/>
      <c r="D76" s="33" t="s">
        <v>123</v>
      </c>
      <c r="E76" s="76">
        <f>ROUND($R76*$S76,6)</f>
        <v>0</v>
      </c>
      <c r="F76" s="76">
        <f>ROUND($R77*$S77,6)</f>
        <v>0</v>
      </c>
      <c r="G76" s="76">
        <f>ROUND($R78*$S78,6)</f>
        <v>0</v>
      </c>
      <c r="H76" s="76">
        <f>ROUND($R79*$S79,6)</f>
        <v>0</v>
      </c>
      <c r="I76" s="76">
        <f>ROUND($R80*$S80,6)</f>
        <v>0</v>
      </c>
      <c r="J76" s="46"/>
      <c r="L76" s="236" t="s">
        <v>187</v>
      </c>
      <c r="M76" s="133">
        <v>0</v>
      </c>
      <c r="N76" s="214">
        <f>ROUND(M76/12,2)</f>
        <v>0</v>
      </c>
      <c r="O76" s="214">
        <f>LOOKUP(P76,'Longevity Lookup'!$A$3:$A$506,'Longevity Lookup'!$B$3:$B$506)</f>
        <v>0</v>
      </c>
      <c r="P76" s="209">
        <v>0</v>
      </c>
      <c r="Q76" s="211">
        <v>1.03</v>
      </c>
      <c r="R76" s="212">
        <v>0</v>
      </c>
      <c r="S76" s="61">
        <f>$S$16</f>
        <v>12</v>
      </c>
      <c r="T76" s="321" t="s">
        <v>31</v>
      </c>
      <c r="U76" s="323">
        <f>IFERROR((E78+E79)/E77,0)</f>
        <v>0</v>
      </c>
      <c r="V76" s="556">
        <f>E76*174</f>
        <v>0</v>
      </c>
      <c r="W76" s="557">
        <f>IFERROR(E77/V76,0)</f>
        <v>0</v>
      </c>
      <c r="X76" s="24"/>
      <c r="Y76" s="24"/>
    </row>
    <row r="77" spans="1:25" hidden="1">
      <c r="A77" s="9"/>
      <c r="B77" s="28" t="s">
        <v>282</v>
      </c>
      <c r="C77" s="76"/>
      <c r="D77" s="59" t="s">
        <v>15</v>
      </c>
      <c r="E77" s="52">
        <f>ROUND((N76+O76)*E76*Q76,0)</f>
        <v>0</v>
      </c>
      <c r="F77" s="52">
        <f>ROUND((N76+O76)*F76*Q76*Q77,0)</f>
        <v>0</v>
      </c>
      <c r="G77" s="52">
        <f>ROUND((N76+O76)*G76*Q76*Q77*Q78,0)</f>
        <v>0</v>
      </c>
      <c r="H77" s="52">
        <f>ROUND((N76+O76)*H76*Q76*Q77*Q78*Q79,0)</f>
        <v>0</v>
      </c>
      <c r="I77" s="52">
        <f>ROUND((N76+O76)*I76*Q76*Q77*Q78*Q79*Q80,0)</f>
        <v>0</v>
      </c>
      <c r="J77" s="158">
        <f>SUM(E77:I77)</f>
        <v>0</v>
      </c>
      <c r="L77" s="239" t="str">
        <f>L76</f>
        <v>A</v>
      </c>
      <c r="M77" s="215"/>
      <c r="N77" s="56"/>
      <c r="O77" s="56"/>
      <c r="P77" s="56"/>
      <c r="Q77" s="211">
        <v>1.03</v>
      </c>
      <c r="R77" s="212">
        <v>0</v>
      </c>
      <c r="S77" s="61">
        <f>$S$17</f>
        <v>12</v>
      </c>
      <c r="T77" s="561" t="s">
        <v>32</v>
      </c>
      <c r="U77" s="323">
        <f>IFERROR((F78+F79)/F77,0)</f>
        <v>0</v>
      </c>
      <c r="V77" s="556">
        <f>F76*174</f>
        <v>0</v>
      </c>
      <c r="W77" s="557">
        <f>IFERROR(F77/V77,0)</f>
        <v>0</v>
      </c>
    </row>
    <row r="78" spans="1:25" hidden="1">
      <c r="A78" s="9"/>
      <c r="B78" s="3"/>
      <c r="C78" s="76"/>
      <c r="D78" s="59" t="s">
        <v>30</v>
      </c>
      <c r="E78" s="52">
        <f>ROUND(E77*$Q$3,0)</f>
        <v>0</v>
      </c>
      <c r="F78" s="52">
        <f t="shared" ref="F78:I78" si="41">ROUND(F77*$Q$3,0)</f>
        <v>0</v>
      </c>
      <c r="G78" s="52">
        <f t="shared" si="41"/>
        <v>0</v>
      </c>
      <c r="H78" s="52">
        <f t="shared" si="41"/>
        <v>0</v>
      </c>
      <c r="I78" s="52">
        <f t="shared" si="41"/>
        <v>0</v>
      </c>
      <c r="J78" s="158">
        <f>SUM(E78:I78)</f>
        <v>0</v>
      </c>
      <c r="L78" s="239" t="str">
        <f>L77</f>
        <v>A</v>
      </c>
      <c r="M78" s="215"/>
      <c r="N78" s="56"/>
      <c r="O78" s="56"/>
      <c r="P78" s="56"/>
      <c r="Q78" s="211">
        <v>1.03</v>
      </c>
      <c r="R78" s="212">
        <v>0</v>
      </c>
      <c r="S78" s="61">
        <f>$S$18</f>
        <v>12</v>
      </c>
      <c r="T78" s="561" t="s">
        <v>33</v>
      </c>
      <c r="U78" s="323">
        <f>IFERROR((G78+G79)/G77,0)</f>
        <v>0</v>
      </c>
      <c r="V78" s="556">
        <f>G76*174</f>
        <v>0</v>
      </c>
      <c r="W78" s="557">
        <f>IFERROR(G77/V78,0)</f>
        <v>0</v>
      </c>
      <c r="X78" s="24"/>
      <c r="Y78" s="24"/>
    </row>
    <row r="79" spans="1:25" ht="15" hidden="1">
      <c r="A79" s="9"/>
      <c r="B79" s="3"/>
      <c r="C79" s="76"/>
      <c r="D79" s="59" t="s">
        <v>29</v>
      </c>
      <c r="E79" s="170">
        <f>ROUND(R$6*E76,0)</f>
        <v>0</v>
      </c>
      <c r="F79" s="170">
        <f t="shared" ref="F79:I79" si="42">ROUND(S$6*F76,0)</f>
        <v>0</v>
      </c>
      <c r="G79" s="170">
        <f t="shared" si="42"/>
        <v>0</v>
      </c>
      <c r="H79" s="170">
        <f t="shared" si="42"/>
        <v>0</v>
      </c>
      <c r="I79" s="170">
        <f t="shared" si="42"/>
        <v>0</v>
      </c>
      <c r="J79" s="167">
        <f>SUM(E79:I79)</f>
        <v>0</v>
      </c>
      <c r="L79" s="239" t="str">
        <f>L78</f>
        <v>A</v>
      </c>
      <c r="M79" s="215"/>
      <c r="N79" s="56"/>
      <c r="O79" s="56"/>
      <c r="P79" s="56"/>
      <c r="Q79" s="211">
        <v>1.03</v>
      </c>
      <c r="R79" s="212">
        <v>0</v>
      </c>
      <c r="S79" s="61">
        <f>$S$19</f>
        <v>12</v>
      </c>
      <c r="T79" s="561" t="s">
        <v>34</v>
      </c>
      <c r="U79" s="323">
        <f>IFERROR((H78+H79)/H77,0)</f>
        <v>0</v>
      </c>
      <c r="V79" s="556">
        <f>H76*174</f>
        <v>0</v>
      </c>
      <c r="W79" s="557">
        <f>IFERROR(H77/V79,0)</f>
        <v>0</v>
      </c>
      <c r="X79" s="24"/>
      <c r="Y79" s="24"/>
    </row>
    <row r="80" spans="1:25" hidden="1">
      <c r="A80" s="9"/>
      <c r="B80" s="3"/>
      <c r="C80" s="76"/>
      <c r="D80" s="62" t="s">
        <v>178</v>
      </c>
      <c r="E80" s="171">
        <f t="shared" ref="E80:I80" si="43">SUM(E78:E79)</f>
        <v>0</v>
      </c>
      <c r="F80" s="171">
        <f t="shared" si="43"/>
        <v>0</v>
      </c>
      <c r="G80" s="171">
        <f t="shared" si="43"/>
        <v>0</v>
      </c>
      <c r="H80" s="171">
        <f t="shared" si="43"/>
        <v>0</v>
      </c>
      <c r="I80" s="171">
        <f t="shared" si="43"/>
        <v>0</v>
      </c>
      <c r="J80" s="172">
        <f t="shared" ref="J80" si="44">SUM(J78:J79)</f>
        <v>0</v>
      </c>
      <c r="L80" s="239" t="str">
        <f>L79</f>
        <v>A</v>
      </c>
      <c r="M80" s="215"/>
      <c r="N80" s="56"/>
      <c r="O80" s="56"/>
      <c r="P80" s="56"/>
      <c r="Q80" s="211">
        <v>1.03</v>
      </c>
      <c r="R80" s="212">
        <v>0</v>
      </c>
      <c r="S80" s="61">
        <f>$S$20</f>
        <v>12</v>
      </c>
      <c r="T80" s="561" t="s">
        <v>35</v>
      </c>
      <c r="U80" s="323">
        <f>IFERROR((I78+I79)/I77,0)</f>
        <v>0</v>
      </c>
      <c r="V80" s="556">
        <f>I76*174</f>
        <v>0</v>
      </c>
      <c r="W80" s="557">
        <f>IFERROR(I77/V80,0)</f>
        <v>0</v>
      </c>
      <c r="X80" s="24"/>
      <c r="Y80" s="24"/>
    </row>
    <row r="81" spans="1:25" hidden="1">
      <c r="A81" s="9"/>
      <c r="B81" s="3"/>
      <c r="C81" s="76"/>
      <c r="D81" s="59"/>
      <c r="E81" s="16"/>
      <c r="F81" s="16"/>
      <c r="G81" s="16"/>
      <c r="H81" s="16"/>
      <c r="I81" s="16"/>
      <c r="J81" s="25"/>
      <c r="L81" s="236"/>
      <c r="M81" s="215"/>
      <c r="N81" s="56"/>
      <c r="O81" s="56"/>
      <c r="P81" s="56"/>
      <c r="Q81" s="31"/>
      <c r="R81" s="56"/>
      <c r="S81" s="31"/>
      <c r="T81" s="325"/>
      <c r="U81" s="325"/>
      <c r="V81" s="558"/>
      <c r="W81" s="559"/>
    </row>
    <row r="82" spans="1:25" hidden="1">
      <c r="A82" s="78"/>
      <c r="B82" s="14" t="s">
        <v>125</v>
      </c>
      <c r="C82" s="265"/>
      <c r="D82" s="33" t="s">
        <v>123</v>
      </c>
      <c r="E82" s="76">
        <f>ROUND($R82*$S82,6)</f>
        <v>0</v>
      </c>
      <c r="F82" s="76">
        <f>ROUND($R83*$S83,6)</f>
        <v>0</v>
      </c>
      <c r="G82" s="76">
        <f>ROUND($R84*$S84,6)</f>
        <v>0</v>
      </c>
      <c r="H82" s="76">
        <f>ROUND($R85*$S85,6)</f>
        <v>0</v>
      </c>
      <c r="I82" s="76">
        <f>ROUND($R86*$S86,6)</f>
        <v>0</v>
      </c>
      <c r="J82" s="46"/>
      <c r="L82" s="236" t="s">
        <v>187</v>
      </c>
      <c r="M82" s="133">
        <v>0</v>
      </c>
      <c r="N82" s="214">
        <f>ROUND(M82/12,2)</f>
        <v>0</v>
      </c>
      <c r="O82" s="214">
        <f>LOOKUP(P82,'Longevity Lookup'!$A$3:$A$506,'Longevity Lookup'!$B$3:$B$506)</f>
        <v>0</v>
      </c>
      <c r="P82" s="209">
        <v>0</v>
      </c>
      <c r="Q82" s="211">
        <v>1.03</v>
      </c>
      <c r="R82" s="212">
        <v>0</v>
      </c>
      <c r="S82" s="61">
        <f>$S$16</f>
        <v>12</v>
      </c>
      <c r="T82" s="321" t="s">
        <v>31</v>
      </c>
      <c r="U82" s="323">
        <f>IFERROR((E84+E85)/E83,0)</f>
        <v>0</v>
      </c>
      <c r="V82" s="556">
        <f>E82*174</f>
        <v>0</v>
      </c>
      <c r="W82" s="557">
        <f>IFERROR(E83/V82,0)</f>
        <v>0</v>
      </c>
      <c r="X82" s="24"/>
      <c r="Y82" s="24"/>
    </row>
    <row r="83" spans="1:25" hidden="1">
      <c r="A83" s="9"/>
      <c r="B83" s="28" t="s">
        <v>282</v>
      </c>
      <c r="C83" s="76"/>
      <c r="D83" s="59" t="s">
        <v>15</v>
      </c>
      <c r="E83" s="52">
        <f>ROUND((N82+O82)*E82*Q82,0)</f>
        <v>0</v>
      </c>
      <c r="F83" s="52">
        <f>ROUND((N82+O82)*F82*Q82*Q83,0)</f>
        <v>0</v>
      </c>
      <c r="G83" s="52">
        <f>ROUND((N82+O82)*G82*Q82*Q83*Q84,0)</f>
        <v>0</v>
      </c>
      <c r="H83" s="52">
        <f>ROUND((N82+O82)*H82*Q82*Q83*Q84*Q85,0)</f>
        <v>0</v>
      </c>
      <c r="I83" s="52">
        <f>ROUND((N82+O82)*I82*Q82*Q83*Q84*Q85*Q86,0)</f>
        <v>0</v>
      </c>
      <c r="J83" s="158">
        <f>SUM(E83:I83)</f>
        <v>0</v>
      </c>
      <c r="L83" s="239" t="str">
        <f>L82</f>
        <v>A</v>
      </c>
      <c r="M83" s="215"/>
      <c r="N83" s="56"/>
      <c r="O83" s="56"/>
      <c r="P83" s="56"/>
      <c r="Q83" s="211">
        <v>1.03</v>
      </c>
      <c r="R83" s="212">
        <v>0</v>
      </c>
      <c r="S83" s="61">
        <f>$S$17</f>
        <v>12</v>
      </c>
      <c r="T83" s="561" t="s">
        <v>32</v>
      </c>
      <c r="U83" s="323">
        <f>IFERROR((F84+F85)/F83,0)</f>
        <v>0</v>
      </c>
      <c r="V83" s="556">
        <f>F82*174</f>
        <v>0</v>
      </c>
      <c r="W83" s="557">
        <f>IFERROR(F83/V83,0)</f>
        <v>0</v>
      </c>
    </row>
    <row r="84" spans="1:25" hidden="1">
      <c r="A84" s="9"/>
      <c r="C84" s="76"/>
      <c r="D84" s="59" t="s">
        <v>30</v>
      </c>
      <c r="E84" s="52">
        <f>ROUND(E83*$Q$3,0)</f>
        <v>0</v>
      </c>
      <c r="F84" s="52">
        <f t="shared" ref="F84:I84" si="45">ROUND(F83*$Q$3,0)</f>
        <v>0</v>
      </c>
      <c r="G84" s="52">
        <f t="shared" si="45"/>
        <v>0</v>
      </c>
      <c r="H84" s="52">
        <f t="shared" si="45"/>
        <v>0</v>
      </c>
      <c r="I84" s="52">
        <f t="shared" si="45"/>
        <v>0</v>
      </c>
      <c r="J84" s="158">
        <f>SUM(E84:I84)</f>
        <v>0</v>
      </c>
      <c r="L84" s="239" t="str">
        <f>L83</f>
        <v>A</v>
      </c>
      <c r="M84" s="215"/>
      <c r="N84" s="56"/>
      <c r="O84" s="56"/>
      <c r="P84" s="56"/>
      <c r="Q84" s="211">
        <v>1.03</v>
      </c>
      <c r="R84" s="212">
        <v>0</v>
      </c>
      <c r="S84" s="61">
        <f>$S$18</f>
        <v>12</v>
      </c>
      <c r="T84" s="561" t="s">
        <v>33</v>
      </c>
      <c r="U84" s="323">
        <f>IFERROR((G84+G85)/G83,0)</f>
        <v>0</v>
      </c>
      <c r="V84" s="556">
        <f>G82*174</f>
        <v>0</v>
      </c>
      <c r="W84" s="557">
        <f>IFERROR(G83/V84,0)</f>
        <v>0</v>
      </c>
      <c r="X84" s="24"/>
      <c r="Y84" s="24"/>
    </row>
    <row r="85" spans="1:25" ht="15" hidden="1">
      <c r="A85" s="9"/>
      <c r="C85" s="76"/>
      <c r="D85" s="59" t="s">
        <v>29</v>
      </c>
      <c r="E85" s="170">
        <f>ROUND(R$6*E82,0)</f>
        <v>0</v>
      </c>
      <c r="F85" s="170">
        <f t="shared" ref="F85:I85" si="46">ROUND(S$6*F82,0)</f>
        <v>0</v>
      </c>
      <c r="G85" s="170">
        <f t="shared" si="46"/>
        <v>0</v>
      </c>
      <c r="H85" s="170">
        <f t="shared" si="46"/>
        <v>0</v>
      </c>
      <c r="I85" s="170">
        <f t="shared" si="46"/>
        <v>0</v>
      </c>
      <c r="J85" s="167">
        <f>SUM(E85:I85)</f>
        <v>0</v>
      </c>
      <c r="L85" s="239" t="str">
        <f>L84</f>
        <v>A</v>
      </c>
      <c r="M85" s="215"/>
      <c r="N85" s="56"/>
      <c r="O85" s="56"/>
      <c r="P85" s="56"/>
      <c r="Q85" s="211">
        <v>1.03</v>
      </c>
      <c r="R85" s="212">
        <v>0</v>
      </c>
      <c r="S85" s="61">
        <f>$S$19</f>
        <v>12</v>
      </c>
      <c r="T85" s="561" t="s">
        <v>34</v>
      </c>
      <c r="U85" s="323">
        <f>IFERROR((H84+H85)/H83,0)</f>
        <v>0</v>
      </c>
      <c r="V85" s="556">
        <f>H82*174</f>
        <v>0</v>
      </c>
      <c r="W85" s="557">
        <f>IFERROR(H83/V85,0)</f>
        <v>0</v>
      </c>
    </row>
    <row r="86" spans="1:25" hidden="1">
      <c r="A86" s="9"/>
      <c r="C86" s="76"/>
      <c r="D86" s="62" t="s">
        <v>178</v>
      </c>
      <c r="E86" s="171">
        <f t="shared" ref="E86:I86" si="47">SUM(E84:E85)</f>
        <v>0</v>
      </c>
      <c r="F86" s="171">
        <f t="shared" si="47"/>
        <v>0</v>
      </c>
      <c r="G86" s="171">
        <f t="shared" si="47"/>
        <v>0</v>
      </c>
      <c r="H86" s="171">
        <f t="shared" si="47"/>
        <v>0</v>
      </c>
      <c r="I86" s="171">
        <f t="shared" si="47"/>
        <v>0</v>
      </c>
      <c r="J86" s="172">
        <f t="shared" ref="J86" si="48">SUM(J84:J85)</f>
        <v>0</v>
      </c>
      <c r="L86" s="239" t="str">
        <f>L85</f>
        <v>A</v>
      </c>
      <c r="M86" s="215"/>
      <c r="N86" s="56"/>
      <c r="O86" s="56"/>
      <c r="P86" s="56"/>
      <c r="Q86" s="211">
        <v>1.03</v>
      </c>
      <c r="R86" s="212">
        <v>0</v>
      </c>
      <c r="S86" s="61">
        <f>$S$20</f>
        <v>12</v>
      </c>
      <c r="T86" s="561" t="s">
        <v>35</v>
      </c>
      <c r="U86" s="323">
        <f>IFERROR((I84+I85)/I83,0)</f>
        <v>0</v>
      </c>
      <c r="V86" s="556">
        <f>I82*174</f>
        <v>0</v>
      </c>
      <c r="W86" s="557">
        <f>IFERROR(I83/V86,0)</f>
        <v>0</v>
      </c>
      <c r="X86" s="24"/>
      <c r="Y86" s="24"/>
    </row>
    <row r="87" spans="1:25" hidden="1">
      <c r="A87" s="9"/>
      <c r="B87" s="3"/>
      <c r="C87" s="76"/>
      <c r="D87" s="59"/>
      <c r="E87" s="16"/>
      <c r="F87" s="16"/>
      <c r="G87" s="16"/>
      <c r="H87" s="16"/>
      <c r="I87" s="16"/>
      <c r="J87" s="25"/>
      <c r="L87" s="236"/>
      <c r="M87" s="215"/>
      <c r="N87" s="56"/>
      <c r="O87" s="56"/>
      <c r="P87" s="56"/>
      <c r="Q87" s="31"/>
      <c r="R87" s="56"/>
      <c r="S87" s="31"/>
      <c r="T87" s="325"/>
      <c r="U87" s="325"/>
      <c r="V87" s="558"/>
      <c r="W87" s="559"/>
    </row>
    <row r="88" spans="1:25" hidden="1">
      <c r="A88" s="78"/>
      <c r="B88" s="14" t="s">
        <v>125</v>
      </c>
      <c r="C88" s="265"/>
      <c r="D88" s="33" t="s">
        <v>123</v>
      </c>
      <c r="E88" s="76">
        <f>ROUND($R88*$S88,6)</f>
        <v>0</v>
      </c>
      <c r="F88" s="76">
        <f>ROUND($R89*$S89,6)</f>
        <v>0</v>
      </c>
      <c r="G88" s="76">
        <f>ROUND($R90*$S90,6)</f>
        <v>0</v>
      </c>
      <c r="H88" s="76">
        <f>ROUND($R91*$S91,6)</f>
        <v>0</v>
      </c>
      <c r="I88" s="76">
        <f>ROUND($R92*$S92,6)</f>
        <v>0</v>
      </c>
      <c r="J88" s="46"/>
      <c r="L88" s="236" t="s">
        <v>187</v>
      </c>
      <c r="M88" s="133">
        <v>0</v>
      </c>
      <c r="N88" s="214">
        <f>ROUND(M88/12,2)</f>
        <v>0</v>
      </c>
      <c r="O88" s="214">
        <f>LOOKUP(P88,'Longevity Lookup'!$A$3:$A$506,'Longevity Lookup'!$B$3:$B$506)</f>
        <v>0</v>
      </c>
      <c r="P88" s="209">
        <v>0</v>
      </c>
      <c r="Q88" s="211">
        <v>1.03</v>
      </c>
      <c r="R88" s="212">
        <v>0</v>
      </c>
      <c r="S88" s="61">
        <f>$S$16</f>
        <v>12</v>
      </c>
      <c r="T88" s="321" t="s">
        <v>31</v>
      </c>
      <c r="U88" s="323">
        <f>IFERROR((E90+E91)/E89,0)</f>
        <v>0</v>
      </c>
      <c r="V88" s="556">
        <f>E88*174</f>
        <v>0</v>
      </c>
      <c r="W88" s="557">
        <f>IFERROR(E89/V88,0)</f>
        <v>0</v>
      </c>
      <c r="X88" s="24"/>
      <c r="Y88" s="24"/>
    </row>
    <row r="89" spans="1:25" hidden="1">
      <c r="A89" s="9"/>
      <c r="B89" s="28" t="s">
        <v>282</v>
      </c>
      <c r="C89" s="76"/>
      <c r="D89" s="59" t="s">
        <v>15</v>
      </c>
      <c r="E89" s="52">
        <f>ROUND((N88+O88)*E88*Q88,0)</f>
        <v>0</v>
      </c>
      <c r="F89" s="52">
        <f>ROUND((N88+O88)*F88*Q88*Q89,0)</f>
        <v>0</v>
      </c>
      <c r="G89" s="52">
        <f>ROUND((N88+O88)*G88*Q88*Q89*Q90,0)</f>
        <v>0</v>
      </c>
      <c r="H89" s="52">
        <f>ROUND((N88+O88)*H88*Q88*Q89*Q90*Q91,0)</f>
        <v>0</v>
      </c>
      <c r="I89" s="52">
        <f>ROUND((N88+O88)*I88*Q88*Q89*Q90*Q91*Q92,0)</f>
        <v>0</v>
      </c>
      <c r="J89" s="158">
        <f>SUM(E89:I89)</f>
        <v>0</v>
      </c>
      <c r="L89" s="239" t="str">
        <f>L88</f>
        <v>A</v>
      </c>
      <c r="M89" s="215"/>
      <c r="N89" s="56"/>
      <c r="O89" s="56"/>
      <c r="P89" s="56"/>
      <c r="Q89" s="211">
        <v>1.03</v>
      </c>
      <c r="R89" s="212">
        <v>0</v>
      </c>
      <c r="S89" s="61">
        <f>$S$17</f>
        <v>12</v>
      </c>
      <c r="T89" s="561" t="s">
        <v>32</v>
      </c>
      <c r="U89" s="323">
        <f>IFERROR((F90+F91)/F89,0)</f>
        <v>0</v>
      </c>
      <c r="V89" s="556">
        <f>F88*174</f>
        <v>0</v>
      </c>
      <c r="W89" s="557">
        <f>IFERROR(F89/V89,0)</f>
        <v>0</v>
      </c>
    </row>
    <row r="90" spans="1:25" hidden="1">
      <c r="A90" s="9"/>
      <c r="C90" s="76"/>
      <c r="D90" s="59" t="s">
        <v>30</v>
      </c>
      <c r="E90" s="52">
        <f>ROUND(E89*$Q$3,0)</f>
        <v>0</v>
      </c>
      <c r="F90" s="52">
        <f t="shared" ref="F90:I90" si="49">ROUND(F89*$Q$3,0)</f>
        <v>0</v>
      </c>
      <c r="G90" s="52">
        <f t="shared" si="49"/>
        <v>0</v>
      </c>
      <c r="H90" s="52">
        <f t="shared" si="49"/>
        <v>0</v>
      </c>
      <c r="I90" s="52">
        <f t="shared" si="49"/>
        <v>0</v>
      </c>
      <c r="J90" s="158">
        <f>SUM(E90:I90)</f>
        <v>0</v>
      </c>
      <c r="L90" s="239" t="str">
        <f>L89</f>
        <v>A</v>
      </c>
      <c r="M90" s="215"/>
      <c r="N90" s="56"/>
      <c r="O90" s="56"/>
      <c r="P90" s="56"/>
      <c r="Q90" s="211">
        <v>1.03</v>
      </c>
      <c r="R90" s="212">
        <v>0</v>
      </c>
      <c r="S90" s="61">
        <f>$S$18</f>
        <v>12</v>
      </c>
      <c r="T90" s="561" t="s">
        <v>33</v>
      </c>
      <c r="U90" s="323">
        <f>IFERROR((G90+G91)/G89,0)</f>
        <v>0</v>
      </c>
      <c r="V90" s="556">
        <f>G88*174</f>
        <v>0</v>
      </c>
      <c r="W90" s="557">
        <f>IFERROR(G89/V90,0)</f>
        <v>0</v>
      </c>
      <c r="X90" s="24"/>
      <c r="Y90" s="24"/>
    </row>
    <row r="91" spans="1:25" ht="15" hidden="1">
      <c r="A91" s="9"/>
      <c r="C91" s="76"/>
      <c r="D91" s="59" t="s">
        <v>29</v>
      </c>
      <c r="E91" s="170">
        <f>ROUND(R$6*E88,0)</f>
        <v>0</v>
      </c>
      <c r="F91" s="170">
        <f t="shared" ref="F91:I91" si="50">ROUND(S$6*F88,0)</f>
        <v>0</v>
      </c>
      <c r="G91" s="170">
        <f t="shared" si="50"/>
        <v>0</v>
      </c>
      <c r="H91" s="170">
        <f t="shared" si="50"/>
        <v>0</v>
      </c>
      <c r="I91" s="170">
        <f t="shared" si="50"/>
        <v>0</v>
      </c>
      <c r="J91" s="167">
        <f>SUM(E91:I91)</f>
        <v>0</v>
      </c>
      <c r="L91" s="239" t="str">
        <f>L90</f>
        <v>A</v>
      </c>
      <c r="M91" s="215"/>
      <c r="N91" s="56"/>
      <c r="O91" s="56"/>
      <c r="P91" s="56"/>
      <c r="Q91" s="211">
        <v>1.03</v>
      </c>
      <c r="R91" s="212">
        <v>0</v>
      </c>
      <c r="S91" s="61">
        <f>$S$19</f>
        <v>12</v>
      </c>
      <c r="T91" s="561" t="s">
        <v>34</v>
      </c>
      <c r="U91" s="323">
        <f>IFERROR((H90+H91)/H89,0)</f>
        <v>0</v>
      </c>
      <c r="V91" s="556">
        <f>H88*174</f>
        <v>0</v>
      </c>
      <c r="W91" s="557">
        <f>IFERROR(H89/V91,0)</f>
        <v>0</v>
      </c>
    </row>
    <row r="92" spans="1:25" hidden="1">
      <c r="A92" s="9"/>
      <c r="C92" s="76"/>
      <c r="D92" s="62" t="s">
        <v>178</v>
      </c>
      <c r="E92" s="171">
        <f t="shared" ref="E92:I92" si="51">SUM(E90:E91)</f>
        <v>0</v>
      </c>
      <c r="F92" s="171">
        <f t="shared" si="51"/>
        <v>0</v>
      </c>
      <c r="G92" s="171">
        <f t="shared" si="51"/>
        <v>0</v>
      </c>
      <c r="H92" s="171">
        <f t="shared" si="51"/>
        <v>0</v>
      </c>
      <c r="I92" s="171">
        <f t="shared" si="51"/>
        <v>0</v>
      </c>
      <c r="J92" s="172">
        <f t="shared" ref="J92" si="52">SUM(J90:J91)</f>
        <v>0</v>
      </c>
      <c r="L92" s="239" t="str">
        <f>L91</f>
        <v>A</v>
      </c>
      <c r="M92" s="215"/>
      <c r="N92" s="56"/>
      <c r="O92" s="56"/>
      <c r="P92" s="56"/>
      <c r="Q92" s="211">
        <v>1.03</v>
      </c>
      <c r="R92" s="212">
        <v>0</v>
      </c>
      <c r="S92" s="61">
        <f>$S$20</f>
        <v>12</v>
      </c>
      <c r="T92" s="561" t="s">
        <v>35</v>
      </c>
      <c r="U92" s="323">
        <f>IFERROR((I90+I91)/I89,0)</f>
        <v>0</v>
      </c>
      <c r="V92" s="556">
        <f>I88*174</f>
        <v>0</v>
      </c>
      <c r="W92" s="557">
        <f>IFERROR(I89/V92,0)</f>
        <v>0</v>
      </c>
      <c r="X92" s="24"/>
      <c r="Y92" s="24"/>
    </row>
    <row r="93" spans="1:25" hidden="1">
      <c r="A93" s="9"/>
      <c r="B93" s="3"/>
      <c r="C93" s="76"/>
      <c r="D93" s="59"/>
      <c r="E93" s="16"/>
      <c r="F93" s="16"/>
      <c r="G93" s="16"/>
      <c r="H93" s="16"/>
      <c r="I93" s="16"/>
      <c r="J93" s="25"/>
      <c r="L93" s="236"/>
      <c r="M93" s="215"/>
      <c r="N93" s="56"/>
      <c r="O93" s="56"/>
      <c r="P93" s="56"/>
      <c r="Q93" s="31"/>
      <c r="R93" s="56"/>
      <c r="S93" s="31"/>
      <c r="T93" s="325"/>
      <c r="U93" s="325"/>
      <c r="V93" s="558"/>
      <c r="W93" s="559"/>
    </row>
    <row r="94" spans="1:25" hidden="1">
      <c r="A94" s="78"/>
      <c r="B94" s="14" t="s">
        <v>125</v>
      </c>
      <c r="C94" s="265"/>
      <c r="D94" s="33" t="s">
        <v>123</v>
      </c>
      <c r="E94" s="76">
        <f>ROUND($R94*$S94,6)</f>
        <v>0</v>
      </c>
      <c r="F94" s="76">
        <f>ROUND($R95*$S95,6)</f>
        <v>0</v>
      </c>
      <c r="G94" s="76">
        <f>ROUND($R96*$S96,6)</f>
        <v>0</v>
      </c>
      <c r="H94" s="76">
        <f>ROUND($R97*$S97,6)</f>
        <v>0</v>
      </c>
      <c r="I94" s="76">
        <f>ROUND($R98*$S98,6)</f>
        <v>0</v>
      </c>
      <c r="J94" s="46"/>
      <c r="L94" s="236" t="s">
        <v>187</v>
      </c>
      <c r="M94" s="133">
        <v>0</v>
      </c>
      <c r="N94" s="214">
        <f>ROUND(M94/12,2)</f>
        <v>0</v>
      </c>
      <c r="O94" s="214">
        <f>LOOKUP(P94,'Longevity Lookup'!$A$3:$A$506,'Longevity Lookup'!$B$3:$B$506)</f>
        <v>0</v>
      </c>
      <c r="P94" s="209">
        <v>0</v>
      </c>
      <c r="Q94" s="211">
        <v>1.03</v>
      </c>
      <c r="R94" s="212">
        <v>0</v>
      </c>
      <c r="S94" s="61">
        <f>$S$16</f>
        <v>12</v>
      </c>
      <c r="T94" s="321" t="s">
        <v>31</v>
      </c>
      <c r="U94" s="323">
        <f>IFERROR((E96+E97)/E95,0)</f>
        <v>0</v>
      </c>
      <c r="V94" s="556">
        <f>E94*174</f>
        <v>0</v>
      </c>
      <c r="W94" s="557">
        <f>IFERROR(E95/V94,0)</f>
        <v>0</v>
      </c>
      <c r="X94" s="24"/>
      <c r="Y94" s="24"/>
    </row>
    <row r="95" spans="1:25" hidden="1">
      <c r="A95" s="9"/>
      <c r="B95" s="28" t="s">
        <v>282</v>
      </c>
      <c r="C95" s="76"/>
      <c r="D95" s="59" t="s">
        <v>15</v>
      </c>
      <c r="E95" s="52">
        <f>ROUND((N94+O94)*E94*Q94,0)</f>
        <v>0</v>
      </c>
      <c r="F95" s="52">
        <f>ROUND((N94+O94)*F94*Q94*Q95,0)</f>
        <v>0</v>
      </c>
      <c r="G95" s="52">
        <f>ROUND((N94+O94)*G94*Q94*Q95*Q96,0)</f>
        <v>0</v>
      </c>
      <c r="H95" s="52">
        <f>ROUND((N94+O94)*H94*Q94*Q95*Q96*Q97,0)</f>
        <v>0</v>
      </c>
      <c r="I95" s="52">
        <f>ROUND((N94+O94)*I94*Q94*Q95*Q96*Q97*Q98,0)</f>
        <v>0</v>
      </c>
      <c r="J95" s="158">
        <f>SUM(E95:I95)</f>
        <v>0</v>
      </c>
      <c r="L95" s="239" t="str">
        <f>L94</f>
        <v>A</v>
      </c>
      <c r="M95" s="215"/>
      <c r="N95" s="56"/>
      <c r="O95" s="56"/>
      <c r="P95" s="56"/>
      <c r="Q95" s="211">
        <v>1.03</v>
      </c>
      <c r="R95" s="212">
        <v>0</v>
      </c>
      <c r="S95" s="61">
        <f>$S$17</f>
        <v>12</v>
      </c>
      <c r="T95" s="561" t="s">
        <v>32</v>
      </c>
      <c r="U95" s="323">
        <f>IFERROR((F96+F97)/F95,0)</f>
        <v>0</v>
      </c>
      <c r="V95" s="556">
        <f>F94*174</f>
        <v>0</v>
      </c>
      <c r="W95" s="557">
        <f>IFERROR(F95/V95,0)</f>
        <v>0</v>
      </c>
    </row>
    <row r="96" spans="1:25" hidden="1">
      <c r="A96" s="9"/>
      <c r="C96" s="76"/>
      <c r="D96" s="59" t="s">
        <v>30</v>
      </c>
      <c r="E96" s="52">
        <f>ROUND(E95*$Q$3,0)</f>
        <v>0</v>
      </c>
      <c r="F96" s="52">
        <f t="shared" ref="F96:I96" si="53">ROUND(F95*$Q$3,0)</f>
        <v>0</v>
      </c>
      <c r="G96" s="52">
        <f t="shared" si="53"/>
        <v>0</v>
      </c>
      <c r="H96" s="52">
        <f t="shared" si="53"/>
        <v>0</v>
      </c>
      <c r="I96" s="52">
        <f t="shared" si="53"/>
        <v>0</v>
      </c>
      <c r="J96" s="158">
        <f>SUM(E96:I96)</f>
        <v>0</v>
      </c>
      <c r="L96" s="239" t="str">
        <f>L95</f>
        <v>A</v>
      </c>
      <c r="M96" s="215"/>
      <c r="N96" s="56"/>
      <c r="O96" s="56"/>
      <c r="P96" s="56"/>
      <c r="Q96" s="211">
        <v>1.03</v>
      </c>
      <c r="R96" s="212">
        <v>0</v>
      </c>
      <c r="S96" s="61">
        <f>$S$18</f>
        <v>12</v>
      </c>
      <c r="T96" s="561" t="s">
        <v>33</v>
      </c>
      <c r="U96" s="323">
        <f>IFERROR((G96+G97)/G95,0)</f>
        <v>0</v>
      </c>
      <c r="V96" s="556">
        <f>G94*174</f>
        <v>0</v>
      </c>
      <c r="W96" s="557">
        <f>IFERROR(G95/V96,0)</f>
        <v>0</v>
      </c>
      <c r="X96" s="24"/>
      <c r="Y96" s="24"/>
    </row>
    <row r="97" spans="1:25" ht="15" hidden="1">
      <c r="A97" s="9"/>
      <c r="C97" s="76"/>
      <c r="D97" s="59" t="s">
        <v>29</v>
      </c>
      <c r="E97" s="170">
        <f>ROUND(R$6*E94,0)</f>
        <v>0</v>
      </c>
      <c r="F97" s="170">
        <f t="shared" ref="F97:I97" si="54">ROUND(S$6*F94,0)</f>
        <v>0</v>
      </c>
      <c r="G97" s="170">
        <f t="shared" si="54"/>
        <v>0</v>
      </c>
      <c r="H97" s="170">
        <f t="shared" si="54"/>
        <v>0</v>
      </c>
      <c r="I97" s="170">
        <f t="shared" si="54"/>
        <v>0</v>
      </c>
      <c r="J97" s="167">
        <f>SUM(E97:I97)</f>
        <v>0</v>
      </c>
      <c r="L97" s="239" t="str">
        <f>L96</f>
        <v>A</v>
      </c>
      <c r="M97" s="215"/>
      <c r="N97" s="56"/>
      <c r="O97" s="56"/>
      <c r="P97" s="56"/>
      <c r="Q97" s="211">
        <v>1.03</v>
      </c>
      <c r="R97" s="212">
        <v>0</v>
      </c>
      <c r="S97" s="61">
        <f>$S$19</f>
        <v>12</v>
      </c>
      <c r="T97" s="561" t="s">
        <v>34</v>
      </c>
      <c r="U97" s="323">
        <f>IFERROR((H96+H97)/H95,0)</f>
        <v>0</v>
      </c>
      <c r="V97" s="556">
        <f>H94*174</f>
        <v>0</v>
      </c>
      <c r="W97" s="557">
        <f>IFERROR(H95/V97,0)</f>
        <v>0</v>
      </c>
    </row>
    <row r="98" spans="1:25" hidden="1">
      <c r="A98" s="9"/>
      <c r="C98" s="76"/>
      <c r="D98" s="62" t="s">
        <v>178</v>
      </c>
      <c r="E98" s="171">
        <f t="shared" ref="E98:I98" si="55">SUM(E96:E97)</f>
        <v>0</v>
      </c>
      <c r="F98" s="171">
        <f t="shared" si="55"/>
        <v>0</v>
      </c>
      <c r="G98" s="171">
        <f t="shared" si="55"/>
        <v>0</v>
      </c>
      <c r="H98" s="171">
        <f t="shared" si="55"/>
        <v>0</v>
      </c>
      <c r="I98" s="171">
        <f t="shared" si="55"/>
        <v>0</v>
      </c>
      <c r="J98" s="172">
        <f t="shared" ref="J98" si="56">SUM(J96:J97)</f>
        <v>0</v>
      </c>
      <c r="L98" s="239" t="str">
        <f>L97</f>
        <v>A</v>
      </c>
      <c r="M98" s="215"/>
      <c r="N98" s="56"/>
      <c r="O98" s="56"/>
      <c r="P98" s="56"/>
      <c r="Q98" s="211">
        <v>1.03</v>
      </c>
      <c r="R98" s="212">
        <v>0</v>
      </c>
      <c r="S98" s="61">
        <f>$S$20</f>
        <v>12</v>
      </c>
      <c r="T98" s="561" t="s">
        <v>35</v>
      </c>
      <c r="U98" s="323">
        <f>IFERROR((I96+I97)/I95,0)</f>
        <v>0</v>
      </c>
      <c r="V98" s="556">
        <f>I94*174</f>
        <v>0</v>
      </c>
      <c r="W98" s="557">
        <f>IFERROR(I95/V98,0)</f>
        <v>0</v>
      </c>
      <c r="X98" s="24"/>
      <c r="Y98" s="24"/>
    </row>
    <row r="99" spans="1:25" hidden="1">
      <c r="A99" s="9"/>
      <c r="B99" s="3"/>
      <c r="C99" s="76"/>
      <c r="D99" s="59"/>
      <c r="E99" s="16"/>
      <c r="F99" s="16"/>
      <c r="G99" s="16"/>
      <c r="H99" s="16"/>
      <c r="I99" s="16"/>
      <c r="J99" s="25"/>
      <c r="L99" s="236"/>
      <c r="M99" s="215"/>
      <c r="N99" s="56"/>
      <c r="O99" s="56"/>
      <c r="P99" s="56"/>
      <c r="Q99" s="31"/>
      <c r="R99" s="56"/>
      <c r="S99" s="31"/>
      <c r="T99" s="325"/>
      <c r="U99" s="325"/>
      <c r="V99" s="558"/>
      <c r="W99" s="559"/>
    </row>
    <row r="100" spans="1:25" hidden="1">
      <c r="A100" s="78"/>
      <c r="B100" s="14" t="s">
        <v>125</v>
      </c>
      <c r="C100" s="265"/>
      <c r="D100" s="33" t="s">
        <v>123</v>
      </c>
      <c r="E100" s="76">
        <f>ROUND($R100*$S100,6)</f>
        <v>0</v>
      </c>
      <c r="F100" s="76">
        <f>ROUND($R101*$S101,6)</f>
        <v>0</v>
      </c>
      <c r="G100" s="76">
        <f>ROUND($R102*$S102,6)</f>
        <v>0</v>
      </c>
      <c r="H100" s="76">
        <f>ROUND($R103*$S103,6)</f>
        <v>0</v>
      </c>
      <c r="I100" s="76">
        <f>ROUND($R104*$S104,6)</f>
        <v>0</v>
      </c>
      <c r="J100" s="46"/>
      <c r="L100" s="236" t="s">
        <v>187</v>
      </c>
      <c r="M100" s="133">
        <v>0</v>
      </c>
      <c r="N100" s="214">
        <f>ROUND(M100/12,2)</f>
        <v>0</v>
      </c>
      <c r="O100" s="214">
        <f>LOOKUP(P100,'Longevity Lookup'!$A$3:$A$506,'Longevity Lookup'!$B$3:$B$506)</f>
        <v>0</v>
      </c>
      <c r="P100" s="209">
        <v>0</v>
      </c>
      <c r="Q100" s="211">
        <v>1.03</v>
      </c>
      <c r="R100" s="212">
        <v>0</v>
      </c>
      <c r="S100" s="61">
        <f>$S$16</f>
        <v>12</v>
      </c>
      <c r="T100" s="321" t="s">
        <v>31</v>
      </c>
      <c r="U100" s="323">
        <f>IFERROR((E102+E103)/E101,0)</f>
        <v>0</v>
      </c>
      <c r="V100" s="556">
        <f>E100*174</f>
        <v>0</v>
      </c>
      <c r="W100" s="557">
        <f>IFERROR(E101/V100,0)</f>
        <v>0</v>
      </c>
      <c r="X100" s="24"/>
      <c r="Y100" s="24"/>
    </row>
    <row r="101" spans="1:25" hidden="1">
      <c r="A101" s="9"/>
      <c r="B101" s="28" t="s">
        <v>282</v>
      </c>
      <c r="C101" s="76"/>
      <c r="D101" s="59" t="s">
        <v>15</v>
      </c>
      <c r="E101" s="52">
        <f>ROUND((N100+O100)*E100*Q100,0)</f>
        <v>0</v>
      </c>
      <c r="F101" s="52">
        <f>ROUND((N100+O100)*F100*Q100*Q101,0)</f>
        <v>0</v>
      </c>
      <c r="G101" s="52">
        <f>ROUND((N100+O100)*G100*Q100*Q101*Q102,0)</f>
        <v>0</v>
      </c>
      <c r="H101" s="52">
        <f>ROUND((N100+O100)*H100*Q100*Q101*Q102*Q103,0)</f>
        <v>0</v>
      </c>
      <c r="I101" s="52">
        <f>ROUND((N100+O100)*I100*Q100*Q101*Q102*Q103*Q104,0)</f>
        <v>0</v>
      </c>
      <c r="J101" s="158">
        <f>SUM(E101:I101)</f>
        <v>0</v>
      </c>
      <c r="L101" s="239" t="str">
        <f>L100</f>
        <v>A</v>
      </c>
      <c r="M101" s="215"/>
      <c r="N101" s="56"/>
      <c r="O101" s="56"/>
      <c r="P101" s="56"/>
      <c r="Q101" s="211">
        <v>1.03</v>
      </c>
      <c r="R101" s="212">
        <v>0</v>
      </c>
      <c r="S101" s="61">
        <f>$S$17</f>
        <v>12</v>
      </c>
      <c r="T101" s="561" t="s">
        <v>32</v>
      </c>
      <c r="U101" s="323">
        <f>IFERROR((F102+F103)/F101,0)</f>
        <v>0</v>
      </c>
      <c r="V101" s="556">
        <f>F100*174</f>
        <v>0</v>
      </c>
      <c r="W101" s="557">
        <f>IFERROR(F101/V101,0)</f>
        <v>0</v>
      </c>
    </row>
    <row r="102" spans="1:25" hidden="1">
      <c r="A102" s="9"/>
      <c r="C102" s="76"/>
      <c r="D102" s="59" t="s">
        <v>30</v>
      </c>
      <c r="E102" s="52">
        <f>ROUND(E101*$Q$3,0)</f>
        <v>0</v>
      </c>
      <c r="F102" s="52">
        <f t="shared" ref="F102:I102" si="57">ROUND(F101*$Q$3,0)</f>
        <v>0</v>
      </c>
      <c r="G102" s="52">
        <f t="shared" si="57"/>
        <v>0</v>
      </c>
      <c r="H102" s="52">
        <f t="shared" si="57"/>
        <v>0</v>
      </c>
      <c r="I102" s="52">
        <f t="shared" si="57"/>
        <v>0</v>
      </c>
      <c r="J102" s="158">
        <f>SUM(E102:I102)</f>
        <v>0</v>
      </c>
      <c r="L102" s="239" t="str">
        <f>L101</f>
        <v>A</v>
      </c>
      <c r="M102" s="215"/>
      <c r="N102" s="56"/>
      <c r="O102" s="56"/>
      <c r="P102" s="56"/>
      <c r="Q102" s="211">
        <v>1.03</v>
      </c>
      <c r="R102" s="212">
        <v>0</v>
      </c>
      <c r="S102" s="61">
        <f>$S$18</f>
        <v>12</v>
      </c>
      <c r="T102" s="561" t="s">
        <v>33</v>
      </c>
      <c r="U102" s="323">
        <f>IFERROR((G102+G103)/G101,0)</f>
        <v>0</v>
      </c>
      <c r="V102" s="556">
        <f>G100*174</f>
        <v>0</v>
      </c>
      <c r="W102" s="557">
        <f>IFERROR(G101/V102,0)</f>
        <v>0</v>
      </c>
      <c r="X102" s="24"/>
      <c r="Y102" s="24"/>
    </row>
    <row r="103" spans="1:25" ht="15" hidden="1">
      <c r="A103" s="9"/>
      <c r="C103" s="76"/>
      <c r="D103" s="59" t="s">
        <v>29</v>
      </c>
      <c r="E103" s="170">
        <f>ROUND(R$6*E100,0)</f>
        <v>0</v>
      </c>
      <c r="F103" s="170">
        <f t="shared" ref="F103:I103" si="58">ROUND(S$6*F100,0)</f>
        <v>0</v>
      </c>
      <c r="G103" s="170">
        <f t="shared" si="58"/>
        <v>0</v>
      </c>
      <c r="H103" s="170">
        <f t="shared" si="58"/>
        <v>0</v>
      </c>
      <c r="I103" s="170">
        <f t="shared" si="58"/>
        <v>0</v>
      </c>
      <c r="J103" s="167">
        <f>SUM(E103:I103)</f>
        <v>0</v>
      </c>
      <c r="L103" s="239" t="str">
        <f>L102</f>
        <v>A</v>
      </c>
      <c r="M103" s="215"/>
      <c r="N103" s="56"/>
      <c r="O103" s="56"/>
      <c r="P103" s="56"/>
      <c r="Q103" s="211">
        <v>1.03</v>
      </c>
      <c r="R103" s="212">
        <v>0</v>
      </c>
      <c r="S103" s="61">
        <f>$S$19</f>
        <v>12</v>
      </c>
      <c r="T103" s="561" t="s">
        <v>34</v>
      </c>
      <c r="U103" s="323">
        <f>IFERROR((H102+H103)/H101,0)</f>
        <v>0</v>
      </c>
      <c r="V103" s="556">
        <f>H100*174</f>
        <v>0</v>
      </c>
      <c r="W103" s="557">
        <f>IFERROR(H101/V103,0)</f>
        <v>0</v>
      </c>
    </row>
    <row r="104" spans="1:25" hidden="1">
      <c r="A104" s="9"/>
      <c r="C104" s="76"/>
      <c r="D104" s="62" t="s">
        <v>178</v>
      </c>
      <c r="E104" s="171">
        <f t="shared" ref="E104:I104" si="59">SUM(E102:E103)</f>
        <v>0</v>
      </c>
      <c r="F104" s="171">
        <f t="shared" si="59"/>
        <v>0</v>
      </c>
      <c r="G104" s="171">
        <f t="shared" si="59"/>
        <v>0</v>
      </c>
      <c r="H104" s="171">
        <f t="shared" si="59"/>
        <v>0</v>
      </c>
      <c r="I104" s="171">
        <f t="shared" si="59"/>
        <v>0</v>
      </c>
      <c r="J104" s="172">
        <f t="shared" ref="J104" si="60">SUM(J102:J103)</f>
        <v>0</v>
      </c>
      <c r="L104" s="239" t="str">
        <f>L103</f>
        <v>A</v>
      </c>
      <c r="M104" s="215"/>
      <c r="N104" s="56"/>
      <c r="O104" s="56"/>
      <c r="P104" s="56"/>
      <c r="Q104" s="211">
        <v>1.03</v>
      </c>
      <c r="R104" s="212">
        <v>0</v>
      </c>
      <c r="S104" s="61">
        <f>$S$20</f>
        <v>12</v>
      </c>
      <c r="T104" s="561" t="s">
        <v>35</v>
      </c>
      <c r="U104" s="323">
        <f>IFERROR((I102+I103)/I101,0)</f>
        <v>0</v>
      </c>
      <c r="V104" s="556">
        <f>I100*174</f>
        <v>0</v>
      </c>
      <c r="W104" s="557">
        <f>IFERROR(I101/V104,0)</f>
        <v>0</v>
      </c>
      <c r="X104" s="24"/>
      <c r="Y104" s="24"/>
    </row>
    <row r="105" spans="1:25" hidden="1">
      <c r="A105" s="9"/>
      <c r="B105" s="3"/>
      <c r="C105" s="76"/>
      <c r="D105" s="59"/>
      <c r="E105" s="16"/>
      <c r="F105" s="16"/>
      <c r="G105" s="16"/>
      <c r="H105" s="16"/>
      <c r="I105" s="16"/>
      <c r="J105" s="25"/>
      <c r="L105" s="236"/>
      <c r="M105" s="215"/>
      <c r="N105" s="56"/>
      <c r="O105" s="56"/>
      <c r="P105" s="56"/>
      <c r="Q105" s="31"/>
      <c r="R105" s="56"/>
      <c r="S105" s="31"/>
      <c r="T105" s="325"/>
      <c r="U105" s="325"/>
      <c r="V105" s="558"/>
      <c r="W105" s="559"/>
    </row>
    <row r="106" spans="1:25" hidden="1">
      <c r="A106" s="78"/>
      <c r="B106" s="14" t="s">
        <v>125</v>
      </c>
      <c r="C106" s="265"/>
      <c r="D106" s="33" t="s">
        <v>123</v>
      </c>
      <c r="E106" s="76">
        <f>ROUND($R106*$S106,6)</f>
        <v>0</v>
      </c>
      <c r="F106" s="76">
        <f>ROUND($R107*$S107,6)</f>
        <v>0</v>
      </c>
      <c r="G106" s="76">
        <f>ROUND($R108*$S108,6)</f>
        <v>0</v>
      </c>
      <c r="H106" s="76">
        <f>ROUND($R109*$S109,6)</f>
        <v>0</v>
      </c>
      <c r="I106" s="76">
        <f>ROUND($R110*$S110,6)</f>
        <v>0</v>
      </c>
      <c r="J106" s="46"/>
      <c r="L106" s="236" t="s">
        <v>187</v>
      </c>
      <c r="M106" s="133">
        <v>0</v>
      </c>
      <c r="N106" s="214">
        <f>ROUND(M106/12,2)</f>
        <v>0</v>
      </c>
      <c r="O106" s="214">
        <f>LOOKUP(P106,'Longevity Lookup'!$A$3:$A$506,'Longevity Lookup'!$B$3:$B$506)</f>
        <v>0</v>
      </c>
      <c r="P106" s="209">
        <v>0</v>
      </c>
      <c r="Q106" s="211">
        <v>1.03</v>
      </c>
      <c r="R106" s="212">
        <v>0</v>
      </c>
      <c r="S106" s="61">
        <f>$S$16</f>
        <v>12</v>
      </c>
      <c r="T106" s="321" t="s">
        <v>31</v>
      </c>
      <c r="U106" s="323">
        <f>IFERROR((E108+E109)/E107,0)</f>
        <v>0</v>
      </c>
      <c r="V106" s="556">
        <f>E106*174</f>
        <v>0</v>
      </c>
      <c r="W106" s="557">
        <f>IFERROR(E107/V106,0)</f>
        <v>0</v>
      </c>
      <c r="X106" s="24"/>
      <c r="Y106" s="24"/>
    </row>
    <row r="107" spans="1:25" hidden="1">
      <c r="A107" s="9"/>
      <c r="B107" s="28" t="s">
        <v>282</v>
      </c>
      <c r="C107" s="76"/>
      <c r="D107" s="59" t="s">
        <v>15</v>
      </c>
      <c r="E107" s="52">
        <f>ROUND((N106+O106)*E106*Q106,0)</f>
        <v>0</v>
      </c>
      <c r="F107" s="52">
        <f>ROUND((N106+O106)*F106*Q106*Q107,0)</f>
        <v>0</v>
      </c>
      <c r="G107" s="52">
        <f>ROUND((N106+O106)*G106*Q106*Q107*Q108,0)</f>
        <v>0</v>
      </c>
      <c r="H107" s="52">
        <f>ROUND((N106+O106)*H106*Q106*Q107*Q108*Q109,0)</f>
        <v>0</v>
      </c>
      <c r="I107" s="52">
        <f>ROUND((N106+O106)*I106*Q106*Q107*Q108*Q109*Q110,0)</f>
        <v>0</v>
      </c>
      <c r="J107" s="158">
        <f>SUM(E107:I107)</f>
        <v>0</v>
      </c>
      <c r="L107" s="239" t="str">
        <f>L106</f>
        <v>A</v>
      </c>
      <c r="M107" s="215"/>
      <c r="N107" s="56"/>
      <c r="O107" s="56"/>
      <c r="P107" s="56"/>
      <c r="Q107" s="211">
        <v>1.03</v>
      </c>
      <c r="R107" s="212">
        <v>0</v>
      </c>
      <c r="S107" s="61">
        <f>$S$17</f>
        <v>12</v>
      </c>
      <c r="T107" s="561" t="s">
        <v>32</v>
      </c>
      <c r="U107" s="323">
        <f>IFERROR((F108+F109)/F107,0)</f>
        <v>0</v>
      </c>
      <c r="V107" s="556">
        <f>F106*174</f>
        <v>0</v>
      </c>
      <c r="W107" s="557">
        <f>IFERROR(F107/V107,0)</f>
        <v>0</v>
      </c>
    </row>
    <row r="108" spans="1:25" hidden="1">
      <c r="A108" s="9"/>
      <c r="C108" s="76"/>
      <c r="D108" s="59" t="s">
        <v>30</v>
      </c>
      <c r="E108" s="52">
        <f>ROUND(E107*$Q$3,0)</f>
        <v>0</v>
      </c>
      <c r="F108" s="52">
        <f t="shared" ref="F108:I108" si="61">ROUND(F107*$Q$3,0)</f>
        <v>0</v>
      </c>
      <c r="G108" s="52">
        <f t="shared" si="61"/>
        <v>0</v>
      </c>
      <c r="H108" s="52">
        <f t="shared" si="61"/>
        <v>0</v>
      </c>
      <c r="I108" s="52">
        <f t="shared" si="61"/>
        <v>0</v>
      </c>
      <c r="J108" s="158">
        <f>SUM(E108:I108)</f>
        <v>0</v>
      </c>
      <c r="L108" s="239" t="str">
        <f>L107</f>
        <v>A</v>
      </c>
      <c r="M108" s="215"/>
      <c r="N108" s="56"/>
      <c r="O108" s="56"/>
      <c r="P108" s="56"/>
      <c r="Q108" s="211">
        <v>1.03</v>
      </c>
      <c r="R108" s="212">
        <v>0</v>
      </c>
      <c r="S108" s="61">
        <f>$S$18</f>
        <v>12</v>
      </c>
      <c r="T108" s="561" t="s">
        <v>33</v>
      </c>
      <c r="U108" s="323">
        <f>IFERROR((G108+G109)/G107,0)</f>
        <v>0</v>
      </c>
      <c r="V108" s="556">
        <f>G106*174</f>
        <v>0</v>
      </c>
      <c r="W108" s="557">
        <f>IFERROR(G107/V108,0)</f>
        <v>0</v>
      </c>
      <c r="X108" s="24"/>
      <c r="Y108" s="24"/>
    </row>
    <row r="109" spans="1:25" ht="15" hidden="1">
      <c r="A109" s="9"/>
      <c r="C109" s="76"/>
      <c r="D109" s="59" t="s">
        <v>29</v>
      </c>
      <c r="E109" s="170">
        <f>ROUND(R$6*E106,0)</f>
        <v>0</v>
      </c>
      <c r="F109" s="170">
        <f t="shared" ref="F109:I109" si="62">ROUND(S$6*F106,0)</f>
        <v>0</v>
      </c>
      <c r="G109" s="170">
        <f t="shared" si="62"/>
        <v>0</v>
      </c>
      <c r="H109" s="170">
        <f t="shared" si="62"/>
        <v>0</v>
      </c>
      <c r="I109" s="170">
        <f t="shared" si="62"/>
        <v>0</v>
      </c>
      <c r="J109" s="167">
        <f>SUM(E109:I109)</f>
        <v>0</v>
      </c>
      <c r="L109" s="239" t="str">
        <f>L108</f>
        <v>A</v>
      </c>
      <c r="M109" s="215"/>
      <c r="N109" s="56"/>
      <c r="O109" s="56"/>
      <c r="P109" s="56"/>
      <c r="Q109" s="211">
        <v>1.03</v>
      </c>
      <c r="R109" s="212">
        <v>0</v>
      </c>
      <c r="S109" s="61">
        <f>$S$19</f>
        <v>12</v>
      </c>
      <c r="T109" s="561" t="s">
        <v>34</v>
      </c>
      <c r="U109" s="323">
        <f>IFERROR((H108+H109)/H107,0)</f>
        <v>0</v>
      </c>
      <c r="V109" s="556">
        <f>H106*174</f>
        <v>0</v>
      </c>
      <c r="W109" s="557">
        <f>IFERROR(H107/V109,0)</f>
        <v>0</v>
      </c>
    </row>
    <row r="110" spans="1:25" hidden="1">
      <c r="A110" s="9"/>
      <c r="C110" s="76"/>
      <c r="D110" s="62" t="s">
        <v>178</v>
      </c>
      <c r="E110" s="171">
        <f t="shared" ref="E110:I110" si="63">SUM(E108:E109)</f>
        <v>0</v>
      </c>
      <c r="F110" s="171">
        <f t="shared" si="63"/>
        <v>0</v>
      </c>
      <c r="G110" s="171">
        <f t="shared" si="63"/>
        <v>0</v>
      </c>
      <c r="H110" s="171">
        <f t="shared" si="63"/>
        <v>0</v>
      </c>
      <c r="I110" s="171">
        <f t="shared" si="63"/>
        <v>0</v>
      </c>
      <c r="J110" s="172">
        <f t="shared" ref="J110" si="64">SUM(J108:J109)</f>
        <v>0</v>
      </c>
      <c r="L110" s="239" t="str">
        <f>L109</f>
        <v>A</v>
      </c>
      <c r="M110" s="215"/>
      <c r="N110" s="56"/>
      <c r="O110" s="56"/>
      <c r="P110" s="56"/>
      <c r="Q110" s="211">
        <v>1.03</v>
      </c>
      <c r="R110" s="212">
        <v>0</v>
      </c>
      <c r="S110" s="61">
        <f>$S$20</f>
        <v>12</v>
      </c>
      <c r="T110" s="561" t="s">
        <v>35</v>
      </c>
      <c r="U110" s="323">
        <f>IFERROR((I108+I109)/I107,0)</f>
        <v>0</v>
      </c>
      <c r="V110" s="556">
        <f>I106*174</f>
        <v>0</v>
      </c>
      <c r="W110" s="557">
        <f>IFERROR(I107/V110,0)</f>
        <v>0</v>
      </c>
      <c r="X110" s="24"/>
      <c r="Y110" s="24"/>
    </row>
    <row r="111" spans="1:25" hidden="1">
      <c r="A111" s="9"/>
      <c r="B111" s="3"/>
      <c r="C111" s="76"/>
      <c r="D111" s="59"/>
      <c r="E111" s="16"/>
      <c r="F111" s="16"/>
      <c r="G111" s="16"/>
      <c r="H111" s="16"/>
      <c r="I111" s="16"/>
      <c r="J111" s="25"/>
      <c r="L111" s="236"/>
      <c r="M111" s="215"/>
      <c r="N111" s="56"/>
      <c r="O111" s="56"/>
      <c r="P111" s="56"/>
      <c r="Q111" s="31"/>
      <c r="R111" s="56"/>
      <c r="S111" s="31"/>
      <c r="T111" s="325"/>
      <c r="U111" s="325"/>
      <c r="V111" s="558"/>
      <c r="W111" s="559"/>
    </row>
    <row r="112" spans="1:25" hidden="1">
      <c r="A112" s="78"/>
      <c r="B112" s="14" t="s">
        <v>125</v>
      </c>
      <c r="C112" s="265"/>
      <c r="D112" s="33" t="s">
        <v>123</v>
      </c>
      <c r="E112" s="76">
        <f>ROUND($R112*$S112,6)</f>
        <v>0</v>
      </c>
      <c r="F112" s="76">
        <f>ROUND($R113*$S113,6)</f>
        <v>0</v>
      </c>
      <c r="G112" s="76">
        <f>ROUND($R114*$S114,6)</f>
        <v>0</v>
      </c>
      <c r="H112" s="76">
        <f>ROUND($R115*$S115,6)</f>
        <v>0</v>
      </c>
      <c r="I112" s="76">
        <f>ROUND($R116*$S116,6)</f>
        <v>0</v>
      </c>
      <c r="J112" s="46"/>
      <c r="L112" s="236" t="s">
        <v>187</v>
      </c>
      <c r="M112" s="133">
        <v>0</v>
      </c>
      <c r="N112" s="214">
        <f>ROUND(M112/12,2)</f>
        <v>0</v>
      </c>
      <c r="O112" s="214">
        <f>LOOKUP(P112,'Longevity Lookup'!$A$3:$A$506,'Longevity Lookup'!$B$3:$B$506)</f>
        <v>0</v>
      </c>
      <c r="P112" s="209">
        <v>0</v>
      </c>
      <c r="Q112" s="211">
        <v>1.03</v>
      </c>
      <c r="R112" s="212">
        <v>0</v>
      </c>
      <c r="S112" s="61">
        <f>$S$16</f>
        <v>12</v>
      </c>
      <c r="T112" s="321" t="s">
        <v>31</v>
      </c>
      <c r="U112" s="323">
        <f>IFERROR((E114+E115)/E113,0)</f>
        <v>0</v>
      </c>
      <c r="V112" s="556">
        <f>E112*174</f>
        <v>0</v>
      </c>
      <c r="W112" s="557">
        <f>IFERROR(E113/V112,0)</f>
        <v>0</v>
      </c>
      <c r="X112" s="24"/>
      <c r="Y112" s="24"/>
    </row>
    <row r="113" spans="1:25" hidden="1">
      <c r="A113" s="9"/>
      <c r="B113" s="28" t="s">
        <v>282</v>
      </c>
      <c r="C113" s="76"/>
      <c r="D113" s="59" t="s">
        <v>15</v>
      </c>
      <c r="E113" s="52">
        <f>ROUND((N112+O112)*E112*Q112,0)</f>
        <v>0</v>
      </c>
      <c r="F113" s="52">
        <f>ROUND((N112+O112)*F112*Q112*Q113,0)</f>
        <v>0</v>
      </c>
      <c r="G113" s="52">
        <f>ROUND((N112+O112)*G112*Q112*Q113*Q114,0)</f>
        <v>0</v>
      </c>
      <c r="H113" s="52">
        <f>ROUND((N112+O112)*H112*Q112*Q113*Q114*Q115,0)</f>
        <v>0</v>
      </c>
      <c r="I113" s="52">
        <f>ROUND((N112+O112)*I112*Q112*Q113*Q114*Q115*Q116,0)</f>
        <v>0</v>
      </c>
      <c r="J113" s="158">
        <f>SUM(E113:I113)</f>
        <v>0</v>
      </c>
      <c r="L113" s="239" t="str">
        <f>L112</f>
        <v>A</v>
      </c>
      <c r="M113" s="215"/>
      <c r="N113" s="56"/>
      <c r="O113" s="56"/>
      <c r="P113" s="56"/>
      <c r="Q113" s="211">
        <v>1.03</v>
      </c>
      <c r="R113" s="212">
        <v>0</v>
      </c>
      <c r="S113" s="61">
        <f>$S$17</f>
        <v>12</v>
      </c>
      <c r="T113" s="561" t="s">
        <v>32</v>
      </c>
      <c r="U113" s="323">
        <f>IFERROR((F114+F115)/F113,0)</f>
        <v>0</v>
      </c>
      <c r="V113" s="556">
        <f>F112*174</f>
        <v>0</v>
      </c>
      <c r="W113" s="557">
        <f>IFERROR(F113/V113,0)</f>
        <v>0</v>
      </c>
    </row>
    <row r="114" spans="1:25" hidden="1">
      <c r="A114" s="9"/>
      <c r="C114" s="76"/>
      <c r="D114" s="59" t="s">
        <v>30</v>
      </c>
      <c r="E114" s="52">
        <f>ROUND(E113*$Q$3,0)</f>
        <v>0</v>
      </c>
      <c r="F114" s="52">
        <f t="shared" ref="F114:I114" si="65">ROUND(F113*$Q$3,0)</f>
        <v>0</v>
      </c>
      <c r="G114" s="52">
        <f t="shared" si="65"/>
        <v>0</v>
      </c>
      <c r="H114" s="52">
        <f t="shared" si="65"/>
        <v>0</v>
      </c>
      <c r="I114" s="52">
        <f t="shared" si="65"/>
        <v>0</v>
      </c>
      <c r="J114" s="158">
        <f>SUM(E114:I114)</f>
        <v>0</v>
      </c>
      <c r="L114" s="239" t="str">
        <f>L113</f>
        <v>A</v>
      </c>
      <c r="M114" s="215"/>
      <c r="N114" s="56"/>
      <c r="O114" s="56"/>
      <c r="P114" s="56"/>
      <c r="Q114" s="211">
        <v>1.03</v>
      </c>
      <c r="R114" s="212">
        <v>0</v>
      </c>
      <c r="S114" s="61">
        <f>$S$18</f>
        <v>12</v>
      </c>
      <c r="T114" s="561" t="s">
        <v>33</v>
      </c>
      <c r="U114" s="323">
        <f>IFERROR((G114+G115)/G113,0)</f>
        <v>0</v>
      </c>
      <c r="V114" s="556">
        <f>G112*174</f>
        <v>0</v>
      </c>
      <c r="W114" s="557">
        <f>IFERROR(G113/V114,0)</f>
        <v>0</v>
      </c>
      <c r="X114" s="24"/>
      <c r="Y114" s="24"/>
    </row>
    <row r="115" spans="1:25" ht="15" hidden="1">
      <c r="A115" s="9"/>
      <c r="C115" s="76"/>
      <c r="D115" s="59" t="s">
        <v>29</v>
      </c>
      <c r="E115" s="170">
        <f>ROUND(R$6*E112,0)</f>
        <v>0</v>
      </c>
      <c r="F115" s="170">
        <f t="shared" ref="F115:I115" si="66">ROUND(S$6*F112,0)</f>
        <v>0</v>
      </c>
      <c r="G115" s="170">
        <f t="shared" si="66"/>
        <v>0</v>
      </c>
      <c r="H115" s="170">
        <f t="shared" si="66"/>
        <v>0</v>
      </c>
      <c r="I115" s="170">
        <f t="shared" si="66"/>
        <v>0</v>
      </c>
      <c r="J115" s="167">
        <f>SUM(E115:I115)</f>
        <v>0</v>
      </c>
      <c r="L115" s="239" t="str">
        <f>L114</f>
        <v>A</v>
      </c>
      <c r="M115" s="215"/>
      <c r="N115" s="56"/>
      <c r="O115" s="56"/>
      <c r="P115" s="56"/>
      <c r="Q115" s="211">
        <v>1.03</v>
      </c>
      <c r="R115" s="212">
        <v>0</v>
      </c>
      <c r="S115" s="61">
        <f>$S$19</f>
        <v>12</v>
      </c>
      <c r="T115" s="561" t="s">
        <v>34</v>
      </c>
      <c r="U115" s="323">
        <f>IFERROR((H114+H115)/H113,0)</f>
        <v>0</v>
      </c>
      <c r="V115" s="556">
        <f>H112*174</f>
        <v>0</v>
      </c>
      <c r="W115" s="557">
        <f>IFERROR(H113/V115,0)</f>
        <v>0</v>
      </c>
    </row>
    <row r="116" spans="1:25" hidden="1">
      <c r="A116" s="9"/>
      <c r="C116" s="76"/>
      <c r="D116" s="62" t="s">
        <v>178</v>
      </c>
      <c r="E116" s="171">
        <f t="shared" ref="E116:I116" si="67">SUM(E114:E115)</f>
        <v>0</v>
      </c>
      <c r="F116" s="171">
        <f t="shared" si="67"/>
        <v>0</v>
      </c>
      <c r="G116" s="171">
        <f t="shared" si="67"/>
        <v>0</v>
      </c>
      <c r="H116" s="171">
        <f t="shared" si="67"/>
        <v>0</v>
      </c>
      <c r="I116" s="171">
        <f t="shared" si="67"/>
        <v>0</v>
      </c>
      <c r="J116" s="172">
        <f t="shared" ref="J116" si="68">SUM(J114:J115)</f>
        <v>0</v>
      </c>
      <c r="L116" s="239" t="str">
        <f>L115</f>
        <v>A</v>
      </c>
      <c r="M116" s="215"/>
      <c r="N116" s="56"/>
      <c r="O116" s="56"/>
      <c r="P116" s="56"/>
      <c r="Q116" s="211">
        <v>1.03</v>
      </c>
      <c r="R116" s="212">
        <v>0</v>
      </c>
      <c r="S116" s="61">
        <f>$S$20</f>
        <v>12</v>
      </c>
      <c r="T116" s="561" t="s">
        <v>35</v>
      </c>
      <c r="U116" s="323">
        <f>IFERROR((I114+I115)/I113,0)</f>
        <v>0</v>
      </c>
      <c r="V116" s="556">
        <f>I112*174</f>
        <v>0</v>
      </c>
      <c r="W116" s="557">
        <f>IFERROR(I113/V116,0)</f>
        <v>0</v>
      </c>
      <c r="X116" s="24"/>
      <c r="Y116" s="24"/>
    </row>
    <row r="117" spans="1:25" hidden="1">
      <c r="A117" s="9"/>
      <c r="B117" s="3"/>
      <c r="C117" s="76"/>
      <c r="D117" s="59"/>
      <c r="E117" s="16"/>
      <c r="F117" s="16"/>
      <c r="G117" s="16"/>
      <c r="H117" s="16"/>
      <c r="I117" s="16"/>
      <c r="J117" s="25"/>
      <c r="L117" s="236"/>
      <c r="M117" s="215"/>
      <c r="N117" s="56"/>
      <c r="O117" s="56"/>
      <c r="P117" s="56"/>
      <c r="Q117" s="31"/>
      <c r="R117" s="56"/>
      <c r="S117" s="31"/>
      <c r="T117" s="325"/>
      <c r="U117" s="325"/>
      <c r="V117" s="558"/>
      <c r="W117" s="559"/>
    </row>
    <row r="118" spans="1:25" hidden="1">
      <c r="A118" s="78"/>
      <c r="B118" s="14" t="s">
        <v>125</v>
      </c>
      <c r="C118" s="265"/>
      <c r="D118" s="33" t="s">
        <v>123</v>
      </c>
      <c r="E118" s="76">
        <f>ROUND($R118*$S118,6)</f>
        <v>0</v>
      </c>
      <c r="F118" s="76">
        <f>ROUND($R119*$S119,6)</f>
        <v>0</v>
      </c>
      <c r="G118" s="76">
        <f>ROUND($R120*$S120,6)</f>
        <v>0</v>
      </c>
      <c r="H118" s="76">
        <f>ROUND($R121*$S121,6)</f>
        <v>0</v>
      </c>
      <c r="I118" s="76">
        <f>ROUND($R122*$S122,6)</f>
        <v>0</v>
      </c>
      <c r="J118" s="46"/>
      <c r="L118" s="236" t="s">
        <v>187</v>
      </c>
      <c r="M118" s="133">
        <v>0</v>
      </c>
      <c r="N118" s="214">
        <f>ROUND(M118/12,2)</f>
        <v>0</v>
      </c>
      <c r="O118" s="214">
        <f>LOOKUP(P118,'Longevity Lookup'!$A$3:$A$506,'Longevity Lookup'!$B$3:$B$506)</f>
        <v>0</v>
      </c>
      <c r="P118" s="209">
        <v>0</v>
      </c>
      <c r="Q118" s="211">
        <v>1.03</v>
      </c>
      <c r="R118" s="212">
        <v>0</v>
      </c>
      <c r="S118" s="61">
        <f>$S$16</f>
        <v>12</v>
      </c>
      <c r="T118" s="321" t="s">
        <v>31</v>
      </c>
      <c r="U118" s="323">
        <f>IFERROR((E120+E121)/E119,0)</f>
        <v>0</v>
      </c>
      <c r="V118" s="556">
        <f>E118*174</f>
        <v>0</v>
      </c>
      <c r="W118" s="557">
        <f>IFERROR(E119/V118,0)</f>
        <v>0</v>
      </c>
      <c r="X118" s="24"/>
      <c r="Y118" s="24"/>
    </row>
    <row r="119" spans="1:25" hidden="1">
      <c r="A119" s="9"/>
      <c r="B119" s="28" t="s">
        <v>282</v>
      </c>
      <c r="C119" s="76"/>
      <c r="D119" s="59" t="s">
        <v>15</v>
      </c>
      <c r="E119" s="52">
        <f>ROUND((N118+O118)*E118*Q118,0)</f>
        <v>0</v>
      </c>
      <c r="F119" s="52">
        <f>ROUND((N118+O118)*F118*Q118*Q119,0)</f>
        <v>0</v>
      </c>
      <c r="G119" s="52">
        <f>ROUND((N118+O118)*G118*Q118*Q119*Q120,0)</f>
        <v>0</v>
      </c>
      <c r="H119" s="52">
        <f>ROUND((N118+O118)*H118*Q118*Q119*Q120*Q121,0)</f>
        <v>0</v>
      </c>
      <c r="I119" s="52">
        <f>ROUND((N118+O118)*I118*Q118*Q119*Q120*Q121*Q122,0)</f>
        <v>0</v>
      </c>
      <c r="J119" s="158">
        <f>SUM(E119:I119)</f>
        <v>0</v>
      </c>
      <c r="L119" s="239" t="str">
        <f>L118</f>
        <v>A</v>
      </c>
      <c r="M119" s="215"/>
      <c r="N119" s="56"/>
      <c r="O119" s="56"/>
      <c r="P119" s="56"/>
      <c r="Q119" s="211">
        <v>1.03</v>
      </c>
      <c r="R119" s="212">
        <v>0</v>
      </c>
      <c r="S119" s="61">
        <f>$S$17</f>
        <v>12</v>
      </c>
      <c r="T119" s="561" t="s">
        <v>32</v>
      </c>
      <c r="U119" s="323">
        <f>IFERROR((F120+F121)/F119,0)</f>
        <v>0</v>
      </c>
      <c r="V119" s="556">
        <f>F118*174</f>
        <v>0</v>
      </c>
      <c r="W119" s="557">
        <f>IFERROR(F119/V119,0)</f>
        <v>0</v>
      </c>
    </row>
    <row r="120" spans="1:25" hidden="1">
      <c r="A120" s="9"/>
      <c r="C120" s="76"/>
      <c r="D120" s="59" t="s">
        <v>30</v>
      </c>
      <c r="E120" s="52">
        <f>ROUND(E119*$Q$3,0)</f>
        <v>0</v>
      </c>
      <c r="F120" s="52">
        <f t="shared" ref="F120:I120" si="69">ROUND(F119*$Q$3,0)</f>
        <v>0</v>
      </c>
      <c r="G120" s="52">
        <f t="shared" si="69"/>
        <v>0</v>
      </c>
      <c r="H120" s="52">
        <f t="shared" si="69"/>
        <v>0</v>
      </c>
      <c r="I120" s="52">
        <f t="shared" si="69"/>
        <v>0</v>
      </c>
      <c r="J120" s="158">
        <f>SUM(E120:I120)</f>
        <v>0</v>
      </c>
      <c r="L120" s="239" t="str">
        <f>L119</f>
        <v>A</v>
      </c>
      <c r="M120" s="215"/>
      <c r="N120" s="56"/>
      <c r="O120" s="56"/>
      <c r="P120" s="56"/>
      <c r="Q120" s="211">
        <v>1.03</v>
      </c>
      <c r="R120" s="212">
        <v>0</v>
      </c>
      <c r="S120" s="61">
        <f>$S$18</f>
        <v>12</v>
      </c>
      <c r="T120" s="561" t="s">
        <v>33</v>
      </c>
      <c r="U120" s="323">
        <f>IFERROR((G120+G121)/G119,0)</f>
        <v>0</v>
      </c>
      <c r="V120" s="556">
        <f>G118*174</f>
        <v>0</v>
      </c>
      <c r="W120" s="557">
        <f>IFERROR(G119/V120,0)</f>
        <v>0</v>
      </c>
      <c r="X120" s="24"/>
      <c r="Y120" s="24"/>
    </row>
    <row r="121" spans="1:25" ht="15" hidden="1">
      <c r="A121" s="9"/>
      <c r="C121" s="76"/>
      <c r="D121" s="59" t="s">
        <v>29</v>
      </c>
      <c r="E121" s="170">
        <f>ROUND(R$6*E118,0)</f>
        <v>0</v>
      </c>
      <c r="F121" s="170">
        <f t="shared" ref="F121:I121" si="70">ROUND(S$6*F118,0)</f>
        <v>0</v>
      </c>
      <c r="G121" s="170">
        <f t="shared" si="70"/>
        <v>0</v>
      </c>
      <c r="H121" s="170">
        <f t="shared" si="70"/>
        <v>0</v>
      </c>
      <c r="I121" s="170">
        <f t="shared" si="70"/>
        <v>0</v>
      </c>
      <c r="J121" s="167">
        <f>SUM(E121:I121)</f>
        <v>0</v>
      </c>
      <c r="L121" s="239" t="str">
        <f>L120</f>
        <v>A</v>
      </c>
      <c r="M121" s="215"/>
      <c r="N121" s="56"/>
      <c r="O121" s="56"/>
      <c r="P121" s="56"/>
      <c r="Q121" s="211">
        <v>1.03</v>
      </c>
      <c r="R121" s="212">
        <v>0</v>
      </c>
      <c r="S121" s="61">
        <f>$S$19</f>
        <v>12</v>
      </c>
      <c r="T121" s="561" t="s">
        <v>34</v>
      </c>
      <c r="U121" s="323">
        <f>IFERROR((H120+H121)/H119,0)</f>
        <v>0</v>
      </c>
      <c r="V121" s="556">
        <f>H118*174</f>
        <v>0</v>
      </c>
      <c r="W121" s="557">
        <f>IFERROR(H119/V121,0)</f>
        <v>0</v>
      </c>
    </row>
    <row r="122" spans="1:25" hidden="1">
      <c r="A122" s="9"/>
      <c r="C122" s="76"/>
      <c r="D122" s="62" t="s">
        <v>178</v>
      </c>
      <c r="E122" s="171">
        <f t="shared" ref="E122:I122" si="71">SUM(E120:E121)</f>
        <v>0</v>
      </c>
      <c r="F122" s="171">
        <f t="shared" si="71"/>
        <v>0</v>
      </c>
      <c r="G122" s="171">
        <f t="shared" si="71"/>
        <v>0</v>
      </c>
      <c r="H122" s="171">
        <f t="shared" si="71"/>
        <v>0</v>
      </c>
      <c r="I122" s="171">
        <f t="shared" si="71"/>
        <v>0</v>
      </c>
      <c r="J122" s="172">
        <f t="shared" ref="J122" si="72">SUM(J120:J121)</f>
        <v>0</v>
      </c>
      <c r="L122" s="239" t="str">
        <f>L121</f>
        <v>A</v>
      </c>
      <c r="M122" s="215"/>
      <c r="N122" s="56"/>
      <c r="O122" s="56"/>
      <c r="P122" s="56"/>
      <c r="Q122" s="211">
        <v>1.03</v>
      </c>
      <c r="R122" s="212">
        <v>0</v>
      </c>
      <c r="S122" s="61">
        <f>$S$20</f>
        <v>12</v>
      </c>
      <c r="T122" s="561" t="s">
        <v>35</v>
      </c>
      <c r="U122" s="323">
        <f>IFERROR((I120+I121)/I119,0)</f>
        <v>0</v>
      </c>
      <c r="V122" s="556">
        <f>I118*174</f>
        <v>0</v>
      </c>
      <c r="W122" s="557">
        <f>IFERROR(I119/V122,0)</f>
        <v>0</v>
      </c>
      <c r="X122" s="24"/>
      <c r="Y122" s="24"/>
    </row>
    <row r="123" spans="1:25" hidden="1">
      <c r="A123" s="9"/>
      <c r="B123" s="3"/>
      <c r="C123" s="76"/>
      <c r="D123" s="59"/>
      <c r="E123" s="16"/>
      <c r="F123" s="16"/>
      <c r="G123" s="16"/>
      <c r="H123" s="16"/>
      <c r="I123" s="16"/>
      <c r="J123" s="25"/>
      <c r="L123" s="236"/>
      <c r="M123" s="215"/>
      <c r="N123" s="56"/>
      <c r="O123" s="56"/>
      <c r="P123" s="56"/>
      <c r="Q123" s="31"/>
      <c r="R123" s="56"/>
      <c r="S123" s="31"/>
      <c r="T123" s="325"/>
      <c r="U123" s="325"/>
      <c r="V123" s="558"/>
      <c r="W123" s="559"/>
    </row>
    <row r="124" spans="1:25" hidden="1">
      <c r="A124" s="78"/>
      <c r="B124" s="14" t="s">
        <v>125</v>
      </c>
      <c r="C124" s="265"/>
      <c r="D124" s="33" t="s">
        <v>123</v>
      </c>
      <c r="E124" s="76">
        <f>ROUND($R124*$S124,6)</f>
        <v>0</v>
      </c>
      <c r="F124" s="76">
        <f>ROUND($R125*$S125,6)</f>
        <v>0</v>
      </c>
      <c r="G124" s="76">
        <f>ROUND($R126*$S126,6)</f>
        <v>0</v>
      </c>
      <c r="H124" s="76">
        <f>ROUND($R127*$S127,6)</f>
        <v>0</v>
      </c>
      <c r="I124" s="76">
        <f>ROUND($R128*$S128,6)</f>
        <v>0</v>
      </c>
      <c r="J124" s="46"/>
      <c r="L124" s="236" t="s">
        <v>187</v>
      </c>
      <c r="M124" s="133">
        <v>0</v>
      </c>
      <c r="N124" s="214">
        <f>ROUND(M124/12,2)</f>
        <v>0</v>
      </c>
      <c r="O124" s="214">
        <f>LOOKUP(P124,'Longevity Lookup'!$A$3:$A$506,'Longevity Lookup'!$B$3:$B$506)</f>
        <v>0</v>
      </c>
      <c r="P124" s="209">
        <v>0</v>
      </c>
      <c r="Q124" s="211">
        <v>1.03</v>
      </c>
      <c r="R124" s="212">
        <v>0</v>
      </c>
      <c r="S124" s="61">
        <f>$S$16</f>
        <v>12</v>
      </c>
      <c r="T124" s="321" t="s">
        <v>31</v>
      </c>
      <c r="U124" s="323">
        <f>IFERROR((E126+E127)/E125,0)</f>
        <v>0</v>
      </c>
      <c r="V124" s="556">
        <f>E124*174</f>
        <v>0</v>
      </c>
      <c r="W124" s="557">
        <f>IFERROR(E125/V124,0)</f>
        <v>0</v>
      </c>
      <c r="X124" s="24"/>
      <c r="Y124" s="24"/>
    </row>
    <row r="125" spans="1:25" hidden="1">
      <c r="A125" s="9"/>
      <c r="B125" s="28" t="s">
        <v>282</v>
      </c>
      <c r="C125" s="76"/>
      <c r="D125" s="59" t="s">
        <v>15</v>
      </c>
      <c r="E125" s="52">
        <f>ROUND((N124+O124)*E124*Q124,0)</f>
        <v>0</v>
      </c>
      <c r="F125" s="52">
        <f>ROUND((N124+O124)*F124*Q124*Q125,0)</f>
        <v>0</v>
      </c>
      <c r="G125" s="52">
        <f>ROUND((N124+O124)*G124*Q124*Q125*Q126,0)</f>
        <v>0</v>
      </c>
      <c r="H125" s="52">
        <f>ROUND((N124+O124)*H124*Q124*Q125*Q126*Q127,0)</f>
        <v>0</v>
      </c>
      <c r="I125" s="52">
        <f>ROUND((N124+O124)*I124*Q124*Q125*Q126*Q127*Q128,0)</f>
        <v>0</v>
      </c>
      <c r="J125" s="158">
        <f>SUM(E125:I125)</f>
        <v>0</v>
      </c>
      <c r="L125" s="239" t="str">
        <f>L124</f>
        <v>A</v>
      </c>
      <c r="M125" s="215"/>
      <c r="N125" s="56"/>
      <c r="O125" s="56"/>
      <c r="P125" s="56"/>
      <c r="Q125" s="211">
        <v>1.03</v>
      </c>
      <c r="R125" s="212">
        <v>0</v>
      </c>
      <c r="S125" s="61">
        <f>$S$17</f>
        <v>12</v>
      </c>
      <c r="T125" s="561" t="s">
        <v>32</v>
      </c>
      <c r="U125" s="323">
        <f>IFERROR((F126+F127)/F125,0)</f>
        <v>0</v>
      </c>
      <c r="V125" s="556">
        <f>F124*174</f>
        <v>0</v>
      </c>
      <c r="W125" s="557">
        <f>IFERROR(F125/V125,0)</f>
        <v>0</v>
      </c>
    </row>
    <row r="126" spans="1:25" hidden="1">
      <c r="A126" s="9"/>
      <c r="C126" s="76"/>
      <c r="D126" s="59" t="s">
        <v>30</v>
      </c>
      <c r="E126" s="52">
        <f>ROUND(E125*$Q$3,0)</f>
        <v>0</v>
      </c>
      <c r="F126" s="52">
        <f t="shared" ref="F126:I126" si="73">ROUND(F125*$Q$3,0)</f>
        <v>0</v>
      </c>
      <c r="G126" s="52">
        <f t="shared" si="73"/>
        <v>0</v>
      </c>
      <c r="H126" s="52">
        <f t="shared" si="73"/>
        <v>0</v>
      </c>
      <c r="I126" s="52">
        <f t="shared" si="73"/>
        <v>0</v>
      </c>
      <c r="J126" s="158">
        <f>SUM(E126:I126)</f>
        <v>0</v>
      </c>
      <c r="L126" s="239" t="str">
        <f>L125</f>
        <v>A</v>
      </c>
      <c r="M126" s="215"/>
      <c r="N126" s="56"/>
      <c r="O126" s="56"/>
      <c r="P126" s="56"/>
      <c r="Q126" s="211">
        <v>1.03</v>
      </c>
      <c r="R126" s="212">
        <v>0</v>
      </c>
      <c r="S126" s="61">
        <f>$S$18</f>
        <v>12</v>
      </c>
      <c r="T126" s="561" t="s">
        <v>33</v>
      </c>
      <c r="U126" s="323">
        <f>IFERROR((G126+G127)/G125,0)</f>
        <v>0</v>
      </c>
      <c r="V126" s="556">
        <f>G124*174</f>
        <v>0</v>
      </c>
      <c r="W126" s="557">
        <f>IFERROR(G125/V126,0)</f>
        <v>0</v>
      </c>
      <c r="X126" s="24"/>
      <c r="Y126" s="24"/>
    </row>
    <row r="127" spans="1:25" ht="15" hidden="1">
      <c r="A127" s="9"/>
      <c r="C127" s="76"/>
      <c r="D127" s="59" t="s">
        <v>29</v>
      </c>
      <c r="E127" s="170">
        <f>ROUND(R$6*E124,0)</f>
        <v>0</v>
      </c>
      <c r="F127" s="170">
        <f t="shared" ref="F127:I127" si="74">ROUND(S$6*F124,0)</f>
        <v>0</v>
      </c>
      <c r="G127" s="170">
        <f t="shared" si="74"/>
        <v>0</v>
      </c>
      <c r="H127" s="170">
        <f t="shared" si="74"/>
        <v>0</v>
      </c>
      <c r="I127" s="170">
        <f t="shared" si="74"/>
        <v>0</v>
      </c>
      <c r="J127" s="167">
        <f>SUM(E127:I127)</f>
        <v>0</v>
      </c>
      <c r="L127" s="239" t="str">
        <f>L126</f>
        <v>A</v>
      </c>
      <c r="M127" s="215"/>
      <c r="N127" s="56"/>
      <c r="O127" s="56"/>
      <c r="P127" s="56"/>
      <c r="Q127" s="211">
        <v>1.03</v>
      </c>
      <c r="R127" s="212">
        <v>0</v>
      </c>
      <c r="S127" s="61">
        <f>$S$19</f>
        <v>12</v>
      </c>
      <c r="T127" s="561" t="s">
        <v>34</v>
      </c>
      <c r="U127" s="323">
        <f>IFERROR((H126+H127)/H125,0)</f>
        <v>0</v>
      </c>
      <c r="V127" s="556">
        <f>H124*174</f>
        <v>0</v>
      </c>
      <c r="W127" s="557">
        <f>IFERROR(H125/V127,0)</f>
        <v>0</v>
      </c>
    </row>
    <row r="128" spans="1:25" hidden="1">
      <c r="A128" s="9"/>
      <c r="C128" s="76"/>
      <c r="D128" s="62" t="s">
        <v>178</v>
      </c>
      <c r="E128" s="171">
        <f t="shared" ref="E128:I128" si="75">SUM(E126:E127)</f>
        <v>0</v>
      </c>
      <c r="F128" s="171">
        <f t="shared" si="75"/>
        <v>0</v>
      </c>
      <c r="G128" s="171">
        <f t="shared" si="75"/>
        <v>0</v>
      </c>
      <c r="H128" s="171">
        <f t="shared" si="75"/>
        <v>0</v>
      </c>
      <c r="I128" s="171">
        <f t="shared" si="75"/>
        <v>0</v>
      </c>
      <c r="J128" s="172">
        <f t="shared" ref="J128" si="76">SUM(J126:J127)</f>
        <v>0</v>
      </c>
      <c r="L128" s="239" t="str">
        <f>L127</f>
        <v>A</v>
      </c>
      <c r="M128" s="215"/>
      <c r="N128" s="56"/>
      <c r="O128" s="56"/>
      <c r="P128" s="56"/>
      <c r="Q128" s="211">
        <v>1.03</v>
      </c>
      <c r="R128" s="212">
        <v>0</v>
      </c>
      <c r="S128" s="61">
        <f>$S$20</f>
        <v>12</v>
      </c>
      <c r="T128" s="561" t="s">
        <v>35</v>
      </c>
      <c r="U128" s="323">
        <f>IFERROR((I126+I127)/I125,0)</f>
        <v>0</v>
      </c>
      <c r="V128" s="556">
        <f>I124*174</f>
        <v>0</v>
      </c>
      <c r="W128" s="557">
        <f>IFERROR(I125/V128,0)</f>
        <v>0</v>
      </c>
      <c r="X128" s="24"/>
      <c r="Y128" s="24"/>
    </row>
    <row r="129" spans="1:25" hidden="1">
      <c r="A129" s="9"/>
      <c r="B129" s="3"/>
      <c r="C129" s="76"/>
      <c r="D129" s="59"/>
      <c r="E129" s="16"/>
      <c r="F129" s="16"/>
      <c r="G129" s="16"/>
      <c r="H129" s="16"/>
      <c r="I129" s="16"/>
      <c r="J129" s="25"/>
      <c r="L129" s="236"/>
      <c r="M129" s="215"/>
      <c r="N129" s="56"/>
      <c r="O129" s="56"/>
      <c r="P129" s="56"/>
      <c r="Q129" s="31"/>
      <c r="R129" s="56"/>
      <c r="S129" s="31"/>
      <c r="T129" s="325"/>
      <c r="U129" s="325"/>
      <c r="V129" s="558"/>
      <c r="W129" s="559"/>
    </row>
    <row r="130" spans="1:25" hidden="1">
      <c r="A130" s="78"/>
      <c r="B130" s="14" t="s">
        <v>125</v>
      </c>
      <c r="C130" s="265"/>
      <c r="D130" s="33" t="s">
        <v>123</v>
      </c>
      <c r="E130" s="76">
        <f>ROUND($R130*$S130,6)</f>
        <v>0</v>
      </c>
      <c r="F130" s="76">
        <f>ROUND($R131*$S131,6)</f>
        <v>0</v>
      </c>
      <c r="G130" s="76">
        <f>ROUND($R132*$S132,6)</f>
        <v>0</v>
      </c>
      <c r="H130" s="76">
        <f>ROUND($R133*$S133,6)</f>
        <v>0</v>
      </c>
      <c r="I130" s="76">
        <f>ROUND($R134*$S134,6)</f>
        <v>0</v>
      </c>
      <c r="J130" s="46"/>
      <c r="L130" s="236" t="s">
        <v>187</v>
      </c>
      <c r="M130" s="133">
        <v>0</v>
      </c>
      <c r="N130" s="214">
        <f>ROUND(M130/12,2)</f>
        <v>0</v>
      </c>
      <c r="O130" s="214">
        <f>LOOKUP(P130,'Longevity Lookup'!$A$3:$A$506,'Longevity Lookup'!$B$3:$B$506)</f>
        <v>0</v>
      </c>
      <c r="P130" s="209">
        <v>0</v>
      </c>
      <c r="Q130" s="211">
        <v>1.03</v>
      </c>
      <c r="R130" s="212">
        <v>0</v>
      </c>
      <c r="S130" s="61">
        <f>$S$16</f>
        <v>12</v>
      </c>
      <c r="T130" s="321" t="s">
        <v>31</v>
      </c>
      <c r="U130" s="323">
        <f>IFERROR((E132+E133)/E131,0)</f>
        <v>0</v>
      </c>
      <c r="V130" s="556">
        <f>E130*174</f>
        <v>0</v>
      </c>
      <c r="W130" s="557">
        <f>IFERROR(E131/V130,0)</f>
        <v>0</v>
      </c>
      <c r="X130" s="24"/>
      <c r="Y130" s="24"/>
    </row>
    <row r="131" spans="1:25" hidden="1">
      <c r="A131" s="9"/>
      <c r="B131" s="28" t="s">
        <v>282</v>
      </c>
      <c r="C131" s="76"/>
      <c r="D131" s="59" t="s">
        <v>15</v>
      </c>
      <c r="E131" s="52">
        <f>ROUND((N130+O130)*E130*Q130,0)</f>
        <v>0</v>
      </c>
      <c r="F131" s="52">
        <f>ROUND((N130+O130)*F130*Q130*Q131,0)</f>
        <v>0</v>
      </c>
      <c r="G131" s="52">
        <f>ROUND((N130+O130)*G130*Q130*Q131*Q132,0)</f>
        <v>0</v>
      </c>
      <c r="H131" s="52">
        <f>ROUND((N130+O130)*H130*Q130*Q131*Q132*Q133,0)</f>
        <v>0</v>
      </c>
      <c r="I131" s="52">
        <f>ROUND((N130+O130)*I130*Q130*Q131*Q132*Q133*Q134,0)</f>
        <v>0</v>
      </c>
      <c r="J131" s="158">
        <f>SUM(E131:I131)</f>
        <v>0</v>
      </c>
      <c r="L131" s="239" t="str">
        <f>L130</f>
        <v>A</v>
      </c>
      <c r="M131" s="215"/>
      <c r="N131" s="56"/>
      <c r="O131" s="56"/>
      <c r="P131" s="56"/>
      <c r="Q131" s="211">
        <v>1.03</v>
      </c>
      <c r="R131" s="212">
        <v>0</v>
      </c>
      <c r="S131" s="61">
        <f>$S$17</f>
        <v>12</v>
      </c>
      <c r="T131" s="561" t="s">
        <v>32</v>
      </c>
      <c r="U131" s="323">
        <f>IFERROR((F132+F133)/F131,0)</f>
        <v>0</v>
      </c>
      <c r="V131" s="556">
        <f>F130*174</f>
        <v>0</v>
      </c>
      <c r="W131" s="557">
        <f>IFERROR(F131/V131,0)</f>
        <v>0</v>
      </c>
    </row>
    <row r="132" spans="1:25" hidden="1">
      <c r="A132" s="9"/>
      <c r="C132" s="76"/>
      <c r="D132" s="59" t="s">
        <v>30</v>
      </c>
      <c r="E132" s="52">
        <f>ROUND(E131*$Q$3,0)</f>
        <v>0</v>
      </c>
      <c r="F132" s="52">
        <f t="shared" ref="F132:I132" si="77">ROUND(F131*$Q$3,0)</f>
        <v>0</v>
      </c>
      <c r="G132" s="52">
        <f t="shared" si="77"/>
        <v>0</v>
      </c>
      <c r="H132" s="52">
        <f t="shared" si="77"/>
        <v>0</v>
      </c>
      <c r="I132" s="52">
        <f t="shared" si="77"/>
        <v>0</v>
      </c>
      <c r="J132" s="158">
        <f>SUM(E132:I132)</f>
        <v>0</v>
      </c>
      <c r="L132" s="239" t="str">
        <f>L131</f>
        <v>A</v>
      </c>
      <c r="M132" s="215"/>
      <c r="N132" s="56"/>
      <c r="O132" s="56"/>
      <c r="P132" s="56"/>
      <c r="Q132" s="211">
        <v>1.03</v>
      </c>
      <c r="R132" s="212">
        <v>0</v>
      </c>
      <c r="S132" s="61">
        <f>$S$18</f>
        <v>12</v>
      </c>
      <c r="T132" s="561" t="s">
        <v>33</v>
      </c>
      <c r="U132" s="323">
        <f>IFERROR((G132+G133)/G131,0)</f>
        <v>0</v>
      </c>
      <c r="V132" s="556">
        <f>G130*174</f>
        <v>0</v>
      </c>
      <c r="W132" s="557">
        <f>IFERROR(G131/V132,0)</f>
        <v>0</v>
      </c>
      <c r="X132" s="24"/>
      <c r="Y132" s="24"/>
    </row>
    <row r="133" spans="1:25" ht="15" hidden="1">
      <c r="A133" s="9"/>
      <c r="C133" s="76"/>
      <c r="D133" s="59" t="s">
        <v>29</v>
      </c>
      <c r="E133" s="170">
        <f>ROUND(R$6*E130,0)</f>
        <v>0</v>
      </c>
      <c r="F133" s="170">
        <f t="shared" ref="F133:I133" si="78">ROUND(S$6*F130,0)</f>
        <v>0</v>
      </c>
      <c r="G133" s="170">
        <f t="shared" si="78"/>
        <v>0</v>
      </c>
      <c r="H133" s="170">
        <f t="shared" si="78"/>
        <v>0</v>
      </c>
      <c r="I133" s="170">
        <f t="shared" si="78"/>
        <v>0</v>
      </c>
      <c r="J133" s="167">
        <f>SUM(E133:I133)</f>
        <v>0</v>
      </c>
      <c r="L133" s="239" t="str">
        <f>L132</f>
        <v>A</v>
      </c>
      <c r="M133" s="215"/>
      <c r="N133" s="56"/>
      <c r="O133" s="56"/>
      <c r="P133" s="56"/>
      <c r="Q133" s="211">
        <v>1.03</v>
      </c>
      <c r="R133" s="212">
        <v>0</v>
      </c>
      <c r="S133" s="61">
        <f>$S$19</f>
        <v>12</v>
      </c>
      <c r="T133" s="561" t="s">
        <v>34</v>
      </c>
      <c r="U133" s="323">
        <f>IFERROR((H132+H133)/H131,0)</f>
        <v>0</v>
      </c>
      <c r="V133" s="556">
        <f>H130*174</f>
        <v>0</v>
      </c>
      <c r="W133" s="557">
        <f>IFERROR(H131/V133,0)</f>
        <v>0</v>
      </c>
    </row>
    <row r="134" spans="1:25" hidden="1">
      <c r="A134" s="9"/>
      <c r="C134" s="76"/>
      <c r="D134" s="62" t="s">
        <v>178</v>
      </c>
      <c r="E134" s="171">
        <f t="shared" ref="E134:I134" si="79">SUM(E132:E133)</f>
        <v>0</v>
      </c>
      <c r="F134" s="171">
        <f t="shared" si="79"/>
        <v>0</v>
      </c>
      <c r="G134" s="171">
        <f t="shared" si="79"/>
        <v>0</v>
      </c>
      <c r="H134" s="171">
        <f t="shared" si="79"/>
        <v>0</v>
      </c>
      <c r="I134" s="171">
        <f t="shared" si="79"/>
        <v>0</v>
      </c>
      <c r="J134" s="172">
        <f t="shared" ref="J134" si="80">SUM(J132:J133)</f>
        <v>0</v>
      </c>
      <c r="L134" s="239" t="str">
        <f>L133</f>
        <v>A</v>
      </c>
      <c r="M134" s="215"/>
      <c r="N134" s="56"/>
      <c r="O134" s="56"/>
      <c r="P134" s="56"/>
      <c r="Q134" s="211">
        <v>1.03</v>
      </c>
      <c r="R134" s="212">
        <v>0</v>
      </c>
      <c r="S134" s="61">
        <f>$S$20</f>
        <v>12</v>
      </c>
      <c r="T134" s="561" t="s">
        <v>35</v>
      </c>
      <c r="U134" s="323">
        <f>IFERROR((I132+I133)/I131,0)</f>
        <v>0</v>
      </c>
      <c r="V134" s="556">
        <f>I130*174</f>
        <v>0</v>
      </c>
      <c r="W134" s="557">
        <f>IFERROR(I131/V134,0)</f>
        <v>0</v>
      </c>
      <c r="X134" s="24"/>
      <c r="Y134" s="24"/>
    </row>
    <row r="135" spans="1:25" hidden="1">
      <c r="A135" s="9"/>
      <c r="B135" s="3"/>
      <c r="C135" s="76"/>
      <c r="D135" s="59"/>
      <c r="E135" s="16"/>
      <c r="F135" s="16"/>
      <c r="G135" s="16"/>
      <c r="H135" s="16"/>
      <c r="I135" s="16"/>
      <c r="J135" s="25"/>
      <c r="L135" s="236"/>
      <c r="M135" s="215"/>
      <c r="N135" s="56"/>
      <c r="O135" s="56"/>
      <c r="P135" s="56"/>
      <c r="Q135" s="31"/>
      <c r="R135" s="56"/>
      <c r="S135" s="31"/>
      <c r="T135" s="325"/>
      <c r="U135" s="325"/>
      <c r="V135" s="558"/>
      <c r="W135" s="559"/>
    </row>
    <row r="136" spans="1:25" hidden="1">
      <c r="A136" s="78"/>
      <c r="B136" s="14" t="s">
        <v>125</v>
      </c>
      <c r="C136" s="265"/>
      <c r="D136" s="33" t="s">
        <v>123</v>
      </c>
      <c r="E136" s="76">
        <f>ROUND($R136*$S136,6)</f>
        <v>0</v>
      </c>
      <c r="F136" s="76">
        <f>ROUND($R137*$S137,6)</f>
        <v>0</v>
      </c>
      <c r="G136" s="76">
        <f>ROUND($R138*$S138,6)</f>
        <v>0</v>
      </c>
      <c r="H136" s="76">
        <f>ROUND($R139*$S139,6)</f>
        <v>0</v>
      </c>
      <c r="I136" s="76">
        <f>ROUND($R140*$S140,6)</f>
        <v>0</v>
      </c>
      <c r="J136" s="46"/>
      <c r="L136" s="236" t="s">
        <v>187</v>
      </c>
      <c r="M136" s="133">
        <v>0</v>
      </c>
      <c r="N136" s="214">
        <f>ROUND(M136/12,2)</f>
        <v>0</v>
      </c>
      <c r="O136" s="214">
        <f>LOOKUP(P136,'Longevity Lookup'!$A$3:$A$506,'Longevity Lookup'!$B$3:$B$506)</f>
        <v>0</v>
      </c>
      <c r="P136" s="209">
        <v>0</v>
      </c>
      <c r="Q136" s="211">
        <v>1.03</v>
      </c>
      <c r="R136" s="212">
        <v>0</v>
      </c>
      <c r="S136" s="61">
        <f>$S$16</f>
        <v>12</v>
      </c>
      <c r="T136" s="321" t="s">
        <v>31</v>
      </c>
      <c r="U136" s="323">
        <f>IFERROR((E138+E139)/E137,0)</f>
        <v>0</v>
      </c>
      <c r="V136" s="556">
        <f>E136*174</f>
        <v>0</v>
      </c>
      <c r="W136" s="557">
        <f>IFERROR(E137/V136,0)</f>
        <v>0</v>
      </c>
      <c r="X136" s="24"/>
      <c r="Y136" s="24"/>
    </row>
    <row r="137" spans="1:25" hidden="1">
      <c r="A137" s="9"/>
      <c r="B137" s="28" t="s">
        <v>282</v>
      </c>
      <c r="C137" s="76"/>
      <c r="D137" s="59" t="s">
        <v>15</v>
      </c>
      <c r="E137" s="52">
        <f>ROUND((N136+O136)*E136*Q136,0)</f>
        <v>0</v>
      </c>
      <c r="F137" s="52">
        <f>ROUND((N136+O136)*F136*Q136*Q137,0)</f>
        <v>0</v>
      </c>
      <c r="G137" s="52">
        <f>ROUND((N136+O136)*G136*Q136*Q137*Q138,0)</f>
        <v>0</v>
      </c>
      <c r="H137" s="52">
        <f>ROUND((N136+O136)*H136*Q136*Q137*Q138*Q139,0)</f>
        <v>0</v>
      </c>
      <c r="I137" s="52">
        <f>ROUND((N136+O136)*I136*Q136*Q137*Q138*Q139*Q140,0)</f>
        <v>0</v>
      </c>
      <c r="J137" s="158">
        <f>SUM(E137:I137)</f>
        <v>0</v>
      </c>
      <c r="L137" s="239" t="str">
        <f>L136</f>
        <v>A</v>
      </c>
      <c r="M137" s="215"/>
      <c r="N137" s="56"/>
      <c r="O137" s="56"/>
      <c r="P137" s="56"/>
      <c r="Q137" s="211">
        <v>1.03</v>
      </c>
      <c r="R137" s="212">
        <v>0</v>
      </c>
      <c r="S137" s="61">
        <f>$S$17</f>
        <v>12</v>
      </c>
      <c r="T137" s="561" t="s">
        <v>32</v>
      </c>
      <c r="U137" s="323">
        <f>IFERROR((F138+F139)/F137,0)</f>
        <v>0</v>
      </c>
      <c r="V137" s="556">
        <f>F136*174</f>
        <v>0</v>
      </c>
      <c r="W137" s="557">
        <f>IFERROR(F137/V137,0)</f>
        <v>0</v>
      </c>
    </row>
    <row r="138" spans="1:25" hidden="1">
      <c r="A138" s="9"/>
      <c r="C138" s="76"/>
      <c r="D138" s="59" t="s">
        <v>30</v>
      </c>
      <c r="E138" s="52">
        <f>ROUND(E137*$Q$3,0)</f>
        <v>0</v>
      </c>
      <c r="F138" s="52">
        <f t="shared" ref="F138:I138" si="81">ROUND(F137*$Q$3,0)</f>
        <v>0</v>
      </c>
      <c r="G138" s="52">
        <f t="shared" si="81"/>
        <v>0</v>
      </c>
      <c r="H138" s="52">
        <f t="shared" si="81"/>
        <v>0</v>
      </c>
      <c r="I138" s="52">
        <f t="shared" si="81"/>
        <v>0</v>
      </c>
      <c r="J138" s="158">
        <f>SUM(E138:I138)</f>
        <v>0</v>
      </c>
      <c r="L138" s="239" t="str">
        <f>L137</f>
        <v>A</v>
      </c>
      <c r="M138" s="215"/>
      <c r="N138" s="56"/>
      <c r="O138" s="56"/>
      <c r="P138" s="56"/>
      <c r="Q138" s="211">
        <v>1.03</v>
      </c>
      <c r="R138" s="212">
        <v>0</v>
      </c>
      <c r="S138" s="61">
        <f>$S$18</f>
        <v>12</v>
      </c>
      <c r="T138" s="561" t="s">
        <v>33</v>
      </c>
      <c r="U138" s="323">
        <f>IFERROR((G138+G139)/G137,0)</f>
        <v>0</v>
      </c>
      <c r="V138" s="556">
        <f>G136*174</f>
        <v>0</v>
      </c>
      <c r="W138" s="557">
        <f>IFERROR(G137/V138,0)</f>
        <v>0</v>
      </c>
      <c r="X138" s="24"/>
      <c r="Y138" s="24"/>
    </row>
    <row r="139" spans="1:25" ht="15" hidden="1">
      <c r="A139" s="9"/>
      <c r="C139" s="76"/>
      <c r="D139" s="59" t="s">
        <v>29</v>
      </c>
      <c r="E139" s="170">
        <f>ROUND(R$6*E136,0)</f>
        <v>0</v>
      </c>
      <c r="F139" s="170">
        <f t="shared" ref="F139:I139" si="82">ROUND(S$6*F136,0)</f>
        <v>0</v>
      </c>
      <c r="G139" s="170">
        <f t="shared" si="82"/>
        <v>0</v>
      </c>
      <c r="H139" s="170">
        <f t="shared" si="82"/>
        <v>0</v>
      </c>
      <c r="I139" s="170">
        <f t="shared" si="82"/>
        <v>0</v>
      </c>
      <c r="J139" s="167">
        <f>SUM(E139:I139)</f>
        <v>0</v>
      </c>
      <c r="L139" s="239" t="str">
        <f>L138</f>
        <v>A</v>
      </c>
      <c r="M139" s="215"/>
      <c r="N139" s="56"/>
      <c r="O139" s="56"/>
      <c r="P139" s="56"/>
      <c r="Q139" s="211">
        <v>1.03</v>
      </c>
      <c r="R139" s="212">
        <v>0</v>
      </c>
      <c r="S139" s="61">
        <f>$S$19</f>
        <v>12</v>
      </c>
      <c r="T139" s="561" t="s">
        <v>34</v>
      </c>
      <c r="U139" s="323">
        <f>IFERROR((H138+H139)/H137,0)</f>
        <v>0</v>
      </c>
      <c r="V139" s="556">
        <f>H136*174</f>
        <v>0</v>
      </c>
      <c r="W139" s="557">
        <f>IFERROR(H137/V139,0)</f>
        <v>0</v>
      </c>
    </row>
    <row r="140" spans="1:25" hidden="1">
      <c r="A140" s="9"/>
      <c r="C140" s="76"/>
      <c r="D140" s="62" t="s">
        <v>178</v>
      </c>
      <c r="E140" s="171">
        <f t="shared" ref="E140:I140" si="83">SUM(E138:E139)</f>
        <v>0</v>
      </c>
      <c r="F140" s="171">
        <f t="shared" si="83"/>
        <v>0</v>
      </c>
      <c r="G140" s="171">
        <f t="shared" si="83"/>
        <v>0</v>
      </c>
      <c r="H140" s="171">
        <f t="shared" si="83"/>
        <v>0</v>
      </c>
      <c r="I140" s="171">
        <f t="shared" si="83"/>
        <v>0</v>
      </c>
      <c r="J140" s="172">
        <f t="shared" ref="J140" si="84">SUM(J138:J139)</f>
        <v>0</v>
      </c>
      <c r="L140" s="239" t="str">
        <f>L139</f>
        <v>A</v>
      </c>
      <c r="M140" s="215"/>
      <c r="N140" s="56"/>
      <c r="O140" s="56"/>
      <c r="P140" s="56"/>
      <c r="Q140" s="211">
        <v>1.03</v>
      </c>
      <c r="R140" s="212">
        <v>0</v>
      </c>
      <c r="S140" s="61">
        <f>$S$20</f>
        <v>12</v>
      </c>
      <c r="T140" s="561" t="s">
        <v>35</v>
      </c>
      <c r="U140" s="323">
        <f>IFERROR((I138+I139)/I137,0)</f>
        <v>0</v>
      </c>
      <c r="V140" s="556">
        <f>I136*174</f>
        <v>0</v>
      </c>
      <c r="W140" s="557">
        <f>IFERROR(I137/V140,0)</f>
        <v>0</v>
      </c>
      <c r="X140" s="24"/>
      <c r="Y140" s="24"/>
    </row>
    <row r="141" spans="1:25" hidden="1">
      <c r="A141" s="9"/>
      <c r="B141" s="3"/>
      <c r="C141" s="76"/>
      <c r="D141" s="59"/>
      <c r="E141" s="16"/>
      <c r="F141" s="16"/>
      <c r="G141" s="16"/>
      <c r="H141" s="16"/>
      <c r="I141" s="16"/>
      <c r="J141" s="25"/>
      <c r="L141" s="236"/>
      <c r="M141" s="215"/>
      <c r="N141" s="56"/>
      <c r="O141" s="56"/>
      <c r="P141" s="56"/>
      <c r="Q141" s="31"/>
      <c r="R141" s="56"/>
      <c r="S141" s="31"/>
      <c r="T141" s="325"/>
      <c r="U141" s="325"/>
      <c r="V141" s="558"/>
      <c r="W141" s="559"/>
    </row>
    <row r="142" spans="1:25" hidden="1">
      <c r="A142" s="78"/>
      <c r="B142" s="14" t="s">
        <v>125</v>
      </c>
      <c r="C142" s="265"/>
      <c r="D142" s="33" t="s">
        <v>123</v>
      </c>
      <c r="E142" s="76">
        <f>ROUND($R142*$S142,6)</f>
        <v>0</v>
      </c>
      <c r="F142" s="76">
        <f>ROUND($R143*$S143,6)</f>
        <v>0</v>
      </c>
      <c r="G142" s="76">
        <f>ROUND($R144*$S144,6)</f>
        <v>0</v>
      </c>
      <c r="H142" s="76">
        <f>ROUND($R145*$S145,6)</f>
        <v>0</v>
      </c>
      <c r="I142" s="76">
        <f>ROUND($R146*$S146,6)</f>
        <v>0</v>
      </c>
      <c r="J142" s="46"/>
      <c r="L142" s="236" t="s">
        <v>187</v>
      </c>
      <c r="M142" s="133">
        <v>0</v>
      </c>
      <c r="N142" s="214">
        <f>ROUND(M142/12,2)</f>
        <v>0</v>
      </c>
      <c r="O142" s="214">
        <f>LOOKUP(P142,'Longevity Lookup'!$A$3:$A$506,'Longevity Lookup'!$B$3:$B$506)</f>
        <v>0</v>
      </c>
      <c r="P142" s="209">
        <v>0</v>
      </c>
      <c r="Q142" s="211">
        <v>1.03</v>
      </c>
      <c r="R142" s="212">
        <v>0</v>
      </c>
      <c r="S142" s="61">
        <f>$S$16</f>
        <v>12</v>
      </c>
      <c r="T142" s="321" t="s">
        <v>31</v>
      </c>
      <c r="U142" s="323">
        <f>IFERROR((E144+E145)/E143,0)</f>
        <v>0</v>
      </c>
      <c r="V142" s="556">
        <f>E142*174</f>
        <v>0</v>
      </c>
      <c r="W142" s="557">
        <f>IFERROR(E143/V142,0)</f>
        <v>0</v>
      </c>
      <c r="X142" s="24"/>
      <c r="Y142" s="24"/>
    </row>
    <row r="143" spans="1:25" hidden="1">
      <c r="A143" s="9"/>
      <c r="B143" s="28" t="s">
        <v>282</v>
      </c>
      <c r="C143" s="76"/>
      <c r="D143" s="59" t="s">
        <v>15</v>
      </c>
      <c r="E143" s="52">
        <f>ROUND((N142+O142)*E142*Q142,0)</f>
        <v>0</v>
      </c>
      <c r="F143" s="52">
        <f>ROUND((N142+O142)*F142*Q142*Q143,0)</f>
        <v>0</v>
      </c>
      <c r="G143" s="52">
        <f>ROUND((N142+O142)*G142*Q142*Q143*Q144,0)</f>
        <v>0</v>
      </c>
      <c r="H143" s="52">
        <f>ROUND((N142+O142)*H142*Q142*Q143*Q144*Q145,0)</f>
        <v>0</v>
      </c>
      <c r="I143" s="52">
        <f>ROUND((N142+O142)*I142*Q142*Q143*Q144*Q145*Q146,0)</f>
        <v>0</v>
      </c>
      <c r="J143" s="158">
        <f>SUM(E143:I143)</f>
        <v>0</v>
      </c>
      <c r="L143" s="239" t="str">
        <f>L142</f>
        <v>A</v>
      </c>
      <c r="M143" s="215"/>
      <c r="N143" s="56"/>
      <c r="O143" s="56"/>
      <c r="P143" s="56"/>
      <c r="Q143" s="211">
        <v>1.03</v>
      </c>
      <c r="R143" s="212">
        <v>0</v>
      </c>
      <c r="S143" s="61">
        <f>$S$17</f>
        <v>12</v>
      </c>
      <c r="T143" s="561" t="s">
        <v>32</v>
      </c>
      <c r="U143" s="323">
        <f>IFERROR((F144+F145)/F143,0)</f>
        <v>0</v>
      </c>
      <c r="V143" s="556">
        <f>F142*174</f>
        <v>0</v>
      </c>
      <c r="W143" s="557">
        <f>IFERROR(F143/V143,0)</f>
        <v>0</v>
      </c>
    </row>
    <row r="144" spans="1:25" hidden="1">
      <c r="A144" s="9"/>
      <c r="C144" s="76"/>
      <c r="D144" s="59" t="s">
        <v>30</v>
      </c>
      <c r="E144" s="52">
        <f>ROUND(E143*$Q$3,0)</f>
        <v>0</v>
      </c>
      <c r="F144" s="52">
        <f t="shared" ref="F144:I144" si="85">ROUND(F143*$Q$3,0)</f>
        <v>0</v>
      </c>
      <c r="G144" s="52">
        <f t="shared" si="85"/>
        <v>0</v>
      </c>
      <c r="H144" s="52">
        <f t="shared" si="85"/>
        <v>0</v>
      </c>
      <c r="I144" s="52">
        <f t="shared" si="85"/>
        <v>0</v>
      </c>
      <c r="J144" s="158">
        <f>SUM(E144:I144)</f>
        <v>0</v>
      </c>
      <c r="L144" s="239" t="str">
        <f>L143</f>
        <v>A</v>
      </c>
      <c r="M144" s="215"/>
      <c r="N144" s="56"/>
      <c r="O144" s="56"/>
      <c r="P144" s="56"/>
      <c r="Q144" s="211">
        <v>1.03</v>
      </c>
      <c r="R144" s="212">
        <v>0</v>
      </c>
      <c r="S144" s="61">
        <f>$S$18</f>
        <v>12</v>
      </c>
      <c r="T144" s="561" t="s">
        <v>33</v>
      </c>
      <c r="U144" s="323">
        <f>IFERROR((G144+G145)/G143,0)</f>
        <v>0</v>
      </c>
      <c r="V144" s="556">
        <f>G142*174</f>
        <v>0</v>
      </c>
      <c r="W144" s="557">
        <f>IFERROR(G143/V144,0)</f>
        <v>0</v>
      </c>
      <c r="X144" s="24"/>
      <c r="Y144" s="24"/>
    </row>
    <row r="145" spans="1:25" ht="15" hidden="1">
      <c r="A145" s="9"/>
      <c r="C145" s="76"/>
      <c r="D145" s="59" t="s">
        <v>29</v>
      </c>
      <c r="E145" s="170">
        <f>ROUND(R$6*E142,0)</f>
        <v>0</v>
      </c>
      <c r="F145" s="170">
        <f t="shared" ref="F145:I145" si="86">ROUND(S$6*F142,0)</f>
        <v>0</v>
      </c>
      <c r="G145" s="170">
        <f t="shared" si="86"/>
        <v>0</v>
      </c>
      <c r="H145" s="170">
        <f t="shared" si="86"/>
        <v>0</v>
      </c>
      <c r="I145" s="170">
        <f t="shared" si="86"/>
        <v>0</v>
      </c>
      <c r="J145" s="167">
        <f>SUM(E145:I145)</f>
        <v>0</v>
      </c>
      <c r="L145" s="239" t="str">
        <f>L144</f>
        <v>A</v>
      </c>
      <c r="M145" s="215"/>
      <c r="N145" s="56"/>
      <c r="O145" s="56"/>
      <c r="P145" s="56"/>
      <c r="Q145" s="211">
        <v>1.03</v>
      </c>
      <c r="R145" s="212">
        <v>0</v>
      </c>
      <c r="S145" s="61">
        <f>$S$19</f>
        <v>12</v>
      </c>
      <c r="T145" s="561" t="s">
        <v>34</v>
      </c>
      <c r="U145" s="323">
        <f>IFERROR((H144+H145)/H143,0)</f>
        <v>0</v>
      </c>
      <c r="V145" s="556">
        <f>H142*174</f>
        <v>0</v>
      </c>
      <c r="W145" s="557">
        <f>IFERROR(H143/V145,0)</f>
        <v>0</v>
      </c>
    </row>
    <row r="146" spans="1:25" hidden="1">
      <c r="A146" s="9"/>
      <c r="C146" s="76"/>
      <c r="D146" s="62" t="s">
        <v>178</v>
      </c>
      <c r="E146" s="171">
        <f t="shared" ref="E146:I146" si="87">SUM(E144:E145)</f>
        <v>0</v>
      </c>
      <c r="F146" s="171">
        <f t="shared" si="87"/>
        <v>0</v>
      </c>
      <c r="G146" s="171">
        <f t="shared" si="87"/>
        <v>0</v>
      </c>
      <c r="H146" s="171">
        <f t="shared" si="87"/>
        <v>0</v>
      </c>
      <c r="I146" s="171">
        <f t="shared" si="87"/>
        <v>0</v>
      </c>
      <c r="J146" s="172">
        <f t="shared" ref="J146" si="88">SUM(J144:J145)</f>
        <v>0</v>
      </c>
      <c r="L146" s="239" t="str">
        <f>L145</f>
        <v>A</v>
      </c>
      <c r="M146" s="215"/>
      <c r="N146" s="56"/>
      <c r="O146" s="56"/>
      <c r="P146" s="56"/>
      <c r="Q146" s="211">
        <v>1.03</v>
      </c>
      <c r="R146" s="212">
        <v>0</v>
      </c>
      <c r="S146" s="61">
        <f>$S$20</f>
        <v>12</v>
      </c>
      <c r="T146" s="561" t="s">
        <v>35</v>
      </c>
      <c r="U146" s="323">
        <f>IFERROR((I144+I145)/I143,0)</f>
        <v>0</v>
      </c>
      <c r="V146" s="556">
        <f>I142*174</f>
        <v>0</v>
      </c>
      <c r="W146" s="557">
        <f>IFERROR(I143/V146,0)</f>
        <v>0</v>
      </c>
      <c r="X146" s="24"/>
      <c r="Y146" s="24"/>
    </row>
    <row r="147" spans="1:25" hidden="1">
      <c r="A147" s="9"/>
      <c r="B147" s="3"/>
      <c r="C147" s="76"/>
      <c r="D147" s="59"/>
      <c r="E147" s="16"/>
      <c r="F147" s="16"/>
      <c r="G147" s="16"/>
      <c r="H147" s="16"/>
      <c r="I147" s="16"/>
      <c r="J147" s="25"/>
      <c r="L147" s="236"/>
      <c r="M147" s="215"/>
      <c r="N147" s="56"/>
      <c r="O147" s="56"/>
      <c r="P147" s="56"/>
      <c r="Q147" s="31"/>
      <c r="R147" s="56"/>
      <c r="S147" s="31"/>
      <c r="T147" s="325"/>
      <c r="U147" s="325"/>
      <c r="V147" s="558"/>
      <c r="W147" s="559"/>
    </row>
    <row r="148" spans="1:25" hidden="1">
      <c r="A148" s="78"/>
      <c r="B148" s="14" t="s">
        <v>125</v>
      </c>
      <c r="C148" s="265"/>
      <c r="D148" s="33" t="s">
        <v>123</v>
      </c>
      <c r="E148" s="76">
        <f>ROUND($R148*$S148,6)</f>
        <v>0</v>
      </c>
      <c r="F148" s="76">
        <f>ROUND($R149*$S149,6)</f>
        <v>0</v>
      </c>
      <c r="G148" s="76">
        <f>ROUND($R150*$S150,6)</f>
        <v>0</v>
      </c>
      <c r="H148" s="76">
        <f>ROUND($R151*$S151,6)</f>
        <v>0</v>
      </c>
      <c r="I148" s="76">
        <f>ROUND($R152*$S152,6)</f>
        <v>0</v>
      </c>
      <c r="J148" s="46"/>
      <c r="L148" s="236" t="s">
        <v>187</v>
      </c>
      <c r="M148" s="133">
        <v>0</v>
      </c>
      <c r="N148" s="214">
        <f>ROUND(M148/12,2)</f>
        <v>0</v>
      </c>
      <c r="O148" s="214">
        <f>LOOKUP(P148,'Longevity Lookup'!$A$3:$A$506,'Longevity Lookup'!$B$3:$B$506)</f>
        <v>0</v>
      </c>
      <c r="P148" s="209">
        <v>0</v>
      </c>
      <c r="Q148" s="211">
        <v>1.03</v>
      </c>
      <c r="R148" s="212">
        <v>0</v>
      </c>
      <c r="S148" s="61">
        <f>$S$16</f>
        <v>12</v>
      </c>
      <c r="T148" s="321" t="s">
        <v>31</v>
      </c>
      <c r="U148" s="323">
        <f>IFERROR((E150+E151)/E149,0)</f>
        <v>0</v>
      </c>
      <c r="V148" s="556">
        <f>E148*174</f>
        <v>0</v>
      </c>
      <c r="W148" s="557">
        <f>IFERROR(E149/V148,0)</f>
        <v>0</v>
      </c>
      <c r="X148" s="24"/>
      <c r="Y148" s="24"/>
    </row>
    <row r="149" spans="1:25" hidden="1">
      <c r="A149" s="9"/>
      <c r="B149" s="28" t="s">
        <v>282</v>
      </c>
      <c r="C149" s="76"/>
      <c r="D149" s="59" t="s">
        <v>15</v>
      </c>
      <c r="E149" s="52">
        <f>ROUND((N148+O148)*E148*Q148,0)</f>
        <v>0</v>
      </c>
      <c r="F149" s="52">
        <f>ROUND((N148+O148)*F148*Q148*Q149,0)</f>
        <v>0</v>
      </c>
      <c r="G149" s="52">
        <f>ROUND((N148+O148)*G148*Q148*Q149*Q150,0)</f>
        <v>0</v>
      </c>
      <c r="H149" s="52">
        <f>ROUND((N148+O148)*H148*Q148*Q149*Q150*Q151,0)</f>
        <v>0</v>
      </c>
      <c r="I149" s="52">
        <f>ROUND((N148+O148)*I148*Q148*Q149*Q150*Q151*Q152,0)</f>
        <v>0</v>
      </c>
      <c r="J149" s="158">
        <f>SUM(E149:I149)</f>
        <v>0</v>
      </c>
      <c r="L149" s="239" t="str">
        <f>L148</f>
        <v>A</v>
      </c>
      <c r="M149" s="215"/>
      <c r="N149" s="56"/>
      <c r="O149" s="56"/>
      <c r="P149" s="56"/>
      <c r="Q149" s="211">
        <v>1.03</v>
      </c>
      <c r="R149" s="212">
        <v>0</v>
      </c>
      <c r="S149" s="61">
        <f>$S$17</f>
        <v>12</v>
      </c>
      <c r="T149" s="561" t="s">
        <v>32</v>
      </c>
      <c r="U149" s="323">
        <f>IFERROR((F150+F151)/F149,0)</f>
        <v>0</v>
      </c>
      <c r="V149" s="556">
        <f>F148*174</f>
        <v>0</v>
      </c>
      <c r="W149" s="557">
        <f>IFERROR(F149/V149,0)</f>
        <v>0</v>
      </c>
    </row>
    <row r="150" spans="1:25" hidden="1">
      <c r="A150" s="9"/>
      <c r="C150" s="76"/>
      <c r="D150" s="59" t="s">
        <v>30</v>
      </c>
      <c r="E150" s="52">
        <f>ROUND(E149*$Q$3,0)</f>
        <v>0</v>
      </c>
      <c r="F150" s="52">
        <f t="shared" ref="F150:I150" si="89">ROUND(F149*$Q$3,0)</f>
        <v>0</v>
      </c>
      <c r="G150" s="52">
        <f t="shared" si="89"/>
        <v>0</v>
      </c>
      <c r="H150" s="52">
        <f t="shared" si="89"/>
        <v>0</v>
      </c>
      <c r="I150" s="52">
        <f t="shared" si="89"/>
        <v>0</v>
      </c>
      <c r="J150" s="158">
        <f>SUM(E150:I150)</f>
        <v>0</v>
      </c>
      <c r="L150" s="239" t="str">
        <f>L149</f>
        <v>A</v>
      </c>
      <c r="M150" s="215"/>
      <c r="N150" s="56"/>
      <c r="O150" s="56"/>
      <c r="P150" s="56"/>
      <c r="Q150" s="211">
        <v>1.03</v>
      </c>
      <c r="R150" s="212">
        <v>0</v>
      </c>
      <c r="S150" s="61">
        <f>$S$18</f>
        <v>12</v>
      </c>
      <c r="T150" s="561" t="s">
        <v>33</v>
      </c>
      <c r="U150" s="323">
        <f>IFERROR((G150+G151)/G149,0)</f>
        <v>0</v>
      </c>
      <c r="V150" s="556">
        <f>G148*174</f>
        <v>0</v>
      </c>
      <c r="W150" s="557">
        <f>IFERROR(G149/V150,0)</f>
        <v>0</v>
      </c>
      <c r="X150" s="24"/>
      <c r="Y150" s="24"/>
    </row>
    <row r="151" spans="1:25" ht="15" hidden="1">
      <c r="A151" s="9"/>
      <c r="C151" s="76"/>
      <c r="D151" s="59" t="s">
        <v>29</v>
      </c>
      <c r="E151" s="170">
        <f>ROUND(R$6*E148,0)</f>
        <v>0</v>
      </c>
      <c r="F151" s="170">
        <f t="shared" ref="F151:I151" si="90">ROUND(S$6*F148,0)</f>
        <v>0</v>
      </c>
      <c r="G151" s="170">
        <f t="shared" si="90"/>
        <v>0</v>
      </c>
      <c r="H151" s="170">
        <f t="shared" si="90"/>
        <v>0</v>
      </c>
      <c r="I151" s="170">
        <f t="shared" si="90"/>
        <v>0</v>
      </c>
      <c r="J151" s="167">
        <f>SUM(E151:I151)</f>
        <v>0</v>
      </c>
      <c r="L151" s="239" t="str">
        <f>L150</f>
        <v>A</v>
      </c>
      <c r="M151" s="215"/>
      <c r="N151" s="56"/>
      <c r="O151" s="56"/>
      <c r="P151" s="56"/>
      <c r="Q151" s="211">
        <v>1.03</v>
      </c>
      <c r="R151" s="212">
        <v>0</v>
      </c>
      <c r="S151" s="61">
        <f>$S$19</f>
        <v>12</v>
      </c>
      <c r="T151" s="561" t="s">
        <v>34</v>
      </c>
      <c r="U151" s="323">
        <f>IFERROR((H150+H151)/H149,0)</f>
        <v>0</v>
      </c>
      <c r="V151" s="556">
        <f>H148*174</f>
        <v>0</v>
      </c>
      <c r="W151" s="557">
        <f>IFERROR(H149/V151,0)</f>
        <v>0</v>
      </c>
    </row>
    <row r="152" spans="1:25" hidden="1">
      <c r="A152" s="9"/>
      <c r="C152" s="76"/>
      <c r="D152" s="62" t="s">
        <v>178</v>
      </c>
      <c r="E152" s="171">
        <f t="shared" ref="E152:I152" si="91">SUM(E150:E151)</f>
        <v>0</v>
      </c>
      <c r="F152" s="171">
        <f t="shared" si="91"/>
        <v>0</v>
      </c>
      <c r="G152" s="171">
        <f t="shared" si="91"/>
        <v>0</v>
      </c>
      <c r="H152" s="171">
        <f t="shared" si="91"/>
        <v>0</v>
      </c>
      <c r="I152" s="171">
        <f t="shared" si="91"/>
        <v>0</v>
      </c>
      <c r="J152" s="172">
        <f t="shared" ref="J152" si="92">SUM(J150:J151)</f>
        <v>0</v>
      </c>
      <c r="L152" s="239" t="str">
        <f>L151</f>
        <v>A</v>
      </c>
      <c r="M152" s="215"/>
      <c r="N152" s="56"/>
      <c r="O152" s="56"/>
      <c r="P152" s="56"/>
      <c r="Q152" s="211">
        <v>1.03</v>
      </c>
      <c r="R152" s="212">
        <v>0</v>
      </c>
      <c r="S152" s="61">
        <f>$S$20</f>
        <v>12</v>
      </c>
      <c r="T152" s="561" t="s">
        <v>35</v>
      </c>
      <c r="U152" s="323">
        <f>IFERROR((I150+I151)/I149,0)</f>
        <v>0</v>
      </c>
      <c r="V152" s="556">
        <f>I148*174</f>
        <v>0</v>
      </c>
      <c r="W152" s="557">
        <f>IFERROR(I149/V152,0)</f>
        <v>0</v>
      </c>
      <c r="X152" s="24"/>
      <c r="Y152" s="24"/>
    </row>
    <row r="153" spans="1:25" hidden="1">
      <c r="A153" s="9"/>
      <c r="B153" s="3"/>
      <c r="C153" s="76"/>
      <c r="D153" s="59"/>
      <c r="E153" s="16"/>
      <c r="F153" s="16"/>
      <c r="G153" s="16"/>
      <c r="H153" s="16"/>
      <c r="I153" s="16"/>
      <c r="J153" s="25"/>
      <c r="L153" s="236"/>
      <c r="M153" s="215"/>
      <c r="N153" s="56"/>
      <c r="O153" s="56"/>
      <c r="P153" s="56"/>
      <c r="Q153" s="31"/>
      <c r="R153" s="56"/>
      <c r="S153" s="31"/>
      <c r="T153" s="325"/>
      <c r="U153" s="325"/>
      <c r="V153" s="558"/>
      <c r="W153" s="559"/>
    </row>
    <row r="154" spans="1:25" hidden="1">
      <c r="A154" s="78"/>
      <c r="B154" s="14" t="s">
        <v>125</v>
      </c>
      <c r="C154" s="265"/>
      <c r="D154" s="33" t="s">
        <v>123</v>
      </c>
      <c r="E154" s="76">
        <f>ROUND($R154*$S154,6)</f>
        <v>0</v>
      </c>
      <c r="F154" s="76">
        <f>ROUND($R155*$S155,6)</f>
        <v>0</v>
      </c>
      <c r="G154" s="76">
        <f>ROUND($R156*$S156,6)</f>
        <v>0</v>
      </c>
      <c r="H154" s="76">
        <f>ROUND($R157*$S157,6)</f>
        <v>0</v>
      </c>
      <c r="I154" s="76">
        <f>ROUND($R158*$S158,6)</f>
        <v>0</v>
      </c>
      <c r="J154" s="46"/>
      <c r="L154" s="236" t="s">
        <v>187</v>
      </c>
      <c r="M154" s="133">
        <v>0</v>
      </c>
      <c r="N154" s="214">
        <f>ROUND(M154/12,2)</f>
        <v>0</v>
      </c>
      <c r="O154" s="214">
        <f>LOOKUP(P154,'Longevity Lookup'!$A$3:$A$506,'Longevity Lookup'!$B$3:$B$506)</f>
        <v>0</v>
      </c>
      <c r="P154" s="209">
        <v>0</v>
      </c>
      <c r="Q154" s="211">
        <v>1.03</v>
      </c>
      <c r="R154" s="212">
        <v>0</v>
      </c>
      <c r="S154" s="61">
        <f>$S$16</f>
        <v>12</v>
      </c>
      <c r="T154" s="321" t="s">
        <v>31</v>
      </c>
      <c r="U154" s="323">
        <f>IFERROR((E156+E157)/E155,0)</f>
        <v>0</v>
      </c>
      <c r="V154" s="556">
        <f>E154*174</f>
        <v>0</v>
      </c>
      <c r="W154" s="557">
        <f>IFERROR(E155/V154,0)</f>
        <v>0</v>
      </c>
      <c r="X154" s="24"/>
      <c r="Y154" s="24"/>
    </row>
    <row r="155" spans="1:25" hidden="1">
      <c r="A155" s="9"/>
      <c r="B155" s="28" t="s">
        <v>282</v>
      </c>
      <c r="C155" s="76"/>
      <c r="D155" s="59" t="s">
        <v>15</v>
      </c>
      <c r="E155" s="52">
        <f>ROUND((N154+O154)*E154*Q154,0)</f>
        <v>0</v>
      </c>
      <c r="F155" s="52">
        <f>ROUND((N154+O154)*F154*Q154*Q155,0)</f>
        <v>0</v>
      </c>
      <c r="G155" s="52">
        <f>ROUND((N154+O154)*G154*Q154*Q155*Q156,0)</f>
        <v>0</v>
      </c>
      <c r="H155" s="52">
        <f>ROUND((N154+O154)*H154*Q154*Q155*Q156*Q157,0)</f>
        <v>0</v>
      </c>
      <c r="I155" s="52">
        <f>ROUND((N154+O154)*I154*Q154*Q155*Q156*Q157*Q158,0)</f>
        <v>0</v>
      </c>
      <c r="J155" s="158">
        <f>SUM(E155:I155)</f>
        <v>0</v>
      </c>
      <c r="L155" s="239" t="str">
        <f>L154</f>
        <v>A</v>
      </c>
      <c r="M155" s="215"/>
      <c r="N155" s="56"/>
      <c r="O155" s="56"/>
      <c r="P155" s="56"/>
      <c r="Q155" s="211">
        <v>1.03</v>
      </c>
      <c r="R155" s="212">
        <v>0</v>
      </c>
      <c r="S155" s="61">
        <f>$S$17</f>
        <v>12</v>
      </c>
      <c r="T155" s="561" t="s">
        <v>32</v>
      </c>
      <c r="U155" s="323">
        <f>IFERROR((F156+F157)/F155,0)</f>
        <v>0</v>
      </c>
      <c r="V155" s="556">
        <f>F154*174</f>
        <v>0</v>
      </c>
      <c r="W155" s="557">
        <f>IFERROR(F155/V155,0)</f>
        <v>0</v>
      </c>
    </row>
    <row r="156" spans="1:25" hidden="1">
      <c r="A156" s="9"/>
      <c r="C156" s="76"/>
      <c r="D156" s="59" t="s">
        <v>30</v>
      </c>
      <c r="E156" s="52">
        <f>ROUND(E155*$Q$3,0)</f>
        <v>0</v>
      </c>
      <c r="F156" s="52">
        <f t="shared" ref="F156:I156" si="93">ROUND(F155*$Q$3,0)</f>
        <v>0</v>
      </c>
      <c r="G156" s="52">
        <f t="shared" si="93"/>
        <v>0</v>
      </c>
      <c r="H156" s="52">
        <f t="shared" si="93"/>
        <v>0</v>
      </c>
      <c r="I156" s="52">
        <f t="shared" si="93"/>
        <v>0</v>
      </c>
      <c r="J156" s="158">
        <f>SUM(E156:I156)</f>
        <v>0</v>
      </c>
      <c r="L156" s="239" t="str">
        <f>L155</f>
        <v>A</v>
      </c>
      <c r="M156" s="215"/>
      <c r="N156" s="56"/>
      <c r="O156" s="56"/>
      <c r="P156" s="56"/>
      <c r="Q156" s="211">
        <v>1.03</v>
      </c>
      <c r="R156" s="212">
        <v>0</v>
      </c>
      <c r="S156" s="61">
        <f>$S$18</f>
        <v>12</v>
      </c>
      <c r="T156" s="561" t="s">
        <v>33</v>
      </c>
      <c r="U156" s="323">
        <f>IFERROR((G156+G157)/G155,0)</f>
        <v>0</v>
      </c>
      <c r="V156" s="556">
        <f>G154*174</f>
        <v>0</v>
      </c>
      <c r="W156" s="557">
        <f>IFERROR(G155/V156,0)</f>
        <v>0</v>
      </c>
      <c r="X156" s="24"/>
      <c r="Y156" s="24"/>
    </row>
    <row r="157" spans="1:25" ht="15" hidden="1">
      <c r="A157" s="9"/>
      <c r="C157" s="76"/>
      <c r="D157" s="59" t="s">
        <v>29</v>
      </c>
      <c r="E157" s="170">
        <f>ROUND(R$6*E154,0)</f>
        <v>0</v>
      </c>
      <c r="F157" s="170">
        <f t="shared" ref="F157:I157" si="94">ROUND(S$6*F154,0)</f>
        <v>0</v>
      </c>
      <c r="G157" s="170">
        <f t="shared" si="94"/>
        <v>0</v>
      </c>
      <c r="H157" s="170">
        <f t="shared" si="94"/>
        <v>0</v>
      </c>
      <c r="I157" s="170">
        <f t="shared" si="94"/>
        <v>0</v>
      </c>
      <c r="J157" s="167">
        <f>SUM(E157:I157)</f>
        <v>0</v>
      </c>
      <c r="L157" s="239" t="str">
        <f>L156</f>
        <v>A</v>
      </c>
      <c r="M157" s="215"/>
      <c r="N157" s="56"/>
      <c r="O157" s="56"/>
      <c r="P157" s="56"/>
      <c r="Q157" s="211">
        <v>1.03</v>
      </c>
      <c r="R157" s="212">
        <v>0</v>
      </c>
      <c r="S157" s="61">
        <f>$S$19</f>
        <v>12</v>
      </c>
      <c r="T157" s="561" t="s">
        <v>34</v>
      </c>
      <c r="U157" s="323">
        <f>IFERROR((H156+H157)/H155,0)</f>
        <v>0</v>
      </c>
      <c r="V157" s="556">
        <f>H154*174</f>
        <v>0</v>
      </c>
      <c r="W157" s="557">
        <f>IFERROR(H155/V157,0)</f>
        <v>0</v>
      </c>
    </row>
    <row r="158" spans="1:25" hidden="1">
      <c r="A158" s="9"/>
      <c r="C158" s="76"/>
      <c r="D158" s="62" t="s">
        <v>178</v>
      </c>
      <c r="E158" s="171">
        <f t="shared" ref="E158:I158" si="95">SUM(E156:E157)</f>
        <v>0</v>
      </c>
      <c r="F158" s="171">
        <f t="shared" si="95"/>
        <v>0</v>
      </c>
      <c r="G158" s="171">
        <f t="shared" si="95"/>
        <v>0</v>
      </c>
      <c r="H158" s="171">
        <f t="shared" si="95"/>
        <v>0</v>
      </c>
      <c r="I158" s="171">
        <f t="shared" si="95"/>
        <v>0</v>
      </c>
      <c r="J158" s="172">
        <f t="shared" ref="J158" si="96">SUM(J156:J157)</f>
        <v>0</v>
      </c>
      <c r="L158" s="239" t="str">
        <f>L157</f>
        <v>A</v>
      </c>
      <c r="M158" s="215"/>
      <c r="N158" s="56"/>
      <c r="O158" s="56"/>
      <c r="P158" s="56"/>
      <c r="Q158" s="211">
        <v>1.03</v>
      </c>
      <c r="R158" s="212">
        <v>0</v>
      </c>
      <c r="S158" s="61">
        <f>$S$20</f>
        <v>12</v>
      </c>
      <c r="T158" s="561" t="s">
        <v>35</v>
      </c>
      <c r="U158" s="323">
        <f>IFERROR((I156+I157)/I155,0)</f>
        <v>0</v>
      </c>
      <c r="V158" s="556">
        <f>I154*174</f>
        <v>0</v>
      </c>
      <c r="W158" s="557">
        <f>IFERROR(I155/V158,0)</f>
        <v>0</v>
      </c>
      <c r="X158" s="24"/>
      <c r="Y158" s="24"/>
    </row>
    <row r="159" spans="1:25" hidden="1">
      <c r="A159" s="9"/>
      <c r="B159" s="3"/>
      <c r="C159" s="76"/>
      <c r="D159" s="59"/>
      <c r="E159" s="16"/>
      <c r="F159" s="16"/>
      <c r="G159" s="16"/>
      <c r="H159" s="16"/>
      <c r="I159" s="16"/>
      <c r="J159" s="25"/>
      <c r="L159" s="236"/>
      <c r="M159" s="215"/>
      <c r="N159" s="56"/>
      <c r="O159" s="56"/>
      <c r="P159" s="56"/>
      <c r="Q159" s="31"/>
      <c r="R159" s="56"/>
      <c r="S159" s="31"/>
      <c r="T159" s="325"/>
      <c r="U159" s="325"/>
      <c r="V159" s="558"/>
      <c r="W159" s="559"/>
    </row>
    <row r="160" spans="1:25" hidden="1">
      <c r="A160" s="78"/>
      <c r="B160" s="14" t="s">
        <v>125</v>
      </c>
      <c r="C160" s="265"/>
      <c r="D160" s="33" t="s">
        <v>123</v>
      </c>
      <c r="E160" s="76">
        <f>ROUND($R160*$S160,6)</f>
        <v>0</v>
      </c>
      <c r="F160" s="76">
        <f>ROUND($R161*$S161,6)</f>
        <v>0</v>
      </c>
      <c r="G160" s="76">
        <f>ROUND($R162*$S162,6)</f>
        <v>0</v>
      </c>
      <c r="H160" s="76">
        <f>ROUND($R163*$S163,6)</f>
        <v>0</v>
      </c>
      <c r="I160" s="76">
        <f>ROUND($R164*$S164,6)</f>
        <v>0</v>
      </c>
      <c r="J160" s="46"/>
      <c r="L160" s="236" t="s">
        <v>187</v>
      </c>
      <c r="M160" s="133">
        <v>0</v>
      </c>
      <c r="N160" s="214">
        <f>ROUND(M160/12,2)</f>
        <v>0</v>
      </c>
      <c r="O160" s="214">
        <f>LOOKUP(P160,'Longevity Lookup'!$A$3:$A$506,'Longevity Lookup'!$B$3:$B$506)</f>
        <v>0</v>
      </c>
      <c r="P160" s="209">
        <v>0</v>
      </c>
      <c r="Q160" s="211">
        <v>1.03</v>
      </c>
      <c r="R160" s="212">
        <v>0</v>
      </c>
      <c r="S160" s="61">
        <f>$S$16</f>
        <v>12</v>
      </c>
      <c r="T160" s="321" t="s">
        <v>31</v>
      </c>
      <c r="U160" s="323">
        <f>IFERROR((E162+E163)/E161,0)</f>
        <v>0</v>
      </c>
      <c r="V160" s="556">
        <f>E160*174</f>
        <v>0</v>
      </c>
      <c r="W160" s="557">
        <f>IFERROR(E161/V160,0)</f>
        <v>0</v>
      </c>
      <c r="X160" s="24"/>
      <c r="Y160" s="24"/>
    </row>
    <row r="161" spans="1:25" hidden="1">
      <c r="A161" s="9"/>
      <c r="B161" s="28" t="s">
        <v>282</v>
      </c>
      <c r="C161" s="76"/>
      <c r="D161" s="59" t="s">
        <v>15</v>
      </c>
      <c r="E161" s="52">
        <f>ROUND((N160+O160)*E160*Q160,0)</f>
        <v>0</v>
      </c>
      <c r="F161" s="52">
        <f>ROUND((N160+O160)*F160*Q160*Q161,0)</f>
        <v>0</v>
      </c>
      <c r="G161" s="52">
        <f>ROUND((N160+O160)*G160*Q160*Q161*Q162,0)</f>
        <v>0</v>
      </c>
      <c r="H161" s="52">
        <f>ROUND((N160+O160)*H160*Q160*Q161*Q162*Q163,0)</f>
        <v>0</v>
      </c>
      <c r="I161" s="52">
        <f>ROUND((N160+O160)*I160*Q160*Q161*Q162*Q163*Q164,0)</f>
        <v>0</v>
      </c>
      <c r="J161" s="158">
        <f>SUM(E161:I161)</f>
        <v>0</v>
      </c>
      <c r="L161" s="239" t="str">
        <f>L160</f>
        <v>A</v>
      </c>
      <c r="M161" s="215"/>
      <c r="N161" s="56"/>
      <c r="O161" s="56"/>
      <c r="P161" s="56"/>
      <c r="Q161" s="211">
        <v>1.03</v>
      </c>
      <c r="R161" s="212">
        <v>0</v>
      </c>
      <c r="S161" s="61">
        <f>$S$17</f>
        <v>12</v>
      </c>
      <c r="T161" s="561" t="s">
        <v>32</v>
      </c>
      <c r="U161" s="323">
        <f>IFERROR((F162+F163)/F161,0)</f>
        <v>0</v>
      </c>
      <c r="V161" s="556">
        <f>F160*174</f>
        <v>0</v>
      </c>
      <c r="W161" s="557">
        <f>IFERROR(F161/V161,0)</f>
        <v>0</v>
      </c>
    </row>
    <row r="162" spans="1:25" hidden="1">
      <c r="A162" s="9"/>
      <c r="C162" s="76"/>
      <c r="D162" s="59" t="s">
        <v>30</v>
      </c>
      <c r="E162" s="52">
        <f>ROUND(E161*$Q$3,0)</f>
        <v>0</v>
      </c>
      <c r="F162" s="52">
        <f t="shared" ref="F162:I162" si="97">ROUND(F161*$Q$3,0)</f>
        <v>0</v>
      </c>
      <c r="G162" s="52">
        <f t="shared" si="97"/>
        <v>0</v>
      </c>
      <c r="H162" s="52">
        <f t="shared" si="97"/>
        <v>0</v>
      </c>
      <c r="I162" s="52">
        <f t="shared" si="97"/>
        <v>0</v>
      </c>
      <c r="J162" s="158">
        <f>SUM(E162:I162)</f>
        <v>0</v>
      </c>
      <c r="L162" s="239" t="str">
        <f>L161</f>
        <v>A</v>
      </c>
      <c r="M162" s="215"/>
      <c r="N162" s="56"/>
      <c r="O162" s="56"/>
      <c r="P162" s="56"/>
      <c r="Q162" s="211">
        <v>1.03</v>
      </c>
      <c r="R162" s="212">
        <v>0</v>
      </c>
      <c r="S162" s="61">
        <f>$S$18</f>
        <v>12</v>
      </c>
      <c r="T162" s="561" t="s">
        <v>33</v>
      </c>
      <c r="U162" s="323">
        <f>IFERROR((G162+G163)/G161,0)</f>
        <v>0</v>
      </c>
      <c r="V162" s="556">
        <f>G160*174</f>
        <v>0</v>
      </c>
      <c r="W162" s="557">
        <f>IFERROR(G161/V162,0)</f>
        <v>0</v>
      </c>
      <c r="X162" s="24"/>
      <c r="Y162" s="24"/>
    </row>
    <row r="163" spans="1:25" ht="15" hidden="1">
      <c r="A163" s="9"/>
      <c r="C163" s="76"/>
      <c r="D163" s="59" t="s">
        <v>29</v>
      </c>
      <c r="E163" s="170">
        <f>ROUND(R$6*E160,0)</f>
        <v>0</v>
      </c>
      <c r="F163" s="170">
        <f t="shared" ref="F163:I163" si="98">ROUND(S$6*F160,0)</f>
        <v>0</v>
      </c>
      <c r="G163" s="170">
        <f t="shared" si="98"/>
        <v>0</v>
      </c>
      <c r="H163" s="170">
        <f t="shared" si="98"/>
        <v>0</v>
      </c>
      <c r="I163" s="170">
        <f t="shared" si="98"/>
        <v>0</v>
      </c>
      <c r="J163" s="167">
        <f>SUM(E163:I163)</f>
        <v>0</v>
      </c>
      <c r="L163" s="239" t="str">
        <f>L162</f>
        <v>A</v>
      </c>
      <c r="M163" s="215"/>
      <c r="N163" s="56"/>
      <c r="O163" s="56"/>
      <c r="P163" s="56"/>
      <c r="Q163" s="211">
        <v>1.03</v>
      </c>
      <c r="R163" s="212">
        <v>0</v>
      </c>
      <c r="S163" s="61">
        <f>$S$19</f>
        <v>12</v>
      </c>
      <c r="T163" s="561" t="s">
        <v>34</v>
      </c>
      <c r="U163" s="323">
        <f>IFERROR((H162+H163)/H161,0)</f>
        <v>0</v>
      </c>
      <c r="V163" s="556">
        <f>H160*174</f>
        <v>0</v>
      </c>
      <c r="W163" s="557">
        <f>IFERROR(H161/V163,0)</f>
        <v>0</v>
      </c>
    </row>
    <row r="164" spans="1:25" hidden="1">
      <c r="A164" s="9"/>
      <c r="C164" s="76"/>
      <c r="D164" s="62" t="s">
        <v>178</v>
      </c>
      <c r="E164" s="171">
        <f t="shared" ref="E164:I164" si="99">SUM(E162:E163)</f>
        <v>0</v>
      </c>
      <c r="F164" s="171">
        <f t="shared" si="99"/>
        <v>0</v>
      </c>
      <c r="G164" s="171">
        <f t="shared" si="99"/>
        <v>0</v>
      </c>
      <c r="H164" s="171">
        <f t="shared" si="99"/>
        <v>0</v>
      </c>
      <c r="I164" s="171">
        <f t="shared" si="99"/>
        <v>0</v>
      </c>
      <c r="J164" s="172">
        <f t="shared" ref="J164" si="100">SUM(J162:J163)</f>
        <v>0</v>
      </c>
      <c r="L164" s="239" t="str">
        <f>L163</f>
        <v>A</v>
      </c>
      <c r="M164" s="215"/>
      <c r="N164" s="56"/>
      <c r="O164" s="56"/>
      <c r="P164" s="56"/>
      <c r="Q164" s="211">
        <v>1.03</v>
      </c>
      <c r="R164" s="212">
        <v>0</v>
      </c>
      <c r="S164" s="61">
        <f>$S$20</f>
        <v>12</v>
      </c>
      <c r="T164" s="561" t="s">
        <v>35</v>
      </c>
      <c r="U164" s="323">
        <f>IFERROR((I162+I163)/I161,0)</f>
        <v>0</v>
      </c>
      <c r="V164" s="556">
        <f>I160*174</f>
        <v>0</v>
      </c>
      <c r="W164" s="557">
        <f>IFERROR(I161/V164,0)</f>
        <v>0</v>
      </c>
      <c r="X164" s="24"/>
      <c r="Y164" s="24"/>
    </row>
    <row r="165" spans="1:25" hidden="1">
      <c r="A165" s="9"/>
      <c r="B165" s="3"/>
      <c r="C165" s="76"/>
      <c r="D165" s="59"/>
      <c r="E165" s="16"/>
      <c r="F165" s="16"/>
      <c r="G165" s="16"/>
      <c r="H165" s="16"/>
      <c r="I165" s="16"/>
      <c r="J165" s="25"/>
      <c r="L165" s="236"/>
      <c r="M165" s="215"/>
      <c r="N165" s="56"/>
      <c r="O165" s="56"/>
      <c r="P165" s="56"/>
      <c r="Q165" s="31"/>
      <c r="R165" s="56"/>
      <c r="S165" s="31"/>
      <c r="T165" s="325"/>
      <c r="U165" s="325"/>
      <c r="V165" s="558"/>
      <c r="W165" s="559"/>
    </row>
    <row r="166" spans="1:25" hidden="1">
      <c r="A166" s="78"/>
      <c r="B166" s="14" t="s">
        <v>125</v>
      </c>
      <c r="C166" s="265"/>
      <c r="D166" s="33" t="s">
        <v>123</v>
      </c>
      <c r="E166" s="76">
        <f>ROUND($R166*$S166,6)</f>
        <v>0</v>
      </c>
      <c r="F166" s="76">
        <f>ROUND($R167*$S167,6)</f>
        <v>0</v>
      </c>
      <c r="G166" s="76">
        <f>ROUND($R168*$S168,6)</f>
        <v>0</v>
      </c>
      <c r="H166" s="76">
        <f>ROUND($R169*$S169,6)</f>
        <v>0</v>
      </c>
      <c r="I166" s="76">
        <f>ROUND($R170*$S170,6)</f>
        <v>0</v>
      </c>
      <c r="J166" s="46"/>
      <c r="L166" s="236" t="s">
        <v>187</v>
      </c>
      <c r="M166" s="133">
        <v>0</v>
      </c>
      <c r="N166" s="214">
        <f>ROUND(M166/12,2)</f>
        <v>0</v>
      </c>
      <c r="O166" s="214">
        <f>LOOKUP(P166,'Longevity Lookup'!$A$3:$A$506,'Longevity Lookup'!$B$3:$B$506)</f>
        <v>0</v>
      </c>
      <c r="P166" s="209">
        <v>0</v>
      </c>
      <c r="Q166" s="211">
        <v>1.03</v>
      </c>
      <c r="R166" s="212">
        <v>0</v>
      </c>
      <c r="S166" s="61">
        <f>$S$16</f>
        <v>12</v>
      </c>
      <c r="T166" s="321" t="s">
        <v>31</v>
      </c>
      <c r="U166" s="323">
        <f>IFERROR((E168+E169)/E167,0)</f>
        <v>0</v>
      </c>
      <c r="V166" s="556">
        <f>E166*174</f>
        <v>0</v>
      </c>
      <c r="W166" s="557">
        <f>IFERROR(E167/V166,0)</f>
        <v>0</v>
      </c>
      <c r="X166" s="24"/>
      <c r="Y166" s="24"/>
    </row>
    <row r="167" spans="1:25" hidden="1">
      <c r="A167" s="9"/>
      <c r="B167" s="28" t="s">
        <v>282</v>
      </c>
      <c r="C167" s="76"/>
      <c r="D167" s="59" t="s">
        <v>15</v>
      </c>
      <c r="E167" s="52">
        <f>ROUND((N166+O166)*E166*Q166,0)</f>
        <v>0</v>
      </c>
      <c r="F167" s="52">
        <f>ROUND((N166+O166)*F166*Q166*Q167,0)</f>
        <v>0</v>
      </c>
      <c r="G167" s="52">
        <f>ROUND((N166+O166)*G166*Q166*Q167*Q168,0)</f>
        <v>0</v>
      </c>
      <c r="H167" s="52">
        <f>ROUND((N166+O166)*H166*Q166*Q167*Q168*Q169,0)</f>
        <v>0</v>
      </c>
      <c r="I167" s="52">
        <f>ROUND((N166+O166)*I166*Q166*Q167*Q168*Q169*Q170,0)</f>
        <v>0</v>
      </c>
      <c r="J167" s="158">
        <f>SUM(E167:I167)</f>
        <v>0</v>
      </c>
      <c r="L167" s="239" t="str">
        <f>L166</f>
        <v>A</v>
      </c>
      <c r="M167" s="215"/>
      <c r="N167" s="56"/>
      <c r="O167" s="56"/>
      <c r="P167" s="56"/>
      <c r="Q167" s="211">
        <v>1.03</v>
      </c>
      <c r="R167" s="212">
        <v>0</v>
      </c>
      <c r="S167" s="61">
        <f>$S$17</f>
        <v>12</v>
      </c>
      <c r="T167" s="561" t="s">
        <v>32</v>
      </c>
      <c r="U167" s="323">
        <f>IFERROR((F168+F169)/F167,0)</f>
        <v>0</v>
      </c>
      <c r="V167" s="556">
        <f>F166*174</f>
        <v>0</v>
      </c>
      <c r="W167" s="557">
        <f>IFERROR(F167/V167,0)</f>
        <v>0</v>
      </c>
    </row>
    <row r="168" spans="1:25" hidden="1">
      <c r="A168" s="9"/>
      <c r="C168" s="76"/>
      <c r="D168" s="59" t="s">
        <v>30</v>
      </c>
      <c r="E168" s="52">
        <f>ROUND(E167*$Q$3,0)</f>
        <v>0</v>
      </c>
      <c r="F168" s="52">
        <f t="shared" ref="F168:I168" si="101">ROUND(F167*$Q$3,0)</f>
        <v>0</v>
      </c>
      <c r="G168" s="52">
        <f t="shared" si="101"/>
        <v>0</v>
      </c>
      <c r="H168" s="52">
        <f t="shared" si="101"/>
        <v>0</v>
      </c>
      <c r="I168" s="52">
        <f t="shared" si="101"/>
        <v>0</v>
      </c>
      <c r="J168" s="158">
        <f>SUM(E168:I168)</f>
        <v>0</v>
      </c>
      <c r="L168" s="239" t="str">
        <f>L167</f>
        <v>A</v>
      </c>
      <c r="M168" s="215"/>
      <c r="N168" s="56"/>
      <c r="O168" s="56"/>
      <c r="P168" s="56"/>
      <c r="Q168" s="211">
        <v>1.03</v>
      </c>
      <c r="R168" s="212">
        <v>0</v>
      </c>
      <c r="S168" s="61">
        <f>$S$18</f>
        <v>12</v>
      </c>
      <c r="T168" s="561" t="s">
        <v>33</v>
      </c>
      <c r="U168" s="323">
        <f>IFERROR((G168+G169)/G167,0)</f>
        <v>0</v>
      </c>
      <c r="V168" s="556">
        <f>G166*174</f>
        <v>0</v>
      </c>
      <c r="W168" s="557">
        <f>IFERROR(G167/V168,0)</f>
        <v>0</v>
      </c>
      <c r="X168" s="24"/>
      <c r="Y168" s="24"/>
    </row>
    <row r="169" spans="1:25" ht="15" hidden="1">
      <c r="A169" s="9"/>
      <c r="C169" s="76"/>
      <c r="D169" s="59" t="s">
        <v>29</v>
      </c>
      <c r="E169" s="170">
        <f>ROUND(R$6*E166,0)</f>
        <v>0</v>
      </c>
      <c r="F169" s="170">
        <f t="shared" ref="F169:I169" si="102">ROUND(S$6*F166,0)</f>
        <v>0</v>
      </c>
      <c r="G169" s="170">
        <f t="shared" si="102"/>
        <v>0</v>
      </c>
      <c r="H169" s="170">
        <f t="shared" si="102"/>
        <v>0</v>
      </c>
      <c r="I169" s="170">
        <f t="shared" si="102"/>
        <v>0</v>
      </c>
      <c r="J169" s="167">
        <f>SUM(E169:I169)</f>
        <v>0</v>
      </c>
      <c r="L169" s="239" t="str">
        <f>L168</f>
        <v>A</v>
      </c>
      <c r="M169" s="215"/>
      <c r="N169" s="56"/>
      <c r="O169" s="56"/>
      <c r="P169" s="56"/>
      <c r="Q169" s="211">
        <v>1.03</v>
      </c>
      <c r="R169" s="212">
        <v>0</v>
      </c>
      <c r="S169" s="61">
        <f>$S$19</f>
        <v>12</v>
      </c>
      <c r="T169" s="561" t="s">
        <v>34</v>
      </c>
      <c r="U169" s="323">
        <f>IFERROR((H168+H169)/H167,0)</f>
        <v>0</v>
      </c>
      <c r="V169" s="556">
        <f>H166*174</f>
        <v>0</v>
      </c>
      <c r="W169" s="557">
        <f>IFERROR(H167/V169,0)</f>
        <v>0</v>
      </c>
    </row>
    <row r="170" spans="1:25" hidden="1">
      <c r="A170" s="9"/>
      <c r="C170" s="76"/>
      <c r="D170" s="62" t="s">
        <v>178</v>
      </c>
      <c r="E170" s="171">
        <f t="shared" ref="E170:I170" si="103">SUM(E168:E169)</f>
        <v>0</v>
      </c>
      <c r="F170" s="171">
        <f t="shared" si="103"/>
        <v>0</v>
      </c>
      <c r="G170" s="171">
        <f t="shared" si="103"/>
        <v>0</v>
      </c>
      <c r="H170" s="171">
        <f t="shared" si="103"/>
        <v>0</v>
      </c>
      <c r="I170" s="171">
        <f t="shared" si="103"/>
        <v>0</v>
      </c>
      <c r="J170" s="172">
        <f t="shared" ref="J170" si="104">SUM(J168:J169)</f>
        <v>0</v>
      </c>
      <c r="L170" s="239" t="str">
        <f>L169</f>
        <v>A</v>
      </c>
      <c r="M170" s="215"/>
      <c r="N170" s="56"/>
      <c r="O170" s="56"/>
      <c r="P170" s="56"/>
      <c r="Q170" s="211">
        <v>1.03</v>
      </c>
      <c r="R170" s="212">
        <v>0</v>
      </c>
      <c r="S170" s="61">
        <f>$S$20</f>
        <v>12</v>
      </c>
      <c r="T170" s="561" t="s">
        <v>35</v>
      </c>
      <c r="U170" s="323">
        <f>IFERROR((I168+I169)/I167,0)</f>
        <v>0</v>
      </c>
      <c r="V170" s="556">
        <f>I166*174</f>
        <v>0</v>
      </c>
      <c r="W170" s="557">
        <f>IFERROR(I167/V170,0)</f>
        <v>0</v>
      </c>
      <c r="X170" s="24"/>
      <c r="Y170" s="24"/>
    </row>
    <row r="171" spans="1:25" hidden="1">
      <c r="A171" s="9"/>
      <c r="B171" s="3"/>
      <c r="C171" s="76"/>
      <c r="D171" s="59"/>
      <c r="E171" s="16"/>
      <c r="F171" s="16"/>
      <c r="G171" s="16"/>
      <c r="H171" s="16"/>
      <c r="I171" s="16"/>
      <c r="J171" s="25"/>
      <c r="L171" s="236"/>
      <c r="M171" s="215"/>
      <c r="N171" s="56"/>
      <c r="O171" s="56"/>
      <c r="P171" s="56"/>
      <c r="Q171" s="31"/>
      <c r="R171" s="56"/>
      <c r="S171" s="31"/>
      <c r="T171" s="325"/>
      <c r="U171" s="325"/>
      <c r="V171" s="558"/>
      <c r="W171" s="559"/>
    </row>
    <row r="172" spans="1:25" hidden="1">
      <c r="A172" s="78"/>
      <c r="B172" s="14" t="s">
        <v>125</v>
      </c>
      <c r="C172" s="265"/>
      <c r="D172" s="33" t="s">
        <v>123</v>
      </c>
      <c r="E172" s="76">
        <f>ROUND($R172*$S172,6)</f>
        <v>0</v>
      </c>
      <c r="F172" s="76">
        <f>ROUND($R173*$S173,6)</f>
        <v>0</v>
      </c>
      <c r="G172" s="76">
        <f>ROUND($R174*$S174,6)</f>
        <v>0</v>
      </c>
      <c r="H172" s="76">
        <f>ROUND($R175*$S175,6)</f>
        <v>0</v>
      </c>
      <c r="I172" s="76">
        <f>ROUND($R176*$S176,6)</f>
        <v>0</v>
      </c>
      <c r="J172" s="46"/>
      <c r="L172" s="236" t="s">
        <v>187</v>
      </c>
      <c r="M172" s="133">
        <v>0</v>
      </c>
      <c r="N172" s="214">
        <f>ROUND(M172/12,2)</f>
        <v>0</v>
      </c>
      <c r="O172" s="214">
        <f>LOOKUP(P172,'Longevity Lookup'!$A$3:$A$506,'Longevity Lookup'!$B$3:$B$506)</f>
        <v>0</v>
      </c>
      <c r="P172" s="209">
        <v>0</v>
      </c>
      <c r="Q172" s="211">
        <v>1.03</v>
      </c>
      <c r="R172" s="212">
        <v>0</v>
      </c>
      <c r="S172" s="61">
        <f>$S$16</f>
        <v>12</v>
      </c>
      <c r="T172" s="321" t="s">
        <v>31</v>
      </c>
      <c r="U172" s="323">
        <f>IFERROR((E174+E175)/E173,0)</f>
        <v>0</v>
      </c>
      <c r="V172" s="556">
        <f>E172*174</f>
        <v>0</v>
      </c>
      <c r="W172" s="557">
        <f>IFERROR(E173/V172,0)</f>
        <v>0</v>
      </c>
      <c r="X172" s="24"/>
      <c r="Y172" s="24"/>
    </row>
    <row r="173" spans="1:25" hidden="1">
      <c r="A173" s="9"/>
      <c r="B173" s="28" t="s">
        <v>282</v>
      </c>
      <c r="C173" s="76"/>
      <c r="D173" s="59" t="s">
        <v>15</v>
      </c>
      <c r="E173" s="52">
        <f>ROUND((N172+O172)*E172*Q172,0)</f>
        <v>0</v>
      </c>
      <c r="F173" s="52">
        <f>ROUND((N172+O172)*F172*Q172*Q173,0)</f>
        <v>0</v>
      </c>
      <c r="G173" s="52">
        <f>ROUND((N172+O172)*G172*Q172*Q173*Q174,0)</f>
        <v>0</v>
      </c>
      <c r="H173" s="52">
        <f>ROUND((N172+O172)*H172*Q172*Q173*Q174*Q175,0)</f>
        <v>0</v>
      </c>
      <c r="I173" s="52">
        <f>ROUND((N172+O172)*I172*Q172*Q173*Q174*Q175*Q176,0)</f>
        <v>0</v>
      </c>
      <c r="J173" s="158">
        <f>SUM(E173:I173)</f>
        <v>0</v>
      </c>
      <c r="L173" s="239" t="str">
        <f>L172</f>
        <v>A</v>
      </c>
      <c r="M173" s="215"/>
      <c r="N173" s="56"/>
      <c r="O173" s="56"/>
      <c r="P173" s="56"/>
      <c r="Q173" s="211">
        <v>1.03</v>
      </c>
      <c r="R173" s="212">
        <v>0</v>
      </c>
      <c r="S173" s="61">
        <f>$S$17</f>
        <v>12</v>
      </c>
      <c r="T173" s="561" t="s">
        <v>32</v>
      </c>
      <c r="U173" s="323">
        <f>IFERROR((F174+F175)/F173,0)</f>
        <v>0</v>
      </c>
      <c r="V173" s="556">
        <f>F172*174</f>
        <v>0</v>
      </c>
      <c r="W173" s="557">
        <f>IFERROR(F173/V173,0)</f>
        <v>0</v>
      </c>
    </row>
    <row r="174" spans="1:25" hidden="1">
      <c r="A174" s="9"/>
      <c r="C174" s="76"/>
      <c r="D174" s="59" t="s">
        <v>30</v>
      </c>
      <c r="E174" s="52">
        <f>ROUND(E173*$Q$3,0)</f>
        <v>0</v>
      </c>
      <c r="F174" s="52">
        <f t="shared" ref="F174:I174" si="105">ROUND(F173*$Q$3,0)</f>
        <v>0</v>
      </c>
      <c r="G174" s="52">
        <f t="shared" si="105"/>
        <v>0</v>
      </c>
      <c r="H174" s="52">
        <f t="shared" si="105"/>
        <v>0</v>
      </c>
      <c r="I174" s="52">
        <f t="shared" si="105"/>
        <v>0</v>
      </c>
      <c r="J174" s="158">
        <f>SUM(E174:I174)</f>
        <v>0</v>
      </c>
      <c r="L174" s="239" t="str">
        <f>L173</f>
        <v>A</v>
      </c>
      <c r="M174" s="215"/>
      <c r="N174" s="56"/>
      <c r="O174" s="56"/>
      <c r="P174" s="56"/>
      <c r="Q174" s="211">
        <v>1.03</v>
      </c>
      <c r="R174" s="212">
        <v>0</v>
      </c>
      <c r="S174" s="61">
        <f>$S$18</f>
        <v>12</v>
      </c>
      <c r="T174" s="561" t="s">
        <v>33</v>
      </c>
      <c r="U174" s="323">
        <f>IFERROR((G174+G175)/G173,0)</f>
        <v>0</v>
      </c>
      <c r="V174" s="556">
        <f>G172*174</f>
        <v>0</v>
      </c>
      <c r="W174" s="557">
        <f>IFERROR(G173/V174,0)</f>
        <v>0</v>
      </c>
      <c r="X174" s="24"/>
      <c r="Y174" s="24"/>
    </row>
    <row r="175" spans="1:25" ht="15" hidden="1">
      <c r="A175" s="9"/>
      <c r="C175" s="76"/>
      <c r="D175" s="59" t="s">
        <v>29</v>
      </c>
      <c r="E175" s="170">
        <f>ROUND(R$6*E172,0)</f>
        <v>0</v>
      </c>
      <c r="F175" s="170">
        <f t="shared" ref="F175:I175" si="106">ROUND(S$6*F172,0)</f>
        <v>0</v>
      </c>
      <c r="G175" s="170">
        <f t="shared" si="106"/>
        <v>0</v>
      </c>
      <c r="H175" s="170">
        <f t="shared" si="106"/>
        <v>0</v>
      </c>
      <c r="I175" s="170">
        <f t="shared" si="106"/>
        <v>0</v>
      </c>
      <c r="J175" s="167">
        <f>SUM(E175:I175)</f>
        <v>0</v>
      </c>
      <c r="L175" s="239" t="str">
        <f>L174</f>
        <v>A</v>
      </c>
      <c r="M175" s="215"/>
      <c r="N175" s="56"/>
      <c r="O175" s="56"/>
      <c r="P175" s="56"/>
      <c r="Q175" s="211">
        <v>1.03</v>
      </c>
      <c r="R175" s="212">
        <v>0</v>
      </c>
      <c r="S175" s="61">
        <f>$S$19</f>
        <v>12</v>
      </c>
      <c r="T175" s="561" t="s">
        <v>34</v>
      </c>
      <c r="U175" s="323">
        <f>IFERROR((H174+H175)/H173,0)</f>
        <v>0</v>
      </c>
      <c r="V175" s="556">
        <f>H172*174</f>
        <v>0</v>
      </c>
      <c r="W175" s="557">
        <f>IFERROR(H173/V175,0)</f>
        <v>0</v>
      </c>
    </row>
    <row r="176" spans="1:25" hidden="1">
      <c r="A176" s="9"/>
      <c r="C176" s="76"/>
      <c r="D176" s="62" t="s">
        <v>178</v>
      </c>
      <c r="E176" s="171">
        <f t="shared" ref="E176:I176" si="107">SUM(E174:E175)</f>
        <v>0</v>
      </c>
      <c r="F176" s="171">
        <f t="shared" si="107"/>
        <v>0</v>
      </c>
      <c r="G176" s="171">
        <f t="shared" si="107"/>
        <v>0</v>
      </c>
      <c r="H176" s="171">
        <f t="shared" si="107"/>
        <v>0</v>
      </c>
      <c r="I176" s="171">
        <f t="shared" si="107"/>
        <v>0</v>
      </c>
      <c r="J176" s="172">
        <f t="shared" ref="J176" si="108">SUM(J174:J175)</f>
        <v>0</v>
      </c>
      <c r="L176" s="239" t="str">
        <f>L175</f>
        <v>A</v>
      </c>
      <c r="M176" s="215"/>
      <c r="N176" s="56"/>
      <c r="O176" s="56"/>
      <c r="P176" s="56"/>
      <c r="Q176" s="211">
        <v>1.03</v>
      </c>
      <c r="R176" s="212">
        <v>0</v>
      </c>
      <c r="S176" s="61">
        <f>$S$20</f>
        <v>12</v>
      </c>
      <c r="T176" s="561" t="s">
        <v>35</v>
      </c>
      <c r="U176" s="323">
        <f>IFERROR((I174+I175)/I173,0)</f>
        <v>0</v>
      </c>
      <c r="V176" s="556">
        <f>I172*174</f>
        <v>0</v>
      </c>
      <c r="W176" s="557">
        <f>IFERROR(I173/V176,0)</f>
        <v>0</v>
      </c>
      <c r="X176" s="24"/>
      <c r="Y176" s="24"/>
    </row>
    <row r="177" spans="1:25" hidden="1">
      <c r="A177" s="9"/>
      <c r="B177" s="3"/>
      <c r="C177" s="76"/>
      <c r="D177" s="59"/>
      <c r="E177" s="16"/>
      <c r="F177" s="16"/>
      <c r="G177" s="16"/>
      <c r="H177" s="16"/>
      <c r="I177" s="16"/>
      <c r="J177" s="25"/>
      <c r="L177" s="236"/>
      <c r="M177" s="215"/>
      <c r="N177" s="56"/>
      <c r="O177" s="56"/>
      <c r="P177" s="56"/>
      <c r="Q177" s="31"/>
      <c r="R177" s="56"/>
      <c r="S177" s="31"/>
      <c r="T177" s="325"/>
      <c r="U177" s="325"/>
      <c r="V177" s="558"/>
      <c r="W177" s="559"/>
    </row>
    <row r="178" spans="1:25" hidden="1">
      <c r="A178" s="78"/>
      <c r="B178" s="14" t="s">
        <v>125</v>
      </c>
      <c r="C178" s="265"/>
      <c r="D178" s="33" t="s">
        <v>123</v>
      </c>
      <c r="E178" s="76">
        <f>ROUND($R178*$S178,6)</f>
        <v>0</v>
      </c>
      <c r="F178" s="76">
        <f>ROUND($R179*$S179,6)</f>
        <v>0</v>
      </c>
      <c r="G178" s="76">
        <f>ROUND($R180*$S180,6)</f>
        <v>0</v>
      </c>
      <c r="H178" s="76">
        <f>ROUND($R181*$S181,6)</f>
        <v>0</v>
      </c>
      <c r="I178" s="76">
        <f>ROUND($R182*$S182,6)</f>
        <v>0</v>
      </c>
      <c r="J178" s="46"/>
      <c r="L178" s="236" t="s">
        <v>187</v>
      </c>
      <c r="M178" s="133">
        <v>0</v>
      </c>
      <c r="N178" s="214">
        <f>ROUND(M178/12,2)</f>
        <v>0</v>
      </c>
      <c r="O178" s="214">
        <f>LOOKUP(P178,'Longevity Lookup'!$A$3:$A$506,'Longevity Lookup'!$B$3:$B$506)</f>
        <v>0</v>
      </c>
      <c r="P178" s="209">
        <v>0</v>
      </c>
      <c r="Q178" s="211">
        <v>1.03</v>
      </c>
      <c r="R178" s="212">
        <v>0</v>
      </c>
      <c r="S178" s="61">
        <f>$S$16</f>
        <v>12</v>
      </c>
      <c r="T178" s="321" t="s">
        <v>31</v>
      </c>
      <c r="U178" s="323">
        <f>IFERROR((E180+E181)/E179,0)</f>
        <v>0</v>
      </c>
      <c r="V178" s="556">
        <f>E178*174</f>
        <v>0</v>
      </c>
      <c r="W178" s="557">
        <f>IFERROR(E179/V178,0)</f>
        <v>0</v>
      </c>
      <c r="X178" s="24"/>
      <c r="Y178" s="24"/>
    </row>
    <row r="179" spans="1:25" hidden="1">
      <c r="A179" s="9"/>
      <c r="B179" s="28" t="s">
        <v>282</v>
      </c>
      <c r="C179" s="76"/>
      <c r="D179" s="59" t="s">
        <v>15</v>
      </c>
      <c r="E179" s="52">
        <f>ROUND((N178+O178)*E178*Q178,0)</f>
        <v>0</v>
      </c>
      <c r="F179" s="52">
        <f>ROUND((N178+O178)*F178*Q178*Q179,0)</f>
        <v>0</v>
      </c>
      <c r="G179" s="52">
        <f>ROUND((N178+O178)*G178*Q178*Q179*Q180,0)</f>
        <v>0</v>
      </c>
      <c r="H179" s="52">
        <f>ROUND((N178+O178)*H178*Q178*Q179*Q180*Q181,0)</f>
        <v>0</v>
      </c>
      <c r="I179" s="52">
        <f>ROUND((N178+O178)*I178*Q178*Q179*Q180*Q181*Q182,0)</f>
        <v>0</v>
      </c>
      <c r="J179" s="158">
        <f>SUM(E179:I179)</f>
        <v>0</v>
      </c>
      <c r="L179" s="239" t="str">
        <f>L178</f>
        <v>A</v>
      </c>
      <c r="M179" s="215"/>
      <c r="N179" s="56"/>
      <c r="O179" s="56"/>
      <c r="P179" s="56"/>
      <c r="Q179" s="211">
        <v>1.03</v>
      </c>
      <c r="R179" s="212">
        <v>0</v>
      </c>
      <c r="S179" s="61">
        <f>$S$17</f>
        <v>12</v>
      </c>
      <c r="T179" s="561" t="s">
        <v>32</v>
      </c>
      <c r="U179" s="323">
        <f>IFERROR((F180+F181)/F179,0)</f>
        <v>0</v>
      </c>
      <c r="V179" s="556">
        <f>F178*174</f>
        <v>0</v>
      </c>
      <c r="W179" s="557">
        <f>IFERROR(F179/V179,0)</f>
        <v>0</v>
      </c>
    </row>
    <row r="180" spans="1:25" hidden="1">
      <c r="A180" s="9"/>
      <c r="C180" s="76"/>
      <c r="D180" s="59" t="s">
        <v>30</v>
      </c>
      <c r="E180" s="52">
        <f>ROUND(E179*$Q$3,0)</f>
        <v>0</v>
      </c>
      <c r="F180" s="52">
        <f t="shared" ref="F180:I180" si="109">ROUND(F179*$Q$3,0)</f>
        <v>0</v>
      </c>
      <c r="G180" s="52">
        <f t="shared" si="109"/>
        <v>0</v>
      </c>
      <c r="H180" s="52">
        <f t="shared" si="109"/>
        <v>0</v>
      </c>
      <c r="I180" s="52">
        <f t="shared" si="109"/>
        <v>0</v>
      </c>
      <c r="J180" s="158">
        <f>SUM(E180:I180)</f>
        <v>0</v>
      </c>
      <c r="L180" s="239" t="str">
        <f>L179</f>
        <v>A</v>
      </c>
      <c r="M180" s="215"/>
      <c r="N180" s="56"/>
      <c r="O180" s="56"/>
      <c r="P180" s="56"/>
      <c r="Q180" s="211">
        <v>1.03</v>
      </c>
      <c r="R180" s="212">
        <v>0</v>
      </c>
      <c r="S180" s="61">
        <f>$S$18</f>
        <v>12</v>
      </c>
      <c r="T180" s="561" t="s">
        <v>33</v>
      </c>
      <c r="U180" s="323">
        <f>IFERROR((G180+G181)/G179,0)</f>
        <v>0</v>
      </c>
      <c r="V180" s="556">
        <f>G178*174</f>
        <v>0</v>
      </c>
      <c r="W180" s="557">
        <f>IFERROR(G179/V180,0)</f>
        <v>0</v>
      </c>
      <c r="X180" s="24"/>
      <c r="Y180" s="24"/>
    </row>
    <row r="181" spans="1:25" ht="15" hidden="1">
      <c r="A181" s="9"/>
      <c r="C181" s="76"/>
      <c r="D181" s="59" t="s">
        <v>29</v>
      </c>
      <c r="E181" s="170">
        <f>ROUND(R$6*E178,0)</f>
        <v>0</v>
      </c>
      <c r="F181" s="170">
        <f t="shared" ref="F181:I181" si="110">ROUND(S$6*F178,0)</f>
        <v>0</v>
      </c>
      <c r="G181" s="170">
        <f t="shared" si="110"/>
        <v>0</v>
      </c>
      <c r="H181" s="170">
        <f t="shared" si="110"/>
        <v>0</v>
      </c>
      <c r="I181" s="170">
        <f t="shared" si="110"/>
        <v>0</v>
      </c>
      <c r="J181" s="167">
        <f>SUM(E181:I181)</f>
        <v>0</v>
      </c>
      <c r="L181" s="239" t="str">
        <f>L180</f>
        <v>A</v>
      </c>
      <c r="M181" s="215"/>
      <c r="N181" s="56"/>
      <c r="O181" s="56"/>
      <c r="P181" s="56"/>
      <c r="Q181" s="211">
        <v>1.03</v>
      </c>
      <c r="R181" s="212">
        <v>0</v>
      </c>
      <c r="S181" s="61">
        <f>$S$19</f>
        <v>12</v>
      </c>
      <c r="T181" s="561" t="s">
        <v>34</v>
      </c>
      <c r="U181" s="323">
        <f>IFERROR((H180+H181)/H179,0)</f>
        <v>0</v>
      </c>
      <c r="V181" s="556">
        <f>H178*174</f>
        <v>0</v>
      </c>
      <c r="W181" s="557">
        <f>IFERROR(H179/V181,0)</f>
        <v>0</v>
      </c>
    </row>
    <row r="182" spans="1:25" hidden="1">
      <c r="A182" s="9"/>
      <c r="C182" s="76"/>
      <c r="D182" s="62" t="s">
        <v>178</v>
      </c>
      <c r="E182" s="171">
        <f t="shared" ref="E182:I182" si="111">SUM(E180:E181)</f>
        <v>0</v>
      </c>
      <c r="F182" s="171">
        <f t="shared" si="111"/>
        <v>0</v>
      </c>
      <c r="G182" s="171">
        <f t="shared" si="111"/>
        <v>0</v>
      </c>
      <c r="H182" s="171">
        <f t="shared" si="111"/>
        <v>0</v>
      </c>
      <c r="I182" s="171">
        <f t="shared" si="111"/>
        <v>0</v>
      </c>
      <c r="J182" s="172">
        <f t="shared" ref="J182" si="112">SUM(J180:J181)</f>
        <v>0</v>
      </c>
      <c r="L182" s="239" t="str">
        <f>L181</f>
        <v>A</v>
      </c>
      <c r="M182" s="215"/>
      <c r="N182" s="56"/>
      <c r="O182" s="56"/>
      <c r="P182" s="56"/>
      <c r="Q182" s="211">
        <v>1.03</v>
      </c>
      <c r="R182" s="212">
        <v>0</v>
      </c>
      <c r="S182" s="61">
        <f>$S$20</f>
        <v>12</v>
      </c>
      <c r="T182" s="561" t="s">
        <v>35</v>
      </c>
      <c r="U182" s="323">
        <f>IFERROR((I180+I181)/I179,0)</f>
        <v>0</v>
      </c>
      <c r="V182" s="556">
        <f>I178*174</f>
        <v>0</v>
      </c>
      <c r="W182" s="557">
        <f>IFERROR(I179/V182,0)</f>
        <v>0</v>
      </c>
      <c r="X182" s="24"/>
      <c r="Y182" s="24"/>
    </row>
    <row r="183" spans="1:25" hidden="1">
      <c r="A183" s="9"/>
      <c r="B183" s="3"/>
      <c r="C183" s="76"/>
      <c r="D183" s="59"/>
      <c r="E183" s="16"/>
      <c r="F183" s="16"/>
      <c r="G183" s="16"/>
      <c r="H183" s="16"/>
      <c r="I183" s="16"/>
      <c r="J183" s="25"/>
      <c r="L183" s="236"/>
      <c r="M183" s="215"/>
      <c r="N183" s="56"/>
      <c r="O183" s="56"/>
      <c r="P183" s="56"/>
      <c r="Q183" s="31"/>
      <c r="R183" s="56"/>
      <c r="S183" s="31"/>
      <c r="T183" s="325"/>
      <c r="U183" s="325"/>
      <c r="V183" s="558"/>
      <c r="W183" s="559"/>
    </row>
    <row r="184" spans="1:25" hidden="1">
      <c r="A184" s="78"/>
      <c r="B184" s="14" t="s">
        <v>125</v>
      </c>
      <c r="C184" s="265"/>
      <c r="D184" s="33" t="s">
        <v>123</v>
      </c>
      <c r="E184" s="76">
        <f>ROUND($R184*$S184,6)</f>
        <v>0</v>
      </c>
      <c r="F184" s="76">
        <f>ROUND($R185*$S185,6)</f>
        <v>0</v>
      </c>
      <c r="G184" s="76">
        <f>ROUND($R186*$S186,6)</f>
        <v>0</v>
      </c>
      <c r="H184" s="76">
        <f>ROUND($R187*$S187,6)</f>
        <v>0</v>
      </c>
      <c r="I184" s="76">
        <f>ROUND($R188*$S188,6)</f>
        <v>0</v>
      </c>
      <c r="J184" s="46"/>
      <c r="L184" s="236" t="s">
        <v>187</v>
      </c>
      <c r="M184" s="133">
        <v>0</v>
      </c>
      <c r="N184" s="214">
        <f>ROUND(M184/12,2)</f>
        <v>0</v>
      </c>
      <c r="O184" s="214">
        <f>LOOKUP(P184,'Longevity Lookup'!$A$3:$A$506,'Longevity Lookup'!$B$3:$B$506)</f>
        <v>0</v>
      </c>
      <c r="P184" s="209">
        <v>0</v>
      </c>
      <c r="Q184" s="211">
        <v>1.03</v>
      </c>
      <c r="R184" s="212">
        <v>0</v>
      </c>
      <c r="S184" s="61">
        <f>$S$16</f>
        <v>12</v>
      </c>
      <c r="T184" s="321" t="s">
        <v>31</v>
      </c>
      <c r="U184" s="323">
        <f>IFERROR((E186+E187)/E185,0)</f>
        <v>0</v>
      </c>
      <c r="V184" s="556">
        <f>E184*174</f>
        <v>0</v>
      </c>
      <c r="W184" s="557">
        <f>IFERROR(E185/V184,0)</f>
        <v>0</v>
      </c>
      <c r="X184" s="24"/>
      <c r="Y184" s="24"/>
    </row>
    <row r="185" spans="1:25" hidden="1">
      <c r="A185" s="9"/>
      <c r="B185" s="28" t="s">
        <v>282</v>
      </c>
      <c r="C185" s="76"/>
      <c r="D185" s="59" t="s">
        <v>15</v>
      </c>
      <c r="E185" s="52">
        <f>ROUND((N184+O184)*E184*Q184,0)</f>
        <v>0</v>
      </c>
      <c r="F185" s="52">
        <f>ROUND((N184+O184)*F184*Q184*Q185,0)</f>
        <v>0</v>
      </c>
      <c r="G185" s="52">
        <f>ROUND((N184+O184)*G184*Q184*Q185*Q186,0)</f>
        <v>0</v>
      </c>
      <c r="H185" s="52">
        <f>ROUND((N184+O184)*H184*Q184*Q185*Q186*Q187,0)</f>
        <v>0</v>
      </c>
      <c r="I185" s="52">
        <f>ROUND((N184+O184)*I184*Q184*Q185*Q186*Q187*Q188,0)</f>
        <v>0</v>
      </c>
      <c r="J185" s="158">
        <f>SUM(E185:I185)</f>
        <v>0</v>
      </c>
      <c r="L185" s="239" t="str">
        <f>L184</f>
        <v>A</v>
      </c>
      <c r="M185" s="215"/>
      <c r="N185" s="56"/>
      <c r="O185" s="56"/>
      <c r="P185" s="56"/>
      <c r="Q185" s="211">
        <v>1.03</v>
      </c>
      <c r="R185" s="212">
        <v>0</v>
      </c>
      <c r="S185" s="61">
        <f>$S$17</f>
        <v>12</v>
      </c>
      <c r="T185" s="561" t="s">
        <v>32</v>
      </c>
      <c r="U185" s="323">
        <f>IFERROR((F186+F187)/F185,0)</f>
        <v>0</v>
      </c>
      <c r="V185" s="556">
        <f>F184*174</f>
        <v>0</v>
      </c>
      <c r="W185" s="557">
        <f>IFERROR(F185/V185,0)</f>
        <v>0</v>
      </c>
    </row>
    <row r="186" spans="1:25" hidden="1">
      <c r="A186" s="9"/>
      <c r="C186" s="76"/>
      <c r="D186" s="59" t="s">
        <v>30</v>
      </c>
      <c r="E186" s="52">
        <f>ROUND(E185*$Q$3,0)</f>
        <v>0</v>
      </c>
      <c r="F186" s="52">
        <f t="shared" ref="F186:I186" si="113">ROUND(F185*$Q$3,0)</f>
        <v>0</v>
      </c>
      <c r="G186" s="52">
        <f t="shared" si="113"/>
        <v>0</v>
      </c>
      <c r="H186" s="52">
        <f t="shared" si="113"/>
        <v>0</v>
      </c>
      <c r="I186" s="52">
        <f t="shared" si="113"/>
        <v>0</v>
      </c>
      <c r="J186" s="158">
        <f>SUM(E186:I186)</f>
        <v>0</v>
      </c>
      <c r="L186" s="239" t="str">
        <f>L185</f>
        <v>A</v>
      </c>
      <c r="M186" s="215"/>
      <c r="N186" s="56"/>
      <c r="O186" s="56"/>
      <c r="P186" s="56"/>
      <c r="Q186" s="211">
        <v>1.03</v>
      </c>
      <c r="R186" s="212">
        <v>0</v>
      </c>
      <c r="S186" s="61">
        <f>$S$18</f>
        <v>12</v>
      </c>
      <c r="T186" s="561" t="s">
        <v>33</v>
      </c>
      <c r="U186" s="323">
        <f>IFERROR((G186+G187)/G185,0)</f>
        <v>0</v>
      </c>
      <c r="V186" s="556">
        <f>G184*174</f>
        <v>0</v>
      </c>
      <c r="W186" s="557">
        <f>IFERROR(G185/V186,0)</f>
        <v>0</v>
      </c>
      <c r="X186" s="24"/>
      <c r="Y186" s="24"/>
    </row>
    <row r="187" spans="1:25" ht="15" hidden="1">
      <c r="A187" s="9"/>
      <c r="C187" s="76"/>
      <c r="D187" s="59" t="s">
        <v>29</v>
      </c>
      <c r="E187" s="170">
        <f>ROUND(R$6*E184,0)</f>
        <v>0</v>
      </c>
      <c r="F187" s="170">
        <f t="shared" ref="F187:I187" si="114">ROUND(S$6*F184,0)</f>
        <v>0</v>
      </c>
      <c r="G187" s="170">
        <f t="shared" si="114"/>
        <v>0</v>
      </c>
      <c r="H187" s="170">
        <f t="shared" si="114"/>
        <v>0</v>
      </c>
      <c r="I187" s="170">
        <f t="shared" si="114"/>
        <v>0</v>
      </c>
      <c r="J187" s="167">
        <f>SUM(E187:I187)</f>
        <v>0</v>
      </c>
      <c r="L187" s="239" t="str">
        <f>L186</f>
        <v>A</v>
      </c>
      <c r="M187" s="215"/>
      <c r="N187" s="56"/>
      <c r="O187" s="56"/>
      <c r="P187" s="56"/>
      <c r="Q187" s="211">
        <v>1.03</v>
      </c>
      <c r="R187" s="212">
        <v>0</v>
      </c>
      <c r="S187" s="61">
        <f>$S$19</f>
        <v>12</v>
      </c>
      <c r="T187" s="561" t="s">
        <v>34</v>
      </c>
      <c r="U187" s="323">
        <f>IFERROR((H186+H187)/H185,0)</f>
        <v>0</v>
      </c>
      <c r="V187" s="556">
        <f>H184*174</f>
        <v>0</v>
      </c>
      <c r="W187" s="557">
        <f>IFERROR(H185/V187,0)</f>
        <v>0</v>
      </c>
    </row>
    <row r="188" spans="1:25" hidden="1">
      <c r="A188" s="9"/>
      <c r="C188" s="76"/>
      <c r="D188" s="62" t="s">
        <v>178</v>
      </c>
      <c r="E188" s="171">
        <f t="shared" ref="E188:I188" si="115">SUM(E186:E187)</f>
        <v>0</v>
      </c>
      <c r="F188" s="171">
        <f t="shared" si="115"/>
        <v>0</v>
      </c>
      <c r="G188" s="171">
        <f t="shared" si="115"/>
        <v>0</v>
      </c>
      <c r="H188" s="171">
        <f t="shared" si="115"/>
        <v>0</v>
      </c>
      <c r="I188" s="171">
        <f t="shared" si="115"/>
        <v>0</v>
      </c>
      <c r="J188" s="172">
        <f t="shared" ref="J188" si="116">SUM(J186:J187)</f>
        <v>0</v>
      </c>
      <c r="L188" s="239" t="str">
        <f>L187</f>
        <v>A</v>
      </c>
      <c r="M188" s="215"/>
      <c r="N188" s="56"/>
      <c r="O188" s="56"/>
      <c r="P188" s="56"/>
      <c r="Q188" s="211">
        <v>1.03</v>
      </c>
      <c r="R188" s="212">
        <v>0</v>
      </c>
      <c r="S188" s="61">
        <f>$S$20</f>
        <v>12</v>
      </c>
      <c r="T188" s="561" t="s">
        <v>35</v>
      </c>
      <c r="U188" s="323">
        <f>IFERROR((I186+I187)/I185,0)</f>
        <v>0</v>
      </c>
      <c r="V188" s="556">
        <f>I184*174</f>
        <v>0</v>
      </c>
      <c r="W188" s="557">
        <f>IFERROR(I185/V188,0)</f>
        <v>0</v>
      </c>
      <c r="X188" s="24"/>
      <c r="Y188" s="24"/>
    </row>
    <row r="189" spans="1:25" hidden="1">
      <c r="A189" s="9"/>
      <c r="B189" s="3"/>
      <c r="C189" s="76"/>
      <c r="D189" s="59"/>
      <c r="E189" s="16"/>
      <c r="F189" s="16"/>
      <c r="G189" s="16"/>
      <c r="H189" s="16"/>
      <c r="I189" s="16"/>
      <c r="J189" s="25"/>
      <c r="L189" s="236"/>
      <c r="M189" s="215"/>
      <c r="N189" s="56"/>
      <c r="O189" s="56"/>
      <c r="P189" s="56"/>
      <c r="Q189" s="31"/>
      <c r="R189" s="56"/>
      <c r="S189" s="31"/>
      <c r="T189" s="325"/>
      <c r="U189" s="325"/>
      <c r="V189" s="558"/>
      <c r="W189" s="559"/>
    </row>
    <row r="190" spans="1:25" hidden="1">
      <c r="A190" s="78"/>
      <c r="B190" s="14" t="s">
        <v>125</v>
      </c>
      <c r="C190" s="265"/>
      <c r="D190" s="33" t="s">
        <v>123</v>
      </c>
      <c r="E190" s="76">
        <f>ROUND($R190*$S190,6)</f>
        <v>0</v>
      </c>
      <c r="F190" s="76">
        <f>ROUND($R191*$S191,6)</f>
        <v>0</v>
      </c>
      <c r="G190" s="76">
        <f>ROUND($R192*$S192,6)</f>
        <v>0</v>
      </c>
      <c r="H190" s="76">
        <f>ROUND($R193*$S193,6)</f>
        <v>0</v>
      </c>
      <c r="I190" s="76">
        <f>ROUND($R194*$S194,6)</f>
        <v>0</v>
      </c>
      <c r="J190" s="46"/>
      <c r="L190" s="236" t="s">
        <v>187</v>
      </c>
      <c r="M190" s="133">
        <v>0</v>
      </c>
      <c r="N190" s="214">
        <f>ROUND(M190/12,2)</f>
        <v>0</v>
      </c>
      <c r="O190" s="214">
        <f>LOOKUP(P190,'Longevity Lookup'!$A$3:$A$506,'Longevity Lookup'!$B$3:$B$506)</f>
        <v>0</v>
      </c>
      <c r="P190" s="209">
        <v>0</v>
      </c>
      <c r="Q190" s="211">
        <v>1.03</v>
      </c>
      <c r="R190" s="212">
        <v>0</v>
      </c>
      <c r="S190" s="61">
        <f>$S$16</f>
        <v>12</v>
      </c>
      <c r="T190" s="321" t="s">
        <v>31</v>
      </c>
      <c r="U190" s="323">
        <f>IFERROR((E192+E193)/E191,0)</f>
        <v>0</v>
      </c>
      <c r="V190" s="556">
        <f>E190*174</f>
        <v>0</v>
      </c>
      <c r="W190" s="557">
        <f>IFERROR(E191/V190,0)</f>
        <v>0</v>
      </c>
      <c r="X190" s="24"/>
      <c r="Y190" s="24"/>
    </row>
    <row r="191" spans="1:25" hidden="1">
      <c r="A191" s="9"/>
      <c r="B191" s="28" t="s">
        <v>282</v>
      </c>
      <c r="C191" s="76"/>
      <c r="D191" s="59" t="s">
        <v>15</v>
      </c>
      <c r="E191" s="52">
        <f>ROUND((N190+O190)*E190*Q190,0)</f>
        <v>0</v>
      </c>
      <c r="F191" s="52">
        <f>ROUND((N190+O190)*F190*Q190*Q191,0)</f>
        <v>0</v>
      </c>
      <c r="G191" s="52">
        <f>ROUND((N190+O190)*G190*Q190*Q191*Q192,0)</f>
        <v>0</v>
      </c>
      <c r="H191" s="52">
        <f>ROUND((N190+O190)*H190*Q190*Q191*Q192*Q193,0)</f>
        <v>0</v>
      </c>
      <c r="I191" s="52">
        <f>ROUND((N190+O190)*I190*Q190*Q191*Q192*Q193*Q194,0)</f>
        <v>0</v>
      </c>
      <c r="J191" s="158">
        <f>SUM(E191:I191)</f>
        <v>0</v>
      </c>
      <c r="L191" s="239" t="str">
        <f>L190</f>
        <v>A</v>
      </c>
      <c r="M191" s="215"/>
      <c r="N191" s="56"/>
      <c r="O191" s="56"/>
      <c r="P191" s="56"/>
      <c r="Q191" s="211">
        <v>1.03</v>
      </c>
      <c r="R191" s="212">
        <v>0</v>
      </c>
      <c r="S191" s="61">
        <f>$S$17</f>
        <v>12</v>
      </c>
      <c r="T191" s="561" t="s">
        <v>32</v>
      </c>
      <c r="U191" s="323">
        <f>IFERROR((F192+F193)/F191,0)</f>
        <v>0</v>
      </c>
      <c r="V191" s="556">
        <f>F190*174</f>
        <v>0</v>
      </c>
      <c r="W191" s="557">
        <f>IFERROR(F191/V191,0)</f>
        <v>0</v>
      </c>
    </row>
    <row r="192" spans="1:25" hidden="1">
      <c r="A192" s="9"/>
      <c r="C192" s="76"/>
      <c r="D192" s="59" t="s">
        <v>30</v>
      </c>
      <c r="E192" s="52">
        <f>ROUND(E191*$Q$3,0)</f>
        <v>0</v>
      </c>
      <c r="F192" s="52">
        <f t="shared" ref="F192:I192" si="117">ROUND(F191*$Q$3,0)</f>
        <v>0</v>
      </c>
      <c r="G192" s="52">
        <f t="shared" si="117"/>
        <v>0</v>
      </c>
      <c r="H192" s="52">
        <f t="shared" si="117"/>
        <v>0</v>
      </c>
      <c r="I192" s="52">
        <f t="shared" si="117"/>
        <v>0</v>
      </c>
      <c r="J192" s="158">
        <f>SUM(E192:I192)</f>
        <v>0</v>
      </c>
      <c r="L192" s="239" t="str">
        <f>L191</f>
        <v>A</v>
      </c>
      <c r="M192" s="215"/>
      <c r="N192" s="56"/>
      <c r="O192" s="56"/>
      <c r="P192" s="56"/>
      <c r="Q192" s="211">
        <v>1.03</v>
      </c>
      <c r="R192" s="212">
        <v>0</v>
      </c>
      <c r="S192" s="61">
        <f>$S$18</f>
        <v>12</v>
      </c>
      <c r="T192" s="561" t="s">
        <v>33</v>
      </c>
      <c r="U192" s="323">
        <f>IFERROR((G192+G193)/G191,0)</f>
        <v>0</v>
      </c>
      <c r="V192" s="556">
        <f>G190*174</f>
        <v>0</v>
      </c>
      <c r="W192" s="557">
        <f>IFERROR(G191/V192,0)</f>
        <v>0</v>
      </c>
      <c r="X192" s="24"/>
      <c r="Y192" s="24"/>
    </row>
    <row r="193" spans="1:25" ht="15" hidden="1">
      <c r="A193" s="9"/>
      <c r="C193" s="76"/>
      <c r="D193" s="59" t="s">
        <v>29</v>
      </c>
      <c r="E193" s="170">
        <f>ROUND(R$6*E190,0)</f>
        <v>0</v>
      </c>
      <c r="F193" s="170">
        <f t="shared" ref="F193:I193" si="118">ROUND(S$6*F190,0)</f>
        <v>0</v>
      </c>
      <c r="G193" s="170">
        <f t="shared" si="118"/>
        <v>0</v>
      </c>
      <c r="H193" s="170">
        <f t="shared" si="118"/>
        <v>0</v>
      </c>
      <c r="I193" s="170">
        <f t="shared" si="118"/>
        <v>0</v>
      </c>
      <c r="J193" s="167">
        <f>SUM(E193:I193)</f>
        <v>0</v>
      </c>
      <c r="L193" s="239" t="str">
        <f>L192</f>
        <v>A</v>
      </c>
      <c r="M193" s="215"/>
      <c r="N193" s="56"/>
      <c r="O193" s="56"/>
      <c r="P193" s="56"/>
      <c r="Q193" s="211">
        <v>1.03</v>
      </c>
      <c r="R193" s="212">
        <v>0</v>
      </c>
      <c r="S193" s="61">
        <f>$S$19</f>
        <v>12</v>
      </c>
      <c r="T193" s="561" t="s">
        <v>34</v>
      </c>
      <c r="U193" s="323">
        <f>IFERROR((H192+H193)/H191,0)</f>
        <v>0</v>
      </c>
      <c r="V193" s="556">
        <f>H190*174</f>
        <v>0</v>
      </c>
      <c r="W193" s="557">
        <f>IFERROR(H191/V193,0)</f>
        <v>0</v>
      </c>
    </row>
    <row r="194" spans="1:25" hidden="1">
      <c r="A194" s="9"/>
      <c r="C194" s="76"/>
      <c r="D194" s="62" t="s">
        <v>178</v>
      </c>
      <c r="E194" s="171">
        <f t="shared" ref="E194:I194" si="119">SUM(E192:E193)</f>
        <v>0</v>
      </c>
      <c r="F194" s="171">
        <f t="shared" si="119"/>
        <v>0</v>
      </c>
      <c r="G194" s="171">
        <f t="shared" si="119"/>
        <v>0</v>
      </c>
      <c r="H194" s="171">
        <f t="shared" si="119"/>
        <v>0</v>
      </c>
      <c r="I194" s="171">
        <f t="shared" si="119"/>
        <v>0</v>
      </c>
      <c r="J194" s="172">
        <f t="shared" ref="J194" si="120">SUM(J192:J193)</f>
        <v>0</v>
      </c>
      <c r="L194" s="239" t="str">
        <f>L193</f>
        <v>A</v>
      </c>
      <c r="M194" s="215"/>
      <c r="N194" s="56"/>
      <c r="O194" s="56"/>
      <c r="P194" s="56"/>
      <c r="Q194" s="211">
        <v>1.03</v>
      </c>
      <c r="R194" s="212">
        <v>0</v>
      </c>
      <c r="S194" s="61">
        <f>$S$20</f>
        <v>12</v>
      </c>
      <c r="T194" s="561" t="s">
        <v>35</v>
      </c>
      <c r="U194" s="323">
        <f>IFERROR((I192+I193)/I191,0)</f>
        <v>0</v>
      </c>
      <c r="V194" s="556">
        <f>I190*174</f>
        <v>0</v>
      </c>
      <c r="W194" s="557">
        <f>IFERROR(I191/V194,0)</f>
        <v>0</v>
      </c>
      <c r="X194" s="24"/>
      <c r="Y194" s="24"/>
    </row>
    <row r="195" spans="1:25" hidden="1">
      <c r="A195" s="9"/>
      <c r="B195" s="3"/>
      <c r="C195" s="76"/>
      <c r="D195" s="59"/>
      <c r="E195" s="16"/>
      <c r="F195" s="16"/>
      <c r="G195" s="16"/>
      <c r="H195" s="16"/>
      <c r="I195" s="16"/>
      <c r="J195" s="25"/>
      <c r="L195" s="236"/>
      <c r="M195" s="215"/>
      <c r="N195" s="56"/>
      <c r="O195" s="56"/>
      <c r="P195" s="56"/>
      <c r="Q195" s="31"/>
      <c r="R195" s="56"/>
      <c r="S195" s="31"/>
      <c r="T195" s="325"/>
      <c r="U195" s="325"/>
      <c r="V195" s="558"/>
      <c r="W195" s="559"/>
    </row>
    <row r="196" spans="1:25" hidden="1">
      <c r="A196" s="78"/>
      <c r="B196" s="14" t="s">
        <v>125</v>
      </c>
      <c r="C196" s="265"/>
      <c r="D196" s="33" t="s">
        <v>123</v>
      </c>
      <c r="E196" s="76">
        <f>ROUND($R196*$S196,6)</f>
        <v>0</v>
      </c>
      <c r="F196" s="76">
        <f>ROUND($R197*$S197,6)</f>
        <v>0</v>
      </c>
      <c r="G196" s="76">
        <f>ROUND($R198*$S198,6)</f>
        <v>0</v>
      </c>
      <c r="H196" s="76">
        <f>ROUND($R199*$S199,6)</f>
        <v>0</v>
      </c>
      <c r="I196" s="76">
        <f>ROUND($R200*$S200,6)</f>
        <v>0</v>
      </c>
      <c r="J196" s="46"/>
      <c r="L196" s="236" t="s">
        <v>187</v>
      </c>
      <c r="M196" s="133">
        <v>0</v>
      </c>
      <c r="N196" s="214">
        <f>ROUND(M196/12,2)</f>
        <v>0</v>
      </c>
      <c r="O196" s="214">
        <f>LOOKUP(P196,'Longevity Lookup'!$A$3:$A$506,'Longevity Lookup'!$B$3:$B$506)</f>
        <v>0</v>
      </c>
      <c r="P196" s="209">
        <v>0</v>
      </c>
      <c r="Q196" s="211">
        <v>1.03</v>
      </c>
      <c r="R196" s="212">
        <v>0</v>
      </c>
      <c r="S196" s="61">
        <f>$S$16</f>
        <v>12</v>
      </c>
      <c r="T196" s="321" t="s">
        <v>31</v>
      </c>
      <c r="U196" s="323">
        <f>IFERROR((E198+E199)/E197,0)</f>
        <v>0</v>
      </c>
      <c r="V196" s="556">
        <f>E196*174</f>
        <v>0</v>
      </c>
      <c r="W196" s="557">
        <f>IFERROR(E197/V196,0)</f>
        <v>0</v>
      </c>
      <c r="X196" s="24"/>
      <c r="Y196" s="24"/>
    </row>
    <row r="197" spans="1:25" hidden="1">
      <c r="A197" s="9"/>
      <c r="B197" s="28" t="s">
        <v>282</v>
      </c>
      <c r="C197" s="76"/>
      <c r="D197" s="59" t="s">
        <v>15</v>
      </c>
      <c r="E197" s="52">
        <f>ROUND((N196+O196)*E196*Q196,0)</f>
        <v>0</v>
      </c>
      <c r="F197" s="52">
        <f>ROUND((N196+O196)*F196*Q196*Q197,0)</f>
        <v>0</v>
      </c>
      <c r="G197" s="52">
        <f>ROUND((N196+O196)*G196*Q196*Q197*Q198,0)</f>
        <v>0</v>
      </c>
      <c r="H197" s="52">
        <f>ROUND((N196+O196)*H196*Q196*Q197*Q198*Q199,0)</f>
        <v>0</v>
      </c>
      <c r="I197" s="52">
        <f>ROUND((N196+O196)*I196*Q196*Q197*Q198*Q199*Q200,0)</f>
        <v>0</v>
      </c>
      <c r="J197" s="158">
        <f>SUM(E197:I197)</f>
        <v>0</v>
      </c>
      <c r="L197" s="239" t="str">
        <f>L196</f>
        <v>A</v>
      </c>
      <c r="M197" s="215"/>
      <c r="N197" s="56"/>
      <c r="O197" s="56"/>
      <c r="P197" s="56"/>
      <c r="Q197" s="211">
        <v>1.03</v>
      </c>
      <c r="R197" s="212">
        <v>0</v>
      </c>
      <c r="S197" s="61">
        <f>$S$17</f>
        <v>12</v>
      </c>
      <c r="T197" s="561" t="s">
        <v>32</v>
      </c>
      <c r="U197" s="323">
        <f>IFERROR((F198+F199)/F197,0)</f>
        <v>0</v>
      </c>
      <c r="V197" s="556">
        <f>F196*174</f>
        <v>0</v>
      </c>
      <c r="W197" s="557">
        <f>IFERROR(F197/V197,0)</f>
        <v>0</v>
      </c>
    </row>
    <row r="198" spans="1:25" hidden="1">
      <c r="A198" s="9"/>
      <c r="C198" s="76"/>
      <c r="D198" s="59" t="s">
        <v>30</v>
      </c>
      <c r="E198" s="52">
        <f>ROUND(E197*$Q$3,0)</f>
        <v>0</v>
      </c>
      <c r="F198" s="52">
        <f t="shared" ref="F198:I198" si="121">ROUND(F197*$Q$3,0)</f>
        <v>0</v>
      </c>
      <c r="G198" s="52">
        <f t="shared" si="121"/>
        <v>0</v>
      </c>
      <c r="H198" s="52">
        <f t="shared" si="121"/>
        <v>0</v>
      </c>
      <c r="I198" s="52">
        <f t="shared" si="121"/>
        <v>0</v>
      </c>
      <c r="J198" s="158">
        <f>SUM(E198:I198)</f>
        <v>0</v>
      </c>
      <c r="L198" s="239" t="str">
        <f>L197</f>
        <v>A</v>
      </c>
      <c r="M198" s="215"/>
      <c r="N198" s="56"/>
      <c r="O198" s="56"/>
      <c r="P198" s="56"/>
      <c r="Q198" s="211">
        <v>1.03</v>
      </c>
      <c r="R198" s="212">
        <v>0</v>
      </c>
      <c r="S198" s="61">
        <f>$S$18</f>
        <v>12</v>
      </c>
      <c r="T198" s="561" t="s">
        <v>33</v>
      </c>
      <c r="U198" s="323">
        <f>IFERROR((G198+G199)/G197,0)</f>
        <v>0</v>
      </c>
      <c r="V198" s="556">
        <f>G196*174</f>
        <v>0</v>
      </c>
      <c r="W198" s="557">
        <f>IFERROR(G197/V198,0)</f>
        <v>0</v>
      </c>
      <c r="X198" s="24"/>
      <c r="Y198" s="24"/>
    </row>
    <row r="199" spans="1:25" ht="15" hidden="1">
      <c r="A199" s="9"/>
      <c r="C199" s="76"/>
      <c r="D199" s="59" t="s">
        <v>29</v>
      </c>
      <c r="E199" s="170">
        <f>ROUND(R$6*E196,0)</f>
        <v>0</v>
      </c>
      <c r="F199" s="170">
        <f t="shared" ref="F199:I199" si="122">ROUND(S$6*F196,0)</f>
        <v>0</v>
      </c>
      <c r="G199" s="170">
        <f t="shared" si="122"/>
        <v>0</v>
      </c>
      <c r="H199" s="170">
        <f t="shared" si="122"/>
        <v>0</v>
      </c>
      <c r="I199" s="170">
        <f t="shared" si="122"/>
        <v>0</v>
      </c>
      <c r="J199" s="167">
        <f>SUM(E199:I199)</f>
        <v>0</v>
      </c>
      <c r="L199" s="239" t="str">
        <f>L198</f>
        <v>A</v>
      </c>
      <c r="M199" s="215"/>
      <c r="N199" s="56"/>
      <c r="O199" s="56"/>
      <c r="P199" s="56"/>
      <c r="Q199" s="211">
        <v>1.03</v>
      </c>
      <c r="R199" s="212">
        <v>0</v>
      </c>
      <c r="S199" s="61">
        <f>$S$19</f>
        <v>12</v>
      </c>
      <c r="T199" s="561" t="s">
        <v>34</v>
      </c>
      <c r="U199" s="323">
        <f>IFERROR((H198+H199)/H197,0)</f>
        <v>0</v>
      </c>
      <c r="V199" s="556">
        <f>H196*174</f>
        <v>0</v>
      </c>
      <c r="W199" s="557">
        <f>IFERROR(H197/V199,0)</f>
        <v>0</v>
      </c>
    </row>
    <row r="200" spans="1:25" hidden="1">
      <c r="A200" s="9"/>
      <c r="C200" s="76"/>
      <c r="D200" s="62" t="s">
        <v>178</v>
      </c>
      <c r="E200" s="171">
        <f t="shared" ref="E200:I200" si="123">SUM(E198:E199)</f>
        <v>0</v>
      </c>
      <c r="F200" s="171">
        <f t="shared" si="123"/>
        <v>0</v>
      </c>
      <c r="G200" s="171">
        <f t="shared" si="123"/>
        <v>0</v>
      </c>
      <c r="H200" s="171">
        <f t="shared" si="123"/>
        <v>0</v>
      </c>
      <c r="I200" s="171">
        <f t="shared" si="123"/>
        <v>0</v>
      </c>
      <c r="J200" s="172">
        <f t="shared" ref="J200" si="124">SUM(J198:J199)</f>
        <v>0</v>
      </c>
      <c r="L200" s="239" t="str">
        <f>L199</f>
        <v>A</v>
      </c>
      <c r="M200" s="215"/>
      <c r="N200" s="56"/>
      <c r="O200" s="56"/>
      <c r="P200" s="56"/>
      <c r="Q200" s="211">
        <v>1.03</v>
      </c>
      <c r="R200" s="212">
        <v>0</v>
      </c>
      <c r="S200" s="61">
        <f>$S$20</f>
        <v>12</v>
      </c>
      <c r="T200" s="561" t="s">
        <v>35</v>
      </c>
      <c r="U200" s="323">
        <f>IFERROR((I198+I199)/I197,0)</f>
        <v>0</v>
      </c>
      <c r="V200" s="556">
        <f>I196*174</f>
        <v>0</v>
      </c>
      <c r="W200" s="557">
        <f>IFERROR(I197/V200,0)</f>
        <v>0</v>
      </c>
      <c r="X200" s="24"/>
      <c r="Y200" s="24"/>
    </row>
    <row r="201" spans="1:25" hidden="1">
      <c r="A201" s="9"/>
      <c r="B201" s="3"/>
      <c r="C201" s="76"/>
      <c r="D201" s="59"/>
      <c r="E201" s="16"/>
      <c r="F201" s="16"/>
      <c r="G201" s="16"/>
      <c r="H201" s="16"/>
      <c r="I201" s="16"/>
      <c r="J201" s="25"/>
      <c r="L201" s="236"/>
      <c r="M201" s="215"/>
      <c r="N201" s="56"/>
      <c r="O201" s="56"/>
      <c r="P201" s="56"/>
      <c r="Q201" s="31"/>
      <c r="R201" s="56"/>
      <c r="S201" s="31"/>
      <c r="T201" s="325"/>
      <c r="U201" s="325"/>
      <c r="V201" s="558"/>
      <c r="W201" s="559"/>
    </row>
    <row r="202" spans="1:25" hidden="1">
      <c r="A202" s="78"/>
      <c r="B202" s="14" t="s">
        <v>125</v>
      </c>
      <c r="C202" s="265"/>
      <c r="D202" s="33" t="s">
        <v>123</v>
      </c>
      <c r="E202" s="76">
        <f>ROUND($R202*$S202,6)</f>
        <v>0</v>
      </c>
      <c r="F202" s="76">
        <f>ROUND($R203*$S203,6)</f>
        <v>0</v>
      </c>
      <c r="G202" s="76">
        <f>ROUND($R204*$S204,6)</f>
        <v>0</v>
      </c>
      <c r="H202" s="76">
        <f>ROUND($R205*$S205,6)</f>
        <v>0</v>
      </c>
      <c r="I202" s="76">
        <f>ROUND($R206*$S206,6)</f>
        <v>0</v>
      </c>
      <c r="J202" s="46"/>
      <c r="L202" s="236" t="s">
        <v>187</v>
      </c>
      <c r="M202" s="133">
        <v>0</v>
      </c>
      <c r="N202" s="214">
        <f>ROUND(M202/12,2)</f>
        <v>0</v>
      </c>
      <c r="O202" s="214">
        <f>LOOKUP(P202,'Longevity Lookup'!$A$3:$A$506,'Longevity Lookup'!$B$3:$B$506)</f>
        <v>0</v>
      </c>
      <c r="P202" s="209">
        <v>0</v>
      </c>
      <c r="Q202" s="211">
        <v>1.03</v>
      </c>
      <c r="R202" s="212">
        <v>0</v>
      </c>
      <c r="S202" s="61">
        <f>$S$16</f>
        <v>12</v>
      </c>
      <c r="T202" s="321" t="s">
        <v>31</v>
      </c>
      <c r="U202" s="323">
        <f>IFERROR((E204+E205)/E203,0)</f>
        <v>0</v>
      </c>
      <c r="V202" s="556">
        <f>E202*174</f>
        <v>0</v>
      </c>
      <c r="W202" s="557">
        <f>IFERROR(E203/V202,0)</f>
        <v>0</v>
      </c>
      <c r="X202" s="24"/>
      <c r="Y202" s="24"/>
    </row>
    <row r="203" spans="1:25" hidden="1">
      <c r="A203" s="9"/>
      <c r="B203" s="28" t="s">
        <v>282</v>
      </c>
      <c r="C203" s="76"/>
      <c r="D203" s="59" t="s">
        <v>15</v>
      </c>
      <c r="E203" s="52">
        <f>ROUND((N202+O202)*E202*Q202,0)</f>
        <v>0</v>
      </c>
      <c r="F203" s="52">
        <f>ROUND((N202+O202)*F202*Q202*Q203,0)</f>
        <v>0</v>
      </c>
      <c r="G203" s="52">
        <f>ROUND((N202+O202)*G202*Q202*Q203*Q204,0)</f>
        <v>0</v>
      </c>
      <c r="H203" s="52">
        <f>ROUND((N202+O202)*H202*Q202*Q203*Q204*Q205,0)</f>
        <v>0</v>
      </c>
      <c r="I203" s="52">
        <f>ROUND((N202+O202)*I202*Q202*Q203*Q204*Q205*Q206,0)</f>
        <v>0</v>
      </c>
      <c r="J203" s="158">
        <f>SUM(E203:I203)</f>
        <v>0</v>
      </c>
      <c r="L203" s="239" t="str">
        <f>L202</f>
        <v>A</v>
      </c>
      <c r="M203" s="215"/>
      <c r="N203" s="56"/>
      <c r="O203" s="56"/>
      <c r="P203" s="56"/>
      <c r="Q203" s="211">
        <v>1.03</v>
      </c>
      <c r="R203" s="212">
        <v>0</v>
      </c>
      <c r="S203" s="61">
        <f>$S$17</f>
        <v>12</v>
      </c>
      <c r="T203" s="561" t="s">
        <v>32</v>
      </c>
      <c r="U203" s="323">
        <f>IFERROR((F204+F205)/F203,0)</f>
        <v>0</v>
      </c>
      <c r="V203" s="556">
        <f>F202*174</f>
        <v>0</v>
      </c>
      <c r="W203" s="557">
        <f>IFERROR(F203/V203,0)</f>
        <v>0</v>
      </c>
    </row>
    <row r="204" spans="1:25" hidden="1">
      <c r="A204" s="9"/>
      <c r="C204" s="76"/>
      <c r="D204" s="59" t="s">
        <v>30</v>
      </c>
      <c r="E204" s="52">
        <f>ROUND(E203*$Q$3,0)</f>
        <v>0</v>
      </c>
      <c r="F204" s="52">
        <f t="shared" ref="F204:I204" si="125">ROUND(F203*$Q$3,0)</f>
        <v>0</v>
      </c>
      <c r="G204" s="52">
        <f t="shared" si="125"/>
        <v>0</v>
      </c>
      <c r="H204" s="52">
        <f t="shared" si="125"/>
        <v>0</v>
      </c>
      <c r="I204" s="52">
        <f t="shared" si="125"/>
        <v>0</v>
      </c>
      <c r="J204" s="158">
        <f>SUM(E204:I204)</f>
        <v>0</v>
      </c>
      <c r="L204" s="239" t="str">
        <f>L203</f>
        <v>A</v>
      </c>
      <c r="M204" s="215"/>
      <c r="N204" s="56"/>
      <c r="O204" s="56"/>
      <c r="P204" s="56"/>
      <c r="Q204" s="211">
        <v>1.03</v>
      </c>
      <c r="R204" s="212">
        <v>0</v>
      </c>
      <c r="S204" s="61">
        <f>$S$18</f>
        <v>12</v>
      </c>
      <c r="T204" s="561" t="s">
        <v>33</v>
      </c>
      <c r="U204" s="323">
        <f>IFERROR((G204+G205)/G203,0)</f>
        <v>0</v>
      </c>
      <c r="V204" s="556">
        <f>G202*174</f>
        <v>0</v>
      </c>
      <c r="W204" s="557">
        <f>IFERROR(G203/V204,0)</f>
        <v>0</v>
      </c>
      <c r="X204" s="24"/>
      <c r="Y204" s="24"/>
    </row>
    <row r="205" spans="1:25" ht="15" hidden="1">
      <c r="A205" s="9"/>
      <c r="C205" s="76"/>
      <c r="D205" s="59" t="s">
        <v>29</v>
      </c>
      <c r="E205" s="170">
        <f>ROUND(R$6*E202,0)</f>
        <v>0</v>
      </c>
      <c r="F205" s="170">
        <f t="shared" ref="F205:I205" si="126">ROUND(S$6*F202,0)</f>
        <v>0</v>
      </c>
      <c r="G205" s="170">
        <f t="shared" si="126"/>
        <v>0</v>
      </c>
      <c r="H205" s="170">
        <f t="shared" si="126"/>
        <v>0</v>
      </c>
      <c r="I205" s="170">
        <f t="shared" si="126"/>
        <v>0</v>
      </c>
      <c r="J205" s="167">
        <f>SUM(E205:I205)</f>
        <v>0</v>
      </c>
      <c r="L205" s="239" t="str">
        <f>L204</f>
        <v>A</v>
      </c>
      <c r="M205" s="215"/>
      <c r="N205" s="56"/>
      <c r="O205" s="56"/>
      <c r="P205" s="56"/>
      <c r="Q205" s="211">
        <v>1.03</v>
      </c>
      <c r="R205" s="212">
        <v>0</v>
      </c>
      <c r="S205" s="61">
        <f>$S$19</f>
        <v>12</v>
      </c>
      <c r="T205" s="561" t="s">
        <v>34</v>
      </c>
      <c r="U205" s="323">
        <f>IFERROR((H204+H205)/H203,0)</f>
        <v>0</v>
      </c>
      <c r="V205" s="556">
        <f>H202*174</f>
        <v>0</v>
      </c>
      <c r="W205" s="557">
        <f>IFERROR(H203/V205,0)</f>
        <v>0</v>
      </c>
    </row>
    <row r="206" spans="1:25" hidden="1">
      <c r="A206" s="9"/>
      <c r="C206" s="76"/>
      <c r="D206" s="62" t="s">
        <v>178</v>
      </c>
      <c r="E206" s="171">
        <f t="shared" ref="E206:I206" si="127">SUM(E204:E205)</f>
        <v>0</v>
      </c>
      <c r="F206" s="171">
        <f t="shared" si="127"/>
        <v>0</v>
      </c>
      <c r="G206" s="171">
        <f t="shared" si="127"/>
        <v>0</v>
      </c>
      <c r="H206" s="171">
        <f t="shared" si="127"/>
        <v>0</v>
      </c>
      <c r="I206" s="171">
        <f t="shared" si="127"/>
        <v>0</v>
      </c>
      <c r="J206" s="172">
        <f t="shared" ref="J206" si="128">SUM(J204:J205)</f>
        <v>0</v>
      </c>
      <c r="L206" s="239" t="str">
        <f>L205</f>
        <v>A</v>
      </c>
      <c r="M206" s="215"/>
      <c r="N206" s="56"/>
      <c r="O206" s="56"/>
      <c r="P206" s="56"/>
      <c r="Q206" s="211">
        <v>1.03</v>
      </c>
      <c r="R206" s="212">
        <v>0</v>
      </c>
      <c r="S206" s="61">
        <f>$S$20</f>
        <v>12</v>
      </c>
      <c r="T206" s="561" t="s">
        <v>35</v>
      </c>
      <c r="U206" s="323">
        <f>IFERROR((I204+I205)/I203,0)</f>
        <v>0</v>
      </c>
      <c r="V206" s="556">
        <f>I202*174</f>
        <v>0</v>
      </c>
      <c r="W206" s="557">
        <f>IFERROR(I203/V206,0)</f>
        <v>0</v>
      </c>
      <c r="X206" s="24"/>
      <c r="Y206" s="24"/>
    </row>
    <row r="207" spans="1:25" hidden="1">
      <c r="A207" s="9"/>
      <c r="B207" s="3"/>
      <c r="C207" s="76"/>
      <c r="D207" s="59"/>
      <c r="E207" s="16"/>
      <c r="F207" s="16"/>
      <c r="G207" s="16"/>
      <c r="H207" s="16"/>
      <c r="I207" s="16"/>
      <c r="J207" s="25"/>
      <c r="L207" s="236"/>
      <c r="M207" s="215"/>
      <c r="N207" s="56"/>
      <c r="O207" s="56"/>
      <c r="P207" s="56"/>
      <c r="Q207" s="31"/>
      <c r="R207" s="56"/>
      <c r="S207" s="31"/>
      <c r="T207" s="325"/>
      <c r="U207" s="325"/>
      <c r="V207" s="558"/>
      <c r="W207" s="559"/>
    </row>
    <row r="208" spans="1:25" hidden="1">
      <c r="A208" s="78"/>
      <c r="B208" s="14" t="s">
        <v>125</v>
      </c>
      <c r="C208" s="265"/>
      <c r="D208" s="33" t="s">
        <v>123</v>
      </c>
      <c r="E208" s="76">
        <f>ROUND($R208*$S208,6)</f>
        <v>0</v>
      </c>
      <c r="F208" s="76">
        <f>ROUND($R209*$S209,6)</f>
        <v>0</v>
      </c>
      <c r="G208" s="76">
        <f>ROUND($R210*$S210,6)</f>
        <v>0</v>
      </c>
      <c r="H208" s="76">
        <f>ROUND($R211*$S211,6)</f>
        <v>0</v>
      </c>
      <c r="I208" s="76">
        <f>ROUND($R212*$S212,6)</f>
        <v>0</v>
      </c>
      <c r="J208" s="46"/>
      <c r="L208" s="236" t="s">
        <v>187</v>
      </c>
      <c r="M208" s="133">
        <v>0</v>
      </c>
      <c r="N208" s="214">
        <f>ROUND(M208/12,2)</f>
        <v>0</v>
      </c>
      <c r="O208" s="214">
        <f>LOOKUP(P208,'Longevity Lookup'!$A$3:$A$506,'Longevity Lookup'!$B$3:$B$506)</f>
        <v>0</v>
      </c>
      <c r="P208" s="209">
        <v>0</v>
      </c>
      <c r="Q208" s="211">
        <v>1.03</v>
      </c>
      <c r="R208" s="212">
        <v>0</v>
      </c>
      <c r="S208" s="61">
        <f>$S$16</f>
        <v>12</v>
      </c>
      <c r="T208" s="321" t="s">
        <v>31</v>
      </c>
      <c r="U208" s="323">
        <f>IFERROR((E210+E211)/E209,0)</f>
        <v>0</v>
      </c>
      <c r="V208" s="556">
        <f>E208*174</f>
        <v>0</v>
      </c>
      <c r="W208" s="557">
        <f>IFERROR(E209/V208,0)</f>
        <v>0</v>
      </c>
      <c r="X208" s="24"/>
      <c r="Y208" s="24"/>
    </row>
    <row r="209" spans="1:25" hidden="1">
      <c r="A209" s="9"/>
      <c r="B209" s="28" t="s">
        <v>282</v>
      </c>
      <c r="C209" s="76"/>
      <c r="D209" s="59" t="s">
        <v>15</v>
      </c>
      <c r="E209" s="52">
        <f>ROUND((N208+O208)*E208*Q208,0)</f>
        <v>0</v>
      </c>
      <c r="F209" s="52">
        <f>ROUND((N208+O208)*F208*Q208*Q209,0)</f>
        <v>0</v>
      </c>
      <c r="G209" s="52">
        <f>ROUND((N208+O208)*G208*Q208*Q209*Q210,0)</f>
        <v>0</v>
      </c>
      <c r="H209" s="52">
        <f>ROUND((N208+O208)*H208*Q208*Q209*Q210*Q211,0)</f>
        <v>0</v>
      </c>
      <c r="I209" s="52">
        <f>ROUND((N208+O208)*I208*Q208*Q209*Q210*Q211*Q212,0)</f>
        <v>0</v>
      </c>
      <c r="J209" s="158">
        <f>SUM(E209:I209)</f>
        <v>0</v>
      </c>
      <c r="L209" s="239" t="str">
        <f>L208</f>
        <v>A</v>
      </c>
      <c r="M209" s="215"/>
      <c r="N209" s="56"/>
      <c r="O209" s="56"/>
      <c r="P209" s="56"/>
      <c r="Q209" s="211">
        <v>1.03</v>
      </c>
      <c r="R209" s="212">
        <v>0</v>
      </c>
      <c r="S209" s="61">
        <f>$S$17</f>
        <v>12</v>
      </c>
      <c r="T209" s="561" t="s">
        <v>32</v>
      </c>
      <c r="U209" s="323">
        <f>IFERROR((F210+F211)/F209,0)</f>
        <v>0</v>
      </c>
      <c r="V209" s="556">
        <f>F208*174</f>
        <v>0</v>
      </c>
      <c r="W209" s="557">
        <f>IFERROR(F209/V209,0)</f>
        <v>0</v>
      </c>
    </row>
    <row r="210" spans="1:25" hidden="1">
      <c r="A210" s="9"/>
      <c r="C210" s="76"/>
      <c r="D210" s="59" t="s">
        <v>30</v>
      </c>
      <c r="E210" s="52">
        <f>ROUND(E209*$Q$3,0)</f>
        <v>0</v>
      </c>
      <c r="F210" s="52">
        <f t="shared" ref="F210:I210" si="129">ROUND(F209*$Q$3,0)</f>
        <v>0</v>
      </c>
      <c r="G210" s="52">
        <f t="shared" si="129"/>
        <v>0</v>
      </c>
      <c r="H210" s="52">
        <f t="shared" si="129"/>
        <v>0</v>
      </c>
      <c r="I210" s="52">
        <f t="shared" si="129"/>
        <v>0</v>
      </c>
      <c r="J210" s="158">
        <f>SUM(E210:I210)</f>
        <v>0</v>
      </c>
      <c r="L210" s="239" t="str">
        <f>L209</f>
        <v>A</v>
      </c>
      <c r="M210" s="215"/>
      <c r="N210" s="56"/>
      <c r="O210" s="56"/>
      <c r="P210" s="56"/>
      <c r="Q210" s="211">
        <v>1.03</v>
      </c>
      <c r="R210" s="212">
        <v>0</v>
      </c>
      <c r="S210" s="61">
        <f>$S$18</f>
        <v>12</v>
      </c>
      <c r="T210" s="561" t="s">
        <v>33</v>
      </c>
      <c r="U210" s="323">
        <f>IFERROR((G210+G211)/G209,0)</f>
        <v>0</v>
      </c>
      <c r="V210" s="556">
        <f>G208*174</f>
        <v>0</v>
      </c>
      <c r="W210" s="557">
        <f>IFERROR(G209/V210,0)</f>
        <v>0</v>
      </c>
      <c r="X210" s="24"/>
      <c r="Y210" s="24"/>
    </row>
    <row r="211" spans="1:25" ht="15" hidden="1">
      <c r="A211" s="9"/>
      <c r="C211" s="76"/>
      <c r="D211" s="59" t="s">
        <v>29</v>
      </c>
      <c r="E211" s="170">
        <f>ROUND(R$6*E208,0)</f>
        <v>0</v>
      </c>
      <c r="F211" s="170">
        <f t="shared" ref="F211:I211" si="130">ROUND(S$6*F208,0)</f>
        <v>0</v>
      </c>
      <c r="G211" s="170">
        <f t="shared" si="130"/>
        <v>0</v>
      </c>
      <c r="H211" s="170">
        <f t="shared" si="130"/>
        <v>0</v>
      </c>
      <c r="I211" s="170">
        <f t="shared" si="130"/>
        <v>0</v>
      </c>
      <c r="J211" s="167">
        <f>SUM(E211:I211)</f>
        <v>0</v>
      </c>
      <c r="L211" s="239" t="str">
        <f>L210</f>
        <v>A</v>
      </c>
      <c r="M211" s="215"/>
      <c r="N211" s="56"/>
      <c r="O211" s="56"/>
      <c r="P211" s="56"/>
      <c r="Q211" s="211">
        <v>1.03</v>
      </c>
      <c r="R211" s="212">
        <v>0</v>
      </c>
      <c r="S211" s="61">
        <f>$S$19</f>
        <v>12</v>
      </c>
      <c r="T211" s="561" t="s">
        <v>34</v>
      </c>
      <c r="U211" s="323">
        <f>IFERROR((H210+H211)/H209,0)</f>
        <v>0</v>
      </c>
      <c r="V211" s="556">
        <f>H208*174</f>
        <v>0</v>
      </c>
      <c r="W211" s="557">
        <f>IFERROR(H209/V211,0)</f>
        <v>0</v>
      </c>
    </row>
    <row r="212" spans="1:25" hidden="1">
      <c r="A212" s="9"/>
      <c r="C212" s="76"/>
      <c r="D212" s="62" t="s">
        <v>178</v>
      </c>
      <c r="E212" s="171">
        <f t="shared" ref="E212:I212" si="131">SUM(E210:E211)</f>
        <v>0</v>
      </c>
      <c r="F212" s="171">
        <f t="shared" si="131"/>
        <v>0</v>
      </c>
      <c r="G212" s="171">
        <f t="shared" si="131"/>
        <v>0</v>
      </c>
      <c r="H212" s="171">
        <f t="shared" si="131"/>
        <v>0</v>
      </c>
      <c r="I212" s="171">
        <f t="shared" si="131"/>
        <v>0</v>
      </c>
      <c r="J212" s="172">
        <f t="shared" ref="J212" si="132">SUM(J210:J211)</f>
        <v>0</v>
      </c>
      <c r="L212" s="239" t="str">
        <f>L211</f>
        <v>A</v>
      </c>
      <c r="M212" s="215"/>
      <c r="N212" s="56"/>
      <c r="O212" s="56"/>
      <c r="P212" s="56"/>
      <c r="Q212" s="211">
        <v>1.03</v>
      </c>
      <c r="R212" s="212">
        <v>0</v>
      </c>
      <c r="S212" s="61">
        <f>$S$20</f>
        <v>12</v>
      </c>
      <c r="T212" s="561" t="s">
        <v>35</v>
      </c>
      <c r="U212" s="323">
        <f>IFERROR((I210+I211)/I209,0)</f>
        <v>0</v>
      </c>
      <c r="V212" s="556">
        <f>I208*174</f>
        <v>0</v>
      </c>
      <c r="W212" s="557">
        <f>IFERROR(I209/V212,0)</f>
        <v>0</v>
      </c>
      <c r="X212" s="24"/>
      <c r="Y212" s="24"/>
    </row>
    <row r="213" spans="1:25" hidden="1">
      <c r="A213" s="9"/>
      <c r="B213" s="3"/>
      <c r="C213" s="76"/>
      <c r="D213" s="59"/>
      <c r="E213" s="16"/>
      <c r="F213" s="16"/>
      <c r="G213" s="16"/>
      <c r="H213" s="16"/>
      <c r="I213" s="16"/>
      <c r="J213" s="25"/>
      <c r="L213" s="236"/>
      <c r="M213" s="215"/>
      <c r="N213" s="56"/>
      <c r="O213" s="56"/>
      <c r="P213" s="56"/>
      <c r="Q213" s="31"/>
      <c r="R213" s="56"/>
      <c r="S213" s="31"/>
      <c r="T213" s="325"/>
      <c r="U213" s="325"/>
      <c r="V213" s="558"/>
      <c r="W213" s="559"/>
    </row>
    <row r="214" spans="1:25" hidden="1">
      <c r="A214" s="78"/>
      <c r="B214" s="14" t="s">
        <v>125</v>
      </c>
      <c r="C214" s="265"/>
      <c r="D214" s="33" t="s">
        <v>123</v>
      </c>
      <c r="E214" s="76">
        <f>ROUND($R214*$S214,6)</f>
        <v>0</v>
      </c>
      <c r="F214" s="76">
        <f>ROUND($R215*$S215,6)</f>
        <v>0</v>
      </c>
      <c r="G214" s="76">
        <f>ROUND($R216*$S216,6)</f>
        <v>0</v>
      </c>
      <c r="H214" s="76">
        <f>ROUND($R217*$S217,6)</f>
        <v>0</v>
      </c>
      <c r="I214" s="76">
        <f>ROUND($R218*$S218,6)</f>
        <v>0</v>
      </c>
      <c r="J214" s="46"/>
      <c r="L214" s="236" t="s">
        <v>187</v>
      </c>
      <c r="M214" s="133">
        <v>0</v>
      </c>
      <c r="N214" s="214">
        <f>ROUND(M214/12,2)</f>
        <v>0</v>
      </c>
      <c r="O214" s="214">
        <f>LOOKUP(P214,'Longevity Lookup'!$A$3:$A$506,'Longevity Lookup'!$B$3:$B$506)</f>
        <v>0</v>
      </c>
      <c r="P214" s="209">
        <v>0</v>
      </c>
      <c r="Q214" s="211">
        <v>1.03</v>
      </c>
      <c r="R214" s="212">
        <v>0</v>
      </c>
      <c r="S214" s="61">
        <f>$S$16</f>
        <v>12</v>
      </c>
      <c r="T214" s="321" t="s">
        <v>31</v>
      </c>
      <c r="U214" s="323">
        <f>IFERROR((E216+E217)/E215,0)</f>
        <v>0</v>
      </c>
      <c r="V214" s="556">
        <f>E214*174</f>
        <v>0</v>
      </c>
      <c r="W214" s="557">
        <f>IFERROR(E215/V214,0)</f>
        <v>0</v>
      </c>
      <c r="X214" s="24"/>
      <c r="Y214" s="24"/>
    </row>
    <row r="215" spans="1:25" hidden="1">
      <c r="A215" s="9"/>
      <c r="B215" s="28" t="s">
        <v>282</v>
      </c>
      <c r="C215" s="76"/>
      <c r="D215" s="59" t="s">
        <v>15</v>
      </c>
      <c r="E215" s="52">
        <f>ROUND((N214+O214)*E214*Q214,0)</f>
        <v>0</v>
      </c>
      <c r="F215" s="52">
        <f>ROUND((N214+O214)*F214*Q214*Q215,0)</f>
        <v>0</v>
      </c>
      <c r="G215" s="52">
        <f>ROUND((N214+O214)*G214*Q214*Q215*Q216,0)</f>
        <v>0</v>
      </c>
      <c r="H215" s="52">
        <f>ROUND((N214+O214)*H214*Q214*Q215*Q216*Q217,0)</f>
        <v>0</v>
      </c>
      <c r="I215" s="52">
        <f>ROUND((N214+O214)*I214*Q214*Q215*Q216*Q217*Q218,0)</f>
        <v>0</v>
      </c>
      <c r="J215" s="158">
        <f>SUM(E215:I215)</f>
        <v>0</v>
      </c>
      <c r="L215" s="239" t="str">
        <f>L214</f>
        <v>A</v>
      </c>
      <c r="M215" s="215"/>
      <c r="N215" s="56"/>
      <c r="O215" s="56"/>
      <c r="P215" s="56"/>
      <c r="Q215" s="211">
        <v>1.03</v>
      </c>
      <c r="R215" s="212">
        <v>0</v>
      </c>
      <c r="S215" s="61">
        <f>$S$17</f>
        <v>12</v>
      </c>
      <c r="T215" s="561" t="s">
        <v>32</v>
      </c>
      <c r="U215" s="323">
        <f>IFERROR((F216+F217)/F215,0)</f>
        <v>0</v>
      </c>
      <c r="V215" s="556">
        <f>F214*174</f>
        <v>0</v>
      </c>
      <c r="W215" s="557">
        <f>IFERROR(F215/V215,0)</f>
        <v>0</v>
      </c>
    </row>
    <row r="216" spans="1:25" hidden="1">
      <c r="A216" s="9"/>
      <c r="C216" s="76"/>
      <c r="D216" s="59" t="s">
        <v>30</v>
      </c>
      <c r="E216" s="52">
        <f>ROUND(E215*$Q$3,0)</f>
        <v>0</v>
      </c>
      <c r="F216" s="52">
        <f t="shared" ref="F216:I216" si="133">ROUND(F215*$Q$3,0)</f>
        <v>0</v>
      </c>
      <c r="G216" s="52">
        <f t="shared" si="133"/>
        <v>0</v>
      </c>
      <c r="H216" s="52">
        <f t="shared" si="133"/>
        <v>0</v>
      </c>
      <c r="I216" s="52">
        <f t="shared" si="133"/>
        <v>0</v>
      </c>
      <c r="J216" s="158">
        <f>SUM(E216:I216)</f>
        <v>0</v>
      </c>
      <c r="L216" s="239" t="str">
        <f>L215</f>
        <v>A</v>
      </c>
      <c r="M216" s="215"/>
      <c r="N216" s="56"/>
      <c r="O216" s="56"/>
      <c r="P216" s="56"/>
      <c r="Q216" s="211">
        <v>1.03</v>
      </c>
      <c r="R216" s="212">
        <v>0</v>
      </c>
      <c r="S216" s="61">
        <f>$S$18</f>
        <v>12</v>
      </c>
      <c r="T216" s="561" t="s">
        <v>33</v>
      </c>
      <c r="U216" s="323">
        <f>IFERROR((G216+G217)/G215,0)</f>
        <v>0</v>
      </c>
      <c r="V216" s="556">
        <f>G214*174</f>
        <v>0</v>
      </c>
      <c r="W216" s="557">
        <f>IFERROR(G215/V216,0)</f>
        <v>0</v>
      </c>
      <c r="X216" s="24"/>
      <c r="Y216" s="24"/>
    </row>
    <row r="217" spans="1:25" ht="15" hidden="1">
      <c r="A217" s="9"/>
      <c r="C217" s="76"/>
      <c r="D217" s="59" t="s">
        <v>29</v>
      </c>
      <c r="E217" s="170">
        <f>ROUND(R$6*E214,0)</f>
        <v>0</v>
      </c>
      <c r="F217" s="170">
        <f t="shared" ref="F217:I217" si="134">ROUND(S$6*F214,0)</f>
        <v>0</v>
      </c>
      <c r="G217" s="170">
        <f t="shared" si="134"/>
        <v>0</v>
      </c>
      <c r="H217" s="170">
        <f t="shared" si="134"/>
        <v>0</v>
      </c>
      <c r="I217" s="170">
        <f t="shared" si="134"/>
        <v>0</v>
      </c>
      <c r="J217" s="167">
        <f>SUM(E217:I217)</f>
        <v>0</v>
      </c>
      <c r="L217" s="239" t="str">
        <f>L216</f>
        <v>A</v>
      </c>
      <c r="M217" s="215"/>
      <c r="N217" s="56"/>
      <c r="O217" s="56"/>
      <c r="P217" s="56"/>
      <c r="Q217" s="211">
        <v>1.03</v>
      </c>
      <c r="R217" s="212">
        <v>0</v>
      </c>
      <c r="S217" s="61">
        <f>$S$19</f>
        <v>12</v>
      </c>
      <c r="T217" s="561" t="s">
        <v>34</v>
      </c>
      <c r="U217" s="323">
        <f>IFERROR((H216+H217)/H215,0)</f>
        <v>0</v>
      </c>
      <c r="V217" s="556">
        <f>H214*174</f>
        <v>0</v>
      </c>
      <c r="W217" s="557">
        <f>IFERROR(H215/V217,0)</f>
        <v>0</v>
      </c>
    </row>
    <row r="218" spans="1:25" hidden="1">
      <c r="A218" s="9"/>
      <c r="C218" s="76"/>
      <c r="D218" s="62" t="s">
        <v>178</v>
      </c>
      <c r="E218" s="171">
        <f t="shared" ref="E218:I218" si="135">SUM(E216:E217)</f>
        <v>0</v>
      </c>
      <c r="F218" s="171">
        <f t="shared" si="135"/>
        <v>0</v>
      </c>
      <c r="G218" s="171">
        <f t="shared" si="135"/>
        <v>0</v>
      </c>
      <c r="H218" s="171">
        <f t="shared" si="135"/>
        <v>0</v>
      </c>
      <c r="I218" s="171">
        <f t="shared" si="135"/>
        <v>0</v>
      </c>
      <c r="J218" s="172">
        <f t="shared" ref="J218" si="136">SUM(J216:J217)</f>
        <v>0</v>
      </c>
      <c r="L218" s="239" t="str">
        <f>L217</f>
        <v>A</v>
      </c>
      <c r="M218" s="215"/>
      <c r="N218" s="56"/>
      <c r="O218" s="56"/>
      <c r="P218" s="56"/>
      <c r="Q218" s="211">
        <v>1.03</v>
      </c>
      <c r="R218" s="212">
        <v>0</v>
      </c>
      <c r="S218" s="61">
        <f>$S$20</f>
        <v>12</v>
      </c>
      <c r="T218" s="561" t="s">
        <v>35</v>
      </c>
      <c r="U218" s="323">
        <f>IFERROR((I216+I217)/I215,0)</f>
        <v>0</v>
      </c>
      <c r="V218" s="556">
        <f>I214*174</f>
        <v>0</v>
      </c>
      <c r="W218" s="557">
        <f>IFERROR(I215/V218,0)</f>
        <v>0</v>
      </c>
      <c r="X218" s="24"/>
      <c r="Y218" s="24"/>
    </row>
    <row r="219" spans="1:25" hidden="1">
      <c r="A219" s="9"/>
      <c r="B219" s="3"/>
      <c r="C219" s="76"/>
      <c r="D219" s="59"/>
      <c r="E219" s="16"/>
      <c r="F219" s="16"/>
      <c r="G219" s="16"/>
      <c r="H219" s="16"/>
      <c r="I219" s="16"/>
      <c r="J219" s="25"/>
      <c r="L219" s="236"/>
      <c r="M219" s="215"/>
      <c r="N219" s="56"/>
      <c r="O219" s="56"/>
      <c r="P219" s="56"/>
      <c r="Q219" s="31"/>
      <c r="R219" s="56"/>
      <c r="S219" s="31"/>
      <c r="T219" s="325"/>
      <c r="U219" s="325"/>
      <c r="V219" s="558"/>
      <c r="W219" s="559"/>
    </row>
    <row r="220" spans="1:25" hidden="1">
      <c r="A220" s="78"/>
      <c r="B220" s="14" t="s">
        <v>125</v>
      </c>
      <c r="C220" s="265"/>
      <c r="D220" s="33" t="s">
        <v>123</v>
      </c>
      <c r="E220" s="76">
        <f>ROUND($R220*$S220,6)</f>
        <v>0</v>
      </c>
      <c r="F220" s="76">
        <f>ROUND($R221*$S221,6)</f>
        <v>0</v>
      </c>
      <c r="G220" s="76">
        <f>ROUND($R222*$S222,6)</f>
        <v>0</v>
      </c>
      <c r="H220" s="76">
        <f>ROUND($R223*$S223,6)</f>
        <v>0</v>
      </c>
      <c r="I220" s="76">
        <f>ROUND($R224*$S224,6)</f>
        <v>0</v>
      </c>
      <c r="J220" s="46"/>
      <c r="L220" s="236" t="s">
        <v>187</v>
      </c>
      <c r="M220" s="133">
        <v>0</v>
      </c>
      <c r="N220" s="214">
        <f>ROUND(M220/12,2)</f>
        <v>0</v>
      </c>
      <c r="O220" s="214">
        <f>LOOKUP(P220,'Longevity Lookup'!$A$3:$A$506,'Longevity Lookup'!$B$3:$B$506)</f>
        <v>0</v>
      </c>
      <c r="P220" s="209">
        <v>0</v>
      </c>
      <c r="Q220" s="211">
        <v>1.03</v>
      </c>
      <c r="R220" s="212">
        <v>0</v>
      </c>
      <c r="S220" s="61">
        <f>$S$16</f>
        <v>12</v>
      </c>
      <c r="T220" s="321" t="s">
        <v>31</v>
      </c>
      <c r="U220" s="323">
        <f>IFERROR((E222+E223)/E221,0)</f>
        <v>0</v>
      </c>
      <c r="V220" s="556">
        <f>E220*174</f>
        <v>0</v>
      </c>
      <c r="W220" s="557">
        <f>IFERROR(E221/V220,0)</f>
        <v>0</v>
      </c>
      <c r="X220" s="24"/>
      <c r="Y220" s="24"/>
    </row>
    <row r="221" spans="1:25" hidden="1">
      <c r="A221" s="9"/>
      <c r="B221" s="28" t="s">
        <v>282</v>
      </c>
      <c r="C221" s="76"/>
      <c r="D221" s="59" t="s">
        <v>15</v>
      </c>
      <c r="E221" s="52">
        <f>ROUND((N220+O220)*E220*Q220,0)</f>
        <v>0</v>
      </c>
      <c r="F221" s="52">
        <f>ROUND((N220+O220)*F220*Q220*Q221,0)</f>
        <v>0</v>
      </c>
      <c r="G221" s="52">
        <f>ROUND((N220+O220)*G220*Q220*Q221*Q222,0)</f>
        <v>0</v>
      </c>
      <c r="H221" s="52">
        <f>ROUND((N220+O220)*H220*Q220*Q221*Q222*Q223,0)</f>
        <v>0</v>
      </c>
      <c r="I221" s="52">
        <f>ROUND((N220+O220)*I220*Q220*Q221*Q222*Q223*Q224,0)</f>
        <v>0</v>
      </c>
      <c r="J221" s="158">
        <f>SUM(E221:I221)</f>
        <v>0</v>
      </c>
      <c r="L221" s="239" t="str">
        <f>L220</f>
        <v>A</v>
      </c>
      <c r="M221" s="215"/>
      <c r="N221" s="56"/>
      <c r="O221" s="56"/>
      <c r="P221" s="56"/>
      <c r="Q221" s="211">
        <v>1.03</v>
      </c>
      <c r="R221" s="212">
        <v>0</v>
      </c>
      <c r="S221" s="61">
        <f>$S$17</f>
        <v>12</v>
      </c>
      <c r="T221" s="561" t="s">
        <v>32</v>
      </c>
      <c r="U221" s="323">
        <f>IFERROR((F222+F223)/F221,0)</f>
        <v>0</v>
      </c>
      <c r="V221" s="556">
        <f>F220*174</f>
        <v>0</v>
      </c>
      <c r="W221" s="557">
        <f>IFERROR(F221/V221,0)</f>
        <v>0</v>
      </c>
    </row>
    <row r="222" spans="1:25" hidden="1">
      <c r="A222" s="9"/>
      <c r="C222" s="76"/>
      <c r="D222" s="59" t="s">
        <v>30</v>
      </c>
      <c r="E222" s="52">
        <f>ROUND(E221*$Q$3,0)</f>
        <v>0</v>
      </c>
      <c r="F222" s="52">
        <f t="shared" ref="F222:I222" si="137">ROUND(F221*$Q$3,0)</f>
        <v>0</v>
      </c>
      <c r="G222" s="52">
        <f t="shared" si="137"/>
        <v>0</v>
      </c>
      <c r="H222" s="52">
        <f t="shared" si="137"/>
        <v>0</v>
      </c>
      <c r="I222" s="52">
        <f t="shared" si="137"/>
        <v>0</v>
      </c>
      <c r="J222" s="158">
        <f>SUM(E222:I222)</f>
        <v>0</v>
      </c>
      <c r="L222" s="239" t="str">
        <f>L221</f>
        <v>A</v>
      </c>
      <c r="M222" s="215"/>
      <c r="N222" s="56"/>
      <c r="O222" s="56"/>
      <c r="P222" s="56"/>
      <c r="Q222" s="211">
        <v>1.03</v>
      </c>
      <c r="R222" s="212">
        <v>0</v>
      </c>
      <c r="S222" s="61">
        <f>$S$18</f>
        <v>12</v>
      </c>
      <c r="T222" s="561" t="s">
        <v>33</v>
      </c>
      <c r="U222" s="323">
        <f>IFERROR((G222+G223)/G221,0)</f>
        <v>0</v>
      </c>
      <c r="V222" s="556">
        <f>G220*174</f>
        <v>0</v>
      </c>
      <c r="W222" s="557">
        <f>IFERROR(G221/V222,0)</f>
        <v>0</v>
      </c>
      <c r="X222" s="24"/>
      <c r="Y222" s="24"/>
    </row>
    <row r="223" spans="1:25" ht="15" hidden="1">
      <c r="A223" s="9"/>
      <c r="C223" s="76"/>
      <c r="D223" s="59" t="s">
        <v>29</v>
      </c>
      <c r="E223" s="170">
        <f>ROUND(R$6*E220,0)</f>
        <v>0</v>
      </c>
      <c r="F223" s="170">
        <f t="shared" ref="F223:I223" si="138">ROUND(S$6*F220,0)</f>
        <v>0</v>
      </c>
      <c r="G223" s="170">
        <f t="shared" si="138"/>
        <v>0</v>
      </c>
      <c r="H223" s="170">
        <f t="shared" si="138"/>
        <v>0</v>
      </c>
      <c r="I223" s="170">
        <f t="shared" si="138"/>
        <v>0</v>
      </c>
      <c r="J223" s="167">
        <f>SUM(E223:I223)</f>
        <v>0</v>
      </c>
      <c r="L223" s="239" t="str">
        <f>L222</f>
        <v>A</v>
      </c>
      <c r="M223" s="215"/>
      <c r="N223" s="56"/>
      <c r="O223" s="56"/>
      <c r="P223" s="56"/>
      <c r="Q223" s="211">
        <v>1.03</v>
      </c>
      <c r="R223" s="212">
        <v>0</v>
      </c>
      <c r="S223" s="61">
        <f>$S$19</f>
        <v>12</v>
      </c>
      <c r="T223" s="561" t="s">
        <v>34</v>
      </c>
      <c r="U223" s="323">
        <f>IFERROR((H222+H223)/H221,0)</f>
        <v>0</v>
      </c>
      <c r="V223" s="556">
        <f>H220*174</f>
        <v>0</v>
      </c>
      <c r="W223" s="557">
        <f>IFERROR(H221/V223,0)</f>
        <v>0</v>
      </c>
    </row>
    <row r="224" spans="1:25" hidden="1">
      <c r="A224" s="9"/>
      <c r="C224" s="76"/>
      <c r="D224" s="62" t="s">
        <v>178</v>
      </c>
      <c r="E224" s="171">
        <f t="shared" ref="E224:I224" si="139">SUM(E222:E223)</f>
        <v>0</v>
      </c>
      <c r="F224" s="171">
        <f t="shared" si="139"/>
        <v>0</v>
      </c>
      <c r="G224" s="171">
        <f t="shared" si="139"/>
        <v>0</v>
      </c>
      <c r="H224" s="171">
        <f t="shared" si="139"/>
        <v>0</v>
      </c>
      <c r="I224" s="171">
        <f t="shared" si="139"/>
        <v>0</v>
      </c>
      <c r="J224" s="172">
        <f t="shared" ref="J224" si="140">SUM(J222:J223)</f>
        <v>0</v>
      </c>
      <c r="L224" s="239" t="str">
        <f>L223</f>
        <v>A</v>
      </c>
      <c r="M224" s="215"/>
      <c r="N224" s="56"/>
      <c r="O224" s="56"/>
      <c r="P224" s="56"/>
      <c r="Q224" s="211">
        <v>1.03</v>
      </c>
      <c r="R224" s="212">
        <v>0</v>
      </c>
      <c r="S224" s="61">
        <f>$S$20</f>
        <v>12</v>
      </c>
      <c r="T224" s="561" t="s">
        <v>35</v>
      </c>
      <c r="U224" s="323">
        <f>IFERROR((I222+I223)/I221,0)</f>
        <v>0</v>
      </c>
      <c r="V224" s="556">
        <f>I220*174</f>
        <v>0</v>
      </c>
      <c r="W224" s="557">
        <f>IFERROR(I221/V224,0)</f>
        <v>0</v>
      </c>
      <c r="X224" s="24"/>
      <c r="Y224" s="24"/>
    </row>
    <row r="225" spans="1:25" hidden="1">
      <c r="A225" s="9"/>
      <c r="B225" s="3"/>
      <c r="C225" s="76"/>
      <c r="D225" s="59"/>
      <c r="E225" s="16"/>
      <c r="F225" s="16"/>
      <c r="G225" s="16"/>
      <c r="H225" s="16"/>
      <c r="I225" s="16"/>
      <c r="J225" s="25"/>
      <c r="L225" s="236"/>
      <c r="M225" s="215"/>
      <c r="N225" s="56"/>
      <c r="O225" s="56"/>
      <c r="P225" s="56"/>
      <c r="Q225" s="31"/>
      <c r="R225" s="56"/>
      <c r="S225" s="31"/>
      <c r="T225" s="325"/>
      <c r="U225" s="325"/>
      <c r="V225" s="558"/>
      <c r="W225" s="559"/>
    </row>
    <row r="226" spans="1:25" hidden="1">
      <c r="A226" s="78"/>
      <c r="B226" s="14" t="s">
        <v>125</v>
      </c>
      <c r="C226" s="265"/>
      <c r="D226" s="33" t="s">
        <v>123</v>
      </c>
      <c r="E226" s="76">
        <f>ROUND($R226*$S226,6)</f>
        <v>0</v>
      </c>
      <c r="F226" s="76">
        <f>ROUND($R227*$S227,6)</f>
        <v>0</v>
      </c>
      <c r="G226" s="76">
        <f>ROUND($R228*$S228,6)</f>
        <v>0</v>
      </c>
      <c r="H226" s="76">
        <f>ROUND($R229*$S229,6)</f>
        <v>0</v>
      </c>
      <c r="I226" s="76">
        <f>ROUND($R230*$S230,6)</f>
        <v>0</v>
      </c>
      <c r="J226" s="46"/>
      <c r="L226" s="236" t="s">
        <v>187</v>
      </c>
      <c r="M226" s="133">
        <v>0</v>
      </c>
      <c r="N226" s="214">
        <f>ROUND(M226/12,2)</f>
        <v>0</v>
      </c>
      <c r="O226" s="214">
        <f>LOOKUP(P226,'Longevity Lookup'!$A$3:$A$506,'Longevity Lookup'!$B$3:$B$506)</f>
        <v>0</v>
      </c>
      <c r="P226" s="209">
        <v>0</v>
      </c>
      <c r="Q226" s="211">
        <v>1.03</v>
      </c>
      <c r="R226" s="212">
        <v>0</v>
      </c>
      <c r="S226" s="61">
        <f>$S$16</f>
        <v>12</v>
      </c>
      <c r="T226" s="321" t="s">
        <v>31</v>
      </c>
      <c r="U226" s="323">
        <f>IFERROR((E228+E229)/E227,0)</f>
        <v>0</v>
      </c>
      <c r="V226" s="556">
        <f>E226*174</f>
        <v>0</v>
      </c>
      <c r="W226" s="557">
        <f>IFERROR(E227/V226,0)</f>
        <v>0</v>
      </c>
      <c r="X226" s="24"/>
      <c r="Y226" s="24"/>
    </row>
    <row r="227" spans="1:25" hidden="1">
      <c r="A227" s="9"/>
      <c r="B227" s="28" t="s">
        <v>282</v>
      </c>
      <c r="C227" s="76"/>
      <c r="D227" s="59" t="s">
        <v>15</v>
      </c>
      <c r="E227" s="52">
        <f>ROUND((N226+O226)*E226*Q226,0)</f>
        <v>0</v>
      </c>
      <c r="F227" s="52">
        <f>ROUND((N226+O226)*F226*Q226*Q227,0)</f>
        <v>0</v>
      </c>
      <c r="G227" s="52">
        <f>ROUND((N226+O226)*G226*Q226*Q227*Q228,0)</f>
        <v>0</v>
      </c>
      <c r="H227" s="52">
        <f>ROUND((N226+O226)*H226*Q226*Q227*Q228*Q229,0)</f>
        <v>0</v>
      </c>
      <c r="I227" s="52">
        <f>ROUND((N226+O226)*I226*Q226*Q227*Q228*Q229*Q230,0)</f>
        <v>0</v>
      </c>
      <c r="J227" s="158">
        <f>SUM(E227:I227)</f>
        <v>0</v>
      </c>
      <c r="L227" s="239" t="str">
        <f>L226</f>
        <v>A</v>
      </c>
      <c r="M227" s="215"/>
      <c r="N227" s="56"/>
      <c r="O227" s="56"/>
      <c r="P227" s="56"/>
      <c r="Q227" s="211">
        <v>1.03</v>
      </c>
      <c r="R227" s="212">
        <v>0</v>
      </c>
      <c r="S227" s="61">
        <f>$S$17</f>
        <v>12</v>
      </c>
      <c r="T227" s="561" t="s">
        <v>32</v>
      </c>
      <c r="U227" s="323">
        <f>IFERROR((F228+F229)/F227,0)</f>
        <v>0</v>
      </c>
      <c r="V227" s="556">
        <f>F226*174</f>
        <v>0</v>
      </c>
      <c r="W227" s="557">
        <f>IFERROR(F227/V227,0)</f>
        <v>0</v>
      </c>
    </row>
    <row r="228" spans="1:25" hidden="1">
      <c r="A228" s="9"/>
      <c r="C228" s="76"/>
      <c r="D228" s="59" t="s">
        <v>30</v>
      </c>
      <c r="E228" s="52">
        <f>ROUND(E227*$Q$3,0)</f>
        <v>0</v>
      </c>
      <c r="F228" s="52">
        <f t="shared" ref="F228:I228" si="141">ROUND(F227*$Q$3,0)</f>
        <v>0</v>
      </c>
      <c r="G228" s="52">
        <f t="shared" si="141"/>
        <v>0</v>
      </c>
      <c r="H228" s="52">
        <f t="shared" si="141"/>
        <v>0</v>
      </c>
      <c r="I228" s="52">
        <f t="shared" si="141"/>
        <v>0</v>
      </c>
      <c r="J228" s="158">
        <f>SUM(E228:I228)</f>
        <v>0</v>
      </c>
      <c r="L228" s="239" t="str">
        <f>L227</f>
        <v>A</v>
      </c>
      <c r="M228" s="215"/>
      <c r="N228" s="56"/>
      <c r="O228" s="56"/>
      <c r="P228" s="56"/>
      <c r="Q228" s="211">
        <v>1.03</v>
      </c>
      <c r="R228" s="212">
        <v>0</v>
      </c>
      <c r="S228" s="61">
        <f>$S$18</f>
        <v>12</v>
      </c>
      <c r="T228" s="561" t="s">
        <v>33</v>
      </c>
      <c r="U228" s="323">
        <f>IFERROR((G228+G229)/G227,0)</f>
        <v>0</v>
      </c>
      <c r="V228" s="556">
        <f>G226*174</f>
        <v>0</v>
      </c>
      <c r="W228" s="557">
        <f>IFERROR(G227/V228,0)</f>
        <v>0</v>
      </c>
      <c r="X228" s="24"/>
      <c r="Y228" s="24"/>
    </row>
    <row r="229" spans="1:25" ht="15" hidden="1">
      <c r="A229" s="9"/>
      <c r="C229" s="76"/>
      <c r="D229" s="59" t="s">
        <v>29</v>
      </c>
      <c r="E229" s="170">
        <f>ROUND(R$6*E226,0)</f>
        <v>0</v>
      </c>
      <c r="F229" s="170">
        <f t="shared" ref="F229:I229" si="142">ROUND(S$6*F226,0)</f>
        <v>0</v>
      </c>
      <c r="G229" s="170">
        <f t="shared" si="142"/>
        <v>0</v>
      </c>
      <c r="H229" s="170">
        <f t="shared" si="142"/>
        <v>0</v>
      </c>
      <c r="I229" s="170">
        <f t="shared" si="142"/>
        <v>0</v>
      </c>
      <c r="J229" s="167">
        <f>SUM(E229:I229)</f>
        <v>0</v>
      </c>
      <c r="L229" s="239" t="str">
        <f>L228</f>
        <v>A</v>
      </c>
      <c r="M229" s="215"/>
      <c r="N229" s="56"/>
      <c r="O229" s="56"/>
      <c r="P229" s="56"/>
      <c r="Q229" s="211">
        <v>1.03</v>
      </c>
      <c r="R229" s="212">
        <v>0</v>
      </c>
      <c r="S229" s="61">
        <f>$S$19</f>
        <v>12</v>
      </c>
      <c r="T229" s="561" t="s">
        <v>34</v>
      </c>
      <c r="U229" s="323">
        <f>IFERROR((H228+H229)/H227,0)</f>
        <v>0</v>
      </c>
      <c r="V229" s="556">
        <f>H226*174</f>
        <v>0</v>
      </c>
      <c r="W229" s="557">
        <f>IFERROR(H227/V229,0)</f>
        <v>0</v>
      </c>
    </row>
    <row r="230" spans="1:25" hidden="1">
      <c r="A230" s="9"/>
      <c r="C230" s="76"/>
      <c r="D230" s="62" t="s">
        <v>178</v>
      </c>
      <c r="E230" s="171">
        <f t="shared" ref="E230:I230" si="143">SUM(E228:E229)</f>
        <v>0</v>
      </c>
      <c r="F230" s="171">
        <f t="shared" si="143"/>
        <v>0</v>
      </c>
      <c r="G230" s="171">
        <f t="shared" si="143"/>
        <v>0</v>
      </c>
      <c r="H230" s="171">
        <f t="shared" si="143"/>
        <v>0</v>
      </c>
      <c r="I230" s="171">
        <f t="shared" si="143"/>
        <v>0</v>
      </c>
      <c r="J230" s="172">
        <f t="shared" ref="J230" si="144">SUM(J228:J229)</f>
        <v>0</v>
      </c>
      <c r="L230" s="239" t="str">
        <f>L229</f>
        <v>A</v>
      </c>
      <c r="M230" s="215"/>
      <c r="N230" s="56"/>
      <c r="O230" s="56"/>
      <c r="P230" s="56"/>
      <c r="Q230" s="211">
        <v>1.03</v>
      </c>
      <c r="R230" s="212">
        <v>0</v>
      </c>
      <c r="S230" s="61">
        <f>$S$20</f>
        <v>12</v>
      </c>
      <c r="T230" s="561" t="s">
        <v>35</v>
      </c>
      <c r="U230" s="323">
        <f>IFERROR((I228+I229)/I227,0)</f>
        <v>0</v>
      </c>
      <c r="V230" s="556">
        <f>I226*174</f>
        <v>0</v>
      </c>
      <c r="W230" s="557">
        <f>IFERROR(I227/V230,0)</f>
        <v>0</v>
      </c>
      <c r="X230" s="24"/>
      <c r="Y230" s="24"/>
    </row>
    <row r="231" spans="1:25" hidden="1">
      <c r="A231" s="9"/>
      <c r="B231" s="3"/>
      <c r="C231" s="76"/>
      <c r="D231" s="59"/>
      <c r="E231" s="16"/>
      <c r="F231" s="16"/>
      <c r="G231" s="16"/>
      <c r="H231" s="16"/>
      <c r="I231" s="16"/>
      <c r="J231" s="25"/>
      <c r="L231" s="236"/>
      <c r="M231" s="215"/>
      <c r="N231" s="56"/>
      <c r="O231" s="56"/>
      <c r="P231" s="56"/>
      <c r="Q231" s="31"/>
      <c r="R231" s="56"/>
      <c r="S231" s="31"/>
      <c r="T231" s="325"/>
      <c r="U231" s="325"/>
      <c r="V231" s="558"/>
      <c r="W231" s="559"/>
    </row>
    <row r="232" spans="1:25" hidden="1">
      <c r="A232" s="78"/>
      <c r="B232" s="14" t="s">
        <v>125</v>
      </c>
      <c r="C232" s="265"/>
      <c r="D232" s="33" t="s">
        <v>123</v>
      </c>
      <c r="E232" s="76">
        <f>ROUND($R232*$S232,6)</f>
        <v>0</v>
      </c>
      <c r="F232" s="76">
        <f>ROUND($R233*$S233,6)</f>
        <v>0</v>
      </c>
      <c r="G232" s="76">
        <f>ROUND($R234*$S234,6)</f>
        <v>0</v>
      </c>
      <c r="H232" s="76">
        <f>ROUND($R235*$S235,6)</f>
        <v>0</v>
      </c>
      <c r="I232" s="76">
        <f>ROUND($R236*$S236,6)</f>
        <v>0</v>
      </c>
      <c r="J232" s="46"/>
      <c r="L232" s="236" t="s">
        <v>187</v>
      </c>
      <c r="M232" s="133">
        <v>0</v>
      </c>
      <c r="N232" s="214">
        <f>ROUND(M232/12,2)</f>
        <v>0</v>
      </c>
      <c r="O232" s="214">
        <f>LOOKUP(P232,'Longevity Lookup'!$A$3:$A$506,'Longevity Lookup'!$B$3:$B$506)</f>
        <v>0</v>
      </c>
      <c r="P232" s="209">
        <v>0</v>
      </c>
      <c r="Q232" s="211">
        <v>1.03</v>
      </c>
      <c r="R232" s="212">
        <v>0</v>
      </c>
      <c r="S232" s="61">
        <f>$S$16</f>
        <v>12</v>
      </c>
      <c r="T232" s="321" t="s">
        <v>31</v>
      </c>
      <c r="U232" s="323">
        <f>IFERROR((E234+E235)/E233,0)</f>
        <v>0</v>
      </c>
      <c r="V232" s="556">
        <f>E232*174</f>
        <v>0</v>
      </c>
      <c r="W232" s="557">
        <f>IFERROR(E233/V232,0)</f>
        <v>0</v>
      </c>
      <c r="X232" s="24"/>
      <c r="Y232" s="24"/>
    </row>
    <row r="233" spans="1:25" hidden="1">
      <c r="A233" s="9"/>
      <c r="B233" s="28" t="s">
        <v>282</v>
      </c>
      <c r="C233" s="76"/>
      <c r="D233" s="59" t="s">
        <v>15</v>
      </c>
      <c r="E233" s="52">
        <f>ROUND((N232+O232)*E232*Q232,0)</f>
        <v>0</v>
      </c>
      <c r="F233" s="52">
        <f>ROUND((N232+O232)*F232*Q232*Q233,0)</f>
        <v>0</v>
      </c>
      <c r="G233" s="52">
        <f>ROUND((N232+O232)*G232*Q232*Q233*Q234,0)</f>
        <v>0</v>
      </c>
      <c r="H233" s="52">
        <f>ROUND((N232+O232)*H232*Q232*Q233*Q234*Q235,0)</f>
        <v>0</v>
      </c>
      <c r="I233" s="52">
        <f>ROUND((N232+O232)*I232*Q232*Q233*Q234*Q235*Q236,0)</f>
        <v>0</v>
      </c>
      <c r="J233" s="158">
        <f>SUM(E233:I233)</f>
        <v>0</v>
      </c>
      <c r="L233" s="239" t="str">
        <f>L232</f>
        <v>A</v>
      </c>
      <c r="M233" s="215"/>
      <c r="N233" s="56"/>
      <c r="O233" s="56"/>
      <c r="P233" s="56"/>
      <c r="Q233" s="211">
        <v>1.03</v>
      </c>
      <c r="R233" s="212">
        <v>0</v>
      </c>
      <c r="S233" s="61">
        <f>$S$17</f>
        <v>12</v>
      </c>
      <c r="T233" s="561" t="s">
        <v>32</v>
      </c>
      <c r="U233" s="323">
        <f>IFERROR((F234+F235)/F233,0)</f>
        <v>0</v>
      </c>
      <c r="V233" s="556">
        <f>F232*174</f>
        <v>0</v>
      </c>
      <c r="W233" s="557">
        <f>IFERROR(F233/V233,0)</f>
        <v>0</v>
      </c>
    </row>
    <row r="234" spans="1:25" hidden="1">
      <c r="A234" s="9"/>
      <c r="C234" s="76"/>
      <c r="D234" s="59" t="s">
        <v>30</v>
      </c>
      <c r="E234" s="52">
        <f>ROUND(E233*$Q$3,0)</f>
        <v>0</v>
      </c>
      <c r="F234" s="52">
        <f t="shared" ref="F234:I234" si="145">ROUND(F233*$Q$3,0)</f>
        <v>0</v>
      </c>
      <c r="G234" s="52">
        <f t="shared" si="145"/>
        <v>0</v>
      </c>
      <c r="H234" s="52">
        <f t="shared" si="145"/>
        <v>0</v>
      </c>
      <c r="I234" s="52">
        <f t="shared" si="145"/>
        <v>0</v>
      </c>
      <c r="J234" s="158">
        <f>SUM(E234:I234)</f>
        <v>0</v>
      </c>
      <c r="L234" s="239" t="str">
        <f>L233</f>
        <v>A</v>
      </c>
      <c r="M234" s="215"/>
      <c r="N234" s="56"/>
      <c r="O234" s="56"/>
      <c r="P234" s="56"/>
      <c r="Q234" s="211">
        <v>1.03</v>
      </c>
      <c r="R234" s="212">
        <v>0</v>
      </c>
      <c r="S234" s="61">
        <f>$S$18</f>
        <v>12</v>
      </c>
      <c r="T234" s="561" t="s">
        <v>33</v>
      </c>
      <c r="U234" s="323">
        <f>IFERROR((G234+G235)/G233,0)</f>
        <v>0</v>
      </c>
      <c r="V234" s="556">
        <f>G232*174</f>
        <v>0</v>
      </c>
      <c r="W234" s="557">
        <f>IFERROR(G233/V234,0)</f>
        <v>0</v>
      </c>
      <c r="X234" s="24"/>
      <c r="Y234" s="24"/>
    </row>
    <row r="235" spans="1:25" ht="15" hidden="1">
      <c r="A235" s="9"/>
      <c r="C235" s="76"/>
      <c r="D235" s="59" t="s">
        <v>29</v>
      </c>
      <c r="E235" s="170">
        <f>ROUND(R$6*E232,0)</f>
        <v>0</v>
      </c>
      <c r="F235" s="170">
        <f t="shared" ref="F235:I235" si="146">ROUND(S$6*F232,0)</f>
        <v>0</v>
      </c>
      <c r="G235" s="170">
        <f t="shared" si="146"/>
        <v>0</v>
      </c>
      <c r="H235" s="170">
        <f t="shared" si="146"/>
        <v>0</v>
      </c>
      <c r="I235" s="170">
        <f t="shared" si="146"/>
        <v>0</v>
      </c>
      <c r="J235" s="167">
        <f>SUM(E235:I235)</f>
        <v>0</v>
      </c>
      <c r="L235" s="239" t="str">
        <f>L234</f>
        <v>A</v>
      </c>
      <c r="M235" s="215"/>
      <c r="N235" s="56"/>
      <c r="O235" s="56"/>
      <c r="P235" s="56"/>
      <c r="Q235" s="211">
        <v>1.03</v>
      </c>
      <c r="R235" s="212">
        <v>0</v>
      </c>
      <c r="S235" s="61">
        <f>$S$19</f>
        <v>12</v>
      </c>
      <c r="T235" s="561" t="s">
        <v>34</v>
      </c>
      <c r="U235" s="323">
        <f>IFERROR((H234+H235)/H233,0)</f>
        <v>0</v>
      </c>
      <c r="V235" s="556">
        <f>H232*174</f>
        <v>0</v>
      </c>
      <c r="W235" s="557">
        <f>IFERROR(H233/V235,0)</f>
        <v>0</v>
      </c>
    </row>
    <row r="236" spans="1:25" hidden="1">
      <c r="A236" s="9"/>
      <c r="C236" s="76"/>
      <c r="D236" s="62" t="s">
        <v>178</v>
      </c>
      <c r="E236" s="171">
        <f t="shared" ref="E236:I236" si="147">SUM(E234:E235)</f>
        <v>0</v>
      </c>
      <c r="F236" s="171">
        <f t="shared" si="147"/>
        <v>0</v>
      </c>
      <c r="G236" s="171">
        <f t="shared" si="147"/>
        <v>0</v>
      </c>
      <c r="H236" s="171">
        <f t="shared" si="147"/>
        <v>0</v>
      </c>
      <c r="I236" s="171">
        <f t="shared" si="147"/>
        <v>0</v>
      </c>
      <c r="J236" s="172">
        <f t="shared" ref="J236" si="148">SUM(J234:J235)</f>
        <v>0</v>
      </c>
      <c r="L236" s="239" t="str">
        <f>L235</f>
        <v>A</v>
      </c>
      <c r="M236" s="215"/>
      <c r="N236" s="56"/>
      <c r="O236" s="56"/>
      <c r="P236" s="56"/>
      <c r="Q236" s="211">
        <v>1.03</v>
      </c>
      <c r="R236" s="212">
        <v>0</v>
      </c>
      <c r="S236" s="61">
        <f>$S$20</f>
        <v>12</v>
      </c>
      <c r="T236" s="561" t="s">
        <v>35</v>
      </c>
      <c r="U236" s="323">
        <f>IFERROR((I234+I235)/I233,0)</f>
        <v>0</v>
      </c>
      <c r="V236" s="556">
        <f>I232*174</f>
        <v>0</v>
      </c>
      <c r="W236" s="557">
        <f>IFERROR(I233/V236,0)</f>
        <v>0</v>
      </c>
      <c r="X236" s="24"/>
      <c r="Y236" s="24"/>
    </row>
    <row r="237" spans="1:25" hidden="1">
      <c r="A237" s="9"/>
      <c r="B237" s="3"/>
      <c r="C237" s="76"/>
      <c r="D237" s="59"/>
      <c r="E237" s="16"/>
      <c r="F237" s="16"/>
      <c r="G237" s="16"/>
      <c r="H237" s="16"/>
      <c r="I237" s="16"/>
      <c r="J237" s="25"/>
      <c r="L237" s="236"/>
      <c r="M237" s="215"/>
      <c r="N237" s="56"/>
      <c r="O237" s="56"/>
      <c r="P237" s="56"/>
      <c r="Q237" s="31"/>
      <c r="R237" s="56"/>
      <c r="S237" s="31"/>
      <c r="T237" s="325"/>
      <c r="U237" s="325"/>
      <c r="V237" s="558"/>
      <c r="W237" s="559"/>
    </row>
    <row r="238" spans="1:25" hidden="1">
      <c r="A238" s="78"/>
      <c r="B238" s="14" t="s">
        <v>125</v>
      </c>
      <c r="C238" s="265"/>
      <c r="D238" s="33" t="s">
        <v>123</v>
      </c>
      <c r="E238" s="76">
        <f>ROUND($R238*$S238,6)</f>
        <v>0</v>
      </c>
      <c r="F238" s="76">
        <f>ROUND($R239*$S239,6)</f>
        <v>0</v>
      </c>
      <c r="G238" s="76">
        <f>ROUND($R240*$S240,6)</f>
        <v>0</v>
      </c>
      <c r="H238" s="76">
        <f>ROUND($R241*$S241,6)</f>
        <v>0</v>
      </c>
      <c r="I238" s="76">
        <f>ROUND($R242*$S242,6)</f>
        <v>0</v>
      </c>
      <c r="J238" s="46"/>
      <c r="L238" s="236" t="s">
        <v>187</v>
      </c>
      <c r="M238" s="133">
        <v>0</v>
      </c>
      <c r="N238" s="214">
        <f>ROUND(M238/12,2)</f>
        <v>0</v>
      </c>
      <c r="O238" s="214">
        <f>LOOKUP(P238,'Longevity Lookup'!$A$3:$A$506,'Longevity Lookup'!$B$3:$B$506)</f>
        <v>0</v>
      </c>
      <c r="P238" s="209">
        <v>0</v>
      </c>
      <c r="Q238" s="211">
        <v>1.03</v>
      </c>
      <c r="R238" s="212">
        <v>0</v>
      </c>
      <c r="S238" s="61">
        <f>$S$16</f>
        <v>12</v>
      </c>
      <c r="T238" s="321" t="s">
        <v>31</v>
      </c>
      <c r="U238" s="323">
        <f>IFERROR((E240+E241)/E239,0)</f>
        <v>0</v>
      </c>
      <c r="V238" s="556">
        <f>E238*174</f>
        <v>0</v>
      </c>
      <c r="W238" s="557">
        <f>IFERROR(E239/V238,0)</f>
        <v>0</v>
      </c>
      <c r="X238" s="24"/>
      <c r="Y238" s="24"/>
    </row>
    <row r="239" spans="1:25" hidden="1">
      <c r="A239" s="9"/>
      <c r="B239" s="28" t="s">
        <v>282</v>
      </c>
      <c r="C239" s="76"/>
      <c r="D239" s="59" t="s">
        <v>15</v>
      </c>
      <c r="E239" s="52">
        <f>ROUND((N238+O238)*E238*Q238,0)</f>
        <v>0</v>
      </c>
      <c r="F239" s="52">
        <f>ROUND((N238+O238)*F238*Q238*Q239,0)</f>
        <v>0</v>
      </c>
      <c r="G239" s="52">
        <f>ROUND((N238+O238)*G238*Q238*Q239*Q240,0)</f>
        <v>0</v>
      </c>
      <c r="H239" s="52">
        <f>ROUND((N238+O238)*H238*Q238*Q239*Q240*Q241,0)</f>
        <v>0</v>
      </c>
      <c r="I239" s="52">
        <f>ROUND((N238+O238)*I238*Q238*Q239*Q240*Q241*Q242,0)</f>
        <v>0</v>
      </c>
      <c r="J239" s="158">
        <f>SUM(E239:I239)</f>
        <v>0</v>
      </c>
      <c r="L239" s="239" t="str">
        <f>L238</f>
        <v>A</v>
      </c>
      <c r="M239" s="215"/>
      <c r="N239" s="56"/>
      <c r="O239" s="56"/>
      <c r="P239" s="56"/>
      <c r="Q239" s="211">
        <v>1.03</v>
      </c>
      <c r="R239" s="212">
        <v>0</v>
      </c>
      <c r="S239" s="61">
        <f>$S$17</f>
        <v>12</v>
      </c>
      <c r="T239" s="561" t="s">
        <v>32</v>
      </c>
      <c r="U239" s="323">
        <f>IFERROR((F240+F241)/F239,0)</f>
        <v>0</v>
      </c>
      <c r="V239" s="556">
        <f>F238*174</f>
        <v>0</v>
      </c>
      <c r="W239" s="557">
        <f>IFERROR(F239/V239,0)</f>
        <v>0</v>
      </c>
    </row>
    <row r="240" spans="1:25" hidden="1">
      <c r="A240" s="9"/>
      <c r="C240" s="76"/>
      <c r="D240" s="59" t="s">
        <v>30</v>
      </c>
      <c r="E240" s="52">
        <f>ROUND(E239*$Q$3,0)</f>
        <v>0</v>
      </c>
      <c r="F240" s="52">
        <f t="shared" ref="F240:I240" si="149">ROUND(F239*$Q$3,0)</f>
        <v>0</v>
      </c>
      <c r="G240" s="52">
        <f t="shared" si="149"/>
        <v>0</v>
      </c>
      <c r="H240" s="52">
        <f t="shared" si="149"/>
        <v>0</v>
      </c>
      <c r="I240" s="52">
        <f t="shared" si="149"/>
        <v>0</v>
      </c>
      <c r="J240" s="158">
        <f>SUM(E240:I240)</f>
        <v>0</v>
      </c>
      <c r="L240" s="239" t="str">
        <f>L239</f>
        <v>A</v>
      </c>
      <c r="M240" s="215"/>
      <c r="N240" s="56"/>
      <c r="O240" s="56"/>
      <c r="P240" s="56"/>
      <c r="Q240" s="211">
        <v>1.03</v>
      </c>
      <c r="R240" s="212">
        <v>0</v>
      </c>
      <c r="S240" s="61">
        <f>$S$18</f>
        <v>12</v>
      </c>
      <c r="T240" s="561" t="s">
        <v>33</v>
      </c>
      <c r="U240" s="323">
        <f>IFERROR((G240+G241)/G239,0)</f>
        <v>0</v>
      </c>
      <c r="V240" s="556">
        <f>G238*174</f>
        <v>0</v>
      </c>
      <c r="W240" s="557">
        <f>IFERROR(G239/V240,0)</f>
        <v>0</v>
      </c>
      <c r="X240" s="24"/>
      <c r="Y240" s="24"/>
    </row>
    <row r="241" spans="1:25" ht="15" hidden="1">
      <c r="A241" s="9"/>
      <c r="C241" s="76"/>
      <c r="D241" s="59" t="s">
        <v>29</v>
      </c>
      <c r="E241" s="170">
        <f>ROUND(R$6*E238,0)</f>
        <v>0</v>
      </c>
      <c r="F241" s="170">
        <f t="shared" ref="F241:I241" si="150">ROUND(S$6*F238,0)</f>
        <v>0</v>
      </c>
      <c r="G241" s="170">
        <f t="shared" si="150"/>
        <v>0</v>
      </c>
      <c r="H241" s="170">
        <f t="shared" si="150"/>
        <v>0</v>
      </c>
      <c r="I241" s="170">
        <f t="shared" si="150"/>
        <v>0</v>
      </c>
      <c r="J241" s="167">
        <f>SUM(E241:I241)</f>
        <v>0</v>
      </c>
      <c r="L241" s="239" t="str">
        <f>L240</f>
        <v>A</v>
      </c>
      <c r="M241" s="215"/>
      <c r="N241" s="56"/>
      <c r="O241" s="56"/>
      <c r="P241" s="56"/>
      <c r="Q241" s="211">
        <v>1.03</v>
      </c>
      <c r="R241" s="212">
        <v>0</v>
      </c>
      <c r="S241" s="61">
        <f>$S$19</f>
        <v>12</v>
      </c>
      <c r="T241" s="561" t="s">
        <v>34</v>
      </c>
      <c r="U241" s="323">
        <f>IFERROR((H240+H241)/H239,0)</f>
        <v>0</v>
      </c>
      <c r="V241" s="556">
        <f>H238*174</f>
        <v>0</v>
      </c>
      <c r="W241" s="557">
        <f>IFERROR(H239/V241,0)</f>
        <v>0</v>
      </c>
    </row>
    <row r="242" spans="1:25" hidden="1">
      <c r="A242" s="9"/>
      <c r="C242" s="76"/>
      <c r="D242" s="62" t="s">
        <v>178</v>
      </c>
      <c r="E242" s="171">
        <f t="shared" ref="E242:I242" si="151">SUM(E240:E241)</f>
        <v>0</v>
      </c>
      <c r="F242" s="171">
        <f t="shared" si="151"/>
        <v>0</v>
      </c>
      <c r="G242" s="171">
        <f t="shared" si="151"/>
        <v>0</v>
      </c>
      <c r="H242" s="171">
        <f t="shared" si="151"/>
        <v>0</v>
      </c>
      <c r="I242" s="171">
        <f t="shared" si="151"/>
        <v>0</v>
      </c>
      <c r="J242" s="172">
        <f t="shared" ref="J242" si="152">SUM(J240:J241)</f>
        <v>0</v>
      </c>
      <c r="L242" s="239" t="str">
        <f>L241</f>
        <v>A</v>
      </c>
      <c r="M242" s="215"/>
      <c r="N242" s="56"/>
      <c r="O242" s="56"/>
      <c r="P242" s="56"/>
      <c r="Q242" s="211">
        <v>1.03</v>
      </c>
      <c r="R242" s="212">
        <v>0</v>
      </c>
      <c r="S242" s="61">
        <f>$S$20</f>
        <v>12</v>
      </c>
      <c r="T242" s="561" t="s">
        <v>35</v>
      </c>
      <c r="U242" s="323">
        <f>IFERROR((I240+I241)/I239,0)</f>
        <v>0</v>
      </c>
      <c r="V242" s="556">
        <f>I238*174</f>
        <v>0</v>
      </c>
      <c r="W242" s="557">
        <f>IFERROR(I239/V242,0)</f>
        <v>0</v>
      </c>
      <c r="X242" s="24"/>
      <c r="Y242" s="24"/>
    </row>
    <row r="243" spans="1:25" hidden="1">
      <c r="A243" s="9"/>
      <c r="B243" s="3"/>
      <c r="C243" s="76"/>
      <c r="D243" s="59"/>
      <c r="E243" s="16"/>
      <c r="F243" s="16"/>
      <c r="G243" s="16"/>
      <c r="H243" s="16"/>
      <c r="I243" s="16"/>
      <c r="J243" s="25"/>
      <c r="L243" s="236"/>
      <c r="M243" s="215"/>
      <c r="N243" s="56"/>
      <c r="O243" s="56"/>
      <c r="P243" s="56"/>
      <c r="Q243" s="31"/>
      <c r="R243" s="56"/>
      <c r="S243" s="31"/>
      <c r="T243" s="325"/>
      <c r="U243" s="325"/>
      <c r="V243" s="558"/>
      <c r="W243" s="559"/>
    </row>
    <row r="244" spans="1:25" hidden="1">
      <c r="A244" s="78"/>
      <c r="B244" s="14" t="s">
        <v>125</v>
      </c>
      <c r="C244" s="265"/>
      <c r="D244" s="33" t="s">
        <v>123</v>
      </c>
      <c r="E244" s="76">
        <f>ROUND($R244*$S244,6)</f>
        <v>0</v>
      </c>
      <c r="F244" s="76">
        <f>ROUND($R245*$S245,6)</f>
        <v>0</v>
      </c>
      <c r="G244" s="76">
        <f>ROUND($R246*$S246,6)</f>
        <v>0</v>
      </c>
      <c r="H244" s="76">
        <f>ROUND($R247*$S247,6)</f>
        <v>0</v>
      </c>
      <c r="I244" s="76">
        <f>ROUND($R248*$S248,6)</f>
        <v>0</v>
      </c>
      <c r="J244" s="46"/>
      <c r="L244" s="236" t="s">
        <v>187</v>
      </c>
      <c r="M244" s="133">
        <v>0</v>
      </c>
      <c r="N244" s="214">
        <f>ROUND(M244/12,2)</f>
        <v>0</v>
      </c>
      <c r="O244" s="214">
        <f>LOOKUP(P244,'Longevity Lookup'!$A$3:$A$506,'Longevity Lookup'!$B$3:$B$506)</f>
        <v>0</v>
      </c>
      <c r="P244" s="209">
        <v>0</v>
      </c>
      <c r="Q244" s="211">
        <v>1.03</v>
      </c>
      <c r="R244" s="212">
        <v>0</v>
      </c>
      <c r="S244" s="61">
        <f>$S$16</f>
        <v>12</v>
      </c>
      <c r="T244" s="321" t="s">
        <v>31</v>
      </c>
      <c r="U244" s="323">
        <f>IFERROR((E246+E247)/E245,0)</f>
        <v>0</v>
      </c>
      <c r="V244" s="556">
        <f>E244*174</f>
        <v>0</v>
      </c>
      <c r="W244" s="557">
        <f>IFERROR(E245/V244,0)</f>
        <v>0</v>
      </c>
      <c r="X244" s="24"/>
      <c r="Y244" s="24"/>
    </row>
    <row r="245" spans="1:25" hidden="1">
      <c r="A245" s="9"/>
      <c r="B245" s="28" t="s">
        <v>282</v>
      </c>
      <c r="C245" s="76"/>
      <c r="D245" s="59" t="s">
        <v>15</v>
      </c>
      <c r="E245" s="52">
        <f>ROUND((N244+O244)*E244*Q244,0)</f>
        <v>0</v>
      </c>
      <c r="F245" s="52">
        <f>ROUND((N244+O244)*F244*Q244*Q245,0)</f>
        <v>0</v>
      </c>
      <c r="G245" s="52">
        <f>ROUND((N244+O244)*G244*Q244*Q245*Q246,0)</f>
        <v>0</v>
      </c>
      <c r="H245" s="52">
        <f>ROUND((N244+O244)*H244*Q244*Q245*Q246*Q247,0)</f>
        <v>0</v>
      </c>
      <c r="I245" s="52">
        <f>ROUND((N244+O244)*I244*Q244*Q245*Q246*Q247*Q248,0)</f>
        <v>0</v>
      </c>
      <c r="J245" s="158">
        <f>SUM(E245:I245)</f>
        <v>0</v>
      </c>
      <c r="L245" s="239" t="str">
        <f>L244</f>
        <v>A</v>
      </c>
      <c r="M245" s="215"/>
      <c r="N245" s="56"/>
      <c r="O245" s="56"/>
      <c r="P245" s="56"/>
      <c r="Q245" s="211">
        <v>1.03</v>
      </c>
      <c r="R245" s="212">
        <v>0</v>
      </c>
      <c r="S245" s="61">
        <f>$S$17</f>
        <v>12</v>
      </c>
      <c r="T245" s="561" t="s">
        <v>32</v>
      </c>
      <c r="U245" s="323">
        <f>IFERROR((F246+F247)/F245,0)</f>
        <v>0</v>
      </c>
      <c r="V245" s="556">
        <f>F244*174</f>
        <v>0</v>
      </c>
      <c r="W245" s="557">
        <f>IFERROR(F245/V245,0)</f>
        <v>0</v>
      </c>
    </row>
    <row r="246" spans="1:25" hidden="1">
      <c r="A246" s="9"/>
      <c r="C246" s="76"/>
      <c r="D246" s="59" t="s">
        <v>30</v>
      </c>
      <c r="E246" s="52">
        <f>ROUND(E245*$Q$3,0)</f>
        <v>0</v>
      </c>
      <c r="F246" s="52">
        <f t="shared" ref="F246:I246" si="153">ROUND(F245*$Q$3,0)</f>
        <v>0</v>
      </c>
      <c r="G246" s="52">
        <f t="shared" si="153"/>
        <v>0</v>
      </c>
      <c r="H246" s="52">
        <f t="shared" si="153"/>
        <v>0</v>
      </c>
      <c r="I246" s="52">
        <f t="shared" si="153"/>
        <v>0</v>
      </c>
      <c r="J246" s="158">
        <f>SUM(E246:I246)</f>
        <v>0</v>
      </c>
      <c r="L246" s="239" t="str">
        <f>L245</f>
        <v>A</v>
      </c>
      <c r="M246" s="215"/>
      <c r="N246" s="56"/>
      <c r="O246" s="56"/>
      <c r="P246" s="56"/>
      <c r="Q246" s="211">
        <v>1.03</v>
      </c>
      <c r="R246" s="212">
        <v>0</v>
      </c>
      <c r="S246" s="61">
        <f>$S$18</f>
        <v>12</v>
      </c>
      <c r="T246" s="561" t="s">
        <v>33</v>
      </c>
      <c r="U246" s="323">
        <f>IFERROR((G246+G247)/G245,0)</f>
        <v>0</v>
      </c>
      <c r="V246" s="556">
        <f>G244*174</f>
        <v>0</v>
      </c>
      <c r="W246" s="557">
        <f>IFERROR(G245/V246,0)</f>
        <v>0</v>
      </c>
      <c r="X246" s="24"/>
      <c r="Y246" s="24"/>
    </row>
    <row r="247" spans="1:25" ht="15" hidden="1">
      <c r="A247" s="9"/>
      <c r="C247" s="76"/>
      <c r="D247" s="59" t="s">
        <v>29</v>
      </c>
      <c r="E247" s="170">
        <f>ROUND(R$6*E244,0)</f>
        <v>0</v>
      </c>
      <c r="F247" s="170">
        <f t="shared" ref="F247:I247" si="154">ROUND(S$6*F244,0)</f>
        <v>0</v>
      </c>
      <c r="G247" s="170">
        <f t="shared" si="154"/>
        <v>0</v>
      </c>
      <c r="H247" s="170">
        <f t="shared" si="154"/>
        <v>0</v>
      </c>
      <c r="I247" s="170">
        <f t="shared" si="154"/>
        <v>0</v>
      </c>
      <c r="J247" s="167">
        <f>SUM(E247:I247)</f>
        <v>0</v>
      </c>
      <c r="L247" s="239" t="str">
        <f>L246</f>
        <v>A</v>
      </c>
      <c r="M247" s="215"/>
      <c r="N247" s="56"/>
      <c r="O247" s="56"/>
      <c r="P247" s="56"/>
      <c r="Q247" s="211">
        <v>1.03</v>
      </c>
      <c r="R247" s="212">
        <v>0</v>
      </c>
      <c r="S247" s="61">
        <f>$S$19</f>
        <v>12</v>
      </c>
      <c r="T247" s="561" t="s">
        <v>34</v>
      </c>
      <c r="U247" s="323">
        <f>IFERROR((H246+H247)/H245,0)</f>
        <v>0</v>
      </c>
      <c r="V247" s="556">
        <f>H244*174</f>
        <v>0</v>
      </c>
      <c r="W247" s="557">
        <f>IFERROR(H245/V247,0)</f>
        <v>0</v>
      </c>
    </row>
    <row r="248" spans="1:25" hidden="1">
      <c r="A248" s="9"/>
      <c r="C248" s="76"/>
      <c r="D248" s="62" t="s">
        <v>178</v>
      </c>
      <c r="E248" s="171">
        <f t="shared" ref="E248:I248" si="155">SUM(E246:E247)</f>
        <v>0</v>
      </c>
      <c r="F248" s="171">
        <f t="shared" si="155"/>
        <v>0</v>
      </c>
      <c r="G248" s="171">
        <f t="shared" si="155"/>
        <v>0</v>
      </c>
      <c r="H248" s="171">
        <f t="shared" si="155"/>
        <v>0</v>
      </c>
      <c r="I248" s="171">
        <f t="shared" si="155"/>
        <v>0</v>
      </c>
      <c r="J248" s="172">
        <f t="shared" ref="J248" si="156">SUM(J246:J247)</f>
        <v>0</v>
      </c>
      <c r="L248" s="239" t="str">
        <f>L247</f>
        <v>A</v>
      </c>
      <c r="M248" s="215"/>
      <c r="N248" s="56"/>
      <c r="O248" s="56"/>
      <c r="P248" s="56"/>
      <c r="Q248" s="211">
        <v>1.03</v>
      </c>
      <c r="R248" s="212">
        <v>0</v>
      </c>
      <c r="S248" s="61">
        <f>$S$20</f>
        <v>12</v>
      </c>
      <c r="T248" s="561" t="s">
        <v>35</v>
      </c>
      <c r="U248" s="323">
        <f>IFERROR((I246+I247)/I245,0)</f>
        <v>0</v>
      </c>
      <c r="V248" s="556">
        <f>I244*174</f>
        <v>0</v>
      </c>
      <c r="W248" s="557">
        <f>IFERROR(I245/V248,0)</f>
        <v>0</v>
      </c>
      <c r="X248" s="24"/>
      <c r="Y248" s="24"/>
    </row>
    <row r="249" spans="1:25" hidden="1">
      <c r="A249" s="9"/>
      <c r="B249" s="3"/>
      <c r="C249" s="76"/>
      <c r="D249" s="59"/>
      <c r="E249" s="16"/>
      <c r="F249" s="16"/>
      <c r="G249" s="16"/>
      <c r="H249" s="16"/>
      <c r="I249" s="16"/>
      <c r="J249" s="25"/>
      <c r="L249" s="236"/>
      <c r="M249" s="215"/>
      <c r="N249" s="56"/>
      <c r="O249" s="56"/>
      <c r="P249" s="56"/>
      <c r="Q249" s="31"/>
      <c r="R249" s="56"/>
      <c r="S249" s="31"/>
      <c r="T249" s="325"/>
      <c r="U249" s="325"/>
      <c r="V249" s="558"/>
      <c r="W249" s="559"/>
    </row>
    <row r="250" spans="1:25" hidden="1">
      <c r="A250" s="78"/>
      <c r="B250" s="14" t="s">
        <v>125</v>
      </c>
      <c r="C250" s="265"/>
      <c r="D250" s="33" t="s">
        <v>123</v>
      </c>
      <c r="E250" s="76">
        <f>ROUND($R250*$S250,6)</f>
        <v>0</v>
      </c>
      <c r="F250" s="76">
        <f>ROUND($R251*$S251,6)</f>
        <v>0</v>
      </c>
      <c r="G250" s="76">
        <f>ROUND($R252*$S252,6)</f>
        <v>0</v>
      </c>
      <c r="H250" s="76">
        <f>ROUND($R253*$S253,6)</f>
        <v>0</v>
      </c>
      <c r="I250" s="76">
        <f>ROUND($R254*$S254,6)</f>
        <v>0</v>
      </c>
      <c r="J250" s="46"/>
      <c r="L250" s="236" t="s">
        <v>187</v>
      </c>
      <c r="M250" s="133">
        <v>0</v>
      </c>
      <c r="N250" s="214">
        <f>ROUND(M250/12,2)</f>
        <v>0</v>
      </c>
      <c r="O250" s="214">
        <f>LOOKUP(P250,'Longevity Lookup'!$A$3:$A$506,'Longevity Lookup'!$B$3:$B$506)</f>
        <v>0</v>
      </c>
      <c r="P250" s="209">
        <v>0</v>
      </c>
      <c r="Q250" s="211">
        <v>1.03</v>
      </c>
      <c r="R250" s="212">
        <v>0</v>
      </c>
      <c r="S250" s="61">
        <f>$S$16</f>
        <v>12</v>
      </c>
      <c r="T250" s="321" t="s">
        <v>31</v>
      </c>
      <c r="U250" s="323">
        <f>IFERROR((E252+E253)/E251,0)</f>
        <v>0</v>
      </c>
      <c r="V250" s="556">
        <f>E250*174</f>
        <v>0</v>
      </c>
      <c r="W250" s="557">
        <f>IFERROR(E251/V250,0)</f>
        <v>0</v>
      </c>
      <c r="X250" s="24"/>
      <c r="Y250" s="24"/>
    </row>
    <row r="251" spans="1:25" hidden="1">
      <c r="A251" s="9"/>
      <c r="B251" s="28" t="s">
        <v>282</v>
      </c>
      <c r="C251" s="76"/>
      <c r="D251" s="59" t="s">
        <v>15</v>
      </c>
      <c r="E251" s="52">
        <f>ROUND((N250+O250)*E250*Q250,0)</f>
        <v>0</v>
      </c>
      <c r="F251" s="52">
        <f>ROUND((N250+O250)*F250*Q250*Q251,0)</f>
        <v>0</v>
      </c>
      <c r="G251" s="52">
        <f>ROUND((N250+O250)*G250*Q250*Q251*Q252,0)</f>
        <v>0</v>
      </c>
      <c r="H251" s="52">
        <f>ROUND((N250+O250)*H250*Q250*Q251*Q252*Q253,0)</f>
        <v>0</v>
      </c>
      <c r="I251" s="52">
        <f>ROUND((N250+O250)*I250*Q250*Q251*Q252*Q253*Q254,0)</f>
        <v>0</v>
      </c>
      <c r="J251" s="158">
        <f>SUM(E251:I251)</f>
        <v>0</v>
      </c>
      <c r="L251" s="239" t="str">
        <f>L250</f>
        <v>A</v>
      </c>
      <c r="M251" s="215"/>
      <c r="N251" s="56"/>
      <c r="O251" s="56"/>
      <c r="P251" s="56"/>
      <c r="Q251" s="211">
        <v>1.03</v>
      </c>
      <c r="R251" s="212">
        <v>0</v>
      </c>
      <c r="S251" s="61">
        <f>$S$17</f>
        <v>12</v>
      </c>
      <c r="T251" s="561" t="s">
        <v>32</v>
      </c>
      <c r="U251" s="323">
        <f>IFERROR((F252+F253)/F251,0)</f>
        <v>0</v>
      </c>
      <c r="V251" s="556">
        <f>F250*174</f>
        <v>0</v>
      </c>
      <c r="W251" s="557">
        <f>IFERROR(F251/V251,0)</f>
        <v>0</v>
      </c>
    </row>
    <row r="252" spans="1:25" hidden="1">
      <c r="A252" s="9"/>
      <c r="C252" s="76"/>
      <c r="D252" s="59" t="s">
        <v>30</v>
      </c>
      <c r="E252" s="52">
        <f>ROUND(E251*$Q$3,0)</f>
        <v>0</v>
      </c>
      <c r="F252" s="52">
        <f t="shared" ref="F252:I252" si="157">ROUND(F251*$Q$3,0)</f>
        <v>0</v>
      </c>
      <c r="G252" s="52">
        <f t="shared" si="157"/>
        <v>0</v>
      </c>
      <c r="H252" s="52">
        <f t="shared" si="157"/>
        <v>0</v>
      </c>
      <c r="I252" s="52">
        <f t="shared" si="157"/>
        <v>0</v>
      </c>
      <c r="J252" s="158">
        <f>SUM(E252:I252)</f>
        <v>0</v>
      </c>
      <c r="L252" s="239" t="str">
        <f>L251</f>
        <v>A</v>
      </c>
      <c r="M252" s="215"/>
      <c r="N252" s="56"/>
      <c r="O252" s="56"/>
      <c r="P252" s="56"/>
      <c r="Q252" s="211">
        <v>1.03</v>
      </c>
      <c r="R252" s="212">
        <v>0</v>
      </c>
      <c r="S252" s="61">
        <f>$S$18</f>
        <v>12</v>
      </c>
      <c r="T252" s="561" t="s">
        <v>33</v>
      </c>
      <c r="U252" s="323">
        <f>IFERROR((G252+G253)/G251,0)</f>
        <v>0</v>
      </c>
      <c r="V252" s="556">
        <f>G250*174</f>
        <v>0</v>
      </c>
      <c r="W252" s="557">
        <f>IFERROR(G251/V252,0)</f>
        <v>0</v>
      </c>
      <c r="X252" s="24"/>
      <c r="Y252" s="24"/>
    </row>
    <row r="253" spans="1:25" ht="15" hidden="1">
      <c r="A253" s="9"/>
      <c r="C253" s="76"/>
      <c r="D253" s="59" t="s">
        <v>29</v>
      </c>
      <c r="E253" s="170">
        <f>ROUND(R$6*E250,0)</f>
        <v>0</v>
      </c>
      <c r="F253" s="170">
        <f t="shared" ref="F253:I253" si="158">ROUND(S$6*F250,0)</f>
        <v>0</v>
      </c>
      <c r="G253" s="170">
        <f t="shared" si="158"/>
        <v>0</v>
      </c>
      <c r="H253" s="170">
        <f t="shared" si="158"/>
        <v>0</v>
      </c>
      <c r="I253" s="170">
        <f t="shared" si="158"/>
        <v>0</v>
      </c>
      <c r="J253" s="167">
        <f>SUM(E253:I253)</f>
        <v>0</v>
      </c>
      <c r="L253" s="239" t="str">
        <f>L252</f>
        <v>A</v>
      </c>
      <c r="M253" s="215"/>
      <c r="N253" s="56"/>
      <c r="O253" s="56"/>
      <c r="P253" s="56"/>
      <c r="Q253" s="211">
        <v>1.03</v>
      </c>
      <c r="R253" s="212">
        <v>0</v>
      </c>
      <c r="S253" s="61">
        <f>$S$19</f>
        <v>12</v>
      </c>
      <c r="T253" s="561" t="s">
        <v>34</v>
      </c>
      <c r="U253" s="323">
        <f>IFERROR((H252+H253)/H251,0)</f>
        <v>0</v>
      </c>
      <c r="V253" s="556">
        <f>H250*174</f>
        <v>0</v>
      </c>
      <c r="W253" s="557">
        <f>IFERROR(H251/V253,0)</f>
        <v>0</v>
      </c>
    </row>
    <row r="254" spans="1:25" hidden="1">
      <c r="A254" s="9"/>
      <c r="C254" s="76"/>
      <c r="D254" s="62" t="s">
        <v>178</v>
      </c>
      <c r="E254" s="171">
        <f t="shared" ref="E254:I254" si="159">SUM(E252:E253)</f>
        <v>0</v>
      </c>
      <c r="F254" s="171">
        <f t="shared" si="159"/>
        <v>0</v>
      </c>
      <c r="G254" s="171">
        <f t="shared" si="159"/>
        <v>0</v>
      </c>
      <c r="H254" s="171">
        <f t="shared" si="159"/>
        <v>0</v>
      </c>
      <c r="I254" s="171">
        <f t="shared" si="159"/>
        <v>0</v>
      </c>
      <c r="J254" s="172">
        <f t="shared" ref="J254" si="160">SUM(J252:J253)</f>
        <v>0</v>
      </c>
      <c r="L254" s="239" t="str">
        <f>L253</f>
        <v>A</v>
      </c>
      <c r="M254" s="215"/>
      <c r="N254" s="56"/>
      <c r="O254" s="56"/>
      <c r="P254" s="56"/>
      <c r="Q254" s="211">
        <v>1.03</v>
      </c>
      <c r="R254" s="212">
        <v>0</v>
      </c>
      <c r="S254" s="61">
        <f>$S$20</f>
        <v>12</v>
      </c>
      <c r="T254" s="561" t="s">
        <v>35</v>
      </c>
      <c r="U254" s="323">
        <f>IFERROR((I252+I253)/I251,0)</f>
        <v>0</v>
      </c>
      <c r="V254" s="556">
        <f>I250*174</f>
        <v>0</v>
      </c>
      <c r="W254" s="557">
        <f>IFERROR(I251/V254,0)</f>
        <v>0</v>
      </c>
      <c r="X254" s="24"/>
      <c r="Y254" s="24"/>
    </row>
    <row r="255" spans="1:25" hidden="1">
      <c r="A255" s="9"/>
      <c r="B255" s="3"/>
      <c r="C255" s="76"/>
      <c r="D255" s="59"/>
      <c r="E255" s="16"/>
      <c r="F255" s="16"/>
      <c r="G255" s="16"/>
      <c r="H255" s="16"/>
      <c r="I255" s="16"/>
      <c r="J255" s="25"/>
      <c r="L255" s="236"/>
      <c r="M255" s="215"/>
      <c r="N255" s="56"/>
      <c r="O255" s="56"/>
      <c r="P255" s="56"/>
      <c r="Q255" s="31"/>
      <c r="R255" s="56"/>
      <c r="S255" s="31"/>
      <c r="T255" s="325"/>
      <c r="U255" s="325"/>
      <c r="V255" s="558"/>
      <c r="W255" s="559"/>
    </row>
    <row r="256" spans="1:25" hidden="1">
      <c r="A256" s="78"/>
      <c r="B256" s="14" t="s">
        <v>125</v>
      </c>
      <c r="C256" s="265"/>
      <c r="D256" s="33" t="s">
        <v>123</v>
      </c>
      <c r="E256" s="76">
        <f>ROUND($R256*$S256,6)</f>
        <v>0</v>
      </c>
      <c r="F256" s="76">
        <f>ROUND($R257*$S257,6)</f>
        <v>0</v>
      </c>
      <c r="G256" s="76">
        <f>ROUND($R258*$S258,6)</f>
        <v>0</v>
      </c>
      <c r="H256" s="76">
        <f>ROUND($R259*$S259,6)</f>
        <v>0</v>
      </c>
      <c r="I256" s="76">
        <f>ROUND($R260*$S260,6)</f>
        <v>0</v>
      </c>
      <c r="J256" s="46"/>
      <c r="L256" s="236" t="s">
        <v>187</v>
      </c>
      <c r="M256" s="133">
        <v>0</v>
      </c>
      <c r="N256" s="214">
        <f>ROUND(M256/12,2)</f>
        <v>0</v>
      </c>
      <c r="O256" s="214">
        <f>LOOKUP(P256,'Longevity Lookup'!$A$3:$A$506,'Longevity Lookup'!$B$3:$B$506)</f>
        <v>0</v>
      </c>
      <c r="P256" s="209">
        <v>0</v>
      </c>
      <c r="Q256" s="211">
        <v>1.03</v>
      </c>
      <c r="R256" s="212">
        <v>0</v>
      </c>
      <c r="S256" s="61">
        <f>$S$16</f>
        <v>12</v>
      </c>
      <c r="T256" s="321" t="s">
        <v>31</v>
      </c>
      <c r="U256" s="323">
        <f>IFERROR((E258+E259)/E257,0)</f>
        <v>0</v>
      </c>
      <c r="V256" s="556">
        <f>E256*174</f>
        <v>0</v>
      </c>
      <c r="W256" s="557">
        <f>IFERROR(E257/V256,0)</f>
        <v>0</v>
      </c>
      <c r="X256" s="24"/>
      <c r="Y256" s="24"/>
    </row>
    <row r="257" spans="1:25" hidden="1">
      <c r="A257" s="9"/>
      <c r="B257" s="28" t="s">
        <v>282</v>
      </c>
      <c r="C257" s="76"/>
      <c r="D257" s="59" t="s">
        <v>15</v>
      </c>
      <c r="E257" s="52">
        <f>ROUND((N256+O256)*E256*Q256,0)</f>
        <v>0</v>
      </c>
      <c r="F257" s="52">
        <f>ROUND((N256+O256)*F256*Q256*Q257,0)</f>
        <v>0</v>
      </c>
      <c r="G257" s="52">
        <f>ROUND((N256+O256)*G256*Q256*Q257*Q258,0)</f>
        <v>0</v>
      </c>
      <c r="H257" s="52">
        <f>ROUND((N256+O256)*H256*Q256*Q257*Q258*Q259,0)</f>
        <v>0</v>
      </c>
      <c r="I257" s="52">
        <f>ROUND((N256+O256)*I256*Q256*Q257*Q258*Q259*Q260,0)</f>
        <v>0</v>
      </c>
      <c r="J257" s="158">
        <f>SUM(E257:I257)</f>
        <v>0</v>
      </c>
      <c r="L257" s="239" t="str">
        <f>L256</f>
        <v>A</v>
      </c>
      <c r="M257" s="215"/>
      <c r="N257" s="56"/>
      <c r="O257" s="56"/>
      <c r="P257" s="56"/>
      <c r="Q257" s="211">
        <v>1.03</v>
      </c>
      <c r="R257" s="212">
        <v>0</v>
      </c>
      <c r="S257" s="61">
        <f>$S$17</f>
        <v>12</v>
      </c>
      <c r="T257" s="561" t="s">
        <v>32</v>
      </c>
      <c r="U257" s="323">
        <f>IFERROR((F258+F259)/F257,0)</f>
        <v>0</v>
      </c>
      <c r="V257" s="556">
        <f>F256*174</f>
        <v>0</v>
      </c>
      <c r="W257" s="557">
        <f>IFERROR(F257/V257,0)</f>
        <v>0</v>
      </c>
    </row>
    <row r="258" spans="1:25" hidden="1">
      <c r="A258" s="9"/>
      <c r="C258" s="76"/>
      <c r="D258" s="59" t="s">
        <v>30</v>
      </c>
      <c r="E258" s="52">
        <f>ROUND(E257*$Q$3,0)</f>
        <v>0</v>
      </c>
      <c r="F258" s="52">
        <f t="shared" ref="F258:I258" si="161">ROUND(F257*$Q$3,0)</f>
        <v>0</v>
      </c>
      <c r="G258" s="52">
        <f t="shared" si="161"/>
        <v>0</v>
      </c>
      <c r="H258" s="52">
        <f t="shared" si="161"/>
        <v>0</v>
      </c>
      <c r="I258" s="52">
        <f t="shared" si="161"/>
        <v>0</v>
      </c>
      <c r="J258" s="158">
        <f>SUM(E258:I258)</f>
        <v>0</v>
      </c>
      <c r="L258" s="239" t="str">
        <f>L257</f>
        <v>A</v>
      </c>
      <c r="M258" s="215"/>
      <c r="N258" s="56"/>
      <c r="O258" s="56"/>
      <c r="P258" s="56"/>
      <c r="Q258" s="211">
        <v>1.03</v>
      </c>
      <c r="R258" s="212">
        <v>0</v>
      </c>
      <c r="S258" s="61">
        <f>$S$18</f>
        <v>12</v>
      </c>
      <c r="T258" s="561" t="s">
        <v>33</v>
      </c>
      <c r="U258" s="323">
        <f>IFERROR((G258+G259)/G257,0)</f>
        <v>0</v>
      </c>
      <c r="V258" s="556">
        <f>G256*174</f>
        <v>0</v>
      </c>
      <c r="W258" s="557">
        <f>IFERROR(G257/V258,0)</f>
        <v>0</v>
      </c>
      <c r="X258" s="24"/>
      <c r="Y258" s="24"/>
    </row>
    <row r="259" spans="1:25" ht="15" hidden="1">
      <c r="A259" s="9"/>
      <c r="C259" s="76"/>
      <c r="D259" s="59" t="s">
        <v>29</v>
      </c>
      <c r="E259" s="170">
        <f>ROUND(R$6*E256,0)</f>
        <v>0</v>
      </c>
      <c r="F259" s="170">
        <f t="shared" ref="F259:I259" si="162">ROUND(S$6*F256,0)</f>
        <v>0</v>
      </c>
      <c r="G259" s="170">
        <f t="shared" si="162"/>
        <v>0</v>
      </c>
      <c r="H259" s="170">
        <f t="shared" si="162"/>
        <v>0</v>
      </c>
      <c r="I259" s="170">
        <f t="shared" si="162"/>
        <v>0</v>
      </c>
      <c r="J259" s="167">
        <f>SUM(E259:I259)</f>
        <v>0</v>
      </c>
      <c r="L259" s="239" t="str">
        <f>L258</f>
        <v>A</v>
      </c>
      <c r="M259" s="215"/>
      <c r="N259" s="56"/>
      <c r="O259" s="56"/>
      <c r="P259" s="56"/>
      <c r="Q259" s="211">
        <v>1.03</v>
      </c>
      <c r="R259" s="212">
        <v>0</v>
      </c>
      <c r="S259" s="61">
        <f>$S$19</f>
        <v>12</v>
      </c>
      <c r="T259" s="561" t="s">
        <v>34</v>
      </c>
      <c r="U259" s="323">
        <f>IFERROR((H258+H259)/H257,0)</f>
        <v>0</v>
      </c>
      <c r="V259" s="556">
        <f>H256*174</f>
        <v>0</v>
      </c>
      <c r="W259" s="557">
        <f>IFERROR(H257/V259,0)</f>
        <v>0</v>
      </c>
    </row>
    <row r="260" spans="1:25" hidden="1">
      <c r="A260" s="9"/>
      <c r="C260" s="76"/>
      <c r="D260" s="62" t="s">
        <v>178</v>
      </c>
      <c r="E260" s="171">
        <f t="shared" ref="E260:I260" si="163">SUM(E258:E259)</f>
        <v>0</v>
      </c>
      <c r="F260" s="171">
        <f t="shared" si="163"/>
        <v>0</v>
      </c>
      <c r="G260" s="171">
        <f t="shared" si="163"/>
        <v>0</v>
      </c>
      <c r="H260" s="171">
        <f t="shared" si="163"/>
        <v>0</v>
      </c>
      <c r="I260" s="171">
        <f t="shared" si="163"/>
        <v>0</v>
      </c>
      <c r="J260" s="172">
        <f t="shared" ref="J260" si="164">SUM(J258:J259)</f>
        <v>0</v>
      </c>
      <c r="L260" s="239" t="str">
        <f>L259</f>
        <v>A</v>
      </c>
      <c r="M260" s="215"/>
      <c r="N260" s="56"/>
      <c r="O260" s="56"/>
      <c r="P260" s="56"/>
      <c r="Q260" s="211">
        <v>1.03</v>
      </c>
      <c r="R260" s="212">
        <v>0</v>
      </c>
      <c r="S260" s="61">
        <f>$S$20</f>
        <v>12</v>
      </c>
      <c r="T260" s="561" t="s">
        <v>35</v>
      </c>
      <c r="U260" s="323">
        <f>IFERROR((I258+I259)/I257,0)</f>
        <v>0</v>
      </c>
      <c r="V260" s="556">
        <f>I256*174</f>
        <v>0</v>
      </c>
      <c r="W260" s="557">
        <f>IFERROR(I257/V260,0)</f>
        <v>0</v>
      </c>
      <c r="X260" s="24"/>
      <c r="Y260" s="24"/>
    </row>
    <row r="261" spans="1:25" hidden="1">
      <c r="A261" s="9"/>
      <c r="B261" s="3"/>
      <c r="C261" s="76"/>
      <c r="D261" s="59"/>
      <c r="E261" s="16"/>
      <c r="F261" s="16"/>
      <c r="G261" s="16"/>
      <c r="H261" s="16"/>
      <c r="I261" s="16"/>
      <c r="J261" s="25"/>
      <c r="L261" s="236"/>
      <c r="M261" s="215"/>
      <c r="N261" s="56"/>
      <c r="O261" s="56"/>
      <c r="P261" s="56"/>
      <c r="Q261" s="31"/>
      <c r="R261" s="56"/>
      <c r="S261" s="31"/>
      <c r="T261" s="325"/>
      <c r="U261" s="325"/>
      <c r="V261" s="558"/>
      <c r="W261" s="559"/>
    </row>
    <row r="262" spans="1:25" hidden="1">
      <c r="A262" s="78"/>
      <c r="B262" s="14" t="s">
        <v>125</v>
      </c>
      <c r="C262" s="265"/>
      <c r="D262" s="33" t="s">
        <v>123</v>
      </c>
      <c r="E262" s="76">
        <f>ROUND($R262*$S262,6)</f>
        <v>0</v>
      </c>
      <c r="F262" s="76">
        <f>ROUND($R263*$S263,6)</f>
        <v>0</v>
      </c>
      <c r="G262" s="76">
        <f>ROUND($R264*$S264,6)</f>
        <v>0</v>
      </c>
      <c r="H262" s="76">
        <f>ROUND($R265*$S265,6)</f>
        <v>0</v>
      </c>
      <c r="I262" s="76">
        <f>ROUND($R266*$S266,6)</f>
        <v>0</v>
      </c>
      <c r="J262" s="46"/>
      <c r="L262" s="236" t="s">
        <v>187</v>
      </c>
      <c r="M262" s="133">
        <v>0</v>
      </c>
      <c r="N262" s="214">
        <f>ROUND(M262/12,2)</f>
        <v>0</v>
      </c>
      <c r="O262" s="214">
        <f>LOOKUP(P262,'Longevity Lookup'!$A$3:$A$506,'Longevity Lookup'!$B$3:$B$506)</f>
        <v>0</v>
      </c>
      <c r="P262" s="209">
        <v>0</v>
      </c>
      <c r="Q262" s="211">
        <v>1.03</v>
      </c>
      <c r="R262" s="212">
        <v>0</v>
      </c>
      <c r="S262" s="61">
        <f>$S$16</f>
        <v>12</v>
      </c>
      <c r="T262" s="321" t="s">
        <v>31</v>
      </c>
      <c r="U262" s="323">
        <f>IFERROR((E264+E265)/E263,0)</f>
        <v>0</v>
      </c>
      <c r="V262" s="556">
        <f>E262*174</f>
        <v>0</v>
      </c>
      <c r="W262" s="557">
        <f>IFERROR(E263/V262,0)</f>
        <v>0</v>
      </c>
      <c r="X262" s="24"/>
      <c r="Y262" s="24"/>
    </row>
    <row r="263" spans="1:25" hidden="1">
      <c r="A263" s="9"/>
      <c r="B263" s="28" t="s">
        <v>282</v>
      </c>
      <c r="C263" s="76"/>
      <c r="D263" s="59" t="s">
        <v>15</v>
      </c>
      <c r="E263" s="52">
        <f>ROUND((N262+O262)*E262*Q262,0)</f>
        <v>0</v>
      </c>
      <c r="F263" s="52">
        <f>ROUND((N262+O262)*F262*Q262*Q263,0)</f>
        <v>0</v>
      </c>
      <c r="G263" s="52">
        <f>ROUND((N262+O262)*G262*Q262*Q263*Q264,0)</f>
        <v>0</v>
      </c>
      <c r="H263" s="52">
        <f>ROUND((N262+O262)*H262*Q262*Q263*Q264*Q265,0)</f>
        <v>0</v>
      </c>
      <c r="I263" s="52">
        <f>ROUND((N262+O262)*I262*Q262*Q263*Q264*Q265*Q266,0)</f>
        <v>0</v>
      </c>
      <c r="J263" s="158">
        <f>SUM(E263:I263)</f>
        <v>0</v>
      </c>
      <c r="L263" s="239" t="str">
        <f>L262</f>
        <v>A</v>
      </c>
      <c r="M263" s="215"/>
      <c r="N263" s="56"/>
      <c r="O263" s="56"/>
      <c r="P263" s="56"/>
      <c r="Q263" s="211">
        <v>1.03</v>
      </c>
      <c r="R263" s="212">
        <v>0</v>
      </c>
      <c r="S263" s="61">
        <f>$S$17</f>
        <v>12</v>
      </c>
      <c r="T263" s="561" t="s">
        <v>32</v>
      </c>
      <c r="U263" s="323">
        <f>IFERROR((F264+F265)/F263,0)</f>
        <v>0</v>
      </c>
      <c r="V263" s="556">
        <f>F262*174</f>
        <v>0</v>
      </c>
      <c r="W263" s="557">
        <f>IFERROR(F263/V263,0)</f>
        <v>0</v>
      </c>
    </row>
    <row r="264" spans="1:25" hidden="1">
      <c r="A264" s="9"/>
      <c r="C264" s="76"/>
      <c r="D264" s="59" t="s">
        <v>30</v>
      </c>
      <c r="E264" s="52">
        <f>ROUND(E263*$Q$3,0)</f>
        <v>0</v>
      </c>
      <c r="F264" s="52">
        <f t="shared" ref="F264:I264" si="165">ROUND(F263*$Q$3,0)</f>
        <v>0</v>
      </c>
      <c r="G264" s="52">
        <f t="shared" si="165"/>
        <v>0</v>
      </c>
      <c r="H264" s="52">
        <f t="shared" si="165"/>
        <v>0</v>
      </c>
      <c r="I264" s="52">
        <f t="shared" si="165"/>
        <v>0</v>
      </c>
      <c r="J264" s="158">
        <f>SUM(E264:I264)</f>
        <v>0</v>
      </c>
      <c r="L264" s="239" t="str">
        <f>L263</f>
        <v>A</v>
      </c>
      <c r="M264" s="215"/>
      <c r="N264" s="56"/>
      <c r="O264" s="56"/>
      <c r="P264" s="56"/>
      <c r="Q264" s="211">
        <v>1.03</v>
      </c>
      <c r="R264" s="212">
        <v>0</v>
      </c>
      <c r="S264" s="61">
        <f>$S$18</f>
        <v>12</v>
      </c>
      <c r="T264" s="561" t="s">
        <v>33</v>
      </c>
      <c r="U264" s="323">
        <f>IFERROR((G264+G265)/G263,0)</f>
        <v>0</v>
      </c>
      <c r="V264" s="556">
        <f>G262*174</f>
        <v>0</v>
      </c>
      <c r="W264" s="557">
        <f>IFERROR(G263/V264,0)</f>
        <v>0</v>
      </c>
      <c r="X264" s="24"/>
      <c r="Y264" s="24"/>
    </row>
    <row r="265" spans="1:25" ht="15" hidden="1">
      <c r="A265" s="9"/>
      <c r="C265" s="76"/>
      <c r="D265" s="59" t="s">
        <v>29</v>
      </c>
      <c r="E265" s="170">
        <f>ROUND(R$6*E262,0)</f>
        <v>0</v>
      </c>
      <c r="F265" s="170">
        <f t="shared" ref="F265:I265" si="166">ROUND(S$6*F262,0)</f>
        <v>0</v>
      </c>
      <c r="G265" s="170">
        <f t="shared" si="166"/>
        <v>0</v>
      </c>
      <c r="H265" s="170">
        <f t="shared" si="166"/>
        <v>0</v>
      </c>
      <c r="I265" s="170">
        <f t="shared" si="166"/>
        <v>0</v>
      </c>
      <c r="J265" s="167">
        <f>SUM(E265:I265)</f>
        <v>0</v>
      </c>
      <c r="L265" s="239" t="str">
        <f>L264</f>
        <v>A</v>
      </c>
      <c r="M265" s="215"/>
      <c r="N265" s="56"/>
      <c r="O265" s="56"/>
      <c r="P265" s="56"/>
      <c r="Q265" s="211">
        <v>1.03</v>
      </c>
      <c r="R265" s="212">
        <v>0</v>
      </c>
      <c r="S265" s="61">
        <f>$S$19</f>
        <v>12</v>
      </c>
      <c r="T265" s="561" t="s">
        <v>34</v>
      </c>
      <c r="U265" s="323">
        <f>IFERROR((H264+H265)/H263,0)</f>
        <v>0</v>
      </c>
      <c r="V265" s="556">
        <f>H262*174</f>
        <v>0</v>
      </c>
      <c r="W265" s="557">
        <f>IFERROR(H263/V265,0)</f>
        <v>0</v>
      </c>
    </row>
    <row r="266" spans="1:25" hidden="1">
      <c r="A266" s="9"/>
      <c r="C266" s="76"/>
      <c r="D266" s="62" t="s">
        <v>178</v>
      </c>
      <c r="E266" s="171">
        <f t="shared" ref="E266:I266" si="167">SUM(E264:E265)</f>
        <v>0</v>
      </c>
      <c r="F266" s="171">
        <f t="shared" si="167"/>
        <v>0</v>
      </c>
      <c r="G266" s="171">
        <f t="shared" si="167"/>
        <v>0</v>
      </c>
      <c r="H266" s="171">
        <f t="shared" si="167"/>
        <v>0</v>
      </c>
      <c r="I266" s="171">
        <f t="shared" si="167"/>
        <v>0</v>
      </c>
      <c r="J266" s="172">
        <f t="shared" ref="J266" si="168">SUM(J264:J265)</f>
        <v>0</v>
      </c>
      <c r="L266" s="239" t="str">
        <f>L265</f>
        <v>A</v>
      </c>
      <c r="M266" s="215"/>
      <c r="N266" s="56"/>
      <c r="O266" s="56"/>
      <c r="P266" s="56"/>
      <c r="Q266" s="211">
        <v>1.03</v>
      </c>
      <c r="R266" s="212">
        <v>0</v>
      </c>
      <c r="S266" s="61">
        <f>$S$20</f>
        <v>12</v>
      </c>
      <c r="T266" s="561" t="s">
        <v>35</v>
      </c>
      <c r="U266" s="323">
        <f>IFERROR((I264+I265)/I263,0)</f>
        <v>0</v>
      </c>
      <c r="V266" s="556">
        <f>I262*174</f>
        <v>0</v>
      </c>
      <c r="W266" s="557">
        <f>IFERROR(I263/V266,0)</f>
        <v>0</v>
      </c>
      <c r="X266" s="24"/>
      <c r="Y266" s="24"/>
    </row>
    <row r="267" spans="1:25" hidden="1">
      <c r="A267" s="9"/>
      <c r="B267" s="3"/>
      <c r="C267" s="76"/>
      <c r="D267" s="59"/>
      <c r="E267" s="16"/>
      <c r="F267" s="16"/>
      <c r="G267" s="16"/>
      <c r="H267" s="16"/>
      <c r="I267" s="16"/>
      <c r="J267" s="25"/>
      <c r="L267" s="236"/>
      <c r="M267" s="215"/>
      <c r="N267" s="56"/>
      <c r="O267" s="56"/>
      <c r="P267" s="56"/>
      <c r="Q267" s="31"/>
      <c r="R267" s="56"/>
      <c r="S267" s="31"/>
      <c r="T267" s="325"/>
      <c r="U267" s="325"/>
      <c r="V267" s="558"/>
      <c r="W267" s="559"/>
    </row>
    <row r="268" spans="1:25" hidden="1">
      <c r="A268" s="78"/>
      <c r="B268" s="14" t="s">
        <v>125</v>
      </c>
      <c r="C268" s="265"/>
      <c r="D268" s="33" t="s">
        <v>123</v>
      </c>
      <c r="E268" s="76">
        <f>ROUND($R268*$S268,6)</f>
        <v>0</v>
      </c>
      <c r="F268" s="76">
        <f>ROUND($R269*$S269,6)</f>
        <v>0</v>
      </c>
      <c r="G268" s="76">
        <f>ROUND($R270*$S270,6)</f>
        <v>0</v>
      </c>
      <c r="H268" s="76">
        <f>ROUND($R271*$S271,6)</f>
        <v>0</v>
      </c>
      <c r="I268" s="76">
        <f>ROUND($R272*$S272,6)</f>
        <v>0</v>
      </c>
      <c r="J268" s="46"/>
      <c r="L268" s="236" t="s">
        <v>187</v>
      </c>
      <c r="M268" s="133">
        <v>0</v>
      </c>
      <c r="N268" s="214">
        <f>ROUND(M268/12,2)</f>
        <v>0</v>
      </c>
      <c r="O268" s="214">
        <f>LOOKUP(P268,'Longevity Lookup'!$A$3:$A$506,'Longevity Lookup'!$B$3:$B$506)</f>
        <v>0</v>
      </c>
      <c r="P268" s="209">
        <v>0</v>
      </c>
      <c r="Q268" s="211">
        <v>1.03</v>
      </c>
      <c r="R268" s="212">
        <v>0</v>
      </c>
      <c r="S268" s="61">
        <f>$S$16</f>
        <v>12</v>
      </c>
      <c r="T268" s="321" t="s">
        <v>31</v>
      </c>
      <c r="U268" s="323">
        <f>IFERROR((E270+E271)/E269,0)</f>
        <v>0</v>
      </c>
      <c r="V268" s="556">
        <f>E268*174</f>
        <v>0</v>
      </c>
      <c r="W268" s="557">
        <f>IFERROR(E269/V268,0)</f>
        <v>0</v>
      </c>
      <c r="X268" s="24"/>
      <c r="Y268" s="24"/>
    </row>
    <row r="269" spans="1:25" hidden="1">
      <c r="A269" s="9"/>
      <c r="B269" s="28" t="s">
        <v>282</v>
      </c>
      <c r="C269" s="76"/>
      <c r="D269" s="59" t="s">
        <v>15</v>
      </c>
      <c r="E269" s="52">
        <f>ROUND((N268+O268)*E268*Q268,0)</f>
        <v>0</v>
      </c>
      <c r="F269" s="52">
        <f>ROUND((N268+O268)*F268*Q268*Q269,0)</f>
        <v>0</v>
      </c>
      <c r="G269" s="52">
        <f>ROUND((N268+O268)*G268*Q268*Q269*Q270,0)</f>
        <v>0</v>
      </c>
      <c r="H269" s="52">
        <f>ROUND((N268+O268)*H268*Q268*Q269*Q270*Q271,0)</f>
        <v>0</v>
      </c>
      <c r="I269" s="52">
        <f>ROUND((N268+O268)*I268*Q268*Q269*Q270*Q271*Q272,0)</f>
        <v>0</v>
      </c>
      <c r="J269" s="158">
        <f>SUM(E269:I269)</f>
        <v>0</v>
      </c>
      <c r="L269" s="239" t="str">
        <f>L268</f>
        <v>A</v>
      </c>
      <c r="M269" s="215"/>
      <c r="N269" s="56"/>
      <c r="O269" s="56"/>
      <c r="P269" s="56"/>
      <c r="Q269" s="211">
        <v>1.03</v>
      </c>
      <c r="R269" s="212">
        <v>0</v>
      </c>
      <c r="S269" s="61">
        <f>$S$17</f>
        <v>12</v>
      </c>
      <c r="T269" s="561" t="s">
        <v>32</v>
      </c>
      <c r="U269" s="323">
        <f>IFERROR((F270+F271)/F269,0)</f>
        <v>0</v>
      </c>
      <c r="V269" s="556">
        <f>F268*174</f>
        <v>0</v>
      </c>
      <c r="W269" s="557">
        <f>IFERROR(F269/V269,0)</f>
        <v>0</v>
      </c>
    </row>
    <row r="270" spans="1:25" hidden="1">
      <c r="A270" s="9"/>
      <c r="C270" s="76"/>
      <c r="D270" s="59" t="s">
        <v>30</v>
      </c>
      <c r="E270" s="52">
        <f>ROUND(E269*$Q$3,0)</f>
        <v>0</v>
      </c>
      <c r="F270" s="52">
        <f t="shared" ref="F270:I270" si="169">ROUND(F269*$Q$3,0)</f>
        <v>0</v>
      </c>
      <c r="G270" s="52">
        <f t="shared" si="169"/>
        <v>0</v>
      </c>
      <c r="H270" s="52">
        <f t="shared" si="169"/>
        <v>0</v>
      </c>
      <c r="I270" s="52">
        <f t="shared" si="169"/>
        <v>0</v>
      </c>
      <c r="J270" s="158">
        <f>SUM(E270:I270)</f>
        <v>0</v>
      </c>
      <c r="L270" s="239" t="str">
        <f>L269</f>
        <v>A</v>
      </c>
      <c r="M270" s="215"/>
      <c r="N270" s="56"/>
      <c r="O270" s="56"/>
      <c r="P270" s="56"/>
      <c r="Q270" s="211">
        <v>1.03</v>
      </c>
      <c r="R270" s="212">
        <v>0</v>
      </c>
      <c r="S270" s="61">
        <f>$S$18</f>
        <v>12</v>
      </c>
      <c r="T270" s="561" t="s">
        <v>33</v>
      </c>
      <c r="U270" s="323">
        <f>IFERROR((G270+G271)/G269,0)</f>
        <v>0</v>
      </c>
      <c r="V270" s="556">
        <f>G268*174</f>
        <v>0</v>
      </c>
      <c r="W270" s="557">
        <f>IFERROR(G269/V270,0)</f>
        <v>0</v>
      </c>
      <c r="X270" s="24"/>
      <c r="Y270" s="24"/>
    </row>
    <row r="271" spans="1:25" ht="15" hidden="1">
      <c r="A271" s="9"/>
      <c r="C271" s="76"/>
      <c r="D271" s="59" t="s">
        <v>29</v>
      </c>
      <c r="E271" s="170">
        <f>ROUND(R$6*E268,0)</f>
        <v>0</v>
      </c>
      <c r="F271" s="170">
        <f t="shared" ref="F271:I271" si="170">ROUND(S$6*F268,0)</f>
        <v>0</v>
      </c>
      <c r="G271" s="170">
        <f t="shared" si="170"/>
        <v>0</v>
      </c>
      <c r="H271" s="170">
        <f t="shared" si="170"/>
        <v>0</v>
      </c>
      <c r="I271" s="170">
        <f t="shared" si="170"/>
        <v>0</v>
      </c>
      <c r="J271" s="167">
        <f>SUM(E271:I271)</f>
        <v>0</v>
      </c>
      <c r="L271" s="239" t="str">
        <f>L270</f>
        <v>A</v>
      </c>
      <c r="M271" s="215"/>
      <c r="N271" s="56"/>
      <c r="O271" s="56"/>
      <c r="P271" s="56"/>
      <c r="Q271" s="211">
        <v>1.03</v>
      </c>
      <c r="R271" s="212">
        <v>0</v>
      </c>
      <c r="S271" s="61">
        <f>$S$19</f>
        <v>12</v>
      </c>
      <c r="T271" s="561" t="s">
        <v>34</v>
      </c>
      <c r="U271" s="323">
        <f>IFERROR((H270+H271)/H269,0)</f>
        <v>0</v>
      </c>
      <c r="V271" s="556">
        <f>H268*174</f>
        <v>0</v>
      </c>
      <c r="W271" s="557">
        <f>IFERROR(H269/V271,0)</f>
        <v>0</v>
      </c>
    </row>
    <row r="272" spans="1:25" hidden="1">
      <c r="A272" s="9"/>
      <c r="C272" s="76"/>
      <c r="D272" s="62" t="s">
        <v>178</v>
      </c>
      <c r="E272" s="171">
        <f t="shared" ref="E272:I272" si="171">SUM(E270:E271)</f>
        <v>0</v>
      </c>
      <c r="F272" s="171">
        <f t="shared" si="171"/>
        <v>0</v>
      </c>
      <c r="G272" s="171">
        <f t="shared" si="171"/>
        <v>0</v>
      </c>
      <c r="H272" s="171">
        <f t="shared" si="171"/>
        <v>0</v>
      </c>
      <c r="I272" s="171">
        <f t="shared" si="171"/>
        <v>0</v>
      </c>
      <c r="J272" s="172">
        <f t="shared" ref="J272" si="172">SUM(J270:J271)</f>
        <v>0</v>
      </c>
      <c r="L272" s="239" t="str">
        <f>L271</f>
        <v>A</v>
      </c>
      <c r="M272" s="215"/>
      <c r="N272" s="56"/>
      <c r="O272" s="56"/>
      <c r="P272" s="56"/>
      <c r="Q272" s="211">
        <v>1.03</v>
      </c>
      <c r="R272" s="212">
        <v>0</v>
      </c>
      <c r="S272" s="61">
        <f>$S$20</f>
        <v>12</v>
      </c>
      <c r="T272" s="561" t="s">
        <v>35</v>
      </c>
      <c r="U272" s="323">
        <f>IFERROR((I270+I271)/I269,0)</f>
        <v>0</v>
      </c>
      <c r="V272" s="556">
        <f>I268*174</f>
        <v>0</v>
      </c>
      <c r="W272" s="557">
        <f>IFERROR(I269/V272,0)</f>
        <v>0</v>
      </c>
      <c r="X272" s="24"/>
      <c r="Y272" s="24"/>
    </row>
    <row r="273" spans="1:25" hidden="1">
      <c r="A273" s="9"/>
      <c r="B273" s="3"/>
      <c r="C273" s="76"/>
      <c r="D273" s="59"/>
      <c r="E273" s="16"/>
      <c r="F273" s="16"/>
      <c r="G273" s="16"/>
      <c r="H273" s="16"/>
      <c r="I273" s="16"/>
      <c r="J273" s="25"/>
      <c r="L273" s="236"/>
      <c r="M273" s="215"/>
      <c r="N273" s="56"/>
      <c r="O273" s="56"/>
      <c r="P273" s="56"/>
      <c r="Q273" s="31"/>
      <c r="R273" s="56"/>
      <c r="S273" s="31"/>
      <c r="T273" s="325"/>
      <c r="U273" s="325"/>
      <c r="V273" s="558"/>
      <c r="W273" s="559"/>
    </row>
    <row r="274" spans="1:25" hidden="1">
      <c r="A274" s="78"/>
      <c r="B274" s="14" t="s">
        <v>125</v>
      </c>
      <c r="C274" s="265"/>
      <c r="D274" s="33" t="s">
        <v>123</v>
      </c>
      <c r="E274" s="76">
        <f>ROUND($R274*$S274,6)</f>
        <v>0</v>
      </c>
      <c r="F274" s="76">
        <f>ROUND($R275*$S275,6)</f>
        <v>0</v>
      </c>
      <c r="G274" s="76">
        <f>ROUND($R276*$S276,6)</f>
        <v>0</v>
      </c>
      <c r="H274" s="76">
        <f>ROUND($R277*$S277,6)</f>
        <v>0</v>
      </c>
      <c r="I274" s="76">
        <f>ROUND($R278*$S278,6)</f>
        <v>0</v>
      </c>
      <c r="J274" s="46"/>
      <c r="L274" s="236" t="s">
        <v>187</v>
      </c>
      <c r="M274" s="133">
        <v>0</v>
      </c>
      <c r="N274" s="214">
        <f>ROUND(M274/12,2)</f>
        <v>0</v>
      </c>
      <c r="O274" s="214">
        <f>LOOKUP(P274,'Longevity Lookup'!$A$3:$A$506,'Longevity Lookup'!$B$3:$B$506)</f>
        <v>0</v>
      </c>
      <c r="P274" s="209">
        <v>0</v>
      </c>
      <c r="Q274" s="211">
        <v>1.03</v>
      </c>
      <c r="R274" s="212">
        <v>0</v>
      </c>
      <c r="S274" s="61">
        <f>$S$16</f>
        <v>12</v>
      </c>
      <c r="T274" s="321" t="s">
        <v>31</v>
      </c>
      <c r="U274" s="323">
        <f>IFERROR((E276+E277)/E275,0)</f>
        <v>0</v>
      </c>
      <c r="V274" s="556">
        <f>E274*174</f>
        <v>0</v>
      </c>
      <c r="W274" s="557">
        <f>IFERROR(E275/V274,0)</f>
        <v>0</v>
      </c>
      <c r="X274" s="24"/>
      <c r="Y274" s="24"/>
    </row>
    <row r="275" spans="1:25" hidden="1">
      <c r="A275" s="9"/>
      <c r="B275" s="28" t="s">
        <v>282</v>
      </c>
      <c r="C275" s="76"/>
      <c r="D275" s="59" t="s">
        <v>15</v>
      </c>
      <c r="E275" s="52">
        <f>ROUND((N274+O274)*E274*Q274,0)</f>
        <v>0</v>
      </c>
      <c r="F275" s="52">
        <f>ROUND((N274+O274)*F274*Q274*Q275,0)</f>
        <v>0</v>
      </c>
      <c r="G275" s="52">
        <f>ROUND((N274+O274)*G274*Q274*Q275*Q276,0)</f>
        <v>0</v>
      </c>
      <c r="H275" s="52">
        <f>ROUND((N274+O274)*H274*Q274*Q275*Q276*Q277,0)</f>
        <v>0</v>
      </c>
      <c r="I275" s="52">
        <f>ROUND((N274+O274)*I274*Q274*Q275*Q276*Q277*Q278,0)</f>
        <v>0</v>
      </c>
      <c r="J275" s="158">
        <f>SUM(E275:I275)</f>
        <v>0</v>
      </c>
      <c r="L275" s="239" t="str">
        <f>L274</f>
        <v>A</v>
      </c>
      <c r="M275" s="215"/>
      <c r="N275" s="56"/>
      <c r="O275" s="56"/>
      <c r="P275" s="56"/>
      <c r="Q275" s="211">
        <v>1.03</v>
      </c>
      <c r="R275" s="212">
        <v>0</v>
      </c>
      <c r="S275" s="61">
        <f>$S$17</f>
        <v>12</v>
      </c>
      <c r="T275" s="561" t="s">
        <v>32</v>
      </c>
      <c r="U275" s="323">
        <f>IFERROR((F276+F277)/F275,0)</f>
        <v>0</v>
      </c>
      <c r="V275" s="556">
        <f>F274*174</f>
        <v>0</v>
      </c>
      <c r="W275" s="557">
        <f>IFERROR(F275/V275,0)</f>
        <v>0</v>
      </c>
    </row>
    <row r="276" spans="1:25" hidden="1">
      <c r="A276" s="9"/>
      <c r="C276" s="76"/>
      <c r="D276" s="59" t="s">
        <v>30</v>
      </c>
      <c r="E276" s="52">
        <f>ROUND(E275*$Q$3,0)</f>
        <v>0</v>
      </c>
      <c r="F276" s="52">
        <f t="shared" ref="F276:I276" si="173">ROUND(F275*$Q$3,0)</f>
        <v>0</v>
      </c>
      <c r="G276" s="52">
        <f t="shared" si="173"/>
        <v>0</v>
      </c>
      <c r="H276" s="52">
        <f t="shared" si="173"/>
        <v>0</v>
      </c>
      <c r="I276" s="52">
        <f t="shared" si="173"/>
        <v>0</v>
      </c>
      <c r="J276" s="158">
        <f>SUM(E276:I276)</f>
        <v>0</v>
      </c>
      <c r="L276" s="239" t="str">
        <f>L275</f>
        <v>A</v>
      </c>
      <c r="M276" s="215"/>
      <c r="N276" s="56"/>
      <c r="O276" s="56"/>
      <c r="P276" s="56"/>
      <c r="Q276" s="211">
        <v>1.03</v>
      </c>
      <c r="R276" s="212">
        <v>0</v>
      </c>
      <c r="S276" s="61">
        <f>$S$18</f>
        <v>12</v>
      </c>
      <c r="T276" s="561" t="s">
        <v>33</v>
      </c>
      <c r="U276" s="323">
        <f>IFERROR((G276+G277)/G275,0)</f>
        <v>0</v>
      </c>
      <c r="V276" s="556">
        <f>G274*174</f>
        <v>0</v>
      </c>
      <c r="W276" s="557">
        <f>IFERROR(G275/V276,0)</f>
        <v>0</v>
      </c>
      <c r="X276" s="24"/>
      <c r="Y276" s="24"/>
    </row>
    <row r="277" spans="1:25" ht="15" hidden="1">
      <c r="A277" s="9"/>
      <c r="C277" s="76"/>
      <c r="D277" s="59" t="s">
        <v>29</v>
      </c>
      <c r="E277" s="170">
        <f>ROUND(R$6*E274,0)</f>
        <v>0</v>
      </c>
      <c r="F277" s="170">
        <f t="shared" ref="F277:I277" si="174">ROUND(S$6*F274,0)</f>
        <v>0</v>
      </c>
      <c r="G277" s="170">
        <f t="shared" si="174"/>
        <v>0</v>
      </c>
      <c r="H277" s="170">
        <f t="shared" si="174"/>
        <v>0</v>
      </c>
      <c r="I277" s="170">
        <f t="shared" si="174"/>
        <v>0</v>
      </c>
      <c r="J277" s="167">
        <f>SUM(E277:I277)</f>
        <v>0</v>
      </c>
      <c r="L277" s="239" t="str">
        <f>L276</f>
        <v>A</v>
      </c>
      <c r="M277" s="215"/>
      <c r="N277" s="56"/>
      <c r="O277" s="56"/>
      <c r="P277" s="56"/>
      <c r="Q277" s="211">
        <v>1.03</v>
      </c>
      <c r="R277" s="212">
        <v>0</v>
      </c>
      <c r="S277" s="61">
        <f>$S$19</f>
        <v>12</v>
      </c>
      <c r="T277" s="561" t="s">
        <v>34</v>
      </c>
      <c r="U277" s="323">
        <f>IFERROR((H276+H277)/H275,0)</f>
        <v>0</v>
      </c>
      <c r="V277" s="556">
        <f>H274*174</f>
        <v>0</v>
      </c>
      <c r="W277" s="557">
        <f>IFERROR(H275/V277,0)</f>
        <v>0</v>
      </c>
    </row>
    <row r="278" spans="1:25" hidden="1">
      <c r="A278" s="9"/>
      <c r="C278" s="76"/>
      <c r="D278" s="62" t="s">
        <v>178</v>
      </c>
      <c r="E278" s="171">
        <f t="shared" ref="E278:I278" si="175">SUM(E276:E277)</f>
        <v>0</v>
      </c>
      <c r="F278" s="171">
        <f t="shared" si="175"/>
        <v>0</v>
      </c>
      <c r="G278" s="171">
        <f t="shared" si="175"/>
        <v>0</v>
      </c>
      <c r="H278" s="171">
        <f t="shared" si="175"/>
        <v>0</v>
      </c>
      <c r="I278" s="171">
        <f t="shared" si="175"/>
        <v>0</v>
      </c>
      <c r="J278" s="172">
        <f t="shared" ref="J278" si="176">SUM(J276:J277)</f>
        <v>0</v>
      </c>
      <c r="L278" s="239" t="str">
        <f>L277</f>
        <v>A</v>
      </c>
      <c r="M278" s="215"/>
      <c r="N278" s="56"/>
      <c r="O278" s="56"/>
      <c r="P278" s="56"/>
      <c r="Q278" s="211">
        <v>1.03</v>
      </c>
      <c r="R278" s="212">
        <v>0</v>
      </c>
      <c r="S278" s="61">
        <f>$S$20</f>
        <v>12</v>
      </c>
      <c r="T278" s="561" t="s">
        <v>35</v>
      </c>
      <c r="U278" s="323">
        <f>IFERROR((I276+I277)/I275,0)</f>
        <v>0</v>
      </c>
      <c r="V278" s="556">
        <f>I274*174</f>
        <v>0</v>
      </c>
      <c r="W278" s="557">
        <f>IFERROR(I275/V278,0)</f>
        <v>0</v>
      </c>
      <c r="X278" s="24"/>
      <c r="Y278" s="24"/>
    </row>
    <row r="279" spans="1:25" hidden="1">
      <c r="A279" s="9"/>
      <c r="B279" s="3"/>
      <c r="C279" s="76"/>
      <c r="D279" s="59"/>
      <c r="E279" s="16"/>
      <c r="F279" s="16"/>
      <c r="G279" s="16"/>
      <c r="H279" s="16"/>
      <c r="I279" s="16"/>
      <c r="J279" s="25"/>
      <c r="L279" s="236"/>
      <c r="M279" s="215"/>
      <c r="N279" s="56"/>
      <c r="O279" s="56"/>
      <c r="P279" s="56"/>
      <c r="Q279" s="31"/>
      <c r="R279" s="56"/>
      <c r="S279" s="31"/>
      <c r="T279" s="325"/>
      <c r="U279" s="325"/>
      <c r="V279" s="558"/>
      <c r="W279" s="559"/>
    </row>
    <row r="280" spans="1:25" hidden="1">
      <c r="A280" s="78"/>
      <c r="B280" s="14" t="s">
        <v>125</v>
      </c>
      <c r="C280" s="265"/>
      <c r="D280" s="33" t="s">
        <v>123</v>
      </c>
      <c r="E280" s="76">
        <f>ROUND($R280*$S280,6)</f>
        <v>0</v>
      </c>
      <c r="F280" s="76">
        <f>ROUND($R281*$S281,6)</f>
        <v>0</v>
      </c>
      <c r="G280" s="76">
        <f>ROUND($R282*$S282,6)</f>
        <v>0</v>
      </c>
      <c r="H280" s="76">
        <f>ROUND($R283*$S283,6)</f>
        <v>0</v>
      </c>
      <c r="I280" s="76">
        <f>ROUND($R284*$S284,6)</f>
        <v>0</v>
      </c>
      <c r="J280" s="46"/>
      <c r="L280" s="236" t="s">
        <v>187</v>
      </c>
      <c r="M280" s="133">
        <v>0</v>
      </c>
      <c r="N280" s="214">
        <f>ROUND(M280/12,2)</f>
        <v>0</v>
      </c>
      <c r="O280" s="214">
        <f>LOOKUP(P280,'Longevity Lookup'!$A$3:$A$506,'Longevity Lookup'!$B$3:$B$506)</f>
        <v>0</v>
      </c>
      <c r="P280" s="209">
        <v>0</v>
      </c>
      <c r="Q280" s="211">
        <v>1.03</v>
      </c>
      <c r="R280" s="212">
        <v>0</v>
      </c>
      <c r="S280" s="61">
        <f>$S$16</f>
        <v>12</v>
      </c>
      <c r="T280" s="321" t="s">
        <v>31</v>
      </c>
      <c r="U280" s="323">
        <f>IFERROR((E282+E283)/E281,0)</f>
        <v>0</v>
      </c>
      <c r="V280" s="556">
        <f>E280*174</f>
        <v>0</v>
      </c>
      <c r="W280" s="557">
        <f>IFERROR(E281/V280,0)</f>
        <v>0</v>
      </c>
      <c r="X280" s="24"/>
      <c r="Y280" s="24"/>
    </row>
    <row r="281" spans="1:25" hidden="1">
      <c r="A281" s="9"/>
      <c r="B281" s="28" t="s">
        <v>282</v>
      </c>
      <c r="C281" s="76"/>
      <c r="D281" s="59" t="s">
        <v>15</v>
      </c>
      <c r="E281" s="52">
        <f>ROUND((N280+O280)*E280*Q280,0)</f>
        <v>0</v>
      </c>
      <c r="F281" s="52">
        <f>ROUND((N280+O280)*F280*Q280*Q281,0)</f>
        <v>0</v>
      </c>
      <c r="G281" s="52">
        <f>ROUND((N280+O280)*G280*Q280*Q281*Q282,0)</f>
        <v>0</v>
      </c>
      <c r="H281" s="52">
        <f>ROUND((N280+O280)*H280*Q280*Q281*Q282*Q283,0)</f>
        <v>0</v>
      </c>
      <c r="I281" s="52">
        <f>ROUND((N280+O280)*I280*Q280*Q281*Q282*Q283*Q284,0)</f>
        <v>0</v>
      </c>
      <c r="J281" s="158">
        <f>SUM(E281:I281)</f>
        <v>0</v>
      </c>
      <c r="L281" s="239" t="str">
        <f>L280</f>
        <v>A</v>
      </c>
      <c r="M281" s="215"/>
      <c r="N281" s="56"/>
      <c r="O281" s="56"/>
      <c r="P281" s="56"/>
      <c r="Q281" s="211">
        <v>1.03</v>
      </c>
      <c r="R281" s="212">
        <v>0</v>
      </c>
      <c r="S281" s="61">
        <f>$S$17</f>
        <v>12</v>
      </c>
      <c r="T281" s="561" t="s">
        <v>32</v>
      </c>
      <c r="U281" s="323">
        <f>IFERROR((F282+F283)/F281,0)</f>
        <v>0</v>
      </c>
      <c r="V281" s="556">
        <f>F280*174</f>
        <v>0</v>
      </c>
      <c r="W281" s="557">
        <f>IFERROR(F281/V281,0)</f>
        <v>0</v>
      </c>
    </row>
    <row r="282" spans="1:25" hidden="1">
      <c r="A282" s="9"/>
      <c r="C282" s="76"/>
      <c r="D282" s="59" t="s">
        <v>30</v>
      </c>
      <c r="E282" s="52">
        <f>ROUND(E281*$Q$3,0)</f>
        <v>0</v>
      </c>
      <c r="F282" s="52">
        <f t="shared" ref="F282:I282" si="177">ROUND(F281*$Q$3,0)</f>
        <v>0</v>
      </c>
      <c r="G282" s="52">
        <f t="shared" si="177"/>
        <v>0</v>
      </c>
      <c r="H282" s="52">
        <f t="shared" si="177"/>
        <v>0</v>
      </c>
      <c r="I282" s="52">
        <f t="shared" si="177"/>
        <v>0</v>
      </c>
      <c r="J282" s="158">
        <f>SUM(E282:I282)</f>
        <v>0</v>
      </c>
      <c r="L282" s="239" t="str">
        <f>L281</f>
        <v>A</v>
      </c>
      <c r="M282" s="215"/>
      <c r="N282" s="56"/>
      <c r="O282" s="56"/>
      <c r="P282" s="56"/>
      <c r="Q282" s="211">
        <v>1.03</v>
      </c>
      <c r="R282" s="212">
        <v>0</v>
      </c>
      <c r="S282" s="61">
        <f>$S$18</f>
        <v>12</v>
      </c>
      <c r="T282" s="561" t="s">
        <v>33</v>
      </c>
      <c r="U282" s="323">
        <f>IFERROR((G282+G283)/G281,0)</f>
        <v>0</v>
      </c>
      <c r="V282" s="556">
        <f>G280*174</f>
        <v>0</v>
      </c>
      <c r="W282" s="557">
        <f>IFERROR(G281/V282,0)</f>
        <v>0</v>
      </c>
      <c r="X282" s="24"/>
      <c r="Y282" s="24"/>
    </row>
    <row r="283" spans="1:25" ht="15" hidden="1">
      <c r="A283" s="9"/>
      <c r="C283" s="76"/>
      <c r="D283" s="59" t="s">
        <v>29</v>
      </c>
      <c r="E283" s="170">
        <f>ROUND(R$6*E280,0)</f>
        <v>0</v>
      </c>
      <c r="F283" s="170">
        <f t="shared" ref="F283:I283" si="178">ROUND(S$6*F280,0)</f>
        <v>0</v>
      </c>
      <c r="G283" s="170">
        <f t="shared" si="178"/>
        <v>0</v>
      </c>
      <c r="H283" s="170">
        <f t="shared" si="178"/>
        <v>0</v>
      </c>
      <c r="I283" s="170">
        <f t="shared" si="178"/>
        <v>0</v>
      </c>
      <c r="J283" s="167">
        <f>SUM(E283:I283)</f>
        <v>0</v>
      </c>
      <c r="L283" s="239" t="str">
        <f>L282</f>
        <v>A</v>
      </c>
      <c r="M283" s="215"/>
      <c r="N283" s="56"/>
      <c r="O283" s="56"/>
      <c r="P283" s="56"/>
      <c r="Q283" s="211">
        <v>1.03</v>
      </c>
      <c r="R283" s="212">
        <v>0</v>
      </c>
      <c r="S283" s="61">
        <f>$S$19</f>
        <v>12</v>
      </c>
      <c r="T283" s="561" t="s">
        <v>34</v>
      </c>
      <c r="U283" s="323">
        <f>IFERROR((H282+H283)/H281,0)</f>
        <v>0</v>
      </c>
      <c r="V283" s="556">
        <f>H280*174</f>
        <v>0</v>
      </c>
      <c r="W283" s="557">
        <f>IFERROR(H281/V283,0)</f>
        <v>0</v>
      </c>
    </row>
    <row r="284" spans="1:25" hidden="1">
      <c r="A284" s="9"/>
      <c r="C284" s="76"/>
      <c r="D284" s="62" t="s">
        <v>178</v>
      </c>
      <c r="E284" s="171">
        <f t="shared" ref="E284:I284" si="179">SUM(E282:E283)</f>
        <v>0</v>
      </c>
      <c r="F284" s="171">
        <f t="shared" si="179"/>
        <v>0</v>
      </c>
      <c r="G284" s="171">
        <f t="shared" si="179"/>
        <v>0</v>
      </c>
      <c r="H284" s="171">
        <f t="shared" si="179"/>
        <v>0</v>
      </c>
      <c r="I284" s="171">
        <f t="shared" si="179"/>
        <v>0</v>
      </c>
      <c r="J284" s="172">
        <f t="shared" ref="J284" si="180">SUM(J282:J283)</f>
        <v>0</v>
      </c>
      <c r="L284" s="239" t="str">
        <f>L283</f>
        <v>A</v>
      </c>
      <c r="M284" s="215"/>
      <c r="N284" s="56"/>
      <c r="O284" s="56"/>
      <c r="P284" s="56"/>
      <c r="Q284" s="211">
        <v>1.03</v>
      </c>
      <c r="R284" s="212">
        <v>0</v>
      </c>
      <c r="S284" s="61">
        <f>$S$20</f>
        <v>12</v>
      </c>
      <c r="T284" s="561" t="s">
        <v>35</v>
      </c>
      <c r="U284" s="323">
        <f>IFERROR((I282+I283)/I281,0)</f>
        <v>0</v>
      </c>
      <c r="V284" s="556">
        <f>I280*174</f>
        <v>0</v>
      </c>
      <c r="W284" s="557">
        <f>IFERROR(I281/V284,0)</f>
        <v>0</v>
      </c>
      <c r="X284" s="24"/>
      <c r="Y284" s="24"/>
    </row>
    <row r="285" spans="1:25" hidden="1">
      <c r="A285" s="9"/>
      <c r="B285" s="3"/>
      <c r="C285" s="76"/>
      <c r="D285" s="59"/>
      <c r="E285" s="16"/>
      <c r="F285" s="16"/>
      <c r="G285" s="16"/>
      <c r="H285" s="16"/>
      <c r="I285" s="16"/>
      <c r="J285" s="25"/>
      <c r="L285" s="236"/>
      <c r="M285" s="215"/>
      <c r="N285" s="56"/>
      <c r="O285" s="56"/>
      <c r="P285" s="56"/>
      <c r="Q285" s="31"/>
      <c r="R285" s="56"/>
      <c r="S285" s="31"/>
      <c r="T285" s="325"/>
      <c r="U285" s="325"/>
      <c r="V285" s="558"/>
      <c r="W285" s="559"/>
    </row>
    <row r="286" spans="1:25" hidden="1">
      <c r="A286" s="78"/>
      <c r="B286" s="14" t="s">
        <v>125</v>
      </c>
      <c r="C286" s="265"/>
      <c r="D286" s="33" t="s">
        <v>123</v>
      </c>
      <c r="E286" s="76">
        <f>ROUND($R286*$S286,6)</f>
        <v>0</v>
      </c>
      <c r="F286" s="76">
        <f>ROUND($R287*$S287,6)</f>
        <v>0</v>
      </c>
      <c r="G286" s="76">
        <f>ROUND($R288*$S288,6)</f>
        <v>0</v>
      </c>
      <c r="H286" s="76">
        <f>ROUND($R289*$S289,6)</f>
        <v>0</v>
      </c>
      <c r="I286" s="76">
        <f>ROUND($R290*$S290,6)</f>
        <v>0</v>
      </c>
      <c r="J286" s="46"/>
      <c r="L286" s="236" t="s">
        <v>187</v>
      </c>
      <c r="M286" s="133">
        <v>0</v>
      </c>
      <c r="N286" s="214">
        <f>ROUND(M286/12,2)</f>
        <v>0</v>
      </c>
      <c r="O286" s="214">
        <f>LOOKUP(P286,'Longevity Lookup'!$A$3:$A$506,'Longevity Lookup'!$B$3:$B$506)</f>
        <v>0</v>
      </c>
      <c r="P286" s="209">
        <v>0</v>
      </c>
      <c r="Q286" s="211">
        <v>1.03</v>
      </c>
      <c r="R286" s="212">
        <v>0</v>
      </c>
      <c r="S286" s="61">
        <f>$S$16</f>
        <v>12</v>
      </c>
      <c r="T286" s="321" t="s">
        <v>31</v>
      </c>
      <c r="U286" s="323">
        <f>IFERROR((E288+E289)/E287,0)</f>
        <v>0</v>
      </c>
      <c r="V286" s="556">
        <f>E286*174</f>
        <v>0</v>
      </c>
      <c r="W286" s="557">
        <f>IFERROR(E287/V286,0)</f>
        <v>0</v>
      </c>
      <c r="X286" s="24"/>
      <c r="Y286" s="24"/>
    </row>
    <row r="287" spans="1:25" hidden="1">
      <c r="A287" s="9"/>
      <c r="B287" s="28" t="s">
        <v>282</v>
      </c>
      <c r="C287" s="76"/>
      <c r="D287" s="59" t="s">
        <v>15</v>
      </c>
      <c r="E287" s="52">
        <f>ROUND((N286+O286)*E286*Q286,0)</f>
        <v>0</v>
      </c>
      <c r="F287" s="52">
        <f>ROUND((N286+O286)*F286*Q286*Q287,0)</f>
        <v>0</v>
      </c>
      <c r="G287" s="52">
        <f>ROUND((N286+O286)*G286*Q286*Q287*Q288,0)</f>
        <v>0</v>
      </c>
      <c r="H287" s="52">
        <f>ROUND((N286+O286)*H286*Q286*Q287*Q288*Q289,0)</f>
        <v>0</v>
      </c>
      <c r="I287" s="52">
        <f>ROUND((N286+O286)*I286*Q286*Q287*Q288*Q289*Q290,0)</f>
        <v>0</v>
      </c>
      <c r="J287" s="158">
        <f>SUM(E287:I287)</f>
        <v>0</v>
      </c>
      <c r="L287" s="239" t="str">
        <f>L286</f>
        <v>A</v>
      </c>
      <c r="M287" s="215"/>
      <c r="N287" s="56"/>
      <c r="O287" s="56"/>
      <c r="P287" s="56"/>
      <c r="Q287" s="211">
        <v>1.03</v>
      </c>
      <c r="R287" s="212">
        <v>0</v>
      </c>
      <c r="S287" s="61">
        <f>$S$17</f>
        <v>12</v>
      </c>
      <c r="T287" s="561" t="s">
        <v>32</v>
      </c>
      <c r="U287" s="323">
        <f>IFERROR((F288+F289)/F287,0)</f>
        <v>0</v>
      </c>
      <c r="V287" s="556">
        <f>F286*174</f>
        <v>0</v>
      </c>
      <c r="W287" s="557">
        <f>IFERROR(F287/V287,0)</f>
        <v>0</v>
      </c>
    </row>
    <row r="288" spans="1:25" hidden="1">
      <c r="A288" s="9"/>
      <c r="C288" s="76"/>
      <c r="D288" s="59" t="s">
        <v>30</v>
      </c>
      <c r="E288" s="52">
        <f>ROUND(E287*$Q$3,0)</f>
        <v>0</v>
      </c>
      <c r="F288" s="52">
        <f t="shared" ref="F288:I288" si="181">ROUND(F287*$Q$3,0)</f>
        <v>0</v>
      </c>
      <c r="G288" s="52">
        <f t="shared" si="181"/>
        <v>0</v>
      </c>
      <c r="H288" s="52">
        <f t="shared" si="181"/>
        <v>0</v>
      </c>
      <c r="I288" s="52">
        <f t="shared" si="181"/>
        <v>0</v>
      </c>
      <c r="J288" s="158">
        <f>SUM(E288:I288)</f>
        <v>0</v>
      </c>
      <c r="L288" s="239" t="str">
        <f>L287</f>
        <v>A</v>
      </c>
      <c r="M288" s="215"/>
      <c r="N288" s="56"/>
      <c r="O288" s="56"/>
      <c r="P288" s="56"/>
      <c r="Q288" s="211">
        <v>1.03</v>
      </c>
      <c r="R288" s="212">
        <v>0</v>
      </c>
      <c r="S288" s="61">
        <f>$S$18</f>
        <v>12</v>
      </c>
      <c r="T288" s="561" t="s">
        <v>33</v>
      </c>
      <c r="U288" s="323">
        <f>IFERROR((G288+G289)/G287,0)</f>
        <v>0</v>
      </c>
      <c r="V288" s="556">
        <f>G286*174</f>
        <v>0</v>
      </c>
      <c r="W288" s="557">
        <f>IFERROR(G287/V288,0)</f>
        <v>0</v>
      </c>
      <c r="X288" s="24"/>
      <c r="Y288" s="24"/>
    </row>
    <row r="289" spans="1:25" ht="15" hidden="1">
      <c r="A289" s="9"/>
      <c r="C289" s="76"/>
      <c r="D289" s="59" t="s">
        <v>29</v>
      </c>
      <c r="E289" s="170">
        <f>ROUND(R$6*E286,0)</f>
        <v>0</v>
      </c>
      <c r="F289" s="170">
        <f t="shared" ref="F289:I289" si="182">ROUND(S$6*F286,0)</f>
        <v>0</v>
      </c>
      <c r="G289" s="170">
        <f t="shared" si="182"/>
        <v>0</v>
      </c>
      <c r="H289" s="170">
        <f t="shared" si="182"/>
        <v>0</v>
      </c>
      <c r="I289" s="170">
        <f t="shared" si="182"/>
        <v>0</v>
      </c>
      <c r="J289" s="167">
        <f>SUM(E289:I289)</f>
        <v>0</v>
      </c>
      <c r="L289" s="239" t="str">
        <f>L288</f>
        <v>A</v>
      </c>
      <c r="M289" s="215"/>
      <c r="N289" s="56"/>
      <c r="O289" s="56"/>
      <c r="P289" s="56"/>
      <c r="Q289" s="211">
        <v>1.03</v>
      </c>
      <c r="R289" s="212">
        <v>0</v>
      </c>
      <c r="S289" s="61">
        <f>$S$19</f>
        <v>12</v>
      </c>
      <c r="T289" s="561" t="s">
        <v>34</v>
      </c>
      <c r="U289" s="323">
        <f>IFERROR((H288+H289)/H287,0)</f>
        <v>0</v>
      </c>
      <c r="V289" s="556">
        <f>H286*174</f>
        <v>0</v>
      </c>
      <c r="W289" s="557">
        <f>IFERROR(H287/V289,0)</f>
        <v>0</v>
      </c>
    </row>
    <row r="290" spans="1:25" hidden="1">
      <c r="A290" s="9"/>
      <c r="C290" s="76"/>
      <c r="D290" s="62" t="s">
        <v>178</v>
      </c>
      <c r="E290" s="171">
        <f t="shared" ref="E290:I290" si="183">SUM(E288:E289)</f>
        <v>0</v>
      </c>
      <c r="F290" s="171">
        <f t="shared" si="183"/>
        <v>0</v>
      </c>
      <c r="G290" s="171">
        <f t="shared" si="183"/>
        <v>0</v>
      </c>
      <c r="H290" s="171">
        <f t="shared" si="183"/>
        <v>0</v>
      </c>
      <c r="I290" s="171">
        <f t="shared" si="183"/>
        <v>0</v>
      </c>
      <c r="J290" s="172">
        <f t="shared" ref="J290" si="184">SUM(J288:J289)</f>
        <v>0</v>
      </c>
      <c r="L290" s="239" t="str">
        <f>L289</f>
        <v>A</v>
      </c>
      <c r="M290" s="215"/>
      <c r="N290" s="56"/>
      <c r="O290" s="56"/>
      <c r="P290" s="56"/>
      <c r="Q290" s="211">
        <v>1.03</v>
      </c>
      <c r="R290" s="212">
        <v>0</v>
      </c>
      <c r="S290" s="61">
        <f>$S$20</f>
        <v>12</v>
      </c>
      <c r="T290" s="561" t="s">
        <v>35</v>
      </c>
      <c r="U290" s="323">
        <f>IFERROR((I288+I289)/I287,0)</f>
        <v>0</v>
      </c>
      <c r="V290" s="556">
        <f>I286*174</f>
        <v>0</v>
      </c>
      <c r="W290" s="557">
        <f>IFERROR(I287/V290,0)</f>
        <v>0</v>
      </c>
      <c r="X290" s="24"/>
      <c r="Y290" s="24"/>
    </row>
    <row r="291" spans="1:25" hidden="1">
      <c r="A291" s="9"/>
      <c r="B291" s="3"/>
      <c r="C291" s="76"/>
      <c r="D291" s="59"/>
      <c r="E291" s="16"/>
      <c r="F291" s="16"/>
      <c r="G291" s="16"/>
      <c r="H291" s="16"/>
      <c r="I291" s="16"/>
      <c r="J291" s="25"/>
      <c r="L291" s="236"/>
      <c r="M291" s="215"/>
      <c r="N291" s="56"/>
      <c r="O291" s="56"/>
      <c r="P291" s="56"/>
      <c r="Q291" s="31"/>
      <c r="R291" s="56"/>
      <c r="S291" s="31"/>
      <c r="T291" s="325"/>
      <c r="U291" s="325"/>
      <c r="V291" s="558"/>
      <c r="W291" s="559"/>
    </row>
    <row r="292" spans="1:25" hidden="1">
      <c r="A292" s="78"/>
      <c r="B292" s="14" t="s">
        <v>125</v>
      </c>
      <c r="C292" s="265"/>
      <c r="D292" s="33" t="s">
        <v>123</v>
      </c>
      <c r="E292" s="76">
        <f>ROUND($R292*$S292,6)</f>
        <v>0</v>
      </c>
      <c r="F292" s="76">
        <f>ROUND($R293*$S293,6)</f>
        <v>0</v>
      </c>
      <c r="G292" s="76">
        <f>ROUND($R294*$S294,6)</f>
        <v>0</v>
      </c>
      <c r="H292" s="76">
        <f>ROUND($R295*$S295,6)</f>
        <v>0</v>
      </c>
      <c r="I292" s="76">
        <f>ROUND($R296*$S296,6)</f>
        <v>0</v>
      </c>
      <c r="J292" s="46"/>
      <c r="L292" s="236" t="s">
        <v>187</v>
      </c>
      <c r="M292" s="133">
        <v>0</v>
      </c>
      <c r="N292" s="214">
        <f>ROUND(M292/12,2)</f>
        <v>0</v>
      </c>
      <c r="O292" s="214">
        <f>LOOKUP(P292,'Longevity Lookup'!$A$3:$A$506,'Longevity Lookup'!$B$3:$B$506)</f>
        <v>0</v>
      </c>
      <c r="P292" s="209">
        <v>0</v>
      </c>
      <c r="Q292" s="211">
        <v>1.03</v>
      </c>
      <c r="R292" s="212">
        <v>0</v>
      </c>
      <c r="S292" s="61">
        <f>$S$16</f>
        <v>12</v>
      </c>
      <c r="T292" s="321" t="s">
        <v>31</v>
      </c>
      <c r="U292" s="323">
        <f>IFERROR((E294+E295)/E293,0)</f>
        <v>0</v>
      </c>
      <c r="V292" s="556">
        <f>E292*174</f>
        <v>0</v>
      </c>
      <c r="W292" s="557">
        <f>IFERROR(E293/V292,0)</f>
        <v>0</v>
      </c>
      <c r="X292" s="24"/>
      <c r="Y292" s="24"/>
    </row>
    <row r="293" spans="1:25" hidden="1">
      <c r="A293" s="9"/>
      <c r="B293" s="28" t="s">
        <v>282</v>
      </c>
      <c r="C293" s="76"/>
      <c r="D293" s="59" t="s">
        <v>15</v>
      </c>
      <c r="E293" s="52">
        <f>ROUND((N292+O292)*E292*Q292,0)</f>
        <v>0</v>
      </c>
      <c r="F293" s="52">
        <f>ROUND((N292+O292)*F292*Q292*Q293,0)</f>
        <v>0</v>
      </c>
      <c r="G293" s="52">
        <f>ROUND((N292+O292)*G292*Q292*Q293*Q294,0)</f>
        <v>0</v>
      </c>
      <c r="H293" s="52">
        <f>ROUND((N292+O292)*H292*Q292*Q293*Q294*Q295,0)</f>
        <v>0</v>
      </c>
      <c r="I293" s="52">
        <f>ROUND((N292+O292)*I292*Q292*Q293*Q294*Q295*Q296,0)</f>
        <v>0</v>
      </c>
      <c r="J293" s="158">
        <f>SUM(E293:I293)</f>
        <v>0</v>
      </c>
      <c r="L293" s="239" t="str">
        <f>L292</f>
        <v>A</v>
      </c>
      <c r="M293" s="215"/>
      <c r="N293" s="56"/>
      <c r="O293" s="56"/>
      <c r="P293" s="56"/>
      <c r="Q293" s="211">
        <v>1.03</v>
      </c>
      <c r="R293" s="212">
        <v>0</v>
      </c>
      <c r="S293" s="61">
        <f>$S$17</f>
        <v>12</v>
      </c>
      <c r="T293" s="561" t="s">
        <v>32</v>
      </c>
      <c r="U293" s="323">
        <f>IFERROR((F294+F295)/F293,0)</f>
        <v>0</v>
      </c>
      <c r="V293" s="556">
        <f>F292*174</f>
        <v>0</v>
      </c>
      <c r="W293" s="557">
        <f>IFERROR(F293/V293,0)</f>
        <v>0</v>
      </c>
    </row>
    <row r="294" spans="1:25" hidden="1">
      <c r="A294" s="9"/>
      <c r="C294" s="76"/>
      <c r="D294" s="59" t="s">
        <v>30</v>
      </c>
      <c r="E294" s="52">
        <f>ROUND(E293*$Q$3,0)</f>
        <v>0</v>
      </c>
      <c r="F294" s="52">
        <f t="shared" ref="F294:I294" si="185">ROUND(F293*$Q$3,0)</f>
        <v>0</v>
      </c>
      <c r="G294" s="52">
        <f t="shared" si="185"/>
        <v>0</v>
      </c>
      <c r="H294" s="52">
        <f t="shared" si="185"/>
        <v>0</v>
      </c>
      <c r="I294" s="52">
        <f t="shared" si="185"/>
        <v>0</v>
      </c>
      <c r="J294" s="158">
        <f>SUM(E294:I294)</f>
        <v>0</v>
      </c>
      <c r="L294" s="239" t="str">
        <f>L293</f>
        <v>A</v>
      </c>
      <c r="M294" s="215"/>
      <c r="N294" s="56"/>
      <c r="O294" s="56"/>
      <c r="P294" s="56"/>
      <c r="Q294" s="211">
        <v>1.03</v>
      </c>
      <c r="R294" s="212">
        <v>0</v>
      </c>
      <c r="S294" s="61">
        <f>$S$18</f>
        <v>12</v>
      </c>
      <c r="T294" s="561" t="s">
        <v>33</v>
      </c>
      <c r="U294" s="323">
        <f>IFERROR((G294+G295)/G293,0)</f>
        <v>0</v>
      </c>
      <c r="V294" s="556">
        <f>G292*174</f>
        <v>0</v>
      </c>
      <c r="W294" s="557">
        <f>IFERROR(G293/V294,0)</f>
        <v>0</v>
      </c>
      <c r="X294" s="24"/>
      <c r="Y294" s="24"/>
    </row>
    <row r="295" spans="1:25" ht="15" hidden="1">
      <c r="A295" s="9"/>
      <c r="C295" s="76"/>
      <c r="D295" s="59" t="s">
        <v>29</v>
      </c>
      <c r="E295" s="170">
        <f>ROUND(R$6*E292,0)</f>
        <v>0</v>
      </c>
      <c r="F295" s="170">
        <f t="shared" ref="F295:I295" si="186">ROUND(S$6*F292,0)</f>
        <v>0</v>
      </c>
      <c r="G295" s="170">
        <f t="shared" si="186"/>
        <v>0</v>
      </c>
      <c r="H295" s="170">
        <f t="shared" si="186"/>
        <v>0</v>
      </c>
      <c r="I295" s="170">
        <f t="shared" si="186"/>
        <v>0</v>
      </c>
      <c r="J295" s="167">
        <f>SUM(E295:I295)</f>
        <v>0</v>
      </c>
      <c r="L295" s="239" t="str">
        <f>L294</f>
        <v>A</v>
      </c>
      <c r="M295" s="215"/>
      <c r="N295" s="56"/>
      <c r="O295" s="56"/>
      <c r="P295" s="56"/>
      <c r="Q295" s="211">
        <v>1.03</v>
      </c>
      <c r="R295" s="212">
        <v>0</v>
      </c>
      <c r="S295" s="61">
        <f>$S$19</f>
        <v>12</v>
      </c>
      <c r="T295" s="561" t="s">
        <v>34</v>
      </c>
      <c r="U295" s="323">
        <f>IFERROR((H294+H295)/H293,0)</f>
        <v>0</v>
      </c>
      <c r="V295" s="556">
        <f>H292*174</f>
        <v>0</v>
      </c>
      <c r="W295" s="557">
        <f>IFERROR(H293/V295,0)</f>
        <v>0</v>
      </c>
    </row>
    <row r="296" spans="1:25" hidden="1">
      <c r="A296" s="9"/>
      <c r="C296" s="76"/>
      <c r="D296" s="62" t="s">
        <v>178</v>
      </c>
      <c r="E296" s="171">
        <f t="shared" ref="E296:I296" si="187">SUM(E294:E295)</f>
        <v>0</v>
      </c>
      <c r="F296" s="171">
        <f t="shared" si="187"/>
        <v>0</v>
      </c>
      <c r="G296" s="171">
        <f t="shared" si="187"/>
        <v>0</v>
      </c>
      <c r="H296" s="171">
        <f t="shared" si="187"/>
        <v>0</v>
      </c>
      <c r="I296" s="171">
        <f t="shared" si="187"/>
        <v>0</v>
      </c>
      <c r="J296" s="172">
        <f t="shared" ref="J296" si="188">SUM(J294:J295)</f>
        <v>0</v>
      </c>
      <c r="L296" s="239" t="str">
        <f>L295</f>
        <v>A</v>
      </c>
      <c r="M296" s="215"/>
      <c r="N296" s="56"/>
      <c r="O296" s="56"/>
      <c r="P296" s="56"/>
      <c r="Q296" s="211">
        <v>1.03</v>
      </c>
      <c r="R296" s="212">
        <v>0</v>
      </c>
      <c r="S296" s="61">
        <f>$S$20</f>
        <v>12</v>
      </c>
      <c r="T296" s="561" t="s">
        <v>35</v>
      </c>
      <c r="U296" s="323">
        <f>IFERROR((I294+I295)/I293,0)</f>
        <v>0</v>
      </c>
      <c r="V296" s="556">
        <f>I292*174</f>
        <v>0</v>
      </c>
      <c r="W296" s="557">
        <f>IFERROR(I293/V296,0)</f>
        <v>0</v>
      </c>
      <c r="X296" s="24"/>
      <c r="Y296" s="24"/>
    </row>
    <row r="297" spans="1:25" hidden="1">
      <c r="A297" s="9"/>
      <c r="B297" s="3"/>
      <c r="C297" s="76"/>
      <c r="D297" s="59"/>
      <c r="E297" s="16"/>
      <c r="F297" s="16"/>
      <c r="G297" s="16"/>
      <c r="H297" s="16"/>
      <c r="I297" s="16"/>
      <c r="J297" s="25"/>
      <c r="L297" s="236"/>
      <c r="M297" s="215"/>
      <c r="N297" s="56"/>
      <c r="O297" s="56"/>
      <c r="P297" s="56"/>
      <c r="Q297" s="31"/>
      <c r="R297" s="56"/>
      <c r="S297" s="31"/>
      <c r="T297" s="325"/>
      <c r="U297" s="325"/>
      <c r="V297" s="558"/>
      <c r="W297" s="559"/>
    </row>
    <row r="298" spans="1:25" hidden="1">
      <c r="A298" s="78"/>
      <c r="B298" s="14" t="s">
        <v>125</v>
      </c>
      <c r="C298" s="265"/>
      <c r="D298" s="33" t="s">
        <v>123</v>
      </c>
      <c r="E298" s="76">
        <f>ROUND($R298*$S298,6)</f>
        <v>0</v>
      </c>
      <c r="F298" s="76">
        <f>ROUND($R299*$S299,6)</f>
        <v>0</v>
      </c>
      <c r="G298" s="76">
        <f>ROUND($R300*$S300,6)</f>
        <v>0</v>
      </c>
      <c r="H298" s="76">
        <f>ROUND($R301*$S301,6)</f>
        <v>0</v>
      </c>
      <c r="I298" s="76">
        <f>ROUND($R302*$S302,6)</f>
        <v>0</v>
      </c>
      <c r="J298" s="46"/>
      <c r="L298" s="236" t="s">
        <v>187</v>
      </c>
      <c r="M298" s="133">
        <v>0</v>
      </c>
      <c r="N298" s="214">
        <f>ROUND(M298/12,2)</f>
        <v>0</v>
      </c>
      <c r="O298" s="214">
        <f>LOOKUP(P298,'Longevity Lookup'!$A$3:$A$506,'Longevity Lookup'!$B$3:$B$506)</f>
        <v>0</v>
      </c>
      <c r="P298" s="209">
        <v>0</v>
      </c>
      <c r="Q298" s="211">
        <v>1.03</v>
      </c>
      <c r="R298" s="212">
        <v>0</v>
      </c>
      <c r="S298" s="61">
        <f>$S$16</f>
        <v>12</v>
      </c>
      <c r="T298" s="321" t="s">
        <v>31</v>
      </c>
      <c r="U298" s="323">
        <f>IFERROR((E300+E301)/E299,0)</f>
        <v>0</v>
      </c>
      <c r="V298" s="556">
        <f>E298*174</f>
        <v>0</v>
      </c>
      <c r="W298" s="557">
        <f>IFERROR(E299/V298,0)</f>
        <v>0</v>
      </c>
      <c r="X298" s="24"/>
      <c r="Y298" s="24"/>
    </row>
    <row r="299" spans="1:25" hidden="1">
      <c r="A299" s="9"/>
      <c r="B299" s="28" t="s">
        <v>282</v>
      </c>
      <c r="C299" s="76"/>
      <c r="D299" s="59" t="s">
        <v>15</v>
      </c>
      <c r="E299" s="52">
        <f>ROUND((N298+O298)*E298*Q298,0)</f>
        <v>0</v>
      </c>
      <c r="F299" s="52">
        <f>ROUND((N298+O298)*F298*Q298*Q299,0)</f>
        <v>0</v>
      </c>
      <c r="G299" s="52">
        <f>ROUND((N298+O298)*G298*Q298*Q299*Q300,0)</f>
        <v>0</v>
      </c>
      <c r="H299" s="52">
        <f>ROUND((N298+O298)*H298*Q298*Q299*Q300*Q301,0)</f>
        <v>0</v>
      </c>
      <c r="I299" s="52">
        <f>ROUND((N298+O298)*I298*Q298*Q299*Q300*Q301*Q302,0)</f>
        <v>0</v>
      </c>
      <c r="J299" s="158">
        <f>SUM(E299:I299)</f>
        <v>0</v>
      </c>
      <c r="L299" s="239" t="str">
        <f>L298</f>
        <v>A</v>
      </c>
      <c r="M299" s="215"/>
      <c r="N299" s="56"/>
      <c r="O299" s="56"/>
      <c r="P299" s="56"/>
      <c r="Q299" s="211">
        <v>1.03</v>
      </c>
      <c r="R299" s="212">
        <v>0</v>
      </c>
      <c r="S299" s="61">
        <f>$S$17</f>
        <v>12</v>
      </c>
      <c r="T299" s="561" t="s">
        <v>32</v>
      </c>
      <c r="U299" s="323">
        <f>IFERROR((F300+F301)/F299,0)</f>
        <v>0</v>
      </c>
      <c r="V299" s="556">
        <f>F298*174</f>
        <v>0</v>
      </c>
      <c r="W299" s="557">
        <f>IFERROR(F299/V299,0)</f>
        <v>0</v>
      </c>
    </row>
    <row r="300" spans="1:25" hidden="1">
      <c r="A300" s="9"/>
      <c r="C300" s="76"/>
      <c r="D300" s="59" t="s">
        <v>30</v>
      </c>
      <c r="E300" s="52">
        <f>ROUND(E299*$Q$3,0)</f>
        <v>0</v>
      </c>
      <c r="F300" s="52">
        <f t="shared" ref="F300:I300" si="189">ROUND(F299*$Q$3,0)</f>
        <v>0</v>
      </c>
      <c r="G300" s="52">
        <f t="shared" si="189"/>
        <v>0</v>
      </c>
      <c r="H300" s="52">
        <f t="shared" si="189"/>
        <v>0</v>
      </c>
      <c r="I300" s="52">
        <f t="shared" si="189"/>
        <v>0</v>
      </c>
      <c r="J300" s="158">
        <f>SUM(E300:I300)</f>
        <v>0</v>
      </c>
      <c r="L300" s="239" t="str">
        <f>L299</f>
        <v>A</v>
      </c>
      <c r="M300" s="215"/>
      <c r="N300" s="56"/>
      <c r="O300" s="56"/>
      <c r="P300" s="56"/>
      <c r="Q300" s="211">
        <v>1.03</v>
      </c>
      <c r="R300" s="212">
        <v>0</v>
      </c>
      <c r="S300" s="61">
        <f>$S$18</f>
        <v>12</v>
      </c>
      <c r="T300" s="561" t="s">
        <v>33</v>
      </c>
      <c r="U300" s="323">
        <f>IFERROR((G300+G301)/G299,0)</f>
        <v>0</v>
      </c>
      <c r="V300" s="556">
        <f>G298*174</f>
        <v>0</v>
      </c>
      <c r="W300" s="557">
        <f>IFERROR(G299/V300,0)</f>
        <v>0</v>
      </c>
      <c r="X300" s="24"/>
      <c r="Y300" s="24"/>
    </row>
    <row r="301" spans="1:25" ht="15" hidden="1">
      <c r="A301" s="9"/>
      <c r="C301" s="76"/>
      <c r="D301" s="59" t="s">
        <v>29</v>
      </c>
      <c r="E301" s="170">
        <f>ROUND(R$6*E298,0)</f>
        <v>0</v>
      </c>
      <c r="F301" s="170">
        <f t="shared" ref="F301:I301" si="190">ROUND(S$6*F298,0)</f>
        <v>0</v>
      </c>
      <c r="G301" s="170">
        <f t="shared" si="190"/>
        <v>0</v>
      </c>
      <c r="H301" s="170">
        <f t="shared" si="190"/>
        <v>0</v>
      </c>
      <c r="I301" s="170">
        <f t="shared" si="190"/>
        <v>0</v>
      </c>
      <c r="J301" s="167">
        <f>SUM(E301:I301)</f>
        <v>0</v>
      </c>
      <c r="L301" s="239" t="str">
        <f>L300</f>
        <v>A</v>
      </c>
      <c r="M301" s="215"/>
      <c r="N301" s="56"/>
      <c r="O301" s="56"/>
      <c r="P301" s="56"/>
      <c r="Q301" s="211">
        <v>1.03</v>
      </c>
      <c r="R301" s="212">
        <v>0</v>
      </c>
      <c r="S301" s="61">
        <f>$S$19</f>
        <v>12</v>
      </c>
      <c r="T301" s="561" t="s">
        <v>34</v>
      </c>
      <c r="U301" s="323">
        <f>IFERROR((H300+H301)/H299,0)</f>
        <v>0</v>
      </c>
      <c r="V301" s="556">
        <f>H298*174</f>
        <v>0</v>
      </c>
      <c r="W301" s="557">
        <f>IFERROR(H299/V301,0)</f>
        <v>0</v>
      </c>
    </row>
    <row r="302" spans="1:25" hidden="1">
      <c r="A302" s="9"/>
      <c r="C302" s="76"/>
      <c r="D302" s="62" t="s">
        <v>178</v>
      </c>
      <c r="E302" s="171">
        <f t="shared" ref="E302:I302" si="191">SUM(E300:E301)</f>
        <v>0</v>
      </c>
      <c r="F302" s="171">
        <f t="shared" si="191"/>
        <v>0</v>
      </c>
      <c r="G302" s="171">
        <f t="shared" si="191"/>
        <v>0</v>
      </c>
      <c r="H302" s="171">
        <f t="shared" si="191"/>
        <v>0</v>
      </c>
      <c r="I302" s="171">
        <f t="shared" si="191"/>
        <v>0</v>
      </c>
      <c r="J302" s="172">
        <f t="shared" ref="J302" si="192">SUM(J300:J301)</f>
        <v>0</v>
      </c>
      <c r="L302" s="239" t="str">
        <f>L301</f>
        <v>A</v>
      </c>
      <c r="M302" s="215"/>
      <c r="N302" s="56"/>
      <c r="O302" s="56"/>
      <c r="P302" s="56"/>
      <c r="Q302" s="211">
        <v>1.03</v>
      </c>
      <c r="R302" s="212">
        <v>0</v>
      </c>
      <c r="S302" s="61">
        <f>$S$20</f>
        <v>12</v>
      </c>
      <c r="T302" s="561" t="s">
        <v>35</v>
      </c>
      <c r="U302" s="323">
        <f>IFERROR((I300+I301)/I299,0)</f>
        <v>0</v>
      </c>
      <c r="V302" s="556">
        <f>I298*174</f>
        <v>0</v>
      </c>
      <c r="W302" s="557">
        <f>IFERROR(I299/V302,0)</f>
        <v>0</v>
      </c>
      <c r="X302" s="24"/>
      <c r="Y302" s="24"/>
    </row>
    <row r="303" spans="1:25" hidden="1">
      <c r="A303" s="9"/>
      <c r="B303" s="3"/>
      <c r="C303" s="76"/>
      <c r="D303" s="59"/>
      <c r="E303" s="16"/>
      <c r="F303" s="16"/>
      <c r="G303" s="16"/>
      <c r="H303" s="16"/>
      <c r="I303" s="16"/>
      <c r="J303" s="25"/>
      <c r="L303" s="236"/>
      <c r="M303" s="215"/>
      <c r="N303" s="56"/>
      <c r="O303" s="56"/>
      <c r="P303" s="56"/>
      <c r="Q303" s="31"/>
      <c r="R303" s="56"/>
      <c r="S303" s="31"/>
      <c r="T303" s="325"/>
      <c r="U303" s="325"/>
      <c r="V303" s="558"/>
      <c r="W303" s="559"/>
    </row>
    <row r="304" spans="1:25" hidden="1">
      <c r="A304" s="78"/>
      <c r="B304" s="14" t="s">
        <v>125</v>
      </c>
      <c r="C304" s="265"/>
      <c r="D304" s="33" t="s">
        <v>123</v>
      </c>
      <c r="E304" s="76">
        <f>ROUND($R304*$S304,6)</f>
        <v>0</v>
      </c>
      <c r="F304" s="76">
        <f>ROUND($R305*$S305,6)</f>
        <v>0</v>
      </c>
      <c r="G304" s="76">
        <f>ROUND($R306*$S306,6)</f>
        <v>0</v>
      </c>
      <c r="H304" s="76">
        <f>ROUND($R307*$S307,6)</f>
        <v>0</v>
      </c>
      <c r="I304" s="76">
        <f>ROUND($R308*$S308,6)</f>
        <v>0</v>
      </c>
      <c r="J304" s="46"/>
      <c r="L304" s="236" t="s">
        <v>187</v>
      </c>
      <c r="M304" s="133">
        <v>0</v>
      </c>
      <c r="N304" s="214">
        <f>ROUND(M304/12,2)</f>
        <v>0</v>
      </c>
      <c r="O304" s="214">
        <f>LOOKUP(P304,'Longevity Lookup'!$A$3:$A$506,'Longevity Lookup'!$B$3:$B$506)</f>
        <v>0</v>
      </c>
      <c r="P304" s="209">
        <v>0</v>
      </c>
      <c r="Q304" s="211">
        <v>1.03</v>
      </c>
      <c r="R304" s="212">
        <v>0</v>
      </c>
      <c r="S304" s="61">
        <f>$S$16</f>
        <v>12</v>
      </c>
      <c r="T304" s="321" t="s">
        <v>31</v>
      </c>
      <c r="U304" s="323">
        <f>IFERROR((E306+E307)/E305,0)</f>
        <v>0</v>
      </c>
      <c r="V304" s="556">
        <f>E304*174</f>
        <v>0</v>
      </c>
      <c r="W304" s="557">
        <f>IFERROR(E305/V304,0)</f>
        <v>0</v>
      </c>
      <c r="X304" s="24"/>
      <c r="Y304" s="24"/>
    </row>
    <row r="305" spans="1:25" hidden="1">
      <c r="A305" s="9"/>
      <c r="B305" s="28" t="s">
        <v>282</v>
      </c>
      <c r="C305" s="76"/>
      <c r="D305" s="59" t="s">
        <v>15</v>
      </c>
      <c r="E305" s="52">
        <f>ROUND((N304+O304)*E304*Q304,0)</f>
        <v>0</v>
      </c>
      <c r="F305" s="52">
        <f>ROUND((N304+O304)*F304*Q304*Q305,0)</f>
        <v>0</v>
      </c>
      <c r="G305" s="52">
        <f>ROUND((N304+O304)*G304*Q304*Q305*Q306,0)</f>
        <v>0</v>
      </c>
      <c r="H305" s="52">
        <f>ROUND((N304+O304)*H304*Q304*Q305*Q306*Q307,0)</f>
        <v>0</v>
      </c>
      <c r="I305" s="52">
        <f>ROUND((N304+O304)*I304*Q304*Q305*Q306*Q307*Q308,0)</f>
        <v>0</v>
      </c>
      <c r="J305" s="158">
        <f>SUM(E305:I305)</f>
        <v>0</v>
      </c>
      <c r="L305" s="239" t="str">
        <f>L304</f>
        <v>A</v>
      </c>
      <c r="M305" s="215"/>
      <c r="N305" s="56"/>
      <c r="O305" s="56"/>
      <c r="P305" s="56"/>
      <c r="Q305" s="211">
        <v>1.03</v>
      </c>
      <c r="R305" s="212">
        <v>0</v>
      </c>
      <c r="S305" s="61">
        <f>$S$17</f>
        <v>12</v>
      </c>
      <c r="T305" s="561" t="s">
        <v>32</v>
      </c>
      <c r="U305" s="323">
        <f>IFERROR((F306+F307)/F305,0)</f>
        <v>0</v>
      </c>
      <c r="V305" s="556">
        <f>F304*174</f>
        <v>0</v>
      </c>
      <c r="W305" s="557">
        <f>IFERROR(F305/V305,0)</f>
        <v>0</v>
      </c>
    </row>
    <row r="306" spans="1:25" hidden="1">
      <c r="A306" s="9"/>
      <c r="C306" s="76"/>
      <c r="D306" s="59" t="s">
        <v>30</v>
      </c>
      <c r="E306" s="52">
        <f>ROUND(E305*$Q$3,0)</f>
        <v>0</v>
      </c>
      <c r="F306" s="52">
        <f t="shared" ref="F306:I306" si="193">ROUND(F305*$Q$3,0)</f>
        <v>0</v>
      </c>
      <c r="G306" s="52">
        <f t="shared" si="193"/>
        <v>0</v>
      </c>
      <c r="H306" s="52">
        <f t="shared" si="193"/>
        <v>0</v>
      </c>
      <c r="I306" s="52">
        <f t="shared" si="193"/>
        <v>0</v>
      </c>
      <c r="J306" s="158">
        <f>SUM(E306:I306)</f>
        <v>0</v>
      </c>
      <c r="L306" s="239" t="str">
        <f>L305</f>
        <v>A</v>
      </c>
      <c r="M306" s="215"/>
      <c r="N306" s="56"/>
      <c r="O306" s="56"/>
      <c r="P306" s="56"/>
      <c r="Q306" s="211">
        <v>1.03</v>
      </c>
      <c r="R306" s="212">
        <v>0</v>
      </c>
      <c r="S306" s="61">
        <f>$S$18</f>
        <v>12</v>
      </c>
      <c r="T306" s="561" t="s">
        <v>33</v>
      </c>
      <c r="U306" s="323">
        <f>IFERROR((G306+G307)/G305,0)</f>
        <v>0</v>
      </c>
      <c r="V306" s="556">
        <f>G304*174</f>
        <v>0</v>
      </c>
      <c r="W306" s="557">
        <f>IFERROR(G305/V306,0)</f>
        <v>0</v>
      </c>
      <c r="X306" s="24"/>
      <c r="Y306" s="24"/>
    </row>
    <row r="307" spans="1:25" ht="15" hidden="1">
      <c r="A307" s="9"/>
      <c r="C307" s="76"/>
      <c r="D307" s="59" t="s">
        <v>29</v>
      </c>
      <c r="E307" s="170">
        <f>ROUND(R$6*E304,0)</f>
        <v>0</v>
      </c>
      <c r="F307" s="170">
        <f t="shared" ref="F307:I307" si="194">ROUND(S$6*F304,0)</f>
        <v>0</v>
      </c>
      <c r="G307" s="170">
        <f t="shared" si="194"/>
        <v>0</v>
      </c>
      <c r="H307" s="170">
        <f t="shared" si="194"/>
        <v>0</v>
      </c>
      <c r="I307" s="170">
        <f t="shared" si="194"/>
        <v>0</v>
      </c>
      <c r="J307" s="167">
        <f>SUM(E307:I307)</f>
        <v>0</v>
      </c>
      <c r="L307" s="239" t="str">
        <f>L306</f>
        <v>A</v>
      </c>
      <c r="M307" s="215"/>
      <c r="N307" s="56"/>
      <c r="O307" s="56"/>
      <c r="P307" s="56"/>
      <c r="Q307" s="211">
        <v>1.03</v>
      </c>
      <c r="R307" s="212">
        <v>0</v>
      </c>
      <c r="S307" s="61">
        <f>$S$19</f>
        <v>12</v>
      </c>
      <c r="T307" s="561" t="s">
        <v>34</v>
      </c>
      <c r="U307" s="323">
        <f>IFERROR((H306+H307)/H305,0)</f>
        <v>0</v>
      </c>
      <c r="V307" s="556">
        <f>H304*174</f>
        <v>0</v>
      </c>
      <c r="W307" s="557">
        <f>IFERROR(H305/V307,0)</f>
        <v>0</v>
      </c>
    </row>
    <row r="308" spans="1:25" hidden="1">
      <c r="A308" s="9"/>
      <c r="C308" s="76"/>
      <c r="D308" s="62" t="s">
        <v>178</v>
      </c>
      <c r="E308" s="171">
        <f t="shared" ref="E308:I308" si="195">SUM(E306:E307)</f>
        <v>0</v>
      </c>
      <c r="F308" s="171">
        <f t="shared" si="195"/>
        <v>0</v>
      </c>
      <c r="G308" s="171">
        <f t="shared" si="195"/>
        <v>0</v>
      </c>
      <c r="H308" s="171">
        <f t="shared" si="195"/>
        <v>0</v>
      </c>
      <c r="I308" s="171">
        <f t="shared" si="195"/>
        <v>0</v>
      </c>
      <c r="J308" s="172">
        <f t="shared" ref="J308" si="196">SUM(J306:J307)</f>
        <v>0</v>
      </c>
      <c r="L308" s="239" t="str">
        <f>L307</f>
        <v>A</v>
      </c>
      <c r="M308" s="215"/>
      <c r="N308" s="56"/>
      <c r="O308" s="56"/>
      <c r="P308" s="56"/>
      <c r="Q308" s="211">
        <v>1.03</v>
      </c>
      <c r="R308" s="212">
        <v>0</v>
      </c>
      <c r="S308" s="61">
        <f>$S$20</f>
        <v>12</v>
      </c>
      <c r="T308" s="561" t="s">
        <v>35</v>
      </c>
      <c r="U308" s="323">
        <f>IFERROR((I306+I307)/I305,0)</f>
        <v>0</v>
      </c>
      <c r="V308" s="556">
        <f>I304*174</f>
        <v>0</v>
      </c>
      <c r="W308" s="557">
        <f>IFERROR(I305/V308,0)</f>
        <v>0</v>
      </c>
      <c r="X308" s="24"/>
      <c r="Y308" s="24"/>
    </row>
    <row r="309" spans="1:25" hidden="1">
      <c r="A309" s="9"/>
      <c r="B309" s="3"/>
      <c r="C309" s="76"/>
      <c r="D309" s="59"/>
      <c r="E309" s="16"/>
      <c r="F309" s="16"/>
      <c r="G309" s="16"/>
      <c r="H309" s="16"/>
      <c r="I309" s="16"/>
      <c r="J309" s="25"/>
      <c r="L309" s="236"/>
      <c r="M309" s="215"/>
      <c r="N309" s="56"/>
      <c r="O309" s="56"/>
      <c r="P309" s="56"/>
      <c r="Q309" s="31"/>
      <c r="R309" s="56"/>
      <c r="S309" s="31"/>
      <c r="T309" s="325"/>
      <c r="U309" s="325"/>
      <c r="V309" s="558"/>
      <c r="W309" s="559"/>
    </row>
    <row r="310" spans="1:25" hidden="1">
      <c r="A310" s="78"/>
      <c r="B310" s="14" t="s">
        <v>125</v>
      </c>
      <c r="C310" s="265"/>
      <c r="D310" s="33" t="s">
        <v>123</v>
      </c>
      <c r="E310" s="76">
        <f>ROUND($R310*$S310,6)</f>
        <v>0</v>
      </c>
      <c r="F310" s="76">
        <f>ROUND($R311*$S311,6)</f>
        <v>0</v>
      </c>
      <c r="G310" s="76">
        <f>ROUND($R312*$S312,6)</f>
        <v>0</v>
      </c>
      <c r="H310" s="76">
        <f>ROUND($R313*$S313,6)</f>
        <v>0</v>
      </c>
      <c r="I310" s="76">
        <f>ROUND($R314*$S314,6)</f>
        <v>0</v>
      </c>
      <c r="J310" s="46"/>
      <c r="L310" s="236" t="s">
        <v>187</v>
      </c>
      <c r="M310" s="133">
        <v>0</v>
      </c>
      <c r="N310" s="214">
        <f>ROUND(M310/12,2)</f>
        <v>0</v>
      </c>
      <c r="O310" s="214">
        <f>LOOKUP(P310,'Longevity Lookup'!$A$3:$A$506,'Longevity Lookup'!$B$3:$B$506)</f>
        <v>0</v>
      </c>
      <c r="P310" s="209">
        <v>0</v>
      </c>
      <c r="Q310" s="211">
        <v>1.03</v>
      </c>
      <c r="R310" s="212">
        <v>0</v>
      </c>
      <c r="S310" s="61">
        <f>$S$16</f>
        <v>12</v>
      </c>
      <c r="T310" s="321" t="s">
        <v>31</v>
      </c>
      <c r="U310" s="323">
        <f>IFERROR((E312+E313)/E311,0)</f>
        <v>0</v>
      </c>
      <c r="V310" s="556">
        <f>E310*174</f>
        <v>0</v>
      </c>
      <c r="W310" s="557">
        <f>IFERROR(E311/V310,0)</f>
        <v>0</v>
      </c>
      <c r="X310" s="24"/>
      <c r="Y310" s="24"/>
    </row>
    <row r="311" spans="1:25" hidden="1">
      <c r="A311" s="9"/>
      <c r="B311" s="28" t="s">
        <v>282</v>
      </c>
      <c r="C311" s="76"/>
      <c r="D311" s="59" t="s">
        <v>15</v>
      </c>
      <c r="E311" s="52">
        <f>ROUND((N310+O310)*E310*Q310,0)</f>
        <v>0</v>
      </c>
      <c r="F311" s="52">
        <f>ROUND((N310+O310)*F310*Q310*Q311,0)</f>
        <v>0</v>
      </c>
      <c r="G311" s="52">
        <f>ROUND((N310+O310)*G310*Q310*Q311*Q312,0)</f>
        <v>0</v>
      </c>
      <c r="H311" s="52">
        <f>ROUND((N310+O310)*H310*Q310*Q311*Q312*Q313,0)</f>
        <v>0</v>
      </c>
      <c r="I311" s="52">
        <f>ROUND((N310+O310)*I310*Q310*Q311*Q312*Q313*Q314,0)</f>
        <v>0</v>
      </c>
      <c r="J311" s="158">
        <f>SUM(E311:I311)</f>
        <v>0</v>
      </c>
      <c r="L311" s="239" t="str">
        <f>L310</f>
        <v>A</v>
      </c>
      <c r="M311" s="215"/>
      <c r="N311" s="56"/>
      <c r="O311" s="56"/>
      <c r="P311" s="56"/>
      <c r="Q311" s="211">
        <v>1.03</v>
      </c>
      <c r="R311" s="212">
        <v>0</v>
      </c>
      <c r="S311" s="61">
        <f>$S$17</f>
        <v>12</v>
      </c>
      <c r="T311" s="561" t="s">
        <v>32</v>
      </c>
      <c r="U311" s="323">
        <f>IFERROR((F312+F313)/F311,0)</f>
        <v>0</v>
      </c>
      <c r="V311" s="556">
        <f>F310*174</f>
        <v>0</v>
      </c>
      <c r="W311" s="557">
        <f>IFERROR(F311/V311,0)</f>
        <v>0</v>
      </c>
    </row>
    <row r="312" spans="1:25" hidden="1">
      <c r="A312" s="9"/>
      <c r="C312" s="76"/>
      <c r="D312" s="59" t="s">
        <v>30</v>
      </c>
      <c r="E312" s="52">
        <f>ROUND(E311*$Q$3,0)</f>
        <v>0</v>
      </c>
      <c r="F312" s="52">
        <f t="shared" ref="F312:I312" si="197">ROUND(F311*$Q$3,0)</f>
        <v>0</v>
      </c>
      <c r="G312" s="52">
        <f t="shared" si="197"/>
        <v>0</v>
      </c>
      <c r="H312" s="52">
        <f t="shared" si="197"/>
        <v>0</v>
      </c>
      <c r="I312" s="52">
        <f t="shared" si="197"/>
        <v>0</v>
      </c>
      <c r="J312" s="158">
        <f>SUM(E312:I312)</f>
        <v>0</v>
      </c>
      <c r="L312" s="239" t="str">
        <f>L311</f>
        <v>A</v>
      </c>
      <c r="M312" s="215"/>
      <c r="N312" s="56"/>
      <c r="O312" s="56"/>
      <c r="P312" s="56"/>
      <c r="Q312" s="211">
        <v>1.03</v>
      </c>
      <c r="R312" s="212">
        <v>0</v>
      </c>
      <c r="S312" s="61">
        <f>$S$18</f>
        <v>12</v>
      </c>
      <c r="T312" s="561" t="s">
        <v>33</v>
      </c>
      <c r="U312" s="323">
        <f>IFERROR((G312+G313)/G311,0)</f>
        <v>0</v>
      </c>
      <c r="V312" s="556">
        <f>G310*174</f>
        <v>0</v>
      </c>
      <c r="W312" s="557">
        <f>IFERROR(G311/V312,0)</f>
        <v>0</v>
      </c>
      <c r="X312" s="24"/>
      <c r="Y312" s="24"/>
    </row>
    <row r="313" spans="1:25" ht="15" hidden="1">
      <c r="A313" s="9"/>
      <c r="C313" s="76"/>
      <c r="D313" s="59" t="s">
        <v>29</v>
      </c>
      <c r="E313" s="170">
        <f>ROUND(R$6*E310,0)</f>
        <v>0</v>
      </c>
      <c r="F313" s="170">
        <f t="shared" ref="F313:I313" si="198">ROUND(S$6*F310,0)</f>
        <v>0</v>
      </c>
      <c r="G313" s="170">
        <f t="shared" si="198"/>
        <v>0</v>
      </c>
      <c r="H313" s="170">
        <f t="shared" si="198"/>
        <v>0</v>
      </c>
      <c r="I313" s="170">
        <f t="shared" si="198"/>
        <v>0</v>
      </c>
      <c r="J313" s="167">
        <f>SUM(E313:I313)</f>
        <v>0</v>
      </c>
      <c r="L313" s="239" t="str">
        <f>L312</f>
        <v>A</v>
      </c>
      <c r="M313" s="215"/>
      <c r="N313" s="56"/>
      <c r="O313" s="56"/>
      <c r="P313" s="56"/>
      <c r="Q313" s="211">
        <v>1.03</v>
      </c>
      <c r="R313" s="212">
        <v>0</v>
      </c>
      <c r="S313" s="61">
        <f>$S$19</f>
        <v>12</v>
      </c>
      <c r="T313" s="561" t="s">
        <v>34</v>
      </c>
      <c r="U313" s="323">
        <f>IFERROR((H312+H313)/H311,0)</f>
        <v>0</v>
      </c>
      <c r="V313" s="556">
        <f>H310*174</f>
        <v>0</v>
      </c>
      <c r="W313" s="557">
        <f>IFERROR(H311/V313,0)</f>
        <v>0</v>
      </c>
    </row>
    <row r="314" spans="1:25" hidden="1">
      <c r="A314" s="9"/>
      <c r="C314" s="76"/>
      <c r="D314" s="62" t="s">
        <v>178</v>
      </c>
      <c r="E314" s="171">
        <f t="shared" ref="E314:I314" si="199">SUM(E312:E313)</f>
        <v>0</v>
      </c>
      <c r="F314" s="171">
        <f t="shared" si="199"/>
        <v>0</v>
      </c>
      <c r="G314" s="171">
        <f t="shared" si="199"/>
        <v>0</v>
      </c>
      <c r="H314" s="171">
        <f t="shared" si="199"/>
        <v>0</v>
      </c>
      <c r="I314" s="171">
        <f t="shared" si="199"/>
        <v>0</v>
      </c>
      <c r="J314" s="172">
        <f t="shared" ref="J314" si="200">SUM(J312:J313)</f>
        <v>0</v>
      </c>
      <c r="L314" s="239" t="str">
        <f>L313</f>
        <v>A</v>
      </c>
      <c r="M314" s="215"/>
      <c r="N314" s="56"/>
      <c r="O314" s="56"/>
      <c r="P314" s="56"/>
      <c r="Q314" s="211">
        <v>1.03</v>
      </c>
      <c r="R314" s="212">
        <v>0</v>
      </c>
      <c r="S314" s="61">
        <f>$S$20</f>
        <v>12</v>
      </c>
      <c r="T314" s="561" t="s">
        <v>35</v>
      </c>
      <c r="U314" s="323">
        <f>IFERROR((I312+I313)/I311,0)</f>
        <v>0</v>
      </c>
      <c r="V314" s="556">
        <f>I310*174</f>
        <v>0</v>
      </c>
      <c r="W314" s="557">
        <f>IFERROR(I311/V314,0)</f>
        <v>0</v>
      </c>
      <c r="X314" s="24"/>
      <c r="Y314" s="24"/>
    </row>
    <row r="315" spans="1:25" hidden="1">
      <c r="A315" s="9"/>
      <c r="C315" s="76"/>
      <c r="D315" s="59"/>
      <c r="E315" s="16"/>
      <c r="F315" s="16"/>
      <c r="G315" s="16"/>
      <c r="H315" s="16"/>
      <c r="I315" s="16"/>
      <c r="J315" s="25"/>
      <c r="L315" s="236"/>
      <c r="M315" s="2"/>
      <c r="N315" s="2"/>
      <c r="O315" s="2"/>
      <c r="P315" s="2"/>
      <c r="Q315" s="2"/>
      <c r="R315" s="4"/>
      <c r="S315" s="3"/>
      <c r="T315" s="4"/>
      <c r="U315" s="4"/>
      <c r="V315" s="3"/>
      <c r="X315" s="24"/>
      <c r="Y315" s="24"/>
    </row>
    <row r="316" spans="1:25" ht="6" customHeight="1">
      <c r="A316" s="9"/>
      <c r="D316" s="21"/>
      <c r="E316" s="21"/>
      <c r="F316" s="21"/>
      <c r="G316" s="21"/>
      <c r="H316" s="21"/>
      <c r="I316" s="21"/>
      <c r="J316" s="61"/>
      <c r="L316" s="236"/>
      <c r="S316" s="16"/>
    </row>
    <row r="317" spans="1:25">
      <c r="A317" s="47" t="s">
        <v>19</v>
      </c>
      <c r="B317" s="48"/>
      <c r="C317" s="48"/>
      <c r="D317" s="49"/>
      <c r="E317" s="164">
        <f>SUMIF($D$15:$D$316,"*Salary",E15:E316)</f>
        <v>0</v>
      </c>
      <c r="F317" s="164">
        <f>SUMIF($D$15:$D$316,"*Salary",F15:F316)</f>
        <v>0</v>
      </c>
      <c r="G317" s="164">
        <f>SUMIF($D$15:$D$316,"*Salary",G15:G316)</f>
        <v>0</v>
      </c>
      <c r="H317" s="164">
        <f>SUMIF($D$15:$D$316,"*Salary",H15:H316)</f>
        <v>0</v>
      </c>
      <c r="I317" s="164">
        <f>SUMIF($D$15:$D$316,"*Salary",I15:I316)</f>
        <v>0</v>
      </c>
      <c r="J317" s="158">
        <f>SUM(E317:I317)</f>
        <v>0</v>
      </c>
      <c r="L317" s="236"/>
      <c r="S317" s="3"/>
    </row>
    <row r="318" spans="1:25" ht="15">
      <c r="A318" s="47" t="s">
        <v>20</v>
      </c>
      <c r="B318" s="48"/>
      <c r="C318" s="48"/>
      <c r="D318" s="49"/>
      <c r="E318" s="166">
        <f>SUMIF(D17:D316,"*Total Fringe",E17:E316)</f>
        <v>0</v>
      </c>
      <c r="F318" s="166">
        <f>SUMIF($D$17:$D$316,"*Total Fringe",F17:F316)</f>
        <v>0</v>
      </c>
      <c r="G318" s="166">
        <f>SUMIF($D$17:$D$316,"*Total Fringe",G17:G316)</f>
        <v>0</v>
      </c>
      <c r="H318" s="166">
        <f>SUMIF($D$17:$D$316,"*Total Fringe",H17:H316)</f>
        <v>0</v>
      </c>
      <c r="I318" s="166">
        <f>SUMIF($D$17:$D$316,"*Total Fringe",I17:I316)</f>
        <v>0</v>
      </c>
      <c r="J318" s="167">
        <f>SUM(E318:I318)</f>
        <v>0</v>
      </c>
      <c r="L318" s="236"/>
      <c r="S318" s="3"/>
    </row>
    <row r="319" spans="1:25">
      <c r="A319" s="47" t="s">
        <v>21</v>
      </c>
      <c r="B319" s="48"/>
      <c r="C319" s="48"/>
      <c r="D319" s="49"/>
      <c r="E319" s="177">
        <f>SUM(E317:E318)</f>
        <v>0</v>
      </c>
      <c r="F319" s="177">
        <f>SUM(F317:F318)</f>
        <v>0</v>
      </c>
      <c r="G319" s="177">
        <f>SUM(G317:G318)</f>
        <v>0</v>
      </c>
      <c r="H319" s="177">
        <f>SUM(H317:H318)</f>
        <v>0</v>
      </c>
      <c r="I319" s="177">
        <f>SUM(I317:I318)</f>
        <v>0</v>
      </c>
      <c r="J319" s="158">
        <f>SUM(E319:I319)</f>
        <v>0</v>
      </c>
      <c r="L319" s="236"/>
    </row>
    <row r="320" spans="1:25">
      <c r="A320" s="1"/>
      <c r="B320" s="53"/>
      <c r="C320" s="53"/>
      <c r="D320" s="57"/>
      <c r="E320" s="7"/>
      <c r="F320" s="7"/>
      <c r="G320" s="7"/>
      <c r="H320" s="7"/>
      <c r="I320" s="7"/>
      <c r="J320" s="44"/>
      <c r="L320" s="236"/>
    </row>
    <row r="321" spans="1:25">
      <c r="A321" s="19" t="s">
        <v>22</v>
      </c>
      <c r="B321" s="363"/>
      <c r="C321" s="68"/>
      <c r="D321" s="45"/>
      <c r="J321" s="32"/>
      <c r="L321" s="236"/>
      <c r="U321" s="51"/>
      <c r="V321" s="51"/>
      <c r="W321" s="51"/>
      <c r="X321" s="51"/>
      <c r="Y321" s="51"/>
    </row>
    <row r="322" spans="1:25">
      <c r="A322" s="786" t="s">
        <v>422</v>
      </c>
      <c r="B322" s="786"/>
      <c r="C322" s="786"/>
      <c r="D322" s="786"/>
      <c r="E322" s="786"/>
      <c r="F322" s="786"/>
      <c r="G322" s="786"/>
      <c r="H322" s="786"/>
      <c r="I322" s="786"/>
      <c r="J322" s="786"/>
      <c r="L322" s="236"/>
      <c r="M322" s="53" t="s">
        <v>120</v>
      </c>
      <c r="N322" s="57" t="s">
        <v>79</v>
      </c>
      <c r="O322" s="57"/>
      <c r="P322" s="57" t="s">
        <v>249</v>
      </c>
      <c r="Q322" s="57" t="s">
        <v>109</v>
      </c>
      <c r="R322" s="57" t="s">
        <v>18</v>
      </c>
      <c r="S322" s="57"/>
      <c r="T322" s="57" t="s">
        <v>176</v>
      </c>
      <c r="U322" s="766" t="s">
        <v>450</v>
      </c>
      <c r="V322" s="766"/>
      <c r="W322" s="767" t="s">
        <v>451</v>
      </c>
      <c r="X322" s="767" t="s">
        <v>81</v>
      </c>
      <c r="Y322" s="68"/>
    </row>
    <row r="323" spans="1:25">
      <c r="A323" s="53" t="s">
        <v>61</v>
      </c>
      <c r="B323" s="53" t="s">
        <v>62</v>
      </c>
      <c r="D323" s="45"/>
      <c r="E323" s="17" t="str">
        <f>E14</f>
        <v>Year 1</v>
      </c>
      <c r="F323" s="17" t="str">
        <f>F14</f>
        <v>Year 2</v>
      </c>
      <c r="G323" s="17" t="str">
        <f>G14</f>
        <v>Year 3</v>
      </c>
      <c r="H323" s="17" t="str">
        <f>H14</f>
        <v>Year 4</v>
      </c>
      <c r="I323" s="17" t="str">
        <f>I14</f>
        <v>Year 5</v>
      </c>
      <c r="J323" s="45" t="s">
        <v>1</v>
      </c>
      <c r="L323" s="236"/>
      <c r="M323" s="68" t="s">
        <v>119</v>
      </c>
      <c r="N323" s="45" t="s">
        <v>15</v>
      </c>
      <c r="O323" s="45" t="s">
        <v>249</v>
      </c>
      <c r="P323" s="45" t="s">
        <v>102</v>
      </c>
      <c r="Q323" s="45" t="s">
        <v>110</v>
      </c>
      <c r="R323" s="45" t="s">
        <v>112</v>
      </c>
      <c r="S323" s="45" t="s">
        <v>102</v>
      </c>
      <c r="T323" s="45" t="s">
        <v>177</v>
      </c>
      <c r="U323" s="766"/>
      <c r="V323" s="766"/>
      <c r="W323" s="767"/>
      <c r="X323" s="767"/>
      <c r="Y323" s="14"/>
    </row>
    <row r="324" spans="1:25">
      <c r="A324" s="78"/>
      <c r="B324" s="77" t="s">
        <v>126</v>
      </c>
      <c r="C324" s="28" t="s">
        <v>282</v>
      </c>
      <c r="D324" s="33" t="s">
        <v>123</v>
      </c>
      <c r="E324" s="76">
        <f>ROUND($R324*$S324*T324,6)</f>
        <v>0</v>
      </c>
      <c r="F324" s="76">
        <f>ROUND($R325*$S325*T325,6)</f>
        <v>0</v>
      </c>
      <c r="G324" s="76">
        <f>ROUND($R326*$S326*T326,6)</f>
        <v>0</v>
      </c>
      <c r="H324" s="76">
        <f>ROUND($R327*$S327*T327,6)</f>
        <v>0</v>
      </c>
      <c r="I324" s="76">
        <f>ROUND($R328*$S328*T328,6)</f>
        <v>0</v>
      </c>
      <c r="J324" s="45"/>
      <c r="L324" s="245" t="s">
        <v>187</v>
      </c>
      <c r="M324" s="133"/>
      <c r="N324" s="214">
        <f>ROUND(M324/12,2)</f>
        <v>0</v>
      </c>
      <c r="O324" s="214">
        <f>LOOKUP(P324,'Longevity Lookup'!$A$3:$A$506,'Longevity Lookup'!$B$3:$B$506)</f>
        <v>0</v>
      </c>
      <c r="P324" s="209">
        <v>0</v>
      </c>
      <c r="Q324" s="211">
        <v>1</v>
      </c>
      <c r="R324" s="212">
        <v>0</v>
      </c>
      <c r="S324" s="61">
        <f>$S$16</f>
        <v>12</v>
      </c>
      <c r="T324" s="211">
        <v>0</v>
      </c>
      <c r="U324" s="321" t="s">
        <v>31</v>
      </c>
      <c r="V324" s="323">
        <f>IFERROR((E326+E327)/E325,0)</f>
        <v>0</v>
      </c>
      <c r="W324" s="556">
        <f>E324*174</f>
        <v>0</v>
      </c>
      <c r="X324" s="557">
        <f>IFERROR(E326/W324,0)</f>
        <v>0</v>
      </c>
      <c r="Y324" s="24"/>
    </row>
    <row r="325" spans="1:25">
      <c r="A325" s="19"/>
      <c r="B325" s="77"/>
      <c r="C325" s="68"/>
      <c r="D325" s="33" t="s">
        <v>179</v>
      </c>
      <c r="E325" s="21">
        <f>T324</f>
        <v>0</v>
      </c>
      <c r="F325" s="21">
        <f>T325</f>
        <v>0</v>
      </c>
      <c r="G325" s="21">
        <f>T326</f>
        <v>0</v>
      </c>
      <c r="H325" s="21">
        <f>T327</f>
        <v>0</v>
      </c>
      <c r="I325" s="21">
        <f>T328</f>
        <v>0</v>
      </c>
      <c r="J325" s="45"/>
      <c r="L325" s="239" t="str">
        <f>L324</f>
        <v>A</v>
      </c>
      <c r="M325" s="215"/>
      <c r="N325" s="214"/>
      <c r="O325" s="214"/>
      <c r="P325" s="214"/>
      <c r="Q325" s="211">
        <v>1.03</v>
      </c>
      <c r="R325" s="212">
        <v>0</v>
      </c>
      <c r="S325" s="61">
        <f>$S$17</f>
        <v>12</v>
      </c>
      <c r="T325" s="211">
        <v>0</v>
      </c>
      <c r="U325" s="561" t="s">
        <v>32</v>
      </c>
      <c r="V325" s="323">
        <f>IFERROR((F326+F327)/F325,0)</f>
        <v>0</v>
      </c>
      <c r="W325" s="556">
        <f>F324*174</f>
        <v>0</v>
      </c>
      <c r="X325" s="557">
        <f>IFERROR(F326/W325,0)</f>
        <v>0</v>
      </c>
      <c r="Y325" s="24"/>
    </row>
    <row r="326" spans="1:25">
      <c r="A326" s="9"/>
      <c r="C326" s="76"/>
      <c r="D326" s="59" t="s">
        <v>15</v>
      </c>
      <c r="E326" s="52">
        <f>ROUND((N324+O324)*E324*Q324,0)</f>
        <v>0</v>
      </c>
      <c r="F326" s="52">
        <f>ROUND((N324+O324)*F324*Q324*Q325,0)</f>
        <v>0</v>
      </c>
      <c r="G326" s="52">
        <f>ROUND((N324+O324)*G324*Q324*Q325*Q326,0)</f>
        <v>0</v>
      </c>
      <c r="H326" s="52">
        <f>ROUND((N324+O324)*H324*Q324*Q325*Q326*Q327,0)</f>
        <v>0</v>
      </c>
      <c r="I326" s="52">
        <f>ROUND((N324+O324)*I324*Q324*Q325*Q326*Q327*Q328,0)</f>
        <v>0</v>
      </c>
      <c r="J326" s="158">
        <f>SUM(E326:I326)</f>
        <v>0</v>
      </c>
      <c r="L326" s="239" t="str">
        <f>L325</f>
        <v>A</v>
      </c>
      <c r="M326" s="215"/>
      <c r="N326" s="56"/>
      <c r="O326" s="56"/>
      <c r="P326" s="56"/>
      <c r="Q326" s="211">
        <v>1.03</v>
      </c>
      <c r="R326" s="212">
        <v>0</v>
      </c>
      <c r="S326" s="61">
        <f>$S$18</f>
        <v>12</v>
      </c>
      <c r="T326" s="211">
        <v>0</v>
      </c>
      <c r="U326" s="561" t="s">
        <v>33</v>
      </c>
      <c r="V326" s="323">
        <f>IFERROR((G326+G327)/G325,0)</f>
        <v>0</v>
      </c>
      <c r="W326" s="556">
        <f>G324*174</f>
        <v>0</v>
      </c>
      <c r="X326" s="557">
        <f>IFERROR(G326/W326,0)</f>
        <v>0</v>
      </c>
    </row>
    <row r="327" spans="1:25">
      <c r="A327" s="9"/>
      <c r="B327" s="77"/>
      <c r="C327" s="76"/>
      <c r="D327" s="59" t="s">
        <v>30</v>
      </c>
      <c r="E327" s="52">
        <f>ROUND(E326*$Q$3,0)</f>
        <v>0</v>
      </c>
      <c r="F327" s="52">
        <f t="shared" ref="F327:I327" si="201">ROUND(F326*$Q$3,0)</f>
        <v>0</v>
      </c>
      <c r="G327" s="52">
        <f t="shared" si="201"/>
        <v>0</v>
      </c>
      <c r="H327" s="52">
        <f t="shared" si="201"/>
        <v>0</v>
      </c>
      <c r="I327" s="52">
        <f t="shared" si="201"/>
        <v>0</v>
      </c>
      <c r="J327" s="158">
        <f>SUM(E327:I327)</f>
        <v>0</v>
      </c>
      <c r="L327" s="239" t="str">
        <f>L326</f>
        <v>A</v>
      </c>
      <c r="M327" s="215"/>
      <c r="N327" s="56"/>
      <c r="O327" s="56"/>
      <c r="P327" s="56"/>
      <c r="Q327" s="211">
        <v>1.03</v>
      </c>
      <c r="R327" s="212">
        <v>0</v>
      </c>
      <c r="S327" s="61">
        <f>$S$19</f>
        <v>12</v>
      </c>
      <c r="T327" s="211">
        <v>0</v>
      </c>
      <c r="U327" s="561" t="s">
        <v>34</v>
      </c>
      <c r="V327" s="323">
        <f>IFERROR((H326+H327)/H325,0)</f>
        <v>0</v>
      </c>
      <c r="W327" s="556">
        <f>H324*174</f>
        <v>0</v>
      </c>
      <c r="X327" s="557">
        <f>IFERROR(H326/W327,0)</f>
        <v>0</v>
      </c>
      <c r="Y327" s="24"/>
    </row>
    <row r="328" spans="1:25" ht="15">
      <c r="A328" s="9"/>
      <c r="B328" s="77"/>
      <c r="C328" s="76"/>
      <c r="D328" s="59" t="s">
        <v>29</v>
      </c>
      <c r="E328" s="170">
        <f>ROUND(R$6*E324,0)</f>
        <v>0</v>
      </c>
      <c r="F328" s="170">
        <f t="shared" ref="F328:I328" si="202">ROUND(S$6*F324,0)</f>
        <v>0</v>
      </c>
      <c r="G328" s="170">
        <f t="shared" si="202"/>
        <v>0</v>
      </c>
      <c r="H328" s="170">
        <f t="shared" si="202"/>
        <v>0</v>
      </c>
      <c r="I328" s="170">
        <f t="shared" si="202"/>
        <v>0</v>
      </c>
      <c r="J328" s="167">
        <f>SUM(E328:I328)</f>
        <v>0</v>
      </c>
      <c r="L328" s="239" t="str">
        <f>L327</f>
        <v>A</v>
      </c>
      <c r="M328" s="215"/>
      <c r="N328" s="56"/>
      <c r="O328" s="56"/>
      <c r="P328" s="56"/>
      <c r="Q328" s="211">
        <v>1.03</v>
      </c>
      <c r="R328" s="212">
        <v>0</v>
      </c>
      <c r="S328" s="61">
        <f>$S$20</f>
        <v>12</v>
      </c>
      <c r="T328" s="211">
        <v>0</v>
      </c>
      <c r="U328" s="561" t="s">
        <v>35</v>
      </c>
      <c r="V328" s="323">
        <f>IFERROR((I326+I327)/I325,0)</f>
        <v>0</v>
      </c>
      <c r="W328" s="556">
        <f>I324*174</f>
        <v>0</v>
      </c>
      <c r="X328" s="557">
        <f>IFERROR(I326/W328,0)</f>
        <v>0</v>
      </c>
      <c r="Y328" s="24"/>
    </row>
    <row r="329" spans="1:25">
      <c r="A329" s="9"/>
      <c r="B329" s="77"/>
      <c r="C329" s="76"/>
      <c r="D329" s="62" t="s">
        <v>178</v>
      </c>
      <c r="E329" s="171">
        <f t="shared" ref="E329:I329" si="203">SUM(E327:E328)</f>
        <v>0</v>
      </c>
      <c r="F329" s="171">
        <f t="shared" si="203"/>
        <v>0</v>
      </c>
      <c r="G329" s="171">
        <f t="shared" si="203"/>
        <v>0</v>
      </c>
      <c r="H329" s="171">
        <f t="shared" si="203"/>
        <v>0</v>
      </c>
      <c r="I329" s="171">
        <f t="shared" si="203"/>
        <v>0</v>
      </c>
      <c r="J329" s="172">
        <f t="shared" ref="J329" si="204">SUM(J327:J328)</f>
        <v>0</v>
      </c>
      <c r="L329" s="236"/>
      <c r="M329" s="215"/>
      <c r="N329" s="56"/>
      <c r="O329" s="56"/>
      <c r="P329" s="56"/>
      <c r="Q329" s="59"/>
      <c r="R329" s="216"/>
      <c r="S329" s="61"/>
      <c r="T329" s="59"/>
      <c r="U329" s="323"/>
      <c r="V329" s="323"/>
      <c r="W329" s="558"/>
      <c r="X329" s="559"/>
      <c r="Y329" s="24"/>
    </row>
    <row r="330" spans="1:25" hidden="1">
      <c r="A330" s="9"/>
      <c r="B330" s="77"/>
      <c r="C330" s="76"/>
      <c r="D330" s="59"/>
      <c r="E330" s="16"/>
      <c r="F330" s="16"/>
      <c r="G330" s="16"/>
      <c r="H330" s="16"/>
      <c r="I330" s="16"/>
      <c r="J330" s="25"/>
      <c r="L330" s="236"/>
      <c r="M330" s="215"/>
      <c r="N330" s="56"/>
      <c r="O330" s="56"/>
      <c r="P330" s="56"/>
      <c r="Q330" s="33"/>
      <c r="R330" s="56"/>
      <c r="S330" s="33"/>
      <c r="T330" s="213"/>
      <c r="U330" s="325"/>
      <c r="V330" s="326"/>
      <c r="W330" s="558"/>
      <c r="X330" s="559"/>
    </row>
    <row r="331" spans="1:25" hidden="1">
      <c r="A331" s="78" t="s">
        <v>6</v>
      </c>
      <c r="B331" s="77" t="s">
        <v>126</v>
      </c>
      <c r="C331" s="28" t="s">
        <v>282</v>
      </c>
      <c r="D331" s="33" t="s">
        <v>123</v>
      </c>
      <c r="E331" s="76">
        <f>ROUND($R331*$S331*T331,6)</f>
        <v>0</v>
      </c>
      <c r="F331" s="76">
        <f>ROUND($R332*$S332*T332,6)</f>
        <v>0</v>
      </c>
      <c r="G331" s="76">
        <f>ROUND($R333*$S333*T333,6)</f>
        <v>0</v>
      </c>
      <c r="H331" s="76">
        <f>ROUND($R334*$S334*T334,6)</f>
        <v>0</v>
      </c>
      <c r="I331" s="76">
        <f>ROUND($R335*$S335*T335,6)</f>
        <v>0</v>
      </c>
      <c r="J331" s="45"/>
      <c r="L331" s="236" t="s">
        <v>187</v>
      </c>
      <c r="M331" s="133">
        <v>0</v>
      </c>
      <c r="N331" s="214">
        <f>ROUND(M331/12,2)</f>
        <v>0</v>
      </c>
      <c r="O331" s="214">
        <f>LOOKUP(P331,'Longevity Lookup'!$A$3:$A$506,'Longevity Lookup'!$B$3:$B$506)</f>
        <v>0</v>
      </c>
      <c r="P331" s="209">
        <v>0</v>
      </c>
      <c r="Q331" s="211">
        <v>1</v>
      </c>
      <c r="R331" s="212">
        <v>0</v>
      </c>
      <c r="S331" s="61">
        <f>$S$16</f>
        <v>12</v>
      </c>
      <c r="T331" s="211">
        <v>0</v>
      </c>
      <c r="U331" s="321" t="s">
        <v>31</v>
      </c>
      <c r="V331" s="323">
        <f>IFERROR((E333+E334)/E332,0)</f>
        <v>0</v>
      </c>
      <c r="W331" s="556">
        <f>E331*174</f>
        <v>0</v>
      </c>
      <c r="X331" s="557">
        <f>IFERROR(E333/W331,0)</f>
        <v>0</v>
      </c>
      <c r="Y331" s="24"/>
    </row>
    <row r="332" spans="1:25" hidden="1">
      <c r="B332" s="77"/>
      <c r="D332" s="33" t="s">
        <v>179</v>
      </c>
      <c r="E332" s="21">
        <f>T331</f>
        <v>0</v>
      </c>
      <c r="F332" s="21">
        <f>T332</f>
        <v>0</v>
      </c>
      <c r="G332" s="21">
        <f>T333</f>
        <v>0</v>
      </c>
      <c r="H332" s="21">
        <f>T334</f>
        <v>0</v>
      </c>
      <c r="I332" s="21">
        <f>T335</f>
        <v>0</v>
      </c>
      <c r="J332" s="149"/>
      <c r="L332" s="239" t="str">
        <f>L331</f>
        <v>A</v>
      </c>
      <c r="M332" s="215"/>
      <c r="N332" s="214"/>
      <c r="O332" s="214"/>
      <c r="P332" s="214"/>
      <c r="Q332" s="211">
        <v>1.03</v>
      </c>
      <c r="R332" s="212">
        <v>0</v>
      </c>
      <c r="S332" s="61">
        <f>$S$17</f>
        <v>12</v>
      </c>
      <c r="T332" s="211">
        <v>0</v>
      </c>
      <c r="U332" s="561" t="s">
        <v>32</v>
      </c>
      <c r="V332" s="323">
        <f>IFERROR((F333+F334)/F332,0)</f>
        <v>0</v>
      </c>
      <c r="W332" s="556">
        <f>F331*174</f>
        <v>0</v>
      </c>
      <c r="X332" s="557">
        <f>IFERROR(F333/W332,0)</f>
        <v>0</v>
      </c>
      <c r="Y332" s="24"/>
    </row>
    <row r="333" spans="1:25" hidden="1">
      <c r="A333" s="9"/>
      <c r="C333" s="76"/>
      <c r="D333" s="59" t="s">
        <v>15</v>
      </c>
      <c r="E333" s="52">
        <f>ROUND((N331+O331)*E331*Q331,0)</f>
        <v>0</v>
      </c>
      <c r="F333" s="52">
        <f>ROUND((N331+O331)*F331*Q331*Q332,0)</f>
        <v>0</v>
      </c>
      <c r="G333" s="52">
        <f>ROUND((N331+O331)*G331*Q331*Q332*Q333,0)</f>
        <v>0</v>
      </c>
      <c r="H333" s="52">
        <f>ROUND((N331+O331)*H331*Q331*Q332*Q333*Q334,0)</f>
        <v>0</v>
      </c>
      <c r="I333" s="52">
        <f>ROUND((N331+O331)*I331*Q331*Q332*Q333*Q334*Q335,0)</f>
        <v>0</v>
      </c>
      <c r="J333" s="158">
        <f>SUM(E333:I333)</f>
        <v>0</v>
      </c>
      <c r="L333" s="239" t="str">
        <f>L332</f>
        <v>A</v>
      </c>
      <c r="M333" s="215"/>
      <c r="N333" s="56"/>
      <c r="O333" s="56"/>
      <c r="P333" s="56"/>
      <c r="Q333" s="211">
        <v>1.03</v>
      </c>
      <c r="R333" s="212">
        <v>0</v>
      </c>
      <c r="S333" s="61">
        <f>$S$18</f>
        <v>12</v>
      </c>
      <c r="T333" s="211">
        <v>0</v>
      </c>
      <c r="U333" s="561" t="s">
        <v>33</v>
      </c>
      <c r="V333" s="323">
        <f>IFERROR((G333+G334)/G332,0)</f>
        <v>0</v>
      </c>
      <c r="W333" s="556">
        <f>G331*174</f>
        <v>0</v>
      </c>
      <c r="X333" s="557">
        <f>IFERROR(G333/W333,0)</f>
        <v>0</v>
      </c>
    </row>
    <row r="334" spans="1:25" hidden="1">
      <c r="A334" s="9"/>
      <c r="B334" s="77"/>
      <c r="C334" s="76"/>
      <c r="D334" s="59" t="s">
        <v>30</v>
      </c>
      <c r="E334" s="52">
        <f>ROUND(E333*$Q$3,0)</f>
        <v>0</v>
      </c>
      <c r="F334" s="52">
        <f t="shared" ref="F334:I334" si="205">ROUND(F333*$Q$3,0)</f>
        <v>0</v>
      </c>
      <c r="G334" s="52">
        <f t="shared" si="205"/>
        <v>0</v>
      </c>
      <c r="H334" s="52">
        <f t="shared" si="205"/>
        <v>0</v>
      </c>
      <c r="I334" s="52">
        <f t="shared" si="205"/>
        <v>0</v>
      </c>
      <c r="J334" s="158">
        <f>SUM(E334:I334)</f>
        <v>0</v>
      </c>
      <c r="L334" s="239" t="str">
        <f>L333</f>
        <v>A</v>
      </c>
      <c r="M334" s="215"/>
      <c r="N334" s="56"/>
      <c r="O334" s="56"/>
      <c r="P334" s="56"/>
      <c r="Q334" s="211">
        <v>1.03</v>
      </c>
      <c r="R334" s="212">
        <v>0</v>
      </c>
      <c r="S334" s="61">
        <f>$S$19</f>
        <v>12</v>
      </c>
      <c r="T334" s="211">
        <v>0</v>
      </c>
      <c r="U334" s="561" t="s">
        <v>34</v>
      </c>
      <c r="V334" s="323">
        <f>IFERROR((H333+H334)/H332,0)</f>
        <v>0</v>
      </c>
      <c r="W334" s="556">
        <f>H331*174</f>
        <v>0</v>
      </c>
      <c r="X334" s="557">
        <f>IFERROR(H333/W334,0)</f>
        <v>0</v>
      </c>
      <c r="Y334" s="24"/>
    </row>
    <row r="335" spans="1:25" ht="15" hidden="1">
      <c r="A335" s="9"/>
      <c r="B335" s="77"/>
      <c r="C335" s="76"/>
      <c r="D335" s="59" t="s">
        <v>29</v>
      </c>
      <c r="E335" s="170">
        <f>ROUND(R$6*E331,0)</f>
        <v>0</v>
      </c>
      <c r="F335" s="170">
        <f t="shared" ref="F335:I335" si="206">ROUND(S$6*F331,0)</f>
        <v>0</v>
      </c>
      <c r="G335" s="170">
        <f t="shared" si="206"/>
        <v>0</v>
      </c>
      <c r="H335" s="170">
        <f t="shared" si="206"/>
        <v>0</v>
      </c>
      <c r="I335" s="170">
        <f t="shared" si="206"/>
        <v>0</v>
      </c>
      <c r="J335" s="167">
        <f>SUM(E335:I335)</f>
        <v>0</v>
      </c>
      <c r="L335" s="239" t="str">
        <f>L334</f>
        <v>A</v>
      </c>
      <c r="M335" s="215"/>
      <c r="N335" s="56"/>
      <c r="O335" s="56"/>
      <c r="P335" s="56"/>
      <c r="Q335" s="211">
        <v>1.03</v>
      </c>
      <c r="R335" s="212">
        <v>0</v>
      </c>
      <c r="S335" s="61">
        <f>$S$20</f>
        <v>12</v>
      </c>
      <c r="T335" s="211">
        <v>0</v>
      </c>
      <c r="U335" s="561" t="s">
        <v>35</v>
      </c>
      <c r="V335" s="323">
        <f>IFERROR((I333+I334)/I332,0)</f>
        <v>0</v>
      </c>
      <c r="W335" s="556">
        <f>I331*174</f>
        <v>0</v>
      </c>
      <c r="X335" s="557">
        <f>IFERROR(I333/W335,0)</f>
        <v>0</v>
      </c>
      <c r="Y335" s="24"/>
    </row>
    <row r="336" spans="1:25" hidden="1">
      <c r="A336" s="9"/>
      <c r="B336" s="77"/>
      <c r="C336" s="76"/>
      <c r="D336" s="62" t="s">
        <v>178</v>
      </c>
      <c r="E336" s="171">
        <f t="shared" ref="E336:I336" si="207">SUM(E334:E335)</f>
        <v>0</v>
      </c>
      <c r="F336" s="171">
        <f t="shared" si="207"/>
        <v>0</v>
      </c>
      <c r="G336" s="171">
        <f t="shared" si="207"/>
        <v>0</v>
      </c>
      <c r="H336" s="171">
        <f t="shared" si="207"/>
        <v>0</v>
      </c>
      <c r="I336" s="171">
        <f t="shared" si="207"/>
        <v>0</v>
      </c>
      <c r="J336" s="172">
        <f t="shared" ref="J336" si="208">SUM(J334:J335)</f>
        <v>0</v>
      </c>
      <c r="L336" s="236"/>
      <c r="M336" s="215"/>
      <c r="N336" s="56"/>
      <c r="O336" s="56"/>
      <c r="P336" s="56"/>
      <c r="Q336" s="59"/>
      <c r="R336" s="216"/>
      <c r="S336" s="61"/>
      <c r="T336" s="59"/>
      <c r="U336" s="323"/>
      <c r="V336" s="323"/>
      <c r="W336" s="558"/>
      <c r="X336" s="559"/>
      <c r="Y336" s="24"/>
    </row>
    <row r="337" spans="1:25" hidden="1">
      <c r="A337" s="9"/>
      <c r="B337" s="77"/>
      <c r="C337" s="76"/>
      <c r="D337" s="59"/>
      <c r="E337" s="16"/>
      <c r="F337" s="16"/>
      <c r="G337" s="16"/>
      <c r="H337" s="16"/>
      <c r="I337" s="16"/>
      <c r="J337" s="25"/>
      <c r="L337" s="236"/>
      <c r="M337" s="215"/>
      <c r="N337" s="56"/>
      <c r="O337" s="56"/>
      <c r="P337" s="56"/>
      <c r="Q337" s="33"/>
      <c r="R337" s="56"/>
      <c r="S337" s="33"/>
      <c r="T337" s="213"/>
      <c r="U337" s="325"/>
      <c r="V337" s="326"/>
      <c r="W337" s="558"/>
      <c r="X337" s="559"/>
    </row>
    <row r="338" spans="1:25" hidden="1">
      <c r="A338" s="78" t="s">
        <v>6</v>
      </c>
      <c r="B338" s="77" t="s">
        <v>47</v>
      </c>
      <c r="C338" s="28" t="s">
        <v>282</v>
      </c>
      <c r="D338" s="33" t="s">
        <v>123</v>
      </c>
      <c r="E338" s="76">
        <f>ROUND($R338*$S338*T338,6)</f>
        <v>0</v>
      </c>
      <c r="F338" s="76">
        <f>ROUND($R339*$S339*T339,6)</f>
        <v>0</v>
      </c>
      <c r="G338" s="76">
        <f>ROUND($R340*$S340*T340,6)</f>
        <v>0</v>
      </c>
      <c r="H338" s="76">
        <f>ROUND($R341*$S341*T341,6)</f>
        <v>0</v>
      </c>
      <c r="I338" s="76">
        <f>ROUND($R342*$S342*T342,6)</f>
        <v>0</v>
      </c>
      <c r="J338" s="45"/>
      <c r="L338" s="236" t="s">
        <v>187</v>
      </c>
      <c r="M338" s="133">
        <v>0</v>
      </c>
      <c r="N338" s="214">
        <f>ROUND(M338/12,2)</f>
        <v>0</v>
      </c>
      <c r="O338" s="214">
        <f>LOOKUP(P338,'Longevity Lookup'!$A$3:$A$506,'Longevity Lookup'!$B$3:$B$506)</f>
        <v>0</v>
      </c>
      <c r="P338" s="209">
        <v>0</v>
      </c>
      <c r="Q338" s="211">
        <v>1</v>
      </c>
      <c r="R338" s="212">
        <v>0</v>
      </c>
      <c r="S338" s="61">
        <f>$S$16</f>
        <v>12</v>
      </c>
      <c r="T338" s="211">
        <v>0</v>
      </c>
      <c r="U338" s="321" t="s">
        <v>31</v>
      </c>
      <c r="V338" s="323">
        <f>IFERROR((E340+E341)/E339,0)</f>
        <v>0</v>
      </c>
      <c r="W338" s="556">
        <f>E338*174</f>
        <v>0</v>
      </c>
      <c r="X338" s="557">
        <f>IFERROR(E340/W338,0)</f>
        <v>0</v>
      </c>
      <c r="Y338" s="24"/>
    </row>
    <row r="339" spans="1:25" hidden="1">
      <c r="B339" s="77"/>
      <c r="D339" s="33" t="s">
        <v>179</v>
      </c>
      <c r="E339" s="21">
        <f>T338</f>
        <v>0</v>
      </c>
      <c r="F339" s="21">
        <f>T339</f>
        <v>0</v>
      </c>
      <c r="G339" s="21">
        <f>T340</f>
        <v>0</v>
      </c>
      <c r="H339" s="21">
        <f>T341</f>
        <v>0</v>
      </c>
      <c r="I339" s="21">
        <f>T342</f>
        <v>0</v>
      </c>
      <c r="J339" s="45"/>
      <c r="L339" s="239" t="str">
        <f>L338</f>
        <v>A</v>
      </c>
      <c r="M339" s="215"/>
      <c r="N339" s="214"/>
      <c r="O339" s="214"/>
      <c r="P339" s="214"/>
      <c r="Q339" s="211">
        <v>1.03</v>
      </c>
      <c r="R339" s="212">
        <v>0</v>
      </c>
      <c r="S339" s="61">
        <f>$S$17</f>
        <v>12</v>
      </c>
      <c r="T339" s="211">
        <v>0</v>
      </c>
      <c r="U339" s="561" t="s">
        <v>32</v>
      </c>
      <c r="V339" s="323">
        <f>IFERROR((F340+F341)/F339,0)</f>
        <v>0</v>
      </c>
      <c r="W339" s="556">
        <f>F338*174</f>
        <v>0</v>
      </c>
      <c r="X339" s="557">
        <f>IFERROR(F340/W339,0)</f>
        <v>0</v>
      </c>
      <c r="Y339" s="24"/>
    </row>
    <row r="340" spans="1:25" hidden="1">
      <c r="A340" s="9"/>
      <c r="C340" s="76"/>
      <c r="D340" s="59" t="s">
        <v>15</v>
      </c>
      <c r="E340" s="52">
        <f>ROUND((N338+O338)*E338*Q338,0)</f>
        <v>0</v>
      </c>
      <c r="F340" s="52">
        <f>ROUND((N338+O338)*F338*Q338*Q339,0)</f>
        <v>0</v>
      </c>
      <c r="G340" s="52">
        <f>ROUND((N338+O338)*G338*Q338*Q339*Q340,0)</f>
        <v>0</v>
      </c>
      <c r="H340" s="52">
        <f>ROUND((N338+O338)*H338*Q338*Q339*Q340*Q341,0)</f>
        <v>0</v>
      </c>
      <c r="I340" s="52">
        <f>ROUND((N338+O338)*I338*Q338*Q339*Q340*Q341*Q342,0)</f>
        <v>0</v>
      </c>
      <c r="J340" s="158">
        <f>SUM(E340:I340)</f>
        <v>0</v>
      </c>
      <c r="L340" s="239" t="str">
        <f>L339</f>
        <v>A</v>
      </c>
      <c r="M340" s="215"/>
      <c r="N340" s="56"/>
      <c r="O340" s="56"/>
      <c r="P340" s="56"/>
      <c r="Q340" s="211">
        <v>1.03</v>
      </c>
      <c r="R340" s="212">
        <v>0</v>
      </c>
      <c r="S340" s="61">
        <f>$S$18</f>
        <v>12</v>
      </c>
      <c r="T340" s="211">
        <v>0</v>
      </c>
      <c r="U340" s="561" t="s">
        <v>33</v>
      </c>
      <c r="V340" s="323">
        <f>IFERROR((G340+G341)/G339,0)</f>
        <v>0</v>
      </c>
      <c r="W340" s="556">
        <f>G338*174</f>
        <v>0</v>
      </c>
      <c r="X340" s="557">
        <f>IFERROR(G340/W340,0)</f>
        <v>0</v>
      </c>
    </row>
    <row r="341" spans="1:25" hidden="1">
      <c r="A341" s="9"/>
      <c r="B341" s="77"/>
      <c r="C341" s="76"/>
      <c r="D341" s="59" t="s">
        <v>30</v>
      </c>
      <c r="E341" s="52">
        <f>ROUND(E340*$Q$3,0)</f>
        <v>0</v>
      </c>
      <c r="F341" s="52">
        <f t="shared" ref="F341:I341" si="209">ROUND(F340*$Q$3,0)</f>
        <v>0</v>
      </c>
      <c r="G341" s="52">
        <f t="shared" si="209"/>
        <v>0</v>
      </c>
      <c r="H341" s="52">
        <f t="shared" si="209"/>
        <v>0</v>
      </c>
      <c r="I341" s="52">
        <f t="shared" si="209"/>
        <v>0</v>
      </c>
      <c r="J341" s="158">
        <f>SUM(E341:I341)</f>
        <v>0</v>
      </c>
      <c r="L341" s="239" t="str">
        <f>L340</f>
        <v>A</v>
      </c>
      <c r="M341" s="215"/>
      <c r="N341" s="56"/>
      <c r="O341" s="56"/>
      <c r="P341" s="56"/>
      <c r="Q341" s="211">
        <v>1.03</v>
      </c>
      <c r="R341" s="212">
        <v>0</v>
      </c>
      <c r="S341" s="61">
        <f>$S$19</f>
        <v>12</v>
      </c>
      <c r="T341" s="211">
        <v>0</v>
      </c>
      <c r="U341" s="561" t="s">
        <v>34</v>
      </c>
      <c r="V341" s="323">
        <f>IFERROR((H340+H341)/H339,0)</f>
        <v>0</v>
      </c>
      <c r="W341" s="556">
        <f>H338*174</f>
        <v>0</v>
      </c>
      <c r="X341" s="557">
        <f>IFERROR(H340/W341,0)</f>
        <v>0</v>
      </c>
    </row>
    <row r="342" spans="1:25" ht="15" hidden="1">
      <c r="A342" s="9"/>
      <c r="B342" s="77"/>
      <c r="C342" s="76"/>
      <c r="D342" s="59" t="s">
        <v>29</v>
      </c>
      <c r="E342" s="170">
        <f>ROUND(R$6*E338,0)</f>
        <v>0</v>
      </c>
      <c r="F342" s="170">
        <f t="shared" ref="F342:I342" si="210">ROUND(S$6*F338,0)</f>
        <v>0</v>
      </c>
      <c r="G342" s="170">
        <f t="shared" si="210"/>
        <v>0</v>
      </c>
      <c r="H342" s="170">
        <f t="shared" si="210"/>
        <v>0</v>
      </c>
      <c r="I342" s="170">
        <f t="shared" si="210"/>
        <v>0</v>
      </c>
      <c r="J342" s="167">
        <f>SUM(E342:I342)</f>
        <v>0</v>
      </c>
      <c r="L342" s="239" t="str">
        <f>L341</f>
        <v>A</v>
      </c>
      <c r="M342" s="215"/>
      <c r="N342" s="56"/>
      <c r="O342" s="56"/>
      <c r="P342" s="56"/>
      <c r="Q342" s="211">
        <v>1.03</v>
      </c>
      <c r="R342" s="212">
        <v>0</v>
      </c>
      <c r="S342" s="61">
        <f>$S$20</f>
        <v>12</v>
      </c>
      <c r="T342" s="211">
        <v>0</v>
      </c>
      <c r="U342" s="561" t="s">
        <v>35</v>
      </c>
      <c r="V342" s="323">
        <f>IFERROR((I340+I341)/I339,0)</f>
        <v>0</v>
      </c>
      <c r="W342" s="556">
        <f>I338*174</f>
        <v>0</v>
      </c>
      <c r="X342" s="557">
        <f>IFERROR(I340/W342,0)</f>
        <v>0</v>
      </c>
      <c r="Y342" s="24"/>
    </row>
    <row r="343" spans="1:25" hidden="1">
      <c r="A343" s="9"/>
      <c r="B343" s="77"/>
      <c r="C343" s="76"/>
      <c r="D343" s="62" t="s">
        <v>178</v>
      </c>
      <c r="E343" s="171">
        <f t="shared" ref="E343:I343" si="211">SUM(E341:E342)</f>
        <v>0</v>
      </c>
      <c r="F343" s="171">
        <f t="shared" si="211"/>
        <v>0</v>
      </c>
      <c r="G343" s="171">
        <f t="shared" si="211"/>
        <v>0</v>
      </c>
      <c r="H343" s="171">
        <f t="shared" si="211"/>
        <v>0</v>
      </c>
      <c r="I343" s="171">
        <f t="shared" si="211"/>
        <v>0</v>
      </c>
      <c r="J343" s="172">
        <f t="shared" ref="J343" si="212">SUM(J341:J342)</f>
        <v>0</v>
      </c>
      <c r="L343" s="236"/>
      <c r="M343" s="18"/>
      <c r="N343" s="32"/>
      <c r="O343" s="32"/>
      <c r="P343" s="32"/>
      <c r="Q343" s="46"/>
      <c r="R343" s="46"/>
      <c r="S343" s="46"/>
      <c r="T343" s="25"/>
      <c r="U343" s="323"/>
      <c r="V343" s="323"/>
      <c r="W343" s="558"/>
      <c r="X343" s="559"/>
      <c r="Y343" s="24"/>
    </row>
    <row r="344" spans="1:25" hidden="1">
      <c r="A344" s="9"/>
      <c r="B344" s="77"/>
      <c r="C344" s="76"/>
      <c r="D344" s="59"/>
      <c r="E344" s="16"/>
      <c r="F344" s="16"/>
      <c r="G344" s="16"/>
      <c r="H344" s="16"/>
      <c r="I344" s="16"/>
      <c r="J344" s="25"/>
      <c r="L344" s="236"/>
      <c r="M344" s="215"/>
      <c r="N344" s="56"/>
      <c r="O344" s="56"/>
      <c r="P344" s="56"/>
      <c r="Q344" s="33"/>
      <c r="R344" s="56"/>
      <c r="S344" s="33"/>
      <c r="T344" s="213"/>
      <c r="U344" s="325"/>
      <c r="V344" s="326"/>
      <c r="W344" s="558"/>
      <c r="X344" s="559"/>
    </row>
    <row r="345" spans="1:25" hidden="1">
      <c r="A345" s="78" t="s">
        <v>6</v>
      </c>
      <c r="B345" s="77" t="s">
        <v>47</v>
      </c>
      <c r="C345" s="28" t="s">
        <v>282</v>
      </c>
      <c r="D345" s="33" t="s">
        <v>123</v>
      </c>
      <c r="E345" s="76">
        <f>ROUND($R345*$S345*T345,6)</f>
        <v>0</v>
      </c>
      <c r="F345" s="76">
        <f>ROUND($R346*$S346*T346,6)</f>
        <v>0</v>
      </c>
      <c r="G345" s="76">
        <f>ROUND($R347*$S347*T347,6)</f>
        <v>0</v>
      </c>
      <c r="H345" s="76">
        <f>ROUND($R348*$S348*T348,6)</f>
        <v>0</v>
      </c>
      <c r="I345" s="76">
        <f>ROUND($R349*$S349*T349,6)</f>
        <v>0</v>
      </c>
      <c r="J345" s="45"/>
      <c r="L345" s="236" t="s">
        <v>187</v>
      </c>
      <c r="M345" s="133">
        <v>0</v>
      </c>
      <c r="N345" s="214">
        <f>ROUND(M345/12,2)</f>
        <v>0</v>
      </c>
      <c r="O345" s="214">
        <f>LOOKUP(P345,'Longevity Lookup'!$A$3:$A$506,'Longevity Lookup'!$B$3:$B$506)</f>
        <v>0</v>
      </c>
      <c r="P345" s="209">
        <v>0</v>
      </c>
      <c r="Q345" s="211">
        <v>1</v>
      </c>
      <c r="R345" s="212">
        <v>0</v>
      </c>
      <c r="S345" s="61">
        <f>$S$16</f>
        <v>12</v>
      </c>
      <c r="T345" s="211">
        <v>0</v>
      </c>
      <c r="U345" s="321" t="s">
        <v>31</v>
      </c>
      <c r="V345" s="323">
        <f>IFERROR((E347+E348)/E346,0)</f>
        <v>0</v>
      </c>
      <c r="W345" s="556">
        <f>E345*174</f>
        <v>0</v>
      </c>
      <c r="X345" s="557">
        <f>IFERROR(E347/W345,0)</f>
        <v>0</v>
      </c>
      <c r="Y345" s="24"/>
    </row>
    <row r="346" spans="1:25" hidden="1">
      <c r="B346" s="77"/>
      <c r="D346" s="33" t="s">
        <v>179</v>
      </c>
      <c r="E346" s="21">
        <f>T345</f>
        <v>0</v>
      </c>
      <c r="F346" s="21">
        <f>T346</f>
        <v>0</v>
      </c>
      <c r="G346" s="21">
        <f>T347</f>
        <v>0</v>
      </c>
      <c r="H346" s="21">
        <f>T348</f>
        <v>0</v>
      </c>
      <c r="I346" s="21">
        <f>T349</f>
        <v>0</v>
      </c>
      <c r="J346" s="45"/>
      <c r="L346" s="239" t="str">
        <f>L345</f>
        <v>A</v>
      </c>
      <c r="M346" s="215"/>
      <c r="N346" s="214"/>
      <c r="O346" s="214"/>
      <c r="P346" s="214"/>
      <c r="Q346" s="211">
        <v>1.03</v>
      </c>
      <c r="R346" s="212">
        <v>0</v>
      </c>
      <c r="S346" s="61">
        <f>$S$17</f>
        <v>12</v>
      </c>
      <c r="T346" s="211">
        <v>0</v>
      </c>
      <c r="U346" s="561" t="s">
        <v>32</v>
      </c>
      <c r="V346" s="323">
        <f>IFERROR((F347+F348)/F346,0)</f>
        <v>0</v>
      </c>
      <c r="W346" s="556">
        <f>F345*174</f>
        <v>0</v>
      </c>
      <c r="X346" s="557">
        <f>IFERROR(F347/W346,0)</f>
        <v>0</v>
      </c>
      <c r="Y346" s="24"/>
    </row>
    <row r="347" spans="1:25" hidden="1">
      <c r="A347" s="9"/>
      <c r="C347" s="76"/>
      <c r="D347" s="59" t="s">
        <v>15</v>
      </c>
      <c r="E347" s="52">
        <f>ROUND((N345+O345)*E345*Q345,0)</f>
        <v>0</v>
      </c>
      <c r="F347" s="52">
        <f>ROUND((N345+O345)*F345*Q345*Q346,0)</f>
        <v>0</v>
      </c>
      <c r="G347" s="52">
        <f>ROUND((N345+O345)*G345*Q345*Q346*Q347,0)</f>
        <v>0</v>
      </c>
      <c r="H347" s="52">
        <f>ROUND((N345+O345)*H345*Q345*Q346*Q347*Q348,0)</f>
        <v>0</v>
      </c>
      <c r="I347" s="52">
        <f>ROUND((N345+O345)*I345*Q345*Q346*Q347*Q348*Q349,0)</f>
        <v>0</v>
      </c>
      <c r="J347" s="158">
        <f>SUM(E347:I347)</f>
        <v>0</v>
      </c>
      <c r="L347" s="239" t="str">
        <f>L346</f>
        <v>A</v>
      </c>
      <c r="M347" s="215"/>
      <c r="N347" s="56"/>
      <c r="O347" s="56"/>
      <c r="P347" s="56"/>
      <c r="Q347" s="211">
        <v>1.03</v>
      </c>
      <c r="R347" s="212">
        <v>0</v>
      </c>
      <c r="S347" s="61">
        <f>$S$18</f>
        <v>12</v>
      </c>
      <c r="T347" s="211">
        <v>0</v>
      </c>
      <c r="U347" s="561" t="s">
        <v>33</v>
      </c>
      <c r="V347" s="323">
        <f>IFERROR((G347+G348)/G346,0)</f>
        <v>0</v>
      </c>
      <c r="W347" s="556">
        <f>G345*174</f>
        <v>0</v>
      </c>
      <c r="X347" s="557">
        <f>IFERROR(G347/W347,0)</f>
        <v>0</v>
      </c>
    </row>
    <row r="348" spans="1:25" hidden="1">
      <c r="A348" s="9"/>
      <c r="B348" s="77"/>
      <c r="C348" s="76"/>
      <c r="D348" s="59" t="s">
        <v>30</v>
      </c>
      <c r="E348" s="52">
        <f>ROUND(E347*$Q$3,0)</f>
        <v>0</v>
      </c>
      <c r="F348" s="52">
        <f t="shared" ref="F348:I348" si="213">ROUND(F347*$Q$3,0)</f>
        <v>0</v>
      </c>
      <c r="G348" s="52">
        <f t="shared" si="213"/>
        <v>0</v>
      </c>
      <c r="H348" s="52">
        <f t="shared" si="213"/>
        <v>0</v>
      </c>
      <c r="I348" s="52">
        <f t="shared" si="213"/>
        <v>0</v>
      </c>
      <c r="J348" s="158">
        <f>SUM(E348:I348)</f>
        <v>0</v>
      </c>
      <c r="L348" s="239" t="str">
        <f>L347</f>
        <v>A</v>
      </c>
      <c r="M348" s="215"/>
      <c r="N348" s="56"/>
      <c r="O348" s="56"/>
      <c r="P348" s="56"/>
      <c r="Q348" s="211">
        <v>1.03</v>
      </c>
      <c r="R348" s="212">
        <v>0</v>
      </c>
      <c r="S348" s="61">
        <f>$S$19</f>
        <v>12</v>
      </c>
      <c r="T348" s="211">
        <v>0</v>
      </c>
      <c r="U348" s="561" t="s">
        <v>34</v>
      </c>
      <c r="V348" s="323">
        <f>IFERROR((H347+H348)/H346,0)</f>
        <v>0</v>
      </c>
      <c r="W348" s="556">
        <f>H345*174</f>
        <v>0</v>
      </c>
      <c r="X348" s="557">
        <f>IFERROR(H347/W348,0)</f>
        <v>0</v>
      </c>
    </row>
    <row r="349" spans="1:25" ht="15" hidden="1">
      <c r="A349" s="9"/>
      <c r="B349" s="77"/>
      <c r="C349" s="76"/>
      <c r="D349" s="59" t="s">
        <v>29</v>
      </c>
      <c r="E349" s="170">
        <f>ROUND(R$6*E345,0)</f>
        <v>0</v>
      </c>
      <c r="F349" s="170">
        <f t="shared" ref="F349:I349" si="214">ROUND(S$6*F345,0)</f>
        <v>0</v>
      </c>
      <c r="G349" s="170">
        <f t="shared" si="214"/>
        <v>0</v>
      </c>
      <c r="H349" s="170">
        <f t="shared" si="214"/>
        <v>0</v>
      </c>
      <c r="I349" s="170">
        <f t="shared" si="214"/>
        <v>0</v>
      </c>
      <c r="J349" s="167">
        <f>SUM(E349:I349)</f>
        <v>0</v>
      </c>
      <c r="L349" s="239" t="str">
        <f>L348</f>
        <v>A</v>
      </c>
      <c r="M349" s="215"/>
      <c r="N349" s="56"/>
      <c r="O349" s="56"/>
      <c r="P349" s="56"/>
      <c r="Q349" s="211">
        <v>1.03</v>
      </c>
      <c r="R349" s="212">
        <v>0</v>
      </c>
      <c r="S349" s="61">
        <f>$S$20</f>
        <v>12</v>
      </c>
      <c r="T349" s="211">
        <v>0</v>
      </c>
      <c r="U349" s="561" t="s">
        <v>35</v>
      </c>
      <c r="V349" s="323">
        <f>IFERROR((I347+I348)/I346,0)</f>
        <v>0</v>
      </c>
      <c r="W349" s="556">
        <f>I345*174</f>
        <v>0</v>
      </c>
      <c r="X349" s="557">
        <f>IFERROR(I347/W349,0)</f>
        <v>0</v>
      </c>
      <c r="Y349" s="24"/>
    </row>
    <row r="350" spans="1:25" hidden="1">
      <c r="A350" s="9"/>
      <c r="B350" s="77"/>
      <c r="C350" s="76"/>
      <c r="D350" s="62" t="s">
        <v>178</v>
      </c>
      <c r="E350" s="171">
        <f t="shared" ref="E350:I350" si="215">SUM(E348:E349)</f>
        <v>0</v>
      </c>
      <c r="F350" s="171">
        <f t="shared" si="215"/>
        <v>0</v>
      </c>
      <c r="G350" s="171">
        <f t="shared" si="215"/>
        <v>0</v>
      </c>
      <c r="H350" s="171">
        <f t="shared" si="215"/>
        <v>0</v>
      </c>
      <c r="I350" s="171">
        <f t="shared" si="215"/>
        <v>0</v>
      </c>
      <c r="J350" s="172">
        <f t="shared" ref="J350" si="216">SUM(J348:J349)</f>
        <v>0</v>
      </c>
      <c r="L350" s="236"/>
      <c r="M350" s="18"/>
      <c r="N350" s="32"/>
      <c r="O350" s="32"/>
      <c r="P350" s="32"/>
      <c r="Q350" s="46"/>
      <c r="R350" s="46"/>
      <c r="S350" s="46"/>
      <c r="T350" s="25"/>
      <c r="U350" s="323"/>
      <c r="V350" s="323"/>
      <c r="W350" s="558"/>
      <c r="X350" s="559"/>
      <c r="Y350" s="24"/>
    </row>
    <row r="351" spans="1:25" hidden="1">
      <c r="A351" s="9"/>
      <c r="B351" s="77"/>
      <c r="C351" s="76"/>
      <c r="D351" s="59"/>
      <c r="E351" s="16"/>
      <c r="F351" s="16"/>
      <c r="G351" s="16"/>
      <c r="H351" s="16"/>
      <c r="I351" s="16"/>
      <c r="J351" s="25"/>
      <c r="L351" s="236"/>
      <c r="M351" s="215"/>
      <c r="N351" s="56"/>
      <c r="O351" s="56"/>
      <c r="P351" s="56"/>
      <c r="Q351" s="33"/>
      <c r="R351" s="56"/>
      <c r="S351" s="33"/>
      <c r="T351" s="213"/>
      <c r="U351" s="325"/>
      <c r="V351" s="326"/>
      <c r="W351" s="558"/>
      <c r="X351" s="559"/>
    </row>
    <row r="352" spans="1:25" hidden="1">
      <c r="A352" s="78" t="s">
        <v>6</v>
      </c>
      <c r="B352" s="77" t="s">
        <v>47</v>
      </c>
      <c r="C352" s="28" t="s">
        <v>282</v>
      </c>
      <c r="D352" s="33" t="s">
        <v>123</v>
      </c>
      <c r="E352" s="76">
        <f>ROUND($R352*$S352*T352,6)</f>
        <v>0</v>
      </c>
      <c r="F352" s="76">
        <f>ROUND($R353*$S353*T353,6)</f>
        <v>0</v>
      </c>
      <c r="G352" s="76">
        <f>ROUND($R354*$S354*T354,6)</f>
        <v>0</v>
      </c>
      <c r="H352" s="76">
        <f>ROUND($R355*$S355*T355,6)</f>
        <v>0</v>
      </c>
      <c r="I352" s="76">
        <f>ROUND($R356*$S356*T356,6)</f>
        <v>0</v>
      </c>
      <c r="J352" s="45"/>
      <c r="L352" s="236" t="s">
        <v>187</v>
      </c>
      <c r="M352" s="133">
        <v>0</v>
      </c>
      <c r="N352" s="214">
        <f>ROUND(M352/12,2)</f>
        <v>0</v>
      </c>
      <c r="O352" s="214">
        <f>LOOKUP(P352,'Longevity Lookup'!$A$3:$A$506,'Longevity Lookup'!$B$3:$B$506)</f>
        <v>0</v>
      </c>
      <c r="P352" s="209">
        <v>0</v>
      </c>
      <c r="Q352" s="211">
        <v>1</v>
      </c>
      <c r="R352" s="212">
        <v>0</v>
      </c>
      <c r="S352" s="61">
        <f>$S$16</f>
        <v>12</v>
      </c>
      <c r="T352" s="211">
        <v>0</v>
      </c>
      <c r="U352" s="321" t="s">
        <v>31</v>
      </c>
      <c r="V352" s="323">
        <f>IFERROR((E354+E355)/E353,0)</f>
        <v>0</v>
      </c>
      <c r="W352" s="556">
        <f>E352*174</f>
        <v>0</v>
      </c>
      <c r="X352" s="557">
        <f>IFERROR(E354/W352,0)</f>
        <v>0</v>
      </c>
      <c r="Y352" s="24"/>
    </row>
    <row r="353" spans="1:25" hidden="1">
      <c r="B353" s="77"/>
      <c r="D353" s="33" t="s">
        <v>179</v>
      </c>
      <c r="E353" s="21">
        <f>T352</f>
        <v>0</v>
      </c>
      <c r="F353" s="21">
        <f>T353</f>
        <v>0</v>
      </c>
      <c r="G353" s="21">
        <f>T354</f>
        <v>0</v>
      </c>
      <c r="H353" s="21">
        <f>T355</f>
        <v>0</v>
      </c>
      <c r="I353" s="21">
        <f>T356</f>
        <v>0</v>
      </c>
      <c r="J353" s="45"/>
      <c r="L353" s="239" t="str">
        <f>L352</f>
        <v>A</v>
      </c>
      <c r="M353" s="215"/>
      <c r="N353" s="214"/>
      <c r="O353" s="214"/>
      <c r="P353" s="214"/>
      <c r="Q353" s="211">
        <v>1.03</v>
      </c>
      <c r="R353" s="212">
        <v>0</v>
      </c>
      <c r="S353" s="61">
        <f>$S$17</f>
        <v>12</v>
      </c>
      <c r="T353" s="211">
        <v>0</v>
      </c>
      <c r="U353" s="561" t="s">
        <v>32</v>
      </c>
      <c r="V353" s="323">
        <f>IFERROR((F354+F355)/F353,0)</f>
        <v>0</v>
      </c>
      <c r="W353" s="556">
        <f>F352*174</f>
        <v>0</v>
      </c>
      <c r="X353" s="557">
        <f>IFERROR(F354/W353,0)</f>
        <v>0</v>
      </c>
      <c r="Y353" s="24"/>
    </row>
    <row r="354" spans="1:25" hidden="1">
      <c r="A354" s="9"/>
      <c r="C354" s="76"/>
      <c r="D354" s="59" t="s">
        <v>15</v>
      </c>
      <c r="E354" s="52">
        <f>ROUND((N352+O352)*E352*Q352,0)</f>
        <v>0</v>
      </c>
      <c r="F354" s="52">
        <f>ROUND((N352+O352)*F352*Q352*Q353,0)</f>
        <v>0</v>
      </c>
      <c r="G354" s="52">
        <f>ROUND((N352+O352)*G352*Q352*Q353*Q354,0)</f>
        <v>0</v>
      </c>
      <c r="H354" s="52">
        <f>ROUND((N352+O352)*H352*Q352*Q353*Q354*Q355,0)</f>
        <v>0</v>
      </c>
      <c r="I354" s="52">
        <f>ROUND((N352+O352)*I352*Q352*Q353*Q354*Q355*Q356,0)</f>
        <v>0</v>
      </c>
      <c r="J354" s="158">
        <f>SUM(E354:I354)</f>
        <v>0</v>
      </c>
      <c r="L354" s="239" t="str">
        <f>L353</f>
        <v>A</v>
      </c>
      <c r="M354" s="215"/>
      <c r="N354" s="56"/>
      <c r="O354" s="56"/>
      <c r="P354" s="56"/>
      <c r="Q354" s="211">
        <v>1.03</v>
      </c>
      <c r="R354" s="212">
        <v>0</v>
      </c>
      <c r="S354" s="61">
        <f>$S$18</f>
        <v>12</v>
      </c>
      <c r="T354" s="211">
        <v>0</v>
      </c>
      <c r="U354" s="561" t="s">
        <v>33</v>
      </c>
      <c r="V354" s="323">
        <f>IFERROR((G354+G355)/G353,0)</f>
        <v>0</v>
      </c>
      <c r="W354" s="556">
        <f>G352*174</f>
        <v>0</v>
      </c>
      <c r="X354" s="557">
        <f>IFERROR(G354/W354,0)</f>
        <v>0</v>
      </c>
    </row>
    <row r="355" spans="1:25" hidden="1">
      <c r="A355" s="9"/>
      <c r="B355" s="77"/>
      <c r="C355" s="76"/>
      <c r="D355" s="59" t="s">
        <v>30</v>
      </c>
      <c r="E355" s="52">
        <f>ROUND(E354*$Q$3,0)</f>
        <v>0</v>
      </c>
      <c r="F355" s="52">
        <f t="shared" ref="F355:I355" si="217">ROUND(F354*$Q$3,0)</f>
        <v>0</v>
      </c>
      <c r="G355" s="52">
        <f t="shared" si="217"/>
        <v>0</v>
      </c>
      <c r="H355" s="52">
        <f t="shared" si="217"/>
        <v>0</v>
      </c>
      <c r="I355" s="52">
        <f t="shared" si="217"/>
        <v>0</v>
      </c>
      <c r="J355" s="158">
        <f>SUM(E355:I355)</f>
        <v>0</v>
      </c>
      <c r="L355" s="239" t="str">
        <f>L354</f>
        <v>A</v>
      </c>
      <c r="M355" s="215"/>
      <c r="N355" s="56"/>
      <c r="O355" s="56"/>
      <c r="P355" s="56"/>
      <c r="Q355" s="211">
        <v>1.03</v>
      </c>
      <c r="R355" s="212">
        <v>0</v>
      </c>
      <c r="S355" s="61">
        <f>$S$19</f>
        <v>12</v>
      </c>
      <c r="T355" s="211">
        <v>0</v>
      </c>
      <c r="U355" s="561" t="s">
        <v>34</v>
      </c>
      <c r="V355" s="323">
        <f>IFERROR((H354+H355)/H353,0)</f>
        <v>0</v>
      </c>
      <c r="W355" s="556">
        <f>H352*174</f>
        <v>0</v>
      </c>
      <c r="X355" s="557">
        <f>IFERROR(H354/W355,0)</f>
        <v>0</v>
      </c>
    </row>
    <row r="356" spans="1:25" ht="15" hidden="1">
      <c r="A356" s="9"/>
      <c r="B356" s="77"/>
      <c r="C356" s="76"/>
      <c r="D356" s="59" t="s">
        <v>29</v>
      </c>
      <c r="E356" s="170">
        <f>ROUND(R$6*E352,0)</f>
        <v>0</v>
      </c>
      <c r="F356" s="170">
        <f t="shared" ref="F356:I356" si="218">ROUND(S$6*F352,0)</f>
        <v>0</v>
      </c>
      <c r="G356" s="170">
        <f t="shared" si="218"/>
        <v>0</v>
      </c>
      <c r="H356" s="170">
        <f t="shared" si="218"/>
        <v>0</v>
      </c>
      <c r="I356" s="170">
        <f t="shared" si="218"/>
        <v>0</v>
      </c>
      <c r="J356" s="167">
        <f>SUM(E356:I356)</f>
        <v>0</v>
      </c>
      <c r="L356" s="239" t="str">
        <f>L355</f>
        <v>A</v>
      </c>
      <c r="M356" s="215"/>
      <c r="N356" s="56"/>
      <c r="O356" s="56"/>
      <c r="P356" s="56"/>
      <c r="Q356" s="211">
        <v>1.03</v>
      </c>
      <c r="R356" s="212">
        <v>0</v>
      </c>
      <c r="S356" s="61">
        <f>$S$20</f>
        <v>12</v>
      </c>
      <c r="T356" s="211">
        <v>0</v>
      </c>
      <c r="U356" s="561" t="s">
        <v>35</v>
      </c>
      <c r="V356" s="323">
        <f>IFERROR((I354+I355)/I353,0)</f>
        <v>0</v>
      </c>
      <c r="W356" s="556">
        <f>I352*174</f>
        <v>0</v>
      </c>
      <c r="X356" s="557">
        <f>IFERROR(I354/W356,0)</f>
        <v>0</v>
      </c>
      <c r="Y356" s="24"/>
    </row>
    <row r="357" spans="1:25" hidden="1">
      <c r="A357" s="9"/>
      <c r="B357" s="77"/>
      <c r="C357" s="76"/>
      <c r="D357" s="62" t="s">
        <v>178</v>
      </c>
      <c r="E357" s="171">
        <f t="shared" ref="E357:I357" si="219">SUM(E355:E356)</f>
        <v>0</v>
      </c>
      <c r="F357" s="171">
        <f t="shared" si="219"/>
        <v>0</v>
      </c>
      <c r="G357" s="171">
        <f t="shared" si="219"/>
        <v>0</v>
      </c>
      <c r="H357" s="171">
        <f t="shared" si="219"/>
        <v>0</v>
      </c>
      <c r="I357" s="171">
        <f t="shared" si="219"/>
        <v>0</v>
      </c>
      <c r="J357" s="172">
        <f t="shared" ref="J357" si="220">SUM(J355:J356)</f>
        <v>0</v>
      </c>
      <c r="L357" s="236"/>
      <c r="M357" s="18"/>
      <c r="N357" s="32"/>
      <c r="O357" s="32"/>
      <c r="P357" s="32"/>
      <c r="Q357" s="46"/>
      <c r="R357" s="46"/>
      <c r="S357" s="46"/>
      <c r="T357" s="25"/>
      <c r="U357" s="323"/>
      <c r="V357" s="323"/>
      <c r="W357" s="558"/>
      <c r="X357" s="559"/>
      <c r="Y357" s="24"/>
    </row>
    <row r="358" spans="1:25" hidden="1">
      <c r="A358" s="9"/>
      <c r="B358" s="77"/>
      <c r="C358" s="76"/>
      <c r="D358" s="59"/>
      <c r="E358" s="16"/>
      <c r="F358" s="16"/>
      <c r="G358" s="16"/>
      <c r="H358" s="16"/>
      <c r="I358" s="16"/>
      <c r="J358" s="25"/>
      <c r="L358" s="236"/>
      <c r="M358" s="215"/>
      <c r="N358" s="56"/>
      <c r="O358" s="56"/>
      <c r="P358" s="56"/>
      <c r="Q358" s="33"/>
      <c r="R358" s="56"/>
      <c r="S358" s="33"/>
      <c r="T358" s="213"/>
      <c r="U358" s="325"/>
      <c r="V358" s="326"/>
      <c r="W358" s="558"/>
      <c r="X358" s="559"/>
    </row>
    <row r="359" spans="1:25" hidden="1">
      <c r="A359" s="78" t="s">
        <v>6</v>
      </c>
      <c r="B359" s="77" t="s">
        <v>47</v>
      </c>
      <c r="C359" s="28" t="s">
        <v>282</v>
      </c>
      <c r="D359" s="33" t="s">
        <v>123</v>
      </c>
      <c r="E359" s="76">
        <f>ROUND($R359*$S359*T359,6)</f>
        <v>0</v>
      </c>
      <c r="F359" s="76">
        <f>ROUND($R360*$S360*T360,6)</f>
        <v>0</v>
      </c>
      <c r="G359" s="76">
        <f>ROUND($R361*$S361*T361,6)</f>
        <v>0</v>
      </c>
      <c r="H359" s="76">
        <f>ROUND($R362*$S362*T362,6)</f>
        <v>0</v>
      </c>
      <c r="I359" s="76">
        <f>ROUND($R363*$S363*T363,6)</f>
        <v>0</v>
      </c>
      <c r="J359" s="45"/>
      <c r="L359" s="236" t="s">
        <v>187</v>
      </c>
      <c r="M359" s="133">
        <v>0</v>
      </c>
      <c r="N359" s="214">
        <f>ROUND(M359/12,2)</f>
        <v>0</v>
      </c>
      <c r="O359" s="214">
        <f>LOOKUP(P359,'Longevity Lookup'!$A$3:$A$506,'Longevity Lookup'!$B$3:$B$506)</f>
        <v>0</v>
      </c>
      <c r="P359" s="209">
        <v>0</v>
      </c>
      <c r="Q359" s="211">
        <v>1</v>
      </c>
      <c r="R359" s="212">
        <v>0</v>
      </c>
      <c r="S359" s="61">
        <f>$S$16</f>
        <v>12</v>
      </c>
      <c r="T359" s="211">
        <v>0</v>
      </c>
      <c r="U359" s="321" t="s">
        <v>31</v>
      </c>
      <c r="V359" s="323">
        <f>IFERROR((E361+E362)/E360,0)</f>
        <v>0</v>
      </c>
      <c r="W359" s="556">
        <f>E359*174</f>
        <v>0</v>
      </c>
      <c r="X359" s="557">
        <f>IFERROR(E361/W359,0)</f>
        <v>0</v>
      </c>
      <c r="Y359" s="24"/>
    </row>
    <row r="360" spans="1:25" hidden="1">
      <c r="B360" s="77"/>
      <c r="D360" s="33" t="s">
        <v>179</v>
      </c>
      <c r="E360" s="21">
        <f>T359</f>
        <v>0</v>
      </c>
      <c r="F360" s="21">
        <f>T360</f>
        <v>0</v>
      </c>
      <c r="G360" s="21">
        <f>T361</f>
        <v>0</v>
      </c>
      <c r="H360" s="21">
        <f>T362</f>
        <v>0</v>
      </c>
      <c r="I360" s="21">
        <f>T363</f>
        <v>0</v>
      </c>
      <c r="J360" s="45"/>
      <c r="L360" s="239" t="str">
        <f>L359</f>
        <v>A</v>
      </c>
      <c r="M360" s="215"/>
      <c r="N360" s="214"/>
      <c r="O360" s="214"/>
      <c r="P360" s="214"/>
      <c r="Q360" s="211">
        <v>1.03</v>
      </c>
      <c r="R360" s="212">
        <v>0</v>
      </c>
      <c r="S360" s="61">
        <f>$S$17</f>
        <v>12</v>
      </c>
      <c r="T360" s="211">
        <v>0</v>
      </c>
      <c r="U360" s="561" t="s">
        <v>32</v>
      </c>
      <c r="V360" s="323">
        <f>IFERROR((F361+F362)/F360,0)</f>
        <v>0</v>
      </c>
      <c r="W360" s="556">
        <f>F359*174</f>
        <v>0</v>
      </c>
      <c r="X360" s="557">
        <f>IFERROR(F361/W360,0)</f>
        <v>0</v>
      </c>
      <c r="Y360" s="24"/>
    </row>
    <row r="361" spans="1:25" hidden="1">
      <c r="A361" s="9"/>
      <c r="C361" s="76"/>
      <c r="D361" s="59" t="s">
        <v>15</v>
      </c>
      <c r="E361" s="52">
        <f>ROUND((N359+O359)*E359*Q359,0)</f>
        <v>0</v>
      </c>
      <c r="F361" s="52">
        <f>ROUND((N359+O359)*F359*Q359*Q360,0)</f>
        <v>0</v>
      </c>
      <c r="G361" s="52">
        <f>ROUND((N359+O359)*G359*Q359*Q360*Q361,0)</f>
        <v>0</v>
      </c>
      <c r="H361" s="52">
        <f>ROUND((N359+O359)*H359*Q359*Q360*Q361*Q362,0)</f>
        <v>0</v>
      </c>
      <c r="I361" s="52">
        <f>ROUND((N359+O359)*I359*Q359*Q360*Q361*Q362*Q363,0)</f>
        <v>0</v>
      </c>
      <c r="J361" s="158">
        <f>SUM(E361:I361)</f>
        <v>0</v>
      </c>
      <c r="L361" s="239" t="str">
        <f>L360</f>
        <v>A</v>
      </c>
      <c r="M361" s="215"/>
      <c r="N361" s="56"/>
      <c r="O361" s="56"/>
      <c r="P361" s="56"/>
      <c r="Q361" s="211">
        <v>1.03</v>
      </c>
      <c r="R361" s="212">
        <v>0</v>
      </c>
      <c r="S361" s="61">
        <f>$S$18</f>
        <v>12</v>
      </c>
      <c r="T361" s="211">
        <v>0</v>
      </c>
      <c r="U361" s="561" t="s">
        <v>33</v>
      </c>
      <c r="V361" s="323">
        <f>IFERROR((G361+G362)/G360,0)</f>
        <v>0</v>
      </c>
      <c r="W361" s="556">
        <f>G359*174</f>
        <v>0</v>
      </c>
      <c r="X361" s="557">
        <f>IFERROR(G361/W361,0)</f>
        <v>0</v>
      </c>
    </row>
    <row r="362" spans="1:25" hidden="1">
      <c r="A362" s="9"/>
      <c r="B362" s="77"/>
      <c r="C362" s="76"/>
      <c r="D362" s="59" t="s">
        <v>30</v>
      </c>
      <c r="E362" s="52">
        <f>ROUND(E361*$Q$3,0)</f>
        <v>0</v>
      </c>
      <c r="F362" s="52">
        <f t="shared" ref="F362:I362" si="221">ROUND(F361*$Q$3,0)</f>
        <v>0</v>
      </c>
      <c r="G362" s="52">
        <f t="shared" si="221"/>
        <v>0</v>
      </c>
      <c r="H362" s="52">
        <f t="shared" si="221"/>
        <v>0</v>
      </c>
      <c r="I362" s="52">
        <f t="shared" si="221"/>
        <v>0</v>
      </c>
      <c r="J362" s="158">
        <f>SUM(E362:I362)</f>
        <v>0</v>
      </c>
      <c r="L362" s="239" t="str">
        <f>L361</f>
        <v>A</v>
      </c>
      <c r="M362" s="215"/>
      <c r="N362" s="56"/>
      <c r="O362" s="56"/>
      <c r="P362" s="56"/>
      <c r="Q362" s="211">
        <v>1.03</v>
      </c>
      <c r="R362" s="212">
        <v>0</v>
      </c>
      <c r="S362" s="61">
        <f>$S$19</f>
        <v>12</v>
      </c>
      <c r="T362" s="211">
        <v>0</v>
      </c>
      <c r="U362" s="561" t="s">
        <v>34</v>
      </c>
      <c r="V362" s="323">
        <f>IFERROR((H361+H362)/H360,0)</f>
        <v>0</v>
      </c>
      <c r="W362" s="556">
        <f>H359*174</f>
        <v>0</v>
      </c>
      <c r="X362" s="557">
        <f>IFERROR(H361/W362,0)</f>
        <v>0</v>
      </c>
    </row>
    <row r="363" spans="1:25" ht="15" hidden="1">
      <c r="A363" s="9"/>
      <c r="B363" s="77"/>
      <c r="C363" s="76"/>
      <c r="D363" s="59" t="s">
        <v>29</v>
      </c>
      <c r="E363" s="170">
        <f>ROUND(R$6*E359,0)</f>
        <v>0</v>
      </c>
      <c r="F363" s="170">
        <f t="shared" ref="F363:I363" si="222">ROUND(S$6*F359,0)</f>
        <v>0</v>
      </c>
      <c r="G363" s="170">
        <f t="shared" si="222"/>
        <v>0</v>
      </c>
      <c r="H363" s="170">
        <f t="shared" si="222"/>
        <v>0</v>
      </c>
      <c r="I363" s="170">
        <f t="shared" si="222"/>
        <v>0</v>
      </c>
      <c r="J363" s="167">
        <f>SUM(E363:I363)</f>
        <v>0</v>
      </c>
      <c r="L363" s="239" t="str">
        <f>L362</f>
        <v>A</v>
      </c>
      <c r="M363" s="215"/>
      <c r="N363" s="56"/>
      <c r="O363" s="56"/>
      <c r="P363" s="56"/>
      <c r="Q363" s="211">
        <v>1.03</v>
      </c>
      <c r="R363" s="212">
        <v>0</v>
      </c>
      <c r="S363" s="61">
        <f>$S$20</f>
        <v>12</v>
      </c>
      <c r="T363" s="211">
        <v>0</v>
      </c>
      <c r="U363" s="561" t="s">
        <v>35</v>
      </c>
      <c r="V363" s="323">
        <f>IFERROR((I361+I362)/I360,0)</f>
        <v>0</v>
      </c>
      <c r="W363" s="556">
        <f>I359*174</f>
        <v>0</v>
      </c>
      <c r="X363" s="557">
        <f>IFERROR(I361/W363,0)</f>
        <v>0</v>
      </c>
      <c r="Y363" s="24"/>
    </row>
    <row r="364" spans="1:25" hidden="1">
      <c r="A364" s="9"/>
      <c r="B364" s="77"/>
      <c r="C364" s="76"/>
      <c r="D364" s="62" t="s">
        <v>178</v>
      </c>
      <c r="E364" s="171">
        <f t="shared" ref="E364:I364" si="223">SUM(E362:E363)</f>
        <v>0</v>
      </c>
      <c r="F364" s="171">
        <f t="shared" si="223"/>
        <v>0</v>
      </c>
      <c r="G364" s="171">
        <f t="shared" si="223"/>
        <v>0</v>
      </c>
      <c r="H364" s="171">
        <f t="shared" si="223"/>
        <v>0</v>
      </c>
      <c r="I364" s="171">
        <f t="shared" si="223"/>
        <v>0</v>
      </c>
      <c r="J364" s="172">
        <f t="shared" ref="J364" si="224">SUM(J362:J363)</f>
        <v>0</v>
      </c>
      <c r="L364" s="236"/>
      <c r="M364" s="18"/>
      <c r="N364" s="32"/>
      <c r="O364" s="32"/>
      <c r="P364" s="32"/>
      <c r="Q364" s="46"/>
      <c r="R364" s="46"/>
      <c r="S364" s="46"/>
      <c r="T364" s="25"/>
      <c r="U364" s="323"/>
      <c r="V364" s="323"/>
      <c r="W364" s="558"/>
      <c r="X364" s="559"/>
      <c r="Y364" s="24"/>
    </row>
    <row r="365" spans="1:25" hidden="1">
      <c r="A365" s="9"/>
      <c r="B365" s="77"/>
      <c r="C365" s="76"/>
      <c r="D365" s="59"/>
      <c r="E365" s="16"/>
      <c r="F365" s="16"/>
      <c r="G365" s="16"/>
      <c r="H365" s="16"/>
      <c r="I365" s="16"/>
      <c r="J365" s="25"/>
      <c r="L365" s="236"/>
      <c r="M365" s="215"/>
      <c r="N365" s="56"/>
      <c r="O365" s="56"/>
      <c r="P365" s="56"/>
      <c r="Q365" s="33"/>
      <c r="R365" s="56"/>
      <c r="S365" s="33"/>
      <c r="T365" s="213"/>
      <c r="U365" s="325"/>
      <c r="V365" s="326"/>
      <c r="W365" s="558"/>
      <c r="X365" s="559"/>
    </row>
    <row r="366" spans="1:25" hidden="1">
      <c r="A366" s="78" t="s">
        <v>6</v>
      </c>
      <c r="B366" s="77" t="s">
        <v>47</v>
      </c>
      <c r="C366" s="28" t="s">
        <v>282</v>
      </c>
      <c r="D366" s="33" t="s">
        <v>123</v>
      </c>
      <c r="E366" s="76">
        <f>ROUND($R366*$S366*T366,6)</f>
        <v>0</v>
      </c>
      <c r="F366" s="76">
        <f>ROUND($R367*$S367*T367,6)</f>
        <v>0</v>
      </c>
      <c r="G366" s="76">
        <f>ROUND($R368*$S368*T368,6)</f>
        <v>0</v>
      </c>
      <c r="H366" s="76">
        <f>ROUND($R369*$S369*T369,6)</f>
        <v>0</v>
      </c>
      <c r="I366" s="76">
        <f>ROUND($R370*$S370*T370,6)</f>
        <v>0</v>
      </c>
      <c r="J366" s="45"/>
      <c r="L366" s="236" t="s">
        <v>187</v>
      </c>
      <c r="M366" s="133">
        <v>0</v>
      </c>
      <c r="N366" s="214">
        <f>ROUND(M366/12,2)</f>
        <v>0</v>
      </c>
      <c r="O366" s="214">
        <f>LOOKUP(P366,'Longevity Lookup'!$A$3:$A$506,'Longevity Lookup'!$B$3:$B$506)</f>
        <v>0</v>
      </c>
      <c r="P366" s="209">
        <v>0</v>
      </c>
      <c r="Q366" s="211">
        <v>1</v>
      </c>
      <c r="R366" s="212">
        <v>0</v>
      </c>
      <c r="S366" s="61">
        <f>$S$16</f>
        <v>12</v>
      </c>
      <c r="T366" s="211">
        <v>0</v>
      </c>
      <c r="U366" s="321" t="s">
        <v>31</v>
      </c>
      <c r="V366" s="323">
        <f>IFERROR((E368+E369)/E367,0)</f>
        <v>0</v>
      </c>
      <c r="W366" s="556">
        <f>E366*174</f>
        <v>0</v>
      </c>
      <c r="X366" s="557">
        <f>IFERROR(E368/W366,0)</f>
        <v>0</v>
      </c>
      <c r="Y366" s="24"/>
    </row>
    <row r="367" spans="1:25" hidden="1">
      <c r="B367" s="77"/>
      <c r="D367" s="33" t="s">
        <v>179</v>
      </c>
      <c r="E367" s="21">
        <f>T366</f>
        <v>0</v>
      </c>
      <c r="F367" s="21">
        <f>T367</f>
        <v>0</v>
      </c>
      <c r="G367" s="21">
        <f>T368</f>
        <v>0</v>
      </c>
      <c r="H367" s="21">
        <f>T369</f>
        <v>0</v>
      </c>
      <c r="I367" s="21">
        <f>T370</f>
        <v>0</v>
      </c>
      <c r="J367" s="45"/>
      <c r="L367" s="239" t="str">
        <f>L366</f>
        <v>A</v>
      </c>
      <c r="M367" s="215"/>
      <c r="N367" s="214"/>
      <c r="O367" s="214"/>
      <c r="P367" s="214"/>
      <c r="Q367" s="211">
        <v>1.03</v>
      </c>
      <c r="R367" s="212">
        <v>0</v>
      </c>
      <c r="S367" s="61">
        <f>$S$17</f>
        <v>12</v>
      </c>
      <c r="T367" s="211">
        <v>0</v>
      </c>
      <c r="U367" s="561" t="s">
        <v>32</v>
      </c>
      <c r="V367" s="323">
        <f>IFERROR((F368+F369)/F367,0)</f>
        <v>0</v>
      </c>
      <c r="W367" s="556">
        <f>F366*174</f>
        <v>0</v>
      </c>
      <c r="X367" s="557">
        <f>IFERROR(F368/W367,0)</f>
        <v>0</v>
      </c>
      <c r="Y367" s="24"/>
    </row>
    <row r="368" spans="1:25" hidden="1">
      <c r="A368" s="9"/>
      <c r="C368" s="76"/>
      <c r="D368" s="59" t="s">
        <v>15</v>
      </c>
      <c r="E368" s="52">
        <f>ROUND((N366+O366)*E366*Q366,0)</f>
        <v>0</v>
      </c>
      <c r="F368" s="52">
        <f>ROUND((N366+O366)*F366*Q366*Q367,0)</f>
        <v>0</v>
      </c>
      <c r="G368" s="52">
        <f>ROUND((N366+O366)*G366*Q366*Q367*Q368,0)</f>
        <v>0</v>
      </c>
      <c r="H368" s="52">
        <f>ROUND((N366+O366)*H366*Q366*Q367*Q368*Q369,0)</f>
        <v>0</v>
      </c>
      <c r="I368" s="52">
        <f>ROUND((N366+O366)*I366*Q366*Q367*Q368*Q369*Q370,0)</f>
        <v>0</v>
      </c>
      <c r="J368" s="158">
        <f>SUM(E368:I368)</f>
        <v>0</v>
      </c>
      <c r="L368" s="239" t="str">
        <f>L367</f>
        <v>A</v>
      </c>
      <c r="M368" s="215"/>
      <c r="N368" s="56"/>
      <c r="O368" s="56"/>
      <c r="P368" s="56"/>
      <c r="Q368" s="211">
        <v>1.03</v>
      </c>
      <c r="R368" s="212">
        <v>0</v>
      </c>
      <c r="S368" s="61">
        <f>$S$18</f>
        <v>12</v>
      </c>
      <c r="T368" s="211">
        <v>0</v>
      </c>
      <c r="U368" s="561" t="s">
        <v>33</v>
      </c>
      <c r="V368" s="323">
        <f>IFERROR((G368+G369)/G367,0)</f>
        <v>0</v>
      </c>
      <c r="W368" s="556">
        <f>G366*174</f>
        <v>0</v>
      </c>
      <c r="X368" s="557">
        <f>IFERROR(G368/W368,0)</f>
        <v>0</v>
      </c>
    </row>
    <row r="369" spans="1:25" hidden="1">
      <c r="A369" s="9"/>
      <c r="B369" s="77"/>
      <c r="C369" s="76"/>
      <c r="D369" s="59" t="s">
        <v>30</v>
      </c>
      <c r="E369" s="52">
        <f>ROUND(E368*$Q$3,0)</f>
        <v>0</v>
      </c>
      <c r="F369" s="52">
        <f t="shared" ref="F369:I369" si="225">ROUND(F368*$Q$3,0)</f>
        <v>0</v>
      </c>
      <c r="G369" s="52">
        <f t="shared" si="225"/>
        <v>0</v>
      </c>
      <c r="H369" s="52">
        <f t="shared" si="225"/>
        <v>0</v>
      </c>
      <c r="I369" s="52">
        <f t="shared" si="225"/>
        <v>0</v>
      </c>
      <c r="J369" s="158">
        <f>SUM(E369:I369)</f>
        <v>0</v>
      </c>
      <c r="L369" s="239" t="str">
        <f>L368</f>
        <v>A</v>
      </c>
      <c r="M369" s="215"/>
      <c r="N369" s="56"/>
      <c r="O369" s="56"/>
      <c r="P369" s="56"/>
      <c r="Q369" s="211">
        <v>1.03</v>
      </c>
      <c r="R369" s="212">
        <v>0</v>
      </c>
      <c r="S369" s="61">
        <f>$S$19</f>
        <v>12</v>
      </c>
      <c r="T369" s="211">
        <v>0</v>
      </c>
      <c r="U369" s="561" t="s">
        <v>34</v>
      </c>
      <c r="V369" s="323">
        <f>IFERROR((H368+H369)/H367,0)</f>
        <v>0</v>
      </c>
      <c r="W369" s="556">
        <f>H366*174</f>
        <v>0</v>
      </c>
      <c r="X369" s="557">
        <f>IFERROR(H368/W369,0)</f>
        <v>0</v>
      </c>
    </row>
    <row r="370" spans="1:25" ht="15" hidden="1">
      <c r="A370" s="9"/>
      <c r="B370" s="77"/>
      <c r="C370" s="76"/>
      <c r="D370" s="59" t="s">
        <v>29</v>
      </c>
      <c r="E370" s="170">
        <f>ROUND(R$6*E366,0)</f>
        <v>0</v>
      </c>
      <c r="F370" s="170">
        <f t="shared" ref="F370:I370" si="226">ROUND(S$6*F366,0)</f>
        <v>0</v>
      </c>
      <c r="G370" s="170">
        <f t="shared" si="226"/>
        <v>0</v>
      </c>
      <c r="H370" s="170">
        <f t="shared" si="226"/>
        <v>0</v>
      </c>
      <c r="I370" s="170">
        <f t="shared" si="226"/>
        <v>0</v>
      </c>
      <c r="J370" s="167">
        <f>SUM(E370:I370)</f>
        <v>0</v>
      </c>
      <c r="L370" s="239" t="str">
        <f>L369</f>
        <v>A</v>
      </c>
      <c r="M370" s="215"/>
      <c r="N370" s="56"/>
      <c r="O370" s="56"/>
      <c r="P370" s="56"/>
      <c r="Q370" s="211">
        <v>1.03</v>
      </c>
      <c r="R370" s="212">
        <v>0</v>
      </c>
      <c r="S370" s="61">
        <f>$S$20</f>
        <v>12</v>
      </c>
      <c r="T370" s="211">
        <v>0</v>
      </c>
      <c r="U370" s="561" t="s">
        <v>35</v>
      </c>
      <c r="V370" s="323">
        <f>IFERROR((I368+I369)/I367,0)</f>
        <v>0</v>
      </c>
      <c r="W370" s="556">
        <f>I366*174</f>
        <v>0</v>
      </c>
      <c r="X370" s="557">
        <f>IFERROR(I368/W370,0)</f>
        <v>0</v>
      </c>
      <c r="Y370" s="24"/>
    </row>
    <row r="371" spans="1:25" hidden="1">
      <c r="A371" s="9"/>
      <c r="B371" s="77"/>
      <c r="C371" s="76"/>
      <c r="D371" s="62" t="s">
        <v>178</v>
      </c>
      <c r="E371" s="171">
        <f t="shared" ref="E371:I371" si="227">SUM(E369:E370)</f>
        <v>0</v>
      </c>
      <c r="F371" s="171">
        <f t="shared" si="227"/>
        <v>0</v>
      </c>
      <c r="G371" s="171">
        <f t="shared" si="227"/>
        <v>0</v>
      </c>
      <c r="H371" s="171">
        <f t="shared" si="227"/>
        <v>0</v>
      </c>
      <c r="I371" s="171">
        <f t="shared" si="227"/>
        <v>0</v>
      </c>
      <c r="J371" s="172">
        <f t="shared" ref="J371" si="228">SUM(J369:J370)</f>
        <v>0</v>
      </c>
      <c r="L371" s="236"/>
      <c r="M371" s="18"/>
      <c r="N371" s="32"/>
      <c r="O371" s="32"/>
      <c r="P371" s="32"/>
      <c r="Q371" s="46"/>
      <c r="R371" s="46"/>
      <c r="S371" s="46"/>
      <c r="T371" s="25"/>
      <c r="U371" s="323"/>
      <c r="V371" s="323"/>
      <c r="W371" s="558"/>
      <c r="X371" s="559"/>
      <c r="Y371" s="24"/>
    </row>
    <row r="372" spans="1:25" hidden="1">
      <c r="A372" s="9"/>
      <c r="B372" s="77"/>
      <c r="C372" s="76"/>
      <c r="D372" s="59"/>
      <c r="E372" s="16"/>
      <c r="F372" s="16"/>
      <c r="G372" s="16"/>
      <c r="H372" s="16"/>
      <c r="I372" s="16"/>
      <c r="J372" s="25"/>
      <c r="L372" s="236"/>
      <c r="M372" s="215"/>
      <c r="N372" s="56"/>
      <c r="O372" s="56"/>
      <c r="P372" s="56"/>
      <c r="Q372" s="33"/>
      <c r="R372" s="56"/>
      <c r="S372" s="33"/>
      <c r="T372" s="213"/>
      <c r="U372" s="325"/>
      <c r="V372" s="326"/>
      <c r="W372" s="558"/>
      <c r="X372" s="559"/>
    </row>
    <row r="373" spans="1:25" hidden="1">
      <c r="A373" s="78" t="s">
        <v>6</v>
      </c>
      <c r="B373" s="77" t="s">
        <v>47</v>
      </c>
      <c r="C373" s="28" t="s">
        <v>282</v>
      </c>
      <c r="D373" s="33" t="s">
        <v>123</v>
      </c>
      <c r="E373" s="76">
        <f>ROUND($R373*$S373*T373,6)</f>
        <v>0</v>
      </c>
      <c r="F373" s="76">
        <f>ROUND($R374*$S374*T374,6)</f>
        <v>0</v>
      </c>
      <c r="G373" s="76">
        <f>ROUND($R375*$S375*T375,6)</f>
        <v>0</v>
      </c>
      <c r="H373" s="76">
        <f>ROUND($R376*$S376*T376,6)</f>
        <v>0</v>
      </c>
      <c r="I373" s="76">
        <f>ROUND($R377*$S377*T377,6)</f>
        <v>0</v>
      </c>
      <c r="J373" s="45"/>
      <c r="L373" s="236" t="s">
        <v>187</v>
      </c>
      <c r="M373" s="133">
        <v>0</v>
      </c>
      <c r="N373" s="214">
        <f>ROUND(M373/12,2)</f>
        <v>0</v>
      </c>
      <c r="O373" s="214">
        <f>LOOKUP(P373,'Longevity Lookup'!$A$3:$A$506,'Longevity Lookup'!$B$3:$B$506)</f>
        <v>0</v>
      </c>
      <c r="P373" s="209">
        <v>0</v>
      </c>
      <c r="Q373" s="211">
        <v>1</v>
      </c>
      <c r="R373" s="212">
        <v>0</v>
      </c>
      <c r="S373" s="61">
        <f>$S$16</f>
        <v>12</v>
      </c>
      <c r="T373" s="211">
        <v>0</v>
      </c>
      <c r="U373" s="321" t="s">
        <v>31</v>
      </c>
      <c r="V373" s="323">
        <f>IFERROR((E375+E376)/E374,0)</f>
        <v>0</v>
      </c>
      <c r="W373" s="556">
        <f>E373*174</f>
        <v>0</v>
      </c>
      <c r="X373" s="557">
        <f>IFERROR(E375/W373,0)</f>
        <v>0</v>
      </c>
      <c r="Y373" s="24"/>
    </row>
    <row r="374" spans="1:25" hidden="1">
      <c r="B374" s="77"/>
      <c r="D374" s="33" t="s">
        <v>179</v>
      </c>
      <c r="E374" s="21">
        <f>T373</f>
        <v>0</v>
      </c>
      <c r="F374" s="21">
        <f>T374</f>
        <v>0</v>
      </c>
      <c r="G374" s="21">
        <f>T375</f>
        <v>0</v>
      </c>
      <c r="H374" s="21">
        <f>T376</f>
        <v>0</v>
      </c>
      <c r="I374" s="21">
        <f>T377</f>
        <v>0</v>
      </c>
      <c r="J374" s="45"/>
      <c r="L374" s="239" t="str">
        <f>L373</f>
        <v>A</v>
      </c>
      <c r="M374" s="215"/>
      <c r="N374" s="214"/>
      <c r="O374" s="214"/>
      <c r="P374" s="214"/>
      <c r="Q374" s="211">
        <v>1.03</v>
      </c>
      <c r="R374" s="212">
        <v>0</v>
      </c>
      <c r="S374" s="61">
        <f>$S$17</f>
        <v>12</v>
      </c>
      <c r="T374" s="211">
        <v>0</v>
      </c>
      <c r="U374" s="561" t="s">
        <v>32</v>
      </c>
      <c r="V374" s="323">
        <f>IFERROR((F375+F376)/F374,0)</f>
        <v>0</v>
      </c>
      <c r="W374" s="556">
        <f>F373*174</f>
        <v>0</v>
      </c>
      <c r="X374" s="557">
        <f>IFERROR(F375/W374,0)</f>
        <v>0</v>
      </c>
      <c r="Y374" s="24"/>
    </row>
    <row r="375" spans="1:25" hidden="1">
      <c r="A375" s="9"/>
      <c r="C375" s="76"/>
      <c r="D375" s="59" t="s">
        <v>15</v>
      </c>
      <c r="E375" s="52">
        <f>ROUND((N373+O373)*E373*Q373,0)</f>
        <v>0</v>
      </c>
      <c r="F375" s="52">
        <f>ROUND((N373+O373)*F373*Q373*Q374,0)</f>
        <v>0</v>
      </c>
      <c r="G375" s="52">
        <f>ROUND((N373+O373)*G373*Q373*Q374*Q375,0)</f>
        <v>0</v>
      </c>
      <c r="H375" s="52">
        <f>ROUND((N373+O373)*H373*Q373*Q374*Q375*Q376,0)</f>
        <v>0</v>
      </c>
      <c r="I375" s="52">
        <f>ROUND((N373+O373)*I373*Q373*Q374*Q375*Q376*Q377,0)</f>
        <v>0</v>
      </c>
      <c r="J375" s="158">
        <f>SUM(E375:I375)</f>
        <v>0</v>
      </c>
      <c r="L375" s="239" t="str">
        <f>L374</f>
        <v>A</v>
      </c>
      <c r="M375" s="215"/>
      <c r="N375" s="56"/>
      <c r="O375" s="56"/>
      <c r="P375" s="56"/>
      <c r="Q375" s="211">
        <v>1.03</v>
      </c>
      <c r="R375" s="212">
        <v>0</v>
      </c>
      <c r="S375" s="61">
        <f>$S$18</f>
        <v>12</v>
      </c>
      <c r="T375" s="211">
        <v>0</v>
      </c>
      <c r="U375" s="561" t="s">
        <v>33</v>
      </c>
      <c r="V375" s="323">
        <f>IFERROR((G375+G376)/G374,0)</f>
        <v>0</v>
      </c>
      <c r="W375" s="556">
        <f>G373*174</f>
        <v>0</v>
      </c>
      <c r="X375" s="557">
        <f>IFERROR(G375/W375,0)</f>
        <v>0</v>
      </c>
    </row>
    <row r="376" spans="1:25" hidden="1">
      <c r="A376" s="9"/>
      <c r="B376" s="77"/>
      <c r="C376" s="76"/>
      <c r="D376" s="59" t="s">
        <v>30</v>
      </c>
      <c r="E376" s="52">
        <f>ROUND(E375*$Q$3,0)</f>
        <v>0</v>
      </c>
      <c r="F376" s="52">
        <f t="shared" ref="F376:I376" si="229">ROUND(F375*$Q$3,0)</f>
        <v>0</v>
      </c>
      <c r="G376" s="52">
        <f t="shared" si="229"/>
        <v>0</v>
      </c>
      <c r="H376" s="52">
        <f t="shared" si="229"/>
        <v>0</v>
      </c>
      <c r="I376" s="52">
        <f t="shared" si="229"/>
        <v>0</v>
      </c>
      <c r="J376" s="158">
        <f>SUM(E376:I376)</f>
        <v>0</v>
      </c>
      <c r="L376" s="239" t="str">
        <f>L375</f>
        <v>A</v>
      </c>
      <c r="M376" s="215"/>
      <c r="N376" s="56"/>
      <c r="O376" s="56"/>
      <c r="P376" s="56"/>
      <c r="Q376" s="211">
        <v>1.03</v>
      </c>
      <c r="R376" s="212">
        <v>0</v>
      </c>
      <c r="S376" s="61">
        <f>$S$19</f>
        <v>12</v>
      </c>
      <c r="T376" s="211">
        <v>0</v>
      </c>
      <c r="U376" s="561" t="s">
        <v>34</v>
      </c>
      <c r="V376" s="323">
        <f>IFERROR((H375+H376)/H374,0)</f>
        <v>0</v>
      </c>
      <c r="W376" s="556">
        <f>H373*174</f>
        <v>0</v>
      </c>
      <c r="X376" s="557">
        <f>IFERROR(H375/W376,0)</f>
        <v>0</v>
      </c>
    </row>
    <row r="377" spans="1:25" ht="15" hidden="1">
      <c r="A377" s="9"/>
      <c r="B377" s="77"/>
      <c r="C377" s="76"/>
      <c r="D377" s="59" t="s">
        <v>29</v>
      </c>
      <c r="E377" s="170">
        <f>ROUND(R$6*E373,0)</f>
        <v>0</v>
      </c>
      <c r="F377" s="170">
        <f t="shared" ref="F377:I377" si="230">ROUND(S$6*F373,0)</f>
        <v>0</v>
      </c>
      <c r="G377" s="170">
        <f t="shared" si="230"/>
        <v>0</v>
      </c>
      <c r="H377" s="170">
        <f t="shared" si="230"/>
        <v>0</v>
      </c>
      <c r="I377" s="170">
        <f t="shared" si="230"/>
        <v>0</v>
      </c>
      <c r="J377" s="167">
        <f>SUM(E377:I377)</f>
        <v>0</v>
      </c>
      <c r="L377" s="239" t="str">
        <f>L376</f>
        <v>A</v>
      </c>
      <c r="M377" s="215"/>
      <c r="N377" s="56"/>
      <c r="O377" s="56"/>
      <c r="P377" s="56"/>
      <c r="Q377" s="211">
        <v>1.03</v>
      </c>
      <c r="R377" s="212">
        <v>0</v>
      </c>
      <c r="S377" s="61">
        <f>$S$20</f>
        <v>12</v>
      </c>
      <c r="T377" s="211">
        <v>0</v>
      </c>
      <c r="U377" s="561" t="s">
        <v>35</v>
      </c>
      <c r="V377" s="323">
        <f>IFERROR((I375+I376)/I374,0)</f>
        <v>0</v>
      </c>
      <c r="W377" s="556">
        <f>I373*174</f>
        <v>0</v>
      </c>
      <c r="X377" s="557">
        <f>IFERROR(I375/W377,0)</f>
        <v>0</v>
      </c>
      <c r="Y377" s="24"/>
    </row>
    <row r="378" spans="1:25" hidden="1">
      <c r="A378" s="9"/>
      <c r="B378" s="77"/>
      <c r="C378" s="76"/>
      <c r="D378" s="62" t="s">
        <v>178</v>
      </c>
      <c r="E378" s="171">
        <f t="shared" ref="E378:I378" si="231">SUM(E376:E377)</f>
        <v>0</v>
      </c>
      <c r="F378" s="171">
        <f t="shared" si="231"/>
        <v>0</v>
      </c>
      <c r="G378" s="171">
        <f t="shared" si="231"/>
        <v>0</v>
      </c>
      <c r="H378" s="171">
        <f t="shared" si="231"/>
        <v>0</v>
      </c>
      <c r="I378" s="171">
        <f t="shared" si="231"/>
        <v>0</v>
      </c>
      <c r="J378" s="172">
        <f t="shared" ref="J378" si="232">SUM(J376:J377)</f>
        <v>0</v>
      </c>
      <c r="L378" s="236"/>
      <c r="M378" s="18"/>
      <c r="N378" s="32"/>
      <c r="O378" s="32"/>
      <c r="P378" s="32"/>
      <c r="Q378" s="46"/>
      <c r="R378" s="46"/>
      <c r="S378" s="46"/>
      <c r="T378" s="25"/>
      <c r="U378" s="323"/>
      <c r="V378" s="323"/>
      <c r="W378" s="558"/>
      <c r="X378" s="559"/>
      <c r="Y378" s="24"/>
    </row>
    <row r="379" spans="1:25" hidden="1">
      <c r="A379" s="9"/>
      <c r="B379" s="77"/>
      <c r="C379" s="76"/>
      <c r="D379" s="59"/>
      <c r="E379" s="16"/>
      <c r="F379" s="16"/>
      <c r="G379" s="16"/>
      <c r="H379" s="16"/>
      <c r="I379" s="16"/>
      <c r="J379" s="25"/>
      <c r="L379" s="236"/>
      <c r="M379" s="215"/>
      <c r="N379" s="56"/>
      <c r="O379" s="56"/>
      <c r="P379" s="56"/>
      <c r="Q379" s="33"/>
      <c r="R379" s="56"/>
      <c r="S379" s="33"/>
      <c r="T379" s="213"/>
      <c r="U379" s="325"/>
      <c r="V379" s="326"/>
      <c r="W379" s="558"/>
      <c r="X379" s="559"/>
    </row>
    <row r="380" spans="1:25" hidden="1">
      <c r="A380" s="78" t="s">
        <v>6</v>
      </c>
      <c r="B380" s="77" t="s">
        <v>47</v>
      </c>
      <c r="C380" s="28" t="s">
        <v>282</v>
      </c>
      <c r="D380" s="33" t="s">
        <v>123</v>
      </c>
      <c r="E380" s="76">
        <f>ROUND($R380*$S380*T380,6)</f>
        <v>0</v>
      </c>
      <c r="F380" s="76">
        <f>ROUND($R381*$S381*T381,6)</f>
        <v>0</v>
      </c>
      <c r="G380" s="76">
        <f>ROUND($R382*$S382*T382,6)</f>
        <v>0</v>
      </c>
      <c r="H380" s="76">
        <f>ROUND($R383*$S383*T383,6)</f>
        <v>0</v>
      </c>
      <c r="I380" s="76">
        <f>ROUND($R384*$S384*T384,6)</f>
        <v>0</v>
      </c>
      <c r="J380" s="45"/>
      <c r="L380" s="236" t="s">
        <v>187</v>
      </c>
      <c r="M380" s="133">
        <v>0</v>
      </c>
      <c r="N380" s="214">
        <f>ROUND(M380/12,2)</f>
        <v>0</v>
      </c>
      <c r="O380" s="214">
        <f>LOOKUP(P380,'Longevity Lookup'!$A$3:$A$506,'Longevity Lookup'!$B$3:$B$506)</f>
        <v>0</v>
      </c>
      <c r="P380" s="209">
        <v>0</v>
      </c>
      <c r="Q380" s="211">
        <v>1</v>
      </c>
      <c r="R380" s="212">
        <v>0</v>
      </c>
      <c r="S380" s="61">
        <f>$S$16</f>
        <v>12</v>
      </c>
      <c r="T380" s="211">
        <v>0</v>
      </c>
      <c r="U380" s="321" t="s">
        <v>31</v>
      </c>
      <c r="V380" s="323">
        <f>IFERROR((E382+E383)/E381,0)</f>
        <v>0</v>
      </c>
      <c r="W380" s="556">
        <f>E380*174</f>
        <v>0</v>
      </c>
      <c r="X380" s="557">
        <f>IFERROR(E382/W380,0)</f>
        <v>0</v>
      </c>
      <c r="Y380" s="24"/>
    </row>
    <row r="381" spans="1:25" hidden="1">
      <c r="B381" s="77"/>
      <c r="D381" s="33" t="s">
        <v>179</v>
      </c>
      <c r="E381" s="21">
        <f>T380</f>
        <v>0</v>
      </c>
      <c r="F381" s="21">
        <f>T381</f>
        <v>0</v>
      </c>
      <c r="G381" s="21">
        <f>T382</f>
        <v>0</v>
      </c>
      <c r="H381" s="21">
        <f>T383</f>
        <v>0</v>
      </c>
      <c r="I381" s="21">
        <f>T384</f>
        <v>0</v>
      </c>
      <c r="J381" s="45"/>
      <c r="L381" s="239" t="str">
        <f>L380</f>
        <v>A</v>
      </c>
      <c r="M381" s="215"/>
      <c r="N381" s="214"/>
      <c r="O381" s="214"/>
      <c r="P381" s="214"/>
      <c r="Q381" s="211">
        <v>1.03</v>
      </c>
      <c r="R381" s="212">
        <v>0</v>
      </c>
      <c r="S381" s="61">
        <f>$S$17</f>
        <v>12</v>
      </c>
      <c r="T381" s="211">
        <v>0</v>
      </c>
      <c r="U381" s="561" t="s">
        <v>32</v>
      </c>
      <c r="V381" s="323">
        <f>IFERROR((F382+F383)/F381,0)</f>
        <v>0</v>
      </c>
      <c r="W381" s="556">
        <f>F380*174</f>
        <v>0</v>
      </c>
      <c r="X381" s="557">
        <f>IFERROR(F382/W381,0)</f>
        <v>0</v>
      </c>
      <c r="Y381" s="24"/>
    </row>
    <row r="382" spans="1:25" hidden="1">
      <c r="A382" s="9"/>
      <c r="C382" s="76"/>
      <c r="D382" s="59" t="s">
        <v>15</v>
      </c>
      <c r="E382" s="52">
        <f>ROUND((N380+O380)*E380*Q380,0)</f>
        <v>0</v>
      </c>
      <c r="F382" s="52">
        <f>ROUND((N380+O380)*F380*Q380*Q381,0)</f>
        <v>0</v>
      </c>
      <c r="G382" s="52">
        <f>ROUND((N380+O380)*G380*Q380*Q381*Q382,0)</f>
        <v>0</v>
      </c>
      <c r="H382" s="52">
        <f>ROUND((N380+O380)*H380*Q380*Q381*Q382*Q383,0)</f>
        <v>0</v>
      </c>
      <c r="I382" s="52">
        <f>ROUND((N380+O380)*I380*Q380*Q381*Q382*Q383*Q384,0)</f>
        <v>0</v>
      </c>
      <c r="J382" s="158">
        <f>SUM(E382:I382)</f>
        <v>0</v>
      </c>
      <c r="L382" s="239" t="str">
        <f>L381</f>
        <v>A</v>
      </c>
      <c r="M382" s="215"/>
      <c r="N382" s="56"/>
      <c r="O382" s="56"/>
      <c r="P382" s="56"/>
      <c r="Q382" s="211">
        <v>1.03</v>
      </c>
      <c r="R382" s="212">
        <v>0</v>
      </c>
      <c r="S382" s="61">
        <f>$S$18</f>
        <v>12</v>
      </c>
      <c r="T382" s="211">
        <v>0</v>
      </c>
      <c r="U382" s="561" t="s">
        <v>33</v>
      </c>
      <c r="V382" s="323">
        <f>IFERROR((G382+G383)/G381,0)</f>
        <v>0</v>
      </c>
      <c r="W382" s="556">
        <f>G380*174</f>
        <v>0</v>
      </c>
      <c r="X382" s="557">
        <f>IFERROR(G382/W382,0)</f>
        <v>0</v>
      </c>
    </row>
    <row r="383" spans="1:25" hidden="1">
      <c r="A383" s="9"/>
      <c r="B383" s="77"/>
      <c r="C383" s="76"/>
      <c r="D383" s="59" t="s">
        <v>30</v>
      </c>
      <c r="E383" s="52">
        <f>ROUND(E382*$Q$3,0)</f>
        <v>0</v>
      </c>
      <c r="F383" s="52">
        <f t="shared" ref="F383:I383" si="233">ROUND(F382*$Q$3,0)</f>
        <v>0</v>
      </c>
      <c r="G383" s="52">
        <f t="shared" si="233"/>
        <v>0</v>
      </c>
      <c r="H383" s="52">
        <f t="shared" si="233"/>
        <v>0</v>
      </c>
      <c r="I383" s="52">
        <f t="shared" si="233"/>
        <v>0</v>
      </c>
      <c r="J383" s="158">
        <f>SUM(E383:I383)</f>
        <v>0</v>
      </c>
      <c r="L383" s="239" t="str">
        <f>L382</f>
        <v>A</v>
      </c>
      <c r="M383" s="215"/>
      <c r="N383" s="56"/>
      <c r="O383" s="56"/>
      <c r="P383" s="56"/>
      <c r="Q383" s="211">
        <v>1.03</v>
      </c>
      <c r="R383" s="212">
        <v>0</v>
      </c>
      <c r="S383" s="61">
        <f>$S$19</f>
        <v>12</v>
      </c>
      <c r="T383" s="211">
        <v>0</v>
      </c>
      <c r="U383" s="561" t="s">
        <v>34</v>
      </c>
      <c r="V383" s="323">
        <f>IFERROR((H382+H383)/H381,0)</f>
        <v>0</v>
      </c>
      <c r="W383" s="556">
        <f>H380*174</f>
        <v>0</v>
      </c>
      <c r="X383" s="557">
        <f>IFERROR(H382/W383,0)</f>
        <v>0</v>
      </c>
    </row>
    <row r="384" spans="1:25" ht="15" hidden="1">
      <c r="A384" s="9"/>
      <c r="B384" s="77"/>
      <c r="C384" s="76"/>
      <c r="D384" s="59" t="s">
        <v>29</v>
      </c>
      <c r="E384" s="170">
        <f>ROUND(R$6*E380,0)</f>
        <v>0</v>
      </c>
      <c r="F384" s="170">
        <f t="shared" ref="F384:I384" si="234">ROUND(S$6*F380,0)</f>
        <v>0</v>
      </c>
      <c r="G384" s="170">
        <f t="shared" si="234"/>
        <v>0</v>
      </c>
      <c r="H384" s="170">
        <f t="shared" si="234"/>
        <v>0</v>
      </c>
      <c r="I384" s="170">
        <f t="shared" si="234"/>
        <v>0</v>
      </c>
      <c r="J384" s="167">
        <f>SUM(E384:I384)</f>
        <v>0</v>
      </c>
      <c r="L384" s="239" t="str">
        <f>L383</f>
        <v>A</v>
      </c>
      <c r="M384" s="215"/>
      <c r="N384" s="56"/>
      <c r="O384" s="56"/>
      <c r="P384" s="56"/>
      <c r="Q384" s="211">
        <v>1.03</v>
      </c>
      <c r="R384" s="212">
        <v>0</v>
      </c>
      <c r="S384" s="61">
        <f>$S$20</f>
        <v>12</v>
      </c>
      <c r="T384" s="211">
        <v>0</v>
      </c>
      <c r="U384" s="561" t="s">
        <v>35</v>
      </c>
      <c r="V384" s="323">
        <f>IFERROR((I382+I383)/I381,0)</f>
        <v>0</v>
      </c>
      <c r="W384" s="556">
        <f>I380*174</f>
        <v>0</v>
      </c>
      <c r="X384" s="557">
        <f>IFERROR(I382/W384,0)</f>
        <v>0</v>
      </c>
      <c r="Y384" s="24"/>
    </row>
    <row r="385" spans="1:25" hidden="1">
      <c r="A385" s="9"/>
      <c r="B385" s="77"/>
      <c r="C385" s="76"/>
      <c r="D385" s="62" t="s">
        <v>178</v>
      </c>
      <c r="E385" s="171">
        <f t="shared" ref="E385:I385" si="235">SUM(E383:E384)</f>
        <v>0</v>
      </c>
      <c r="F385" s="171">
        <f t="shared" si="235"/>
        <v>0</v>
      </c>
      <c r="G385" s="171">
        <f t="shared" si="235"/>
        <v>0</v>
      </c>
      <c r="H385" s="171">
        <f t="shared" si="235"/>
        <v>0</v>
      </c>
      <c r="I385" s="171">
        <f t="shared" si="235"/>
        <v>0</v>
      </c>
      <c r="J385" s="172">
        <f t="shared" ref="J385" si="236">SUM(J383:J384)</f>
        <v>0</v>
      </c>
      <c r="L385" s="236"/>
      <c r="M385" s="18"/>
      <c r="N385" s="32"/>
      <c r="O385" s="32"/>
      <c r="P385" s="32"/>
      <c r="Q385" s="46"/>
      <c r="R385" s="46"/>
      <c r="S385" s="46"/>
      <c r="T385" s="25"/>
      <c r="U385" s="323"/>
      <c r="V385" s="323"/>
      <c r="W385" s="558"/>
      <c r="X385" s="559"/>
      <c r="Y385" s="24"/>
    </row>
    <row r="386" spans="1:25" hidden="1">
      <c r="A386" s="9"/>
      <c r="B386" s="77"/>
      <c r="C386" s="76"/>
      <c r="D386" s="59"/>
      <c r="E386" s="16"/>
      <c r="F386" s="16"/>
      <c r="G386" s="16"/>
      <c r="H386" s="16"/>
      <c r="I386" s="16"/>
      <c r="J386" s="25"/>
      <c r="L386" s="236"/>
      <c r="M386" s="215"/>
      <c r="N386" s="56"/>
      <c r="O386" s="56"/>
      <c r="P386" s="56"/>
      <c r="Q386" s="33"/>
      <c r="R386" s="56"/>
      <c r="S386" s="33"/>
      <c r="T386" s="213"/>
      <c r="U386" s="325"/>
      <c r="V386" s="326"/>
      <c r="W386" s="558"/>
      <c r="X386" s="559"/>
    </row>
    <row r="387" spans="1:25" hidden="1">
      <c r="A387" s="78" t="s">
        <v>6</v>
      </c>
      <c r="B387" s="77" t="s">
        <v>47</v>
      </c>
      <c r="C387" s="28" t="s">
        <v>282</v>
      </c>
      <c r="D387" s="33" t="s">
        <v>123</v>
      </c>
      <c r="E387" s="76">
        <f>ROUND($R387*$S387*T387,6)</f>
        <v>0</v>
      </c>
      <c r="F387" s="76">
        <f>ROUND($R388*$S388*T388,6)</f>
        <v>0</v>
      </c>
      <c r="G387" s="76">
        <f>ROUND($R389*$S389*T389,6)</f>
        <v>0</v>
      </c>
      <c r="H387" s="76">
        <f>ROUND($R390*$S390*T390,6)</f>
        <v>0</v>
      </c>
      <c r="I387" s="76">
        <f>ROUND($R391*$S391*T391,6)</f>
        <v>0</v>
      </c>
      <c r="J387" s="45"/>
      <c r="L387" s="236" t="s">
        <v>187</v>
      </c>
      <c r="M387" s="133">
        <v>0</v>
      </c>
      <c r="N387" s="214">
        <f>ROUND(M387/12,2)</f>
        <v>0</v>
      </c>
      <c r="O387" s="214">
        <f>LOOKUP(P387,'Longevity Lookup'!$A$3:$A$506,'Longevity Lookup'!$B$3:$B$506)</f>
        <v>0</v>
      </c>
      <c r="P387" s="209">
        <v>0</v>
      </c>
      <c r="Q387" s="211">
        <v>1</v>
      </c>
      <c r="R387" s="212">
        <v>0</v>
      </c>
      <c r="S387" s="61">
        <f>$S$16</f>
        <v>12</v>
      </c>
      <c r="T387" s="211">
        <v>0</v>
      </c>
      <c r="U387" s="321" t="s">
        <v>31</v>
      </c>
      <c r="V387" s="323">
        <f>IFERROR((E389+E390)/E388,0)</f>
        <v>0</v>
      </c>
      <c r="W387" s="556">
        <f>E387*174</f>
        <v>0</v>
      </c>
      <c r="X387" s="557">
        <f>IFERROR(E389/W387,0)</f>
        <v>0</v>
      </c>
      <c r="Y387" s="24"/>
    </row>
    <row r="388" spans="1:25" hidden="1">
      <c r="B388" s="77"/>
      <c r="D388" s="33" t="s">
        <v>179</v>
      </c>
      <c r="E388" s="21">
        <f>T387</f>
        <v>0</v>
      </c>
      <c r="F388" s="21">
        <f>T388</f>
        <v>0</v>
      </c>
      <c r="G388" s="21">
        <f>T389</f>
        <v>0</v>
      </c>
      <c r="H388" s="21">
        <f>T390</f>
        <v>0</v>
      </c>
      <c r="I388" s="21">
        <f>T391</f>
        <v>0</v>
      </c>
      <c r="J388" s="45"/>
      <c r="L388" s="239" t="str">
        <f>L387</f>
        <v>A</v>
      </c>
      <c r="M388" s="215"/>
      <c r="N388" s="214"/>
      <c r="O388" s="214"/>
      <c r="P388" s="214"/>
      <c r="Q388" s="211">
        <v>1.03</v>
      </c>
      <c r="R388" s="212">
        <v>0</v>
      </c>
      <c r="S388" s="61">
        <f>$S$17</f>
        <v>12</v>
      </c>
      <c r="T388" s="211">
        <v>0</v>
      </c>
      <c r="U388" s="561" t="s">
        <v>32</v>
      </c>
      <c r="V388" s="323">
        <f>IFERROR((F389+F390)/F388,0)</f>
        <v>0</v>
      </c>
      <c r="W388" s="556">
        <f>F387*174</f>
        <v>0</v>
      </c>
      <c r="X388" s="557">
        <f>IFERROR(F389/W388,0)</f>
        <v>0</v>
      </c>
      <c r="Y388" s="24"/>
    </row>
    <row r="389" spans="1:25" hidden="1">
      <c r="A389" s="9"/>
      <c r="C389" s="76"/>
      <c r="D389" s="59" t="s">
        <v>15</v>
      </c>
      <c r="E389" s="52">
        <f>ROUND((N387+O387)*E387*Q387,0)</f>
        <v>0</v>
      </c>
      <c r="F389" s="52">
        <f>ROUND((N387+O387)*F387*Q387*Q388,0)</f>
        <v>0</v>
      </c>
      <c r="G389" s="52">
        <f>ROUND((N387+O387)*G387*Q387*Q388*Q389,0)</f>
        <v>0</v>
      </c>
      <c r="H389" s="52">
        <f>ROUND((N387+O387)*H387*Q387*Q388*Q389*Q390,0)</f>
        <v>0</v>
      </c>
      <c r="I389" s="52">
        <f>ROUND((N387+O387)*I387*Q387*Q388*Q389*Q390*Q391,0)</f>
        <v>0</v>
      </c>
      <c r="J389" s="158">
        <f>SUM(E389:I389)</f>
        <v>0</v>
      </c>
      <c r="L389" s="239" t="str">
        <f>L388</f>
        <v>A</v>
      </c>
      <c r="M389" s="215"/>
      <c r="N389" s="56"/>
      <c r="O389" s="56"/>
      <c r="P389" s="56"/>
      <c r="Q389" s="211">
        <v>1.03</v>
      </c>
      <c r="R389" s="212">
        <v>0</v>
      </c>
      <c r="S389" s="61">
        <f>$S$18</f>
        <v>12</v>
      </c>
      <c r="T389" s="211">
        <v>0</v>
      </c>
      <c r="U389" s="561" t="s">
        <v>33</v>
      </c>
      <c r="V389" s="323">
        <f>IFERROR((G389+G390)/G388,0)</f>
        <v>0</v>
      </c>
      <c r="W389" s="556">
        <f>G387*174</f>
        <v>0</v>
      </c>
      <c r="X389" s="557">
        <f>IFERROR(G389/W389,0)</f>
        <v>0</v>
      </c>
    </row>
    <row r="390" spans="1:25" hidden="1">
      <c r="A390" s="9"/>
      <c r="B390" s="77"/>
      <c r="C390" s="76"/>
      <c r="D390" s="59" t="s">
        <v>30</v>
      </c>
      <c r="E390" s="52">
        <f>ROUND(E389*$Q$3,0)</f>
        <v>0</v>
      </c>
      <c r="F390" s="52">
        <f t="shared" ref="F390:I390" si="237">ROUND(F389*$Q$3,0)</f>
        <v>0</v>
      </c>
      <c r="G390" s="52">
        <f t="shared" si="237"/>
        <v>0</v>
      </c>
      <c r="H390" s="52">
        <f t="shared" si="237"/>
        <v>0</v>
      </c>
      <c r="I390" s="52">
        <f t="shared" si="237"/>
        <v>0</v>
      </c>
      <c r="J390" s="158">
        <f>SUM(E390:I390)</f>
        <v>0</v>
      </c>
      <c r="L390" s="239" t="str">
        <f>L389</f>
        <v>A</v>
      </c>
      <c r="M390" s="215"/>
      <c r="N390" s="56"/>
      <c r="O390" s="56"/>
      <c r="P390" s="56"/>
      <c r="Q390" s="211">
        <v>1.03</v>
      </c>
      <c r="R390" s="212">
        <v>0</v>
      </c>
      <c r="S390" s="61">
        <f>$S$19</f>
        <v>12</v>
      </c>
      <c r="T390" s="211">
        <v>0</v>
      </c>
      <c r="U390" s="561" t="s">
        <v>34</v>
      </c>
      <c r="V390" s="323">
        <f>IFERROR((H389+H390)/H388,0)</f>
        <v>0</v>
      </c>
      <c r="W390" s="556">
        <f>H387*174</f>
        <v>0</v>
      </c>
      <c r="X390" s="557">
        <f>IFERROR(H389/W390,0)</f>
        <v>0</v>
      </c>
    </row>
    <row r="391" spans="1:25" ht="15" hidden="1">
      <c r="A391" s="9"/>
      <c r="B391" s="77"/>
      <c r="C391" s="76"/>
      <c r="D391" s="59" t="s">
        <v>29</v>
      </c>
      <c r="E391" s="170">
        <f>ROUND(R$6*E387,0)</f>
        <v>0</v>
      </c>
      <c r="F391" s="170">
        <f t="shared" ref="F391:I391" si="238">ROUND(S$6*F387,0)</f>
        <v>0</v>
      </c>
      <c r="G391" s="170">
        <f t="shared" si="238"/>
        <v>0</v>
      </c>
      <c r="H391" s="170">
        <f t="shared" si="238"/>
        <v>0</v>
      </c>
      <c r="I391" s="170">
        <f t="shared" si="238"/>
        <v>0</v>
      </c>
      <c r="J391" s="167">
        <f>SUM(E391:I391)</f>
        <v>0</v>
      </c>
      <c r="L391" s="239" t="str">
        <f>L390</f>
        <v>A</v>
      </c>
      <c r="M391" s="215"/>
      <c r="N391" s="56"/>
      <c r="O391" s="56"/>
      <c r="P391" s="56"/>
      <c r="Q391" s="211">
        <v>1.03</v>
      </c>
      <c r="R391" s="212">
        <v>0</v>
      </c>
      <c r="S391" s="61">
        <f>$S$20</f>
        <v>12</v>
      </c>
      <c r="T391" s="211">
        <v>0</v>
      </c>
      <c r="U391" s="561" t="s">
        <v>35</v>
      </c>
      <c r="V391" s="323">
        <f>IFERROR((I389+I390)/I388,0)</f>
        <v>0</v>
      </c>
      <c r="W391" s="556">
        <f>I387*174</f>
        <v>0</v>
      </c>
      <c r="X391" s="557">
        <f>IFERROR(I389/W391,0)</f>
        <v>0</v>
      </c>
      <c r="Y391" s="24"/>
    </row>
    <row r="392" spans="1:25" hidden="1">
      <c r="A392" s="9"/>
      <c r="B392" s="77"/>
      <c r="C392" s="76"/>
      <c r="D392" s="62" t="s">
        <v>178</v>
      </c>
      <c r="E392" s="171">
        <f t="shared" ref="E392:I392" si="239">SUM(E390:E391)</f>
        <v>0</v>
      </c>
      <c r="F392" s="171">
        <f t="shared" si="239"/>
        <v>0</v>
      </c>
      <c r="G392" s="171">
        <f t="shared" si="239"/>
        <v>0</v>
      </c>
      <c r="H392" s="171">
        <f t="shared" si="239"/>
        <v>0</v>
      </c>
      <c r="I392" s="171">
        <f t="shared" si="239"/>
        <v>0</v>
      </c>
      <c r="J392" s="172">
        <f t="shared" ref="J392" si="240">SUM(J390:J391)</f>
        <v>0</v>
      </c>
      <c r="L392" s="236"/>
      <c r="M392" s="18"/>
      <c r="N392" s="32"/>
      <c r="O392" s="32"/>
      <c r="P392" s="32"/>
      <c r="Q392" s="46"/>
      <c r="R392" s="46"/>
      <c r="S392" s="46"/>
      <c r="T392" s="25"/>
      <c r="U392" s="323"/>
      <c r="V392" s="323"/>
      <c r="W392" s="558"/>
      <c r="X392" s="559"/>
      <c r="Y392" s="24"/>
    </row>
    <row r="393" spans="1:25">
      <c r="A393" s="9"/>
      <c r="B393" s="77"/>
      <c r="C393" s="76"/>
      <c r="D393" s="59"/>
      <c r="E393" s="16"/>
      <c r="F393" s="16"/>
      <c r="G393" s="16"/>
      <c r="H393" s="16"/>
      <c r="I393" s="16"/>
      <c r="J393" s="25"/>
      <c r="L393" s="236"/>
      <c r="M393" s="18"/>
      <c r="N393" s="70"/>
      <c r="O393" s="70"/>
      <c r="P393" s="70"/>
      <c r="Q393" s="46"/>
      <c r="R393" s="46"/>
      <c r="S393" s="46"/>
      <c r="T393" s="25"/>
      <c r="U393" s="323"/>
      <c r="V393" s="323"/>
      <c r="W393" s="558"/>
      <c r="X393" s="559"/>
      <c r="Y393" s="24"/>
    </row>
    <row r="394" spans="1:25">
      <c r="A394" s="9"/>
      <c r="C394" s="60"/>
      <c r="D394" s="60" t="s">
        <v>107</v>
      </c>
      <c r="E394" s="150">
        <f>SUMIF($D$323:$D$393,"*Salary",E323:E393)</f>
        <v>0</v>
      </c>
      <c r="F394" s="150">
        <f>SUMIF($D$323:$D$393,"*Salary",F323:F393)</f>
        <v>0</v>
      </c>
      <c r="G394" s="150">
        <f>SUMIF($D$323:$D$393,"*Salary",G323:G393)</f>
        <v>0</v>
      </c>
      <c r="H394" s="150">
        <f>SUMIF($D$323:$D$393,"*Salary",H323:H393)</f>
        <v>0</v>
      </c>
      <c r="I394" s="150">
        <f>SUMIF($D$323:$D$393,"*Salary",I323:I393)</f>
        <v>0</v>
      </c>
      <c r="J394" s="151">
        <f>SUM(E394:I394)</f>
        <v>0</v>
      </c>
      <c r="L394" s="236"/>
      <c r="M394" s="53"/>
      <c r="N394" s="57"/>
      <c r="O394" s="57"/>
      <c r="P394" s="57"/>
      <c r="Q394" s="57"/>
      <c r="R394" s="57"/>
      <c r="S394" s="57"/>
      <c r="T394" s="25"/>
      <c r="U394" s="323"/>
      <c r="V394" s="323"/>
      <c r="W394" s="558"/>
      <c r="X394" s="559"/>
      <c r="Y394" s="24"/>
    </row>
    <row r="395" spans="1:25">
      <c r="A395" s="9"/>
      <c r="C395" s="60"/>
      <c r="D395" s="60" t="s">
        <v>108</v>
      </c>
      <c r="E395" s="152">
        <f>SUMIF($D$326:$D$393,"*Total Fringe",E326:E393)</f>
        <v>0</v>
      </c>
      <c r="F395" s="152">
        <f>SUMIF($D$326:$D$393,"*Total Fringe",F326:F393)</f>
        <v>0</v>
      </c>
      <c r="G395" s="152">
        <f>SUMIF($D$326:$D$393,"*Total Fringe",G326:G393)</f>
        <v>0</v>
      </c>
      <c r="H395" s="152">
        <f>SUMIF($D$326:$D$393,"*Total Fringe",H326:H393)</f>
        <v>0</v>
      </c>
      <c r="I395" s="152">
        <f>SUMIF($D$326:$D$393,"*Total Fringe",I326:I393)</f>
        <v>0</v>
      </c>
      <c r="J395" s="153">
        <f>SUM(E395:I395)</f>
        <v>0</v>
      </c>
      <c r="L395" s="236"/>
      <c r="M395" s="53"/>
      <c r="N395" s="57"/>
      <c r="O395" s="57"/>
      <c r="P395" s="57"/>
      <c r="Q395" s="57"/>
      <c r="R395" s="57"/>
      <c r="S395" s="57"/>
      <c r="T395" s="57"/>
      <c r="U395" s="554"/>
      <c r="V395" s="554"/>
      <c r="W395" s="558"/>
      <c r="X395" s="559"/>
      <c r="Y395" s="51"/>
    </row>
    <row r="396" spans="1:25">
      <c r="A396" s="785" t="s">
        <v>421</v>
      </c>
      <c r="B396" s="785"/>
      <c r="C396" s="785"/>
      <c r="D396" s="785"/>
      <c r="E396" s="785"/>
      <c r="F396" s="785"/>
      <c r="G396" s="785"/>
      <c r="H396" s="785"/>
      <c r="I396" s="785"/>
      <c r="J396" s="785"/>
      <c r="L396" s="236"/>
      <c r="M396" s="53" t="s">
        <v>120</v>
      </c>
      <c r="N396" s="57" t="s">
        <v>79</v>
      </c>
      <c r="O396" s="57"/>
      <c r="P396" s="57" t="s">
        <v>249</v>
      </c>
      <c r="Q396" s="57" t="s">
        <v>109</v>
      </c>
      <c r="R396" s="57" t="s">
        <v>18</v>
      </c>
      <c r="S396" s="57"/>
      <c r="T396" s="57" t="s">
        <v>176</v>
      </c>
      <c r="U396" s="766" t="s">
        <v>450</v>
      </c>
      <c r="V396" s="766"/>
      <c r="W396" s="767" t="s">
        <v>451</v>
      </c>
      <c r="X396" s="767" t="s">
        <v>81</v>
      </c>
      <c r="Y396" s="51"/>
    </row>
    <row r="397" spans="1:25">
      <c r="A397" s="53" t="s">
        <v>61</v>
      </c>
      <c r="B397" s="53"/>
      <c r="C397" s="60"/>
      <c r="D397" s="155"/>
      <c r="E397" s="17" t="str">
        <f>E14</f>
        <v>Year 1</v>
      </c>
      <c r="F397" s="17" t="str">
        <f>F14</f>
        <v>Year 2</v>
      </c>
      <c r="G397" s="17" t="str">
        <f>G14</f>
        <v>Year 3</v>
      </c>
      <c r="H397" s="17" t="str">
        <f>H14</f>
        <v>Year 4</v>
      </c>
      <c r="I397" s="17" t="str">
        <f>I14</f>
        <v>Year 5</v>
      </c>
      <c r="J397" s="45" t="s">
        <v>1</v>
      </c>
      <c r="L397" s="236"/>
      <c r="M397" s="68" t="s">
        <v>119</v>
      </c>
      <c r="N397" s="45" t="s">
        <v>15</v>
      </c>
      <c r="O397" s="45" t="s">
        <v>249</v>
      </c>
      <c r="P397" s="45" t="s">
        <v>102</v>
      </c>
      <c r="Q397" s="45" t="s">
        <v>110</v>
      </c>
      <c r="R397" s="45" t="s">
        <v>112</v>
      </c>
      <c r="S397" s="45" t="s">
        <v>102</v>
      </c>
      <c r="T397" s="45" t="s">
        <v>177</v>
      </c>
      <c r="U397" s="766"/>
      <c r="V397" s="766"/>
      <c r="W397" s="767"/>
      <c r="X397" s="767"/>
      <c r="Y397" s="14"/>
    </row>
    <row r="398" spans="1:25">
      <c r="A398" s="78"/>
      <c r="B398" s="28" t="s">
        <v>282</v>
      </c>
      <c r="C398" s="14"/>
      <c r="D398" s="33" t="s">
        <v>123</v>
      </c>
      <c r="E398" s="76">
        <f>ROUND($R398*$S398*T398,6)</f>
        <v>0</v>
      </c>
      <c r="F398" s="76">
        <f>ROUND($R399*$S399*T399,6)</f>
        <v>0</v>
      </c>
      <c r="G398" s="76">
        <f>ROUND($R400*$S400*T400,6)</f>
        <v>0</v>
      </c>
      <c r="H398" s="76">
        <f>ROUND($R401*$S401*T401,6)</f>
        <v>0</v>
      </c>
      <c r="I398" s="76">
        <f>ROUND($R402*$S402*T402,6)</f>
        <v>0</v>
      </c>
      <c r="J398" s="45"/>
      <c r="K398" s="16"/>
      <c r="L398" s="236" t="s">
        <v>187</v>
      </c>
      <c r="M398" s="133">
        <v>0</v>
      </c>
      <c r="N398" s="214">
        <f>ROUND(M398/12,2)</f>
        <v>0</v>
      </c>
      <c r="O398" s="214">
        <f>LOOKUP(P398,'Longevity Lookup'!$A$3:$A$506,'Longevity Lookup'!$B$3:$B$506)</f>
        <v>0</v>
      </c>
      <c r="P398" s="209">
        <v>0</v>
      </c>
      <c r="Q398" s="211">
        <v>1</v>
      </c>
      <c r="R398" s="212">
        <v>0</v>
      </c>
      <c r="S398" s="61">
        <f>$S$16</f>
        <v>12</v>
      </c>
      <c r="T398" s="211">
        <v>0</v>
      </c>
      <c r="U398" s="321" t="s">
        <v>31</v>
      </c>
      <c r="V398" s="323">
        <f>IFERROR((E400+E401)/E399,0)</f>
        <v>0</v>
      </c>
      <c r="W398" s="556">
        <f>E398*174</f>
        <v>0</v>
      </c>
      <c r="X398" s="557">
        <f>IFERROR(E400/W398,0)</f>
        <v>0</v>
      </c>
      <c r="Y398" s="24"/>
    </row>
    <row r="399" spans="1:25">
      <c r="B399" s="77"/>
      <c r="D399" s="33" t="s">
        <v>179</v>
      </c>
      <c r="E399" s="21">
        <f>T398</f>
        <v>0</v>
      </c>
      <c r="F399" s="21">
        <f>T399</f>
        <v>0</v>
      </c>
      <c r="G399" s="21">
        <f>T400</f>
        <v>0</v>
      </c>
      <c r="H399" s="21">
        <f>T401</f>
        <v>0</v>
      </c>
      <c r="I399" s="21">
        <f>T402</f>
        <v>0</v>
      </c>
      <c r="J399" s="45"/>
      <c r="K399" s="16"/>
      <c r="L399" s="239" t="str">
        <f>L398</f>
        <v>A</v>
      </c>
      <c r="M399" s="215"/>
      <c r="N399" s="214"/>
      <c r="O399" s="214"/>
      <c r="P399" s="214"/>
      <c r="Q399" s="211">
        <v>1.03</v>
      </c>
      <c r="R399" s="212">
        <v>0</v>
      </c>
      <c r="S399" s="61">
        <f>$S$17</f>
        <v>12</v>
      </c>
      <c r="T399" s="211">
        <v>0</v>
      </c>
      <c r="U399" s="561" t="s">
        <v>32</v>
      </c>
      <c r="V399" s="323">
        <f>IFERROR((F400+F401)/F399,0)</f>
        <v>0</v>
      </c>
      <c r="W399" s="556">
        <f>F398*174</f>
        <v>0</v>
      </c>
      <c r="X399" s="557">
        <f>IFERROR(F400/W399,0)</f>
        <v>0</v>
      </c>
      <c r="Y399" s="24"/>
    </row>
    <row r="400" spans="1:25">
      <c r="A400" s="9"/>
      <c r="C400" s="76"/>
      <c r="D400" s="59" t="s">
        <v>15</v>
      </c>
      <c r="E400" s="52">
        <f>ROUND((N398+O398)*E398*Q398,0)</f>
        <v>0</v>
      </c>
      <c r="F400" s="52">
        <f>ROUND((N398+O398)*F398*Q398*Q399,0)</f>
        <v>0</v>
      </c>
      <c r="G400" s="52">
        <f>ROUND((N398+O398)*G398*Q398*Q399*Q400,0)</f>
        <v>0</v>
      </c>
      <c r="H400" s="52">
        <f>ROUND((N398+O398)*H398*Q398*Q399*Q400*Q401,0)</f>
        <v>0</v>
      </c>
      <c r="I400" s="52">
        <f>ROUND((N398+O398)*I398*Q398*Q399*Q400*Q401*Q402,0)</f>
        <v>0</v>
      </c>
      <c r="J400" s="158">
        <f>SUM(E400:I400)</f>
        <v>0</v>
      </c>
      <c r="L400" s="239" t="str">
        <f>L399</f>
        <v>A</v>
      </c>
      <c r="M400" s="215"/>
      <c r="N400" s="56"/>
      <c r="O400" s="56"/>
      <c r="P400" s="56"/>
      <c r="Q400" s="211">
        <v>1.03</v>
      </c>
      <c r="R400" s="212">
        <v>0</v>
      </c>
      <c r="S400" s="61">
        <f>$S$18</f>
        <v>12</v>
      </c>
      <c r="T400" s="211">
        <v>0</v>
      </c>
      <c r="U400" s="561" t="s">
        <v>33</v>
      </c>
      <c r="V400" s="323">
        <f>IFERROR((G400+G401)/G399,0)</f>
        <v>0</v>
      </c>
      <c r="W400" s="556">
        <f>G398*174</f>
        <v>0</v>
      </c>
      <c r="X400" s="557">
        <f>IFERROR(G400/W400,0)</f>
        <v>0</v>
      </c>
      <c r="Y400" s="24"/>
    </row>
    <row r="401" spans="1:25">
      <c r="A401" s="9"/>
      <c r="B401" s="69"/>
      <c r="C401" s="76"/>
      <c r="D401" s="59" t="s">
        <v>30</v>
      </c>
      <c r="E401" s="52">
        <f>ROUND(E400*$Q$3,0)</f>
        <v>0</v>
      </c>
      <c r="F401" s="52">
        <f t="shared" ref="F401:I401" si="241">ROUND(F400*$Q$3,0)</f>
        <v>0</v>
      </c>
      <c r="G401" s="52">
        <f t="shared" si="241"/>
        <v>0</v>
      </c>
      <c r="H401" s="52">
        <f t="shared" si="241"/>
        <v>0</v>
      </c>
      <c r="I401" s="52">
        <f t="shared" si="241"/>
        <v>0</v>
      </c>
      <c r="J401" s="158">
        <f>SUM(E401:I401)</f>
        <v>0</v>
      </c>
      <c r="L401" s="239" t="str">
        <f>L400</f>
        <v>A</v>
      </c>
      <c r="M401" s="215"/>
      <c r="N401" s="56"/>
      <c r="O401" s="56"/>
      <c r="P401" s="56"/>
      <c r="Q401" s="211">
        <v>1.03</v>
      </c>
      <c r="R401" s="212">
        <v>0</v>
      </c>
      <c r="S401" s="61">
        <f>$S$19</f>
        <v>12</v>
      </c>
      <c r="T401" s="211">
        <v>0</v>
      </c>
      <c r="U401" s="561" t="s">
        <v>34</v>
      </c>
      <c r="V401" s="323">
        <f>IFERROR((H400+H401)/H399,0)</f>
        <v>0</v>
      </c>
      <c r="W401" s="556">
        <f>H398*174</f>
        <v>0</v>
      </c>
      <c r="X401" s="557">
        <f>IFERROR(H400/W401,0)</f>
        <v>0</v>
      </c>
      <c r="Y401" s="24"/>
    </row>
    <row r="402" spans="1:25" ht="15">
      <c r="A402" s="9"/>
      <c r="B402" s="69"/>
      <c r="C402" s="76"/>
      <c r="D402" s="59" t="s">
        <v>29</v>
      </c>
      <c r="E402" s="170">
        <f>ROUND(R$6*E398,0)</f>
        <v>0</v>
      </c>
      <c r="F402" s="170">
        <f t="shared" ref="F402:I402" si="242">ROUND(S$6*F398,0)</f>
        <v>0</v>
      </c>
      <c r="G402" s="170">
        <f t="shared" si="242"/>
        <v>0</v>
      </c>
      <c r="H402" s="170">
        <f t="shared" si="242"/>
        <v>0</v>
      </c>
      <c r="I402" s="170">
        <f t="shared" si="242"/>
        <v>0</v>
      </c>
      <c r="J402" s="167">
        <f>SUM(E402:I402)</f>
        <v>0</v>
      </c>
      <c r="L402" s="239" t="str">
        <f>L401</f>
        <v>A</v>
      </c>
      <c r="M402" s="215"/>
      <c r="N402" s="56"/>
      <c r="O402" s="56"/>
      <c r="P402" s="56"/>
      <c r="Q402" s="211">
        <v>1.03</v>
      </c>
      <c r="R402" s="212">
        <v>0</v>
      </c>
      <c r="S402" s="61">
        <f>$S$20</f>
        <v>12</v>
      </c>
      <c r="T402" s="211">
        <v>0</v>
      </c>
      <c r="U402" s="561" t="s">
        <v>35</v>
      </c>
      <c r="V402" s="323">
        <f>IFERROR((I400+I401)/I399,0)</f>
        <v>0</v>
      </c>
      <c r="W402" s="556">
        <f>I398*174</f>
        <v>0</v>
      </c>
      <c r="X402" s="557">
        <f>IFERROR(I400/W402,0)</f>
        <v>0</v>
      </c>
      <c r="Y402" s="24"/>
    </row>
    <row r="403" spans="1:25">
      <c r="A403" s="9"/>
      <c r="B403" s="69"/>
      <c r="C403" s="76"/>
      <c r="D403" s="62" t="s">
        <v>178</v>
      </c>
      <c r="E403" s="171">
        <f t="shared" ref="E403:I403" si="243">SUM(E401:E402)</f>
        <v>0</v>
      </c>
      <c r="F403" s="171">
        <f t="shared" si="243"/>
        <v>0</v>
      </c>
      <c r="G403" s="171">
        <f t="shared" si="243"/>
        <v>0</v>
      </c>
      <c r="H403" s="171">
        <f t="shared" si="243"/>
        <v>0</v>
      </c>
      <c r="I403" s="171">
        <f t="shared" si="243"/>
        <v>0</v>
      </c>
      <c r="J403" s="172">
        <f t="shared" ref="J403" si="244">SUM(J401:J402)</f>
        <v>0</v>
      </c>
      <c r="L403" s="236"/>
      <c r="M403" s="215"/>
      <c r="N403" s="56"/>
      <c r="O403" s="56"/>
      <c r="P403" s="56"/>
      <c r="Q403" s="59"/>
      <c r="R403" s="216"/>
      <c r="S403" s="61"/>
      <c r="T403" s="59"/>
      <c r="U403" s="325"/>
      <c r="V403" s="326"/>
      <c r="W403" s="558"/>
      <c r="X403" s="559"/>
    </row>
    <row r="404" spans="1:25" hidden="1">
      <c r="C404" s="76"/>
      <c r="D404" s="59"/>
      <c r="E404" s="16"/>
      <c r="F404" s="16"/>
      <c r="G404" s="16"/>
      <c r="H404" s="16"/>
      <c r="I404" s="16"/>
      <c r="J404" s="25"/>
      <c r="L404" s="236"/>
      <c r="M404" s="215"/>
      <c r="N404" s="56"/>
      <c r="O404" s="56"/>
      <c r="P404" s="56"/>
      <c r="Q404" s="33"/>
      <c r="R404" s="56"/>
      <c r="S404" s="33"/>
      <c r="T404" s="213"/>
      <c r="U404" s="327"/>
      <c r="V404" s="327"/>
      <c r="W404" s="558"/>
      <c r="X404" s="559"/>
      <c r="Y404" s="16"/>
    </row>
    <row r="405" spans="1:25" hidden="1">
      <c r="A405" s="78" t="s">
        <v>6</v>
      </c>
      <c r="B405" s="28" t="s">
        <v>282</v>
      </c>
      <c r="D405" s="33" t="s">
        <v>123</v>
      </c>
      <c r="E405" s="76">
        <f>ROUND($R405*$S405*T405,6)</f>
        <v>0</v>
      </c>
      <c r="F405" s="76">
        <f>ROUND($R406*$S406*T406,6)</f>
        <v>0</v>
      </c>
      <c r="G405" s="76">
        <f>ROUND($R407*$S407*T407,6)</f>
        <v>0</v>
      </c>
      <c r="H405" s="76">
        <f>ROUND($R408*$S408*T408,6)</f>
        <v>0</v>
      </c>
      <c r="I405" s="76">
        <f>ROUND($R409*$S409*T409,6)</f>
        <v>0</v>
      </c>
      <c r="J405" s="45"/>
      <c r="L405" s="236" t="s">
        <v>187</v>
      </c>
      <c r="M405" s="133">
        <v>0</v>
      </c>
      <c r="N405" s="214">
        <f>ROUND(M405/12,2)</f>
        <v>0</v>
      </c>
      <c r="O405" s="214">
        <f>LOOKUP(P405,'Longevity Lookup'!$A$3:$A$506,'Longevity Lookup'!$B$3:$B$506)</f>
        <v>0</v>
      </c>
      <c r="P405" s="209">
        <v>0</v>
      </c>
      <c r="Q405" s="211">
        <v>1</v>
      </c>
      <c r="R405" s="212">
        <v>0</v>
      </c>
      <c r="S405" s="61">
        <f>$S$16</f>
        <v>12</v>
      </c>
      <c r="T405" s="211">
        <v>0</v>
      </c>
      <c r="U405" s="321" t="s">
        <v>31</v>
      </c>
      <c r="V405" s="323">
        <f>IFERROR((E407+E408)/E406,0)</f>
        <v>0</v>
      </c>
      <c r="W405" s="556">
        <f>E405*174</f>
        <v>0</v>
      </c>
      <c r="X405" s="557">
        <f>IFERROR(E407/W405,0)</f>
        <v>0</v>
      </c>
      <c r="Y405" s="24"/>
    </row>
    <row r="406" spans="1:25" hidden="1">
      <c r="B406" s="77"/>
      <c r="D406" s="33" t="s">
        <v>179</v>
      </c>
      <c r="E406" s="21">
        <f>T405</f>
        <v>0</v>
      </c>
      <c r="F406" s="21">
        <f>T406</f>
        <v>0</v>
      </c>
      <c r="G406" s="21">
        <f>T407</f>
        <v>0</v>
      </c>
      <c r="H406" s="21">
        <f>T408</f>
        <v>0</v>
      </c>
      <c r="I406" s="21">
        <f>T409</f>
        <v>0</v>
      </c>
      <c r="J406" s="45"/>
      <c r="L406" s="239" t="str">
        <f>L405</f>
        <v>A</v>
      </c>
      <c r="M406" s="215"/>
      <c r="N406" s="214"/>
      <c r="O406" s="214"/>
      <c r="P406" s="214"/>
      <c r="Q406" s="211">
        <v>1.03</v>
      </c>
      <c r="R406" s="212">
        <v>0</v>
      </c>
      <c r="S406" s="61">
        <f>$S$17</f>
        <v>12</v>
      </c>
      <c r="T406" s="211">
        <v>0</v>
      </c>
      <c r="U406" s="561" t="s">
        <v>32</v>
      </c>
      <c r="V406" s="323">
        <f>IFERROR((F407+F408)/F406,0)</f>
        <v>0</v>
      </c>
      <c r="W406" s="556">
        <f>F405*174</f>
        <v>0</v>
      </c>
      <c r="X406" s="557">
        <f>IFERROR(F407/W406,0)</f>
        <v>0</v>
      </c>
      <c r="Y406" s="24"/>
    </row>
    <row r="407" spans="1:25" hidden="1">
      <c r="A407" s="9"/>
      <c r="B407" s="69"/>
      <c r="C407" s="76"/>
      <c r="D407" s="59" t="s">
        <v>15</v>
      </c>
      <c r="E407" s="52">
        <f>ROUND((N405+O405)*E405*Q405,0)</f>
        <v>0</v>
      </c>
      <c r="F407" s="52">
        <f>ROUND((N405+O405)*F405*Q405*Q406,0)</f>
        <v>0</v>
      </c>
      <c r="G407" s="52">
        <f>ROUND((N405+O405)*G405*Q405*Q406*Q407,0)</f>
        <v>0</v>
      </c>
      <c r="H407" s="52">
        <f>ROUND((N405+O405)*H405*Q405*Q406*Q407*Q408,0)</f>
        <v>0</v>
      </c>
      <c r="I407" s="52">
        <f>ROUND((N405+O405)*I405*Q405*Q406*Q407*Q408*Q409,0)</f>
        <v>0</v>
      </c>
      <c r="J407" s="158">
        <f>SUM(E407:I407)</f>
        <v>0</v>
      </c>
      <c r="L407" s="239" t="str">
        <f>L406</f>
        <v>A</v>
      </c>
      <c r="M407" s="215"/>
      <c r="N407" s="56"/>
      <c r="O407" s="56"/>
      <c r="P407" s="56"/>
      <c r="Q407" s="211">
        <v>1.03</v>
      </c>
      <c r="R407" s="212">
        <v>0</v>
      </c>
      <c r="S407" s="61">
        <f>$S$18</f>
        <v>12</v>
      </c>
      <c r="T407" s="211">
        <v>0</v>
      </c>
      <c r="U407" s="561" t="s">
        <v>33</v>
      </c>
      <c r="V407" s="323">
        <f>IFERROR((G407+G408)/G406,0)</f>
        <v>0</v>
      </c>
      <c r="W407" s="556">
        <f>G405*174</f>
        <v>0</v>
      </c>
      <c r="X407" s="557">
        <f>IFERROR(G407/W407,0)</f>
        <v>0</v>
      </c>
      <c r="Y407" s="24"/>
    </row>
    <row r="408" spans="1:25" hidden="1">
      <c r="A408" s="9"/>
      <c r="B408" s="69"/>
      <c r="C408" s="76"/>
      <c r="D408" s="59" t="s">
        <v>30</v>
      </c>
      <c r="E408" s="52">
        <f>ROUND(E407*$Q$3,0)</f>
        <v>0</v>
      </c>
      <c r="F408" s="52">
        <f t="shared" ref="F408:I408" si="245">ROUND(F407*$Q$3,0)</f>
        <v>0</v>
      </c>
      <c r="G408" s="52">
        <f t="shared" si="245"/>
        <v>0</v>
      </c>
      <c r="H408" s="52">
        <f t="shared" si="245"/>
        <v>0</v>
      </c>
      <c r="I408" s="52">
        <f t="shared" si="245"/>
        <v>0</v>
      </c>
      <c r="J408" s="158">
        <f>SUM(E408:I408)</f>
        <v>0</v>
      </c>
      <c r="L408" s="239" t="str">
        <f>L407</f>
        <v>A</v>
      </c>
      <c r="M408" s="215"/>
      <c r="N408" s="56"/>
      <c r="O408" s="56"/>
      <c r="P408" s="56"/>
      <c r="Q408" s="211">
        <v>1.03</v>
      </c>
      <c r="R408" s="212">
        <v>0</v>
      </c>
      <c r="S408" s="61">
        <f>$S$19</f>
        <v>12</v>
      </c>
      <c r="T408" s="211">
        <v>0</v>
      </c>
      <c r="U408" s="561" t="s">
        <v>34</v>
      </c>
      <c r="V408" s="323">
        <f>IFERROR((H407+H408)/H406,0)</f>
        <v>0</v>
      </c>
      <c r="W408" s="556">
        <f>H405*174</f>
        <v>0</v>
      </c>
      <c r="X408" s="557">
        <f>IFERROR(H407/W408,0)</f>
        <v>0</v>
      </c>
      <c r="Y408" s="24"/>
    </row>
    <row r="409" spans="1:25" ht="15" hidden="1">
      <c r="A409" s="9"/>
      <c r="B409" s="69"/>
      <c r="C409" s="76"/>
      <c r="D409" s="59" t="s">
        <v>29</v>
      </c>
      <c r="E409" s="170">
        <f>ROUND(R$6*E405,0)</f>
        <v>0</v>
      </c>
      <c r="F409" s="170">
        <f t="shared" ref="F409:I409" si="246">ROUND(S$6*F405,0)</f>
        <v>0</v>
      </c>
      <c r="G409" s="170">
        <f t="shared" si="246"/>
        <v>0</v>
      </c>
      <c r="H409" s="170">
        <f t="shared" si="246"/>
        <v>0</v>
      </c>
      <c r="I409" s="170">
        <f t="shared" si="246"/>
        <v>0</v>
      </c>
      <c r="J409" s="167">
        <f>SUM(E409:I409)</f>
        <v>0</v>
      </c>
      <c r="L409" s="239" t="str">
        <f>L408</f>
        <v>A</v>
      </c>
      <c r="M409" s="215"/>
      <c r="N409" s="56"/>
      <c r="O409" s="56"/>
      <c r="P409" s="56"/>
      <c r="Q409" s="211">
        <v>1.03</v>
      </c>
      <c r="R409" s="212">
        <v>0</v>
      </c>
      <c r="S409" s="61">
        <f>$S$20</f>
        <v>12</v>
      </c>
      <c r="T409" s="211">
        <v>0</v>
      </c>
      <c r="U409" s="561" t="s">
        <v>35</v>
      </c>
      <c r="V409" s="323">
        <f>IFERROR((I407+I408)/I406,0)</f>
        <v>0</v>
      </c>
      <c r="W409" s="556">
        <f>I405*174</f>
        <v>0</v>
      </c>
      <c r="X409" s="557">
        <f>IFERROR(I407/W409,0)</f>
        <v>0</v>
      </c>
      <c r="Y409" s="24"/>
    </row>
    <row r="410" spans="1:25" hidden="1">
      <c r="A410" s="9"/>
      <c r="B410" s="69"/>
      <c r="C410" s="76"/>
      <c r="D410" s="62" t="s">
        <v>178</v>
      </c>
      <c r="E410" s="171">
        <f t="shared" ref="E410:I410" si="247">SUM(E408:E409)</f>
        <v>0</v>
      </c>
      <c r="F410" s="171">
        <f t="shared" si="247"/>
        <v>0</v>
      </c>
      <c r="G410" s="171">
        <f t="shared" si="247"/>
        <v>0</v>
      </c>
      <c r="H410" s="171">
        <f t="shared" si="247"/>
        <v>0</v>
      </c>
      <c r="I410" s="171">
        <f t="shared" si="247"/>
        <v>0</v>
      </c>
      <c r="J410" s="172">
        <f t="shared" ref="J410" si="248">SUM(J408:J409)</f>
        <v>0</v>
      </c>
      <c r="L410" s="236"/>
      <c r="M410" s="215"/>
      <c r="N410" s="56"/>
      <c r="O410" s="56"/>
      <c r="P410" s="56"/>
      <c r="Q410" s="59"/>
      <c r="R410" s="216"/>
      <c r="S410" s="61"/>
      <c r="T410" s="59"/>
      <c r="U410" s="325"/>
      <c r="V410" s="326"/>
      <c r="W410" s="558"/>
      <c r="X410" s="559"/>
    </row>
    <row r="411" spans="1:25" hidden="1">
      <c r="A411" s="9"/>
      <c r="B411" s="69"/>
      <c r="C411" s="76"/>
      <c r="D411" s="59"/>
      <c r="E411" s="16"/>
      <c r="F411" s="16"/>
      <c r="G411" s="16"/>
      <c r="H411" s="16"/>
      <c r="I411" s="16"/>
      <c r="J411" s="25"/>
      <c r="L411" s="236"/>
      <c r="M411" s="215"/>
      <c r="N411" s="56"/>
      <c r="O411" s="56"/>
      <c r="P411" s="56"/>
      <c r="Q411" s="33"/>
      <c r="R411" s="56"/>
      <c r="S411" s="33"/>
      <c r="T411" s="213"/>
      <c r="U411" s="327"/>
      <c r="V411" s="327"/>
      <c r="W411" s="558"/>
      <c r="X411" s="559"/>
      <c r="Y411" s="16"/>
    </row>
    <row r="412" spans="1:25" hidden="1">
      <c r="A412" s="78" t="s">
        <v>6</v>
      </c>
      <c r="B412" s="28" t="s">
        <v>282</v>
      </c>
      <c r="D412" s="33" t="s">
        <v>123</v>
      </c>
      <c r="E412" s="76">
        <f>ROUND($R412*$S412*T412,6)</f>
        <v>0</v>
      </c>
      <c r="F412" s="76">
        <f>ROUND($R413*$S413*T413,6)</f>
        <v>0</v>
      </c>
      <c r="G412" s="76">
        <f>ROUND($R414*$S414*T414,6)</f>
        <v>0</v>
      </c>
      <c r="H412" s="76">
        <f>ROUND($R415*$S415*T415,6)</f>
        <v>0</v>
      </c>
      <c r="I412" s="76">
        <f>ROUND($R416*$S416*T416,6)</f>
        <v>0</v>
      </c>
      <c r="J412" s="45"/>
      <c r="L412" s="236" t="s">
        <v>187</v>
      </c>
      <c r="M412" s="133">
        <v>0</v>
      </c>
      <c r="N412" s="214">
        <f>ROUND(M412/12,2)</f>
        <v>0</v>
      </c>
      <c r="O412" s="214">
        <f>LOOKUP(P412,'Longevity Lookup'!$A$3:$A$506,'Longevity Lookup'!$B$3:$B$506)</f>
        <v>0</v>
      </c>
      <c r="P412" s="209">
        <v>0</v>
      </c>
      <c r="Q412" s="211">
        <v>1</v>
      </c>
      <c r="R412" s="212">
        <v>0</v>
      </c>
      <c r="S412" s="61">
        <f>$S$16</f>
        <v>12</v>
      </c>
      <c r="T412" s="211">
        <v>0</v>
      </c>
      <c r="U412" s="321" t="s">
        <v>31</v>
      </c>
      <c r="V412" s="323">
        <f>IFERROR((E414+E415)/E413,0)</f>
        <v>0</v>
      </c>
      <c r="W412" s="556">
        <f>E412*174</f>
        <v>0</v>
      </c>
      <c r="X412" s="557">
        <f>IFERROR(E414/W412,0)</f>
        <v>0</v>
      </c>
      <c r="Y412" s="24"/>
    </row>
    <row r="413" spans="1:25" hidden="1">
      <c r="B413" s="77"/>
      <c r="D413" s="33" t="s">
        <v>179</v>
      </c>
      <c r="E413" s="21">
        <f>T412</f>
        <v>0</v>
      </c>
      <c r="F413" s="21">
        <f>T413</f>
        <v>0</v>
      </c>
      <c r="G413" s="21">
        <f>T414</f>
        <v>0</v>
      </c>
      <c r="H413" s="21">
        <f>T415</f>
        <v>0</v>
      </c>
      <c r="I413" s="21">
        <f>T416</f>
        <v>0</v>
      </c>
      <c r="J413" s="45"/>
      <c r="L413" s="239" t="str">
        <f>L412</f>
        <v>A</v>
      </c>
      <c r="M413" s="215"/>
      <c r="N413" s="214"/>
      <c r="O413" s="214"/>
      <c r="P413" s="214"/>
      <c r="Q413" s="211">
        <v>1.03</v>
      </c>
      <c r="R413" s="212">
        <v>0</v>
      </c>
      <c r="S413" s="61">
        <f>$S$17</f>
        <v>12</v>
      </c>
      <c r="T413" s="211">
        <v>0</v>
      </c>
      <c r="U413" s="561" t="s">
        <v>32</v>
      </c>
      <c r="V413" s="323">
        <f>IFERROR((F414+F415)/F413,0)</f>
        <v>0</v>
      </c>
      <c r="W413" s="556">
        <f>F412*174</f>
        <v>0</v>
      </c>
      <c r="X413" s="557">
        <f>IFERROR(F414/W413,0)</f>
        <v>0</v>
      </c>
      <c r="Y413" s="24"/>
    </row>
    <row r="414" spans="1:25" hidden="1">
      <c r="A414" s="9"/>
      <c r="B414" s="69"/>
      <c r="C414" s="76"/>
      <c r="D414" s="59" t="s">
        <v>15</v>
      </c>
      <c r="E414" s="52">
        <f>ROUND((N412+O412)*E412*Q412,0)</f>
        <v>0</v>
      </c>
      <c r="F414" s="52">
        <f>ROUND((N412+O412)*F412*Q412*Q413,0)</f>
        <v>0</v>
      </c>
      <c r="G414" s="52">
        <f>ROUND((N412+O412)*G412*Q412*Q413*Q414,0)</f>
        <v>0</v>
      </c>
      <c r="H414" s="52">
        <f>ROUND((N412+O412)*H412*Q412*Q413*Q414*Q415,0)</f>
        <v>0</v>
      </c>
      <c r="I414" s="52">
        <f>ROUND((N412+O412)*I412*Q412*Q413*Q414*Q415*Q416,0)</f>
        <v>0</v>
      </c>
      <c r="J414" s="158">
        <f>SUM(E414:I414)</f>
        <v>0</v>
      </c>
      <c r="L414" s="239" t="str">
        <f>L413</f>
        <v>A</v>
      </c>
      <c r="M414" s="215"/>
      <c r="N414" s="56"/>
      <c r="O414" s="56"/>
      <c r="P414" s="56"/>
      <c r="Q414" s="211">
        <v>1.03</v>
      </c>
      <c r="R414" s="212">
        <v>0</v>
      </c>
      <c r="S414" s="61">
        <f>$S$18</f>
        <v>12</v>
      </c>
      <c r="T414" s="211">
        <v>0</v>
      </c>
      <c r="U414" s="561" t="s">
        <v>33</v>
      </c>
      <c r="V414" s="323">
        <f>IFERROR((G414+G415)/G413,0)</f>
        <v>0</v>
      </c>
      <c r="W414" s="556">
        <f>G412*174</f>
        <v>0</v>
      </c>
      <c r="X414" s="557">
        <f>IFERROR(G414/W414,0)</f>
        <v>0</v>
      </c>
    </row>
    <row r="415" spans="1:25" hidden="1">
      <c r="A415" s="9"/>
      <c r="B415" s="69"/>
      <c r="C415" s="76"/>
      <c r="D415" s="59" t="s">
        <v>30</v>
      </c>
      <c r="E415" s="52">
        <f>ROUND(E414*$Q$3,0)</f>
        <v>0</v>
      </c>
      <c r="F415" s="52">
        <f t="shared" ref="F415:I415" si="249">ROUND(F414*$Q$3,0)</f>
        <v>0</v>
      </c>
      <c r="G415" s="52">
        <f t="shared" si="249"/>
        <v>0</v>
      </c>
      <c r="H415" s="52">
        <f t="shared" si="249"/>
        <v>0</v>
      </c>
      <c r="I415" s="52">
        <f t="shared" si="249"/>
        <v>0</v>
      </c>
      <c r="J415" s="158">
        <f>SUM(E415:I415)</f>
        <v>0</v>
      </c>
      <c r="L415" s="239" t="str">
        <f>L414</f>
        <v>A</v>
      </c>
      <c r="M415" s="215"/>
      <c r="N415" s="56"/>
      <c r="O415" s="56"/>
      <c r="P415" s="56"/>
      <c r="Q415" s="211">
        <v>1.03</v>
      </c>
      <c r="R415" s="212">
        <v>0</v>
      </c>
      <c r="S415" s="61">
        <f>$S$19</f>
        <v>12</v>
      </c>
      <c r="T415" s="211">
        <v>0</v>
      </c>
      <c r="U415" s="561" t="s">
        <v>34</v>
      </c>
      <c r="V415" s="323">
        <f>IFERROR((H414+H415)/H413,0)</f>
        <v>0</v>
      </c>
      <c r="W415" s="556">
        <f>H412*174</f>
        <v>0</v>
      </c>
      <c r="X415" s="557">
        <f>IFERROR(H414/W415,0)</f>
        <v>0</v>
      </c>
    </row>
    <row r="416" spans="1:25" ht="15" hidden="1">
      <c r="A416" s="9"/>
      <c r="B416" s="69"/>
      <c r="C416" s="76"/>
      <c r="D416" s="59" t="s">
        <v>29</v>
      </c>
      <c r="E416" s="170">
        <f>ROUND(R$6*E412,0)</f>
        <v>0</v>
      </c>
      <c r="F416" s="170">
        <f t="shared" ref="F416:I416" si="250">ROUND(S$6*F412,0)</f>
        <v>0</v>
      </c>
      <c r="G416" s="170">
        <f t="shared" si="250"/>
        <v>0</v>
      </c>
      <c r="H416" s="170">
        <f t="shared" si="250"/>
        <v>0</v>
      </c>
      <c r="I416" s="170">
        <f t="shared" si="250"/>
        <v>0</v>
      </c>
      <c r="J416" s="167">
        <f>SUM(E416:I416)</f>
        <v>0</v>
      </c>
      <c r="L416" s="239" t="str">
        <f>L415</f>
        <v>A</v>
      </c>
      <c r="M416" s="215"/>
      <c r="N416" s="56"/>
      <c r="O416" s="56"/>
      <c r="P416" s="56"/>
      <c r="Q416" s="211">
        <v>1.03</v>
      </c>
      <c r="R416" s="212">
        <v>0</v>
      </c>
      <c r="S416" s="61">
        <f>$S$20</f>
        <v>12</v>
      </c>
      <c r="T416" s="211">
        <v>0</v>
      </c>
      <c r="U416" s="561" t="s">
        <v>35</v>
      </c>
      <c r="V416" s="323">
        <f>IFERROR((I414+I415)/I413,0)</f>
        <v>0</v>
      </c>
      <c r="W416" s="556">
        <f>I412*174</f>
        <v>0</v>
      </c>
      <c r="X416" s="557">
        <f>IFERROR(I414/W416,0)</f>
        <v>0</v>
      </c>
      <c r="Y416" s="24"/>
    </row>
    <row r="417" spans="1:25" hidden="1">
      <c r="A417" s="9"/>
      <c r="B417" s="69"/>
      <c r="C417" s="76"/>
      <c r="D417" s="62" t="s">
        <v>178</v>
      </c>
      <c r="E417" s="171">
        <f t="shared" ref="E417:I417" si="251">SUM(E415:E416)</f>
        <v>0</v>
      </c>
      <c r="F417" s="171">
        <f t="shared" si="251"/>
        <v>0</v>
      </c>
      <c r="G417" s="171">
        <f t="shared" si="251"/>
        <v>0</v>
      </c>
      <c r="H417" s="171">
        <f t="shared" si="251"/>
        <v>0</v>
      </c>
      <c r="I417" s="171">
        <f t="shared" si="251"/>
        <v>0</v>
      </c>
      <c r="J417" s="172">
        <f t="shared" ref="J417" si="252">SUM(J415:J416)</f>
        <v>0</v>
      </c>
      <c r="L417" s="236"/>
      <c r="M417" s="18"/>
      <c r="N417" s="32"/>
      <c r="O417" s="32"/>
      <c r="P417" s="32"/>
      <c r="Q417" s="88"/>
      <c r="R417" s="89"/>
      <c r="S417" s="61"/>
      <c r="T417" s="88"/>
      <c r="U417" s="323"/>
      <c r="V417" s="323"/>
      <c r="W417" s="558"/>
      <c r="X417" s="559"/>
      <c r="Y417" s="24"/>
    </row>
    <row r="418" spans="1:25" hidden="1">
      <c r="A418" s="9"/>
      <c r="B418" s="69"/>
      <c r="C418" s="76"/>
      <c r="D418" s="59"/>
      <c r="E418" s="16"/>
      <c r="F418" s="16"/>
      <c r="G418" s="16"/>
      <c r="H418" s="16"/>
      <c r="I418" s="16"/>
      <c r="J418" s="25"/>
      <c r="L418" s="236"/>
      <c r="M418" s="215"/>
      <c r="N418" s="56"/>
      <c r="O418" s="56"/>
      <c r="P418" s="56"/>
      <c r="Q418" s="33"/>
      <c r="R418" s="56"/>
      <c r="S418" s="33"/>
      <c r="T418" s="213"/>
      <c r="U418" s="327"/>
      <c r="V418" s="327"/>
      <c r="W418" s="558"/>
      <c r="X418" s="559"/>
      <c r="Y418" s="16"/>
    </row>
    <row r="419" spans="1:25" hidden="1">
      <c r="A419" s="78" t="s">
        <v>6</v>
      </c>
      <c r="B419" s="28" t="s">
        <v>282</v>
      </c>
      <c r="D419" s="33" t="s">
        <v>123</v>
      </c>
      <c r="E419" s="76">
        <f>ROUND($R419*$S419*T419,6)</f>
        <v>0</v>
      </c>
      <c r="F419" s="76">
        <f>ROUND($R420*$S420*T420,6)</f>
        <v>0</v>
      </c>
      <c r="G419" s="76">
        <f>ROUND($R421*$S421*T421,6)</f>
        <v>0</v>
      </c>
      <c r="H419" s="76">
        <f>ROUND($R422*$S422*T422,6)</f>
        <v>0</v>
      </c>
      <c r="I419" s="76">
        <f>ROUND($R423*$S423*T423,6)</f>
        <v>0</v>
      </c>
      <c r="J419" s="45"/>
      <c r="L419" s="236" t="s">
        <v>187</v>
      </c>
      <c r="M419" s="133">
        <v>0</v>
      </c>
      <c r="N419" s="214">
        <f>ROUND(M419/12,2)</f>
        <v>0</v>
      </c>
      <c r="O419" s="214">
        <f>LOOKUP(P419,'Longevity Lookup'!$A$3:$A$506,'Longevity Lookup'!$B$3:$B$506)</f>
        <v>0</v>
      </c>
      <c r="P419" s="209">
        <v>0</v>
      </c>
      <c r="Q419" s="211">
        <v>1</v>
      </c>
      <c r="R419" s="212">
        <v>0</v>
      </c>
      <c r="S419" s="61">
        <f>$S$16</f>
        <v>12</v>
      </c>
      <c r="T419" s="211">
        <v>0</v>
      </c>
      <c r="U419" s="321" t="s">
        <v>31</v>
      </c>
      <c r="V419" s="323">
        <f>IFERROR((E421+E422)/E420,0)</f>
        <v>0</v>
      </c>
      <c r="W419" s="556">
        <f>E419*174</f>
        <v>0</v>
      </c>
      <c r="X419" s="557">
        <f>IFERROR(E421/W419,0)</f>
        <v>0</v>
      </c>
      <c r="Y419" s="24"/>
    </row>
    <row r="420" spans="1:25" hidden="1">
      <c r="B420" s="77"/>
      <c r="D420" s="33" t="s">
        <v>179</v>
      </c>
      <c r="E420" s="21">
        <f>T419</f>
        <v>0</v>
      </c>
      <c r="F420" s="21">
        <f>T420</f>
        <v>0</v>
      </c>
      <c r="G420" s="21">
        <f>T421</f>
        <v>0</v>
      </c>
      <c r="H420" s="21">
        <f>T422</f>
        <v>0</v>
      </c>
      <c r="I420" s="21">
        <f>T423</f>
        <v>0</v>
      </c>
      <c r="J420" s="45"/>
      <c r="L420" s="239" t="str">
        <f>L419</f>
        <v>A</v>
      </c>
      <c r="M420" s="215"/>
      <c r="N420" s="214"/>
      <c r="O420" s="214"/>
      <c r="P420" s="214"/>
      <c r="Q420" s="211">
        <v>1.03</v>
      </c>
      <c r="R420" s="212">
        <v>0</v>
      </c>
      <c r="S420" s="61">
        <f>$S$17</f>
        <v>12</v>
      </c>
      <c r="T420" s="211">
        <v>0</v>
      </c>
      <c r="U420" s="561" t="s">
        <v>32</v>
      </c>
      <c r="V420" s="323">
        <f>IFERROR((F421+F422)/F420,0)</f>
        <v>0</v>
      </c>
      <c r="W420" s="556">
        <f>F419*174</f>
        <v>0</v>
      </c>
      <c r="X420" s="557">
        <f>IFERROR(F421/W420,0)</f>
        <v>0</v>
      </c>
      <c r="Y420" s="24"/>
    </row>
    <row r="421" spans="1:25" hidden="1">
      <c r="A421" s="9"/>
      <c r="B421" s="69"/>
      <c r="C421" s="76"/>
      <c r="D421" s="59" t="s">
        <v>15</v>
      </c>
      <c r="E421" s="52">
        <f>ROUND((N419+O419)*E419*Q419,0)</f>
        <v>0</v>
      </c>
      <c r="F421" s="52">
        <f>ROUND((N419+O419)*F419*Q419*Q420,0)</f>
        <v>0</v>
      </c>
      <c r="G421" s="52">
        <f>ROUND((N419+O419)*G419*Q419*Q420*Q421,0)</f>
        <v>0</v>
      </c>
      <c r="H421" s="52">
        <f>ROUND((N419+O419)*H419*Q419*Q420*Q421*Q422,0)</f>
        <v>0</v>
      </c>
      <c r="I421" s="52">
        <f>ROUND((N419+O419)*I419*Q419*Q420*Q421*Q422*Q423,0)</f>
        <v>0</v>
      </c>
      <c r="J421" s="158">
        <f>SUM(E421:I421)</f>
        <v>0</v>
      </c>
      <c r="L421" s="239" t="str">
        <f>L420</f>
        <v>A</v>
      </c>
      <c r="M421" s="215"/>
      <c r="N421" s="56"/>
      <c r="O421" s="56"/>
      <c r="P421" s="56"/>
      <c r="Q421" s="211">
        <v>1.03</v>
      </c>
      <c r="R421" s="212">
        <v>0</v>
      </c>
      <c r="S421" s="61">
        <f>$S$18</f>
        <v>12</v>
      </c>
      <c r="T421" s="211">
        <v>0</v>
      </c>
      <c r="U421" s="561" t="s">
        <v>33</v>
      </c>
      <c r="V421" s="323">
        <f>IFERROR((G421+G422)/G420,0)</f>
        <v>0</v>
      </c>
      <c r="W421" s="556">
        <f>G419*174</f>
        <v>0</v>
      </c>
      <c r="X421" s="557">
        <f>IFERROR(G421/W421,0)</f>
        <v>0</v>
      </c>
    </row>
    <row r="422" spans="1:25" hidden="1">
      <c r="A422" s="9"/>
      <c r="B422" s="69"/>
      <c r="C422" s="76"/>
      <c r="D422" s="59" t="s">
        <v>30</v>
      </c>
      <c r="E422" s="52">
        <f>ROUND(E421*$Q$3,0)</f>
        <v>0</v>
      </c>
      <c r="F422" s="52">
        <f t="shared" ref="F422:I422" si="253">ROUND(F421*$Q$3,0)</f>
        <v>0</v>
      </c>
      <c r="G422" s="52">
        <f t="shared" si="253"/>
        <v>0</v>
      </c>
      <c r="H422" s="52">
        <f t="shared" si="253"/>
        <v>0</v>
      </c>
      <c r="I422" s="52">
        <f t="shared" si="253"/>
        <v>0</v>
      </c>
      <c r="J422" s="158">
        <f>SUM(E422:I422)</f>
        <v>0</v>
      </c>
      <c r="L422" s="239" t="str">
        <f>L421</f>
        <v>A</v>
      </c>
      <c r="M422" s="215"/>
      <c r="N422" s="56"/>
      <c r="O422" s="56"/>
      <c r="P422" s="56"/>
      <c r="Q422" s="211">
        <v>1.03</v>
      </c>
      <c r="R422" s="212">
        <v>0</v>
      </c>
      <c r="S422" s="61">
        <f>$S$19</f>
        <v>12</v>
      </c>
      <c r="T422" s="211">
        <v>0</v>
      </c>
      <c r="U422" s="561" t="s">
        <v>34</v>
      </c>
      <c r="V422" s="323">
        <f>IFERROR((H421+H422)/H420,0)</f>
        <v>0</v>
      </c>
      <c r="W422" s="556">
        <f>H419*174</f>
        <v>0</v>
      </c>
      <c r="X422" s="557">
        <f>IFERROR(H421/W422,0)</f>
        <v>0</v>
      </c>
    </row>
    <row r="423" spans="1:25" ht="15" hidden="1">
      <c r="A423" s="9"/>
      <c r="B423" s="69"/>
      <c r="C423" s="76"/>
      <c r="D423" s="59" t="s">
        <v>29</v>
      </c>
      <c r="E423" s="170">
        <f>ROUND(R$6*E419,0)</f>
        <v>0</v>
      </c>
      <c r="F423" s="170">
        <f t="shared" ref="F423:I423" si="254">ROUND(S$6*F419,0)</f>
        <v>0</v>
      </c>
      <c r="G423" s="170">
        <f t="shared" si="254"/>
        <v>0</v>
      </c>
      <c r="H423" s="170">
        <f t="shared" si="254"/>
        <v>0</v>
      </c>
      <c r="I423" s="170">
        <f t="shared" si="254"/>
        <v>0</v>
      </c>
      <c r="J423" s="167">
        <f>SUM(E423:I423)</f>
        <v>0</v>
      </c>
      <c r="L423" s="239" t="str">
        <f>L422</f>
        <v>A</v>
      </c>
      <c r="M423" s="215"/>
      <c r="N423" s="56"/>
      <c r="O423" s="56"/>
      <c r="P423" s="56"/>
      <c r="Q423" s="211">
        <v>1.03</v>
      </c>
      <c r="R423" s="212">
        <v>0</v>
      </c>
      <c r="S423" s="61">
        <f>$S$20</f>
        <v>12</v>
      </c>
      <c r="T423" s="211">
        <v>0</v>
      </c>
      <c r="U423" s="561" t="s">
        <v>35</v>
      </c>
      <c r="V423" s="323">
        <f>IFERROR((I421+I422)/I420,0)</f>
        <v>0</v>
      </c>
      <c r="W423" s="556">
        <f>I419*174</f>
        <v>0</v>
      </c>
      <c r="X423" s="557">
        <f>IFERROR(I421/W423,0)</f>
        <v>0</v>
      </c>
      <c r="Y423" s="24"/>
    </row>
    <row r="424" spans="1:25" hidden="1">
      <c r="A424" s="9"/>
      <c r="B424" s="69"/>
      <c r="C424" s="76"/>
      <c r="D424" s="62" t="s">
        <v>178</v>
      </c>
      <c r="E424" s="171">
        <f t="shared" ref="E424:I424" si="255">SUM(E422:E423)</f>
        <v>0</v>
      </c>
      <c r="F424" s="171">
        <f t="shared" si="255"/>
        <v>0</v>
      </c>
      <c r="G424" s="171">
        <f t="shared" si="255"/>
        <v>0</v>
      </c>
      <c r="H424" s="171">
        <f t="shared" si="255"/>
        <v>0</v>
      </c>
      <c r="I424" s="171">
        <f t="shared" si="255"/>
        <v>0</v>
      </c>
      <c r="J424" s="172">
        <f t="shared" ref="J424" si="256">SUM(J422:J423)</f>
        <v>0</v>
      </c>
      <c r="L424" s="236"/>
      <c r="M424" s="18"/>
      <c r="N424" s="32"/>
      <c r="O424" s="32"/>
      <c r="P424" s="32"/>
      <c r="Q424" s="88"/>
      <c r="R424" s="89"/>
      <c r="S424" s="61"/>
      <c r="T424" s="88"/>
      <c r="U424" s="323"/>
      <c r="V424" s="323"/>
      <c r="W424" s="558"/>
      <c r="X424" s="559"/>
      <c r="Y424" s="24"/>
    </row>
    <row r="425" spans="1:25" hidden="1">
      <c r="A425" s="9"/>
      <c r="B425" s="69"/>
      <c r="C425" s="76"/>
      <c r="D425" s="59"/>
      <c r="E425" s="16"/>
      <c r="F425" s="16"/>
      <c r="G425" s="16"/>
      <c r="H425" s="16"/>
      <c r="I425" s="16"/>
      <c r="J425" s="25"/>
      <c r="L425" s="236"/>
      <c r="M425" s="215"/>
      <c r="N425" s="56"/>
      <c r="O425" s="56"/>
      <c r="P425" s="56"/>
      <c r="Q425" s="33"/>
      <c r="R425" s="56"/>
      <c r="S425" s="33"/>
      <c r="T425" s="213"/>
      <c r="U425" s="327"/>
      <c r="V425" s="327"/>
      <c r="W425" s="558"/>
      <c r="X425" s="559"/>
      <c r="Y425" s="16"/>
    </row>
    <row r="426" spans="1:25" hidden="1">
      <c r="A426" s="78" t="s">
        <v>6</v>
      </c>
      <c r="B426" s="28" t="s">
        <v>282</v>
      </c>
      <c r="D426" s="33" t="s">
        <v>123</v>
      </c>
      <c r="E426" s="76">
        <f>ROUND($R426*$S426*T426,6)</f>
        <v>0</v>
      </c>
      <c r="F426" s="76">
        <f>ROUND($R427*$S427*T427,6)</f>
        <v>0</v>
      </c>
      <c r="G426" s="76">
        <f>ROUND($R428*$S428*T428,6)</f>
        <v>0</v>
      </c>
      <c r="H426" s="76">
        <f>ROUND($R429*$S429*T429,6)</f>
        <v>0</v>
      </c>
      <c r="I426" s="76">
        <f>ROUND($R430*$S430*T430,6)</f>
        <v>0</v>
      </c>
      <c r="J426" s="45"/>
      <c r="L426" s="236" t="s">
        <v>187</v>
      </c>
      <c r="M426" s="133">
        <v>0</v>
      </c>
      <c r="N426" s="214">
        <f>ROUND(M426/12,2)</f>
        <v>0</v>
      </c>
      <c r="O426" s="214">
        <f>LOOKUP(P426,'Longevity Lookup'!$A$3:$A$506,'Longevity Lookup'!$B$3:$B$506)</f>
        <v>0</v>
      </c>
      <c r="P426" s="209">
        <v>0</v>
      </c>
      <c r="Q426" s="211">
        <v>1</v>
      </c>
      <c r="R426" s="212">
        <v>0</v>
      </c>
      <c r="S426" s="61">
        <f>$S$16</f>
        <v>12</v>
      </c>
      <c r="T426" s="211">
        <v>0</v>
      </c>
      <c r="U426" s="321" t="s">
        <v>31</v>
      </c>
      <c r="V426" s="323">
        <f>IFERROR((E428+E429)/E427,0)</f>
        <v>0</v>
      </c>
      <c r="W426" s="556">
        <f>E426*174</f>
        <v>0</v>
      </c>
      <c r="X426" s="557">
        <f>IFERROR(E428/W426,0)</f>
        <v>0</v>
      </c>
      <c r="Y426" s="24"/>
    </row>
    <row r="427" spans="1:25" hidden="1">
      <c r="B427" s="77"/>
      <c r="D427" s="33" t="s">
        <v>179</v>
      </c>
      <c r="E427" s="21">
        <f>T426</f>
        <v>0</v>
      </c>
      <c r="F427" s="21">
        <f>T427</f>
        <v>0</v>
      </c>
      <c r="G427" s="21">
        <f>T428</f>
        <v>0</v>
      </c>
      <c r="H427" s="21">
        <f>T429</f>
        <v>0</v>
      </c>
      <c r="I427" s="21">
        <f>T430</f>
        <v>0</v>
      </c>
      <c r="J427" s="45"/>
      <c r="L427" s="239" t="str">
        <f>L426</f>
        <v>A</v>
      </c>
      <c r="M427" s="215"/>
      <c r="N427" s="214"/>
      <c r="O427" s="214"/>
      <c r="P427" s="214"/>
      <c r="Q427" s="211">
        <v>1.03</v>
      </c>
      <c r="R427" s="212">
        <v>0</v>
      </c>
      <c r="S427" s="61">
        <f>$S$17</f>
        <v>12</v>
      </c>
      <c r="T427" s="211">
        <v>0</v>
      </c>
      <c r="U427" s="561" t="s">
        <v>32</v>
      </c>
      <c r="V427" s="323">
        <f>IFERROR((F428+F429)/F427,0)</f>
        <v>0</v>
      </c>
      <c r="W427" s="556">
        <f>F426*174</f>
        <v>0</v>
      </c>
      <c r="X427" s="557">
        <f>IFERROR(F428/W427,0)</f>
        <v>0</v>
      </c>
      <c r="Y427" s="24"/>
    </row>
    <row r="428" spans="1:25" hidden="1">
      <c r="A428" s="9"/>
      <c r="B428" s="69"/>
      <c r="C428" s="76"/>
      <c r="D428" s="59" t="s">
        <v>15</v>
      </c>
      <c r="E428" s="52">
        <f>ROUND((N426+O426)*E426*Q426,0)</f>
        <v>0</v>
      </c>
      <c r="F428" s="52">
        <f>ROUND((N426+O426)*F426*Q426*Q427,0)</f>
        <v>0</v>
      </c>
      <c r="G428" s="52">
        <f>ROUND((N426+O426)*G426*Q426*Q427*Q428,0)</f>
        <v>0</v>
      </c>
      <c r="H428" s="52">
        <f>ROUND((N426+O426)*H426*Q426*Q427*Q428*Q429,0)</f>
        <v>0</v>
      </c>
      <c r="I428" s="52">
        <f>ROUND((N426+O426)*I426*Q426*Q427*Q428*Q429*Q430,0)</f>
        <v>0</v>
      </c>
      <c r="J428" s="158">
        <f>SUM(E428:I428)</f>
        <v>0</v>
      </c>
      <c r="L428" s="239" t="str">
        <f>L427</f>
        <v>A</v>
      </c>
      <c r="M428" s="215"/>
      <c r="N428" s="56"/>
      <c r="O428" s="56"/>
      <c r="P428" s="56"/>
      <c r="Q428" s="211">
        <v>1.03</v>
      </c>
      <c r="R428" s="212">
        <v>0</v>
      </c>
      <c r="S428" s="61">
        <f>$S$18</f>
        <v>12</v>
      </c>
      <c r="T428" s="211">
        <v>0</v>
      </c>
      <c r="U428" s="561" t="s">
        <v>33</v>
      </c>
      <c r="V428" s="323">
        <f>IFERROR((G428+G429)/G427,0)</f>
        <v>0</v>
      </c>
      <c r="W428" s="556">
        <f>G426*174</f>
        <v>0</v>
      </c>
      <c r="X428" s="557">
        <f>IFERROR(G428/W428,0)</f>
        <v>0</v>
      </c>
    </row>
    <row r="429" spans="1:25" hidden="1">
      <c r="A429" s="9"/>
      <c r="B429" s="69"/>
      <c r="C429" s="76"/>
      <c r="D429" s="59" t="s">
        <v>30</v>
      </c>
      <c r="E429" s="52">
        <f>ROUND(E428*$Q$3,0)</f>
        <v>0</v>
      </c>
      <c r="F429" s="52">
        <f t="shared" ref="F429:I429" si="257">ROUND(F428*$Q$3,0)</f>
        <v>0</v>
      </c>
      <c r="G429" s="52">
        <f t="shared" si="257"/>
        <v>0</v>
      </c>
      <c r="H429" s="52">
        <f t="shared" si="257"/>
        <v>0</v>
      </c>
      <c r="I429" s="52">
        <f t="shared" si="257"/>
        <v>0</v>
      </c>
      <c r="J429" s="158">
        <f>SUM(E429:I429)</f>
        <v>0</v>
      </c>
      <c r="L429" s="239" t="str">
        <f>L428</f>
        <v>A</v>
      </c>
      <c r="M429" s="215"/>
      <c r="N429" s="56"/>
      <c r="O429" s="56"/>
      <c r="P429" s="56"/>
      <c r="Q429" s="211">
        <v>1.03</v>
      </c>
      <c r="R429" s="212">
        <v>0</v>
      </c>
      <c r="S429" s="61">
        <f>$S$19</f>
        <v>12</v>
      </c>
      <c r="T429" s="211">
        <v>0</v>
      </c>
      <c r="U429" s="561" t="s">
        <v>34</v>
      </c>
      <c r="V429" s="323">
        <f>IFERROR((H428+H429)/H427,0)</f>
        <v>0</v>
      </c>
      <c r="W429" s="556">
        <f>H426*174</f>
        <v>0</v>
      </c>
      <c r="X429" s="557">
        <f>IFERROR(H428/W429,0)</f>
        <v>0</v>
      </c>
    </row>
    <row r="430" spans="1:25" ht="15" hidden="1">
      <c r="A430" s="9"/>
      <c r="B430" s="69"/>
      <c r="C430" s="76"/>
      <c r="D430" s="59" t="s">
        <v>29</v>
      </c>
      <c r="E430" s="170">
        <f>ROUND(R$6*E426,0)</f>
        <v>0</v>
      </c>
      <c r="F430" s="170">
        <f t="shared" ref="F430:I430" si="258">ROUND(S$6*F426,0)</f>
        <v>0</v>
      </c>
      <c r="G430" s="170">
        <f t="shared" si="258"/>
        <v>0</v>
      </c>
      <c r="H430" s="170">
        <f t="shared" si="258"/>
        <v>0</v>
      </c>
      <c r="I430" s="170">
        <f t="shared" si="258"/>
        <v>0</v>
      </c>
      <c r="J430" s="167">
        <f>SUM(E430:I430)</f>
        <v>0</v>
      </c>
      <c r="L430" s="239" t="str">
        <f>L429</f>
        <v>A</v>
      </c>
      <c r="M430" s="215"/>
      <c r="N430" s="56"/>
      <c r="O430" s="56"/>
      <c r="P430" s="56"/>
      <c r="Q430" s="211">
        <v>1.03</v>
      </c>
      <c r="R430" s="212">
        <v>0</v>
      </c>
      <c r="S430" s="61">
        <f>$S$20</f>
        <v>12</v>
      </c>
      <c r="T430" s="211">
        <v>0</v>
      </c>
      <c r="U430" s="561" t="s">
        <v>35</v>
      </c>
      <c r="V430" s="323">
        <f>IFERROR((I428+I429)/I427,0)</f>
        <v>0</v>
      </c>
      <c r="W430" s="556">
        <f>I426*174</f>
        <v>0</v>
      </c>
      <c r="X430" s="557">
        <f>IFERROR(I428/W430,0)</f>
        <v>0</v>
      </c>
      <c r="Y430" s="24"/>
    </row>
    <row r="431" spans="1:25" hidden="1">
      <c r="A431" s="9"/>
      <c r="B431" s="69"/>
      <c r="C431" s="76"/>
      <c r="D431" s="62" t="s">
        <v>178</v>
      </c>
      <c r="E431" s="171">
        <f t="shared" ref="E431:I431" si="259">SUM(E429:E430)</f>
        <v>0</v>
      </c>
      <c r="F431" s="171">
        <f t="shared" si="259"/>
        <v>0</v>
      </c>
      <c r="G431" s="171">
        <f t="shared" si="259"/>
        <v>0</v>
      </c>
      <c r="H431" s="171">
        <f t="shared" si="259"/>
        <v>0</v>
      </c>
      <c r="I431" s="171">
        <f t="shared" si="259"/>
        <v>0</v>
      </c>
      <c r="J431" s="172">
        <f t="shared" ref="J431" si="260">SUM(J429:J430)</f>
        <v>0</v>
      </c>
      <c r="L431" s="236"/>
      <c r="M431" s="18"/>
      <c r="N431" s="32"/>
      <c r="O431" s="32"/>
      <c r="P431" s="32"/>
      <c r="Q431" s="88"/>
      <c r="R431" s="89"/>
      <c r="S431" s="61"/>
      <c r="T431" s="88"/>
      <c r="U431" s="323"/>
      <c r="V431" s="323"/>
      <c r="W431" s="558"/>
      <c r="X431" s="559"/>
      <c r="Y431" s="24"/>
    </row>
    <row r="432" spans="1:25" hidden="1">
      <c r="A432" s="9"/>
      <c r="B432" s="69"/>
      <c r="C432" s="76"/>
      <c r="D432" s="59"/>
      <c r="E432" s="16"/>
      <c r="F432" s="16"/>
      <c r="G432" s="16"/>
      <c r="H432" s="16"/>
      <c r="I432" s="16"/>
      <c r="J432" s="25"/>
      <c r="L432" s="236"/>
      <c r="M432" s="215"/>
      <c r="N432" s="56"/>
      <c r="O432" s="56"/>
      <c r="P432" s="56"/>
      <c r="Q432" s="33"/>
      <c r="R432" s="56"/>
      <c r="S432" s="33"/>
      <c r="T432" s="213"/>
      <c r="U432" s="327"/>
      <c r="V432" s="327"/>
      <c r="W432" s="558"/>
      <c r="X432" s="559"/>
      <c r="Y432" s="16"/>
    </row>
    <row r="433" spans="1:25" hidden="1">
      <c r="A433" s="78" t="s">
        <v>6</v>
      </c>
      <c r="B433" s="28" t="s">
        <v>282</v>
      </c>
      <c r="D433" s="33" t="s">
        <v>123</v>
      </c>
      <c r="E433" s="76">
        <f>ROUND($R433*$S433*T433,6)</f>
        <v>0</v>
      </c>
      <c r="F433" s="76">
        <f>ROUND($R434*$S434*T434,6)</f>
        <v>0</v>
      </c>
      <c r="G433" s="76">
        <f>ROUND($R435*$S435*T435,6)</f>
        <v>0</v>
      </c>
      <c r="H433" s="76">
        <f>ROUND($R436*$S436*T436,6)</f>
        <v>0</v>
      </c>
      <c r="I433" s="76">
        <f>ROUND($R437*$S437*T437,6)</f>
        <v>0</v>
      </c>
      <c r="J433" s="45"/>
      <c r="L433" s="236" t="s">
        <v>187</v>
      </c>
      <c r="M433" s="133">
        <v>0</v>
      </c>
      <c r="N433" s="214">
        <f>ROUND(M433/12,2)</f>
        <v>0</v>
      </c>
      <c r="O433" s="214">
        <f>LOOKUP(P433,'Longevity Lookup'!$A$3:$A$506,'Longevity Lookup'!$B$3:$B$506)</f>
        <v>0</v>
      </c>
      <c r="P433" s="209">
        <v>0</v>
      </c>
      <c r="Q433" s="211">
        <v>1</v>
      </c>
      <c r="R433" s="212">
        <v>0</v>
      </c>
      <c r="S433" s="61">
        <f>$S$16</f>
        <v>12</v>
      </c>
      <c r="T433" s="211">
        <v>0</v>
      </c>
      <c r="U433" s="321" t="s">
        <v>31</v>
      </c>
      <c r="V433" s="323">
        <f>IFERROR((E435+E436)/E434,0)</f>
        <v>0</v>
      </c>
      <c r="W433" s="556">
        <f>E433*174</f>
        <v>0</v>
      </c>
      <c r="X433" s="557">
        <f>IFERROR(E435/W433,0)</f>
        <v>0</v>
      </c>
      <c r="Y433" s="24"/>
    </row>
    <row r="434" spans="1:25" hidden="1">
      <c r="B434" s="77"/>
      <c r="D434" s="33" t="s">
        <v>179</v>
      </c>
      <c r="E434" s="21">
        <f>T433</f>
        <v>0</v>
      </c>
      <c r="F434" s="21">
        <f>T434</f>
        <v>0</v>
      </c>
      <c r="G434" s="21">
        <f>T435</f>
        <v>0</v>
      </c>
      <c r="H434" s="21">
        <f>T436</f>
        <v>0</v>
      </c>
      <c r="I434" s="21">
        <f>T437</f>
        <v>0</v>
      </c>
      <c r="J434" s="45"/>
      <c r="L434" s="239" t="str">
        <f>L433</f>
        <v>A</v>
      </c>
      <c r="M434" s="215"/>
      <c r="N434" s="214"/>
      <c r="O434" s="214"/>
      <c r="P434" s="214"/>
      <c r="Q434" s="211">
        <v>1.03</v>
      </c>
      <c r="R434" s="212">
        <v>0</v>
      </c>
      <c r="S434" s="61">
        <f>$S$17</f>
        <v>12</v>
      </c>
      <c r="T434" s="211">
        <v>0</v>
      </c>
      <c r="U434" s="561" t="s">
        <v>32</v>
      </c>
      <c r="V434" s="323">
        <f>IFERROR((F435+F436)/F434,0)</f>
        <v>0</v>
      </c>
      <c r="W434" s="556">
        <f>F433*174</f>
        <v>0</v>
      </c>
      <c r="X434" s="557">
        <f>IFERROR(F435/W434,0)</f>
        <v>0</v>
      </c>
      <c r="Y434" s="24"/>
    </row>
    <row r="435" spans="1:25" hidden="1">
      <c r="A435" s="9"/>
      <c r="B435" s="69"/>
      <c r="C435" s="76"/>
      <c r="D435" s="59" t="s">
        <v>15</v>
      </c>
      <c r="E435" s="52">
        <f>ROUND((N433+O433)*E433*Q433,0)</f>
        <v>0</v>
      </c>
      <c r="F435" s="52">
        <f>ROUND((N433+O433)*F433*Q433*Q434,0)</f>
        <v>0</v>
      </c>
      <c r="G435" s="52">
        <f>ROUND((N433+O433)*G433*Q433*Q434*Q435,0)</f>
        <v>0</v>
      </c>
      <c r="H435" s="52">
        <f>ROUND((N433+O433)*H433*Q433*Q434*Q435*Q436,0)</f>
        <v>0</v>
      </c>
      <c r="I435" s="52">
        <f>ROUND((N433+O433)*I433*Q433*Q434*Q435*Q436*Q437,0)</f>
        <v>0</v>
      </c>
      <c r="J435" s="158">
        <f>SUM(E435:I435)</f>
        <v>0</v>
      </c>
      <c r="L435" s="239" t="str">
        <f>L434</f>
        <v>A</v>
      </c>
      <c r="M435" s="215"/>
      <c r="N435" s="56"/>
      <c r="O435" s="56"/>
      <c r="P435" s="56"/>
      <c r="Q435" s="211">
        <v>1.03</v>
      </c>
      <c r="R435" s="212">
        <v>0</v>
      </c>
      <c r="S435" s="61">
        <f>$S$18</f>
        <v>12</v>
      </c>
      <c r="T435" s="211">
        <v>0</v>
      </c>
      <c r="U435" s="561" t="s">
        <v>33</v>
      </c>
      <c r="V435" s="323">
        <f>IFERROR((G435+G436)/G434,0)</f>
        <v>0</v>
      </c>
      <c r="W435" s="556">
        <f>G433*174</f>
        <v>0</v>
      </c>
      <c r="X435" s="557">
        <f>IFERROR(G435/W435,0)</f>
        <v>0</v>
      </c>
    </row>
    <row r="436" spans="1:25" hidden="1">
      <c r="A436" s="9"/>
      <c r="B436" s="69"/>
      <c r="C436" s="76"/>
      <c r="D436" s="59" t="s">
        <v>30</v>
      </c>
      <c r="E436" s="52">
        <f>ROUND(E435*$Q$3,0)</f>
        <v>0</v>
      </c>
      <c r="F436" s="52">
        <f t="shared" ref="F436:I436" si="261">ROUND(F435*$Q$3,0)</f>
        <v>0</v>
      </c>
      <c r="G436" s="52">
        <f t="shared" si="261"/>
        <v>0</v>
      </c>
      <c r="H436" s="52">
        <f t="shared" si="261"/>
        <v>0</v>
      </c>
      <c r="I436" s="52">
        <f t="shared" si="261"/>
        <v>0</v>
      </c>
      <c r="J436" s="158">
        <f>SUM(E436:I436)</f>
        <v>0</v>
      </c>
      <c r="L436" s="239" t="str">
        <f>L435</f>
        <v>A</v>
      </c>
      <c r="M436" s="215"/>
      <c r="N436" s="56"/>
      <c r="O436" s="56"/>
      <c r="P436" s="56"/>
      <c r="Q436" s="211">
        <v>1.03</v>
      </c>
      <c r="R436" s="212">
        <v>0</v>
      </c>
      <c r="S436" s="61">
        <f>$S$19</f>
        <v>12</v>
      </c>
      <c r="T436" s="211">
        <v>0</v>
      </c>
      <c r="U436" s="561" t="s">
        <v>34</v>
      </c>
      <c r="V436" s="323">
        <f>IFERROR((H435+H436)/H434,0)</f>
        <v>0</v>
      </c>
      <c r="W436" s="556">
        <f>H433*174</f>
        <v>0</v>
      </c>
      <c r="X436" s="557">
        <f>IFERROR(H435/W436,0)</f>
        <v>0</v>
      </c>
    </row>
    <row r="437" spans="1:25" ht="15" hidden="1">
      <c r="A437" s="9"/>
      <c r="B437" s="69"/>
      <c r="C437" s="76"/>
      <c r="D437" s="59" t="s">
        <v>29</v>
      </c>
      <c r="E437" s="170">
        <f>ROUND(R$6*E433,0)</f>
        <v>0</v>
      </c>
      <c r="F437" s="170">
        <f t="shared" ref="F437:I437" si="262">ROUND(S$6*F433,0)</f>
        <v>0</v>
      </c>
      <c r="G437" s="170">
        <f t="shared" si="262"/>
        <v>0</v>
      </c>
      <c r="H437" s="170">
        <f t="shared" si="262"/>
        <v>0</v>
      </c>
      <c r="I437" s="170">
        <f t="shared" si="262"/>
        <v>0</v>
      </c>
      <c r="J437" s="167">
        <f>SUM(E437:I437)</f>
        <v>0</v>
      </c>
      <c r="L437" s="239" t="str">
        <f>L436</f>
        <v>A</v>
      </c>
      <c r="M437" s="215"/>
      <c r="N437" s="56"/>
      <c r="O437" s="56"/>
      <c r="P437" s="56"/>
      <c r="Q437" s="211">
        <v>1.03</v>
      </c>
      <c r="R437" s="212">
        <v>0</v>
      </c>
      <c r="S437" s="61">
        <f>$S$20</f>
        <v>12</v>
      </c>
      <c r="T437" s="211">
        <v>0</v>
      </c>
      <c r="U437" s="561" t="s">
        <v>35</v>
      </c>
      <c r="V437" s="323">
        <f>IFERROR((I435+I436)/I434,0)</f>
        <v>0</v>
      </c>
      <c r="W437" s="556">
        <f>I433*174</f>
        <v>0</v>
      </c>
      <c r="X437" s="557">
        <f>IFERROR(I435/W437,0)</f>
        <v>0</v>
      </c>
      <c r="Y437" s="24"/>
    </row>
    <row r="438" spans="1:25" hidden="1">
      <c r="A438" s="9"/>
      <c r="B438" s="69"/>
      <c r="C438" s="76"/>
      <c r="D438" s="62" t="s">
        <v>178</v>
      </c>
      <c r="E438" s="171">
        <f t="shared" ref="E438:I438" si="263">SUM(E436:E437)</f>
        <v>0</v>
      </c>
      <c r="F438" s="171">
        <f t="shared" si="263"/>
        <v>0</v>
      </c>
      <c r="G438" s="171">
        <f t="shared" si="263"/>
        <v>0</v>
      </c>
      <c r="H438" s="171">
        <f t="shared" si="263"/>
        <v>0</v>
      </c>
      <c r="I438" s="171">
        <f t="shared" si="263"/>
        <v>0</v>
      </c>
      <c r="J438" s="172">
        <f t="shared" ref="J438" si="264">SUM(J436:J437)</f>
        <v>0</v>
      </c>
      <c r="L438" s="236"/>
      <c r="M438" s="18"/>
      <c r="N438" s="32"/>
      <c r="O438" s="32"/>
      <c r="P438" s="32"/>
      <c r="Q438" s="88"/>
      <c r="R438" s="89"/>
      <c r="S438" s="61"/>
      <c r="T438" s="88"/>
      <c r="U438" s="323"/>
      <c r="V438" s="323"/>
      <c r="W438" s="558"/>
      <c r="X438" s="559"/>
      <c r="Y438" s="24"/>
    </row>
    <row r="439" spans="1:25" hidden="1">
      <c r="A439" s="9"/>
      <c r="B439" s="69"/>
      <c r="C439" s="76"/>
      <c r="D439" s="59"/>
      <c r="E439" s="16"/>
      <c r="F439" s="16"/>
      <c r="G439" s="16"/>
      <c r="H439" s="16"/>
      <c r="I439" s="16"/>
      <c r="J439" s="25"/>
      <c r="L439" s="236"/>
      <c r="M439" s="215"/>
      <c r="N439" s="56"/>
      <c r="O439" s="56"/>
      <c r="P439" s="56"/>
      <c r="Q439" s="33"/>
      <c r="R439" s="56"/>
      <c r="S439" s="33"/>
      <c r="T439" s="213"/>
      <c r="U439" s="327"/>
      <c r="V439" s="327"/>
      <c r="W439" s="558"/>
      <c r="X439" s="559"/>
      <c r="Y439" s="16"/>
    </row>
    <row r="440" spans="1:25" hidden="1">
      <c r="A440" s="78" t="s">
        <v>6</v>
      </c>
      <c r="B440" s="28" t="s">
        <v>282</v>
      </c>
      <c r="D440" s="33" t="s">
        <v>123</v>
      </c>
      <c r="E440" s="76">
        <f>ROUND($R440*$S440*T440,6)</f>
        <v>0</v>
      </c>
      <c r="F440" s="76">
        <f>ROUND($R441*$S441*T441,6)</f>
        <v>0</v>
      </c>
      <c r="G440" s="76">
        <f>ROUND($R442*$S442*T442,6)</f>
        <v>0</v>
      </c>
      <c r="H440" s="76">
        <f>ROUND($R443*$S443*T443,6)</f>
        <v>0</v>
      </c>
      <c r="I440" s="76">
        <f>ROUND($R444*$S444*T444,6)</f>
        <v>0</v>
      </c>
      <c r="J440" s="45"/>
      <c r="L440" s="236" t="s">
        <v>187</v>
      </c>
      <c r="M440" s="133">
        <v>0</v>
      </c>
      <c r="N440" s="214">
        <f>ROUND(M440/12,2)</f>
        <v>0</v>
      </c>
      <c r="O440" s="214">
        <f>LOOKUP(P440,'Longevity Lookup'!$A$3:$A$506,'Longevity Lookup'!$B$3:$B$506)</f>
        <v>0</v>
      </c>
      <c r="P440" s="209">
        <v>0</v>
      </c>
      <c r="Q440" s="211">
        <v>1</v>
      </c>
      <c r="R440" s="212">
        <v>0</v>
      </c>
      <c r="S440" s="61">
        <f>$S$16</f>
        <v>12</v>
      </c>
      <c r="T440" s="211">
        <v>0</v>
      </c>
      <c r="U440" s="321" t="s">
        <v>31</v>
      </c>
      <c r="V440" s="323">
        <f>IFERROR((E442+E443)/E441,0)</f>
        <v>0</v>
      </c>
      <c r="W440" s="556">
        <f>E440*174</f>
        <v>0</v>
      </c>
      <c r="X440" s="557">
        <f>IFERROR(E442/W440,0)</f>
        <v>0</v>
      </c>
      <c r="Y440" s="24"/>
    </row>
    <row r="441" spans="1:25" hidden="1">
      <c r="B441" s="77"/>
      <c r="D441" s="33" t="s">
        <v>179</v>
      </c>
      <c r="E441" s="21">
        <f>T440</f>
        <v>0</v>
      </c>
      <c r="F441" s="21">
        <f>T441</f>
        <v>0</v>
      </c>
      <c r="G441" s="21">
        <f>T442</f>
        <v>0</v>
      </c>
      <c r="H441" s="21">
        <f>T443</f>
        <v>0</v>
      </c>
      <c r="I441" s="21">
        <f>T444</f>
        <v>0</v>
      </c>
      <c r="J441" s="45"/>
      <c r="L441" s="239" t="str">
        <f>L440</f>
        <v>A</v>
      </c>
      <c r="M441" s="215"/>
      <c r="N441" s="214"/>
      <c r="O441" s="214"/>
      <c r="P441" s="214"/>
      <c r="Q441" s="211">
        <v>1.03</v>
      </c>
      <c r="R441" s="212">
        <v>0</v>
      </c>
      <c r="S441" s="61">
        <f>$S$17</f>
        <v>12</v>
      </c>
      <c r="T441" s="211">
        <v>0</v>
      </c>
      <c r="U441" s="561" t="s">
        <v>32</v>
      </c>
      <c r="V441" s="323">
        <f>IFERROR((F442+F443)/F441,0)</f>
        <v>0</v>
      </c>
      <c r="W441" s="556">
        <f>F440*174</f>
        <v>0</v>
      </c>
      <c r="X441" s="557">
        <f>IFERROR(F442/W441,0)</f>
        <v>0</v>
      </c>
      <c r="Y441" s="24"/>
    </row>
    <row r="442" spans="1:25" hidden="1">
      <c r="A442" s="9"/>
      <c r="B442" s="69"/>
      <c r="C442" s="76"/>
      <c r="D442" s="59" t="s">
        <v>15</v>
      </c>
      <c r="E442" s="52">
        <f>ROUND((N440+O440)*E440*Q440,0)</f>
        <v>0</v>
      </c>
      <c r="F442" s="52">
        <f>ROUND((N440+O440)*F440*Q440*Q441,0)</f>
        <v>0</v>
      </c>
      <c r="G442" s="52">
        <f>ROUND((N440+O440)*G440*Q440*Q441*Q442,0)</f>
        <v>0</v>
      </c>
      <c r="H442" s="52">
        <f>ROUND((N440+O440)*H440*Q440*Q441*Q442*Q443,0)</f>
        <v>0</v>
      </c>
      <c r="I442" s="52">
        <f>ROUND((N440+O440)*I440*Q440*Q441*Q442*Q443*Q444,0)</f>
        <v>0</v>
      </c>
      <c r="J442" s="158">
        <f>SUM(E442:I442)</f>
        <v>0</v>
      </c>
      <c r="L442" s="239" t="str">
        <f>L441</f>
        <v>A</v>
      </c>
      <c r="M442" s="215"/>
      <c r="N442" s="56"/>
      <c r="O442" s="56"/>
      <c r="P442" s="56"/>
      <c r="Q442" s="211">
        <v>1.03</v>
      </c>
      <c r="R442" s="212">
        <v>0</v>
      </c>
      <c r="S442" s="61">
        <f>$S$18</f>
        <v>12</v>
      </c>
      <c r="T442" s="211">
        <v>0</v>
      </c>
      <c r="U442" s="561" t="s">
        <v>33</v>
      </c>
      <c r="V442" s="323">
        <f>IFERROR((G442+G443)/G441,0)</f>
        <v>0</v>
      </c>
      <c r="W442" s="556">
        <f>G440*174</f>
        <v>0</v>
      </c>
      <c r="X442" s="557">
        <f>IFERROR(G442/W442,0)</f>
        <v>0</v>
      </c>
    </row>
    <row r="443" spans="1:25" hidden="1">
      <c r="A443" s="9"/>
      <c r="B443" s="69"/>
      <c r="C443" s="76"/>
      <c r="D443" s="59" t="s">
        <v>30</v>
      </c>
      <c r="E443" s="52">
        <f>ROUND(E442*$Q$3,0)</f>
        <v>0</v>
      </c>
      <c r="F443" s="52">
        <f t="shared" ref="F443:I443" si="265">ROUND(F442*$Q$3,0)</f>
        <v>0</v>
      </c>
      <c r="G443" s="52">
        <f t="shared" si="265"/>
        <v>0</v>
      </c>
      <c r="H443" s="52">
        <f t="shared" si="265"/>
        <v>0</v>
      </c>
      <c r="I443" s="52">
        <f t="shared" si="265"/>
        <v>0</v>
      </c>
      <c r="J443" s="158">
        <f>SUM(E443:I443)</f>
        <v>0</v>
      </c>
      <c r="L443" s="239" t="str">
        <f>L442</f>
        <v>A</v>
      </c>
      <c r="M443" s="215"/>
      <c r="N443" s="56"/>
      <c r="O443" s="56"/>
      <c r="P443" s="56"/>
      <c r="Q443" s="211">
        <v>1.03</v>
      </c>
      <c r="R443" s="212">
        <v>0</v>
      </c>
      <c r="S443" s="61">
        <f>$S$19</f>
        <v>12</v>
      </c>
      <c r="T443" s="211">
        <v>0</v>
      </c>
      <c r="U443" s="561" t="s">
        <v>34</v>
      </c>
      <c r="V443" s="323">
        <f>IFERROR((H442+H443)/H441,0)</f>
        <v>0</v>
      </c>
      <c r="W443" s="556">
        <f>H440*174</f>
        <v>0</v>
      </c>
      <c r="X443" s="557">
        <f>IFERROR(H442/W443,0)</f>
        <v>0</v>
      </c>
    </row>
    <row r="444" spans="1:25" ht="15" hidden="1">
      <c r="A444" s="9"/>
      <c r="B444" s="69"/>
      <c r="C444" s="76"/>
      <c r="D444" s="59" t="s">
        <v>29</v>
      </c>
      <c r="E444" s="170">
        <f>ROUND(R$6*E440,0)</f>
        <v>0</v>
      </c>
      <c r="F444" s="170">
        <f t="shared" ref="F444:I444" si="266">ROUND(S$6*F440,0)</f>
        <v>0</v>
      </c>
      <c r="G444" s="170">
        <f t="shared" si="266"/>
        <v>0</v>
      </c>
      <c r="H444" s="170">
        <f t="shared" si="266"/>
        <v>0</v>
      </c>
      <c r="I444" s="170">
        <f t="shared" si="266"/>
        <v>0</v>
      </c>
      <c r="J444" s="167">
        <f>SUM(E444:I444)</f>
        <v>0</v>
      </c>
      <c r="L444" s="239" t="str">
        <f>L443</f>
        <v>A</v>
      </c>
      <c r="M444" s="215"/>
      <c r="N444" s="56"/>
      <c r="O444" s="56"/>
      <c r="P444" s="56"/>
      <c r="Q444" s="211">
        <v>1.03</v>
      </c>
      <c r="R444" s="212">
        <v>0</v>
      </c>
      <c r="S444" s="61">
        <f>$S$20</f>
        <v>12</v>
      </c>
      <c r="T444" s="211">
        <v>0</v>
      </c>
      <c r="U444" s="561" t="s">
        <v>35</v>
      </c>
      <c r="V444" s="323">
        <f>IFERROR((I442+I443)/I441,0)</f>
        <v>0</v>
      </c>
      <c r="W444" s="556">
        <f>I440*174</f>
        <v>0</v>
      </c>
      <c r="X444" s="557">
        <f>IFERROR(I442/W444,0)</f>
        <v>0</v>
      </c>
      <c r="Y444" s="24"/>
    </row>
    <row r="445" spans="1:25" hidden="1">
      <c r="A445" s="9"/>
      <c r="B445" s="69"/>
      <c r="C445" s="76"/>
      <c r="D445" s="62" t="s">
        <v>178</v>
      </c>
      <c r="E445" s="171">
        <f t="shared" ref="E445:I445" si="267">SUM(E443:E444)</f>
        <v>0</v>
      </c>
      <c r="F445" s="171">
        <f t="shared" si="267"/>
        <v>0</v>
      </c>
      <c r="G445" s="171">
        <f t="shared" si="267"/>
        <v>0</v>
      </c>
      <c r="H445" s="171">
        <f t="shared" si="267"/>
        <v>0</v>
      </c>
      <c r="I445" s="171">
        <f t="shared" si="267"/>
        <v>0</v>
      </c>
      <c r="J445" s="172">
        <f t="shared" ref="J445" si="268">SUM(J443:J444)</f>
        <v>0</v>
      </c>
      <c r="L445" s="236"/>
      <c r="M445" s="18"/>
      <c r="N445" s="32"/>
      <c r="O445" s="32"/>
      <c r="P445" s="32"/>
      <c r="Q445" s="88"/>
      <c r="R445" s="89"/>
      <c r="S445" s="61"/>
      <c r="T445" s="88"/>
      <c r="U445" s="323"/>
      <c r="V445" s="323"/>
      <c r="W445" s="558"/>
      <c r="X445" s="559"/>
      <c r="Y445" s="24"/>
    </row>
    <row r="446" spans="1:25" hidden="1">
      <c r="A446" s="9"/>
      <c r="B446" s="69"/>
      <c r="C446" s="76"/>
      <c r="D446" s="59"/>
      <c r="E446" s="16"/>
      <c r="F446" s="16"/>
      <c r="G446" s="16"/>
      <c r="H446" s="16"/>
      <c r="I446" s="16"/>
      <c r="J446" s="25"/>
      <c r="L446" s="236"/>
      <c r="M446" s="215"/>
      <c r="N446" s="56"/>
      <c r="O446" s="56"/>
      <c r="P446" s="56"/>
      <c r="Q446" s="33"/>
      <c r="R446" s="56"/>
      <c r="S446" s="33"/>
      <c r="T446" s="213"/>
      <c r="U446" s="327"/>
      <c r="V446" s="327"/>
      <c r="W446" s="558"/>
      <c r="X446" s="559"/>
      <c r="Y446" s="16"/>
    </row>
    <row r="447" spans="1:25" hidden="1">
      <c r="A447" s="78" t="s">
        <v>6</v>
      </c>
      <c r="B447" s="28" t="s">
        <v>282</v>
      </c>
      <c r="D447" s="33" t="s">
        <v>123</v>
      </c>
      <c r="E447" s="76">
        <f>ROUND($R447*$S447*T447,6)</f>
        <v>0</v>
      </c>
      <c r="F447" s="76">
        <f>ROUND($R448*$S448*T448,6)</f>
        <v>0</v>
      </c>
      <c r="G447" s="76">
        <f>ROUND($R449*$S449*T449,6)</f>
        <v>0</v>
      </c>
      <c r="H447" s="76">
        <f>ROUND($R450*$S450*T450,6)</f>
        <v>0</v>
      </c>
      <c r="I447" s="76">
        <f>ROUND($R451*$S451*T451,6)</f>
        <v>0</v>
      </c>
      <c r="J447" s="45"/>
      <c r="L447" s="236" t="s">
        <v>187</v>
      </c>
      <c r="M447" s="133">
        <v>0</v>
      </c>
      <c r="N447" s="214">
        <f>ROUND(M447/12,2)</f>
        <v>0</v>
      </c>
      <c r="O447" s="214">
        <f>LOOKUP(P447,'Longevity Lookup'!$A$3:$A$506,'Longevity Lookup'!$B$3:$B$506)</f>
        <v>0</v>
      </c>
      <c r="P447" s="209">
        <v>0</v>
      </c>
      <c r="Q447" s="211">
        <v>1</v>
      </c>
      <c r="R447" s="212">
        <v>0</v>
      </c>
      <c r="S447" s="61">
        <f>$S$16</f>
        <v>12</v>
      </c>
      <c r="T447" s="211">
        <v>0</v>
      </c>
      <c r="U447" s="321" t="s">
        <v>31</v>
      </c>
      <c r="V447" s="323">
        <f>IFERROR((E449+E450)/E448,0)</f>
        <v>0</v>
      </c>
      <c r="W447" s="556">
        <f>E447*174</f>
        <v>0</v>
      </c>
      <c r="X447" s="557">
        <f>IFERROR(E449/W447,0)</f>
        <v>0</v>
      </c>
      <c r="Y447" s="24"/>
    </row>
    <row r="448" spans="1:25" hidden="1">
      <c r="B448" s="77"/>
      <c r="D448" s="33" t="s">
        <v>179</v>
      </c>
      <c r="E448" s="21">
        <f>T447</f>
        <v>0</v>
      </c>
      <c r="F448" s="21">
        <f>T448</f>
        <v>0</v>
      </c>
      <c r="G448" s="21">
        <f>T449</f>
        <v>0</v>
      </c>
      <c r="H448" s="21">
        <f>T450</f>
        <v>0</v>
      </c>
      <c r="I448" s="21">
        <f>T451</f>
        <v>0</v>
      </c>
      <c r="J448" s="45"/>
      <c r="L448" s="239" t="str">
        <f>L447</f>
        <v>A</v>
      </c>
      <c r="M448" s="215"/>
      <c r="N448" s="214"/>
      <c r="O448" s="214"/>
      <c r="P448" s="214"/>
      <c r="Q448" s="211">
        <v>1.03</v>
      </c>
      <c r="R448" s="212">
        <v>0</v>
      </c>
      <c r="S448" s="61">
        <f>$S$17</f>
        <v>12</v>
      </c>
      <c r="T448" s="211">
        <v>0</v>
      </c>
      <c r="U448" s="561" t="s">
        <v>32</v>
      </c>
      <c r="V448" s="323">
        <f>IFERROR((F449+F450)/F448,0)</f>
        <v>0</v>
      </c>
      <c r="W448" s="556">
        <f>F447*174</f>
        <v>0</v>
      </c>
      <c r="X448" s="557">
        <f>IFERROR(F449/W448,0)</f>
        <v>0</v>
      </c>
      <c r="Y448" s="24"/>
    </row>
    <row r="449" spans="1:25" hidden="1">
      <c r="A449" s="9"/>
      <c r="B449" s="69"/>
      <c r="C449" s="76"/>
      <c r="D449" s="59" t="s">
        <v>15</v>
      </c>
      <c r="E449" s="52">
        <f>ROUND((N447+O447)*E447*Q447,0)</f>
        <v>0</v>
      </c>
      <c r="F449" s="52">
        <f>ROUND((N447+O447)*F447*Q447*Q448,0)</f>
        <v>0</v>
      </c>
      <c r="G449" s="52">
        <f>ROUND((N447+O447)*G447*Q447*Q448*Q449,0)</f>
        <v>0</v>
      </c>
      <c r="H449" s="52">
        <f>ROUND((N447+O447)*H447*Q447*Q448*Q449*Q450,0)</f>
        <v>0</v>
      </c>
      <c r="I449" s="52">
        <f>ROUND((N447+O447)*I447*Q447*Q448*Q449*Q450*Q451,0)</f>
        <v>0</v>
      </c>
      <c r="J449" s="158">
        <f>SUM(E449:I449)</f>
        <v>0</v>
      </c>
      <c r="L449" s="239" t="str">
        <f>L448</f>
        <v>A</v>
      </c>
      <c r="M449" s="215"/>
      <c r="N449" s="56"/>
      <c r="O449" s="56"/>
      <c r="P449" s="56"/>
      <c r="Q449" s="211">
        <v>1.03</v>
      </c>
      <c r="R449" s="212">
        <v>0</v>
      </c>
      <c r="S449" s="61">
        <f>$S$18</f>
        <v>12</v>
      </c>
      <c r="T449" s="211">
        <v>0</v>
      </c>
      <c r="U449" s="561" t="s">
        <v>33</v>
      </c>
      <c r="V449" s="323">
        <f>IFERROR((G449+G450)/G448,0)</f>
        <v>0</v>
      </c>
      <c r="W449" s="556">
        <f>G447*174</f>
        <v>0</v>
      </c>
      <c r="X449" s="557">
        <f>IFERROR(G449/W449,0)</f>
        <v>0</v>
      </c>
    </row>
    <row r="450" spans="1:25" hidden="1">
      <c r="A450" s="9"/>
      <c r="B450" s="69"/>
      <c r="C450" s="76"/>
      <c r="D450" s="59" t="s">
        <v>30</v>
      </c>
      <c r="E450" s="52">
        <f>ROUND(E449*$Q$3,0)</f>
        <v>0</v>
      </c>
      <c r="F450" s="52">
        <f t="shared" ref="F450:I450" si="269">ROUND(F449*$Q$3,0)</f>
        <v>0</v>
      </c>
      <c r="G450" s="52">
        <f t="shared" si="269"/>
        <v>0</v>
      </c>
      <c r="H450" s="52">
        <f t="shared" si="269"/>
        <v>0</v>
      </c>
      <c r="I450" s="52">
        <f t="shared" si="269"/>
        <v>0</v>
      </c>
      <c r="J450" s="158">
        <f>SUM(E450:I450)</f>
        <v>0</v>
      </c>
      <c r="L450" s="239" t="str">
        <f>L449</f>
        <v>A</v>
      </c>
      <c r="M450" s="215"/>
      <c r="N450" s="56"/>
      <c r="O450" s="56"/>
      <c r="P450" s="56"/>
      <c r="Q450" s="211">
        <v>1.03</v>
      </c>
      <c r="R450" s="212">
        <v>0</v>
      </c>
      <c r="S450" s="61">
        <f>$S$19</f>
        <v>12</v>
      </c>
      <c r="T450" s="211">
        <v>0</v>
      </c>
      <c r="U450" s="561" t="s">
        <v>34</v>
      </c>
      <c r="V450" s="323">
        <f>IFERROR((H449+H450)/H448,0)</f>
        <v>0</v>
      </c>
      <c r="W450" s="556">
        <f>H447*174</f>
        <v>0</v>
      </c>
      <c r="X450" s="557">
        <f>IFERROR(H449/W450,0)</f>
        <v>0</v>
      </c>
    </row>
    <row r="451" spans="1:25" ht="15" hidden="1">
      <c r="A451" s="9"/>
      <c r="B451" s="69"/>
      <c r="C451" s="76"/>
      <c r="D451" s="59" t="s">
        <v>29</v>
      </c>
      <c r="E451" s="170">
        <f>ROUND(R$6*E447,0)</f>
        <v>0</v>
      </c>
      <c r="F451" s="170">
        <f t="shared" ref="F451:I451" si="270">ROUND(S$6*F447,0)</f>
        <v>0</v>
      </c>
      <c r="G451" s="170">
        <f t="shared" si="270"/>
        <v>0</v>
      </c>
      <c r="H451" s="170">
        <f t="shared" si="270"/>
        <v>0</v>
      </c>
      <c r="I451" s="170">
        <f t="shared" si="270"/>
        <v>0</v>
      </c>
      <c r="J451" s="167">
        <f>SUM(E451:I451)</f>
        <v>0</v>
      </c>
      <c r="L451" s="239" t="str">
        <f>L450</f>
        <v>A</v>
      </c>
      <c r="M451" s="215"/>
      <c r="N451" s="56"/>
      <c r="O451" s="56"/>
      <c r="P451" s="56"/>
      <c r="Q451" s="211">
        <v>1.03</v>
      </c>
      <c r="R451" s="212">
        <v>0</v>
      </c>
      <c r="S451" s="61">
        <f>$S$20</f>
        <v>12</v>
      </c>
      <c r="T451" s="211">
        <v>0</v>
      </c>
      <c r="U451" s="561" t="s">
        <v>35</v>
      </c>
      <c r="V451" s="323">
        <f>IFERROR((I449+I450)/I448,0)</f>
        <v>0</v>
      </c>
      <c r="W451" s="556">
        <f>I447*174</f>
        <v>0</v>
      </c>
      <c r="X451" s="557">
        <f>IFERROR(I449/W451,0)</f>
        <v>0</v>
      </c>
      <c r="Y451" s="24"/>
    </row>
    <row r="452" spans="1:25" hidden="1">
      <c r="A452" s="9"/>
      <c r="B452" s="69"/>
      <c r="C452" s="76"/>
      <c r="D452" s="62" t="s">
        <v>178</v>
      </c>
      <c r="E452" s="171">
        <f t="shared" ref="E452:I452" si="271">SUM(E450:E451)</f>
        <v>0</v>
      </c>
      <c r="F452" s="171">
        <f t="shared" si="271"/>
        <v>0</v>
      </c>
      <c r="G452" s="171">
        <f t="shared" si="271"/>
        <v>0</v>
      </c>
      <c r="H452" s="171">
        <f t="shared" si="271"/>
        <v>0</v>
      </c>
      <c r="I452" s="171">
        <f t="shared" si="271"/>
        <v>0</v>
      </c>
      <c r="J452" s="172">
        <f t="shared" ref="J452" si="272">SUM(J450:J451)</f>
        <v>0</v>
      </c>
      <c r="L452" s="236"/>
      <c r="M452" s="18"/>
      <c r="N452" s="32"/>
      <c r="O452" s="32"/>
      <c r="P452" s="32"/>
      <c r="Q452" s="88"/>
      <c r="R452" s="89"/>
      <c r="S452" s="61"/>
      <c r="T452" s="88"/>
      <c r="U452" s="323"/>
      <c r="V452" s="323"/>
      <c r="W452" s="558"/>
      <c r="X452" s="559"/>
      <c r="Y452" s="24"/>
    </row>
    <row r="453" spans="1:25" hidden="1">
      <c r="A453" s="9"/>
      <c r="B453" s="69"/>
      <c r="C453" s="76"/>
      <c r="D453" s="59"/>
      <c r="E453" s="16"/>
      <c r="F453" s="16"/>
      <c r="G453" s="16"/>
      <c r="H453" s="16"/>
      <c r="I453" s="16"/>
      <c r="J453" s="25"/>
      <c r="L453" s="236"/>
      <c r="M453" s="215"/>
      <c r="N453" s="56"/>
      <c r="O453" s="56"/>
      <c r="P453" s="56"/>
      <c r="Q453" s="33"/>
      <c r="R453" s="56"/>
      <c r="S453" s="33"/>
      <c r="T453" s="213"/>
      <c r="U453" s="327"/>
      <c r="V453" s="327"/>
      <c r="W453" s="558"/>
      <c r="X453" s="559"/>
      <c r="Y453" s="16"/>
    </row>
    <row r="454" spans="1:25" hidden="1">
      <c r="A454" s="78" t="s">
        <v>6</v>
      </c>
      <c r="B454" s="28" t="s">
        <v>282</v>
      </c>
      <c r="D454" s="33" t="s">
        <v>123</v>
      </c>
      <c r="E454" s="76">
        <f>ROUND($R454*$S454*T454,6)</f>
        <v>0</v>
      </c>
      <c r="F454" s="76">
        <f>ROUND($R455*$S455*T455,6)</f>
        <v>0</v>
      </c>
      <c r="G454" s="76">
        <f>ROUND($R456*$S456*T456,6)</f>
        <v>0</v>
      </c>
      <c r="H454" s="76">
        <f>ROUND($R457*$S457*T457,6)</f>
        <v>0</v>
      </c>
      <c r="I454" s="76">
        <f>ROUND($R458*$S458*T458,6)</f>
        <v>0</v>
      </c>
      <c r="J454" s="45"/>
      <c r="L454" s="236" t="s">
        <v>187</v>
      </c>
      <c r="M454" s="133">
        <v>0</v>
      </c>
      <c r="N454" s="214">
        <f>ROUND(M454/12,2)</f>
        <v>0</v>
      </c>
      <c r="O454" s="214">
        <f>LOOKUP(P454,'Longevity Lookup'!$A$3:$A$506,'Longevity Lookup'!$B$3:$B$506)</f>
        <v>0</v>
      </c>
      <c r="P454" s="209">
        <v>0</v>
      </c>
      <c r="Q454" s="211">
        <v>1</v>
      </c>
      <c r="R454" s="212">
        <v>0</v>
      </c>
      <c r="S454" s="61">
        <f>$S$16</f>
        <v>12</v>
      </c>
      <c r="T454" s="211">
        <v>0</v>
      </c>
      <c r="U454" s="321" t="s">
        <v>31</v>
      </c>
      <c r="V454" s="323">
        <f>IFERROR((E456+E457)/E455,0)</f>
        <v>0</v>
      </c>
      <c r="W454" s="556">
        <f>E454*174</f>
        <v>0</v>
      </c>
      <c r="X454" s="557">
        <f>IFERROR(E456/W454,0)</f>
        <v>0</v>
      </c>
      <c r="Y454" s="24"/>
    </row>
    <row r="455" spans="1:25" hidden="1">
      <c r="B455" s="77"/>
      <c r="D455" s="33" t="s">
        <v>179</v>
      </c>
      <c r="E455" s="21">
        <f>T454</f>
        <v>0</v>
      </c>
      <c r="F455" s="21">
        <f>T455</f>
        <v>0</v>
      </c>
      <c r="G455" s="21">
        <f>T456</f>
        <v>0</v>
      </c>
      <c r="H455" s="21">
        <f>T457</f>
        <v>0</v>
      </c>
      <c r="I455" s="21">
        <f>T458</f>
        <v>0</v>
      </c>
      <c r="J455" s="45"/>
      <c r="L455" s="239" t="str">
        <f>L454</f>
        <v>A</v>
      </c>
      <c r="M455" s="215"/>
      <c r="N455" s="214"/>
      <c r="O455" s="214"/>
      <c r="P455" s="214"/>
      <c r="Q455" s="211">
        <v>1.03</v>
      </c>
      <c r="R455" s="212">
        <v>0</v>
      </c>
      <c r="S455" s="61">
        <f>$S$17</f>
        <v>12</v>
      </c>
      <c r="T455" s="211">
        <v>0</v>
      </c>
      <c r="U455" s="561" t="s">
        <v>32</v>
      </c>
      <c r="V455" s="323">
        <f>IFERROR((F456+F457)/F455,0)</f>
        <v>0</v>
      </c>
      <c r="W455" s="556">
        <f>F454*174</f>
        <v>0</v>
      </c>
      <c r="X455" s="557">
        <f>IFERROR(F456/W455,0)</f>
        <v>0</v>
      </c>
      <c r="Y455" s="24"/>
    </row>
    <row r="456" spans="1:25" hidden="1">
      <c r="A456" s="9"/>
      <c r="B456" s="69"/>
      <c r="C456" s="76"/>
      <c r="D456" s="59" t="s">
        <v>15</v>
      </c>
      <c r="E456" s="52">
        <f>ROUND((N454+O454)*E454*Q454,0)</f>
        <v>0</v>
      </c>
      <c r="F456" s="52">
        <f>ROUND((N454+O454)*F454*Q454*Q455,0)</f>
        <v>0</v>
      </c>
      <c r="G456" s="52">
        <f>ROUND((N454+O454)*G454*Q454*Q455*Q456,0)</f>
        <v>0</v>
      </c>
      <c r="H456" s="52">
        <f>ROUND((N454+O454)*H454*Q454*Q455*Q456*Q457,0)</f>
        <v>0</v>
      </c>
      <c r="I456" s="52">
        <f>ROUND((N454+O454)*I454*Q454*Q455*Q456*Q457*Q458,0)</f>
        <v>0</v>
      </c>
      <c r="J456" s="158">
        <f>SUM(E456:I456)</f>
        <v>0</v>
      </c>
      <c r="L456" s="239" t="str">
        <f>L455</f>
        <v>A</v>
      </c>
      <c r="M456" s="215"/>
      <c r="N456" s="56"/>
      <c r="O456" s="56"/>
      <c r="P456" s="56"/>
      <c r="Q456" s="211">
        <v>1.03</v>
      </c>
      <c r="R456" s="212">
        <v>0</v>
      </c>
      <c r="S456" s="61">
        <f>$S$18</f>
        <v>12</v>
      </c>
      <c r="T456" s="211">
        <v>0</v>
      </c>
      <c r="U456" s="561" t="s">
        <v>33</v>
      </c>
      <c r="V456" s="323">
        <f>IFERROR((G456+G457)/G455,0)</f>
        <v>0</v>
      </c>
      <c r="W456" s="556">
        <f>G454*174</f>
        <v>0</v>
      </c>
      <c r="X456" s="557">
        <f>IFERROR(G456/W456,0)</f>
        <v>0</v>
      </c>
    </row>
    <row r="457" spans="1:25" hidden="1">
      <c r="A457" s="9"/>
      <c r="B457" s="69"/>
      <c r="C457" s="76"/>
      <c r="D457" s="59" t="s">
        <v>30</v>
      </c>
      <c r="E457" s="52">
        <f>ROUND(E456*$Q$3,0)</f>
        <v>0</v>
      </c>
      <c r="F457" s="52">
        <f t="shared" ref="F457:I457" si="273">ROUND(F456*$Q$3,0)</f>
        <v>0</v>
      </c>
      <c r="G457" s="52">
        <f t="shared" si="273"/>
        <v>0</v>
      </c>
      <c r="H457" s="52">
        <f t="shared" si="273"/>
        <v>0</v>
      </c>
      <c r="I457" s="52">
        <f t="shared" si="273"/>
        <v>0</v>
      </c>
      <c r="J457" s="158">
        <f>SUM(E457:I457)</f>
        <v>0</v>
      </c>
      <c r="L457" s="239" t="str">
        <f>L456</f>
        <v>A</v>
      </c>
      <c r="M457" s="215"/>
      <c r="N457" s="56"/>
      <c r="O457" s="56"/>
      <c r="P457" s="56"/>
      <c r="Q457" s="211">
        <v>1.03</v>
      </c>
      <c r="R457" s="212">
        <v>0</v>
      </c>
      <c r="S457" s="61">
        <f>$S$19</f>
        <v>12</v>
      </c>
      <c r="T457" s="211">
        <v>0</v>
      </c>
      <c r="U457" s="561" t="s">
        <v>34</v>
      </c>
      <c r="V457" s="323">
        <f>IFERROR((H456+H457)/H455,0)</f>
        <v>0</v>
      </c>
      <c r="W457" s="556">
        <f>H454*174</f>
        <v>0</v>
      </c>
      <c r="X457" s="557">
        <f>IFERROR(H456/W457,0)</f>
        <v>0</v>
      </c>
    </row>
    <row r="458" spans="1:25" ht="15" hidden="1">
      <c r="A458" s="9"/>
      <c r="B458" s="69"/>
      <c r="C458" s="76"/>
      <c r="D458" s="59" t="s">
        <v>29</v>
      </c>
      <c r="E458" s="170">
        <f>ROUND(R$6*E454,0)</f>
        <v>0</v>
      </c>
      <c r="F458" s="170">
        <f t="shared" ref="F458:I458" si="274">ROUND(S$6*F454,0)</f>
        <v>0</v>
      </c>
      <c r="G458" s="170">
        <f t="shared" si="274"/>
        <v>0</v>
      </c>
      <c r="H458" s="170">
        <f t="shared" si="274"/>
        <v>0</v>
      </c>
      <c r="I458" s="170">
        <f t="shared" si="274"/>
        <v>0</v>
      </c>
      <c r="J458" s="167">
        <f>SUM(E458:I458)</f>
        <v>0</v>
      </c>
      <c r="L458" s="239" t="str">
        <f>L457</f>
        <v>A</v>
      </c>
      <c r="M458" s="215"/>
      <c r="N458" s="56"/>
      <c r="O458" s="56"/>
      <c r="P458" s="56"/>
      <c r="Q458" s="211">
        <v>1.03</v>
      </c>
      <c r="R458" s="212">
        <v>0</v>
      </c>
      <c r="S458" s="61">
        <f>$S$20</f>
        <v>12</v>
      </c>
      <c r="T458" s="211">
        <v>0</v>
      </c>
      <c r="U458" s="561" t="s">
        <v>35</v>
      </c>
      <c r="V458" s="323">
        <f>IFERROR((I456+I457)/I455,0)</f>
        <v>0</v>
      </c>
      <c r="W458" s="556">
        <f>I454*174</f>
        <v>0</v>
      </c>
      <c r="X458" s="557">
        <f>IFERROR(I456/W458,0)</f>
        <v>0</v>
      </c>
      <c r="Y458" s="24"/>
    </row>
    <row r="459" spans="1:25" hidden="1">
      <c r="A459" s="9"/>
      <c r="B459" s="69"/>
      <c r="C459" s="76"/>
      <c r="D459" s="62" t="s">
        <v>178</v>
      </c>
      <c r="E459" s="171">
        <f t="shared" ref="E459:I459" si="275">SUM(E457:E458)</f>
        <v>0</v>
      </c>
      <c r="F459" s="171">
        <f t="shared" si="275"/>
        <v>0</v>
      </c>
      <c r="G459" s="171">
        <f t="shared" si="275"/>
        <v>0</v>
      </c>
      <c r="H459" s="171">
        <f t="shared" si="275"/>
        <v>0</v>
      </c>
      <c r="I459" s="171">
        <f t="shared" si="275"/>
        <v>0</v>
      </c>
      <c r="J459" s="172">
        <f t="shared" ref="J459" si="276">SUM(J457:J458)</f>
        <v>0</v>
      </c>
      <c r="L459" s="236"/>
      <c r="M459" s="18"/>
      <c r="N459" s="32"/>
      <c r="O459" s="32"/>
      <c r="P459" s="32"/>
      <c r="Q459" s="88"/>
      <c r="R459" s="89"/>
      <c r="S459" s="61"/>
      <c r="T459" s="88"/>
      <c r="U459" s="323"/>
      <c r="V459" s="323"/>
      <c r="W459" s="558"/>
      <c r="X459" s="559"/>
      <c r="Y459" s="24"/>
    </row>
    <row r="460" spans="1:25" hidden="1">
      <c r="A460" s="9"/>
      <c r="B460" s="69"/>
      <c r="C460" s="76"/>
      <c r="D460" s="59"/>
      <c r="E460" s="16"/>
      <c r="F460" s="16"/>
      <c r="G460" s="16"/>
      <c r="H460" s="16"/>
      <c r="I460" s="16"/>
      <c r="J460" s="25"/>
      <c r="L460" s="236"/>
      <c r="M460" s="215"/>
      <c r="N460" s="56"/>
      <c r="O460" s="56"/>
      <c r="P460" s="56"/>
      <c r="Q460" s="33"/>
      <c r="R460" s="56"/>
      <c r="S460" s="33"/>
      <c r="T460" s="213"/>
      <c r="U460" s="327"/>
      <c r="V460" s="327"/>
      <c r="W460" s="558"/>
      <c r="X460" s="559"/>
      <c r="Y460" s="16"/>
    </row>
    <row r="461" spans="1:25" hidden="1">
      <c r="A461" s="78" t="s">
        <v>6</v>
      </c>
      <c r="B461" s="28" t="s">
        <v>282</v>
      </c>
      <c r="D461" s="33" t="s">
        <v>123</v>
      </c>
      <c r="E461" s="76">
        <f>ROUND($R461*$S461*T461,6)</f>
        <v>0</v>
      </c>
      <c r="F461" s="76">
        <f>ROUND($R462*$S462*T462,6)</f>
        <v>0</v>
      </c>
      <c r="G461" s="76">
        <f>ROUND($R463*$S463*T463,6)</f>
        <v>0</v>
      </c>
      <c r="H461" s="76">
        <f>ROUND($R464*$S464*T464,6)</f>
        <v>0</v>
      </c>
      <c r="I461" s="76">
        <f>ROUND($R465*$S465*T465,6)</f>
        <v>0</v>
      </c>
      <c r="J461" s="45"/>
      <c r="L461" s="236" t="s">
        <v>187</v>
      </c>
      <c r="M461" s="133">
        <v>0</v>
      </c>
      <c r="N461" s="214">
        <f>ROUND(M461/12,2)</f>
        <v>0</v>
      </c>
      <c r="O461" s="214">
        <f>LOOKUP(P461,'Longevity Lookup'!$A$3:$A$506,'Longevity Lookup'!$B$3:$B$506)</f>
        <v>0</v>
      </c>
      <c r="P461" s="209">
        <v>0</v>
      </c>
      <c r="Q461" s="211">
        <v>1</v>
      </c>
      <c r="R461" s="212">
        <v>0</v>
      </c>
      <c r="S461" s="61">
        <f>$S$16</f>
        <v>12</v>
      </c>
      <c r="T461" s="211">
        <v>0</v>
      </c>
      <c r="U461" s="321" t="s">
        <v>31</v>
      </c>
      <c r="V461" s="323">
        <f>IFERROR((E463+E464)/E462,0)</f>
        <v>0</v>
      </c>
      <c r="W461" s="556">
        <f>E461*174</f>
        <v>0</v>
      </c>
      <c r="X461" s="557">
        <f>IFERROR(E463/W461,0)</f>
        <v>0</v>
      </c>
      <c r="Y461" s="24"/>
    </row>
    <row r="462" spans="1:25" hidden="1">
      <c r="B462" s="77"/>
      <c r="D462" s="33" t="s">
        <v>179</v>
      </c>
      <c r="E462" s="21">
        <f>T461</f>
        <v>0</v>
      </c>
      <c r="F462" s="21">
        <f>T462</f>
        <v>0</v>
      </c>
      <c r="G462" s="21">
        <f>T463</f>
        <v>0</v>
      </c>
      <c r="H462" s="21">
        <f>T464</f>
        <v>0</v>
      </c>
      <c r="I462" s="21">
        <f>T465</f>
        <v>0</v>
      </c>
      <c r="J462" s="45"/>
      <c r="L462" s="239" t="str">
        <f>L461</f>
        <v>A</v>
      </c>
      <c r="M462" s="215"/>
      <c r="N462" s="214"/>
      <c r="O462" s="214"/>
      <c r="P462" s="214"/>
      <c r="Q462" s="211">
        <v>1.03</v>
      </c>
      <c r="R462" s="212">
        <v>0</v>
      </c>
      <c r="S462" s="61">
        <f>$S$17</f>
        <v>12</v>
      </c>
      <c r="T462" s="211">
        <v>0</v>
      </c>
      <c r="U462" s="561" t="s">
        <v>32</v>
      </c>
      <c r="V462" s="323">
        <f>IFERROR((F463+F464)/F462,0)</f>
        <v>0</v>
      </c>
      <c r="W462" s="556">
        <f>F461*174</f>
        <v>0</v>
      </c>
      <c r="X462" s="557">
        <f>IFERROR(F463/W462,0)</f>
        <v>0</v>
      </c>
      <c r="Y462" s="24"/>
    </row>
    <row r="463" spans="1:25" hidden="1">
      <c r="A463" s="9"/>
      <c r="B463" s="69"/>
      <c r="C463" s="76"/>
      <c r="D463" s="59" t="s">
        <v>15</v>
      </c>
      <c r="E463" s="52">
        <f>ROUND((N461+O461)*E461*Q461,0)</f>
        <v>0</v>
      </c>
      <c r="F463" s="52">
        <f>ROUND((N461+O461)*F461*Q461*Q462,0)</f>
        <v>0</v>
      </c>
      <c r="G463" s="52">
        <f>ROUND((N461+O461)*G461*Q461*Q462*Q463,0)</f>
        <v>0</v>
      </c>
      <c r="H463" s="52">
        <f>ROUND((N461+O461)*H461*Q461*Q462*Q463*Q464,0)</f>
        <v>0</v>
      </c>
      <c r="I463" s="52">
        <f>ROUND((N461+O461)*I461*Q461*Q462*Q463*Q464*Q465,0)</f>
        <v>0</v>
      </c>
      <c r="J463" s="158">
        <f>SUM(E463:I463)</f>
        <v>0</v>
      </c>
      <c r="L463" s="239" t="str">
        <f>L462</f>
        <v>A</v>
      </c>
      <c r="M463" s="215"/>
      <c r="N463" s="56"/>
      <c r="O463" s="56"/>
      <c r="P463" s="56"/>
      <c r="Q463" s="211">
        <v>1.03</v>
      </c>
      <c r="R463" s="212">
        <v>0</v>
      </c>
      <c r="S463" s="61">
        <f>$S$18</f>
        <v>12</v>
      </c>
      <c r="T463" s="211">
        <v>0</v>
      </c>
      <c r="U463" s="561" t="s">
        <v>33</v>
      </c>
      <c r="V463" s="323">
        <f>IFERROR((G463+G464)/G462,0)</f>
        <v>0</v>
      </c>
      <c r="W463" s="556">
        <f>G461*174</f>
        <v>0</v>
      </c>
      <c r="X463" s="557">
        <f>IFERROR(G463/W463,0)</f>
        <v>0</v>
      </c>
    </row>
    <row r="464" spans="1:25" hidden="1">
      <c r="A464" s="9"/>
      <c r="B464" s="69"/>
      <c r="C464" s="76"/>
      <c r="D464" s="59" t="s">
        <v>30</v>
      </c>
      <c r="E464" s="52">
        <f>ROUND(E463*$Q$3,0)</f>
        <v>0</v>
      </c>
      <c r="F464" s="52">
        <f t="shared" ref="F464:I464" si="277">ROUND(F463*$Q$3,0)</f>
        <v>0</v>
      </c>
      <c r="G464" s="52">
        <f t="shared" si="277"/>
        <v>0</v>
      </c>
      <c r="H464" s="52">
        <f t="shared" si="277"/>
        <v>0</v>
      </c>
      <c r="I464" s="52">
        <f t="shared" si="277"/>
        <v>0</v>
      </c>
      <c r="J464" s="158">
        <f>SUM(E464:I464)</f>
        <v>0</v>
      </c>
      <c r="L464" s="239" t="str">
        <f>L463</f>
        <v>A</v>
      </c>
      <c r="M464" s="215"/>
      <c r="N464" s="56"/>
      <c r="O464" s="56"/>
      <c r="P464" s="56"/>
      <c r="Q464" s="211">
        <v>1.03</v>
      </c>
      <c r="R464" s="212">
        <v>0</v>
      </c>
      <c r="S464" s="61">
        <f>$S$19</f>
        <v>12</v>
      </c>
      <c r="T464" s="211">
        <v>0</v>
      </c>
      <c r="U464" s="561" t="s">
        <v>34</v>
      </c>
      <c r="V464" s="323">
        <f>IFERROR((H463+H464)/H462,0)</f>
        <v>0</v>
      </c>
      <c r="W464" s="556">
        <f>H461*174</f>
        <v>0</v>
      </c>
      <c r="X464" s="557">
        <f>IFERROR(H463/W464,0)</f>
        <v>0</v>
      </c>
    </row>
    <row r="465" spans="1:41" ht="15" hidden="1">
      <c r="A465" s="9"/>
      <c r="B465" s="69"/>
      <c r="C465" s="76"/>
      <c r="D465" s="59" t="s">
        <v>29</v>
      </c>
      <c r="E465" s="170">
        <f>ROUND(R$6*E461,0)</f>
        <v>0</v>
      </c>
      <c r="F465" s="170">
        <f t="shared" ref="F465:I465" si="278">ROUND(S$6*F461,0)</f>
        <v>0</v>
      </c>
      <c r="G465" s="170">
        <f t="shared" si="278"/>
        <v>0</v>
      </c>
      <c r="H465" s="170">
        <f t="shared" si="278"/>
        <v>0</v>
      </c>
      <c r="I465" s="170">
        <f t="shared" si="278"/>
        <v>0</v>
      </c>
      <c r="J465" s="167">
        <f>SUM(E465:I465)</f>
        <v>0</v>
      </c>
      <c r="L465" s="239" t="str">
        <f>L464</f>
        <v>A</v>
      </c>
      <c r="M465" s="215"/>
      <c r="N465" s="56"/>
      <c r="O465" s="56"/>
      <c r="P465" s="56"/>
      <c r="Q465" s="211">
        <v>1.03</v>
      </c>
      <c r="R465" s="212">
        <v>0</v>
      </c>
      <c r="S465" s="61">
        <f>$S$20</f>
        <v>12</v>
      </c>
      <c r="T465" s="211">
        <v>0</v>
      </c>
      <c r="U465" s="561" t="s">
        <v>35</v>
      </c>
      <c r="V465" s="323">
        <f>IFERROR((I463+I464)/I462,0)</f>
        <v>0</v>
      </c>
      <c r="W465" s="556">
        <f>I461*174</f>
        <v>0</v>
      </c>
      <c r="X465" s="557">
        <f>IFERROR(I463/W465,0)</f>
        <v>0</v>
      </c>
      <c r="Y465" s="24"/>
    </row>
    <row r="466" spans="1:41" hidden="1">
      <c r="A466" s="9"/>
      <c r="B466" s="69"/>
      <c r="C466" s="76"/>
      <c r="D466" s="62" t="s">
        <v>178</v>
      </c>
      <c r="E466" s="171">
        <f t="shared" ref="E466:I466" si="279">SUM(E464:E465)</f>
        <v>0</v>
      </c>
      <c r="F466" s="171">
        <f t="shared" si="279"/>
        <v>0</v>
      </c>
      <c r="G466" s="171">
        <f t="shared" si="279"/>
        <v>0</v>
      </c>
      <c r="H466" s="171">
        <f t="shared" si="279"/>
        <v>0</v>
      </c>
      <c r="I466" s="171">
        <f t="shared" si="279"/>
        <v>0</v>
      </c>
      <c r="J466" s="172">
        <f t="shared" ref="J466" si="280">SUM(J464:J465)</f>
        <v>0</v>
      </c>
      <c r="L466" s="236"/>
      <c r="M466" s="18"/>
      <c r="N466" s="32"/>
      <c r="O466" s="32"/>
      <c r="P466" s="32"/>
      <c r="Q466" s="88"/>
      <c r="R466" s="89"/>
      <c r="S466" s="61"/>
      <c r="T466" s="88"/>
      <c r="U466" s="323"/>
      <c r="V466" s="323"/>
      <c r="W466" s="558"/>
      <c r="X466" s="559"/>
      <c r="Y466" s="24"/>
    </row>
    <row r="467" spans="1:41">
      <c r="A467" s="9"/>
      <c r="B467" s="69"/>
      <c r="C467" s="76"/>
      <c r="D467" s="59"/>
      <c r="E467" s="16"/>
      <c r="F467" s="16"/>
      <c r="G467" s="16"/>
      <c r="H467" s="16"/>
      <c r="I467" s="16"/>
      <c r="J467" s="25"/>
      <c r="L467" s="236"/>
      <c r="M467" s="18"/>
      <c r="N467" s="32"/>
      <c r="O467" s="32"/>
      <c r="P467" s="32"/>
      <c r="Q467" s="88"/>
      <c r="R467" s="89"/>
      <c r="S467" s="61"/>
      <c r="T467" s="25"/>
      <c r="U467" s="323"/>
      <c r="V467" s="323"/>
      <c r="W467" s="558"/>
      <c r="X467" s="559"/>
      <c r="Y467" s="24"/>
    </row>
    <row r="468" spans="1:41">
      <c r="A468" s="9"/>
      <c r="C468" s="60"/>
      <c r="D468" s="60" t="s">
        <v>105</v>
      </c>
      <c r="E468" s="173">
        <f>SUMIF($D$397:$D$467,"Salary",E397:E467)</f>
        <v>0</v>
      </c>
      <c r="F468" s="173">
        <f>SUMIF($D$397:$D$467,"Salary",F397:F467)</f>
        <v>0</v>
      </c>
      <c r="G468" s="173">
        <f>SUMIF($D$397:$D$467,"Salary",G397:G467)</f>
        <v>0</v>
      </c>
      <c r="H468" s="173">
        <f>SUMIF($D$397:$D$467,"Salary",H397:H467)</f>
        <v>0</v>
      </c>
      <c r="I468" s="173">
        <f>SUMIF($D$397:$D$467,"Salary",I397:I467)</f>
        <v>0</v>
      </c>
      <c r="J468" s="174">
        <f>SUM(E468:I468)</f>
        <v>0</v>
      </c>
      <c r="L468" s="236"/>
      <c r="M468" s="18"/>
      <c r="N468" s="70"/>
      <c r="O468" s="70"/>
      <c r="P468" s="70"/>
      <c r="Q468" s="46"/>
      <c r="R468" s="46"/>
      <c r="S468" s="46"/>
      <c r="T468" s="25"/>
      <c r="U468" s="323"/>
      <c r="V468" s="323"/>
      <c r="W468" s="558"/>
      <c r="X468" s="559"/>
      <c r="Y468" s="24"/>
    </row>
    <row r="469" spans="1:41" s="9" customFormat="1">
      <c r="B469"/>
      <c r="C469" s="60"/>
      <c r="D469" s="60" t="s">
        <v>106</v>
      </c>
      <c r="E469" s="175">
        <f>SUMIF($D$397:$D$467,"*Total Fringe",E397:E467)</f>
        <v>0</v>
      </c>
      <c r="F469" s="175">
        <f>SUMIF($D$397:$D$467,"*Total Fringe",F397:F467)</f>
        <v>0</v>
      </c>
      <c r="G469" s="175">
        <f>SUMIF($D$397:$D$467,"*Total Fringe",G397:G467)</f>
        <v>0</v>
      </c>
      <c r="H469" s="175">
        <f>SUMIF($D$397:$D$467,"*Total Fringe",H397:H467)</f>
        <v>0</v>
      </c>
      <c r="I469" s="175">
        <f>SUMIF($D$397:$D$467,"*Total Fringe",I397:I467)</f>
        <v>0</v>
      </c>
      <c r="J469" s="176">
        <f>SUM(E469:I469)</f>
        <v>0</v>
      </c>
      <c r="K469"/>
      <c r="L469" s="236"/>
      <c r="M469" s="53"/>
      <c r="N469" s="57"/>
      <c r="O469" s="57"/>
      <c r="P469" s="57"/>
      <c r="Q469" s="57"/>
      <c r="R469" s="57"/>
      <c r="S469" s="57"/>
      <c r="T469" s="57"/>
      <c r="U469" s="554"/>
      <c r="V469" s="554"/>
      <c r="W469" s="558"/>
      <c r="X469" s="559"/>
      <c r="Y469" s="51"/>
      <c r="Z469"/>
      <c r="AA469"/>
      <c r="AB469"/>
      <c r="AC469"/>
      <c r="AD469"/>
      <c r="AE469"/>
      <c r="AF469"/>
      <c r="AG469"/>
      <c r="AH469" s="1"/>
      <c r="AI469" s="1"/>
      <c r="AJ469" s="1"/>
      <c r="AK469" s="1"/>
      <c r="AL469" s="1"/>
      <c r="AM469" s="1"/>
      <c r="AN469" s="1"/>
      <c r="AO469" s="1"/>
    </row>
    <row r="470" spans="1:41" s="9" customFormat="1">
      <c r="B470"/>
      <c r="C470" s="60"/>
      <c r="D470" s="60" t="s">
        <v>306</v>
      </c>
      <c r="E470" s="387">
        <f>SUMIF($D$398:$D$467,"*Person Months",E398:E467)</f>
        <v>0</v>
      </c>
      <c r="F470" s="387">
        <f t="shared" ref="F470:I470" si="281">SUMIF($D$398:$D$467,"*Person Months",F398:F467)</f>
        <v>0</v>
      </c>
      <c r="G470" s="387">
        <f t="shared" si="281"/>
        <v>0</v>
      </c>
      <c r="H470" s="387">
        <f t="shared" si="281"/>
        <v>0</v>
      </c>
      <c r="I470" s="387">
        <f t="shared" si="281"/>
        <v>0</v>
      </c>
      <c r="J470" s="176"/>
      <c r="K470"/>
      <c r="L470" s="236"/>
      <c r="M470" s="53"/>
      <c r="N470" s="57"/>
      <c r="O470" s="57"/>
      <c r="P470" s="57"/>
      <c r="Q470" s="57"/>
      <c r="R470" s="57"/>
      <c r="S470" s="57"/>
      <c r="T470" s="57"/>
      <c r="U470" s="373"/>
      <c r="V470" s="373"/>
      <c r="W470" s="558"/>
      <c r="X470" s="559"/>
      <c r="Y470" s="68"/>
      <c r="Z470" s="457"/>
      <c r="AA470" s="68"/>
      <c r="AB470" s="68"/>
      <c r="AC470" s="68"/>
      <c r="AD470" s="68"/>
      <c r="AE470" s="68"/>
      <c r="AF470" s="68"/>
      <c r="AG470"/>
      <c r="AH470" s="53"/>
      <c r="AI470" s="53"/>
      <c r="AJ470" s="53"/>
      <c r="AK470" s="53"/>
      <c r="AL470" s="53"/>
      <c r="AM470" s="53"/>
      <c r="AN470" s="53"/>
      <c r="AO470" s="53"/>
    </row>
    <row r="471" spans="1:41" s="9" customFormat="1">
      <c r="B471"/>
      <c r="C471" s="60"/>
      <c r="D471" s="60" t="s">
        <v>308</v>
      </c>
      <c r="E471" s="58">
        <f>SUMIF($D$398:$D$467,"*# of Persons",E398:E467)</f>
        <v>0</v>
      </c>
      <c r="F471" s="58">
        <f t="shared" ref="F471:I471" si="282">SUMIF($D$398:$D$467,"*# of Persons",F398:F467)</f>
        <v>0</v>
      </c>
      <c r="G471" s="58">
        <f t="shared" si="282"/>
        <v>0</v>
      </c>
      <c r="H471" s="58">
        <f t="shared" si="282"/>
        <v>0</v>
      </c>
      <c r="I471" s="58">
        <f t="shared" si="282"/>
        <v>0</v>
      </c>
      <c r="J471" s="176"/>
      <c r="K471"/>
      <c r="L471" s="236"/>
      <c r="M471" s="53"/>
      <c r="N471" s="57"/>
      <c r="O471" s="57"/>
      <c r="P471" s="57"/>
      <c r="Q471" s="57"/>
      <c r="R471" s="57"/>
      <c r="S471" s="57"/>
      <c r="T471" s="57"/>
      <c r="U471" s="373"/>
      <c r="V471" s="373"/>
      <c r="W471" s="558"/>
      <c r="X471" s="559"/>
      <c r="Y471" s="68"/>
      <c r="Z471"/>
      <c r="AA471"/>
      <c r="AB471"/>
      <c r="AC471"/>
      <c r="AD471"/>
      <c r="AE471"/>
      <c r="AF471"/>
      <c r="AG471"/>
      <c r="AH471" s="53"/>
      <c r="AI471" s="53"/>
      <c r="AJ471" s="53"/>
      <c r="AK471" s="53"/>
      <c r="AL471" s="53"/>
      <c r="AM471" s="53"/>
      <c r="AN471" s="53"/>
      <c r="AO471" s="53"/>
    </row>
    <row r="472" spans="1:41" s="9" customFormat="1">
      <c r="A472" s="785" t="s">
        <v>427</v>
      </c>
      <c r="B472" s="785"/>
      <c r="C472" s="785"/>
      <c r="D472" s="785"/>
      <c r="E472" s="785"/>
      <c r="F472" s="785"/>
      <c r="G472" s="785"/>
      <c r="H472" s="785"/>
      <c r="I472" s="785"/>
      <c r="J472" s="785"/>
      <c r="K472"/>
      <c r="L472" s="236"/>
      <c r="N472" s="57"/>
      <c r="O472" s="57"/>
      <c r="P472" s="57"/>
      <c r="Q472" s="57"/>
      <c r="R472" s="57"/>
      <c r="S472" s="57"/>
      <c r="T472" s="57"/>
      <c r="U472" s="766" t="s">
        <v>450</v>
      </c>
      <c r="V472" s="766"/>
      <c r="W472" s="767" t="s">
        <v>451</v>
      </c>
      <c r="X472" s="767" t="s">
        <v>81</v>
      </c>
      <c r="Y472" s="51"/>
      <c r="Z472"/>
      <c r="AA472"/>
      <c r="AB472"/>
      <c r="AC472"/>
      <c r="AD472"/>
      <c r="AE472"/>
      <c r="AF472"/>
      <c r="AG472"/>
      <c r="AH472" s="53"/>
      <c r="AI472" s="53"/>
      <c r="AJ472" s="53"/>
      <c r="AK472" s="53"/>
      <c r="AL472" s="53"/>
      <c r="AM472" s="53"/>
      <c r="AN472" s="53"/>
      <c r="AO472" s="53"/>
    </row>
    <row r="473" spans="1:41" s="9" customFormat="1">
      <c r="A473" s="889" t="s">
        <v>462</v>
      </c>
      <c r="B473" s="889"/>
      <c r="C473" s="889"/>
      <c r="D473" s="889"/>
      <c r="E473" s="889"/>
      <c r="F473" s="889"/>
      <c r="G473" s="889"/>
      <c r="H473" s="889"/>
      <c r="I473" s="889"/>
      <c r="J473" s="176"/>
      <c r="K473"/>
      <c r="L473" s="236"/>
      <c r="M473" s="53" t="s">
        <v>120</v>
      </c>
      <c r="N473" s="57" t="s">
        <v>79</v>
      </c>
      <c r="O473" s="57" t="s">
        <v>109</v>
      </c>
      <c r="P473" s="57" t="s">
        <v>18</v>
      </c>
      <c r="Q473" s="57"/>
      <c r="R473" s="57" t="s">
        <v>176</v>
      </c>
      <c r="S473" s="57"/>
      <c r="T473" s="57"/>
      <c r="U473" s="766"/>
      <c r="V473" s="766"/>
      <c r="W473" s="767"/>
      <c r="X473" s="767"/>
      <c r="Y473" s="51"/>
      <c r="Z473"/>
      <c r="AA473"/>
      <c r="AB473"/>
      <c r="AC473"/>
      <c r="AD473"/>
      <c r="AE473"/>
      <c r="AF473"/>
      <c r="AG473"/>
      <c r="AH473" s="53"/>
      <c r="AI473" s="53"/>
      <c r="AJ473" s="53"/>
      <c r="AK473" s="53"/>
      <c r="AL473" s="53"/>
      <c r="AM473" s="53"/>
      <c r="AN473" s="53"/>
      <c r="AO473" s="53"/>
    </row>
    <row r="474" spans="1:41" s="9" customFormat="1">
      <c r="A474" s="53" t="s">
        <v>61</v>
      </c>
      <c r="B474" s="453" t="s">
        <v>417</v>
      </c>
      <c r="C474" s="454" t="s">
        <v>415</v>
      </c>
      <c r="D474" s="155"/>
      <c r="E474" s="17" t="str">
        <f>E14</f>
        <v>Year 1</v>
      </c>
      <c r="F474" s="17" t="str">
        <f>F14</f>
        <v>Year 2</v>
      </c>
      <c r="G474" s="17" t="str">
        <f>G14</f>
        <v>Year 3</v>
      </c>
      <c r="H474" s="17" t="str">
        <f>H14</f>
        <v>Year 4</v>
      </c>
      <c r="I474" s="17" t="str">
        <f>I14</f>
        <v>Year 5</v>
      </c>
      <c r="J474" s="45" t="s">
        <v>1</v>
      </c>
      <c r="K474"/>
      <c r="L474" s="236"/>
      <c r="M474" s="68" t="s">
        <v>119</v>
      </c>
      <c r="N474" s="45" t="s">
        <v>15</v>
      </c>
      <c r="O474" s="45" t="s">
        <v>110</v>
      </c>
      <c r="P474" s="45" t="s">
        <v>112</v>
      </c>
      <c r="Q474" s="45" t="s">
        <v>102</v>
      </c>
      <c r="R474" s="45" t="s">
        <v>177</v>
      </c>
      <c r="S474" s="45"/>
      <c r="T474" s="45"/>
      <c r="U474" s="766"/>
      <c r="V474" s="766"/>
      <c r="W474" s="767"/>
      <c r="X474" s="767"/>
      <c r="Y474" s="14"/>
      <c r="Z474"/>
      <c r="AA474"/>
      <c r="AB474"/>
      <c r="AC474"/>
      <c r="AD474"/>
      <c r="AE474"/>
      <c r="AF474"/>
      <c r="AG474"/>
      <c r="AH474" s="53"/>
      <c r="AI474" s="53"/>
      <c r="AJ474" s="53"/>
      <c r="AK474" s="53"/>
      <c r="AL474" s="53"/>
      <c r="AM474" s="53"/>
      <c r="AN474" s="53"/>
      <c r="AO474" s="53"/>
    </row>
    <row r="475" spans="1:41" s="9" customFormat="1">
      <c r="A475" s="78"/>
      <c r="B475" s="451">
        <v>0</v>
      </c>
      <c r="C475" s="452">
        <v>0</v>
      </c>
      <c r="D475" s="33" t="s">
        <v>123</v>
      </c>
      <c r="E475" s="76">
        <f>ROUND($P475*$Q475*R475,6)</f>
        <v>0</v>
      </c>
      <c r="F475" s="76">
        <f>ROUND($P476*$Q476*R476,6)</f>
        <v>0</v>
      </c>
      <c r="G475" s="76">
        <f>ROUND($P477*$Q477*R477,6)</f>
        <v>0</v>
      </c>
      <c r="H475" s="76">
        <f>ROUND($P478*$Q478*R478,6)</f>
        <v>0</v>
      </c>
      <c r="I475" s="76">
        <f>ROUND($P479*$Q479*R479,6)</f>
        <v>0</v>
      </c>
      <c r="J475" s="25"/>
      <c r="K475" s="16"/>
      <c r="L475" s="245" t="s">
        <v>187</v>
      </c>
      <c r="M475" s="133"/>
      <c r="N475" s="214">
        <f>ROUND(M475/12,2)</f>
        <v>0</v>
      </c>
      <c r="O475" s="211">
        <v>1</v>
      </c>
      <c r="P475" s="212">
        <v>0</v>
      </c>
      <c r="Q475" s="61">
        <f>$S$16</f>
        <v>12</v>
      </c>
      <c r="R475" s="211">
        <v>0</v>
      </c>
      <c r="S475" s="61"/>
      <c r="T475" s="59"/>
      <c r="U475" s="321" t="s">
        <v>31</v>
      </c>
      <c r="V475" s="323">
        <f>IFERROR((E478+E479)/E477,0)</f>
        <v>0</v>
      </c>
      <c r="W475" s="556">
        <f>E475*174</f>
        <v>0</v>
      </c>
      <c r="X475" s="557">
        <f>IFERROR(E477/W475,0)</f>
        <v>0</v>
      </c>
      <c r="Y475" s="24"/>
      <c r="Z475"/>
      <c r="AA475"/>
      <c r="AB475"/>
      <c r="AC475"/>
      <c r="AD475"/>
      <c r="AE475"/>
      <c r="AF475"/>
      <c r="AG475"/>
      <c r="AH475"/>
      <c r="AI475"/>
      <c r="AJ475"/>
      <c r="AK475" s="53"/>
      <c r="AL475" s="53"/>
      <c r="AM475" s="53"/>
      <c r="AN475" s="53"/>
      <c r="AO475" s="53"/>
    </row>
    <row r="476" spans="1:41" s="9" customFormat="1">
      <c r="A476" s="28" t="s">
        <v>282</v>
      </c>
      <c r="B476" s="451">
        <v>0</v>
      </c>
      <c r="C476" s="452">
        <v>0</v>
      </c>
      <c r="D476" s="33" t="s">
        <v>179</v>
      </c>
      <c r="E476" s="21">
        <f>R475</f>
        <v>0</v>
      </c>
      <c r="F476" s="21">
        <f>R476</f>
        <v>0</v>
      </c>
      <c r="G476" s="21">
        <f>R477</f>
        <v>0</v>
      </c>
      <c r="H476" s="21">
        <f>R478</f>
        <v>0</v>
      </c>
      <c r="I476" s="21">
        <f>R479</f>
        <v>0</v>
      </c>
      <c r="J476" s="25"/>
      <c r="K476" s="16"/>
      <c r="L476" s="239" t="str">
        <f>L475</f>
        <v>A</v>
      </c>
      <c r="M476" s="215"/>
      <c r="N476" s="214"/>
      <c r="O476" s="211">
        <v>1.03</v>
      </c>
      <c r="P476" s="212">
        <v>0</v>
      </c>
      <c r="Q476" s="61">
        <f>$S$17</f>
        <v>12</v>
      </c>
      <c r="R476" s="211">
        <v>0</v>
      </c>
      <c r="S476" s="61"/>
      <c r="T476" s="59"/>
      <c r="U476" s="561" t="s">
        <v>32</v>
      </c>
      <c r="V476" s="323">
        <f>IFERROR((F478+F479)/F477,0)</f>
        <v>0</v>
      </c>
      <c r="W476" s="556">
        <f>F475*174</f>
        <v>0</v>
      </c>
      <c r="X476" s="557">
        <f>IFERROR(F477/W476,0)</f>
        <v>0</v>
      </c>
      <c r="Y476" s="24"/>
      <c r="Z476"/>
      <c r="AA476"/>
      <c r="AB476"/>
      <c r="AC476"/>
      <c r="AD476"/>
      <c r="AE476"/>
      <c r="AF476"/>
      <c r="AG476"/>
      <c r="AH476" s="271"/>
      <c r="AI476" s="271"/>
      <c r="AJ476" s="271"/>
      <c r="AK476" s="268"/>
      <c r="AL476" s="268"/>
      <c r="AM476" s="268"/>
      <c r="AN476" s="268"/>
      <c r="AO476" s="268"/>
    </row>
    <row r="477" spans="1:41" s="9" customFormat="1">
      <c r="B477" s="451">
        <v>0</v>
      </c>
      <c r="C477" s="452">
        <v>0</v>
      </c>
      <c r="D477" s="59" t="s">
        <v>15</v>
      </c>
      <c r="E477" s="52">
        <f>ROUND(N475*O475*E475,0)</f>
        <v>0</v>
      </c>
      <c r="F477" s="52">
        <f>ROUND(N475*O475*F475*O476,0)</f>
        <v>0</v>
      </c>
      <c r="G477" s="52">
        <f>ROUND(N475*O475*G475*O476*O477,0)</f>
        <v>0</v>
      </c>
      <c r="H477" s="52">
        <f>ROUND(N475*O475*H475*O476*O477*O478,0)</f>
        <v>0</v>
      </c>
      <c r="I477" s="52">
        <f>ROUND(N475*I475*O475*O476*O477*O478*O479,0)</f>
        <v>0</v>
      </c>
      <c r="J477" s="158">
        <f>SUM(E477:I477)</f>
        <v>0</v>
      </c>
      <c r="K477"/>
      <c r="L477" s="239" t="str">
        <f>L476</f>
        <v>A</v>
      </c>
      <c r="M477" s="215"/>
      <c r="N477" s="56"/>
      <c r="O477" s="211">
        <v>1.03</v>
      </c>
      <c r="P477" s="212">
        <v>0</v>
      </c>
      <c r="Q477" s="61">
        <f>$S$18</f>
        <v>12</v>
      </c>
      <c r="R477" s="211">
        <v>0</v>
      </c>
      <c r="S477" s="61"/>
      <c r="T477" s="59"/>
      <c r="U477" s="561" t="s">
        <v>33</v>
      </c>
      <c r="V477" s="323">
        <f>IFERROR((G478+G479)/G477,0)</f>
        <v>0</v>
      </c>
      <c r="W477" s="556">
        <f>G475*174</f>
        <v>0</v>
      </c>
      <c r="X477" s="557">
        <f>IFERROR(G477/W477,0)</f>
        <v>0</v>
      </c>
      <c r="Y477" s="24"/>
      <c r="Z477"/>
      <c r="AA477"/>
      <c r="AB477"/>
      <c r="AC477"/>
      <c r="AD477"/>
      <c r="AE477"/>
      <c r="AF477"/>
      <c r="AG477"/>
      <c r="AH477" s="95"/>
      <c r="AI477" s="95"/>
      <c r="AJ477" s="95"/>
      <c r="AK477" s="114"/>
      <c r="AL477" s="114"/>
      <c r="AM477" s="114"/>
      <c r="AN477" s="114"/>
      <c r="AO477" s="114"/>
    </row>
    <row r="478" spans="1:41" s="9" customFormat="1">
      <c r="B478" s="451">
        <v>0</v>
      </c>
      <c r="C478" s="452">
        <v>0</v>
      </c>
      <c r="D478" s="59" t="s">
        <v>30</v>
      </c>
      <c r="E478" s="52">
        <f>ROUND(E477*$Q$4,0)</f>
        <v>0</v>
      </c>
      <c r="F478" s="52">
        <f t="shared" ref="F478:I478" si="283">ROUND(F477*$Q$4,0)</f>
        <v>0</v>
      </c>
      <c r="G478" s="52">
        <f t="shared" si="283"/>
        <v>0</v>
      </c>
      <c r="H478" s="52">
        <f t="shared" si="283"/>
        <v>0</v>
      </c>
      <c r="I478" s="52">
        <f t="shared" si="283"/>
        <v>0</v>
      </c>
      <c r="J478" s="158">
        <f>SUM(E478:I478)</f>
        <v>0</v>
      </c>
      <c r="K478"/>
      <c r="L478" s="239" t="str">
        <f>L477</f>
        <v>A</v>
      </c>
      <c r="M478" s="215"/>
      <c r="N478" s="56"/>
      <c r="O478" s="211">
        <v>1.03</v>
      </c>
      <c r="P478" s="212">
        <v>0</v>
      </c>
      <c r="Q478" s="61">
        <f>$S$19</f>
        <v>12</v>
      </c>
      <c r="R478" s="211">
        <v>0</v>
      </c>
      <c r="S478" s="61"/>
      <c r="T478" s="59"/>
      <c r="U478" s="561" t="s">
        <v>34</v>
      </c>
      <c r="V478" s="323">
        <f>IFERROR((H478+H479)/H477,0)</f>
        <v>0</v>
      </c>
      <c r="W478" s="556">
        <f>H475*174</f>
        <v>0</v>
      </c>
      <c r="X478" s="557">
        <f>IFERROR(H477/W478,0)</f>
        <v>0</v>
      </c>
      <c r="Y478" s="24"/>
      <c r="Z478"/>
      <c r="AA478"/>
      <c r="AB478"/>
      <c r="AC478"/>
      <c r="AD478"/>
      <c r="AE478"/>
      <c r="AF478"/>
      <c r="AG478"/>
      <c r="AH478" s="95"/>
      <c r="AI478" s="95"/>
      <c r="AJ478" s="95"/>
      <c r="AK478" s="114"/>
      <c r="AL478" s="114"/>
      <c r="AM478" s="114"/>
      <c r="AN478" s="114"/>
      <c r="AO478" s="114"/>
    </row>
    <row r="479" spans="1:41" s="9" customFormat="1" ht="15">
      <c r="B479" s="451">
        <v>0</v>
      </c>
      <c r="C479" s="452">
        <v>0</v>
      </c>
      <c r="D479" s="59" t="s">
        <v>29</v>
      </c>
      <c r="E479" s="170">
        <f>ROUND(R$7*E475,0)</f>
        <v>0</v>
      </c>
      <c r="F479" s="170">
        <f t="shared" ref="F479:I479" si="284">ROUND(S$7*F475,0)</f>
        <v>0</v>
      </c>
      <c r="G479" s="170">
        <f t="shared" si="284"/>
        <v>0</v>
      </c>
      <c r="H479" s="170">
        <f t="shared" si="284"/>
        <v>0</v>
      </c>
      <c r="I479" s="170">
        <f t="shared" si="284"/>
        <v>0</v>
      </c>
      <c r="J479" s="167">
        <f>SUM(E479:I479)</f>
        <v>0</v>
      </c>
      <c r="K479"/>
      <c r="L479" s="239" t="str">
        <f>L478</f>
        <v>A</v>
      </c>
      <c r="M479" s="215"/>
      <c r="N479" s="56"/>
      <c r="O479" s="211">
        <v>1.03</v>
      </c>
      <c r="P479" s="212">
        <v>0</v>
      </c>
      <c r="Q479" s="61">
        <f>$S$20</f>
        <v>12</v>
      </c>
      <c r="R479" s="211">
        <v>0</v>
      </c>
      <c r="S479" s="61"/>
      <c r="T479" s="59"/>
      <c r="U479" s="561" t="s">
        <v>35</v>
      </c>
      <c r="V479" s="323">
        <f>IFERROR((I478+I479)/I477,0)</f>
        <v>0</v>
      </c>
      <c r="W479" s="556">
        <f>I475*174</f>
        <v>0</v>
      </c>
      <c r="X479" s="557">
        <f>IFERROR(I477/W479,0)</f>
        <v>0</v>
      </c>
      <c r="Y479" s="24"/>
      <c r="Z479"/>
      <c r="AA479"/>
      <c r="AB479"/>
      <c r="AC479"/>
      <c r="AD479"/>
      <c r="AE479"/>
      <c r="AF479"/>
      <c r="AG479"/>
      <c r="AH479"/>
      <c r="AI479"/>
      <c r="AJ479"/>
      <c r="AK479"/>
      <c r="AL479"/>
      <c r="AM479"/>
      <c r="AN479"/>
      <c r="AO479"/>
    </row>
    <row r="480" spans="1:41" s="9" customFormat="1">
      <c r="D480" s="62" t="s">
        <v>178</v>
      </c>
      <c r="E480" s="171">
        <f t="shared" ref="E480:I480" si="285">SUM(E478:E479)</f>
        <v>0</v>
      </c>
      <c r="F480" s="171">
        <f t="shared" si="285"/>
        <v>0</v>
      </c>
      <c r="G480" s="171">
        <f t="shared" si="285"/>
        <v>0</v>
      </c>
      <c r="H480" s="171">
        <f t="shared" si="285"/>
        <v>0</v>
      </c>
      <c r="I480" s="171">
        <f t="shared" si="285"/>
        <v>0</v>
      </c>
      <c r="J480" s="172">
        <f t="shared" ref="J480" si="286">SUM(J478:J479)</f>
        <v>0</v>
      </c>
      <c r="K480"/>
      <c r="L480" s="239" t="str">
        <f>L479</f>
        <v>A</v>
      </c>
      <c r="M480" s="215"/>
      <c r="N480" s="56"/>
      <c r="O480" s="59"/>
      <c r="P480" s="216"/>
      <c r="Q480" s="61"/>
      <c r="R480" s="59"/>
      <c r="S480" s="61"/>
      <c r="T480" s="59"/>
      <c r="U480" s="325"/>
      <c r="V480" s="326"/>
      <c r="W480" s="558"/>
      <c r="X480" s="559"/>
      <c r="Y480"/>
      <c r="Z480"/>
      <c r="AA480"/>
      <c r="AB480"/>
      <c r="AC480"/>
      <c r="AD480"/>
      <c r="AE480"/>
      <c r="AF480"/>
      <c r="AG480"/>
      <c r="AI480"/>
      <c r="AJ480"/>
      <c r="AK480"/>
      <c r="AL480"/>
      <c r="AM480"/>
      <c r="AN480"/>
      <c r="AO480"/>
    </row>
    <row r="481" spans="1:41" s="9" customFormat="1" hidden="1">
      <c r="B481" s="69"/>
      <c r="C481" s="76"/>
      <c r="D481" s="59"/>
      <c r="E481" s="16"/>
      <c r="F481" s="16"/>
      <c r="G481" s="16"/>
      <c r="H481" s="16"/>
      <c r="I481" s="16"/>
      <c r="J481" s="25"/>
      <c r="K481"/>
      <c r="L481" s="236"/>
      <c r="M481" s="215"/>
      <c r="N481" s="56"/>
      <c r="O481" s="33"/>
      <c r="P481" s="56"/>
      <c r="Q481" s="33"/>
      <c r="R481" s="213"/>
      <c r="S481" s="33"/>
      <c r="T481" s="213"/>
      <c r="U481" s="327"/>
      <c r="V481" s="327"/>
      <c r="W481" s="558"/>
      <c r="X481" s="559"/>
      <c r="Y481" s="16"/>
      <c r="Z481"/>
      <c r="AA481"/>
      <c r="AB481"/>
      <c r="AC481"/>
      <c r="AD481"/>
      <c r="AE481"/>
      <c r="AF481"/>
      <c r="AG481"/>
      <c r="AI481"/>
      <c r="AJ481"/>
      <c r="AK481"/>
      <c r="AL481"/>
      <c r="AM481"/>
      <c r="AN481"/>
      <c r="AO481"/>
    </row>
    <row r="482" spans="1:41" s="9" customFormat="1" hidden="1">
      <c r="A482" s="78"/>
      <c r="B482" s="451">
        <v>0</v>
      </c>
      <c r="C482" s="452">
        <v>0</v>
      </c>
      <c r="D482" s="33" t="s">
        <v>123</v>
      </c>
      <c r="E482" s="76">
        <f>ROUND($P482*$Q482*R482,6)</f>
        <v>0</v>
      </c>
      <c r="F482" s="76">
        <f>ROUND($P483*$Q483*R483,6)</f>
        <v>0</v>
      </c>
      <c r="G482" s="76">
        <f>ROUND($P484*$Q484*R484,6)</f>
        <v>0</v>
      </c>
      <c r="H482" s="76">
        <f>ROUND($P485*$Q485*R485,6)</f>
        <v>0</v>
      </c>
      <c r="I482" s="76">
        <f>ROUND($P486*$Q486*R486,6)</f>
        <v>0</v>
      </c>
      <c r="J482" s="25"/>
      <c r="K482"/>
      <c r="L482" s="245" t="s">
        <v>187</v>
      </c>
      <c r="M482" s="133"/>
      <c r="N482" s="214">
        <f>ROUND(M482/12,2)</f>
        <v>0</v>
      </c>
      <c r="O482" s="211">
        <v>1</v>
      </c>
      <c r="P482" s="212">
        <v>0</v>
      </c>
      <c r="Q482" s="61">
        <f>$S$16</f>
        <v>12</v>
      </c>
      <c r="R482" s="211">
        <v>0</v>
      </c>
      <c r="S482" s="61"/>
      <c r="T482" s="59"/>
      <c r="U482" s="321" t="s">
        <v>31</v>
      </c>
      <c r="V482" s="323">
        <f>IFERROR((E485+E486)/E484,0)</f>
        <v>0</v>
      </c>
      <c r="W482" s="556">
        <f>E482*174</f>
        <v>0</v>
      </c>
      <c r="X482" s="557">
        <f>IFERROR(E484/W482,0)</f>
        <v>0</v>
      </c>
      <c r="Y482" s="24"/>
      <c r="Z482"/>
      <c r="AA482"/>
      <c r="AB482"/>
      <c r="AC482"/>
      <c r="AD482"/>
      <c r="AE482"/>
      <c r="AF482"/>
      <c r="AG482"/>
      <c r="AH482" s="269"/>
      <c r="AI482" s="270"/>
      <c r="AJ482" s="34"/>
      <c r="AK482" s="34"/>
      <c r="AL482" s="34"/>
      <c r="AM482" s="34"/>
      <c r="AN482" s="34"/>
      <c r="AO482" s="34"/>
    </row>
    <row r="483" spans="1:41" s="9" customFormat="1" hidden="1">
      <c r="A483" s="28" t="s">
        <v>282</v>
      </c>
      <c r="B483" s="451">
        <v>0</v>
      </c>
      <c r="C483" s="452">
        <v>0</v>
      </c>
      <c r="D483" s="33" t="s">
        <v>179</v>
      </c>
      <c r="E483" s="21">
        <f>R482</f>
        <v>0</v>
      </c>
      <c r="F483" s="21">
        <f>R483</f>
        <v>0</v>
      </c>
      <c r="G483" s="21">
        <f>R484</f>
        <v>0</v>
      </c>
      <c r="H483" s="21">
        <f>R485</f>
        <v>0</v>
      </c>
      <c r="I483" s="21">
        <f>R486</f>
        <v>0</v>
      </c>
      <c r="J483" s="25"/>
      <c r="K483"/>
      <c r="L483" s="239" t="str">
        <f>L482</f>
        <v>A</v>
      </c>
      <c r="M483" s="215"/>
      <c r="N483" s="214"/>
      <c r="O483" s="211">
        <v>1.03</v>
      </c>
      <c r="P483" s="212">
        <v>0</v>
      </c>
      <c r="Q483" s="61">
        <f>$S$17</f>
        <v>12</v>
      </c>
      <c r="R483" s="211">
        <v>0</v>
      </c>
      <c r="S483" s="61"/>
      <c r="T483" s="59"/>
      <c r="U483" s="561" t="s">
        <v>32</v>
      </c>
      <c r="V483" s="323">
        <f>IFERROR((F485+F486)/F484,0)</f>
        <v>0</v>
      </c>
      <c r="W483" s="556">
        <f>F482*174</f>
        <v>0</v>
      </c>
      <c r="X483" s="557">
        <f>IFERROR(F484/W483,0)</f>
        <v>0</v>
      </c>
      <c r="Y483" s="24"/>
      <c r="Z483"/>
      <c r="AA483"/>
      <c r="AB483"/>
      <c r="AC483"/>
      <c r="AD483"/>
      <c r="AE483"/>
      <c r="AF483"/>
      <c r="AG483"/>
      <c r="AH483" s="269"/>
      <c r="AI483" s="270"/>
      <c r="AJ483" s="34"/>
      <c r="AK483" s="34"/>
      <c r="AL483" s="34"/>
      <c r="AM483" s="34"/>
      <c r="AN483" s="34"/>
      <c r="AO483" s="34"/>
    </row>
    <row r="484" spans="1:41" s="9" customFormat="1" hidden="1">
      <c r="B484" s="451">
        <v>0</v>
      </c>
      <c r="C484" s="452">
        <v>0</v>
      </c>
      <c r="D484" s="59" t="s">
        <v>15</v>
      </c>
      <c r="E484" s="52">
        <f>ROUND(N482*O482*E482,0)</f>
        <v>0</v>
      </c>
      <c r="F484" s="52">
        <f>ROUND(N482*O482*F482*O483,0)</f>
        <v>0</v>
      </c>
      <c r="G484" s="52">
        <f>ROUND(N482*O482*G482*O483*O484,0)</f>
        <v>0</v>
      </c>
      <c r="H484" s="52">
        <f>ROUND(N482*O482*H482*O483*O484*O485,0)</f>
        <v>0</v>
      </c>
      <c r="I484" s="52">
        <f>ROUND(N482*I482*O482*O483*O484*O485*O486,0)</f>
        <v>0</v>
      </c>
      <c r="J484" s="158">
        <f>SUM(E484:I484)</f>
        <v>0</v>
      </c>
      <c r="K484"/>
      <c r="L484" s="239" t="str">
        <f>L483</f>
        <v>A</v>
      </c>
      <c r="M484" s="215"/>
      <c r="N484" s="56"/>
      <c r="O484" s="211">
        <v>1.03</v>
      </c>
      <c r="P484" s="212">
        <v>0</v>
      </c>
      <c r="Q484" s="61">
        <f>$S$18</f>
        <v>12</v>
      </c>
      <c r="R484" s="211">
        <v>0</v>
      </c>
      <c r="S484" s="61"/>
      <c r="T484" s="59"/>
      <c r="U484" s="561" t="s">
        <v>33</v>
      </c>
      <c r="V484" s="323">
        <f>IFERROR((G485+G486)/G484,0)</f>
        <v>0</v>
      </c>
      <c r="W484" s="556">
        <f>G482*174</f>
        <v>0</v>
      </c>
      <c r="X484" s="557">
        <f>IFERROR(G484/W484,0)</f>
        <v>0</v>
      </c>
      <c r="Y484" s="24"/>
      <c r="Z484"/>
      <c r="AA484"/>
      <c r="AB484"/>
      <c r="AC484"/>
      <c r="AD484"/>
      <c r="AE484"/>
      <c r="AF484"/>
      <c r="AG484"/>
      <c r="AH484" s="269"/>
      <c r="AI484" s="270"/>
      <c r="AJ484" s="34"/>
      <c r="AK484" s="34"/>
      <c r="AL484" s="34"/>
      <c r="AM484" s="34"/>
      <c r="AN484" s="34"/>
      <c r="AO484" s="34"/>
    </row>
    <row r="485" spans="1:41" s="9" customFormat="1" hidden="1">
      <c r="B485" s="451">
        <v>0</v>
      </c>
      <c r="C485" s="452">
        <v>0</v>
      </c>
      <c r="D485" s="59" t="s">
        <v>30</v>
      </c>
      <c r="E485" s="52">
        <f>ROUND(E484*$Q$4,0)</f>
        <v>0</v>
      </c>
      <c r="F485" s="52">
        <f t="shared" ref="F485:I485" si="287">ROUND(F484*$Q$4,0)</f>
        <v>0</v>
      </c>
      <c r="G485" s="52">
        <f t="shared" si="287"/>
        <v>0</v>
      </c>
      <c r="H485" s="52">
        <f t="shared" si="287"/>
        <v>0</v>
      </c>
      <c r="I485" s="52">
        <f t="shared" si="287"/>
        <v>0</v>
      </c>
      <c r="J485" s="158">
        <f>SUM(E485:I485)</f>
        <v>0</v>
      </c>
      <c r="K485"/>
      <c r="L485" s="239" t="str">
        <f>L484</f>
        <v>A</v>
      </c>
      <c r="M485" s="215"/>
      <c r="N485" s="56"/>
      <c r="O485" s="211">
        <v>1.03</v>
      </c>
      <c r="P485" s="212">
        <v>0</v>
      </c>
      <c r="Q485" s="61">
        <f>$S$19</f>
        <v>12</v>
      </c>
      <c r="R485" s="211">
        <v>0</v>
      </c>
      <c r="S485" s="61"/>
      <c r="T485" s="59"/>
      <c r="U485" s="561" t="s">
        <v>34</v>
      </c>
      <c r="V485" s="323">
        <f>IFERROR((H485+H486)/H484,0)</f>
        <v>0</v>
      </c>
      <c r="W485" s="556">
        <f>H482*174</f>
        <v>0</v>
      </c>
      <c r="X485" s="557">
        <f>IFERROR(H484/W485,0)</f>
        <v>0</v>
      </c>
      <c r="Y485" s="24"/>
      <c r="Z485"/>
      <c r="AA485"/>
      <c r="AB485"/>
      <c r="AC485"/>
      <c r="AD485"/>
      <c r="AE485"/>
      <c r="AF485"/>
      <c r="AG485"/>
      <c r="AH485" s="269"/>
      <c r="AI485" s="270"/>
      <c r="AJ485" s="34"/>
      <c r="AK485" s="34"/>
      <c r="AL485" s="34"/>
      <c r="AM485" s="34"/>
      <c r="AN485" s="34"/>
      <c r="AO485" s="34"/>
    </row>
    <row r="486" spans="1:41" s="9" customFormat="1" ht="15" hidden="1">
      <c r="B486" s="451">
        <v>0</v>
      </c>
      <c r="C486" s="452">
        <v>0</v>
      </c>
      <c r="D486" s="59" t="s">
        <v>29</v>
      </c>
      <c r="E486" s="170">
        <f>ROUND(R$7*E482,0)</f>
        <v>0</v>
      </c>
      <c r="F486" s="170">
        <f t="shared" ref="F486:I486" si="288">ROUND(S$7*F482,0)</f>
        <v>0</v>
      </c>
      <c r="G486" s="170">
        <f t="shared" si="288"/>
        <v>0</v>
      </c>
      <c r="H486" s="170">
        <f t="shared" si="288"/>
        <v>0</v>
      </c>
      <c r="I486" s="170">
        <f t="shared" si="288"/>
        <v>0</v>
      </c>
      <c r="J486" s="167">
        <f>SUM(E486:I486)</f>
        <v>0</v>
      </c>
      <c r="K486"/>
      <c r="L486" s="239" t="str">
        <f>L485</f>
        <v>A</v>
      </c>
      <c r="M486" s="215"/>
      <c r="N486" s="56"/>
      <c r="O486" s="211">
        <v>1.03</v>
      </c>
      <c r="P486" s="212">
        <v>0</v>
      </c>
      <c r="Q486" s="61">
        <f>$S$20</f>
        <v>12</v>
      </c>
      <c r="R486" s="211">
        <v>0</v>
      </c>
      <c r="S486" s="61"/>
      <c r="T486" s="59"/>
      <c r="U486" s="561" t="s">
        <v>35</v>
      </c>
      <c r="V486" s="323">
        <f>IFERROR((I485+I486)/I484,0)</f>
        <v>0</v>
      </c>
      <c r="W486" s="556">
        <f>I482*174</f>
        <v>0</v>
      </c>
      <c r="X486" s="557">
        <f>IFERROR(I484/W486,0)</f>
        <v>0</v>
      </c>
      <c r="Y486" s="24"/>
      <c r="Z486"/>
      <c r="AA486"/>
      <c r="AB486"/>
      <c r="AC486"/>
      <c r="AD486"/>
      <c r="AE486"/>
      <c r="AF486"/>
      <c r="AG486"/>
      <c r="AH486" s="269"/>
      <c r="AI486" s="270"/>
      <c r="AJ486" s="34"/>
      <c r="AK486" s="34"/>
      <c r="AL486" s="34"/>
      <c r="AM486" s="34"/>
      <c r="AN486" s="34"/>
      <c r="AO486" s="34"/>
    </row>
    <row r="487" spans="1:41" s="9" customFormat="1" hidden="1">
      <c r="D487" s="62" t="s">
        <v>178</v>
      </c>
      <c r="E487" s="171">
        <f t="shared" ref="E487:I487" si="289">SUM(E485:E486)</f>
        <v>0</v>
      </c>
      <c r="F487" s="171">
        <f t="shared" si="289"/>
        <v>0</v>
      </c>
      <c r="G487" s="171">
        <f t="shared" si="289"/>
        <v>0</v>
      </c>
      <c r="H487" s="171">
        <f t="shared" si="289"/>
        <v>0</v>
      </c>
      <c r="I487" s="171">
        <f t="shared" si="289"/>
        <v>0</v>
      </c>
      <c r="J487" s="172">
        <f t="shared" ref="J487" si="290">SUM(J485:J486)</f>
        <v>0</v>
      </c>
      <c r="K487"/>
      <c r="L487" s="239" t="str">
        <f>L486</f>
        <v>A</v>
      </c>
      <c r="M487" s="215"/>
      <c r="N487" s="56"/>
      <c r="O487" s="59"/>
      <c r="P487" s="216"/>
      <c r="Q487" s="61"/>
      <c r="R487" s="59"/>
      <c r="S487" s="61"/>
      <c r="T487" s="59"/>
      <c r="U487" s="325"/>
      <c r="V487" s="326"/>
      <c r="W487" s="558"/>
      <c r="X487" s="559"/>
      <c r="Y487"/>
      <c r="Z487"/>
      <c r="AA487"/>
      <c r="AB487"/>
      <c r="AC487"/>
      <c r="AD487"/>
      <c r="AE487"/>
      <c r="AF487"/>
      <c r="AG487"/>
      <c r="AH487" s="269"/>
      <c r="AI487" s="270"/>
      <c r="AJ487" s="34"/>
      <c r="AK487" s="34"/>
      <c r="AL487" s="34"/>
      <c r="AM487" s="34"/>
      <c r="AN487" s="34"/>
      <c r="AO487" s="34"/>
    </row>
    <row r="488" spans="1:41" s="9" customFormat="1" hidden="1">
      <c r="B488" s="69"/>
      <c r="C488" s="76"/>
      <c r="D488" s="59"/>
      <c r="E488" s="16"/>
      <c r="F488" s="16"/>
      <c r="G488" s="16"/>
      <c r="H488" s="16"/>
      <c r="I488" s="16"/>
      <c r="J488" s="25"/>
      <c r="K488"/>
      <c r="L488" s="236"/>
      <c r="M488" s="215"/>
      <c r="N488" s="56"/>
      <c r="O488" s="33"/>
      <c r="P488" s="56"/>
      <c r="Q488" s="33"/>
      <c r="R488" s="213"/>
      <c r="S488" s="33"/>
      <c r="T488" s="213"/>
      <c r="U488" s="327"/>
      <c r="V488" s="327"/>
      <c r="W488" s="558"/>
      <c r="X488" s="559"/>
      <c r="Y488" s="16"/>
      <c r="Z488"/>
      <c r="AA488"/>
      <c r="AB488"/>
      <c r="AC488"/>
      <c r="AD488"/>
      <c r="AE488"/>
      <c r="AF488"/>
      <c r="AG488"/>
      <c r="AH488" s="269"/>
      <c r="AI488" s="270"/>
      <c r="AJ488" s="34"/>
      <c r="AK488" s="34"/>
      <c r="AL488" s="34"/>
      <c r="AM488" s="34"/>
      <c r="AN488" s="34"/>
      <c r="AO488" s="34"/>
    </row>
    <row r="489" spans="1:41" s="9" customFormat="1" hidden="1">
      <c r="A489" s="78"/>
      <c r="B489" s="451">
        <v>0</v>
      </c>
      <c r="C489" s="452">
        <v>0</v>
      </c>
      <c r="D489" s="33" t="s">
        <v>123</v>
      </c>
      <c r="E489" s="76">
        <f>ROUND($P489*$Q489*R489,6)</f>
        <v>0</v>
      </c>
      <c r="F489" s="76">
        <f>ROUND($P490*$Q490*R490,6)</f>
        <v>0</v>
      </c>
      <c r="G489" s="76">
        <f>ROUND($P491*$Q491*R491,6)</f>
        <v>0</v>
      </c>
      <c r="H489" s="76">
        <f>ROUND($P492*$Q492*R492,6)</f>
        <v>0</v>
      </c>
      <c r="I489" s="76">
        <f>ROUND($P493*$Q493*R493,6)</f>
        <v>0</v>
      </c>
      <c r="J489" s="25"/>
      <c r="K489"/>
      <c r="L489" s="245" t="s">
        <v>187</v>
      </c>
      <c r="M489" s="133"/>
      <c r="N489" s="214">
        <f>ROUND(M489/12,2)</f>
        <v>0</v>
      </c>
      <c r="O489" s="211">
        <v>1</v>
      </c>
      <c r="P489" s="212">
        <v>0</v>
      </c>
      <c r="Q489" s="61">
        <f>$S$16</f>
        <v>12</v>
      </c>
      <c r="R489" s="211">
        <v>0</v>
      </c>
      <c r="S489" s="61"/>
      <c r="T489" s="59"/>
      <c r="U489" s="321" t="s">
        <v>31</v>
      </c>
      <c r="V489" s="323">
        <f>IFERROR((E492+E493)/E491,0)</f>
        <v>0</v>
      </c>
      <c r="W489" s="556">
        <f>E489*174</f>
        <v>0</v>
      </c>
      <c r="X489" s="557">
        <f>IFERROR(E491/W489,0)</f>
        <v>0</v>
      </c>
      <c r="Y489" s="24"/>
      <c r="Z489"/>
      <c r="AA489"/>
      <c r="AB489"/>
      <c r="AC489"/>
      <c r="AD489"/>
      <c r="AE489"/>
      <c r="AF489"/>
      <c r="AG489"/>
      <c r="AH489" s="269"/>
      <c r="AI489" s="270"/>
      <c r="AJ489" s="34"/>
      <c r="AK489" s="34"/>
      <c r="AL489" s="34"/>
      <c r="AM489" s="34"/>
      <c r="AN489" s="34"/>
      <c r="AO489" s="34"/>
    </row>
    <row r="490" spans="1:41" s="9" customFormat="1" hidden="1">
      <c r="A490" s="28" t="s">
        <v>282</v>
      </c>
      <c r="B490" s="451">
        <v>0</v>
      </c>
      <c r="C490" s="452">
        <v>0</v>
      </c>
      <c r="D490" s="33" t="s">
        <v>179</v>
      </c>
      <c r="E490" s="21">
        <f>R489</f>
        <v>0</v>
      </c>
      <c r="F490" s="21">
        <f>R490</f>
        <v>0</v>
      </c>
      <c r="G490" s="21">
        <f>R491</f>
        <v>0</v>
      </c>
      <c r="H490" s="21">
        <f>R492</f>
        <v>0</v>
      </c>
      <c r="I490" s="21">
        <f>R493</f>
        <v>0</v>
      </c>
      <c r="J490" s="25"/>
      <c r="K490"/>
      <c r="L490" s="239" t="str">
        <f>L489</f>
        <v>A</v>
      </c>
      <c r="M490" s="215"/>
      <c r="N490" s="214"/>
      <c r="O490" s="211">
        <v>1.03</v>
      </c>
      <c r="P490" s="212">
        <v>0</v>
      </c>
      <c r="Q490" s="61">
        <f>$S$17</f>
        <v>12</v>
      </c>
      <c r="R490" s="211">
        <v>0</v>
      </c>
      <c r="S490" s="61"/>
      <c r="T490" s="59"/>
      <c r="U490" s="561" t="s">
        <v>32</v>
      </c>
      <c r="V490" s="323">
        <f>IFERROR((F492+F493)/F491,0)</f>
        <v>0</v>
      </c>
      <c r="W490" s="556">
        <f>F489*174</f>
        <v>0</v>
      </c>
      <c r="X490" s="557">
        <f>IFERROR(F491/W490,0)</f>
        <v>0</v>
      </c>
      <c r="Y490" s="24"/>
      <c r="Z490"/>
      <c r="AA490"/>
      <c r="AB490"/>
      <c r="AC490"/>
      <c r="AD490"/>
      <c r="AE490"/>
      <c r="AF490"/>
      <c r="AG490"/>
      <c r="AH490" s="269"/>
      <c r="AI490" s="270"/>
      <c r="AJ490" s="34"/>
      <c r="AK490" s="34"/>
      <c r="AL490" s="34"/>
      <c r="AM490" s="34"/>
      <c r="AN490" s="34"/>
      <c r="AO490" s="34"/>
    </row>
    <row r="491" spans="1:41" s="9" customFormat="1" hidden="1">
      <c r="B491" s="451">
        <v>0</v>
      </c>
      <c r="C491" s="452">
        <v>0</v>
      </c>
      <c r="D491" s="59" t="s">
        <v>15</v>
      </c>
      <c r="E491" s="52">
        <f>ROUND(N489*O489*E489,0)</f>
        <v>0</v>
      </c>
      <c r="F491" s="52">
        <f>ROUND(N489*O489*F489*O490,0)</f>
        <v>0</v>
      </c>
      <c r="G491" s="52">
        <f>ROUND(N489*O489*G489*O490*O491,0)</f>
        <v>0</v>
      </c>
      <c r="H491" s="52">
        <f>ROUND(N489*O489*H489*O490*O491*O492,0)</f>
        <v>0</v>
      </c>
      <c r="I491" s="52">
        <f>ROUND(N489*I489*O489*O490*O491*O492*O493,0)</f>
        <v>0</v>
      </c>
      <c r="J491" s="158">
        <f>SUM(E491:I491)</f>
        <v>0</v>
      </c>
      <c r="K491"/>
      <c r="L491" s="239" t="str">
        <f>L490</f>
        <v>A</v>
      </c>
      <c r="M491" s="215"/>
      <c r="N491" s="56"/>
      <c r="O491" s="211">
        <v>1.03</v>
      </c>
      <c r="P491" s="212">
        <v>0</v>
      </c>
      <c r="Q491" s="61">
        <f>$S$18</f>
        <v>12</v>
      </c>
      <c r="R491" s="211">
        <v>0</v>
      </c>
      <c r="S491" s="61"/>
      <c r="T491" s="59"/>
      <c r="U491" s="561" t="s">
        <v>33</v>
      </c>
      <c r="V491" s="323">
        <f>IFERROR((G492+G493)/G491,0)</f>
        <v>0</v>
      </c>
      <c r="W491" s="556">
        <f>G489*174</f>
        <v>0</v>
      </c>
      <c r="X491" s="557">
        <f>IFERROR(G491/W491,0)</f>
        <v>0</v>
      </c>
      <c r="Y491" s="24"/>
      <c r="Z491"/>
      <c r="AA491"/>
      <c r="AB491"/>
      <c r="AC491"/>
      <c r="AD491"/>
      <c r="AE491"/>
      <c r="AF491"/>
      <c r="AG491"/>
      <c r="AH491" s="269"/>
      <c r="AI491" s="270"/>
      <c r="AJ491" s="34"/>
      <c r="AK491" s="34"/>
      <c r="AL491" s="34"/>
      <c r="AM491" s="34"/>
      <c r="AN491" s="34"/>
      <c r="AO491" s="34"/>
    </row>
    <row r="492" spans="1:41" s="9" customFormat="1" hidden="1">
      <c r="B492" s="451">
        <v>0</v>
      </c>
      <c r="C492" s="452">
        <v>0</v>
      </c>
      <c r="D492" s="59" t="s">
        <v>30</v>
      </c>
      <c r="E492" s="52">
        <f>ROUND(E491*$Q$4,0)</f>
        <v>0</v>
      </c>
      <c r="F492" s="52">
        <f t="shared" ref="F492:I492" si="291">ROUND(F491*$Q$4,0)</f>
        <v>0</v>
      </c>
      <c r="G492" s="52">
        <f t="shared" si="291"/>
        <v>0</v>
      </c>
      <c r="H492" s="52">
        <f t="shared" si="291"/>
        <v>0</v>
      </c>
      <c r="I492" s="52">
        <f t="shared" si="291"/>
        <v>0</v>
      </c>
      <c r="J492" s="158">
        <f>SUM(E492:I492)</f>
        <v>0</v>
      </c>
      <c r="K492"/>
      <c r="L492" s="239" t="str">
        <f>L491</f>
        <v>A</v>
      </c>
      <c r="M492" s="215"/>
      <c r="N492" s="56"/>
      <c r="O492" s="211">
        <v>1.03</v>
      </c>
      <c r="P492" s="212">
        <v>0</v>
      </c>
      <c r="Q492" s="61">
        <f>$S$19</f>
        <v>12</v>
      </c>
      <c r="R492" s="211">
        <v>0</v>
      </c>
      <c r="S492" s="61"/>
      <c r="T492" s="59"/>
      <c r="U492" s="561" t="s">
        <v>34</v>
      </c>
      <c r="V492" s="323">
        <f>IFERROR((H492+H493)/H491,0)</f>
        <v>0</v>
      </c>
      <c r="W492" s="556">
        <f>H489*174</f>
        <v>0</v>
      </c>
      <c r="X492" s="557">
        <f>IFERROR(H491/W492,0)</f>
        <v>0</v>
      </c>
      <c r="Y492" s="24"/>
      <c r="Z492"/>
      <c r="AA492"/>
      <c r="AB492"/>
      <c r="AC492"/>
      <c r="AD492"/>
      <c r="AE492"/>
      <c r="AF492"/>
      <c r="AG492"/>
      <c r="AH492" s="269"/>
      <c r="AI492" s="270"/>
      <c r="AJ492" s="34"/>
      <c r="AK492" s="34"/>
      <c r="AL492" s="34"/>
      <c r="AM492" s="34"/>
      <c r="AN492" s="34"/>
      <c r="AO492" s="34"/>
    </row>
    <row r="493" spans="1:41" s="9" customFormat="1" ht="15" hidden="1">
      <c r="B493" s="451">
        <v>0</v>
      </c>
      <c r="C493" s="452">
        <v>0</v>
      </c>
      <c r="D493" s="59" t="s">
        <v>29</v>
      </c>
      <c r="E493" s="170">
        <f>ROUND(R$7*E489,0)</f>
        <v>0</v>
      </c>
      <c r="F493" s="170">
        <f t="shared" ref="F493:I493" si="292">ROUND(S$7*F489,0)</f>
        <v>0</v>
      </c>
      <c r="G493" s="170">
        <f t="shared" si="292"/>
        <v>0</v>
      </c>
      <c r="H493" s="170">
        <f t="shared" si="292"/>
        <v>0</v>
      </c>
      <c r="I493" s="170">
        <f t="shared" si="292"/>
        <v>0</v>
      </c>
      <c r="J493" s="167">
        <f>SUM(E493:I493)</f>
        <v>0</v>
      </c>
      <c r="K493"/>
      <c r="L493" s="239" t="str">
        <f>L492</f>
        <v>A</v>
      </c>
      <c r="M493" s="215"/>
      <c r="N493" s="56"/>
      <c r="O493" s="211">
        <v>1.03</v>
      </c>
      <c r="P493" s="212">
        <v>0</v>
      </c>
      <c r="Q493" s="61">
        <f>$S$20</f>
        <v>12</v>
      </c>
      <c r="R493" s="211">
        <v>0</v>
      </c>
      <c r="S493" s="61"/>
      <c r="T493" s="59"/>
      <c r="U493" s="561" t="s">
        <v>35</v>
      </c>
      <c r="V493" s="323">
        <f>IFERROR((I492+I493)/I491,0)</f>
        <v>0</v>
      </c>
      <c r="W493" s="556">
        <f>I489*174</f>
        <v>0</v>
      </c>
      <c r="X493" s="557">
        <f>IFERROR(I491/W493,0)</f>
        <v>0</v>
      </c>
      <c r="Y493" s="24"/>
      <c r="Z493"/>
      <c r="AA493"/>
      <c r="AB493"/>
      <c r="AC493"/>
      <c r="AD493"/>
      <c r="AE493"/>
      <c r="AF493"/>
      <c r="AG493"/>
      <c r="AH493" s="269"/>
      <c r="AI493" s="270"/>
      <c r="AJ493" s="34"/>
      <c r="AK493" s="34"/>
      <c r="AL493" s="34"/>
      <c r="AM493" s="34"/>
      <c r="AN493" s="34"/>
      <c r="AO493" s="34"/>
    </row>
    <row r="494" spans="1:41" s="9" customFormat="1" hidden="1">
      <c r="D494" s="62" t="s">
        <v>178</v>
      </c>
      <c r="E494" s="171">
        <f t="shared" ref="E494:I494" si="293">SUM(E492:E493)</f>
        <v>0</v>
      </c>
      <c r="F494" s="171">
        <f t="shared" si="293"/>
        <v>0</v>
      </c>
      <c r="G494" s="171">
        <f t="shared" si="293"/>
        <v>0</v>
      </c>
      <c r="H494" s="171">
        <f t="shared" si="293"/>
        <v>0</v>
      </c>
      <c r="I494" s="171">
        <f t="shared" si="293"/>
        <v>0</v>
      </c>
      <c r="J494" s="172">
        <f t="shared" ref="J494" si="294">SUM(J492:J493)</f>
        <v>0</v>
      </c>
      <c r="K494"/>
      <c r="L494" s="239" t="str">
        <f>L493</f>
        <v>A</v>
      </c>
      <c r="M494" s="215"/>
      <c r="N494" s="56"/>
      <c r="O494" s="59"/>
      <c r="P494" s="216"/>
      <c r="Q494" s="61"/>
      <c r="R494" s="59"/>
      <c r="S494" s="61"/>
      <c r="T494" s="59"/>
      <c r="U494" s="325"/>
      <c r="V494" s="326"/>
      <c r="W494" s="558"/>
      <c r="X494" s="559"/>
      <c r="Y494"/>
      <c r="Z494"/>
      <c r="AA494"/>
      <c r="AB494"/>
      <c r="AC494"/>
      <c r="AD494"/>
      <c r="AE494"/>
      <c r="AF494"/>
      <c r="AG494"/>
      <c r="AH494" s="269"/>
      <c r="AI494" s="270"/>
      <c r="AJ494" s="34"/>
      <c r="AK494" s="34"/>
      <c r="AL494" s="34"/>
      <c r="AM494" s="34"/>
      <c r="AN494" s="34"/>
      <c r="AO494" s="34"/>
    </row>
    <row r="495" spans="1:41" s="9" customFormat="1" hidden="1">
      <c r="B495" s="69"/>
      <c r="C495" s="76"/>
      <c r="D495" s="59"/>
      <c r="E495" s="20"/>
      <c r="F495" s="20"/>
      <c r="G495" s="20"/>
      <c r="H495" s="20"/>
      <c r="I495" s="20"/>
      <c r="J495" s="109"/>
      <c r="K495"/>
      <c r="L495" s="236"/>
      <c r="M495" s="215"/>
      <c r="N495" s="56"/>
      <c r="O495" s="33"/>
      <c r="P495" s="56"/>
      <c r="Q495" s="33"/>
      <c r="R495" s="213"/>
      <c r="S495" s="33"/>
      <c r="T495" s="213"/>
      <c r="U495" s="327"/>
      <c r="V495" s="327"/>
      <c r="W495" s="558"/>
      <c r="X495" s="559"/>
      <c r="Y495" s="16"/>
      <c r="Z495"/>
      <c r="AA495"/>
      <c r="AB495"/>
      <c r="AC495"/>
      <c r="AD495"/>
      <c r="AE495"/>
      <c r="AF495"/>
      <c r="AG495"/>
      <c r="AH495" s="269"/>
      <c r="AI495" s="270"/>
      <c r="AJ495" s="34"/>
      <c r="AK495" s="34"/>
      <c r="AL495" s="34"/>
      <c r="AM495" s="34"/>
      <c r="AN495" s="34"/>
      <c r="AO495" s="34"/>
    </row>
    <row r="496" spans="1:41" s="9" customFormat="1" hidden="1">
      <c r="A496" s="78"/>
      <c r="B496" s="451">
        <v>0</v>
      </c>
      <c r="C496" s="452">
        <v>0</v>
      </c>
      <c r="D496" s="33" t="s">
        <v>123</v>
      </c>
      <c r="E496" s="76">
        <f>ROUND($P496*$Q496*R496,6)</f>
        <v>0</v>
      </c>
      <c r="F496" s="76">
        <f>ROUND($P497*$Q497*R497,6)</f>
        <v>0</v>
      </c>
      <c r="G496" s="76">
        <f>ROUND($P498*$Q498*R498,6)</f>
        <v>0</v>
      </c>
      <c r="H496" s="76">
        <f>ROUND($P499*$Q499*R499,6)</f>
        <v>0</v>
      </c>
      <c r="I496" s="76">
        <f>ROUND($P500*$Q500*R500,6)</f>
        <v>0</v>
      </c>
      <c r="J496" s="25"/>
      <c r="K496"/>
      <c r="L496" s="245" t="s">
        <v>187</v>
      </c>
      <c r="M496" s="133"/>
      <c r="N496" s="214">
        <f>ROUND(M496/12,2)</f>
        <v>0</v>
      </c>
      <c r="O496" s="211">
        <v>1</v>
      </c>
      <c r="P496" s="212">
        <v>0</v>
      </c>
      <c r="Q496" s="61">
        <f>$S$16</f>
        <v>12</v>
      </c>
      <c r="R496" s="211">
        <v>0</v>
      </c>
      <c r="S496" s="61"/>
      <c r="T496" s="59"/>
      <c r="U496" s="321" t="s">
        <v>31</v>
      </c>
      <c r="V496" s="323">
        <f>IFERROR((E499+E500)/E498,0)</f>
        <v>0</v>
      </c>
      <c r="W496" s="556">
        <f>E496*174</f>
        <v>0</v>
      </c>
      <c r="X496" s="557">
        <f>IFERROR(E498/W496,0)</f>
        <v>0</v>
      </c>
      <c r="Y496" s="24"/>
      <c r="Z496"/>
      <c r="AA496"/>
      <c r="AB496"/>
      <c r="AC496"/>
      <c r="AD496"/>
      <c r="AE496"/>
      <c r="AF496"/>
      <c r="AG496"/>
      <c r="AH496" s="269"/>
      <c r="AI496" s="270"/>
      <c r="AJ496" s="34"/>
      <c r="AK496" s="34"/>
      <c r="AL496" s="34"/>
      <c r="AM496" s="34"/>
      <c r="AN496" s="34"/>
      <c r="AO496" s="34"/>
    </row>
    <row r="497" spans="1:41" s="9" customFormat="1" hidden="1">
      <c r="A497" s="28" t="s">
        <v>282</v>
      </c>
      <c r="B497" s="451">
        <v>0</v>
      </c>
      <c r="C497" s="452">
        <v>0</v>
      </c>
      <c r="D497" s="33" t="s">
        <v>179</v>
      </c>
      <c r="E497" s="21">
        <f>R496</f>
        <v>0</v>
      </c>
      <c r="F497" s="21">
        <f>R497</f>
        <v>0</v>
      </c>
      <c r="G497" s="21">
        <f>R498</f>
        <v>0</v>
      </c>
      <c r="H497" s="21">
        <f>R499</f>
        <v>0</v>
      </c>
      <c r="I497" s="21">
        <f>R500</f>
        <v>0</v>
      </c>
      <c r="J497" s="25"/>
      <c r="K497"/>
      <c r="L497" s="239" t="str">
        <f>L496</f>
        <v>A</v>
      </c>
      <c r="M497" s="215"/>
      <c r="N497" s="214"/>
      <c r="O497" s="211">
        <v>1.03</v>
      </c>
      <c r="P497" s="212">
        <v>0</v>
      </c>
      <c r="Q497" s="61">
        <f>$S$17</f>
        <v>12</v>
      </c>
      <c r="R497" s="211">
        <v>0</v>
      </c>
      <c r="S497" s="61"/>
      <c r="T497" s="59"/>
      <c r="U497" s="561" t="s">
        <v>32</v>
      </c>
      <c r="V497" s="323">
        <f>IFERROR((F499+F500)/F498,0)</f>
        <v>0</v>
      </c>
      <c r="W497" s="556">
        <f>F496*174</f>
        <v>0</v>
      </c>
      <c r="X497" s="557">
        <f>IFERROR(F498/W497,0)</f>
        <v>0</v>
      </c>
      <c r="Y497" s="24"/>
      <c r="Z497"/>
      <c r="AA497"/>
      <c r="AB497"/>
      <c r="AC497"/>
      <c r="AD497"/>
      <c r="AE497"/>
      <c r="AF497"/>
      <c r="AG497"/>
      <c r="AH497" s="269"/>
      <c r="AI497" s="270"/>
      <c r="AJ497" s="34"/>
      <c r="AK497" s="34"/>
      <c r="AL497" s="34"/>
      <c r="AM497" s="34"/>
      <c r="AN497" s="34"/>
      <c r="AO497" s="34"/>
    </row>
    <row r="498" spans="1:41" s="9" customFormat="1" hidden="1">
      <c r="B498" s="451">
        <v>0</v>
      </c>
      <c r="C498" s="452">
        <v>0</v>
      </c>
      <c r="D498" s="59" t="s">
        <v>15</v>
      </c>
      <c r="E498" s="52">
        <f>ROUND(N496*O496*E496,0)</f>
        <v>0</v>
      </c>
      <c r="F498" s="52">
        <f>ROUND(N496*O496*F496*O497,0)</f>
        <v>0</v>
      </c>
      <c r="G498" s="52">
        <f>ROUND(N496*O496*G496*O497*O498,0)</f>
        <v>0</v>
      </c>
      <c r="H498" s="52">
        <f>ROUND(N496*O496*H496*O497*O498*O499,0)</f>
        <v>0</v>
      </c>
      <c r="I498" s="52">
        <f>ROUND(N496*I496*O496*O497*O498*O499*O500,0)</f>
        <v>0</v>
      </c>
      <c r="J498" s="158">
        <f>SUM(E498:I498)</f>
        <v>0</v>
      </c>
      <c r="K498"/>
      <c r="L498" s="239" t="str">
        <f>L497</f>
        <v>A</v>
      </c>
      <c r="M498" s="215"/>
      <c r="N498" s="56"/>
      <c r="O498" s="211">
        <v>1.03</v>
      </c>
      <c r="P498" s="212">
        <v>0</v>
      </c>
      <c r="Q498" s="61">
        <f>$S$18</f>
        <v>12</v>
      </c>
      <c r="R498" s="211">
        <v>0</v>
      </c>
      <c r="S498" s="61"/>
      <c r="T498" s="59"/>
      <c r="U498" s="561" t="s">
        <v>33</v>
      </c>
      <c r="V498" s="323">
        <f>IFERROR((G499+G500)/G498,0)</f>
        <v>0</v>
      </c>
      <c r="W498" s="556">
        <f>G496*174</f>
        <v>0</v>
      </c>
      <c r="X498" s="557">
        <f>IFERROR(G498/W498,0)</f>
        <v>0</v>
      </c>
      <c r="Y498" s="24"/>
      <c r="Z498"/>
      <c r="AA498"/>
      <c r="AB498"/>
      <c r="AC498"/>
      <c r="AD498"/>
      <c r="AE498"/>
      <c r="AF498"/>
      <c r="AG498"/>
      <c r="AH498" s="269"/>
      <c r="AI498" s="270"/>
      <c r="AJ498" s="34"/>
      <c r="AK498" s="34"/>
      <c r="AL498" s="34"/>
      <c r="AM498" s="34"/>
      <c r="AN498" s="34"/>
      <c r="AO498" s="34"/>
    </row>
    <row r="499" spans="1:41" s="9" customFormat="1" hidden="1">
      <c r="B499" s="451">
        <v>0</v>
      </c>
      <c r="C499" s="452">
        <v>0</v>
      </c>
      <c r="D499" s="59" t="s">
        <v>30</v>
      </c>
      <c r="E499" s="52">
        <f>ROUND(E498*$Q$4,0)</f>
        <v>0</v>
      </c>
      <c r="F499" s="52">
        <f t="shared" ref="F499:I499" si="295">ROUND(F498*$Q$4,0)</f>
        <v>0</v>
      </c>
      <c r="G499" s="52">
        <f t="shared" si="295"/>
        <v>0</v>
      </c>
      <c r="H499" s="52">
        <f t="shared" si="295"/>
        <v>0</v>
      </c>
      <c r="I499" s="52">
        <f t="shared" si="295"/>
        <v>0</v>
      </c>
      <c r="J499" s="158">
        <f>SUM(E499:I499)</f>
        <v>0</v>
      </c>
      <c r="K499"/>
      <c r="L499" s="239" t="str">
        <f>L498</f>
        <v>A</v>
      </c>
      <c r="M499" s="215"/>
      <c r="N499" s="56"/>
      <c r="O499" s="211">
        <v>1.03</v>
      </c>
      <c r="P499" s="212">
        <v>0</v>
      </c>
      <c r="Q499" s="61">
        <f>$S$19</f>
        <v>12</v>
      </c>
      <c r="R499" s="211">
        <v>0</v>
      </c>
      <c r="S499" s="61"/>
      <c r="T499" s="59"/>
      <c r="U499" s="561" t="s">
        <v>34</v>
      </c>
      <c r="V499" s="323">
        <f>IFERROR((H499+H500)/H498,0)</f>
        <v>0</v>
      </c>
      <c r="W499" s="556">
        <f>H496*174</f>
        <v>0</v>
      </c>
      <c r="X499" s="557">
        <f>IFERROR(H498/W499,0)</f>
        <v>0</v>
      </c>
      <c r="Y499" s="24"/>
      <c r="Z499"/>
      <c r="AA499"/>
      <c r="AB499"/>
      <c r="AC499"/>
      <c r="AD499"/>
      <c r="AE499"/>
      <c r="AF499"/>
      <c r="AG499"/>
      <c r="AH499" s="269"/>
      <c r="AI499" s="270"/>
      <c r="AJ499" s="34"/>
      <c r="AK499" s="34"/>
      <c r="AL499" s="34"/>
      <c r="AM499" s="34"/>
      <c r="AN499" s="34"/>
      <c r="AO499" s="34"/>
    </row>
    <row r="500" spans="1:41" s="9" customFormat="1" ht="15" hidden="1">
      <c r="B500" s="451">
        <v>0</v>
      </c>
      <c r="C500" s="452">
        <v>0</v>
      </c>
      <c r="D500" s="59" t="s">
        <v>29</v>
      </c>
      <c r="E500" s="170">
        <f>ROUND(R$7*E496,0)</f>
        <v>0</v>
      </c>
      <c r="F500" s="170">
        <f t="shared" ref="F500:I500" si="296">ROUND(S$7*F496,0)</f>
        <v>0</v>
      </c>
      <c r="G500" s="170">
        <f t="shared" si="296"/>
        <v>0</v>
      </c>
      <c r="H500" s="170">
        <f t="shared" si="296"/>
        <v>0</v>
      </c>
      <c r="I500" s="170">
        <f t="shared" si="296"/>
        <v>0</v>
      </c>
      <c r="J500" s="167">
        <f>SUM(E500:I500)</f>
        <v>0</v>
      </c>
      <c r="K500"/>
      <c r="L500" s="239" t="str">
        <f>L499</f>
        <v>A</v>
      </c>
      <c r="M500" s="215"/>
      <c r="N500" s="56"/>
      <c r="O500" s="211">
        <v>1.03</v>
      </c>
      <c r="P500" s="212">
        <v>0</v>
      </c>
      <c r="Q500" s="61">
        <f>$S$20</f>
        <v>12</v>
      </c>
      <c r="R500" s="211">
        <v>0</v>
      </c>
      <c r="S500" s="61"/>
      <c r="T500" s="59"/>
      <c r="U500" s="561" t="s">
        <v>35</v>
      </c>
      <c r="V500" s="323">
        <f>IFERROR((I499+I500)/I498,0)</f>
        <v>0</v>
      </c>
      <c r="W500" s="556">
        <f>I496*174</f>
        <v>0</v>
      </c>
      <c r="X500" s="557">
        <f>IFERROR(I498/W500,0)</f>
        <v>0</v>
      </c>
      <c r="Y500" s="24"/>
      <c r="Z500"/>
      <c r="AA500"/>
      <c r="AB500"/>
      <c r="AC500"/>
      <c r="AD500"/>
      <c r="AE500"/>
      <c r="AF500"/>
      <c r="AG500"/>
      <c r="AH500" s="269"/>
      <c r="AI500" s="270"/>
      <c r="AJ500" s="34"/>
      <c r="AK500" s="34"/>
      <c r="AL500" s="34"/>
      <c r="AM500" s="34"/>
      <c r="AN500" s="34"/>
      <c r="AO500" s="34"/>
    </row>
    <row r="501" spans="1:41" s="9" customFormat="1" hidden="1">
      <c r="D501" s="62" t="s">
        <v>178</v>
      </c>
      <c r="E501" s="171">
        <f t="shared" ref="E501:I501" si="297">SUM(E499:E500)</f>
        <v>0</v>
      </c>
      <c r="F501" s="171">
        <f t="shared" si="297"/>
        <v>0</v>
      </c>
      <c r="G501" s="171">
        <f t="shared" si="297"/>
        <v>0</v>
      </c>
      <c r="H501" s="171">
        <f t="shared" si="297"/>
        <v>0</v>
      </c>
      <c r="I501" s="171">
        <f t="shared" si="297"/>
        <v>0</v>
      </c>
      <c r="J501" s="172">
        <f t="shared" ref="J501" si="298">SUM(J499:J500)</f>
        <v>0</v>
      </c>
      <c r="K501"/>
      <c r="L501" s="239" t="str">
        <f>L500</f>
        <v>A</v>
      </c>
      <c r="M501" s="215"/>
      <c r="N501" s="56"/>
      <c r="O501" s="59"/>
      <c r="P501" s="216"/>
      <c r="Q501" s="61"/>
      <c r="R501" s="59"/>
      <c r="S501" s="61"/>
      <c r="T501" s="59"/>
      <c r="U501" s="325"/>
      <c r="V501" s="326"/>
      <c r="W501" s="558"/>
      <c r="X501" s="559"/>
      <c r="Y501"/>
      <c r="Z501"/>
      <c r="AA501"/>
      <c r="AB501"/>
      <c r="AC501"/>
      <c r="AD501"/>
      <c r="AE501"/>
      <c r="AF501"/>
      <c r="AG501"/>
      <c r="AH501" s="269"/>
      <c r="AI501" s="270"/>
      <c r="AJ501" s="34"/>
      <c r="AK501" s="34"/>
      <c r="AL501" s="34"/>
      <c r="AM501" s="34"/>
      <c r="AN501" s="34"/>
      <c r="AO501" s="34"/>
    </row>
    <row r="502" spans="1:41" s="9" customFormat="1" hidden="1">
      <c r="B502" s="69"/>
      <c r="C502" s="76"/>
      <c r="D502" s="59"/>
      <c r="E502" s="20"/>
      <c r="F502" s="20"/>
      <c r="G502" s="20"/>
      <c r="H502" s="20"/>
      <c r="I502" s="20"/>
      <c r="J502" s="109"/>
      <c r="K502"/>
      <c r="L502" s="236"/>
      <c r="M502" s="215"/>
      <c r="N502" s="56"/>
      <c r="O502" s="33"/>
      <c r="P502" s="56"/>
      <c r="Q502" s="33"/>
      <c r="R502" s="213"/>
      <c r="S502" s="33"/>
      <c r="T502" s="213"/>
      <c r="U502" s="327"/>
      <c r="V502" s="327"/>
      <c r="W502" s="558"/>
      <c r="X502" s="559"/>
      <c r="Y502" s="16"/>
      <c r="Z502"/>
      <c r="AA502"/>
      <c r="AB502"/>
      <c r="AC502"/>
      <c r="AD502"/>
      <c r="AE502"/>
      <c r="AF502"/>
      <c r="AG502"/>
      <c r="AH502" s="269"/>
      <c r="AI502" s="270"/>
      <c r="AJ502" s="34"/>
      <c r="AK502" s="34"/>
      <c r="AL502" s="34"/>
      <c r="AM502" s="34"/>
      <c r="AN502" s="34"/>
      <c r="AO502" s="34"/>
    </row>
    <row r="503" spans="1:41" s="9" customFormat="1" hidden="1">
      <c r="A503" s="78"/>
      <c r="B503" s="451">
        <v>0</v>
      </c>
      <c r="C503" s="452">
        <v>0</v>
      </c>
      <c r="D503" s="33" t="s">
        <v>123</v>
      </c>
      <c r="E503" s="76">
        <f>ROUND($P503*$Q503*R503,6)</f>
        <v>0</v>
      </c>
      <c r="F503" s="76">
        <f>ROUND($P504*$Q504*R504,6)</f>
        <v>0</v>
      </c>
      <c r="G503" s="76">
        <f>ROUND($P505*$Q505*R505,6)</f>
        <v>0</v>
      </c>
      <c r="H503" s="76">
        <f>ROUND($P506*$Q506*R506,6)</f>
        <v>0</v>
      </c>
      <c r="I503" s="76">
        <f>ROUND($P507*$Q507*R507,6)</f>
        <v>0</v>
      </c>
      <c r="J503" s="25"/>
      <c r="K503"/>
      <c r="L503" s="245" t="s">
        <v>187</v>
      </c>
      <c r="M503" s="133"/>
      <c r="N503" s="214">
        <f>ROUND(M503/12,2)</f>
        <v>0</v>
      </c>
      <c r="O503" s="211">
        <v>1</v>
      </c>
      <c r="P503" s="212">
        <v>0</v>
      </c>
      <c r="Q503" s="61">
        <f>$S$16</f>
        <v>12</v>
      </c>
      <c r="R503" s="211">
        <v>0</v>
      </c>
      <c r="S503" s="61"/>
      <c r="T503" s="59"/>
      <c r="U503" s="321" t="s">
        <v>31</v>
      </c>
      <c r="V503" s="323">
        <f>IFERROR((E506+E507)/E505,0)</f>
        <v>0</v>
      </c>
      <c r="W503" s="556">
        <f>E503*174</f>
        <v>0</v>
      </c>
      <c r="X503" s="557">
        <f>IFERROR(E505/W503,0)</f>
        <v>0</v>
      </c>
      <c r="Y503" s="24"/>
      <c r="Z503"/>
      <c r="AA503"/>
      <c r="AB503"/>
      <c r="AC503"/>
      <c r="AD503"/>
      <c r="AE503"/>
      <c r="AF503"/>
      <c r="AG503"/>
      <c r="AH503" s="269"/>
      <c r="AI503" s="270"/>
      <c r="AJ503" s="34"/>
      <c r="AK503" s="34"/>
      <c r="AL503" s="34"/>
      <c r="AM503" s="34"/>
      <c r="AN503" s="34"/>
      <c r="AO503" s="34"/>
    </row>
    <row r="504" spans="1:41" s="9" customFormat="1" hidden="1">
      <c r="A504" s="28" t="s">
        <v>282</v>
      </c>
      <c r="B504" s="451">
        <v>0</v>
      </c>
      <c r="C504" s="452">
        <v>0</v>
      </c>
      <c r="D504" s="33" t="s">
        <v>179</v>
      </c>
      <c r="E504" s="21">
        <f>R503</f>
        <v>0</v>
      </c>
      <c r="F504" s="21">
        <f>R504</f>
        <v>0</v>
      </c>
      <c r="G504" s="21">
        <f>R505</f>
        <v>0</v>
      </c>
      <c r="H504" s="21">
        <f>R506</f>
        <v>0</v>
      </c>
      <c r="I504" s="21">
        <f>R507</f>
        <v>0</v>
      </c>
      <c r="J504" s="25"/>
      <c r="K504"/>
      <c r="L504" s="239" t="str">
        <f>L503</f>
        <v>A</v>
      </c>
      <c r="M504" s="215"/>
      <c r="N504" s="214"/>
      <c r="O504" s="211">
        <v>1.03</v>
      </c>
      <c r="P504" s="212">
        <v>0</v>
      </c>
      <c r="Q504" s="61">
        <f>$S$17</f>
        <v>12</v>
      </c>
      <c r="R504" s="211">
        <v>0</v>
      </c>
      <c r="S504" s="61"/>
      <c r="T504" s="59"/>
      <c r="U504" s="561" t="s">
        <v>32</v>
      </c>
      <c r="V504" s="323">
        <f>IFERROR((F506+F507)/F505,0)</f>
        <v>0</v>
      </c>
      <c r="W504" s="556">
        <f>F503*174</f>
        <v>0</v>
      </c>
      <c r="X504" s="557">
        <f>IFERROR(F505/W504,0)</f>
        <v>0</v>
      </c>
      <c r="Y504" s="24"/>
      <c r="Z504"/>
      <c r="AA504"/>
      <c r="AB504"/>
      <c r="AC504"/>
      <c r="AD504"/>
      <c r="AE504"/>
      <c r="AF504"/>
      <c r="AG504"/>
      <c r="AH504" s="269"/>
      <c r="AI504" s="270"/>
      <c r="AJ504" s="34"/>
      <c r="AK504" s="34"/>
      <c r="AL504" s="34"/>
      <c r="AM504" s="34"/>
      <c r="AN504" s="34"/>
      <c r="AO504" s="34"/>
    </row>
    <row r="505" spans="1:41" s="9" customFormat="1" hidden="1">
      <c r="B505" s="451">
        <v>0</v>
      </c>
      <c r="C505" s="452">
        <v>0</v>
      </c>
      <c r="D505" s="59" t="s">
        <v>15</v>
      </c>
      <c r="E505" s="52">
        <f>ROUND(N503*O503*E503,0)</f>
        <v>0</v>
      </c>
      <c r="F505" s="52">
        <f>ROUND(N503*O503*F503*O504,0)</f>
        <v>0</v>
      </c>
      <c r="G505" s="52">
        <f>ROUND(N503*O503*G503*O504*O505,0)</f>
        <v>0</v>
      </c>
      <c r="H505" s="52">
        <f>ROUND(N503*O503*H503*O504*O505*O506,0)</f>
        <v>0</v>
      </c>
      <c r="I505" s="52">
        <f>ROUND(N503*I503*O503*O504*O505*O506*O507,0)</f>
        <v>0</v>
      </c>
      <c r="J505" s="158">
        <f>SUM(E505:I505)</f>
        <v>0</v>
      </c>
      <c r="K505"/>
      <c r="L505" s="239" t="str">
        <f>L504</f>
        <v>A</v>
      </c>
      <c r="M505" s="215"/>
      <c r="N505" s="56"/>
      <c r="O505" s="211">
        <v>1.03</v>
      </c>
      <c r="P505" s="212">
        <v>0</v>
      </c>
      <c r="Q505" s="61">
        <f>$S$18</f>
        <v>12</v>
      </c>
      <c r="R505" s="211">
        <v>0</v>
      </c>
      <c r="S505" s="61"/>
      <c r="T505" s="59"/>
      <c r="U505" s="561" t="s">
        <v>33</v>
      </c>
      <c r="V505" s="323">
        <f>IFERROR((G506+G507)/G505,0)</f>
        <v>0</v>
      </c>
      <c r="W505" s="556">
        <f>G503*174</f>
        <v>0</v>
      </c>
      <c r="X505" s="557">
        <f>IFERROR(G505/W505,0)</f>
        <v>0</v>
      </c>
      <c r="Y505" s="24"/>
      <c r="Z505"/>
      <c r="AA505"/>
      <c r="AB505"/>
      <c r="AC505"/>
      <c r="AD505"/>
      <c r="AE505"/>
      <c r="AF505"/>
      <c r="AG505"/>
      <c r="AH505" s="269"/>
      <c r="AI505" s="270"/>
      <c r="AJ505" s="34"/>
      <c r="AK505" s="34"/>
      <c r="AL505" s="34"/>
      <c r="AM505" s="34"/>
      <c r="AN505" s="34"/>
      <c r="AO505" s="34"/>
    </row>
    <row r="506" spans="1:41" s="9" customFormat="1" hidden="1">
      <c r="B506" s="451">
        <v>0</v>
      </c>
      <c r="C506" s="452">
        <v>0</v>
      </c>
      <c r="D506" s="59" t="s">
        <v>30</v>
      </c>
      <c r="E506" s="52">
        <f>ROUND(E505*$Q$4,0)</f>
        <v>0</v>
      </c>
      <c r="F506" s="52">
        <f t="shared" ref="F506:I506" si="299">ROUND(F505*$Q$4,0)</f>
        <v>0</v>
      </c>
      <c r="G506" s="52">
        <f t="shared" si="299"/>
        <v>0</v>
      </c>
      <c r="H506" s="52">
        <f t="shared" si="299"/>
        <v>0</v>
      </c>
      <c r="I506" s="52">
        <f t="shared" si="299"/>
        <v>0</v>
      </c>
      <c r="J506" s="158">
        <f>SUM(E506:I506)</f>
        <v>0</v>
      </c>
      <c r="K506"/>
      <c r="L506" s="239" t="str">
        <f>L505</f>
        <v>A</v>
      </c>
      <c r="M506" s="215"/>
      <c r="N506" s="56"/>
      <c r="O506" s="211">
        <v>1.03</v>
      </c>
      <c r="P506" s="212">
        <v>0</v>
      </c>
      <c r="Q506" s="61">
        <f>$S$19</f>
        <v>12</v>
      </c>
      <c r="R506" s="211">
        <v>0</v>
      </c>
      <c r="S506" s="61"/>
      <c r="T506" s="59"/>
      <c r="U506" s="561" t="s">
        <v>34</v>
      </c>
      <c r="V506" s="323">
        <f>IFERROR((H506+H507)/H505,0)</f>
        <v>0</v>
      </c>
      <c r="W506" s="556">
        <f>H503*174</f>
        <v>0</v>
      </c>
      <c r="X506" s="557">
        <f>IFERROR(H505/W506,0)</f>
        <v>0</v>
      </c>
      <c r="Y506" s="24"/>
      <c r="Z506"/>
      <c r="AA506"/>
      <c r="AB506"/>
      <c r="AC506"/>
      <c r="AD506"/>
      <c r="AE506"/>
      <c r="AF506"/>
      <c r="AG506"/>
      <c r="AH506" s="269"/>
      <c r="AI506" s="270"/>
      <c r="AJ506" s="34"/>
      <c r="AK506" s="34"/>
      <c r="AL506" s="34"/>
      <c r="AM506" s="34"/>
      <c r="AN506" s="34"/>
      <c r="AO506" s="34"/>
    </row>
    <row r="507" spans="1:41" s="9" customFormat="1" ht="15" hidden="1">
      <c r="B507" s="451">
        <v>0</v>
      </c>
      <c r="C507" s="452">
        <v>0</v>
      </c>
      <c r="D507" s="59" t="s">
        <v>29</v>
      </c>
      <c r="E507" s="170">
        <f>ROUND(R$7*E503,0)</f>
        <v>0</v>
      </c>
      <c r="F507" s="170">
        <f t="shared" ref="F507:I507" si="300">ROUND(S$7*F503,0)</f>
        <v>0</v>
      </c>
      <c r="G507" s="170">
        <f t="shared" si="300"/>
        <v>0</v>
      </c>
      <c r="H507" s="170">
        <f t="shared" si="300"/>
        <v>0</v>
      </c>
      <c r="I507" s="170">
        <f t="shared" si="300"/>
        <v>0</v>
      </c>
      <c r="J507" s="167">
        <f>SUM(E507:I507)</f>
        <v>0</v>
      </c>
      <c r="K507"/>
      <c r="L507" s="239" t="str">
        <f>L506</f>
        <v>A</v>
      </c>
      <c r="M507" s="215"/>
      <c r="N507" s="56"/>
      <c r="O507" s="211">
        <v>1.03</v>
      </c>
      <c r="P507" s="212">
        <v>0</v>
      </c>
      <c r="Q507" s="61">
        <f>$S$20</f>
        <v>12</v>
      </c>
      <c r="R507" s="211">
        <v>0</v>
      </c>
      <c r="S507" s="61"/>
      <c r="T507" s="59"/>
      <c r="U507" s="561" t="s">
        <v>35</v>
      </c>
      <c r="V507" s="323">
        <f>IFERROR((I506+I507)/I505,0)</f>
        <v>0</v>
      </c>
      <c r="W507" s="556">
        <f>I503*174</f>
        <v>0</v>
      </c>
      <c r="X507" s="557">
        <f>IFERROR(I505/W507,0)</f>
        <v>0</v>
      </c>
      <c r="Y507" s="24"/>
      <c r="Z507"/>
      <c r="AA507"/>
      <c r="AB507"/>
      <c r="AC507"/>
      <c r="AD507"/>
      <c r="AE507"/>
      <c r="AF507"/>
      <c r="AG507"/>
      <c r="AH507" s="269"/>
      <c r="AI507" s="270"/>
      <c r="AJ507" s="34"/>
      <c r="AK507" s="34"/>
      <c r="AL507" s="34"/>
      <c r="AM507" s="34"/>
      <c r="AN507" s="34"/>
      <c r="AO507" s="34"/>
    </row>
    <row r="508" spans="1:41" s="9" customFormat="1" hidden="1">
      <c r="D508" s="62" t="s">
        <v>178</v>
      </c>
      <c r="E508" s="171">
        <f t="shared" ref="E508:I508" si="301">SUM(E506:E507)</f>
        <v>0</v>
      </c>
      <c r="F508" s="171">
        <f t="shared" si="301"/>
        <v>0</v>
      </c>
      <c r="G508" s="171">
        <f t="shared" si="301"/>
        <v>0</v>
      </c>
      <c r="H508" s="171">
        <f t="shared" si="301"/>
        <v>0</v>
      </c>
      <c r="I508" s="171">
        <f t="shared" si="301"/>
        <v>0</v>
      </c>
      <c r="J508" s="172">
        <f t="shared" ref="J508" si="302">SUM(J506:J507)</f>
        <v>0</v>
      </c>
      <c r="K508"/>
      <c r="L508" s="239" t="str">
        <f>L507</f>
        <v>A</v>
      </c>
      <c r="M508" s="215"/>
      <c r="N508" s="56"/>
      <c r="O508" s="59"/>
      <c r="P508" s="216"/>
      <c r="Q508" s="61"/>
      <c r="R508" s="59"/>
      <c r="S508" s="61"/>
      <c r="T508" s="59"/>
      <c r="U508" s="325"/>
      <c r="V508" s="326"/>
      <c r="W508" s="558"/>
      <c r="X508" s="559"/>
      <c r="Y508"/>
      <c r="Z508"/>
      <c r="AA508"/>
      <c r="AB508"/>
      <c r="AC508"/>
      <c r="AD508"/>
      <c r="AE508"/>
      <c r="AF508"/>
      <c r="AG508"/>
      <c r="AH508" s="269"/>
      <c r="AI508" s="270"/>
      <c r="AJ508" s="34"/>
      <c r="AK508" s="34"/>
      <c r="AL508" s="34"/>
      <c r="AM508" s="34"/>
      <c r="AN508" s="34"/>
      <c r="AO508" s="34"/>
    </row>
    <row r="509" spans="1:41" s="9" customFormat="1" hidden="1">
      <c r="B509" s="69"/>
      <c r="C509" s="76"/>
      <c r="D509" s="59"/>
      <c r="E509" s="20"/>
      <c r="F509" s="20"/>
      <c r="G509" s="20"/>
      <c r="H509" s="20"/>
      <c r="I509" s="20"/>
      <c r="J509" s="109"/>
      <c r="K509"/>
      <c r="L509" s="236"/>
      <c r="M509" s="215"/>
      <c r="N509" s="56"/>
      <c r="O509" s="33"/>
      <c r="P509" s="56"/>
      <c r="Q509" s="33"/>
      <c r="R509" s="213"/>
      <c r="S509" s="33"/>
      <c r="T509" s="213"/>
      <c r="U509" s="327"/>
      <c r="V509" s="327"/>
      <c r="W509" s="558"/>
      <c r="X509" s="559"/>
      <c r="Y509" s="16"/>
      <c r="Z509"/>
      <c r="AA509"/>
      <c r="AB509"/>
      <c r="AC509"/>
      <c r="AD509"/>
      <c r="AE509"/>
      <c r="AF509"/>
      <c r="AG509"/>
      <c r="AH509" s="269"/>
      <c r="AI509" s="270"/>
      <c r="AJ509" s="34"/>
      <c r="AK509" s="34"/>
      <c r="AL509" s="34"/>
      <c r="AM509" s="34"/>
      <c r="AN509" s="34"/>
      <c r="AO509" s="34"/>
    </row>
    <row r="510" spans="1:41" s="9" customFormat="1" hidden="1">
      <c r="A510" s="78"/>
      <c r="B510" s="451">
        <v>0</v>
      </c>
      <c r="C510" s="452">
        <v>0</v>
      </c>
      <c r="D510" s="33" t="s">
        <v>123</v>
      </c>
      <c r="E510" s="76">
        <f>ROUND($P510*$Q510*R510,6)</f>
        <v>0</v>
      </c>
      <c r="F510" s="76">
        <f>ROUND($P511*$Q511*R511,6)</f>
        <v>0</v>
      </c>
      <c r="G510" s="76">
        <f>ROUND($P512*$Q512*R512,6)</f>
        <v>0</v>
      </c>
      <c r="H510" s="76">
        <f>ROUND($P513*$Q513*R513,6)</f>
        <v>0</v>
      </c>
      <c r="I510" s="76">
        <f>ROUND($P514*$Q514*R514,6)</f>
        <v>0</v>
      </c>
      <c r="J510" s="25"/>
      <c r="K510"/>
      <c r="L510" s="245" t="s">
        <v>187</v>
      </c>
      <c r="M510" s="133"/>
      <c r="N510" s="214">
        <f>ROUND(M510/12,2)</f>
        <v>0</v>
      </c>
      <c r="O510" s="211">
        <v>1</v>
      </c>
      <c r="P510" s="212">
        <v>0</v>
      </c>
      <c r="Q510" s="61">
        <f>$S$16</f>
        <v>12</v>
      </c>
      <c r="R510" s="211">
        <v>0</v>
      </c>
      <c r="S510" s="61"/>
      <c r="T510" s="59"/>
      <c r="U510" s="321" t="s">
        <v>31</v>
      </c>
      <c r="V510" s="323">
        <f>IFERROR((E513+E514)/E512,0)</f>
        <v>0</v>
      </c>
      <c r="W510" s="556">
        <f>E510*174</f>
        <v>0</v>
      </c>
      <c r="X510" s="557">
        <f>IFERROR(E512/W510,0)</f>
        <v>0</v>
      </c>
      <c r="Y510" s="24"/>
      <c r="Z510"/>
      <c r="AA510"/>
      <c r="AB510"/>
      <c r="AC510"/>
      <c r="AD510"/>
      <c r="AE510"/>
      <c r="AF510"/>
      <c r="AG510"/>
      <c r="AH510" s="269"/>
      <c r="AI510" s="270"/>
      <c r="AJ510" s="34"/>
      <c r="AK510" s="34"/>
      <c r="AL510" s="34"/>
      <c r="AM510" s="34"/>
      <c r="AN510" s="34"/>
      <c r="AO510" s="34"/>
    </row>
    <row r="511" spans="1:41" s="9" customFormat="1" hidden="1">
      <c r="A511" s="28" t="s">
        <v>282</v>
      </c>
      <c r="B511" s="451">
        <v>0</v>
      </c>
      <c r="C511" s="452">
        <v>0</v>
      </c>
      <c r="D511" s="33" t="s">
        <v>179</v>
      </c>
      <c r="E511" s="21">
        <f>R510</f>
        <v>0</v>
      </c>
      <c r="F511" s="21">
        <f>R511</f>
        <v>0</v>
      </c>
      <c r="G511" s="21">
        <f>R512</f>
        <v>0</v>
      </c>
      <c r="H511" s="21">
        <f>R513</f>
        <v>0</v>
      </c>
      <c r="I511" s="21">
        <f>R514</f>
        <v>0</v>
      </c>
      <c r="J511" s="25"/>
      <c r="K511"/>
      <c r="L511" s="239" t="str">
        <f>L510</f>
        <v>A</v>
      </c>
      <c r="M511" s="215"/>
      <c r="N511" s="214"/>
      <c r="O511" s="211">
        <v>1.03</v>
      </c>
      <c r="P511" s="212">
        <v>0</v>
      </c>
      <c r="Q511" s="61">
        <f>$S$17</f>
        <v>12</v>
      </c>
      <c r="R511" s="211">
        <v>0</v>
      </c>
      <c r="S511" s="61"/>
      <c r="T511" s="59"/>
      <c r="U511" s="561" t="s">
        <v>32</v>
      </c>
      <c r="V511" s="323">
        <f>IFERROR((F513+F514)/F512,0)</f>
        <v>0</v>
      </c>
      <c r="W511" s="556">
        <f>F510*174</f>
        <v>0</v>
      </c>
      <c r="X511" s="557">
        <f>IFERROR(F512/W511,0)</f>
        <v>0</v>
      </c>
      <c r="Y511" s="24"/>
      <c r="Z511"/>
      <c r="AA511"/>
      <c r="AB511"/>
      <c r="AC511"/>
      <c r="AD511"/>
      <c r="AE511"/>
      <c r="AF511"/>
      <c r="AG511"/>
      <c r="AH511" s="269"/>
      <c r="AI511" s="270"/>
      <c r="AJ511" s="34"/>
      <c r="AK511" s="34"/>
      <c r="AL511" s="34"/>
      <c r="AM511" s="34"/>
      <c r="AN511" s="34"/>
      <c r="AO511" s="34"/>
    </row>
    <row r="512" spans="1:41" s="9" customFormat="1" hidden="1">
      <c r="B512" s="451">
        <v>0</v>
      </c>
      <c r="C512" s="452">
        <v>0</v>
      </c>
      <c r="D512" s="59" t="s">
        <v>15</v>
      </c>
      <c r="E512" s="52">
        <f>ROUND(N510*O510*E510,0)</f>
        <v>0</v>
      </c>
      <c r="F512" s="52">
        <f>ROUND(N510*O510*F510*O511,0)</f>
        <v>0</v>
      </c>
      <c r="G512" s="52">
        <f>ROUND(N510*O510*G510*O511*O512,0)</f>
        <v>0</v>
      </c>
      <c r="H512" s="52">
        <f>ROUND(N510*O510*H510*O511*O512*O513,0)</f>
        <v>0</v>
      </c>
      <c r="I512" s="52">
        <f>ROUND(N510*I510*O510*O511*O512*O513*O514,0)</f>
        <v>0</v>
      </c>
      <c r="J512" s="158">
        <f>SUM(E512:I512)</f>
        <v>0</v>
      </c>
      <c r="K512"/>
      <c r="L512" s="239" t="str">
        <f>L511</f>
        <v>A</v>
      </c>
      <c r="M512" s="215"/>
      <c r="N512" s="56"/>
      <c r="O512" s="211">
        <v>1.03</v>
      </c>
      <c r="P512" s="212">
        <v>0</v>
      </c>
      <c r="Q512" s="61">
        <f>$S$18</f>
        <v>12</v>
      </c>
      <c r="R512" s="211">
        <v>0</v>
      </c>
      <c r="S512" s="61"/>
      <c r="T512" s="59"/>
      <c r="U512" s="561" t="s">
        <v>33</v>
      </c>
      <c r="V512" s="323">
        <f>IFERROR((G513+G514)/G512,0)</f>
        <v>0</v>
      </c>
      <c r="W512" s="556">
        <f>G510*174</f>
        <v>0</v>
      </c>
      <c r="X512" s="557">
        <f>IFERROR(G512/W512,0)</f>
        <v>0</v>
      </c>
      <c r="Y512" s="24"/>
      <c r="Z512"/>
      <c r="AA512"/>
      <c r="AB512"/>
      <c r="AC512"/>
      <c r="AD512"/>
      <c r="AE512"/>
      <c r="AF512"/>
      <c r="AG512"/>
      <c r="AH512" s="269"/>
      <c r="AI512" s="270"/>
      <c r="AJ512" s="34"/>
      <c r="AK512" s="34"/>
      <c r="AL512" s="34"/>
      <c r="AM512" s="34"/>
      <c r="AN512" s="34"/>
      <c r="AO512" s="34"/>
    </row>
    <row r="513" spans="1:41" s="9" customFormat="1" hidden="1">
      <c r="B513" s="451">
        <v>0</v>
      </c>
      <c r="C513" s="452">
        <v>0</v>
      </c>
      <c r="D513" s="59" t="s">
        <v>30</v>
      </c>
      <c r="E513" s="52">
        <f>ROUND(E512*$Q$4,0)</f>
        <v>0</v>
      </c>
      <c r="F513" s="52">
        <f t="shared" ref="F513:I513" si="303">ROUND(F512*$Q$4,0)</f>
        <v>0</v>
      </c>
      <c r="G513" s="52">
        <f t="shared" si="303"/>
        <v>0</v>
      </c>
      <c r="H513" s="52">
        <f t="shared" si="303"/>
        <v>0</v>
      </c>
      <c r="I513" s="52">
        <f t="shared" si="303"/>
        <v>0</v>
      </c>
      <c r="J513" s="158">
        <f>SUM(E513:I513)</f>
        <v>0</v>
      </c>
      <c r="K513"/>
      <c r="L513" s="239" t="str">
        <f>L512</f>
        <v>A</v>
      </c>
      <c r="M513" s="215"/>
      <c r="N513" s="56"/>
      <c r="O513" s="211">
        <v>1.03</v>
      </c>
      <c r="P513" s="212">
        <v>0</v>
      </c>
      <c r="Q513" s="61">
        <f>$S$19</f>
        <v>12</v>
      </c>
      <c r="R513" s="211">
        <v>0</v>
      </c>
      <c r="S513" s="61"/>
      <c r="T513" s="59"/>
      <c r="U513" s="561" t="s">
        <v>34</v>
      </c>
      <c r="V513" s="323">
        <f>IFERROR((H513+H514)/H512,0)</f>
        <v>0</v>
      </c>
      <c r="W513" s="556">
        <f>H510*174</f>
        <v>0</v>
      </c>
      <c r="X513" s="557">
        <f>IFERROR(H512/W513,0)</f>
        <v>0</v>
      </c>
      <c r="Y513" s="24"/>
      <c r="Z513"/>
      <c r="AA513"/>
      <c r="AB513"/>
      <c r="AC513"/>
      <c r="AD513"/>
      <c r="AE513"/>
      <c r="AF513"/>
      <c r="AG513"/>
      <c r="AH513" s="269"/>
      <c r="AI513" s="270"/>
      <c r="AJ513" s="34"/>
      <c r="AK513" s="34"/>
      <c r="AL513" s="34"/>
      <c r="AM513" s="34"/>
      <c r="AN513" s="34"/>
      <c r="AO513" s="34"/>
    </row>
    <row r="514" spans="1:41" s="9" customFormat="1" ht="15" hidden="1">
      <c r="B514" s="451">
        <v>0</v>
      </c>
      <c r="C514" s="452">
        <v>0</v>
      </c>
      <c r="D514" s="59" t="s">
        <v>29</v>
      </c>
      <c r="E514" s="170">
        <f>ROUND(R$7*E510,0)</f>
        <v>0</v>
      </c>
      <c r="F514" s="170">
        <f t="shared" ref="F514:I514" si="304">ROUND(S$7*F510,0)</f>
        <v>0</v>
      </c>
      <c r="G514" s="170">
        <f t="shared" si="304"/>
        <v>0</v>
      </c>
      <c r="H514" s="170">
        <f t="shared" si="304"/>
        <v>0</v>
      </c>
      <c r="I514" s="170">
        <f t="shared" si="304"/>
        <v>0</v>
      </c>
      <c r="J514" s="167">
        <f>SUM(E514:I514)</f>
        <v>0</v>
      </c>
      <c r="K514"/>
      <c r="L514" s="239" t="str">
        <f>L513</f>
        <v>A</v>
      </c>
      <c r="M514" s="215"/>
      <c r="N514" s="56"/>
      <c r="O514" s="211">
        <v>1.03</v>
      </c>
      <c r="P514" s="212">
        <v>0</v>
      </c>
      <c r="Q514" s="61">
        <f>$S$20</f>
        <v>12</v>
      </c>
      <c r="R514" s="211">
        <v>0</v>
      </c>
      <c r="S514" s="61"/>
      <c r="T514" s="59"/>
      <c r="U514" s="561" t="s">
        <v>35</v>
      </c>
      <c r="V514" s="323">
        <f>IFERROR((I513+I514)/I512,0)</f>
        <v>0</v>
      </c>
      <c r="W514" s="556">
        <f>I510*174</f>
        <v>0</v>
      </c>
      <c r="X514" s="557">
        <f>IFERROR(I512/W514,0)</f>
        <v>0</v>
      </c>
      <c r="Y514" s="24"/>
      <c r="Z514"/>
      <c r="AA514"/>
      <c r="AB514"/>
      <c r="AC514"/>
      <c r="AD514"/>
      <c r="AE514"/>
      <c r="AF514"/>
      <c r="AG514"/>
      <c r="AH514" s="269"/>
      <c r="AI514" s="270"/>
      <c r="AJ514" s="34"/>
      <c r="AK514" s="34"/>
      <c r="AL514" s="34"/>
      <c r="AM514" s="34"/>
      <c r="AN514" s="34"/>
      <c r="AO514" s="34"/>
    </row>
    <row r="515" spans="1:41" s="9" customFormat="1" hidden="1">
      <c r="D515" s="62" t="s">
        <v>178</v>
      </c>
      <c r="E515" s="171">
        <f t="shared" ref="E515:I515" si="305">SUM(E513:E514)</f>
        <v>0</v>
      </c>
      <c r="F515" s="171">
        <f t="shared" si="305"/>
        <v>0</v>
      </c>
      <c r="G515" s="171">
        <f t="shared" si="305"/>
        <v>0</v>
      </c>
      <c r="H515" s="171">
        <f t="shared" si="305"/>
        <v>0</v>
      </c>
      <c r="I515" s="171">
        <f t="shared" si="305"/>
        <v>0</v>
      </c>
      <c r="J515" s="172">
        <f t="shared" ref="J515" si="306">SUM(J513:J514)</f>
        <v>0</v>
      </c>
      <c r="K515"/>
      <c r="L515" s="239" t="str">
        <f>L514</f>
        <v>A</v>
      </c>
      <c r="M515" s="215"/>
      <c r="N515" s="56"/>
      <c r="O515" s="59"/>
      <c r="P515" s="216"/>
      <c r="Q515" s="61"/>
      <c r="R515" s="59"/>
      <c r="S515" s="61"/>
      <c r="T515" s="59"/>
      <c r="U515" s="325"/>
      <c r="V515" s="326"/>
      <c r="W515" s="558"/>
      <c r="X515" s="559"/>
      <c r="Y515"/>
      <c r="Z515"/>
      <c r="AA515"/>
      <c r="AB515"/>
      <c r="AC515"/>
      <c r="AD515"/>
      <c r="AE515"/>
      <c r="AF515"/>
      <c r="AG515"/>
      <c r="AH515" s="269"/>
      <c r="AI515" s="270"/>
      <c r="AJ515" s="34"/>
      <c r="AK515" s="34"/>
      <c r="AL515" s="34"/>
      <c r="AM515" s="34"/>
      <c r="AN515" s="34"/>
      <c r="AO515" s="34"/>
    </row>
    <row r="516" spans="1:41" s="9" customFormat="1" hidden="1">
      <c r="B516" s="69"/>
      <c r="C516" s="76"/>
      <c r="D516" s="59"/>
      <c r="E516" s="20"/>
      <c r="F516" s="20"/>
      <c r="G516" s="20"/>
      <c r="H516" s="20"/>
      <c r="I516" s="20"/>
      <c r="J516" s="109"/>
      <c r="K516"/>
      <c r="L516" s="236"/>
      <c r="M516" s="215"/>
      <c r="N516" s="56"/>
      <c r="O516" s="33"/>
      <c r="P516" s="56"/>
      <c r="Q516" s="33"/>
      <c r="R516" s="213"/>
      <c r="S516" s="33"/>
      <c r="T516" s="213"/>
      <c r="U516" s="327"/>
      <c r="V516" s="327"/>
      <c r="W516" s="558"/>
      <c r="X516" s="559"/>
      <c r="Y516" s="16"/>
      <c r="Z516"/>
      <c r="AA516"/>
      <c r="AB516"/>
      <c r="AC516"/>
      <c r="AD516"/>
      <c r="AE516"/>
      <c r="AF516"/>
      <c r="AG516"/>
      <c r="AH516" s="269"/>
      <c r="AI516" s="270"/>
      <c r="AJ516" s="34"/>
      <c r="AK516" s="34"/>
      <c r="AL516" s="34"/>
      <c r="AM516" s="34"/>
      <c r="AN516" s="34"/>
      <c r="AO516" s="34"/>
    </row>
    <row r="517" spans="1:41" s="9" customFormat="1" hidden="1">
      <c r="A517" s="78"/>
      <c r="B517" s="451">
        <v>0</v>
      </c>
      <c r="C517" s="452">
        <v>0</v>
      </c>
      <c r="D517" s="33" t="s">
        <v>123</v>
      </c>
      <c r="E517" s="76">
        <f>ROUND($P517*$Q517*R517,6)</f>
        <v>0</v>
      </c>
      <c r="F517" s="76">
        <f>ROUND($P518*$Q518*R518,6)</f>
        <v>0</v>
      </c>
      <c r="G517" s="76">
        <f>ROUND($P519*$Q519*R519,6)</f>
        <v>0</v>
      </c>
      <c r="H517" s="76">
        <f>ROUND($P520*$Q520*R520,6)</f>
        <v>0</v>
      </c>
      <c r="I517" s="76">
        <f>ROUND($P521*$Q521*R521,6)</f>
        <v>0</v>
      </c>
      <c r="J517" s="25"/>
      <c r="K517"/>
      <c r="L517" s="245" t="s">
        <v>187</v>
      </c>
      <c r="M517" s="133"/>
      <c r="N517" s="214">
        <f>ROUND(M517/12,2)</f>
        <v>0</v>
      </c>
      <c r="O517" s="211">
        <v>1</v>
      </c>
      <c r="P517" s="212">
        <v>0</v>
      </c>
      <c r="Q517" s="61">
        <f>$S$16</f>
        <v>12</v>
      </c>
      <c r="R517" s="211">
        <v>0</v>
      </c>
      <c r="S517" s="61"/>
      <c r="T517" s="59"/>
      <c r="U517" s="321" t="s">
        <v>31</v>
      </c>
      <c r="V517" s="323">
        <f>IFERROR((E520+E521)/E519,0)</f>
        <v>0</v>
      </c>
      <c r="W517" s="556">
        <f>E517*174</f>
        <v>0</v>
      </c>
      <c r="X517" s="557">
        <f>IFERROR(E519/W517,0)</f>
        <v>0</v>
      </c>
      <c r="Y517" s="24"/>
      <c r="Z517"/>
      <c r="AA517"/>
      <c r="AB517"/>
      <c r="AC517"/>
      <c r="AD517"/>
      <c r="AE517"/>
      <c r="AF517"/>
      <c r="AG517"/>
      <c r="AH517"/>
      <c r="AI517"/>
      <c r="AJ517"/>
      <c r="AK517"/>
      <c r="AL517"/>
      <c r="AM517"/>
      <c r="AN517"/>
      <c r="AO517"/>
    </row>
    <row r="518" spans="1:41" hidden="1">
      <c r="A518" s="28" t="s">
        <v>282</v>
      </c>
      <c r="B518" s="451">
        <v>0</v>
      </c>
      <c r="C518" s="452">
        <v>0</v>
      </c>
      <c r="D518" s="33" t="s">
        <v>179</v>
      </c>
      <c r="E518" s="21">
        <f>R517</f>
        <v>0</v>
      </c>
      <c r="F518" s="21">
        <f>R518</f>
        <v>0</v>
      </c>
      <c r="G518" s="21">
        <f>R519</f>
        <v>0</v>
      </c>
      <c r="H518" s="21">
        <f>R520</f>
        <v>0</v>
      </c>
      <c r="I518" s="21">
        <f>R521</f>
        <v>0</v>
      </c>
      <c r="J518" s="25"/>
      <c r="L518" s="239" t="str">
        <f>L517</f>
        <v>A</v>
      </c>
      <c r="M518" s="215"/>
      <c r="N518" s="214"/>
      <c r="O518" s="211">
        <v>1.03</v>
      </c>
      <c r="P518" s="212">
        <v>0</v>
      </c>
      <c r="Q518" s="61">
        <f>$S$17</f>
        <v>12</v>
      </c>
      <c r="R518" s="211">
        <v>0</v>
      </c>
      <c r="S518" s="61"/>
      <c r="T518" s="59"/>
      <c r="U518" s="561" t="s">
        <v>32</v>
      </c>
      <c r="V518" s="323">
        <f>IFERROR((F520+F521)/F519,0)</f>
        <v>0</v>
      </c>
      <c r="W518" s="556">
        <f>F517*174</f>
        <v>0</v>
      </c>
      <c r="X518" s="557">
        <f>IFERROR(F519/W518,0)</f>
        <v>0</v>
      </c>
      <c r="Y518" s="24"/>
    </row>
    <row r="519" spans="1:41" hidden="1">
      <c r="A519" s="9"/>
      <c r="B519" s="451">
        <v>0</v>
      </c>
      <c r="C519" s="452">
        <v>0</v>
      </c>
      <c r="D519" s="59" t="s">
        <v>15</v>
      </c>
      <c r="E519" s="52">
        <f>ROUND(N517*O517*E517,0)</f>
        <v>0</v>
      </c>
      <c r="F519" s="52">
        <f>ROUND(N517*O517*F517*O518,0)</f>
        <v>0</v>
      </c>
      <c r="G519" s="52">
        <f>ROUND(N517*O517*G517*O518*O519,0)</f>
        <v>0</v>
      </c>
      <c r="H519" s="52">
        <f>ROUND(N517*O517*H517*O518*O519*O520,0)</f>
        <v>0</v>
      </c>
      <c r="I519" s="52">
        <f>ROUND(N517*I517*O517*O518*O519*O520*O521,0)</f>
        <v>0</v>
      </c>
      <c r="J519" s="158">
        <f>SUM(E519:I519)</f>
        <v>0</v>
      </c>
      <c r="L519" s="239" t="str">
        <f>L518</f>
        <v>A</v>
      </c>
      <c r="M519" s="215"/>
      <c r="N519" s="56"/>
      <c r="O519" s="211">
        <v>1.03</v>
      </c>
      <c r="P519" s="212">
        <v>0</v>
      </c>
      <c r="Q519" s="61">
        <f>$S$18</f>
        <v>12</v>
      </c>
      <c r="R519" s="211">
        <v>0</v>
      </c>
      <c r="S519" s="61"/>
      <c r="T519" s="59"/>
      <c r="U519" s="561" t="s">
        <v>33</v>
      </c>
      <c r="V519" s="323">
        <f>IFERROR((G520+G521)/G519,0)</f>
        <v>0</v>
      </c>
      <c r="W519" s="556">
        <f>G517*174</f>
        <v>0</v>
      </c>
      <c r="X519" s="557">
        <f>IFERROR(G519/W519,0)</f>
        <v>0</v>
      </c>
      <c r="Y519" s="24"/>
    </row>
    <row r="520" spans="1:41" hidden="1">
      <c r="A520" s="9"/>
      <c r="B520" s="451">
        <v>0</v>
      </c>
      <c r="C520" s="452">
        <v>0</v>
      </c>
      <c r="D520" s="59" t="s">
        <v>30</v>
      </c>
      <c r="E520" s="52">
        <f>ROUND(E519*$Q$4,0)</f>
        <v>0</v>
      </c>
      <c r="F520" s="52">
        <f t="shared" ref="F520:I520" si="307">ROUND(F519*$Q$4,0)</f>
        <v>0</v>
      </c>
      <c r="G520" s="52">
        <f t="shared" si="307"/>
        <v>0</v>
      </c>
      <c r="H520" s="52">
        <f t="shared" si="307"/>
        <v>0</v>
      </c>
      <c r="I520" s="52">
        <f t="shared" si="307"/>
        <v>0</v>
      </c>
      <c r="J520" s="158">
        <f>SUM(E520:I520)</f>
        <v>0</v>
      </c>
      <c r="L520" s="239" t="str">
        <f>L519</f>
        <v>A</v>
      </c>
      <c r="M520" s="215"/>
      <c r="N520" s="56"/>
      <c r="O520" s="211">
        <v>1.03</v>
      </c>
      <c r="P520" s="212">
        <v>0</v>
      </c>
      <c r="Q520" s="61">
        <f>$S$19</f>
        <v>12</v>
      </c>
      <c r="R520" s="211">
        <v>0</v>
      </c>
      <c r="S520" s="61"/>
      <c r="T520" s="59"/>
      <c r="U520" s="561" t="s">
        <v>34</v>
      </c>
      <c r="V520" s="323">
        <f>IFERROR((H520+H521)/H519,0)</f>
        <v>0</v>
      </c>
      <c r="W520" s="556">
        <f>H517*174</f>
        <v>0</v>
      </c>
      <c r="X520" s="557">
        <f>IFERROR(H519/W520,0)</f>
        <v>0</v>
      </c>
      <c r="Y520" s="24"/>
    </row>
    <row r="521" spans="1:41" ht="15" hidden="1">
      <c r="A521" s="9"/>
      <c r="B521" s="451">
        <v>0</v>
      </c>
      <c r="C521" s="452">
        <v>0</v>
      </c>
      <c r="D521" s="59" t="s">
        <v>29</v>
      </c>
      <c r="E521" s="170">
        <f>ROUND(R$7*E517,0)</f>
        <v>0</v>
      </c>
      <c r="F521" s="170">
        <f t="shared" ref="F521:I521" si="308">ROUND(S$7*F517,0)</f>
        <v>0</v>
      </c>
      <c r="G521" s="170">
        <f t="shared" si="308"/>
        <v>0</v>
      </c>
      <c r="H521" s="170">
        <f t="shared" si="308"/>
        <v>0</v>
      </c>
      <c r="I521" s="170">
        <f t="shared" si="308"/>
        <v>0</v>
      </c>
      <c r="J521" s="167">
        <f>SUM(E521:I521)</f>
        <v>0</v>
      </c>
      <c r="L521" s="239" t="str">
        <f>L520</f>
        <v>A</v>
      </c>
      <c r="M521" s="215"/>
      <c r="N521" s="56"/>
      <c r="O521" s="211">
        <v>1.03</v>
      </c>
      <c r="P521" s="212">
        <v>0</v>
      </c>
      <c r="Q521" s="61">
        <f>$S$20</f>
        <v>12</v>
      </c>
      <c r="R521" s="211">
        <v>0</v>
      </c>
      <c r="S521" s="61"/>
      <c r="T521" s="59"/>
      <c r="U521" s="561" t="s">
        <v>35</v>
      </c>
      <c r="V521" s="323">
        <f>IFERROR((I520+I521)/I519,0)</f>
        <v>0</v>
      </c>
      <c r="W521" s="556">
        <f>I517*174</f>
        <v>0</v>
      </c>
      <c r="X521" s="557">
        <f>IFERROR(I519/W521,0)</f>
        <v>0</v>
      </c>
      <c r="Y521" s="24"/>
    </row>
    <row r="522" spans="1:41" hidden="1">
      <c r="A522" s="9"/>
      <c r="D522" s="62" t="s">
        <v>178</v>
      </c>
      <c r="E522" s="171">
        <f t="shared" ref="E522:I522" si="309">SUM(E520:E521)</f>
        <v>0</v>
      </c>
      <c r="F522" s="171">
        <f t="shared" si="309"/>
        <v>0</v>
      </c>
      <c r="G522" s="171">
        <f t="shared" si="309"/>
        <v>0</v>
      </c>
      <c r="H522" s="171">
        <f t="shared" si="309"/>
        <v>0</v>
      </c>
      <c r="I522" s="171">
        <f t="shared" si="309"/>
        <v>0</v>
      </c>
      <c r="J522" s="172">
        <f t="shared" ref="J522" si="310">SUM(J520:J521)</f>
        <v>0</v>
      </c>
      <c r="L522" s="239" t="str">
        <f>L521</f>
        <v>A</v>
      </c>
      <c r="M522" s="215"/>
      <c r="N522" s="56"/>
      <c r="O522" s="59"/>
      <c r="P522" s="216"/>
      <c r="Q522" s="61"/>
      <c r="R522" s="59"/>
      <c r="S522" s="61"/>
      <c r="T522" s="59"/>
      <c r="U522" s="325"/>
      <c r="V522" s="326"/>
      <c r="W522" s="558"/>
      <c r="X522" s="559"/>
    </row>
    <row r="523" spans="1:41" hidden="1">
      <c r="A523" s="9"/>
      <c r="B523" s="69"/>
      <c r="C523" s="76"/>
      <c r="D523" s="59"/>
      <c r="E523" s="20"/>
      <c r="F523" s="20"/>
      <c r="G523" s="20"/>
      <c r="H523" s="20"/>
      <c r="I523" s="20"/>
      <c r="J523" s="109"/>
      <c r="L523" s="236"/>
      <c r="M523" s="215"/>
      <c r="N523" s="56"/>
      <c r="O523" s="33"/>
      <c r="P523" s="56"/>
      <c r="Q523" s="33"/>
      <c r="R523" s="213"/>
      <c r="S523" s="33"/>
      <c r="T523" s="213"/>
      <c r="U523" s="327"/>
      <c r="V523" s="327"/>
      <c r="W523" s="558"/>
      <c r="X523" s="559"/>
      <c r="Y523" s="16"/>
    </row>
    <row r="524" spans="1:41" hidden="1">
      <c r="A524" s="78"/>
      <c r="B524" s="451">
        <v>0</v>
      </c>
      <c r="C524" s="452">
        <v>0</v>
      </c>
      <c r="D524" s="33" t="s">
        <v>123</v>
      </c>
      <c r="E524" s="76">
        <f>ROUND($P524*$Q524*R524,6)</f>
        <v>0</v>
      </c>
      <c r="F524" s="76">
        <f>ROUND($P525*$Q525*R525,6)</f>
        <v>0</v>
      </c>
      <c r="G524" s="76">
        <f>ROUND($P526*$Q526*R526,6)</f>
        <v>0</v>
      </c>
      <c r="H524" s="76">
        <f>ROUND($P527*$Q527*R527,6)</f>
        <v>0</v>
      </c>
      <c r="I524" s="76">
        <f>ROUND($P528*$Q528*R528,6)</f>
        <v>0</v>
      </c>
      <c r="J524" s="25"/>
      <c r="L524" s="245" t="s">
        <v>187</v>
      </c>
      <c r="M524" s="133"/>
      <c r="N524" s="214">
        <f>ROUND(M524/12,2)</f>
        <v>0</v>
      </c>
      <c r="O524" s="211">
        <v>1</v>
      </c>
      <c r="P524" s="212">
        <v>0</v>
      </c>
      <c r="Q524" s="61">
        <f>$S$16</f>
        <v>12</v>
      </c>
      <c r="R524" s="211">
        <v>0</v>
      </c>
      <c r="S524" s="61"/>
      <c r="T524" s="59"/>
      <c r="U524" s="321" t="s">
        <v>31</v>
      </c>
      <c r="V524" s="323">
        <f>IFERROR((E527+E528)/E526,0)</f>
        <v>0</v>
      </c>
      <c r="W524" s="556">
        <f>E524*174</f>
        <v>0</v>
      </c>
      <c r="X524" s="557">
        <f>IFERROR(E526/W524,0)</f>
        <v>0</v>
      </c>
      <c r="Y524" s="24"/>
    </row>
    <row r="525" spans="1:41" hidden="1">
      <c r="A525" s="28" t="s">
        <v>282</v>
      </c>
      <c r="B525" s="451">
        <v>0</v>
      </c>
      <c r="C525" s="452">
        <v>0</v>
      </c>
      <c r="D525" s="33" t="s">
        <v>179</v>
      </c>
      <c r="E525" s="21">
        <f>R524</f>
        <v>0</v>
      </c>
      <c r="F525" s="21">
        <f>R525</f>
        <v>0</v>
      </c>
      <c r="G525" s="21">
        <f>R526</f>
        <v>0</v>
      </c>
      <c r="H525" s="21">
        <f>R527</f>
        <v>0</v>
      </c>
      <c r="I525" s="21">
        <f>R528</f>
        <v>0</v>
      </c>
      <c r="J525" s="25"/>
      <c r="L525" s="239" t="str">
        <f>L524</f>
        <v>A</v>
      </c>
      <c r="M525" s="215"/>
      <c r="N525" s="214"/>
      <c r="O525" s="211">
        <v>1.03</v>
      </c>
      <c r="P525" s="212">
        <v>0</v>
      </c>
      <c r="Q525" s="61">
        <f>$S$17</f>
        <v>12</v>
      </c>
      <c r="R525" s="211">
        <v>0</v>
      </c>
      <c r="S525" s="61"/>
      <c r="T525" s="59"/>
      <c r="U525" s="561" t="s">
        <v>32</v>
      </c>
      <c r="V525" s="323">
        <f>IFERROR((F527+F528)/F526,0)</f>
        <v>0</v>
      </c>
      <c r="W525" s="556">
        <f>F524*174</f>
        <v>0</v>
      </c>
      <c r="X525" s="557">
        <f>IFERROR(F526/W525,0)</f>
        <v>0</v>
      </c>
      <c r="Y525" s="24"/>
    </row>
    <row r="526" spans="1:41" hidden="1">
      <c r="A526" s="9"/>
      <c r="B526" s="451">
        <v>0</v>
      </c>
      <c r="C526" s="452">
        <v>0</v>
      </c>
      <c r="D526" s="59" t="s">
        <v>15</v>
      </c>
      <c r="E526" s="52">
        <f>ROUND(N524*O524*E524,0)</f>
        <v>0</v>
      </c>
      <c r="F526" s="52">
        <f>ROUND(N524*O524*F524*O525,0)</f>
        <v>0</v>
      </c>
      <c r="G526" s="52">
        <f>ROUND(N524*O524*G524*O525*O526,0)</f>
        <v>0</v>
      </c>
      <c r="H526" s="52">
        <f>ROUND(N524*O524*H524*O525*O526*O527,0)</f>
        <v>0</v>
      </c>
      <c r="I526" s="52">
        <f>ROUND(N524*I524*O524*O525*O526*O527*O528,0)</f>
        <v>0</v>
      </c>
      <c r="J526" s="158">
        <f>SUM(E526:I526)</f>
        <v>0</v>
      </c>
      <c r="L526" s="239" t="str">
        <f>L525</f>
        <v>A</v>
      </c>
      <c r="M526" s="215"/>
      <c r="N526" s="56"/>
      <c r="O526" s="211">
        <v>1.03</v>
      </c>
      <c r="P526" s="212">
        <v>0</v>
      </c>
      <c r="Q526" s="61">
        <f>$S$18</f>
        <v>12</v>
      </c>
      <c r="R526" s="211">
        <v>0</v>
      </c>
      <c r="S526" s="61"/>
      <c r="T526" s="59"/>
      <c r="U526" s="561" t="s">
        <v>33</v>
      </c>
      <c r="V526" s="323">
        <f>IFERROR((G527+G528)/G526,0)</f>
        <v>0</v>
      </c>
      <c r="W526" s="556">
        <f>G524*174</f>
        <v>0</v>
      </c>
      <c r="X526" s="557">
        <f>IFERROR(G526/W526,0)</f>
        <v>0</v>
      </c>
      <c r="Y526" s="24"/>
    </row>
    <row r="527" spans="1:41" hidden="1">
      <c r="A527" s="9"/>
      <c r="B527" s="451">
        <v>0</v>
      </c>
      <c r="C527" s="452">
        <v>0</v>
      </c>
      <c r="D527" s="59" t="s">
        <v>30</v>
      </c>
      <c r="E527" s="52">
        <f>ROUND(E526*$Q$4,0)</f>
        <v>0</v>
      </c>
      <c r="F527" s="52">
        <f t="shared" ref="F527:I527" si="311">ROUND(F526*$Q$4,0)</f>
        <v>0</v>
      </c>
      <c r="G527" s="52">
        <f t="shared" si="311"/>
        <v>0</v>
      </c>
      <c r="H527" s="52">
        <f t="shared" si="311"/>
        <v>0</v>
      </c>
      <c r="I527" s="52">
        <f t="shared" si="311"/>
        <v>0</v>
      </c>
      <c r="J527" s="158">
        <f>SUM(E527:I527)</f>
        <v>0</v>
      </c>
      <c r="L527" s="239" t="str">
        <f>L526</f>
        <v>A</v>
      </c>
      <c r="M527" s="215"/>
      <c r="N527" s="56"/>
      <c r="O527" s="211">
        <v>1.03</v>
      </c>
      <c r="P527" s="212">
        <v>0</v>
      </c>
      <c r="Q527" s="61">
        <f>$S$19</f>
        <v>12</v>
      </c>
      <c r="R527" s="211">
        <v>0</v>
      </c>
      <c r="S527" s="61"/>
      <c r="T527" s="59"/>
      <c r="U527" s="561" t="s">
        <v>34</v>
      </c>
      <c r="V527" s="323">
        <f>IFERROR((H527+H528)/H526,0)</f>
        <v>0</v>
      </c>
      <c r="W527" s="556">
        <f>H524*174</f>
        <v>0</v>
      </c>
      <c r="X527" s="557">
        <f>IFERROR(H526/W527,0)</f>
        <v>0</v>
      </c>
      <c r="Y527" s="24"/>
    </row>
    <row r="528" spans="1:41" ht="15" hidden="1">
      <c r="A528" s="9"/>
      <c r="B528" s="451">
        <v>0</v>
      </c>
      <c r="C528" s="452">
        <v>0</v>
      </c>
      <c r="D528" s="59" t="s">
        <v>29</v>
      </c>
      <c r="E528" s="170">
        <f>ROUND(R$7*E524,0)</f>
        <v>0</v>
      </c>
      <c r="F528" s="170">
        <f t="shared" ref="F528:I528" si="312">ROUND(S$7*F524,0)</f>
        <v>0</v>
      </c>
      <c r="G528" s="170">
        <f t="shared" si="312"/>
        <v>0</v>
      </c>
      <c r="H528" s="170">
        <f t="shared" si="312"/>
        <v>0</v>
      </c>
      <c r="I528" s="170">
        <f t="shared" si="312"/>
        <v>0</v>
      </c>
      <c r="J528" s="167">
        <f>SUM(E528:I528)</f>
        <v>0</v>
      </c>
      <c r="L528" s="239" t="str">
        <f>L527</f>
        <v>A</v>
      </c>
      <c r="M528" s="215"/>
      <c r="N528" s="56"/>
      <c r="O528" s="211">
        <v>1.03</v>
      </c>
      <c r="P528" s="212">
        <v>0</v>
      </c>
      <c r="Q528" s="61">
        <f>$S$20</f>
        <v>12</v>
      </c>
      <c r="R528" s="211">
        <v>0</v>
      </c>
      <c r="S528" s="61"/>
      <c r="T528" s="59"/>
      <c r="U528" s="561" t="s">
        <v>35</v>
      </c>
      <c r="V528" s="323">
        <f>IFERROR((I527+I528)/I526,0)</f>
        <v>0</v>
      </c>
      <c r="W528" s="556">
        <f>I524*174</f>
        <v>0</v>
      </c>
      <c r="X528" s="557">
        <f>IFERROR(I526/W528,0)</f>
        <v>0</v>
      </c>
      <c r="Y528" s="24"/>
    </row>
    <row r="529" spans="1:25" hidden="1">
      <c r="A529" s="9"/>
      <c r="D529" s="62" t="s">
        <v>178</v>
      </c>
      <c r="E529" s="171">
        <f t="shared" ref="E529:I529" si="313">SUM(E527:E528)</f>
        <v>0</v>
      </c>
      <c r="F529" s="171">
        <f t="shared" si="313"/>
        <v>0</v>
      </c>
      <c r="G529" s="171">
        <f t="shared" si="313"/>
        <v>0</v>
      </c>
      <c r="H529" s="171">
        <f t="shared" si="313"/>
        <v>0</v>
      </c>
      <c r="I529" s="171">
        <f t="shared" si="313"/>
        <v>0</v>
      </c>
      <c r="J529" s="172">
        <f t="shared" ref="J529" si="314">SUM(J527:J528)</f>
        <v>0</v>
      </c>
      <c r="L529" s="239" t="str">
        <f>L528</f>
        <v>A</v>
      </c>
      <c r="M529" s="215"/>
      <c r="N529" s="56"/>
      <c r="O529" s="59"/>
      <c r="P529" s="216"/>
      <c r="Q529" s="61"/>
      <c r="R529" s="59"/>
      <c r="S529" s="61"/>
      <c r="T529" s="59"/>
      <c r="U529" s="325"/>
      <c r="V529" s="326"/>
      <c r="W529" s="558"/>
      <c r="X529" s="559"/>
    </row>
    <row r="530" spans="1:25" hidden="1">
      <c r="A530" s="9"/>
      <c r="B530" s="69"/>
      <c r="C530" s="76"/>
      <c r="D530" s="59"/>
      <c r="E530" s="20"/>
      <c r="F530" s="20"/>
      <c r="G530" s="20"/>
      <c r="H530" s="20"/>
      <c r="I530" s="20"/>
      <c r="J530" s="109"/>
      <c r="L530" s="236"/>
      <c r="M530" s="215"/>
      <c r="N530" s="56"/>
      <c r="O530" s="33"/>
      <c r="P530" s="56"/>
      <c r="Q530" s="33"/>
      <c r="R530" s="213"/>
      <c r="S530" s="33"/>
      <c r="T530" s="213"/>
      <c r="U530" s="327"/>
      <c r="V530" s="327"/>
      <c r="W530" s="558"/>
      <c r="X530" s="559"/>
      <c r="Y530" s="16"/>
    </row>
    <row r="531" spans="1:25" hidden="1">
      <c r="A531" s="78"/>
      <c r="B531" s="451">
        <v>0</v>
      </c>
      <c r="C531" s="452">
        <v>0</v>
      </c>
      <c r="D531" s="33" t="s">
        <v>123</v>
      </c>
      <c r="E531" s="76">
        <f>ROUND($P531*$Q531*R531,6)</f>
        <v>0</v>
      </c>
      <c r="F531" s="76">
        <f>ROUND($P532*$Q532*R532,6)</f>
        <v>0</v>
      </c>
      <c r="G531" s="76">
        <f>ROUND($P533*$Q533*R533,6)</f>
        <v>0</v>
      </c>
      <c r="H531" s="76">
        <f>ROUND($P534*$Q534*R534,6)</f>
        <v>0</v>
      </c>
      <c r="I531" s="76">
        <f>ROUND($P535*$Q535*R535,6)</f>
        <v>0</v>
      </c>
      <c r="J531" s="25"/>
      <c r="L531" s="245" t="s">
        <v>187</v>
      </c>
      <c r="M531" s="133"/>
      <c r="N531" s="214">
        <f>ROUND(M531/12,2)</f>
        <v>0</v>
      </c>
      <c r="O531" s="211">
        <v>1</v>
      </c>
      <c r="P531" s="212">
        <v>0</v>
      </c>
      <c r="Q531" s="61">
        <f>$S$16</f>
        <v>12</v>
      </c>
      <c r="R531" s="211">
        <v>0</v>
      </c>
      <c r="S531" s="61"/>
      <c r="T531" s="59"/>
      <c r="U531" s="321" t="s">
        <v>31</v>
      </c>
      <c r="V531" s="323">
        <f>IFERROR((E534+E535)/E533,0)</f>
        <v>0</v>
      </c>
      <c r="W531" s="556">
        <f>E531*174</f>
        <v>0</v>
      </c>
      <c r="X531" s="557">
        <f>IFERROR(E533/W531,0)</f>
        <v>0</v>
      </c>
      <c r="Y531" s="24"/>
    </row>
    <row r="532" spans="1:25" hidden="1">
      <c r="A532" s="28" t="s">
        <v>282</v>
      </c>
      <c r="B532" s="451">
        <v>0</v>
      </c>
      <c r="C532" s="452">
        <v>0</v>
      </c>
      <c r="D532" s="33" t="s">
        <v>179</v>
      </c>
      <c r="E532" s="21">
        <f>R531</f>
        <v>0</v>
      </c>
      <c r="F532" s="21">
        <f>R532</f>
        <v>0</v>
      </c>
      <c r="G532" s="21">
        <f>R533</f>
        <v>0</v>
      </c>
      <c r="H532" s="21">
        <f>R534</f>
        <v>0</v>
      </c>
      <c r="I532" s="21">
        <f>R535</f>
        <v>0</v>
      </c>
      <c r="J532" s="25"/>
      <c r="L532" s="239" t="str">
        <f>L531</f>
        <v>A</v>
      </c>
      <c r="M532" s="215"/>
      <c r="N532" s="214"/>
      <c r="O532" s="211">
        <v>1.03</v>
      </c>
      <c r="P532" s="212">
        <v>0</v>
      </c>
      <c r="Q532" s="61">
        <f>$S$17</f>
        <v>12</v>
      </c>
      <c r="R532" s="211">
        <v>0</v>
      </c>
      <c r="S532" s="61"/>
      <c r="T532" s="59"/>
      <c r="U532" s="561" t="s">
        <v>32</v>
      </c>
      <c r="V532" s="323">
        <f>IFERROR((F534+F535)/F533,0)</f>
        <v>0</v>
      </c>
      <c r="W532" s="556">
        <f>F531*174</f>
        <v>0</v>
      </c>
      <c r="X532" s="557">
        <f>IFERROR(F533/W532,0)</f>
        <v>0</v>
      </c>
      <c r="Y532" s="24"/>
    </row>
    <row r="533" spans="1:25" hidden="1">
      <c r="A533" s="9"/>
      <c r="B533" s="451">
        <v>0</v>
      </c>
      <c r="C533" s="452">
        <v>0</v>
      </c>
      <c r="D533" s="59" t="s">
        <v>15</v>
      </c>
      <c r="E533" s="52">
        <f>ROUND(N531*O531*E531,0)</f>
        <v>0</v>
      </c>
      <c r="F533" s="52">
        <f>ROUND(N531*O531*F531*O532,0)</f>
        <v>0</v>
      </c>
      <c r="G533" s="52">
        <f>ROUND(N531*O531*G531*O532*O533,0)</f>
        <v>0</v>
      </c>
      <c r="H533" s="52">
        <f>ROUND(N531*O531*H531*O532*O533*O534,0)</f>
        <v>0</v>
      </c>
      <c r="I533" s="52">
        <f>ROUND(N531*I531*O531*O532*O533*O534*O535,0)</f>
        <v>0</v>
      </c>
      <c r="J533" s="158">
        <f>SUM(E533:I533)</f>
        <v>0</v>
      </c>
      <c r="L533" s="239" t="str">
        <f>L532</f>
        <v>A</v>
      </c>
      <c r="M533" s="215"/>
      <c r="N533" s="56"/>
      <c r="O533" s="211">
        <v>1.03</v>
      </c>
      <c r="P533" s="212">
        <v>0</v>
      </c>
      <c r="Q533" s="61">
        <f>$S$18</f>
        <v>12</v>
      </c>
      <c r="R533" s="211">
        <v>0</v>
      </c>
      <c r="S533" s="61"/>
      <c r="T533" s="59"/>
      <c r="U533" s="561" t="s">
        <v>33</v>
      </c>
      <c r="V533" s="323">
        <f>IFERROR((G534+G535)/G533,0)</f>
        <v>0</v>
      </c>
      <c r="W533" s="556">
        <f>G531*174</f>
        <v>0</v>
      </c>
      <c r="X533" s="557">
        <f>IFERROR(G533/W533,0)</f>
        <v>0</v>
      </c>
      <c r="Y533" s="24"/>
    </row>
    <row r="534" spans="1:25" hidden="1">
      <c r="A534" s="9"/>
      <c r="B534" s="451">
        <v>0</v>
      </c>
      <c r="C534" s="452">
        <v>0</v>
      </c>
      <c r="D534" s="59" t="s">
        <v>30</v>
      </c>
      <c r="E534" s="52">
        <f>ROUND(E533*$Q$4,0)</f>
        <v>0</v>
      </c>
      <c r="F534" s="52">
        <f t="shared" ref="F534:I534" si="315">ROUND(F533*$Q$4,0)</f>
        <v>0</v>
      </c>
      <c r="G534" s="52">
        <f t="shared" si="315"/>
        <v>0</v>
      </c>
      <c r="H534" s="52">
        <f t="shared" si="315"/>
        <v>0</v>
      </c>
      <c r="I534" s="52">
        <f t="shared" si="315"/>
        <v>0</v>
      </c>
      <c r="J534" s="158">
        <f>SUM(E534:I534)</f>
        <v>0</v>
      </c>
      <c r="L534" s="239" t="str">
        <f>L533</f>
        <v>A</v>
      </c>
      <c r="M534" s="215"/>
      <c r="N534" s="56"/>
      <c r="O534" s="211">
        <v>1.03</v>
      </c>
      <c r="P534" s="212">
        <v>0</v>
      </c>
      <c r="Q534" s="61">
        <f>$S$19</f>
        <v>12</v>
      </c>
      <c r="R534" s="211">
        <v>0</v>
      </c>
      <c r="S534" s="61"/>
      <c r="T534" s="59"/>
      <c r="U534" s="561" t="s">
        <v>34</v>
      </c>
      <c r="V534" s="323">
        <f>IFERROR((H534+H535)/H533,0)</f>
        <v>0</v>
      </c>
      <c r="W534" s="556">
        <f>H531*174</f>
        <v>0</v>
      </c>
      <c r="X534" s="557">
        <f>IFERROR(H533/W534,0)</f>
        <v>0</v>
      </c>
      <c r="Y534" s="24"/>
    </row>
    <row r="535" spans="1:25" ht="15" hidden="1">
      <c r="A535" s="9"/>
      <c r="B535" s="451">
        <v>0</v>
      </c>
      <c r="C535" s="452">
        <v>0</v>
      </c>
      <c r="D535" s="59" t="s">
        <v>29</v>
      </c>
      <c r="E535" s="170">
        <f>ROUND(R$7*E531,0)</f>
        <v>0</v>
      </c>
      <c r="F535" s="170">
        <f t="shared" ref="F535:I535" si="316">ROUND(S$7*F531,0)</f>
        <v>0</v>
      </c>
      <c r="G535" s="170">
        <f t="shared" si="316"/>
        <v>0</v>
      </c>
      <c r="H535" s="170">
        <f t="shared" si="316"/>
        <v>0</v>
      </c>
      <c r="I535" s="170">
        <f t="shared" si="316"/>
        <v>0</v>
      </c>
      <c r="J535" s="167">
        <f>SUM(E535:I535)</f>
        <v>0</v>
      </c>
      <c r="L535" s="239" t="str">
        <f>L534</f>
        <v>A</v>
      </c>
      <c r="M535" s="215"/>
      <c r="N535" s="56"/>
      <c r="O535" s="211">
        <v>1.03</v>
      </c>
      <c r="P535" s="212">
        <v>0</v>
      </c>
      <c r="Q535" s="61">
        <f>$S$20</f>
        <v>12</v>
      </c>
      <c r="R535" s="211">
        <v>0</v>
      </c>
      <c r="S535" s="61"/>
      <c r="T535" s="59"/>
      <c r="U535" s="561" t="s">
        <v>35</v>
      </c>
      <c r="V535" s="323">
        <f>IFERROR((I534+I535)/I533,0)</f>
        <v>0</v>
      </c>
      <c r="W535" s="556">
        <f>I531*174</f>
        <v>0</v>
      </c>
      <c r="X535" s="557">
        <f>IFERROR(I533/W535,0)</f>
        <v>0</v>
      </c>
      <c r="Y535" s="24"/>
    </row>
    <row r="536" spans="1:25" hidden="1">
      <c r="A536" s="9"/>
      <c r="D536" s="62" t="s">
        <v>178</v>
      </c>
      <c r="E536" s="171">
        <f t="shared" ref="E536:I536" si="317">SUM(E534:E535)</f>
        <v>0</v>
      </c>
      <c r="F536" s="171">
        <f t="shared" si="317"/>
        <v>0</v>
      </c>
      <c r="G536" s="171">
        <f t="shared" si="317"/>
        <v>0</v>
      </c>
      <c r="H536" s="171">
        <f t="shared" si="317"/>
        <v>0</v>
      </c>
      <c r="I536" s="171">
        <f t="shared" si="317"/>
        <v>0</v>
      </c>
      <c r="J536" s="172">
        <f t="shared" ref="J536" si="318">SUM(J534:J535)</f>
        <v>0</v>
      </c>
      <c r="L536" s="239" t="str">
        <f>L535</f>
        <v>A</v>
      </c>
      <c r="M536" s="215"/>
      <c r="N536" s="56"/>
      <c r="O536" s="59"/>
      <c r="P536" s="216"/>
      <c r="Q536" s="61"/>
      <c r="R536" s="59"/>
      <c r="S536" s="61"/>
      <c r="T536" s="59"/>
      <c r="U536" s="325"/>
      <c r="V536" s="326"/>
      <c r="W536" s="558"/>
      <c r="X536" s="559"/>
    </row>
    <row r="537" spans="1:25" hidden="1">
      <c r="A537" s="9"/>
      <c r="B537" s="69"/>
      <c r="C537" s="76"/>
      <c r="D537" s="59"/>
      <c r="E537" s="16"/>
      <c r="F537" s="16"/>
      <c r="G537" s="16"/>
      <c r="H537" s="16"/>
      <c r="I537" s="16"/>
      <c r="J537" s="25"/>
      <c r="L537" s="236"/>
      <c r="M537" s="215"/>
      <c r="N537" s="56"/>
      <c r="O537" s="33"/>
      <c r="P537" s="56"/>
      <c r="Q537" s="33"/>
      <c r="R537" s="213"/>
      <c r="S537" s="33"/>
      <c r="T537" s="213"/>
      <c r="U537" s="327"/>
      <c r="V537" s="327"/>
      <c r="W537" s="558"/>
      <c r="X537" s="559"/>
      <c r="Y537" s="16"/>
    </row>
    <row r="538" spans="1:25" hidden="1">
      <c r="A538" s="78" t="s">
        <v>6</v>
      </c>
      <c r="B538" s="451">
        <v>0</v>
      </c>
      <c r="C538" s="452">
        <v>0</v>
      </c>
      <c r="D538" s="33" t="s">
        <v>123</v>
      </c>
      <c r="E538" s="76">
        <f>ROUND($P538*$Q538*R538,6)</f>
        <v>0</v>
      </c>
      <c r="F538" s="76">
        <f>ROUND($P539*$Q539*R539,6)</f>
        <v>0</v>
      </c>
      <c r="G538" s="76">
        <f>ROUND($P540*$Q540*R540,6)</f>
        <v>0</v>
      </c>
      <c r="H538" s="76">
        <f>ROUND($P541*$Q541*R541,6)</f>
        <v>0</v>
      </c>
      <c r="I538" s="76">
        <f>ROUND($P542*$Q542*R542,6)</f>
        <v>0</v>
      </c>
      <c r="J538" s="25"/>
      <c r="L538" s="245" t="s">
        <v>187</v>
      </c>
      <c r="M538" s="133">
        <v>0</v>
      </c>
      <c r="N538" s="214">
        <f>ROUND(M538/12,2)</f>
        <v>0</v>
      </c>
      <c r="O538" s="211">
        <v>1</v>
      </c>
      <c r="P538" s="212">
        <v>0</v>
      </c>
      <c r="Q538" s="61">
        <f>$S$16</f>
        <v>12</v>
      </c>
      <c r="R538" s="211">
        <v>0</v>
      </c>
      <c r="S538" s="61"/>
      <c r="T538" s="59"/>
      <c r="U538" s="321" t="s">
        <v>31</v>
      </c>
      <c r="V538" s="323">
        <f>IFERROR((E541+E542)/E540,0)</f>
        <v>0</v>
      </c>
      <c r="W538" s="556">
        <f>E538*174</f>
        <v>0</v>
      </c>
      <c r="X538" s="557">
        <f>IFERROR(E540/W538,0)</f>
        <v>0</v>
      </c>
      <c r="Y538" s="24"/>
    </row>
    <row r="539" spans="1:25" hidden="1">
      <c r="A539" s="28" t="s">
        <v>282</v>
      </c>
      <c r="B539" s="451">
        <v>0</v>
      </c>
      <c r="C539" s="452">
        <v>0</v>
      </c>
      <c r="D539" s="33" t="s">
        <v>179</v>
      </c>
      <c r="E539" s="21">
        <f>R538</f>
        <v>0</v>
      </c>
      <c r="F539" s="21">
        <f>R539</f>
        <v>0</v>
      </c>
      <c r="G539" s="21">
        <f>R540</f>
        <v>0</v>
      </c>
      <c r="H539" s="21">
        <f>R541</f>
        <v>0</v>
      </c>
      <c r="I539" s="21">
        <f>R542</f>
        <v>0</v>
      </c>
      <c r="J539" s="25"/>
      <c r="L539" s="239" t="str">
        <f>L538</f>
        <v>A</v>
      </c>
      <c r="M539" s="215"/>
      <c r="N539" s="214"/>
      <c r="O539" s="211">
        <v>1.03</v>
      </c>
      <c r="P539" s="212">
        <v>0</v>
      </c>
      <c r="Q539" s="61">
        <f>$S$17</f>
        <v>12</v>
      </c>
      <c r="R539" s="211">
        <v>0</v>
      </c>
      <c r="S539" s="61"/>
      <c r="T539" s="59"/>
      <c r="U539" s="561" t="s">
        <v>32</v>
      </c>
      <c r="V539" s="323">
        <f>IFERROR((F541+F542)/F540,0)</f>
        <v>0</v>
      </c>
      <c r="W539" s="556">
        <f>F538*174</f>
        <v>0</v>
      </c>
      <c r="X539" s="557">
        <f>IFERROR(F540/W539,0)</f>
        <v>0</v>
      </c>
      <c r="Y539" s="24"/>
    </row>
    <row r="540" spans="1:25" hidden="1">
      <c r="A540" s="9"/>
      <c r="B540" s="451">
        <v>0</v>
      </c>
      <c r="C540" s="452">
        <v>0</v>
      </c>
      <c r="D540" s="59" t="s">
        <v>15</v>
      </c>
      <c r="E540" s="52">
        <f>ROUND(N538*O538*E538,0)</f>
        <v>0</v>
      </c>
      <c r="F540" s="52">
        <f>ROUND(N538*O538*F538*O539,0)</f>
        <v>0</v>
      </c>
      <c r="G540" s="52">
        <f>ROUND(N538*O538*G538*O539*O540,0)</f>
        <v>0</v>
      </c>
      <c r="H540" s="52">
        <f>ROUND(N538*O538*H538*O539*O540*O541,0)</f>
        <v>0</v>
      </c>
      <c r="I540" s="52">
        <f>ROUND(N538*I538*O538*O539*O540*O541*O542,0)</f>
        <v>0</v>
      </c>
      <c r="J540" s="158">
        <f>SUM(E540:I540)</f>
        <v>0</v>
      </c>
      <c r="L540" s="239" t="str">
        <f>L539</f>
        <v>A</v>
      </c>
      <c r="M540" s="215"/>
      <c r="N540" s="56"/>
      <c r="O540" s="211">
        <v>1.03</v>
      </c>
      <c r="P540" s="212">
        <v>0</v>
      </c>
      <c r="Q540" s="61">
        <f>$S$18</f>
        <v>12</v>
      </c>
      <c r="R540" s="211">
        <v>0</v>
      </c>
      <c r="S540" s="61"/>
      <c r="T540" s="59"/>
      <c r="U540" s="561" t="s">
        <v>33</v>
      </c>
      <c r="V540" s="323">
        <f>IFERROR((G541+G542)/G540,0)</f>
        <v>0</v>
      </c>
      <c r="W540" s="556">
        <f>G538*174</f>
        <v>0</v>
      </c>
      <c r="X540" s="557">
        <f>IFERROR(G540/W540,0)</f>
        <v>0</v>
      </c>
    </row>
    <row r="541" spans="1:25" hidden="1">
      <c r="A541" s="9"/>
      <c r="B541" s="451">
        <v>0</v>
      </c>
      <c r="C541" s="452">
        <v>0</v>
      </c>
      <c r="D541" s="59" t="s">
        <v>30</v>
      </c>
      <c r="E541" s="52">
        <f>ROUND(E540*$Q$4,0)</f>
        <v>0</v>
      </c>
      <c r="F541" s="52">
        <f t="shared" ref="F541:I541" si="319">ROUND(F540*$Q$4,0)</f>
        <v>0</v>
      </c>
      <c r="G541" s="52">
        <f t="shared" si="319"/>
        <v>0</v>
      </c>
      <c r="H541" s="52">
        <f t="shared" si="319"/>
        <v>0</v>
      </c>
      <c r="I541" s="52">
        <f t="shared" si="319"/>
        <v>0</v>
      </c>
      <c r="J541" s="158">
        <f>SUM(E541:I541)</f>
        <v>0</v>
      </c>
      <c r="L541" s="239" t="str">
        <f>L540</f>
        <v>A</v>
      </c>
      <c r="M541" s="215"/>
      <c r="N541" s="56"/>
      <c r="O541" s="211">
        <v>1.03</v>
      </c>
      <c r="P541" s="212">
        <v>0</v>
      </c>
      <c r="Q541" s="61">
        <f>$S$19</f>
        <v>12</v>
      </c>
      <c r="R541" s="211">
        <v>0</v>
      </c>
      <c r="S541" s="61"/>
      <c r="T541" s="59"/>
      <c r="U541" s="561" t="s">
        <v>34</v>
      </c>
      <c r="V541" s="323">
        <f>IFERROR((H541+H542)/H540,0)</f>
        <v>0</v>
      </c>
      <c r="W541" s="556">
        <f>H538*174</f>
        <v>0</v>
      </c>
      <c r="X541" s="557">
        <f>IFERROR(H540/W541,0)</f>
        <v>0</v>
      </c>
    </row>
    <row r="542" spans="1:25" ht="15" hidden="1">
      <c r="A542" s="9"/>
      <c r="B542" s="451">
        <v>0</v>
      </c>
      <c r="C542" s="452">
        <v>0</v>
      </c>
      <c r="D542" s="59" t="s">
        <v>29</v>
      </c>
      <c r="E542" s="170">
        <f>ROUND(R$7*E538,0)</f>
        <v>0</v>
      </c>
      <c r="F542" s="170">
        <f t="shared" ref="F542:I542" si="320">ROUND(S$7*F538,0)</f>
        <v>0</v>
      </c>
      <c r="G542" s="170">
        <f t="shared" si="320"/>
        <v>0</v>
      </c>
      <c r="H542" s="170">
        <f t="shared" si="320"/>
        <v>0</v>
      </c>
      <c r="I542" s="170">
        <f t="shared" si="320"/>
        <v>0</v>
      </c>
      <c r="J542" s="167">
        <f>SUM(E542:I542)</f>
        <v>0</v>
      </c>
      <c r="L542" s="239" t="str">
        <f>L541</f>
        <v>A</v>
      </c>
      <c r="M542" s="215"/>
      <c r="N542" s="56"/>
      <c r="O542" s="211">
        <v>1.03</v>
      </c>
      <c r="P542" s="212">
        <v>0</v>
      </c>
      <c r="Q542" s="61">
        <f>$S$20</f>
        <v>12</v>
      </c>
      <c r="R542" s="211">
        <v>0</v>
      </c>
      <c r="S542" s="61"/>
      <c r="T542" s="59"/>
      <c r="U542" s="561" t="s">
        <v>35</v>
      </c>
      <c r="V542" s="323">
        <f>IFERROR((I541+I542)/I540,0)</f>
        <v>0</v>
      </c>
      <c r="W542" s="556">
        <f>I538*174</f>
        <v>0</v>
      </c>
      <c r="X542" s="557">
        <f>IFERROR(I540/W542,0)</f>
        <v>0</v>
      </c>
      <c r="Y542" s="24"/>
    </row>
    <row r="543" spans="1:25" hidden="1">
      <c r="A543" s="9"/>
      <c r="D543" s="62" t="s">
        <v>178</v>
      </c>
      <c r="E543" s="171">
        <f t="shared" ref="E543:I543" si="321">SUM(E541:E542)</f>
        <v>0</v>
      </c>
      <c r="F543" s="171">
        <f t="shared" si="321"/>
        <v>0</v>
      </c>
      <c r="G543" s="171">
        <f t="shared" si="321"/>
        <v>0</v>
      </c>
      <c r="H543" s="171">
        <f t="shared" si="321"/>
        <v>0</v>
      </c>
      <c r="I543" s="171">
        <f t="shared" si="321"/>
        <v>0</v>
      </c>
      <c r="J543" s="172">
        <f t="shared" ref="J543" si="322">SUM(J541:J542)</f>
        <v>0</v>
      </c>
      <c r="L543" s="239" t="str">
        <f>L542</f>
        <v>A</v>
      </c>
      <c r="M543" s="18"/>
      <c r="N543" s="32"/>
      <c r="O543" s="32"/>
      <c r="P543" s="32"/>
      <c r="Q543" s="88"/>
      <c r="R543" s="89"/>
      <c r="S543" s="61"/>
      <c r="T543" s="88"/>
      <c r="U543" s="325"/>
      <c r="V543" s="326"/>
      <c r="W543" s="558"/>
      <c r="X543" s="559"/>
      <c r="Y543" s="24"/>
    </row>
    <row r="544" spans="1:25">
      <c r="A544" s="9"/>
      <c r="B544" s="69"/>
      <c r="C544" s="76"/>
      <c r="D544" s="59"/>
      <c r="E544" s="21"/>
      <c r="F544" s="21"/>
      <c r="G544" s="21"/>
      <c r="H544" s="21"/>
      <c r="I544" s="21"/>
      <c r="J544" s="61"/>
      <c r="L544" s="236"/>
      <c r="M544" s="18"/>
      <c r="N544" s="262"/>
      <c r="O544" s="262"/>
      <c r="P544" s="262"/>
      <c r="Q544" s="2"/>
      <c r="R544" s="263"/>
      <c r="S544" s="264"/>
      <c r="T544" s="405"/>
      <c r="U544" s="16"/>
      <c r="V544" s="16"/>
      <c r="W544" s="3"/>
      <c r="Y544" s="24"/>
    </row>
    <row r="545" spans="1:33">
      <c r="A545" s="9"/>
      <c r="C545" s="60"/>
      <c r="D545" s="60" t="s">
        <v>103</v>
      </c>
      <c r="E545" s="173">
        <f>SUMIF($D$475:$D$544,"*Salary",E475:E544)</f>
        <v>0</v>
      </c>
      <c r="F545" s="173">
        <f>SUMIF($D$475:$D$544,"*Salary",F475:F544)</f>
        <v>0</v>
      </c>
      <c r="G545" s="173">
        <f>SUMIF($D$475:$D$544,"*Salary",G475:G544)</f>
        <v>0</v>
      </c>
      <c r="H545" s="173">
        <f>SUMIF($D$475:$D$544,"*Salary",H475:H544)</f>
        <v>0</v>
      </c>
      <c r="I545" s="173">
        <f>SUMIF($D$475:$D$544,"*Salary",I475:I544)</f>
        <v>0</v>
      </c>
      <c r="J545" s="174">
        <f>SUM(E545:I545)</f>
        <v>0</v>
      </c>
      <c r="L545" s="236"/>
      <c r="M545" s="18"/>
      <c r="N545" s="262"/>
      <c r="O545" s="262"/>
      <c r="P545" s="262"/>
      <c r="Q545" s="2"/>
      <c r="R545" s="2"/>
      <c r="S545" s="215"/>
      <c r="T545" s="405"/>
      <c r="U545" s="405"/>
      <c r="V545" s="405"/>
    </row>
    <row r="546" spans="1:33">
      <c r="A546" s="9"/>
      <c r="C546" s="60"/>
      <c r="D546" s="60" t="s">
        <v>104</v>
      </c>
      <c r="E546" s="175">
        <f>SUMIF($D$475:$D$544,"*Total Fringe",E475:E544)</f>
        <v>0</v>
      </c>
      <c r="F546" s="175">
        <f>SUMIF($D$475:$D$544,"*Total Fringe",F475:F544)</f>
        <v>0</v>
      </c>
      <c r="G546" s="175">
        <f>SUMIF($D$475:$D$544,"*Total Fringe",G475:G544)</f>
        <v>0</v>
      </c>
      <c r="H546" s="175">
        <f>SUMIF($D$475:$D$544,"*Total Fringe",H475:H544)</f>
        <v>0</v>
      </c>
      <c r="I546" s="175">
        <f>SUMIF($D$475:$D$544,"*Total Fringe",I475:I544)</f>
        <v>0</v>
      </c>
      <c r="J546" s="176">
        <f>SUM(E546:I546)</f>
        <v>0</v>
      </c>
      <c r="L546" s="236"/>
      <c r="M546" s="15"/>
      <c r="N546" s="262"/>
      <c r="O546" s="262"/>
      <c r="P546" s="262"/>
      <c r="Q546" s="2"/>
      <c r="R546" s="2"/>
      <c r="S546" s="215"/>
      <c r="T546" s="384"/>
      <c r="U546" s="384"/>
      <c r="V546" s="384"/>
    </row>
    <row r="547" spans="1:33">
      <c r="A547" s="9"/>
      <c r="C547" s="60"/>
      <c r="D547" s="60" t="s">
        <v>307</v>
      </c>
      <c r="E547" s="387">
        <f>SUMIF($D$475:$D$544,"*Person Months",E475:E544)</f>
        <v>0</v>
      </c>
      <c r="F547" s="387">
        <f>SUMIF($D$475:$D$544,"*Person Months",F475:F544)</f>
        <v>0</v>
      </c>
      <c r="G547" s="387">
        <f>SUMIF($D$475:$D$544,"*Person Months",G475:G544)</f>
        <v>0</v>
      </c>
      <c r="H547" s="387">
        <f>SUMIF($D$475:$D$544,"*Person Months",H475:H544)</f>
        <v>0</v>
      </c>
      <c r="I547" s="387">
        <f>SUMIF($D$475:$D$544,"*Person Months",I475:I544)</f>
        <v>0</v>
      </c>
      <c r="J547" s="176"/>
      <c r="L547" s="236"/>
      <c r="M547" s="15"/>
      <c r="N547" s="262"/>
      <c r="O547" s="262"/>
      <c r="P547" s="262"/>
      <c r="Q547" s="2"/>
      <c r="R547" s="2"/>
      <c r="S547" s="215"/>
      <c r="T547" s="384"/>
      <c r="U547" s="384"/>
      <c r="V547" s="384"/>
    </row>
    <row r="548" spans="1:33">
      <c r="A548" s="9"/>
      <c r="C548" s="60"/>
      <c r="D548" s="60" t="s">
        <v>309</v>
      </c>
      <c r="E548" s="58">
        <f>SUMIF($D$475:$D$544,"*# of Persons",E475:E544)</f>
        <v>0</v>
      </c>
      <c r="F548" s="58">
        <f>SUMIF($D$475:$D$544,"*# of Persons",F475:F544)</f>
        <v>0</v>
      </c>
      <c r="G548" s="58">
        <f>SUMIF($D$475:$D$544,"*# of Persons",G475:G544)</f>
        <v>0</v>
      </c>
      <c r="H548" s="58">
        <f>SUMIF($D$475:$D$544,"*# of Persons",H475:H544)</f>
        <v>0</v>
      </c>
      <c r="I548" s="58">
        <f>SUMIF($D$475:$D$544,"*# of Persons",I475:I544)</f>
        <v>0</v>
      </c>
      <c r="J548" s="176"/>
      <c r="L548" s="236"/>
      <c r="M548" s="15"/>
      <c r="N548" s="262"/>
      <c r="O548" s="262"/>
      <c r="P548" s="262"/>
      <c r="Q548" s="2"/>
      <c r="R548" s="2"/>
      <c r="S548" s="215"/>
      <c r="T548" s="384"/>
      <c r="U548" s="384"/>
      <c r="V548" s="384"/>
    </row>
    <row r="549" spans="1:33" ht="13.8" thickBot="1">
      <c r="A549" s="785" t="s">
        <v>423</v>
      </c>
      <c r="B549" s="785"/>
      <c r="C549" s="785"/>
      <c r="D549" s="785"/>
      <c r="E549" s="785"/>
      <c r="F549" s="785"/>
      <c r="G549" s="785"/>
      <c r="H549" s="785"/>
      <c r="I549" s="785"/>
      <c r="J549" s="785"/>
      <c r="L549" s="236"/>
      <c r="M549" s="15"/>
    </row>
    <row r="550" spans="1:33" ht="13.8" thickBot="1">
      <c r="C550" s="68"/>
      <c r="D550" s="45"/>
      <c r="E550" s="17" t="str">
        <f>E14</f>
        <v>Year 1</v>
      </c>
      <c r="F550" s="17" t="str">
        <f>F14</f>
        <v>Year 2</v>
      </c>
      <c r="G550" s="17" t="str">
        <f>G14</f>
        <v>Year 3</v>
      </c>
      <c r="H550" s="17" t="str">
        <f>H14</f>
        <v>Year 4</v>
      </c>
      <c r="I550" s="17" t="str">
        <f>I14</f>
        <v>Year 5</v>
      </c>
      <c r="J550" s="45" t="s">
        <v>1</v>
      </c>
      <c r="L550" s="236"/>
      <c r="N550" s="763" t="s">
        <v>181</v>
      </c>
      <c r="O550" s="764"/>
      <c r="P550" s="764"/>
      <c r="Q550" s="764"/>
      <c r="R550" s="764"/>
      <c r="S550" s="764"/>
      <c r="T550" s="764"/>
      <c r="U550" s="765"/>
      <c r="V550" s="24"/>
    </row>
    <row r="551" spans="1:33" ht="13.8" thickBot="1">
      <c r="A551" s="9" t="s">
        <v>23</v>
      </c>
      <c r="B551" s="28" t="s">
        <v>282</v>
      </c>
      <c r="C551" s="68"/>
      <c r="D551" s="33" t="s">
        <v>123</v>
      </c>
      <c r="E551" s="388">
        <f>ROUND((Q554*Q555)/174*E552,1)</f>
        <v>0</v>
      </c>
      <c r="F551" s="388">
        <f t="shared" ref="F551:I551" si="323">ROUND((R554*R555)/174*F552,1)</f>
        <v>0</v>
      </c>
      <c r="G551" s="388">
        <f t="shared" si="323"/>
        <v>0</v>
      </c>
      <c r="H551" s="388">
        <f t="shared" si="323"/>
        <v>0</v>
      </c>
      <c r="I551" s="388">
        <f t="shared" si="323"/>
        <v>0</v>
      </c>
      <c r="J551" s="45"/>
      <c r="L551" s="245" t="s">
        <v>187</v>
      </c>
      <c r="N551" s="782"/>
      <c r="O551" s="783"/>
      <c r="P551" s="783"/>
      <c r="Q551" s="178" t="s">
        <v>31</v>
      </c>
      <c r="R551" s="179" t="s">
        <v>32</v>
      </c>
      <c r="S551" s="179" t="s">
        <v>33</v>
      </c>
      <c r="T551" s="178" t="s">
        <v>34</v>
      </c>
      <c r="U551" s="180" t="s">
        <v>35</v>
      </c>
      <c r="V551" s="762" t="s">
        <v>118</v>
      </c>
      <c r="W551" s="762"/>
      <c r="X551" s="762"/>
      <c r="Y551" s="762"/>
      <c r="Z551" s="762"/>
    </row>
    <row r="552" spans="1:33" ht="13.8" thickBot="1">
      <c r="B552" s="9" t="s">
        <v>6</v>
      </c>
      <c r="C552" s="68"/>
      <c r="D552" s="33" t="s">
        <v>179</v>
      </c>
      <c r="E552" s="21">
        <f>Q553</f>
        <v>0</v>
      </c>
      <c r="F552" s="21">
        <f>R553</f>
        <v>0</v>
      </c>
      <c r="G552" s="21">
        <f>S553</f>
        <v>0</v>
      </c>
      <c r="H552" s="21">
        <f>T553</f>
        <v>0</v>
      </c>
      <c r="I552" s="21">
        <f>U553</f>
        <v>0</v>
      </c>
      <c r="J552" s="45"/>
      <c r="L552" s="239" t="str">
        <f>L551</f>
        <v>A</v>
      </c>
      <c r="N552" s="782" t="s">
        <v>302</v>
      </c>
      <c r="O552" s="783"/>
      <c r="P552" s="783"/>
      <c r="Q552" s="382">
        <v>1</v>
      </c>
      <c r="R552" s="382">
        <v>1.03</v>
      </c>
      <c r="S552" s="382">
        <v>1.03</v>
      </c>
      <c r="T552" s="382">
        <v>1.03</v>
      </c>
      <c r="U552" s="383">
        <v>1.03</v>
      </c>
      <c r="V552" s="321" t="s">
        <v>31</v>
      </c>
      <c r="W552" s="322" t="s">
        <v>32</v>
      </c>
      <c r="X552" s="322" t="s">
        <v>33</v>
      </c>
      <c r="Y552" s="322" t="s">
        <v>34</v>
      </c>
      <c r="Z552" s="322" t="s">
        <v>35</v>
      </c>
      <c r="AA552" s="53"/>
      <c r="AB552" s="53"/>
      <c r="AC552" s="53"/>
      <c r="AD552" s="53"/>
      <c r="AE552" s="53"/>
      <c r="AF552" s="53"/>
      <c r="AG552" s="53"/>
    </row>
    <row r="553" spans="1:33">
      <c r="A553" s="9"/>
      <c r="C553" s="134"/>
      <c r="D553" s="131" t="s">
        <v>173</v>
      </c>
      <c r="E553" s="161">
        <f>ROUND(O555*Q554*Q555*Q553*Q552,0)</f>
        <v>0</v>
      </c>
      <c r="F553" s="161">
        <f>ROUND(O555*R555*R554*R553*Q552*R552,0)</f>
        <v>0</v>
      </c>
      <c r="G553" s="161">
        <f>ROUND(O555*S554*S555*S553*Q552*R552*S552,0)</f>
        <v>0</v>
      </c>
      <c r="H553" s="161">
        <f>ROUND(O555*T554*T555*T553*Q552*R552*S552*T552,0)</f>
        <v>0</v>
      </c>
      <c r="I553" s="161">
        <f>ROUND(O555*U554*U555*U553*Q552*R552*S552*T552*U552,0)</f>
        <v>0</v>
      </c>
      <c r="J553" s="158">
        <f>SUM(E553:I553)</f>
        <v>0</v>
      </c>
      <c r="L553" s="239" t="str">
        <f>L551</f>
        <v>A</v>
      </c>
      <c r="N553" s="386" t="s">
        <v>303</v>
      </c>
      <c r="O553" s="45"/>
      <c r="P553" s="375" t="s">
        <v>299</v>
      </c>
      <c r="Q553" s="132">
        <v>0</v>
      </c>
      <c r="R553" s="132">
        <v>0</v>
      </c>
      <c r="S553" s="132">
        <v>0</v>
      </c>
      <c r="T553" s="132">
        <v>0</v>
      </c>
      <c r="U553" s="181">
        <v>0</v>
      </c>
      <c r="V553" s="323">
        <f>IFERROR((F557+F558)/F555,0)</f>
        <v>0</v>
      </c>
      <c r="W553" s="323">
        <f>IFERROR((G557+G558)/G555,0)</f>
        <v>0</v>
      </c>
      <c r="X553" s="323">
        <f>IFERROR((H557+H558)/H555,0)</f>
        <v>0</v>
      </c>
      <c r="Y553" s="323">
        <f>IFERROR((I557+I558)/I555,0)</f>
        <v>0</v>
      </c>
      <c r="Z553" s="323">
        <f>IFERROR((J557+J558)/J555,0)</f>
        <v>0</v>
      </c>
      <c r="AA553" s="53"/>
      <c r="AB553" s="53"/>
      <c r="AC553" s="53"/>
      <c r="AD553" s="53"/>
      <c r="AE553" s="53"/>
      <c r="AF553" s="53"/>
      <c r="AG553" s="53"/>
    </row>
    <row r="554" spans="1:33">
      <c r="D554" s="33" t="s">
        <v>30</v>
      </c>
      <c r="E554" s="52">
        <f>ROUND(E553*$Q$5,0)</f>
        <v>0</v>
      </c>
      <c r="F554" s="52">
        <f t="shared" ref="F554:I554" si="324">ROUND(F553*$Q$5,0)</f>
        <v>0</v>
      </c>
      <c r="G554" s="52">
        <f t="shared" si="324"/>
        <v>0</v>
      </c>
      <c r="H554" s="52">
        <f t="shared" si="324"/>
        <v>0</v>
      </c>
      <c r="I554" s="52">
        <f t="shared" si="324"/>
        <v>0</v>
      </c>
      <c r="J554" s="158">
        <f>SUM(E554:I554)</f>
        <v>0</v>
      </c>
      <c r="L554" s="239" t="str">
        <f>L551</f>
        <v>A</v>
      </c>
      <c r="N554" s="154"/>
      <c r="O554" s="376" t="s">
        <v>121</v>
      </c>
      <c r="P554" s="375" t="s">
        <v>300</v>
      </c>
      <c r="Q554" s="132">
        <v>0</v>
      </c>
      <c r="R554" s="132">
        <v>0</v>
      </c>
      <c r="S554" s="132">
        <v>0</v>
      </c>
      <c r="T554" s="132">
        <v>0</v>
      </c>
      <c r="U554" s="181">
        <v>0</v>
      </c>
      <c r="V554" s="324"/>
      <c r="W554" s="324"/>
      <c r="X554" s="324"/>
      <c r="Y554" s="324"/>
      <c r="Z554" s="324"/>
      <c r="AD554" s="53"/>
      <c r="AE554" s="53"/>
      <c r="AF554" s="53"/>
      <c r="AG554" s="53"/>
    </row>
    <row r="555" spans="1:33">
      <c r="C555" s="68"/>
      <c r="D555" s="45"/>
      <c r="E555" s="16"/>
      <c r="F555" s="16"/>
      <c r="G555" s="16"/>
      <c r="H555" s="16"/>
      <c r="I555" s="16"/>
      <c r="J555" s="25"/>
      <c r="L555" s="239" t="str">
        <f>L552</f>
        <v>A</v>
      </c>
      <c r="N555" s="182"/>
      <c r="O555" s="377">
        <v>12</v>
      </c>
      <c r="P555" s="375" t="s">
        <v>301</v>
      </c>
      <c r="Q555" s="132">
        <v>0</v>
      </c>
      <c r="R555" s="132">
        <v>0</v>
      </c>
      <c r="S555" s="132">
        <v>0</v>
      </c>
      <c r="T555" s="132">
        <v>0</v>
      </c>
      <c r="U555" s="181">
        <v>0</v>
      </c>
      <c r="V555" s="324"/>
      <c r="W555" s="324"/>
      <c r="X555" s="324"/>
      <c r="Y555" s="324"/>
      <c r="Z555" s="324"/>
      <c r="AA555" s="748"/>
      <c r="AB555" s="748"/>
      <c r="AC555" s="748"/>
      <c r="AD555" s="114"/>
      <c r="AE555" s="114"/>
      <c r="AF555" s="114"/>
      <c r="AG555" s="114"/>
    </row>
    <row r="556" spans="1:33">
      <c r="A556" s="9" t="s">
        <v>162</v>
      </c>
      <c r="B556" s="28" t="s">
        <v>282</v>
      </c>
      <c r="C556" s="68"/>
      <c r="D556" s="33" t="s">
        <v>123</v>
      </c>
      <c r="E556" s="388">
        <f>ROUND((Q558*Q559)/174*E557,1)</f>
        <v>0</v>
      </c>
      <c r="F556" s="388">
        <f>ROUND((R558*R559)/174*F557,1)</f>
        <v>0</v>
      </c>
      <c r="G556" s="388">
        <f>ROUND((S558*S559)/174*G557,1)</f>
        <v>0</v>
      </c>
      <c r="H556" s="388">
        <f>ROUND((T558*T559)/174*H557,1)</f>
        <v>0</v>
      </c>
      <c r="I556" s="388">
        <f>ROUND((U558*U559)/174*I557,1)</f>
        <v>0</v>
      </c>
      <c r="J556" s="25"/>
      <c r="L556" s="245" t="s">
        <v>187</v>
      </c>
      <c r="N556" s="92"/>
      <c r="Q556" s="53"/>
      <c r="R556" s="72"/>
      <c r="S556" s="72"/>
      <c r="T556" s="53"/>
      <c r="U556" s="93"/>
      <c r="V556" s="324"/>
      <c r="W556" s="324"/>
      <c r="X556" s="324"/>
      <c r="Y556" s="324"/>
      <c r="Z556" s="324"/>
      <c r="AA556" s="53"/>
      <c r="AB556" s="53"/>
      <c r="AC556" s="53"/>
      <c r="AD556" s="53"/>
      <c r="AE556" s="53"/>
      <c r="AF556" s="53"/>
      <c r="AG556" s="53"/>
    </row>
    <row r="557" spans="1:33">
      <c r="B557" s="890" t="s">
        <v>463</v>
      </c>
      <c r="C557" s="890"/>
      <c r="D557" s="33" t="s">
        <v>179</v>
      </c>
      <c r="E557" s="21">
        <f>Q557</f>
        <v>0</v>
      </c>
      <c r="F557" s="21">
        <f>R557</f>
        <v>0</v>
      </c>
      <c r="G557" s="21">
        <f>S557</f>
        <v>0</v>
      </c>
      <c r="H557" s="21">
        <f>T557</f>
        <v>0</v>
      </c>
      <c r="I557" s="21">
        <f>U557</f>
        <v>0</v>
      </c>
      <c r="J557" s="25"/>
      <c r="L557" s="239" t="str">
        <f>L556</f>
        <v>A</v>
      </c>
      <c r="N557" s="386" t="s">
        <v>304</v>
      </c>
      <c r="O557" s="385"/>
      <c r="P557" s="375" t="s">
        <v>299</v>
      </c>
      <c r="Q557" s="132">
        <v>0</v>
      </c>
      <c r="R557" s="132">
        <v>0</v>
      </c>
      <c r="S557" s="132">
        <v>0</v>
      </c>
      <c r="T557" s="132">
        <v>0</v>
      </c>
      <c r="U557" s="181">
        <v>0</v>
      </c>
      <c r="V557" s="323">
        <f>IFERROR((F562+F563)/F561,0)</f>
        <v>0</v>
      </c>
      <c r="W557" s="323">
        <f>IFERROR((G562+G563)/G561,0)</f>
        <v>0</v>
      </c>
      <c r="X557" s="323">
        <f>IFERROR((H562+H563)/H561,0)</f>
        <v>0</v>
      </c>
      <c r="Y557" s="323">
        <f>IFERROR((I562+I563)/I561,0)</f>
        <v>0</v>
      </c>
      <c r="Z557" s="323">
        <f>IFERROR((J562+J563)/J561,0)</f>
        <v>0</v>
      </c>
      <c r="AA557" s="53"/>
      <c r="AB557" s="53"/>
      <c r="AC557" s="53"/>
      <c r="AD557" s="53"/>
      <c r="AE557" s="53"/>
      <c r="AF557" s="53"/>
      <c r="AG557" s="53"/>
    </row>
    <row r="558" spans="1:33">
      <c r="A558" s="9"/>
      <c r="B558" s="890"/>
      <c r="C558" s="890"/>
      <c r="D558" s="131" t="s">
        <v>173</v>
      </c>
      <c r="E558" s="161">
        <f>ROUND(O559*Q558*Q559*Q557*Q552,0)</f>
        <v>0</v>
      </c>
      <c r="F558" s="161">
        <f>ROUND(O559*R559*R558*R557*Q552*R552,0)</f>
        <v>0</v>
      </c>
      <c r="G558" s="161">
        <f>ROUND(O559*S558*S559*S557*Q552*R552*S552,0)</f>
        <v>0</v>
      </c>
      <c r="H558" s="161">
        <f>ROUND(O559*T558*T559*T557*Q552*R552*S552*T552,0)</f>
        <v>0</v>
      </c>
      <c r="I558" s="161">
        <f>ROUND(O559*U558*U559*U557*Q552*R552*S552*T552*U552,0)</f>
        <v>0</v>
      </c>
      <c r="J558" s="158">
        <f>SUM(E558:I558)</f>
        <v>0</v>
      </c>
      <c r="L558" s="239" t="str">
        <f>L556</f>
        <v>A</v>
      </c>
      <c r="N558" s="154"/>
      <c r="O558" s="376" t="s">
        <v>121</v>
      </c>
      <c r="P558" s="375" t="s">
        <v>300</v>
      </c>
      <c r="Q558" s="132">
        <v>0</v>
      </c>
      <c r="R558" s="132">
        <v>0</v>
      </c>
      <c r="S558" s="132">
        <v>0</v>
      </c>
      <c r="T558" s="132">
        <v>0</v>
      </c>
      <c r="U558" s="181">
        <v>0</v>
      </c>
      <c r="V558" s="324"/>
      <c r="W558" s="324"/>
      <c r="X558" s="324"/>
      <c r="Y558" s="324"/>
      <c r="Z558" s="324"/>
      <c r="AD558" s="53"/>
      <c r="AE558" s="53"/>
      <c r="AF558" s="53"/>
      <c r="AG558" s="53"/>
    </row>
    <row r="559" spans="1:33">
      <c r="D559" s="33" t="s">
        <v>30</v>
      </c>
      <c r="E559" s="52">
        <f>ROUND(E558*$Q$5,0)</f>
        <v>0</v>
      </c>
      <c r="F559" s="52">
        <f t="shared" ref="F559:I559" si="325">ROUND(F558*$Q$5,0)</f>
        <v>0</v>
      </c>
      <c r="G559" s="52">
        <f t="shared" si="325"/>
        <v>0</v>
      </c>
      <c r="H559" s="52">
        <f t="shared" si="325"/>
        <v>0</v>
      </c>
      <c r="I559" s="52">
        <f t="shared" si="325"/>
        <v>0</v>
      </c>
      <c r="J559" s="158">
        <f>SUM(E559:I559)</f>
        <v>0</v>
      </c>
      <c r="L559" s="239" t="str">
        <f>L556</f>
        <v>A</v>
      </c>
      <c r="N559" s="182"/>
      <c r="O559" s="377">
        <v>12</v>
      </c>
      <c r="P559" s="375" t="s">
        <v>301</v>
      </c>
      <c r="Q559" s="132">
        <v>0</v>
      </c>
      <c r="R559" s="132">
        <v>0</v>
      </c>
      <c r="S559" s="132">
        <v>0</v>
      </c>
      <c r="T559" s="132">
        <v>0</v>
      </c>
      <c r="U559" s="181">
        <v>0</v>
      </c>
      <c r="V559" s="324"/>
      <c r="W559" s="324"/>
      <c r="X559" s="324"/>
      <c r="Y559" s="324"/>
      <c r="Z559" s="324"/>
      <c r="AA559" s="748"/>
      <c r="AB559" s="748"/>
      <c r="AC559" s="748"/>
      <c r="AD559" s="114"/>
      <c r="AE559" s="114"/>
      <c r="AF559" s="114"/>
      <c r="AG559" s="114"/>
    </row>
    <row r="560" spans="1:33">
      <c r="D560" s="33"/>
      <c r="E560" s="52"/>
      <c r="F560" s="52"/>
      <c r="G560" s="52"/>
      <c r="H560" s="52"/>
      <c r="I560" s="52"/>
      <c r="J560" s="158"/>
      <c r="L560" s="239"/>
      <c r="N560" s="92"/>
      <c r="Q560" s="53"/>
      <c r="R560" s="72"/>
      <c r="S560" s="72"/>
      <c r="T560" s="53"/>
      <c r="U560" s="93"/>
      <c r="V560" s="324"/>
      <c r="W560" s="324"/>
      <c r="X560" s="324"/>
      <c r="Y560" s="324"/>
      <c r="Z560" s="324"/>
    </row>
    <row r="561" spans="1:26">
      <c r="A561" s="9" t="s">
        <v>163</v>
      </c>
      <c r="B561" s="28" t="s">
        <v>282</v>
      </c>
      <c r="C561" s="68"/>
      <c r="D561" s="33" t="s">
        <v>123</v>
      </c>
      <c r="E561" s="388">
        <f>ROUND((Q562*Q563)/174*E562,1)</f>
        <v>0</v>
      </c>
      <c r="F561" s="388">
        <f t="shared" ref="F561:I561" si="326">ROUND((R562*R563)/174*F562,1)</f>
        <v>0</v>
      </c>
      <c r="G561" s="388">
        <f t="shared" si="326"/>
        <v>0</v>
      </c>
      <c r="H561" s="388">
        <f t="shared" si="326"/>
        <v>0</v>
      </c>
      <c r="I561" s="388">
        <f t="shared" si="326"/>
        <v>0</v>
      </c>
      <c r="J561" s="25"/>
      <c r="L561" s="245" t="s">
        <v>187</v>
      </c>
      <c r="M561" s="2"/>
      <c r="N561" s="396" t="s">
        <v>305</v>
      </c>
      <c r="O561" s="385"/>
      <c r="P561" s="375" t="s">
        <v>299</v>
      </c>
      <c r="Q561" s="132">
        <v>0</v>
      </c>
      <c r="R561" s="132">
        <v>0</v>
      </c>
      <c r="S561" s="132">
        <v>0</v>
      </c>
      <c r="T561" s="132">
        <v>0</v>
      </c>
      <c r="U561" s="181">
        <v>0</v>
      </c>
      <c r="V561" s="323">
        <f>IFERROR((F566+F567)/F565,0)</f>
        <v>0</v>
      </c>
      <c r="W561" s="323">
        <f>IFERROR((G566+G567)/G565,0)</f>
        <v>0</v>
      </c>
      <c r="X561" s="323">
        <f>IFERROR((H566+H567)/H565,0)</f>
        <v>0</v>
      </c>
      <c r="Y561" s="323">
        <f>IFERROR((I566+I567)/I565,0)</f>
        <v>0</v>
      </c>
      <c r="Z561" s="323">
        <f>IFERROR((J566+J567)/J565,0)</f>
        <v>0</v>
      </c>
    </row>
    <row r="562" spans="1:26">
      <c r="B562" s="9" t="s">
        <v>6</v>
      </c>
      <c r="C562" s="68"/>
      <c r="D562" s="33" t="s">
        <v>179</v>
      </c>
      <c r="E562" s="21">
        <f>Q561</f>
        <v>0</v>
      </c>
      <c r="F562" s="21">
        <f>R561</f>
        <v>0</v>
      </c>
      <c r="G562" s="21">
        <f>S561</f>
        <v>0</v>
      </c>
      <c r="H562" s="21">
        <f>T561</f>
        <v>0</v>
      </c>
      <c r="I562" s="21">
        <f>U561</f>
        <v>0</v>
      </c>
      <c r="J562" s="25"/>
      <c r="L562" s="239" t="str">
        <f>L561</f>
        <v>A</v>
      </c>
      <c r="M562" s="2"/>
      <c r="N562" s="154"/>
      <c r="O562" s="376" t="s">
        <v>121</v>
      </c>
      <c r="P562" s="375" t="s">
        <v>300</v>
      </c>
      <c r="Q562" s="132">
        <v>0</v>
      </c>
      <c r="R562" s="132">
        <v>0</v>
      </c>
      <c r="S562" s="132">
        <v>0</v>
      </c>
      <c r="T562" s="132">
        <v>0</v>
      </c>
      <c r="U562" s="181">
        <v>0</v>
      </c>
      <c r="V562" s="324"/>
      <c r="W562" s="324"/>
      <c r="X562" s="324"/>
      <c r="Y562" s="324"/>
      <c r="Z562" s="324"/>
    </row>
    <row r="563" spans="1:26">
      <c r="C563" s="134"/>
      <c r="D563" s="131" t="s">
        <v>173</v>
      </c>
      <c r="E563" s="161">
        <f>ROUND(O563*Q562*Q563*Q561*Q552,0)</f>
        <v>0</v>
      </c>
      <c r="F563" s="161">
        <f>ROUND(O563*R562*R563*R561*Q552*R552,0)</f>
        <v>0</v>
      </c>
      <c r="G563" s="161">
        <f>ROUND(O563*S562*S563*S561*Q552*R552*S552,0)</f>
        <v>0</v>
      </c>
      <c r="H563" s="161">
        <f>ROUND(O563*T562*T563*T561*Q552*R552*S552*T552,0)</f>
        <v>0</v>
      </c>
      <c r="I563" s="161">
        <f>ROUND(O563*U562*U563*U561*Q552*R552*S552*T552*U552,0)</f>
        <v>0</v>
      </c>
      <c r="J563" s="158">
        <f>SUM(E563:I563)</f>
        <v>0</v>
      </c>
      <c r="L563" s="239" t="str">
        <f>L561</f>
        <v>A</v>
      </c>
      <c r="M563" s="2"/>
      <c r="N563" s="182"/>
      <c r="O563" s="377">
        <v>12</v>
      </c>
      <c r="P563" s="375" t="s">
        <v>301</v>
      </c>
      <c r="Q563" s="132">
        <v>0</v>
      </c>
      <c r="R563" s="132">
        <v>0</v>
      </c>
      <c r="S563" s="132">
        <v>0</v>
      </c>
      <c r="T563" s="132">
        <v>0</v>
      </c>
      <c r="U563" s="181">
        <v>0</v>
      </c>
      <c r="V563" s="324"/>
      <c r="W563" s="324"/>
      <c r="X563" s="324"/>
      <c r="Y563" s="324"/>
      <c r="Z563" s="324"/>
    </row>
    <row r="564" spans="1:26" ht="13.8" thickBot="1">
      <c r="A564" s="9"/>
      <c r="D564" s="33" t="s">
        <v>30</v>
      </c>
      <c r="E564" s="52">
        <f>ROUND(E563*$Q$5,0)</f>
        <v>0</v>
      </c>
      <c r="F564" s="52">
        <f t="shared" ref="F564:I564" si="327">ROUND(F563*$Q$5,0)</f>
        <v>0</v>
      </c>
      <c r="G564" s="52">
        <f t="shared" si="327"/>
        <v>0</v>
      </c>
      <c r="H564" s="52">
        <f t="shared" si="327"/>
        <v>0</v>
      </c>
      <c r="I564" s="52">
        <f t="shared" si="327"/>
        <v>0</v>
      </c>
      <c r="J564" s="158">
        <f>SUM(E564:I564)</f>
        <v>0</v>
      </c>
      <c r="L564" s="239" t="str">
        <f>L561</f>
        <v>A</v>
      </c>
      <c r="M564" s="2"/>
      <c r="N564" s="255"/>
      <c r="O564" s="257"/>
      <c r="P564" s="257"/>
      <c r="Q564" s="256"/>
      <c r="R564" s="257"/>
      <c r="S564" s="257"/>
      <c r="T564" s="183"/>
      <c r="U564" s="184"/>
      <c r="V564" s="324"/>
      <c r="W564" s="324"/>
      <c r="X564" s="324"/>
      <c r="Y564" s="324"/>
      <c r="Z564" s="324"/>
    </row>
    <row r="565" spans="1:26">
      <c r="A565" s="9"/>
      <c r="D565" s="33"/>
      <c r="E565" s="52"/>
      <c r="F565" s="52"/>
      <c r="G565" s="52"/>
      <c r="H565" s="52"/>
      <c r="I565" s="52"/>
      <c r="J565" s="158"/>
      <c r="L565" s="236"/>
      <c r="M565" s="2"/>
      <c r="N565" s="406"/>
      <c r="O565" s="406"/>
      <c r="P565" s="406"/>
      <c r="Q565" s="407"/>
      <c r="R565" s="408"/>
      <c r="S565" s="409"/>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L566" s="236"/>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L567" s="236"/>
      <c r="M567" s="2"/>
    </row>
    <row r="568" spans="1:26" ht="4.8" customHeight="1">
      <c r="A568" t="s">
        <v>7</v>
      </c>
      <c r="D568" s="3" t="s">
        <v>6</v>
      </c>
      <c r="E568" s="21"/>
      <c r="F568" s="21"/>
      <c r="G568" s="21"/>
      <c r="H568" s="21"/>
      <c r="I568" s="21"/>
      <c r="J568" s="61"/>
      <c r="L568" s="236"/>
      <c r="M568" s="2"/>
    </row>
    <row r="569" spans="1:26">
      <c r="A569" s="47" t="s">
        <v>24</v>
      </c>
      <c r="B569" s="48"/>
      <c r="C569" s="48"/>
      <c r="D569" s="50"/>
      <c r="E569" s="164">
        <f>SUMIF($D$323:$D$567,"*Total Other Professional Salary",E323:E567)+SUMIF($D$323:$D$567,"*Total Post Doc Salary",E323:E567)+SUMIF($D$323:$D$567,"*Total Graduate Student Salary",E323:E567)+SUMIF($D$323:$D$567,"*Total Hourly Wages",E323:E567)</f>
        <v>0</v>
      </c>
      <c r="F569" s="164">
        <f>SUMIF($D$323:$D$567,"*Total Other Professional Salary",F323:F567)+SUMIF($D$323:$D$567,"*Total Post Doc Salary",F323:F567)+SUMIF($D$323:$D$567,"*Total Graduate Student Salary",F323:F567)+SUMIF($D$323:$D$567,"*Total Hourly Wages",F323:F567)</f>
        <v>0</v>
      </c>
      <c r="G569" s="164">
        <f>SUMIF($D$323:$D$567,"*Total Other Professional Salary",G323:G567)+SUMIF($D$323:$D$567,"*Total Post Doc Salary",G323:G567)+SUMIF($D$323:$D$567,"*Total Graduate Student Salary",G323:G567)+SUMIF($D$323:$D$567,"*Total Hourly Wages",G323:G567)</f>
        <v>0</v>
      </c>
      <c r="H569" s="164">
        <f>SUMIF($D$323:$D$567,"*Total Other Professional Salary",H323:H567)+SUMIF($D$323:$D$567,"*Total Post Doc Salary",H323:H567)+SUMIF($D$323:$D$567,"*Total Graduate Student Salary",H323:H567)+SUMIF($D$323:$D$567,"*Total Hourly Wages",H323:H567)</f>
        <v>0</v>
      </c>
      <c r="I569" s="164">
        <f>SUMIF($D$323:$D$567,"*Total Other Professional Salary",I323:I567)+SUMIF($D$323:$D$567,"*Total Post Doc Salary",I323:I567)+SUMIF($D$323:$D$567,"*Total Graduate Student Salary",I323:I567)+SUMIF($D$323:$D$567,"*Total Hourly Wages",I323:I567)</f>
        <v>0</v>
      </c>
      <c r="J569" s="165">
        <f>SUM(J566,J545,J468,J394)</f>
        <v>0</v>
      </c>
      <c r="L569" s="236"/>
      <c r="M569" s="2"/>
      <c r="R569" s="2"/>
    </row>
    <row r="570" spans="1:26" ht="15.6">
      <c r="A570" s="47" t="s">
        <v>25</v>
      </c>
      <c r="B570" s="48"/>
      <c r="C570" s="48"/>
      <c r="D570" s="50"/>
      <c r="E570" s="166">
        <f>SUMIF($D$323:$D$567,"*Total Other Professional Fringe",E323:E567)+SUMIF($D$323:$D$567,"*Total Post Doc Fringe",E323:E567)++SUMIF($D$323:$D$567,"*Total Graduate Student Fringe",E323:E567)+SUMIF($D$323:$D$567,"*Total Fringe Benefits",E323:E567)</f>
        <v>0</v>
      </c>
      <c r="F570" s="166">
        <f>SUMIF($D$323:$D$567,"*Total Other Professional Fringe",F323:F567)+SUMIF($D$323:$D$567,"*Total Post Doc Fringe",F323:F567)++SUMIF($D$323:$D$567,"*Total Graduate Student Fringe",F323:F567)+SUMIF($D$323:$D$567,"*Total Fringe Benefits",F323:F567)</f>
        <v>0</v>
      </c>
      <c r="G570" s="166">
        <f>SUMIF($D$323:$D$567,"*Total Other Professional Fringe",G323:G567)+SUMIF($D$323:$D$567,"*Total Post Doc Fringe",G323:G567)++SUMIF($D$323:$D$567,"*Total Graduate Student Fringe",G323:G567)+SUMIF($D$323:$D$567,"*Total Fringe Benefits",G323:G567)</f>
        <v>0</v>
      </c>
      <c r="H570" s="166">
        <f>SUMIF($D$323:$D$567,"*Total Other Professional Fringe",H323:H567)+SUMIF($D$323:$D$567,"*Total Post Doc Fringe",H323:H567)++SUMIF($D$323:$D$567,"*Total Graduate Student Fringe",H323:H567)+SUMIF($D$323:$D$567,"*Total Fringe Benefits",H323:H567)</f>
        <v>0</v>
      </c>
      <c r="I570" s="166">
        <f>SUMIF($D$323:$D$567,"*Total Other Professional Fringe",I323:I567)+SUMIF($D$323:$D$567,"*Total Post Doc Fringe",I323:I567)++SUMIF($D$323:$D$567,"*Total Graduate Student Fringe",I323:I567)+SUMIF($D$323:$D$567,"*Total Fringe Benefits",I323:I567)</f>
        <v>0</v>
      </c>
      <c r="J570" s="167">
        <f>SUM(J567,J546,J469,J395)</f>
        <v>0</v>
      </c>
      <c r="L570" s="236"/>
      <c r="M570" s="2"/>
      <c r="N570" s="64"/>
      <c r="O570" s="64"/>
      <c r="P570" s="64"/>
      <c r="Q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L571" s="236"/>
      <c r="M571" s="2"/>
      <c r="N571" s="2"/>
      <c r="O571" s="2"/>
      <c r="P571" s="2"/>
    </row>
    <row r="572" spans="1:26">
      <c r="A572" s="1"/>
      <c r="B572" s="9"/>
      <c r="D572" s="3"/>
      <c r="E572" s="16"/>
      <c r="F572" s="16"/>
      <c r="G572" s="16"/>
      <c r="H572" s="16"/>
      <c r="I572" s="16"/>
      <c r="J572" s="25"/>
      <c r="L572" s="236"/>
      <c r="M572" s="2"/>
      <c r="N572" s="2"/>
      <c r="O572" s="2"/>
      <c r="P572" s="2"/>
    </row>
    <row r="573" spans="1:26">
      <c r="A573" s="1" t="s">
        <v>27</v>
      </c>
      <c r="D573" s="3"/>
      <c r="E573" s="168">
        <f>SUM(E317,E569)</f>
        <v>0</v>
      </c>
      <c r="F573" s="168">
        <f>SUM(F317,F569)</f>
        <v>0</v>
      </c>
      <c r="G573" s="168">
        <f>SUM(G317,G569)</f>
        <v>0</v>
      </c>
      <c r="H573" s="168">
        <f>SUM(H317,H569)</f>
        <v>0</v>
      </c>
      <c r="I573" s="168">
        <f>SUM(I317,I569)</f>
        <v>0</v>
      </c>
      <c r="J573" s="169">
        <f>SUM(E573:I573)</f>
        <v>0</v>
      </c>
      <c r="L573" s="236"/>
      <c r="M573" s="2"/>
      <c r="N573" s="2"/>
      <c r="O573" s="2"/>
      <c r="P573" s="2"/>
    </row>
    <row r="574" spans="1:26">
      <c r="A574" s="1" t="s">
        <v>28</v>
      </c>
      <c r="D574" s="3"/>
      <c r="E574" s="168">
        <f>SUM(E318,E570)</f>
        <v>0</v>
      </c>
      <c r="F574" s="168">
        <f>SUM(F318,F570)</f>
        <v>0</v>
      </c>
      <c r="G574" s="168">
        <f>SUM(G318,G570)</f>
        <v>0</v>
      </c>
      <c r="H574" s="168">
        <f>SUM(H318,H570)</f>
        <v>0</v>
      </c>
      <c r="I574" s="168">
        <f>SUM(I318,I570)</f>
        <v>0</v>
      </c>
      <c r="J574" s="169">
        <f>SUM(E574:I574)</f>
        <v>0</v>
      </c>
      <c r="L574" s="236"/>
      <c r="M574" s="2"/>
      <c r="N574" s="2"/>
      <c r="O574" s="2"/>
      <c r="P574" s="2"/>
      <c r="Q574" s="2"/>
    </row>
    <row r="575" spans="1:26">
      <c r="A575" s="112"/>
      <c r="B575" s="757" t="s">
        <v>168</v>
      </c>
      <c r="C575" s="757"/>
      <c r="D575" s="757"/>
      <c r="E575" s="159">
        <f>SUM(E573:E574)</f>
        <v>0</v>
      </c>
      <c r="F575" s="159">
        <f t="shared" ref="F575:I575" si="328">SUM(F573:F574)</f>
        <v>0</v>
      </c>
      <c r="G575" s="159">
        <f t="shared" si="328"/>
        <v>0</v>
      </c>
      <c r="H575" s="159">
        <f t="shared" si="328"/>
        <v>0</v>
      </c>
      <c r="I575" s="159">
        <f t="shared" si="328"/>
        <v>0</v>
      </c>
      <c r="J575" s="160">
        <f>SUM(E575:I575)</f>
        <v>0</v>
      </c>
      <c r="K575" s="2"/>
      <c r="L575" s="232"/>
      <c r="M575" s="2"/>
      <c r="N575" s="2"/>
      <c r="O575" s="2"/>
      <c r="P575" s="2"/>
      <c r="Q575" s="2"/>
    </row>
    <row r="576" spans="1:26">
      <c r="A576" s="1"/>
      <c r="B576" s="9"/>
      <c r="G576" s="2"/>
      <c r="H576" s="2"/>
      <c r="I576" s="2"/>
      <c r="J576" s="46"/>
      <c r="L576" s="236"/>
      <c r="M576" s="2"/>
    </row>
    <row r="577" spans="1:20">
      <c r="A577" s="1" t="s">
        <v>0</v>
      </c>
      <c r="G577" s="2"/>
      <c r="H577" s="2"/>
      <c r="I577" s="2"/>
      <c r="J577" s="46"/>
      <c r="K577" s="2"/>
      <c r="L577" s="236"/>
      <c r="M577" s="2"/>
      <c r="Q577" s="199"/>
      <c r="R577" s="199"/>
      <c r="S577" s="199"/>
      <c r="T577" s="4"/>
    </row>
    <row r="578" spans="1:20">
      <c r="A578" s="30" t="s">
        <v>48</v>
      </c>
      <c r="B578" s="364"/>
      <c r="G578" s="2"/>
      <c r="H578" s="2"/>
      <c r="I578" s="2"/>
      <c r="J578" s="46"/>
      <c r="K578" s="2"/>
      <c r="L578" s="232"/>
      <c r="M578" s="2"/>
      <c r="Q578" s="199"/>
      <c r="R578" s="199"/>
      <c r="S578" s="199"/>
      <c r="T578" s="4"/>
    </row>
    <row r="579" spans="1:20">
      <c r="A579" s="28" t="s">
        <v>282</v>
      </c>
      <c r="B579" s="35"/>
      <c r="D579" s="3"/>
      <c r="E579" s="52">
        <v>0</v>
      </c>
      <c r="F579" s="52">
        <v>0</v>
      </c>
      <c r="G579" s="52">
        <v>0</v>
      </c>
      <c r="H579" s="52">
        <v>0</v>
      </c>
      <c r="I579" s="52">
        <v>0</v>
      </c>
      <c r="J579" s="158">
        <f>SUM(E579:I579)</f>
        <v>0</v>
      </c>
      <c r="K579" s="2"/>
      <c r="L579" s="237" t="s">
        <v>187</v>
      </c>
      <c r="M579" s="2"/>
      <c r="Q579" s="199"/>
      <c r="R579" s="199"/>
      <c r="S579" s="199"/>
      <c r="T579" s="4"/>
    </row>
    <row r="580" spans="1:20" hidden="1">
      <c r="A580" s="28" t="s">
        <v>282</v>
      </c>
      <c r="B580" s="35"/>
      <c r="D580" s="3"/>
      <c r="E580" s="52">
        <v>0</v>
      </c>
      <c r="F580" s="52">
        <v>0</v>
      </c>
      <c r="G580" s="52">
        <v>0</v>
      </c>
      <c r="H580" s="52">
        <v>0</v>
      </c>
      <c r="I580" s="52">
        <v>0</v>
      </c>
      <c r="J580" s="158">
        <f t="shared" ref="J580:J586" si="329">SUM(E580:I580)</f>
        <v>0</v>
      </c>
      <c r="K580" s="2"/>
      <c r="L580" s="237" t="s">
        <v>187</v>
      </c>
      <c r="M580" s="2"/>
      <c r="Q580" s="199"/>
      <c r="R580" s="199"/>
      <c r="S580" s="199"/>
      <c r="T580" s="4"/>
    </row>
    <row r="581" spans="1:20" hidden="1">
      <c r="A581" s="28" t="s">
        <v>282</v>
      </c>
      <c r="B581" s="35"/>
      <c r="D581" s="3"/>
      <c r="E581" s="52">
        <v>0</v>
      </c>
      <c r="F581" s="52">
        <v>0</v>
      </c>
      <c r="G581" s="52">
        <v>0</v>
      </c>
      <c r="H581" s="52">
        <v>0</v>
      </c>
      <c r="I581" s="52">
        <v>0</v>
      </c>
      <c r="J581" s="158">
        <f t="shared" si="329"/>
        <v>0</v>
      </c>
      <c r="K581" s="2"/>
      <c r="L581" s="237" t="s">
        <v>187</v>
      </c>
      <c r="M581" s="2"/>
      <c r="Q581" s="199"/>
      <c r="R581" s="199"/>
      <c r="S581" s="199"/>
      <c r="T581" s="4"/>
    </row>
    <row r="582" spans="1:20" hidden="1">
      <c r="A582" s="28" t="s">
        <v>282</v>
      </c>
      <c r="B582" s="35"/>
      <c r="D582" s="3"/>
      <c r="E582" s="52">
        <v>0</v>
      </c>
      <c r="F582" s="52">
        <v>0</v>
      </c>
      <c r="G582" s="52">
        <v>0</v>
      </c>
      <c r="H582" s="52">
        <v>0</v>
      </c>
      <c r="I582" s="52">
        <v>0</v>
      </c>
      <c r="J582" s="158">
        <f t="shared" si="329"/>
        <v>0</v>
      </c>
      <c r="K582" s="2"/>
      <c r="L582" s="237" t="s">
        <v>187</v>
      </c>
      <c r="M582" s="2"/>
    </row>
    <row r="583" spans="1:20" hidden="1">
      <c r="A583" s="28" t="s">
        <v>282</v>
      </c>
      <c r="B583" s="35"/>
      <c r="D583" s="3"/>
      <c r="E583" s="52">
        <v>0</v>
      </c>
      <c r="F583" s="52">
        <v>0</v>
      </c>
      <c r="G583" s="52">
        <v>0</v>
      </c>
      <c r="H583" s="52">
        <v>0</v>
      </c>
      <c r="I583" s="52">
        <v>0</v>
      </c>
      <c r="J583" s="158">
        <f t="shared" si="329"/>
        <v>0</v>
      </c>
      <c r="K583" s="2"/>
      <c r="L583" s="237" t="s">
        <v>187</v>
      </c>
      <c r="M583" s="2"/>
      <c r="N583" s="2"/>
      <c r="O583" s="2"/>
      <c r="P583" s="2"/>
    </row>
    <row r="584" spans="1:20" hidden="1">
      <c r="A584" s="28" t="s">
        <v>282</v>
      </c>
      <c r="B584" s="35"/>
      <c r="D584" s="3"/>
      <c r="E584" s="52">
        <v>0</v>
      </c>
      <c r="F584" s="52">
        <v>0</v>
      </c>
      <c r="G584" s="52">
        <v>0</v>
      </c>
      <c r="H584" s="52">
        <v>0</v>
      </c>
      <c r="I584" s="52">
        <v>0</v>
      </c>
      <c r="J584" s="158">
        <f t="shared" ref="J584:J585" si="330">SUM(E584:I584)</f>
        <v>0</v>
      </c>
      <c r="K584" s="2"/>
      <c r="L584" s="237" t="s">
        <v>187</v>
      </c>
      <c r="M584" s="2"/>
      <c r="N584" s="2"/>
      <c r="O584" s="2"/>
      <c r="P584" s="2"/>
    </row>
    <row r="585" spans="1:20" hidden="1">
      <c r="A585" s="28" t="s">
        <v>282</v>
      </c>
      <c r="B585" s="35"/>
      <c r="D585" s="3"/>
      <c r="E585" s="52">
        <v>0</v>
      </c>
      <c r="F585" s="52">
        <v>0</v>
      </c>
      <c r="G585" s="52">
        <v>0</v>
      </c>
      <c r="H585" s="52">
        <v>0</v>
      </c>
      <c r="I585" s="52">
        <v>0</v>
      </c>
      <c r="J585" s="158">
        <f t="shared" si="330"/>
        <v>0</v>
      </c>
      <c r="K585" s="2"/>
      <c r="L585" s="237" t="s">
        <v>187</v>
      </c>
      <c r="M585" s="2"/>
      <c r="N585" s="2"/>
      <c r="O585" s="2"/>
      <c r="P585" s="2"/>
    </row>
    <row r="586" spans="1:20" hidden="1">
      <c r="A586" s="28" t="s">
        <v>282</v>
      </c>
      <c r="B586" s="35"/>
      <c r="D586" s="3"/>
      <c r="E586" s="52">
        <v>0</v>
      </c>
      <c r="F586" s="52">
        <v>0</v>
      </c>
      <c r="G586" s="52">
        <v>0</v>
      </c>
      <c r="H586" s="52">
        <v>0</v>
      </c>
      <c r="I586" s="52">
        <v>0</v>
      </c>
      <c r="J586" s="158">
        <f t="shared" si="329"/>
        <v>0</v>
      </c>
      <c r="K586" s="2"/>
      <c r="L586" s="237" t="s">
        <v>187</v>
      </c>
      <c r="M586" s="2"/>
      <c r="N586" s="2"/>
      <c r="O586" s="2"/>
      <c r="P586" s="2"/>
    </row>
    <row r="587" spans="1:20">
      <c r="A587" s="740" t="s">
        <v>57</v>
      </c>
      <c r="B587" s="740"/>
      <c r="C587" s="740"/>
      <c r="D587" s="740"/>
      <c r="E587" s="185">
        <f>SUM(E579:E586)</f>
        <v>0</v>
      </c>
      <c r="F587" s="185">
        <f t="shared" ref="F587:I587" si="331">SUM(F579:F586)</f>
        <v>0</v>
      </c>
      <c r="G587" s="185">
        <f t="shared" si="331"/>
        <v>0</v>
      </c>
      <c r="H587" s="185">
        <f t="shared" si="331"/>
        <v>0</v>
      </c>
      <c r="I587" s="185">
        <f t="shared" si="331"/>
        <v>0</v>
      </c>
      <c r="J587" s="186">
        <f>SUM(J579:J586)</f>
        <v>0</v>
      </c>
      <c r="K587" s="2"/>
      <c r="L587" s="232"/>
      <c r="M587" s="2"/>
    </row>
    <row r="588" spans="1:20" hidden="1">
      <c r="E588" s="3"/>
      <c r="F588" s="2"/>
      <c r="G588" s="2"/>
      <c r="H588" s="2"/>
      <c r="I588" s="2"/>
      <c r="J588" s="46"/>
      <c r="K588" s="2"/>
      <c r="L588" s="232"/>
      <c r="M588" s="2"/>
    </row>
    <row r="589" spans="1:20" hidden="1">
      <c r="A589" s="1" t="s">
        <v>122</v>
      </c>
      <c r="B589" s="72"/>
      <c r="C589" s="9"/>
      <c r="D589" s="229" t="s">
        <v>184</v>
      </c>
      <c r="E589" s="117">
        <v>0</v>
      </c>
      <c r="F589" s="117">
        <v>0</v>
      </c>
      <c r="G589" s="117">
        <v>0</v>
      </c>
      <c r="H589" s="117">
        <v>0</v>
      </c>
      <c r="I589" s="117">
        <v>0</v>
      </c>
      <c r="J589" s="73"/>
      <c r="K589" s="2"/>
      <c r="L589" s="245" t="s">
        <v>187</v>
      </c>
      <c r="M589" s="2"/>
    </row>
    <row r="590" spans="1:20" hidden="1">
      <c r="D590" s="229" t="s">
        <v>264</v>
      </c>
      <c r="E590" s="117">
        <v>0</v>
      </c>
      <c r="F590" s="117">
        <v>0</v>
      </c>
      <c r="G590" s="117">
        <v>0</v>
      </c>
      <c r="H590" s="117">
        <v>0</v>
      </c>
      <c r="I590" s="117">
        <v>0</v>
      </c>
      <c r="J590" s="73"/>
      <c r="K590" s="2"/>
      <c r="L590" s="239" t="str">
        <f>L589</f>
        <v>A</v>
      </c>
      <c r="M590" s="2"/>
    </row>
    <row r="591" spans="1:20" hidden="1">
      <c r="A591" s="1" t="s">
        <v>169</v>
      </c>
      <c r="B591" s="28" t="s">
        <v>282</v>
      </c>
      <c r="C591" s="9"/>
      <c r="D591" s="229" t="s">
        <v>265</v>
      </c>
      <c r="E591" s="117">
        <v>0</v>
      </c>
      <c r="F591" s="117">
        <v>0</v>
      </c>
      <c r="G591" s="117">
        <v>0</v>
      </c>
      <c r="H591" s="117">
        <v>0</v>
      </c>
      <c r="I591" s="117">
        <v>0</v>
      </c>
      <c r="J591" s="73"/>
      <c r="K591" s="2"/>
      <c r="L591" s="239" t="str">
        <f>L590</f>
        <v>A</v>
      </c>
      <c r="M591" s="2"/>
    </row>
    <row r="592" spans="1:20" hidden="1">
      <c r="A592" s="738"/>
      <c r="D592" s="229" t="s">
        <v>266</v>
      </c>
      <c r="E592" s="117">
        <v>0</v>
      </c>
      <c r="F592" s="117">
        <v>0</v>
      </c>
      <c r="G592" s="117">
        <v>0</v>
      </c>
      <c r="H592" s="117">
        <v>0</v>
      </c>
      <c r="I592" s="117">
        <v>0</v>
      </c>
      <c r="J592" s="46"/>
      <c r="K592" s="2"/>
      <c r="L592" s="239" t="str">
        <f>L591</f>
        <v>A</v>
      </c>
      <c r="M592" s="2"/>
    </row>
    <row r="593" spans="1:16" hidden="1">
      <c r="A593" s="738"/>
      <c r="B593" s="68" t="s">
        <v>41</v>
      </c>
      <c r="C593" s="68" t="s">
        <v>42</v>
      </c>
      <c r="D593" s="26"/>
      <c r="E593" s="14"/>
      <c r="F593" s="14"/>
      <c r="G593" s="14"/>
      <c r="H593" s="14"/>
      <c r="I593" s="14"/>
      <c r="J593" s="46"/>
      <c r="K593" s="2"/>
      <c r="L593" s="239" t="str">
        <f>L592</f>
        <v>A</v>
      </c>
      <c r="M593" s="2"/>
    </row>
    <row r="594" spans="1:16" hidden="1">
      <c r="A594" s="739"/>
      <c r="B594" s="67" t="s">
        <v>43</v>
      </c>
      <c r="C594" s="116">
        <v>0</v>
      </c>
      <c r="D594" s="26"/>
      <c r="E594" s="52">
        <f>ROUND($C594*E590*E591*E589,0)</f>
        <v>0</v>
      </c>
      <c r="F594" s="52">
        <f>ROUND($C594*F590*F591*F589,0)</f>
        <v>0</v>
      </c>
      <c r="G594" s="52">
        <f>ROUND($C594*G590*G591*G589,0)</f>
        <v>0</v>
      </c>
      <c r="H594" s="52">
        <f>ROUND($C594*H590*H591*H589,0)</f>
        <v>0</v>
      </c>
      <c r="I594" s="52">
        <f>ROUND($C594*I590*I591*I589,0)</f>
        <v>0</v>
      </c>
      <c r="J594" s="158">
        <f t="shared" ref="J594:J599" si="332">SUM(E594:I594)</f>
        <v>0</v>
      </c>
      <c r="K594" s="2"/>
      <c r="L594" s="239" t="str">
        <f t="shared" ref="L594:L600" si="333">L593</f>
        <v>A</v>
      </c>
      <c r="M594" s="2"/>
    </row>
    <row r="595" spans="1:16" hidden="1">
      <c r="A595" s="739"/>
      <c r="B595" s="67" t="s">
        <v>44</v>
      </c>
      <c r="C595" s="116">
        <v>0</v>
      </c>
      <c r="D595" s="26"/>
      <c r="E595" s="52">
        <f>ROUND($C595*E590*E592*E589,0)</f>
        <v>0</v>
      </c>
      <c r="F595" s="52">
        <f>ROUND($C595*F590*F592*F589,0)</f>
        <v>0</v>
      </c>
      <c r="G595" s="52">
        <f>ROUND($C595*G590*G592*G589,0)</f>
        <v>0</v>
      </c>
      <c r="H595" s="52">
        <f>ROUND($C595*H590*H592*H589,0)</f>
        <v>0</v>
      </c>
      <c r="I595" s="52">
        <f>ROUND($C595*I590*I592*I589,0)</f>
        <v>0</v>
      </c>
      <c r="J595" s="158">
        <f t="shared" si="332"/>
        <v>0</v>
      </c>
      <c r="K595" s="2"/>
      <c r="L595" s="239" t="str">
        <f t="shared" si="333"/>
        <v>A</v>
      </c>
      <c r="M595" s="2"/>
    </row>
    <row r="596" spans="1:16" hidden="1">
      <c r="A596" s="739"/>
      <c r="B596" s="67" t="s">
        <v>182</v>
      </c>
      <c r="C596" s="116">
        <v>0</v>
      </c>
      <c r="D596" s="26"/>
      <c r="E596" s="52">
        <f>ROUND($C596*E590*E589,0)</f>
        <v>0</v>
      </c>
      <c r="F596" s="52">
        <f>ROUND($C596*F590*F589,0)</f>
        <v>0</v>
      </c>
      <c r="G596" s="52">
        <f>ROUND($C596*G590*G589,0)</f>
        <v>0</v>
      </c>
      <c r="H596" s="52">
        <f>ROUND($C596*H590*H589,0)</f>
        <v>0</v>
      </c>
      <c r="I596" s="52">
        <f>ROUND($C596*I590*I589,0)</f>
        <v>0</v>
      </c>
      <c r="J596" s="158">
        <f t="shared" si="332"/>
        <v>0</v>
      </c>
      <c r="K596" s="2"/>
      <c r="L596" s="239" t="str">
        <f t="shared" si="333"/>
        <v>A</v>
      </c>
      <c r="M596" s="2"/>
    </row>
    <row r="597" spans="1:16" hidden="1">
      <c r="A597" s="739"/>
      <c r="B597" s="67" t="s">
        <v>45</v>
      </c>
      <c r="C597" s="116">
        <v>0</v>
      </c>
      <c r="D597" s="26"/>
      <c r="E597" s="52">
        <f>$C597*E589*E591</f>
        <v>0</v>
      </c>
      <c r="F597" s="52">
        <f>$C597*F589*F591</f>
        <v>0</v>
      </c>
      <c r="G597" s="52">
        <f>$C597*G589*G591</f>
        <v>0</v>
      </c>
      <c r="H597" s="52">
        <f>$C597*H589*H591</f>
        <v>0</v>
      </c>
      <c r="I597" s="52">
        <f>$C597*I589*I591</f>
        <v>0</v>
      </c>
      <c r="J597" s="158">
        <f t="shared" si="332"/>
        <v>0</v>
      </c>
      <c r="K597" s="2"/>
      <c r="L597" s="239" t="str">
        <f t="shared" si="333"/>
        <v>A</v>
      </c>
      <c r="M597" s="8"/>
    </row>
    <row r="598" spans="1:16" hidden="1">
      <c r="A598" s="739"/>
      <c r="B598" s="67" t="s">
        <v>46</v>
      </c>
      <c r="C598" s="116">
        <v>0</v>
      </c>
      <c r="D598" s="26"/>
      <c r="E598" s="52">
        <f>ROUND($C598*E589,0)</f>
        <v>0</v>
      </c>
      <c r="F598" s="52">
        <f>ROUND($C598*F589,0)</f>
        <v>0</v>
      </c>
      <c r="G598" s="52">
        <f>ROUND($C598*G589,0)</f>
        <v>0</v>
      </c>
      <c r="H598" s="52">
        <f>ROUND($C598*H589,0)</f>
        <v>0</v>
      </c>
      <c r="I598" s="52">
        <f>ROUND($C598*I589,0)</f>
        <v>0</v>
      </c>
      <c r="J598" s="158">
        <f t="shared" si="332"/>
        <v>0</v>
      </c>
      <c r="K598" s="2"/>
      <c r="L598" s="239" t="str">
        <f t="shared" si="333"/>
        <v>A</v>
      </c>
      <c r="M598" s="2"/>
    </row>
    <row r="599" spans="1:16" hidden="1">
      <c r="A599" s="739"/>
      <c r="B599" s="67" t="s">
        <v>47</v>
      </c>
      <c r="C599" s="230"/>
      <c r="D599" s="26"/>
      <c r="E599" s="116">
        <v>0</v>
      </c>
      <c r="F599" s="116">
        <v>0</v>
      </c>
      <c r="G599" s="116">
        <v>0</v>
      </c>
      <c r="H599" s="116">
        <v>0</v>
      </c>
      <c r="I599" s="116">
        <v>0</v>
      </c>
      <c r="J599" s="158">
        <f t="shared" si="332"/>
        <v>0</v>
      </c>
      <c r="K599" s="2"/>
      <c r="L599" s="239" t="str">
        <f t="shared" si="333"/>
        <v>A</v>
      </c>
      <c r="M599" s="2"/>
      <c r="N599" s="2"/>
      <c r="O599" s="2"/>
      <c r="P599" s="2"/>
    </row>
    <row r="600" spans="1:16" hidden="1">
      <c r="A600" s="740" t="s">
        <v>57</v>
      </c>
      <c r="B600" s="740"/>
      <c r="C600" s="740"/>
      <c r="D600" s="740"/>
      <c r="E600" s="185">
        <f>SUM(E594:E599)</f>
        <v>0</v>
      </c>
      <c r="F600" s="185">
        <f t="shared" ref="F600:J600" si="334">SUM(F594:F599)</f>
        <v>0</v>
      </c>
      <c r="G600" s="185">
        <f t="shared" si="334"/>
        <v>0</v>
      </c>
      <c r="H600" s="185">
        <f t="shared" si="334"/>
        <v>0</v>
      </c>
      <c r="I600" s="185">
        <f t="shared" si="334"/>
        <v>0</v>
      </c>
      <c r="J600" s="186">
        <f t="shared" si="334"/>
        <v>0</v>
      </c>
      <c r="K600" s="2"/>
      <c r="L600" s="239" t="str">
        <f t="shared" si="333"/>
        <v>A</v>
      </c>
      <c r="M600" s="2"/>
    </row>
    <row r="601" spans="1:16" hidden="1">
      <c r="E601" s="3"/>
      <c r="F601" s="2"/>
      <c r="G601" s="2"/>
      <c r="H601" s="2"/>
      <c r="I601" s="2"/>
      <c r="J601" s="46"/>
      <c r="K601" s="2"/>
      <c r="L601" s="232"/>
      <c r="M601" s="2"/>
    </row>
    <row r="602" spans="1:16" hidden="1">
      <c r="A602" s="1" t="s">
        <v>122</v>
      </c>
      <c r="B602" s="72"/>
      <c r="C602" s="9"/>
      <c r="D602" s="229" t="s">
        <v>184</v>
      </c>
      <c r="E602" s="117">
        <v>0</v>
      </c>
      <c r="F602" s="117">
        <v>0</v>
      </c>
      <c r="G602" s="117">
        <v>0</v>
      </c>
      <c r="H602" s="117">
        <v>0</v>
      </c>
      <c r="I602" s="117">
        <v>0</v>
      </c>
      <c r="J602" s="73"/>
      <c r="K602" s="2"/>
      <c r="L602" s="236" t="s">
        <v>187</v>
      </c>
      <c r="M602" s="2"/>
    </row>
    <row r="603" spans="1:16" hidden="1">
      <c r="D603" s="229" t="s">
        <v>264</v>
      </c>
      <c r="E603" s="117">
        <v>0</v>
      </c>
      <c r="F603" s="117">
        <v>0</v>
      </c>
      <c r="G603" s="117">
        <v>0</v>
      </c>
      <c r="H603" s="117">
        <v>0</v>
      </c>
      <c r="I603" s="117">
        <v>0</v>
      </c>
      <c r="J603" s="73"/>
      <c r="K603" s="2"/>
      <c r="L603" s="239" t="str">
        <f>L602</f>
        <v>A</v>
      </c>
      <c r="M603" s="2"/>
    </row>
    <row r="604" spans="1:16" hidden="1">
      <c r="A604" s="1" t="s">
        <v>169</v>
      </c>
      <c r="B604" s="28" t="s">
        <v>282</v>
      </c>
      <c r="C604" s="9"/>
      <c r="D604" s="229" t="s">
        <v>265</v>
      </c>
      <c r="E604" s="117">
        <v>0</v>
      </c>
      <c r="F604" s="117">
        <v>0</v>
      </c>
      <c r="G604" s="117">
        <v>0</v>
      </c>
      <c r="H604" s="117">
        <v>0</v>
      </c>
      <c r="I604" s="117">
        <v>0</v>
      </c>
      <c r="J604" s="73"/>
      <c r="K604" s="2"/>
      <c r="L604" s="239" t="str">
        <f>L603</f>
        <v>A</v>
      </c>
      <c r="M604" s="2"/>
    </row>
    <row r="605" spans="1:16" hidden="1">
      <c r="A605" s="738" t="s">
        <v>6</v>
      </c>
      <c r="D605" s="229" t="s">
        <v>266</v>
      </c>
      <c r="E605" s="117">
        <v>0</v>
      </c>
      <c r="F605" s="117">
        <v>0</v>
      </c>
      <c r="G605" s="117">
        <v>0</v>
      </c>
      <c r="H605" s="117">
        <v>0</v>
      </c>
      <c r="I605" s="117">
        <v>0</v>
      </c>
      <c r="J605" s="46"/>
      <c r="K605" s="2"/>
      <c r="L605" s="239" t="str">
        <f>L604</f>
        <v>A</v>
      </c>
      <c r="M605" s="2"/>
    </row>
    <row r="606" spans="1:16" hidden="1">
      <c r="A606" s="738"/>
      <c r="B606" s="68" t="s">
        <v>41</v>
      </c>
      <c r="C606" s="68" t="s">
        <v>42</v>
      </c>
      <c r="D606" s="26"/>
      <c r="E606" s="2"/>
      <c r="F606" s="2"/>
      <c r="G606" s="228"/>
      <c r="H606" s="228"/>
      <c r="I606" s="228"/>
      <c r="J606" s="46"/>
      <c r="K606" s="2"/>
      <c r="L606" s="239" t="str">
        <f>L605</f>
        <v>A</v>
      </c>
      <c r="M606" s="2"/>
    </row>
    <row r="607" spans="1:16" hidden="1">
      <c r="A607" s="739"/>
      <c r="B607" s="67" t="s">
        <v>43</v>
      </c>
      <c r="C607" s="116">
        <v>0</v>
      </c>
      <c r="D607" s="26"/>
      <c r="E607" s="52">
        <f>ROUND($C607*E603*E604*E602,0)</f>
        <v>0</v>
      </c>
      <c r="F607" s="52">
        <f t="shared" ref="F607:I607" si="335">ROUND($C607*F603*F604*F602,0)</f>
        <v>0</v>
      </c>
      <c r="G607" s="52">
        <f t="shared" si="335"/>
        <v>0</v>
      </c>
      <c r="H607" s="52">
        <f t="shared" si="335"/>
        <v>0</v>
      </c>
      <c r="I607" s="52">
        <f t="shared" si="335"/>
        <v>0</v>
      </c>
      <c r="J607" s="158">
        <f t="shared" ref="J607:J612" si="336">SUM(E607:I607)</f>
        <v>0</v>
      </c>
      <c r="K607" s="2"/>
      <c r="L607" s="239" t="str">
        <f t="shared" ref="L607:L613" si="337">L606</f>
        <v>A</v>
      </c>
      <c r="M607" s="2"/>
    </row>
    <row r="608" spans="1:16" hidden="1">
      <c r="A608" s="739"/>
      <c r="B608" s="67" t="s">
        <v>44</v>
      </c>
      <c r="C608" s="116">
        <v>0</v>
      </c>
      <c r="D608" s="26"/>
      <c r="E608" s="52">
        <f>ROUND($C608*E603*E605*E602,0)</f>
        <v>0</v>
      </c>
      <c r="F608" s="52">
        <f t="shared" ref="F608:I608" si="338">ROUND($C608*F603*F605*F602,0)</f>
        <v>0</v>
      </c>
      <c r="G608" s="52">
        <f t="shared" si="338"/>
        <v>0</v>
      </c>
      <c r="H608" s="52">
        <f t="shared" si="338"/>
        <v>0</v>
      </c>
      <c r="I608" s="52">
        <f t="shared" si="338"/>
        <v>0</v>
      </c>
      <c r="J608" s="158">
        <f t="shared" si="336"/>
        <v>0</v>
      </c>
      <c r="K608" s="2"/>
      <c r="L608" s="239" t="str">
        <f t="shared" si="337"/>
        <v>A</v>
      </c>
      <c r="M608" s="2"/>
    </row>
    <row r="609" spans="1:17" hidden="1">
      <c r="A609" s="739"/>
      <c r="B609" s="67" t="s">
        <v>182</v>
      </c>
      <c r="C609" s="116">
        <v>0</v>
      </c>
      <c r="D609" s="26"/>
      <c r="E609" s="52">
        <f>ROUND($C609*E603*E602,0)</f>
        <v>0</v>
      </c>
      <c r="F609" s="52">
        <f t="shared" ref="F609:I609" si="339">ROUND($C609*F603*F602,0)</f>
        <v>0</v>
      </c>
      <c r="G609" s="52">
        <f t="shared" si="339"/>
        <v>0</v>
      </c>
      <c r="H609" s="52">
        <f t="shared" si="339"/>
        <v>0</v>
      </c>
      <c r="I609" s="52">
        <f t="shared" si="339"/>
        <v>0</v>
      </c>
      <c r="J609" s="158">
        <f t="shared" si="336"/>
        <v>0</v>
      </c>
      <c r="K609" s="2"/>
      <c r="L609" s="239" t="str">
        <f t="shared" si="337"/>
        <v>A</v>
      </c>
      <c r="M609" s="2"/>
    </row>
    <row r="610" spans="1:17" hidden="1">
      <c r="A610" s="739"/>
      <c r="B610" s="67" t="s">
        <v>45</v>
      </c>
      <c r="C610" s="116">
        <v>0</v>
      </c>
      <c r="D610" s="26"/>
      <c r="E610" s="52">
        <f>$C610*E602*E604</f>
        <v>0</v>
      </c>
      <c r="F610" s="52">
        <f t="shared" ref="F610:I610" si="340">$C610*F602*F604</f>
        <v>0</v>
      </c>
      <c r="G610" s="52">
        <f t="shared" si="340"/>
        <v>0</v>
      </c>
      <c r="H610" s="52">
        <f t="shared" si="340"/>
        <v>0</v>
      </c>
      <c r="I610" s="52">
        <f t="shared" si="340"/>
        <v>0</v>
      </c>
      <c r="J610" s="158">
        <f t="shared" si="336"/>
        <v>0</v>
      </c>
      <c r="K610" s="2"/>
      <c r="L610" s="239" t="str">
        <f t="shared" si="337"/>
        <v>A</v>
      </c>
      <c r="M610" s="8"/>
    </row>
    <row r="611" spans="1:17" hidden="1">
      <c r="A611" s="739"/>
      <c r="B611" s="67" t="s">
        <v>46</v>
      </c>
      <c r="C611" s="116">
        <v>0</v>
      </c>
      <c r="D611" s="26"/>
      <c r="E611" s="52">
        <f>ROUND($C611*E602,0)</f>
        <v>0</v>
      </c>
      <c r="F611" s="52">
        <f t="shared" ref="F611:I611" si="341">ROUND($C611*F602,0)</f>
        <v>0</v>
      </c>
      <c r="G611" s="52">
        <f t="shared" si="341"/>
        <v>0</v>
      </c>
      <c r="H611" s="52">
        <f t="shared" si="341"/>
        <v>0</v>
      </c>
      <c r="I611" s="52">
        <f t="shared" si="341"/>
        <v>0</v>
      </c>
      <c r="J611" s="158">
        <f t="shared" si="336"/>
        <v>0</v>
      </c>
      <c r="K611" s="2"/>
      <c r="L611" s="239" t="str">
        <f t="shared" si="337"/>
        <v>A</v>
      </c>
      <c r="M611" s="2"/>
    </row>
    <row r="612" spans="1:17" hidden="1">
      <c r="A612" s="739"/>
      <c r="B612" s="67" t="s">
        <v>47</v>
      </c>
      <c r="C612" s="230"/>
      <c r="D612" s="26"/>
      <c r="E612" s="116">
        <v>0</v>
      </c>
      <c r="F612" s="116">
        <v>0</v>
      </c>
      <c r="G612" s="116">
        <v>0</v>
      </c>
      <c r="H612" s="116">
        <v>0</v>
      </c>
      <c r="I612" s="116">
        <v>0</v>
      </c>
      <c r="J612" s="158">
        <f t="shared" si="336"/>
        <v>0</v>
      </c>
      <c r="K612" s="2"/>
      <c r="L612" s="239" t="str">
        <f t="shared" si="337"/>
        <v>A</v>
      </c>
      <c r="M612" s="2"/>
      <c r="N612" s="2"/>
      <c r="O612" s="2"/>
      <c r="P612" s="2"/>
      <c r="Q612" s="2"/>
    </row>
    <row r="613" spans="1:17" hidden="1">
      <c r="A613" s="740" t="s">
        <v>57</v>
      </c>
      <c r="B613" s="740"/>
      <c r="C613" s="740"/>
      <c r="D613" s="740"/>
      <c r="E613" s="185">
        <f>SUM(E607:E612)</f>
        <v>0</v>
      </c>
      <c r="F613" s="185">
        <f t="shared" ref="F613:J613" si="342">SUM(F607:F612)</f>
        <v>0</v>
      </c>
      <c r="G613" s="185">
        <f t="shared" si="342"/>
        <v>0</v>
      </c>
      <c r="H613" s="185">
        <f t="shared" si="342"/>
        <v>0</v>
      </c>
      <c r="I613" s="185">
        <f t="shared" si="342"/>
        <v>0</v>
      </c>
      <c r="J613" s="186">
        <f t="shared" si="342"/>
        <v>0</v>
      </c>
      <c r="K613" s="2"/>
      <c r="L613" s="239" t="str">
        <f t="shared" si="337"/>
        <v>A</v>
      </c>
      <c r="M613" s="2"/>
      <c r="N613" s="2"/>
      <c r="O613" s="2"/>
      <c r="P613" s="2"/>
      <c r="Q613" s="2"/>
    </row>
    <row r="614" spans="1:17">
      <c r="A614" s="74"/>
      <c r="B614" s="757" t="s">
        <v>51</v>
      </c>
      <c r="C614" s="757"/>
      <c r="D614" s="757"/>
      <c r="E614" s="189">
        <f ca="1">SUMIF($A$579:$D$613,"*Total Trip", E579:E613)</f>
        <v>0</v>
      </c>
      <c r="F614" s="189">
        <f ca="1">SUMIF($A$579:$D$613,"*Total Trip", F579:F613)</f>
        <v>0</v>
      </c>
      <c r="G614" s="189">
        <f ca="1">SUMIF($A$579:$D$613,"*Total Trip", G579:G613)</f>
        <v>0</v>
      </c>
      <c r="H614" s="189">
        <f ca="1">SUMIF($A$579:$D$613,"*Total Trip", H579:H613)</f>
        <v>0</v>
      </c>
      <c r="I614" s="189">
        <f ca="1">SUMIF($A$579:$D$613,"*Total Trip", I579:I613)</f>
        <v>0</v>
      </c>
      <c r="J614" s="190">
        <f ca="1">SUM(E614:I614)</f>
        <v>0</v>
      </c>
      <c r="K614" s="29"/>
      <c r="L614" s="232"/>
      <c r="M614" s="2"/>
    </row>
    <row r="615" spans="1:17">
      <c r="A615" s="27"/>
      <c r="B615" s="28"/>
      <c r="C615" s="28"/>
      <c r="D615" s="28"/>
      <c r="E615" s="28"/>
      <c r="F615" s="28"/>
      <c r="G615" s="29"/>
      <c r="H615" s="29"/>
      <c r="I615" s="29"/>
      <c r="J615" s="75"/>
      <c r="K615" s="2"/>
      <c r="L615" s="233"/>
      <c r="M615" s="2"/>
    </row>
    <row r="616" spans="1:17">
      <c r="A616" s="30" t="s">
        <v>52</v>
      </c>
      <c r="G616" s="2"/>
      <c r="H616" s="2"/>
      <c r="I616" s="2"/>
      <c r="J616" s="46"/>
      <c r="K616" s="2"/>
      <c r="L616" s="232"/>
      <c r="M616" s="2"/>
    </row>
    <row r="617" spans="1:17">
      <c r="A617" s="28" t="s">
        <v>282</v>
      </c>
      <c r="B617" s="35"/>
      <c r="D617" s="3"/>
      <c r="E617" s="18">
        <v>0</v>
      </c>
      <c r="F617" s="18">
        <v>0</v>
      </c>
      <c r="G617" s="18">
        <v>0</v>
      </c>
      <c r="H617" s="18">
        <v>0</v>
      </c>
      <c r="I617" s="18">
        <v>0</v>
      </c>
      <c r="J617" s="70">
        <f>SUM(E617:I617)</f>
        <v>0</v>
      </c>
      <c r="K617" s="2"/>
      <c r="L617" s="237" t="s">
        <v>187</v>
      </c>
      <c r="M617" s="2"/>
    </row>
    <row r="618" spans="1:17" hidden="1">
      <c r="A618" s="28" t="s">
        <v>282</v>
      </c>
      <c r="B618" s="35"/>
      <c r="D618" s="3"/>
      <c r="E618" s="18">
        <v>0</v>
      </c>
      <c r="F618" s="18">
        <v>0</v>
      </c>
      <c r="G618" s="18">
        <v>0</v>
      </c>
      <c r="H618" s="18">
        <v>0</v>
      </c>
      <c r="I618" s="18">
        <v>0</v>
      </c>
      <c r="J618" s="70">
        <f t="shared" ref="J618:J624" si="343">SUM(E618:I618)</f>
        <v>0</v>
      </c>
      <c r="K618" s="2"/>
      <c r="L618" s="237" t="s">
        <v>187</v>
      </c>
      <c r="M618" s="2"/>
    </row>
    <row r="619" spans="1:17" hidden="1">
      <c r="A619" s="28" t="s">
        <v>282</v>
      </c>
      <c r="B619" s="35"/>
      <c r="D619" s="3"/>
      <c r="E619" s="18">
        <v>0</v>
      </c>
      <c r="F619" s="18">
        <v>0</v>
      </c>
      <c r="G619" s="18">
        <v>0</v>
      </c>
      <c r="H619" s="18">
        <v>0</v>
      </c>
      <c r="I619" s="18">
        <v>0</v>
      </c>
      <c r="J619" s="70">
        <f t="shared" si="343"/>
        <v>0</v>
      </c>
      <c r="K619" s="2"/>
      <c r="L619" s="237" t="s">
        <v>187</v>
      </c>
      <c r="M619" s="2"/>
    </row>
    <row r="620" spans="1:17" hidden="1">
      <c r="A620" s="28" t="s">
        <v>282</v>
      </c>
      <c r="B620" s="35"/>
      <c r="D620" s="3"/>
      <c r="E620" s="18">
        <v>0</v>
      </c>
      <c r="F620" s="18">
        <v>0</v>
      </c>
      <c r="G620" s="18">
        <v>0</v>
      </c>
      <c r="H620" s="18">
        <v>0</v>
      </c>
      <c r="I620" s="18">
        <v>0</v>
      </c>
      <c r="J620" s="70">
        <f t="shared" si="343"/>
        <v>0</v>
      </c>
      <c r="K620" s="2"/>
      <c r="L620" s="237" t="s">
        <v>187</v>
      </c>
      <c r="M620" s="2"/>
    </row>
    <row r="621" spans="1:17" hidden="1">
      <c r="A621" s="28" t="s">
        <v>282</v>
      </c>
      <c r="B621" s="35"/>
      <c r="D621" s="3"/>
      <c r="E621" s="18">
        <v>0</v>
      </c>
      <c r="F621" s="18">
        <v>0</v>
      </c>
      <c r="G621" s="18">
        <v>0</v>
      </c>
      <c r="H621" s="18">
        <v>0</v>
      </c>
      <c r="I621" s="18">
        <v>0</v>
      </c>
      <c r="J621" s="70">
        <f t="shared" ref="J621:J623" si="344">SUM(E621:I621)</f>
        <v>0</v>
      </c>
      <c r="K621" s="2"/>
      <c r="L621" s="237" t="s">
        <v>187</v>
      </c>
      <c r="M621" s="2"/>
    </row>
    <row r="622" spans="1:17" hidden="1">
      <c r="A622" s="28" t="s">
        <v>282</v>
      </c>
      <c r="B622" s="35"/>
      <c r="D622" s="3"/>
      <c r="E622" s="18">
        <v>0</v>
      </c>
      <c r="F622" s="18">
        <v>0</v>
      </c>
      <c r="G622" s="18">
        <v>0</v>
      </c>
      <c r="H622" s="18">
        <v>0</v>
      </c>
      <c r="I622" s="18">
        <v>0</v>
      </c>
      <c r="J622" s="70">
        <f t="shared" si="344"/>
        <v>0</v>
      </c>
      <c r="K622" s="2"/>
      <c r="L622" s="237" t="s">
        <v>187</v>
      </c>
      <c r="M622" s="2"/>
    </row>
    <row r="623" spans="1:17" hidden="1">
      <c r="A623" s="28" t="s">
        <v>282</v>
      </c>
      <c r="B623" s="35"/>
      <c r="D623" s="3"/>
      <c r="E623" s="18">
        <v>0</v>
      </c>
      <c r="F623" s="18">
        <v>0</v>
      </c>
      <c r="G623" s="18">
        <v>0</v>
      </c>
      <c r="H623" s="18">
        <v>0</v>
      </c>
      <c r="I623" s="18">
        <v>0</v>
      </c>
      <c r="J623" s="70">
        <f t="shared" si="344"/>
        <v>0</v>
      </c>
      <c r="K623" s="2"/>
      <c r="L623" s="237" t="s">
        <v>187</v>
      </c>
      <c r="M623" s="2"/>
      <c r="N623" s="2"/>
      <c r="O623" s="2"/>
      <c r="P623" s="2"/>
    </row>
    <row r="624" spans="1:17" hidden="1">
      <c r="A624" s="28" t="s">
        <v>282</v>
      </c>
      <c r="B624" s="9" t="s">
        <v>6</v>
      </c>
      <c r="D624" s="3"/>
      <c r="E624" s="18">
        <v>0</v>
      </c>
      <c r="F624" s="18">
        <v>0</v>
      </c>
      <c r="G624" s="18">
        <v>0</v>
      </c>
      <c r="H624" s="18">
        <v>0</v>
      </c>
      <c r="I624" s="18">
        <v>0</v>
      </c>
      <c r="J624" s="70">
        <f t="shared" si="343"/>
        <v>0</v>
      </c>
      <c r="K624" s="2"/>
      <c r="L624" s="237" t="s">
        <v>187</v>
      </c>
      <c r="M624" s="2"/>
      <c r="N624" s="2"/>
      <c r="O624" s="2"/>
      <c r="P624" s="2"/>
    </row>
    <row r="625" spans="1:16">
      <c r="A625" s="740" t="s">
        <v>57</v>
      </c>
      <c r="B625" s="740"/>
      <c r="C625" s="740"/>
      <c r="D625" s="740"/>
      <c r="E625" s="187">
        <f>SUM(E617:E624)</f>
        <v>0</v>
      </c>
      <c r="F625" s="187">
        <f t="shared" ref="F625:I625" si="345">SUM(F617:F624)</f>
        <v>0</v>
      </c>
      <c r="G625" s="187">
        <f t="shared" si="345"/>
        <v>0</v>
      </c>
      <c r="H625" s="187">
        <f t="shared" si="345"/>
        <v>0</v>
      </c>
      <c r="I625" s="187">
        <f t="shared" si="345"/>
        <v>0</v>
      </c>
      <c r="J625" s="188">
        <f>SUM(J617:J624)</f>
        <v>0</v>
      </c>
      <c r="K625" s="2"/>
      <c r="L625" s="232"/>
      <c r="M625" s="2"/>
    </row>
    <row r="626" spans="1:16" hidden="1">
      <c r="E626" s="3"/>
      <c r="F626" s="2"/>
      <c r="G626" s="2"/>
      <c r="H626" s="2"/>
      <c r="I626" s="2"/>
      <c r="J626" s="46"/>
      <c r="K626" s="2"/>
      <c r="L626" s="232"/>
      <c r="M626" s="2"/>
    </row>
    <row r="627" spans="1:16" hidden="1">
      <c r="A627" s="1" t="s">
        <v>122</v>
      </c>
      <c r="C627" s="228"/>
      <c r="D627" s="229" t="s">
        <v>184</v>
      </c>
      <c r="E627" s="117">
        <v>0</v>
      </c>
      <c r="F627" s="117">
        <v>0</v>
      </c>
      <c r="G627" s="117">
        <v>0</v>
      </c>
      <c r="H627" s="117">
        <v>0</v>
      </c>
      <c r="I627" s="117">
        <v>0</v>
      </c>
      <c r="J627" s="73"/>
      <c r="K627" s="2"/>
      <c r="L627" s="236" t="s">
        <v>187</v>
      </c>
      <c r="M627" s="2"/>
    </row>
    <row r="628" spans="1:16" hidden="1">
      <c r="A628" s="1"/>
      <c r="B628" s="72"/>
      <c r="C628" s="9"/>
      <c r="D628" s="229" t="s">
        <v>264</v>
      </c>
      <c r="E628" s="117">
        <v>0</v>
      </c>
      <c r="F628" s="117">
        <v>0</v>
      </c>
      <c r="G628" s="117">
        <v>0</v>
      </c>
      <c r="H628" s="117">
        <v>0</v>
      </c>
      <c r="I628" s="117">
        <v>0</v>
      </c>
      <c r="J628" s="73"/>
      <c r="K628" s="2"/>
      <c r="L628" s="239" t="str">
        <f>L627</f>
        <v>A</v>
      </c>
      <c r="M628" s="2"/>
    </row>
    <row r="629" spans="1:16" hidden="1">
      <c r="A629" s="1" t="s">
        <v>169</v>
      </c>
      <c r="B629" s="28" t="s">
        <v>282</v>
      </c>
      <c r="C629" s="9"/>
      <c r="D629" s="229" t="s">
        <v>265</v>
      </c>
      <c r="E629" s="117">
        <v>0</v>
      </c>
      <c r="F629" s="117">
        <v>0</v>
      </c>
      <c r="G629" s="117">
        <v>0</v>
      </c>
      <c r="H629" s="117">
        <v>0</v>
      </c>
      <c r="I629" s="117">
        <v>0</v>
      </c>
      <c r="J629" s="73"/>
      <c r="K629" s="2"/>
      <c r="L629" s="239" t="str">
        <f>L628</f>
        <v>A</v>
      </c>
      <c r="M629" s="2"/>
    </row>
    <row r="630" spans="1:16" hidden="1">
      <c r="A630" s="738" t="s">
        <v>6</v>
      </c>
      <c r="D630" s="229" t="s">
        <v>266</v>
      </c>
      <c r="E630" s="117">
        <v>0</v>
      </c>
      <c r="F630" s="117">
        <v>0</v>
      </c>
      <c r="G630" s="117">
        <v>0</v>
      </c>
      <c r="H630" s="117">
        <v>0</v>
      </c>
      <c r="I630" s="117">
        <v>0</v>
      </c>
      <c r="J630" s="46"/>
      <c r="K630" s="2"/>
      <c r="L630" s="239" t="str">
        <f>L629</f>
        <v>A</v>
      </c>
      <c r="M630" s="2"/>
    </row>
    <row r="631" spans="1:16" hidden="1">
      <c r="A631" s="738"/>
      <c r="B631" s="68" t="s">
        <v>41</v>
      </c>
      <c r="C631" s="68" t="s">
        <v>42</v>
      </c>
      <c r="D631" s="26"/>
      <c r="E631" s="2"/>
      <c r="F631" s="2"/>
      <c r="G631" s="228"/>
      <c r="H631" s="228"/>
      <c r="I631" s="228"/>
      <c r="J631" s="46"/>
      <c r="K631" s="2"/>
      <c r="L631" s="239" t="str">
        <f>L630</f>
        <v>A</v>
      </c>
      <c r="M631" s="2"/>
    </row>
    <row r="632" spans="1:16" hidden="1">
      <c r="A632" s="739"/>
      <c r="B632" s="67" t="s">
        <v>43</v>
      </c>
      <c r="C632" s="116">
        <v>0</v>
      </c>
      <c r="D632" s="26"/>
      <c r="E632" s="52">
        <f>ROUND($C632*E628*E629*E627,0)</f>
        <v>0</v>
      </c>
      <c r="F632" s="52">
        <f t="shared" ref="F632:I632" si="346">ROUND($C632*F628*F629*F627,0)</f>
        <v>0</v>
      </c>
      <c r="G632" s="52">
        <f t="shared" si="346"/>
        <v>0</v>
      </c>
      <c r="H632" s="52">
        <f t="shared" si="346"/>
        <v>0</v>
      </c>
      <c r="I632" s="52">
        <f t="shared" si="346"/>
        <v>0</v>
      </c>
      <c r="J632" s="158">
        <f t="shared" ref="J632:J637" si="347">SUM(E632:I632)</f>
        <v>0</v>
      </c>
      <c r="K632" s="2"/>
      <c r="L632" s="239" t="str">
        <f t="shared" ref="L632:L638" si="348">L631</f>
        <v>A</v>
      </c>
      <c r="M632" s="2"/>
    </row>
    <row r="633" spans="1:16" hidden="1">
      <c r="A633" s="739"/>
      <c r="B633" s="67" t="s">
        <v>44</v>
      </c>
      <c r="C633" s="116">
        <v>0</v>
      </c>
      <c r="D633" s="26"/>
      <c r="E633" s="52">
        <f>ROUND($C633*E628*E630*E627,0)</f>
        <v>0</v>
      </c>
      <c r="F633" s="52">
        <f t="shared" ref="F633:I633" si="349">ROUND($C633*F628*F630*F627,0)</f>
        <v>0</v>
      </c>
      <c r="G633" s="52">
        <f t="shared" si="349"/>
        <v>0</v>
      </c>
      <c r="H633" s="52">
        <f t="shared" si="349"/>
        <v>0</v>
      </c>
      <c r="I633" s="52">
        <f t="shared" si="349"/>
        <v>0</v>
      </c>
      <c r="J633" s="158">
        <f t="shared" si="347"/>
        <v>0</v>
      </c>
      <c r="K633" s="2"/>
      <c r="L633" s="239" t="str">
        <f t="shared" si="348"/>
        <v>A</v>
      </c>
      <c r="M633" s="2"/>
    </row>
    <row r="634" spans="1:16" hidden="1">
      <c r="A634" s="739"/>
      <c r="B634" s="67" t="s">
        <v>182</v>
      </c>
      <c r="C634" s="116">
        <v>0</v>
      </c>
      <c r="D634" s="26"/>
      <c r="E634" s="52">
        <f>ROUND($C634*E628*E627,0)</f>
        <v>0</v>
      </c>
      <c r="F634" s="52">
        <f t="shared" ref="F634:I634" si="350">ROUND($C634*F628*F627,0)</f>
        <v>0</v>
      </c>
      <c r="G634" s="52">
        <f t="shared" si="350"/>
        <v>0</v>
      </c>
      <c r="H634" s="52">
        <f t="shared" si="350"/>
        <v>0</v>
      </c>
      <c r="I634" s="52">
        <f t="shared" si="350"/>
        <v>0</v>
      </c>
      <c r="J634" s="158">
        <f t="shared" si="347"/>
        <v>0</v>
      </c>
      <c r="K634" s="2"/>
      <c r="L634" s="239" t="str">
        <f t="shared" si="348"/>
        <v>A</v>
      </c>
      <c r="M634" s="2"/>
    </row>
    <row r="635" spans="1:16" hidden="1">
      <c r="A635" s="739"/>
      <c r="B635" s="67" t="s">
        <v>45</v>
      </c>
      <c r="C635" s="116">
        <v>0</v>
      </c>
      <c r="D635" s="26"/>
      <c r="E635" s="52">
        <f>$C635*E627*E629</f>
        <v>0</v>
      </c>
      <c r="F635" s="52">
        <f t="shared" ref="F635:I635" si="351">$C635*F627*F629</f>
        <v>0</v>
      </c>
      <c r="G635" s="52">
        <f t="shared" si="351"/>
        <v>0</v>
      </c>
      <c r="H635" s="52">
        <f t="shared" si="351"/>
        <v>0</v>
      </c>
      <c r="I635" s="52">
        <f t="shared" si="351"/>
        <v>0</v>
      </c>
      <c r="J635" s="158">
        <f t="shared" si="347"/>
        <v>0</v>
      </c>
      <c r="K635" s="2"/>
      <c r="L635" s="239" t="str">
        <f t="shared" si="348"/>
        <v>A</v>
      </c>
      <c r="M635" s="8"/>
    </row>
    <row r="636" spans="1:16" hidden="1">
      <c r="A636" s="739"/>
      <c r="B636" s="67" t="s">
        <v>46</v>
      </c>
      <c r="C636" s="116">
        <v>0</v>
      </c>
      <c r="D636" s="26"/>
      <c r="E636" s="52">
        <f>ROUND($C636*E627,0)</f>
        <v>0</v>
      </c>
      <c r="F636" s="52">
        <f t="shared" ref="F636:I636" si="352">ROUND($C636*F627,0)</f>
        <v>0</v>
      </c>
      <c r="G636" s="52">
        <f t="shared" si="352"/>
        <v>0</v>
      </c>
      <c r="H636" s="52">
        <f t="shared" si="352"/>
        <v>0</v>
      </c>
      <c r="I636" s="52">
        <f t="shared" si="352"/>
        <v>0</v>
      </c>
      <c r="J636" s="158">
        <f t="shared" si="347"/>
        <v>0</v>
      </c>
      <c r="K636" s="2"/>
      <c r="L636" s="239" t="str">
        <f t="shared" si="348"/>
        <v>A</v>
      </c>
      <c r="M636" s="2"/>
    </row>
    <row r="637" spans="1:16" hidden="1">
      <c r="A637" s="739"/>
      <c r="B637" s="67" t="s">
        <v>47</v>
      </c>
      <c r="C637" s="230"/>
      <c r="D637" s="26"/>
      <c r="E637" s="116">
        <v>0</v>
      </c>
      <c r="F637" s="116">
        <v>0</v>
      </c>
      <c r="G637" s="116">
        <v>0</v>
      </c>
      <c r="H637" s="116">
        <v>0</v>
      </c>
      <c r="I637" s="116">
        <v>0</v>
      </c>
      <c r="J637" s="158">
        <f t="shared" si="347"/>
        <v>0</v>
      </c>
      <c r="K637" s="2"/>
      <c r="L637" s="239" t="str">
        <f t="shared" si="348"/>
        <v>A</v>
      </c>
      <c r="M637" s="2"/>
      <c r="N637" s="2"/>
      <c r="O637" s="2"/>
      <c r="P637" s="2"/>
    </row>
    <row r="638" spans="1:16" hidden="1">
      <c r="A638" s="740" t="s">
        <v>57</v>
      </c>
      <c r="B638" s="740"/>
      <c r="C638" s="740"/>
      <c r="D638" s="740"/>
      <c r="E638" s="185">
        <f>SUM(E632:E637)</f>
        <v>0</v>
      </c>
      <c r="F638" s="185">
        <f t="shared" ref="F638:J638" si="353">SUM(F632:F637)</f>
        <v>0</v>
      </c>
      <c r="G638" s="185">
        <f t="shared" si="353"/>
        <v>0</v>
      </c>
      <c r="H638" s="185">
        <f t="shared" si="353"/>
        <v>0</v>
      </c>
      <c r="I638" s="185">
        <f t="shared" si="353"/>
        <v>0</v>
      </c>
      <c r="J638" s="186">
        <f t="shared" si="353"/>
        <v>0</v>
      </c>
      <c r="K638" s="2"/>
      <c r="L638" s="239" t="str">
        <f t="shared" si="348"/>
        <v>A</v>
      </c>
      <c r="M638" s="2"/>
    </row>
    <row r="639" spans="1:16" hidden="1">
      <c r="E639" s="3"/>
      <c r="F639" s="2"/>
      <c r="G639" s="2"/>
      <c r="H639" s="2"/>
      <c r="I639" s="2"/>
      <c r="J639" s="46"/>
      <c r="K639" s="2"/>
      <c r="L639" s="232"/>
      <c r="M639" s="2"/>
    </row>
    <row r="640" spans="1:16" hidden="1">
      <c r="A640" s="1" t="s">
        <v>122</v>
      </c>
      <c r="C640" s="228"/>
      <c r="D640" s="229" t="s">
        <v>184</v>
      </c>
      <c r="E640" s="117">
        <v>0</v>
      </c>
      <c r="F640" s="117">
        <v>0</v>
      </c>
      <c r="G640" s="117">
        <v>0</v>
      </c>
      <c r="H640" s="117">
        <v>0</v>
      </c>
      <c r="I640" s="117">
        <v>0</v>
      </c>
      <c r="J640" s="73"/>
      <c r="K640" s="2"/>
      <c r="L640" s="236" t="s">
        <v>187</v>
      </c>
      <c r="M640" s="2"/>
    </row>
    <row r="641" spans="1:17" hidden="1">
      <c r="A641" s="1"/>
      <c r="B641" s="72"/>
      <c r="C641" s="9"/>
      <c r="D641" s="229" t="s">
        <v>264</v>
      </c>
      <c r="E641" s="117">
        <v>0</v>
      </c>
      <c r="F641" s="117">
        <v>0</v>
      </c>
      <c r="G641" s="117">
        <v>0</v>
      </c>
      <c r="H641" s="117">
        <v>0</v>
      </c>
      <c r="I641" s="117">
        <v>0</v>
      </c>
      <c r="J641" s="73"/>
      <c r="K641" s="2"/>
      <c r="L641" s="239" t="str">
        <f>L640</f>
        <v>A</v>
      </c>
      <c r="M641" s="2"/>
    </row>
    <row r="642" spans="1:17" hidden="1">
      <c r="A642" s="1" t="s">
        <v>169</v>
      </c>
      <c r="B642" s="28" t="s">
        <v>282</v>
      </c>
      <c r="C642" s="9"/>
      <c r="D642" s="229" t="s">
        <v>265</v>
      </c>
      <c r="E642" s="117">
        <v>0</v>
      </c>
      <c r="F642" s="117">
        <v>0</v>
      </c>
      <c r="G642" s="117">
        <v>0</v>
      </c>
      <c r="H642" s="117">
        <v>0</v>
      </c>
      <c r="I642" s="117">
        <v>0</v>
      </c>
      <c r="J642" s="73"/>
      <c r="K642" s="2"/>
      <c r="L642" s="239" t="str">
        <f>L641</f>
        <v>A</v>
      </c>
      <c r="M642" s="2"/>
    </row>
    <row r="643" spans="1:17" hidden="1">
      <c r="A643" s="738" t="s">
        <v>6</v>
      </c>
      <c r="D643" s="229" t="s">
        <v>266</v>
      </c>
      <c r="E643" s="117">
        <v>0</v>
      </c>
      <c r="F643" s="117">
        <v>0</v>
      </c>
      <c r="G643" s="117">
        <v>0</v>
      </c>
      <c r="H643" s="117">
        <v>0</v>
      </c>
      <c r="I643" s="117">
        <v>0</v>
      </c>
      <c r="J643" s="46"/>
      <c r="K643" s="2"/>
      <c r="L643" s="239" t="str">
        <f>L642</f>
        <v>A</v>
      </c>
      <c r="M643" s="2"/>
    </row>
    <row r="644" spans="1:17" hidden="1">
      <c r="A644" s="738"/>
      <c r="B644" s="68" t="s">
        <v>41</v>
      </c>
      <c r="C644" s="68" t="s">
        <v>42</v>
      </c>
      <c r="D644" s="26"/>
      <c r="E644" s="2"/>
      <c r="F644" s="2"/>
      <c r="G644" s="228"/>
      <c r="H644" s="228"/>
      <c r="I644" s="228"/>
      <c r="J644" s="46"/>
      <c r="K644" s="2"/>
      <c r="L644" s="239" t="str">
        <f>L643</f>
        <v>A</v>
      </c>
      <c r="M644" s="2"/>
    </row>
    <row r="645" spans="1:17" hidden="1">
      <c r="A645" s="739"/>
      <c r="B645" s="67" t="s">
        <v>43</v>
      </c>
      <c r="C645" s="116">
        <v>0</v>
      </c>
      <c r="D645" s="26"/>
      <c r="E645" s="52">
        <f>ROUND($C645*E641*E642*E640,0)</f>
        <v>0</v>
      </c>
      <c r="F645" s="52">
        <f t="shared" ref="F645:I645" si="354">ROUND($C645*F641*F642*F640,0)</f>
        <v>0</v>
      </c>
      <c r="G645" s="52">
        <f t="shared" si="354"/>
        <v>0</v>
      </c>
      <c r="H645" s="52">
        <f t="shared" si="354"/>
        <v>0</v>
      </c>
      <c r="I645" s="52">
        <f t="shared" si="354"/>
        <v>0</v>
      </c>
      <c r="J645" s="158">
        <f t="shared" ref="J645:J650" si="355">SUM(E645:I645)</f>
        <v>0</v>
      </c>
      <c r="K645" s="2"/>
      <c r="L645" s="239" t="str">
        <f t="shared" ref="L645:L651" si="356">L644</f>
        <v>A</v>
      </c>
      <c r="M645" s="2"/>
    </row>
    <row r="646" spans="1:17" hidden="1">
      <c r="A646" s="739"/>
      <c r="B646" s="67" t="s">
        <v>44</v>
      </c>
      <c r="C646" s="116">
        <v>0</v>
      </c>
      <c r="D646" s="26"/>
      <c r="E646" s="52">
        <f>ROUND($C646*E641*E643*E640,0)</f>
        <v>0</v>
      </c>
      <c r="F646" s="52">
        <f t="shared" ref="F646:I646" si="357">ROUND($C646*F641*F643*F640,0)</f>
        <v>0</v>
      </c>
      <c r="G646" s="52">
        <f t="shared" si="357"/>
        <v>0</v>
      </c>
      <c r="H646" s="52">
        <f t="shared" si="357"/>
        <v>0</v>
      </c>
      <c r="I646" s="52">
        <f t="shared" si="357"/>
        <v>0</v>
      </c>
      <c r="J646" s="158">
        <f t="shared" si="355"/>
        <v>0</v>
      </c>
      <c r="K646" s="2"/>
      <c r="L646" s="239" t="str">
        <f t="shared" si="356"/>
        <v>A</v>
      </c>
      <c r="M646" s="2"/>
    </row>
    <row r="647" spans="1:17" hidden="1">
      <c r="A647" s="739"/>
      <c r="B647" s="67" t="s">
        <v>182</v>
      </c>
      <c r="C647" s="116">
        <v>0</v>
      </c>
      <c r="D647" s="26"/>
      <c r="E647" s="52">
        <f>ROUND($C647*E641*E640,0)</f>
        <v>0</v>
      </c>
      <c r="F647" s="52">
        <f t="shared" ref="F647:I647" si="358">ROUND($C647*F641*F640,0)</f>
        <v>0</v>
      </c>
      <c r="G647" s="52">
        <f t="shared" si="358"/>
        <v>0</v>
      </c>
      <c r="H647" s="52">
        <f t="shared" si="358"/>
        <v>0</v>
      </c>
      <c r="I647" s="52">
        <f t="shared" si="358"/>
        <v>0</v>
      </c>
      <c r="J647" s="158">
        <f t="shared" si="355"/>
        <v>0</v>
      </c>
      <c r="K647" s="2"/>
      <c r="L647" s="239" t="str">
        <f t="shared" si="356"/>
        <v>A</v>
      </c>
      <c r="M647" s="2"/>
    </row>
    <row r="648" spans="1:17" hidden="1">
      <c r="A648" s="739"/>
      <c r="B648" s="67" t="s">
        <v>45</v>
      </c>
      <c r="C648" s="116">
        <v>0</v>
      </c>
      <c r="D648" s="26"/>
      <c r="E648" s="52">
        <f>$C648*E640*E642</f>
        <v>0</v>
      </c>
      <c r="F648" s="52">
        <f t="shared" ref="F648:I648" si="359">$C648*F640*F642</f>
        <v>0</v>
      </c>
      <c r="G648" s="52">
        <f t="shared" si="359"/>
        <v>0</v>
      </c>
      <c r="H648" s="52">
        <f t="shared" si="359"/>
        <v>0</v>
      </c>
      <c r="I648" s="52">
        <f t="shared" si="359"/>
        <v>0</v>
      </c>
      <c r="J648" s="158">
        <f t="shared" si="355"/>
        <v>0</v>
      </c>
      <c r="K648" s="2"/>
      <c r="L648" s="239" t="str">
        <f t="shared" si="356"/>
        <v>A</v>
      </c>
      <c r="M648" s="8"/>
    </row>
    <row r="649" spans="1:17" hidden="1">
      <c r="A649" s="739"/>
      <c r="B649" s="67" t="s">
        <v>46</v>
      </c>
      <c r="C649" s="116">
        <v>0</v>
      </c>
      <c r="D649" s="26"/>
      <c r="E649" s="52">
        <f>ROUND($C649*E640,0)</f>
        <v>0</v>
      </c>
      <c r="F649" s="52">
        <f t="shared" ref="F649:I649" si="360">ROUND($C649*F640,0)</f>
        <v>0</v>
      </c>
      <c r="G649" s="52">
        <f t="shared" si="360"/>
        <v>0</v>
      </c>
      <c r="H649" s="52">
        <f t="shared" si="360"/>
        <v>0</v>
      </c>
      <c r="I649" s="52">
        <f t="shared" si="360"/>
        <v>0</v>
      </c>
      <c r="J649" s="158">
        <f t="shared" si="355"/>
        <v>0</v>
      </c>
      <c r="K649" s="2"/>
      <c r="L649" s="239" t="str">
        <f t="shared" si="356"/>
        <v>A</v>
      </c>
      <c r="M649" s="2"/>
    </row>
    <row r="650" spans="1:17" hidden="1">
      <c r="A650" s="739"/>
      <c r="B650" s="67" t="s">
        <v>47</v>
      </c>
      <c r="C650" s="230"/>
      <c r="D650" s="26"/>
      <c r="E650" s="116">
        <v>0</v>
      </c>
      <c r="F650" s="116">
        <v>0</v>
      </c>
      <c r="G650" s="116">
        <v>0</v>
      </c>
      <c r="H650" s="116">
        <v>0</v>
      </c>
      <c r="I650" s="116">
        <v>0</v>
      </c>
      <c r="J650" s="158">
        <f t="shared" si="355"/>
        <v>0</v>
      </c>
      <c r="K650" s="2"/>
      <c r="L650" s="239" t="str">
        <f t="shared" si="356"/>
        <v>A</v>
      </c>
      <c r="N650" s="2"/>
      <c r="O650" s="2"/>
      <c r="P650" s="2"/>
      <c r="Q650" s="2"/>
    </row>
    <row r="651" spans="1:17" hidden="1">
      <c r="A651" s="740" t="s">
        <v>57</v>
      </c>
      <c r="B651" s="740"/>
      <c r="C651" s="740"/>
      <c r="D651" s="740"/>
      <c r="E651" s="185">
        <f>SUM(E645:E650)</f>
        <v>0</v>
      </c>
      <c r="F651" s="185">
        <f t="shared" ref="F651:J651" si="361">SUM(F645:F650)</f>
        <v>0</v>
      </c>
      <c r="G651" s="185">
        <f t="shared" si="361"/>
        <v>0</v>
      </c>
      <c r="H651" s="185">
        <f t="shared" si="361"/>
        <v>0</v>
      </c>
      <c r="I651" s="185">
        <f t="shared" si="361"/>
        <v>0</v>
      </c>
      <c r="J651" s="186">
        <f t="shared" si="361"/>
        <v>0</v>
      </c>
      <c r="K651" s="2"/>
      <c r="L651" s="239" t="str">
        <f t="shared" si="356"/>
        <v>A</v>
      </c>
      <c r="N651" s="8"/>
      <c r="O651" s="8"/>
      <c r="P651" s="8"/>
    </row>
    <row r="652" spans="1:17">
      <c r="A652" s="74"/>
      <c r="B652" s="757" t="s">
        <v>58</v>
      </c>
      <c r="C652" s="757"/>
      <c r="D652" s="757"/>
      <c r="E652" s="159">
        <f ca="1">SUMIF($A$617:$D$651,"*Total Trip", E617:E651)</f>
        <v>0</v>
      </c>
      <c r="F652" s="159">
        <f ca="1">SUMIF($A$617:$D$651,"*Total Trip", F617:F651)</f>
        <v>0</v>
      </c>
      <c r="G652" s="159">
        <f ca="1">SUMIF($A$617:$D$651,"*Total Trip", G617:G651)</f>
        <v>0</v>
      </c>
      <c r="H652" s="159">
        <f ca="1">SUMIF($A$617:$D$651,"*Total Trip", H617:H651)</f>
        <v>0</v>
      </c>
      <c r="I652" s="159">
        <f ca="1">SUMIF($A$617:$D$651,"*Total Trip", I617:I651)</f>
        <v>0</v>
      </c>
      <c r="J652" s="160">
        <f ca="1">SUM(E652:I652)</f>
        <v>0</v>
      </c>
      <c r="K652" s="29"/>
      <c r="L652" s="232"/>
      <c r="N652" s="8"/>
      <c r="O652" s="8"/>
      <c r="P652" s="8"/>
    </row>
    <row r="653" spans="1:17">
      <c r="A653" s="27"/>
      <c r="B653" s="28"/>
      <c r="C653" s="28"/>
      <c r="D653" s="28"/>
      <c r="E653" s="28"/>
      <c r="F653" s="28"/>
      <c r="G653" s="29"/>
      <c r="H653" s="29"/>
      <c r="I653" s="29"/>
      <c r="J653" s="75"/>
      <c r="L653" s="233"/>
    </row>
    <row r="654" spans="1:17">
      <c r="A654" s="30" t="s">
        <v>49</v>
      </c>
      <c r="B654" s="121" t="s">
        <v>288</v>
      </c>
      <c r="J654" s="32"/>
      <c r="L654" s="236"/>
    </row>
    <row r="655" spans="1:17">
      <c r="A655" s="28" t="s">
        <v>282</v>
      </c>
      <c r="B655" s="361"/>
      <c r="C655" s="361"/>
      <c r="D655" s="362"/>
      <c r="E655" s="52">
        <v>0</v>
      </c>
      <c r="F655" s="52">
        <v>0</v>
      </c>
      <c r="G655" s="52">
        <v>0</v>
      </c>
      <c r="H655" s="52">
        <v>0</v>
      </c>
      <c r="I655" s="52">
        <v>0</v>
      </c>
      <c r="J655" s="158">
        <f>SUM(E655:I655)</f>
        <v>0</v>
      </c>
      <c r="L655" s="237" t="s">
        <v>187</v>
      </c>
    </row>
    <row r="656" spans="1:17" hidden="1">
      <c r="A656" s="28" t="s">
        <v>282</v>
      </c>
      <c r="B656" s="361"/>
      <c r="C656" s="361"/>
      <c r="D656" s="362"/>
      <c r="E656" s="52">
        <v>0</v>
      </c>
      <c r="F656" s="52">
        <v>0</v>
      </c>
      <c r="G656" s="52">
        <v>0</v>
      </c>
      <c r="H656" s="52">
        <v>0</v>
      </c>
      <c r="I656" s="52">
        <v>0</v>
      </c>
      <c r="J656" s="158">
        <f t="shared" ref="J656:J664" si="362">SUM(E656:I656)</f>
        <v>0</v>
      </c>
      <c r="L656" s="237" t="s">
        <v>187</v>
      </c>
    </row>
    <row r="657" spans="1:16" hidden="1">
      <c r="A657" s="28" t="s">
        <v>282</v>
      </c>
      <c r="B657" s="361"/>
      <c r="C657" s="361"/>
      <c r="D657" s="362"/>
      <c r="E657" s="52">
        <v>0</v>
      </c>
      <c r="F657" s="52">
        <v>0</v>
      </c>
      <c r="G657" s="52">
        <v>0</v>
      </c>
      <c r="H657" s="52">
        <v>0</v>
      </c>
      <c r="I657" s="52">
        <v>0</v>
      </c>
      <c r="J657" s="158">
        <f t="shared" si="362"/>
        <v>0</v>
      </c>
      <c r="L657" s="237" t="s">
        <v>187</v>
      </c>
    </row>
    <row r="658" spans="1:16" hidden="1">
      <c r="A658" s="28" t="s">
        <v>282</v>
      </c>
      <c r="B658" s="361"/>
      <c r="C658" s="361"/>
      <c r="D658" s="362"/>
      <c r="E658" s="52">
        <v>0</v>
      </c>
      <c r="F658" s="52">
        <v>0</v>
      </c>
      <c r="G658" s="52">
        <v>0</v>
      </c>
      <c r="H658" s="52">
        <v>0</v>
      </c>
      <c r="I658" s="52">
        <v>0</v>
      </c>
      <c r="J658" s="158">
        <f t="shared" si="362"/>
        <v>0</v>
      </c>
      <c r="L658" s="237" t="s">
        <v>187</v>
      </c>
    </row>
    <row r="659" spans="1:16" hidden="1">
      <c r="A659" s="28" t="s">
        <v>282</v>
      </c>
      <c r="B659" s="361"/>
      <c r="C659" s="361"/>
      <c r="D659" s="362"/>
      <c r="E659" s="52">
        <v>0</v>
      </c>
      <c r="F659" s="52">
        <v>0</v>
      </c>
      <c r="G659" s="52">
        <v>0</v>
      </c>
      <c r="H659" s="52">
        <v>0</v>
      </c>
      <c r="I659" s="52">
        <v>0</v>
      </c>
      <c r="J659" s="158">
        <f t="shared" si="362"/>
        <v>0</v>
      </c>
      <c r="L659" s="237" t="s">
        <v>187</v>
      </c>
    </row>
    <row r="660" spans="1:16" hidden="1">
      <c r="A660" s="28" t="s">
        <v>282</v>
      </c>
      <c r="B660" s="361"/>
      <c r="C660" s="361"/>
      <c r="D660" s="362"/>
      <c r="E660" s="52">
        <v>0</v>
      </c>
      <c r="F660" s="52">
        <v>0</v>
      </c>
      <c r="G660" s="52">
        <v>0</v>
      </c>
      <c r="H660" s="52">
        <v>0</v>
      </c>
      <c r="I660" s="52">
        <v>0</v>
      </c>
      <c r="J660" s="158">
        <f t="shared" si="362"/>
        <v>0</v>
      </c>
      <c r="L660" s="237" t="s">
        <v>187</v>
      </c>
    </row>
    <row r="661" spans="1:16" hidden="1">
      <c r="A661" s="28" t="s">
        <v>282</v>
      </c>
      <c r="B661" s="361"/>
      <c r="C661" s="361"/>
      <c r="D661" s="362"/>
      <c r="E661" s="52">
        <v>0</v>
      </c>
      <c r="F661" s="52">
        <v>0</v>
      </c>
      <c r="G661" s="52">
        <v>0</v>
      </c>
      <c r="H661" s="52">
        <v>0</v>
      </c>
      <c r="I661" s="52">
        <v>0</v>
      </c>
      <c r="J661" s="158">
        <f t="shared" si="362"/>
        <v>0</v>
      </c>
      <c r="L661" s="237" t="s">
        <v>187</v>
      </c>
    </row>
    <row r="662" spans="1:16" hidden="1">
      <c r="A662" s="28" t="s">
        <v>282</v>
      </c>
      <c r="B662" s="361"/>
      <c r="C662" s="361"/>
      <c r="D662" s="362"/>
      <c r="E662" s="52">
        <v>0</v>
      </c>
      <c r="F662" s="52">
        <v>0</v>
      </c>
      <c r="G662" s="52">
        <v>0</v>
      </c>
      <c r="H662" s="52">
        <v>0</v>
      </c>
      <c r="I662" s="52">
        <v>0</v>
      </c>
      <c r="J662" s="158">
        <f t="shared" si="362"/>
        <v>0</v>
      </c>
      <c r="L662" s="237" t="s">
        <v>187</v>
      </c>
    </row>
    <row r="663" spans="1:16" hidden="1">
      <c r="A663" s="28" t="s">
        <v>282</v>
      </c>
      <c r="B663" s="361"/>
      <c r="C663" s="361"/>
      <c r="D663" s="362"/>
      <c r="E663" s="52">
        <v>0</v>
      </c>
      <c r="F663" s="52">
        <v>0</v>
      </c>
      <c r="G663" s="52">
        <v>0</v>
      </c>
      <c r="H663" s="52">
        <v>0</v>
      </c>
      <c r="I663" s="52">
        <v>0</v>
      </c>
      <c r="J663" s="158">
        <f t="shared" si="362"/>
        <v>0</v>
      </c>
      <c r="L663" s="237" t="s">
        <v>187</v>
      </c>
    </row>
    <row r="664" spans="1:16" hidden="1">
      <c r="A664" s="28" t="s">
        <v>282</v>
      </c>
      <c r="B664" s="361"/>
      <c r="C664" s="361"/>
      <c r="D664" s="362"/>
      <c r="E664" s="52">
        <v>0</v>
      </c>
      <c r="F664" s="52">
        <v>0</v>
      </c>
      <c r="G664" s="52">
        <v>0</v>
      </c>
      <c r="H664" s="52">
        <v>0</v>
      </c>
      <c r="I664" s="52">
        <v>0</v>
      </c>
      <c r="J664" s="158">
        <f t="shared" si="362"/>
        <v>0</v>
      </c>
      <c r="L664" s="237" t="s">
        <v>187</v>
      </c>
      <c r="N664" s="8"/>
      <c r="O664" s="8"/>
      <c r="P664" s="8"/>
    </row>
    <row r="665" spans="1:16">
      <c r="A665" s="79"/>
      <c r="B665" s="770" t="s">
        <v>36</v>
      </c>
      <c r="C665" s="770"/>
      <c r="D665" s="770"/>
      <c r="E665" s="159">
        <f>SUM(E655:E664)</f>
        <v>0</v>
      </c>
      <c r="F665" s="159">
        <f t="shared" ref="F665:J665" si="363">SUM(F655:F664)</f>
        <v>0</v>
      </c>
      <c r="G665" s="159">
        <f t="shared" si="363"/>
        <v>0</v>
      </c>
      <c r="H665" s="159">
        <f t="shared" si="363"/>
        <v>0</v>
      </c>
      <c r="I665" s="159">
        <f t="shared" si="363"/>
        <v>0</v>
      </c>
      <c r="J665" s="160">
        <f t="shared" si="363"/>
        <v>0</v>
      </c>
      <c r="K665" s="20"/>
      <c r="L665" s="236"/>
    </row>
    <row r="666" spans="1:16">
      <c r="A666" s="5"/>
      <c r="G666" s="16"/>
      <c r="H666" s="16"/>
      <c r="I666" s="16"/>
      <c r="J666" s="25"/>
      <c r="L666" s="231"/>
    </row>
    <row r="667" spans="1:16">
      <c r="A667" s="30" t="s">
        <v>195</v>
      </c>
      <c r="B667" s="9"/>
      <c r="C667" s="364"/>
      <c r="J667" s="32"/>
      <c r="L667" s="236"/>
    </row>
    <row r="668" spans="1:16">
      <c r="A668" s="28" t="s">
        <v>282</v>
      </c>
      <c r="B668" s="9" t="s">
        <v>6</v>
      </c>
      <c r="C668" s="9"/>
      <c r="E668" s="52">
        <v>0</v>
      </c>
      <c r="F668" s="52">
        <v>0</v>
      </c>
      <c r="G668" s="52">
        <v>0</v>
      </c>
      <c r="H668" s="52">
        <v>0</v>
      </c>
      <c r="I668" s="52">
        <v>0</v>
      </c>
      <c r="J668" s="158">
        <f>SUM(E668:I668)</f>
        <v>0</v>
      </c>
      <c r="L668" s="237" t="s">
        <v>187</v>
      </c>
    </row>
    <row r="669" spans="1:16" hidden="1">
      <c r="A669" s="28" t="s">
        <v>282</v>
      </c>
      <c r="B669" s="9"/>
      <c r="C669" s="9"/>
      <c r="E669" s="52">
        <v>0</v>
      </c>
      <c r="F669" s="52">
        <v>0</v>
      </c>
      <c r="G669" s="52">
        <v>0</v>
      </c>
      <c r="H669" s="52">
        <v>0</v>
      </c>
      <c r="I669" s="52">
        <v>0</v>
      </c>
      <c r="J669" s="158">
        <f t="shared" ref="J669:J672" si="364">SUM(E669:I669)</f>
        <v>0</v>
      </c>
      <c r="L669" s="237" t="s">
        <v>187</v>
      </c>
    </row>
    <row r="670" spans="1:16" hidden="1">
      <c r="A670" s="28" t="s">
        <v>282</v>
      </c>
      <c r="B670" s="9"/>
      <c r="C670" s="9"/>
      <c r="E670" s="52">
        <v>0</v>
      </c>
      <c r="F670" s="52">
        <v>0</v>
      </c>
      <c r="G670" s="52">
        <v>0</v>
      </c>
      <c r="H670" s="52">
        <v>0</v>
      </c>
      <c r="I670" s="52">
        <v>0</v>
      </c>
      <c r="J670" s="158">
        <f t="shared" si="364"/>
        <v>0</v>
      </c>
      <c r="L670" s="237" t="s">
        <v>187</v>
      </c>
    </row>
    <row r="671" spans="1:16" hidden="1">
      <c r="A671" s="28" t="s">
        <v>282</v>
      </c>
      <c r="B671" s="9"/>
      <c r="C671" s="9"/>
      <c r="E671" s="52">
        <v>0</v>
      </c>
      <c r="F671" s="52">
        <v>0</v>
      </c>
      <c r="G671" s="52">
        <v>0</v>
      </c>
      <c r="H671" s="52">
        <v>0</v>
      </c>
      <c r="I671" s="52">
        <v>0</v>
      </c>
      <c r="J671" s="158">
        <f t="shared" si="364"/>
        <v>0</v>
      </c>
      <c r="L671" s="237" t="s">
        <v>187</v>
      </c>
    </row>
    <row r="672" spans="1:16" hidden="1">
      <c r="A672" s="28" t="s">
        <v>282</v>
      </c>
      <c r="B672" s="9" t="s">
        <v>6</v>
      </c>
      <c r="C672" s="9"/>
      <c r="E672" s="52">
        <v>0</v>
      </c>
      <c r="F672" s="52">
        <v>0</v>
      </c>
      <c r="G672" s="52">
        <v>0</v>
      </c>
      <c r="H672" s="52">
        <v>0</v>
      </c>
      <c r="I672" s="52">
        <v>0</v>
      </c>
      <c r="J672" s="158">
        <f t="shared" si="364"/>
        <v>0</v>
      </c>
      <c r="L672" s="237" t="s">
        <v>187</v>
      </c>
    </row>
    <row r="673" spans="1:16">
      <c r="A673" s="80"/>
      <c r="B673" s="757" t="s">
        <v>82</v>
      </c>
      <c r="C673" s="757"/>
      <c r="D673" s="757"/>
      <c r="E673" s="159">
        <f>SUM(E668:E672)</f>
        <v>0</v>
      </c>
      <c r="F673" s="159">
        <f>SUM(F668:F672)</f>
        <v>0</v>
      </c>
      <c r="G673" s="159">
        <f t="shared" ref="G673:I673" si="365">SUM(G668:G672)</f>
        <v>0</v>
      </c>
      <c r="H673" s="159">
        <f t="shared" si="365"/>
        <v>0</v>
      </c>
      <c r="I673" s="159">
        <f t="shared" si="365"/>
        <v>0</v>
      </c>
      <c r="J673" s="160">
        <f>SUM(J668:J672)</f>
        <v>0</v>
      </c>
      <c r="L673" s="236"/>
      <c r="N673" s="8"/>
      <c r="O673" s="8"/>
      <c r="P673" s="8"/>
    </row>
    <row r="674" spans="1:16">
      <c r="A674" s="5"/>
      <c r="D674" s="3"/>
      <c r="E674" s="16"/>
      <c r="F674" s="16"/>
      <c r="G674" s="16"/>
      <c r="H674" s="16"/>
      <c r="I674" s="20"/>
      <c r="J674" s="25"/>
      <c r="L674" s="236"/>
      <c r="M674" s="2"/>
    </row>
    <row r="675" spans="1:16">
      <c r="A675" s="30" t="s">
        <v>50</v>
      </c>
      <c r="B675" s="364"/>
      <c r="D675" s="3"/>
      <c r="E675" s="16"/>
      <c r="F675" s="16"/>
      <c r="G675" s="16"/>
      <c r="H675" s="16"/>
      <c r="I675" s="20"/>
      <c r="J675" s="25"/>
      <c r="L675" s="236"/>
      <c r="M675" s="2"/>
    </row>
    <row r="676" spans="1:16">
      <c r="A676" s="28" t="s">
        <v>282</v>
      </c>
      <c r="B676" s="10" t="s">
        <v>53</v>
      </c>
      <c r="C676" s="9"/>
      <c r="E676" s="52">
        <v>0</v>
      </c>
      <c r="F676" s="52">
        <v>0</v>
      </c>
      <c r="G676" s="52">
        <v>0</v>
      </c>
      <c r="H676" s="52">
        <v>0</v>
      </c>
      <c r="I676" s="52">
        <v>0</v>
      </c>
      <c r="J676" s="158">
        <f t="shared" ref="J676:J689" si="366">SUM(E676:I676)</f>
        <v>0</v>
      </c>
      <c r="L676" s="237" t="s">
        <v>187</v>
      </c>
      <c r="M676" s="2"/>
    </row>
    <row r="677" spans="1:16">
      <c r="A677" s="28" t="s">
        <v>282</v>
      </c>
      <c r="B677" s="10" t="s">
        <v>54</v>
      </c>
      <c r="C677" s="9"/>
      <c r="D677" s="10"/>
      <c r="E677" s="52">
        <v>0</v>
      </c>
      <c r="F677" s="52">
        <v>0</v>
      </c>
      <c r="G677" s="52">
        <v>0</v>
      </c>
      <c r="H677" s="52">
        <v>0</v>
      </c>
      <c r="I677" s="52">
        <v>0</v>
      </c>
      <c r="J677" s="158">
        <f t="shared" si="366"/>
        <v>0</v>
      </c>
      <c r="K677" s="2"/>
      <c r="L677" s="237" t="s">
        <v>187</v>
      </c>
      <c r="M677" s="2"/>
    </row>
    <row r="678" spans="1:16">
      <c r="A678" s="28" t="s">
        <v>282</v>
      </c>
      <c r="B678" s="10" t="s">
        <v>55</v>
      </c>
      <c r="C678" s="9"/>
      <c r="D678" s="10"/>
      <c r="E678" s="52">
        <v>0</v>
      </c>
      <c r="F678" s="52">
        <v>0</v>
      </c>
      <c r="G678" s="52">
        <v>0</v>
      </c>
      <c r="H678" s="52">
        <v>0</v>
      </c>
      <c r="I678" s="52">
        <v>0</v>
      </c>
      <c r="J678" s="158">
        <f t="shared" si="366"/>
        <v>0</v>
      </c>
      <c r="K678" s="2"/>
      <c r="L678" s="237" t="s">
        <v>187</v>
      </c>
      <c r="M678" s="2"/>
    </row>
    <row r="679" spans="1:16">
      <c r="A679" s="28" t="s">
        <v>282</v>
      </c>
      <c r="B679" s="10" t="s">
        <v>56</v>
      </c>
      <c r="C679" s="9"/>
      <c r="D679" s="10"/>
      <c r="E679" s="52">
        <v>0</v>
      </c>
      <c r="F679" s="52">
        <v>0</v>
      </c>
      <c r="G679" s="52">
        <v>0</v>
      </c>
      <c r="H679" s="52">
        <v>0</v>
      </c>
      <c r="I679" s="52">
        <v>0</v>
      </c>
      <c r="J679" s="158">
        <f t="shared" si="366"/>
        <v>0</v>
      </c>
      <c r="K679" s="2"/>
      <c r="L679" s="237" t="s">
        <v>187</v>
      </c>
      <c r="M679" s="2"/>
    </row>
    <row r="680" spans="1:16">
      <c r="A680" s="28" t="s">
        <v>282</v>
      </c>
      <c r="B680" s="10" t="s">
        <v>117</v>
      </c>
      <c r="C680" s="9"/>
      <c r="D680" s="10"/>
      <c r="E680" s="52">
        <v>0</v>
      </c>
      <c r="F680" s="52">
        <v>0</v>
      </c>
      <c r="G680" s="52">
        <v>0</v>
      </c>
      <c r="H680" s="52">
        <v>0</v>
      </c>
      <c r="I680" s="52">
        <v>0</v>
      </c>
      <c r="J680" s="158">
        <f t="shared" si="366"/>
        <v>0</v>
      </c>
      <c r="K680" s="2"/>
      <c r="L680" s="237" t="s">
        <v>187</v>
      </c>
      <c r="M680" s="2"/>
    </row>
    <row r="681" spans="1:16">
      <c r="A681" s="28" t="s">
        <v>282</v>
      </c>
      <c r="B681" s="10" t="s">
        <v>297</v>
      </c>
      <c r="C681" s="9"/>
      <c r="D681" s="10"/>
      <c r="E681" s="52">
        <v>0</v>
      </c>
      <c r="F681" s="52">
        <v>0</v>
      </c>
      <c r="G681" s="52">
        <v>0</v>
      </c>
      <c r="H681" s="52">
        <v>0</v>
      </c>
      <c r="I681" s="52">
        <v>0</v>
      </c>
      <c r="J681" s="158">
        <f t="shared" si="366"/>
        <v>0</v>
      </c>
      <c r="K681" s="2"/>
      <c r="L681" s="237" t="s">
        <v>187</v>
      </c>
      <c r="M681" s="2"/>
    </row>
    <row r="682" spans="1:16">
      <c r="A682" s="28" t="s">
        <v>282</v>
      </c>
      <c r="B682" s="10" t="s">
        <v>298</v>
      </c>
      <c r="C682" s="9"/>
      <c r="D682" s="10"/>
      <c r="E682" s="52">
        <v>0</v>
      </c>
      <c r="F682" s="52">
        <v>0</v>
      </c>
      <c r="G682" s="52">
        <v>0</v>
      </c>
      <c r="H682" s="52">
        <v>0</v>
      </c>
      <c r="I682" s="52">
        <v>0</v>
      </c>
      <c r="J682" s="158">
        <f t="shared" si="366"/>
        <v>0</v>
      </c>
      <c r="K682" s="2"/>
      <c r="L682" s="237" t="s">
        <v>187</v>
      </c>
      <c r="M682" s="2"/>
    </row>
    <row r="683" spans="1:16">
      <c r="A683" s="28" t="s">
        <v>282</v>
      </c>
      <c r="B683" s="10" t="s">
        <v>453</v>
      </c>
      <c r="C683" s="9"/>
      <c r="D683" s="10"/>
      <c r="E683" s="52">
        <v>0</v>
      </c>
      <c r="F683" s="52">
        <v>0</v>
      </c>
      <c r="G683" s="52">
        <v>0</v>
      </c>
      <c r="H683" s="52">
        <v>0</v>
      </c>
      <c r="I683" s="52">
        <v>0</v>
      </c>
      <c r="J683" s="158">
        <f t="shared" si="366"/>
        <v>0</v>
      </c>
      <c r="K683" s="2"/>
      <c r="L683" s="237" t="s">
        <v>187</v>
      </c>
      <c r="M683" s="2"/>
    </row>
    <row r="684" spans="1:16" hidden="1">
      <c r="A684" s="28" t="s">
        <v>282</v>
      </c>
      <c r="B684" s="10" t="s">
        <v>287</v>
      </c>
      <c r="C684" s="9"/>
      <c r="D684" s="10"/>
      <c r="E684" s="52">
        <v>0</v>
      </c>
      <c r="F684" s="52">
        <v>0</v>
      </c>
      <c r="G684" s="52">
        <v>0</v>
      </c>
      <c r="H684" s="52">
        <v>0</v>
      </c>
      <c r="I684" s="52">
        <v>0</v>
      </c>
      <c r="J684" s="158">
        <f t="shared" si="366"/>
        <v>0</v>
      </c>
      <c r="K684" s="2"/>
      <c r="L684" s="237" t="s">
        <v>187</v>
      </c>
      <c r="M684" s="2"/>
    </row>
    <row r="685" spans="1:16" hidden="1">
      <c r="A685" s="28" t="s">
        <v>282</v>
      </c>
      <c r="B685" s="10" t="s">
        <v>287</v>
      </c>
      <c r="C685" s="9"/>
      <c r="D685" s="10"/>
      <c r="E685" s="52">
        <v>0</v>
      </c>
      <c r="F685" s="52">
        <v>0</v>
      </c>
      <c r="G685" s="52">
        <v>0</v>
      </c>
      <c r="H685" s="52">
        <v>0</v>
      </c>
      <c r="I685" s="52">
        <v>0</v>
      </c>
      <c r="J685" s="158">
        <f t="shared" si="366"/>
        <v>0</v>
      </c>
      <c r="K685" s="2"/>
      <c r="L685" s="237" t="s">
        <v>187</v>
      </c>
      <c r="M685" s="2"/>
    </row>
    <row r="686" spans="1:16" hidden="1">
      <c r="A686" s="28" t="s">
        <v>282</v>
      </c>
      <c r="B686" s="10" t="s">
        <v>287</v>
      </c>
      <c r="C686" s="9"/>
      <c r="D686" s="10"/>
      <c r="E686" s="52">
        <v>0</v>
      </c>
      <c r="F686" s="52">
        <v>0</v>
      </c>
      <c r="G686" s="52">
        <v>0</v>
      </c>
      <c r="H686" s="52">
        <v>0</v>
      </c>
      <c r="I686" s="52">
        <v>0</v>
      </c>
      <c r="J686" s="158">
        <f t="shared" si="366"/>
        <v>0</v>
      </c>
      <c r="K686" s="2"/>
      <c r="L686" s="237" t="s">
        <v>187</v>
      </c>
      <c r="M686" s="2"/>
    </row>
    <row r="687" spans="1:16" hidden="1">
      <c r="A687" s="28" t="s">
        <v>282</v>
      </c>
      <c r="B687" s="10" t="s">
        <v>287</v>
      </c>
      <c r="C687" s="9"/>
      <c r="D687" s="10"/>
      <c r="E687" s="52">
        <v>0</v>
      </c>
      <c r="F687" s="52">
        <v>0</v>
      </c>
      <c r="G687" s="52">
        <v>0</v>
      </c>
      <c r="H687" s="52">
        <v>0</v>
      </c>
      <c r="I687" s="52">
        <v>0</v>
      </c>
      <c r="J687" s="158">
        <f t="shared" si="366"/>
        <v>0</v>
      </c>
      <c r="K687" s="2"/>
      <c r="L687" s="237" t="s">
        <v>187</v>
      </c>
      <c r="M687" s="2"/>
    </row>
    <row r="688" spans="1:16" hidden="1">
      <c r="A688" s="28" t="s">
        <v>282</v>
      </c>
      <c r="B688" s="10" t="s">
        <v>287</v>
      </c>
      <c r="C688" s="9"/>
      <c r="D688" s="10"/>
      <c r="E688" s="52">
        <v>0</v>
      </c>
      <c r="F688" s="52">
        <v>0</v>
      </c>
      <c r="G688" s="52">
        <v>0</v>
      </c>
      <c r="H688" s="52">
        <v>0</v>
      </c>
      <c r="I688" s="52">
        <v>0</v>
      </c>
      <c r="J688" s="158">
        <f t="shared" si="366"/>
        <v>0</v>
      </c>
      <c r="K688" s="2"/>
      <c r="L688" s="237" t="s">
        <v>187</v>
      </c>
      <c r="M688" s="2"/>
    </row>
    <row r="689" spans="1:18" hidden="1">
      <c r="A689" s="28" t="s">
        <v>282</v>
      </c>
      <c r="B689" s="10" t="s">
        <v>287</v>
      </c>
      <c r="C689" s="9"/>
      <c r="D689" s="10"/>
      <c r="E689" s="52">
        <v>0</v>
      </c>
      <c r="F689" s="52">
        <v>0</v>
      </c>
      <c r="G689" s="52">
        <v>0</v>
      </c>
      <c r="H689" s="52">
        <v>0</v>
      </c>
      <c r="I689" s="52">
        <v>0</v>
      </c>
      <c r="J689" s="158">
        <f t="shared" si="366"/>
        <v>0</v>
      </c>
      <c r="K689" s="2"/>
      <c r="L689" s="237" t="s">
        <v>187</v>
      </c>
      <c r="M689" s="2"/>
    </row>
    <row r="690" spans="1:18">
      <c r="A690" s="79"/>
      <c r="B690" s="749" t="s">
        <v>37</v>
      </c>
      <c r="C690" s="749"/>
      <c r="D690" s="749"/>
      <c r="E690" s="159">
        <f t="shared" ref="E690:J690" si="367">SUM(E676:E689)</f>
        <v>0</v>
      </c>
      <c r="F690" s="159">
        <f t="shared" si="367"/>
        <v>0</v>
      </c>
      <c r="G690" s="159">
        <f t="shared" si="367"/>
        <v>0</v>
      </c>
      <c r="H690" s="159">
        <f t="shared" si="367"/>
        <v>0</v>
      </c>
      <c r="I690" s="159">
        <f t="shared" si="367"/>
        <v>0</v>
      </c>
      <c r="J690" s="160">
        <f t="shared" si="367"/>
        <v>0</v>
      </c>
      <c r="K690" s="20"/>
      <c r="L690" s="232"/>
      <c r="M690" s="2"/>
    </row>
    <row r="691" spans="1:18">
      <c r="A691" s="5"/>
      <c r="B691" s="9"/>
      <c r="E691" s="16"/>
      <c r="F691" s="16"/>
      <c r="G691" s="16"/>
      <c r="H691" s="16"/>
      <c r="I691" s="16"/>
      <c r="J691" s="25"/>
      <c r="K691" s="16"/>
      <c r="L691" s="232"/>
      <c r="M691" s="2"/>
      <c r="N691" s="2"/>
      <c r="O691" s="2"/>
      <c r="P691" s="2"/>
    </row>
    <row r="692" spans="1:18">
      <c r="A692" s="30" t="s">
        <v>335</v>
      </c>
      <c r="B692" s="364"/>
      <c r="G692" s="16"/>
      <c r="H692" s="16"/>
      <c r="I692" s="16"/>
      <c r="J692" s="25"/>
      <c r="K692" s="2"/>
      <c r="L692" s="231"/>
      <c r="M692" s="2"/>
      <c r="N692" s="2"/>
      <c r="O692" s="2"/>
      <c r="P692" s="2"/>
      <c r="Q692" s="2"/>
      <c r="R692" s="2"/>
    </row>
    <row r="693" spans="1:18">
      <c r="A693" s="399" t="s">
        <v>338</v>
      </c>
      <c r="B693" s="9"/>
      <c r="C693" s="9"/>
      <c r="E693" s="52"/>
      <c r="F693" s="52"/>
      <c r="G693" s="52"/>
      <c r="H693" s="52"/>
      <c r="I693" s="52"/>
      <c r="J693" s="158"/>
      <c r="K693" s="2"/>
      <c r="L693" s="237"/>
      <c r="M693" s="2"/>
      <c r="N693" s="2"/>
      <c r="O693" s="2"/>
      <c r="P693" s="2"/>
    </row>
    <row r="694" spans="1:18">
      <c r="A694" s="399"/>
      <c r="B694" s="9" t="s">
        <v>325</v>
      </c>
      <c r="C694" s="9"/>
      <c r="D694" s="28" t="s">
        <v>282</v>
      </c>
      <c r="E694" s="52">
        <v>0</v>
      </c>
      <c r="F694" s="52">
        <v>0</v>
      </c>
      <c r="G694" s="52">
        <v>0</v>
      </c>
      <c r="H694" s="52">
        <v>0</v>
      </c>
      <c r="I694" s="52">
        <v>0</v>
      </c>
      <c r="J694" s="158">
        <f t="shared" ref="J694:J696" si="368">SUM(E694:I694)</f>
        <v>0</v>
      </c>
      <c r="K694" s="2"/>
      <c r="L694" s="237" t="s">
        <v>187</v>
      </c>
      <c r="M694" s="2"/>
      <c r="N694" s="2"/>
      <c r="O694" s="2"/>
      <c r="P694" s="2"/>
    </row>
    <row r="695" spans="1:18">
      <c r="B695" s="9" t="s">
        <v>325</v>
      </c>
      <c r="C695" s="9"/>
      <c r="D695" s="28" t="s">
        <v>282</v>
      </c>
      <c r="E695" s="52">
        <v>0</v>
      </c>
      <c r="F695" s="52">
        <v>0</v>
      </c>
      <c r="G695" s="52">
        <v>0</v>
      </c>
      <c r="H695" s="52">
        <v>0</v>
      </c>
      <c r="I695" s="52">
        <v>0</v>
      </c>
      <c r="J695" s="158">
        <f t="shared" si="368"/>
        <v>0</v>
      </c>
      <c r="K695" s="2"/>
      <c r="L695" s="237" t="s">
        <v>187</v>
      </c>
      <c r="M695" s="2"/>
      <c r="N695" s="2"/>
      <c r="O695" s="2"/>
      <c r="P695" s="2"/>
    </row>
    <row r="696" spans="1:18">
      <c r="B696" s="9" t="s">
        <v>325</v>
      </c>
      <c r="C696" s="9"/>
      <c r="D696" s="28" t="s">
        <v>282</v>
      </c>
      <c r="E696" s="52">
        <v>0</v>
      </c>
      <c r="F696" s="52">
        <v>0</v>
      </c>
      <c r="G696" s="52">
        <v>0</v>
      </c>
      <c r="H696" s="52">
        <v>0</v>
      </c>
      <c r="I696" s="52">
        <v>0</v>
      </c>
      <c r="J696" s="158">
        <f t="shared" si="368"/>
        <v>0</v>
      </c>
      <c r="K696" s="2"/>
      <c r="L696" s="237" t="s">
        <v>187</v>
      </c>
      <c r="M696" s="65"/>
      <c r="N696" s="65"/>
      <c r="O696" s="65"/>
      <c r="P696" s="65"/>
      <c r="Q696" s="65"/>
      <c r="R696" s="65"/>
    </row>
    <row r="697" spans="1:18">
      <c r="A697" s="399" t="s">
        <v>314</v>
      </c>
      <c r="C697" s="9"/>
      <c r="E697" s="52"/>
      <c r="F697" s="52"/>
      <c r="G697" s="52"/>
      <c r="H697" s="52"/>
      <c r="I697" s="52"/>
      <c r="J697" s="158"/>
      <c r="K697" s="2"/>
      <c r="L697" s="237"/>
      <c r="M697" s="2"/>
      <c r="N697" s="2"/>
      <c r="O697" s="2"/>
      <c r="P697" s="2"/>
    </row>
    <row r="698" spans="1:18">
      <c r="A698" s="400"/>
      <c r="B698" s="769" t="s">
        <v>321</v>
      </c>
      <c r="C698" s="769"/>
      <c r="D698" s="28" t="s">
        <v>282</v>
      </c>
      <c r="E698" s="52">
        <v>0</v>
      </c>
      <c r="F698" s="52">
        <v>0</v>
      </c>
      <c r="G698" s="52">
        <v>0</v>
      </c>
      <c r="H698" s="52">
        <v>0</v>
      </c>
      <c r="I698" s="52">
        <v>0</v>
      </c>
      <c r="J698" s="158">
        <f t="shared" ref="J698:J700" si="369">SUM(E698:I698)</f>
        <v>0</v>
      </c>
      <c r="K698" s="2"/>
      <c r="L698" s="237" t="s">
        <v>187</v>
      </c>
      <c r="M698" s="2"/>
      <c r="N698" s="2"/>
      <c r="O698" s="2"/>
      <c r="P698" s="2"/>
    </row>
    <row r="699" spans="1:18">
      <c r="A699" s="400"/>
      <c r="B699" s="769" t="s">
        <v>321</v>
      </c>
      <c r="C699" s="769"/>
      <c r="D699" s="28" t="s">
        <v>282</v>
      </c>
      <c r="E699" s="52">
        <v>0</v>
      </c>
      <c r="F699" s="52">
        <v>0</v>
      </c>
      <c r="G699" s="52">
        <v>0</v>
      </c>
      <c r="H699" s="52">
        <v>0</v>
      </c>
      <c r="I699" s="52">
        <v>0</v>
      </c>
      <c r="J699" s="158">
        <f t="shared" si="369"/>
        <v>0</v>
      </c>
      <c r="K699" s="2"/>
      <c r="L699" s="237" t="s">
        <v>187</v>
      </c>
      <c r="M699" s="2"/>
      <c r="N699" s="2"/>
      <c r="O699" s="2"/>
      <c r="P699" s="2"/>
    </row>
    <row r="700" spans="1:18">
      <c r="A700" s="400"/>
      <c r="B700" s="769" t="s">
        <v>321</v>
      </c>
      <c r="C700" s="769"/>
      <c r="D700" s="28" t="s">
        <v>282</v>
      </c>
      <c r="E700" s="52">
        <v>0</v>
      </c>
      <c r="F700" s="52">
        <v>0</v>
      </c>
      <c r="G700" s="52">
        <v>0</v>
      </c>
      <c r="H700" s="52">
        <v>0</v>
      </c>
      <c r="I700" s="52">
        <v>0</v>
      </c>
      <c r="J700" s="158">
        <f t="shared" si="369"/>
        <v>0</v>
      </c>
      <c r="K700" s="2"/>
      <c r="L700" s="237" t="s">
        <v>187</v>
      </c>
      <c r="M700" s="2"/>
      <c r="N700" s="2"/>
      <c r="O700" s="2"/>
      <c r="P700" s="2"/>
    </row>
    <row r="701" spans="1:18">
      <c r="A701" s="399" t="s">
        <v>322</v>
      </c>
      <c r="B701" s="9"/>
      <c r="C701" s="9"/>
      <c r="E701" s="52"/>
      <c r="F701" s="52"/>
      <c r="G701" s="52"/>
      <c r="H701" s="52"/>
      <c r="I701" s="52"/>
      <c r="J701" s="158"/>
      <c r="K701" s="2"/>
      <c r="L701" s="237"/>
      <c r="M701" s="2"/>
      <c r="N701" s="2"/>
      <c r="O701" s="2"/>
      <c r="P701" s="2"/>
    </row>
    <row r="702" spans="1:18">
      <c r="B702" s="9" t="s">
        <v>323</v>
      </c>
      <c r="C702" s="9"/>
      <c r="D702" s="28" t="s">
        <v>282</v>
      </c>
      <c r="E702" s="52">
        <v>0</v>
      </c>
      <c r="F702" s="52">
        <v>0</v>
      </c>
      <c r="G702" s="52">
        <v>0</v>
      </c>
      <c r="H702" s="52">
        <v>0</v>
      </c>
      <c r="I702" s="52">
        <v>0</v>
      </c>
      <c r="J702" s="158">
        <f>SUM(E702:I702)</f>
        <v>0</v>
      </c>
      <c r="K702" s="2"/>
      <c r="L702" s="237" t="s">
        <v>187</v>
      </c>
      <c r="M702" s="2"/>
      <c r="N702" s="2"/>
      <c r="O702" s="2"/>
      <c r="P702" s="2"/>
    </row>
    <row r="703" spans="1:18">
      <c r="B703" s="9" t="s">
        <v>324</v>
      </c>
      <c r="C703" s="9"/>
      <c r="D703" s="28" t="s">
        <v>282</v>
      </c>
      <c r="E703" s="52">
        <v>0</v>
      </c>
      <c r="F703" s="52">
        <v>0</v>
      </c>
      <c r="G703" s="52">
        <v>0</v>
      </c>
      <c r="H703" s="52">
        <v>0</v>
      </c>
      <c r="I703" s="52">
        <v>0</v>
      </c>
      <c r="J703" s="158">
        <f>SUM(E703:I703)</f>
        <v>0</v>
      </c>
      <c r="K703" s="2"/>
      <c r="L703" s="237" t="s">
        <v>187</v>
      </c>
      <c r="M703" s="2"/>
      <c r="N703" s="2"/>
      <c r="O703" s="2"/>
      <c r="P703" s="2"/>
    </row>
    <row r="704" spans="1:18">
      <c r="A704" s="399" t="s">
        <v>47</v>
      </c>
      <c r="B704" s="9"/>
      <c r="C704" s="9"/>
      <c r="E704" s="52"/>
      <c r="F704" s="52"/>
      <c r="G704" s="52"/>
      <c r="H704" s="52"/>
      <c r="I704" s="52"/>
      <c r="J704" s="158"/>
      <c r="K704" s="2"/>
      <c r="L704" s="237"/>
      <c r="M704" s="2"/>
      <c r="N704" s="2"/>
      <c r="O704" s="2"/>
      <c r="P704" s="2"/>
    </row>
    <row r="705" spans="1:34">
      <c r="A705" s="399"/>
      <c r="B705" s="9" t="s">
        <v>336</v>
      </c>
      <c r="C705" s="9"/>
      <c r="D705" s="28" t="s">
        <v>282</v>
      </c>
      <c r="E705" s="52">
        <v>0</v>
      </c>
      <c r="F705" s="52">
        <v>0</v>
      </c>
      <c r="G705" s="52">
        <v>0</v>
      </c>
      <c r="H705" s="52">
        <v>0</v>
      </c>
      <c r="I705" s="52">
        <v>0</v>
      </c>
      <c r="J705" s="158">
        <f>SUM(E705:I705)</f>
        <v>0</v>
      </c>
      <c r="K705" s="2"/>
      <c r="L705" s="237" t="s">
        <v>187</v>
      </c>
      <c r="M705" s="2"/>
      <c r="N705" s="2"/>
      <c r="O705" s="2"/>
      <c r="P705" s="2"/>
    </row>
    <row r="706" spans="1:34">
      <c r="B706" s="9" t="s">
        <v>287</v>
      </c>
      <c r="C706" s="9"/>
      <c r="D706" s="28" t="s">
        <v>282</v>
      </c>
      <c r="E706" s="52">
        <v>0</v>
      </c>
      <c r="F706" s="52">
        <v>0</v>
      </c>
      <c r="G706" s="52">
        <v>0</v>
      </c>
      <c r="H706" s="52">
        <v>0</v>
      </c>
      <c r="I706" s="52">
        <v>0</v>
      </c>
      <c r="J706" s="158">
        <f>SUM(E706:I706)</f>
        <v>0</v>
      </c>
      <c r="K706" s="2"/>
      <c r="L706" s="237" t="s">
        <v>187</v>
      </c>
      <c r="M706" s="2"/>
      <c r="N706" s="2"/>
      <c r="O706" s="2"/>
      <c r="P706" s="2"/>
    </row>
    <row r="707" spans="1:34" ht="15" hidden="1">
      <c r="B707" s="9" t="s">
        <v>287</v>
      </c>
      <c r="C707" s="9"/>
      <c r="D707" s="28" t="s">
        <v>282</v>
      </c>
      <c r="E707" s="52">
        <v>0</v>
      </c>
      <c r="F707" s="52">
        <v>0</v>
      </c>
      <c r="G707" s="52">
        <v>0</v>
      </c>
      <c r="H707" s="52">
        <v>0</v>
      </c>
      <c r="I707" s="52">
        <v>0</v>
      </c>
      <c r="J707" s="158">
        <f>SUM(E707:I707)</f>
        <v>0</v>
      </c>
      <c r="K707" s="2"/>
      <c r="L707" s="237" t="s">
        <v>187</v>
      </c>
      <c r="M707" s="2"/>
      <c r="N707" s="2"/>
      <c r="O707" s="2"/>
      <c r="P707" s="2"/>
      <c r="AA707" s="85"/>
      <c r="AB707" s="85"/>
      <c r="AC707" s="85"/>
      <c r="AD707" s="85"/>
      <c r="AE707" s="85"/>
      <c r="AF707" s="85"/>
      <c r="AG707" s="85"/>
    </row>
    <row r="708" spans="1:34" hidden="1">
      <c r="A708" s="399"/>
      <c r="B708" s="9" t="s">
        <v>287</v>
      </c>
      <c r="C708" s="9"/>
      <c r="D708" s="28" t="s">
        <v>282</v>
      </c>
      <c r="E708" s="52">
        <v>0</v>
      </c>
      <c r="F708" s="52">
        <v>0</v>
      </c>
      <c r="G708" s="52">
        <v>0</v>
      </c>
      <c r="H708" s="52">
        <v>0</v>
      </c>
      <c r="I708" s="52">
        <v>0</v>
      </c>
      <c r="J708" s="158">
        <f>SUM(E708:I708)</f>
        <v>0</v>
      </c>
      <c r="K708" s="2"/>
      <c r="L708" s="237" t="s">
        <v>187</v>
      </c>
      <c r="M708" s="2"/>
      <c r="N708" s="2"/>
      <c r="O708" s="2"/>
      <c r="P708" s="2"/>
    </row>
    <row r="709" spans="1:34" hidden="1">
      <c r="A709" s="399"/>
      <c r="B709" s="9" t="s">
        <v>287</v>
      </c>
      <c r="C709" s="9"/>
      <c r="D709" s="28" t="s">
        <v>282</v>
      </c>
      <c r="E709" s="52">
        <v>0</v>
      </c>
      <c r="F709" s="52">
        <v>0</v>
      </c>
      <c r="G709" s="52">
        <v>0</v>
      </c>
      <c r="H709" s="52">
        <v>0</v>
      </c>
      <c r="I709" s="52">
        <v>0</v>
      </c>
      <c r="J709" s="158">
        <f t="shared" ref="J709" si="370">SUM(E709:I709)</f>
        <v>0</v>
      </c>
      <c r="K709" s="2"/>
      <c r="L709" s="237" t="s">
        <v>187</v>
      </c>
      <c r="M709" s="2"/>
      <c r="N709" s="2"/>
      <c r="O709" s="2"/>
      <c r="P709" s="2"/>
    </row>
    <row r="710" spans="1:34" ht="15">
      <c r="A710" s="86"/>
      <c r="B710" s="749" t="s">
        <v>337</v>
      </c>
      <c r="C710" s="749"/>
      <c r="D710" s="749"/>
      <c r="E710" s="159">
        <f t="shared" ref="E710:J710" si="371">SUM(E693:E696)</f>
        <v>0</v>
      </c>
      <c r="F710" s="159">
        <f t="shared" si="371"/>
        <v>0</v>
      </c>
      <c r="G710" s="159">
        <f t="shared" si="371"/>
        <v>0</v>
      </c>
      <c r="H710" s="159">
        <f t="shared" si="371"/>
        <v>0</v>
      </c>
      <c r="I710" s="159">
        <f t="shared" si="371"/>
        <v>0</v>
      </c>
      <c r="J710" s="160">
        <f t="shared" si="371"/>
        <v>0</v>
      </c>
      <c r="K710" s="29"/>
      <c r="L710" s="232"/>
      <c r="M710" s="65"/>
      <c r="N710" s="65"/>
      <c r="O710" s="65"/>
      <c r="P710" s="65"/>
      <c r="Q710" s="65"/>
      <c r="R710" s="65"/>
      <c r="S710" s="65"/>
      <c r="AH710" s="85"/>
    </row>
    <row r="711" spans="1:34">
      <c r="A711" s="27"/>
      <c r="B711" s="28"/>
      <c r="C711" s="28"/>
      <c r="D711" s="28"/>
      <c r="E711" s="28"/>
      <c r="F711" s="28"/>
      <c r="G711" s="29"/>
      <c r="H711" s="29"/>
      <c r="I711" s="29"/>
      <c r="J711" s="75"/>
      <c r="L711" s="233"/>
      <c r="N711" s="8"/>
      <c r="O711" s="8"/>
      <c r="P711" s="8"/>
    </row>
    <row r="712" spans="1:34" ht="13.8">
      <c r="A712" s="30" t="s">
        <v>76</v>
      </c>
      <c r="C712" s="115"/>
      <c r="F712"/>
      <c r="J712" s="32"/>
      <c r="L712" s="236"/>
      <c r="M712" s="66"/>
    </row>
    <row r="713" spans="1:34">
      <c r="B713" s="399" t="s">
        <v>64</v>
      </c>
      <c r="C713" s="9" t="s">
        <v>6</v>
      </c>
      <c r="D713" s="28" t="s">
        <v>282</v>
      </c>
      <c r="E713" s="52">
        <v>0</v>
      </c>
      <c r="F713" s="52">
        <v>0</v>
      </c>
      <c r="G713" s="52">
        <v>0</v>
      </c>
      <c r="H713" s="52">
        <v>0</v>
      </c>
      <c r="I713" s="52">
        <v>0</v>
      </c>
      <c r="J713" s="158">
        <f>SUM(E713:I713)</f>
        <v>0</v>
      </c>
      <c r="L713" s="237" t="s">
        <v>187</v>
      </c>
      <c r="M713" s="66"/>
    </row>
    <row r="714" spans="1:34">
      <c r="B714" s="399" t="s">
        <v>63</v>
      </c>
      <c r="C714" s="9" t="s">
        <v>6</v>
      </c>
      <c r="E714" s="52"/>
      <c r="F714" s="52"/>
      <c r="G714" s="52"/>
      <c r="H714" s="52"/>
      <c r="I714" s="52"/>
      <c r="J714" s="158"/>
      <c r="L714" s="237" t="s">
        <v>187</v>
      </c>
      <c r="M714" s="66"/>
    </row>
    <row r="715" spans="1:34">
      <c r="B715" s="399"/>
      <c r="C715" s="9" t="s">
        <v>328</v>
      </c>
      <c r="D715" s="28" t="s">
        <v>282</v>
      </c>
      <c r="E715" s="52">
        <v>0</v>
      </c>
      <c r="F715" s="52">
        <v>0</v>
      </c>
      <c r="G715" s="52">
        <v>0</v>
      </c>
      <c r="H715" s="52">
        <v>0</v>
      </c>
      <c r="I715" s="52">
        <v>0</v>
      </c>
      <c r="J715" s="158">
        <f t="shared" ref="J715:J717" si="372">SUM(E715:I715)</f>
        <v>0</v>
      </c>
      <c r="L715" s="237" t="s">
        <v>187</v>
      </c>
      <c r="M715" s="66"/>
    </row>
    <row r="716" spans="1:34">
      <c r="B716" s="399"/>
      <c r="C716" s="9" t="s">
        <v>326</v>
      </c>
      <c r="D716" s="28" t="s">
        <v>282</v>
      </c>
      <c r="E716" s="52">
        <v>0</v>
      </c>
      <c r="F716" s="52">
        <v>0</v>
      </c>
      <c r="G716" s="52">
        <v>0</v>
      </c>
      <c r="H716" s="52">
        <v>0</v>
      </c>
      <c r="I716" s="52">
        <v>0</v>
      </c>
      <c r="J716" s="158">
        <f t="shared" si="372"/>
        <v>0</v>
      </c>
      <c r="L716" s="237" t="s">
        <v>187</v>
      </c>
      <c r="M716" s="66"/>
    </row>
    <row r="717" spans="1:34">
      <c r="B717" s="399"/>
      <c r="C717" s="9" t="s">
        <v>327</v>
      </c>
      <c r="D717" s="28" t="s">
        <v>282</v>
      </c>
      <c r="E717" s="52">
        <v>0</v>
      </c>
      <c r="F717" s="52">
        <v>0</v>
      </c>
      <c r="G717" s="52">
        <v>0</v>
      </c>
      <c r="H717" s="52">
        <v>0</v>
      </c>
      <c r="I717" s="52">
        <v>0</v>
      </c>
      <c r="J717" s="158">
        <f t="shared" si="372"/>
        <v>0</v>
      </c>
      <c r="L717" s="237" t="s">
        <v>187</v>
      </c>
      <c r="M717" s="66"/>
    </row>
    <row r="718" spans="1:34">
      <c r="B718" s="399" t="s">
        <v>65</v>
      </c>
      <c r="C718" s="9" t="s">
        <v>6</v>
      </c>
      <c r="E718" s="52"/>
      <c r="F718" s="52"/>
      <c r="G718" s="52"/>
      <c r="H718" s="52"/>
      <c r="I718" s="52"/>
      <c r="J718" s="158"/>
      <c r="L718" s="237" t="s">
        <v>187</v>
      </c>
      <c r="M718" s="1"/>
      <c r="N718" s="1"/>
      <c r="O718" s="328"/>
      <c r="P718" s="328"/>
    </row>
    <row r="719" spans="1:34">
      <c r="B719" s="399"/>
      <c r="C719" s="9" t="s">
        <v>329</v>
      </c>
      <c r="D719" s="28" t="s">
        <v>282</v>
      </c>
      <c r="E719" s="52">
        <v>0</v>
      </c>
      <c r="F719" s="52">
        <v>0</v>
      </c>
      <c r="G719" s="52">
        <v>0</v>
      </c>
      <c r="H719" s="52">
        <v>0</v>
      </c>
      <c r="I719" s="52">
        <v>0</v>
      </c>
      <c r="J719" s="158">
        <f t="shared" ref="J719:J725" si="373">SUM(E719:I719)</f>
        <v>0</v>
      </c>
      <c r="L719" s="237" t="s">
        <v>187</v>
      </c>
      <c r="M719" s="1"/>
      <c r="N719" s="1"/>
      <c r="O719" s="328"/>
      <c r="P719" s="328"/>
    </row>
    <row r="720" spans="1:34">
      <c r="B720" s="399"/>
      <c r="C720" s="9" t="s">
        <v>330</v>
      </c>
      <c r="D720" s="28" t="s">
        <v>282</v>
      </c>
      <c r="E720" s="52">
        <v>0</v>
      </c>
      <c r="F720" s="52">
        <v>0</v>
      </c>
      <c r="G720" s="52">
        <v>0</v>
      </c>
      <c r="H720" s="52">
        <v>0</v>
      </c>
      <c r="I720" s="52">
        <v>0</v>
      </c>
      <c r="J720" s="158">
        <f t="shared" si="373"/>
        <v>0</v>
      </c>
      <c r="L720" s="237" t="s">
        <v>187</v>
      </c>
      <c r="M720" s="1"/>
      <c r="N720" s="1"/>
      <c r="O720" s="328"/>
      <c r="P720" s="328"/>
    </row>
    <row r="721" spans="1:19">
      <c r="B721" s="399" t="s">
        <v>331</v>
      </c>
      <c r="C721" s="9" t="s">
        <v>6</v>
      </c>
      <c r="D721" s="28" t="s">
        <v>282</v>
      </c>
      <c r="E721" s="52">
        <v>0</v>
      </c>
      <c r="F721" s="52">
        <v>0</v>
      </c>
      <c r="G721" s="52">
        <v>0</v>
      </c>
      <c r="H721" s="52">
        <v>0</v>
      </c>
      <c r="I721" s="52">
        <v>0</v>
      </c>
      <c r="J721" s="158">
        <f t="shared" si="373"/>
        <v>0</v>
      </c>
      <c r="L721" s="237" t="s">
        <v>187</v>
      </c>
      <c r="M721" s="1"/>
      <c r="N721" s="1"/>
      <c r="O721" s="328"/>
      <c r="P721" s="328"/>
    </row>
    <row r="722" spans="1:19">
      <c r="B722" s="399" t="s">
        <v>66</v>
      </c>
      <c r="C722" s="9" t="s">
        <v>6</v>
      </c>
      <c r="D722" s="28" t="s">
        <v>282</v>
      </c>
      <c r="E722" s="52">
        <v>0</v>
      </c>
      <c r="F722" s="52">
        <v>0</v>
      </c>
      <c r="G722" s="52">
        <v>0</v>
      </c>
      <c r="H722" s="52">
        <v>0</v>
      </c>
      <c r="I722" s="52">
        <v>0</v>
      </c>
      <c r="J722" s="158">
        <f t="shared" si="373"/>
        <v>0</v>
      </c>
      <c r="L722" s="237" t="s">
        <v>187</v>
      </c>
      <c r="M722" s="66"/>
    </row>
    <row r="723" spans="1:19">
      <c r="B723" s="399" t="s">
        <v>332</v>
      </c>
      <c r="C723" s="9" t="s">
        <v>6</v>
      </c>
      <c r="D723" s="28" t="s">
        <v>282</v>
      </c>
      <c r="E723" s="52">
        <v>0</v>
      </c>
      <c r="F723" s="52">
        <v>0</v>
      </c>
      <c r="G723" s="52">
        <v>0</v>
      </c>
      <c r="H723" s="52">
        <v>0</v>
      </c>
      <c r="I723" s="52">
        <v>0</v>
      </c>
      <c r="J723" s="158">
        <f t="shared" si="373"/>
        <v>0</v>
      </c>
      <c r="L723" s="237" t="s">
        <v>187</v>
      </c>
      <c r="M723" s="66"/>
    </row>
    <row r="724" spans="1:19">
      <c r="B724" s="399" t="s">
        <v>333</v>
      </c>
      <c r="C724" s="9" t="s">
        <v>6</v>
      </c>
      <c r="D724" s="28" t="s">
        <v>282</v>
      </c>
      <c r="E724" s="52">
        <v>0</v>
      </c>
      <c r="F724" s="52">
        <v>0</v>
      </c>
      <c r="G724" s="52">
        <v>0</v>
      </c>
      <c r="H724" s="52">
        <v>0</v>
      </c>
      <c r="I724" s="52">
        <v>0</v>
      </c>
      <c r="J724" s="158">
        <f t="shared" si="373"/>
        <v>0</v>
      </c>
      <c r="L724" s="237" t="s">
        <v>187</v>
      </c>
      <c r="M724" s="66"/>
    </row>
    <row r="725" spans="1:19">
      <c r="B725" s="399" t="s">
        <v>334</v>
      </c>
      <c r="C725" s="9"/>
      <c r="D725" s="28" t="s">
        <v>282</v>
      </c>
      <c r="E725" s="52">
        <v>0</v>
      </c>
      <c r="F725" s="52">
        <v>0</v>
      </c>
      <c r="G725" s="52">
        <v>0</v>
      </c>
      <c r="H725" s="52">
        <v>0</v>
      </c>
      <c r="I725" s="52">
        <v>0</v>
      </c>
      <c r="J725" s="158">
        <f t="shared" si="373"/>
        <v>0</v>
      </c>
      <c r="L725" s="237" t="s">
        <v>187</v>
      </c>
      <c r="M725" s="66"/>
    </row>
    <row r="726" spans="1:19">
      <c r="B726" s="399" t="s">
        <v>47</v>
      </c>
      <c r="C726" s="9" t="s">
        <v>6</v>
      </c>
      <c r="D726" s="28" t="s">
        <v>282</v>
      </c>
      <c r="E726" s="52">
        <v>0</v>
      </c>
      <c r="F726" s="52">
        <v>0</v>
      </c>
      <c r="G726" s="52">
        <v>0</v>
      </c>
      <c r="H726" s="52">
        <v>0</v>
      </c>
      <c r="I726" s="52">
        <v>0</v>
      </c>
      <c r="J726" s="158">
        <f>SUM(E726:I726)</f>
        <v>0</v>
      </c>
      <c r="L726" s="237" t="s">
        <v>187</v>
      </c>
      <c r="M726" s="66"/>
    </row>
    <row r="727" spans="1:19">
      <c r="B727" s="14"/>
      <c r="D727" s="157" t="s">
        <v>180</v>
      </c>
      <c r="E727" s="118">
        <v>0</v>
      </c>
      <c r="F727" s="118">
        <v>0</v>
      </c>
      <c r="G727" s="118">
        <v>0</v>
      </c>
      <c r="H727" s="118">
        <v>0</v>
      </c>
      <c r="I727" s="118">
        <v>0</v>
      </c>
      <c r="J727" s="109"/>
      <c r="L727" s="236" t="s">
        <v>187</v>
      </c>
    </row>
    <row r="728" spans="1:19">
      <c r="A728" s="79"/>
      <c r="B728" s="757" t="s">
        <v>70</v>
      </c>
      <c r="C728" s="757"/>
      <c r="D728" s="757"/>
      <c r="E728" s="159">
        <f t="shared" ref="E728:J728" si="374">SUM(E713:E726)</f>
        <v>0</v>
      </c>
      <c r="F728" s="159">
        <f t="shared" si="374"/>
        <v>0</v>
      </c>
      <c r="G728" s="159">
        <f t="shared" si="374"/>
        <v>0</v>
      </c>
      <c r="H728" s="159">
        <f t="shared" si="374"/>
        <v>0</v>
      </c>
      <c r="I728" s="159">
        <f t="shared" si="374"/>
        <v>0</v>
      </c>
      <c r="J728" s="160">
        <f t="shared" si="374"/>
        <v>0</v>
      </c>
      <c r="K728" s="2"/>
      <c r="L728" s="236"/>
      <c r="M728" s="2"/>
    </row>
    <row r="729" spans="1:19">
      <c r="A729" s="5"/>
      <c r="B729" s="9"/>
      <c r="E729" s="16"/>
      <c r="F729" s="16"/>
      <c r="G729" s="16"/>
      <c r="H729" s="16"/>
      <c r="I729" s="16"/>
      <c r="J729" s="25"/>
      <c r="K729" s="16"/>
      <c r="L729" s="232"/>
      <c r="M729" s="2"/>
    </row>
    <row r="730" spans="1:19">
      <c r="A730" s="30" t="s">
        <v>267</v>
      </c>
      <c r="B730" s="364"/>
      <c r="G730" s="16"/>
      <c r="H730" s="16"/>
      <c r="I730" s="16"/>
      <c r="J730" s="25"/>
      <c r="K730" s="16"/>
      <c r="L730" s="231"/>
      <c r="M730" s="2"/>
    </row>
    <row r="731" spans="1:19">
      <c r="A731" s="68" t="s">
        <v>61</v>
      </c>
      <c r="B731" s="68" t="s">
        <v>425</v>
      </c>
      <c r="C731" s="68" t="s">
        <v>415</v>
      </c>
      <c r="D731" s="404"/>
      <c r="E731" s="364"/>
      <c r="F731" s="364"/>
      <c r="G731" s="364"/>
      <c r="H731" s="364"/>
      <c r="I731" s="364"/>
      <c r="J731" s="25"/>
      <c r="K731" s="16"/>
      <c r="L731" s="231"/>
    </row>
    <row r="732" spans="1:19">
      <c r="A732" s="480">
        <f>A475</f>
        <v>0</v>
      </c>
      <c r="B732" s="483">
        <f>B475</f>
        <v>0</v>
      </c>
      <c r="C732" s="483">
        <f>C475</f>
        <v>0</v>
      </c>
      <c r="D732" s="28" t="s">
        <v>282</v>
      </c>
      <c r="E732" s="52">
        <f>'Tuition &amp; Fees Calculation'!C99</f>
        <v>0</v>
      </c>
      <c r="F732" s="52">
        <f>'Tuition &amp; Fees Calculation'!D99</f>
        <v>0</v>
      </c>
      <c r="G732" s="52">
        <f>'Tuition &amp; Fees Calculation'!E99</f>
        <v>0</v>
      </c>
      <c r="H732" s="52">
        <f>'Tuition &amp; Fees Calculation'!F99</f>
        <v>0</v>
      </c>
      <c r="I732" s="52">
        <f>'Tuition &amp; Fees Calculation'!G99</f>
        <v>0</v>
      </c>
      <c r="J732" s="158">
        <f>SUM(E732:I732)</f>
        <v>0</v>
      </c>
      <c r="K732" s="16"/>
      <c r="L732" s="246" t="str">
        <f>L475</f>
        <v>A</v>
      </c>
      <c r="M732" s="274"/>
      <c r="N732" s="274"/>
      <c r="O732" s="274"/>
      <c r="P732" s="274"/>
      <c r="Q732" s="274"/>
      <c r="R732" s="274"/>
      <c r="S732" s="274"/>
    </row>
    <row r="733" spans="1:19" ht="13.2" hidden="1" customHeight="1">
      <c r="A733" s="480">
        <f>A482</f>
        <v>0</v>
      </c>
      <c r="B733" s="483">
        <f>B482</f>
        <v>0</v>
      </c>
      <c r="C733" s="483">
        <f>C482</f>
        <v>0</v>
      </c>
      <c r="D733" s="28" t="s">
        <v>282</v>
      </c>
      <c r="E733" s="52">
        <f>'Tuition &amp; Fees Calculation'!C100</f>
        <v>0</v>
      </c>
      <c r="F733" s="52">
        <f>'Tuition &amp; Fees Calculation'!D100</f>
        <v>0</v>
      </c>
      <c r="G733" s="52">
        <f>'Tuition &amp; Fees Calculation'!E100</f>
        <v>0</v>
      </c>
      <c r="H733" s="52">
        <f>'Tuition &amp; Fees Calculation'!F100</f>
        <v>0</v>
      </c>
      <c r="I733" s="52">
        <f>'Tuition &amp; Fees Calculation'!G100</f>
        <v>0</v>
      </c>
      <c r="J733" s="158">
        <f>SUM(E733:I733)</f>
        <v>0</v>
      </c>
      <c r="K733" s="16"/>
      <c r="L733" s="246" t="str">
        <f>L482</f>
        <v>A</v>
      </c>
      <c r="M733" s="274"/>
      <c r="N733" s="274"/>
      <c r="O733" s="274"/>
      <c r="P733" s="274"/>
      <c r="Q733" s="274"/>
      <c r="R733" s="274"/>
      <c r="S733" s="274"/>
    </row>
    <row r="734" spans="1:19" hidden="1">
      <c r="A734" s="480">
        <f>A489</f>
        <v>0</v>
      </c>
      <c r="B734" s="483">
        <f>B489</f>
        <v>0</v>
      </c>
      <c r="C734" s="483">
        <f>C489</f>
        <v>0</v>
      </c>
      <c r="D734" s="28" t="s">
        <v>282</v>
      </c>
      <c r="E734" s="52">
        <f>'Tuition &amp; Fees Calculation'!C101</f>
        <v>0</v>
      </c>
      <c r="F734" s="52">
        <f>'Tuition &amp; Fees Calculation'!D101</f>
        <v>0</v>
      </c>
      <c r="G734" s="52">
        <f>'Tuition &amp; Fees Calculation'!E101</f>
        <v>0</v>
      </c>
      <c r="H734" s="52">
        <f>'Tuition &amp; Fees Calculation'!F101</f>
        <v>0</v>
      </c>
      <c r="I734" s="52">
        <f>'Tuition &amp; Fees Calculation'!G101</f>
        <v>0</v>
      </c>
      <c r="J734" s="158">
        <f>SUM(E734:I734)</f>
        <v>0</v>
      </c>
      <c r="K734" s="16"/>
      <c r="L734" s="246" t="str">
        <f>L489</f>
        <v>A</v>
      </c>
      <c r="M734" s="107" t="s">
        <v>183</v>
      </c>
      <c r="N734" s="227"/>
      <c r="O734" s="227"/>
      <c r="P734" s="227"/>
      <c r="Q734" s="227"/>
      <c r="R734" s="227"/>
      <c r="S734" s="1"/>
    </row>
    <row r="735" spans="1:19" hidden="1">
      <c r="A735" s="480">
        <f>A496</f>
        <v>0</v>
      </c>
      <c r="B735" s="483">
        <f>B496</f>
        <v>0</v>
      </c>
      <c r="C735" s="483">
        <f>C496</f>
        <v>0</v>
      </c>
      <c r="D735" s="28" t="s">
        <v>282</v>
      </c>
      <c r="E735" s="52">
        <f>'Tuition &amp; Fees Calculation'!C102</f>
        <v>0</v>
      </c>
      <c r="F735" s="52">
        <f>'Tuition &amp; Fees Calculation'!D102</f>
        <v>0</v>
      </c>
      <c r="G735" s="52">
        <f>'Tuition &amp; Fees Calculation'!E102</f>
        <v>0</v>
      </c>
      <c r="H735" s="52">
        <f>'Tuition &amp; Fees Calculation'!F102</f>
        <v>0</v>
      </c>
      <c r="I735" s="52">
        <f>'Tuition &amp; Fees Calculation'!G102</f>
        <v>0</v>
      </c>
      <c r="J735" s="158">
        <f>SUM(E735:I735)</f>
        <v>0</v>
      </c>
      <c r="K735" s="2"/>
      <c r="L735" s="246" t="str">
        <f>L496</f>
        <v>A</v>
      </c>
      <c r="M735" s="2"/>
      <c r="N735" s="2"/>
      <c r="O735" s="2"/>
      <c r="P735" s="2"/>
      <c r="Q735" s="2"/>
      <c r="R735" s="2"/>
    </row>
    <row r="736" spans="1:19" hidden="1">
      <c r="A736" s="481">
        <f>A503</f>
        <v>0</v>
      </c>
      <c r="B736" s="483">
        <f>B503</f>
        <v>0</v>
      </c>
      <c r="C736" s="483">
        <f>C503</f>
        <v>0</v>
      </c>
      <c r="D736" s="28" t="s">
        <v>282</v>
      </c>
      <c r="E736" s="52">
        <f>'Tuition &amp; Fees Calculation'!C103</f>
        <v>0</v>
      </c>
      <c r="F736" s="52">
        <f>'Tuition &amp; Fees Calculation'!D103</f>
        <v>0</v>
      </c>
      <c r="G736" s="52">
        <f>'Tuition &amp; Fees Calculation'!E103</f>
        <v>0</v>
      </c>
      <c r="H736" s="52">
        <f>'Tuition &amp; Fees Calculation'!F103</f>
        <v>0</v>
      </c>
      <c r="I736" s="52">
        <f>'Tuition &amp; Fees Calculation'!G103</f>
        <v>0</v>
      </c>
      <c r="J736" s="158">
        <f>SUM(E736:I736)</f>
        <v>0</v>
      </c>
      <c r="K736" s="2"/>
      <c r="L736" s="247" t="str">
        <f>L503</f>
        <v>A</v>
      </c>
      <c r="M736" s="2"/>
      <c r="N736" s="2"/>
      <c r="O736" s="2"/>
      <c r="P736" s="2"/>
      <c r="Q736" s="2"/>
      <c r="R736" s="2"/>
    </row>
    <row r="737" spans="1:65" hidden="1">
      <c r="A737" s="480">
        <f>A510</f>
        <v>0</v>
      </c>
      <c r="B737" s="484">
        <f>B510</f>
        <v>0</v>
      </c>
      <c r="C737" s="483">
        <f>C510</f>
        <v>0</v>
      </c>
      <c r="D737" s="28" t="s">
        <v>282</v>
      </c>
      <c r="E737" s="52">
        <f>'Tuition &amp; Fees Calculation'!C104</f>
        <v>0</v>
      </c>
      <c r="F737" s="52">
        <f>'Tuition &amp; Fees Calculation'!D104</f>
        <v>0</v>
      </c>
      <c r="G737" s="52">
        <f>'Tuition &amp; Fees Calculation'!E104</f>
        <v>0</v>
      </c>
      <c r="H737" s="52">
        <f>'Tuition &amp; Fees Calculation'!F104</f>
        <v>0</v>
      </c>
      <c r="I737" s="52">
        <f>'Tuition &amp; Fees Calculation'!G104</f>
        <v>0</v>
      </c>
      <c r="J737" s="158">
        <f t="shared" ref="J737:J741" si="375">SUM(E737:I737)</f>
        <v>0</v>
      </c>
      <c r="K737" s="2"/>
      <c r="L737" s="247" t="str">
        <f>L510</f>
        <v>A</v>
      </c>
      <c r="M737" s="2"/>
      <c r="N737" s="2"/>
      <c r="O737" s="2"/>
      <c r="P737" s="2"/>
      <c r="Q737" s="2"/>
      <c r="R737" s="2"/>
    </row>
    <row r="738" spans="1:65" hidden="1">
      <c r="A738" s="480">
        <f>A517</f>
        <v>0</v>
      </c>
      <c r="B738" s="484">
        <f>B517</f>
        <v>0</v>
      </c>
      <c r="C738" s="483">
        <f>C517</f>
        <v>0</v>
      </c>
      <c r="D738" s="28" t="s">
        <v>282</v>
      </c>
      <c r="E738" s="52">
        <f>'Tuition &amp; Fees Calculation'!C105</f>
        <v>0</v>
      </c>
      <c r="F738" s="52">
        <f>'Tuition &amp; Fees Calculation'!D105</f>
        <v>0</v>
      </c>
      <c r="G738" s="52">
        <f>'Tuition &amp; Fees Calculation'!E105</f>
        <v>0</v>
      </c>
      <c r="H738" s="52">
        <f>'Tuition &amp; Fees Calculation'!F105</f>
        <v>0</v>
      </c>
      <c r="I738" s="52">
        <f>'Tuition &amp; Fees Calculation'!G105</f>
        <v>0</v>
      </c>
      <c r="J738" s="158">
        <f t="shared" si="375"/>
        <v>0</v>
      </c>
      <c r="K738" s="2"/>
      <c r="L738" s="247" t="str">
        <f>L517</f>
        <v>A</v>
      </c>
    </row>
    <row r="739" spans="1:65" hidden="1">
      <c r="A739" s="480">
        <f>A524</f>
        <v>0</v>
      </c>
      <c r="B739" s="484">
        <f>B524</f>
        <v>0</v>
      </c>
      <c r="C739" s="483">
        <f>C524</f>
        <v>0</v>
      </c>
      <c r="D739" s="28" t="s">
        <v>282</v>
      </c>
      <c r="E739" s="52">
        <f>'Tuition &amp; Fees Calculation'!C106</f>
        <v>0</v>
      </c>
      <c r="F739" s="52">
        <f>'Tuition &amp; Fees Calculation'!D106</f>
        <v>0</v>
      </c>
      <c r="G739" s="52">
        <f>'Tuition &amp; Fees Calculation'!E106</f>
        <v>0</v>
      </c>
      <c r="H739" s="52">
        <f>'Tuition &amp; Fees Calculation'!F106</f>
        <v>0</v>
      </c>
      <c r="I739" s="52">
        <f>'Tuition &amp; Fees Calculation'!G106</f>
        <v>0</v>
      </c>
      <c r="J739" s="158">
        <f t="shared" si="375"/>
        <v>0</v>
      </c>
      <c r="K739" s="2"/>
      <c r="L739" s="247" t="str">
        <f>L524</f>
        <v>A</v>
      </c>
    </row>
    <row r="740" spans="1:65" hidden="1">
      <c r="A740" s="480">
        <f>A531</f>
        <v>0</v>
      </c>
      <c r="B740" s="484">
        <f>B531</f>
        <v>0</v>
      </c>
      <c r="C740" s="483">
        <f>C531</f>
        <v>0</v>
      </c>
      <c r="D740" s="28" t="s">
        <v>282</v>
      </c>
      <c r="E740" s="52">
        <f>'Tuition &amp; Fees Calculation'!C107</f>
        <v>0</v>
      </c>
      <c r="F740" s="52">
        <f>'Tuition &amp; Fees Calculation'!D107</f>
        <v>0</v>
      </c>
      <c r="G740" s="52">
        <f>'Tuition &amp; Fees Calculation'!E107</f>
        <v>0</v>
      </c>
      <c r="H740" s="52">
        <f>'Tuition &amp; Fees Calculation'!F107</f>
        <v>0</v>
      </c>
      <c r="I740" s="52">
        <f>'Tuition &amp; Fees Calculation'!G107</f>
        <v>0</v>
      </c>
      <c r="J740" s="158">
        <f t="shared" si="375"/>
        <v>0</v>
      </c>
      <c r="K740" s="2"/>
      <c r="L740" s="247" t="str">
        <f>L531</f>
        <v>A</v>
      </c>
    </row>
    <row r="741" spans="1:65" hidden="1">
      <c r="A741" s="480" t="str">
        <f>A538</f>
        <v xml:space="preserve"> </v>
      </c>
      <c r="B741" s="484">
        <f>B538</f>
        <v>0</v>
      </c>
      <c r="C741" s="483">
        <f>C538</f>
        <v>0</v>
      </c>
      <c r="D741" s="28" t="s">
        <v>282</v>
      </c>
      <c r="E741" s="52">
        <f>'Tuition &amp; Fees Calculation'!C108</f>
        <v>0</v>
      </c>
      <c r="F741" s="52">
        <f>'Tuition &amp; Fees Calculation'!D108</f>
        <v>0</v>
      </c>
      <c r="G741" s="52">
        <f>'Tuition &amp; Fees Calculation'!E108</f>
        <v>0</v>
      </c>
      <c r="H741" s="52">
        <f>'Tuition &amp; Fees Calculation'!F108</f>
        <v>0</v>
      </c>
      <c r="I741" s="52">
        <f>'Tuition &amp; Fees Calculation'!G108</f>
        <v>0</v>
      </c>
      <c r="J741" s="158">
        <f t="shared" si="375"/>
        <v>0</v>
      </c>
      <c r="K741" s="2"/>
      <c r="L741" s="247" t="str">
        <f>L538</f>
        <v>A</v>
      </c>
    </row>
    <row r="742" spans="1:65" s="123" customFormat="1">
      <c r="A742" s="86"/>
      <c r="B742" s="749" t="s">
        <v>268</v>
      </c>
      <c r="C742" s="749"/>
      <c r="D742" s="749"/>
      <c r="E742" s="159">
        <f>SUM(E732:E741)</f>
        <v>0</v>
      </c>
      <c r="F742" s="159">
        <f t="shared" ref="F742:I742" si="376">SUM(F732:F741)</f>
        <v>0</v>
      </c>
      <c r="G742" s="159">
        <f t="shared" si="376"/>
        <v>0</v>
      </c>
      <c r="H742" s="159">
        <f t="shared" si="376"/>
        <v>0</v>
      </c>
      <c r="I742" s="159">
        <f t="shared" si="376"/>
        <v>0</v>
      </c>
      <c r="J742" s="160">
        <f>SUM(J732:J741)</f>
        <v>0</v>
      </c>
      <c r="K742" s="2"/>
      <c r="L742" s="232"/>
      <c r="M742"/>
      <c r="N742"/>
      <c r="O742"/>
      <c r="P742"/>
      <c r="Q742"/>
      <c r="R742"/>
      <c r="S742"/>
      <c r="T742"/>
      <c r="U742"/>
      <c r="V742"/>
      <c r="W742"/>
      <c r="X742"/>
      <c r="Y742"/>
      <c r="Z742"/>
      <c r="AA742"/>
      <c r="AB742"/>
      <c r="AC742"/>
      <c r="AD742"/>
      <c r="AE742"/>
      <c r="AF742"/>
      <c r="AG742"/>
      <c r="AH742"/>
      <c r="AI742"/>
      <c r="AJ742"/>
      <c r="AK742"/>
      <c r="AL742"/>
      <c r="AM742"/>
      <c r="AN742"/>
      <c r="AO742"/>
      <c r="AP742" s="9"/>
      <c r="AQ742" s="9"/>
      <c r="AR742" s="9"/>
      <c r="AS742" s="9"/>
    </row>
    <row r="743" spans="1:65" s="123" customFormat="1">
      <c r="A743"/>
      <c r="B743"/>
      <c r="C743"/>
      <c r="D743"/>
      <c r="E743" s="21"/>
      <c r="F743" s="21"/>
      <c r="G743" s="21"/>
      <c r="H743" s="21"/>
      <c r="I743" s="21"/>
      <c r="J743" s="61"/>
      <c r="K743" s="122"/>
      <c r="L743" s="2"/>
      <c r="M743"/>
      <c r="N743"/>
      <c r="O743"/>
      <c r="P743"/>
      <c r="Q743"/>
      <c r="R743"/>
      <c r="S743"/>
      <c r="T743"/>
      <c r="U743"/>
      <c r="V743"/>
      <c r="W743"/>
      <c r="X743"/>
      <c r="Y743"/>
      <c r="Z743"/>
      <c r="AA743"/>
      <c r="AB743"/>
      <c r="AC743"/>
      <c r="AD743"/>
      <c r="AE743"/>
      <c r="AF743"/>
      <c r="AG743"/>
      <c r="AH743"/>
      <c r="AI743"/>
      <c r="AJ743"/>
      <c r="AK743"/>
      <c r="AL743"/>
      <c r="AM743"/>
      <c r="AN743"/>
      <c r="AO743"/>
    </row>
    <row r="744" spans="1:65" ht="14.4" thickBot="1">
      <c r="A744" s="758" t="s">
        <v>11</v>
      </c>
      <c r="B744" s="758"/>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77">(SUM(F575:F690)-(SUMIF($A575:$D690,"*Total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77"/>
        <v>0</v>
      </c>
      <c r="H744" s="391">
        <f t="shared" ca="1" si="377"/>
        <v>0</v>
      </c>
      <c r="I744" s="391">
        <f t="shared" ca="1" si="377"/>
        <v>0</v>
      </c>
      <c r="J744" s="392">
        <f ca="1">SUM(E744:I744)</f>
        <v>0</v>
      </c>
      <c r="K744" s="21"/>
      <c r="L744" s="122"/>
      <c r="T744" s="123"/>
      <c r="U744" s="123"/>
    </row>
    <row r="745" spans="1:65" ht="16.2" thickBot="1">
      <c r="A745" s="758" t="s">
        <v>12</v>
      </c>
      <c r="B745" s="758"/>
      <c r="C745" s="393"/>
      <c r="D745" s="394"/>
      <c r="E745" s="395">
        <f ca="1">SUM(E691:E744)-(SUMIF($B691:$D744,"Total Tuition &amp; Fees",E691:E744)+SUMIF($B691:$D744,"*Total Other Costs IDC Exempt",E691:E744)+SUMIF($B691:$D744,"*Total Participant Support Costs",E691:E744))-E727</f>
        <v>0</v>
      </c>
      <c r="F745" s="395">
        <f t="shared" ref="F745:I745" ca="1" si="378">SUM(F691:F744)-(SUMIF($B691:$D744,"Total Tuition &amp; Fees",F691:F744)+SUMIF($B691:$D744,"*Total Other Costs IDC Exempt",F691:F744)+SUMIF($B691:$D744,"*Total Participant Support Costs",F691:F744))-F727</f>
        <v>0</v>
      </c>
      <c r="G745" s="395">
        <f t="shared" ca="1" si="378"/>
        <v>0</v>
      </c>
      <c r="H745" s="395">
        <f t="shared" ca="1" si="378"/>
        <v>0</v>
      </c>
      <c r="I745" s="395">
        <f t="shared" ca="1" si="378"/>
        <v>0</v>
      </c>
      <c r="J745" s="392">
        <f ca="1">SUM(E745:I745)</f>
        <v>0</v>
      </c>
      <c r="K745" s="20"/>
      <c r="L745" s="124"/>
      <c r="M745" s="129">
        <v>0.52500000000000002</v>
      </c>
      <c r="N745" s="14" t="s">
        <v>38</v>
      </c>
      <c r="O745" s="130" t="s">
        <v>39</v>
      </c>
      <c r="P745" s="14" t="s">
        <v>31</v>
      </c>
      <c r="Q745" s="123"/>
      <c r="R745" s="123"/>
      <c r="S745" s="123"/>
      <c r="T745" s="123"/>
      <c r="U745" s="123"/>
      <c r="V745" s="9"/>
      <c r="AP745" s="123"/>
      <c r="AQ745" s="123"/>
      <c r="AR745" s="123"/>
      <c r="AS745" s="123"/>
    </row>
    <row r="746" spans="1:65" ht="13.8" thickBot="1">
      <c r="A746" s="1" t="s">
        <v>5</v>
      </c>
      <c r="D746" s="53" t="s">
        <v>167</v>
      </c>
      <c r="E746" s="343">
        <f>M745</f>
        <v>0.52500000000000002</v>
      </c>
      <c r="F746" s="343">
        <f>M746</f>
        <v>0.54</v>
      </c>
      <c r="G746" s="343">
        <f>M747</f>
        <v>0.54</v>
      </c>
      <c r="H746" s="343">
        <f>M748</f>
        <v>0.54</v>
      </c>
      <c r="I746" s="343">
        <f>M749</f>
        <v>0.54</v>
      </c>
      <c r="J746" s="25"/>
      <c r="K746" s="16"/>
      <c r="L746" s="16"/>
      <c r="M746" s="129">
        <v>0.54</v>
      </c>
      <c r="N746" s="14" t="s">
        <v>38</v>
      </c>
      <c r="O746" s="130" t="s">
        <v>39</v>
      </c>
      <c r="P746" s="277" t="s">
        <v>32</v>
      </c>
      <c r="Q746" s="123"/>
      <c r="R746" s="123"/>
      <c r="S746" s="123"/>
      <c r="W746" s="9"/>
      <c r="X746" s="9"/>
      <c r="Y746" s="9"/>
      <c r="Z746" s="9"/>
      <c r="AI746" s="9"/>
      <c r="AJ746" s="9"/>
      <c r="AK746" s="9"/>
      <c r="AL746" s="9"/>
      <c r="AM746" s="9"/>
      <c r="AN746" s="9"/>
      <c r="AO746" s="9"/>
    </row>
    <row r="747" spans="1:65" s="128" customFormat="1" ht="13.8" thickBot="1">
      <c r="A747" s="1"/>
      <c r="B747"/>
      <c r="C747"/>
      <c r="D747" s="278" t="s">
        <v>71</v>
      </c>
      <c r="E747" s="343" t="str">
        <f>O745</f>
        <v>MTDC</v>
      </c>
      <c r="F747" s="343" t="str">
        <f>O746</f>
        <v>MTDC</v>
      </c>
      <c r="G747" s="343" t="str">
        <f>O747</f>
        <v>MTDC</v>
      </c>
      <c r="H747" s="343" t="str">
        <f>O748</f>
        <v>MTDC</v>
      </c>
      <c r="I747" s="343" t="str">
        <f>O749</f>
        <v>MTDC</v>
      </c>
      <c r="J747" s="25"/>
      <c r="K747" s="2"/>
      <c r="L747" s="16"/>
      <c r="M747" s="129">
        <v>0.54</v>
      </c>
      <c r="N747" s="14" t="s">
        <v>38</v>
      </c>
      <c r="O747" s="130" t="s">
        <v>39</v>
      </c>
      <c r="P747" s="14" t="s">
        <v>33</v>
      </c>
      <c r="Q747" s="2"/>
      <c r="R747" s="2"/>
      <c r="S747"/>
      <c r="T747"/>
      <c r="U747"/>
      <c r="V747"/>
      <c r="W747" s="123"/>
      <c r="X747" s="123"/>
      <c r="Y747" s="123"/>
      <c r="Z747" s="123"/>
      <c r="AA747"/>
      <c r="AB747"/>
      <c r="AC747"/>
      <c r="AD747"/>
      <c r="AE747"/>
      <c r="AF747"/>
      <c r="AG747"/>
      <c r="AH747"/>
      <c r="AI747" s="123"/>
      <c r="AJ747" s="123"/>
      <c r="AK747" s="123"/>
      <c r="AL747" s="123"/>
      <c r="AM747" s="123"/>
      <c r="AN747" s="123"/>
      <c r="AO747" s="123"/>
      <c r="AP747" s="9"/>
      <c r="AQ747" s="9"/>
      <c r="AR747" s="9"/>
      <c r="AS747" s="9"/>
      <c r="AT747" s="123"/>
      <c r="AU747" s="123"/>
      <c r="AV747" s="123"/>
      <c r="AW747" s="123"/>
      <c r="AX747" s="123"/>
      <c r="AY747" s="123"/>
      <c r="AZ747" s="123"/>
      <c r="BA747" s="123"/>
      <c r="BB747" s="123"/>
      <c r="BC747" s="123"/>
      <c r="BD747" s="123"/>
      <c r="BE747" s="123"/>
      <c r="BF747" s="123"/>
      <c r="BG747" s="123"/>
      <c r="BH747" s="123"/>
      <c r="BI747" s="123"/>
      <c r="BJ747" s="123"/>
      <c r="BK747" s="123"/>
      <c r="BL747" s="123"/>
      <c r="BM747" s="123"/>
    </row>
    <row r="748" spans="1:65" ht="13.8" thickBot="1">
      <c r="A748" s="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K748" s="21"/>
      <c r="L748" s="2"/>
      <c r="M748" s="129">
        <v>0.54</v>
      </c>
      <c r="N748" s="14" t="s">
        <v>38</v>
      </c>
      <c r="O748" s="130" t="s">
        <v>39</v>
      </c>
      <c r="P748" s="14" t="s">
        <v>34</v>
      </c>
      <c r="W748" s="123"/>
      <c r="X748" s="123"/>
      <c r="Y748" s="123"/>
      <c r="Z748" s="123"/>
      <c r="AI748" s="123"/>
      <c r="AJ748" s="123"/>
      <c r="AK748" s="123"/>
      <c r="AL748" s="123"/>
      <c r="AM748" s="123"/>
      <c r="AN748" s="123"/>
      <c r="AO748" s="123"/>
    </row>
    <row r="749" spans="1:65" ht="14.4"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L749" s="127"/>
      <c r="M749" s="129">
        <v>0.54</v>
      </c>
      <c r="N749" s="14" t="s">
        <v>38</v>
      </c>
      <c r="O749" s="130" t="s">
        <v>39</v>
      </c>
      <c r="P749" s="14" t="s">
        <v>35</v>
      </c>
      <c r="T749" s="1"/>
      <c r="U749" s="1"/>
      <c r="V749" s="128"/>
    </row>
    <row r="750" spans="1:65">
      <c r="A750" s="121"/>
      <c r="E750" s="289"/>
      <c r="F750" s="290"/>
      <c r="G750" s="289"/>
      <c r="H750" s="289"/>
      <c r="I750" s="289"/>
      <c r="J750" s="289"/>
    </row>
    <row r="751" spans="1:65" ht="15.6">
      <c r="A751" s="750" t="s">
        <v>172</v>
      </c>
      <c r="B751" s="750"/>
      <c r="C751" s="750"/>
      <c r="D751" s="750"/>
      <c r="E751" s="750"/>
      <c r="F751" s="750"/>
      <c r="G751" s="750"/>
      <c r="H751" s="750"/>
      <c r="I751" s="750"/>
      <c r="J751" s="750"/>
    </row>
    <row r="752" spans="1:65">
      <c r="A752" s="121"/>
      <c r="E752" s="250"/>
      <c r="F752" s="251"/>
      <c r="G752" s="250"/>
      <c r="H752" s="250"/>
      <c r="I752" s="250"/>
      <c r="J752" s="250"/>
    </row>
    <row r="753" spans="1:41" s="9" customFormat="1">
      <c r="A753" s="121"/>
      <c r="B753"/>
      <c r="C753" s="759" t="s">
        <v>452</v>
      </c>
      <c r="D753" s="759"/>
      <c r="E753" s="759"/>
      <c r="F753" s="759"/>
      <c r="G753" s="759"/>
      <c r="H753" s="759"/>
      <c r="I753" s="759"/>
      <c r="J753" s="759"/>
      <c r="K753"/>
      <c r="L753" s="3"/>
      <c r="M753"/>
      <c r="N753"/>
      <c r="O753"/>
      <c r="P753"/>
      <c r="Q753"/>
      <c r="R753"/>
      <c r="S753"/>
      <c r="T753"/>
      <c r="U753"/>
      <c r="V753"/>
      <c r="W753"/>
      <c r="X753"/>
      <c r="Y753"/>
      <c r="Z753"/>
      <c r="AA753"/>
      <c r="AB753"/>
      <c r="AC753"/>
      <c r="AD753"/>
      <c r="AE753"/>
      <c r="AF753"/>
      <c r="AG753"/>
      <c r="AH753"/>
      <c r="AI753"/>
      <c r="AJ753"/>
      <c r="AK753"/>
      <c r="AL753"/>
      <c r="AM753"/>
      <c r="AN753"/>
      <c r="AO753"/>
    </row>
    <row r="754" spans="1:41" s="9" customFormat="1">
      <c r="A754" s="121"/>
      <c r="B754"/>
      <c r="C754" s="787" t="s">
        <v>191</v>
      </c>
      <c r="D754" s="787"/>
      <c r="E754" s="365">
        <f t="shared" ref="E754:J754" ca="1" si="379">E749</f>
        <v>0</v>
      </c>
      <c r="F754" s="365">
        <f t="shared" ca="1" si="379"/>
        <v>0</v>
      </c>
      <c r="G754" s="365">
        <f t="shared" ca="1" si="379"/>
        <v>0</v>
      </c>
      <c r="H754" s="365">
        <f t="shared" ca="1" si="379"/>
        <v>0</v>
      </c>
      <c r="I754" s="365">
        <f t="shared" ca="1" si="379"/>
        <v>0</v>
      </c>
      <c r="J754" s="365">
        <f t="shared" ca="1" si="379"/>
        <v>0</v>
      </c>
      <c r="K754"/>
      <c r="L754" s="3"/>
      <c r="M754"/>
      <c r="N754"/>
      <c r="O754"/>
      <c r="P754"/>
      <c r="Q754"/>
      <c r="R754"/>
      <c r="S754"/>
      <c r="T754"/>
      <c r="U754"/>
      <c r="V754"/>
      <c r="W754"/>
      <c r="X754"/>
      <c r="Y754"/>
      <c r="Z754"/>
      <c r="AA754"/>
      <c r="AB754"/>
      <c r="AC754"/>
      <c r="AD754"/>
      <c r="AE754"/>
      <c r="AF754"/>
      <c r="AG754"/>
      <c r="AH754"/>
      <c r="AI754"/>
      <c r="AJ754"/>
      <c r="AK754"/>
      <c r="AL754"/>
      <c r="AM754"/>
      <c r="AN754"/>
      <c r="AO754"/>
    </row>
    <row r="755" spans="1:41" s="9" customFormat="1">
      <c r="A755" s="121"/>
      <c r="B755"/>
      <c r="C755" s="788">
        <f>'Split CS budget (A)'!B5</f>
        <v>0</v>
      </c>
      <c r="D755" s="788"/>
      <c r="E755" s="252">
        <f ca="1">'Split CS budget (A)'!E749</f>
        <v>0</v>
      </c>
      <c r="F755" s="252">
        <f ca="1">'Split CS budget (A)'!F749</f>
        <v>0</v>
      </c>
      <c r="G755" s="252">
        <f ca="1">'Split CS budget (A)'!G749</f>
        <v>0</v>
      </c>
      <c r="H755" s="252">
        <f ca="1">'Split CS budget (A)'!H749</f>
        <v>0</v>
      </c>
      <c r="I755" s="252">
        <f ca="1">'Split CS budget (A)'!I749</f>
        <v>0</v>
      </c>
      <c r="J755" s="252">
        <f ca="1">'Split CS budget (A)'!J749</f>
        <v>0</v>
      </c>
      <c r="K755"/>
      <c r="L755" s="3"/>
      <c r="M755"/>
      <c r="N755"/>
      <c r="O755"/>
      <c r="P755"/>
      <c r="Q755"/>
      <c r="R755"/>
      <c r="S755"/>
      <c r="T755"/>
      <c r="U755"/>
      <c r="V755"/>
      <c r="W755"/>
      <c r="X755"/>
      <c r="Y755"/>
      <c r="Z755"/>
      <c r="AA755"/>
      <c r="AB755"/>
      <c r="AC755"/>
      <c r="AD755"/>
      <c r="AE755"/>
      <c r="AF755"/>
      <c r="AG755"/>
      <c r="AH755"/>
      <c r="AI755"/>
      <c r="AJ755"/>
      <c r="AK755"/>
      <c r="AL755"/>
      <c r="AM755"/>
      <c r="AN755"/>
      <c r="AO755"/>
    </row>
    <row r="756" spans="1:41" s="9" customFormat="1">
      <c r="A756" s="121"/>
      <c r="B756"/>
      <c r="C756" s="768">
        <f>'Split CS budget (B)'!B5</f>
        <v>0</v>
      </c>
      <c r="D756" s="768"/>
      <c r="E756" s="252">
        <f ca="1">'Split CS budget (B)'!E749</f>
        <v>0</v>
      </c>
      <c r="F756" s="252">
        <f ca="1">'Split CS budget (B)'!F749</f>
        <v>0</v>
      </c>
      <c r="G756" s="252">
        <f ca="1">'Split CS budget (B)'!G749</f>
        <v>0</v>
      </c>
      <c r="H756" s="252">
        <f ca="1">'Split CS budget (B)'!H749</f>
        <v>0</v>
      </c>
      <c r="I756" s="252">
        <f ca="1">'Split CS budget (B)'!I749</f>
        <v>0</v>
      </c>
      <c r="J756" s="252">
        <f ca="1">'Split CS budget (B)'!J749</f>
        <v>0</v>
      </c>
      <c r="K756"/>
      <c r="L756" s="3"/>
      <c r="M756" s="262"/>
      <c r="N756"/>
      <c r="O756"/>
      <c r="P756"/>
      <c r="Q756"/>
      <c r="R756"/>
      <c r="S756"/>
      <c r="T756"/>
      <c r="U756"/>
      <c r="V756"/>
      <c r="W756"/>
      <c r="X756"/>
      <c r="Y756"/>
      <c r="Z756"/>
      <c r="AA756"/>
      <c r="AB756"/>
      <c r="AC756"/>
      <c r="AD756"/>
      <c r="AE756"/>
      <c r="AF756"/>
      <c r="AG756"/>
      <c r="AH756"/>
      <c r="AI756"/>
      <c r="AJ756"/>
      <c r="AK756"/>
      <c r="AL756"/>
      <c r="AM756"/>
      <c r="AN756"/>
      <c r="AO756"/>
    </row>
    <row r="757" spans="1:41" s="9" customFormat="1">
      <c r="A757" s="121"/>
      <c r="B757"/>
      <c r="C757" s="768">
        <f>'Split CS budget (C)'!B5</f>
        <v>0</v>
      </c>
      <c r="D757" s="768"/>
      <c r="E757" s="252">
        <f ca="1">'Split CS budget (C)'!E749</f>
        <v>0</v>
      </c>
      <c r="F757" s="252">
        <f ca="1">'Split CS budget (C)'!F749</f>
        <v>0</v>
      </c>
      <c r="G757" s="252">
        <f ca="1">'Split CS budget (C)'!G749</f>
        <v>0</v>
      </c>
      <c r="H757" s="252">
        <f ca="1">'Split CS budget (C)'!H749</f>
        <v>0</v>
      </c>
      <c r="I757" s="252">
        <f ca="1">'Split CS budget (C)'!I749</f>
        <v>0</v>
      </c>
      <c r="J757" s="252">
        <f ca="1">'Split CS budget (C)'!J749</f>
        <v>0</v>
      </c>
      <c r="K757"/>
      <c r="L757" s="3"/>
      <c r="M757"/>
      <c r="N757"/>
      <c r="O757"/>
      <c r="P757"/>
      <c r="Q757"/>
      <c r="R757"/>
      <c r="S757"/>
      <c r="T757"/>
      <c r="U757"/>
      <c r="V757"/>
      <c r="W757"/>
      <c r="X757"/>
      <c r="Y757"/>
      <c r="Z757"/>
      <c r="AA757"/>
      <c r="AB757"/>
      <c r="AC757"/>
      <c r="AD757"/>
      <c r="AE757"/>
      <c r="AF757"/>
      <c r="AG757"/>
      <c r="AH757"/>
      <c r="AI757"/>
      <c r="AJ757"/>
      <c r="AK757"/>
      <c r="AL757"/>
      <c r="AM757"/>
      <c r="AN757"/>
      <c r="AO757"/>
    </row>
    <row r="758" spans="1:41" s="9" customFormat="1">
      <c r="A758" s="121"/>
      <c r="B758"/>
      <c r="C758" s="768">
        <f>'Split CS budget (D)'!B5</f>
        <v>0</v>
      </c>
      <c r="D758" s="768"/>
      <c r="E758" s="252">
        <f ca="1">'Split CS budget (D)'!E749</f>
        <v>0</v>
      </c>
      <c r="F758" s="252">
        <f ca="1">'Split CS budget (D)'!F749</f>
        <v>0</v>
      </c>
      <c r="G758" s="252">
        <f ca="1">'Split CS budget (D)'!G749</f>
        <v>0</v>
      </c>
      <c r="H758" s="252">
        <f ca="1">'Split CS budget (D)'!H749</f>
        <v>0</v>
      </c>
      <c r="I758" s="252">
        <f ca="1">'Split CS budget (D)'!I749</f>
        <v>0</v>
      </c>
      <c r="J758" s="252">
        <f ca="1">'Split CS budget (D)'!J749</f>
        <v>0</v>
      </c>
      <c r="K758"/>
      <c r="L758" s="3"/>
      <c r="M758"/>
      <c r="N758"/>
      <c r="O758"/>
      <c r="P758"/>
      <c r="Q758"/>
      <c r="R758"/>
      <c r="S758"/>
      <c r="T758"/>
      <c r="U758"/>
      <c r="V758"/>
      <c r="W758"/>
      <c r="X758"/>
      <c r="Y758"/>
      <c r="Z758"/>
      <c r="AA758"/>
      <c r="AB758"/>
      <c r="AC758"/>
      <c r="AD758"/>
      <c r="AE758"/>
      <c r="AF758"/>
      <c r="AG758"/>
      <c r="AH758"/>
      <c r="AI758"/>
      <c r="AJ758"/>
      <c r="AK758"/>
      <c r="AL758"/>
      <c r="AM758"/>
      <c r="AN758"/>
      <c r="AO758"/>
    </row>
    <row r="759" spans="1:41" s="9" customFormat="1">
      <c r="A759" s="121"/>
      <c r="B759"/>
      <c r="C759" s="768">
        <f>'Split CS budget (E)'!B5</f>
        <v>0</v>
      </c>
      <c r="D759" s="768"/>
      <c r="E759" s="252">
        <f ca="1">'Split CS budget (E)'!E749</f>
        <v>0</v>
      </c>
      <c r="F759" s="252">
        <f ca="1">'Split CS budget (E)'!F749</f>
        <v>0</v>
      </c>
      <c r="G759" s="252">
        <f ca="1">'Split CS budget (E)'!G749</f>
        <v>0</v>
      </c>
      <c r="H759" s="252">
        <f ca="1">'Split CS budget (E)'!H749</f>
        <v>0</v>
      </c>
      <c r="I759" s="252">
        <f ca="1">'Split CS budget (E)'!I749</f>
        <v>0</v>
      </c>
      <c r="J759" s="252">
        <f ca="1">'Split CS budget (E)'!J749</f>
        <v>0</v>
      </c>
      <c r="K759"/>
      <c r="L759" s="3"/>
      <c r="M759"/>
      <c r="N759"/>
      <c r="O759"/>
      <c r="P759"/>
      <c r="Q759"/>
      <c r="R759"/>
      <c r="S759"/>
      <c r="T759"/>
      <c r="U759"/>
      <c r="V759"/>
      <c r="W759"/>
      <c r="X759"/>
      <c r="Y759"/>
      <c r="Z759"/>
      <c r="AA759"/>
      <c r="AB759"/>
      <c r="AC759"/>
      <c r="AD759"/>
      <c r="AE759"/>
      <c r="AF759"/>
      <c r="AG759"/>
      <c r="AH759"/>
      <c r="AI759"/>
      <c r="AJ759"/>
      <c r="AK759"/>
      <c r="AL759"/>
      <c r="AM759"/>
      <c r="AN759"/>
      <c r="AO759"/>
    </row>
    <row r="760" spans="1:41" s="9" customFormat="1">
      <c r="A760" s="121"/>
      <c r="B760"/>
      <c r="C760" s="768">
        <f>'Split CS budget (F)'!B5</f>
        <v>0</v>
      </c>
      <c r="D760" s="768"/>
      <c r="E760" s="252">
        <f ca="1">'Split CS budget (F)'!E749</f>
        <v>0</v>
      </c>
      <c r="F760" s="252">
        <f ca="1">'Split CS budget (F)'!F749</f>
        <v>0</v>
      </c>
      <c r="G760" s="252">
        <f ca="1">'Split CS budget (F)'!G749</f>
        <v>0</v>
      </c>
      <c r="H760" s="252">
        <f ca="1">'Split CS budget (F)'!H749</f>
        <v>0</v>
      </c>
      <c r="I760" s="252">
        <f ca="1">'Split CS budget (F)'!I749</f>
        <v>0</v>
      </c>
      <c r="J760" s="252">
        <f ca="1">'Split CS budget (F)'!J749</f>
        <v>0</v>
      </c>
      <c r="K760"/>
      <c r="L760" s="3"/>
      <c r="M760"/>
      <c r="N760"/>
      <c r="O760"/>
      <c r="P760"/>
      <c r="Q760"/>
      <c r="R760"/>
      <c r="S760"/>
      <c r="T760"/>
      <c r="U760"/>
      <c r="V760"/>
      <c r="W760"/>
      <c r="X760"/>
      <c r="Y760"/>
      <c r="Z760"/>
      <c r="AA760"/>
      <c r="AB760"/>
      <c r="AC760"/>
      <c r="AD760"/>
      <c r="AE760"/>
      <c r="AF760"/>
      <c r="AG760"/>
      <c r="AH760"/>
      <c r="AI760"/>
      <c r="AJ760"/>
      <c r="AK760"/>
      <c r="AL760"/>
      <c r="AM760"/>
      <c r="AN760"/>
      <c r="AO760"/>
    </row>
    <row r="761" spans="1:41" s="9" customFormat="1">
      <c r="A761" s="121"/>
      <c r="B761"/>
      <c r="C761" s="768">
        <f>'Split CS budget (G)'!B5</f>
        <v>0</v>
      </c>
      <c r="D761" s="768"/>
      <c r="E761" s="252">
        <f ca="1">'Split CS budget (G)'!E749</f>
        <v>0</v>
      </c>
      <c r="F761" s="252">
        <f ca="1">'Split CS budget (G)'!F749</f>
        <v>0</v>
      </c>
      <c r="G761" s="252">
        <f ca="1">'Split CS budget (G)'!G749</f>
        <v>0</v>
      </c>
      <c r="H761" s="252">
        <f ca="1">'Split CS budget (G)'!H749</f>
        <v>0</v>
      </c>
      <c r="I761" s="252">
        <f ca="1">'Split CS budget (G)'!I749</f>
        <v>0</v>
      </c>
      <c r="J761" s="252">
        <f ca="1">'Split CS budget (G)'!J749</f>
        <v>0</v>
      </c>
      <c r="K761"/>
      <c r="L761" s="3"/>
      <c r="M761"/>
      <c r="N761"/>
      <c r="O761"/>
      <c r="P761"/>
      <c r="Q761"/>
      <c r="R761"/>
      <c r="S761"/>
      <c r="T761"/>
      <c r="U761"/>
      <c r="V761"/>
      <c r="W761"/>
      <c r="X761"/>
      <c r="Y761"/>
      <c r="Z761"/>
      <c r="AA761"/>
      <c r="AB761"/>
      <c r="AC761"/>
      <c r="AD761"/>
      <c r="AE761"/>
      <c r="AF761"/>
      <c r="AG761"/>
      <c r="AH761"/>
      <c r="AI761"/>
      <c r="AJ761"/>
      <c r="AK761"/>
      <c r="AL761"/>
      <c r="AM761"/>
      <c r="AN761"/>
      <c r="AO761"/>
    </row>
    <row r="762" spans="1:41" s="9" customFormat="1">
      <c r="A762" s="121"/>
      <c r="B762"/>
      <c r="C762" s="774">
        <f>'Split CS budget (H)'!B5</f>
        <v>0</v>
      </c>
      <c r="D762" s="774"/>
      <c r="E762" s="252">
        <f ca="1">'Split CS budget (H)'!E749</f>
        <v>0</v>
      </c>
      <c r="F762" s="252">
        <f ca="1">'Split CS budget (H)'!F749</f>
        <v>0</v>
      </c>
      <c r="G762" s="252">
        <f ca="1">'Split CS budget (H)'!G749</f>
        <v>0</v>
      </c>
      <c r="H762" s="252">
        <f ca="1">'Split CS budget (H)'!H749</f>
        <v>0</v>
      </c>
      <c r="I762" s="252">
        <f ca="1">'Split CS budget (H)'!I749</f>
        <v>0</v>
      </c>
      <c r="J762" s="252">
        <f ca="1">'Split CS budget (H)'!J749</f>
        <v>0</v>
      </c>
      <c r="K762"/>
      <c r="L762" s="3"/>
      <c r="M762"/>
      <c r="N762"/>
      <c r="O762"/>
      <c r="P762"/>
      <c r="Q762"/>
      <c r="R762"/>
      <c r="S762"/>
      <c r="T762"/>
      <c r="U762"/>
      <c r="V762"/>
      <c r="W762"/>
      <c r="X762"/>
      <c r="Y762"/>
      <c r="Z762"/>
      <c r="AA762"/>
      <c r="AB762"/>
      <c r="AC762"/>
      <c r="AD762"/>
      <c r="AE762"/>
      <c r="AF762"/>
      <c r="AG762"/>
      <c r="AH762"/>
      <c r="AI762"/>
      <c r="AJ762"/>
      <c r="AK762"/>
      <c r="AL762"/>
      <c r="AM762"/>
      <c r="AN762"/>
      <c r="AO762"/>
    </row>
    <row r="763" spans="1:41" s="9" customFormat="1">
      <c r="A763" s="121"/>
      <c r="B763"/>
      <c r="C763" s="761" t="s">
        <v>431</v>
      </c>
      <c r="D763" s="761"/>
      <c r="E763" s="397">
        <f ca="1">SUM(E755:E762)</f>
        <v>0</v>
      </c>
      <c r="F763" s="397">
        <f t="shared" ref="F763:J763" ca="1" si="380">SUM(F755:F762)</f>
        <v>0</v>
      </c>
      <c r="G763" s="397">
        <f t="shared" ca="1" si="380"/>
        <v>0</v>
      </c>
      <c r="H763" s="397">
        <f t="shared" ca="1" si="380"/>
        <v>0</v>
      </c>
      <c r="I763" s="397">
        <f t="shared" ca="1" si="380"/>
        <v>0</v>
      </c>
      <c r="J763" s="397">
        <f t="shared" ca="1" si="380"/>
        <v>0</v>
      </c>
      <c r="K763"/>
      <c r="L763" s="3"/>
      <c r="M763"/>
      <c r="N763"/>
      <c r="O763"/>
      <c r="P763"/>
      <c r="Q763"/>
      <c r="R763"/>
      <c r="S763"/>
      <c r="T763"/>
      <c r="U763"/>
      <c r="V763"/>
      <c r="W763"/>
      <c r="X763"/>
      <c r="Y763"/>
      <c r="Z763"/>
      <c r="AA763"/>
      <c r="AB763"/>
      <c r="AC763"/>
      <c r="AD763"/>
      <c r="AE763"/>
      <c r="AF763"/>
      <c r="AG763"/>
      <c r="AH763"/>
      <c r="AI763"/>
      <c r="AJ763"/>
      <c r="AK763"/>
      <c r="AL763"/>
      <c r="AM763"/>
      <c r="AN763"/>
      <c r="AO763"/>
    </row>
    <row r="764" spans="1:41" s="9" customFormat="1" ht="13.8" thickBot="1">
      <c r="A764" s="121"/>
      <c r="B764"/>
      <c r="C764" s="760" t="s">
        <v>192</v>
      </c>
      <c r="D764" s="760"/>
      <c r="E764" s="253">
        <f t="shared" ref="E764:J764" ca="1" si="381">E754-E763</f>
        <v>0</v>
      </c>
      <c r="F764" s="253">
        <f t="shared" ca="1" si="381"/>
        <v>0</v>
      </c>
      <c r="G764" s="253">
        <f t="shared" ca="1" si="381"/>
        <v>0</v>
      </c>
      <c r="H764" s="253">
        <f t="shared" ca="1" si="381"/>
        <v>0</v>
      </c>
      <c r="I764" s="253">
        <f t="shared" ca="1" si="381"/>
        <v>0</v>
      </c>
      <c r="J764" s="253">
        <f t="shared" ca="1" si="381"/>
        <v>0</v>
      </c>
      <c r="K764"/>
      <c r="L764" s="3"/>
      <c r="M764"/>
      <c r="N764"/>
      <c r="O764"/>
      <c r="P764"/>
      <c r="Q764"/>
      <c r="R764"/>
      <c r="S764"/>
      <c r="T764"/>
      <c r="U764"/>
      <c r="V764"/>
      <c r="W764"/>
      <c r="X764"/>
      <c r="Y764"/>
      <c r="Z764"/>
      <c r="AA764"/>
      <c r="AB764"/>
      <c r="AC764"/>
      <c r="AD764"/>
      <c r="AE764"/>
      <c r="AF764"/>
      <c r="AG764"/>
      <c r="AH764"/>
      <c r="AI764"/>
      <c r="AJ764"/>
      <c r="AK764"/>
      <c r="AL764"/>
      <c r="AM764"/>
      <c r="AN764"/>
      <c r="AO764"/>
    </row>
    <row r="765" spans="1:41" s="9" customFormat="1" ht="13.8" thickTop="1">
      <c r="A765"/>
      <c r="B765"/>
      <c r="C765"/>
      <c r="D765"/>
      <c r="E765" s="250"/>
      <c r="F765" s="251"/>
      <c r="G765" s="250"/>
      <c r="H765" s="250"/>
      <c r="I765" s="250"/>
      <c r="J765" s="250"/>
      <c r="K765"/>
      <c r="L765" s="3"/>
      <c r="M765"/>
      <c r="N765"/>
      <c r="O765"/>
      <c r="P765"/>
      <c r="Q765"/>
      <c r="R765"/>
      <c r="S765"/>
      <c r="T765"/>
      <c r="U765"/>
      <c r="V765"/>
      <c r="W765"/>
      <c r="X765"/>
      <c r="Y765"/>
      <c r="Z765"/>
      <c r="AA765"/>
      <c r="AB765"/>
      <c r="AC765"/>
      <c r="AD765"/>
      <c r="AE765"/>
      <c r="AF765"/>
      <c r="AG765"/>
      <c r="AH765"/>
      <c r="AI765"/>
      <c r="AJ765"/>
      <c r="AK765"/>
      <c r="AL765"/>
      <c r="AM765"/>
      <c r="AN765"/>
      <c r="AO765"/>
    </row>
    <row r="766" spans="1:41">
      <c r="E766" s="20"/>
      <c r="F766" s="16"/>
      <c r="G766" s="20"/>
      <c r="H766" s="20"/>
      <c r="I766" s="20"/>
      <c r="J766" s="20"/>
    </row>
    <row r="767" spans="1:41">
      <c r="E767" s="20"/>
      <c r="F767" s="16"/>
      <c r="G767" s="20"/>
      <c r="H767" s="20"/>
      <c r="I767" s="20"/>
      <c r="J767" s="20"/>
    </row>
    <row r="768" spans="1:41">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sheetData>
  <dataConsolidate/>
  <mergeCells count="74">
    <mergeCell ref="X322:X323"/>
    <mergeCell ref="W396:W397"/>
    <mergeCell ref="X396:X397"/>
    <mergeCell ref="W472:W474"/>
    <mergeCell ref="X472:X474"/>
    <mergeCell ref="V13:V14"/>
    <mergeCell ref="W13:W14"/>
    <mergeCell ref="U396:V397"/>
    <mergeCell ref="U322:V323"/>
    <mergeCell ref="U472:V474"/>
    <mergeCell ref="W322:W323"/>
    <mergeCell ref="B742:D742"/>
    <mergeCell ref="A744:B744"/>
    <mergeCell ref="A625:D625"/>
    <mergeCell ref="A630:A637"/>
    <mergeCell ref="A638:D638"/>
    <mergeCell ref="A643:A650"/>
    <mergeCell ref="B690:D690"/>
    <mergeCell ref="B698:C698"/>
    <mergeCell ref="B699:C699"/>
    <mergeCell ref="B700:C700"/>
    <mergeCell ref="B710:D710"/>
    <mergeCell ref="B728:D728"/>
    <mergeCell ref="A745:B745"/>
    <mergeCell ref="A751:J751"/>
    <mergeCell ref="C753:J753"/>
    <mergeCell ref="C763:D763"/>
    <mergeCell ref="C764:D764"/>
    <mergeCell ref="C762:D762"/>
    <mergeCell ref="C754:D754"/>
    <mergeCell ref="C755:D755"/>
    <mergeCell ref="C756:D756"/>
    <mergeCell ref="C757:D757"/>
    <mergeCell ref="C758:D758"/>
    <mergeCell ref="C759:D759"/>
    <mergeCell ref="C761:D761"/>
    <mergeCell ref="C760:D760"/>
    <mergeCell ref="A605:A612"/>
    <mergeCell ref="A613:D613"/>
    <mergeCell ref="B652:D652"/>
    <mergeCell ref="B665:D665"/>
    <mergeCell ref="B673:D673"/>
    <mergeCell ref="A651:D651"/>
    <mergeCell ref="B614:D614"/>
    <mergeCell ref="V551:Z551"/>
    <mergeCell ref="AA559:AC559"/>
    <mergeCell ref="A592:A599"/>
    <mergeCell ref="A600:D600"/>
    <mergeCell ref="B575:D575"/>
    <mergeCell ref="A587:D587"/>
    <mergeCell ref="AA555:AC555"/>
    <mergeCell ref="B557:C558"/>
    <mergeCell ref="A1:J1"/>
    <mergeCell ref="Z2:AC2"/>
    <mergeCell ref="B3:D3"/>
    <mergeCell ref="Z3:AA3"/>
    <mergeCell ref="B4:D4"/>
    <mergeCell ref="L1:L10"/>
    <mergeCell ref="A2:J2"/>
    <mergeCell ref="A7:A9"/>
    <mergeCell ref="C7:C8"/>
    <mergeCell ref="B7:B8"/>
    <mergeCell ref="B5:D5"/>
    <mergeCell ref="R4:V4"/>
    <mergeCell ref="A11:J11"/>
    <mergeCell ref="A322:J322"/>
    <mergeCell ref="N552:P552"/>
    <mergeCell ref="A396:J396"/>
    <mergeCell ref="A472:J472"/>
    <mergeCell ref="A549:J549"/>
    <mergeCell ref="N550:U550"/>
    <mergeCell ref="N551:P551"/>
    <mergeCell ref="T13:U14"/>
    <mergeCell ref="A473:I473"/>
  </mergeCells>
  <dataValidations count="4">
    <dataValidation type="list" allowBlank="1" showInputMessage="1" showErrorMessage="1" sqref="C538:C542 C482:C486 C489:C493 C496:C500 C503:C507 C510:C514 C517:C521 C524:C528 C531:C535 C475:C479" xr:uid="{B0CFA909-A15B-401C-A703-2823985B0E87}">
      <formula1>INDIRECT(ADDRESS(ROW($AP$1)+1,COLUMN($AP$1)+_xlfn.XMATCH(B475,_xlfn.ANCHORARRAY($AP$1))-1)&amp;"#")</formula1>
    </dataValidation>
    <dataValidation type="list" allowBlank="1" showInputMessage="1" showErrorMessage="1" sqref="B538:B542 B482:B486 B489:B493 B496:B500 B503:B507 B510:B514 B517:B521 B524:B528 B531:B535 B475:B479" xr:uid="{4FE9316B-1209-4AD2-B691-661E6C4B082A}">
      <formula1>_xlfn.ANCHORARRAY($AP$1)</formula1>
    </dataValidation>
    <dataValidation allowBlank="1" sqref="B701:B709" xr:uid="{AB641267-749D-4FD1-AEBA-A638F1A70EC6}"/>
    <dataValidation type="list" allowBlank="1" showInputMessage="1" showErrorMessage="1" sqref="B17 B23 B29 B35 B41 B47 B53 B59 B65 B71 B77 B83 B89 B95 B101 B107 B113 B119 B125 B131 B137 B143 B149 B155 B161 B167 B311 B305 B299 B293 B287 B281 B275 B269 B263 B257 B251 B245 B239 B233 B227 B221 B215 B209 B203 B197 B191 B185 B179 B173 C324 C331 C338 C345 C352 C359 C366 C373 C380 C387 B398 B405 B412 B419 B426 B433 B440 B447 B454 B461 A476 A483 A490 A497 A504 A511 A518 A525 A532 A539 B551 B556 B561 D732:D741 B591 B604 A579:A586 B629 B642 A655:A664 A668:A672 A676:A689 D694:D696 D698:D700 D702:D703 D705:D709 D713 D715:D717 D719:D726 A617:A624" xr:uid="{EA1F310B-1BAC-4C10-9121-010611E24E76}">
      <formula1>$X$1:$X$3</formula1>
    </dataValidation>
  </dataValidations>
  <pageMargins left="0.25" right="0.25" top="0.2" bottom="0.2" header="0.5" footer="0.5"/>
  <pageSetup scale="54" fitToHeight="0"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Contract Services" xr:uid="{9B9D2494-5A61-49F1-AF02-8B96DA85BE71}">
          <x14:formula1>
            <xm:f>'Capital Expenses'!$A$1:$A$7</xm:f>
          </x14:formula1>
          <xm:sqref>B698:B700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85" customFormat="1" ht="18" thickBot="1">
      <c r="A1" s="780" t="s">
        <v>201</v>
      </c>
      <c r="B1" s="780"/>
      <c r="C1" s="780"/>
      <c r="D1" s="780"/>
      <c r="E1" s="780"/>
      <c r="F1" s="780"/>
      <c r="G1" s="780"/>
      <c r="H1" s="780"/>
      <c r="I1" s="780"/>
      <c r="J1" s="780"/>
      <c r="K1" s="82"/>
      <c r="L1" s="234" t="s">
        <v>187</v>
      </c>
      <c r="M1" s="84"/>
      <c r="N1" s="410" t="s">
        <v>339</v>
      </c>
      <c r="O1" s="411"/>
      <c r="P1" s="412"/>
      <c r="Q1" s="413" t="str">
        <f>'Cumulative Budget Request '!Q2</f>
        <v>FY2025</v>
      </c>
      <c r="R1" s="83"/>
      <c r="X1" s="85" t="s">
        <v>282</v>
      </c>
    </row>
    <row r="2" spans="1:65" s="85" customFormat="1" ht="16.2" thickBot="1">
      <c r="A2" s="82" t="s">
        <v>78</v>
      </c>
      <c r="B2" s="791">
        <f>'Cumulative Budget Request '!B3</f>
        <v>0</v>
      </c>
      <c r="C2" s="791"/>
      <c r="D2" s="791"/>
      <c r="E2" s="113"/>
      <c r="F2" s="113"/>
      <c r="G2" s="113"/>
      <c r="H2" s="113"/>
      <c r="I2" s="113"/>
      <c r="J2" s="113"/>
      <c r="K2" s="82"/>
      <c r="L2" s="113"/>
      <c r="M2" s="84"/>
      <c r="N2" s="36" t="s">
        <v>73</v>
      </c>
      <c r="O2" s="37"/>
      <c r="P2" s="38"/>
      <c r="Q2" s="210">
        <f>'Cumulative Budget Request '!Q3</f>
        <v>0.189</v>
      </c>
      <c r="R2" s="83"/>
      <c r="X2" s="85" t="s">
        <v>277</v>
      </c>
    </row>
    <row r="3" spans="1:65" s="85" customFormat="1" ht="16.2" thickBot="1">
      <c r="A3" s="82" t="s">
        <v>69</v>
      </c>
      <c r="B3" s="873">
        <f>'Cumulative Budget Request '!B4</f>
        <v>0</v>
      </c>
      <c r="C3" s="873"/>
      <c r="D3" s="873"/>
      <c r="K3" s="82"/>
      <c r="L3" s="113"/>
      <c r="M3" s="84"/>
      <c r="N3" s="36" t="s">
        <v>170</v>
      </c>
      <c r="O3" s="313"/>
      <c r="P3" s="313"/>
      <c r="Q3" s="210">
        <f>'Cumulative Budget Request '!Q4</f>
        <v>0.03</v>
      </c>
      <c r="R3" s="771" t="s">
        <v>454</v>
      </c>
      <c r="S3" s="772"/>
      <c r="T3" s="772"/>
      <c r="U3" s="772"/>
      <c r="V3" s="773"/>
      <c r="X3" s="85" t="s">
        <v>278</v>
      </c>
    </row>
    <row r="4" spans="1:65" s="85" customFormat="1" ht="16.2" thickBot="1">
      <c r="A4" s="82" t="s">
        <v>86</v>
      </c>
      <c r="B4" s="873">
        <f>'Cumulative Budget Request '!B5</f>
        <v>0</v>
      </c>
      <c r="C4" s="873"/>
      <c r="D4" s="873"/>
      <c r="K4" s="82"/>
      <c r="L4" s="113"/>
      <c r="N4" s="414" t="s">
        <v>171</v>
      </c>
      <c r="O4" s="415"/>
      <c r="P4" s="415"/>
      <c r="Q4" s="416">
        <f>'Cumulative Budget Request '!Q5</f>
        <v>0.03</v>
      </c>
      <c r="R4" s="565" t="s">
        <v>2</v>
      </c>
      <c r="S4" s="566" t="s">
        <v>3</v>
      </c>
      <c r="T4" s="566" t="s">
        <v>4</v>
      </c>
      <c r="U4" s="566" t="s">
        <v>8</v>
      </c>
      <c r="V4" s="571" t="s">
        <v>9</v>
      </c>
    </row>
    <row r="5" spans="1:65" s="85" customFormat="1" ht="16.2" thickBot="1">
      <c r="A5" s="82" t="s">
        <v>252</v>
      </c>
      <c r="B5" s="778"/>
      <c r="C5" s="778"/>
      <c r="D5" s="778"/>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65" s="85" customFormat="1" ht="16.2" thickBot="1">
      <c r="A6" s="82" t="s">
        <v>186</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65" s="85" customFormat="1" ht="15.6">
      <c r="A7" s="82"/>
      <c r="B7" s="113"/>
      <c r="C7" s="113"/>
      <c r="D7" s="113"/>
      <c r="K7" s="82"/>
      <c r="L7" s="113"/>
      <c r="N7" s="406"/>
      <c r="O7" s="406"/>
      <c r="P7" s="406"/>
      <c r="Q7" s="499"/>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6">
      <c r="A8" s="875" t="s">
        <v>276</v>
      </c>
      <c r="B8" s="876" t="s">
        <v>280</v>
      </c>
      <c r="C8" s="876"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6">
      <c r="A9" s="875"/>
      <c r="B9" s="876"/>
      <c r="C9" s="876"/>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6">
      <c r="A10" s="875"/>
      <c r="B10" s="350">
        <v>0</v>
      </c>
      <c r="C10" s="350">
        <v>0</v>
      </c>
      <c r="D10" s="113"/>
      <c r="K10" s="82"/>
      <c r="L10" s="113"/>
      <c r="N10" s="262"/>
      <c r="O10" s="262"/>
      <c r="P10" s="262"/>
      <c r="Q10" s="500"/>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6">
      <c r="A11" s="82"/>
      <c r="B11" s="113"/>
      <c r="C11" s="113"/>
      <c r="D11" s="113"/>
      <c r="F11" s="83"/>
      <c r="K11" s="82"/>
      <c r="L11" s="113"/>
      <c r="N11" s="261"/>
    </row>
    <row r="12" spans="1:65">
      <c r="A12" s="781" t="s">
        <v>253</v>
      </c>
      <c r="B12" s="781"/>
      <c r="C12" s="781"/>
      <c r="D12" s="781"/>
      <c r="E12" s="781"/>
      <c r="F12" s="781"/>
      <c r="G12" s="781"/>
      <c r="H12" s="781"/>
      <c r="I12" s="781"/>
      <c r="J12" s="781"/>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62" t="s">
        <v>118</v>
      </c>
      <c r="V14" s="762"/>
      <c r="W14" s="762"/>
      <c r="X14" s="762"/>
      <c r="Y14" s="762"/>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5">
        <f>IF('Cumulative Cost Share Budget'!L16='Split CS budget (A)'!$L$1,'Cumulative Cost Share Budget'!A16,0)</f>
        <v>0</v>
      </c>
      <c r="B17" s="480" t="str">
        <f>IF('Cumulative Cost Share Budget'!$L16='Split CS budget (A)'!$L$1,'Cumulative Cost Share Budget'!B16,0)</f>
        <v>Principal Investigator</v>
      </c>
      <c r="C17" s="486"/>
      <c r="D17" s="33" t="s">
        <v>123</v>
      </c>
      <c r="E17" s="76">
        <f>ROUND($R17*$S17,6)</f>
        <v>0</v>
      </c>
      <c r="F17" s="76">
        <f>ROUND($R18*$S18,6)</f>
        <v>0</v>
      </c>
      <c r="G17" s="76">
        <f>ROUND($R19*$S19,6)</f>
        <v>0</v>
      </c>
      <c r="H17" s="76">
        <f>ROUND($R20*$S20,6)</f>
        <v>0</v>
      </c>
      <c r="I17" s="76">
        <f>ROUND($R21*$S21,6)</f>
        <v>0</v>
      </c>
      <c r="J17" s="46"/>
      <c r="M17" s="133">
        <f>IF('Cumulative Cost Share Budget'!L16='Split CS budget (A)'!$L$1,'Cumulative Cost Share Budget'!M16,0)</f>
        <v>0</v>
      </c>
      <c r="N17" s="214">
        <f>IF('Cumulative Cost Share Budget'!L16='Split CS budget (A)'!$L$1,'Cumulative Cost Share Budget'!N16,0)</f>
        <v>0</v>
      </c>
      <c r="O17" s="214">
        <f>IF('Cumulative Cost Share Budget'!L12='Split CS budget (A)'!$L$1,'Cumulative Cost Share Budget'!O12,0)</f>
        <v>0</v>
      </c>
      <c r="P17" s="209">
        <f>IF('Cumulative Cost Share Budget'!L16='Split CS budget (A)'!$L$1,'Cumulative Cost Share Budget'!P16,0)</f>
        <v>0</v>
      </c>
      <c r="Q17" s="211">
        <f>IF('Cumulative Cost Share Budget'!L16='Split CS budget (A)'!$L$1,'Cumulative Cost Share Budget'!Q16,0)</f>
        <v>1.03</v>
      </c>
      <c r="R17" s="212">
        <f>IF('Cumulative Cost Share Budget'!L16='Split CS budget (A)'!$L$1,'Cumulative Cost Share Budget'!R16,0)</f>
        <v>0</v>
      </c>
      <c r="S17" s="209">
        <f>IF('Cumulative Cost Share Budget'!L16='Split CS budget (A)'!$L$1,'Cumulative Cost Share Budget'!S16,0)</f>
        <v>12</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86"/>
      <c r="B18" s="545" t="str">
        <f>IF('Cumulative Cost Share Budget'!$L17='Split CS budget (A)'!$L$1,'Cumulative Cost Share Budget'!B17,0)</f>
        <v>Select One</v>
      </c>
      <c r="C18" s="480"/>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(A)'!$L$1,'Cumulative Cost Share Budget'!Q17,0)</f>
        <v>1.03</v>
      </c>
      <c r="R18" s="212">
        <f>IF('Cumulative Cost Share Budget'!L17='Split CS budget (A)'!$L$1,'Cumulative Cost Share Budget'!R17,0)</f>
        <v>0</v>
      </c>
      <c r="S18" s="209">
        <f>IF('Cumulative Cost Share Budget'!L17='Split CS budget (A)'!$L$1,'Cumulative Cost Share Budget'!S17,0)</f>
        <v>12</v>
      </c>
      <c r="T18" s="16"/>
      <c r="U18" s="324"/>
      <c r="V18" s="324"/>
      <c r="W18" s="324"/>
      <c r="X18" s="324"/>
      <c r="Y18" s="324"/>
    </row>
    <row r="19" spans="1:29">
      <c r="A19" s="449"/>
      <c r="B19" s="481"/>
      <c r="C19" s="480"/>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(A)'!$L$1,'Cumulative Cost Share Budget'!Q18,0)</f>
        <v>1.03</v>
      </c>
      <c r="R19" s="212">
        <f>IF('Cumulative Cost Share Budget'!L18='Split CS budget (A)'!$L$1,'Cumulative Cost Share Budget'!R18,0)</f>
        <v>0</v>
      </c>
      <c r="S19" s="209">
        <f>IF('Cumulative Cost Share Budget'!L18='Split CS budget (A)'!$L$1,'Cumulative Cost Share Budget'!S18,0)</f>
        <v>12</v>
      </c>
      <c r="T19" s="16"/>
      <c r="U19" s="323"/>
      <c r="V19" s="323"/>
      <c r="W19" s="323"/>
      <c r="X19" s="323"/>
      <c r="Y19" s="323"/>
    </row>
    <row r="20" spans="1:29" ht="15">
      <c r="A20" s="449"/>
      <c r="B20" s="481"/>
      <c r="C20" s="480"/>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(A)'!$L$1,'Cumulative Cost Share Budget'!Q19,0)</f>
        <v>1.03</v>
      </c>
      <c r="R20" s="212">
        <f>IF('Cumulative Cost Share Budget'!L19='Split CS budget (A)'!$L$1,'Cumulative Cost Share Budget'!R19,0)</f>
        <v>0</v>
      </c>
      <c r="S20" s="209">
        <f>IF('Cumulative Cost Share Budget'!L19='Split CS budget (A)'!$L$1,'Cumulative Cost Share Budget'!S19,0)</f>
        <v>12</v>
      </c>
      <c r="T20" s="16"/>
      <c r="U20" s="323"/>
      <c r="V20" s="323"/>
      <c r="W20" s="323"/>
      <c r="X20" s="323"/>
      <c r="Y20" s="323"/>
    </row>
    <row r="21" spans="1:29">
      <c r="A21" s="449"/>
      <c r="B21" s="481"/>
      <c r="C21" s="480"/>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(A)'!$L$1,'Cumulative Cost Share Budget'!Q20,0)</f>
        <v>1.03</v>
      </c>
      <c r="R21" s="212">
        <f>IF('Cumulative Cost Share Budget'!L20='Split CS budget (A)'!$L$1,'Cumulative Cost Share Budget'!R20,0)</f>
        <v>0</v>
      </c>
      <c r="S21" s="209">
        <f>IF('Cumulative Cost Share Budget'!L20='Split CS budget (A)'!$L$1,'Cumulative Cost Share Budget'!S20,0)</f>
        <v>12</v>
      </c>
      <c r="T21" s="16"/>
      <c r="U21" s="323"/>
      <c r="V21" s="323"/>
      <c r="W21" s="323"/>
      <c r="X21" s="323"/>
      <c r="Y21" s="323"/>
    </row>
    <row r="22" spans="1:29" hidden="1">
      <c r="A22" s="449"/>
      <c r="B22" s="481"/>
      <c r="C22" s="480"/>
      <c r="D22" s="59"/>
      <c r="E22" s="16"/>
      <c r="F22" s="16"/>
      <c r="G22" s="16"/>
      <c r="H22" s="16"/>
      <c r="I22" s="16"/>
      <c r="J22" s="25"/>
      <c r="M22" s="215"/>
      <c r="N22" s="56"/>
      <c r="O22" s="56"/>
      <c r="P22" s="56"/>
      <c r="Q22" s="31"/>
      <c r="R22" s="56"/>
      <c r="S22" s="31"/>
      <c r="T22" s="16"/>
      <c r="U22" s="325"/>
      <c r="V22" s="326"/>
      <c r="W22" s="324"/>
      <c r="X22" s="324"/>
      <c r="Y22" s="324"/>
    </row>
    <row r="23" spans="1:29" hidden="1">
      <c r="A23" s="485">
        <f>IF('Cumulative Cost Share Budget'!L22='Split CS budget (A)'!$L$1,'Cumulative Cost Share Budget'!A22,0)</f>
        <v>0</v>
      </c>
      <c r="B23" s="480" t="str">
        <f>IF('Cumulative Cost Share Budget'!$L22='Split CS budget (A)'!$L$1,'Cumulative Cost Share Budget'!B22,0)</f>
        <v>Co-PI</v>
      </c>
      <c r="C23" s="481"/>
      <c r="D23" s="33" t="s">
        <v>123</v>
      </c>
      <c r="E23" s="76">
        <f>ROUND($R23*$S23,6)</f>
        <v>0</v>
      </c>
      <c r="F23" s="76">
        <f>ROUND($R24*$S24,6)</f>
        <v>0</v>
      </c>
      <c r="G23" s="76">
        <f>ROUND($R25*$S25,6)</f>
        <v>0</v>
      </c>
      <c r="H23" s="76">
        <f>ROUND($R26*$S26,6)</f>
        <v>0</v>
      </c>
      <c r="I23" s="76">
        <f>ROUND($R27*$S27,6)</f>
        <v>0</v>
      </c>
      <c r="J23" s="46"/>
      <c r="M23" s="133">
        <f>IF('Cumulative Cost Share Budget'!L22='Split CS budget (A)'!$L$1,'Cumulative Cost Share Budget'!M22,0)</f>
        <v>0</v>
      </c>
      <c r="N23" s="214">
        <f>IF('Cumulative Cost Share Budget'!L22='Split CS budget (A)'!$L$1,'Cumulative Cost Share Budget'!N22,0)</f>
        <v>0</v>
      </c>
      <c r="O23" s="214">
        <f>IF('Cumulative Cost Share Budget'!L18='Split CS budget (A)'!$L$1,'Cumulative Cost Share Budget'!O18,0)</f>
        <v>0</v>
      </c>
      <c r="P23" s="209">
        <f>IF('Cumulative Cost Share Budget'!L22='Split CS budget (A)'!$L$1,'Cumulative Cost Share Budget'!P22,0)</f>
        <v>0</v>
      </c>
      <c r="Q23" s="211">
        <f>IF('Cumulative Cost Share Budget'!L22='Split CS budget (A)'!$L$1,'Cumulative Cost Share Budget'!Q22,0)</f>
        <v>1.03</v>
      </c>
      <c r="R23" s="212">
        <f>IF('Cumulative Cost Share Budget'!L22='Split CS budget (A)'!$L$1,'Cumulative Cost Share Budget'!R22,0)</f>
        <v>0</v>
      </c>
      <c r="S23" s="61">
        <f>IF('Cumulative Cost Share Budget'!L22='Split CS budget (A)'!$L$1,'Cumulative Cost Share Budget'!S22,0)</f>
        <v>12</v>
      </c>
      <c r="T23" s="2"/>
      <c r="U23" s="323">
        <f>IFERROR((E26+E27)/E25,0)</f>
        <v>0</v>
      </c>
      <c r="V23" s="323">
        <f t="shared" ref="V23:Y23" si="5">IFERROR((F26+F27)/F25,0)</f>
        <v>0</v>
      </c>
      <c r="W23" s="323">
        <f t="shared" si="5"/>
        <v>0</v>
      </c>
      <c r="X23" s="323">
        <f t="shared" si="5"/>
        <v>0</v>
      </c>
      <c r="Y23" s="323">
        <f t="shared" si="5"/>
        <v>0</v>
      </c>
    </row>
    <row r="24" spans="1:29" hidden="1">
      <c r="A24" s="486"/>
      <c r="B24" s="545" t="str">
        <f>IF('Cumulative Cost Share Budget'!$L23='Split CS budget (A)'!$L$1,'Cumulative Cost Share Budget'!B23,0)</f>
        <v>Select One</v>
      </c>
      <c r="C24" s="480"/>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(A)'!$L$1,'Cumulative Cost Share Budget'!Q23,0)</f>
        <v>1.03</v>
      </c>
      <c r="R24" s="212">
        <f>IF('Cumulative Cost Share Budget'!L23='Split CS budget (A)'!$L$1,'Cumulative Cost Share Budget'!R23,0)</f>
        <v>0</v>
      </c>
      <c r="S24" s="61">
        <f>IF('Cumulative Cost Share Budget'!L23='Split CS budget (A)'!$L$1,'Cumulative Cost Share Budget'!S23,0)</f>
        <v>12</v>
      </c>
      <c r="T24" s="16"/>
      <c r="U24" s="324"/>
      <c r="V24" s="324"/>
      <c r="W24" s="324"/>
      <c r="X24" s="324"/>
      <c r="Y24" s="324"/>
    </row>
    <row r="25" spans="1:29" hidden="1">
      <c r="A25" s="449"/>
      <c r="B25" s="481"/>
      <c r="C25" s="480"/>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(A)'!$L$1,'Cumulative Cost Share Budget'!Q24,0)</f>
        <v>1.03</v>
      </c>
      <c r="R25" s="212">
        <f>IF('Cumulative Cost Share Budget'!L24='Split CS budget (A)'!$L$1,'Cumulative Cost Share Budget'!R24,0)</f>
        <v>0</v>
      </c>
      <c r="S25" s="61">
        <f>IF('Cumulative Cost Share Budget'!L24='Split CS budget (A)'!$L$1,'Cumulative Cost Share Budget'!S24,0)</f>
        <v>12</v>
      </c>
      <c r="T25" s="16"/>
      <c r="U25" s="323"/>
      <c r="V25" s="323"/>
      <c r="W25" s="323"/>
      <c r="X25" s="323"/>
      <c r="Y25" s="323"/>
    </row>
    <row r="26" spans="1:29" ht="15" hidden="1">
      <c r="A26" s="449"/>
      <c r="B26" s="481"/>
      <c r="C26" s="480"/>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(A)'!$L$1,'Cumulative Cost Share Budget'!Q25,0)</f>
        <v>1.03</v>
      </c>
      <c r="R26" s="212">
        <f>IF('Cumulative Cost Share Budget'!L25='Split CS budget (A)'!$L$1,'Cumulative Cost Share Budget'!R25,0)</f>
        <v>0</v>
      </c>
      <c r="S26" s="61">
        <f>IF('Cumulative Cost Share Budget'!L25='Split CS budget (A)'!$L$1,'Cumulative Cost Share Budget'!S25,0)</f>
        <v>12</v>
      </c>
      <c r="T26" s="16"/>
      <c r="U26" s="323"/>
      <c r="V26" s="323"/>
      <c r="W26" s="323"/>
      <c r="X26" s="323"/>
      <c r="Y26" s="323"/>
    </row>
    <row r="27" spans="1:29" hidden="1">
      <c r="A27" s="449"/>
      <c r="B27" s="481"/>
      <c r="C27" s="480"/>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(A)'!$L$1,'Cumulative Cost Share Budget'!Q26,0)</f>
        <v>1.03</v>
      </c>
      <c r="R27" s="212">
        <f>IF('Cumulative Cost Share Budget'!L26='Split CS budget (A)'!$L$1,'Cumulative Cost Share Budget'!R26,0)</f>
        <v>0</v>
      </c>
      <c r="S27" s="61">
        <f>IF('Cumulative Cost Share Budget'!L26='Split CS budget (A)'!$L$1,'Cumulative Cost Share Budget'!S26,0)</f>
        <v>12</v>
      </c>
      <c r="T27" s="16"/>
      <c r="U27" s="323"/>
      <c r="V27" s="323"/>
      <c r="W27" s="323"/>
      <c r="X27" s="323"/>
      <c r="Y27" s="323"/>
    </row>
    <row r="28" spans="1:29" hidden="1">
      <c r="A28" s="449"/>
      <c r="B28" s="481"/>
      <c r="C28" s="480"/>
      <c r="D28" s="59"/>
      <c r="E28" s="16"/>
      <c r="F28" s="16"/>
      <c r="G28" s="16"/>
      <c r="H28" s="16"/>
      <c r="I28" s="16"/>
      <c r="J28" s="25"/>
      <c r="M28" s="215"/>
      <c r="N28" s="56"/>
      <c r="O28" s="56"/>
      <c r="P28" s="56"/>
      <c r="Q28" s="31"/>
      <c r="R28" s="56"/>
      <c r="S28" s="31"/>
      <c r="T28" s="16"/>
      <c r="U28" s="325"/>
      <c r="V28" s="326"/>
      <c r="W28" s="324"/>
      <c r="X28" s="324"/>
      <c r="Y28" s="324"/>
    </row>
    <row r="29" spans="1:29" hidden="1">
      <c r="A29" s="485">
        <f>IF('Cumulative Cost Share Budget'!L28='Split CS budget (A)'!$L$1,'Cumulative Cost Share Budget'!A28,0)</f>
        <v>0</v>
      </c>
      <c r="B29" s="480" t="str">
        <f>IF('Cumulative Cost Share Budget'!$L28='Split CS budget (A)'!$L$1,'Cumulative Cost Share Budget'!B28,0)</f>
        <v>Co-PI</v>
      </c>
      <c r="C29" s="481"/>
      <c r="D29" s="33" t="s">
        <v>123</v>
      </c>
      <c r="E29" s="76">
        <f>ROUND($R29*$S29,6)</f>
        <v>0</v>
      </c>
      <c r="F29" s="76">
        <f>ROUND($R30*$S30,6)</f>
        <v>0</v>
      </c>
      <c r="G29" s="76">
        <f>ROUND($R31*$S31,6)</f>
        <v>0</v>
      </c>
      <c r="H29" s="76">
        <f>ROUND($R32*$S32,6)</f>
        <v>0</v>
      </c>
      <c r="I29" s="76">
        <f>ROUND($R33*$S33,6)</f>
        <v>0</v>
      </c>
      <c r="J29" s="46"/>
      <c r="M29" s="133">
        <f>IF('Cumulative Cost Share Budget'!L28='Split CS budget (A)'!$L$1,'Cumulative Cost Share Budget'!M28,0)</f>
        <v>0</v>
      </c>
      <c r="N29" s="214">
        <f>IF('Cumulative Cost Share Budget'!L28='Split CS budget (A)'!$L$1,'Cumulative Cost Share Budget'!N28,0)</f>
        <v>0</v>
      </c>
      <c r="O29" s="214">
        <f>IF('Cumulative Cost Share Budget'!L24='Split CS budget (A)'!$L$1,'Cumulative Cost Share Budget'!O24,0)</f>
        <v>0</v>
      </c>
      <c r="P29" s="209">
        <f>IF('Cumulative Cost Share Budget'!L28='Split CS budget (A)'!$L$1,'Cumulative Cost Share Budget'!P28,0)</f>
        <v>0</v>
      </c>
      <c r="Q29" s="211">
        <f>IF('Cumulative Cost Share Budget'!L28='Split CS budget (A)'!$L$1,'Cumulative Cost Share Budget'!Q28,0)</f>
        <v>1.03</v>
      </c>
      <c r="R29" s="212">
        <f>IF('Cumulative Cost Share Budget'!L28='Split CS budget (A)'!$L$1,'Cumulative Cost Share Budget'!R28,0)</f>
        <v>0</v>
      </c>
      <c r="S29" s="61">
        <f>IF('Cumulative Cost Share Budget'!L28='Split CS budget (A)'!$L$1,'Cumulative Cost Share Budget'!S28,0)</f>
        <v>12</v>
      </c>
      <c r="T29" s="2"/>
      <c r="U29" s="323">
        <f>IFERROR((E32+E33)/E31,0)</f>
        <v>0</v>
      </c>
      <c r="V29" s="323">
        <f t="shared" ref="V29:Y29" si="9">IFERROR((F32+F33)/F31,0)</f>
        <v>0</v>
      </c>
      <c r="W29" s="323">
        <f t="shared" si="9"/>
        <v>0</v>
      </c>
      <c r="X29" s="323">
        <f t="shared" si="9"/>
        <v>0</v>
      </c>
      <c r="Y29" s="323">
        <f t="shared" si="9"/>
        <v>0</v>
      </c>
    </row>
    <row r="30" spans="1:29" hidden="1">
      <c r="A30" s="486"/>
      <c r="B30" s="545" t="str">
        <f>IF('Cumulative Cost Share Budget'!$L29='Split CS budget (A)'!$L$1,'Cumulative Cost Share Budget'!B29,0)</f>
        <v>Select One</v>
      </c>
      <c r="C30" s="480"/>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(A)'!$L$1,'Cumulative Cost Share Budget'!Q29,0)</f>
        <v>1.03</v>
      </c>
      <c r="R30" s="212">
        <f>IF('Cumulative Cost Share Budget'!L29='Split CS budget (A)'!$L$1,'Cumulative Cost Share Budget'!R29,0)</f>
        <v>0</v>
      </c>
      <c r="S30" s="61">
        <f>IF('Cumulative Cost Share Budget'!L29='Split CS budget (A)'!$L$1,'Cumulative Cost Share Budget'!S29,0)</f>
        <v>12</v>
      </c>
      <c r="T30" s="16"/>
      <c r="U30" s="324"/>
      <c r="V30" s="324"/>
      <c r="W30" s="324"/>
      <c r="X30" s="324"/>
      <c r="Y30" s="324"/>
    </row>
    <row r="31" spans="1:29" hidden="1">
      <c r="A31" s="449"/>
      <c r="B31" s="481"/>
      <c r="C31" s="480"/>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(A)'!$L$1,'Cumulative Cost Share Budget'!Q30,0)</f>
        <v>1.03</v>
      </c>
      <c r="R31" s="212">
        <f>IF('Cumulative Cost Share Budget'!L30='Split CS budget (A)'!$L$1,'Cumulative Cost Share Budget'!R30,0)</f>
        <v>0</v>
      </c>
      <c r="S31" s="61">
        <f>IF('Cumulative Cost Share Budget'!L30='Split CS budget (A)'!$L$1,'Cumulative Cost Share Budget'!S30,0)</f>
        <v>12</v>
      </c>
      <c r="T31" s="16"/>
      <c r="U31" s="323"/>
      <c r="V31" s="323"/>
      <c r="W31" s="323"/>
      <c r="X31" s="323"/>
      <c r="Y31" s="323"/>
    </row>
    <row r="32" spans="1:29" ht="15" hidden="1">
      <c r="A32" s="449"/>
      <c r="B32" s="481"/>
      <c r="C32" s="480"/>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(A)'!$L$1,'Cumulative Cost Share Budget'!Q31,0)</f>
        <v>1.03</v>
      </c>
      <c r="R32" s="212">
        <f>IF('Cumulative Cost Share Budget'!L31='Split CS budget (A)'!$L$1,'Cumulative Cost Share Budget'!R31,0)</f>
        <v>0</v>
      </c>
      <c r="S32" s="61">
        <f>IF('Cumulative Cost Share Budget'!L31='Split CS budget (A)'!$L$1,'Cumulative Cost Share Budget'!S31,0)</f>
        <v>12</v>
      </c>
      <c r="T32" s="16"/>
      <c r="U32" s="323"/>
      <c r="V32" s="323"/>
      <c r="W32" s="323"/>
      <c r="X32" s="323"/>
      <c r="Y32" s="323"/>
    </row>
    <row r="33" spans="1:25" hidden="1">
      <c r="A33" s="449"/>
      <c r="B33" s="481"/>
      <c r="C33" s="480"/>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(A)'!$L$1,'Cumulative Cost Share Budget'!Q32,0)</f>
        <v>1.03</v>
      </c>
      <c r="R33" s="212">
        <f>IF('Cumulative Cost Share Budget'!L32='Split CS budget (A)'!$L$1,'Cumulative Cost Share Budget'!R32,0)</f>
        <v>0</v>
      </c>
      <c r="S33" s="61">
        <f>IF('Cumulative Cost Share Budget'!L32='Split CS budget (A)'!$L$1,'Cumulative Cost Share Budget'!S32,0)</f>
        <v>12</v>
      </c>
      <c r="T33" s="16"/>
      <c r="U33" s="323"/>
      <c r="V33" s="323"/>
      <c r="W33" s="323"/>
      <c r="X33" s="323"/>
      <c r="Y33" s="323"/>
    </row>
    <row r="34" spans="1:25" hidden="1">
      <c r="A34" s="449"/>
      <c r="B34" s="481"/>
      <c r="C34" s="480"/>
      <c r="D34" s="59"/>
      <c r="E34" s="16"/>
      <c r="F34" s="16"/>
      <c r="G34" s="16"/>
      <c r="H34" s="16"/>
      <c r="I34" s="16"/>
      <c r="J34" s="25"/>
      <c r="M34" s="215"/>
      <c r="N34" s="56"/>
      <c r="O34" s="56"/>
      <c r="P34" s="56"/>
      <c r="Q34" s="31"/>
      <c r="R34" s="56"/>
      <c r="S34" s="31"/>
      <c r="T34" s="16"/>
      <c r="U34" s="325"/>
      <c r="V34" s="326"/>
      <c r="W34" s="324"/>
      <c r="X34" s="324"/>
      <c r="Y34" s="324"/>
    </row>
    <row r="35" spans="1:25" hidden="1">
      <c r="A35" s="485">
        <f>IF('Cumulative Cost Share Budget'!L34='Split CS budget (A)'!$L$1,'Cumulative Cost Share Budget'!A34,0)</f>
        <v>0</v>
      </c>
      <c r="B35" s="480" t="str">
        <f>IF('Cumulative Cost Share Budget'!$L34='Split CS budget (A)'!$L$1,'Cumulative Cost Share Budget'!B34,0)</f>
        <v>Co-PI</v>
      </c>
      <c r="C35" s="481"/>
      <c r="D35" s="33" t="s">
        <v>123</v>
      </c>
      <c r="E35" s="76">
        <f>ROUND($R35*$S35,6)</f>
        <v>0</v>
      </c>
      <c r="F35" s="76">
        <f>ROUND($R36*$S36,6)</f>
        <v>0</v>
      </c>
      <c r="G35" s="76">
        <f>ROUND($R37*$S37,6)</f>
        <v>0</v>
      </c>
      <c r="H35" s="76">
        <f>ROUND($R38*$S38,6)</f>
        <v>0</v>
      </c>
      <c r="I35" s="76">
        <f>ROUND($R39*$S39,6)</f>
        <v>0</v>
      </c>
      <c r="J35" s="46"/>
      <c r="M35" s="133">
        <f>IF('Cumulative Cost Share Budget'!L34='Split CS budget (A)'!$L$1,'Cumulative Cost Share Budget'!M34,0)</f>
        <v>0</v>
      </c>
      <c r="N35" s="214">
        <f>IF('Cumulative Cost Share Budget'!L34='Split CS budget (A)'!$L$1,'Cumulative Cost Share Budget'!N34,0)</f>
        <v>0</v>
      </c>
      <c r="O35" s="214">
        <f>IF('Cumulative Cost Share Budget'!L30='Split CS budget (A)'!$L$1,'Cumulative Cost Share Budget'!O30,0)</f>
        <v>0</v>
      </c>
      <c r="P35" s="209">
        <f>IF('Cumulative Cost Share Budget'!L34='Split CS budget (A)'!$L$1,'Cumulative Cost Share Budget'!P34,0)</f>
        <v>0</v>
      </c>
      <c r="Q35" s="211">
        <f>IF('Cumulative Cost Share Budget'!L34='Split CS budget (A)'!$L$1,'Cumulative Cost Share Budget'!Q34,0)</f>
        <v>1.03</v>
      </c>
      <c r="R35" s="212">
        <f>IF('Cumulative Cost Share Budget'!L34='Split CS budget (A)'!$L$1,'Cumulative Cost Share Budget'!R34,0)</f>
        <v>0</v>
      </c>
      <c r="S35" s="61">
        <f>IF('Cumulative Cost Share Budget'!L34='Split CS budget (A)'!$L$1,'Cumulative Cost Share Budget'!S34,0)</f>
        <v>12</v>
      </c>
      <c r="T35" s="2"/>
      <c r="U35" s="323">
        <f>IFERROR((E38+E39)/E37,0)</f>
        <v>0</v>
      </c>
      <c r="V35" s="323">
        <f t="shared" ref="V35:Y35" si="13">IFERROR((F38+F39)/F37,0)</f>
        <v>0</v>
      </c>
      <c r="W35" s="323">
        <f t="shared" si="13"/>
        <v>0</v>
      </c>
      <c r="X35" s="323">
        <f t="shared" si="13"/>
        <v>0</v>
      </c>
      <c r="Y35" s="323">
        <f t="shared" si="13"/>
        <v>0</v>
      </c>
    </row>
    <row r="36" spans="1:25" hidden="1">
      <c r="A36" s="486"/>
      <c r="B36" s="545" t="str">
        <f>IF('Cumulative Cost Share Budget'!$L35='Split CS budget (A)'!$L$1,'Cumulative Cost Share Budget'!B35,0)</f>
        <v>Select One</v>
      </c>
      <c r="C36" s="480"/>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(A)'!$L$1,'Cumulative Cost Share Budget'!Q35,0)</f>
        <v>1.03</v>
      </c>
      <c r="R36" s="212">
        <f>IF('Cumulative Cost Share Budget'!L35='Split CS budget (A)'!$L$1,'Cumulative Cost Share Budget'!R35,0)</f>
        <v>0</v>
      </c>
      <c r="S36" s="61">
        <f>IF('Cumulative Cost Share Budget'!L35='Split CS budget (A)'!$L$1,'Cumulative Cost Share Budget'!S35,0)</f>
        <v>12</v>
      </c>
      <c r="T36" s="16"/>
      <c r="U36" s="324"/>
      <c r="V36" s="324"/>
      <c r="W36" s="324"/>
      <c r="X36" s="324"/>
      <c r="Y36" s="324"/>
    </row>
    <row r="37" spans="1:25" hidden="1">
      <c r="A37" s="449"/>
      <c r="B37" s="481"/>
      <c r="C37" s="480"/>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(A)'!$L$1,'Cumulative Cost Share Budget'!Q36,0)</f>
        <v>1.03</v>
      </c>
      <c r="R37" s="212">
        <f>IF('Cumulative Cost Share Budget'!L36='Split CS budget (A)'!$L$1,'Cumulative Cost Share Budget'!R36,0)</f>
        <v>0</v>
      </c>
      <c r="S37" s="61">
        <f>IF('Cumulative Cost Share Budget'!L36='Split CS budget (A)'!$L$1,'Cumulative Cost Share Budget'!S36,0)</f>
        <v>12</v>
      </c>
      <c r="T37" s="16"/>
      <c r="U37" s="323"/>
      <c r="V37" s="323"/>
      <c r="W37" s="323"/>
      <c r="X37" s="323"/>
      <c r="Y37" s="323"/>
    </row>
    <row r="38" spans="1:25" ht="15" hidden="1">
      <c r="A38" s="449"/>
      <c r="B38" s="481"/>
      <c r="C38" s="480"/>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(A)'!$L$1,'Cumulative Cost Share Budget'!Q37,0)</f>
        <v>1.03</v>
      </c>
      <c r="R38" s="212">
        <f>IF('Cumulative Cost Share Budget'!L37='Split CS budget (A)'!$L$1,'Cumulative Cost Share Budget'!R37,0)</f>
        <v>0</v>
      </c>
      <c r="S38" s="61">
        <f>IF('Cumulative Cost Share Budget'!L37='Split CS budget (A)'!$L$1,'Cumulative Cost Share Budget'!S37,0)</f>
        <v>12</v>
      </c>
      <c r="T38" s="16"/>
      <c r="U38" s="323"/>
      <c r="V38" s="323"/>
      <c r="W38" s="323"/>
      <c r="X38" s="323"/>
      <c r="Y38" s="323"/>
    </row>
    <row r="39" spans="1:25" hidden="1">
      <c r="A39" s="449"/>
      <c r="B39" s="481"/>
      <c r="C39" s="480"/>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(A)'!$L$1,'Cumulative Cost Share Budget'!Q38,0)</f>
        <v>1.03</v>
      </c>
      <c r="R39" s="212">
        <f>IF('Cumulative Cost Share Budget'!L38='Split CS budget (A)'!$L$1,'Cumulative Cost Share Budget'!R38,0)</f>
        <v>0</v>
      </c>
      <c r="S39" s="61">
        <f>IF('Cumulative Cost Share Budget'!L38='Split CS budget (A)'!$L$1,'Cumulative Cost Share Budget'!S38,0)</f>
        <v>12</v>
      </c>
      <c r="T39" s="16"/>
      <c r="U39" s="323"/>
      <c r="V39" s="323"/>
      <c r="W39" s="323"/>
      <c r="X39" s="323"/>
      <c r="Y39" s="323"/>
    </row>
    <row r="40" spans="1:25" hidden="1">
      <c r="A40" s="449"/>
      <c r="B40" s="481"/>
      <c r="C40" s="480"/>
      <c r="D40" s="59"/>
      <c r="E40" s="16"/>
      <c r="F40" s="16"/>
      <c r="G40" s="16"/>
      <c r="H40" s="16"/>
      <c r="I40" s="16"/>
      <c r="J40" s="25"/>
      <c r="M40" s="215"/>
      <c r="N40" s="56"/>
      <c r="O40" s="56"/>
      <c r="P40" s="56"/>
      <c r="Q40" s="31"/>
      <c r="R40" s="56"/>
      <c r="S40" s="31"/>
      <c r="T40" s="16"/>
      <c r="U40" s="325"/>
      <c r="V40" s="326"/>
      <c r="W40" s="324"/>
      <c r="X40" s="324"/>
      <c r="Y40" s="324"/>
    </row>
    <row r="41" spans="1:25" hidden="1">
      <c r="A41" s="485">
        <f>IF('Cumulative Cost Share Budget'!L40='Split CS budget (A)'!$L$1,'Cumulative Cost Share Budget'!A40,0)</f>
        <v>0</v>
      </c>
      <c r="B41" s="480" t="str">
        <f>IF('Cumulative Cost Share Budget'!$L40='Split CS budget (A)'!$L$1,'Cumulative Cost Share Budget'!B40,0)</f>
        <v>Co-Investigator</v>
      </c>
      <c r="C41" s="481"/>
      <c r="D41" s="33" t="s">
        <v>123</v>
      </c>
      <c r="E41" s="76">
        <f>ROUND($R41*$S41,6)</f>
        <v>0</v>
      </c>
      <c r="F41" s="76">
        <f>ROUND($R42*$S42,6)</f>
        <v>0</v>
      </c>
      <c r="G41" s="76">
        <f>ROUND($R43*$S43,6)</f>
        <v>0</v>
      </c>
      <c r="H41" s="76">
        <f>ROUND($R44*$S44,6)</f>
        <v>0</v>
      </c>
      <c r="I41" s="76">
        <f>ROUND($R45*$S45,6)</f>
        <v>0</v>
      </c>
      <c r="J41" s="46"/>
      <c r="M41" s="133">
        <f>IF('Cumulative Cost Share Budget'!L40='Split CS budget (A)'!$L$1,'Cumulative Cost Share Budget'!M40,0)</f>
        <v>0</v>
      </c>
      <c r="N41" s="214">
        <f>IF('Cumulative Cost Share Budget'!L40='Split CS budget (A)'!$L$1,'Cumulative Cost Share Budget'!N40,0)</f>
        <v>0</v>
      </c>
      <c r="O41" s="214">
        <f>IF('Cumulative Cost Share Budget'!L36='Split CS budget (A)'!$L$1,'Cumulative Cost Share Budget'!O36,0)</f>
        <v>0</v>
      </c>
      <c r="P41" s="209">
        <f>IF('Cumulative Cost Share Budget'!L40='Split CS budget (A)'!$L$1,'Cumulative Cost Share Budget'!P40,0)</f>
        <v>0</v>
      </c>
      <c r="Q41" s="211">
        <f>IF('Cumulative Cost Share Budget'!L40='Split CS budget (A)'!$L$1,'Cumulative Cost Share Budget'!Q40,0)</f>
        <v>1.03</v>
      </c>
      <c r="R41" s="212">
        <f>IF('Cumulative Cost Share Budget'!L40='Split CS budget (A)'!$L$1,'Cumulative Cost Share Budget'!R40,0)</f>
        <v>0</v>
      </c>
      <c r="S41" s="61">
        <f>IF('Cumulative Cost Share Budget'!L40='Split CS budget (A)'!$L$1,'Cumulative Cost Share Budget'!S40,0)</f>
        <v>12</v>
      </c>
      <c r="T41" s="2"/>
      <c r="U41" s="323">
        <f>IFERROR((E44+E45)/E43,0)</f>
        <v>0</v>
      </c>
      <c r="V41" s="323">
        <f t="shared" ref="V41:Y41" si="17">IFERROR((F44+F45)/F43,0)</f>
        <v>0</v>
      </c>
      <c r="W41" s="323">
        <f t="shared" si="17"/>
        <v>0</v>
      </c>
      <c r="X41" s="323">
        <f t="shared" si="17"/>
        <v>0</v>
      </c>
      <c r="Y41" s="323">
        <f t="shared" si="17"/>
        <v>0</v>
      </c>
    </row>
    <row r="42" spans="1:25" hidden="1">
      <c r="A42" s="486"/>
      <c r="B42" s="545" t="str">
        <f>IF('Cumulative Cost Share Budget'!$L41='Split CS budget (A)'!$L$1,'Cumulative Cost Share Budget'!B41,0)</f>
        <v>Select One</v>
      </c>
      <c r="C42" s="480"/>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(A)'!$L$1,'Cumulative Cost Share Budget'!Q41,0)</f>
        <v>1.03</v>
      </c>
      <c r="R42" s="212">
        <f>IF('Cumulative Cost Share Budget'!L41='Split CS budget (A)'!$L$1,'Cumulative Cost Share Budget'!R41,0)</f>
        <v>0</v>
      </c>
      <c r="S42" s="61">
        <f>IF('Cumulative Cost Share Budget'!L41='Split CS budget (A)'!$L$1,'Cumulative Cost Share Budget'!S41,0)</f>
        <v>12</v>
      </c>
      <c r="T42" s="16"/>
      <c r="U42" s="324"/>
      <c r="V42" s="324"/>
      <c r="W42" s="324"/>
      <c r="X42" s="324"/>
      <c r="Y42" s="324"/>
    </row>
    <row r="43" spans="1:25" hidden="1">
      <c r="A43" s="449"/>
      <c r="B43" s="481"/>
      <c r="C43" s="480"/>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(A)'!$L$1,'Cumulative Cost Share Budget'!Q42,0)</f>
        <v>1.03</v>
      </c>
      <c r="R43" s="212">
        <f>IF('Cumulative Cost Share Budget'!L42='Split CS budget (A)'!$L$1,'Cumulative Cost Share Budget'!R42,0)</f>
        <v>0</v>
      </c>
      <c r="S43" s="61">
        <f>IF('Cumulative Cost Share Budget'!L42='Split CS budget (A)'!$L$1,'Cumulative Cost Share Budget'!S42,0)</f>
        <v>12</v>
      </c>
      <c r="T43" s="16"/>
      <c r="U43" s="323"/>
      <c r="V43" s="323"/>
      <c r="W43" s="323"/>
      <c r="X43" s="323"/>
      <c r="Y43" s="323"/>
    </row>
    <row r="44" spans="1:25" ht="15" hidden="1">
      <c r="A44" s="449"/>
      <c r="B44" s="481"/>
      <c r="C44" s="480"/>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(A)'!$L$1,'Cumulative Cost Share Budget'!Q43,0)</f>
        <v>1.03</v>
      </c>
      <c r="R44" s="212">
        <f>IF('Cumulative Cost Share Budget'!L43='Split CS budget (A)'!$L$1,'Cumulative Cost Share Budget'!R43,0)</f>
        <v>0</v>
      </c>
      <c r="S44" s="61">
        <f>IF('Cumulative Cost Share Budget'!L43='Split CS budget (A)'!$L$1,'Cumulative Cost Share Budget'!S43,0)</f>
        <v>12</v>
      </c>
      <c r="T44" s="16"/>
      <c r="U44" s="323"/>
      <c r="V44" s="323"/>
      <c r="W44" s="323"/>
      <c r="X44" s="323"/>
      <c r="Y44" s="323"/>
    </row>
    <row r="45" spans="1:25" hidden="1">
      <c r="A45" s="449"/>
      <c r="B45" s="481"/>
      <c r="C45" s="480"/>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(A)'!$L$1,'Cumulative Cost Share Budget'!Q44,0)</f>
        <v>1.03</v>
      </c>
      <c r="R45" s="212">
        <f>IF('Cumulative Cost Share Budget'!L44='Split CS budget (A)'!$L$1,'Cumulative Cost Share Budget'!R44,0)</f>
        <v>0</v>
      </c>
      <c r="S45" s="61">
        <f>IF('Cumulative Cost Share Budget'!L44='Split CS budget (A)'!$L$1,'Cumulative Cost Share Budget'!S44,0)</f>
        <v>12</v>
      </c>
      <c r="T45" s="16"/>
      <c r="U45" s="323"/>
      <c r="V45" s="323"/>
      <c r="W45" s="323"/>
      <c r="X45" s="323"/>
      <c r="Y45" s="323"/>
    </row>
    <row r="46" spans="1:25" hidden="1">
      <c r="A46" s="449"/>
      <c r="B46" s="481"/>
      <c r="C46" s="480"/>
      <c r="D46" s="59"/>
      <c r="E46" s="16"/>
      <c r="F46" s="16"/>
      <c r="G46" s="16"/>
      <c r="H46" s="16"/>
      <c r="I46" s="16"/>
      <c r="J46" s="25"/>
      <c r="M46" s="215"/>
      <c r="N46" s="56"/>
      <c r="O46" s="56"/>
      <c r="P46" s="56"/>
      <c r="Q46" s="31"/>
      <c r="R46" s="56"/>
      <c r="S46" s="31"/>
      <c r="T46" s="16"/>
      <c r="U46" s="325"/>
      <c r="V46" s="326"/>
      <c r="W46" s="324"/>
      <c r="X46" s="324"/>
      <c r="Y46" s="324"/>
    </row>
    <row r="47" spans="1:25" hidden="1">
      <c r="A47" s="485">
        <f>IF('Cumulative Cost Share Budget'!L46='Split CS budget (A)'!$L$1,'Cumulative Cost Share Budget'!A46,0)</f>
        <v>0</v>
      </c>
      <c r="B47" s="480" t="str">
        <f>IF('Cumulative Cost Share Budget'!$L46='Split CS budget (A)'!$L$1,'Cumulative Cost Share Budget'!B46,0)</f>
        <v>Co-Investigator</v>
      </c>
      <c r="C47" s="481"/>
      <c r="D47" s="33" t="s">
        <v>123</v>
      </c>
      <c r="E47" s="76">
        <f>ROUND($R47*$S47,6)</f>
        <v>0</v>
      </c>
      <c r="F47" s="76">
        <f>ROUND($R48*$S48,6)</f>
        <v>0</v>
      </c>
      <c r="G47" s="76">
        <f>ROUND($R49*$S49,6)</f>
        <v>0</v>
      </c>
      <c r="H47" s="76">
        <f>ROUND($R50*$S50,6)</f>
        <v>0</v>
      </c>
      <c r="I47" s="76">
        <f>ROUND($R51*$S51,6)</f>
        <v>0</v>
      </c>
      <c r="J47" s="46"/>
      <c r="M47" s="133">
        <f>IF('Cumulative Cost Share Budget'!L46='Split CS budget (A)'!$L$1,'Cumulative Cost Share Budget'!M46,0)</f>
        <v>0</v>
      </c>
      <c r="N47" s="214">
        <f>IF('Cumulative Cost Share Budget'!L46='Split CS budget (A)'!$L$1,'Cumulative Cost Share Budget'!N46,0)</f>
        <v>0</v>
      </c>
      <c r="O47" s="214">
        <f>IF('Cumulative Cost Share Budget'!L42='Split CS budget (A)'!$L$1,'Cumulative Cost Share Budget'!O42,0)</f>
        <v>0</v>
      </c>
      <c r="P47" s="209">
        <f>IF('Cumulative Cost Share Budget'!L46='Split CS budget (A)'!$L$1,'Cumulative Cost Share Budget'!P46,0)</f>
        <v>0</v>
      </c>
      <c r="Q47" s="211">
        <f>IF('Cumulative Cost Share Budget'!L46='Split CS budget (A)'!$L$1,'Cumulative Cost Share Budget'!Q46,0)</f>
        <v>1.03</v>
      </c>
      <c r="R47" s="212">
        <f>IF('Cumulative Cost Share Budget'!L46='Split CS budget (A)'!$L$1,'Cumulative Cost Share Budget'!R46,0)</f>
        <v>0</v>
      </c>
      <c r="S47" s="61">
        <f>IF('Cumulative Cost Share Budget'!L46='Split CS budget (A)'!$L$1,'Cumulative Cost Share Budget'!S46,0)</f>
        <v>12</v>
      </c>
      <c r="T47" s="2"/>
      <c r="U47" s="323">
        <f>IFERROR((E50+E51)/E49,0)</f>
        <v>0</v>
      </c>
      <c r="V47" s="323">
        <f t="shared" ref="V47:Y47" si="21">IFERROR((F50+F51)/F49,0)</f>
        <v>0</v>
      </c>
      <c r="W47" s="323">
        <f t="shared" si="21"/>
        <v>0</v>
      </c>
      <c r="X47" s="323">
        <f t="shared" si="21"/>
        <v>0</v>
      </c>
      <c r="Y47" s="323">
        <f t="shared" si="21"/>
        <v>0</v>
      </c>
    </row>
    <row r="48" spans="1:25" hidden="1">
      <c r="A48" s="486"/>
      <c r="B48" s="545" t="str">
        <f>IF('Cumulative Cost Share Budget'!$L47='Split CS budget (A)'!$L$1,'Cumulative Cost Share Budget'!B47,0)</f>
        <v>Select One</v>
      </c>
      <c r="C48" s="480"/>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(A)'!$L$1,'Cumulative Cost Share Budget'!Q47,0)</f>
        <v>1.03</v>
      </c>
      <c r="R48" s="212">
        <f>IF('Cumulative Cost Share Budget'!L47='Split CS budget (A)'!$L$1,'Cumulative Cost Share Budget'!R47,0)</f>
        <v>0</v>
      </c>
      <c r="S48" s="61">
        <f>IF('Cumulative Cost Share Budget'!L47='Split CS budget (A)'!$L$1,'Cumulative Cost Share Budget'!S47,0)</f>
        <v>12</v>
      </c>
      <c r="T48" s="16"/>
      <c r="U48" s="324"/>
      <c r="V48" s="324"/>
      <c r="W48" s="324"/>
      <c r="X48" s="324"/>
      <c r="Y48" s="324"/>
    </row>
    <row r="49" spans="1:25" hidden="1">
      <c r="A49" s="449"/>
      <c r="B49" s="481"/>
      <c r="C49" s="480"/>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(A)'!$L$1,'Cumulative Cost Share Budget'!Q48,0)</f>
        <v>1.03</v>
      </c>
      <c r="R49" s="212">
        <f>IF('Cumulative Cost Share Budget'!L48='Split CS budget (A)'!$L$1,'Cumulative Cost Share Budget'!R48,0)</f>
        <v>0</v>
      </c>
      <c r="S49" s="61">
        <f>IF('Cumulative Cost Share Budget'!L48='Split CS budget (A)'!$L$1,'Cumulative Cost Share Budget'!S48,0)</f>
        <v>12</v>
      </c>
      <c r="T49" s="16"/>
      <c r="U49" s="323"/>
      <c r="V49" s="323"/>
      <c r="W49" s="323"/>
      <c r="X49" s="323"/>
      <c r="Y49" s="323"/>
    </row>
    <row r="50" spans="1:25" ht="15" hidden="1">
      <c r="A50" s="449"/>
      <c r="B50" s="481"/>
      <c r="C50" s="480"/>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(A)'!$L$1,'Cumulative Cost Share Budget'!Q49,0)</f>
        <v>1.03</v>
      </c>
      <c r="R50" s="212">
        <f>IF('Cumulative Cost Share Budget'!L49='Split CS budget (A)'!$L$1,'Cumulative Cost Share Budget'!R49,0)</f>
        <v>0</v>
      </c>
      <c r="S50" s="61">
        <f>IF('Cumulative Cost Share Budget'!L49='Split CS budget (A)'!$L$1,'Cumulative Cost Share Budget'!S49,0)</f>
        <v>12</v>
      </c>
      <c r="T50" s="16"/>
      <c r="U50" s="323"/>
      <c r="V50" s="323"/>
      <c r="W50" s="323"/>
      <c r="X50" s="323"/>
      <c r="Y50" s="323"/>
    </row>
    <row r="51" spans="1:25" hidden="1">
      <c r="A51" s="449"/>
      <c r="B51" s="481"/>
      <c r="C51" s="480"/>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(A)'!$L$1,'Cumulative Cost Share Budget'!Q50,0)</f>
        <v>1.03</v>
      </c>
      <c r="R51" s="212">
        <f>IF('Cumulative Cost Share Budget'!L50='Split CS budget (A)'!$L$1,'Cumulative Cost Share Budget'!R50,0)</f>
        <v>0</v>
      </c>
      <c r="S51" s="61">
        <f>IF('Cumulative Cost Share Budget'!L50='Split CS budget (A)'!$L$1,'Cumulative Cost Share Budget'!S50,0)</f>
        <v>12</v>
      </c>
      <c r="T51" s="16"/>
      <c r="U51" s="323"/>
      <c r="V51" s="323"/>
      <c r="W51" s="323"/>
      <c r="X51" s="323"/>
      <c r="Y51" s="323"/>
    </row>
    <row r="52" spans="1:25" hidden="1">
      <c r="A52" s="449"/>
      <c r="B52" s="481"/>
      <c r="C52" s="480"/>
      <c r="D52" s="59"/>
      <c r="E52" s="16"/>
      <c r="F52" s="16"/>
      <c r="G52" s="16"/>
      <c r="H52" s="16"/>
      <c r="I52" s="16"/>
      <c r="J52" s="25"/>
      <c r="M52" s="215"/>
      <c r="N52" s="56"/>
      <c r="O52" s="56"/>
      <c r="P52" s="56"/>
      <c r="Q52" s="31"/>
      <c r="R52" s="56"/>
      <c r="S52" s="31"/>
      <c r="T52" s="16"/>
      <c r="U52" s="325"/>
      <c r="V52" s="326"/>
      <c r="W52" s="324"/>
      <c r="X52" s="324"/>
      <c r="Y52" s="324"/>
    </row>
    <row r="53" spans="1:25" hidden="1">
      <c r="A53" s="485">
        <f>IF('Cumulative Cost Share Budget'!L52='Split CS budget (A)'!$L$1,'Cumulative Cost Share Budget'!A52,0)</f>
        <v>0</v>
      </c>
      <c r="B53" s="480" t="str">
        <f>IF('Cumulative Cost Share Budget'!$L52='Split CS budget (A)'!$L$1,'Cumulative Cost Share Budget'!B52,0)</f>
        <v>Co-Investigator</v>
      </c>
      <c r="C53" s="481"/>
      <c r="D53" s="33" t="s">
        <v>123</v>
      </c>
      <c r="E53" s="76">
        <f>ROUND($R53*$S53,6)</f>
        <v>0</v>
      </c>
      <c r="F53" s="76">
        <f>ROUND($R54*$S54,6)</f>
        <v>0</v>
      </c>
      <c r="G53" s="76">
        <f>ROUND($R55*$S55,6)</f>
        <v>0</v>
      </c>
      <c r="H53" s="76">
        <f>ROUND($R56*$S56,6)</f>
        <v>0</v>
      </c>
      <c r="I53" s="76">
        <f>ROUND($R57*$S57,6)</f>
        <v>0</v>
      </c>
      <c r="J53" s="46"/>
      <c r="M53" s="133">
        <f>IF('Cumulative Cost Share Budget'!L52='Split CS budget (A)'!$L$1,'Cumulative Cost Share Budget'!M52,0)</f>
        <v>0</v>
      </c>
      <c r="N53" s="214">
        <f>IF('Cumulative Cost Share Budget'!L52='Split CS budget (A)'!$L$1,'Cumulative Cost Share Budget'!N52,0)</f>
        <v>0</v>
      </c>
      <c r="O53" s="214">
        <f>IF('Cumulative Cost Share Budget'!L48='Split CS budget (A)'!$L$1,'Cumulative Cost Share Budget'!O48,0)</f>
        <v>0</v>
      </c>
      <c r="P53" s="209">
        <f>IF('Cumulative Cost Share Budget'!L52='Split CS budget (A)'!$L$1,'Cumulative Cost Share Budget'!P52,0)</f>
        <v>0</v>
      </c>
      <c r="Q53" s="211">
        <f>IF('Cumulative Cost Share Budget'!L52='Split CS budget (A)'!$L$1,'Cumulative Cost Share Budget'!Q52,0)</f>
        <v>1.03</v>
      </c>
      <c r="R53" s="212">
        <f>IF('Cumulative Cost Share Budget'!L52='Split CS budget (A)'!$L$1,'Cumulative Cost Share Budget'!R52,0)</f>
        <v>0</v>
      </c>
      <c r="S53" s="61">
        <f>IF('Cumulative Cost Share Budget'!L52='Split CS budget (A)'!$L$1,'Cumulative Cost Share Budget'!S52,0)</f>
        <v>12</v>
      </c>
      <c r="T53" s="2"/>
      <c r="U53" s="323">
        <f>IFERROR((E56+E57)/E55,0)</f>
        <v>0</v>
      </c>
      <c r="V53" s="323">
        <f t="shared" ref="V53:Y53" si="25">IFERROR((F56+F57)/F55,0)</f>
        <v>0</v>
      </c>
      <c r="W53" s="323">
        <f t="shared" si="25"/>
        <v>0</v>
      </c>
      <c r="X53" s="323">
        <f t="shared" si="25"/>
        <v>0</v>
      </c>
      <c r="Y53" s="323">
        <f t="shared" si="25"/>
        <v>0</v>
      </c>
    </row>
    <row r="54" spans="1:25" hidden="1">
      <c r="A54" s="486"/>
      <c r="B54" s="545" t="str">
        <f>IF('Cumulative Cost Share Budget'!$L53='Split CS budget (A)'!$L$1,'Cumulative Cost Share Budget'!B53,0)</f>
        <v>Select One</v>
      </c>
      <c r="C54" s="480"/>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(A)'!$L$1,'Cumulative Cost Share Budget'!Q53,0)</f>
        <v>1.03</v>
      </c>
      <c r="R54" s="212">
        <f>IF('Cumulative Cost Share Budget'!L53='Split CS budget (A)'!$L$1,'Cumulative Cost Share Budget'!R53,0)</f>
        <v>0</v>
      </c>
      <c r="S54" s="61">
        <f>IF('Cumulative Cost Share Budget'!L53='Split CS budget (A)'!$L$1,'Cumulative Cost Share Budget'!S53,0)</f>
        <v>12</v>
      </c>
      <c r="T54" s="16"/>
      <c r="U54" s="324"/>
      <c r="V54" s="324"/>
      <c r="W54" s="324"/>
      <c r="X54" s="324"/>
      <c r="Y54" s="324"/>
    </row>
    <row r="55" spans="1:25" hidden="1">
      <c r="A55" s="449"/>
      <c r="B55" s="481"/>
      <c r="C55" s="480"/>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(A)'!$L$1,'Cumulative Cost Share Budget'!Q54,0)</f>
        <v>1.03</v>
      </c>
      <c r="R55" s="212">
        <f>IF('Cumulative Cost Share Budget'!L54='Split CS budget (A)'!$L$1,'Cumulative Cost Share Budget'!R54,0)</f>
        <v>0</v>
      </c>
      <c r="S55" s="61">
        <f>IF('Cumulative Cost Share Budget'!L54='Split CS budget (A)'!$L$1,'Cumulative Cost Share Budget'!S54,0)</f>
        <v>12</v>
      </c>
      <c r="T55" s="16"/>
      <c r="U55" s="323"/>
      <c r="V55" s="323"/>
      <c r="W55" s="323"/>
      <c r="X55" s="323"/>
      <c r="Y55" s="323"/>
    </row>
    <row r="56" spans="1:25" ht="15" hidden="1">
      <c r="A56" s="449"/>
      <c r="B56" s="481"/>
      <c r="C56" s="480"/>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(A)'!$L$1,'Cumulative Cost Share Budget'!Q55,0)</f>
        <v>1.03</v>
      </c>
      <c r="R56" s="212">
        <f>IF('Cumulative Cost Share Budget'!L55='Split CS budget (A)'!$L$1,'Cumulative Cost Share Budget'!R55,0)</f>
        <v>0</v>
      </c>
      <c r="S56" s="61">
        <f>IF('Cumulative Cost Share Budget'!L55='Split CS budget (A)'!$L$1,'Cumulative Cost Share Budget'!S55,0)</f>
        <v>12</v>
      </c>
      <c r="T56" s="16"/>
      <c r="U56" s="323"/>
      <c r="V56" s="323"/>
      <c r="W56" s="323"/>
      <c r="X56" s="323"/>
      <c r="Y56" s="323"/>
    </row>
    <row r="57" spans="1:25" hidden="1">
      <c r="A57" s="449"/>
      <c r="B57" s="481"/>
      <c r="C57" s="480"/>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(A)'!$L$1,'Cumulative Cost Share Budget'!Q56,0)</f>
        <v>1.03</v>
      </c>
      <c r="R57" s="212">
        <f>IF('Cumulative Cost Share Budget'!L56='Split CS budget (A)'!$L$1,'Cumulative Cost Share Budget'!R56,0)</f>
        <v>0</v>
      </c>
      <c r="S57" s="61">
        <f>IF('Cumulative Cost Share Budget'!L56='Split CS budget (A)'!$L$1,'Cumulative Cost Share Budget'!S56,0)</f>
        <v>12</v>
      </c>
      <c r="T57" s="16"/>
      <c r="U57" s="323"/>
      <c r="V57" s="323"/>
      <c r="W57" s="323"/>
      <c r="X57" s="323"/>
      <c r="Y57" s="323"/>
    </row>
    <row r="58" spans="1:25" hidden="1">
      <c r="A58" s="449"/>
      <c r="B58" s="481"/>
      <c r="C58" s="480"/>
      <c r="D58" s="59"/>
      <c r="E58" s="16"/>
      <c r="F58" s="16"/>
      <c r="G58" s="16"/>
      <c r="H58" s="16"/>
      <c r="I58" s="16"/>
      <c r="J58" s="25"/>
      <c r="M58" s="215"/>
      <c r="N58" s="56"/>
      <c r="O58" s="56"/>
      <c r="P58" s="56"/>
      <c r="Q58" s="31"/>
      <c r="R58" s="56"/>
      <c r="S58" s="31"/>
      <c r="T58" s="16"/>
      <c r="U58" s="325"/>
      <c r="V58" s="326"/>
      <c r="W58" s="324"/>
      <c r="X58" s="324"/>
      <c r="Y58" s="324"/>
    </row>
    <row r="59" spans="1:25" hidden="1">
      <c r="A59" s="485">
        <f>IF('Cumulative Cost Share Budget'!L58='Split CS budget (A)'!$L$1,'Cumulative Cost Share Budget'!A58,0)</f>
        <v>0</v>
      </c>
      <c r="B59" s="480" t="str">
        <f>IF('Cumulative Cost Share Budget'!$L58='Split CS budget (A)'!$L$1,'Cumulative Cost Share Budget'!B58,0)</f>
        <v>Co-Investigator</v>
      </c>
      <c r="C59" s="481"/>
      <c r="D59" s="33" t="s">
        <v>123</v>
      </c>
      <c r="E59" s="76">
        <f>ROUND($R59*$S59,6)</f>
        <v>0</v>
      </c>
      <c r="F59" s="76">
        <f>ROUND($R60*$S60,6)</f>
        <v>0</v>
      </c>
      <c r="G59" s="76">
        <f>ROUND($R61*$S61,6)</f>
        <v>0</v>
      </c>
      <c r="H59" s="76">
        <f>ROUND($R62*$S62,6)</f>
        <v>0</v>
      </c>
      <c r="I59" s="76">
        <f>ROUND($R63*$S63,6)</f>
        <v>0</v>
      </c>
      <c r="J59" s="46"/>
      <c r="M59" s="133">
        <f>IF('Cumulative Cost Share Budget'!L58='Split CS budget (A)'!$L$1,'Cumulative Cost Share Budget'!M58,0)</f>
        <v>0</v>
      </c>
      <c r="N59" s="214">
        <f>IF('Cumulative Cost Share Budget'!L58='Split CS budget (A)'!$L$1,'Cumulative Cost Share Budget'!N58,0)</f>
        <v>0</v>
      </c>
      <c r="O59" s="214">
        <f>IF('Cumulative Cost Share Budget'!L54='Split CS budget (A)'!$L$1,'Cumulative Cost Share Budget'!O54,0)</f>
        <v>0</v>
      </c>
      <c r="P59" s="209">
        <f>IF('Cumulative Cost Share Budget'!L58='Split CS budget (A)'!$L$1,'Cumulative Cost Share Budget'!P58,0)</f>
        <v>0</v>
      </c>
      <c r="Q59" s="211">
        <f>IF('Cumulative Cost Share Budget'!L58='Split CS budget (A)'!$L$1,'Cumulative Cost Share Budget'!Q58,0)</f>
        <v>1.03</v>
      </c>
      <c r="R59" s="212">
        <f>IF('Cumulative Cost Share Budget'!L58='Split CS budget (A)'!$L$1,'Cumulative Cost Share Budget'!R58,0)</f>
        <v>0</v>
      </c>
      <c r="S59" s="61">
        <f>IF('Cumulative Cost Share Budget'!L58='Split CS budget (A)'!$L$1,'Cumulative Cost Share Budget'!S58,0)</f>
        <v>12</v>
      </c>
      <c r="T59" s="2"/>
      <c r="U59" s="323">
        <f>IFERROR((E62+E63)/E61,0)</f>
        <v>0</v>
      </c>
      <c r="V59" s="323">
        <f t="shared" ref="V59:Y59" si="29">IFERROR((F62+F63)/F61,0)</f>
        <v>0</v>
      </c>
      <c r="W59" s="323">
        <f t="shared" si="29"/>
        <v>0</v>
      </c>
      <c r="X59" s="323">
        <f t="shared" si="29"/>
        <v>0</v>
      </c>
      <c r="Y59" s="323">
        <f t="shared" si="29"/>
        <v>0</v>
      </c>
    </row>
    <row r="60" spans="1:25" hidden="1">
      <c r="A60" s="486"/>
      <c r="B60" s="545" t="str">
        <f>IF('Cumulative Cost Share Budget'!$L59='Split CS budget (A)'!$L$1,'Cumulative Cost Share Budget'!B59,0)</f>
        <v>Select One</v>
      </c>
      <c r="C60" s="480"/>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(A)'!$L$1,'Cumulative Cost Share Budget'!Q59,0)</f>
        <v>1.03</v>
      </c>
      <c r="R60" s="212">
        <f>IF('Cumulative Cost Share Budget'!L59='Split CS budget (A)'!$L$1,'Cumulative Cost Share Budget'!R59,0)</f>
        <v>0</v>
      </c>
      <c r="S60" s="61">
        <f>IF('Cumulative Cost Share Budget'!L59='Split CS budget (A)'!$L$1,'Cumulative Cost Share Budget'!S59,0)</f>
        <v>12</v>
      </c>
      <c r="T60" s="16"/>
      <c r="U60" s="324"/>
      <c r="V60" s="324"/>
      <c r="W60" s="324"/>
      <c r="X60" s="324"/>
      <c r="Y60" s="324"/>
    </row>
    <row r="61" spans="1:25" hidden="1">
      <c r="A61" s="449"/>
      <c r="B61" s="486"/>
      <c r="C61" s="480"/>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(A)'!$L$1,'Cumulative Cost Share Budget'!Q60,0)</f>
        <v>1.03</v>
      </c>
      <c r="R61" s="212">
        <f>IF('Cumulative Cost Share Budget'!L60='Split CS budget (A)'!$L$1,'Cumulative Cost Share Budget'!R60,0)</f>
        <v>0</v>
      </c>
      <c r="S61" s="61">
        <f>IF('Cumulative Cost Share Budget'!L60='Split CS budget (A)'!$L$1,'Cumulative Cost Share Budget'!S60,0)</f>
        <v>12</v>
      </c>
      <c r="T61" s="16"/>
      <c r="U61" s="323"/>
      <c r="V61" s="323"/>
      <c r="W61" s="323"/>
      <c r="X61" s="323"/>
      <c r="Y61" s="323"/>
    </row>
    <row r="62" spans="1:25" ht="15" hidden="1">
      <c r="A62" s="449"/>
      <c r="B62" s="486"/>
      <c r="C62" s="480"/>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(A)'!$L$1,'Cumulative Cost Share Budget'!Q61,0)</f>
        <v>1.03</v>
      </c>
      <c r="R62" s="212">
        <f>IF('Cumulative Cost Share Budget'!L61='Split CS budget (A)'!$L$1,'Cumulative Cost Share Budget'!R61,0)</f>
        <v>0</v>
      </c>
      <c r="S62" s="61">
        <f>IF('Cumulative Cost Share Budget'!L61='Split CS budget (A)'!$L$1,'Cumulative Cost Share Budget'!S61,0)</f>
        <v>12</v>
      </c>
      <c r="T62" s="16"/>
      <c r="U62" s="324"/>
      <c r="V62" s="324"/>
      <c r="W62" s="324"/>
      <c r="X62" s="324"/>
      <c r="Y62" s="324"/>
    </row>
    <row r="63" spans="1:25" hidden="1">
      <c r="A63" s="449"/>
      <c r="B63" s="486"/>
      <c r="C63" s="480"/>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(A)'!$L$1,'Cumulative Cost Share Budget'!Q62,0)</f>
        <v>1.03</v>
      </c>
      <c r="R63" s="212">
        <f>IF('Cumulative Cost Share Budget'!L62='Split CS budget (A)'!$L$1,'Cumulative Cost Share Budget'!R62,0)</f>
        <v>0</v>
      </c>
      <c r="S63" s="61">
        <f>IF('Cumulative Cost Share Budget'!L62='Split CS budget (A)'!$L$1,'Cumulative Cost Share Budget'!S62,0)</f>
        <v>12</v>
      </c>
      <c r="T63" s="16"/>
      <c r="U63" s="323"/>
      <c r="V63" s="323"/>
      <c r="W63" s="323"/>
      <c r="X63" s="323"/>
      <c r="Y63" s="323"/>
    </row>
    <row r="64" spans="1:25" hidden="1">
      <c r="A64" s="449"/>
      <c r="B64" s="481"/>
      <c r="C64" s="480"/>
      <c r="D64" s="59"/>
      <c r="E64" s="16"/>
      <c r="F64" s="16"/>
      <c r="G64" s="16"/>
      <c r="H64" s="16"/>
      <c r="I64" s="16"/>
      <c r="J64" s="25"/>
      <c r="M64" s="215"/>
      <c r="N64" s="56"/>
      <c r="O64" s="56"/>
      <c r="P64" s="56"/>
      <c r="Q64" s="31"/>
      <c r="R64" s="56"/>
      <c r="S64" s="31"/>
      <c r="T64" s="16"/>
      <c r="U64" s="325"/>
      <c r="V64" s="326"/>
      <c r="W64" s="324"/>
      <c r="X64" s="324"/>
      <c r="Y64" s="324"/>
    </row>
    <row r="65" spans="1:25" hidden="1">
      <c r="A65" s="485">
        <f>IF('Cumulative Cost Share Budget'!L64='Split CS budget (A)'!$L$1,'Cumulative Cost Share Budget'!A64,0)</f>
        <v>0</v>
      </c>
      <c r="B65" s="480" t="str">
        <f>IF('Cumulative Cost Share Budget'!$L64='Split CS budget (A)'!$L$1,'Cumulative Cost Share Budget'!B64,0)</f>
        <v>Co-Investigator</v>
      </c>
      <c r="C65" s="481"/>
      <c r="D65" s="33" t="s">
        <v>123</v>
      </c>
      <c r="E65" s="76">
        <f>ROUND($R65*$S65,6)</f>
        <v>0</v>
      </c>
      <c r="F65" s="76">
        <f>ROUND($R66*$S66,6)</f>
        <v>0</v>
      </c>
      <c r="G65" s="76">
        <f>ROUND($R67*$S67,6)</f>
        <v>0</v>
      </c>
      <c r="H65" s="76">
        <f>ROUND($R68*$S68,6)</f>
        <v>0</v>
      </c>
      <c r="I65" s="76">
        <f>ROUND($R69*$S69,6)</f>
        <v>0</v>
      </c>
      <c r="J65" s="46"/>
      <c r="M65" s="133">
        <f>IF('Cumulative Cost Share Budget'!L64='Split CS budget (A)'!$L$1,'Cumulative Cost Share Budget'!M64,0)</f>
        <v>0</v>
      </c>
      <c r="N65" s="214">
        <f>IF('Cumulative Cost Share Budget'!L64='Split CS budget (A)'!$L$1,'Cumulative Cost Share Budget'!N64,0)</f>
        <v>0</v>
      </c>
      <c r="O65" s="214">
        <f>IF('Cumulative Cost Share Budget'!L60='Split CS budget (A)'!$L$1,'Cumulative Cost Share Budget'!O60,0)</f>
        <v>0</v>
      </c>
      <c r="P65" s="209">
        <f>IF('Cumulative Cost Share Budget'!L64='Split CS budget (A)'!$L$1,'Cumulative Cost Share Budget'!P64,0)</f>
        <v>0</v>
      </c>
      <c r="Q65" s="211">
        <f>IF('Cumulative Cost Share Budget'!L64='Split CS budget (A)'!$L$1,'Cumulative Cost Share Budget'!Q64,0)</f>
        <v>1.03</v>
      </c>
      <c r="R65" s="212">
        <f>IF('Cumulative Cost Share Budget'!L64='Split CS budget (A)'!$L$1,'Cumulative Cost Share Budget'!R64,0)</f>
        <v>0</v>
      </c>
      <c r="S65" s="61">
        <f>IF('Cumulative Cost Share Budget'!L64='Split CS budget (A)'!$L$1,'Cumulative Cost Share Budget'!S64,0)</f>
        <v>12</v>
      </c>
      <c r="T65" s="2"/>
      <c r="U65" s="323">
        <f>IFERROR((E68+E69)/E67,0)</f>
        <v>0</v>
      </c>
      <c r="V65" s="323">
        <f t="shared" ref="V65" si="33">IFERROR((F68+F69)/F67,0)</f>
        <v>0</v>
      </c>
      <c r="W65" s="323">
        <f t="shared" ref="W65" si="34">IFERROR((G68+G69)/G67,0)</f>
        <v>0</v>
      </c>
      <c r="X65" s="323">
        <f t="shared" ref="X65" si="35">IFERROR((H68+H69)/H67,0)</f>
        <v>0</v>
      </c>
      <c r="Y65" s="323">
        <f t="shared" ref="Y65" si="36">IFERROR((I68+I69)/I67,0)</f>
        <v>0</v>
      </c>
    </row>
    <row r="66" spans="1:25" hidden="1">
      <c r="A66" s="486"/>
      <c r="B66" s="545" t="str">
        <f>IF('Cumulative Cost Share Budget'!$L65='Split CS budget (A)'!$L$1,'Cumulative Cost Share Budget'!B65,0)</f>
        <v>Select One</v>
      </c>
      <c r="C66" s="480"/>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(A)'!$L$1,'Cumulative Cost Share Budget'!Q65,0)</f>
        <v>1.03</v>
      </c>
      <c r="R66" s="212">
        <f>IF('Cumulative Cost Share Budget'!L65='Split CS budget (A)'!$L$1,'Cumulative Cost Share Budget'!R65,0)</f>
        <v>0</v>
      </c>
      <c r="S66" s="61">
        <f>IF('Cumulative Cost Share Budget'!L65='Split CS budget (A)'!$L$1,'Cumulative Cost Share Budget'!S65,0)</f>
        <v>12</v>
      </c>
      <c r="T66" s="16"/>
      <c r="U66" s="324"/>
      <c r="V66" s="324"/>
      <c r="W66" s="324"/>
      <c r="X66" s="324"/>
      <c r="Y66" s="324"/>
    </row>
    <row r="67" spans="1:25" hidden="1">
      <c r="A67" s="449"/>
      <c r="B67" s="486"/>
      <c r="C67" s="480"/>
      <c r="D67" s="59" t="s">
        <v>30</v>
      </c>
      <c r="E67" s="52">
        <f>ROUND(E66*$Q$2,0)</f>
        <v>0</v>
      </c>
      <c r="F67" s="52">
        <f t="shared" ref="F67:I67" si="37">ROUND(F66*$Q$2,0)</f>
        <v>0</v>
      </c>
      <c r="G67" s="52">
        <f t="shared" si="37"/>
        <v>0</v>
      </c>
      <c r="H67" s="52">
        <f t="shared" si="37"/>
        <v>0</v>
      </c>
      <c r="I67" s="52">
        <f t="shared" si="37"/>
        <v>0</v>
      </c>
      <c r="J67" s="158">
        <f>SUM(E67:I67)</f>
        <v>0</v>
      </c>
      <c r="M67" s="215"/>
      <c r="N67" s="56"/>
      <c r="O67" s="56"/>
      <c r="P67" s="56"/>
      <c r="Q67" s="211">
        <f>IF('Cumulative Cost Share Budget'!L66='Split CS budget (A)'!$L$1,'Cumulative Cost Share Budget'!Q66,0)</f>
        <v>1.03</v>
      </c>
      <c r="R67" s="212">
        <f>IF('Cumulative Cost Share Budget'!L66='Split CS budget (A)'!$L$1,'Cumulative Cost Share Budget'!R66,0)</f>
        <v>0</v>
      </c>
      <c r="S67" s="61">
        <f>IF('Cumulative Cost Share Budget'!L66='Split CS budget (A)'!$L$1,'Cumulative Cost Share Budget'!S66,0)</f>
        <v>12</v>
      </c>
      <c r="T67" s="16"/>
      <c r="U67" s="323"/>
      <c r="V67" s="323"/>
      <c r="W67" s="323"/>
      <c r="X67" s="323"/>
      <c r="Y67" s="323"/>
    </row>
    <row r="68" spans="1:25" ht="15" hidden="1">
      <c r="A68" s="449"/>
      <c r="B68" s="486"/>
      <c r="C68" s="480"/>
      <c r="D68" s="59" t="s">
        <v>29</v>
      </c>
      <c r="E68" s="170">
        <f>ROUND(R$5*E65,0)</f>
        <v>0</v>
      </c>
      <c r="F68" s="170">
        <f t="shared" ref="F68:I68" si="38">ROUND(S$5*F65,0)</f>
        <v>0</v>
      </c>
      <c r="G68" s="170">
        <f t="shared" si="38"/>
        <v>0</v>
      </c>
      <c r="H68" s="170">
        <f t="shared" si="38"/>
        <v>0</v>
      </c>
      <c r="I68" s="170">
        <f t="shared" si="38"/>
        <v>0</v>
      </c>
      <c r="J68" s="167">
        <f>SUM(E68:I68)</f>
        <v>0</v>
      </c>
      <c r="M68" s="215"/>
      <c r="N68" s="56"/>
      <c r="O68" s="56"/>
      <c r="P68" s="56"/>
      <c r="Q68" s="211">
        <f>IF('Cumulative Cost Share Budget'!L67='Split CS budget (A)'!$L$1,'Cumulative Cost Share Budget'!Q67,0)</f>
        <v>1.03</v>
      </c>
      <c r="R68" s="212">
        <f>IF('Cumulative Cost Share Budget'!L67='Split CS budget (A)'!$L$1,'Cumulative Cost Share Budget'!R67,0)</f>
        <v>0</v>
      </c>
      <c r="S68" s="61">
        <f>IF('Cumulative Cost Share Budget'!L67='Split CS budget (A)'!$L$1,'Cumulative Cost Share Budget'!S67,0)</f>
        <v>12</v>
      </c>
      <c r="T68" s="16"/>
      <c r="U68" s="324"/>
      <c r="V68" s="324"/>
      <c r="W68" s="324"/>
      <c r="X68" s="324"/>
      <c r="Y68" s="324"/>
    </row>
    <row r="69" spans="1:25" hidden="1">
      <c r="A69" s="449"/>
      <c r="B69" s="486"/>
      <c r="C69" s="480"/>
      <c r="D69" s="62" t="s">
        <v>178</v>
      </c>
      <c r="E69" s="171">
        <f>SUM(E67:E68)</f>
        <v>0</v>
      </c>
      <c r="F69" s="171">
        <f t="shared" ref="F69:I69" si="39">SUM(F67:F68)</f>
        <v>0</v>
      </c>
      <c r="G69" s="171">
        <f t="shared" si="39"/>
        <v>0</v>
      </c>
      <c r="H69" s="171">
        <f t="shared" si="39"/>
        <v>0</v>
      </c>
      <c r="I69" s="171">
        <f t="shared" si="39"/>
        <v>0</v>
      </c>
      <c r="J69" s="172">
        <f>SUM(J67:J68)</f>
        <v>0</v>
      </c>
      <c r="M69" s="215"/>
      <c r="N69" s="56"/>
      <c r="O69" s="56"/>
      <c r="P69" s="56"/>
      <c r="Q69" s="211">
        <f>IF('Cumulative Cost Share Budget'!L68='Split CS budget (A)'!$L$1,'Cumulative Cost Share Budget'!Q68,0)</f>
        <v>1.03</v>
      </c>
      <c r="R69" s="212">
        <f>IF('Cumulative Cost Share Budget'!L68='Split CS budget (A)'!$L$1,'Cumulative Cost Share Budget'!R68,0)</f>
        <v>0</v>
      </c>
      <c r="S69" s="61">
        <f>IF('Cumulative Cost Share Budget'!L68='Split CS budget (A)'!$L$1,'Cumulative Cost Share Budget'!S68,0)</f>
        <v>12</v>
      </c>
      <c r="T69" s="16"/>
      <c r="U69" s="323"/>
      <c r="V69" s="323"/>
      <c r="W69" s="323"/>
      <c r="X69" s="323"/>
      <c r="Y69" s="323"/>
    </row>
    <row r="70" spans="1:25" hidden="1">
      <c r="A70" s="449"/>
      <c r="B70" s="481"/>
      <c r="C70" s="480"/>
      <c r="D70" s="59"/>
      <c r="E70" s="16"/>
      <c r="F70" s="16"/>
      <c r="G70" s="16"/>
      <c r="H70" s="16"/>
      <c r="I70" s="16"/>
      <c r="J70" s="25"/>
      <c r="M70" s="215"/>
      <c r="N70" s="56"/>
      <c r="O70" s="56"/>
      <c r="P70" s="56"/>
      <c r="Q70" s="31"/>
      <c r="R70" s="56"/>
      <c r="S70" s="31"/>
      <c r="T70" s="16"/>
      <c r="U70" s="325"/>
      <c r="V70" s="326"/>
      <c r="W70" s="324"/>
      <c r="X70" s="324"/>
      <c r="Y70" s="324"/>
    </row>
    <row r="71" spans="1:25" hidden="1">
      <c r="A71" s="485">
        <f>IF('Cumulative Cost Share Budget'!L70='Split CS budget (A)'!$L$1,'Cumulative Cost Share Budget'!A70,0)</f>
        <v>0</v>
      </c>
      <c r="B71" s="480" t="str">
        <f>IF('Cumulative Cost Share Budget'!$L70='Split CS budget (A)'!$L$1,'Cumulative Cost Share Budget'!B70,0)</f>
        <v>Co-Investigator</v>
      </c>
      <c r="C71" s="481"/>
      <c r="D71" s="33" t="s">
        <v>123</v>
      </c>
      <c r="E71" s="76">
        <f>ROUND($R71*$S71,6)</f>
        <v>0</v>
      </c>
      <c r="F71" s="76">
        <f>ROUND($R72*$S72,6)</f>
        <v>0</v>
      </c>
      <c r="G71" s="76">
        <f>ROUND($R73*$S73,6)</f>
        <v>0</v>
      </c>
      <c r="H71" s="76">
        <f>ROUND($R74*$S74,6)</f>
        <v>0</v>
      </c>
      <c r="I71" s="76">
        <f>ROUND($R75*$S75,6)</f>
        <v>0</v>
      </c>
      <c r="J71" s="46"/>
      <c r="M71" s="133">
        <f>IF('Cumulative Cost Share Budget'!L70='Split CS budget (A)'!$L$1,'Cumulative Cost Share Budget'!M70,0)</f>
        <v>0</v>
      </c>
      <c r="N71" s="214">
        <f>IF('Cumulative Cost Share Budget'!L70='Split CS budget (A)'!$L$1,'Cumulative Cost Share Budget'!N70,0)</f>
        <v>0</v>
      </c>
      <c r="O71" s="214">
        <f>IF('Cumulative Cost Share Budget'!L66='Split CS budget (A)'!$L$1,'Cumulative Cost Share Budget'!O66,0)</f>
        <v>0</v>
      </c>
      <c r="P71" s="209">
        <f>IF('Cumulative Cost Share Budget'!L70='Split CS budget (A)'!$L$1,'Cumulative Cost Share Budget'!P70,0)</f>
        <v>0</v>
      </c>
      <c r="Q71" s="211">
        <f>IF('Cumulative Cost Share Budget'!L70='Split CS budget (A)'!$L$1,'Cumulative Cost Share Budget'!Q70,0)</f>
        <v>1.03</v>
      </c>
      <c r="R71" s="212">
        <f>IF('Cumulative Cost Share Budget'!L70='Split CS budget (A)'!$L$1,'Cumulative Cost Share Budget'!R70,0)</f>
        <v>0</v>
      </c>
      <c r="S71" s="61">
        <f>IF('Cumulative Cost Share Budget'!L70='Split CS budget (A)'!$L$1,'Cumulative Cost Share Budget'!S70,0)</f>
        <v>12</v>
      </c>
      <c r="T71" s="2"/>
      <c r="U71" s="323">
        <f>IFERROR((E74+E75)/E73,0)</f>
        <v>0</v>
      </c>
      <c r="V71" s="323">
        <f t="shared" ref="V71" si="40">IFERROR((F74+F75)/F73,0)</f>
        <v>0</v>
      </c>
      <c r="W71" s="323">
        <f t="shared" ref="W71" si="41">IFERROR((G74+G75)/G73,0)</f>
        <v>0</v>
      </c>
      <c r="X71" s="323">
        <f t="shared" ref="X71" si="42">IFERROR((H74+H75)/H73,0)</f>
        <v>0</v>
      </c>
      <c r="Y71" s="323">
        <f t="shared" ref="Y71" si="43">IFERROR((I74+I75)/I73,0)</f>
        <v>0</v>
      </c>
    </row>
    <row r="72" spans="1:25" hidden="1">
      <c r="A72" s="486"/>
      <c r="B72" s="545" t="str">
        <f>IF('Cumulative Cost Share Budget'!$L71='Split CS budget (A)'!$L$1,'Cumulative Cost Share Budget'!B71,0)</f>
        <v>Select One</v>
      </c>
      <c r="C72" s="480"/>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(A)'!$L$1,'Cumulative Cost Share Budget'!Q71,0)</f>
        <v>1.03</v>
      </c>
      <c r="R72" s="212">
        <f>IF('Cumulative Cost Share Budget'!L71='Split CS budget (A)'!$L$1,'Cumulative Cost Share Budget'!R71,0)</f>
        <v>0</v>
      </c>
      <c r="S72" s="61">
        <f>IF('Cumulative Cost Share Budget'!L71='Split CS budget (A)'!$L$1,'Cumulative Cost Share Budget'!S71,0)</f>
        <v>12</v>
      </c>
      <c r="T72" s="16"/>
      <c r="U72" s="324"/>
      <c r="V72" s="324"/>
      <c r="W72" s="324"/>
      <c r="X72" s="324"/>
      <c r="Y72" s="324"/>
    </row>
    <row r="73" spans="1:25" hidden="1">
      <c r="A73" s="449"/>
      <c r="B73" s="486"/>
      <c r="C73" s="480"/>
      <c r="D73" s="59" t="s">
        <v>30</v>
      </c>
      <c r="E73" s="52">
        <f>ROUND(E72*$Q$2,0)</f>
        <v>0</v>
      </c>
      <c r="F73" s="52">
        <f t="shared" ref="F73:I73" si="44">ROUND(F72*$Q$2,0)</f>
        <v>0</v>
      </c>
      <c r="G73" s="52">
        <f t="shared" si="44"/>
        <v>0</v>
      </c>
      <c r="H73" s="52">
        <f t="shared" si="44"/>
        <v>0</v>
      </c>
      <c r="I73" s="52">
        <f t="shared" si="44"/>
        <v>0</v>
      </c>
      <c r="J73" s="158">
        <f>SUM(E73:I73)</f>
        <v>0</v>
      </c>
      <c r="M73" s="215"/>
      <c r="N73" s="56"/>
      <c r="O73" s="56"/>
      <c r="P73" s="56"/>
      <c r="Q73" s="211">
        <f>IF('Cumulative Cost Share Budget'!L72='Split CS budget (A)'!$L$1,'Cumulative Cost Share Budget'!Q72,0)</f>
        <v>1.03</v>
      </c>
      <c r="R73" s="212">
        <f>IF('Cumulative Cost Share Budget'!L72='Split CS budget (A)'!$L$1,'Cumulative Cost Share Budget'!R72,0)</f>
        <v>0</v>
      </c>
      <c r="S73" s="61">
        <f>IF('Cumulative Cost Share Budget'!L72='Split CS budget (A)'!$L$1,'Cumulative Cost Share Budget'!S72,0)</f>
        <v>12</v>
      </c>
      <c r="T73" s="16"/>
      <c r="U73" s="323"/>
      <c r="V73" s="323"/>
      <c r="W73" s="323"/>
      <c r="X73" s="323"/>
      <c r="Y73" s="323"/>
    </row>
    <row r="74" spans="1:25" ht="15" hidden="1">
      <c r="A74" s="449"/>
      <c r="B74" s="486"/>
      <c r="C74" s="480"/>
      <c r="D74" s="59" t="s">
        <v>29</v>
      </c>
      <c r="E74" s="170">
        <f>ROUND(R$5*E71,0)</f>
        <v>0</v>
      </c>
      <c r="F74" s="170">
        <f t="shared" ref="F74:I74" si="45">ROUND(S$5*F71,0)</f>
        <v>0</v>
      </c>
      <c r="G74" s="170">
        <f t="shared" si="45"/>
        <v>0</v>
      </c>
      <c r="H74" s="170">
        <f t="shared" si="45"/>
        <v>0</v>
      </c>
      <c r="I74" s="170">
        <f t="shared" si="45"/>
        <v>0</v>
      </c>
      <c r="J74" s="167">
        <f>SUM(E74:I74)</f>
        <v>0</v>
      </c>
      <c r="M74" s="215"/>
      <c r="N74" s="56"/>
      <c r="O74" s="56"/>
      <c r="P74" s="56"/>
      <c r="Q74" s="211">
        <f>IF('Cumulative Cost Share Budget'!L73='Split CS budget (A)'!$L$1,'Cumulative Cost Share Budget'!Q73,0)</f>
        <v>1.03</v>
      </c>
      <c r="R74" s="212">
        <f>IF('Cumulative Cost Share Budget'!L73='Split CS budget (A)'!$L$1,'Cumulative Cost Share Budget'!R73,0)</f>
        <v>0</v>
      </c>
      <c r="S74" s="61">
        <f>IF('Cumulative Cost Share Budget'!L73='Split CS budget (A)'!$L$1,'Cumulative Cost Share Budget'!S73,0)</f>
        <v>12</v>
      </c>
      <c r="T74" s="16"/>
      <c r="U74" s="324"/>
      <c r="V74" s="324"/>
      <c r="W74" s="324"/>
      <c r="X74" s="324"/>
      <c r="Y74" s="324"/>
    </row>
    <row r="75" spans="1:25" hidden="1">
      <c r="A75" s="449"/>
      <c r="B75" s="486"/>
      <c r="C75" s="480"/>
      <c r="D75" s="62" t="s">
        <v>178</v>
      </c>
      <c r="E75" s="171">
        <f>SUM(E73:E74)</f>
        <v>0</v>
      </c>
      <c r="F75" s="171">
        <f t="shared" ref="F75:I75" si="46">SUM(F73:F74)</f>
        <v>0</v>
      </c>
      <c r="G75" s="171">
        <f t="shared" si="46"/>
        <v>0</v>
      </c>
      <c r="H75" s="171">
        <f t="shared" si="46"/>
        <v>0</v>
      </c>
      <c r="I75" s="171">
        <f t="shared" si="46"/>
        <v>0</v>
      </c>
      <c r="J75" s="172">
        <f>SUM(J73:J74)</f>
        <v>0</v>
      </c>
      <c r="M75" s="215"/>
      <c r="N75" s="56"/>
      <c r="O75" s="56"/>
      <c r="P75" s="56"/>
      <c r="Q75" s="211">
        <f>IF('Cumulative Cost Share Budget'!L74='Split CS budget (A)'!$L$1,'Cumulative Cost Share Budget'!Q74,0)</f>
        <v>1.03</v>
      </c>
      <c r="R75" s="212">
        <f>IF('Cumulative Cost Share Budget'!L74='Split CS budget (A)'!$L$1,'Cumulative Cost Share Budget'!R74,0)</f>
        <v>0</v>
      </c>
      <c r="S75" s="61">
        <f>IF('Cumulative Cost Share Budget'!L74='Split CS budget (A)'!$L$1,'Cumulative Cost Share Budget'!S74,0)</f>
        <v>12</v>
      </c>
      <c r="T75" s="16"/>
      <c r="U75" s="323"/>
      <c r="V75" s="323"/>
      <c r="W75" s="323"/>
      <c r="X75" s="323"/>
      <c r="Y75" s="323"/>
    </row>
    <row r="76" spans="1:25" hidden="1">
      <c r="A76" s="449"/>
      <c r="B76" s="481"/>
      <c r="C76" s="480"/>
      <c r="D76" s="59"/>
      <c r="E76" s="16"/>
      <c r="F76" s="16"/>
      <c r="G76" s="16"/>
      <c r="H76" s="16"/>
      <c r="I76" s="16"/>
      <c r="J76" s="25"/>
      <c r="M76" s="215"/>
      <c r="N76" s="56"/>
      <c r="O76" s="56"/>
      <c r="P76" s="56"/>
      <c r="Q76" s="31"/>
      <c r="R76" s="56"/>
      <c r="S76" s="31"/>
      <c r="T76" s="16"/>
      <c r="U76" s="325"/>
      <c r="V76" s="326"/>
      <c r="W76" s="324"/>
      <c r="X76" s="324"/>
      <c r="Y76" s="324"/>
    </row>
    <row r="77" spans="1:25" hidden="1">
      <c r="A77" s="485">
        <f>IF('Cumulative Cost Share Budget'!L76='Split CS budget (A)'!$L$1,'Cumulative Cost Share Budget'!A76,0)</f>
        <v>0</v>
      </c>
      <c r="B77" s="480" t="str">
        <f>IF('Cumulative Cost Share Budget'!$L76='Split CS budget (A)'!$L$1,'Cumulative Cost Share Budget'!B76,0)</f>
        <v>Co-Investigator</v>
      </c>
      <c r="C77" s="481"/>
      <c r="D77" s="33" t="s">
        <v>123</v>
      </c>
      <c r="E77" s="76">
        <f>ROUND($R77*$S77,6)</f>
        <v>0</v>
      </c>
      <c r="F77" s="76">
        <f>ROUND($R78*$S78,6)</f>
        <v>0</v>
      </c>
      <c r="G77" s="76">
        <f>ROUND($R79*$S79,6)</f>
        <v>0</v>
      </c>
      <c r="H77" s="76">
        <f>ROUND($R80*$S80,6)</f>
        <v>0</v>
      </c>
      <c r="I77" s="76">
        <f>ROUND($R81*$S81,6)</f>
        <v>0</v>
      </c>
      <c r="J77" s="46"/>
      <c r="M77" s="133">
        <f>IF('Cumulative Cost Share Budget'!L76='Split CS budget (A)'!$L$1,'Cumulative Cost Share Budget'!M76,0)</f>
        <v>0</v>
      </c>
      <c r="N77" s="214">
        <f>IF('Cumulative Cost Share Budget'!L76='Split CS budget (A)'!$L$1,'Cumulative Cost Share Budget'!N76,0)</f>
        <v>0</v>
      </c>
      <c r="O77" s="214">
        <f>IF('Cumulative Cost Share Budget'!L72='Split CS budget (A)'!$L$1,'Cumulative Cost Share Budget'!O72,0)</f>
        <v>0</v>
      </c>
      <c r="P77" s="209">
        <f>IF('Cumulative Cost Share Budget'!L76='Split CS budget (A)'!$L$1,'Cumulative Cost Share Budget'!P76,0)</f>
        <v>0</v>
      </c>
      <c r="Q77" s="211">
        <f>IF('Cumulative Cost Share Budget'!L76='Split CS budget (A)'!$L$1,'Cumulative Cost Share Budget'!Q76,0)</f>
        <v>1.03</v>
      </c>
      <c r="R77" s="212">
        <f>IF('Cumulative Cost Share Budget'!L76='Split CS budget (A)'!$L$1,'Cumulative Cost Share Budget'!R76,0)</f>
        <v>0</v>
      </c>
      <c r="S77" s="61">
        <f>IF('Cumulative Cost Share Budget'!L76='Split CS budget (A)'!$L$1,'Cumulative Cost Share Budget'!S76,0)</f>
        <v>12</v>
      </c>
      <c r="T77" s="2"/>
      <c r="U77" s="323">
        <f>IFERROR((E80+E81)/E79,0)</f>
        <v>0</v>
      </c>
      <c r="V77" s="323">
        <f t="shared" ref="V77" si="47">IFERROR((F80+F81)/F79,0)</f>
        <v>0</v>
      </c>
      <c r="W77" s="323">
        <f t="shared" ref="W77" si="48">IFERROR((G80+G81)/G79,0)</f>
        <v>0</v>
      </c>
      <c r="X77" s="323">
        <f t="shared" ref="X77" si="49">IFERROR((H80+H81)/H79,0)</f>
        <v>0</v>
      </c>
      <c r="Y77" s="323">
        <f t="shared" ref="Y77" si="50">IFERROR((I80+I81)/I79,0)</f>
        <v>0</v>
      </c>
    </row>
    <row r="78" spans="1:25" hidden="1">
      <c r="A78" s="486"/>
      <c r="B78" s="545" t="str">
        <f>IF('Cumulative Cost Share Budget'!$L77='Split CS budget (A)'!$L$1,'Cumulative Cost Share Budget'!B77,0)</f>
        <v>Select One</v>
      </c>
      <c r="C78" s="480"/>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(A)'!$L$1,'Cumulative Cost Share Budget'!Q77,0)</f>
        <v>1.03</v>
      </c>
      <c r="R78" s="212">
        <f>IF('Cumulative Cost Share Budget'!L77='Split CS budget (A)'!$L$1,'Cumulative Cost Share Budget'!R77,0)</f>
        <v>0</v>
      </c>
      <c r="S78" s="61">
        <f>IF('Cumulative Cost Share Budget'!L77='Split CS budget (A)'!$L$1,'Cumulative Cost Share Budget'!S77,0)</f>
        <v>12</v>
      </c>
      <c r="T78" s="16"/>
      <c r="U78" s="324"/>
      <c r="V78" s="324"/>
      <c r="W78" s="324"/>
      <c r="X78" s="324"/>
      <c r="Y78" s="324"/>
    </row>
    <row r="79" spans="1:25" hidden="1">
      <c r="A79" s="449"/>
      <c r="B79" s="486"/>
      <c r="C79" s="480"/>
      <c r="D79" s="59" t="s">
        <v>30</v>
      </c>
      <c r="E79" s="52">
        <f>ROUND(E78*$Q$2,0)</f>
        <v>0</v>
      </c>
      <c r="F79" s="52">
        <f t="shared" ref="F79:I79" si="51">ROUND(F78*$Q$2,0)</f>
        <v>0</v>
      </c>
      <c r="G79" s="52">
        <f t="shared" si="51"/>
        <v>0</v>
      </c>
      <c r="H79" s="52">
        <f t="shared" si="51"/>
        <v>0</v>
      </c>
      <c r="I79" s="52">
        <f t="shared" si="51"/>
        <v>0</v>
      </c>
      <c r="J79" s="158">
        <f>SUM(E79:I79)</f>
        <v>0</v>
      </c>
      <c r="M79" s="215"/>
      <c r="N79" s="56"/>
      <c r="O79" s="56"/>
      <c r="P79" s="56"/>
      <c r="Q79" s="211">
        <f>IF('Cumulative Cost Share Budget'!L78='Split CS budget (A)'!$L$1,'Cumulative Cost Share Budget'!Q78,0)</f>
        <v>1.03</v>
      </c>
      <c r="R79" s="212">
        <f>IF('Cumulative Cost Share Budget'!L78='Split CS budget (A)'!$L$1,'Cumulative Cost Share Budget'!R78,0)</f>
        <v>0</v>
      </c>
      <c r="S79" s="61">
        <f>IF('Cumulative Cost Share Budget'!L78='Split CS budget (A)'!$L$1,'Cumulative Cost Share Budget'!S78,0)</f>
        <v>12</v>
      </c>
      <c r="T79" s="16"/>
      <c r="U79" s="323"/>
      <c r="V79" s="323"/>
      <c r="W79" s="323"/>
      <c r="X79" s="323"/>
      <c r="Y79" s="323"/>
    </row>
    <row r="80" spans="1:25" ht="15" hidden="1">
      <c r="A80" s="449"/>
      <c r="B80" s="486"/>
      <c r="C80" s="480"/>
      <c r="D80" s="59" t="s">
        <v>29</v>
      </c>
      <c r="E80" s="170">
        <f>ROUND(R$5*E77,0)</f>
        <v>0</v>
      </c>
      <c r="F80" s="170">
        <f t="shared" ref="F80:I80" si="52">ROUND(S$5*F77,0)</f>
        <v>0</v>
      </c>
      <c r="G80" s="170">
        <f t="shared" si="52"/>
        <v>0</v>
      </c>
      <c r="H80" s="170">
        <f t="shared" si="52"/>
        <v>0</v>
      </c>
      <c r="I80" s="170">
        <f t="shared" si="52"/>
        <v>0</v>
      </c>
      <c r="J80" s="167">
        <f>SUM(E80:I80)</f>
        <v>0</v>
      </c>
      <c r="M80" s="215"/>
      <c r="N80" s="56"/>
      <c r="O80" s="56"/>
      <c r="P80" s="56"/>
      <c r="Q80" s="211">
        <f>IF('Cumulative Cost Share Budget'!L79='Split CS budget (A)'!$L$1,'Cumulative Cost Share Budget'!Q79,0)</f>
        <v>1.03</v>
      </c>
      <c r="R80" s="212">
        <f>IF('Cumulative Cost Share Budget'!L79='Split CS budget (A)'!$L$1,'Cumulative Cost Share Budget'!R79,0)</f>
        <v>0</v>
      </c>
      <c r="S80" s="61">
        <f>IF('Cumulative Cost Share Budget'!L79='Split CS budget (A)'!$L$1,'Cumulative Cost Share Budget'!S79,0)</f>
        <v>12</v>
      </c>
      <c r="T80" s="16"/>
      <c r="U80" s="324"/>
      <c r="V80" s="324"/>
      <c r="W80" s="324"/>
      <c r="X80" s="324"/>
      <c r="Y80" s="324"/>
    </row>
    <row r="81" spans="1:25" hidden="1">
      <c r="A81" s="449"/>
      <c r="B81" s="486"/>
      <c r="C81" s="480"/>
      <c r="D81" s="62" t="s">
        <v>178</v>
      </c>
      <c r="E81" s="171">
        <f>SUM(E79:E80)</f>
        <v>0</v>
      </c>
      <c r="F81" s="171">
        <f t="shared" ref="F81:I81" si="53">SUM(F79:F80)</f>
        <v>0</v>
      </c>
      <c r="G81" s="171">
        <f t="shared" si="53"/>
        <v>0</v>
      </c>
      <c r="H81" s="171">
        <f t="shared" si="53"/>
        <v>0</v>
      </c>
      <c r="I81" s="171">
        <f t="shared" si="53"/>
        <v>0</v>
      </c>
      <c r="J81" s="172">
        <f>SUM(J79:J80)</f>
        <v>0</v>
      </c>
      <c r="M81" s="215"/>
      <c r="N81" s="56"/>
      <c r="O81" s="56"/>
      <c r="P81" s="56"/>
      <c r="Q81" s="211">
        <f>IF('Cumulative Cost Share Budget'!L80='Split CS budget (A)'!$L$1,'Cumulative Cost Share Budget'!Q80,0)</f>
        <v>1.03</v>
      </c>
      <c r="R81" s="212">
        <f>IF('Cumulative Cost Share Budget'!L80='Split CS budget (A)'!$L$1,'Cumulative Cost Share Budget'!R80,0)</f>
        <v>0</v>
      </c>
      <c r="S81" s="61">
        <f>IF('Cumulative Cost Share Budget'!L80='Split CS budget (A)'!$L$1,'Cumulative Cost Share Budget'!S80,0)</f>
        <v>12</v>
      </c>
      <c r="T81" s="16"/>
      <c r="U81" s="323"/>
      <c r="V81" s="323"/>
      <c r="W81" s="323"/>
      <c r="X81" s="323"/>
      <c r="Y81" s="323"/>
    </row>
    <row r="82" spans="1:25" hidden="1">
      <c r="A82" s="449"/>
      <c r="B82" s="481"/>
      <c r="C82" s="480"/>
      <c r="D82" s="59"/>
      <c r="E82" s="16"/>
      <c r="F82" s="16"/>
      <c r="G82" s="16"/>
      <c r="H82" s="16"/>
      <c r="I82" s="16"/>
      <c r="J82" s="25"/>
      <c r="M82" s="215"/>
      <c r="N82" s="56"/>
      <c r="O82" s="56"/>
      <c r="P82" s="56"/>
      <c r="Q82" s="31"/>
      <c r="R82" s="56"/>
      <c r="S82" s="31"/>
      <c r="T82" s="16"/>
      <c r="U82" s="325"/>
      <c r="V82" s="326"/>
      <c r="W82" s="324"/>
      <c r="X82" s="324"/>
      <c r="Y82" s="324"/>
    </row>
    <row r="83" spans="1:25" hidden="1">
      <c r="A83" s="485">
        <f>IF('Cumulative Cost Share Budget'!L82='Split CS budget (A)'!$L$1,'Cumulative Cost Share Budget'!A82,0)</f>
        <v>0</v>
      </c>
      <c r="B83" s="480" t="str">
        <f>IF('Cumulative Cost Share Budget'!$L82='Split CS budget (A)'!$L$1,'Cumulative Cost Share Budget'!B82,0)</f>
        <v>Co-Investigator</v>
      </c>
      <c r="C83" s="481"/>
      <c r="D83" s="33" t="s">
        <v>123</v>
      </c>
      <c r="E83" s="76">
        <f>ROUND($R83*$S83,6)</f>
        <v>0</v>
      </c>
      <c r="F83" s="76">
        <f>ROUND($R84*$S84,6)</f>
        <v>0</v>
      </c>
      <c r="G83" s="76">
        <f>ROUND($R85*$S85,6)</f>
        <v>0</v>
      </c>
      <c r="H83" s="76">
        <f>ROUND($R86*$S86,6)</f>
        <v>0</v>
      </c>
      <c r="I83" s="76">
        <f>ROUND($R87*$S87,6)</f>
        <v>0</v>
      </c>
      <c r="J83" s="46"/>
      <c r="M83" s="133">
        <f>IF('Cumulative Cost Share Budget'!L82='Split CS budget (A)'!$L$1,'Cumulative Cost Share Budget'!M82,0)</f>
        <v>0</v>
      </c>
      <c r="N83" s="214">
        <f>IF('Cumulative Cost Share Budget'!L82='Split CS budget (A)'!$L$1,'Cumulative Cost Share Budget'!N82,0)</f>
        <v>0</v>
      </c>
      <c r="O83" s="214">
        <f>IF('Cumulative Cost Share Budget'!L78='Split CS budget (A)'!$L$1,'Cumulative Cost Share Budget'!O78,0)</f>
        <v>0</v>
      </c>
      <c r="P83" s="209">
        <f>IF('Cumulative Cost Share Budget'!L82='Split CS budget (A)'!$L$1,'Cumulative Cost Share Budget'!P82,0)</f>
        <v>0</v>
      </c>
      <c r="Q83" s="211">
        <f>IF('Cumulative Cost Share Budget'!L82='Split CS budget (A)'!$L$1,'Cumulative Cost Share Budget'!Q82,0)</f>
        <v>1.03</v>
      </c>
      <c r="R83" s="212">
        <f>IF('Cumulative Cost Share Budget'!L82='Split CS budget (A)'!$L$1,'Cumulative Cost Share Budget'!R82,0)</f>
        <v>0</v>
      </c>
      <c r="S83" s="61">
        <f>IF('Cumulative Cost Share Budget'!L82='Split CS budget (A)'!$L$1,'Cumulative Cost Share Budget'!S82,0)</f>
        <v>12</v>
      </c>
      <c r="T83" s="2"/>
      <c r="U83" s="323">
        <f>IFERROR((E86+E87)/E85,0)</f>
        <v>0</v>
      </c>
      <c r="V83" s="323">
        <f t="shared" ref="V83" si="54">IFERROR((F86+F87)/F85,0)</f>
        <v>0</v>
      </c>
      <c r="W83" s="323">
        <f t="shared" ref="W83" si="55">IFERROR((G86+G87)/G85,0)</f>
        <v>0</v>
      </c>
      <c r="X83" s="323">
        <f t="shared" ref="X83" si="56">IFERROR((H86+H87)/H85,0)</f>
        <v>0</v>
      </c>
      <c r="Y83" s="323">
        <f t="shared" ref="Y83" si="57">IFERROR((I86+I87)/I85,0)</f>
        <v>0</v>
      </c>
    </row>
    <row r="84" spans="1:25" hidden="1">
      <c r="A84" s="486"/>
      <c r="B84" s="545" t="str">
        <f>IF('Cumulative Cost Share Budget'!$L83='Split CS budget (A)'!$L$1,'Cumulative Cost Share Budget'!B83,0)</f>
        <v>Select One</v>
      </c>
      <c r="C84" s="480"/>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(A)'!$L$1,'Cumulative Cost Share Budget'!Q83,0)</f>
        <v>1.03</v>
      </c>
      <c r="R84" s="212">
        <f>IF('Cumulative Cost Share Budget'!L83='Split CS budget (A)'!$L$1,'Cumulative Cost Share Budget'!R83,0)</f>
        <v>0</v>
      </c>
      <c r="S84" s="61">
        <f>IF('Cumulative Cost Share Budget'!L83='Split CS budget (A)'!$L$1,'Cumulative Cost Share Budget'!S83,0)</f>
        <v>12</v>
      </c>
      <c r="T84" s="16"/>
      <c r="U84" s="324"/>
      <c r="V84" s="324"/>
      <c r="W84" s="324"/>
      <c r="X84" s="324"/>
      <c r="Y84" s="324"/>
    </row>
    <row r="85" spans="1:25" hidden="1">
      <c r="A85" s="449"/>
      <c r="B85" s="486"/>
      <c r="C85" s="480"/>
      <c r="D85" s="59" t="s">
        <v>30</v>
      </c>
      <c r="E85" s="52">
        <f>ROUND(E84*$Q$2,0)</f>
        <v>0</v>
      </c>
      <c r="F85" s="52">
        <f t="shared" ref="F85:I85" si="58">ROUND(F84*$Q$2,0)</f>
        <v>0</v>
      </c>
      <c r="G85" s="52">
        <f t="shared" si="58"/>
        <v>0</v>
      </c>
      <c r="H85" s="52">
        <f t="shared" si="58"/>
        <v>0</v>
      </c>
      <c r="I85" s="52">
        <f t="shared" si="58"/>
        <v>0</v>
      </c>
      <c r="J85" s="158">
        <f>SUM(E85:I85)</f>
        <v>0</v>
      </c>
      <c r="M85" s="215"/>
      <c r="N85" s="56"/>
      <c r="O85" s="56"/>
      <c r="P85" s="56"/>
      <c r="Q85" s="211">
        <f>IF('Cumulative Cost Share Budget'!L84='Split CS budget (A)'!$L$1,'Cumulative Cost Share Budget'!Q84,0)</f>
        <v>1.03</v>
      </c>
      <c r="R85" s="212">
        <f>IF('Cumulative Cost Share Budget'!L84='Split CS budget (A)'!$L$1,'Cumulative Cost Share Budget'!R84,0)</f>
        <v>0</v>
      </c>
      <c r="S85" s="61">
        <f>IF('Cumulative Cost Share Budget'!L84='Split CS budget (A)'!$L$1,'Cumulative Cost Share Budget'!S84,0)</f>
        <v>12</v>
      </c>
      <c r="T85" s="16"/>
      <c r="U85" s="323"/>
      <c r="V85" s="323"/>
      <c r="W85" s="323"/>
      <c r="X85" s="323"/>
      <c r="Y85" s="323"/>
    </row>
    <row r="86" spans="1:25" ht="15" hidden="1">
      <c r="A86" s="449"/>
      <c r="B86" s="486"/>
      <c r="C86" s="480"/>
      <c r="D86" s="59" t="s">
        <v>29</v>
      </c>
      <c r="E86" s="170">
        <f>ROUND(R$5*E83,0)</f>
        <v>0</v>
      </c>
      <c r="F86" s="170">
        <f t="shared" ref="F86:I86" si="59">ROUND(S$5*F83,0)</f>
        <v>0</v>
      </c>
      <c r="G86" s="170">
        <f t="shared" si="59"/>
        <v>0</v>
      </c>
      <c r="H86" s="170">
        <f t="shared" si="59"/>
        <v>0</v>
      </c>
      <c r="I86" s="170">
        <f t="shared" si="59"/>
        <v>0</v>
      </c>
      <c r="J86" s="167">
        <f>SUM(E86:I86)</f>
        <v>0</v>
      </c>
      <c r="M86" s="215"/>
      <c r="N86" s="56"/>
      <c r="O86" s="56"/>
      <c r="P86" s="56"/>
      <c r="Q86" s="211">
        <f>IF('Cumulative Cost Share Budget'!L85='Split CS budget (A)'!$L$1,'Cumulative Cost Share Budget'!Q85,0)</f>
        <v>1.03</v>
      </c>
      <c r="R86" s="212">
        <f>IF('Cumulative Cost Share Budget'!L85='Split CS budget (A)'!$L$1,'Cumulative Cost Share Budget'!R85,0)</f>
        <v>0</v>
      </c>
      <c r="S86" s="61">
        <f>IF('Cumulative Cost Share Budget'!L85='Split CS budget (A)'!$L$1,'Cumulative Cost Share Budget'!S85,0)</f>
        <v>12</v>
      </c>
      <c r="T86" s="16"/>
      <c r="U86" s="324"/>
      <c r="V86" s="324"/>
      <c r="W86" s="324"/>
      <c r="X86" s="324"/>
      <c r="Y86" s="324"/>
    </row>
    <row r="87" spans="1:25" hidden="1">
      <c r="A87" s="449"/>
      <c r="B87" s="486"/>
      <c r="C87" s="480"/>
      <c r="D87" s="62" t="s">
        <v>178</v>
      </c>
      <c r="E87" s="171">
        <f>SUM(E85:E86)</f>
        <v>0</v>
      </c>
      <c r="F87" s="171">
        <f t="shared" ref="F87:I87" si="60">SUM(F85:F86)</f>
        <v>0</v>
      </c>
      <c r="G87" s="171">
        <f t="shared" si="60"/>
        <v>0</v>
      </c>
      <c r="H87" s="171">
        <f t="shared" si="60"/>
        <v>0</v>
      </c>
      <c r="I87" s="171">
        <f t="shared" si="60"/>
        <v>0</v>
      </c>
      <c r="J87" s="172">
        <f>SUM(J85:J86)</f>
        <v>0</v>
      </c>
      <c r="M87" s="215"/>
      <c r="N87" s="56"/>
      <c r="O87" s="56"/>
      <c r="P87" s="56"/>
      <c r="Q87" s="211">
        <f>IF('Cumulative Cost Share Budget'!L86='Split CS budget (A)'!$L$1,'Cumulative Cost Share Budget'!Q86,0)</f>
        <v>1.03</v>
      </c>
      <c r="R87" s="212">
        <f>IF('Cumulative Cost Share Budget'!L86='Split CS budget (A)'!$L$1,'Cumulative Cost Share Budget'!R86,0)</f>
        <v>0</v>
      </c>
      <c r="S87" s="61">
        <f>IF('Cumulative Cost Share Budget'!L86='Split CS budget (A)'!$L$1,'Cumulative Cost Share Budget'!S86,0)</f>
        <v>12</v>
      </c>
      <c r="T87" s="16"/>
      <c r="U87" s="323"/>
      <c r="V87" s="323"/>
      <c r="W87" s="323"/>
      <c r="X87" s="323"/>
      <c r="Y87" s="323"/>
    </row>
    <row r="88" spans="1:25" hidden="1">
      <c r="A88" s="449"/>
      <c r="B88" s="481"/>
      <c r="C88" s="480"/>
      <c r="D88" s="59"/>
      <c r="E88" s="16"/>
      <c r="F88" s="16"/>
      <c r="G88" s="16"/>
      <c r="H88" s="16"/>
      <c r="I88" s="16"/>
      <c r="J88" s="25"/>
      <c r="M88" s="215"/>
      <c r="N88" s="56"/>
      <c r="O88" s="56"/>
      <c r="P88" s="56"/>
      <c r="Q88" s="31"/>
      <c r="R88" s="56"/>
      <c r="S88" s="31"/>
      <c r="T88" s="16"/>
      <c r="U88" s="325"/>
      <c r="V88" s="326"/>
      <c r="W88" s="324"/>
      <c r="X88" s="324"/>
      <c r="Y88" s="324"/>
    </row>
    <row r="89" spans="1:25" hidden="1">
      <c r="A89" s="485">
        <f>IF('Cumulative Cost Share Budget'!L88='Split CS budget (A)'!$L$1,'Cumulative Cost Share Budget'!A88,0)</f>
        <v>0</v>
      </c>
      <c r="B89" s="480" t="str">
        <f>IF('Cumulative Cost Share Budget'!$L88='Split CS budget (A)'!$L$1,'Cumulative Cost Share Budget'!B88,0)</f>
        <v>Co-Investigator</v>
      </c>
      <c r="C89" s="481"/>
      <c r="D89" s="33" t="s">
        <v>123</v>
      </c>
      <c r="E89" s="76">
        <f>ROUND($R89*$S89,6)</f>
        <v>0</v>
      </c>
      <c r="F89" s="76">
        <f>ROUND($R90*$S90,6)</f>
        <v>0</v>
      </c>
      <c r="G89" s="76">
        <f>ROUND($R91*$S91,6)</f>
        <v>0</v>
      </c>
      <c r="H89" s="76">
        <f>ROUND($R92*$S92,6)</f>
        <v>0</v>
      </c>
      <c r="I89" s="76">
        <f>ROUND($R93*$S93,6)</f>
        <v>0</v>
      </c>
      <c r="J89" s="46"/>
      <c r="M89" s="133">
        <f>IF('Cumulative Cost Share Budget'!L88='Split CS budget (A)'!$L$1,'Cumulative Cost Share Budget'!M88,0)</f>
        <v>0</v>
      </c>
      <c r="N89" s="214">
        <f>IF('Cumulative Cost Share Budget'!L88='Split CS budget (A)'!$L$1,'Cumulative Cost Share Budget'!N88,0)</f>
        <v>0</v>
      </c>
      <c r="O89" s="214">
        <f>IF('Cumulative Cost Share Budget'!L84='Split CS budget (A)'!$L$1,'Cumulative Cost Share Budget'!O84,0)</f>
        <v>0</v>
      </c>
      <c r="P89" s="209">
        <f>IF('Cumulative Cost Share Budget'!L88='Split CS budget (A)'!$L$1,'Cumulative Cost Share Budget'!P88,0)</f>
        <v>0</v>
      </c>
      <c r="Q89" s="211">
        <f>IF('Cumulative Cost Share Budget'!L88='Split CS budget (A)'!$L$1,'Cumulative Cost Share Budget'!Q88,0)</f>
        <v>1.03</v>
      </c>
      <c r="R89" s="212">
        <f>IF('Cumulative Cost Share Budget'!L88='Split CS budget (A)'!$L$1,'Cumulative Cost Share Budget'!R88,0)</f>
        <v>0</v>
      </c>
      <c r="S89" s="61">
        <f>IF('Cumulative Cost Share Budget'!L88='Split CS budget (A)'!$L$1,'Cumulative Cost Share Budget'!S88,0)</f>
        <v>12</v>
      </c>
      <c r="T89" s="2"/>
      <c r="U89" s="323">
        <f>IFERROR((E92+E93)/E91,0)</f>
        <v>0</v>
      </c>
      <c r="V89" s="323">
        <f t="shared" ref="V89" si="61">IFERROR((F92+F93)/F91,0)</f>
        <v>0</v>
      </c>
      <c r="W89" s="323">
        <f t="shared" ref="W89" si="62">IFERROR((G92+G93)/G91,0)</f>
        <v>0</v>
      </c>
      <c r="X89" s="323">
        <f t="shared" ref="X89" si="63">IFERROR((H92+H93)/H91,0)</f>
        <v>0</v>
      </c>
      <c r="Y89" s="323">
        <f t="shared" ref="Y89" si="64">IFERROR((I92+I93)/I91,0)</f>
        <v>0</v>
      </c>
    </row>
    <row r="90" spans="1:25" hidden="1">
      <c r="A90" s="486"/>
      <c r="B90" s="545" t="str">
        <f>IF('Cumulative Cost Share Budget'!$L89='Split CS budget (A)'!$L$1,'Cumulative Cost Share Budget'!B89,0)</f>
        <v>Select One</v>
      </c>
      <c r="C90" s="480"/>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(A)'!$L$1,'Cumulative Cost Share Budget'!Q89,0)</f>
        <v>1.03</v>
      </c>
      <c r="R90" s="212">
        <f>IF('Cumulative Cost Share Budget'!L89='Split CS budget (A)'!$L$1,'Cumulative Cost Share Budget'!R89,0)</f>
        <v>0</v>
      </c>
      <c r="S90" s="61">
        <f>IF('Cumulative Cost Share Budget'!L89='Split CS budget (A)'!$L$1,'Cumulative Cost Share Budget'!S89,0)</f>
        <v>12</v>
      </c>
      <c r="T90" s="16"/>
      <c r="U90" s="324"/>
      <c r="V90" s="324"/>
      <c r="W90" s="324"/>
      <c r="X90" s="324"/>
      <c r="Y90" s="324"/>
    </row>
    <row r="91" spans="1:25" hidden="1">
      <c r="A91" s="449"/>
      <c r="B91" s="486"/>
      <c r="C91" s="480"/>
      <c r="D91" s="59" t="s">
        <v>30</v>
      </c>
      <c r="E91" s="52">
        <f>ROUND(E90*$Q$2,0)</f>
        <v>0</v>
      </c>
      <c r="F91" s="52">
        <f t="shared" ref="F91:I91" si="65">ROUND(F90*$Q$2,0)</f>
        <v>0</v>
      </c>
      <c r="G91" s="52">
        <f t="shared" si="65"/>
        <v>0</v>
      </c>
      <c r="H91" s="52">
        <f t="shared" si="65"/>
        <v>0</v>
      </c>
      <c r="I91" s="52">
        <f t="shared" si="65"/>
        <v>0</v>
      </c>
      <c r="J91" s="158">
        <f>SUM(E91:I91)</f>
        <v>0</v>
      </c>
      <c r="M91" s="215"/>
      <c r="N91" s="56"/>
      <c r="O91" s="56"/>
      <c r="P91" s="56"/>
      <c r="Q91" s="211">
        <f>IF('Cumulative Cost Share Budget'!L90='Split CS budget (A)'!$L$1,'Cumulative Cost Share Budget'!Q90,0)</f>
        <v>1.03</v>
      </c>
      <c r="R91" s="212">
        <f>IF('Cumulative Cost Share Budget'!L90='Split CS budget (A)'!$L$1,'Cumulative Cost Share Budget'!R90,0)</f>
        <v>0</v>
      </c>
      <c r="S91" s="61">
        <f>IF('Cumulative Cost Share Budget'!L90='Split CS budget (A)'!$L$1,'Cumulative Cost Share Budget'!S90,0)</f>
        <v>12</v>
      </c>
      <c r="T91" s="16"/>
      <c r="U91" s="323"/>
      <c r="V91" s="323"/>
      <c r="W91" s="323"/>
      <c r="X91" s="323"/>
      <c r="Y91" s="323"/>
    </row>
    <row r="92" spans="1:25" ht="15" hidden="1">
      <c r="A92" s="449"/>
      <c r="B92" s="486"/>
      <c r="C92" s="480"/>
      <c r="D92" s="59" t="s">
        <v>29</v>
      </c>
      <c r="E92" s="170">
        <f>ROUND(R$5*E89,0)</f>
        <v>0</v>
      </c>
      <c r="F92" s="170">
        <f t="shared" ref="F92:I92" si="66">ROUND(S$5*F89,0)</f>
        <v>0</v>
      </c>
      <c r="G92" s="170">
        <f t="shared" si="66"/>
        <v>0</v>
      </c>
      <c r="H92" s="170">
        <f t="shared" si="66"/>
        <v>0</v>
      </c>
      <c r="I92" s="170">
        <f t="shared" si="66"/>
        <v>0</v>
      </c>
      <c r="J92" s="167">
        <f>SUM(E92:I92)</f>
        <v>0</v>
      </c>
      <c r="M92" s="215"/>
      <c r="N92" s="56"/>
      <c r="O92" s="56"/>
      <c r="P92" s="56"/>
      <c r="Q92" s="211">
        <f>IF('Cumulative Cost Share Budget'!L91='Split CS budget (A)'!$L$1,'Cumulative Cost Share Budget'!Q91,0)</f>
        <v>1.03</v>
      </c>
      <c r="R92" s="212">
        <f>IF('Cumulative Cost Share Budget'!L91='Split CS budget (A)'!$L$1,'Cumulative Cost Share Budget'!R91,0)</f>
        <v>0</v>
      </c>
      <c r="S92" s="61">
        <f>IF('Cumulative Cost Share Budget'!L91='Split CS budget (A)'!$L$1,'Cumulative Cost Share Budget'!S91,0)</f>
        <v>12</v>
      </c>
      <c r="T92" s="16"/>
      <c r="U92" s="324"/>
      <c r="V92" s="324"/>
      <c r="W92" s="324"/>
      <c r="X92" s="324"/>
      <c r="Y92" s="324"/>
    </row>
    <row r="93" spans="1:25" hidden="1">
      <c r="A93" s="449"/>
      <c r="B93" s="486"/>
      <c r="C93" s="480"/>
      <c r="D93" s="62" t="s">
        <v>178</v>
      </c>
      <c r="E93" s="171">
        <f>SUM(E91:E92)</f>
        <v>0</v>
      </c>
      <c r="F93" s="171">
        <f t="shared" ref="F93:I93" si="67">SUM(F91:F92)</f>
        <v>0</v>
      </c>
      <c r="G93" s="171">
        <f t="shared" si="67"/>
        <v>0</v>
      </c>
      <c r="H93" s="171">
        <f t="shared" si="67"/>
        <v>0</v>
      </c>
      <c r="I93" s="171">
        <f t="shared" si="67"/>
        <v>0</v>
      </c>
      <c r="J93" s="172">
        <f>SUM(J91:J92)</f>
        <v>0</v>
      </c>
      <c r="M93" s="215"/>
      <c r="N93" s="56"/>
      <c r="O93" s="56"/>
      <c r="P93" s="56"/>
      <c r="Q93" s="211">
        <f>IF('Cumulative Cost Share Budget'!L92='Split CS budget (A)'!$L$1,'Cumulative Cost Share Budget'!Q92,0)</f>
        <v>1.03</v>
      </c>
      <c r="R93" s="212">
        <f>IF('Cumulative Cost Share Budget'!L92='Split CS budget (A)'!$L$1,'Cumulative Cost Share Budget'!R92,0)</f>
        <v>0</v>
      </c>
      <c r="S93" s="61">
        <f>IF('Cumulative Cost Share Budget'!L92='Split CS budget (A)'!$L$1,'Cumulative Cost Share Budget'!S92,0)</f>
        <v>12</v>
      </c>
      <c r="T93" s="16"/>
      <c r="U93" s="323"/>
      <c r="V93" s="323"/>
      <c r="W93" s="323"/>
      <c r="X93" s="323"/>
      <c r="Y93" s="323"/>
    </row>
    <row r="94" spans="1:25" hidden="1">
      <c r="A94" s="449"/>
      <c r="B94" s="481"/>
      <c r="C94" s="480"/>
      <c r="D94" s="59"/>
      <c r="E94" s="16"/>
      <c r="F94" s="16"/>
      <c r="G94" s="16"/>
      <c r="H94" s="16"/>
      <c r="I94" s="16"/>
      <c r="J94" s="25"/>
      <c r="M94" s="215"/>
      <c r="N94" s="56"/>
      <c r="O94" s="56"/>
      <c r="P94" s="56"/>
      <c r="Q94" s="31"/>
      <c r="R94" s="56"/>
      <c r="S94" s="31"/>
      <c r="T94" s="16"/>
      <c r="U94" s="325"/>
      <c r="V94" s="326"/>
      <c r="W94" s="324"/>
      <c r="X94" s="324"/>
      <c r="Y94" s="324"/>
    </row>
    <row r="95" spans="1:25" hidden="1">
      <c r="A95" s="485">
        <f>IF('Cumulative Cost Share Budget'!L94='Split CS budget (A)'!$L$1,'Cumulative Cost Share Budget'!A94,0)</f>
        <v>0</v>
      </c>
      <c r="B95" s="480" t="str">
        <f>IF('Cumulative Cost Share Budget'!$L94='Split CS budget (A)'!$L$1,'Cumulative Cost Share Budget'!B94,0)</f>
        <v>Co-Investigator</v>
      </c>
      <c r="C95" s="481"/>
      <c r="D95" s="33" t="s">
        <v>123</v>
      </c>
      <c r="E95" s="76">
        <f>ROUND($R95*$S95,6)</f>
        <v>0</v>
      </c>
      <c r="F95" s="76">
        <f>ROUND($R96*$S96,6)</f>
        <v>0</v>
      </c>
      <c r="G95" s="76">
        <f>ROUND($R97*$S97,6)</f>
        <v>0</v>
      </c>
      <c r="H95" s="76">
        <f>ROUND($R98*$S98,6)</f>
        <v>0</v>
      </c>
      <c r="I95" s="76">
        <f>ROUND($R99*$S99,6)</f>
        <v>0</v>
      </c>
      <c r="J95" s="46"/>
      <c r="M95" s="133">
        <f>IF('Cumulative Cost Share Budget'!L94='Split CS budget (A)'!$L$1,'Cumulative Cost Share Budget'!M94,0)</f>
        <v>0</v>
      </c>
      <c r="N95" s="214">
        <f>IF('Cumulative Cost Share Budget'!L94='Split CS budget (A)'!$L$1,'Cumulative Cost Share Budget'!N94,0)</f>
        <v>0</v>
      </c>
      <c r="O95" s="214">
        <f>IF('Cumulative Cost Share Budget'!L90='Split CS budget (A)'!$L$1,'Cumulative Cost Share Budget'!O90,0)</f>
        <v>0</v>
      </c>
      <c r="P95" s="209">
        <f>IF('Cumulative Cost Share Budget'!L94='Split CS budget (A)'!$L$1,'Cumulative Cost Share Budget'!P94,0)</f>
        <v>0</v>
      </c>
      <c r="Q95" s="211">
        <f>IF('Cumulative Cost Share Budget'!L94='Split CS budget (A)'!$L$1,'Cumulative Cost Share Budget'!Q94,0)</f>
        <v>1.03</v>
      </c>
      <c r="R95" s="212">
        <f>IF('Cumulative Cost Share Budget'!L94='Split CS budget (A)'!$L$1,'Cumulative Cost Share Budget'!R94,0)</f>
        <v>0</v>
      </c>
      <c r="S95" s="61">
        <f>IF('Cumulative Cost Share Budget'!L94='Split CS budget (A)'!$L$1,'Cumulative Cost Share Budget'!S94,0)</f>
        <v>12</v>
      </c>
      <c r="T95" s="2"/>
      <c r="U95" s="323">
        <f>IFERROR((E98+E99)/E97,0)</f>
        <v>0</v>
      </c>
      <c r="V95" s="323">
        <f t="shared" ref="V95" si="68">IFERROR((F98+F99)/F97,0)</f>
        <v>0</v>
      </c>
      <c r="W95" s="323">
        <f t="shared" ref="W95" si="69">IFERROR((G98+G99)/G97,0)</f>
        <v>0</v>
      </c>
      <c r="X95" s="323">
        <f t="shared" ref="X95" si="70">IFERROR((H98+H99)/H97,0)</f>
        <v>0</v>
      </c>
      <c r="Y95" s="323">
        <f t="shared" ref="Y95" si="71">IFERROR((I98+I99)/I97,0)</f>
        <v>0</v>
      </c>
    </row>
    <row r="96" spans="1:25" hidden="1">
      <c r="A96" s="486"/>
      <c r="B96" s="545" t="str">
        <f>IF('Cumulative Cost Share Budget'!$L95='Split CS budget (A)'!$L$1,'Cumulative Cost Share Budget'!B95,0)</f>
        <v>Select One</v>
      </c>
      <c r="C96" s="480"/>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(A)'!$L$1,'Cumulative Cost Share Budget'!Q95,0)</f>
        <v>1.03</v>
      </c>
      <c r="R96" s="212">
        <f>IF('Cumulative Cost Share Budget'!L95='Split CS budget (A)'!$L$1,'Cumulative Cost Share Budget'!R95,0)</f>
        <v>0</v>
      </c>
      <c r="S96" s="61">
        <f>IF('Cumulative Cost Share Budget'!L95='Split CS budget (A)'!$L$1,'Cumulative Cost Share Budget'!S95,0)</f>
        <v>12</v>
      </c>
      <c r="T96" s="16"/>
      <c r="U96" s="324"/>
      <c r="V96" s="324"/>
      <c r="W96" s="324"/>
      <c r="X96" s="324"/>
      <c r="Y96" s="324"/>
    </row>
    <row r="97" spans="1:25" hidden="1">
      <c r="A97" s="449"/>
      <c r="B97" s="486"/>
      <c r="C97" s="480"/>
      <c r="D97" s="59" t="s">
        <v>30</v>
      </c>
      <c r="E97" s="52">
        <f>ROUND(E96*$Q$2,0)</f>
        <v>0</v>
      </c>
      <c r="F97" s="52">
        <f t="shared" ref="F97:I97" si="72">ROUND(F96*$Q$2,0)</f>
        <v>0</v>
      </c>
      <c r="G97" s="52">
        <f t="shared" si="72"/>
        <v>0</v>
      </c>
      <c r="H97" s="52">
        <f t="shared" si="72"/>
        <v>0</v>
      </c>
      <c r="I97" s="52">
        <f t="shared" si="72"/>
        <v>0</v>
      </c>
      <c r="J97" s="158">
        <f>SUM(E97:I97)</f>
        <v>0</v>
      </c>
      <c r="M97" s="215"/>
      <c r="N97" s="56"/>
      <c r="O97" s="56"/>
      <c r="P97" s="56"/>
      <c r="Q97" s="211">
        <f>IF('Cumulative Cost Share Budget'!L96='Split CS budget (A)'!$L$1,'Cumulative Cost Share Budget'!Q96,0)</f>
        <v>1.03</v>
      </c>
      <c r="R97" s="212">
        <f>IF('Cumulative Cost Share Budget'!L96='Split CS budget (A)'!$L$1,'Cumulative Cost Share Budget'!R96,0)</f>
        <v>0</v>
      </c>
      <c r="S97" s="61">
        <f>IF('Cumulative Cost Share Budget'!L96='Split CS budget (A)'!$L$1,'Cumulative Cost Share Budget'!S96,0)</f>
        <v>12</v>
      </c>
      <c r="T97" s="16"/>
      <c r="U97" s="323"/>
      <c r="V97" s="323"/>
      <c r="W97" s="323"/>
      <c r="X97" s="323"/>
      <c r="Y97" s="323"/>
    </row>
    <row r="98" spans="1:25" ht="15" hidden="1">
      <c r="A98" s="449"/>
      <c r="B98" s="486"/>
      <c r="C98" s="480"/>
      <c r="D98" s="59" t="s">
        <v>29</v>
      </c>
      <c r="E98" s="170">
        <f>ROUND(R$5*E95,0)</f>
        <v>0</v>
      </c>
      <c r="F98" s="170">
        <f t="shared" ref="F98:I98" si="73">ROUND(S$5*F95,0)</f>
        <v>0</v>
      </c>
      <c r="G98" s="170">
        <f t="shared" si="73"/>
        <v>0</v>
      </c>
      <c r="H98" s="170">
        <f t="shared" si="73"/>
        <v>0</v>
      </c>
      <c r="I98" s="170">
        <f t="shared" si="73"/>
        <v>0</v>
      </c>
      <c r="J98" s="167">
        <f>SUM(E98:I98)</f>
        <v>0</v>
      </c>
      <c r="M98" s="215"/>
      <c r="N98" s="56"/>
      <c r="O98" s="56"/>
      <c r="P98" s="56"/>
      <c r="Q98" s="211">
        <f>IF('Cumulative Cost Share Budget'!L97='Split CS budget (A)'!$L$1,'Cumulative Cost Share Budget'!Q97,0)</f>
        <v>1.03</v>
      </c>
      <c r="R98" s="212">
        <f>IF('Cumulative Cost Share Budget'!L97='Split CS budget (A)'!$L$1,'Cumulative Cost Share Budget'!R97,0)</f>
        <v>0</v>
      </c>
      <c r="S98" s="61">
        <f>IF('Cumulative Cost Share Budget'!L97='Split CS budget (A)'!$L$1,'Cumulative Cost Share Budget'!S97,0)</f>
        <v>12</v>
      </c>
      <c r="T98" s="16"/>
      <c r="U98" s="324"/>
      <c r="V98" s="324"/>
      <c r="W98" s="324"/>
      <c r="X98" s="324"/>
      <c r="Y98" s="324"/>
    </row>
    <row r="99" spans="1:25" hidden="1">
      <c r="A99" s="449"/>
      <c r="B99" s="486"/>
      <c r="C99" s="480"/>
      <c r="D99" s="62" t="s">
        <v>178</v>
      </c>
      <c r="E99" s="171">
        <f>SUM(E97:E98)</f>
        <v>0</v>
      </c>
      <c r="F99" s="171">
        <f t="shared" ref="F99:I99" si="74">SUM(F97:F98)</f>
        <v>0</v>
      </c>
      <c r="G99" s="171">
        <f t="shared" si="74"/>
        <v>0</v>
      </c>
      <c r="H99" s="171">
        <f t="shared" si="74"/>
        <v>0</v>
      </c>
      <c r="I99" s="171">
        <f t="shared" si="74"/>
        <v>0</v>
      </c>
      <c r="J99" s="172">
        <f>SUM(J97:J98)</f>
        <v>0</v>
      </c>
      <c r="M99" s="215"/>
      <c r="N99" s="56"/>
      <c r="O99" s="56"/>
      <c r="P99" s="56"/>
      <c r="Q99" s="211">
        <f>IF('Cumulative Cost Share Budget'!L98='Split CS budget (A)'!$L$1,'Cumulative Cost Share Budget'!Q98,0)</f>
        <v>1.03</v>
      </c>
      <c r="R99" s="212">
        <f>IF('Cumulative Cost Share Budget'!L98='Split CS budget (A)'!$L$1,'Cumulative Cost Share Budget'!R98,0)</f>
        <v>0</v>
      </c>
      <c r="S99" s="61">
        <f>IF('Cumulative Cost Share Budget'!L98='Split CS budget (A)'!$L$1,'Cumulative Cost Share Budget'!S98,0)</f>
        <v>12</v>
      </c>
      <c r="T99" s="16"/>
      <c r="U99" s="323"/>
      <c r="V99" s="323"/>
      <c r="W99" s="323"/>
      <c r="X99" s="323"/>
      <c r="Y99" s="323"/>
    </row>
    <row r="100" spans="1:25" hidden="1">
      <c r="A100" s="449"/>
      <c r="B100" s="481"/>
      <c r="C100" s="480"/>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5">
        <f>IF('Cumulative Cost Share Budget'!L100='Split CS budget (A)'!$L$1,'Cumulative Cost Share Budget'!A100,0)</f>
        <v>0</v>
      </c>
      <c r="B101" s="480" t="str">
        <f>IF('Cumulative Cost Share Budget'!$L100='Split CS budget (A)'!$L$1,'Cumulative Cost Share Budget'!B100,0)</f>
        <v>Co-Investigator</v>
      </c>
      <c r="C101" s="481"/>
      <c r="D101" s="33" t="s">
        <v>123</v>
      </c>
      <c r="E101" s="76">
        <f>ROUND($R101*$S101,6)</f>
        <v>0</v>
      </c>
      <c r="F101" s="76">
        <f>ROUND($R102*$S102,6)</f>
        <v>0</v>
      </c>
      <c r="G101" s="76">
        <f>ROUND($R103*$S103,6)</f>
        <v>0</v>
      </c>
      <c r="H101" s="76">
        <f>ROUND($R104*$S104,6)</f>
        <v>0</v>
      </c>
      <c r="I101" s="76">
        <f>ROUND($R105*$S105,6)</f>
        <v>0</v>
      </c>
      <c r="J101" s="46"/>
      <c r="M101" s="133">
        <f>IF('Cumulative Cost Share Budget'!L100='Split CS budget (A)'!$L$1,'Cumulative Cost Share Budget'!M100,0)</f>
        <v>0</v>
      </c>
      <c r="N101" s="214">
        <f>IF('Cumulative Cost Share Budget'!L100='Split CS budget (A)'!$L$1,'Cumulative Cost Share Budget'!N100,0)</f>
        <v>0</v>
      </c>
      <c r="O101" s="214">
        <f>IF('Cumulative Cost Share Budget'!L96='Split CS budget (A)'!$L$1,'Cumulative Cost Share Budget'!O96,0)</f>
        <v>0</v>
      </c>
      <c r="P101" s="209">
        <f>IF('Cumulative Cost Share Budget'!L100='Split CS budget (A)'!$L$1,'Cumulative Cost Share Budget'!P100,0)</f>
        <v>0</v>
      </c>
      <c r="Q101" s="211">
        <f>IF('Cumulative Cost Share Budget'!L100='Split CS budget (A)'!$L$1,'Cumulative Cost Share Budget'!Q100,0)</f>
        <v>1.03</v>
      </c>
      <c r="R101" s="212">
        <f>IF('Cumulative Cost Share Budget'!L100='Split CS budget (A)'!$L$1,'Cumulative Cost Share Budget'!R100,0)</f>
        <v>0</v>
      </c>
      <c r="S101" s="61">
        <f>IF('Cumulative Cost Share Budget'!L100='Split CS budget (A)'!$L$1,'Cumulative Cost Share Budget'!S100,0)</f>
        <v>12</v>
      </c>
      <c r="T101" s="2"/>
      <c r="U101" s="323">
        <f>IFERROR((E104+E105)/E103,0)</f>
        <v>0</v>
      </c>
      <c r="V101" s="323">
        <f t="shared" ref="V101" si="75">IFERROR((F104+F105)/F103,0)</f>
        <v>0</v>
      </c>
      <c r="W101" s="323">
        <f t="shared" ref="W101" si="76">IFERROR((G104+G105)/G103,0)</f>
        <v>0</v>
      </c>
      <c r="X101" s="323">
        <f t="shared" ref="X101" si="77">IFERROR((H104+H105)/H103,0)</f>
        <v>0</v>
      </c>
      <c r="Y101" s="323">
        <f t="shared" ref="Y101" si="78">IFERROR((I104+I105)/I103,0)</f>
        <v>0</v>
      </c>
    </row>
    <row r="102" spans="1:25" hidden="1">
      <c r="A102" s="486"/>
      <c r="B102" s="545" t="str">
        <f>IF('Cumulative Cost Share Budget'!$L101='Split CS budget (A)'!$L$1,'Cumulative Cost Share Budget'!B101,0)</f>
        <v>Select One</v>
      </c>
      <c r="C102" s="480"/>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(A)'!$L$1,'Cumulative Cost Share Budget'!Q101,0)</f>
        <v>1.03</v>
      </c>
      <c r="R102" s="212">
        <f>IF('Cumulative Cost Share Budget'!L101='Split CS budget (A)'!$L$1,'Cumulative Cost Share Budget'!R101,0)</f>
        <v>0</v>
      </c>
      <c r="S102" s="61">
        <f>IF('Cumulative Cost Share Budget'!L101='Split CS budget (A)'!$L$1,'Cumulative Cost Share Budget'!S101,0)</f>
        <v>12</v>
      </c>
      <c r="T102" s="16"/>
      <c r="U102" s="324"/>
      <c r="V102" s="324"/>
      <c r="W102" s="324"/>
      <c r="X102" s="324"/>
      <c r="Y102" s="324"/>
    </row>
    <row r="103" spans="1:25" hidden="1">
      <c r="A103" s="449"/>
      <c r="B103" s="486"/>
      <c r="C103" s="480"/>
      <c r="D103" s="59" t="s">
        <v>30</v>
      </c>
      <c r="E103" s="52">
        <f>ROUND(E102*$Q$2,0)</f>
        <v>0</v>
      </c>
      <c r="F103" s="52">
        <f t="shared" ref="F103:I103" si="79">ROUND(F102*$Q$2,0)</f>
        <v>0</v>
      </c>
      <c r="G103" s="52">
        <f t="shared" si="79"/>
        <v>0</v>
      </c>
      <c r="H103" s="52">
        <f t="shared" si="79"/>
        <v>0</v>
      </c>
      <c r="I103" s="52">
        <f t="shared" si="79"/>
        <v>0</v>
      </c>
      <c r="J103" s="158">
        <f>SUM(E103:I103)</f>
        <v>0</v>
      </c>
      <c r="M103" s="215"/>
      <c r="N103" s="56"/>
      <c r="O103" s="56"/>
      <c r="P103" s="56"/>
      <c r="Q103" s="211">
        <f>IF('Cumulative Cost Share Budget'!L102='Split CS budget (A)'!$L$1,'Cumulative Cost Share Budget'!Q102,0)</f>
        <v>1.03</v>
      </c>
      <c r="R103" s="212">
        <f>IF('Cumulative Cost Share Budget'!L102='Split CS budget (A)'!$L$1,'Cumulative Cost Share Budget'!R102,0)</f>
        <v>0</v>
      </c>
      <c r="S103" s="61">
        <f>IF('Cumulative Cost Share Budget'!L102='Split CS budget (A)'!$L$1,'Cumulative Cost Share Budget'!S102,0)</f>
        <v>12</v>
      </c>
      <c r="T103" s="16"/>
      <c r="U103" s="323"/>
      <c r="V103" s="323"/>
      <c r="W103" s="323"/>
      <c r="X103" s="323"/>
      <c r="Y103" s="323"/>
    </row>
    <row r="104" spans="1:25" ht="15" hidden="1">
      <c r="A104" s="449"/>
      <c r="B104" s="486"/>
      <c r="C104" s="480"/>
      <c r="D104" s="59" t="s">
        <v>29</v>
      </c>
      <c r="E104" s="170">
        <f>ROUND(R$5*E101,0)</f>
        <v>0</v>
      </c>
      <c r="F104" s="170">
        <f t="shared" ref="F104:I104" si="80">ROUND(S$5*F101,0)</f>
        <v>0</v>
      </c>
      <c r="G104" s="170">
        <f t="shared" si="80"/>
        <v>0</v>
      </c>
      <c r="H104" s="170">
        <f t="shared" si="80"/>
        <v>0</v>
      </c>
      <c r="I104" s="170">
        <f t="shared" si="80"/>
        <v>0</v>
      </c>
      <c r="J104" s="167">
        <f>SUM(E104:I104)</f>
        <v>0</v>
      </c>
      <c r="M104" s="215"/>
      <c r="N104" s="56"/>
      <c r="O104" s="56"/>
      <c r="P104" s="56"/>
      <c r="Q104" s="211">
        <f>IF('Cumulative Cost Share Budget'!L103='Split CS budget (A)'!$L$1,'Cumulative Cost Share Budget'!Q103,0)</f>
        <v>1.03</v>
      </c>
      <c r="R104" s="212">
        <f>IF('Cumulative Cost Share Budget'!L103='Split CS budget (A)'!$L$1,'Cumulative Cost Share Budget'!R103,0)</f>
        <v>0</v>
      </c>
      <c r="S104" s="61">
        <f>IF('Cumulative Cost Share Budget'!L103='Split CS budget (A)'!$L$1,'Cumulative Cost Share Budget'!S103,0)</f>
        <v>12</v>
      </c>
      <c r="T104" s="16"/>
      <c r="U104" s="324"/>
      <c r="V104" s="324"/>
      <c r="W104" s="324"/>
      <c r="X104" s="324"/>
      <c r="Y104" s="324"/>
    </row>
    <row r="105" spans="1:25" hidden="1">
      <c r="A105" s="449"/>
      <c r="B105" s="486"/>
      <c r="C105" s="480"/>
      <c r="D105" s="62" t="s">
        <v>178</v>
      </c>
      <c r="E105" s="171">
        <f>SUM(E103:E104)</f>
        <v>0</v>
      </c>
      <c r="F105" s="171">
        <f t="shared" ref="F105:I105" si="81">SUM(F103:F104)</f>
        <v>0</v>
      </c>
      <c r="G105" s="171">
        <f t="shared" si="81"/>
        <v>0</v>
      </c>
      <c r="H105" s="171">
        <f t="shared" si="81"/>
        <v>0</v>
      </c>
      <c r="I105" s="171">
        <f t="shared" si="81"/>
        <v>0</v>
      </c>
      <c r="J105" s="172">
        <f>SUM(J103:J104)</f>
        <v>0</v>
      </c>
      <c r="M105" s="215"/>
      <c r="N105" s="56"/>
      <c r="O105" s="56"/>
      <c r="P105" s="56"/>
      <c r="Q105" s="211">
        <f>IF('Cumulative Cost Share Budget'!L104='Split CS budget (A)'!$L$1,'Cumulative Cost Share Budget'!Q104,0)</f>
        <v>1.03</v>
      </c>
      <c r="R105" s="212">
        <f>IF('Cumulative Cost Share Budget'!L104='Split CS budget (A)'!$L$1,'Cumulative Cost Share Budget'!R104,0)</f>
        <v>0</v>
      </c>
      <c r="S105" s="61">
        <f>IF('Cumulative Cost Share Budget'!L104='Split CS budget (A)'!$L$1,'Cumulative Cost Share Budget'!S104,0)</f>
        <v>12</v>
      </c>
      <c r="T105" s="16"/>
      <c r="U105" s="323"/>
      <c r="V105" s="323"/>
      <c r="W105" s="323"/>
      <c r="X105" s="323"/>
      <c r="Y105" s="323"/>
    </row>
    <row r="106" spans="1:25" hidden="1">
      <c r="A106" s="449"/>
      <c r="B106" s="481"/>
      <c r="C106" s="480"/>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5">
        <f>IF('Cumulative Cost Share Budget'!L106='Split CS budget (A)'!$L$1,'Cumulative Cost Share Budget'!A106,0)</f>
        <v>0</v>
      </c>
      <c r="B107" s="480" t="str">
        <f>IF('Cumulative Cost Share Budget'!$L106='Split CS budget (A)'!$L$1,'Cumulative Cost Share Budget'!B106,0)</f>
        <v>Co-Investigator</v>
      </c>
      <c r="C107" s="481"/>
      <c r="D107" s="33" t="s">
        <v>123</v>
      </c>
      <c r="E107" s="76">
        <f>ROUND($R107*$S107,6)</f>
        <v>0</v>
      </c>
      <c r="F107" s="76">
        <f>ROUND($R108*$S108,6)</f>
        <v>0</v>
      </c>
      <c r="G107" s="76">
        <f>ROUND($R109*$S109,6)</f>
        <v>0</v>
      </c>
      <c r="H107" s="76">
        <f>ROUND($R110*$S110,6)</f>
        <v>0</v>
      </c>
      <c r="I107" s="76">
        <f>ROUND($R111*$S111,6)</f>
        <v>0</v>
      </c>
      <c r="J107" s="46"/>
      <c r="M107" s="133">
        <f>IF('Cumulative Cost Share Budget'!L106='Split CS budget (A)'!$L$1,'Cumulative Cost Share Budget'!M106,0)</f>
        <v>0</v>
      </c>
      <c r="N107" s="214">
        <f>IF('Cumulative Cost Share Budget'!L106='Split CS budget (A)'!$L$1,'Cumulative Cost Share Budget'!N106,0)</f>
        <v>0</v>
      </c>
      <c r="O107" s="214">
        <f>IF('Cumulative Cost Share Budget'!L102='Split CS budget (A)'!$L$1,'Cumulative Cost Share Budget'!O102,0)</f>
        <v>0</v>
      </c>
      <c r="P107" s="209">
        <f>IF('Cumulative Cost Share Budget'!L106='Split CS budget (A)'!$L$1,'Cumulative Cost Share Budget'!P106,0)</f>
        <v>0</v>
      </c>
      <c r="Q107" s="211">
        <f>IF('Cumulative Cost Share Budget'!L106='Split CS budget (A)'!$L$1,'Cumulative Cost Share Budget'!Q106,0)</f>
        <v>1.03</v>
      </c>
      <c r="R107" s="212">
        <f>IF('Cumulative Cost Share Budget'!L106='Split CS budget (A)'!$L$1,'Cumulative Cost Share Budget'!R106,0)</f>
        <v>0</v>
      </c>
      <c r="S107" s="61">
        <f>IF('Cumulative Cost Share Budget'!L106='Split CS budget (A)'!$L$1,'Cumulative Cost Share Budget'!S106,0)</f>
        <v>12</v>
      </c>
      <c r="T107" s="2"/>
      <c r="U107" s="323">
        <f>IFERROR((E110+E111)/E109,0)</f>
        <v>0</v>
      </c>
      <c r="V107" s="323">
        <f t="shared" ref="V107" si="82">IFERROR((F110+F111)/F109,0)</f>
        <v>0</v>
      </c>
      <c r="W107" s="323">
        <f t="shared" ref="W107" si="83">IFERROR((G110+G111)/G109,0)</f>
        <v>0</v>
      </c>
      <c r="X107" s="323">
        <f t="shared" ref="X107" si="84">IFERROR((H110+H111)/H109,0)</f>
        <v>0</v>
      </c>
      <c r="Y107" s="323">
        <f t="shared" ref="Y107" si="85">IFERROR((I110+I111)/I109,0)</f>
        <v>0</v>
      </c>
    </row>
    <row r="108" spans="1:25" hidden="1">
      <c r="A108" s="486"/>
      <c r="B108" s="545" t="str">
        <f>IF('Cumulative Cost Share Budget'!$L107='Split CS budget (A)'!$L$1,'Cumulative Cost Share Budget'!B107,0)</f>
        <v>Select One</v>
      </c>
      <c r="C108" s="480"/>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(A)'!$L$1,'Cumulative Cost Share Budget'!Q107,0)</f>
        <v>1.03</v>
      </c>
      <c r="R108" s="212">
        <f>IF('Cumulative Cost Share Budget'!L107='Split CS budget (A)'!$L$1,'Cumulative Cost Share Budget'!R107,0)</f>
        <v>0</v>
      </c>
      <c r="S108" s="61">
        <f>IF('Cumulative Cost Share Budget'!L107='Split CS budget (A)'!$L$1,'Cumulative Cost Share Budget'!S107,0)</f>
        <v>12</v>
      </c>
      <c r="T108" s="16"/>
      <c r="U108" s="324"/>
      <c r="V108" s="324"/>
      <c r="W108" s="324"/>
      <c r="X108" s="324"/>
      <c r="Y108" s="324"/>
    </row>
    <row r="109" spans="1:25" hidden="1">
      <c r="A109" s="449"/>
      <c r="B109" s="486"/>
      <c r="C109" s="480"/>
      <c r="D109" s="59" t="s">
        <v>30</v>
      </c>
      <c r="E109" s="52">
        <f>ROUND(E108*$Q$2,0)</f>
        <v>0</v>
      </c>
      <c r="F109" s="52">
        <f t="shared" ref="F109:I109" si="86">ROUND(F108*$Q$2,0)</f>
        <v>0</v>
      </c>
      <c r="G109" s="52">
        <f t="shared" si="86"/>
        <v>0</v>
      </c>
      <c r="H109" s="52">
        <f t="shared" si="86"/>
        <v>0</v>
      </c>
      <c r="I109" s="52">
        <f t="shared" si="86"/>
        <v>0</v>
      </c>
      <c r="J109" s="158">
        <f>SUM(E109:I109)</f>
        <v>0</v>
      </c>
      <c r="M109" s="215"/>
      <c r="N109" s="56"/>
      <c r="O109" s="56"/>
      <c r="P109" s="56"/>
      <c r="Q109" s="211">
        <f>IF('Cumulative Cost Share Budget'!L108='Split CS budget (A)'!$L$1,'Cumulative Cost Share Budget'!Q108,0)</f>
        <v>1.03</v>
      </c>
      <c r="R109" s="212">
        <f>IF('Cumulative Cost Share Budget'!L108='Split CS budget (A)'!$L$1,'Cumulative Cost Share Budget'!R108,0)</f>
        <v>0</v>
      </c>
      <c r="S109" s="61">
        <f>IF('Cumulative Cost Share Budget'!L108='Split CS budget (A)'!$L$1,'Cumulative Cost Share Budget'!S108,0)</f>
        <v>12</v>
      </c>
      <c r="T109" s="16"/>
      <c r="U109" s="323"/>
      <c r="V109" s="323"/>
      <c r="W109" s="323"/>
      <c r="X109" s="323"/>
      <c r="Y109" s="323"/>
    </row>
    <row r="110" spans="1:25" ht="15" hidden="1">
      <c r="A110" s="449"/>
      <c r="B110" s="486"/>
      <c r="C110" s="480"/>
      <c r="D110" s="59" t="s">
        <v>29</v>
      </c>
      <c r="E110" s="170">
        <f>ROUND(R$5*E107,0)</f>
        <v>0</v>
      </c>
      <c r="F110" s="170">
        <f t="shared" ref="F110:I110" si="87">ROUND(S$5*F107,0)</f>
        <v>0</v>
      </c>
      <c r="G110" s="170">
        <f t="shared" si="87"/>
        <v>0</v>
      </c>
      <c r="H110" s="170">
        <f t="shared" si="87"/>
        <v>0</v>
      </c>
      <c r="I110" s="170">
        <f t="shared" si="87"/>
        <v>0</v>
      </c>
      <c r="J110" s="167">
        <f>SUM(E110:I110)</f>
        <v>0</v>
      </c>
      <c r="M110" s="215"/>
      <c r="N110" s="56"/>
      <c r="O110" s="56"/>
      <c r="P110" s="56"/>
      <c r="Q110" s="211">
        <f>IF('Cumulative Cost Share Budget'!L109='Split CS budget (A)'!$L$1,'Cumulative Cost Share Budget'!Q109,0)</f>
        <v>1.03</v>
      </c>
      <c r="R110" s="212">
        <f>IF('Cumulative Cost Share Budget'!L109='Split CS budget (A)'!$L$1,'Cumulative Cost Share Budget'!R109,0)</f>
        <v>0</v>
      </c>
      <c r="S110" s="61">
        <f>IF('Cumulative Cost Share Budget'!L109='Split CS budget (A)'!$L$1,'Cumulative Cost Share Budget'!S109,0)</f>
        <v>12</v>
      </c>
      <c r="T110" s="16"/>
      <c r="U110" s="324"/>
      <c r="V110" s="324"/>
      <c r="W110" s="324"/>
      <c r="X110" s="324"/>
      <c r="Y110" s="324"/>
    </row>
    <row r="111" spans="1:25" hidden="1">
      <c r="A111" s="449"/>
      <c r="B111" s="486"/>
      <c r="C111" s="480"/>
      <c r="D111" s="62" t="s">
        <v>178</v>
      </c>
      <c r="E111" s="171">
        <f>SUM(E109:E110)</f>
        <v>0</v>
      </c>
      <c r="F111" s="171">
        <f t="shared" ref="F111:I111" si="88">SUM(F109:F110)</f>
        <v>0</v>
      </c>
      <c r="G111" s="171">
        <f t="shared" si="88"/>
        <v>0</v>
      </c>
      <c r="H111" s="171">
        <f t="shared" si="88"/>
        <v>0</v>
      </c>
      <c r="I111" s="171">
        <f t="shared" si="88"/>
        <v>0</v>
      </c>
      <c r="J111" s="172">
        <f>SUM(J109:J110)</f>
        <v>0</v>
      </c>
      <c r="M111" s="215"/>
      <c r="N111" s="56"/>
      <c r="O111" s="56"/>
      <c r="P111" s="56"/>
      <c r="Q111" s="211">
        <f>IF('Cumulative Cost Share Budget'!L110='Split CS budget (A)'!$L$1,'Cumulative Cost Share Budget'!Q110,0)</f>
        <v>1.03</v>
      </c>
      <c r="R111" s="212">
        <f>IF('Cumulative Cost Share Budget'!L110='Split CS budget (A)'!$L$1,'Cumulative Cost Share Budget'!R110,0)</f>
        <v>0</v>
      </c>
      <c r="S111" s="61">
        <f>IF('Cumulative Cost Share Budget'!L110='Split CS budget (A)'!$L$1,'Cumulative Cost Share Budget'!S110,0)</f>
        <v>12</v>
      </c>
      <c r="T111" s="16"/>
      <c r="U111" s="323"/>
      <c r="V111" s="323"/>
      <c r="W111" s="323"/>
      <c r="X111" s="323"/>
      <c r="Y111" s="323"/>
    </row>
    <row r="112" spans="1:25" hidden="1">
      <c r="A112" s="449"/>
      <c r="B112" s="481"/>
      <c r="C112" s="480"/>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5">
        <f>IF('Cumulative Cost Share Budget'!L112='Split CS budget (A)'!$L$1,'Cumulative Cost Share Budget'!A112,0)</f>
        <v>0</v>
      </c>
      <c r="B113" s="480" t="str">
        <f>IF('Cumulative Cost Share Budget'!$L112='Split CS budget (A)'!$L$1,'Cumulative Cost Share Budget'!B112,0)</f>
        <v>Co-Investigator</v>
      </c>
      <c r="C113" s="481"/>
      <c r="D113" s="33" t="s">
        <v>123</v>
      </c>
      <c r="E113" s="76">
        <f>ROUND($R113*$S113,6)</f>
        <v>0</v>
      </c>
      <c r="F113" s="76">
        <f>ROUND($R114*$S114,6)</f>
        <v>0</v>
      </c>
      <c r="G113" s="76">
        <f>ROUND($R115*$S115,6)</f>
        <v>0</v>
      </c>
      <c r="H113" s="76">
        <f>ROUND($R116*$S116,6)</f>
        <v>0</v>
      </c>
      <c r="I113" s="76">
        <f>ROUND($R117*$S117,6)</f>
        <v>0</v>
      </c>
      <c r="J113" s="46"/>
      <c r="M113" s="133">
        <f>IF('Cumulative Cost Share Budget'!L112='Split CS budget (A)'!$L$1,'Cumulative Cost Share Budget'!M112,0)</f>
        <v>0</v>
      </c>
      <c r="N113" s="214">
        <f>IF('Cumulative Cost Share Budget'!L112='Split CS budget (A)'!$L$1,'Cumulative Cost Share Budget'!N112,0)</f>
        <v>0</v>
      </c>
      <c r="O113" s="214">
        <f>IF('Cumulative Cost Share Budget'!L108='Split CS budget (A)'!$L$1,'Cumulative Cost Share Budget'!O108,0)</f>
        <v>0</v>
      </c>
      <c r="P113" s="209">
        <f>IF('Cumulative Cost Share Budget'!L112='Split CS budget (A)'!$L$1,'Cumulative Cost Share Budget'!P112,0)</f>
        <v>0</v>
      </c>
      <c r="Q113" s="211">
        <f>IF('Cumulative Cost Share Budget'!L112='Split CS budget (A)'!$L$1,'Cumulative Cost Share Budget'!Q112,0)</f>
        <v>1.03</v>
      </c>
      <c r="R113" s="212">
        <f>IF('Cumulative Cost Share Budget'!L112='Split CS budget (A)'!$L$1,'Cumulative Cost Share Budget'!R112,0)</f>
        <v>0</v>
      </c>
      <c r="S113" s="61">
        <f>IF('Cumulative Cost Share Budget'!L112='Split CS budget (A)'!$L$1,'Cumulative Cost Share Budget'!S112,0)</f>
        <v>12</v>
      </c>
      <c r="T113" s="2"/>
      <c r="U113" s="323">
        <f>IFERROR((E116+E117)/E115,0)</f>
        <v>0</v>
      </c>
      <c r="V113" s="323">
        <f t="shared" ref="V113" si="89">IFERROR((F116+F117)/F115,0)</f>
        <v>0</v>
      </c>
      <c r="W113" s="323">
        <f t="shared" ref="W113" si="90">IFERROR((G116+G117)/G115,0)</f>
        <v>0</v>
      </c>
      <c r="X113" s="323">
        <f t="shared" ref="X113" si="91">IFERROR((H116+H117)/H115,0)</f>
        <v>0</v>
      </c>
      <c r="Y113" s="323">
        <f t="shared" ref="Y113" si="92">IFERROR((I116+I117)/I115,0)</f>
        <v>0</v>
      </c>
    </row>
    <row r="114" spans="1:25" hidden="1">
      <c r="A114" s="486"/>
      <c r="B114" s="545" t="str">
        <f>IF('Cumulative Cost Share Budget'!$L113='Split CS budget (A)'!$L$1,'Cumulative Cost Share Budget'!B113,0)</f>
        <v>Select One</v>
      </c>
      <c r="C114" s="480"/>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(A)'!$L$1,'Cumulative Cost Share Budget'!Q113,0)</f>
        <v>1.03</v>
      </c>
      <c r="R114" s="212">
        <f>IF('Cumulative Cost Share Budget'!L113='Split CS budget (A)'!$L$1,'Cumulative Cost Share Budget'!R113,0)</f>
        <v>0</v>
      </c>
      <c r="S114" s="61">
        <f>IF('Cumulative Cost Share Budget'!L113='Split CS budget (A)'!$L$1,'Cumulative Cost Share Budget'!S113,0)</f>
        <v>12</v>
      </c>
      <c r="T114" s="16"/>
      <c r="U114" s="324"/>
      <c r="V114" s="324"/>
      <c r="W114" s="324"/>
      <c r="X114" s="324"/>
      <c r="Y114" s="324"/>
    </row>
    <row r="115" spans="1:25" hidden="1">
      <c r="A115" s="449"/>
      <c r="B115" s="486"/>
      <c r="C115" s="480"/>
      <c r="D115" s="59" t="s">
        <v>30</v>
      </c>
      <c r="E115" s="52">
        <f>ROUND(E114*$Q$2,0)</f>
        <v>0</v>
      </c>
      <c r="F115" s="52">
        <f t="shared" ref="F115:I115" si="93">ROUND(F114*$Q$2,0)</f>
        <v>0</v>
      </c>
      <c r="G115" s="52">
        <f t="shared" si="93"/>
        <v>0</v>
      </c>
      <c r="H115" s="52">
        <f t="shared" si="93"/>
        <v>0</v>
      </c>
      <c r="I115" s="52">
        <f t="shared" si="93"/>
        <v>0</v>
      </c>
      <c r="J115" s="158">
        <f>SUM(E115:I115)</f>
        <v>0</v>
      </c>
      <c r="M115" s="215"/>
      <c r="N115" s="56"/>
      <c r="O115" s="56"/>
      <c r="P115" s="56"/>
      <c r="Q115" s="211">
        <f>IF('Cumulative Cost Share Budget'!L114='Split CS budget (A)'!$L$1,'Cumulative Cost Share Budget'!Q114,0)</f>
        <v>1.03</v>
      </c>
      <c r="R115" s="212">
        <f>IF('Cumulative Cost Share Budget'!L114='Split CS budget (A)'!$L$1,'Cumulative Cost Share Budget'!R114,0)</f>
        <v>0</v>
      </c>
      <c r="S115" s="61">
        <f>IF('Cumulative Cost Share Budget'!L114='Split CS budget (A)'!$L$1,'Cumulative Cost Share Budget'!S114,0)</f>
        <v>12</v>
      </c>
      <c r="T115" s="16"/>
      <c r="U115" s="323"/>
      <c r="V115" s="323"/>
      <c r="W115" s="323"/>
      <c r="X115" s="323"/>
      <c r="Y115" s="323"/>
    </row>
    <row r="116" spans="1:25" ht="15" hidden="1">
      <c r="A116" s="449"/>
      <c r="B116" s="486"/>
      <c r="C116" s="480"/>
      <c r="D116" s="59" t="s">
        <v>29</v>
      </c>
      <c r="E116" s="170">
        <f>ROUND(R$5*E113,0)</f>
        <v>0</v>
      </c>
      <c r="F116" s="170">
        <f t="shared" ref="F116:I116" si="94">ROUND(S$5*F113,0)</f>
        <v>0</v>
      </c>
      <c r="G116" s="170">
        <f t="shared" si="94"/>
        <v>0</v>
      </c>
      <c r="H116" s="170">
        <f t="shared" si="94"/>
        <v>0</v>
      </c>
      <c r="I116" s="170">
        <f t="shared" si="94"/>
        <v>0</v>
      </c>
      <c r="J116" s="167">
        <f>SUM(E116:I116)</f>
        <v>0</v>
      </c>
      <c r="M116" s="215"/>
      <c r="N116" s="56"/>
      <c r="O116" s="56"/>
      <c r="P116" s="56"/>
      <c r="Q116" s="211">
        <f>IF('Cumulative Cost Share Budget'!L115='Split CS budget (A)'!$L$1,'Cumulative Cost Share Budget'!Q115,0)</f>
        <v>1.03</v>
      </c>
      <c r="R116" s="212">
        <f>IF('Cumulative Cost Share Budget'!L115='Split CS budget (A)'!$L$1,'Cumulative Cost Share Budget'!R115,0)</f>
        <v>0</v>
      </c>
      <c r="S116" s="61">
        <f>IF('Cumulative Cost Share Budget'!L115='Split CS budget (A)'!$L$1,'Cumulative Cost Share Budget'!S115,0)</f>
        <v>12</v>
      </c>
      <c r="T116" s="16"/>
      <c r="U116" s="324"/>
      <c r="V116" s="324"/>
      <c r="W116" s="324"/>
      <c r="X116" s="324"/>
      <c r="Y116" s="324"/>
    </row>
    <row r="117" spans="1:25" hidden="1">
      <c r="A117" s="449"/>
      <c r="B117" s="486"/>
      <c r="C117" s="480"/>
      <c r="D117" s="62" t="s">
        <v>178</v>
      </c>
      <c r="E117" s="171">
        <f>SUM(E115:E116)</f>
        <v>0</v>
      </c>
      <c r="F117" s="171">
        <f t="shared" ref="F117:I117" si="95">SUM(F115:F116)</f>
        <v>0</v>
      </c>
      <c r="G117" s="171">
        <f t="shared" si="95"/>
        <v>0</v>
      </c>
      <c r="H117" s="171">
        <f t="shared" si="95"/>
        <v>0</v>
      </c>
      <c r="I117" s="171">
        <f t="shared" si="95"/>
        <v>0</v>
      </c>
      <c r="J117" s="172">
        <f>SUM(J115:J116)</f>
        <v>0</v>
      </c>
      <c r="M117" s="215"/>
      <c r="N117" s="56"/>
      <c r="O117" s="56"/>
      <c r="P117" s="56"/>
      <c r="Q117" s="211">
        <f>IF('Cumulative Cost Share Budget'!L116='Split CS budget (A)'!$L$1,'Cumulative Cost Share Budget'!Q116,0)</f>
        <v>1.03</v>
      </c>
      <c r="R117" s="212">
        <f>IF('Cumulative Cost Share Budget'!L116='Split CS budget (A)'!$L$1,'Cumulative Cost Share Budget'!R116,0)</f>
        <v>0</v>
      </c>
      <c r="S117" s="61">
        <f>IF('Cumulative Cost Share Budget'!L116='Split CS budget (A)'!$L$1,'Cumulative Cost Share Budget'!S116,0)</f>
        <v>12</v>
      </c>
      <c r="T117" s="16"/>
      <c r="U117" s="323"/>
      <c r="V117" s="323"/>
      <c r="W117" s="323"/>
      <c r="X117" s="323"/>
      <c r="Y117" s="323"/>
    </row>
    <row r="118" spans="1:25" hidden="1">
      <c r="A118" s="449"/>
      <c r="B118" s="481"/>
      <c r="C118" s="480"/>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5">
        <f>IF('Cumulative Cost Share Budget'!L118='Split CS budget (A)'!$L$1,'Cumulative Cost Share Budget'!A118,0)</f>
        <v>0</v>
      </c>
      <c r="B119" s="480" t="str">
        <f>IF('Cumulative Cost Share Budget'!$L118='Split CS budget (A)'!$L$1,'Cumulative Cost Share Budget'!B118,0)</f>
        <v>Co-Investigator</v>
      </c>
      <c r="C119" s="481"/>
      <c r="D119" s="33" t="s">
        <v>123</v>
      </c>
      <c r="E119" s="76">
        <f>ROUND($R119*$S119,6)</f>
        <v>0</v>
      </c>
      <c r="F119" s="76">
        <f>ROUND($R120*$S120,6)</f>
        <v>0</v>
      </c>
      <c r="G119" s="76">
        <f>ROUND($R121*$S121,6)</f>
        <v>0</v>
      </c>
      <c r="H119" s="76">
        <f>ROUND($R122*$S122,6)</f>
        <v>0</v>
      </c>
      <c r="I119" s="76">
        <f>ROUND($R123*$S123,6)</f>
        <v>0</v>
      </c>
      <c r="J119" s="46"/>
      <c r="M119" s="133">
        <f>IF('Cumulative Cost Share Budget'!L118='Split CS budget (A)'!$L$1,'Cumulative Cost Share Budget'!M118,0)</f>
        <v>0</v>
      </c>
      <c r="N119" s="214">
        <f>IF('Cumulative Cost Share Budget'!L118='Split CS budget (A)'!$L$1,'Cumulative Cost Share Budget'!N118,0)</f>
        <v>0</v>
      </c>
      <c r="O119" s="214">
        <f>IF('Cumulative Cost Share Budget'!L114='Split CS budget (A)'!$L$1,'Cumulative Cost Share Budget'!O114,0)</f>
        <v>0</v>
      </c>
      <c r="P119" s="209">
        <f>IF('Cumulative Cost Share Budget'!L118='Split CS budget (A)'!$L$1,'Cumulative Cost Share Budget'!P118,0)</f>
        <v>0</v>
      </c>
      <c r="Q119" s="211">
        <f>IF('Cumulative Cost Share Budget'!L118='Split CS budget (A)'!$L$1,'Cumulative Cost Share Budget'!Q118,0)</f>
        <v>1.03</v>
      </c>
      <c r="R119" s="212">
        <f>IF('Cumulative Cost Share Budget'!L118='Split CS budget (A)'!$L$1,'Cumulative Cost Share Budget'!R118,0)</f>
        <v>0</v>
      </c>
      <c r="S119" s="61">
        <f>IF('Cumulative Cost Share Budget'!L118='Split CS budget (A)'!$L$1,'Cumulative Cost Share Budget'!S118,0)</f>
        <v>12</v>
      </c>
      <c r="T119" s="2"/>
      <c r="U119" s="323">
        <f>IFERROR((E122+E123)/E121,0)</f>
        <v>0</v>
      </c>
      <c r="V119" s="323">
        <f t="shared" ref="V119" si="96">IFERROR((F122+F123)/F121,0)</f>
        <v>0</v>
      </c>
      <c r="W119" s="323">
        <f t="shared" ref="W119" si="97">IFERROR((G122+G123)/G121,0)</f>
        <v>0</v>
      </c>
      <c r="X119" s="323">
        <f t="shared" ref="X119" si="98">IFERROR((H122+H123)/H121,0)</f>
        <v>0</v>
      </c>
      <c r="Y119" s="323">
        <f t="shared" ref="Y119" si="99">IFERROR((I122+I123)/I121,0)</f>
        <v>0</v>
      </c>
    </row>
    <row r="120" spans="1:25" hidden="1">
      <c r="A120" s="486"/>
      <c r="B120" s="545" t="str">
        <f>IF('Cumulative Cost Share Budget'!$L119='Split CS budget (A)'!$L$1,'Cumulative Cost Share Budget'!B119,0)</f>
        <v>Select One</v>
      </c>
      <c r="C120" s="480"/>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(A)'!$L$1,'Cumulative Cost Share Budget'!Q119,0)</f>
        <v>1.03</v>
      </c>
      <c r="R120" s="212">
        <f>IF('Cumulative Cost Share Budget'!L119='Split CS budget (A)'!$L$1,'Cumulative Cost Share Budget'!R119,0)</f>
        <v>0</v>
      </c>
      <c r="S120" s="61">
        <f>IF('Cumulative Cost Share Budget'!L119='Split CS budget (A)'!$L$1,'Cumulative Cost Share Budget'!S119,0)</f>
        <v>12</v>
      </c>
      <c r="T120" s="16"/>
      <c r="U120" s="324"/>
      <c r="V120" s="324"/>
      <c r="W120" s="324"/>
      <c r="X120" s="324"/>
      <c r="Y120" s="324"/>
    </row>
    <row r="121" spans="1:25" hidden="1">
      <c r="A121" s="449"/>
      <c r="B121" s="486"/>
      <c r="C121" s="480"/>
      <c r="D121" s="59" t="s">
        <v>30</v>
      </c>
      <c r="E121" s="52">
        <f>ROUND(E120*$Q$2,0)</f>
        <v>0</v>
      </c>
      <c r="F121" s="52">
        <f t="shared" ref="F121:I121" si="100">ROUND(F120*$Q$2,0)</f>
        <v>0</v>
      </c>
      <c r="G121" s="52">
        <f t="shared" si="100"/>
        <v>0</v>
      </c>
      <c r="H121" s="52">
        <f t="shared" si="100"/>
        <v>0</v>
      </c>
      <c r="I121" s="52">
        <f t="shared" si="100"/>
        <v>0</v>
      </c>
      <c r="J121" s="158">
        <f>SUM(E121:I121)</f>
        <v>0</v>
      </c>
      <c r="M121" s="215"/>
      <c r="N121" s="56"/>
      <c r="O121" s="56"/>
      <c r="P121" s="56"/>
      <c r="Q121" s="211">
        <f>IF('Cumulative Cost Share Budget'!L120='Split CS budget (A)'!$L$1,'Cumulative Cost Share Budget'!Q120,0)</f>
        <v>1.03</v>
      </c>
      <c r="R121" s="212">
        <f>IF('Cumulative Cost Share Budget'!L120='Split CS budget (A)'!$L$1,'Cumulative Cost Share Budget'!R120,0)</f>
        <v>0</v>
      </c>
      <c r="S121" s="61">
        <f>IF('Cumulative Cost Share Budget'!L120='Split CS budget (A)'!$L$1,'Cumulative Cost Share Budget'!S120,0)</f>
        <v>12</v>
      </c>
      <c r="T121" s="16"/>
      <c r="U121" s="323"/>
      <c r="V121" s="323"/>
      <c r="W121" s="323"/>
      <c r="X121" s="323"/>
      <c r="Y121" s="323"/>
    </row>
    <row r="122" spans="1:25" ht="15" hidden="1">
      <c r="A122" s="449"/>
      <c r="B122" s="486"/>
      <c r="C122" s="480"/>
      <c r="D122" s="59" t="s">
        <v>29</v>
      </c>
      <c r="E122" s="170">
        <f>ROUND(R$5*E119,0)</f>
        <v>0</v>
      </c>
      <c r="F122" s="170">
        <f t="shared" ref="F122:I122" si="101">ROUND(S$5*F119,0)</f>
        <v>0</v>
      </c>
      <c r="G122" s="170">
        <f t="shared" si="101"/>
        <v>0</v>
      </c>
      <c r="H122" s="170">
        <f t="shared" si="101"/>
        <v>0</v>
      </c>
      <c r="I122" s="170">
        <f t="shared" si="101"/>
        <v>0</v>
      </c>
      <c r="J122" s="167">
        <f>SUM(E122:I122)</f>
        <v>0</v>
      </c>
      <c r="M122" s="215"/>
      <c r="N122" s="56"/>
      <c r="O122" s="56"/>
      <c r="P122" s="56"/>
      <c r="Q122" s="211">
        <f>IF('Cumulative Cost Share Budget'!L121='Split CS budget (A)'!$L$1,'Cumulative Cost Share Budget'!Q121,0)</f>
        <v>1.03</v>
      </c>
      <c r="R122" s="212">
        <f>IF('Cumulative Cost Share Budget'!L121='Split CS budget (A)'!$L$1,'Cumulative Cost Share Budget'!R121,0)</f>
        <v>0</v>
      </c>
      <c r="S122" s="61">
        <f>IF('Cumulative Cost Share Budget'!L121='Split CS budget (A)'!$L$1,'Cumulative Cost Share Budget'!S121,0)</f>
        <v>12</v>
      </c>
      <c r="T122" s="16"/>
      <c r="U122" s="324"/>
      <c r="V122" s="324"/>
      <c r="W122" s="324"/>
      <c r="X122" s="324"/>
      <c r="Y122" s="324"/>
    </row>
    <row r="123" spans="1:25" hidden="1">
      <c r="A123" s="449"/>
      <c r="B123" s="486"/>
      <c r="C123" s="480"/>
      <c r="D123" s="62" t="s">
        <v>178</v>
      </c>
      <c r="E123" s="171">
        <f>SUM(E121:E122)</f>
        <v>0</v>
      </c>
      <c r="F123" s="171">
        <f t="shared" ref="F123:I123" si="102">SUM(F121:F122)</f>
        <v>0</v>
      </c>
      <c r="G123" s="171">
        <f t="shared" si="102"/>
        <v>0</v>
      </c>
      <c r="H123" s="171">
        <f t="shared" si="102"/>
        <v>0</v>
      </c>
      <c r="I123" s="171">
        <f t="shared" si="102"/>
        <v>0</v>
      </c>
      <c r="J123" s="172">
        <f>SUM(J121:J122)</f>
        <v>0</v>
      </c>
      <c r="M123" s="215"/>
      <c r="N123" s="56"/>
      <c r="O123" s="56"/>
      <c r="P123" s="56"/>
      <c r="Q123" s="211">
        <f>IF('Cumulative Cost Share Budget'!L122='Split CS budget (A)'!$L$1,'Cumulative Cost Share Budget'!Q122,0)</f>
        <v>1.03</v>
      </c>
      <c r="R123" s="212">
        <f>IF('Cumulative Cost Share Budget'!L122='Split CS budget (A)'!$L$1,'Cumulative Cost Share Budget'!R122,0)</f>
        <v>0</v>
      </c>
      <c r="S123" s="61">
        <f>IF('Cumulative Cost Share Budget'!L122='Split CS budget (A)'!$L$1,'Cumulative Cost Share Budget'!S122,0)</f>
        <v>12</v>
      </c>
      <c r="T123" s="16"/>
      <c r="U123" s="323"/>
      <c r="V123" s="323"/>
      <c r="W123" s="323"/>
      <c r="X123" s="323"/>
      <c r="Y123" s="323"/>
    </row>
    <row r="124" spans="1:25" hidden="1">
      <c r="A124" s="449"/>
      <c r="B124" s="481"/>
      <c r="C124" s="480"/>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5">
        <f>IF('Cumulative Cost Share Budget'!L124='Split CS budget (A)'!$L$1,'Cumulative Cost Share Budget'!A124,0)</f>
        <v>0</v>
      </c>
      <c r="B125" s="480" t="str">
        <f>IF('Cumulative Cost Share Budget'!$L124='Split CS budget (A)'!$L$1,'Cumulative Cost Share Budget'!B124,0)</f>
        <v>Co-Investigator</v>
      </c>
      <c r="C125" s="481"/>
      <c r="D125" s="33" t="s">
        <v>123</v>
      </c>
      <c r="E125" s="76">
        <f>ROUND($R125*$S125,6)</f>
        <v>0</v>
      </c>
      <c r="F125" s="76">
        <f>ROUND($R126*$S126,6)</f>
        <v>0</v>
      </c>
      <c r="G125" s="76">
        <f>ROUND($R127*$S127,6)</f>
        <v>0</v>
      </c>
      <c r="H125" s="76">
        <f>ROUND($R128*$S128,6)</f>
        <v>0</v>
      </c>
      <c r="I125" s="76">
        <f>ROUND($R129*$S129,6)</f>
        <v>0</v>
      </c>
      <c r="J125" s="46"/>
      <c r="M125" s="133">
        <f>IF('Cumulative Cost Share Budget'!L124='Split CS budget (A)'!$L$1,'Cumulative Cost Share Budget'!M124,0)</f>
        <v>0</v>
      </c>
      <c r="N125" s="214">
        <f>IF('Cumulative Cost Share Budget'!L124='Split CS budget (A)'!$L$1,'Cumulative Cost Share Budget'!N124,0)</f>
        <v>0</v>
      </c>
      <c r="O125" s="214">
        <f>IF('Cumulative Cost Share Budget'!L120='Split CS budget (A)'!$L$1,'Cumulative Cost Share Budget'!O120,0)</f>
        <v>0</v>
      </c>
      <c r="P125" s="209">
        <f>IF('Cumulative Cost Share Budget'!L124='Split CS budget (A)'!$L$1,'Cumulative Cost Share Budget'!P124,0)</f>
        <v>0</v>
      </c>
      <c r="Q125" s="211">
        <f>IF('Cumulative Cost Share Budget'!L124='Split CS budget (A)'!$L$1,'Cumulative Cost Share Budget'!Q124,0)</f>
        <v>1.03</v>
      </c>
      <c r="R125" s="212">
        <f>IF('Cumulative Cost Share Budget'!L124='Split CS budget (A)'!$L$1,'Cumulative Cost Share Budget'!R124,0)</f>
        <v>0</v>
      </c>
      <c r="S125" s="61">
        <f>IF('Cumulative Cost Share Budget'!L124='Split CS budget (A)'!$L$1,'Cumulative Cost Share Budget'!S124,0)</f>
        <v>12</v>
      </c>
      <c r="T125" s="2"/>
      <c r="U125" s="323">
        <f>IFERROR((E128+E129)/E127,0)</f>
        <v>0</v>
      </c>
      <c r="V125" s="323">
        <f t="shared" ref="V125" si="103">IFERROR((F128+F129)/F127,0)</f>
        <v>0</v>
      </c>
      <c r="W125" s="323">
        <f t="shared" ref="W125" si="104">IFERROR((G128+G129)/G127,0)</f>
        <v>0</v>
      </c>
      <c r="X125" s="323">
        <f t="shared" ref="X125" si="105">IFERROR((H128+H129)/H127,0)</f>
        <v>0</v>
      </c>
      <c r="Y125" s="323">
        <f t="shared" ref="Y125" si="106">IFERROR((I128+I129)/I127,0)</f>
        <v>0</v>
      </c>
    </row>
    <row r="126" spans="1:25" hidden="1">
      <c r="A126" s="486"/>
      <c r="B126" s="545" t="str">
        <f>IF('Cumulative Cost Share Budget'!$L125='Split CS budget (A)'!$L$1,'Cumulative Cost Share Budget'!B125,0)</f>
        <v>Select One</v>
      </c>
      <c r="C126" s="480"/>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(A)'!$L$1,'Cumulative Cost Share Budget'!Q125,0)</f>
        <v>1.03</v>
      </c>
      <c r="R126" s="212">
        <f>IF('Cumulative Cost Share Budget'!L125='Split CS budget (A)'!$L$1,'Cumulative Cost Share Budget'!R125,0)</f>
        <v>0</v>
      </c>
      <c r="S126" s="61">
        <f>IF('Cumulative Cost Share Budget'!L125='Split CS budget (A)'!$L$1,'Cumulative Cost Share Budget'!S125,0)</f>
        <v>12</v>
      </c>
      <c r="T126" s="16"/>
      <c r="U126" s="324"/>
      <c r="V126" s="324"/>
      <c r="W126" s="324"/>
      <c r="X126" s="324"/>
      <c r="Y126" s="324"/>
    </row>
    <row r="127" spans="1:25" hidden="1">
      <c r="A127" s="449"/>
      <c r="B127" s="486"/>
      <c r="C127" s="480"/>
      <c r="D127" s="59" t="s">
        <v>30</v>
      </c>
      <c r="E127" s="52">
        <f>ROUND(E126*$Q$2,0)</f>
        <v>0</v>
      </c>
      <c r="F127" s="52">
        <f t="shared" ref="F127:I127" si="107">ROUND(F126*$Q$2,0)</f>
        <v>0</v>
      </c>
      <c r="G127" s="52">
        <f t="shared" si="107"/>
        <v>0</v>
      </c>
      <c r="H127" s="52">
        <f t="shared" si="107"/>
        <v>0</v>
      </c>
      <c r="I127" s="52">
        <f t="shared" si="107"/>
        <v>0</v>
      </c>
      <c r="J127" s="158">
        <f>SUM(E127:I127)</f>
        <v>0</v>
      </c>
      <c r="M127" s="215"/>
      <c r="N127" s="56"/>
      <c r="O127" s="56"/>
      <c r="P127" s="56"/>
      <c r="Q127" s="211">
        <f>IF('Cumulative Cost Share Budget'!L126='Split CS budget (A)'!$L$1,'Cumulative Cost Share Budget'!Q126,0)</f>
        <v>1.03</v>
      </c>
      <c r="R127" s="212">
        <f>IF('Cumulative Cost Share Budget'!L126='Split CS budget (A)'!$L$1,'Cumulative Cost Share Budget'!R126,0)</f>
        <v>0</v>
      </c>
      <c r="S127" s="61">
        <f>IF('Cumulative Cost Share Budget'!L126='Split CS budget (A)'!$L$1,'Cumulative Cost Share Budget'!S126,0)</f>
        <v>12</v>
      </c>
      <c r="T127" s="16"/>
      <c r="U127" s="323"/>
      <c r="V127" s="323"/>
      <c r="W127" s="323"/>
      <c r="X127" s="323"/>
      <c r="Y127" s="323"/>
    </row>
    <row r="128" spans="1:25" ht="15" hidden="1">
      <c r="A128" s="449"/>
      <c r="B128" s="486"/>
      <c r="C128" s="480"/>
      <c r="D128" s="59" t="s">
        <v>29</v>
      </c>
      <c r="E128" s="170">
        <f>ROUND(R$5*E125,0)</f>
        <v>0</v>
      </c>
      <c r="F128" s="170">
        <f t="shared" ref="F128:I128" si="108">ROUND(S$5*F125,0)</f>
        <v>0</v>
      </c>
      <c r="G128" s="170">
        <f t="shared" si="108"/>
        <v>0</v>
      </c>
      <c r="H128" s="170">
        <f t="shared" si="108"/>
        <v>0</v>
      </c>
      <c r="I128" s="170">
        <f t="shared" si="108"/>
        <v>0</v>
      </c>
      <c r="J128" s="167">
        <f>SUM(E128:I128)</f>
        <v>0</v>
      </c>
      <c r="M128" s="215"/>
      <c r="N128" s="56"/>
      <c r="O128" s="56"/>
      <c r="P128" s="56"/>
      <c r="Q128" s="211">
        <f>IF('Cumulative Cost Share Budget'!L127='Split CS budget (A)'!$L$1,'Cumulative Cost Share Budget'!Q127,0)</f>
        <v>1.03</v>
      </c>
      <c r="R128" s="212">
        <f>IF('Cumulative Cost Share Budget'!L127='Split CS budget (A)'!$L$1,'Cumulative Cost Share Budget'!R127,0)</f>
        <v>0</v>
      </c>
      <c r="S128" s="61">
        <f>IF('Cumulative Cost Share Budget'!L127='Split CS budget (A)'!$L$1,'Cumulative Cost Share Budget'!S127,0)</f>
        <v>12</v>
      </c>
      <c r="T128" s="16"/>
      <c r="U128" s="324"/>
      <c r="V128" s="324"/>
      <c r="W128" s="324"/>
      <c r="X128" s="324"/>
      <c r="Y128" s="324"/>
    </row>
    <row r="129" spans="1:25" hidden="1">
      <c r="A129" s="449"/>
      <c r="B129" s="486"/>
      <c r="C129" s="480"/>
      <c r="D129" s="62" t="s">
        <v>178</v>
      </c>
      <c r="E129" s="171">
        <f>SUM(E127:E128)</f>
        <v>0</v>
      </c>
      <c r="F129" s="171">
        <f t="shared" ref="F129:I129" si="109">SUM(F127:F128)</f>
        <v>0</v>
      </c>
      <c r="G129" s="171">
        <f t="shared" si="109"/>
        <v>0</v>
      </c>
      <c r="H129" s="171">
        <f t="shared" si="109"/>
        <v>0</v>
      </c>
      <c r="I129" s="171">
        <f t="shared" si="109"/>
        <v>0</v>
      </c>
      <c r="J129" s="172">
        <f>SUM(J127:J128)</f>
        <v>0</v>
      </c>
      <c r="M129" s="215"/>
      <c r="N129" s="56"/>
      <c r="O129" s="56"/>
      <c r="P129" s="56"/>
      <c r="Q129" s="211">
        <f>IF('Cumulative Cost Share Budget'!L128='Split CS budget (A)'!$L$1,'Cumulative Cost Share Budget'!Q128,0)</f>
        <v>1.03</v>
      </c>
      <c r="R129" s="212">
        <f>IF('Cumulative Cost Share Budget'!L128='Split CS budget (A)'!$L$1,'Cumulative Cost Share Budget'!R128,0)</f>
        <v>0</v>
      </c>
      <c r="S129" s="61">
        <f>IF('Cumulative Cost Share Budget'!L128='Split CS budget (A)'!$L$1,'Cumulative Cost Share Budget'!S128,0)</f>
        <v>12</v>
      </c>
      <c r="T129" s="16"/>
      <c r="U129" s="323"/>
      <c r="V129" s="323"/>
      <c r="W129" s="323"/>
      <c r="X129" s="323"/>
      <c r="Y129" s="323"/>
    </row>
    <row r="130" spans="1:25" hidden="1">
      <c r="A130" s="449"/>
      <c r="B130" s="481"/>
      <c r="C130" s="480"/>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5">
        <f>IF('Cumulative Cost Share Budget'!L130='Split CS budget (A)'!$L$1,'Cumulative Cost Share Budget'!A130,0)</f>
        <v>0</v>
      </c>
      <c r="B131" s="480" t="str">
        <f>IF('Cumulative Cost Share Budget'!$L130='Split CS budget (A)'!$L$1,'Cumulative Cost Share Budget'!B130,0)</f>
        <v>Co-Investigator</v>
      </c>
      <c r="C131" s="481"/>
      <c r="D131" s="33" t="s">
        <v>123</v>
      </c>
      <c r="E131" s="76">
        <f>ROUND($R131*$S131,6)</f>
        <v>0</v>
      </c>
      <c r="F131" s="76">
        <f>ROUND($R132*$S132,6)</f>
        <v>0</v>
      </c>
      <c r="G131" s="76">
        <f>ROUND($R133*$S133,6)</f>
        <v>0</v>
      </c>
      <c r="H131" s="76">
        <f>ROUND($R134*$S134,6)</f>
        <v>0</v>
      </c>
      <c r="I131" s="76">
        <f>ROUND($R135*$S135,6)</f>
        <v>0</v>
      </c>
      <c r="J131" s="46"/>
      <c r="M131" s="133">
        <f>IF('Cumulative Cost Share Budget'!L130='Split CS budget (A)'!$L$1,'Cumulative Cost Share Budget'!M130,0)</f>
        <v>0</v>
      </c>
      <c r="N131" s="214">
        <f>IF('Cumulative Cost Share Budget'!L130='Split CS budget (A)'!$L$1,'Cumulative Cost Share Budget'!N130,0)</f>
        <v>0</v>
      </c>
      <c r="O131" s="214">
        <f>IF('Cumulative Cost Share Budget'!L126='Split CS budget (A)'!$L$1,'Cumulative Cost Share Budget'!O126,0)</f>
        <v>0</v>
      </c>
      <c r="P131" s="209">
        <f>IF('Cumulative Cost Share Budget'!L130='Split CS budget (A)'!$L$1,'Cumulative Cost Share Budget'!P130,0)</f>
        <v>0</v>
      </c>
      <c r="Q131" s="211">
        <f>IF('Cumulative Cost Share Budget'!L130='Split CS budget (A)'!$L$1,'Cumulative Cost Share Budget'!Q130,0)</f>
        <v>1.03</v>
      </c>
      <c r="R131" s="212">
        <f>IF('Cumulative Cost Share Budget'!L130='Split CS budget (A)'!$L$1,'Cumulative Cost Share Budget'!R130,0)</f>
        <v>0</v>
      </c>
      <c r="S131" s="61">
        <f>IF('Cumulative Cost Share Budget'!L130='Split CS budget (A)'!$L$1,'Cumulative Cost Share Budget'!S130,0)</f>
        <v>12</v>
      </c>
      <c r="T131" s="2"/>
      <c r="U131" s="323">
        <f>IFERROR((E134+E135)/E133,0)</f>
        <v>0</v>
      </c>
      <c r="V131" s="323">
        <f t="shared" ref="V131" si="110">IFERROR((F134+F135)/F133,0)</f>
        <v>0</v>
      </c>
      <c r="W131" s="323">
        <f t="shared" ref="W131" si="111">IFERROR((G134+G135)/G133,0)</f>
        <v>0</v>
      </c>
      <c r="X131" s="323">
        <f t="shared" ref="X131" si="112">IFERROR((H134+H135)/H133,0)</f>
        <v>0</v>
      </c>
      <c r="Y131" s="323">
        <f t="shared" ref="Y131" si="113">IFERROR((I134+I135)/I133,0)</f>
        <v>0</v>
      </c>
    </row>
    <row r="132" spans="1:25" hidden="1">
      <c r="A132" s="486"/>
      <c r="B132" s="545" t="str">
        <f>IF('Cumulative Cost Share Budget'!$L131='Split CS budget (A)'!$L$1,'Cumulative Cost Share Budget'!B131,0)</f>
        <v>Select One</v>
      </c>
      <c r="C132" s="480"/>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(A)'!$L$1,'Cumulative Cost Share Budget'!Q131,0)</f>
        <v>1.03</v>
      </c>
      <c r="R132" s="212">
        <f>IF('Cumulative Cost Share Budget'!L131='Split CS budget (A)'!$L$1,'Cumulative Cost Share Budget'!R131,0)</f>
        <v>0</v>
      </c>
      <c r="S132" s="61">
        <f>IF('Cumulative Cost Share Budget'!L131='Split CS budget (A)'!$L$1,'Cumulative Cost Share Budget'!S131,0)</f>
        <v>12</v>
      </c>
      <c r="T132" s="16"/>
      <c r="U132" s="324"/>
      <c r="V132" s="324"/>
      <c r="W132" s="324"/>
      <c r="X132" s="324"/>
      <c r="Y132" s="324"/>
    </row>
    <row r="133" spans="1:25" hidden="1">
      <c r="A133" s="449"/>
      <c r="B133" s="486"/>
      <c r="C133" s="480"/>
      <c r="D133" s="59" t="s">
        <v>30</v>
      </c>
      <c r="E133" s="52">
        <f>ROUND(E132*$Q$2,0)</f>
        <v>0</v>
      </c>
      <c r="F133" s="52">
        <f t="shared" ref="F133:I133" si="114">ROUND(F132*$Q$2,0)</f>
        <v>0</v>
      </c>
      <c r="G133" s="52">
        <f t="shared" si="114"/>
        <v>0</v>
      </c>
      <c r="H133" s="52">
        <f t="shared" si="114"/>
        <v>0</v>
      </c>
      <c r="I133" s="52">
        <f t="shared" si="114"/>
        <v>0</v>
      </c>
      <c r="J133" s="158">
        <f>SUM(E133:I133)</f>
        <v>0</v>
      </c>
      <c r="M133" s="215"/>
      <c r="N133" s="56"/>
      <c r="O133" s="56"/>
      <c r="P133" s="56"/>
      <c r="Q133" s="211">
        <f>IF('Cumulative Cost Share Budget'!L132='Split CS budget (A)'!$L$1,'Cumulative Cost Share Budget'!Q132,0)</f>
        <v>1.03</v>
      </c>
      <c r="R133" s="212">
        <f>IF('Cumulative Cost Share Budget'!L132='Split CS budget (A)'!$L$1,'Cumulative Cost Share Budget'!R132,0)</f>
        <v>0</v>
      </c>
      <c r="S133" s="61">
        <f>IF('Cumulative Cost Share Budget'!L132='Split CS budget (A)'!$L$1,'Cumulative Cost Share Budget'!S132,0)</f>
        <v>12</v>
      </c>
      <c r="T133" s="16"/>
      <c r="U133" s="323"/>
      <c r="V133" s="323"/>
      <c r="W133" s="323"/>
      <c r="X133" s="323"/>
      <c r="Y133" s="323"/>
    </row>
    <row r="134" spans="1:25" ht="15" hidden="1">
      <c r="A134" s="449"/>
      <c r="B134" s="486"/>
      <c r="C134" s="480"/>
      <c r="D134" s="59" t="s">
        <v>29</v>
      </c>
      <c r="E134" s="170">
        <f>ROUND(R$5*E131,0)</f>
        <v>0</v>
      </c>
      <c r="F134" s="170">
        <f t="shared" ref="F134:I134" si="115">ROUND(S$5*F131,0)</f>
        <v>0</v>
      </c>
      <c r="G134" s="170">
        <f t="shared" si="115"/>
        <v>0</v>
      </c>
      <c r="H134" s="170">
        <f t="shared" si="115"/>
        <v>0</v>
      </c>
      <c r="I134" s="170">
        <f t="shared" si="115"/>
        <v>0</v>
      </c>
      <c r="J134" s="167">
        <f>SUM(E134:I134)</f>
        <v>0</v>
      </c>
      <c r="M134" s="215"/>
      <c r="N134" s="56"/>
      <c r="O134" s="56"/>
      <c r="P134" s="56"/>
      <c r="Q134" s="211">
        <f>IF('Cumulative Cost Share Budget'!L133='Split CS budget (A)'!$L$1,'Cumulative Cost Share Budget'!Q133,0)</f>
        <v>1.03</v>
      </c>
      <c r="R134" s="212">
        <f>IF('Cumulative Cost Share Budget'!L133='Split CS budget (A)'!$L$1,'Cumulative Cost Share Budget'!R133,0)</f>
        <v>0</v>
      </c>
      <c r="S134" s="61">
        <f>IF('Cumulative Cost Share Budget'!L133='Split CS budget (A)'!$L$1,'Cumulative Cost Share Budget'!S133,0)</f>
        <v>12</v>
      </c>
      <c r="T134" s="16"/>
      <c r="U134" s="324"/>
      <c r="V134" s="324"/>
      <c r="W134" s="324"/>
      <c r="X134" s="324"/>
      <c r="Y134" s="324"/>
    </row>
    <row r="135" spans="1:25" hidden="1">
      <c r="A135" s="449"/>
      <c r="B135" s="486"/>
      <c r="C135" s="480"/>
      <c r="D135" s="62" t="s">
        <v>178</v>
      </c>
      <c r="E135" s="171">
        <f>SUM(E133:E134)</f>
        <v>0</v>
      </c>
      <c r="F135" s="171">
        <f t="shared" ref="F135:I135" si="116">SUM(F133:F134)</f>
        <v>0</v>
      </c>
      <c r="G135" s="171">
        <f t="shared" si="116"/>
        <v>0</v>
      </c>
      <c r="H135" s="171">
        <f t="shared" si="116"/>
        <v>0</v>
      </c>
      <c r="I135" s="171">
        <f t="shared" si="116"/>
        <v>0</v>
      </c>
      <c r="J135" s="172">
        <f>SUM(J133:J134)</f>
        <v>0</v>
      </c>
      <c r="M135" s="215"/>
      <c r="N135" s="56"/>
      <c r="O135" s="56"/>
      <c r="P135" s="56"/>
      <c r="Q135" s="211">
        <f>IF('Cumulative Cost Share Budget'!L134='Split CS budget (A)'!$L$1,'Cumulative Cost Share Budget'!Q134,0)</f>
        <v>1.03</v>
      </c>
      <c r="R135" s="212">
        <f>IF('Cumulative Cost Share Budget'!L134='Split CS budget (A)'!$L$1,'Cumulative Cost Share Budget'!R134,0)</f>
        <v>0</v>
      </c>
      <c r="S135" s="61">
        <f>IF('Cumulative Cost Share Budget'!L134='Split CS budget (A)'!$L$1,'Cumulative Cost Share Budget'!S134,0)</f>
        <v>12</v>
      </c>
      <c r="T135" s="16"/>
      <c r="U135" s="323"/>
      <c r="V135" s="323"/>
      <c r="W135" s="323"/>
      <c r="X135" s="323"/>
      <c r="Y135" s="323"/>
    </row>
    <row r="136" spans="1:25" hidden="1">
      <c r="A136" s="449"/>
      <c r="B136" s="481"/>
      <c r="C136" s="480"/>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5">
        <f>IF('Cumulative Cost Share Budget'!L136='Split CS budget (A)'!$L$1,'Cumulative Cost Share Budget'!A136,0)</f>
        <v>0</v>
      </c>
      <c r="B137" s="480" t="str">
        <f>IF('Cumulative Cost Share Budget'!$L136='Split CS budget (A)'!$L$1,'Cumulative Cost Share Budget'!B136,0)</f>
        <v>Co-Investigator</v>
      </c>
      <c r="C137" s="481"/>
      <c r="D137" s="33" t="s">
        <v>123</v>
      </c>
      <c r="E137" s="76">
        <f>ROUND($R137*$S137,6)</f>
        <v>0</v>
      </c>
      <c r="F137" s="76">
        <f>ROUND($R138*$S138,6)</f>
        <v>0</v>
      </c>
      <c r="G137" s="76">
        <f>ROUND($R139*$S139,6)</f>
        <v>0</v>
      </c>
      <c r="H137" s="76">
        <f>ROUND($R140*$S140,6)</f>
        <v>0</v>
      </c>
      <c r="I137" s="76">
        <f>ROUND($R141*$S141,6)</f>
        <v>0</v>
      </c>
      <c r="J137" s="46"/>
      <c r="M137" s="133">
        <f>IF('Cumulative Cost Share Budget'!L136='Split CS budget (A)'!$L$1,'Cumulative Cost Share Budget'!M136,0)</f>
        <v>0</v>
      </c>
      <c r="N137" s="214">
        <f>IF('Cumulative Cost Share Budget'!L136='Split CS budget (A)'!$L$1,'Cumulative Cost Share Budget'!N136,0)</f>
        <v>0</v>
      </c>
      <c r="O137" s="214">
        <f>IF('Cumulative Cost Share Budget'!L132='Split CS budget (A)'!$L$1,'Cumulative Cost Share Budget'!O132,0)</f>
        <v>0</v>
      </c>
      <c r="P137" s="209">
        <f>IF('Cumulative Cost Share Budget'!L136='Split CS budget (A)'!$L$1,'Cumulative Cost Share Budget'!P136,0)</f>
        <v>0</v>
      </c>
      <c r="Q137" s="211">
        <f>IF('Cumulative Cost Share Budget'!L136='Split CS budget (A)'!$L$1,'Cumulative Cost Share Budget'!Q136,0)</f>
        <v>1.03</v>
      </c>
      <c r="R137" s="212">
        <f>IF('Cumulative Cost Share Budget'!L136='Split CS budget (A)'!$L$1,'Cumulative Cost Share Budget'!R136,0)</f>
        <v>0</v>
      </c>
      <c r="S137" s="61">
        <f>IF('Cumulative Cost Share Budget'!L136='Split CS budget (A)'!$L$1,'Cumulative Cost Share Budget'!S136,0)</f>
        <v>12</v>
      </c>
      <c r="T137" s="2"/>
      <c r="U137" s="323">
        <f>IFERROR((E140+E141)/E139,0)</f>
        <v>0</v>
      </c>
      <c r="V137" s="323">
        <f t="shared" ref="V137" si="117">IFERROR((F140+F141)/F139,0)</f>
        <v>0</v>
      </c>
      <c r="W137" s="323">
        <f t="shared" ref="W137" si="118">IFERROR((G140+G141)/G139,0)</f>
        <v>0</v>
      </c>
      <c r="X137" s="323">
        <f t="shared" ref="X137" si="119">IFERROR((H140+H141)/H139,0)</f>
        <v>0</v>
      </c>
      <c r="Y137" s="323">
        <f t="shared" ref="Y137" si="120">IFERROR((I140+I141)/I139,0)</f>
        <v>0</v>
      </c>
    </row>
    <row r="138" spans="1:25" hidden="1">
      <c r="A138" s="486"/>
      <c r="B138" s="545" t="str">
        <f>IF('Cumulative Cost Share Budget'!$L137='Split CS budget (A)'!$L$1,'Cumulative Cost Share Budget'!B137,0)</f>
        <v>Select One</v>
      </c>
      <c r="C138" s="480"/>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(A)'!$L$1,'Cumulative Cost Share Budget'!Q137,0)</f>
        <v>1.03</v>
      </c>
      <c r="R138" s="212">
        <f>IF('Cumulative Cost Share Budget'!L137='Split CS budget (A)'!$L$1,'Cumulative Cost Share Budget'!R137,0)</f>
        <v>0</v>
      </c>
      <c r="S138" s="61">
        <f>IF('Cumulative Cost Share Budget'!L137='Split CS budget (A)'!$L$1,'Cumulative Cost Share Budget'!S137,0)</f>
        <v>12</v>
      </c>
      <c r="T138" s="16"/>
      <c r="U138" s="324"/>
      <c r="V138" s="324"/>
      <c r="W138" s="324"/>
      <c r="X138" s="324"/>
      <c r="Y138" s="324"/>
    </row>
    <row r="139" spans="1:25" hidden="1">
      <c r="A139" s="449"/>
      <c r="B139" s="486"/>
      <c r="C139" s="480"/>
      <c r="D139" s="59" t="s">
        <v>30</v>
      </c>
      <c r="E139" s="52">
        <f>ROUND(E138*$Q$2,0)</f>
        <v>0</v>
      </c>
      <c r="F139" s="52">
        <f t="shared" ref="F139:I139" si="121">ROUND(F138*$Q$2,0)</f>
        <v>0</v>
      </c>
      <c r="G139" s="52">
        <f t="shared" si="121"/>
        <v>0</v>
      </c>
      <c r="H139" s="52">
        <f t="shared" si="121"/>
        <v>0</v>
      </c>
      <c r="I139" s="52">
        <f t="shared" si="121"/>
        <v>0</v>
      </c>
      <c r="J139" s="158">
        <f>SUM(E139:I139)</f>
        <v>0</v>
      </c>
      <c r="M139" s="215"/>
      <c r="N139" s="56"/>
      <c r="O139" s="56"/>
      <c r="P139" s="56"/>
      <c r="Q139" s="211">
        <f>IF('Cumulative Cost Share Budget'!L138='Split CS budget (A)'!$L$1,'Cumulative Cost Share Budget'!Q138,0)</f>
        <v>1.03</v>
      </c>
      <c r="R139" s="212">
        <f>IF('Cumulative Cost Share Budget'!L138='Split CS budget (A)'!$L$1,'Cumulative Cost Share Budget'!R138,0)</f>
        <v>0</v>
      </c>
      <c r="S139" s="61">
        <f>IF('Cumulative Cost Share Budget'!L138='Split CS budget (A)'!$L$1,'Cumulative Cost Share Budget'!S138,0)</f>
        <v>12</v>
      </c>
      <c r="T139" s="16"/>
      <c r="U139" s="323"/>
      <c r="V139" s="323"/>
      <c r="W139" s="323"/>
      <c r="X139" s="323"/>
      <c r="Y139" s="323"/>
    </row>
    <row r="140" spans="1:25" ht="15" hidden="1">
      <c r="A140" s="449"/>
      <c r="B140" s="486"/>
      <c r="C140" s="480"/>
      <c r="D140" s="59" t="s">
        <v>29</v>
      </c>
      <c r="E140" s="170">
        <f>ROUND(R$5*E137,0)</f>
        <v>0</v>
      </c>
      <c r="F140" s="170">
        <f t="shared" ref="F140:I140" si="122">ROUND(S$5*F137,0)</f>
        <v>0</v>
      </c>
      <c r="G140" s="170">
        <f t="shared" si="122"/>
        <v>0</v>
      </c>
      <c r="H140" s="170">
        <f t="shared" si="122"/>
        <v>0</v>
      </c>
      <c r="I140" s="170">
        <f t="shared" si="122"/>
        <v>0</v>
      </c>
      <c r="J140" s="167">
        <f>SUM(E140:I140)</f>
        <v>0</v>
      </c>
      <c r="M140" s="215"/>
      <c r="N140" s="56"/>
      <c r="O140" s="56"/>
      <c r="P140" s="56"/>
      <c r="Q140" s="211">
        <f>IF('Cumulative Cost Share Budget'!L139='Split CS budget (A)'!$L$1,'Cumulative Cost Share Budget'!Q139,0)</f>
        <v>1.03</v>
      </c>
      <c r="R140" s="212">
        <f>IF('Cumulative Cost Share Budget'!L139='Split CS budget (A)'!$L$1,'Cumulative Cost Share Budget'!R139,0)</f>
        <v>0</v>
      </c>
      <c r="S140" s="61">
        <f>IF('Cumulative Cost Share Budget'!L139='Split CS budget (A)'!$L$1,'Cumulative Cost Share Budget'!S139,0)</f>
        <v>12</v>
      </c>
      <c r="T140" s="16"/>
      <c r="U140" s="324"/>
      <c r="V140" s="324"/>
      <c r="W140" s="324"/>
      <c r="X140" s="324"/>
      <c r="Y140" s="324"/>
    </row>
    <row r="141" spans="1:25" hidden="1">
      <c r="A141" s="449"/>
      <c r="B141" s="486"/>
      <c r="C141" s="480"/>
      <c r="D141" s="62" t="s">
        <v>178</v>
      </c>
      <c r="E141" s="171">
        <f>SUM(E139:E140)</f>
        <v>0</v>
      </c>
      <c r="F141" s="171">
        <f t="shared" ref="F141:I141" si="123">SUM(F139:F140)</f>
        <v>0</v>
      </c>
      <c r="G141" s="171">
        <f t="shared" si="123"/>
        <v>0</v>
      </c>
      <c r="H141" s="171">
        <f t="shared" si="123"/>
        <v>0</v>
      </c>
      <c r="I141" s="171">
        <f t="shared" si="123"/>
        <v>0</v>
      </c>
      <c r="J141" s="172">
        <f>SUM(J139:J140)</f>
        <v>0</v>
      </c>
      <c r="M141" s="215"/>
      <c r="N141" s="56"/>
      <c r="O141" s="56"/>
      <c r="P141" s="56"/>
      <c r="Q141" s="211">
        <f>IF('Cumulative Cost Share Budget'!L140='Split CS budget (A)'!$L$1,'Cumulative Cost Share Budget'!Q140,0)</f>
        <v>1.03</v>
      </c>
      <c r="R141" s="212">
        <f>IF('Cumulative Cost Share Budget'!L140='Split CS budget (A)'!$L$1,'Cumulative Cost Share Budget'!R140,0)</f>
        <v>0</v>
      </c>
      <c r="S141" s="61">
        <f>IF('Cumulative Cost Share Budget'!L140='Split CS budget (A)'!$L$1,'Cumulative Cost Share Budget'!S140,0)</f>
        <v>12</v>
      </c>
      <c r="T141" s="16"/>
      <c r="U141" s="323"/>
      <c r="V141" s="323"/>
      <c r="W141" s="323"/>
      <c r="X141" s="323"/>
      <c r="Y141" s="323"/>
    </row>
    <row r="142" spans="1:25" hidden="1">
      <c r="A142" s="449"/>
      <c r="B142" s="481"/>
      <c r="C142" s="480"/>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5">
        <f>IF('Cumulative Cost Share Budget'!L142='Split CS budget (A)'!$L$1,'Cumulative Cost Share Budget'!A142,0)</f>
        <v>0</v>
      </c>
      <c r="B143" s="480" t="str">
        <f>IF('Cumulative Cost Share Budget'!$L142='Split CS budget (A)'!$L$1,'Cumulative Cost Share Budget'!B142,0)</f>
        <v>Co-Investigator</v>
      </c>
      <c r="C143" s="481"/>
      <c r="D143" s="33" t="s">
        <v>123</v>
      </c>
      <c r="E143" s="76">
        <f>ROUND($R143*$S143,6)</f>
        <v>0</v>
      </c>
      <c r="F143" s="76">
        <f>ROUND($R144*$S144,6)</f>
        <v>0</v>
      </c>
      <c r="G143" s="76">
        <f>ROUND($R145*$S145,6)</f>
        <v>0</v>
      </c>
      <c r="H143" s="76">
        <f>ROUND($R146*$S146,6)</f>
        <v>0</v>
      </c>
      <c r="I143" s="76">
        <f>ROUND($R147*$S147,6)</f>
        <v>0</v>
      </c>
      <c r="J143" s="46"/>
      <c r="M143" s="133">
        <f>IF('Cumulative Cost Share Budget'!L142='Split CS budget (A)'!$L$1,'Cumulative Cost Share Budget'!M142,0)</f>
        <v>0</v>
      </c>
      <c r="N143" s="214">
        <f>IF('Cumulative Cost Share Budget'!L142='Split CS budget (A)'!$L$1,'Cumulative Cost Share Budget'!N142,0)</f>
        <v>0</v>
      </c>
      <c r="O143" s="214">
        <f>IF('Cumulative Cost Share Budget'!L138='Split CS budget (A)'!$L$1,'Cumulative Cost Share Budget'!O138,0)</f>
        <v>0</v>
      </c>
      <c r="P143" s="209">
        <f>IF('Cumulative Cost Share Budget'!L142='Split CS budget (A)'!$L$1,'Cumulative Cost Share Budget'!P142,0)</f>
        <v>0</v>
      </c>
      <c r="Q143" s="211">
        <f>IF('Cumulative Cost Share Budget'!L142='Split CS budget (A)'!$L$1,'Cumulative Cost Share Budget'!Q142,0)</f>
        <v>1.03</v>
      </c>
      <c r="R143" s="212">
        <f>IF('Cumulative Cost Share Budget'!L142='Split CS budget (A)'!$L$1,'Cumulative Cost Share Budget'!R142,0)</f>
        <v>0</v>
      </c>
      <c r="S143" s="61">
        <f>IF('Cumulative Cost Share Budget'!L142='Split CS budget (A)'!$L$1,'Cumulative Cost Share Budget'!S142,0)</f>
        <v>12</v>
      </c>
      <c r="T143" s="2"/>
      <c r="U143" s="323">
        <f>IFERROR((E146+E147)/E145,0)</f>
        <v>0</v>
      </c>
      <c r="V143" s="323">
        <f t="shared" ref="V143" si="124">IFERROR((F146+F147)/F145,0)</f>
        <v>0</v>
      </c>
      <c r="W143" s="323">
        <f t="shared" ref="W143" si="125">IFERROR((G146+G147)/G145,0)</f>
        <v>0</v>
      </c>
      <c r="X143" s="323">
        <f t="shared" ref="X143" si="126">IFERROR((H146+H147)/H145,0)</f>
        <v>0</v>
      </c>
      <c r="Y143" s="323">
        <f t="shared" ref="Y143" si="127">IFERROR((I146+I147)/I145,0)</f>
        <v>0</v>
      </c>
    </row>
    <row r="144" spans="1:25" hidden="1">
      <c r="A144" s="486"/>
      <c r="B144" s="545" t="str">
        <f>IF('Cumulative Cost Share Budget'!$L143='Split CS budget (A)'!$L$1,'Cumulative Cost Share Budget'!B143,0)</f>
        <v>Select One</v>
      </c>
      <c r="C144" s="480"/>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(A)'!$L$1,'Cumulative Cost Share Budget'!Q143,0)</f>
        <v>1.03</v>
      </c>
      <c r="R144" s="212">
        <f>IF('Cumulative Cost Share Budget'!L143='Split CS budget (A)'!$L$1,'Cumulative Cost Share Budget'!R143,0)</f>
        <v>0</v>
      </c>
      <c r="S144" s="61">
        <f>IF('Cumulative Cost Share Budget'!L143='Split CS budget (A)'!$L$1,'Cumulative Cost Share Budget'!S143,0)</f>
        <v>12</v>
      </c>
      <c r="T144" s="16"/>
      <c r="U144" s="324"/>
      <c r="V144" s="324"/>
      <c r="W144" s="324"/>
      <c r="X144" s="324"/>
      <c r="Y144" s="324"/>
    </row>
    <row r="145" spans="1:25" hidden="1">
      <c r="A145" s="449"/>
      <c r="B145" s="486"/>
      <c r="C145" s="480"/>
      <c r="D145" s="59" t="s">
        <v>30</v>
      </c>
      <c r="E145" s="52">
        <f>ROUND(E144*$Q$2,0)</f>
        <v>0</v>
      </c>
      <c r="F145" s="52">
        <f t="shared" ref="F145:I145" si="128">ROUND(F144*$Q$2,0)</f>
        <v>0</v>
      </c>
      <c r="G145" s="52">
        <f t="shared" si="128"/>
        <v>0</v>
      </c>
      <c r="H145" s="52">
        <f t="shared" si="128"/>
        <v>0</v>
      </c>
      <c r="I145" s="52">
        <f t="shared" si="128"/>
        <v>0</v>
      </c>
      <c r="J145" s="158">
        <f>SUM(E145:I145)</f>
        <v>0</v>
      </c>
      <c r="M145" s="215"/>
      <c r="N145" s="56"/>
      <c r="O145" s="56"/>
      <c r="P145" s="56"/>
      <c r="Q145" s="211">
        <f>IF('Cumulative Cost Share Budget'!L144='Split CS budget (A)'!$L$1,'Cumulative Cost Share Budget'!Q144,0)</f>
        <v>1.03</v>
      </c>
      <c r="R145" s="212">
        <f>IF('Cumulative Cost Share Budget'!L144='Split CS budget (A)'!$L$1,'Cumulative Cost Share Budget'!R144,0)</f>
        <v>0</v>
      </c>
      <c r="S145" s="61">
        <f>IF('Cumulative Cost Share Budget'!L144='Split CS budget (A)'!$L$1,'Cumulative Cost Share Budget'!S144,0)</f>
        <v>12</v>
      </c>
      <c r="T145" s="16"/>
      <c r="U145" s="323"/>
      <c r="V145" s="323"/>
      <c r="W145" s="323"/>
      <c r="X145" s="323"/>
      <c r="Y145" s="323"/>
    </row>
    <row r="146" spans="1:25" ht="15" hidden="1">
      <c r="A146" s="449"/>
      <c r="B146" s="486"/>
      <c r="C146" s="480"/>
      <c r="D146" s="59" t="s">
        <v>29</v>
      </c>
      <c r="E146" s="170">
        <f>ROUND(R$5*E143,0)</f>
        <v>0</v>
      </c>
      <c r="F146" s="170">
        <f t="shared" ref="F146:I146" si="129">ROUND(S$5*F143,0)</f>
        <v>0</v>
      </c>
      <c r="G146" s="170">
        <f t="shared" si="129"/>
        <v>0</v>
      </c>
      <c r="H146" s="170">
        <f t="shared" si="129"/>
        <v>0</v>
      </c>
      <c r="I146" s="170">
        <f t="shared" si="129"/>
        <v>0</v>
      </c>
      <c r="J146" s="167">
        <f>SUM(E146:I146)</f>
        <v>0</v>
      </c>
      <c r="M146" s="215"/>
      <c r="N146" s="56"/>
      <c r="O146" s="56"/>
      <c r="P146" s="56"/>
      <c r="Q146" s="211">
        <f>IF('Cumulative Cost Share Budget'!L145='Split CS budget (A)'!$L$1,'Cumulative Cost Share Budget'!Q145,0)</f>
        <v>1.03</v>
      </c>
      <c r="R146" s="212">
        <f>IF('Cumulative Cost Share Budget'!L145='Split CS budget (A)'!$L$1,'Cumulative Cost Share Budget'!R145,0)</f>
        <v>0</v>
      </c>
      <c r="S146" s="61">
        <f>IF('Cumulative Cost Share Budget'!L145='Split CS budget (A)'!$L$1,'Cumulative Cost Share Budget'!S145,0)</f>
        <v>12</v>
      </c>
      <c r="T146" s="16"/>
      <c r="U146" s="324"/>
      <c r="V146" s="324"/>
      <c r="W146" s="324"/>
      <c r="X146" s="324"/>
      <c r="Y146" s="324"/>
    </row>
    <row r="147" spans="1:25" hidden="1">
      <c r="A147" s="449"/>
      <c r="B147" s="486"/>
      <c r="C147" s="480"/>
      <c r="D147" s="62" t="s">
        <v>178</v>
      </c>
      <c r="E147" s="171">
        <f>SUM(E145:E146)</f>
        <v>0</v>
      </c>
      <c r="F147" s="171">
        <f t="shared" ref="F147:I147" si="130">SUM(F145:F146)</f>
        <v>0</v>
      </c>
      <c r="G147" s="171">
        <f t="shared" si="130"/>
        <v>0</v>
      </c>
      <c r="H147" s="171">
        <f t="shared" si="130"/>
        <v>0</v>
      </c>
      <c r="I147" s="171">
        <f t="shared" si="130"/>
        <v>0</v>
      </c>
      <c r="J147" s="172">
        <f>SUM(J145:J146)</f>
        <v>0</v>
      </c>
      <c r="M147" s="215"/>
      <c r="N147" s="56"/>
      <c r="O147" s="56"/>
      <c r="P147" s="56"/>
      <c r="Q147" s="211">
        <f>IF('Cumulative Cost Share Budget'!L146='Split CS budget (A)'!$L$1,'Cumulative Cost Share Budget'!Q146,0)</f>
        <v>1.03</v>
      </c>
      <c r="R147" s="212">
        <f>IF('Cumulative Cost Share Budget'!L146='Split CS budget (A)'!$L$1,'Cumulative Cost Share Budget'!R146,0)</f>
        <v>0</v>
      </c>
      <c r="S147" s="61">
        <f>IF('Cumulative Cost Share Budget'!L146='Split CS budget (A)'!$L$1,'Cumulative Cost Share Budget'!S146,0)</f>
        <v>12</v>
      </c>
      <c r="T147" s="16"/>
      <c r="U147" s="323"/>
      <c r="V147" s="323"/>
      <c r="W147" s="323"/>
      <c r="X147" s="323"/>
      <c r="Y147" s="323"/>
    </row>
    <row r="148" spans="1:25" hidden="1">
      <c r="A148" s="449"/>
      <c r="B148" s="481"/>
      <c r="C148" s="480"/>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5">
        <f>IF('Cumulative Cost Share Budget'!L148='Split CS budget (A)'!$L$1,'Cumulative Cost Share Budget'!A148,0)</f>
        <v>0</v>
      </c>
      <c r="B149" s="480" t="str">
        <f>IF('Cumulative Cost Share Budget'!$L148='Split CS budget (A)'!$L$1,'Cumulative Cost Share Budget'!B148,0)</f>
        <v>Co-Investigator</v>
      </c>
      <c r="C149" s="481"/>
      <c r="D149" s="33" t="s">
        <v>123</v>
      </c>
      <c r="E149" s="76">
        <f>ROUND($R149*$S149,6)</f>
        <v>0</v>
      </c>
      <c r="F149" s="76">
        <f>ROUND($R150*$S150,6)</f>
        <v>0</v>
      </c>
      <c r="G149" s="76">
        <f>ROUND($R151*$S151,6)</f>
        <v>0</v>
      </c>
      <c r="H149" s="76">
        <f>ROUND($R152*$S152,6)</f>
        <v>0</v>
      </c>
      <c r="I149" s="76">
        <f>ROUND($R153*$S153,6)</f>
        <v>0</v>
      </c>
      <c r="J149" s="46"/>
      <c r="M149" s="133">
        <f>IF('Cumulative Cost Share Budget'!L148='Split CS budget (A)'!$L$1,'Cumulative Cost Share Budget'!M148,0)</f>
        <v>0</v>
      </c>
      <c r="N149" s="214">
        <f>IF('Cumulative Cost Share Budget'!L148='Split CS budget (A)'!$L$1,'Cumulative Cost Share Budget'!N148,0)</f>
        <v>0</v>
      </c>
      <c r="O149" s="214">
        <f>IF('Cumulative Cost Share Budget'!L144='Split CS budget (A)'!$L$1,'Cumulative Cost Share Budget'!O144,0)</f>
        <v>0</v>
      </c>
      <c r="P149" s="209">
        <f>IF('Cumulative Cost Share Budget'!L148='Split CS budget (A)'!$L$1,'Cumulative Cost Share Budget'!P148,0)</f>
        <v>0</v>
      </c>
      <c r="Q149" s="211">
        <f>IF('Cumulative Cost Share Budget'!L148='Split CS budget (A)'!$L$1,'Cumulative Cost Share Budget'!Q148,0)</f>
        <v>1.03</v>
      </c>
      <c r="R149" s="212">
        <f>IF('Cumulative Cost Share Budget'!L148='Split CS budget (A)'!$L$1,'Cumulative Cost Share Budget'!R148,0)</f>
        <v>0</v>
      </c>
      <c r="S149" s="61">
        <f>IF('Cumulative Cost Share Budget'!L148='Split CS budget (A)'!$L$1,'Cumulative Cost Share Budget'!S148,0)</f>
        <v>12</v>
      </c>
      <c r="T149" s="2"/>
      <c r="U149" s="323">
        <f>IFERROR((E152+E153)/E151,0)</f>
        <v>0</v>
      </c>
      <c r="V149" s="323">
        <f t="shared" ref="V149" si="131">IFERROR((F152+F153)/F151,0)</f>
        <v>0</v>
      </c>
      <c r="W149" s="323">
        <f t="shared" ref="W149" si="132">IFERROR((G152+G153)/G151,0)</f>
        <v>0</v>
      </c>
      <c r="X149" s="323">
        <f t="shared" ref="X149" si="133">IFERROR((H152+H153)/H151,0)</f>
        <v>0</v>
      </c>
      <c r="Y149" s="323">
        <f t="shared" ref="Y149" si="134">IFERROR((I152+I153)/I151,0)</f>
        <v>0</v>
      </c>
    </row>
    <row r="150" spans="1:25" hidden="1">
      <c r="A150" s="486"/>
      <c r="B150" s="545" t="str">
        <f>IF('Cumulative Cost Share Budget'!$L149='Split CS budget (A)'!$L$1,'Cumulative Cost Share Budget'!B149,0)</f>
        <v>Select One</v>
      </c>
      <c r="C150" s="480"/>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(A)'!$L$1,'Cumulative Cost Share Budget'!Q149,0)</f>
        <v>1.03</v>
      </c>
      <c r="R150" s="212">
        <f>IF('Cumulative Cost Share Budget'!L149='Split CS budget (A)'!$L$1,'Cumulative Cost Share Budget'!R149,0)</f>
        <v>0</v>
      </c>
      <c r="S150" s="61">
        <f>IF('Cumulative Cost Share Budget'!L149='Split CS budget (A)'!$L$1,'Cumulative Cost Share Budget'!S149,0)</f>
        <v>12</v>
      </c>
      <c r="T150" s="16"/>
      <c r="U150" s="324"/>
      <c r="V150" s="324"/>
      <c r="W150" s="324"/>
      <c r="X150" s="324"/>
      <c r="Y150" s="324"/>
    </row>
    <row r="151" spans="1:25" hidden="1">
      <c r="A151" s="449"/>
      <c r="B151" s="486"/>
      <c r="C151" s="480"/>
      <c r="D151" s="59" t="s">
        <v>30</v>
      </c>
      <c r="E151" s="52">
        <f>ROUND(E150*$Q$2,0)</f>
        <v>0</v>
      </c>
      <c r="F151" s="52">
        <f t="shared" ref="F151:I151" si="135">ROUND(F150*$Q$2,0)</f>
        <v>0</v>
      </c>
      <c r="G151" s="52">
        <f t="shared" si="135"/>
        <v>0</v>
      </c>
      <c r="H151" s="52">
        <f t="shared" si="135"/>
        <v>0</v>
      </c>
      <c r="I151" s="52">
        <f t="shared" si="135"/>
        <v>0</v>
      </c>
      <c r="J151" s="158">
        <f>SUM(E151:I151)</f>
        <v>0</v>
      </c>
      <c r="M151" s="215"/>
      <c r="N151" s="56"/>
      <c r="O151" s="56"/>
      <c r="P151" s="56"/>
      <c r="Q151" s="211">
        <f>IF('Cumulative Cost Share Budget'!L150='Split CS budget (A)'!$L$1,'Cumulative Cost Share Budget'!Q150,0)</f>
        <v>1.03</v>
      </c>
      <c r="R151" s="212">
        <f>IF('Cumulative Cost Share Budget'!L150='Split CS budget (A)'!$L$1,'Cumulative Cost Share Budget'!R150,0)</f>
        <v>0</v>
      </c>
      <c r="S151" s="61">
        <f>IF('Cumulative Cost Share Budget'!L150='Split CS budget (A)'!$L$1,'Cumulative Cost Share Budget'!S150,0)</f>
        <v>12</v>
      </c>
      <c r="T151" s="16"/>
      <c r="U151" s="323"/>
      <c r="V151" s="323"/>
      <c r="W151" s="323"/>
      <c r="X151" s="323"/>
      <c r="Y151" s="323"/>
    </row>
    <row r="152" spans="1:25" ht="15" hidden="1">
      <c r="A152" s="449"/>
      <c r="B152" s="486"/>
      <c r="C152" s="480"/>
      <c r="D152" s="59" t="s">
        <v>29</v>
      </c>
      <c r="E152" s="170">
        <f>ROUND(R$5*E149,0)</f>
        <v>0</v>
      </c>
      <c r="F152" s="170">
        <f t="shared" ref="F152:I152" si="136">ROUND(S$5*F149,0)</f>
        <v>0</v>
      </c>
      <c r="G152" s="170">
        <f t="shared" si="136"/>
        <v>0</v>
      </c>
      <c r="H152" s="170">
        <f t="shared" si="136"/>
        <v>0</v>
      </c>
      <c r="I152" s="170">
        <f t="shared" si="136"/>
        <v>0</v>
      </c>
      <c r="J152" s="167">
        <f>SUM(E152:I152)</f>
        <v>0</v>
      </c>
      <c r="M152" s="215"/>
      <c r="N152" s="56"/>
      <c r="O152" s="56"/>
      <c r="P152" s="56"/>
      <c r="Q152" s="211">
        <f>IF('Cumulative Cost Share Budget'!L151='Split CS budget (A)'!$L$1,'Cumulative Cost Share Budget'!Q151,0)</f>
        <v>1.03</v>
      </c>
      <c r="R152" s="212">
        <f>IF('Cumulative Cost Share Budget'!L151='Split CS budget (A)'!$L$1,'Cumulative Cost Share Budget'!R151,0)</f>
        <v>0</v>
      </c>
      <c r="S152" s="61">
        <f>IF('Cumulative Cost Share Budget'!L151='Split CS budget (A)'!$L$1,'Cumulative Cost Share Budget'!S151,0)</f>
        <v>12</v>
      </c>
      <c r="T152" s="16"/>
      <c r="U152" s="324"/>
      <c r="V152" s="324"/>
      <c r="W152" s="324"/>
      <c r="X152" s="324"/>
      <c r="Y152" s="324"/>
    </row>
    <row r="153" spans="1:25" hidden="1">
      <c r="A153" s="449"/>
      <c r="B153" s="486"/>
      <c r="C153" s="480"/>
      <c r="D153" s="62" t="s">
        <v>178</v>
      </c>
      <c r="E153" s="171">
        <f>SUM(E151:E152)</f>
        <v>0</v>
      </c>
      <c r="F153" s="171">
        <f t="shared" ref="F153:I153" si="137">SUM(F151:F152)</f>
        <v>0</v>
      </c>
      <c r="G153" s="171">
        <f t="shared" si="137"/>
        <v>0</v>
      </c>
      <c r="H153" s="171">
        <f t="shared" si="137"/>
        <v>0</v>
      </c>
      <c r="I153" s="171">
        <f t="shared" si="137"/>
        <v>0</v>
      </c>
      <c r="J153" s="172">
        <f>SUM(J151:J152)</f>
        <v>0</v>
      </c>
      <c r="M153" s="215"/>
      <c r="N153" s="56"/>
      <c r="O153" s="56"/>
      <c r="P153" s="56"/>
      <c r="Q153" s="211">
        <f>IF('Cumulative Cost Share Budget'!L152='Split CS budget (A)'!$L$1,'Cumulative Cost Share Budget'!Q152,0)</f>
        <v>1.03</v>
      </c>
      <c r="R153" s="212">
        <f>IF('Cumulative Cost Share Budget'!L152='Split CS budget (A)'!$L$1,'Cumulative Cost Share Budget'!R152,0)</f>
        <v>0</v>
      </c>
      <c r="S153" s="61">
        <f>IF('Cumulative Cost Share Budget'!L152='Split CS budget (A)'!$L$1,'Cumulative Cost Share Budget'!S152,0)</f>
        <v>12</v>
      </c>
      <c r="T153" s="16"/>
      <c r="U153" s="323"/>
      <c r="V153" s="323"/>
      <c r="W153" s="323"/>
      <c r="X153" s="323"/>
      <c r="Y153" s="323"/>
    </row>
    <row r="154" spans="1:25" hidden="1">
      <c r="A154" s="449"/>
      <c r="B154" s="481"/>
      <c r="C154" s="480"/>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5">
        <f>IF('Cumulative Cost Share Budget'!L154='Split CS budget (A)'!$L$1,'Cumulative Cost Share Budget'!A154,0)</f>
        <v>0</v>
      </c>
      <c r="B155" s="480" t="str">
        <f>IF('Cumulative Cost Share Budget'!$L154='Split CS budget (A)'!$L$1,'Cumulative Cost Share Budget'!B154,0)</f>
        <v>Co-Investigator</v>
      </c>
      <c r="C155" s="481"/>
      <c r="D155" s="33" t="s">
        <v>123</v>
      </c>
      <c r="E155" s="76">
        <f>ROUND($R155*$S155,6)</f>
        <v>0</v>
      </c>
      <c r="F155" s="76">
        <f>ROUND($R156*$S156,6)</f>
        <v>0</v>
      </c>
      <c r="G155" s="76">
        <f>ROUND($R157*$S157,6)</f>
        <v>0</v>
      </c>
      <c r="H155" s="76">
        <f>ROUND($R158*$S158,6)</f>
        <v>0</v>
      </c>
      <c r="I155" s="76">
        <f>ROUND($R159*$S159,6)</f>
        <v>0</v>
      </c>
      <c r="J155" s="46"/>
      <c r="M155" s="133">
        <f>IF('Cumulative Cost Share Budget'!L154='Split CS budget (A)'!$L$1,'Cumulative Cost Share Budget'!M154,0)</f>
        <v>0</v>
      </c>
      <c r="N155" s="214">
        <f>IF('Cumulative Cost Share Budget'!L154='Split CS budget (A)'!$L$1,'Cumulative Cost Share Budget'!N154,0)</f>
        <v>0</v>
      </c>
      <c r="O155" s="214">
        <f>IF('Cumulative Cost Share Budget'!L150='Split CS budget (A)'!$L$1,'Cumulative Cost Share Budget'!O150,0)</f>
        <v>0</v>
      </c>
      <c r="P155" s="209">
        <f>IF('Cumulative Cost Share Budget'!L154='Split CS budget (A)'!$L$1,'Cumulative Cost Share Budget'!P154,0)</f>
        <v>0</v>
      </c>
      <c r="Q155" s="211">
        <f>IF('Cumulative Cost Share Budget'!L154='Split CS budget (A)'!$L$1,'Cumulative Cost Share Budget'!Q154,0)</f>
        <v>1.03</v>
      </c>
      <c r="R155" s="212">
        <f>IF('Cumulative Cost Share Budget'!L154='Split CS budget (A)'!$L$1,'Cumulative Cost Share Budget'!R154,0)</f>
        <v>0</v>
      </c>
      <c r="S155" s="61">
        <f>IF('Cumulative Cost Share Budget'!L154='Split CS budget (A)'!$L$1,'Cumulative Cost Share Budget'!S154,0)</f>
        <v>12</v>
      </c>
      <c r="T155" s="2"/>
      <c r="U155" s="323">
        <f>IFERROR((E158+E159)/E157,0)</f>
        <v>0</v>
      </c>
      <c r="V155" s="323">
        <f t="shared" ref="V155" si="138">IFERROR((F158+F159)/F157,0)</f>
        <v>0</v>
      </c>
      <c r="W155" s="323">
        <f t="shared" ref="W155" si="139">IFERROR((G158+G159)/G157,0)</f>
        <v>0</v>
      </c>
      <c r="X155" s="323">
        <f t="shared" ref="X155" si="140">IFERROR((H158+H159)/H157,0)</f>
        <v>0</v>
      </c>
      <c r="Y155" s="323">
        <f t="shared" ref="Y155" si="141">IFERROR((I158+I159)/I157,0)</f>
        <v>0</v>
      </c>
    </row>
    <row r="156" spans="1:25" hidden="1">
      <c r="A156" s="486"/>
      <c r="B156" s="545" t="str">
        <f>IF('Cumulative Cost Share Budget'!$L155='Split CS budget (A)'!$L$1,'Cumulative Cost Share Budget'!B155,0)</f>
        <v>Select One</v>
      </c>
      <c r="C156" s="480"/>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(A)'!$L$1,'Cumulative Cost Share Budget'!Q155,0)</f>
        <v>1.03</v>
      </c>
      <c r="R156" s="212">
        <f>IF('Cumulative Cost Share Budget'!L155='Split CS budget (A)'!$L$1,'Cumulative Cost Share Budget'!R155,0)</f>
        <v>0</v>
      </c>
      <c r="S156" s="61">
        <f>IF('Cumulative Cost Share Budget'!L155='Split CS budget (A)'!$L$1,'Cumulative Cost Share Budget'!S155,0)</f>
        <v>12</v>
      </c>
      <c r="T156" s="16"/>
      <c r="U156" s="324"/>
      <c r="V156" s="324"/>
      <c r="W156" s="324"/>
      <c r="X156" s="324"/>
      <c r="Y156" s="324"/>
    </row>
    <row r="157" spans="1:25" hidden="1">
      <c r="A157" s="449"/>
      <c r="B157" s="486"/>
      <c r="C157" s="480"/>
      <c r="D157" s="59" t="s">
        <v>30</v>
      </c>
      <c r="E157" s="52">
        <f>ROUND(E156*$Q$2,0)</f>
        <v>0</v>
      </c>
      <c r="F157" s="52">
        <f t="shared" ref="F157:I157" si="142">ROUND(F156*$Q$2,0)</f>
        <v>0</v>
      </c>
      <c r="G157" s="52">
        <f t="shared" si="142"/>
        <v>0</v>
      </c>
      <c r="H157" s="52">
        <f t="shared" si="142"/>
        <v>0</v>
      </c>
      <c r="I157" s="52">
        <f t="shared" si="142"/>
        <v>0</v>
      </c>
      <c r="J157" s="158">
        <f>SUM(E157:I157)</f>
        <v>0</v>
      </c>
      <c r="M157" s="215"/>
      <c r="N157" s="56"/>
      <c r="O157" s="56"/>
      <c r="P157" s="56"/>
      <c r="Q157" s="211">
        <f>IF('Cumulative Cost Share Budget'!L156='Split CS budget (A)'!$L$1,'Cumulative Cost Share Budget'!Q156,0)</f>
        <v>1.03</v>
      </c>
      <c r="R157" s="212">
        <f>IF('Cumulative Cost Share Budget'!L156='Split CS budget (A)'!$L$1,'Cumulative Cost Share Budget'!R156,0)</f>
        <v>0</v>
      </c>
      <c r="S157" s="61">
        <f>IF('Cumulative Cost Share Budget'!L156='Split CS budget (A)'!$L$1,'Cumulative Cost Share Budget'!S156,0)</f>
        <v>12</v>
      </c>
      <c r="T157" s="16"/>
      <c r="U157" s="323"/>
      <c r="V157" s="323"/>
      <c r="W157" s="323"/>
      <c r="X157" s="323"/>
      <c r="Y157" s="323"/>
    </row>
    <row r="158" spans="1:25" ht="15" hidden="1">
      <c r="A158" s="449"/>
      <c r="B158" s="486"/>
      <c r="C158" s="480"/>
      <c r="D158" s="59" t="s">
        <v>29</v>
      </c>
      <c r="E158" s="170">
        <f>ROUND(R$5*E155,0)</f>
        <v>0</v>
      </c>
      <c r="F158" s="170">
        <f t="shared" ref="F158:I158" si="143">ROUND(S$5*F155,0)</f>
        <v>0</v>
      </c>
      <c r="G158" s="170">
        <f t="shared" si="143"/>
        <v>0</v>
      </c>
      <c r="H158" s="170">
        <f t="shared" si="143"/>
        <v>0</v>
      </c>
      <c r="I158" s="170">
        <f t="shared" si="143"/>
        <v>0</v>
      </c>
      <c r="J158" s="167">
        <f>SUM(E158:I158)</f>
        <v>0</v>
      </c>
      <c r="M158" s="215"/>
      <c r="N158" s="56"/>
      <c r="O158" s="56"/>
      <c r="P158" s="56"/>
      <c r="Q158" s="211">
        <f>IF('Cumulative Cost Share Budget'!L157='Split CS budget (A)'!$L$1,'Cumulative Cost Share Budget'!Q157,0)</f>
        <v>1.03</v>
      </c>
      <c r="R158" s="212">
        <f>IF('Cumulative Cost Share Budget'!L157='Split CS budget (A)'!$L$1,'Cumulative Cost Share Budget'!R157,0)</f>
        <v>0</v>
      </c>
      <c r="S158" s="61">
        <f>IF('Cumulative Cost Share Budget'!L157='Split CS budget (A)'!$L$1,'Cumulative Cost Share Budget'!S157,0)</f>
        <v>12</v>
      </c>
      <c r="T158" s="16"/>
      <c r="U158" s="324"/>
      <c r="V158" s="324"/>
      <c r="W158" s="324"/>
      <c r="X158" s="324"/>
      <c r="Y158" s="324"/>
    </row>
    <row r="159" spans="1:25" hidden="1">
      <c r="A159" s="449"/>
      <c r="B159" s="486"/>
      <c r="C159" s="480"/>
      <c r="D159" s="62" t="s">
        <v>178</v>
      </c>
      <c r="E159" s="171">
        <f>SUM(E157:E158)</f>
        <v>0</v>
      </c>
      <c r="F159" s="171">
        <f t="shared" ref="F159:I159" si="144">SUM(F157:F158)</f>
        <v>0</v>
      </c>
      <c r="G159" s="171">
        <f t="shared" si="144"/>
        <v>0</v>
      </c>
      <c r="H159" s="171">
        <f t="shared" si="144"/>
        <v>0</v>
      </c>
      <c r="I159" s="171">
        <f t="shared" si="144"/>
        <v>0</v>
      </c>
      <c r="J159" s="172">
        <f>SUM(J157:J158)</f>
        <v>0</v>
      </c>
      <c r="M159" s="215"/>
      <c r="N159" s="56"/>
      <c r="O159" s="56"/>
      <c r="P159" s="56"/>
      <c r="Q159" s="211">
        <f>IF('Cumulative Cost Share Budget'!L158='Split CS budget (A)'!$L$1,'Cumulative Cost Share Budget'!Q158,0)</f>
        <v>1.03</v>
      </c>
      <c r="R159" s="212">
        <f>IF('Cumulative Cost Share Budget'!L158='Split CS budget (A)'!$L$1,'Cumulative Cost Share Budget'!R158,0)</f>
        <v>0</v>
      </c>
      <c r="S159" s="61">
        <f>IF('Cumulative Cost Share Budget'!L158='Split CS budget (A)'!$L$1,'Cumulative Cost Share Budget'!S158,0)</f>
        <v>12</v>
      </c>
      <c r="T159" s="16"/>
      <c r="U159" s="323"/>
      <c r="V159" s="323"/>
      <c r="W159" s="323"/>
      <c r="X159" s="323"/>
      <c r="Y159" s="323"/>
    </row>
    <row r="160" spans="1:25" hidden="1">
      <c r="A160" s="449"/>
      <c r="B160" s="481"/>
      <c r="C160" s="480"/>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5">
        <f>IF('Cumulative Cost Share Budget'!L160='Split CS budget (A)'!$L$1,'Cumulative Cost Share Budget'!A160,0)</f>
        <v>0</v>
      </c>
      <c r="B161" s="480" t="str">
        <f>IF('Cumulative Cost Share Budget'!$L160='Split CS budget (A)'!$L$1,'Cumulative Cost Share Budget'!B160,0)</f>
        <v>Co-Investigator</v>
      </c>
      <c r="C161" s="481"/>
      <c r="D161" s="33" t="s">
        <v>123</v>
      </c>
      <c r="E161" s="76">
        <f>ROUND($R161*$S161,6)</f>
        <v>0</v>
      </c>
      <c r="F161" s="76">
        <f>ROUND($R162*$S162,6)</f>
        <v>0</v>
      </c>
      <c r="G161" s="76">
        <f>ROUND($R163*$S163,6)</f>
        <v>0</v>
      </c>
      <c r="H161" s="76">
        <f>ROUND($R164*$S164,6)</f>
        <v>0</v>
      </c>
      <c r="I161" s="76">
        <f>ROUND($R165*$S165,6)</f>
        <v>0</v>
      </c>
      <c r="J161" s="46"/>
      <c r="M161" s="133">
        <f>IF('Cumulative Cost Share Budget'!L160='Split CS budget (A)'!$L$1,'Cumulative Cost Share Budget'!M160,0)</f>
        <v>0</v>
      </c>
      <c r="N161" s="214">
        <f>IF('Cumulative Cost Share Budget'!L160='Split CS budget (A)'!$L$1,'Cumulative Cost Share Budget'!N160,0)</f>
        <v>0</v>
      </c>
      <c r="O161" s="214">
        <f>IF('Cumulative Cost Share Budget'!L156='Split CS budget (A)'!$L$1,'Cumulative Cost Share Budget'!O156,0)</f>
        <v>0</v>
      </c>
      <c r="P161" s="209">
        <f>IF('Cumulative Cost Share Budget'!L160='Split CS budget (A)'!$L$1,'Cumulative Cost Share Budget'!P160,0)</f>
        <v>0</v>
      </c>
      <c r="Q161" s="211">
        <f>IF('Cumulative Cost Share Budget'!L160='Split CS budget (A)'!$L$1,'Cumulative Cost Share Budget'!Q160,0)</f>
        <v>1.03</v>
      </c>
      <c r="R161" s="212">
        <f>IF('Cumulative Cost Share Budget'!L160='Split CS budget (A)'!$L$1,'Cumulative Cost Share Budget'!R160,0)</f>
        <v>0</v>
      </c>
      <c r="S161" s="61">
        <f>IF('Cumulative Cost Share Budget'!L160='Split CS budget (A)'!$L$1,'Cumulative Cost Share Budget'!S160,0)</f>
        <v>12</v>
      </c>
      <c r="T161" s="2"/>
      <c r="U161" s="323">
        <f>IFERROR((E164+E165)/E163,0)</f>
        <v>0</v>
      </c>
      <c r="V161" s="323">
        <f t="shared" ref="V161" si="145">IFERROR((F164+F165)/F163,0)</f>
        <v>0</v>
      </c>
      <c r="W161" s="323">
        <f t="shared" ref="W161" si="146">IFERROR((G164+G165)/G163,0)</f>
        <v>0</v>
      </c>
      <c r="X161" s="323">
        <f t="shared" ref="X161" si="147">IFERROR((H164+H165)/H163,0)</f>
        <v>0</v>
      </c>
      <c r="Y161" s="323">
        <f t="shared" ref="Y161" si="148">IFERROR((I164+I165)/I163,0)</f>
        <v>0</v>
      </c>
    </row>
    <row r="162" spans="1:25" hidden="1">
      <c r="A162" s="486"/>
      <c r="B162" s="545" t="str">
        <f>IF('Cumulative Cost Share Budget'!$L161='Split CS budget (A)'!$L$1,'Cumulative Cost Share Budget'!B161,0)</f>
        <v>Select One</v>
      </c>
      <c r="C162" s="480"/>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(A)'!$L$1,'Cumulative Cost Share Budget'!Q161,0)</f>
        <v>1.03</v>
      </c>
      <c r="R162" s="212">
        <f>IF('Cumulative Cost Share Budget'!L161='Split CS budget (A)'!$L$1,'Cumulative Cost Share Budget'!R161,0)</f>
        <v>0</v>
      </c>
      <c r="S162" s="61">
        <f>IF('Cumulative Cost Share Budget'!L161='Split CS budget (A)'!$L$1,'Cumulative Cost Share Budget'!S161,0)</f>
        <v>12</v>
      </c>
      <c r="T162" s="16"/>
      <c r="U162" s="324"/>
      <c r="V162" s="324"/>
      <c r="W162" s="324"/>
      <c r="X162" s="324"/>
      <c r="Y162" s="324"/>
    </row>
    <row r="163" spans="1:25" hidden="1">
      <c r="A163" s="449"/>
      <c r="B163" s="486"/>
      <c r="C163" s="480"/>
      <c r="D163" s="59" t="s">
        <v>30</v>
      </c>
      <c r="E163" s="52">
        <f>ROUND(E162*$Q$2,0)</f>
        <v>0</v>
      </c>
      <c r="F163" s="52">
        <f t="shared" ref="F163:I163" si="149">ROUND(F162*$Q$2,0)</f>
        <v>0</v>
      </c>
      <c r="G163" s="52">
        <f t="shared" si="149"/>
        <v>0</v>
      </c>
      <c r="H163" s="52">
        <f t="shared" si="149"/>
        <v>0</v>
      </c>
      <c r="I163" s="52">
        <f t="shared" si="149"/>
        <v>0</v>
      </c>
      <c r="J163" s="158">
        <f>SUM(E163:I163)</f>
        <v>0</v>
      </c>
      <c r="M163" s="215"/>
      <c r="N163" s="56"/>
      <c r="O163" s="56"/>
      <c r="P163" s="56"/>
      <c r="Q163" s="211">
        <f>IF('Cumulative Cost Share Budget'!L162='Split CS budget (A)'!$L$1,'Cumulative Cost Share Budget'!Q162,0)</f>
        <v>1.03</v>
      </c>
      <c r="R163" s="212">
        <f>IF('Cumulative Cost Share Budget'!L162='Split CS budget (A)'!$L$1,'Cumulative Cost Share Budget'!R162,0)</f>
        <v>0</v>
      </c>
      <c r="S163" s="61">
        <f>IF('Cumulative Cost Share Budget'!L162='Split CS budget (A)'!$L$1,'Cumulative Cost Share Budget'!S162,0)</f>
        <v>12</v>
      </c>
      <c r="T163" s="16"/>
      <c r="U163" s="323"/>
      <c r="V163" s="323"/>
      <c r="W163" s="323"/>
      <c r="X163" s="323"/>
      <c r="Y163" s="323"/>
    </row>
    <row r="164" spans="1:25" ht="15" hidden="1">
      <c r="A164" s="449"/>
      <c r="B164" s="486"/>
      <c r="C164" s="480"/>
      <c r="D164" s="59" t="s">
        <v>29</v>
      </c>
      <c r="E164" s="170">
        <f>ROUND(R$5*E161,0)</f>
        <v>0</v>
      </c>
      <c r="F164" s="170">
        <f t="shared" ref="F164:I164" si="150">ROUND(S$5*F161,0)</f>
        <v>0</v>
      </c>
      <c r="G164" s="170">
        <f t="shared" si="150"/>
        <v>0</v>
      </c>
      <c r="H164" s="170">
        <f t="shared" si="150"/>
        <v>0</v>
      </c>
      <c r="I164" s="170">
        <f t="shared" si="150"/>
        <v>0</v>
      </c>
      <c r="J164" s="167">
        <f>SUM(E164:I164)</f>
        <v>0</v>
      </c>
      <c r="M164" s="215"/>
      <c r="N164" s="56"/>
      <c r="O164" s="56"/>
      <c r="P164" s="56"/>
      <c r="Q164" s="211">
        <f>IF('Cumulative Cost Share Budget'!L163='Split CS budget (A)'!$L$1,'Cumulative Cost Share Budget'!Q163,0)</f>
        <v>1.03</v>
      </c>
      <c r="R164" s="212">
        <f>IF('Cumulative Cost Share Budget'!L163='Split CS budget (A)'!$L$1,'Cumulative Cost Share Budget'!R163,0)</f>
        <v>0</v>
      </c>
      <c r="S164" s="61">
        <f>IF('Cumulative Cost Share Budget'!L163='Split CS budget (A)'!$L$1,'Cumulative Cost Share Budget'!S163,0)</f>
        <v>12</v>
      </c>
      <c r="T164" s="16"/>
      <c r="U164" s="324"/>
      <c r="V164" s="324"/>
      <c r="W164" s="324"/>
      <c r="X164" s="324"/>
      <c r="Y164" s="324"/>
    </row>
    <row r="165" spans="1:25" hidden="1">
      <c r="A165" s="449"/>
      <c r="B165" s="486"/>
      <c r="C165" s="480"/>
      <c r="D165" s="62" t="s">
        <v>178</v>
      </c>
      <c r="E165" s="171">
        <f>SUM(E163:E164)</f>
        <v>0</v>
      </c>
      <c r="F165" s="171">
        <f t="shared" ref="F165:I165" si="151">SUM(F163:F164)</f>
        <v>0</v>
      </c>
      <c r="G165" s="171">
        <f t="shared" si="151"/>
        <v>0</v>
      </c>
      <c r="H165" s="171">
        <f t="shared" si="151"/>
        <v>0</v>
      </c>
      <c r="I165" s="171">
        <f t="shared" si="151"/>
        <v>0</v>
      </c>
      <c r="J165" s="172">
        <f>SUM(J163:J164)</f>
        <v>0</v>
      </c>
      <c r="M165" s="215"/>
      <c r="N165" s="56"/>
      <c r="O165" s="56"/>
      <c r="P165" s="56"/>
      <c r="Q165" s="211">
        <f>IF('Cumulative Cost Share Budget'!L164='Split CS budget (A)'!$L$1,'Cumulative Cost Share Budget'!Q164,0)</f>
        <v>1.03</v>
      </c>
      <c r="R165" s="212">
        <f>IF('Cumulative Cost Share Budget'!L164='Split CS budget (A)'!$L$1,'Cumulative Cost Share Budget'!R164,0)</f>
        <v>0</v>
      </c>
      <c r="S165" s="61">
        <f>IF('Cumulative Cost Share Budget'!L164='Split CS budget (A)'!$L$1,'Cumulative Cost Share Budget'!S164,0)</f>
        <v>12</v>
      </c>
      <c r="T165" s="16"/>
      <c r="U165" s="323"/>
      <c r="V165" s="323"/>
      <c r="W165" s="323"/>
      <c r="X165" s="323"/>
      <c r="Y165" s="323"/>
    </row>
    <row r="166" spans="1:25" hidden="1">
      <c r="A166" s="449"/>
      <c r="B166" s="481"/>
      <c r="C166" s="480"/>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5">
        <f>IF('Cumulative Cost Share Budget'!L166='Split CS budget (A)'!$L$1,'Cumulative Cost Share Budget'!A166,0)</f>
        <v>0</v>
      </c>
      <c r="B167" s="480" t="str">
        <f>IF('Cumulative Cost Share Budget'!$L166='Split CS budget (A)'!$L$1,'Cumulative Cost Share Budget'!B166,0)</f>
        <v>Co-Investigator</v>
      </c>
      <c r="C167" s="481"/>
      <c r="D167" s="33" t="s">
        <v>123</v>
      </c>
      <c r="E167" s="76">
        <f>ROUND($R167*$S167,6)</f>
        <v>0</v>
      </c>
      <c r="F167" s="76">
        <f>ROUND($R168*$S168,6)</f>
        <v>0</v>
      </c>
      <c r="G167" s="76">
        <f>ROUND($R169*$S169,6)</f>
        <v>0</v>
      </c>
      <c r="H167" s="76">
        <f>ROUND($R170*$S170,6)</f>
        <v>0</v>
      </c>
      <c r="I167" s="76">
        <f>ROUND($R171*$S171,6)</f>
        <v>0</v>
      </c>
      <c r="J167" s="46"/>
      <c r="M167" s="133">
        <f>IF('Cumulative Cost Share Budget'!L166='Split CS budget (A)'!$L$1,'Cumulative Cost Share Budget'!M166,0)</f>
        <v>0</v>
      </c>
      <c r="N167" s="214">
        <f>IF('Cumulative Cost Share Budget'!L166='Split CS budget (A)'!$L$1,'Cumulative Cost Share Budget'!N166,0)</f>
        <v>0</v>
      </c>
      <c r="O167" s="214">
        <f>IF('Cumulative Cost Share Budget'!L162='Split CS budget (A)'!$L$1,'Cumulative Cost Share Budget'!O162,0)</f>
        <v>0</v>
      </c>
      <c r="P167" s="209">
        <f>IF('Cumulative Cost Share Budget'!L166='Split CS budget (A)'!$L$1,'Cumulative Cost Share Budget'!P166,0)</f>
        <v>0</v>
      </c>
      <c r="Q167" s="211">
        <f>IF('Cumulative Cost Share Budget'!L166='Split CS budget (A)'!$L$1,'Cumulative Cost Share Budget'!Q166,0)</f>
        <v>1.03</v>
      </c>
      <c r="R167" s="212">
        <f>IF('Cumulative Cost Share Budget'!L166='Split CS budget (A)'!$L$1,'Cumulative Cost Share Budget'!R166,0)</f>
        <v>0</v>
      </c>
      <c r="S167" s="61">
        <f>IF('Cumulative Cost Share Budget'!L166='Split CS budget (A)'!$L$1,'Cumulative Cost Share Budget'!S166,0)</f>
        <v>12</v>
      </c>
      <c r="T167" s="2"/>
      <c r="U167" s="323">
        <f>IFERROR((E170+E171)/E169,0)</f>
        <v>0</v>
      </c>
      <c r="V167" s="323">
        <f t="shared" ref="V167" si="152">IFERROR((F170+F171)/F169,0)</f>
        <v>0</v>
      </c>
      <c r="W167" s="323">
        <f t="shared" ref="W167" si="153">IFERROR((G170+G171)/G169,0)</f>
        <v>0</v>
      </c>
      <c r="X167" s="323">
        <f t="shared" ref="X167" si="154">IFERROR((H170+H171)/H169,0)</f>
        <v>0</v>
      </c>
      <c r="Y167" s="323">
        <f t="shared" ref="Y167" si="155">IFERROR((I170+I171)/I169,0)</f>
        <v>0</v>
      </c>
    </row>
    <row r="168" spans="1:25" hidden="1">
      <c r="A168" s="486"/>
      <c r="B168" s="545" t="str">
        <f>IF('Cumulative Cost Share Budget'!$L167='Split CS budget (A)'!$L$1,'Cumulative Cost Share Budget'!B167,0)</f>
        <v>Select One</v>
      </c>
      <c r="C168" s="480"/>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(A)'!$L$1,'Cumulative Cost Share Budget'!Q167,0)</f>
        <v>1.03</v>
      </c>
      <c r="R168" s="212">
        <f>IF('Cumulative Cost Share Budget'!L167='Split CS budget (A)'!$L$1,'Cumulative Cost Share Budget'!R167,0)</f>
        <v>0</v>
      </c>
      <c r="S168" s="61">
        <f>IF('Cumulative Cost Share Budget'!L167='Split CS budget (A)'!$L$1,'Cumulative Cost Share Budget'!S167,0)</f>
        <v>12</v>
      </c>
      <c r="T168" s="16"/>
      <c r="U168" s="324"/>
      <c r="V168" s="324"/>
      <c r="W168" s="324"/>
      <c r="X168" s="324"/>
      <c r="Y168" s="324"/>
    </row>
    <row r="169" spans="1:25" hidden="1">
      <c r="A169" s="449"/>
      <c r="B169" s="486"/>
      <c r="C169" s="480"/>
      <c r="D169" s="59" t="s">
        <v>30</v>
      </c>
      <c r="E169" s="52">
        <f>ROUND(E168*$Q$2,0)</f>
        <v>0</v>
      </c>
      <c r="F169" s="52">
        <f t="shared" ref="F169:I169" si="156">ROUND(F168*$Q$2,0)</f>
        <v>0</v>
      </c>
      <c r="G169" s="52">
        <f t="shared" si="156"/>
        <v>0</v>
      </c>
      <c r="H169" s="52">
        <f t="shared" si="156"/>
        <v>0</v>
      </c>
      <c r="I169" s="52">
        <f t="shared" si="156"/>
        <v>0</v>
      </c>
      <c r="J169" s="158">
        <f>SUM(E169:I169)</f>
        <v>0</v>
      </c>
      <c r="M169" s="215"/>
      <c r="N169" s="56"/>
      <c r="O169" s="56"/>
      <c r="P169" s="56"/>
      <c r="Q169" s="211">
        <f>IF('Cumulative Cost Share Budget'!L168='Split CS budget (A)'!$L$1,'Cumulative Cost Share Budget'!Q168,0)</f>
        <v>1.03</v>
      </c>
      <c r="R169" s="212">
        <f>IF('Cumulative Cost Share Budget'!L168='Split CS budget (A)'!$L$1,'Cumulative Cost Share Budget'!R168,0)</f>
        <v>0</v>
      </c>
      <c r="S169" s="61">
        <f>IF('Cumulative Cost Share Budget'!L168='Split CS budget (A)'!$L$1,'Cumulative Cost Share Budget'!S168,0)</f>
        <v>12</v>
      </c>
      <c r="T169" s="16"/>
      <c r="U169" s="323"/>
      <c r="V169" s="323"/>
      <c r="W169" s="323"/>
      <c r="X169" s="323"/>
      <c r="Y169" s="323"/>
    </row>
    <row r="170" spans="1:25" ht="15" hidden="1">
      <c r="A170" s="449"/>
      <c r="B170" s="486"/>
      <c r="C170" s="480"/>
      <c r="D170" s="59" t="s">
        <v>29</v>
      </c>
      <c r="E170" s="170">
        <f>ROUND(R$5*E167,0)</f>
        <v>0</v>
      </c>
      <c r="F170" s="170">
        <f t="shared" ref="F170:I170" si="157">ROUND(S$5*F167,0)</f>
        <v>0</v>
      </c>
      <c r="G170" s="170">
        <f t="shared" si="157"/>
        <v>0</v>
      </c>
      <c r="H170" s="170">
        <f t="shared" si="157"/>
        <v>0</v>
      </c>
      <c r="I170" s="170">
        <f t="shared" si="157"/>
        <v>0</v>
      </c>
      <c r="J170" s="167">
        <f>SUM(E170:I170)</f>
        <v>0</v>
      </c>
      <c r="M170" s="215"/>
      <c r="N170" s="56"/>
      <c r="O170" s="56"/>
      <c r="P170" s="56"/>
      <c r="Q170" s="211">
        <f>IF('Cumulative Cost Share Budget'!L169='Split CS budget (A)'!$L$1,'Cumulative Cost Share Budget'!Q169,0)</f>
        <v>1.03</v>
      </c>
      <c r="R170" s="212">
        <f>IF('Cumulative Cost Share Budget'!L169='Split CS budget (A)'!$L$1,'Cumulative Cost Share Budget'!R169,0)</f>
        <v>0</v>
      </c>
      <c r="S170" s="61">
        <f>IF('Cumulative Cost Share Budget'!L169='Split CS budget (A)'!$L$1,'Cumulative Cost Share Budget'!S169,0)</f>
        <v>12</v>
      </c>
      <c r="T170" s="16"/>
      <c r="U170" s="324"/>
      <c r="V170" s="324"/>
      <c r="W170" s="324"/>
      <c r="X170" s="324"/>
      <c r="Y170" s="324"/>
    </row>
    <row r="171" spans="1:25" hidden="1">
      <c r="A171" s="449"/>
      <c r="B171" s="486"/>
      <c r="C171" s="480"/>
      <c r="D171" s="62" t="s">
        <v>178</v>
      </c>
      <c r="E171" s="171">
        <f>SUM(E169:E170)</f>
        <v>0</v>
      </c>
      <c r="F171" s="171">
        <f t="shared" ref="F171:I171" si="158">SUM(F169:F170)</f>
        <v>0</v>
      </c>
      <c r="G171" s="171">
        <f t="shared" si="158"/>
        <v>0</v>
      </c>
      <c r="H171" s="171">
        <f t="shared" si="158"/>
        <v>0</v>
      </c>
      <c r="I171" s="171">
        <f t="shared" si="158"/>
        <v>0</v>
      </c>
      <c r="J171" s="172">
        <f>SUM(J169:J170)</f>
        <v>0</v>
      </c>
      <c r="M171" s="215"/>
      <c r="N171" s="56"/>
      <c r="O171" s="56"/>
      <c r="P171" s="56"/>
      <c r="Q171" s="211">
        <f>IF('Cumulative Cost Share Budget'!L170='Split CS budget (A)'!$L$1,'Cumulative Cost Share Budget'!Q170,0)</f>
        <v>1.03</v>
      </c>
      <c r="R171" s="212">
        <f>IF('Cumulative Cost Share Budget'!L170='Split CS budget (A)'!$L$1,'Cumulative Cost Share Budget'!R170,0)</f>
        <v>0</v>
      </c>
      <c r="S171" s="61">
        <f>IF('Cumulative Cost Share Budget'!L170='Split CS budget (A)'!$L$1,'Cumulative Cost Share Budget'!S170,0)</f>
        <v>12</v>
      </c>
      <c r="T171" s="16"/>
      <c r="U171" s="323"/>
      <c r="V171" s="323"/>
      <c r="W171" s="323"/>
      <c r="X171" s="323"/>
      <c r="Y171" s="323"/>
    </row>
    <row r="172" spans="1:25" hidden="1">
      <c r="A172" s="449"/>
      <c r="B172" s="481"/>
      <c r="C172" s="480"/>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5">
        <f>IF('Cumulative Cost Share Budget'!L172='Split CS budget (A)'!$L$1,'Cumulative Cost Share Budget'!A172,0)</f>
        <v>0</v>
      </c>
      <c r="B173" s="480" t="str">
        <f>IF('Cumulative Cost Share Budget'!$L172='Split CS budget (A)'!$L$1,'Cumulative Cost Share Budget'!B172,0)</f>
        <v>Co-Investigator</v>
      </c>
      <c r="C173" s="481"/>
      <c r="D173" s="33" t="s">
        <v>123</v>
      </c>
      <c r="E173" s="76">
        <f>ROUND($R173*$S173,6)</f>
        <v>0</v>
      </c>
      <c r="F173" s="76">
        <f>ROUND($R174*$S174,6)</f>
        <v>0</v>
      </c>
      <c r="G173" s="76">
        <f>ROUND($R175*$S175,6)</f>
        <v>0</v>
      </c>
      <c r="H173" s="76">
        <f>ROUND($R176*$S176,6)</f>
        <v>0</v>
      </c>
      <c r="I173" s="76">
        <f>ROUND($R177*$S177,6)</f>
        <v>0</v>
      </c>
      <c r="J173" s="46"/>
      <c r="M173" s="133">
        <f>IF('Cumulative Cost Share Budget'!L172='Split CS budget (A)'!$L$1,'Cumulative Cost Share Budget'!M172,0)</f>
        <v>0</v>
      </c>
      <c r="N173" s="214">
        <f>IF('Cumulative Cost Share Budget'!L172='Split CS budget (A)'!$L$1,'Cumulative Cost Share Budget'!N172,0)</f>
        <v>0</v>
      </c>
      <c r="O173" s="214">
        <f>IF('Cumulative Cost Share Budget'!L168='Split CS budget (A)'!$L$1,'Cumulative Cost Share Budget'!O168,0)</f>
        <v>0</v>
      </c>
      <c r="P173" s="209">
        <f>IF('Cumulative Cost Share Budget'!L172='Split CS budget (A)'!$L$1,'Cumulative Cost Share Budget'!P172,0)</f>
        <v>0</v>
      </c>
      <c r="Q173" s="211">
        <f>IF('Cumulative Cost Share Budget'!L172='Split CS budget (A)'!$L$1,'Cumulative Cost Share Budget'!Q172,0)</f>
        <v>1.03</v>
      </c>
      <c r="R173" s="212">
        <f>IF('Cumulative Cost Share Budget'!L172='Split CS budget (A)'!$L$1,'Cumulative Cost Share Budget'!R172,0)</f>
        <v>0</v>
      </c>
      <c r="S173" s="61">
        <f>IF('Cumulative Cost Share Budget'!L172='Split CS budget (A)'!$L$1,'Cumulative Cost Share Budget'!S172,0)</f>
        <v>12</v>
      </c>
      <c r="T173" s="2"/>
      <c r="U173" s="323">
        <f>IFERROR((E176+E177)/E175,0)</f>
        <v>0</v>
      </c>
      <c r="V173" s="323">
        <f t="shared" ref="V173" si="159">IFERROR((F176+F177)/F175,0)</f>
        <v>0</v>
      </c>
      <c r="W173" s="323">
        <f t="shared" ref="W173" si="160">IFERROR((G176+G177)/G175,0)</f>
        <v>0</v>
      </c>
      <c r="X173" s="323">
        <f t="shared" ref="X173" si="161">IFERROR((H176+H177)/H175,0)</f>
        <v>0</v>
      </c>
      <c r="Y173" s="323">
        <f t="shared" ref="Y173" si="162">IFERROR((I176+I177)/I175,0)</f>
        <v>0</v>
      </c>
    </row>
    <row r="174" spans="1:25" hidden="1">
      <c r="A174" s="486"/>
      <c r="B174" s="545" t="str">
        <f>IF('Cumulative Cost Share Budget'!$L173='Split CS budget (A)'!$L$1,'Cumulative Cost Share Budget'!B173,0)</f>
        <v>Select One</v>
      </c>
      <c r="C174" s="480"/>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(A)'!$L$1,'Cumulative Cost Share Budget'!Q173,0)</f>
        <v>1.03</v>
      </c>
      <c r="R174" s="212">
        <f>IF('Cumulative Cost Share Budget'!L173='Split CS budget (A)'!$L$1,'Cumulative Cost Share Budget'!R173,0)</f>
        <v>0</v>
      </c>
      <c r="S174" s="61">
        <f>IF('Cumulative Cost Share Budget'!L173='Split CS budget (A)'!$L$1,'Cumulative Cost Share Budget'!S173,0)</f>
        <v>12</v>
      </c>
      <c r="T174" s="16"/>
      <c r="U174" s="324"/>
      <c r="V174" s="324"/>
      <c r="W174" s="324"/>
      <c r="X174" s="324"/>
      <c r="Y174" s="324"/>
    </row>
    <row r="175" spans="1:25" hidden="1">
      <c r="A175" s="449"/>
      <c r="B175" s="486"/>
      <c r="C175" s="480"/>
      <c r="D175" s="59" t="s">
        <v>30</v>
      </c>
      <c r="E175" s="52">
        <f>ROUND(E174*$Q$2,0)</f>
        <v>0</v>
      </c>
      <c r="F175" s="52">
        <f t="shared" ref="F175:I175" si="163">ROUND(F174*$Q$2,0)</f>
        <v>0</v>
      </c>
      <c r="G175" s="52">
        <f t="shared" si="163"/>
        <v>0</v>
      </c>
      <c r="H175" s="52">
        <f t="shared" si="163"/>
        <v>0</v>
      </c>
      <c r="I175" s="52">
        <f t="shared" si="163"/>
        <v>0</v>
      </c>
      <c r="J175" s="158">
        <f>SUM(E175:I175)</f>
        <v>0</v>
      </c>
      <c r="M175" s="215"/>
      <c r="N175" s="56"/>
      <c r="O175" s="56"/>
      <c r="P175" s="56"/>
      <c r="Q175" s="211">
        <f>IF('Cumulative Cost Share Budget'!L174='Split CS budget (A)'!$L$1,'Cumulative Cost Share Budget'!Q174,0)</f>
        <v>1.03</v>
      </c>
      <c r="R175" s="212">
        <f>IF('Cumulative Cost Share Budget'!L174='Split CS budget (A)'!$L$1,'Cumulative Cost Share Budget'!R174,0)</f>
        <v>0</v>
      </c>
      <c r="S175" s="61">
        <f>IF('Cumulative Cost Share Budget'!L174='Split CS budget (A)'!$L$1,'Cumulative Cost Share Budget'!S174,0)</f>
        <v>12</v>
      </c>
      <c r="T175" s="16"/>
      <c r="U175" s="323"/>
      <c r="V175" s="323"/>
      <c r="W175" s="323"/>
      <c r="X175" s="323"/>
      <c r="Y175" s="323"/>
    </row>
    <row r="176" spans="1:25" ht="15" hidden="1">
      <c r="A176" s="449"/>
      <c r="B176" s="486"/>
      <c r="C176" s="480"/>
      <c r="D176" s="59" t="s">
        <v>29</v>
      </c>
      <c r="E176" s="170">
        <f>ROUND(R$5*E173,0)</f>
        <v>0</v>
      </c>
      <c r="F176" s="170">
        <f t="shared" ref="F176:I176" si="164">ROUND(S$5*F173,0)</f>
        <v>0</v>
      </c>
      <c r="G176" s="170">
        <f t="shared" si="164"/>
        <v>0</v>
      </c>
      <c r="H176" s="170">
        <f t="shared" si="164"/>
        <v>0</v>
      </c>
      <c r="I176" s="170">
        <f t="shared" si="164"/>
        <v>0</v>
      </c>
      <c r="J176" s="167">
        <f>SUM(E176:I176)</f>
        <v>0</v>
      </c>
      <c r="M176" s="215"/>
      <c r="N176" s="56"/>
      <c r="O176" s="56"/>
      <c r="P176" s="56"/>
      <c r="Q176" s="211">
        <f>IF('Cumulative Cost Share Budget'!L175='Split CS budget (A)'!$L$1,'Cumulative Cost Share Budget'!Q175,0)</f>
        <v>1.03</v>
      </c>
      <c r="R176" s="212">
        <f>IF('Cumulative Cost Share Budget'!L175='Split CS budget (A)'!$L$1,'Cumulative Cost Share Budget'!R175,0)</f>
        <v>0</v>
      </c>
      <c r="S176" s="61">
        <f>IF('Cumulative Cost Share Budget'!L175='Split CS budget (A)'!$L$1,'Cumulative Cost Share Budget'!S175,0)</f>
        <v>12</v>
      </c>
      <c r="T176" s="16"/>
      <c r="U176" s="324"/>
      <c r="V176" s="324"/>
      <c r="W176" s="324"/>
      <c r="X176" s="324"/>
      <c r="Y176" s="324"/>
    </row>
    <row r="177" spans="1:25" hidden="1">
      <c r="A177" s="449"/>
      <c r="B177" s="486"/>
      <c r="C177" s="480"/>
      <c r="D177" s="62" t="s">
        <v>178</v>
      </c>
      <c r="E177" s="171">
        <f>SUM(E175:E176)</f>
        <v>0</v>
      </c>
      <c r="F177" s="171">
        <f t="shared" ref="F177:I177" si="165">SUM(F175:F176)</f>
        <v>0</v>
      </c>
      <c r="G177" s="171">
        <f t="shared" si="165"/>
        <v>0</v>
      </c>
      <c r="H177" s="171">
        <f t="shared" si="165"/>
        <v>0</v>
      </c>
      <c r="I177" s="171">
        <f t="shared" si="165"/>
        <v>0</v>
      </c>
      <c r="J177" s="172">
        <f>SUM(J175:J176)</f>
        <v>0</v>
      </c>
      <c r="M177" s="215"/>
      <c r="N177" s="56"/>
      <c r="O177" s="56"/>
      <c r="P177" s="56"/>
      <c r="Q177" s="211">
        <f>IF('Cumulative Cost Share Budget'!L176='Split CS budget (A)'!$L$1,'Cumulative Cost Share Budget'!Q176,0)</f>
        <v>1.03</v>
      </c>
      <c r="R177" s="212">
        <f>IF('Cumulative Cost Share Budget'!L176='Split CS budget (A)'!$L$1,'Cumulative Cost Share Budget'!R176,0)</f>
        <v>0</v>
      </c>
      <c r="S177" s="61">
        <f>IF('Cumulative Cost Share Budget'!L176='Split CS budget (A)'!$L$1,'Cumulative Cost Share Budget'!S176,0)</f>
        <v>12</v>
      </c>
      <c r="T177" s="16"/>
      <c r="U177" s="323"/>
      <c r="V177" s="323"/>
      <c r="W177" s="323"/>
      <c r="X177" s="323"/>
      <c r="Y177" s="323"/>
    </row>
    <row r="178" spans="1:25" hidden="1">
      <c r="A178" s="449"/>
      <c r="B178" s="481"/>
      <c r="C178" s="480"/>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5">
        <f>IF('Cumulative Cost Share Budget'!L178='Split CS budget (A)'!$L$1,'Cumulative Cost Share Budget'!A178,0)</f>
        <v>0</v>
      </c>
      <c r="B179" s="480" t="str">
        <f>IF('Cumulative Cost Share Budget'!$L178='Split CS budget (A)'!$L$1,'Cumulative Cost Share Budget'!B178,0)</f>
        <v>Co-Investigator</v>
      </c>
      <c r="C179" s="481"/>
      <c r="D179" s="33" t="s">
        <v>123</v>
      </c>
      <c r="E179" s="76">
        <f>ROUND($R179*$S179,6)</f>
        <v>0</v>
      </c>
      <c r="F179" s="76">
        <f>ROUND($R180*$S180,6)</f>
        <v>0</v>
      </c>
      <c r="G179" s="76">
        <f>ROUND($R181*$S181,6)</f>
        <v>0</v>
      </c>
      <c r="H179" s="76">
        <f>ROUND($R182*$S182,6)</f>
        <v>0</v>
      </c>
      <c r="I179" s="76">
        <f>ROUND($R183*$S183,6)</f>
        <v>0</v>
      </c>
      <c r="J179" s="46"/>
      <c r="M179" s="133">
        <f>IF('Cumulative Cost Share Budget'!L178='Split CS budget (A)'!$L$1,'Cumulative Cost Share Budget'!M178,0)</f>
        <v>0</v>
      </c>
      <c r="N179" s="214">
        <f>IF('Cumulative Cost Share Budget'!L178='Split CS budget (A)'!$L$1,'Cumulative Cost Share Budget'!N178,0)</f>
        <v>0</v>
      </c>
      <c r="O179" s="214">
        <f>IF('Cumulative Cost Share Budget'!L174='Split CS budget (A)'!$L$1,'Cumulative Cost Share Budget'!O174,0)</f>
        <v>0</v>
      </c>
      <c r="P179" s="209">
        <f>IF('Cumulative Cost Share Budget'!L178='Split CS budget (A)'!$L$1,'Cumulative Cost Share Budget'!P178,0)</f>
        <v>0</v>
      </c>
      <c r="Q179" s="211">
        <f>IF('Cumulative Cost Share Budget'!L178='Split CS budget (A)'!$L$1,'Cumulative Cost Share Budget'!Q178,0)</f>
        <v>1.03</v>
      </c>
      <c r="R179" s="212">
        <f>IF('Cumulative Cost Share Budget'!L178='Split CS budget (A)'!$L$1,'Cumulative Cost Share Budget'!R178,0)</f>
        <v>0</v>
      </c>
      <c r="S179" s="61">
        <f>IF('Cumulative Cost Share Budget'!L178='Split CS budget (A)'!$L$1,'Cumulative Cost Share Budget'!S178,0)</f>
        <v>12</v>
      </c>
      <c r="T179" s="2"/>
      <c r="U179" s="323">
        <f>IFERROR((E182+E183)/E181,0)</f>
        <v>0</v>
      </c>
      <c r="V179" s="323">
        <f t="shared" ref="V179" si="166">IFERROR((F182+F183)/F181,0)</f>
        <v>0</v>
      </c>
      <c r="W179" s="323">
        <f t="shared" ref="W179" si="167">IFERROR((G182+G183)/G181,0)</f>
        <v>0</v>
      </c>
      <c r="X179" s="323">
        <f t="shared" ref="X179" si="168">IFERROR((H182+H183)/H181,0)</f>
        <v>0</v>
      </c>
      <c r="Y179" s="323">
        <f t="shared" ref="Y179" si="169">IFERROR((I182+I183)/I181,0)</f>
        <v>0</v>
      </c>
    </row>
    <row r="180" spans="1:25" hidden="1">
      <c r="A180" s="486"/>
      <c r="B180" s="545" t="str">
        <f>IF('Cumulative Cost Share Budget'!$L179='Split CS budget (A)'!$L$1,'Cumulative Cost Share Budget'!B179,0)</f>
        <v>Select One</v>
      </c>
      <c r="C180" s="480"/>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(A)'!$L$1,'Cumulative Cost Share Budget'!Q179,0)</f>
        <v>1.03</v>
      </c>
      <c r="R180" s="212">
        <f>IF('Cumulative Cost Share Budget'!L179='Split CS budget (A)'!$L$1,'Cumulative Cost Share Budget'!R179,0)</f>
        <v>0</v>
      </c>
      <c r="S180" s="61">
        <f>IF('Cumulative Cost Share Budget'!L179='Split CS budget (A)'!$L$1,'Cumulative Cost Share Budget'!S179,0)</f>
        <v>12</v>
      </c>
      <c r="T180" s="16"/>
      <c r="U180" s="324"/>
      <c r="V180" s="324"/>
      <c r="W180" s="324"/>
      <c r="X180" s="324"/>
      <c r="Y180" s="324"/>
    </row>
    <row r="181" spans="1:25" hidden="1">
      <c r="A181" s="449"/>
      <c r="B181" s="486"/>
      <c r="C181" s="480"/>
      <c r="D181" s="59" t="s">
        <v>30</v>
      </c>
      <c r="E181" s="52">
        <f>ROUND(E180*$Q$2,0)</f>
        <v>0</v>
      </c>
      <c r="F181" s="52">
        <f t="shared" ref="F181:I181" si="170">ROUND(F180*$Q$2,0)</f>
        <v>0</v>
      </c>
      <c r="G181" s="52">
        <f t="shared" si="170"/>
        <v>0</v>
      </c>
      <c r="H181" s="52">
        <f t="shared" si="170"/>
        <v>0</v>
      </c>
      <c r="I181" s="52">
        <f t="shared" si="170"/>
        <v>0</v>
      </c>
      <c r="J181" s="158">
        <f>SUM(E181:I181)</f>
        <v>0</v>
      </c>
      <c r="M181" s="215"/>
      <c r="N181" s="56"/>
      <c r="O181" s="56"/>
      <c r="P181" s="56"/>
      <c r="Q181" s="211">
        <f>IF('Cumulative Cost Share Budget'!L180='Split CS budget (A)'!$L$1,'Cumulative Cost Share Budget'!Q180,0)</f>
        <v>1.03</v>
      </c>
      <c r="R181" s="212">
        <f>IF('Cumulative Cost Share Budget'!L180='Split CS budget (A)'!$L$1,'Cumulative Cost Share Budget'!R180,0)</f>
        <v>0</v>
      </c>
      <c r="S181" s="61">
        <f>IF('Cumulative Cost Share Budget'!L180='Split CS budget (A)'!$L$1,'Cumulative Cost Share Budget'!S180,0)</f>
        <v>12</v>
      </c>
      <c r="T181" s="16"/>
      <c r="U181" s="323"/>
      <c r="V181" s="323"/>
      <c r="W181" s="323"/>
      <c r="X181" s="323"/>
      <c r="Y181" s="323"/>
    </row>
    <row r="182" spans="1:25" ht="15" hidden="1">
      <c r="A182" s="449"/>
      <c r="B182" s="486"/>
      <c r="C182" s="480"/>
      <c r="D182" s="59" t="s">
        <v>29</v>
      </c>
      <c r="E182" s="170">
        <f>ROUND(R$5*E179,0)</f>
        <v>0</v>
      </c>
      <c r="F182" s="170">
        <f t="shared" ref="F182:I182" si="171">ROUND(S$5*F179,0)</f>
        <v>0</v>
      </c>
      <c r="G182" s="170">
        <f t="shared" si="171"/>
        <v>0</v>
      </c>
      <c r="H182" s="170">
        <f t="shared" si="171"/>
        <v>0</v>
      </c>
      <c r="I182" s="170">
        <f t="shared" si="171"/>
        <v>0</v>
      </c>
      <c r="J182" s="167">
        <f>SUM(E182:I182)</f>
        <v>0</v>
      </c>
      <c r="M182" s="215"/>
      <c r="N182" s="56"/>
      <c r="O182" s="56"/>
      <c r="P182" s="56"/>
      <c r="Q182" s="211">
        <f>IF('Cumulative Cost Share Budget'!L181='Split CS budget (A)'!$L$1,'Cumulative Cost Share Budget'!Q181,0)</f>
        <v>1.03</v>
      </c>
      <c r="R182" s="212">
        <f>IF('Cumulative Cost Share Budget'!L181='Split CS budget (A)'!$L$1,'Cumulative Cost Share Budget'!R181,0)</f>
        <v>0</v>
      </c>
      <c r="S182" s="61">
        <f>IF('Cumulative Cost Share Budget'!L181='Split CS budget (A)'!$L$1,'Cumulative Cost Share Budget'!S181,0)</f>
        <v>12</v>
      </c>
      <c r="T182" s="16"/>
      <c r="U182" s="324"/>
      <c r="V182" s="324"/>
      <c r="W182" s="324"/>
      <c r="X182" s="324"/>
      <c r="Y182" s="324"/>
    </row>
    <row r="183" spans="1:25" hidden="1">
      <c r="A183" s="449"/>
      <c r="B183" s="486"/>
      <c r="C183" s="480"/>
      <c r="D183" s="62" t="s">
        <v>178</v>
      </c>
      <c r="E183" s="171">
        <f>SUM(E181:E182)</f>
        <v>0</v>
      </c>
      <c r="F183" s="171">
        <f t="shared" ref="F183:I183" si="172">SUM(F181:F182)</f>
        <v>0</v>
      </c>
      <c r="G183" s="171">
        <f t="shared" si="172"/>
        <v>0</v>
      </c>
      <c r="H183" s="171">
        <f t="shared" si="172"/>
        <v>0</v>
      </c>
      <c r="I183" s="171">
        <f t="shared" si="172"/>
        <v>0</v>
      </c>
      <c r="J183" s="172">
        <f>SUM(J181:J182)</f>
        <v>0</v>
      </c>
      <c r="M183" s="215"/>
      <c r="N183" s="56"/>
      <c r="O183" s="56"/>
      <c r="P183" s="56"/>
      <c r="Q183" s="211">
        <f>IF('Cumulative Cost Share Budget'!L182='Split CS budget (A)'!$L$1,'Cumulative Cost Share Budget'!Q182,0)</f>
        <v>1.03</v>
      </c>
      <c r="R183" s="212">
        <f>IF('Cumulative Cost Share Budget'!L182='Split CS budget (A)'!$L$1,'Cumulative Cost Share Budget'!R182,0)</f>
        <v>0</v>
      </c>
      <c r="S183" s="61">
        <f>IF('Cumulative Cost Share Budget'!L182='Split CS budget (A)'!$L$1,'Cumulative Cost Share Budget'!S182,0)</f>
        <v>12</v>
      </c>
      <c r="T183" s="16"/>
      <c r="U183" s="323"/>
      <c r="V183" s="323"/>
      <c r="W183" s="323"/>
      <c r="X183" s="323"/>
      <c r="Y183" s="323"/>
    </row>
    <row r="184" spans="1:25" hidden="1">
      <c r="A184" s="449"/>
      <c r="B184" s="481"/>
      <c r="C184" s="480"/>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5">
        <f>IF('Cumulative Cost Share Budget'!L184='Split CS budget (A)'!$L$1,'Cumulative Cost Share Budget'!A184,0)</f>
        <v>0</v>
      </c>
      <c r="B185" s="480" t="str">
        <f>IF('Cumulative Cost Share Budget'!$L184='Split CS budget (A)'!$L$1,'Cumulative Cost Share Budget'!B184,0)</f>
        <v>Co-Investigator</v>
      </c>
      <c r="C185" s="481"/>
      <c r="D185" s="33" t="s">
        <v>123</v>
      </c>
      <c r="E185" s="76">
        <f>ROUND($R185*$S185,6)</f>
        <v>0</v>
      </c>
      <c r="F185" s="76">
        <f>ROUND($R186*$S186,6)</f>
        <v>0</v>
      </c>
      <c r="G185" s="76">
        <f>ROUND($R187*$S187,6)</f>
        <v>0</v>
      </c>
      <c r="H185" s="76">
        <f>ROUND($R188*$S188,6)</f>
        <v>0</v>
      </c>
      <c r="I185" s="76">
        <f>ROUND($R189*$S189,6)</f>
        <v>0</v>
      </c>
      <c r="J185" s="46"/>
      <c r="M185" s="133">
        <f>IF('Cumulative Cost Share Budget'!L184='Split CS budget (A)'!$L$1,'Cumulative Cost Share Budget'!M184,0)</f>
        <v>0</v>
      </c>
      <c r="N185" s="214">
        <f>IF('Cumulative Cost Share Budget'!L184='Split CS budget (A)'!$L$1,'Cumulative Cost Share Budget'!N184,0)</f>
        <v>0</v>
      </c>
      <c r="O185" s="214">
        <f>IF('Cumulative Cost Share Budget'!L180='Split CS budget (A)'!$L$1,'Cumulative Cost Share Budget'!O180,0)</f>
        <v>0</v>
      </c>
      <c r="P185" s="209">
        <f>IF('Cumulative Cost Share Budget'!L184='Split CS budget (A)'!$L$1,'Cumulative Cost Share Budget'!P184,0)</f>
        <v>0</v>
      </c>
      <c r="Q185" s="211">
        <f>IF('Cumulative Cost Share Budget'!L184='Split CS budget (A)'!$L$1,'Cumulative Cost Share Budget'!Q184,0)</f>
        <v>1.03</v>
      </c>
      <c r="R185" s="212">
        <f>IF('Cumulative Cost Share Budget'!L184='Split CS budget (A)'!$L$1,'Cumulative Cost Share Budget'!R184,0)</f>
        <v>0</v>
      </c>
      <c r="S185" s="61">
        <f>IF('Cumulative Cost Share Budget'!L184='Split CS budget (A)'!$L$1,'Cumulative Cost Share Budget'!S184,0)</f>
        <v>12</v>
      </c>
      <c r="T185" s="2"/>
      <c r="U185" s="323">
        <f>IFERROR((E188+E189)/E187,0)</f>
        <v>0</v>
      </c>
      <c r="V185" s="323">
        <f t="shared" ref="V185" si="173">IFERROR((F188+F189)/F187,0)</f>
        <v>0</v>
      </c>
      <c r="W185" s="323">
        <f t="shared" ref="W185" si="174">IFERROR((G188+G189)/G187,0)</f>
        <v>0</v>
      </c>
      <c r="X185" s="323">
        <f t="shared" ref="X185" si="175">IFERROR((H188+H189)/H187,0)</f>
        <v>0</v>
      </c>
      <c r="Y185" s="323">
        <f t="shared" ref="Y185" si="176">IFERROR((I188+I189)/I187,0)</f>
        <v>0</v>
      </c>
    </row>
    <row r="186" spans="1:25" hidden="1">
      <c r="A186" s="486"/>
      <c r="B186" s="545" t="str">
        <f>IF('Cumulative Cost Share Budget'!$L185='Split CS budget (A)'!$L$1,'Cumulative Cost Share Budget'!B185,0)</f>
        <v>Select One</v>
      </c>
      <c r="C186" s="480"/>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(A)'!$L$1,'Cumulative Cost Share Budget'!Q185,0)</f>
        <v>1.03</v>
      </c>
      <c r="R186" s="212">
        <f>IF('Cumulative Cost Share Budget'!L185='Split CS budget (A)'!$L$1,'Cumulative Cost Share Budget'!R185,0)</f>
        <v>0</v>
      </c>
      <c r="S186" s="61">
        <f>IF('Cumulative Cost Share Budget'!L185='Split CS budget (A)'!$L$1,'Cumulative Cost Share Budget'!S185,0)</f>
        <v>12</v>
      </c>
      <c r="T186" s="16"/>
      <c r="U186" s="324"/>
      <c r="V186" s="324"/>
      <c r="W186" s="324"/>
      <c r="X186" s="324"/>
      <c r="Y186" s="324"/>
    </row>
    <row r="187" spans="1:25" hidden="1">
      <c r="A187" s="449"/>
      <c r="B187" s="486"/>
      <c r="C187" s="480"/>
      <c r="D187" s="59" t="s">
        <v>30</v>
      </c>
      <c r="E187" s="52">
        <f>ROUND(E186*$Q$2,0)</f>
        <v>0</v>
      </c>
      <c r="F187" s="52">
        <f t="shared" ref="F187:I187" si="177">ROUND(F186*$Q$2,0)</f>
        <v>0</v>
      </c>
      <c r="G187" s="52">
        <f t="shared" si="177"/>
        <v>0</v>
      </c>
      <c r="H187" s="52">
        <f t="shared" si="177"/>
        <v>0</v>
      </c>
      <c r="I187" s="52">
        <f t="shared" si="177"/>
        <v>0</v>
      </c>
      <c r="J187" s="158">
        <f>SUM(E187:I187)</f>
        <v>0</v>
      </c>
      <c r="M187" s="215"/>
      <c r="N187" s="56"/>
      <c r="O187" s="56"/>
      <c r="P187" s="56"/>
      <c r="Q187" s="211">
        <f>IF('Cumulative Cost Share Budget'!L186='Split CS budget (A)'!$L$1,'Cumulative Cost Share Budget'!Q186,0)</f>
        <v>1.03</v>
      </c>
      <c r="R187" s="212">
        <f>IF('Cumulative Cost Share Budget'!L186='Split CS budget (A)'!$L$1,'Cumulative Cost Share Budget'!R186,0)</f>
        <v>0</v>
      </c>
      <c r="S187" s="61">
        <f>IF('Cumulative Cost Share Budget'!L186='Split CS budget (A)'!$L$1,'Cumulative Cost Share Budget'!S186,0)</f>
        <v>12</v>
      </c>
      <c r="T187" s="16"/>
      <c r="U187" s="323"/>
      <c r="V187" s="323"/>
      <c r="W187" s="323"/>
      <c r="X187" s="323"/>
      <c r="Y187" s="323"/>
    </row>
    <row r="188" spans="1:25" ht="15" hidden="1">
      <c r="A188" s="449"/>
      <c r="B188" s="486"/>
      <c r="C188" s="480"/>
      <c r="D188" s="59" t="s">
        <v>29</v>
      </c>
      <c r="E188" s="170">
        <f>ROUND(R$5*E185,0)</f>
        <v>0</v>
      </c>
      <c r="F188" s="170">
        <f t="shared" ref="F188:I188" si="178">ROUND(S$5*F185,0)</f>
        <v>0</v>
      </c>
      <c r="G188" s="170">
        <f t="shared" si="178"/>
        <v>0</v>
      </c>
      <c r="H188" s="170">
        <f t="shared" si="178"/>
        <v>0</v>
      </c>
      <c r="I188" s="170">
        <f t="shared" si="178"/>
        <v>0</v>
      </c>
      <c r="J188" s="167">
        <f>SUM(E188:I188)</f>
        <v>0</v>
      </c>
      <c r="M188" s="215"/>
      <c r="N188" s="56"/>
      <c r="O188" s="56"/>
      <c r="P188" s="56"/>
      <c r="Q188" s="211">
        <f>IF('Cumulative Cost Share Budget'!L187='Split CS budget (A)'!$L$1,'Cumulative Cost Share Budget'!Q187,0)</f>
        <v>1.03</v>
      </c>
      <c r="R188" s="212">
        <f>IF('Cumulative Cost Share Budget'!L187='Split CS budget (A)'!$L$1,'Cumulative Cost Share Budget'!R187,0)</f>
        <v>0</v>
      </c>
      <c r="S188" s="61">
        <f>IF('Cumulative Cost Share Budget'!L187='Split CS budget (A)'!$L$1,'Cumulative Cost Share Budget'!S187,0)</f>
        <v>12</v>
      </c>
      <c r="T188" s="16"/>
      <c r="U188" s="324"/>
      <c r="V188" s="324"/>
      <c r="W188" s="324"/>
      <c r="X188" s="324"/>
      <c r="Y188" s="324"/>
    </row>
    <row r="189" spans="1:25" hidden="1">
      <c r="A189" s="449"/>
      <c r="B189" s="486"/>
      <c r="C189" s="480"/>
      <c r="D189" s="62" t="s">
        <v>178</v>
      </c>
      <c r="E189" s="171">
        <f>SUM(E187:E188)</f>
        <v>0</v>
      </c>
      <c r="F189" s="171">
        <f t="shared" ref="F189:I189" si="179">SUM(F187:F188)</f>
        <v>0</v>
      </c>
      <c r="G189" s="171">
        <f t="shared" si="179"/>
        <v>0</v>
      </c>
      <c r="H189" s="171">
        <f t="shared" si="179"/>
        <v>0</v>
      </c>
      <c r="I189" s="171">
        <f t="shared" si="179"/>
        <v>0</v>
      </c>
      <c r="J189" s="172">
        <f>SUM(J187:J188)</f>
        <v>0</v>
      </c>
      <c r="M189" s="215"/>
      <c r="N189" s="56"/>
      <c r="O189" s="56"/>
      <c r="P189" s="56"/>
      <c r="Q189" s="211">
        <f>IF('Cumulative Cost Share Budget'!L188='Split CS budget (A)'!$L$1,'Cumulative Cost Share Budget'!Q188,0)</f>
        <v>1.03</v>
      </c>
      <c r="R189" s="212">
        <f>IF('Cumulative Cost Share Budget'!L188='Split CS budget (A)'!$L$1,'Cumulative Cost Share Budget'!R188,0)</f>
        <v>0</v>
      </c>
      <c r="S189" s="61">
        <f>IF('Cumulative Cost Share Budget'!L188='Split CS budget (A)'!$L$1,'Cumulative Cost Share Budget'!S188,0)</f>
        <v>12</v>
      </c>
      <c r="T189" s="16"/>
      <c r="U189" s="323"/>
      <c r="V189" s="323"/>
      <c r="W189" s="323"/>
      <c r="X189" s="323"/>
      <c r="Y189" s="323"/>
    </row>
    <row r="190" spans="1:25" hidden="1">
      <c r="A190" s="449"/>
      <c r="B190" s="481"/>
      <c r="C190" s="480"/>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5">
        <f>IF('Cumulative Cost Share Budget'!L190='Split CS budget (A)'!$L$1,'Cumulative Cost Share Budget'!A190,0)</f>
        <v>0</v>
      </c>
      <c r="B191" s="480" t="str">
        <f>IF('Cumulative Cost Share Budget'!$L190='Split CS budget (A)'!$L$1,'Cumulative Cost Share Budget'!B190,0)</f>
        <v>Co-Investigator</v>
      </c>
      <c r="C191" s="481"/>
      <c r="D191" s="33" t="s">
        <v>123</v>
      </c>
      <c r="E191" s="76">
        <f>ROUND($R191*$S191,6)</f>
        <v>0</v>
      </c>
      <c r="F191" s="76">
        <f>ROUND($R192*$S192,6)</f>
        <v>0</v>
      </c>
      <c r="G191" s="76">
        <f>ROUND($R193*$S193,6)</f>
        <v>0</v>
      </c>
      <c r="H191" s="76">
        <f>ROUND($R194*$S194,6)</f>
        <v>0</v>
      </c>
      <c r="I191" s="76">
        <f>ROUND($R195*$S195,6)</f>
        <v>0</v>
      </c>
      <c r="J191" s="46"/>
      <c r="M191" s="133">
        <f>IF('Cumulative Cost Share Budget'!L190='Split CS budget (A)'!$L$1,'Cumulative Cost Share Budget'!M190,0)</f>
        <v>0</v>
      </c>
      <c r="N191" s="214">
        <f>IF('Cumulative Cost Share Budget'!L190='Split CS budget (A)'!$L$1,'Cumulative Cost Share Budget'!N190,0)</f>
        <v>0</v>
      </c>
      <c r="O191" s="214">
        <f>IF('Cumulative Cost Share Budget'!L186='Split CS budget (A)'!$L$1,'Cumulative Cost Share Budget'!O186,0)</f>
        <v>0</v>
      </c>
      <c r="P191" s="209">
        <f>IF('Cumulative Cost Share Budget'!L190='Split CS budget (A)'!$L$1,'Cumulative Cost Share Budget'!P190,0)</f>
        <v>0</v>
      </c>
      <c r="Q191" s="211">
        <f>IF('Cumulative Cost Share Budget'!L190='Split CS budget (A)'!$L$1,'Cumulative Cost Share Budget'!Q190,0)</f>
        <v>1.03</v>
      </c>
      <c r="R191" s="212">
        <f>IF('Cumulative Cost Share Budget'!L190='Split CS budget (A)'!$L$1,'Cumulative Cost Share Budget'!R190,0)</f>
        <v>0</v>
      </c>
      <c r="S191" s="61">
        <f>IF('Cumulative Cost Share Budget'!L190='Split CS budget (A)'!$L$1,'Cumulative Cost Share Budget'!S190,0)</f>
        <v>12</v>
      </c>
      <c r="T191" s="2"/>
      <c r="U191" s="323">
        <f>IFERROR((E194+E195)/E193,0)</f>
        <v>0</v>
      </c>
      <c r="V191" s="323">
        <f t="shared" ref="V191" si="180">IFERROR((F194+F195)/F193,0)</f>
        <v>0</v>
      </c>
      <c r="W191" s="323">
        <f t="shared" ref="W191" si="181">IFERROR((G194+G195)/G193,0)</f>
        <v>0</v>
      </c>
      <c r="X191" s="323">
        <f t="shared" ref="X191" si="182">IFERROR((H194+H195)/H193,0)</f>
        <v>0</v>
      </c>
      <c r="Y191" s="323">
        <f t="shared" ref="Y191" si="183">IFERROR((I194+I195)/I193,0)</f>
        <v>0</v>
      </c>
    </row>
    <row r="192" spans="1:25" hidden="1">
      <c r="A192" s="486"/>
      <c r="B192" s="545" t="str">
        <f>IF('Cumulative Cost Share Budget'!$L191='Split CS budget (A)'!$L$1,'Cumulative Cost Share Budget'!B191,0)</f>
        <v>Select One</v>
      </c>
      <c r="C192" s="480"/>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(A)'!$L$1,'Cumulative Cost Share Budget'!Q191,0)</f>
        <v>1.03</v>
      </c>
      <c r="R192" s="212">
        <f>IF('Cumulative Cost Share Budget'!L191='Split CS budget (A)'!$L$1,'Cumulative Cost Share Budget'!R191,0)</f>
        <v>0</v>
      </c>
      <c r="S192" s="61">
        <f>IF('Cumulative Cost Share Budget'!L191='Split CS budget (A)'!$L$1,'Cumulative Cost Share Budget'!S191,0)</f>
        <v>12</v>
      </c>
      <c r="T192" s="16"/>
      <c r="U192" s="324"/>
      <c r="V192" s="324"/>
      <c r="W192" s="324"/>
      <c r="X192" s="324"/>
      <c r="Y192" s="324"/>
    </row>
    <row r="193" spans="1:25" hidden="1">
      <c r="A193" s="449"/>
      <c r="B193" s="486"/>
      <c r="C193" s="480"/>
      <c r="D193" s="59" t="s">
        <v>30</v>
      </c>
      <c r="E193" s="52">
        <f>ROUND(E192*$Q$2,0)</f>
        <v>0</v>
      </c>
      <c r="F193" s="52">
        <f t="shared" ref="F193:I193" si="184">ROUND(F192*$Q$2,0)</f>
        <v>0</v>
      </c>
      <c r="G193" s="52">
        <f t="shared" si="184"/>
        <v>0</v>
      </c>
      <c r="H193" s="52">
        <f t="shared" si="184"/>
        <v>0</v>
      </c>
      <c r="I193" s="52">
        <f t="shared" si="184"/>
        <v>0</v>
      </c>
      <c r="J193" s="158">
        <f>SUM(E193:I193)</f>
        <v>0</v>
      </c>
      <c r="M193" s="215"/>
      <c r="N193" s="56"/>
      <c r="O193" s="56"/>
      <c r="P193" s="56"/>
      <c r="Q193" s="211">
        <f>IF('Cumulative Cost Share Budget'!L192='Split CS budget (A)'!$L$1,'Cumulative Cost Share Budget'!Q192,0)</f>
        <v>1.03</v>
      </c>
      <c r="R193" s="212">
        <f>IF('Cumulative Cost Share Budget'!L192='Split CS budget (A)'!$L$1,'Cumulative Cost Share Budget'!R192,0)</f>
        <v>0</v>
      </c>
      <c r="S193" s="61">
        <f>IF('Cumulative Cost Share Budget'!L192='Split CS budget (A)'!$L$1,'Cumulative Cost Share Budget'!S192,0)</f>
        <v>12</v>
      </c>
      <c r="T193" s="16"/>
      <c r="U193" s="323"/>
      <c r="V193" s="323"/>
      <c r="W193" s="323"/>
      <c r="X193" s="323"/>
      <c r="Y193" s="323"/>
    </row>
    <row r="194" spans="1:25" ht="15" hidden="1">
      <c r="A194" s="449"/>
      <c r="B194" s="486"/>
      <c r="C194" s="480"/>
      <c r="D194" s="59" t="s">
        <v>29</v>
      </c>
      <c r="E194" s="170">
        <f>ROUND(R$5*E191,0)</f>
        <v>0</v>
      </c>
      <c r="F194" s="170">
        <f t="shared" ref="F194:I194" si="185">ROUND(S$5*F191,0)</f>
        <v>0</v>
      </c>
      <c r="G194" s="170">
        <f t="shared" si="185"/>
        <v>0</v>
      </c>
      <c r="H194" s="170">
        <f t="shared" si="185"/>
        <v>0</v>
      </c>
      <c r="I194" s="170">
        <f t="shared" si="185"/>
        <v>0</v>
      </c>
      <c r="J194" s="167">
        <f>SUM(E194:I194)</f>
        <v>0</v>
      </c>
      <c r="M194" s="215"/>
      <c r="N194" s="56"/>
      <c r="O194" s="56"/>
      <c r="P194" s="56"/>
      <c r="Q194" s="211">
        <f>IF('Cumulative Cost Share Budget'!L193='Split CS budget (A)'!$L$1,'Cumulative Cost Share Budget'!Q193,0)</f>
        <v>1.03</v>
      </c>
      <c r="R194" s="212">
        <f>IF('Cumulative Cost Share Budget'!L193='Split CS budget (A)'!$L$1,'Cumulative Cost Share Budget'!R193,0)</f>
        <v>0</v>
      </c>
      <c r="S194" s="61">
        <f>IF('Cumulative Cost Share Budget'!L193='Split CS budget (A)'!$L$1,'Cumulative Cost Share Budget'!S193,0)</f>
        <v>12</v>
      </c>
      <c r="T194" s="16"/>
      <c r="U194" s="324"/>
      <c r="V194" s="324"/>
      <c r="W194" s="324"/>
      <c r="X194" s="324"/>
      <c r="Y194" s="324"/>
    </row>
    <row r="195" spans="1:25" hidden="1">
      <c r="A195" s="449"/>
      <c r="B195" s="486"/>
      <c r="C195" s="480"/>
      <c r="D195" s="62" t="s">
        <v>178</v>
      </c>
      <c r="E195" s="171">
        <f>SUM(E193:E194)</f>
        <v>0</v>
      </c>
      <c r="F195" s="171">
        <f t="shared" ref="F195:I195" si="186">SUM(F193:F194)</f>
        <v>0</v>
      </c>
      <c r="G195" s="171">
        <f t="shared" si="186"/>
        <v>0</v>
      </c>
      <c r="H195" s="171">
        <f t="shared" si="186"/>
        <v>0</v>
      </c>
      <c r="I195" s="171">
        <f t="shared" si="186"/>
        <v>0</v>
      </c>
      <c r="J195" s="172">
        <f>SUM(J193:J194)</f>
        <v>0</v>
      </c>
      <c r="M195" s="215"/>
      <c r="N195" s="56"/>
      <c r="O195" s="56"/>
      <c r="P195" s="56"/>
      <c r="Q195" s="211">
        <f>IF('Cumulative Cost Share Budget'!L194='Split CS budget (A)'!$L$1,'Cumulative Cost Share Budget'!Q194,0)</f>
        <v>1.03</v>
      </c>
      <c r="R195" s="212">
        <f>IF('Cumulative Cost Share Budget'!L194='Split CS budget (A)'!$L$1,'Cumulative Cost Share Budget'!R194,0)</f>
        <v>0</v>
      </c>
      <c r="S195" s="61">
        <f>IF('Cumulative Cost Share Budget'!L194='Split CS budget (A)'!$L$1,'Cumulative Cost Share Budget'!S194,0)</f>
        <v>12</v>
      </c>
      <c r="T195" s="16"/>
      <c r="U195" s="323"/>
      <c r="V195" s="323"/>
      <c r="W195" s="323"/>
      <c r="X195" s="323"/>
      <c r="Y195" s="323"/>
    </row>
    <row r="196" spans="1:25" hidden="1">
      <c r="A196" s="449"/>
      <c r="B196" s="481"/>
      <c r="C196" s="480"/>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5">
        <f>IF('Cumulative Cost Share Budget'!L196='Split CS budget (A)'!$L$1,'Cumulative Cost Share Budget'!A196,0)</f>
        <v>0</v>
      </c>
      <c r="B197" s="480" t="str">
        <f>IF('Cumulative Cost Share Budget'!$L196='Split CS budget (A)'!$L$1,'Cumulative Cost Share Budget'!B196,0)</f>
        <v>Co-Investigator</v>
      </c>
      <c r="C197" s="481"/>
      <c r="D197" s="33" t="s">
        <v>123</v>
      </c>
      <c r="E197" s="76">
        <f>ROUND($R197*$S197,6)</f>
        <v>0</v>
      </c>
      <c r="F197" s="76">
        <f>ROUND($R198*$S198,6)</f>
        <v>0</v>
      </c>
      <c r="G197" s="76">
        <f>ROUND($R199*$S199,6)</f>
        <v>0</v>
      </c>
      <c r="H197" s="76">
        <f>ROUND($R200*$S200,6)</f>
        <v>0</v>
      </c>
      <c r="I197" s="76">
        <f>ROUND($R201*$S201,6)</f>
        <v>0</v>
      </c>
      <c r="J197" s="46"/>
      <c r="M197" s="133">
        <f>IF('Cumulative Cost Share Budget'!L196='Split CS budget (A)'!$L$1,'Cumulative Cost Share Budget'!M196,0)</f>
        <v>0</v>
      </c>
      <c r="N197" s="214">
        <f>IF('Cumulative Cost Share Budget'!L196='Split CS budget (A)'!$L$1,'Cumulative Cost Share Budget'!N196,0)</f>
        <v>0</v>
      </c>
      <c r="O197" s="214">
        <f>IF('Cumulative Cost Share Budget'!L192='Split CS budget (A)'!$L$1,'Cumulative Cost Share Budget'!O192,0)</f>
        <v>0</v>
      </c>
      <c r="P197" s="209">
        <f>IF('Cumulative Cost Share Budget'!L196='Split CS budget (A)'!$L$1,'Cumulative Cost Share Budget'!P196,0)</f>
        <v>0</v>
      </c>
      <c r="Q197" s="211">
        <f>IF('Cumulative Cost Share Budget'!L196='Split CS budget (A)'!$L$1,'Cumulative Cost Share Budget'!Q196,0)</f>
        <v>1.03</v>
      </c>
      <c r="R197" s="212">
        <f>IF('Cumulative Cost Share Budget'!L196='Split CS budget (A)'!$L$1,'Cumulative Cost Share Budget'!R196,0)</f>
        <v>0</v>
      </c>
      <c r="S197" s="61">
        <f>IF('Cumulative Cost Share Budget'!L196='Split CS budget (A)'!$L$1,'Cumulative Cost Share Budget'!S196,0)</f>
        <v>12</v>
      </c>
      <c r="T197" s="2"/>
      <c r="U197" s="323">
        <f>IFERROR((E200+E201)/E199,0)</f>
        <v>0</v>
      </c>
      <c r="V197" s="323">
        <f t="shared" ref="V197" si="187">IFERROR((F200+F201)/F199,0)</f>
        <v>0</v>
      </c>
      <c r="W197" s="323">
        <f t="shared" ref="W197" si="188">IFERROR((G200+G201)/G199,0)</f>
        <v>0</v>
      </c>
      <c r="X197" s="323">
        <f t="shared" ref="X197" si="189">IFERROR((H200+H201)/H199,0)</f>
        <v>0</v>
      </c>
      <c r="Y197" s="323">
        <f t="shared" ref="Y197" si="190">IFERROR((I200+I201)/I199,0)</f>
        <v>0</v>
      </c>
    </row>
    <row r="198" spans="1:25" hidden="1">
      <c r="A198" s="486"/>
      <c r="B198" s="545" t="str">
        <f>IF('Cumulative Cost Share Budget'!$L197='Split CS budget (A)'!$L$1,'Cumulative Cost Share Budget'!B197,0)</f>
        <v>Select One</v>
      </c>
      <c r="C198" s="480"/>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(A)'!$L$1,'Cumulative Cost Share Budget'!Q197,0)</f>
        <v>1.03</v>
      </c>
      <c r="R198" s="212">
        <f>IF('Cumulative Cost Share Budget'!L197='Split CS budget (A)'!$L$1,'Cumulative Cost Share Budget'!R197,0)</f>
        <v>0</v>
      </c>
      <c r="S198" s="61">
        <f>IF('Cumulative Cost Share Budget'!L197='Split CS budget (A)'!$L$1,'Cumulative Cost Share Budget'!S197,0)</f>
        <v>12</v>
      </c>
      <c r="T198" s="16"/>
      <c r="U198" s="324"/>
      <c r="V198" s="324"/>
      <c r="W198" s="324"/>
      <c r="X198" s="324"/>
      <c r="Y198" s="324"/>
    </row>
    <row r="199" spans="1:25" hidden="1">
      <c r="A199" s="449"/>
      <c r="B199" s="486"/>
      <c r="C199" s="480"/>
      <c r="D199" s="59" t="s">
        <v>30</v>
      </c>
      <c r="E199" s="52">
        <f>ROUND(E198*$Q$2,0)</f>
        <v>0</v>
      </c>
      <c r="F199" s="52">
        <f t="shared" ref="F199:I199" si="191">ROUND(F198*$Q$2,0)</f>
        <v>0</v>
      </c>
      <c r="G199" s="52">
        <f t="shared" si="191"/>
        <v>0</v>
      </c>
      <c r="H199" s="52">
        <f t="shared" si="191"/>
        <v>0</v>
      </c>
      <c r="I199" s="52">
        <f t="shared" si="191"/>
        <v>0</v>
      </c>
      <c r="J199" s="158">
        <f>SUM(E199:I199)</f>
        <v>0</v>
      </c>
      <c r="M199" s="215"/>
      <c r="N199" s="56"/>
      <c r="O199" s="56"/>
      <c r="P199" s="56"/>
      <c r="Q199" s="211">
        <f>IF('Cumulative Cost Share Budget'!L198='Split CS budget (A)'!$L$1,'Cumulative Cost Share Budget'!Q198,0)</f>
        <v>1.03</v>
      </c>
      <c r="R199" s="212">
        <f>IF('Cumulative Cost Share Budget'!L198='Split CS budget (A)'!$L$1,'Cumulative Cost Share Budget'!R198,0)</f>
        <v>0</v>
      </c>
      <c r="S199" s="61">
        <f>IF('Cumulative Cost Share Budget'!L198='Split CS budget (A)'!$L$1,'Cumulative Cost Share Budget'!S198,0)</f>
        <v>12</v>
      </c>
      <c r="T199" s="16"/>
      <c r="U199" s="323"/>
      <c r="V199" s="323"/>
      <c r="W199" s="323"/>
      <c r="X199" s="323"/>
      <c r="Y199" s="323"/>
    </row>
    <row r="200" spans="1:25" ht="15" hidden="1">
      <c r="A200" s="449"/>
      <c r="B200" s="486"/>
      <c r="C200" s="480"/>
      <c r="D200" s="59" t="s">
        <v>29</v>
      </c>
      <c r="E200" s="170">
        <f>ROUND(R$5*E197,0)</f>
        <v>0</v>
      </c>
      <c r="F200" s="170">
        <f t="shared" ref="F200:I200" si="192">ROUND(S$5*F197,0)</f>
        <v>0</v>
      </c>
      <c r="G200" s="170">
        <f t="shared" si="192"/>
        <v>0</v>
      </c>
      <c r="H200" s="170">
        <f t="shared" si="192"/>
        <v>0</v>
      </c>
      <c r="I200" s="170">
        <f t="shared" si="192"/>
        <v>0</v>
      </c>
      <c r="J200" s="167">
        <f>SUM(E200:I200)</f>
        <v>0</v>
      </c>
      <c r="M200" s="215"/>
      <c r="N200" s="56"/>
      <c r="O200" s="56"/>
      <c r="P200" s="56"/>
      <c r="Q200" s="211">
        <f>IF('Cumulative Cost Share Budget'!L199='Split CS budget (A)'!$L$1,'Cumulative Cost Share Budget'!Q199,0)</f>
        <v>1.03</v>
      </c>
      <c r="R200" s="212">
        <f>IF('Cumulative Cost Share Budget'!L199='Split CS budget (A)'!$L$1,'Cumulative Cost Share Budget'!R199,0)</f>
        <v>0</v>
      </c>
      <c r="S200" s="61">
        <f>IF('Cumulative Cost Share Budget'!L199='Split CS budget (A)'!$L$1,'Cumulative Cost Share Budget'!S199,0)</f>
        <v>12</v>
      </c>
      <c r="T200" s="16"/>
      <c r="U200" s="324"/>
      <c r="V200" s="324"/>
      <c r="W200" s="324"/>
      <c r="X200" s="324"/>
      <c r="Y200" s="324"/>
    </row>
    <row r="201" spans="1:25" hidden="1">
      <c r="A201" s="449"/>
      <c r="B201" s="486"/>
      <c r="C201" s="480"/>
      <c r="D201" s="62" t="s">
        <v>178</v>
      </c>
      <c r="E201" s="171">
        <f>SUM(E199:E200)</f>
        <v>0</v>
      </c>
      <c r="F201" s="171">
        <f t="shared" ref="F201:I201" si="193">SUM(F199:F200)</f>
        <v>0</v>
      </c>
      <c r="G201" s="171">
        <f t="shared" si="193"/>
        <v>0</v>
      </c>
      <c r="H201" s="171">
        <f t="shared" si="193"/>
        <v>0</v>
      </c>
      <c r="I201" s="171">
        <f t="shared" si="193"/>
        <v>0</v>
      </c>
      <c r="J201" s="172">
        <f>SUM(J199:J200)</f>
        <v>0</v>
      </c>
      <c r="M201" s="215"/>
      <c r="N201" s="56"/>
      <c r="O201" s="56"/>
      <c r="P201" s="56"/>
      <c r="Q201" s="211">
        <f>IF('Cumulative Cost Share Budget'!L200='Split CS budget (A)'!$L$1,'Cumulative Cost Share Budget'!Q200,0)</f>
        <v>1.03</v>
      </c>
      <c r="R201" s="212">
        <f>IF('Cumulative Cost Share Budget'!L200='Split CS budget (A)'!$L$1,'Cumulative Cost Share Budget'!R200,0)</f>
        <v>0</v>
      </c>
      <c r="S201" s="61">
        <f>IF('Cumulative Cost Share Budget'!L200='Split CS budget (A)'!$L$1,'Cumulative Cost Share Budget'!S200,0)</f>
        <v>12</v>
      </c>
      <c r="T201" s="16"/>
      <c r="U201" s="323"/>
      <c r="V201" s="323"/>
      <c r="W201" s="323"/>
      <c r="X201" s="323"/>
      <c r="Y201" s="323"/>
    </row>
    <row r="202" spans="1:25" hidden="1">
      <c r="A202" s="449"/>
      <c r="B202" s="481"/>
      <c r="C202" s="480"/>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5">
        <f>IF('Cumulative Cost Share Budget'!L202='Split CS budget (A)'!$L$1,'Cumulative Cost Share Budget'!A202,0)</f>
        <v>0</v>
      </c>
      <c r="B203" s="480" t="str">
        <f>IF('Cumulative Cost Share Budget'!$L202='Split CS budget (A)'!$L$1,'Cumulative Cost Share Budget'!B202,0)</f>
        <v>Co-Investigator</v>
      </c>
      <c r="C203" s="481"/>
      <c r="D203" s="33" t="s">
        <v>123</v>
      </c>
      <c r="E203" s="76">
        <f>ROUND($R203*$S203,6)</f>
        <v>0</v>
      </c>
      <c r="F203" s="76">
        <f>ROUND($R204*$S204,6)</f>
        <v>0</v>
      </c>
      <c r="G203" s="76">
        <f>ROUND($R205*$S205,6)</f>
        <v>0</v>
      </c>
      <c r="H203" s="76">
        <f>ROUND($R206*$S206,6)</f>
        <v>0</v>
      </c>
      <c r="I203" s="76">
        <f>ROUND($R207*$S207,6)</f>
        <v>0</v>
      </c>
      <c r="J203" s="46"/>
      <c r="M203" s="133">
        <f>IF('Cumulative Cost Share Budget'!L202='Split CS budget (A)'!$L$1,'Cumulative Cost Share Budget'!M202,0)</f>
        <v>0</v>
      </c>
      <c r="N203" s="214">
        <f>IF('Cumulative Cost Share Budget'!L202='Split CS budget (A)'!$L$1,'Cumulative Cost Share Budget'!N202,0)</f>
        <v>0</v>
      </c>
      <c r="O203" s="214">
        <f>IF('Cumulative Cost Share Budget'!L198='Split CS budget (A)'!$L$1,'Cumulative Cost Share Budget'!O198,0)</f>
        <v>0</v>
      </c>
      <c r="P203" s="209">
        <f>IF('Cumulative Cost Share Budget'!L202='Split CS budget (A)'!$L$1,'Cumulative Cost Share Budget'!P202,0)</f>
        <v>0</v>
      </c>
      <c r="Q203" s="211">
        <f>IF('Cumulative Cost Share Budget'!L202='Split CS budget (A)'!$L$1,'Cumulative Cost Share Budget'!Q202,0)</f>
        <v>1.03</v>
      </c>
      <c r="R203" s="212">
        <f>IF('Cumulative Cost Share Budget'!L202='Split CS budget (A)'!$L$1,'Cumulative Cost Share Budget'!R202,0)</f>
        <v>0</v>
      </c>
      <c r="S203" s="61">
        <f>IF('Cumulative Cost Share Budget'!L202='Split CS budget (A)'!$L$1,'Cumulative Cost Share Budget'!S202,0)</f>
        <v>12</v>
      </c>
      <c r="T203" s="2"/>
      <c r="U203" s="323">
        <f>IFERROR((E206+E207)/E205,0)</f>
        <v>0</v>
      </c>
      <c r="V203" s="323">
        <f t="shared" ref="V203" si="194">IFERROR((F206+F207)/F205,0)</f>
        <v>0</v>
      </c>
      <c r="W203" s="323">
        <f t="shared" ref="W203" si="195">IFERROR((G206+G207)/G205,0)</f>
        <v>0</v>
      </c>
      <c r="X203" s="323">
        <f t="shared" ref="X203" si="196">IFERROR((H206+H207)/H205,0)</f>
        <v>0</v>
      </c>
      <c r="Y203" s="323">
        <f t="shared" ref="Y203" si="197">IFERROR((I206+I207)/I205,0)</f>
        <v>0</v>
      </c>
    </row>
    <row r="204" spans="1:25" hidden="1">
      <c r="A204" s="486"/>
      <c r="B204" s="545" t="str">
        <f>IF('Cumulative Cost Share Budget'!$L203='Split CS budget (A)'!$L$1,'Cumulative Cost Share Budget'!B203,0)</f>
        <v>Select One</v>
      </c>
      <c r="C204" s="480"/>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(A)'!$L$1,'Cumulative Cost Share Budget'!Q203,0)</f>
        <v>1.03</v>
      </c>
      <c r="R204" s="212">
        <f>IF('Cumulative Cost Share Budget'!L203='Split CS budget (A)'!$L$1,'Cumulative Cost Share Budget'!R203,0)</f>
        <v>0</v>
      </c>
      <c r="S204" s="61">
        <f>IF('Cumulative Cost Share Budget'!L203='Split CS budget (A)'!$L$1,'Cumulative Cost Share Budget'!S203,0)</f>
        <v>12</v>
      </c>
      <c r="T204" s="16"/>
      <c r="U204" s="324"/>
      <c r="V204" s="324"/>
      <c r="W204" s="324"/>
      <c r="X204" s="324"/>
      <c r="Y204" s="324"/>
    </row>
    <row r="205" spans="1:25" hidden="1">
      <c r="A205" s="449"/>
      <c r="B205" s="486"/>
      <c r="C205" s="480"/>
      <c r="D205" s="59" t="s">
        <v>30</v>
      </c>
      <c r="E205" s="52">
        <f>ROUND(E204*$Q$2,0)</f>
        <v>0</v>
      </c>
      <c r="F205" s="52">
        <f t="shared" ref="F205:I205" si="198">ROUND(F204*$Q$2,0)</f>
        <v>0</v>
      </c>
      <c r="G205" s="52">
        <f t="shared" si="198"/>
        <v>0</v>
      </c>
      <c r="H205" s="52">
        <f t="shared" si="198"/>
        <v>0</v>
      </c>
      <c r="I205" s="52">
        <f t="shared" si="198"/>
        <v>0</v>
      </c>
      <c r="J205" s="158">
        <f>SUM(E205:I205)</f>
        <v>0</v>
      </c>
      <c r="M205" s="215"/>
      <c r="N205" s="56"/>
      <c r="O205" s="56"/>
      <c r="P205" s="56"/>
      <c r="Q205" s="211">
        <f>IF('Cumulative Cost Share Budget'!L204='Split CS budget (A)'!$L$1,'Cumulative Cost Share Budget'!Q204,0)</f>
        <v>1.03</v>
      </c>
      <c r="R205" s="212">
        <f>IF('Cumulative Cost Share Budget'!L204='Split CS budget (A)'!$L$1,'Cumulative Cost Share Budget'!R204,0)</f>
        <v>0</v>
      </c>
      <c r="S205" s="61">
        <f>IF('Cumulative Cost Share Budget'!L204='Split CS budget (A)'!$L$1,'Cumulative Cost Share Budget'!S204,0)</f>
        <v>12</v>
      </c>
      <c r="T205" s="16"/>
      <c r="U205" s="323"/>
      <c r="V205" s="323"/>
      <c r="W205" s="323"/>
      <c r="X205" s="323"/>
      <c r="Y205" s="323"/>
    </row>
    <row r="206" spans="1:25" ht="15" hidden="1">
      <c r="A206" s="449"/>
      <c r="B206" s="486"/>
      <c r="C206" s="480"/>
      <c r="D206" s="59" t="s">
        <v>29</v>
      </c>
      <c r="E206" s="170">
        <f>ROUND(R$5*E203,0)</f>
        <v>0</v>
      </c>
      <c r="F206" s="170">
        <f t="shared" ref="F206:I206" si="199">ROUND(S$5*F203,0)</f>
        <v>0</v>
      </c>
      <c r="G206" s="170">
        <f t="shared" si="199"/>
        <v>0</v>
      </c>
      <c r="H206" s="170">
        <f t="shared" si="199"/>
        <v>0</v>
      </c>
      <c r="I206" s="170">
        <f t="shared" si="199"/>
        <v>0</v>
      </c>
      <c r="J206" s="167">
        <f>SUM(E206:I206)</f>
        <v>0</v>
      </c>
      <c r="M206" s="215"/>
      <c r="N206" s="56"/>
      <c r="O206" s="56"/>
      <c r="P206" s="56"/>
      <c r="Q206" s="211">
        <f>IF('Cumulative Cost Share Budget'!L205='Split CS budget (A)'!$L$1,'Cumulative Cost Share Budget'!Q205,0)</f>
        <v>1.03</v>
      </c>
      <c r="R206" s="212">
        <f>IF('Cumulative Cost Share Budget'!L205='Split CS budget (A)'!$L$1,'Cumulative Cost Share Budget'!R205,0)</f>
        <v>0</v>
      </c>
      <c r="S206" s="61">
        <f>IF('Cumulative Cost Share Budget'!L205='Split CS budget (A)'!$L$1,'Cumulative Cost Share Budget'!S205,0)</f>
        <v>12</v>
      </c>
      <c r="T206" s="16"/>
      <c r="U206" s="324"/>
      <c r="V206" s="324"/>
      <c r="W206" s="324"/>
      <c r="X206" s="324"/>
      <c r="Y206" s="324"/>
    </row>
    <row r="207" spans="1:25" hidden="1">
      <c r="A207" s="449"/>
      <c r="B207" s="486"/>
      <c r="C207" s="480"/>
      <c r="D207" s="62" t="s">
        <v>178</v>
      </c>
      <c r="E207" s="171">
        <f>SUM(E205:E206)</f>
        <v>0</v>
      </c>
      <c r="F207" s="171">
        <f t="shared" ref="F207:I207" si="200">SUM(F205:F206)</f>
        <v>0</v>
      </c>
      <c r="G207" s="171">
        <f t="shared" si="200"/>
        <v>0</v>
      </c>
      <c r="H207" s="171">
        <f t="shared" si="200"/>
        <v>0</v>
      </c>
      <c r="I207" s="171">
        <f t="shared" si="200"/>
        <v>0</v>
      </c>
      <c r="J207" s="172">
        <f>SUM(J205:J206)</f>
        <v>0</v>
      </c>
      <c r="M207" s="215"/>
      <c r="N207" s="56"/>
      <c r="O207" s="56"/>
      <c r="P207" s="56"/>
      <c r="Q207" s="211">
        <f>IF('Cumulative Cost Share Budget'!L206='Split CS budget (A)'!$L$1,'Cumulative Cost Share Budget'!Q206,0)</f>
        <v>1.03</v>
      </c>
      <c r="R207" s="212">
        <f>IF('Cumulative Cost Share Budget'!L206='Split CS budget (A)'!$L$1,'Cumulative Cost Share Budget'!R206,0)</f>
        <v>0</v>
      </c>
      <c r="S207" s="61">
        <f>IF('Cumulative Cost Share Budget'!L206='Split CS budget (A)'!$L$1,'Cumulative Cost Share Budget'!S206,0)</f>
        <v>12</v>
      </c>
      <c r="T207" s="16"/>
      <c r="U207" s="323"/>
      <c r="V207" s="323"/>
      <c r="W207" s="323"/>
      <c r="X207" s="323"/>
      <c r="Y207" s="323"/>
    </row>
    <row r="208" spans="1:25" hidden="1">
      <c r="A208" s="449"/>
      <c r="B208" s="481"/>
      <c r="C208" s="480"/>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5">
        <f>IF('Cumulative Cost Share Budget'!L208='Split CS budget (A)'!$L$1,'Cumulative Cost Share Budget'!A208,0)</f>
        <v>0</v>
      </c>
      <c r="B209" s="480" t="str">
        <f>IF('Cumulative Cost Share Budget'!$L208='Split CS budget (A)'!$L$1,'Cumulative Cost Share Budget'!B208,0)</f>
        <v>Co-Investigator</v>
      </c>
      <c r="C209" s="481"/>
      <c r="D209" s="33" t="s">
        <v>123</v>
      </c>
      <c r="E209" s="76">
        <f>ROUND($R209*$S209,6)</f>
        <v>0</v>
      </c>
      <c r="F209" s="76">
        <f>ROUND($R210*$S210,6)</f>
        <v>0</v>
      </c>
      <c r="G209" s="76">
        <f>ROUND($R211*$S211,6)</f>
        <v>0</v>
      </c>
      <c r="H209" s="76">
        <f>ROUND($R212*$S212,6)</f>
        <v>0</v>
      </c>
      <c r="I209" s="76">
        <f>ROUND($R213*$S213,6)</f>
        <v>0</v>
      </c>
      <c r="J209" s="46"/>
      <c r="M209" s="133">
        <f>IF('Cumulative Cost Share Budget'!L208='Split CS budget (A)'!$L$1,'Cumulative Cost Share Budget'!M208,0)</f>
        <v>0</v>
      </c>
      <c r="N209" s="214">
        <f>IF('Cumulative Cost Share Budget'!L208='Split CS budget (A)'!$L$1,'Cumulative Cost Share Budget'!N208,0)</f>
        <v>0</v>
      </c>
      <c r="O209" s="214">
        <f>IF('Cumulative Cost Share Budget'!L204='Split CS budget (A)'!$L$1,'Cumulative Cost Share Budget'!O204,0)</f>
        <v>0</v>
      </c>
      <c r="P209" s="209">
        <f>IF('Cumulative Cost Share Budget'!L208='Split CS budget (A)'!$L$1,'Cumulative Cost Share Budget'!P208,0)</f>
        <v>0</v>
      </c>
      <c r="Q209" s="211">
        <f>IF('Cumulative Cost Share Budget'!L208='Split CS budget (A)'!$L$1,'Cumulative Cost Share Budget'!Q208,0)</f>
        <v>1.03</v>
      </c>
      <c r="R209" s="212">
        <f>IF('Cumulative Cost Share Budget'!L208='Split CS budget (A)'!$L$1,'Cumulative Cost Share Budget'!R208,0)</f>
        <v>0</v>
      </c>
      <c r="S209" s="61">
        <f>IF('Cumulative Cost Share Budget'!L208='Split CS budget (A)'!$L$1,'Cumulative Cost Share Budget'!S208,0)</f>
        <v>12</v>
      </c>
      <c r="T209" s="2"/>
      <c r="U209" s="323">
        <f>IFERROR((E212+E213)/E211,0)</f>
        <v>0</v>
      </c>
      <c r="V209" s="323">
        <f t="shared" ref="V209" si="201">IFERROR((F212+F213)/F211,0)</f>
        <v>0</v>
      </c>
      <c r="W209" s="323">
        <f t="shared" ref="W209" si="202">IFERROR((G212+G213)/G211,0)</f>
        <v>0</v>
      </c>
      <c r="X209" s="323">
        <f t="shared" ref="X209" si="203">IFERROR((H212+H213)/H211,0)</f>
        <v>0</v>
      </c>
      <c r="Y209" s="323">
        <f t="shared" ref="Y209" si="204">IFERROR((I212+I213)/I211,0)</f>
        <v>0</v>
      </c>
    </row>
    <row r="210" spans="1:25" hidden="1">
      <c r="A210" s="486"/>
      <c r="B210" s="545" t="str">
        <f>IF('Cumulative Cost Share Budget'!$L209='Split CS budget (A)'!$L$1,'Cumulative Cost Share Budget'!B209,0)</f>
        <v>Select One</v>
      </c>
      <c r="C210" s="480"/>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(A)'!$L$1,'Cumulative Cost Share Budget'!Q209,0)</f>
        <v>1.03</v>
      </c>
      <c r="R210" s="212">
        <f>IF('Cumulative Cost Share Budget'!L209='Split CS budget (A)'!$L$1,'Cumulative Cost Share Budget'!R209,0)</f>
        <v>0</v>
      </c>
      <c r="S210" s="61">
        <f>IF('Cumulative Cost Share Budget'!L209='Split CS budget (A)'!$L$1,'Cumulative Cost Share Budget'!S209,0)</f>
        <v>12</v>
      </c>
      <c r="T210" s="16"/>
      <c r="U210" s="324"/>
      <c r="V210" s="324"/>
      <c r="W210" s="324"/>
      <c r="X210" s="324"/>
      <c r="Y210" s="324"/>
    </row>
    <row r="211" spans="1:25" hidden="1">
      <c r="A211" s="449"/>
      <c r="B211" s="486"/>
      <c r="C211" s="480"/>
      <c r="D211" s="59" t="s">
        <v>30</v>
      </c>
      <c r="E211" s="52">
        <f>ROUND(E210*$Q$2,0)</f>
        <v>0</v>
      </c>
      <c r="F211" s="52">
        <f t="shared" ref="F211:I211" si="205">ROUND(F210*$Q$2,0)</f>
        <v>0</v>
      </c>
      <c r="G211" s="52">
        <f t="shared" si="205"/>
        <v>0</v>
      </c>
      <c r="H211" s="52">
        <f t="shared" si="205"/>
        <v>0</v>
      </c>
      <c r="I211" s="52">
        <f t="shared" si="205"/>
        <v>0</v>
      </c>
      <c r="J211" s="158">
        <f>SUM(E211:I211)</f>
        <v>0</v>
      </c>
      <c r="M211" s="215"/>
      <c r="N211" s="56"/>
      <c r="O211" s="56"/>
      <c r="P211" s="56"/>
      <c r="Q211" s="211">
        <f>IF('Cumulative Cost Share Budget'!L210='Split CS budget (A)'!$L$1,'Cumulative Cost Share Budget'!Q210,0)</f>
        <v>1.03</v>
      </c>
      <c r="R211" s="212">
        <f>IF('Cumulative Cost Share Budget'!L210='Split CS budget (A)'!$L$1,'Cumulative Cost Share Budget'!R210,0)</f>
        <v>0</v>
      </c>
      <c r="S211" s="61">
        <f>IF('Cumulative Cost Share Budget'!L210='Split CS budget (A)'!$L$1,'Cumulative Cost Share Budget'!S210,0)</f>
        <v>12</v>
      </c>
      <c r="T211" s="16"/>
      <c r="U211" s="323"/>
      <c r="V211" s="323"/>
      <c r="W211" s="323"/>
      <c r="X211" s="323"/>
      <c r="Y211" s="323"/>
    </row>
    <row r="212" spans="1:25" ht="15" hidden="1">
      <c r="A212" s="449"/>
      <c r="B212" s="486"/>
      <c r="C212" s="480"/>
      <c r="D212" s="59" t="s">
        <v>29</v>
      </c>
      <c r="E212" s="170">
        <f>ROUND(R$5*E209,0)</f>
        <v>0</v>
      </c>
      <c r="F212" s="170">
        <f t="shared" ref="F212:I212" si="206">ROUND(S$5*F209,0)</f>
        <v>0</v>
      </c>
      <c r="G212" s="170">
        <f t="shared" si="206"/>
        <v>0</v>
      </c>
      <c r="H212" s="170">
        <f t="shared" si="206"/>
        <v>0</v>
      </c>
      <c r="I212" s="170">
        <f t="shared" si="206"/>
        <v>0</v>
      </c>
      <c r="J212" s="167">
        <f>SUM(E212:I212)</f>
        <v>0</v>
      </c>
      <c r="M212" s="215"/>
      <c r="N212" s="56"/>
      <c r="O212" s="56"/>
      <c r="P212" s="56"/>
      <c r="Q212" s="211">
        <f>IF('Cumulative Cost Share Budget'!L211='Split CS budget (A)'!$L$1,'Cumulative Cost Share Budget'!Q211,0)</f>
        <v>1.03</v>
      </c>
      <c r="R212" s="212">
        <f>IF('Cumulative Cost Share Budget'!L211='Split CS budget (A)'!$L$1,'Cumulative Cost Share Budget'!R211,0)</f>
        <v>0</v>
      </c>
      <c r="S212" s="61">
        <f>IF('Cumulative Cost Share Budget'!L211='Split CS budget (A)'!$L$1,'Cumulative Cost Share Budget'!S211,0)</f>
        <v>12</v>
      </c>
      <c r="T212" s="16"/>
      <c r="U212" s="324"/>
      <c r="V212" s="324"/>
      <c r="W212" s="324"/>
      <c r="X212" s="324"/>
      <c r="Y212" s="324"/>
    </row>
    <row r="213" spans="1:25" hidden="1">
      <c r="A213" s="449"/>
      <c r="B213" s="486"/>
      <c r="C213" s="480"/>
      <c r="D213" s="62" t="s">
        <v>178</v>
      </c>
      <c r="E213" s="171">
        <f>SUM(E211:E212)</f>
        <v>0</v>
      </c>
      <c r="F213" s="171">
        <f t="shared" ref="F213:I213" si="207">SUM(F211:F212)</f>
        <v>0</v>
      </c>
      <c r="G213" s="171">
        <f t="shared" si="207"/>
        <v>0</v>
      </c>
      <c r="H213" s="171">
        <f t="shared" si="207"/>
        <v>0</v>
      </c>
      <c r="I213" s="171">
        <f t="shared" si="207"/>
        <v>0</v>
      </c>
      <c r="J213" s="172">
        <f>SUM(J211:J212)</f>
        <v>0</v>
      </c>
      <c r="M213" s="215"/>
      <c r="N213" s="56"/>
      <c r="O213" s="56"/>
      <c r="P213" s="56"/>
      <c r="Q213" s="211">
        <f>IF('Cumulative Cost Share Budget'!L212='Split CS budget (A)'!$L$1,'Cumulative Cost Share Budget'!Q212,0)</f>
        <v>1.03</v>
      </c>
      <c r="R213" s="212">
        <f>IF('Cumulative Cost Share Budget'!L212='Split CS budget (A)'!$L$1,'Cumulative Cost Share Budget'!R212,0)</f>
        <v>0</v>
      </c>
      <c r="S213" s="61">
        <f>IF('Cumulative Cost Share Budget'!L212='Split CS budget (A)'!$L$1,'Cumulative Cost Share Budget'!S212,0)</f>
        <v>12</v>
      </c>
      <c r="T213" s="16"/>
      <c r="U213" s="323"/>
      <c r="V213" s="323"/>
      <c r="W213" s="323"/>
      <c r="X213" s="323"/>
      <c r="Y213" s="323"/>
    </row>
    <row r="214" spans="1:25" hidden="1">
      <c r="A214" s="449"/>
      <c r="B214" s="481"/>
      <c r="C214" s="480"/>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5">
        <f>IF('Cumulative Cost Share Budget'!L214='Split CS budget (A)'!$L$1,'Cumulative Cost Share Budget'!A214,0)</f>
        <v>0</v>
      </c>
      <c r="B215" s="480" t="str">
        <f>IF('Cumulative Cost Share Budget'!$L214='Split CS budget (A)'!$L$1,'Cumulative Cost Share Budget'!B214,0)</f>
        <v>Co-Investigator</v>
      </c>
      <c r="C215" s="481"/>
      <c r="D215" s="33" t="s">
        <v>123</v>
      </c>
      <c r="E215" s="76">
        <f>ROUND($R215*$S215,6)</f>
        <v>0</v>
      </c>
      <c r="F215" s="76">
        <f>ROUND($R216*$S216,6)</f>
        <v>0</v>
      </c>
      <c r="G215" s="76">
        <f>ROUND($R217*$S217,6)</f>
        <v>0</v>
      </c>
      <c r="H215" s="76">
        <f>ROUND($R218*$S218,6)</f>
        <v>0</v>
      </c>
      <c r="I215" s="76">
        <f>ROUND($R219*$S219,6)</f>
        <v>0</v>
      </c>
      <c r="J215" s="46"/>
      <c r="M215" s="133">
        <f>IF('Cumulative Cost Share Budget'!L214='Split CS budget (A)'!$L$1,'Cumulative Cost Share Budget'!M214,0)</f>
        <v>0</v>
      </c>
      <c r="N215" s="214">
        <f>IF('Cumulative Cost Share Budget'!L214='Split CS budget (A)'!$L$1,'Cumulative Cost Share Budget'!N214,0)</f>
        <v>0</v>
      </c>
      <c r="O215" s="214">
        <f>IF('Cumulative Cost Share Budget'!L210='Split CS budget (A)'!$L$1,'Cumulative Cost Share Budget'!O210,0)</f>
        <v>0</v>
      </c>
      <c r="P215" s="209">
        <f>IF('Cumulative Cost Share Budget'!L214='Split CS budget (A)'!$L$1,'Cumulative Cost Share Budget'!P214,0)</f>
        <v>0</v>
      </c>
      <c r="Q215" s="211">
        <f>IF('Cumulative Cost Share Budget'!L214='Split CS budget (A)'!$L$1,'Cumulative Cost Share Budget'!Q214,0)</f>
        <v>1.03</v>
      </c>
      <c r="R215" s="212">
        <f>IF('Cumulative Cost Share Budget'!L214='Split CS budget (A)'!$L$1,'Cumulative Cost Share Budget'!R214,0)</f>
        <v>0</v>
      </c>
      <c r="S215" s="61">
        <f>IF('Cumulative Cost Share Budget'!L214='Split CS budget (A)'!$L$1,'Cumulative Cost Share Budget'!S214,0)</f>
        <v>12</v>
      </c>
      <c r="T215" s="2"/>
      <c r="U215" s="323">
        <f>IFERROR((E218+E219)/E217,0)</f>
        <v>0</v>
      </c>
      <c r="V215" s="323">
        <f t="shared" ref="V215" si="208">IFERROR((F218+F219)/F217,0)</f>
        <v>0</v>
      </c>
      <c r="W215" s="323">
        <f t="shared" ref="W215" si="209">IFERROR((G218+G219)/G217,0)</f>
        <v>0</v>
      </c>
      <c r="X215" s="323">
        <f t="shared" ref="X215" si="210">IFERROR((H218+H219)/H217,0)</f>
        <v>0</v>
      </c>
      <c r="Y215" s="323">
        <f t="shared" ref="Y215" si="211">IFERROR((I218+I219)/I217,0)</f>
        <v>0</v>
      </c>
    </row>
    <row r="216" spans="1:25" hidden="1">
      <c r="A216" s="486"/>
      <c r="B216" s="545" t="str">
        <f>IF('Cumulative Cost Share Budget'!$L215='Split CS budget (A)'!$L$1,'Cumulative Cost Share Budget'!B215,0)</f>
        <v>Select One</v>
      </c>
      <c r="C216" s="480"/>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(A)'!$L$1,'Cumulative Cost Share Budget'!Q215,0)</f>
        <v>1.03</v>
      </c>
      <c r="R216" s="212">
        <f>IF('Cumulative Cost Share Budget'!L215='Split CS budget (A)'!$L$1,'Cumulative Cost Share Budget'!R215,0)</f>
        <v>0</v>
      </c>
      <c r="S216" s="61">
        <f>IF('Cumulative Cost Share Budget'!L215='Split CS budget (A)'!$L$1,'Cumulative Cost Share Budget'!S215,0)</f>
        <v>12</v>
      </c>
      <c r="T216" s="16"/>
      <c r="U216" s="324"/>
      <c r="V216" s="324"/>
      <c r="W216" s="324"/>
      <c r="X216" s="324"/>
      <c r="Y216" s="324"/>
    </row>
    <row r="217" spans="1:25" hidden="1">
      <c r="A217" s="449"/>
      <c r="B217" s="486"/>
      <c r="C217" s="480"/>
      <c r="D217" s="59" t="s">
        <v>30</v>
      </c>
      <c r="E217" s="52">
        <f>ROUND(E216*$Q$2,0)</f>
        <v>0</v>
      </c>
      <c r="F217" s="52">
        <f t="shared" ref="F217:I217" si="212">ROUND(F216*$Q$2,0)</f>
        <v>0</v>
      </c>
      <c r="G217" s="52">
        <f t="shared" si="212"/>
        <v>0</v>
      </c>
      <c r="H217" s="52">
        <f t="shared" si="212"/>
        <v>0</v>
      </c>
      <c r="I217" s="52">
        <f t="shared" si="212"/>
        <v>0</v>
      </c>
      <c r="J217" s="158">
        <f>SUM(E217:I217)</f>
        <v>0</v>
      </c>
      <c r="M217" s="215"/>
      <c r="N217" s="56"/>
      <c r="O217" s="56"/>
      <c r="P217" s="56"/>
      <c r="Q217" s="211">
        <f>IF('Cumulative Cost Share Budget'!L216='Split CS budget (A)'!$L$1,'Cumulative Cost Share Budget'!Q216,0)</f>
        <v>1.03</v>
      </c>
      <c r="R217" s="212">
        <f>IF('Cumulative Cost Share Budget'!L216='Split CS budget (A)'!$L$1,'Cumulative Cost Share Budget'!R216,0)</f>
        <v>0</v>
      </c>
      <c r="S217" s="61">
        <f>IF('Cumulative Cost Share Budget'!L216='Split CS budget (A)'!$L$1,'Cumulative Cost Share Budget'!S216,0)</f>
        <v>12</v>
      </c>
      <c r="T217" s="16"/>
      <c r="U217" s="323"/>
      <c r="V217" s="323"/>
      <c r="W217" s="323"/>
      <c r="X217" s="323"/>
      <c r="Y217" s="323"/>
    </row>
    <row r="218" spans="1:25" ht="15" hidden="1">
      <c r="A218" s="449"/>
      <c r="B218" s="486"/>
      <c r="C218" s="480"/>
      <c r="D218" s="59" t="s">
        <v>29</v>
      </c>
      <c r="E218" s="170">
        <f>ROUND(R$5*E215,0)</f>
        <v>0</v>
      </c>
      <c r="F218" s="170">
        <f t="shared" ref="F218:I218" si="213">ROUND(S$5*F215,0)</f>
        <v>0</v>
      </c>
      <c r="G218" s="170">
        <f t="shared" si="213"/>
        <v>0</v>
      </c>
      <c r="H218" s="170">
        <f t="shared" si="213"/>
        <v>0</v>
      </c>
      <c r="I218" s="170">
        <f t="shared" si="213"/>
        <v>0</v>
      </c>
      <c r="J218" s="167">
        <f>SUM(E218:I218)</f>
        <v>0</v>
      </c>
      <c r="M218" s="215"/>
      <c r="N218" s="56"/>
      <c r="O218" s="56"/>
      <c r="P218" s="56"/>
      <c r="Q218" s="211">
        <f>IF('Cumulative Cost Share Budget'!L217='Split CS budget (A)'!$L$1,'Cumulative Cost Share Budget'!Q217,0)</f>
        <v>1.03</v>
      </c>
      <c r="R218" s="212">
        <f>IF('Cumulative Cost Share Budget'!L217='Split CS budget (A)'!$L$1,'Cumulative Cost Share Budget'!R217,0)</f>
        <v>0</v>
      </c>
      <c r="S218" s="61">
        <f>IF('Cumulative Cost Share Budget'!L217='Split CS budget (A)'!$L$1,'Cumulative Cost Share Budget'!S217,0)</f>
        <v>12</v>
      </c>
      <c r="T218" s="16"/>
      <c r="U218" s="324"/>
      <c r="V218" s="324"/>
      <c r="W218" s="324"/>
      <c r="X218" s="324"/>
      <c r="Y218" s="324"/>
    </row>
    <row r="219" spans="1:25" hidden="1">
      <c r="A219" s="449"/>
      <c r="B219" s="486"/>
      <c r="C219" s="480"/>
      <c r="D219" s="62" t="s">
        <v>178</v>
      </c>
      <c r="E219" s="171">
        <f>SUM(E217:E218)</f>
        <v>0</v>
      </c>
      <c r="F219" s="171">
        <f t="shared" ref="F219:I219" si="214">SUM(F217:F218)</f>
        <v>0</v>
      </c>
      <c r="G219" s="171">
        <f t="shared" si="214"/>
        <v>0</v>
      </c>
      <c r="H219" s="171">
        <f t="shared" si="214"/>
        <v>0</v>
      </c>
      <c r="I219" s="171">
        <f t="shared" si="214"/>
        <v>0</v>
      </c>
      <c r="J219" s="172">
        <f>SUM(J217:J218)</f>
        <v>0</v>
      </c>
      <c r="M219" s="215"/>
      <c r="N219" s="56"/>
      <c r="O219" s="56"/>
      <c r="P219" s="56"/>
      <c r="Q219" s="211">
        <f>IF('Cumulative Cost Share Budget'!L218='Split CS budget (A)'!$L$1,'Cumulative Cost Share Budget'!Q218,0)</f>
        <v>1.03</v>
      </c>
      <c r="R219" s="212">
        <f>IF('Cumulative Cost Share Budget'!L218='Split CS budget (A)'!$L$1,'Cumulative Cost Share Budget'!R218,0)</f>
        <v>0</v>
      </c>
      <c r="S219" s="61">
        <f>IF('Cumulative Cost Share Budget'!L218='Split CS budget (A)'!$L$1,'Cumulative Cost Share Budget'!S218,0)</f>
        <v>12</v>
      </c>
      <c r="T219" s="16"/>
      <c r="U219" s="323"/>
      <c r="V219" s="323"/>
      <c r="W219" s="323"/>
      <c r="X219" s="323"/>
      <c r="Y219" s="323"/>
    </row>
    <row r="220" spans="1:25" hidden="1">
      <c r="A220" s="449"/>
      <c r="B220" s="481"/>
      <c r="C220" s="480"/>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5">
        <f>IF('Cumulative Cost Share Budget'!L220='Split CS budget (A)'!$L$1,'Cumulative Cost Share Budget'!A220,0)</f>
        <v>0</v>
      </c>
      <c r="B221" s="480" t="str">
        <f>IF('Cumulative Cost Share Budget'!$L220='Split CS budget (A)'!$L$1,'Cumulative Cost Share Budget'!B220,0)</f>
        <v>Co-Investigator</v>
      </c>
      <c r="C221" s="481"/>
      <c r="D221" s="33" t="s">
        <v>123</v>
      </c>
      <c r="E221" s="76">
        <f>ROUND($R221*$S221,6)</f>
        <v>0</v>
      </c>
      <c r="F221" s="76">
        <f>ROUND($R222*$S222,6)</f>
        <v>0</v>
      </c>
      <c r="G221" s="76">
        <f>ROUND($R223*$S223,6)</f>
        <v>0</v>
      </c>
      <c r="H221" s="76">
        <f>ROUND($R224*$S224,6)</f>
        <v>0</v>
      </c>
      <c r="I221" s="76">
        <f>ROUND($R225*$S225,6)</f>
        <v>0</v>
      </c>
      <c r="J221" s="46"/>
      <c r="M221" s="133">
        <f>IF('Cumulative Cost Share Budget'!L220='Split CS budget (A)'!$L$1,'Cumulative Cost Share Budget'!M220,0)</f>
        <v>0</v>
      </c>
      <c r="N221" s="214">
        <f>IF('Cumulative Cost Share Budget'!L220='Split CS budget (A)'!$L$1,'Cumulative Cost Share Budget'!N220,0)</f>
        <v>0</v>
      </c>
      <c r="O221" s="214">
        <f>IF('Cumulative Cost Share Budget'!L216='Split CS budget (A)'!$L$1,'Cumulative Cost Share Budget'!O216,0)</f>
        <v>0</v>
      </c>
      <c r="P221" s="209">
        <f>IF('Cumulative Cost Share Budget'!L220='Split CS budget (A)'!$L$1,'Cumulative Cost Share Budget'!P220,0)</f>
        <v>0</v>
      </c>
      <c r="Q221" s="211">
        <f>IF('Cumulative Cost Share Budget'!L220='Split CS budget (A)'!$L$1,'Cumulative Cost Share Budget'!Q220,0)</f>
        <v>1.03</v>
      </c>
      <c r="R221" s="212">
        <f>IF('Cumulative Cost Share Budget'!L220='Split CS budget (A)'!$L$1,'Cumulative Cost Share Budget'!R220,0)</f>
        <v>0</v>
      </c>
      <c r="S221" s="61">
        <f>IF('Cumulative Cost Share Budget'!L220='Split CS budget (A)'!$L$1,'Cumulative Cost Share Budget'!S220,0)</f>
        <v>12</v>
      </c>
      <c r="T221" s="2"/>
      <c r="U221" s="323">
        <f>IFERROR((E224+E225)/E223,0)</f>
        <v>0</v>
      </c>
      <c r="V221" s="323">
        <f t="shared" ref="V221" si="215">IFERROR((F224+F225)/F223,0)</f>
        <v>0</v>
      </c>
      <c r="W221" s="323">
        <f t="shared" ref="W221" si="216">IFERROR((G224+G225)/G223,0)</f>
        <v>0</v>
      </c>
      <c r="X221" s="323">
        <f t="shared" ref="X221" si="217">IFERROR((H224+H225)/H223,0)</f>
        <v>0</v>
      </c>
      <c r="Y221" s="323">
        <f t="shared" ref="Y221" si="218">IFERROR((I224+I225)/I223,0)</f>
        <v>0</v>
      </c>
    </row>
    <row r="222" spans="1:25" hidden="1">
      <c r="A222" s="486"/>
      <c r="B222" s="545" t="str">
        <f>IF('Cumulative Cost Share Budget'!$L221='Split CS budget (A)'!$L$1,'Cumulative Cost Share Budget'!B221,0)</f>
        <v>Select One</v>
      </c>
      <c r="C222" s="480"/>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(A)'!$L$1,'Cumulative Cost Share Budget'!Q221,0)</f>
        <v>1.03</v>
      </c>
      <c r="R222" s="212">
        <f>IF('Cumulative Cost Share Budget'!L221='Split CS budget (A)'!$L$1,'Cumulative Cost Share Budget'!R221,0)</f>
        <v>0</v>
      </c>
      <c r="S222" s="61">
        <f>IF('Cumulative Cost Share Budget'!L221='Split CS budget (A)'!$L$1,'Cumulative Cost Share Budget'!S221,0)</f>
        <v>12</v>
      </c>
      <c r="T222" s="16"/>
      <c r="U222" s="324"/>
      <c r="V222" s="324"/>
      <c r="W222" s="324"/>
      <c r="X222" s="324"/>
      <c r="Y222" s="324"/>
    </row>
    <row r="223" spans="1:25" hidden="1">
      <c r="A223" s="449"/>
      <c r="B223" s="486"/>
      <c r="C223" s="480"/>
      <c r="D223" s="59" t="s">
        <v>30</v>
      </c>
      <c r="E223" s="52">
        <f>ROUND(E222*$Q$2,0)</f>
        <v>0</v>
      </c>
      <c r="F223" s="52">
        <f t="shared" ref="F223:I223" si="219">ROUND(F222*$Q$2,0)</f>
        <v>0</v>
      </c>
      <c r="G223" s="52">
        <f t="shared" si="219"/>
        <v>0</v>
      </c>
      <c r="H223" s="52">
        <f t="shared" si="219"/>
        <v>0</v>
      </c>
      <c r="I223" s="52">
        <f t="shared" si="219"/>
        <v>0</v>
      </c>
      <c r="J223" s="158">
        <f>SUM(E223:I223)</f>
        <v>0</v>
      </c>
      <c r="M223" s="215"/>
      <c r="N223" s="56"/>
      <c r="O223" s="56"/>
      <c r="P223" s="56"/>
      <c r="Q223" s="211">
        <f>IF('Cumulative Cost Share Budget'!L222='Split CS budget (A)'!$L$1,'Cumulative Cost Share Budget'!Q222,0)</f>
        <v>1.03</v>
      </c>
      <c r="R223" s="212">
        <f>IF('Cumulative Cost Share Budget'!L222='Split CS budget (A)'!$L$1,'Cumulative Cost Share Budget'!R222,0)</f>
        <v>0</v>
      </c>
      <c r="S223" s="61">
        <f>IF('Cumulative Cost Share Budget'!L222='Split CS budget (A)'!$L$1,'Cumulative Cost Share Budget'!S222,0)</f>
        <v>12</v>
      </c>
      <c r="T223" s="16"/>
      <c r="U223" s="323"/>
      <c r="V223" s="323"/>
      <c r="W223" s="323"/>
      <c r="X223" s="323"/>
      <c r="Y223" s="323"/>
    </row>
    <row r="224" spans="1:25" ht="15" hidden="1">
      <c r="A224" s="449"/>
      <c r="B224" s="486"/>
      <c r="C224" s="480"/>
      <c r="D224" s="59" t="s">
        <v>29</v>
      </c>
      <c r="E224" s="170">
        <f>ROUND(R$5*E221,0)</f>
        <v>0</v>
      </c>
      <c r="F224" s="170">
        <f t="shared" ref="F224:I224" si="220">ROUND(S$5*F221,0)</f>
        <v>0</v>
      </c>
      <c r="G224" s="170">
        <f t="shared" si="220"/>
        <v>0</v>
      </c>
      <c r="H224" s="170">
        <f t="shared" si="220"/>
        <v>0</v>
      </c>
      <c r="I224" s="170">
        <f t="shared" si="220"/>
        <v>0</v>
      </c>
      <c r="J224" s="167">
        <f>SUM(E224:I224)</f>
        <v>0</v>
      </c>
      <c r="M224" s="215"/>
      <c r="N224" s="56"/>
      <c r="O224" s="56"/>
      <c r="P224" s="56"/>
      <c r="Q224" s="211">
        <f>IF('Cumulative Cost Share Budget'!L223='Split CS budget (A)'!$L$1,'Cumulative Cost Share Budget'!Q223,0)</f>
        <v>1.03</v>
      </c>
      <c r="R224" s="212">
        <f>IF('Cumulative Cost Share Budget'!L223='Split CS budget (A)'!$L$1,'Cumulative Cost Share Budget'!R223,0)</f>
        <v>0</v>
      </c>
      <c r="S224" s="61">
        <f>IF('Cumulative Cost Share Budget'!L223='Split CS budget (A)'!$L$1,'Cumulative Cost Share Budget'!S223,0)</f>
        <v>12</v>
      </c>
      <c r="T224" s="16"/>
      <c r="U224" s="324"/>
      <c r="V224" s="324"/>
      <c r="W224" s="324"/>
      <c r="X224" s="324"/>
      <c r="Y224" s="324"/>
    </row>
    <row r="225" spans="1:25" hidden="1">
      <c r="A225" s="449"/>
      <c r="B225" s="486"/>
      <c r="C225" s="480"/>
      <c r="D225" s="62" t="s">
        <v>178</v>
      </c>
      <c r="E225" s="171">
        <f>SUM(E223:E224)</f>
        <v>0</v>
      </c>
      <c r="F225" s="171">
        <f t="shared" ref="F225:I225" si="221">SUM(F223:F224)</f>
        <v>0</v>
      </c>
      <c r="G225" s="171">
        <f t="shared" si="221"/>
        <v>0</v>
      </c>
      <c r="H225" s="171">
        <f t="shared" si="221"/>
        <v>0</v>
      </c>
      <c r="I225" s="171">
        <f t="shared" si="221"/>
        <v>0</v>
      </c>
      <c r="J225" s="172">
        <f>SUM(J223:J224)</f>
        <v>0</v>
      </c>
      <c r="M225" s="215"/>
      <c r="N225" s="56"/>
      <c r="O225" s="56"/>
      <c r="P225" s="56"/>
      <c r="Q225" s="211">
        <f>IF('Cumulative Cost Share Budget'!L224='Split CS budget (A)'!$L$1,'Cumulative Cost Share Budget'!Q224,0)</f>
        <v>1.03</v>
      </c>
      <c r="R225" s="212">
        <f>IF('Cumulative Cost Share Budget'!L224='Split CS budget (A)'!$L$1,'Cumulative Cost Share Budget'!R224,0)</f>
        <v>0</v>
      </c>
      <c r="S225" s="61">
        <f>IF('Cumulative Cost Share Budget'!L224='Split CS budget (A)'!$L$1,'Cumulative Cost Share Budget'!S224,0)</f>
        <v>12</v>
      </c>
      <c r="T225" s="16"/>
      <c r="U225" s="323"/>
      <c r="V225" s="323"/>
      <c r="W225" s="323"/>
      <c r="X225" s="323"/>
      <c r="Y225" s="323"/>
    </row>
    <row r="226" spans="1:25" hidden="1">
      <c r="A226" s="449"/>
      <c r="B226" s="481"/>
      <c r="C226" s="480"/>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5">
        <f>IF('Cumulative Cost Share Budget'!L226='Split CS budget (A)'!$L$1,'Cumulative Cost Share Budget'!A226,0)</f>
        <v>0</v>
      </c>
      <c r="B227" s="480" t="str">
        <f>IF('Cumulative Cost Share Budget'!$L226='Split CS budget (A)'!$L$1,'Cumulative Cost Share Budget'!B226,0)</f>
        <v>Co-Investigator</v>
      </c>
      <c r="C227" s="481"/>
      <c r="D227" s="33" t="s">
        <v>123</v>
      </c>
      <c r="E227" s="76">
        <f>ROUND($R227*$S227,6)</f>
        <v>0</v>
      </c>
      <c r="F227" s="76">
        <f>ROUND($R228*$S228,6)</f>
        <v>0</v>
      </c>
      <c r="G227" s="76">
        <f>ROUND($R229*$S229,6)</f>
        <v>0</v>
      </c>
      <c r="H227" s="76">
        <f>ROUND($R230*$S230,6)</f>
        <v>0</v>
      </c>
      <c r="I227" s="76">
        <f>ROUND($R231*$S231,6)</f>
        <v>0</v>
      </c>
      <c r="J227" s="46"/>
      <c r="M227" s="133">
        <f>IF('Cumulative Cost Share Budget'!L226='Split CS budget (A)'!$L$1,'Cumulative Cost Share Budget'!M226,0)</f>
        <v>0</v>
      </c>
      <c r="N227" s="214">
        <f>IF('Cumulative Cost Share Budget'!L226='Split CS budget (A)'!$L$1,'Cumulative Cost Share Budget'!N226,0)</f>
        <v>0</v>
      </c>
      <c r="O227" s="214">
        <f>IF('Cumulative Cost Share Budget'!L222='Split CS budget (A)'!$L$1,'Cumulative Cost Share Budget'!O222,0)</f>
        <v>0</v>
      </c>
      <c r="P227" s="209">
        <f>IF('Cumulative Cost Share Budget'!L226='Split CS budget (A)'!$L$1,'Cumulative Cost Share Budget'!P226,0)</f>
        <v>0</v>
      </c>
      <c r="Q227" s="211">
        <f>IF('Cumulative Cost Share Budget'!L226='Split CS budget (A)'!$L$1,'Cumulative Cost Share Budget'!Q226,0)</f>
        <v>1.03</v>
      </c>
      <c r="R227" s="212">
        <f>IF('Cumulative Cost Share Budget'!L226='Split CS budget (A)'!$L$1,'Cumulative Cost Share Budget'!R226,0)</f>
        <v>0</v>
      </c>
      <c r="S227" s="61">
        <f>IF('Cumulative Cost Share Budget'!L226='Split CS budget (A)'!$L$1,'Cumulative Cost Share Budget'!S226,0)</f>
        <v>12</v>
      </c>
      <c r="T227" s="2"/>
      <c r="U227" s="323">
        <f>IFERROR((E230+E231)/E229,0)</f>
        <v>0</v>
      </c>
      <c r="V227" s="323">
        <f t="shared" ref="V227" si="222">IFERROR((F230+F231)/F229,0)</f>
        <v>0</v>
      </c>
      <c r="W227" s="323">
        <f t="shared" ref="W227" si="223">IFERROR((G230+G231)/G229,0)</f>
        <v>0</v>
      </c>
      <c r="X227" s="323">
        <f t="shared" ref="X227" si="224">IFERROR((H230+H231)/H229,0)</f>
        <v>0</v>
      </c>
      <c r="Y227" s="323">
        <f t="shared" ref="Y227" si="225">IFERROR((I230+I231)/I229,0)</f>
        <v>0</v>
      </c>
    </row>
    <row r="228" spans="1:25" hidden="1">
      <c r="A228" s="486"/>
      <c r="B228" s="545" t="str">
        <f>IF('Cumulative Cost Share Budget'!$L227='Split CS budget (A)'!$L$1,'Cumulative Cost Share Budget'!B227,0)</f>
        <v>Select One</v>
      </c>
      <c r="C228" s="480"/>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(A)'!$L$1,'Cumulative Cost Share Budget'!Q227,0)</f>
        <v>1.03</v>
      </c>
      <c r="R228" s="212">
        <f>IF('Cumulative Cost Share Budget'!L227='Split CS budget (A)'!$L$1,'Cumulative Cost Share Budget'!R227,0)</f>
        <v>0</v>
      </c>
      <c r="S228" s="61">
        <f>IF('Cumulative Cost Share Budget'!L227='Split CS budget (A)'!$L$1,'Cumulative Cost Share Budget'!S227,0)</f>
        <v>12</v>
      </c>
      <c r="T228" s="16"/>
      <c r="U228" s="324"/>
      <c r="V228" s="324"/>
      <c r="W228" s="324"/>
      <c r="X228" s="324"/>
      <c r="Y228" s="324"/>
    </row>
    <row r="229" spans="1:25" hidden="1">
      <c r="A229" s="449"/>
      <c r="B229" s="486"/>
      <c r="C229" s="480"/>
      <c r="D229" s="59" t="s">
        <v>30</v>
      </c>
      <c r="E229" s="52">
        <f>ROUND(E228*$Q$2,0)</f>
        <v>0</v>
      </c>
      <c r="F229" s="52">
        <f t="shared" ref="F229:I229" si="226">ROUND(F228*$Q$2,0)</f>
        <v>0</v>
      </c>
      <c r="G229" s="52">
        <f t="shared" si="226"/>
        <v>0</v>
      </c>
      <c r="H229" s="52">
        <f t="shared" si="226"/>
        <v>0</v>
      </c>
      <c r="I229" s="52">
        <f t="shared" si="226"/>
        <v>0</v>
      </c>
      <c r="J229" s="158">
        <f>SUM(E229:I229)</f>
        <v>0</v>
      </c>
      <c r="M229" s="215"/>
      <c r="N229" s="56"/>
      <c r="O229" s="56"/>
      <c r="P229" s="56"/>
      <c r="Q229" s="211">
        <f>IF('Cumulative Cost Share Budget'!L228='Split CS budget (A)'!$L$1,'Cumulative Cost Share Budget'!Q228,0)</f>
        <v>1.03</v>
      </c>
      <c r="R229" s="212">
        <f>IF('Cumulative Cost Share Budget'!L228='Split CS budget (A)'!$L$1,'Cumulative Cost Share Budget'!R228,0)</f>
        <v>0</v>
      </c>
      <c r="S229" s="61">
        <f>IF('Cumulative Cost Share Budget'!L228='Split CS budget (A)'!$L$1,'Cumulative Cost Share Budget'!S228,0)</f>
        <v>12</v>
      </c>
      <c r="T229" s="16"/>
      <c r="U229" s="323"/>
      <c r="V229" s="323"/>
      <c r="W229" s="323"/>
      <c r="X229" s="323"/>
      <c r="Y229" s="323"/>
    </row>
    <row r="230" spans="1:25" ht="15" hidden="1">
      <c r="A230" s="449"/>
      <c r="B230" s="486"/>
      <c r="C230" s="480"/>
      <c r="D230" s="59" t="s">
        <v>29</v>
      </c>
      <c r="E230" s="170">
        <f>ROUND(R$5*E227,0)</f>
        <v>0</v>
      </c>
      <c r="F230" s="170">
        <f t="shared" ref="F230:I230" si="227">ROUND(S$5*F227,0)</f>
        <v>0</v>
      </c>
      <c r="G230" s="170">
        <f t="shared" si="227"/>
        <v>0</v>
      </c>
      <c r="H230" s="170">
        <f t="shared" si="227"/>
        <v>0</v>
      </c>
      <c r="I230" s="170">
        <f t="shared" si="227"/>
        <v>0</v>
      </c>
      <c r="J230" s="167">
        <f>SUM(E230:I230)</f>
        <v>0</v>
      </c>
      <c r="M230" s="215"/>
      <c r="N230" s="56"/>
      <c r="O230" s="56"/>
      <c r="P230" s="56"/>
      <c r="Q230" s="211">
        <f>IF('Cumulative Cost Share Budget'!L229='Split CS budget (A)'!$L$1,'Cumulative Cost Share Budget'!Q229,0)</f>
        <v>1.03</v>
      </c>
      <c r="R230" s="212">
        <f>IF('Cumulative Cost Share Budget'!L229='Split CS budget (A)'!$L$1,'Cumulative Cost Share Budget'!R229,0)</f>
        <v>0</v>
      </c>
      <c r="S230" s="61">
        <f>IF('Cumulative Cost Share Budget'!L229='Split CS budget (A)'!$L$1,'Cumulative Cost Share Budget'!S229,0)</f>
        <v>12</v>
      </c>
      <c r="T230" s="16"/>
      <c r="U230" s="324"/>
      <c r="V230" s="324"/>
      <c r="W230" s="324"/>
      <c r="X230" s="324"/>
      <c r="Y230" s="324"/>
    </row>
    <row r="231" spans="1:25" hidden="1">
      <c r="A231" s="449"/>
      <c r="B231" s="486"/>
      <c r="C231" s="480"/>
      <c r="D231" s="62" t="s">
        <v>178</v>
      </c>
      <c r="E231" s="171">
        <f>SUM(E229:E230)</f>
        <v>0</v>
      </c>
      <c r="F231" s="171">
        <f t="shared" ref="F231:I231" si="228">SUM(F229:F230)</f>
        <v>0</v>
      </c>
      <c r="G231" s="171">
        <f t="shared" si="228"/>
        <v>0</v>
      </c>
      <c r="H231" s="171">
        <f t="shared" si="228"/>
        <v>0</v>
      </c>
      <c r="I231" s="171">
        <f t="shared" si="228"/>
        <v>0</v>
      </c>
      <c r="J231" s="172">
        <f>SUM(J229:J230)</f>
        <v>0</v>
      </c>
      <c r="M231" s="215"/>
      <c r="N231" s="56"/>
      <c r="O231" s="56"/>
      <c r="P231" s="56"/>
      <c r="Q231" s="211">
        <f>IF('Cumulative Cost Share Budget'!L230='Split CS budget (A)'!$L$1,'Cumulative Cost Share Budget'!Q230,0)</f>
        <v>1.03</v>
      </c>
      <c r="R231" s="212">
        <f>IF('Cumulative Cost Share Budget'!L230='Split CS budget (A)'!$L$1,'Cumulative Cost Share Budget'!R230,0)</f>
        <v>0</v>
      </c>
      <c r="S231" s="61">
        <f>IF('Cumulative Cost Share Budget'!L230='Split CS budget (A)'!$L$1,'Cumulative Cost Share Budget'!S230,0)</f>
        <v>12</v>
      </c>
      <c r="T231" s="16"/>
      <c r="U231" s="323"/>
      <c r="V231" s="323"/>
      <c r="W231" s="323"/>
      <c r="X231" s="323"/>
      <c r="Y231" s="323"/>
    </row>
    <row r="232" spans="1:25" hidden="1">
      <c r="A232" s="449"/>
      <c r="B232" s="481"/>
      <c r="C232" s="480"/>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5">
        <f>IF('Cumulative Cost Share Budget'!L232='Split CS budget (A)'!$L$1,'Cumulative Cost Share Budget'!A232,0)</f>
        <v>0</v>
      </c>
      <c r="B233" s="480" t="str">
        <f>IF('Cumulative Cost Share Budget'!$L232='Split CS budget (A)'!$L$1,'Cumulative Cost Share Budget'!B232,0)</f>
        <v>Co-Investigator</v>
      </c>
      <c r="C233" s="481"/>
      <c r="D233" s="33" t="s">
        <v>123</v>
      </c>
      <c r="E233" s="76">
        <f>ROUND($R233*$S233,6)</f>
        <v>0</v>
      </c>
      <c r="F233" s="76">
        <f>ROUND($R234*$S234,6)</f>
        <v>0</v>
      </c>
      <c r="G233" s="76">
        <f>ROUND($R235*$S235,6)</f>
        <v>0</v>
      </c>
      <c r="H233" s="76">
        <f>ROUND($R236*$S236,6)</f>
        <v>0</v>
      </c>
      <c r="I233" s="76">
        <f>ROUND($R237*$S237,6)</f>
        <v>0</v>
      </c>
      <c r="J233" s="46"/>
      <c r="M233" s="133">
        <f>IF('Cumulative Cost Share Budget'!L232='Split CS budget (A)'!$L$1,'Cumulative Cost Share Budget'!M232,0)</f>
        <v>0</v>
      </c>
      <c r="N233" s="214">
        <f>IF('Cumulative Cost Share Budget'!L232='Split CS budget (A)'!$L$1,'Cumulative Cost Share Budget'!N232,0)</f>
        <v>0</v>
      </c>
      <c r="O233" s="214">
        <f>IF('Cumulative Cost Share Budget'!L228='Split CS budget (A)'!$L$1,'Cumulative Cost Share Budget'!O228,0)</f>
        <v>0</v>
      </c>
      <c r="P233" s="209">
        <f>IF('Cumulative Cost Share Budget'!L232='Split CS budget (A)'!$L$1,'Cumulative Cost Share Budget'!P232,0)</f>
        <v>0</v>
      </c>
      <c r="Q233" s="211">
        <f>IF('Cumulative Cost Share Budget'!L232='Split CS budget (A)'!$L$1,'Cumulative Cost Share Budget'!Q232,0)</f>
        <v>1.03</v>
      </c>
      <c r="R233" s="212">
        <f>IF('Cumulative Cost Share Budget'!L232='Split CS budget (A)'!$L$1,'Cumulative Cost Share Budget'!R232,0)</f>
        <v>0</v>
      </c>
      <c r="S233" s="61">
        <f>IF('Cumulative Cost Share Budget'!L232='Split CS budget (A)'!$L$1,'Cumulative Cost Share Budget'!S232,0)</f>
        <v>12</v>
      </c>
      <c r="T233" s="2"/>
      <c r="U233" s="323">
        <f>IFERROR((E236+E237)/E235,0)</f>
        <v>0</v>
      </c>
      <c r="V233" s="323">
        <f t="shared" ref="V233" si="229">IFERROR((F236+F237)/F235,0)</f>
        <v>0</v>
      </c>
      <c r="W233" s="323">
        <f t="shared" ref="W233" si="230">IFERROR((G236+G237)/G235,0)</f>
        <v>0</v>
      </c>
      <c r="X233" s="323">
        <f t="shared" ref="X233" si="231">IFERROR((H236+H237)/H235,0)</f>
        <v>0</v>
      </c>
      <c r="Y233" s="323">
        <f t="shared" ref="Y233" si="232">IFERROR((I236+I237)/I235,0)</f>
        <v>0</v>
      </c>
    </row>
    <row r="234" spans="1:25" hidden="1">
      <c r="A234" s="486"/>
      <c r="B234" s="545" t="str">
        <f>IF('Cumulative Cost Share Budget'!$L233='Split CS budget (A)'!$L$1,'Cumulative Cost Share Budget'!B233,0)</f>
        <v>Select One</v>
      </c>
      <c r="C234" s="480"/>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(A)'!$L$1,'Cumulative Cost Share Budget'!Q233,0)</f>
        <v>1.03</v>
      </c>
      <c r="R234" s="212">
        <f>IF('Cumulative Cost Share Budget'!L233='Split CS budget (A)'!$L$1,'Cumulative Cost Share Budget'!R233,0)</f>
        <v>0</v>
      </c>
      <c r="S234" s="61">
        <f>IF('Cumulative Cost Share Budget'!L233='Split CS budget (A)'!$L$1,'Cumulative Cost Share Budget'!S233,0)</f>
        <v>12</v>
      </c>
      <c r="T234" s="16"/>
      <c r="U234" s="324"/>
      <c r="V234" s="324"/>
      <c r="W234" s="324"/>
      <c r="X234" s="324"/>
      <c r="Y234" s="324"/>
    </row>
    <row r="235" spans="1:25" hidden="1">
      <c r="A235" s="449"/>
      <c r="B235" s="486"/>
      <c r="C235" s="480"/>
      <c r="D235" s="59" t="s">
        <v>30</v>
      </c>
      <c r="E235" s="52">
        <f>ROUND(E234*$Q$2,0)</f>
        <v>0</v>
      </c>
      <c r="F235" s="52">
        <f t="shared" ref="F235:I235" si="233">ROUND(F234*$Q$2,0)</f>
        <v>0</v>
      </c>
      <c r="G235" s="52">
        <f t="shared" si="233"/>
        <v>0</v>
      </c>
      <c r="H235" s="52">
        <f t="shared" si="233"/>
        <v>0</v>
      </c>
      <c r="I235" s="52">
        <f t="shared" si="233"/>
        <v>0</v>
      </c>
      <c r="J235" s="158">
        <f>SUM(E235:I235)</f>
        <v>0</v>
      </c>
      <c r="M235" s="215"/>
      <c r="N235" s="56"/>
      <c r="O235" s="56"/>
      <c r="P235" s="56"/>
      <c r="Q235" s="211">
        <f>IF('Cumulative Cost Share Budget'!L234='Split CS budget (A)'!$L$1,'Cumulative Cost Share Budget'!Q234,0)</f>
        <v>1.03</v>
      </c>
      <c r="R235" s="212">
        <f>IF('Cumulative Cost Share Budget'!L234='Split CS budget (A)'!$L$1,'Cumulative Cost Share Budget'!R234,0)</f>
        <v>0</v>
      </c>
      <c r="S235" s="61">
        <f>IF('Cumulative Cost Share Budget'!L234='Split CS budget (A)'!$L$1,'Cumulative Cost Share Budget'!S234,0)</f>
        <v>12</v>
      </c>
      <c r="T235" s="16"/>
      <c r="U235" s="323"/>
      <c r="V235" s="323"/>
      <c r="W235" s="323"/>
      <c r="X235" s="323"/>
      <c r="Y235" s="323"/>
    </row>
    <row r="236" spans="1:25" ht="15" hidden="1">
      <c r="A236" s="449"/>
      <c r="B236" s="486"/>
      <c r="C236" s="480"/>
      <c r="D236" s="59" t="s">
        <v>29</v>
      </c>
      <c r="E236" s="170">
        <f>ROUND(R$5*E233,0)</f>
        <v>0</v>
      </c>
      <c r="F236" s="170">
        <f t="shared" ref="F236:I236" si="234">ROUND(S$5*F233,0)</f>
        <v>0</v>
      </c>
      <c r="G236" s="170">
        <f t="shared" si="234"/>
        <v>0</v>
      </c>
      <c r="H236" s="170">
        <f t="shared" si="234"/>
        <v>0</v>
      </c>
      <c r="I236" s="170">
        <f t="shared" si="234"/>
        <v>0</v>
      </c>
      <c r="J236" s="167">
        <f>SUM(E236:I236)</f>
        <v>0</v>
      </c>
      <c r="M236" s="215"/>
      <c r="N236" s="56"/>
      <c r="O236" s="56"/>
      <c r="P236" s="56"/>
      <c r="Q236" s="211">
        <f>IF('Cumulative Cost Share Budget'!L235='Split CS budget (A)'!$L$1,'Cumulative Cost Share Budget'!Q235,0)</f>
        <v>1.03</v>
      </c>
      <c r="R236" s="212">
        <f>IF('Cumulative Cost Share Budget'!L235='Split CS budget (A)'!$L$1,'Cumulative Cost Share Budget'!R235,0)</f>
        <v>0</v>
      </c>
      <c r="S236" s="61">
        <f>IF('Cumulative Cost Share Budget'!L235='Split CS budget (A)'!$L$1,'Cumulative Cost Share Budget'!S235,0)</f>
        <v>12</v>
      </c>
      <c r="T236" s="16"/>
      <c r="U236" s="324"/>
      <c r="V236" s="324"/>
      <c r="W236" s="324"/>
      <c r="X236" s="324"/>
      <c r="Y236" s="324"/>
    </row>
    <row r="237" spans="1:25" hidden="1">
      <c r="A237" s="449"/>
      <c r="B237" s="486"/>
      <c r="C237" s="480"/>
      <c r="D237" s="62" t="s">
        <v>178</v>
      </c>
      <c r="E237" s="171">
        <f>SUM(E235:E236)</f>
        <v>0</v>
      </c>
      <c r="F237" s="171">
        <f t="shared" ref="F237:I237" si="235">SUM(F235:F236)</f>
        <v>0</v>
      </c>
      <c r="G237" s="171">
        <f t="shared" si="235"/>
        <v>0</v>
      </c>
      <c r="H237" s="171">
        <f t="shared" si="235"/>
        <v>0</v>
      </c>
      <c r="I237" s="171">
        <f t="shared" si="235"/>
        <v>0</v>
      </c>
      <c r="J237" s="172">
        <f>SUM(J235:J236)</f>
        <v>0</v>
      </c>
      <c r="M237" s="215"/>
      <c r="N237" s="56"/>
      <c r="O237" s="56"/>
      <c r="P237" s="56"/>
      <c r="Q237" s="211">
        <f>IF('Cumulative Cost Share Budget'!L236='Split CS budget (A)'!$L$1,'Cumulative Cost Share Budget'!Q236,0)</f>
        <v>1.03</v>
      </c>
      <c r="R237" s="212">
        <f>IF('Cumulative Cost Share Budget'!L236='Split CS budget (A)'!$L$1,'Cumulative Cost Share Budget'!R236,0)</f>
        <v>0</v>
      </c>
      <c r="S237" s="61">
        <f>IF('Cumulative Cost Share Budget'!L236='Split CS budget (A)'!$L$1,'Cumulative Cost Share Budget'!S236,0)</f>
        <v>12</v>
      </c>
      <c r="T237" s="16"/>
      <c r="U237" s="323"/>
      <c r="V237" s="323"/>
      <c r="W237" s="323"/>
      <c r="X237" s="323"/>
      <c r="Y237" s="323"/>
    </row>
    <row r="238" spans="1:25" hidden="1">
      <c r="A238" s="449"/>
      <c r="B238" s="481"/>
      <c r="C238" s="480"/>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5">
        <f>IF('Cumulative Cost Share Budget'!L238='Split CS budget (A)'!$L$1,'Cumulative Cost Share Budget'!A238,0)</f>
        <v>0</v>
      </c>
      <c r="B239" s="480" t="str">
        <f>IF('Cumulative Cost Share Budget'!$L238='Split CS budget (A)'!$L$1,'Cumulative Cost Share Budget'!B238,0)</f>
        <v>Co-Investigator</v>
      </c>
      <c r="C239" s="481"/>
      <c r="D239" s="33" t="s">
        <v>123</v>
      </c>
      <c r="E239" s="76">
        <f>ROUND($R239*$S239,6)</f>
        <v>0</v>
      </c>
      <c r="F239" s="76">
        <f>ROUND($R240*$S240,6)</f>
        <v>0</v>
      </c>
      <c r="G239" s="76">
        <f>ROUND($R241*$S241,6)</f>
        <v>0</v>
      </c>
      <c r="H239" s="76">
        <f>ROUND($R242*$S242,6)</f>
        <v>0</v>
      </c>
      <c r="I239" s="76">
        <f>ROUND($R243*$S243,6)</f>
        <v>0</v>
      </c>
      <c r="J239" s="46"/>
      <c r="M239" s="133">
        <f>IF('Cumulative Cost Share Budget'!L238='Split CS budget (A)'!$L$1,'Cumulative Cost Share Budget'!M238,0)</f>
        <v>0</v>
      </c>
      <c r="N239" s="214">
        <f>IF('Cumulative Cost Share Budget'!L238='Split CS budget (A)'!$L$1,'Cumulative Cost Share Budget'!N238,0)</f>
        <v>0</v>
      </c>
      <c r="O239" s="214">
        <f>IF('Cumulative Cost Share Budget'!L234='Split CS budget (A)'!$L$1,'Cumulative Cost Share Budget'!O234,0)</f>
        <v>0</v>
      </c>
      <c r="P239" s="209">
        <f>IF('Cumulative Cost Share Budget'!L238='Split CS budget (A)'!$L$1,'Cumulative Cost Share Budget'!P238,0)</f>
        <v>0</v>
      </c>
      <c r="Q239" s="211">
        <f>IF('Cumulative Cost Share Budget'!L238='Split CS budget (A)'!$L$1,'Cumulative Cost Share Budget'!Q238,0)</f>
        <v>1.03</v>
      </c>
      <c r="R239" s="212">
        <f>IF('Cumulative Cost Share Budget'!L238='Split CS budget (A)'!$L$1,'Cumulative Cost Share Budget'!R238,0)</f>
        <v>0</v>
      </c>
      <c r="S239" s="61">
        <f>IF('Cumulative Cost Share Budget'!L238='Split CS budget (A)'!$L$1,'Cumulative Cost Share Budget'!S238,0)</f>
        <v>12</v>
      </c>
      <c r="T239" s="2"/>
      <c r="U239" s="323">
        <f>IFERROR((E242+E243)/E241,0)</f>
        <v>0</v>
      </c>
      <c r="V239" s="323">
        <f t="shared" ref="V239" si="236">IFERROR((F242+F243)/F241,0)</f>
        <v>0</v>
      </c>
      <c r="W239" s="323">
        <f t="shared" ref="W239" si="237">IFERROR((G242+G243)/G241,0)</f>
        <v>0</v>
      </c>
      <c r="X239" s="323">
        <f t="shared" ref="X239" si="238">IFERROR((H242+H243)/H241,0)</f>
        <v>0</v>
      </c>
      <c r="Y239" s="323">
        <f t="shared" ref="Y239" si="239">IFERROR((I242+I243)/I241,0)</f>
        <v>0</v>
      </c>
    </row>
    <row r="240" spans="1:25" hidden="1">
      <c r="A240" s="486"/>
      <c r="B240" s="545" t="str">
        <f>IF('Cumulative Cost Share Budget'!$L239='Split CS budget (A)'!$L$1,'Cumulative Cost Share Budget'!B239,0)</f>
        <v>Select One</v>
      </c>
      <c r="C240" s="480"/>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(A)'!$L$1,'Cumulative Cost Share Budget'!Q239,0)</f>
        <v>1.03</v>
      </c>
      <c r="R240" s="212">
        <f>IF('Cumulative Cost Share Budget'!L239='Split CS budget (A)'!$L$1,'Cumulative Cost Share Budget'!R239,0)</f>
        <v>0</v>
      </c>
      <c r="S240" s="61">
        <f>IF('Cumulative Cost Share Budget'!L239='Split CS budget (A)'!$L$1,'Cumulative Cost Share Budget'!S239,0)</f>
        <v>12</v>
      </c>
      <c r="T240" s="16"/>
      <c r="U240" s="324"/>
      <c r="V240" s="324"/>
      <c r="W240" s="324"/>
      <c r="X240" s="324"/>
      <c r="Y240" s="324"/>
    </row>
    <row r="241" spans="1:25" hidden="1">
      <c r="A241" s="449"/>
      <c r="B241" s="486"/>
      <c r="C241" s="480"/>
      <c r="D241" s="59" t="s">
        <v>30</v>
      </c>
      <c r="E241" s="52">
        <f>ROUND(E240*$Q$2,0)</f>
        <v>0</v>
      </c>
      <c r="F241" s="52">
        <f t="shared" ref="F241:I241" si="240">ROUND(F240*$Q$2,0)</f>
        <v>0</v>
      </c>
      <c r="G241" s="52">
        <f t="shared" si="240"/>
        <v>0</v>
      </c>
      <c r="H241" s="52">
        <f t="shared" si="240"/>
        <v>0</v>
      </c>
      <c r="I241" s="52">
        <f t="shared" si="240"/>
        <v>0</v>
      </c>
      <c r="J241" s="158">
        <f>SUM(E241:I241)</f>
        <v>0</v>
      </c>
      <c r="M241" s="215"/>
      <c r="N241" s="56"/>
      <c r="O241" s="56"/>
      <c r="P241" s="56"/>
      <c r="Q241" s="211">
        <f>IF('Cumulative Cost Share Budget'!L240='Split CS budget (A)'!$L$1,'Cumulative Cost Share Budget'!Q240,0)</f>
        <v>1.03</v>
      </c>
      <c r="R241" s="212">
        <f>IF('Cumulative Cost Share Budget'!L240='Split CS budget (A)'!$L$1,'Cumulative Cost Share Budget'!R240,0)</f>
        <v>0</v>
      </c>
      <c r="S241" s="61">
        <f>IF('Cumulative Cost Share Budget'!L240='Split CS budget (A)'!$L$1,'Cumulative Cost Share Budget'!S240,0)</f>
        <v>12</v>
      </c>
      <c r="T241" s="16"/>
      <c r="U241" s="323"/>
      <c r="V241" s="323"/>
      <c r="W241" s="323"/>
      <c r="X241" s="323"/>
      <c r="Y241" s="323"/>
    </row>
    <row r="242" spans="1:25" ht="15" hidden="1">
      <c r="A242" s="449"/>
      <c r="B242" s="486"/>
      <c r="C242" s="480"/>
      <c r="D242" s="59" t="s">
        <v>29</v>
      </c>
      <c r="E242" s="170">
        <f>ROUND(R$5*E239,0)</f>
        <v>0</v>
      </c>
      <c r="F242" s="170">
        <f t="shared" ref="F242:I242" si="241">ROUND(S$5*F239,0)</f>
        <v>0</v>
      </c>
      <c r="G242" s="170">
        <f t="shared" si="241"/>
        <v>0</v>
      </c>
      <c r="H242" s="170">
        <f t="shared" si="241"/>
        <v>0</v>
      </c>
      <c r="I242" s="170">
        <f t="shared" si="241"/>
        <v>0</v>
      </c>
      <c r="J242" s="167">
        <f>SUM(E242:I242)</f>
        <v>0</v>
      </c>
      <c r="M242" s="215"/>
      <c r="N242" s="56"/>
      <c r="O242" s="56"/>
      <c r="P242" s="56"/>
      <c r="Q242" s="211">
        <f>IF('Cumulative Cost Share Budget'!L241='Split CS budget (A)'!$L$1,'Cumulative Cost Share Budget'!Q241,0)</f>
        <v>1.03</v>
      </c>
      <c r="R242" s="212">
        <f>IF('Cumulative Cost Share Budget'!L241='Split CS budget (A)'!$L$1,'Cumulative Cost Share Budget'!R241,0)</f>
        <v>0</v>
      </c>
      <c r="S242" s="61">
        <f>IF('Cumulative Cost Share Budget'!L241='Split CS budget (A)'!$L$1,'Cumulative Cost Share Budget'!S241,0)</f>
        <v>12</v>
      </c>
      <c r="T242" s="16"/>
      <c r="U242" s="324"/>
      <c r="V242" s="324"/>
      <c r="W242" s="324"/>
      <c r="X242" s="324"/>
      <c r="Y242" s="324"/>
    </row>
    <row r="243" spans="1:25" hidden="1">
      <c r="A243" s="449"/>
      <c r="B243" s="486"/>
      <c r="C243" s="480"/>
      <c r="D243" s="62" t="s">
        <v>178</v>
      </c>
      <c r="E243" s="171">
        <f>SUM(E241:E242)</f>
        <v>0</v>
      </c>
      <c r="F243" s="171">
        <f t="shared" ref="F243:I243" si="242">SUM(F241:F242)</f>
        <v>0</v>
      </c>
      <c r="G243" s="171">
        <f t="shared" si="242"/>
        <v>0</v>
      </c>
      <c r="H243" s="171">
        <f t="shared" si="242"/>
        <v>0</v>
      </c>
      <c r="I243" s="171">
        <f t="shared" si="242"/>
        <v>0</v>
      </c>
      <c r="J243" s="172">
        <f>SUM(J241:J242)</f>
        <v>0</v>
      </c>
      <c r="M243" s="215"/>
      <c r="N243" s="56"/>
      <c r="O243" s="56"/>
      <c r="P243" s="56"/>
      <c r="Q243" s="211">
        <f>IF('Cumulative Cost Share Budget'!L242='Split CS budget (A)'!$L$1,'Cumulative Cost Share Budget'!Q242,0)</f>
        <v>1.03</v>
      </c>
      <c r="R243" s="212">
        <f>IF('Cumulative Cost Share Budget'!L242='Split CS budget (A)'!$L$1,'Cumulative Cost Share Budget'!R242,0)</f>
        <v>0</v>
      </c>
      <c r="S243" s="61">
        <f>IF('Cumulative Cost Share Budget'!L242='Split CS budget (A)'!$L$1,'Cumulative Cost Share Budget'!S242,0)</f>
        <v>12</v>
      </c>
      <c r="T243" s="16"/>
      <c r="U243" s="323"/>
      <c r="V243" s="323"/>
      <c r="W243" s="323"/>
      <c r="X243" s="323"/>
      <c r="Y243" s="323"/>
    </row>
    <row r="244" spans="1:25" hidden="1">
      <c r="A244" s="449"/>
      <c r="B244" s="481"/>
      <c r="C244" s="480"/>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5">
        <f>IF('Cumulative Cost Share Budget'!L244='Split CS budget (A)'!$L$1,'Cumulative Cost Share Budget'!A244,0)</f>
        <v>0</v>
      </c>
      <c r="B245" s="480" t="str">
        <f>IF('Cumulative Cost Share Budget'!$L244='Split CS budget (A)'!$L$1,'Cumulative Cost Share Budget'!B244,0)</f>
        <v>Co-Investigator</v>
      </c>
      <c r="C245" s="481"/>
      <c r="D245" s="33" t="s">
        <v>123</v>
      </c>
      <c r="E245" s="76">
        <f>ROUND($R245*$S245,6)</f>
        <v>0</v>
      </c>
      <c r="F245" s="76">
        <f>ROUND($R246*$S246,6)</f>
        <v>0</v>
      </c>
      <c r="G245" s="76">
        <f>ROUND($R247*$S247,6)</f>
        <v>0</v>
      </c>
      <c r="H245" s="76">
        <f>ROUND($R248*$S248,6)</f>
        <v>0</v>
      </c>
      <c r="I245" s="76">
        <f>ROUND($R249*$S249,6)</f>
        <v>0</v>
      </c>
      <c r="J245" s="46"/>
      <c r="M245" s="133">
        <f>IF('Cumulative Cost Share Budget'!L244='Split CS budget (A)'!$L$1,'Cumulative Cost Share Budget'!M244,0)</f>
        <v>0</v>
      </c>
      <c r="N245" s="214">
        <f>IF('Cumulative Cost Share Budget'!L244='Split CS budget (A)'!$L$1,'Cumulative Cost Share Budget'!N244,0)</f>
        <v>0</v>
      </c>
      <c r="O245" s="214">
        <f>IF('Cumulative Cost Share Budget'!L240='Split CS budget (A)'!$L$1,'Cumulative Cost Share Budget'!O240,0)</f>
        <v>0</v>
      </c>
      <c r="P245" s="209">
        <f>IF('Cumulative Cost Share Budget'!L244='Split CS budget (A)'!$L$1,'Cumulative Cost Share Budget'!P244,0)</f>
        <v>0</v>
      </c>
      <c r="Q245" s="211">
        <f>IF('Cumulative Cost Share Budget'!L244='Split CS budget (A)'!$L$1,'Cumulative Cost Share Budget'!Q244,0)</f>
        <v>1.03</v>
      </c>
      <c r="R245" s="212">
        <f>IF('Cumulative Cost Share Budget'!L244='Split CS budget (A)'!$L$1,'Cumulative Cost Share Budget'!R244,0)</f>
        <v>0</v>
      </c>
      <c r="S245" s="61">
        <f>IF('Cumulative Cost Share Budget'!L244='Split CS budget (A)'!$L$1,'Cumulative Cost Share Budget'!S244,0)</f>
        <v>12</v>
      </c>
      <c r="T245" s="2"/>
      <c r="U245" s="323">
        <f>IFERROR((E248+E249)/E247,0)</f>
        <v>0</v>
      </c>
      <c r="V245" s="323">
        <f t="shared" ref="V245" si="243">IFERROR((F248+F249)/F247,0)</f>
        <v>0</v>
      </c>
      <c r="W245" s="323">
        <f t="shared" ref="W245" si="244">IFERROR((G248+G249)/G247,0)</f>
        <v>0</v>
      </c>
      <c r="X245" s="323">
        <f t="shared" ref="X245" si="245">IFERROR((H248+H249)/H247,0)</f>
        <v>0</v>
      </c>
      <c r="Y245" s="323">
        <f t="shared" ref="Y245" si="246">IFERROR((I248+I249)/I247,0)</f>
        <v>0</v>
      </c>
    </row>
    <row r="246" spans="1:25" hidden="1">
      <c r="A246" s="486"/>
      <c r="B246" s="545" t="str">
        <f>IF('Cumulative Cost Share Budget'!$L245='Split CS budget (A)'!$L$1,'Cumulative Cost Share Budget'!B245,0)</f>
        <v>Select One</v>
      </c>
      <c r="C246" s="480"/>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(A)'!$L$1,'Cumulative Cost Share Budget'!Q245,0)</f>
        <v>1.03</v>
      </c>
      <c r="R246" s="212">
        <f>IF('Cumulative Cost Share Budget'!L245='Split CS budget (A)'!$L$1,'Cumulative Cost Share Budget'!R245,0)</f>
        <v>0</v>
      </c>
      <c r="S246" s="61">
        <f>IF('Cumulative Cost Share Budget'!L245='Split CS budget (A)'!$L$1,'Cumulative Cost Share Budget'!S245,0)</f>
        <v>12</v>
      </c>
      <c r="T246" s="16"/>
      <c r="U246" s="324"/>
      <c r="V246" s="324"/>
      <c r="W246" s="324"/>
      <c r="X246" s="324"/>
      <c r="Y246" s="324"/>
    </row>
    <row r="247" spans="1:25" hidden="1">
      <c r="A247" s="449"/>
      <c r="B247" s="486"/>
      <c r="C247" s="480"/>
      <c r="D247" s="59" t="s">
        <v>30</v>
      </c>
      <c r="E247" s="52">
        <f>ROUND(E246*$Q$2,0)</f>
        <v>0</v>
      </c>
      <c r="F247" s="52">
        <f t="shared" ref="F247:I247" si="247">ROUND(F246*$Q$2,0)</f>
        <v>0</v>
      </c>
      <c r="G247" s="52">
        <f t="shared" si="247"/>
        <v>0</v>
      </c>
      <c r="H247" s="52">
        <f t="shared" si="247"/>
        <v>0</v>
      </c>
      <c r="I247" s="52">
        <f t="shared" si="247"/>
        <v>0</v>
      </c>
      <c r="J247" s="158">
        <f>SUM(E247:I247)</f>
        <v>0</v>
      </c>
      <c r="M247" s="215"/>
      <c r="N247" s="56"/>
      <c r="O247" s="56"/>
      <c r="P247" s="56"/>
      <c r="Q247" s="211">
        <f>IF('Cumulative Cost Share Budget'!L246='Split CS budget (A)'!$L$1,'Cumulative Cost Share Budget'!Q246,0)</f>
        <v>1.03</v>
      </c>
      <c r="R247" s="212">
        <f>IF('Cumulative Cost Share Budget'!L246='Split CS budget (A)'!$L$1,'Cumulative Cost Share Budget'!R246,0)</f>
        <v>0</v>
      </c>
      <c r="S247" s="61">
        <f>IF('Cumulative Cost Share Budget'!L246='Split CS budget (A)'!$L$1,'Cumulative Cost Share Budget'!S246,0)</f>
        <v>12</v>
      </c>
      <c r="T247" s="16"/>
      <c r="U247" s="323"/>
      <c r="V247" s="323"/>
      <c r="W247" s="323"/>
      <c r="X247" s="323"/>
      <c r="Y247" s="323"/>
    </row>
    <row r="248" spans="1:25" ht="15" hidden="1">
      <c r="A248" s="449"/>
      <c r="B248" s="486"/>
      <c r="C248" s="480"/>
      <c r="D248" s="59" t="s">
        <v>29</v>
      </c>
      <c r="E248" s="170">
        <f>ROUND(R$5*E245,0)</f>
        <v>0</v>
      </c>
      <c r="F248" s="170">
        <f t="shared" ref="F248:I248" si="248">ROUND(S$5*F245,0)</f>
        <v>0</v>
      </c>
      <c r="G248" s="170">
        <f t="shared" si="248"/>
        <v>0</v>
      </c>
      <c r="H248" s="170">
        <f t="shared" si="248"/>
        <v>0</v>
      </c>
      <c r="I248" s="170">
        <f t="shared" si="248"/>
        <v>0</v>
      </c>
      <c r="J248" s="167">
        <f>SUM(E248:I248)</f>
        <v>0</v>
      </c>
      <c r="M248" s="215"/>
      <c r="N248" s="56"/>
      <c r="O248" s="56"/>
      <c r="P248" s="56"/>
      <c r="Q248" s="211">
        <f>IF('Cumulative Cost Share Budget'!L247='Split CS budget (A)'!$L$1,'Cumulative Cost Share Budget'!Q247,0)</f>
        <v>1.03</v>
      </c>
      <c r="R248" s="212">
        <f>IF('Cumulative Cost Share Budget'!L247='Split CS budget (A)'!$L$1,'Cumulative Cost Share Budget'!R247,0)</f>
        <v>0</v>
      </c>
      <c r="S248" s="61">
        <f>IF('Cumulative Cost Share Budget'!L247='Split CS budget (A)'!$L$1,'Cumulative Cost Share Budget'!S247,0)</f>
        <v>12</v>
      </c>
      <c r="T248" s="16"/>
      <c r="U248" s="324"/>
      <c r="V248" s="324"/>
      <c r="W248" s="324"/>
      <c r="X248" s="324"/>
      <c r="Y248" s="324"/>
    </row>
    <row r="249" spans="1:25" hidden="1">
      <c r="A249" s="449"/>
      <c r="B249" s="486"/>
      <c r="C249" s="480"/>
      <c r="D249" s="62" t="s">
        <v>178</v>
      </c>
      <c r="E249" s="171">
        <f>SUM(E247:E248)</f>
        <v>0</v>
      </c>
      <c r="F249" s="171">
        <f t="shared" ref="F249:I249" si="249">SUM(F247:F248)</f>
        <v>0</v>
      </c>
      <c r="G249" s="171">
        <f t="shared" si="249"/>
        <v>0</v>
      </c>
      <c r="H249" s="171">
        <f t="shared" si="249"/>
        <v>0</v>
      </c>
      <c r="I249" s="171">
        <f t="shared" si="249"/>
        <v>0</v>
      </c>
      <c r="J249" s="172">
        <f>SUM(J247:J248)</f>
        <v>0</v>
      </c>
      <c r="M249" s="215"/>
      <c r="N249" s="56"/>
      <c r="O249" s="56"/>
      <c r="P249" s="56"/>
      <c r="Q249" s="211">
        <f>IF('Cumulative Cost Share Budget'!L248='Split CS budget (A)'!$L$1,'Cumulative Cost Share Budget'!Q248,0)</f>
        <v>1.03</v>
      </c>
      <c r="R249" s="212">
        <f>IF('Cumulative Cost Share Budget'!L248='Split CS budget (A)'!$L$1,'Cumulative Cost Share Budget'!R248,0)</f>
        <v>0</v>
      </c>
      <c r="S249" s="61">
        <f>IF('Cumulative Cost Share Budget'!L248='Split CS budget (A)'!$L$1,'Cumulative Cost Share Budget'!S248,0)</f>
        <v>12</v>
      </c>
      <c r="T249" s="16"/>
      <c r="U249" s="323"/>
      <c r="V249" s="323"/>
      <c r="W249" s="323"/>
      <c r="X249" s="323"/>
      <c r="Y249" s="323"/>
    </row>
    <row r="250" spans="1:25" hidden="1">
      <c r="A250" s="449"/>
      <c r="B250" s="481"/>
      <c r="C250" s="480"/>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5">
        <f>IF('Cumulative Cost Share Budget'!L250='Split CS budget (A)'!$L$1,'Cumulative Cost Share Budget'!A250,0)</f>
        <v>0</v>
      </c>
      <c r="B251" s="480" t="str">
        <f>IF('Cumulative Cost Share Budget'!$L250='Split CS budget (A)'!$L$1,'Cumulative Cost Share Budget'!B250,0)</f>
        <v>Co-Investigator</v>
      </c>
      <c r="C251" s="481"/>
      <c r="D251" s="33" t="s">
        <v>123</v>
      </c>
      <c r="E251" s="76">
        <f>ROUND($R251*$S251,6)</f>
        <v>0</v>
      </c>
      <c r="F251" s="76">
        <f>ROUND($R252*$S252,6)</f>
        <v>0</v>
      </c>
      <c r="G251" s="76">
        <f>ROUND($R253*$S253,6)</f>
        <v>0</v>
      </c>
      <c r="H251" s="76">
        <f>ROUND($R254*$S254,6)</f>
        <v>0</v>
      </c>
      <c r="I251" s="76">
        <f>ROUND($R255*$S255,6)</f>
        <v>0</v>
      </c>
      <c r="J251" s="46"/>
      <c r="M251" s="133">
        <f>IF('Cumulative Cost Share Budget'!L250='Split CS budget (A)'!$L$1,'Cumulative Cost Share Budget'!M250,0)</f>
        <v>0</v>
      </c>
      <c r="N251" s="214">
        <f>IF('Cumulative Cost Share Budget'!L250='Split CS budget (A)'!$L$1,'Cumulative Cost Share Budget'!N250,0)</f>
        <v>0</v>
      </c>
      <c r="O251" s="214">
        <f>IF('Cumulative Cost Share Budget'!L246='Split CS budget (A)'!$L$1,'Cumulative Cost Share Budget'!O246,0)</f>
        <v>0</v>
      </c>
      <c r="P251" s="209">
        <f>IF('Cumulative Cost Share Budget'!L250='Split CS budget (A)'!$L$1,'Cumulative Cost Share Budget'!P250,0)</f>
        <v>0</v>
      </c>
      <c r="Q251" s="211">
        <f>IF('Cumulative Cost Share Budget'!L250='Split CS budget (A)'!$L$1,'Cumulative Cost Share Budget'!Q250,0)</f>
        <v>1.03</v>
      </c>
      <c r="R251" s="212">
        <f>IF('Cumulative Cost Share Budget'!L250='Split CS budget (A)'!$L$1,'Cumulative Cost Share Budget'!R250,0)</f>
        <v>0</v>
      </c>
      <c r="S251" s="61">
        <f>IF('Cumulative Cost Share Budget'!L250='Split CS budget (A)'!$L$1,'Cumulative Cost Share Budget'!S250,0)</f>
        <v>12</v>
      </c>
      <c r="T251" s="2"/>
      <c r="U251" s="323">
        <f>IFERROR((E254+E255)/E253,0)</f>
        <v>0</v>
      </c>
      <c r="V251" s="323">
        <f t="shared" ref="V251" si="250">IFERROR((F254+F255)/F253,0)</f>
        <v>0</v>
      </c>
      <c r="W251" s="323">
        <f t="shared" ref="W251" si="251">IFERROR((G254+G255)/G253,0)</f>
        <v>0</v>
      </c>
      <c r="X251" s="323">
        <f t="shared" ref="X251" si="252">IFERROR((H254+H255)/H253,0)</f>
        <v>0</v>
      </c>
      <c r="Y251" s="323">
        <f t="shared" ref="Y251" si="253">IFERROR((I254+I255)/I253,0)</f>
        <v>0</v>
      </c>
    </row>
    <row r="252" spans="1:25" hidden="1">
      <c r="A252" s="486"/>
      <c r="B252" s="545" t="str">
        <f>IF('Cumulative Cost Share Budget'!$L251='Split CS budget (A)'!$L$1,'Cumulative Cost Share Budget'!B251,0)</f>
        <v>Select One</v>
      </c>
      <c r="C252" s="480"/>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(A)'!$L$1,'Cumulative Cost Share Budget'!Q251,0)</f>
        <v>1.03</v>
      </c>
      <c r="R252" s="212">
        <f>IF('Cumulative Cost Share Budget'!L251='Split CS budget (A)'!$L$1,'Cumulative Cost Share Budget'!R251,0)</f>
        <v>0</v>
      </c>
      <c r="S252" s="61">
        <f>IF('Cumulative Cost Share Budget'!L251='Split CS budget (A)'!$L$1,'Cumulative Cost Share Budget'!S251,0)</f>
        <v>12</v>
      </c>
      <c r="T252" s="16"/>
      <c r="U252" s="324"/>
      <c r="V252" s="324"/>
      <c r="W252" s="324"/>
      <c r="X252" s="324"/>
      <c r="Y252" s="324"/>
    </row>
    <row r="253" spans="1:25" hidden="1">
      <c r="A253" s="449"/>
      <c r="B253" s="486"/>
      <c r="C253" s="480"/>
      <c r="D253" s="59" t="s">
        <v>30</v>
      </c>
      <c r="E253" s="52">
        <f>ROUND(E252*$Q$2,0)</f>
        <v>0</v>
      </c>
      <c r="F253" s="52">
        <f t="shared" ref="F253:I253" si="254">ROUND(F252*$Q$2,0)</f>
        <v>0</v>
      </c>
      <c r="G253" s="52">
        <f t="shared" si="254"/>
        <v>0</v>
      </c>
      <c r="H253" s="52">
        <f t="shared" si="254"/>
        <v>0</v>
      </c>
      <c r="I253" s="52">
        <f t="shared" si="254"/>
        <v>0</v>
      </c>
      <c r="J253" s="158">
        <f>SUM(E253:I253)</f>
        <v>0</v>
      </c>
      <c r="M253" s="215"/>
      <c r="N253" s="56"/>
      <c r="O253" s="56"/>
      <c r="P253" s="56"/>
      <c r="Q253" s="211">
        <f>IF('Cumulative Cost Share Budget'!L252='Split CS budget (A)'!$L$1,'Cumulative Cost Share Budget'!Q252,0)</f>
        <v>1.03</v>
      </c>
      <c r="R253" s="212">
        <f>IF('Cumulative Cost Share Budget'!L252='Split CS budget (A)'!$L$1,'Cumulative Cost Share Budget'!R252,0)</f>
        <v>0</v>
      </c>
      <c r="S253" s="61">
        <f>IF('Cumulative Cost Share Budget'!L252='Split CS budget (A)'!$L$1,'Cumulative Cost Share Budget'!S252,0)</f>
        <v>12</v>
      </c>
      <c r="T253" s="16"/>
      <c r="U253" s="323"/>
      <c r="V253" s="323"/>
      <c r="W253" s="323"/>
      <c r="X253" s="323"/>
      <c r="Y253" s="323"/>
    </row>
    <row r="254" spans="1:25" ht="15" hidden="1">
      <c r="A254" s="449"/>
      <c r="B254" s="486"/>
      <c r="C254" s="480"/>
      <c r="D254" s="59" t="s">
        <v>29</v>
      </c>
      <c r="E254" s="170">
        <f>ROUND(R$5*E251,0)</f>
        <v>0</v>
      </c>
      <c r="F254" s="170">
        <f t="shared" ref="F254:I254" si="255">ROUND(S$5*F251,0)</f>
        <v>0</v>
      </c>
      <c r="G254" s="170">
        <f t="shared" si="255"/>
        <v>0</v>
      </c>
      <c r="H254" s="170">
        <f t="shared" si="255"/>
        <v>0</v>
      </c>
      <c r="I254" s="170">
        <f t="shared" si="255"/>
        <v>0</v>
      </c>
      <c r="J254" s="167">
        <f>SUM(E254:I254)</f>
        <v>0</v>
      </c>
      <c r="M254" s="215"/>
      <c r="N254" s="56"/>
      <c r="O254" s="56"/>
      <c r="P254" s="56"/>
      <c r="Q254" s="211">
        <f>IF('Cumulative Cost Share Budget'!L253='Split CS budget (A)'!$L$1,'Cumulative Cost Share Budget'!Q253,0)</f>
        <v>1.03</v>
      </c>
      <c r="R254" s="212">
        <f>IF('Cumulative Cost Share Budget'!L253='Split CS budget (A)'!$L$1,'Cumulative Cost Share Budget'!R253,0)</f>
        <v>0</v>
      </c>
      <c r="S254" s="61">
        <f>IF('Cumulative Cost Share Budget'!L253='Split CS budget (A)'!$L$1,'Cumulative Cost Share Budget'!S253,0)</f>
        <v>12</v>
      </c>
      <c r="T254" s="16"/>
      <c r="U254" s="324"/>
      <c r="V254" s="324"/>
      <c r="W254" s="324"/>
      <c r="X254" s="324"/>
      <c r="Y254" s="324"/>
    </row>
    <row r="255" spans="1:25" hidden="1">
      <c r="A255" s="449"/>
      <c r="B255" s="486"/>
      <c r="C255" s="480"/>
      <c r="D255" s="62" t="s">
        <v>178</v>
      </c>
      <c r="E255" s="171">
        <f>SUM(E253:E254)</f>
        <v>0</v>
      </c>
      <c r="F255" s="171">
        <f t="shared" ref="F255:I255" si="256">SUM(F253:F254)</f>
        <v>0</v>
      </c>
      <c r="G255" s="171">
        <f t="shared" si="256"/>
        <v>0</v>
      </c>
      <c r="H255" s="171">
        <f t="shared" si="256"/>
        <v>0</v>
      </c>
      <c r="I255" s="171">
        <f t="shared" si="256"/>
        <v>0</v>
      </c>
      <c r="J255" s="172">
        <f>SUM(J253:J254)</f>
        <v>0</v>
      </c>
      <c r="M255" s="215"/>
      <c r="N255" s="56"/>
      <c r="O255" s="56"/>
      <c r="P255" s="56"/>
      <c r="Q255" s="211">
        <f>IF('Cumulative Cost Share Budget'!L254='Split CS budget (A)'!$L$1,'Cumulative Cost Share Budget'!Q254,0)</f>
        <v>1.03</v>
      </c>
      <c r="R255" s="212">
        <f>IF('Cumulative Cost Share Budget'!L254='Split CS budget (A)'!$L$1,'Cumulative Cost Share Budget'!R254,0)</f>
        <v>0</v>
      </c>
      <c r="S255" s="61">
        <f>IF('Cumulative Cost Share Budget'!L254='Split CS budget (A)'!$L$1,'Cumulative Cost Share Budget'!S254,0)</f>
        <v>12</v>
      </c>
      <c r="T255" s="16"/>
      <c r="U255" s="323"/>
      <c r="V255" s="323"/>
      <c r="W255" s="323"/>
      <c r="X255" s="323"/>
      <c r="Y255" s="323"/>
    </row>
    <row r="256" spans="1:25" hidden="1">
      <c r="A256" s="449"/>
      <c r="B256" s="481"/>
      <c r="C256" s="480"/>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5">
        <f>IF('Cumulative Cost Share Budget'!L256='Split CS budget (A)'!$L$1,'Cumulative Cost Share Budget'!A256,0)</f>
        <v>0</v>
      </c>
      <c r="B257" s="480" t="str">
        <f>IF('Cumulative Cost Share Budget'!$L256='Split CS budget (A)'!$L$1,'Cumulative Cost Share Budget'!B256,0)</f>
        <v>Co-Investigator</v>
      </c>
      <c r="C257" s="481"/>
      <c r="D257" s="33" t="s">
        <v>123</v>
      </c>
      <c r="E257" s="76">
        <f>ROUND($R257*$S257,6)</f>
        <v>0</v>
      </c>
      <c r="F257" s="76">
        <f>ROUND($R258*$S258,6)</f>
        <v>0</v>
      </c>
      <c r="G257" s="76">
        <f>ROUND($R259*$S259,6)</f>
        <v>0</v>
      </c>
      <c r="H257" s="76">
        <f>ROUND($R260*$S260,6)</f>
        <v>0</v>
      </c>
      <c r="I257" s="76">
        <f>ROUND($R261*$S261,6)</f>
        <v>0</v>
      </c>
      <c r="J257" s="46"/>
      <c r="M257" s="133">
        <f>IF('Cumulative Cost Share Budget'!L256='Split CS budget (A)'!$L$1,'Cumulative Cost Share Budget'!M256,0)</f>
        <v>0</v>
      </c>
      <c r="N257" s="214">
        <f>IF('Cumulative Cost Share Budget'!L256='Split CS budget (A)'!$L$1,'Cumulative Cost Share Budget'!N256,0)</f>
        <v>0</v>
      </c>
      <c r="O257" s="214">
        <f>IF('Cumulative Cost Share Budget'!L252='Split CS budget (A)'!$L$1,'Cumulative Cost Share Budget'!O252,0)</f>
        <v>0</v>
      </c>
      <c r="P257" s="209">
        <f>IF('Cumulative Cost Share Budget'!L256='Split CS budget (A)'!$L$1,'Cumulative Cost Share Budget'!P256,0)</f>
        <v>0</v>
      </c>
      <c r="Q257" s="211">
        <f>IF('Cumulative Cost Share Budget'!L256='Split CS budget (A)'!$L$1,'Cumulative Cost Share Budget'!Q256,0)</f>
        <v>1.03</v>
      </c>
      <c r="R257" s="212">
        <f>IF('Cumulative Cost Share Budget'!L256='Split CS budget (A)'!$L$1,'Cumulative Cost Share Budget'!R256,0)</f>
        <v>0</v>
      </c>
      <c r="S257" s="61">
        <f>IF('Cumulative Cost Share Budget'!L256='Split CS budget (A)'!$L$1,'Cumulative Cost Share Budget'!S256,0)</f>
        <v>12</v>
      </c>
      <c r="T257" s="2"/>
      <c r="U257" s="323">
        <f>IFERROR((E260+E261)/E259,0)</f>
        <v>0</v>
      </c>
      <c r="V257" s="323">
        <f t="shared" ref="V257" si="257">IFERROR((F260+F261)/F259,0)</f>
        <v>0</v>
      </c>
      <c r="W257" s="323">
        <f t="shared" ref="W257" si="258">IFERROR((G260+G261)/G259,0)</f>
        <v>0</v>
      </c>
      <c r="X257" s="323">
        <f t="shared" ref="X257" si="259">IFERROR((H260+H261)/H259,0)</f>
        <v>0</v>
      </c>
      <c r="Y257" s="323">
        <f t="shared" ref="Y257" si="260">IFERROR((I260+I261)/I259,0)</f>
        <v>0</v>
      </c>
    </row>
    <row r="258" spans="1:25" hidden="1">
      <c r="A258" s="486"/>
      <c r="B258" s="545" t="str">
        <f>IF('Cumulative Cost Share Budget'!$L257='Split CS budget (A)'!$L$1,'Cumulative Cost Share Budget'!B257,0)</f>
        <v>Select One</v>
      </c>
      <c r="C258" s="480"/>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(A)'!$L$1,'Cumulative Cost Share Budget'!Q257,0)</f>
        <v>1.03</v>
      </c>
      <c r="R258" s="212">
        <f>IF('Cumulative Cost Share Budget'!L257='Split CS budget (A)'!$L$1,'Cumulative Cost Share Budget'!R257,0)</f>
        <v>0</v>
      </c>
      <c r="S258" s="61">
        <f>IF('Cumulative Cost Share Budget'!L257='Split CS budget (A)'!$L$1,'Cumulative Cost Share Budget'!S257,0)</f>
        <v>12</v>
      </c>
      <c r="T258" s="16"/>
      <c r="U258" s="324"/>
      <c r="V258" s="324"/>
      <c r="W258" s="324"/>
      <c r="X258" s="324"/>
      <c r="Y258" s="324"/>
    </row>
    <row r="259" spans="1:25" hidden="1">
      <c r="A259" s="449"/>
      <c r="B259" s="486"/>
      <c r="C259" s="480"/>
      <c r="D259" s="59" t="s">
        <v>30</v>
      </c>
      <c r="E259" s="52">
        <f>ROUND(E258*$Q$2,0)</f>
        <v>0</v>
      </c>
      <c r="F259" s="52">
        <f t="shared" ref="F259:I259" si="261">ROUND(F258*$Q$2,0)</f>
        <v>0</v>
      </c>
      <c r="G259" s="52">
        <f t="shared" si="261"/>
        <v>0</v>
      </c>
      <c r="H259" s="52">
        <f t="shared" si="261"/>
        <v>0</v>
      </c>
      <c r="I259" s="52">
        <f t="shared" si="261"/>
        <v>0</v>
      </c>
      <c r="J259" s="158">
        <f>SUM(E259:I259)</f>
        <v>0</v>
      </c>
      <c r="M259" s="215"/>
      <c r="N259" s="56"/>
      <c r="O259" s="56"/>
      <c r="P259" s="56"/>
      <c r="Q259" s="211">
        <f>IF('Cumulative Cost Share Budget'!L258='Split CS budget (A)'!$L$1,'Cumulative Cost Share Budget'!Q258,0)</f>
        <v>1.03</v>
      </c>
      <c r="R259" s="212">
        <f>IF('Cumulative Cost Share Budget'!L258='Split CS budget (A)'!$L$1,'Cumulative Cost Share Budget'!R258,0)</f>
        <v>0</v>
      </c>
      <c r="S259" s="61">
        <f>IF('Cumulative Cost Share Budget'!L258='Split CS budget (A)'!$L$1,'Cumulative Cost Share Budget'!S258,0)</f>
        <v>12</v>
      </c>
      <c r="T259" s="16"/>
      <c r="U259" s="323"/>
      <c r="V259" s="323"/>
      <c r="W259" s="323"/>
      <c r="X259" s="323"/>
      <c r="Y259" s="323"/>
    </row>
    <row r="260" spans="1:25" ht="15" hidden="1">
      <c r="A260" s="449"/>
      <c r="B260" s="486"/>
      <c r="C260" s="480"/>
      <c r="D260" s="59" t="s">
        <v>29</v>
      </c>
      <c r="E260" s="170">
        <f>ROUND(R$5*E257,0)</f>
        <v>0</v>
      </c>
      <c r="F260" s="170">
        <f t="shared" ref="F260:I260" si="262">ROUND(S$5*F257,0)</f>
        <v>0</v>
      </c>
      <c r="G260" s="170">
        <f t="shared" si="262"/>
        <v>0</v>
      </c>
      <c r="H260" s="170">
        <f t="shared" si="262"/>
        <v>0</v>
      </c>
      <c r="I260" s="170">
        <f t="shared" si="262"/>
        <v>0</v>
      </c>
      <c r="J260" s="167">
        <f>SUM(E260:I260)</f>
        <v>0</v>
      </c>
      <c r="M260" s="215"/>
      <c r="N260" s="56"/>
      <c r="O260" s="56"/>
      <c r="P260" s="56"/>
      <c r="Q260" s="211">
        <f>IF('Cumulative Cost Share Budget'!L259='Split CS budget (A)'!$L$1,'Cumulative Cost Share Budget'!Q259,0)</f>
        <v>1.03</v>
      </c>
      <c r="R260" s="212">
        <f>IF('Cumulative Cost Share Budget'!L259='Split CS budget (A)'!$L$1,'Cumulative Cost Share Budget'!R259,0)</f>
        <v>0</v>
      </c>
      <c r="S260" s="61">
        <f>IF('Cumulative Cost Share Budget'!L259='Split CS budget (A)'!$L$1,'Cumulative Cost Share Budget'!S259,0)</f>
        <v>12</v>
      </c>
      <c r="T260" s="16"/>
      <c r="U260" s="324"/>
      <c r="V260" s="324"/>
      <c r="W260" s="324"/>
      <c r="X260" s="324"/>
      <c r="Y260" s="324"/>
    </row>
    <row r="261" spans="1:25" hidden="1">
      <c r="A261" s="449"/>
      <c r="B261" s="486"/>
      <c r="C261" s="480"/>
      <c r="D261" s="62" t="s">
        <v>178</v>
      </c>
      <c r="E261" s="171">
        <f>SUM(E259:E260)</f>
        <v>0</v>
      </c>
      <c r="F261" s="171">
        <f t="shared" ref="F261:I261" si="263">SUM(F259:F260)</f>
        <v>0</v>
      </c>
      <c r="G261" s="171">
        <f t="shared" si="263"/>
        <v>0</v>
      </c>
      <c r="H261" s="171">
        <f t="shared" si="263"/>
        <v>0</v>
      </c>
      <c r="I261" s="171">
        <f t="shared" si="263"/>
        <v>0</v>
      </c>
      <c r="J261" s="172">
        <f>SUM(J259:J260)</f>
        <v>0</v>
      </c>
      <c r="M261" s="215"/>
      <c r="N261" s="56"/>
      <c r="O261" s="56"/>
      <c r="P261" s="56"/>
      <c r="Q261" s="211">
        <f>IF('Cumulative Cost Share Budget'!L260='Split CS budget (A)'!$L$1,'Cumulative Cost Share Budget'!Q260,0)</f>
        <v>1.03</v>
      </c>
      <c r="R261" s="212">
        <f>IF('Cumulative Cost Share Budget'!L260='Split CS budget (A)'!$L$1,'Cumulative Cost Share Budget'!R260,0)</f>
        <v>0</v>
      </c>
      <c r="S261" s="61">
        <f>IF('Cumulative Cost Share Budget'!L260='Split CS budget (A)'!$L$1,'Cumulative Cost Share Budget'!S260,0)</f>
        <v>12</v>
      </c>
      <c r="T261" s="16"/>
      <c r="U261" s="323"/>
      <c r="V261" s="323"/>
      <c r="W261" s="323"/>
      <c r="X261" s="323"/>
      <c r="Y261" s="323"/>
    </row>
    <row r="262" spans="1:25" hidden="1">
      <c r="A262" s="449"/>
      <c r="B262" s="481"/>
      <c r="C262" s="480"/>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5">
        <f>IF('Cumulative Cost Share Budget'!L262='Split CS budget (A)'!$L$1,'Cumulative Cost Share Budget'!A262,0)</f>
        <v>0</v>
      </c>
      <c r="B263" s="480" t="str">
        <f>IF('Cumulative Cost Share Budget'!$L262='Split CS budget (A)'!$L$1,'Cumulative Cost Share Budget'!B262,0)</f>
        <v>Co-Investigator</v>
      </c>
      <c r="C263" s="481"/>
      <c r="D263" s="33" t="s">
        <v>123</v>
      </c>
      <c r="E263" s="76">
        <f>ROUND($R263*$S263,6)</f>
        <v>0</v>
      </c>
      <c r="F263" s="76">
        <f>ROUND($R264*$S264,6)</f>
        <v>0</v>
      </c>
      <c r="G263" s="76">
        <f>ROUND($R265*$S265,6)</f>
        <v>0</v>
      </c>
      <c r="H263" s="76">
        <f>ROUND($R266*$S266,6)</f>
        <v>0</v>
      </c>
      <c r="I263" s="76">
        <f>ROUND($R267*$S267,6)</f>
        <v>0</v>
      </c>
      <c r="J263" s="46"/>
      <c r="M263" s="133">
        <f>IF('Cumulative Cost Share Budget'!L262='Split CS budget (A)'!$L$1,'Cumulative Cost Share Budget'!M262,0)</f>
        <v>0</v>
      </c>
      <c r="N263" s="214">
        <f>IF('Cumulative Cost Share Budget'!L262='Split CS budget (A)'!$L$1,'Cumulative Cost Share Budget'!N262,0)</f>
        <v>0</v>
      </c>
      <c r="O263" s="214">
        <f>IF('Cumulative Cost Share Budget'!L258='Split CS budget (A)'!$L$1,'Cumulative Cost Share Budget'!O258,0)</f>
        <v>0</v>
      </c>
      <c r="P263" s="209">
        <f>IF('Cumulative Cost Share Budget'!L262='Split CS budget (A)'!$L$1,'Cumulative Cost Share Budget'!P262,0)</f>
        <v>0</v>
      </c>
      <c r="Q263" s="211">
        <f>IF('Cumulative Cost Share Budget'!L262='Split CS budget (A)'!$L$1,'Cumulative Cost Share Budget'!Q262,0)</f>
        <v>1.03</v>
      </c>
      <c r="R263" s="212">
        <f>IF('Cumulative Cost Share Budget'!L262='Split CS budget (A)'!$L$1,'Cumulative Cost Share Budget'!R262,0)</f>
        <v>0</v>
      </c>
      <c r="S263" s="61">
        <f>IF('Cumulative Cost Share Budget'!L262='Split CS budget (A)'!$L$1,'Cumulative Cost Share Budget'!S262,0)</f>
        <v>12</v>
      </c>
      <c r="T263" s="2"/>
      <c r="U263" s="323">
        <f>IFERROR((E266+E267)/E265,0)</f>
        <v>0</v>
      </c>
      <c r="V263" s="323">
        <f t="shared" ref="V263" si="264">IFERROR((F266+F267)/F265,0)</f>
        <v>0</v>
      </c>
      <c r="W263" s="323">
        <f t="shared" ref="W263" si="265">IFERROR((G266+G267)/G265,0)</f>
        <v>0</v>
      </c>
      <c r="X263" s="323">
        <f t="shared" ref="X263" si="266">IFERROR((H266+H267)/H265,0)</f>
        <v>0</v>
      </c>
      <c r="Y263" s="323">
        <f t="shared" ref="Y263" si="267">IFERROR((I266+I267)/I265,0)</f>
        <v>0</v>
      </c>
    </row>
    <row r="264" spans="1:25" hidden="1">
      <c r="A264" s="486"/>
      <c r="B264" s="545" t="str">
        <f>IF('Cumulative Cost Share Budget'!$L263='Split CS budget (A)'!$L$1,'Cumulative Cost Share Budget'!B263,0)</f>
        <v>Select One</v>
      </c>
      <c r="C264" s="480"/>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(A)'!$L$1,'Cumulative Cost Share Budget'!Q263,0)</f>
        <v>1.03</v>
      </c>
      <c r="R264" s="212">
        <f>IF('Cumulative Cost Share Budget'!L263='Split CS budget (A)'!$L$1,'Cumulative Cost Share Budget'!R263,0)</f>
        <v>0</v>
      </c>
      <c r="S264" s="61">
        <f>IF('Cumulative Cost Share Budget'!L263='Split CS budget (A)'!$L$1,'Cumulative Cost Share Budget'!S263,0)</f>
        <v>12</v>
      </c>
      <c r="T264" s="16"/>
      <c r="U264" s="324"/>
      <c r="V264" s="324"/>
      <c r="W264" s="324"/>
      <c r="X264" s="324"/>
      <c r="Y264" s="324"/>
    </row>
    <row r="265" spans="1:25" hidden="1">
      <c r="A265" s="449"/>
      <c r="B265" s="486"/>
      <c r="C265" s="480"/>
      <c r="D265" s="59" t="s">
        <v>30</v>
      </c>
      <c r="E265" s="52">
        <f>ROUND(E264*$Q$2,0)</f>
        <v>0</v>
      </c>
      <c r="F265" s="52">
        <f t="shared" ref="F265:I265" si="268">ROUND(F264*$Q$2,0)</f>
        <v>0</v>
      </c>
      <c r="G265" s="52">
        <f t="shared" si="268"/>
        <v>0</v>
      </c>
      <c r="H265" s="52">
        <f t="shared" si="268"/>
        <v>0</v>
      </c>
      <c r="I265" s="52">
        <f t="shared" si="268"/>
        <v>0</v>
      </c>
      <c r="J265" s="158">
        <f>SUM(E265:I265)</f>
        <v>0</v>
      </c>
      <c r="M265" s="215"/>
      <c r="N265" s="56"/>
      <c r="O265" s="56"/>
      <c r="P265" s="56"/>
      <c r="Q265" s="211">
        <f>IF('Cumulative Cost Share Budget'!L264='Split CS budget (A)'!$L$1,'Cumulative Cost Share Budget'!Q264,0)</f>
        <v>1.03</v>
      </c>
      <c r="R265" s="212">
        <f>IF('Cumulative Cost Share Budget'!L264='Split CS budget (A)'!$L$1,'Cumulative Cost Share Budget'!R264,0)</f>
        <v>0</v>
      </c>
      <c r="S265" s="61">
        <f>IF('Cumulative Cost Share Budget'!L264='Split CS budget (A)'!$L$1,'Cumulative Cost Share Budget'!S264,0)</f>
        <v>12</v>
      </c>
      <c r="T265" s="16"/>
      <c r="U265" s="323"/>
      <c r="V265" s="323"/>
      <c r="W265" s="323"/>
      <c r="X265" s="323"/>
      <c r="Y265" s="323"/>
    </row>
    <row r="266" spans="1:25" ht="15" hidden="1">
      <c r="A266" s="449"/>
      <c r="B266" s="486"/>
      <c r="C266" s="480"/>
      <c r="D266" s="59" t="s">
        <v>29</v>
      </c>
      <c r="E266" s="170">
        <f>ROUND(R$5*E263,0)</f>
        <v>0</v>
      </c>
      <c r="F266" s="170">
        <f t="shared" ref="F266:I266" si="269">ROUND(S$5*F263,0)</f>
        <v>0</v>
      </c>
      <c r="G266" s="170">
        <f t="shared" si="269"/>
        <v>0</v>
      </c>
      <c r="H266" s="170">
        <f t="shared" si="269"/>
        <v>0</v>
      </c>
      <c r="I266" s="170">
        <f t="shared" si="269"/>
        <v>0</v>
      </c>
      <c r="J266" s="167">
        <f>SUM(E266:I266)</f>
        <v>0</v>
      </c>
      <c r="M266" s="215"/>
      <c r="N266" s="56"/>
      <c r="O266" s="56"/>
      <c r="P266" s="56"/>
      <c r="Q266" s="211">
        <f>IF('Cumulative Cost Share Budget'!L265='Split CS budget (A)'!$L$1,'Cumulative Cost Share Budget'!Q265,0)</f>
        <v>1.03</v>
      </c>
      <c r="R266" s="212">
        <f>IF('Cumulative Cost Share Budget'!L265='Split CS budget (A)'!$L$1,'Cumulative Cost Share Budget'!R265,0)</f>
        <v>0</v>
      </c>
      <c r="S266" s="61">
        <f>IF('Cumulative Cost Share Budget'!L265='Split CS budget (A)'!$L$1,'Cumulative Cost Share Budget'!S265,0)</f>
        <v>12</v>
      </c>
      <c r="T266" s="16"/>
      <c r="U266" s="324"/>
      <c r="V266" s="324"/>
      <c r="W266" s="324"/>
      <c r="X266" s="324"/>
      <c r="Y266" s="324"/>
    </row>
    <row r="267" spans="1:25" hidden="1">
      <c r="A267" s="449"/>
      <c r="B267" s="486"/>
      <c r="C267" s="480"/>
      <c r="D267" s="62" t="s">
        <v>178</v>
      </c>
      <c r="E267" s="171">
        <f>SUM(E265:E266)</f>
        <v>0</v>
      </c>
      <c r="F267" s="171">
        <f t="shared" ref="F267:I267" si="270">SUM(F265:F266)</f>
        <v>0</v>
      </c>
      <c r="G267" s="171">
        <f t="shared" si="270"/>
        <v>0</v>
      </c>
      <c r="H267" s="171">
        <f t="shared" si="270"/>
        <v>0</v>
      </c>
      <c r="I267" s="171">
        <f t="shared" si="270"/>
        <v>0</v>
      </c>
      <c r="J267" s="172">
        <f>SUM(J265:J266)</f>
        <v>0</v>
      </c>
      <c r="M267" s="215"/>
      <c r="N267" s="56"/>
      <c r="O267" s="56"/>
      <c r="P267" s="56"/>
      <c r="Q267" s="211">
        <f>IF('Cumulative Cost Share Budget'!L266='Split CS budget (A)'!$L$1,'Cumulative Cost Share Budget'!Q266,0)</f>
        <v>1.03</v>
      </c>
      <c r="R267" s="212">
        <f>IF('Cumulative Cost Share Budget'!L266='Split CS budget (A)'!$L$1,'Cumulative Cost Share Budget'!R266,0)</f>
        <v>0</v>
      </c>
      <c r="S267" s="61">
        <f>IF('Cumulative Cost Share Budget'!L266='Split CS budget (A)'!$L$1,'Cumulative Cost Share Budget'!S266,0)</f>
        <v>12</v>
      </c>
      <c r="T267" s="16"/>
      <c r="U267" s="323"/>
      <c r="V267" s="323"/>
      <c r="W267" s="323"/>
      <c r="X267" s="323"/>
      <c r="Y267" s="323"/>
    </row>
    <row r="268" spans="1:25" hidden="1">
      <c r="A268" s="449"/>
      <c r="B268" s="481"/>
      <c r="C268" s="480"/>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5">
        <f>IF('Cumulative Cost Share Budget'!L268='Split CS budget (A)'!$L$1,'Cumulative Cost Share Budget'!A268,0)</f>
        <v>0</v>
      </c>
      <c r="B269" s="480" t="str">
        <f>IF('Cumulative Cost Share Budget'!$L268='Split CS budget (A)'!$L$1,'Cumulative Cost Share Budget'!B268,0)</f>
        <v>Co-Investigator</v>
      </c>
      <c r="C269" s="481"/>
      <c r="D269" s="33" t="s">
        <v>123</v>
      </c>
      <c r="E269" s="76">
        <f>ROUND($R269*$S269,6)</f>
        <v>0</v>
      </c>
      <c r="F269" s="76">
        <f>ROUND($R270*$S270,6)</f>
        <v>0</v>
      </c>
      <c r="G269" s="76">
        <f>ROUND($R271*$S271,6)</f>
        <v>0</v>
      </c>
      <c r="H269" s="76">
        <f>ROUND($R272*$S272,6)</f>
        <v>0</v>
      </c>
      <c r="I269" s="76">
        <f>ROUND($R273*$S273,6)</f>
        <v>0</v>
      </c>
      <c r="J269" s="46"/>
      <c r="M269" s="133">
        <f>IF('Cumulative Cost Share Budget'!L268='Split CS budget (A)'!$L$1,'Cumulative Cost Share Budget'!M268,0)</f>
        <v>0</v>
      </c>
      <c r="N269" s="214">
        <f>IF('Cumulative Cost Share Budget'!L268='Split CS budget (A)'!$L$1,'Cumulative Cost Share Budget'!N268,0)</f>
        <v>0</v>
      </c>
      <c r="O269" s="214">
        <f>IF('Cumulative Cost Share Budget'!L264='Split CS budget (A)'!$L$1,'Cumulative Cost Share Budget'!O264,0)</f>
        <v>0</v>
      </c>
      <c r="P269" s="209">
        <f>IF('Cumulative Cost Share Budget'!L268='Split CS budget (A)'!$L$1,'Cumulative Cost Share Budget'!P268,0)</f>
        <v>0</v>
      </c>
      <c r="Q269" s="211">
        <f>IF('Cumulative Cost Share Budget'!L268='Split CS budget (A)'!$L$1,'Cumulative Cost Share Budget'!Q268,0)</f>
        <v>1.03</v>
      </c>
      <c r="R269" s="212">
        <f>IF('Cumulative Cost Share Budget'!L268='Split CS budget (A)'!$L$1,'Cumulative Cost Share Budget'!R268,0)</f>
        <v>0</v>
      </c>
      <c r="S269" s="61">
        <f>IF('Cumulative Cost Share Budget'!L268='Split CS budget (A)'!$L$1,'Cumulative Cost Share Budget'!S268,0)</f>
        <v>12</v>
      </c>
      <c r="T269" s="2"/>
      <c r="U269" s="323">
        <f>IFERROR((E272+E273)/E271,0)</f>
        <v>0</v>
      </c>
      <c r="V269" s="323">
        <f t="shared" ref="V269" si="271">IFERROR((F272+F273)/F271,0)</f>
        <v>0</v>
      </c>
      <c r="W269" s="323">
        <f t="shared" ref="W269" si="272">IFERROR((G272+G273)/G271,0)</f>
        <v>0</v>
      </c>
      <c r="X269" s="323">
        <f t="shared" ref="X269" si="273">IFERROR((H272+H273)/H271,0)</f>
        <v>0</v>
      </c>
      <c r="Y269" s="323">
        <f t="shared" ref="Y269" si="274">IFERROR((I272+I273)/I271,0)</f>
        <v>0</v>
      </c>
    </row>
    <row r="270" spans="1:25" hidden="1">
      <c r="A270" s="486"/>
      <c r="B270" s="545" t="str">
        <f>IF('Cumulative Cost Share Budget'!$L269='Split CS budget (A)'!$L$1,'Cumulative Cost Share Budget'!B269,0)</f>
        <v>Select One</v>
      </c>
      <c r="C270" s="480"/>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(A)'!$L$1,'Cumulative Cost Share Budget'!Q269,0)</f>
        <v>1.03</v>
      </c>
      <c r="R270" s="212">
        <f>IF('Cumulative Cost Share Budget'!L269='Split CS budget (A)'!$L$1,'Cumulative Cost Share Budget'!R269,0)</f>
        <v>0</v>
      </c>
      <c r="S270" s="61">
        <f>IF('Cumulative Cost Share Budget'!L269='Split CS budget (A)'!$L$1,'Cumulative Cost Share Budget'!S269,0)</f>
        <v>12</v>
      </c>
      <c r="T270" s="16"/>
      <c r="U270" s="324"/>
      <c r="V270" s="324"/>
      <c r="W270" s="324"/>
      <c r="X270" s="324"/>
      <c r="Y270" s="324"/>
    </row>
    <row r="271" spans="1:25" hidden="1">
      <c r="A271" s="449"/>
      <c r="B271" s="486"/>
      <c r="C271" s="480"/>
      <c r="D271" s="59" t="s">
        <v>30</v>
      </c>
      <c r="E271" s="52">
        <f>ROUND(E270*$Q$2,0)</f>
        <v>0</v>
      </c>
      <c r="F271" s="52">
        <f t="shared" ref="F271:I271" si="275">ROUND(F270*$Q$2,0)</f>
        <v>0</v>
      </c>
      <c r="G271" s="52">
        <f t="shared" si="275"/>
        <v>0</v>
      </c>
      <c r="H271" s="52">
        <f t="shared" si="275"/>
        <v>0</v>
      </c>
      <c r="I271" s="52">
        <f t="shared" si="275"/>
        <v>0</v>
      </c>
      <c r="J271" s="158">
        <f>SUM(E271:I271)</f>
        <v>0</v>
      </c>
      <c r="M271" s="215"/>
      <c r="N271" s="56"/>
      <c r="O271" s="56"/>
      <c r="P271" s="56"/>
      <c r="Q271" s="211">
        <f>IF('Cumulative Cost Share Budget'!L270='Split CS budget (A)'!$L$1,'Cumulative Cost Share Budget'!Q270,0)</f>
        <v>1.03</v>
      </c>
      <c r="R271" s="212">
        <f>IF('Cumulative Cost Share Budget'!L270='Split CS budget (A)'!$L$1,'Cumulative Cost Share Budget'!R270,0)</f>
        <v>0</v>
      </c>
      <c r="S271" s="61">
        <f>IF('Cumulative Cost Share Budget'!L270='Split CS budget (A)'!$L$1,'Cumulative Cost Share Budget'!S270,0)</f>
        <v>12</v>
      </c>
      <c r="T271" s="16"/>
      <c r="U271" s="323"/>
      <c r="V271" s="323"/>
      <c r="W271" s="323"/>
      <c r="X271" s="323"/>
      <c r="Y271" s="323"/>
    </row>
    <row r="272" spans="1:25" ht="15" hidden="1">
      <c r="A272" s="449"/>
      <c r="B272" s="486"/>
      <c r="C272" s="480"/>
      <c r="D272" s="59" t="s">
        <v>29</v>
      </c>
      <c r="E272" s="170">
        <f>ROUND(R$5*E269,0)</f>
        <v>0</v>
      </c>
      <c r="F272" s="170">
        <f t="shared" ref="F272:I272" si="276">ROUND(S$5*F269,0)</f>
        <v>0</v>
      </c>
      <c r="G272" s="170">
        <f t="shared" si="276"/>
        <v>0</v>
      </c>
      <c r="H272" s="170">
        <f t="shared" si="276"/>
        <v>0</v>
      </c>
      <c r="I272" s="170">
        <f t="shared" si="276"/>
        <v>0</v>
      </c>
      <c r="J272" s="167">
        <f>SUM(E272:I272)</f>
        <v>0</v>
      </c>
      <c r="M272" s="215"/>
      <c r="N272" s="56"/>
      <c r="O272" s="56"/>
      <c r="P272" s="56"/>
      <c r="Q272" s="211">
        <f>IF('Cumulative Cost Share Budget'!L271='Split CS budget (A)'!$L$1,'Cumulative Cost Share Budget'!Q271,0)</f>
        <v>1.03</v>
      </c>
      <c r="R272" s="212">
        <f>IF('Cumulative Cost Share Budget'!L271='Split CS budget (A)'!$L$1,'Cumulative Cost Share Budget'!R271,0)</f>
        <v>0</v>
      </c>
      <c r="S272" s="61">
        <f>IF('Cumulative Cost Share Budget'!L271='Split CS budget (A)'!$L$1,'Cumulative Cost Share Budget'!S271,0)</f>
        <v>12</v>
      </c>
      <c r="T272" s="16"/>
      <c r="U272" s="324"/>
      <c r="V272" s="324"/>
      <c r="W272" s="324"/>
      <c r="X272" s="324"/>
      <c r="Y272" s="324"/>
    </row>
    <row r="273" spans="1:25" hidden="1">
      <c r="A273" s="449"/>
      <c r="B273" s="486"/>
      <c r="C273" s="480"/>
      <c r="D273" s="62" t="s">
        <v>178</v>
      </c>
      <c r="E273" s="171">
        <f>SUM(E271:E272)</f>
        <v>0</v>
      </c>
      <c r="F273" s="171">
        <f t="shared" ref="F273:I273" si="277">SUM(F271:F272)</f>
        <v>0</v>
      </c>
      <c r="G273" s="171">
        <f t="shared" si="277"/>
        <v>0</v>
      </c>
      <c r="H273" s="171">
        <f t="shared" si="277"/>
        <v>0</v>
      </c>
      <c r="I273" s="171">
        <f t="shared" si="277"/>
        <v>0</v>
      </c>
      <c r="J273" s="172">
        <f>SUM(J271:J272)</f>
        <v>0</v>
      </c>
      <c r="M273" s="215"/>
      <c r="N273" s="56"/>
      <c r="O273" s="56"/>
      <c r="P273" s="56"/>
      <c r="Q273" s="211">
        <f>IF('Cumulative Cost Share Budget'!L272='Split CS budget (A)'!$L$1,'Cumulative Cost Share Budget'!Q272,0)</f>
        <v>1.03</v>
      </c>
      <c r="R273" s="212">
        <f>IF('Cumulative Cost Share Budget'!L272='Split CS budget (A)'!$L$1,'Cumulative Cost Share Budget'!R272,0)</f>
        <v>0</v>
      </c>
      <c r="S273" s="61">
        <f>IF('Cumulative Cost Share Budget'!L272='Split CS budget (A)'!$L$1,'Cumulative Cost Share Budget'!S272,0)</f>
        <v>12</v>
      </c>
      <c r="T273" s="16"/>
      <c r="U273" s="323"/>
      <c r="V273" s="323"/>
      <c r="W273" s="323"/>
      <c r="X273" s="323"/>
      <c r="Y273" s="323"/>
    </row>
    <row r="274" spans="1:25" hidden="1">
      <c r="A274" s="449"/>
      <c r="B274" s="481"/>
      <c r="C274" s="480"/>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5">
        <f>IF('Cumulative Cost Share Budget'!L274='Split CS budget (A)'!$L$1,'Cumulative Cost Share Budget'!A274,0)</f>
        <v>0</v>
      </c>
      <c r="B275" s="480" t="str">
        <f>IF('Cumulative Cost Share Budget'!$L274='Split CS budget (A)'!$L$1,'Cumulative Cost Share Budget'!B274,0)</f>
        <v>Co-Investigator</v>
      </c>
      <c r="C275" s="481"/>
      <c r="D275" s="33" t="s">
        <v>123</v>
      </c>
      <c r="E275" s="76">
        <f>ROUND($R275*$S275,6)</f>
        <v>0</v>
      </c>
      <c r="F275" s="76">
        <f>ROUND($R276*$S276,6)</f>
        <v>0</v>
      </c>
      <c r="G275" s="76">
        <f>ROUND($R277*$S277,6)</f>
        <v>0</v>
      </c>
      <c r="H275" s="76">
        <f>ROUND($R278*$S278,6)</f>
        <v>0</v>
      </c>
      <c r="I275" s="76">
        <f>ROUND($R279*$S279,6)</f>
        <v>0</v>
      </c>
      <c r="J275" s="46"/>
      <c r="M275" s="133">
        <f>IF('Cumulative Cost Share Budget'!L274='Split CS budget (A)'!$L$1,'Cumulative Cost Share Budget'!M274,0)</f>
        <v>0</v>
      </c>
      <c r="N275" s="214">
        <f>IF('Cumulative Cost Share Budget'!L274='Split CS budget (A)'!$L$1,'Cumulative Cost Share Budget'!N274,0)</f>
        <v>0</v>
      </c>
      <c r="O275" s="214">
        <f>IF('Cumulative Cost Share Budget'!L270='Split CS budget (A)'!$L$1,'Cumulative Cost Share Budget'!O270,0)</f>
        <v>0</v>
      </c>
      <c r="P275" s="209">
        <f>IF('Cumulative Cost Share Budget'!L274='Split CS budget (A)'!$L$1,'Cumulative Cost Share Budget'!P274,0)</f>
        <v>0</v>
      </c>
      <c r="Q275" s="211">
        <f>IF('Cumulative Cost Share Budget'!L274='Split CS budget (A)'!$L$1,'Cumulative Cost Share Budget'!Q274,0)</f>
        <v>1.03</v>
      </c>
      <c r="R275" s="212">
        <f>IF('Cumulative Cost Share Budget'!L274='Split CS budget (A)'!$L$1,'Cumulative Cost Share Budget'!R274,0)</f>
        <v>0</v>
      </c>
      <c r="S275" s="61">
        <f>IF('Cumulative Cost Share Budget'!L274='Split CS budget (A)'!$L$1,'Cumulative Cost Share Budget'!S274,0)</f>
        <v>12</v>
      </c>
      <c r="T275" s="2"/>
      <c r="U275" s="323">
        <f>IFERROR((E278+E279)/E277,0)</f>
        <v>0</v>
      </c>
      <c r="V275" s="323">
        <f t="shared" ref="V275" si="278">IFERROR((F278+F279)/F277,0)</f>
        <v>0</v>
      </c>
      <c r="W275" s="323">
        <f t="shared" ref="W275" si="279">IFERROR((G278+G279)/G277,0)</f>
        <v>0</v>
      </c>
      <c r="X275" s="323">
        <f t="shared" ref="X275" si="280">IFERROR((H278+H279)/H277,0)</f>
        <v>0</v>
      </c>
      <c r="Y275" s="323">
        <f t="shared" ref="Y275" si="281">IFERROR((I278+I279)/I277,0)</f>
        <v>0</v>
      </c>
    </row>
    <row r="276" spans="1:25" hidden="1">
      <c r="A276" s="486"/>
      <c r="B276" s="545" t="str">
        <f>IF('Cumulative Cost Share Budget'!$L275='Split CS budget (A)'!$L$1,'Cumulative Cost Share Budget'!B275,0)</f>
        <v>Select One</v>
      </c>
      <c r="C276" s="480"/>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(A)'!$L$1,'Cumulative Cost Share Budget'!Q275,0)</f>
        <v>1.03</v>
      </c>
      <c r="R276" s="212">
        <f>IF('Cumulative Cost Share Budget'!L275='Split CS budget (A)'!$L$1,'Cumulative Cost Share Budget'!R275,0)</f>
        <v>0</v>
      </c>
      <c r="S276" s="61">
        <f>IF('Cumulative Cost Share Budget'!L275='Split CS budget (A)'!$L$1,'Cumulative Cost Share Budget'!S275,0)</f>
        <v>12</v>
      </c>
      <c r="T276" s="16"/>
      <c r="U276" s="324"/>
      <c r="V276" s="324"/>
      <c r="W276" s="324"/>
      <c r="X276" s="324"/>
      <c r="Y276" s="324"/>
    </row>
    <row r="277" spans="1:25" hidden="1">
      <c r="A277" s="449"/>
      <c r="B277" s="486"/>
      <c r="C277" s="480"/>
      <c r="D277" s="59" t="s">
        <v>30</v>
      </c>
      <c r="E277" s="52">
        <f>ROUND(E276*$Q$2,0)</f>
        <v>0</v>
      </c>
      <c r="F277" s="52">
        <f t="shared" ref="F277:I277" si="282">ROUND(F276*$Q$2,0)</f>
        <v>0</v>
      </c>
      <c r="G277" s="52">
        <f t="shared" si="282"/>
        <v>0</v>
      </c>
      <c r="H277" s="52">
        <f t="shared" si="282"/>
        <v>0</v>
      </c>
      <c r="I277" s="52">
        <f t="shared" si="282"/>
        <v>0</v>
      </c>
      <c r="J277" s="158">
        <f>SUM(E277:I277)</f>
        <v>0</v>
      </c>
      <c r="M277" s="215"/>
      <c r="N277" s="56"/>
      <c r="O277" s="56"/>
      <c r="P277" s="56"/>
      <c r="Q277" s="211">
        <f>IF('Cumulative Cost Share Budget'!L276='Split CS budget (A)'!$L$1,'Cumulative Cost Share Budget'!Q276,0)</f>
        <v>1.03</v>
      </c>
      <c r="R277" s="212">
        <f>IF('Cumulative Cost Share Budget'!L276='Split CS budget (A)'!$L$1,'Cumulative Cost Share Budget'!R276,0)</f>
        <v>0</v>
      </c>
      <c r="S277" s="61">
        <f>IF('Cumulative Cost Share Budget'!L276='Split CS budget (A)'!$L$1,'Cumulative Cost Share Budget'!S276,0)</f>
        <v>12</v>
      </c>
      <c r="T277" s="16"/>
      <c r="U277" s="323"/>
      <c r="V277" s="323"/>
      <c r="W277" s="323"/>
      <c r="X277" s="323"/>
      <c r="Y277" s="323"/>
    </row>
    <row r="278" spans="1:25" ht="15" hidden="1">
      <c r="A278" s="449"/>
      <c r="B278" s="486"/>
      <c r="C278" s="480"/>
      <c r="D278" s="59" t="s">
        <v>29</v>
      </c>
      <c r="E278" s="170">
        <f>ROUND(R$5*E275,0)</f>
        <v>0</v>
      </c>
      <c r="F278" s="170">
        <f t="shared" ref="F278:I278" si="283">ROUND(S$5*F275,0)</f>
        <v>0</v>
      </c>
      <c r="G278" s="170">
        <f t="shared" si="283"/>
        <v>0</v>
      </c>
      <c r="H278" s="170">
        <f t="shared" si="283"/>
        <v>0</v>
      </c>
      <c r="I278" s="170">
        <f t="shared" si="283"/>
        <v>0</v>
      </c>
      <c r="J278" s="167">
        <f>SUM(E278:I278)</f>
        <v>0</v>
      </c>
      <c r="M278" s="215"/>
      <c r="N278" s="56"/>
      <c r="O278" s="56"/>
      <c r="P278" s="56"/>
      <c r="Q278" s="211">
        <f>IF('Cumulative Cost Share Budget'!L277='Split CS budget (A)'!$L$1,'Cumulative Cost Share Budget'!Q277,0)</f>
        <v>1.03</v>
      </c>
      <c r="R278" s="212">
        <f>IF('Cumulative Cost Share Budget'!L277='Split CS budget (A)'!$L$1,'Cumulative Cost Share Budget'!R277,0)</f>
        <v>0</v>
      </c>
      <c r="S278" s="61">
        <f>IF('Cumulative Cost Share Budget'!L277='Split CS budget (A)'!$L$1,'Cumulative Cost Share Budget'!S277,0)</f>
        <v>12</v>
      </c>
      <c r="T278" s="16"/>
      <c r="U278" s="324"/>
      <c r="V278" s="324"/>
      <c r="W278" s="324"/>
      <c r="X278" s="324"/>
      <c r="Y278" s="324"/>
    </row>
    <row r="279" spans="1:25" hidden="1">
      <c r="A279" s="449"/>
      <c r="B279" s="486"/>
      <c r="C279" s="480"/>
      <c r="D279" s="62" t="s">
        <v>178</v>
      </c>
      <c r="E279" s="171">
        <f>SUM(E277:E278)</f>
        <v>0</v>
      </c>
      <c r="F279" s="171">
        <f t="shared" ref="F279:I279" si="284">SUM(F277:F278)</f>
        <v>0</v>
      </c>
      <c r="G279" s="171">
        <f t="shared" si="284"/>
        <v>0</v>
      </c>
      <c r="H279" s="171">
        <f t="shared" si="284"/>
        <v>0</v>
      </c>
      <c r="I279" s="171">
        <f t="shared" si="284"/>
        <v>0</v>
      </c>
      <c r="J279" s="172">
        <f>SUM(J277:J278)</f>
        <v>0</v>
      </c>
      <c r="M279" s="215"/>
      <c r="N279" s="56"/>
      <c r="O279" s="56"/>
      <c r="P279" s="56"/>
      <c r="Q279" s="211">
        <f>IF('Cumulative Cost Share Budget'!L278='Split CS budget (A)'!$L$1,'Cumulative Cost Share Budget'!Q278,0)</f>
        <v>1.03</v>
      </c>
      <c r="R279" s="212">
        <f>IF('Cumulative Cost Share Budget'!L278='Split CS budget (A)'!$L$1,'Cumulative Cost Share Budget'!R278,0)</f>
        <v>0</v>
      </c>
      <c r="S279" s="61">
        <f>IF('Cumulative Cost Share Budget'!L278='Split CS budget (A)'!$L$1,'Cumulative Cost Share Budget'!S278,0)</f>
        <v>12</v>
      </c>
      <c r="T279" s="16"/>
      <c r="U279" s="323"/>
      <c r="V279" s="323"/>
      <c r="W279" s="323"/>
      <c r="X279" s="323"/>
      <c r="Y279" s="323"/>
    </row>
    <row r="280" spans="1:25" hidden="1">
      <c r="A280" s="449"/>
      <c r="B280" s="481"/>
      <c r="C280" s="480"/>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5">
        <f>IF('Cumulative Cost Share Budget'!L280='Split CS budget (A)'!$L$1,'Cumulative Cost Share Budget'!A280,0)</f>
        <v>0</v>
      </c>
      <c r="B281" s="480" t="str">
        <f>IF('Cumulative Cost Share Budget'!$L280='Split CS budget (A)'!$L$1,'Cumulative Cost Share Budget'!B280,0)</f>
        <v>Co-Investigator</v>
      </c>
      <c r="C281" s="481"/>
      <c r="D281" s="33" t="s">
        <v>123</v>
      </c>
      <c r="E281" s="76">
        <f>ROUND($R281*$S281,6)</f>
        <v>0</v>
      </c>
      <c r="F281" s="76">
        <f>ROUND($R282*$S282,6)</f>
        <v>0</v>
      </c>
      <c r="G281" s="76">
        <f>ROUND($R283*$S283,6)</f>
        <v>0</v>
      </c>
      <c r="H281" s="76">
        <f>ROUND($R284*$S284,6)</f>
        <v>0</v>
      </c>
      <c r="I281" s="76">
        <f>ROUND($R285*$S285,6)</f>
        <v>0</v>
      </c>
      <c r="J281" s="46"/>
      <c r="M281" s="133">
        <f>IF('Cumulative Cost Share Budget'!L280='Split CS budget (A)'!$L$1,'Cumulative Cost Share Budget'!M280,0)</f>
        <v>0</v>
      </c>
      <c r="N281" s="214">
        <f>IF('Cumulative Cost Share Budget'!L280='Split CS budget (A)'!$L$1,'Cumulative Cost Share Budget'!N280,0)</f>
        <v>0</v>
      </c>
      <c r="O281" s="214">
        <f>IF('Cumulative Cost Share Budget'!L276='Split CS budget (A)'!$L$1,'Cumulative Cost Share Budget'!O276,0)</f>
        <v>0</v>
      </c>
      <c r="P281" s="209">
        <f>IF('Cumulative Cost Share Budget'!L280='Split CS budget (A)'!$L$1,'Cumulative Cost Share Budget'!P280,0)</f>
        <v>0</v>
      </c>
      <c r="Q281" s="211">
        <f>IF('Cumulative Cost Share Budget'!L280='Split CS budget (A)'!$L$1,'Cumulative Cost Share Budget'!Q280,0)</f>
        <v>1.03</v>
      </c>
      <c r="R281" s="212">
        <f>IF('Cumulative Cost Share Budget'!L280='Split CS budget (A)'!$L$1,'Cumulative Cost Share Budget'!R280,0)</f>
        <v>0</v>
      </c>
      <c r="S281" s="61">
        <f>IF('Cumulative Cost Share Budget'!L280='Split CS budget (A)'!$L$1,'Cumulative Cost Share Budget'!S280,0)</f>
        <v>12</v>
      </c>
      <c r="T281" s="2"/>
      <c r="U281" s="323">
        <f>IFERROR((E284+E285)/E283,0)</f>
        <v>0</v>
      </c>
      <c r="V281" s="323">
        <f t="shared" ref="V281" si="285">IFERROR((F284+F285)/F283,0)</f>
        <v>0</v>
      </c>
      <c r="W281" s="323">
        <f t="shared" ref="W281" si="286">IFERROR((G284+G285)/G283,0)</f>
        <v>0</v>
      </c>
      <c r="X281" s="323">
        <f t="shared" ref="X281" si="287">IFERROR((H284+H285)/H283,0)</f>
        <v>0</v>
      </c>
      <c r="Y281" s="323">
        <f t="shared" ref="Y281" si="288">IFERROR((I284+I285)/I283,0)</f>
        <v>0</v>
      </c>
    </row>
    <row r="282" spans="1:25" hidden="1">
      <c r="A282" s="486"/>
      <c r="B282" s="545" t="str">
        <f>IF('Cumulative Cost Share Budget'!$L281='Split CS budget (A)'!$L$1,'Cumulative Cost Share Budget'!B281,0)</f>
        <v>Select One</v>
      </c>
      <c r="C282" s="480"/>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(A)'!$L$1,'Cumulative Cost Share Budget'!Q281,0)</f>
        <v>1.03</v>
      </c>
      <c r="R282" s="212">
        <f>IF('Cumulative Cost Share Budget'!L281='Split CS budget (A)'!$L$1,'Cumulative Cost Share Budget'!R281,0)</f>
        <v>0</v>
      </c>
      <c r="S282" s="61">
        <f>IF('Cumulative Cost Share Budget'!L281='Split CS budget (A)'!$L$1,'Cumulative Cost Share Budget'!S281,0)</f>
        <v>12</v>
      </c>
      <c r="T282" s="16"/>
      <c r="U282" s="324"/>
      <c r="V282" s="324"/>
      <c r="W282" s="324"/>
      <c r="X282" s="324"/>
      <c r="Y282" s="324"/>
    </row>
    <row r="283" spans="1:25" hidden="1">
      <c r="A283" s="449"/>
      <c r="B283" s="486"/>
      <c r="C283" s="480"/>
      <c r="D283" s="59" t="s">
        <v>30</v>
      </c>
      <c r="E283" s="52">
        <f>ROUND(E282*$Q$2,0)</f>
        <v>0</v>
      </c>
      <c r="F283" s="52">
        <f t="shared" ref="F283:I283" si="289">ROUND(F282*$Q$2,0)</f>
        <v>0</v>
      </c>
      <c r="G283" s="52">
        <f t="shared" si="289"/>
        <v>0</v>
      </c>
      <c r="H283" s="52">
        <f t="shared" si="289"/>
        <v>0</v>
      </c>
      <c r="I283" s="52">
        <f t="shared" si="289"/>
        <v>0</v>
      </c>
      <c r="J283" s="158">
        <f>SUM(E283:I283)</f>
        <v>0</v>
      </c>
      <c r="M283" s="215"/>
      <c r="N283" s="56"/>
      <c r="O283" s="56"/>
      <c r="P283" s="56"/>
      <c r="Q283" s="211">
        <f>IF('Cumulative Cost Share Budget'!L282='Split CS budget (A)'!$L$1,'Cumulative Cost Share Budget'!Q282,0)</f>
        <v>1.03</v>
      </c>
      <c r="R283" s="212">
        <f>IF('Cumulative Cost Share Budget'!L282='Split CS budget (A)'!$L$1,'Cumulative Cost Share Budget'!R282,0)</f>
        <v>0</v>
      </c>
      <c r="S283" s="61">
        <f>IF('Cumulative Cost Share Budget'!L282='Split CS budget (A)'!$L$1,'Cumulative Cost Share Budget'!S282,0)</f>
        <v>12</v>
      </c>
      <c r="T283" s="16"/>
      <c r="U283" s="323"/>
      <c r="V283" s="323"/>
      <c r="W283" s="323"/>
      <c r="X283" s="323"/>
      <c r="Y283" s="323"/>
    </row>
    <row r="284" spans="1:25" ht="15" hidden="1">
      <c r="A284" s="449"/>
      <c r="B284" s="486"/>
      <c r="C284" s="480"/>
      <c r="D284" s="59" t="s">
        <v>29</v>
      </c>
      <c r="E284" s="170">
        <f>ROUND(R$5*E281,0)</f>
        <v>0</v>
      </c>
      <c r="F284" s="170">
        <f t="shared" ref="F284:I284" si="290">ROUND(S$5*F281,0)</f>
        <v>0</v>
      </c>
      <c r="G284" s="170">
        <f t="shared" si="290"/>
        <v>0</v>
      </c>
      <c r="H284" s="170">
        <f t="shared" si="290"/>
        <v>0</v>
      </c>
      <c r="I284" s="170">
        <f t="shared" si="290"/>
        <v>0</v>
      </c>
      <c r="J284" s="167">
        <f>SUM(E284:I284)</f>
        <v>0</v>
      </c>
      <c r="M284" s="215"/>
      <c r="N284" s="56"/>
      <c r="O284" s="56"/>
      <c r="P284" s="56"/>
      <c r="Q284" s="211">
        <f>IF('Cumulative Cost Share Budget'!L283='Split CS budget (A)'!$L$1,'Cumulative Cost Share Budget'!Q283,0)</f>
        <v>1.03</v>
      </c>
      <c r="R284" s="212">
        <f>IF('Cumulative Cost Share Budget'!L283='Split CS budget (A)'!$L$1,'Cumulative Cost Share Budget'!R283,0)</f>
        <v>0</v>
      </c>
      <c r="S284" s="61">
        <f>IF('Cumulative Cost Share Budget'!L283='Split CS budget (A)'!$L$1,'Cumulative Cost Share Budget'!S283,0)</f>
        <v>12</v>
      </c>
      <c r="T284" s="16"/>
      <c r="U284" s="324"/>
      <c r="V284" s="324"/>
      <c r="W284" s="324"/>
      <c r="X284" s="324"/>
      <c r="Y284" s="324"/>
    </row>
    <row r="285" spans="1:25" hidden="1">
      <c r="A285" s="449"/>
      <c r="B285" s="486"/>
      <c r="C285" s="480"/>
      <c r="D285" s="62" t="s">
        <v>178</v>
      </c>
      <c r="E285" s="171">
        <f>SUM(E283:E284)</f>
        <v>0</v>
      </c>
      <c r="F285" s="171">
        <f t="shared" ref="F285:I285" si="291">SUM(F283:F284)</f>
        <v>0</v>
      </c>
      <c r="G285" s="171">
        <f t="shared" si="291"/>
        <v>0</v>
      </c>
      <c r="H285" s="171">
        <f t="shared" si="291"/>
        <v>0</v>
      </c>
      <c r="I285" s="171">
        <f t="shared" si="291"/>
        <v>0</v>
      </c>
      <c r="J285" s="172">
        <f>SUM(J283:J284)</f>
        <v>0</v>
      </c>
      <c r="M285" s="215"/>
      <c r="N285" s="56"/>
      <c r="O285" s="56"/>
      <c r="P285" s="56"/>
      <c r="Q285" s="211">
        <f>IF('Cumulative Cost Share Budget'!L284='Split CS budget (A)'!$L$1,'Cumulative Cost Share Budget'!Q284,0)</f>
        <v>1.03</v>
      </c>
      <c r="R285" s="212">
        <f>IF('Cumulative Cost Share Budget'!L284='Split CS budget (A)'!$L$1,'Cumulative Cost Share Budget'!R284,0)</f>
        <v>0</v>
      </c>
      <c r="S285" s="61">
        <f>IF('Cumulative Cost Share Budget'!L284='Split CS budget (A)'!$L$1,'Cumulative Cost Share Budget'!S284,0)</f>
        <v>12</v>
      </c>
      <c r="T285" s="16"/>
      <c r="U285" s="323"/>
      <c r="V285" s="323"/>
      <c r="W285" s="323"/>
      <c r="X285" s="323"/>
      <c r="Y285" s="323"/>
    </row>
    <row r="286" spans="1:25" hidden="1">
      <c r="A286" s="449"/>
      <c r="B286" s="481"/>
      <c r="C286" s="480"/>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5">
        <f>IF('Cumulative Cost Share Budget'!L286='Split CS budget (A)'!$L$1,'Cumulative Cost Share Budget'!A286,0)</f>
        <v>0</v>
      </c>
      <c r="B287" s="480" t="str">
        <f>IF('Cumulative Cost Share Budget'!$L286='Split CS budget (A)'!$L$1,'Cumulative Cost Share Budget'!B286,0)</f>
        <v>Co-Investigator</v>
      </c>
      <c r="C287" s="481"/>
      <c r="D287" s="33" t="s">
        <v>123</v>
      </c>
      <c r="E287" s="76">
        <f>ROUND($R287*$S287,6)</f>
        <v>0</v>
      </c>
      <c r="F287" s="76">
        <f>ROUND($R288*$S288,6)</f>
        <v>0</v>
      </c>
      <c r="G287" s="76">
        <f>ROUND($R289*$S289,6)</f>
        <v>0</v>
      </c>
      <c r="H287" s="76">
        <f>ROUND($R290*$S290,6)</f>
        <v>0</v>
      </c>
      <c r="I287" s="76">
        <f>ROUND($R291*$S291,6)</f>
        <v>0</v>
      </c>
      <c r="J287" s="46"/>
      <c r="M287" s="133">
        <f>IF('Cumulative Cost Share Budget'!L286='Split CS budget (A)'!$L$1,'Cumulative Cost Share Budget'!M286,0)</f>
        <v>0</v>
      </c>
      <c r="N287" s="214">
        <f>IF('Cumulative Cost Share Budget'!L286='Split CS budget (A)'!$L$1,'Cumulative Cost Share Budget'!N286,0)</f>
        <v>0</v>
      </c>
      <c r="O287" s="214">
        <f>IF('Cumulative Cost Share Budget'!L282='Split CS budget (A)'!$L$1,'Cumulative Cost Share Budget'!O282,0)</f>
        <v>0</v>
      </c>
      <c r="P287" s="209">
        <f>IF('Cumulative Cost Share Budget'!L286='Split CS budget (A)'!$L$1,'Cumulative Cost Share Budget'!P286,0)</f>
        <v>0</v>
      </c>
      <c r="Q287" s="211">
        <f>IF('Cumulative Cost Share Budget'!L286='Split CS budget (A)'!$L$1,'Cumulative Cost Share Budget'!Q286,0)</f>
        <v>1.03</v>
      </c>
      <c r="R287" s="212">
        <f>IF('Cumulative Cost Share Budget'!L286='Split CS budget (A)'!$L$1,'Cumulative Cost Share Budget'!R286,0)</f>
        <v>0</v>
      </c>
      <c r="S287" s="61">
        <f>IF('Cumulative Cost Share Budget'!L286='Split CS budget (A)'!$L$1,'Cumulative Cost Share Budget'!S286,0)</f>
        <v>12</v>
      </c>
      <c r="T287" s="2"/>
      <c r="U287" s="323">
        <f>IFERROR((E290+E291)/E289,0)</f>
        <v>0</v>
      </c>
      <c r="V287" s="323">
        <f t="shared" ref="V287" si="292">IFERROR((F290+F291)/F289,0)</f>
        <v>0</v>
      </c>
      <c r="W287" s="323">
        <f t="shared" ref="W287" si="293">IFERROR((G290+G291)/G289,0)</f>
        <v>0</v>
      </c>
      <c r="X287" s="323">
        <f t="shared" ref="X287" si="294">IFERROR((H290+H291)/H289,0)</f>
        <v>0</v>
      </c>
      <c r="Y287" s="323">
        <f t="shared" ref="Y287" si="295">IFERROR((I290+I291)/I289,0)</f>
        <v>0</v>
      </c>
    </row>
    <row r="288" spans="1:25" hidden="1">
      <c r="A288" s="486"/>
      <c r="B288" s="545" t="str">
        <f>IF('Cumulative Cost Share Budget'!$L287='Split CS budget (A)'!$L$1,'Cumulative Cost Share Budget'!B287,0)</f>
        <v>Select One</v>
      </c>
      <c r="C288" s="480"/>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(A)'!$L$1,'Cumulative Cost Share Budget'!Q287,0)</f>
        <v>1.03</v>
      </c>
      <c r="R288" s="212">
        <f>IF('Cumulative Cost Share Budget'!L287='Split CS budget (A)'!$L$1,'Cumulative Cost Share Budget'!R287,0)</f>
        <v>0</v>
      </c>
      <c r="S288" s="61">
        <f>IF('Cumulative Cost Share Budget'!L287='Split CS budget (A)'!$L$1,'Cumulative Cost Share Budget'!S287,0)</f>
        <v>12</v>
      </c>
      <c r="T288" s="16"/>
      <c r="U288" s="324"/>
      <c r="V288" s="324"/>
      <c r="W288" s="324"/>
      <c r="X288" s="324"/>
      <c r="Y288" s="324"/>
    </row>
    <row r="289" spans="1:25" hidden="1">
      <c r="A289" s="449"/>
      <c r="B289" s="486"/>
      <c r="C289" s="480"/>
      <c r="D289" s="59" t="s">
        <v>30</v>
      </c>
      <c r="E289" s="52">
        <f>ROUND(E288*$Q$2,0)</f>
        <v>0</v>
      </c>
      <c r="F289" s="52">
        <f t="shared" ref="F289:I289" si="296">ROUND(F288*$Q$2,0)</f>
        <v>0</v>
      </c>
      <c r="G289" s="52">
        <f t="shared" si="296"/>
        <v>0</v>
      </c>
      <c r="H289" s="52">
        <f t="shared" si="296"/>
        <v>0</v>
      </c>
      <c r="I289" s="52">
        <f t="shared" si="296"/>
        <v>0</v>
      </c>
      <c r="J289" s="158">
        <f>SUM(E289:I289)</f>
        <v>0</v>
      </c>
      <c r="M289" s="215"/>
      <c r="N289" s="56"/>
      <c r="O289" s="56"/>
      <c r="P289" s="56"/>
      <c r="Q289" s="211">
        <f>IF('Cumulative Cost Share Budget'!L288='Split CS budget (A)'!$L$1,'Cumulative Cost Share Budget'!Q288,0)</f>
        <v>1.03</v>
      </c>
      <c r="R289" s="212">
        <f>IF('Cumulative Cost Share Budget'!L288='Split CS budget (A)'!$L$1,'Cumulative Cost Share Budget'!R288,0)</f>
        <v>0</v>
      </c>
      <c r="S289" s="61">
        <f>IF('Cumulative Cost Share Budget'!L288='Split CS budget (A)'!$L$1,'Cumulative Cost Share Budget'!S288,0)</f>
        <v>12</v>
      </c>
      <c r="T289" s="16"/>
      <c r="U289" s="323"/>
      <c r="V289" s="323"/>
      <c r="W289" s="323"/>
      <c r="X289" s="323"/>
      <c r="Y289" s="323"/>
    </row>
    <row r="290" spans="1:25" ht="15" hidden="1">
      <c r="A290" s="449"/>
      <c r="B290" s="486"/>
      <c r="C290" s="480"/>
      <c r="D290" s="59" t="s">
        <v>29</v>
      </c>
      <c r="E290" s="170">
        <f>ROUND(R$5*E287,0)</f>
        <v>0</v>
      </c>
      <c r="F290" s="170">
        <f t="shared" ref="F290:I290" si="297">ROUND(S$5*F287,0)</f>
        <v>0</v>
      </c>
      <c r="G290" s="170">
        <f t="shared" si="297"/>
        <v>0</v>
      </c>
      <c r="H290" s="170">
        <f t="shared" si="297"/>
        <v>0</v>
      </c>
      <c r="I290" s="170">
        <f t="shared" si="297"/>
        <v>0</v>
      </c>
      <c r="J290" s="167">
        <f>SUM(E290:I290)</f>
        <v>0</v>
      </c>
      <c r="M290" s="215"/>
      <c r="N290" s="56"/>
      <c r="O290" s="56"/>
      <c r="P290" s="56"/>
      <c r="Q290" s="211">
        <f>IF('Cumulative Cost Share Budget'!L289='Split CS budget (A)'!$L$1,'Cumulative Cost Share Budget'!Q289,0)</f>
        <v>1.03</v>
      </c>
      <c r="R290" s="212">
        <f>IF('Cumulative Cost Share Budget'!L289='Split CS budget (A)'!$L$1,'Cumulative Cost Share Budget'!R289,0)</f>
        <v>0</v>
      </c>
      <c r="S290" s="61">
        <f>IF('Cumulative Cost Share Budget'!L289='Split CS budget (A)'!$L$1,'Cumulative Cost Share Budget'!S289,0)</f>
        <v>12</v>
      </c>
      <c r="T290" s="16"/>
      <c r="U290" s="324"/>
      <c r="V290" s="324"/>
      <c r="W290" s="324"/>
      <c r="X290" s="324"/>
      <c r="Y290" s="324"/>
    </row>
    <row r="291" spans="1:25" hidden="1">
      <c r="A291" s="449"/>
      <c r="B291" s="486"/>
      <c r="C291" s="480"/>
      <c r="D291" s="62" t="s">
        <v>178</v>
      </c>
      <c r="E291" s="171">
        <f>SUM(E289:E290)</f>
        <v>0</v>
      </c>
      <c r="F291" s="171">
        <f t="shared" ref="F291:I291" si="298">SUM(F289:F290)</f>
        <v>0</v>
      </c>
      <c r="G291" s="171">
        <f t="shared" si="298"/>
        <v>0</v>
      </c>
      <c r="H291" s="171">
        <f t="shared" si="298"/>
        <v>0</v>
      </c>
      <c r="I291" s="171">
        <f t="shared" si="298"/>
        <v>0</v>
      </c>
      <c r="J291" s="172">
        <f>SUM(J289:J290)</f>
        <v>0</v>
      </c>
      <c r="M291" s="215"/>
      <c r="N291" s="56"/>
      <c r="O291" s="56"/>
      <c r="P291" s="56"/>
      <c r="Q291" s="211">
        <f>IF('Cumulative Cost Share Budget'!L290='Split CS budget (A)'!$L$1,'Cumulative Cost Share Budget'!Q290,0)</f>
        <v>1.03</v>
      </c>
      <c r="R291" s="212">
        <f>IF('Cumulative Cost Share Budget'!L290='Split CS budget (A)'!$L$1,'Cumulative Cost Share Budget'!R290,0)</f>
        <v>0</v>
      </c>
      <c r="S291" s="61">
        <f>IF('Cumulative Cost Share Budget'!L290='Split CS budget (A)'!$L$1,'Cumulative Cost Share Budget'!S290,0)</f>
        <v>12</v>
      </c>
      <c r="T291" s="16"/>
      <c r="U291" s="323"/>
      <c r="V291" s="323"/>
      <c r="W291" s="323"/>
      <c r="X291" s="323"/>
      <c r="Y291" s="323"/>
    </row>
    <row r="292" spans="1:25" hidden="1">
      <c r="A292" s="449"/>
      <c r="B292" s="481"/>
      <c r="C292" s="480"/>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5">
        <f>IF('Cumulative Cost Share Budget'!L292='Split CS budget (A)'!$L$1,'Cumulative Cost Share Budget'!A292,0)</f>
        <v>0</v>
      </c>
      <c r="B293" s="480" t="str">
        <f>IF('Cumulative Cost Share Budget'!$L292='Split CS budget (A)'!$L$1,'Cumulative Cost Share Budget'!B292,0)</f>
        <v>Co-Investigator</v>
      </c>
      <c r="C293" s="481"/>
      <c r="D293" s="33" t="s">
        <v>123</v>
      </c>
      <c r="E293" s="76">
        <f>ROUND($R293*$S293,6)</f>
        <v>0</v>
      </c>
      <c r="F293" s="76">
        <f>ROUND($R294*$S294,6)</f>
        <v>0</v>
      </c>
      <c r="G293" s="76">
        <f>ROUND($R295*$S295,6)</f>
        <v>0</v>
      </c>
      <c r="H293" s="76">
        <f>ROUND($R296*$S296,6)</f>
        <v>0</v>
      </c>
      <c r="I293" s="76">
        <f>ROUND($R297*$S297,6)</f>
        <v>0</v>
      </c>
      <c r="J293" s="46"/>
      <c r="M293" s="133">
        <f>IF('Cumulative Cost Share Budget'!L292='Split CS budget (A)'!$L$1,'Cumulative Cost Share Budget'!M292,0)</f>
        <v>0</v>
      </c>
      <c r="N293" s="214">
        <f>IF('Cumulative Cost Share Budget'!L292='Split CS budget (A)'!$L$1,'Cumulative Cost Share Budget'!N292,0)</f>
        <v>0</v>
      </c>
      <c r="O293" s="214">
        <f>IF('Cumulative Cost Share Budget'!L288='Split CS budget (A)'!$L$1,'Cumulative Cost Share Budget'!O288,0)</f>
        <v>0</v>
      </c>
      <c r="P293" s="209">
        <f>IF('Cumulative Cost Share Budget'!L292='Split CS budget (A)'!$L$1,'Cumulative Cost Share Budget'!P292,0)</f>
        <v>0</v>
      </c>
      <c r="Q293" s="211">
        <f>IF('Cumulative Cost Share Budget'!L292='Split CS budget (A)'!$L$1,'Cumulative Cost Share Budget'!Q292,0)</f>
        <v>1.03</v>
      </c>
      <c r="R293" s="212">
        <f>IF('Cumulative Cost Share Budget'!L292='Split CS budget (A)'!$L$1,'Cumulative Cost Share Budget'!R292,0)</f>
        <v>0</v>
      </c>
      <c r="S293" s="61">
        <f>IF('Cumulative Cost Share Budget'!L292='Split CS budget (A)'!$L$1,'Cumulative Cost Share Budget'!S292,0)</f>
        <v>12</v>
      </c>
      <c r="T293" s="2"/>
      <c r="U293" s="323">
        <f>IFERROR((E296+E297)/E295,0)</f>
        <v>0</v>
      </c>
      <c r="V293" s="323">
        <f t="shared" ref="V293" si="299">IFERROR((F296+F297)/F295,0)</f>
        <v>0</v>
      </c>
      <c r="W293" s="323">
        <f t="shared" ref="W293" si="300">IFERROR((G296+G297)/G295,0)</f>
        <v>0</v>
      </c>
      <c r="X293" s="323">
        <f t="shared" ref="X293" si="301">IFERROR((H296+H297)/H295,0)</f>
        <v>0</v>
      </c>
      <c r="Y293" s="323">
        <f t="shared" ref="Y293" si="302">IFERROR((I296+I297)/I295,0)</f>
        <v>0</v>
      </c>
    </row>
    <row r="294" spans="1:25" hidden="1">
      <c r="A294" s="486"/>
      <c r="B294" s="545" t="str">
        <f>IF('Cumulative Cost Share Budget'!$L293='Split CS budget (A)'!$L$1,'Cumulative Cost Share Budget'!B293,0)</f>
        <v>Select One</v>
      </c>
      <c r="C294" s="480"/>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(A)'!$L$1,'Cumulative Cost Share Budget'!Q293,0)</f>
        <v>1.03</v>
      </c>
      <c r="R294" s="212">
        <f>IF('Cumulative Cost Share Budget'!L293='Split CS budget (A)'!$L$1,'Cumulative Cost Share Budget'!R293,0)</f>
        <v>0</v>
      </c>
      <c r="S294" s="61">
        <f>IF('Cumulative Cost Share Budget'!L293='Split CS budget (A)'!$L$1,'Cumulative Cost Share Budget'!S293,0)</f>
        <v>12</v>
      </c>
      <c r="T294" s="16"/>
      <c r="U294" s="324"/>
      <c r="V294" s="324"/>
      <c r="W294" s="324"/>
      <c r="X294" s="324"/>
      <c r="Y294" s="324"/>
    </row>
    <row r="295" spans="1:25" hidden="1">
      <c r="A295" s="449"/>
      <c r="B295" s="486"/>
      <c r="C295" s="480"/>
      <c r="D295" s="59" t="s">
        <v>30</v>
      </c>
      <c r="E295" s="52">
        <f>ROUND(E294*$Q$2,0)</f>
        <v>0</v>
      </c>
      <c r="F295" s="52">
        <f t="shared" ref="F295:I295" si="303">ROUND(F294*$Q$2,0)</f>
        <v>0</v>
      </c>
      <c r="G295" s="52">
        <f t="shared" si="303"/>
        <v>0</v>
      </c>
      <c r="H295" s="52">
        <f t="shared" si="303"/>
        <v>0</v>
      </c>
      <c r="I295" s="52">
        <f t="shared" si="303"/>
        <v>0</v>
      </c>
      <c r="J295" s="158">
        <f>SUM(E295:I295)</f>
        <v>0</v>
      </c>
      <c r="M295" s="215"/>
      <c r="N295" s="56"/>
      <c r="O295" s="56"/>
      <c r="P295" s="56"/>
      <c r="Q295" s="211">
        <f>IF('Cumulative Cost Share Budget'!L294='Split CS budget (A)'!$L$1,'Cumulative Cost Share Budget'!Q294,0)</f>
        <v>1.03</v>
      </c>
      <c r="R295" s="212">
        <f>IF('Cumulative Cost Share Budget'!L294='Split CS budget (A)'!$L$1,'Cumulative Cost Share Budget'!R294,0)</f>
        <v>0</v>
      </c>
      <c r="S295" s="61">
        <f>IF('Cumulative Cost Share Budget'!L294='Split CS budget (A)'!$L$1,'Cumulative Cost Share Budget'!S294,0)</f>
        <v>12</v>
      </c>
      <c r="T295" s="16"/>
      <c r="U295" s="323"/>
      <c r="V295" s="323"/>
      <c r="W295" s="323"/>
      <c r="X295" s="323"/>
      <c r="Y295" s="323"/>
    </row>
    <row r="296" spans="1:25" ht="15" hidden="1">
      <c r="A296" s="449"/>
      <c r="B296" s="486"/>
      <c r="C296" s="480"/>
      <c r="D296" s="59" t="s">
        <v>29</v>
      </c>
      <c r="E296" s="170">
        <f>ROUND(R$5*E293,0)</f>
        <v>0</v>
      </c>
      <c r="F296" s="170">
        <f t="shared" ref="F296:I296" si="304">ROUND(S$5*F293,0)</f>
        <v>0</v>
      </c>
      <c r="G296" s="170">
        <f t="shared" si="304"/>
        <v>0</v>
      </c>
      <c r="H296" s="170">
        <f t="shared" si="304"/>
        <v>0</v>
      </c>
      <c r="I296" s="170">
        <f t="shared" si="304"/>
        <v>0</v>
      </c>
      <c r="J296" s="167">
        <f>SUM(E296:I296)</f>
        <v>0</v>
      </c>
      <c r="M296" s="215"/>
      <c r="N296" s="56"/>
      <c r="O296" s="56"/>
      <c r="P296" s="56"/>
      <c r="Q296" s="211">
        <f>IF('Cumulative Cost Share Budget'!L295='Split CS budget (A)'!$L$1,'Cumulative Cost Share Budget'!Q295,0)</f>
        <v>1.03</v>
      </c>
      <c r="R296" s="212">
        <f>IF('Cumulative Cost Share Budget'!L295='Split CS budget (A)'!$L$1,'Cumulative Cost Share Budget'!R295,0)</f>
        <v>0</v>
      </c>
      <c r="S296" s="61">
        <f>IF('Cumulative Cost Share Budget'!L295='Split CS budget (A)'!$L$1,'Cumulative Cost Share Budget'!S295,0)</f>
        <v>12</v>
      </c>
      <c r="T296" s="16"/>
      <c r="U296" s="324"/>
      <c r="V296" s="324"/>
      <c r="W296" s="324"/>
      <c r="X296" s="324"/>
      <c r="Y296" s="324"/>
    </row>
    <row r="297" spans="1:25" hidden="1">
      <c r="A297" s="449"/>
      <c r="B297" s="486"/>
      <c r="C297" s="480"/>
      <c r="D297" s="62" t="s">
        <v>178</v>
      </c>
      <c r="E297" s="171">
        <f>SUM(E295:E296)</f>
        <v>0</v>
      </c>
      <c r="F297" s="171">
        <f t="shared" ref="F297:I297" si="305">SUM(F295:F296)</f>
        <v>0</v>
      </c>
      <c r="G297" s="171">
        <f t="shared" si="305"/>
        <v>0</v>
      </c>
      <c r="H297" s="171">
        <f t="shared" si="305"/>
        <v>0</v>
      </c>
      <c r="I297" s="171">
        <f t="shared" si="305"/>
        <v>0</v>
      </c>
      <c r="J297" s="172">
        <f>SUM(J295:J296)</f>
        <v>0</v>
      </c>
      <c r="M297" s="215"/>
      <c r="N297" s="56"/>
      <c r="O297" s="56"/>
      <c r="P297" s="56"/>
      <c r="Q297" s="211">
        <f>IF('Cumulative Cost Share Budget'!L296='Split CS budget (A)'!$L$1,'Cumulative Cost Share Budget'!Q296,0)</f>
        <v>1.03</v>
      </c>
      <c r="R297" s="212">
        <f>IF('Cumulative Cost Share Budget'!L296='Split CS budget (A)'!$L$1,'Cumulative Cost Share Budget'!R296,0)</f>
        <v>0</v>
      </c>
      <c r="S297" s="61">
        <f>IF('Cumulative Cost Share Budget'!L296='Split CS budget (A)'!$L$1,'Cumulative Cost Share Budget'!S296,0)</f>
        <v>12</v>
      </c>
      <c r="T297" s="16"/>
      <c r="U297" s="323"/>
      <c r="V297" s="323"/>
      <c r="W297" s="323"/>
      <c r="X297" s="323"/>
      <c r="Y297" s="323"/>
    </row>
    <row r="298" spans="1:25" hidden="1">
      <c r="A298" s="449"/>
      <c r="B298" s="481"/>
      <c r="C298" s="480"/>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5">
        <f>IF('Cumulative Cost Share Budget'!L298='Split CS budget (A)'!$L$1,'Cumulative Cost Share Budget'!A298,0)</f>
        <v>0</v>
      </c>
      <c r="B299" s="480" t="str">
        <f>IF('Cumulative Cost Share Budget'!$L298='Split CS budget (A)'!$L$1,'Cumulative Cost Share Budget'!B298,0)</f>
        <v>Co-Investigator</v>
      </c>
      <c r="C299" s="481"/>
      <c r="D299" s="33" t="s">
        <v>123</v>
      </c>
      <c r="E299" s="76">
        <f>ROUND($R299*$S299,6)</f>
        <v>0</v>
      </c>
      <c r="F299" s="76">
        <f>ROUND($R300*$S300,6)</f>
        <v>0</v>
      </c>
      <c r="G299" s="76">
        <f>ROUND($R301*$S301,6)</f>
        <v>0</v>
      </c>
      <c r="H299" s="76">
        <f>ROUND($R302*$S302,6)</f>
        <v>0</v>
      </c>
      <c r="I299" s="76">
        <f>ROUND($R303*$S303,6)</f>
        <v>0</v>
      </c>
      <c r="J299" s="46"/>
      <c r="M299" s="133">
        <f>IF('Cumulative Cost Share Budget'!L298='Split CS budget (A)'!$L$1,'Cumulative Cost Share Budget'!M298,0)</f>
        <v>0</v>
      </c>
      <c r="N299" s="214">
        <f>IF('Cumulative Cost Share Budget'!L298='Split CS budget (A)'!$L$1,'Cumulative Cost Share Budget'!N298,0)</f>
        <v>0</v>
      </c>
      <c r="O299" s="214">
        <f>IF('Cumulative Cost Share Budget'!L294='Split CS budget (A)'!$L$1,'Cumulative Cost Share Budget'!O294,0)</f>
        <v>0</v>
      </c>
      <c r="P299" s="209">
        <f>IF('Cumulative Cost Share Budget'!L298='Split CS budget (A)'!$L$1,'Cumulative Cost Share Budget'!P298,0)</f>
        <v>0</v>
      </c>
      <c r="Q299" s="211">
        <f>IF('Cumulative Cost Share Budget'!L298='Split CS budget (A)'!$L$1,'Cumulative Cost Share Budget'!Q298,0)</f>
        <v>1.03</v>
      </c>
      <c r="R299" s="212">
        <f>IF('Cumulative Cost Share Budget'!L298='Split CS budget (A)'!$L$1,'Cumulative Cost Share Budget'!R298,0)</f>
        <v>0</v>
      </c>
      <c r="S299" s="61">
        <f>IF('Cumulative Cost Share Budget'!L298='Split CS budget (A)'!$L$1,'Cumulative Cost Share Budget'!S298,0)</f>
        <v>12</v>
      </c>
      <c r="T299" s="2"/>
      <c r="U299" s="323">
        <f>IFERROR((E302+E303)/E301,0)</f>
        <v>0</v>
      </c>
      <c r="V299" s="323">
        <f t="shared" ref="V299" si="306">IFERROR((F302+F303)/F301,0)</f>
        <v>0</v>
      </c>
      <c r="W299" s="323">
        <f t="shared" ref="W299" si="307">IFERROR((G302+G303)/G301,0)</f>
        <v>0</v>
      </c>
      <c r="X299" s="323">
        <f t="shared" ref="X299" si="308">IFERROR((H302+H303)/H301,0)</f>
        <v>0</v>
      </c>
      <c r="Y299" s="323">
        <f t="shared" ref="Y299" si="309">IFERROR((I302+I303)/I301,0)</f>
        <v>0</v>
      </c>
    </row>
    <row r="300" spans="1:25" hidden="1">
      <c r="A300" s="486"/>
      <c r="B300" s="545" t="str">
        <f>IF('Cumulative Cost Share Budget'!$L299='Split CS budget (A)'!$L$1,'Cumulative Cost Share Budget'!B299,0)</f>
        <v>Select One</v>
      </c>
      <c r="C300" s="480"/>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(A)'!$L$1,'Cumulative Cost Share Budget'!Q299,0)</f>
        <v>1.03</v>
      </c>
      <c r="R300" s="212">
        <f>IF('Cumulative Cost Share Budget'!L299='Split CS budget (A)'!$L$1,'Cumulative Cost Share Budget'!R299,0)</f>
        <v>0</v>
      </c>
      <c r="S300" s="61">
        <f>IF('Cumulative Cost Share Budget'!L299='Split CS budget (A)'!$L$1,'Cumulative Cost Share Budget'!S299,0)</f>
        <v>12</v>
      </c>
      <c r="T300" s="16"/>
      <c r="U300" s="324"/>
      <c r="V300" s="324"/>
      <c r="W300" s="324"/>
      <c r="X300" s="324"/>
      <c r="Y300" s="324"/>
    </row>
    <row r="301" spans="1:25" hidden="1">
      <c r="A301" s="449"/>
      <c r="B301" s="486"/>
      <c r="C301" s="480"/>
      <c r="D301" s="59" t="s">
        <v>30</v>
      </c>
      <c r="E301" s="52">
        <f>ROUND(E300*$Q$2,0)</f>
        <v>0</v>
      </c>
      <c r="F301" s="52">
        <f t="shared" ref="F301:I301" si="310">ROUND(F300*$Q$2,0)</f>
        <v>0</v>
      </c>
      <c r="G301" s="52">
        <f t="shared" si="310"/>
        <v>0</v>
      </c>
      <c r="H301" s="52">
        <f t="shared" si="310"/>
        <v>0</v>
      </c>
      <c r="I301" s="52">
        <f t="shared" si="310"/>
        <v>0</v>
      </c>
      <c r="J301" s="158">
        <f>SUM(E301:I301)</f>
        <v>0</v>
      </c>
      <c r="M301" s="215"/>
      <c r="N301" s="56"/>
      <c r="O301" s="56"/>
      <c r="P301" s="56"/>
      <c r="Q301" s="211">
        <f>IF('Cumulative Cost Share Budget'!L300='Split CS budget (A)'!$L$1,'Cumulative Cost Share Budget'!Q300,0)</f>
        <v>1.03</v>
      </c>
      <c r="R301" s="212">
        <f>IF('Cumulative Cost Share Budget'!L300='Split CS budget (A)'!$L$1,'Cumulative Cost Share Budget'!R300,0)</f>
        <v>0</v>
      </c>
      <c r="S301" s="61">
        <f>IF('Cumulative Cost Share Budget'!L300='Split CS budget (A)'!$L$1,'Cumulative Cost Share Budget'!S300,0)</f>
        <v>12</v>
      </c>
      <c r="T301" s="16"/>
      <c r="U301" s="323"/>
      <c r="V301" s="323"/>
      <c r="W301" s="323"/>
      <c r="X301" s="323"/>
      <c r="Y301" s="323"/>
    </row>
    <row r="302" spans="1:25" ht="15" hidden="1">
      <c r="A302" s="449"/>
      <c r="B302" s="486"/>
      <c r="C302" s="480"/>
      <c r="D302" s="59" t="s">
        <v>29</v>
      </c>
      <c r="E302" s="170">
        <f>ROUND(R$5*E299,0)</f>
        <v>0</v>
      </c>
      <c r="F302" s="170">
        <f t="shared" ref="F302:I302" si="311">ROUND(S$5*F299,0)</f>
        <v>0</v>
      </c>
      <c r="G302" s="170">
        <f t="shared" si="311"/>
        <v>0</v>
      </c>
      <c r="H302" s="170">
        <f t="shared" si="311"/>
        <v>0</v>
      </c>
      <c r="I302" s="170">
        <f t="shared" si="311"/>
        <v>0</v>
      </c>
      <c r="J302" s="167">
        <f>SUM(E302:I302)</f>
        <v>0</v>
      </c>
      <c r="M302" s="215"/>
      <c r="N302" s="56"/>
      <c r="O302" s="56"/>
      <c r="P302" s="56"/>
      <c r="Q302" s="211">
        <f>IF('Cumulative Cost Share Budget'!L301='Split CS budget (A)'!$L$1,'Cumulative Cost Share Budget'!Q301,0)</f>
        <v>1.03</v>
      </c>
      <c r="R302" s="212">
        <f>IF('Cumulative Cost Share Budget'!L301='Split CS budget (A)'!$L$1,'Cumulative Cost Share Budget'!R301,0)</f>
        <v>0</v>
      </c>
      <c r="S302" s="61">
        <f>IF('Cumulative Cost Share Budget'!L301='Split CS budget (A)'!$L$1,'Cumulative Cost Share Budget'!S301,0)</f>
        <v>12</v>
      </c>
      <c r="T302" s="16"/>
      <c r="U302" s="324"/>
      <c r="V302" s="324"/>
      <c r="W302" s="324"/>
      <c r="X302" s="324"/>
      <c r="Y302" s="324"/>
    </row>
    <row r="303" spans="1:25" hidden="1">
      <c r="A303" s="449"/>
      <c r="B303" s="486"/>
      <c r="C303" s="480"/>
      <c r="D303" s="62" t="s">
        <v>178</v>
      </c>
      <c r="E303" s="171">
        <f>SUM(E301:E302)</f>
        <v>0</v>
      </c>
      <c r="F303" s="171">
        <f t="shared" ref="F303:I303" si="312">SUM(F301:F302)</f>
        <v>0</v>
      </c>
      <c r="G303" s="171">
        <f t="shared" si="312"/>
        <v>0</v>
      </c>
      <c r="H303" s="171">
        <f t="shared" si="312"/>
        <v>0</v>
      </c>
      <c r="I303" s="171">
        <f t="shared" si="312"/>
        <v>0</v>
      </c>
      <c r="J303" s="172">
        <f>SUM(J301:J302)</f>
        <v>0</v>
      </c>
      <c r="M303" s="215"/>
      <c r="N303" s="56"/>
      <c r="O303" s="56"/>
      <c r="P303" s="56"/>
      <c r="Q303" s="211">
        <f>IF('Cumulative Cost Share Budget'!L302='Split CS budget (A)'!$L$1,'Cumulative Cost Share Budget'!Q302,0)</f>
        <v>1.03</v>
      </c>
      <c r="R303" s="212">
        <f>IF('Cumulative Cost Share Budget'!L302='Split CS budget (A)'!$L$1,'Cumulative Cost Share Budget'!R302,0)</f>
        <v>0</v>
      </c>
      <c r="S303" s="61">
        <f>IF('Cumulative Cost Share Budget'!L302='Split CS budget (A)'!$L$1,'Cumulative Cost Share Budget'!S302,0)</f>
        <v>12</v>
      </c>
      <c r="T303" s="16"/>
      <c r="U303" s="323"/>
      <c r="V303" s="323"/>
      <c r="W303" s="323"/>
      <c r="X303" s="323"/>
      <c r="Y303" s="323"/>
    </row>
    <row r="304" spans="1:25" hidden="1">
      <c r="A304" s="449"/>
      <c r="B304" s="481"/>
      <c r="C304" s="480"/>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5">
        <f>IF('Cumulative Cost Share Budget'!L304='Split CS budget (A)'!$L$1,'Cumulative Cost Share Budget'!A304,0)</f>
        <v>0</v>
      </c>
      <c r="B305" s="480" t="str">
        <f>IF('Cumulative Cost Share Budget'!$L304='Split CS budget (A)'!$L$1,'Cumulative Cost Share Budget'!B304,0)</f>
        <v>Co-Investigator</v>
      </c>
      <c r="C305" s="481"/>
      <c r="D305" s="33" t="s">
        <v>123</v>
      </c>
      <c r="E305" s="76">
        <f>ROUND($R305*$S305,6)</f>
        <v>0</v>
      </c>
      <c r="F305" s="76">
        <f>ROUND($R306*$S306,6)</f>
        <v>0</v>
      </c>
      <c r="G305" s="76">
        <f>ROUND($R307*$S307,6)</f>
        <v>0</v>
      </c>
      <c r="H305" s="76">
        <f>ROUND($R308*$S308,6)</f>
        <v>0</v>
      </c>
      <c r="I305" s="76">
        <f>ROUND($R309*$S309,6)</f>
        <v>0</v>
      </c>
      <c r="J305" s="46"/>
      <c r="M305" s="133">
        <f>IF('Cumulative Cost Share Budget'!L304='Split CS budget (A)'!$L$1,'Cumulative Cost Share Budget'!M304,0)</f>
        <v>0</v>
      </c>
      <c r="N305" s="214">
        <f>IF('Cumulative Cost Share Budget'!L304='Split CS budget (A)'!$L$1,'Cumulative Cost Share Budget'!N304,0)</f>
        <v>0</v>
      </c>
      <c r="O305" s="214">
        <f>IF('Cumulative Cost Share Budget'!L300='Split CS budget (A)'!$L$1,'Cumulative Cost Share Budget'!O300,0)</f>
        <v>0</v>
      </c>
      <c r="P305" s="209">
        <f>IF('Cumulative Cost Share Budget'!L304='Split CS budget (A)'!$L$1,'Cumulative Cost Share Budget'!P304,0)</f>
        <v>0</v>
      </c>
      <c r="Q305" s="211">
        <f>IF('Cumulative Cost Share Budget'!L304='Split CS budget (A)'!$L$1,'Cumulative Cost Share Budget'!Q304,0)</f>
        <v>1.03</v>
      </c>
      <c r="R305" s="212">
        <f>IF('Cumulative Cost Share Budget'!L304='Split CS budget (A)'!$L$1,'Cumulative Cost Share Budget'!R304,0)</f>
        <v>0</v>
      </c>
      <c r="S305" s="61">
        <f>IF('Cumulative Cost Share Budget'!L304='Split CS budget (A)'!$L$1,'Cumulative Cost Share Budget'!S304,0)</f>
        <v>12</v>
      </c>
      <c r="T305" s="2"/>
      <c r="U305" s="323">
        <f>IFERROR((E308+E309)/E307,0)</f>
        <v>0</v>
      </c>
      <c r="V305" s="323">
        <f t="shared" ref="V305" si="313">IFERROR((F308+F309)/F307,0)</f>
        <v>0</v>
      </c>
      <c r="W305" s="323">
        <f t="shared" ref="W305" si="314">IFERROR((G308+G309)/G307,0)</f>
        <v>0</v>
      </c>
      <c r="X305" s="323">
        <f t="shared" ref="X305" si="315">IFERROR((H308+H309)/H307,0)</f>
        <v>0</v>
      </c>
      <c r="Y305" s="323">
        <f t="shared" ref="Y305" si="316">IFERROR((I308+I309)/I307,0)</f>
        <v>0</v>
      </c>
    </row>
    <row r="306" spans="1:25" hidden="1">
      <c r="A306" s="486"/>
      <c r="B306" s="545" t="str">
        <f>IF('Cumulative Cost Share Budget'!$L305='Split CS budget (A)'!$L$1,'Cumulative Cost Share Budget'!B305,0)</f>
        <v>Select One</v>
      </c>
      <c r="C306" s="480"/>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(A)'!$L$1,'Cumulative Cost Share Budget'!Q305,0)</f>
        <v>1.03</v>
      </c>
      <c r="R306" s="212">
        <f>IF('Cumulative Cost Share Budget'!L305='Split CS budget (A)'!$L$1,'Cumulative Cost Share Budget'!R305,0)</f>
        <v>0</v>
      </c>
      <c r="S306" s="61">
        <f>IF('Cumulative Cost Share Budget'!L305='Split CS budget (A)'!$L$1,'Cumulative Cost Share Budget'!S305,0)</f>
        <v>12</v>
      </c>
      <c r="T306" s="16"/>
      <c r="U306" s="324"/>
      <c r="V306" s="324"/>
      <c r="W306" s="324"/>
      <c r="X306" s="324"/>
      <c r="Y306" s="324"/>
    </row>
    <row r="307" spans="1:25" hidden="1">
      <c r="A307" s="449"/>
      <c r="B307" s="486"/>
      <c r="C307" s="480"/>
      <c r="D307" s="59" t="s">
        <v>30</v>
      </c>
      <c r="E307" s="52">
        <f>ROUND(E306*$Q$2,0)</f>
        <v>0</v>
      </c>
      <c r="F307" s="52">
        <f t="shared" ref="F307:I307" si="317">ROUND(F306*$Q$2,0)</f>
        <v>0</v>
      </c>
      <c r="G307" s="52">
        <f t="shared" si="317"/>
        <v>0</v>
      </c>
      <c r="H307" s="52">
        <f t="shared" si="317"/>
        <v>0</v>
      </c>
      <c r="I307" s="52">
        <f t="shared" si="317"/>
        <v>0</v>
      </c>
      <c r="J307" s="158">
        <f>SUM(E307:I307)</f>
        <v>0</v>
      </c>
      <c r="M307" s="215"/>
      <c r="N307" s="56"/>
      <c r="O307" s="56"/>
      <c r="P307" s="56"/>
      <c r="Q307" s="211">
        <f>IF('Cumulative Cost Share Budget'!L306='Split CS budget (A)'!$L$1,'Cumulative Cost Share Budget'!Q306,0)</f>
        <v>1.03</v>
      </c>
      <c r="R307" s="212">
        <f>IF('Cumulative Cost Share Budget'!L306='Split CS budget (A)'!$L$1,'Cumulative Cost Share Budget'!R306,0)</f>
        <v>0</v>
      </c>
      <c r="S307" s="61">
        <f>IF('Cumulative Cost Share Budget'!L306='Split CS budget (A)'!$L$1,'Cumulative Cost Share Budget'!S306,0)</f>
        <v>12</v>
      </c>
      <c r="T307" s="16"/>
      <c r="U307" s="323"/>
      <c r="V307" s="323"/>
      <c r="W307" s="323"/>
      <c r="X307" s="323"/>
      <c r="Y307" s="323"/>
    </row>
    <row r="308" spans="1:25" ht="15" hidden="1">
      <c r="A308" s="449"/>
      <c r="B308" s="486"/>
      <c r="C308" s="480"/>
      <c r="D308" s="59" t="s">
        <v>29</v>
      </c>
      <c r="E308" s="170">
        <f>ROUND(R$5*E305,0)</f>
        <v>0</v>
      </c>
      <c r="F308" s="170">
        <f t="shared" ref="F308:I308" si="318">ROUND(S$5*F305,0)</f>
        <v>0</v>
      </c>
      <c r="G308" s="170">
        <f t="shared" si="318"/>
        <v>0</v>
      </c>
      <c r="H308" s="170">
        <f t="shared" si="318"/>
        <v>0</v>
      </c>
      <c r="I308" s="170">
        <f t="shared" si="318"/>
        <v>0</v>
      </c>
      <c r="J308" s="167">
        <f>SUM(E308:I308)</f>
        <v>0</v>
      </c>
      <c r="M308" s="215"/>
      <c r="N308" s="56"/>
      <c r="O308" s="56"/>
      <c r="P308" s="56"/>
      <c r="Q308" s="211">
        <f>IF('Cumulative Cost Share Budget'!L307='Split CS budget (A)'!$L$1,'Cumulative Cost Share Budget'!Q307,0)</f>
        <v>1.03</v>
      </c>
      <c r="R308" s="212">
        <f>IF('Cumulative Cost Share Budget'!L307='Split CS budget (A)'!$L$1,'Cumulative Cost Share Budget'!R307,0)</f>
        <v>0</v>
      </c>
      <c r="S308" s="61">
        <f>IF('Cumulative Cost Share Budget'!L307='Split CS budget (A)'!$L$1,'Cumulative Cost Share Budget'!S307,0)</f>
        <v>12</v>
      </c>
      <c r="T308" s="16"/>
      <c r="U308" s="324"/>
      <c r="V308" s="324"/>
      <c r="W308" s="324"/>
      <c r="X308" s="324"/>
      <c r="Y308" s="324"/>
    </row>
    <row r="309" spans="1:25" hidden="1">
      <c r="A309" s="449"/>
      <c r="B309" s="486"/>
      <c r="C309" s="480"/>
      <c r="D309" s="62" t="s">
        <v>178</v>
      </c>
      <c r="E309" s="171">
        <f>SUM(E307:E308)</f>
        <v>0</v>
      </c>
      <c r="F309" s="171">
        <f t="shared" ref="F309:I309" si="319">SUM(F307:F308)</f>
        <v>0</v>
      </c>
      <c r="G309" s="171">
        <f t="shared" si="319"/>
        <v>0</v>
      </c>
      <c r="H309" s="171">
        <f t="shared" si="319"/>
        <v>0</v>
      </c>
      <c r="I309" s="171">
        <f t="shared" si="319"/>
        <v>0</v>
      </c>
      <c r="J309" s="172">
        <f>SUM(J307:J308)</f>
        <v>0</v>
      </c>
      <c r="M309" s="215"/>
      <c r="N309" s="56"/>
      <c r="O309" s="56"/>
      <c r="P309" s="56"/>
      <c r="Q309" s="211">
        <f>IF('Cumulative Cost Share Budget'!L308='Split CS budget (A)'!$L$1,'Cumulative Cost Share Budget'!Q308,0)</f>
        <v>1.03</v>
      </c>
      <c r="R309" s="212">
        <f>IF('Cumulative Cost Share Budget'!L308='Split CS budget (A)'!$L$1,'Cumulative Cost Share Budget'!R308,0)</f>
        <v>0</v>
      </c>
      <c r="S309" s="61">
        <f>IF('Cumulative Cost Share Budget'!L308='Split CS budget (A)'!$L$1,'Cumulative Cost Share Budget'!S308,0)</f>
        <v>12</v>
      </c>
      <c r="T309" s="16"/>
      <c r="U309" s="323"/>
      <c r="V309" s="323"/>
      <c r="W309" s="323"/>
      <c r="X309" s="323"/>
      <c r="Y309" s="323"/>
    </row>
    <row r="310" spans="1:25" hidden="1">
      <c r="A310" s="449"/>
      <c r="B310" s="481"/>
      <c r="C310" s="480"/>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5">
        <f>IF('Cumulative Cost Share Budget'!L310='Split CS budget (A)'!$L$1,'Cumulative Cost Share Budget'!A310,0)</f>
        <v>0</v>
      </c>
      <c r="B311" s="480" t="str">
        <f>IF('Cumulative Cost Share Budget'!$L310='Split CS budget (A)'!$L$1,'Cumulative Cost Share Budget'!B310,0)</f>
        <v>Co-Investigator</v>
      </c>
      <c r="C311" s="481"/>
      <c r="D311" s="33" t="s">
        <v>123</v>
      </c>
      <c r="E311" s="76">
        <f>ROUND($R311*$S311,6)</f>
        <v>0</v>
      </c>
      <c r="F311" s="76">
        <f>ROUND($R312*$S312,6)</f>
        <v>0</v>
      </c>
      <c r="G311" s="76">
        <f>ROUND($R313*$S313,6)</f>
        <v>0</v>
      </c>
      <c r="H311" s="76">
        <f>ROUND($R314*$S314,6)</f>
        <v>0</v>
      </c>
      <c r="I311" s="76">
        <f>ROUND($R315*$S315,6)</f>
        <v>0</v>
      </c>
      <c r="J311" s="46"/>
      <c r="M311" s="133">
        <f>IF('Cumulative Cost Share Budget'!L310='Split CS budget (A)'!$L$1,'Cumulative Cost Share Budget'!M310,0)</f>
        <v>0</v>
      </c>
      <c r="N311" s="214">
        <f>IF('Cumulative Cost Share Budget'!L310='Split CS budget (A)'!$L$1,'Cumulative Cost Share Budget'!N310,0)</f>
        <v>0</v>
      </c>
      <c r="O311" s="214">
        <f>IF('Cumulative Cost Share Budget'!L306='Split CS budget (A)'!$L$1,'Cumulative Cost Share Budget'!O306,0)</f>
        <v>0</v>
      </c>
      <c r="P311" s="209">
        <f>IF('Cumulative Cost Share Budget'!L310='Split CS budget (A)'!$L$1,'Cumulative Cost Share Budget'!P310,0)</f>
        <v>0</v>
      </c>
      <c r="Q311" s="211">
        <f>IF('Cumulative Cost Share Budget'!L310='Split CS budget (A)'!$L$1,'Cumulative Cost Share Budget'!Q310,0)</f>
        <v>1.03</v>
      </c>
      <c r="R311" s="212">
        <f>IF('Cumulative Cost Share Budget'!L310='Split CS budget (A)'!$L$1,'Cumulative Cost Share Budget'!R310,0)</f>
        <v>0</v>
      </c>
      <c r="S311" s="61">
        <f>IF('Cumulative Cost Share Budget'!L310='Split CS budget (A)'!$L$1,'Cumulative Cost Share Budget'!S310,0)</f>
        <v>12</v>
      </c>
      <c r="T311" s="2"/>
      <c r="U311" s="323">
        <f>IFERROR((E314+E315)/E313,0)</f>
        <v>0</v>
      </c>
      <c r="V311" s="323">
        <f t="shared" ref="V311" si="320">IFERROR((F314+F315)/F313,0)</f>
        <v>0</v>
      </c>
      <c r="W311" s="323">
        <f t="shared" ref="W311" si="321">IFERROR((G314+G315)/G313,0)</f>
        <v>0</v>
      </c>
      <c r="X311" s="323">
        <f t="shared" ref="X311" si="322">IFERROR((H314+H315)/H313,0)</f>
        <v>0</v>
      </c>
      <c r="Y311" s="323">
        <f t="shared" ref="Y311" si="323">IFERROR((I314+I315)/I313,0)</f>
        <v>0</v>
      </c>
    </row>
    <row r="312" spans="1:25" hidden="1">
      <c r="A312" s="486"/>
      <c r="B312" s="545" t="str">
        <f>IF('Cumulative Cost Share Budget'!$L311='Split CS budget (A)'!$L$1,'Cumulative Cost Share Budget'!B311,0)</f>
        <v>Select One</v>
      </c>
      <c r="C312" s="480"/>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(A)'!$L$1,'Cumulative Cost Share Budget'!Q311,0)</f>
        <v>1.03</v>
      </c>
      <c r="R312" s="212">
        <f>IF('Cumulative Cost Share Budget'!L311='Split CS budget (A)'!$L$1,'Cumulative Cost Share Budget'!R311,0)</f>
        <v>0</v>
      </c>
      <c r="S312" s="61">
        <f>IF('Cumulative Cost Share Budget'!L311='Split CS budget (A)'!$L$1,'Cumulative Cost Share Budget'!S311,0)</f>
        <v>12</v>
      </c>
      <c r="T312" s="16"/>
      <c r="U312" s="324"/>
      <c r="V312" s="324"/>
      <c r="W312" s="324"/>
      <c r="X312" s="324"/>
      <c r="Y312" s="324"/>
    </row>
    <row r="313" spans="1:25" hidden="1">
      <c r="A313" s="449"/>
      <c r="B313" s="486"/>
      <c r="C313" s="480"/>
      <c r="D313" s="59" t="s">
        <v>30</v>
      </c>
      <c r="E313" s="52">
        <f>ROUND(E312*$Q$2,0)</f>
        <v>0</v>
      </c>
      <c r="F313" s="52">
        <f t="shared" ref="F313:I313" si="324">ROUND(F312*$Q$2,0)</f>
        <v>0</v>
      </c>
      <c r="G313" s="52">
        <f t="shared" si="324"/>
        <v>0</v>
      </c>
      <c r="H313" s="52">
        <f t="shared" si="324"/>
        <v>0</v>
      </c>
      <c r="I313" s="52">
        <f t="shared" si="324"/>
        <v>0</v>
      </c>
      <c r="J313" s="158">
        <f>SUM(E313:I313)</f>
        <v>0</v>
      </c>
      <c r="M313" s="215"/>
      <c r="N313" s="56"/>
      <c r="O313" s="56"/>
      <c r="P313" s="56"/>
      <c r="Q313" s="211">
        <f>IF('Cumulative Cost Share Budget'!L312='Split CS budget (A)'!$L$1,'Cumulative Cost Share Budget'!Q312,0)</f>
        <v>1.03</v>
      </c>
      <c r="R313" s="212">
        <f>IF('Cumulative Cost Share Budget'!L312='Split CS budget (A)'!$L$1,'Cumulative Cost Share Budget'!R312,0)</f>
        <v>0</v>
      </c>
      <c r="S313" s="61">
        <f>IF('Cumulative Cost Share Budget'!L312='Split CS budget (A)'!$L$1,'Cumulative Cost Share Budget'!S312,0)</f>
        <v>12</v>
      </c>
      <c r="T313" s="16"/>
      <c r="U313" s="323"/>
      <c r="V313" s="323"/>
      <c r="W313" s="323"/>
      <c r="X313" s="323"/>
      <c r="Y313" s="323"/>
    </row>
    <row r="314" spans="1:25" ht="15" hidden="1">
      <c r="A314" s="449"/>
      <c r="B314" s="486"/>
      <c r="C314" s="480"/>
      <c r="D314" s="59" t="s">
        <v>29</v>
      </c>
      <c r="E314" s="170">
        <f>ROUND(R$5*E311,0)</f>
        <v>0</v>
      </c>
      <c r="F314" s="170">
        <f t="shared" ref="F314:I314" si="325">ROUND(S$5*F311,0)</f>
        <v>0</v>
      </c>
      <c r="G314" s="170">
        <f t="shared" si="325"/>
        <v>0</v>
      </c>
      <c r="H314" s="170">
        <f t="shared" si="325"/>
        <v>0</v>
      </c>
      <c r="I314" s="170">
        <f t="shared" si="325"/>
        <v>0</v>
      </c>
      <c r="J314" s="167">
        <f>SUM(E314:I314)</f>
        <v>0</v>
      </c>
      <c r="M314" s="215"/>
      <c r="N314" s="56"/>
      <c r="O314" s="56"/>
      <c r="P314" s="56"/>
      <c r="Q314" s="211">
        <f>IF('Cumulative Cost Share Budget'!L313='Split CS budget (A)'!$L$1,'Cumulative Cost Share Budget'!Q313,0)</f>
        <v>1.03</v>
      </c>
      <c r="R314" s="212">
        <f>IF('Cumulative Cost Share Budget'!L313='Split CS budget (A)'!$L$1,'Cumulative Cost Share Budget'!R313,0)</f>
        <v>0</v>
      </c>
      <c r="S314" s="61">
        <f>IF('Cumulative Cost Share Budget'!L313='Split CS budget (A)'!$L$1,'Cumulative Cost Share Budget'!S313,0)</f>
        <v>12</v>
      </c>
      <c r="T314" s="16"/>
      <c r="U314" s="324"/>
      <c r="V314" s="324"/>
      <c r="W314" s="324"/>
      <c r="X314" s="324"/>
      <c r="Y314" s="324"/>
    </row>
    <row r="315" spans="1:25" hidden="1">
      <c r="A315" s="449"/>
      <c r="B315" s="486"/>
      <c r="C315" s="480"/>
      <c r="D315" s="62" t="s">
        <v>178</v>
      </c>
      <c r="E315" s="171">
        <f>SUM(E313:E314)</f>
        <v>0</v>
      </c>
      <c r="F315" s="171">
        <f t="shared" ref="F315:I315" si="326">SUM(F313:F314)</f>
        <v>0</v>
      </c>
      <c r="G315" s="171">
        <f t="shared" si="326"/>
        <v>0</v>
      </c>
      <c r="H315" s="171">
        <f t="shared" si="326"/>
        <v>0</v>
      </c>
      <c r="I315" s="171">
        <f t="shared" si="326"/>
        <v>0</v>
      </c>
      <c r="J315" s="172">
        <f>SUM(J313:J314)</f>
        <v>0</v>
      </c>
      <c r="M315" s="215"/>
      <c r="N315" s="56"/>
      <c r="O315" s="56"/>
      <c r="P315" s="56"/>
      <c r="Q315" s="211">
        <f>IF('Cumulative Cost Share Budget'!L314='Split CS budget (A)'!$L$1,'Cumulative Cost Share Budget'!Q314,0)</f>
        <v>1.03</v>
      </c>
      <c r="R315" s="212">
        <f>IF('Cumulative Cost Share Budget'!L314='Split CS budget (A)'!$L$1,'Cumulative Cost Share Budget'!R314,0)</f>
        <v>0</v>
      </c>
      <c r="S315" s="61">
        <f>IF('Cumulative Cost Share Budget'!L314='Split CS budget (A)'!$L$1,'Cumulative Cost Share Budget'!S314,0)</f>
        <v>12</v>
      </c>
      <c r="T315" s="16"/>
      <c r="U315" s="323"/>
      <c r="V315" s="323"/>
      <c r="W315" s="323"/>
      <c r="X315" s="323"/>
      <c r="Y315" s="323"/>
    </row>
    <row r="316" spans="1:25" hidden="1">
      <c r="A316" s="449"/>
      <c r="C316" s="76"/>
      <c r="D316" s="59"/>
      <c r="E316" s="16"/>
      <c r="F316" s="16"/>
      <c r="G316" s="16"/>
      <c r="H316" s="16"/>
      <c r="I316" s="16"/>
      <c r="J316" s="25"/>
      <c r="M316" s="2"/>
      <c r="N316" s="2"/>
      <c r="O316" s="2"/>
      <c r="P316" s="2"/>
      <c r="Q316" s="2"/>
      <c r="R316" s="4"/>
      <c r="S316" s="3"/>
      <c r="T316" s="16"/>
      <c r="U316" s="24"/>
      <c r="V316" s="24"/>
      <c r="W316" s="24"/>
      <c r="X316" s="24"/>
      <c r="Y316" s="24"/>
    </row>
    <row r="317" spans="1:25" ht="5.4" customHeight="1">
      <c r="A317" s="449"/>
      <c r="D317" s="21"/>
      <c r="E317" s="21"/>
      <c r="F317" s="21"/>
      <c r="G317" s="21"/>
      <c r="H317" s="21"/>
      <c r="I317" s="21"/>
      <c r="J317" s="61"/>
      <c r="S317" s="16"/>
    </row>
    <row r="318" spans="1:25">
      <c r="A318" s="487" t="s">
        <v>19</v>
      </c>
      <c r="B318" s="48"/>
      <c r="C318" s="48"/>
      <c r="D318" s="49"/>
      <c r="E318" s="164">
        <f>SUMIF($D$16:$D$317,"*Salary",E16:E317)</f>
        <v>0</v>
      </c>
      <c r="F318" s="164">
        <f t="shared" ref="F318:I318" si="327">SUMIF($D$16:$D$317,"*Salary",F16:F317)</f>
        <v>0</v>
      </c>
      <c r="G318" s="164">
        <f t="shared" si="327"/>
        <v>0</v>
      </c>
      <c r="H318" s="164">
        <f t="shared" si="327"/>
        <v>0</v>
      </c>
      <c r="I318" s="164">
        <f t="shared" si="327"/>
        <v>0</v>
      </c>
      <c r="J318" s="158">
        <f>SUM(E318:I318)</f>
        <v>0</v>
      </c>
      <c r="S318" s="3"/>
    </row>
    <row r="319" spans="1:25" ht="15">
      <c r="A319" s="47" t="s">
        <v>20</v>
      </c>
      <c r="B319" s="48"/>
      <c r="C319" s="48"/>
      <c r="D319" s="49"/>
      <c r="E319" s="166">
        <f>SUMIF(D18:D317,"*Total Fringe",E18:E317)</f>
        <v>0</v>
      </c>
      <c r="F319" s="166">
        <f>SUMIF($D$18:$D$317,"*Total Fringe",F18:F317)</f>
        <v>0</v>
      </c>
      <c r="G319" s="166">
        <f t="shared" ref="G319:I319" si="328">SUMIF($D$18:$D$317,"*Total Fringe",G18:G317)</f>
        <v>0</v>
      </c>
      <c r="H319" s="166">
        <f t="shared" si="328"/>
        <v>0</v>
      </c>
      <c r="I319" s="166">
        <f t="shared" si="328"/>
        <v>0</v>
      </c>
      <c r="J319" s="167">
        <f>SUM(E319:I319)</f>
        <v>0</v>
      </c>
      <c r="S319" s="3"/>
    </row>
    <row r="320" spans="1:25">
      <c r="A320" s="47" t="s">
        <v>21</v>
      </c>
      <c r="B320" s="48"/>
      <c r="C320" s="48"/>
      <c r="D320" s="49"/>
      <c r="E320" s="177">
        <f>SUM(E318:E319)</f>
        <v>0</v>
      </c>
      <c r="F320" s="177">
        <f t="shared" ref="F320:I320" si="329">SUM(F318:F319)</f>
        <v>0</v>
      </c>
      <c r="G320" s="177">
        <f t="shared" si="329"/>
        <v>0</v>
      </c>
      <c r="H320" s="177">
        <f t="shared" si="329"/>
        <v>0</v>
      </c>
      <c r="I320" s="177">
        <f t="shared" si="329"/>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62" t="s">
        <v>118</v>
      </c>
      <c r="V322" s="762"/>
      <c r="W322" s="762"/>
      <c r="X322" s="762"/>
      <c r="Y322" s="762"/>
    </row>
    <row r="323" spans="1:25">
      <c r="A323" s="786" t="s">
        <v>422</v>
      </c>
      <c r="B323" s="786"/>
      <c r="C323" s="786"/>
      <c r="D323" s="786"/>
      <c r="E323" s="786"/>
      <c r="F323" s="786"/>
      <c r="G323" s="786"/>
      <c r="H323" s="786"/>
      <c r="I323" s="786"/>
      <c r="J323" s="786"/>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5">
        <f>IF('Cumulative Cost Share Budget'!L324='Split CS budget (A)'!$L$1,'Cumulative Cost Share Budget'!A324,0)</f>
        <v>0</v>
      </c>
      <c r="B325" s="480" t="str">
        <f>IF('Cumulative Cost Share Budget'!$L324='Split CS budget (A)'!$L$1,'Cumulative Cost Share Budget'!B324,0)</f>
        <v>Technician</v>
      </c>
      <c r="C325" s="545" t="str">
        <f>IF('Cumulative Cost Share Budget'!$L324='Split CS budget (A)'!$L$1,'Cumulative Cost Share Budget'!C324,0)</f>
        <v>Select One</v>
      </c>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(A)'!$L$1,'Cumulative Cost Share Budget'!M324,0)</f>
        <v>0</v>
      </c>
      <c r="N325" s="214">
        <f>IF('Cumulative Cost Share Budget'!L324='Split CS budget (A)'!$L$1,'Cumulative Cost Share Budget'!N324,0)</f>
        <v>0</v>
      </c>
      <c r="O325" s="214">
        <f>IF('Cumulative Cost Share Budget'!L320='Split CS budget (A)'!$L$1,'Cumulative Cost Share Budget'!O320,0)</f>
        <v>0</v>
      </c>
      <c r="P325" s="209">
        <f>IF('Cumulative Cost Share Budget'!L324='Split CS budget (A)'!$L$1,'Cumulative Cost Share Budget'!P324,0)</f>
        <v>0</v>
      </c>
      <c r="Q325" s="211">
        <f>IF('Cumulative Cost Share Budget'!L324='Split CS budget (A)'!$L$1,'Cumulative Cost Share Budget'!Q324,0)</f>
        <v>1</v>
      </c>
      <c r="R325" s="212">
        <f>IF('Cumulative Cost Share Budget'!L324='Split CS budget (A)'!$L$1,'Cumulative Cost Share Budget'!R324,0)</f>
        <v>0</v>
      </c>
      <c r="S325" s="61">
        <f>IF('Cumulative Cost Share Budget'!L324='Split CS budget (A)'!$L$1,'Cumulative Cost Share Budget'!S324,0)</f>
        <v>12</v>
      </c>
      <c r="T325" s="211">
        <f>IF('Cumulative Cost Share Budget'!L324='Split CS budget (A)'!$L$1,'Cumulative Cost Share Budget'!T324,0)</f>
        <v>0</v>
      </c>
      <c r="U325" s="323">
        <f>IFERROR((E328+E329)/E327,0)</f>
        <v>0</v>
      </c>
      <c r="V325" s="323">
        <f t="shared" ref="V325:Y325" si="330">IFERROR((F328+F329)/F327,0)</f>
        <v>0</v>
      </c>
      <c r="W325" s="323">
        <f t="shared" si="330"/>
        <v>0</v>
      </c>
      <c r="X325" s="323">
        <f t="shared" si="330"/>
        <v>0</v>
      </c>
      <c r="Y325" s="323">
        <f t="shared" si="330"/>
        <v>0</v>
      </c>
    </row>
    <row r="326" spans="1:25">
      <c r="A326" s="486"/>
      <c r="B326" s="480">
        <f>IF('Cumulative Cost Share Budget'!$L325='Split CS budget (A)'!$L$1,'Cumulative Cost Share Budget'!B325,0)</f>
        <v>0</v>
      </c>
      <c r="C326" s="546"/>
      <c r="D326" s="33" t="s">
        <v>179</v>
      </c>
      <c r="E326" s="21">
        <f>T325</f>
        <v>0</v>
      </c>
      <c r="F326" s="21">
        <f>T326</f>
        <v>0</v>
      </c>
      <c r="G326" s="21">
        <f>T327</f>
        <v>0</v>
      </c>
      <c r="H326" s="21">
        <f>T328</f>
        <v>0</v>
      </c>
      <c r="I326" s="21">
        <f>T329</f>
        <v>0</v>
      </c>
      <c r="J326" s="45"/>
      <c r="M326" s="215"/>
      <c r="N326" s="56"/>
      <c r="O326" s="56"/>
      <c r="P326" s="56"/>
      <c r="Q326" s="211">
        <f>IF('Cumulative Cost Share Budget'!L325='Split CS budget (A)'!$L$1,'Cumulative Cost Share Budget'!Q325,0)</f>
        <v>1.03</v>
      </c>
      <c r="R326" s="212">
        <f>IF('Cumulative Cost Share Budget'!L325='Split CS budget (A)'!$L$1,'Cumulative Cost Share Budget'!R325,0)</f>
        <v>0</v>
      </c>
      <c r="S326" s="61">
        <f>IF('Cumulative Cost Share Budget'!L325='Split CS budget (A)'!$L$1,'Cumulative Cost Share Budget'!S325,0)</f>
        <v>12</v>
      </c>
      <c r="T326" s="211">
        <f>IF('Cumulative Cost Share Budget'!L325='Split CS budget (A)'!$L$1,'Cumulative Cost Share Budget'!T325,0)</f>
        <v>0</v>
      </c>
      <c r="U326" s="323"/>
      <c r="V326" s="323"/>
      <c r="W326" s="323"/>
      <c r="X326" s="323"/>
      <c r="Y326" s="323"/>
    </row>
    <row r="327" spans="1:25">
      <c r="A327" s="449"/>
      <c r="C327" s="547"/>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(A)'!$L$1,'Cumulative Cost Share Budget'!Q326,0)</f>
        <v>1.03</v>
      </c>
      <c r="R327" s="212">
        <f>IF('Cumulative Cost Share Budget'!L326='Split CS budget (A)'!$L$1,'Cumulative Cost Share Budget'!R326,0)</f>
        <v>0</v>
      </c>
      <c r="S327" s="61">
        <f>IF('Cumulative Cost Share Budget'!L326='Split CS budget (A)'!$L$1,'Cumulative Cost Share Budget'!S326,0)</f>
        <v>12</v>
      </c>
      <c r="T327" s="211">
        <f>IF('Cumulative Cost Share Budget'!L326='Split CS budget (A)'!$L$1,'Cumulative Cost Share Budget'!T326,0)</f>
        <v>0</v>
      </c>
      <c r="U327" s="324"/>
      <c r="V327" s="324"/>
      <c r="W327" s="324"/>
      <c r="X327" s="324"/>
      <c r="Y327" s="324"/>
    </row>
    <row r="328" spans="1:25">
      <c r="A328" s="449"/>
      <c r="B328" s="77"/>
      <c r="C328" s="547"/>
      <c r="D328" s="59" t="s">
        <v>30</v>
      </c>
      <c r="E328" s="52">
        <f>ROUND(E327*$Q$2,0)</f>
        <v>0</v>
      </c>
      <c r="F328" s="52">
        <f t="shared" ref="F328:I328" si="331">ROUND(F327*$Q$2,0)</f>
        <v>0</v>
      </c>
      <c r="G328" s="52">
        <f t="shared" si="331"/>
        <v>0</v>
      </c>
      <c r="H328" s="52">
        <f t="shared" si="331"/>
        <v>0</v>
      </c>
      <c r="I328" s="52">
        <f t="shared" si="331"/>
        <v>0</v>
      </c>
      <c r="J328" s="158">
        <f>SUM(E328:I328)</f>
        <v>0</v>
      </c>
      <c r="M328" s="215"/>
      <c r="N328" s="56"/>
      <c r="O328" s="56"/>
      <c r="P328" s="56"/>
      <c r="Q328" s="211">
        <f>IF('Cumulative Cost Share Budget'!L327='Split CS budget (A)'!$L$1,'Cumulative Cost Share Budget'!Q327,0)</f>
        <v>1.03</v>
      </c>
      <c r="R328" s="212">
        <f>IF('Cumulative Cost Share Budget'!L327='Split CS budget (A)'!$L$1,'Cumulative Cost Share Budget'!R327,0)</f>
        <v>0</v>
      </c>
      <c r="S328" s="61">
        <f>IF('Cumulative Cost Share Budget'!L327='Split CS budget (A)'!$L$1,'Cumulative Cost Share Budget'!S327,0)</f>
        <v>12</v>
      </c>
      <c r="T328" s="211">
        <f>IF('Cumulative Cost Share Budget'!L327='Split CS budget (A)'!$L$1,'Cumulative Cost Share Budget'!T327,0)</f>
        <v>0</v>
      </c>
      <c r="U328" s="323"/>
      <c r="V328" s="323"/>
      <c r="W328" s="323"/>
      <c r="X328" s="323"/>
      <c r="Y328" s="323"/>
    </row>
    <row r="329" spans="1:25" ht="15">
      <c r="A329" s="449"/>
      <c r="B329" s="77"/>
      <c r="C329" s="547"/>
      <c r="D329" s="59" t="s">
        <v>29</v>
      </c>
      <c r="E329" s="170">
        <f>ROUND(R$5*E325,0)</f>
        <v>0</v>
      </c>
      <c r="F329" s="170">
        <f t="shared" ref="F329:I329" si="332">ROUND(S$5*F325,0)</f>
        <v>0</v>
      </c>
      <c r="G329" s="170">
        <f t="shared" si="332"/>
        <v>0</v>
      </c>
      <c r="H329" s="170">
        <f t="shared" si="332"/>
        <v>0</v>
      </c>
      <c r="I329" s="170">
        <f t="shared" si="332"/>
        <v>0</v>
      </c>
      <c r="J329" s="167">
        <f>SUM(E329:I329)</f>
        <v>0</v>
      </c>
      <c r="M329" s="215"/>
      <c r="N329" s="56"/>
      <c r="O329" s="56"/>
      <c r="P329" s="56"/>
      <c r="Q329" s="211">
        <f>IF('Cumulative Cost Share Budget'!L328='Split CS budget (A)'!$L$1,'Cumulative Cost Share Budget'!Q328,0)</f>
        <v>1.03</v>
      </c>
      <c r="R329" s="212">
        <f>IF('Cumulative Cost Share Budget'!L328='Split CS budget (A)'!$L$1,'Cumulative Cost Share Budget'!R328,0)</f>
        <v>0</v>
      </c>
      <c r="S329" s="61">
        <f>IF('Cumulative Cost Share Budget'!L328='Split CS budget (A)'!$L$1,'Cumulative Cost Share Budget'!S328,0)</f>
        <v>12</v>
      </c>
      <c r="T329" s="211">
        <f>IF('Cumulative Cost Share Budget'!L328='Split CS budget (A)'!$L$1,'Cumulative Cost Share Budget'!T328,0)</f>
        <v>0</v>
      </c>
      <c r="U329" s="323"/>
      <c r="V329" s="323"/>
      <c r="W329" s="323"/>
      <c r="X329" s="323"/>
      <c r="Y329" s="323"/>
    </row>
    <row r="330" spans="1:25">
      <c r="A330" s="449"/>
      <c r="B330" s="77"/>
      <c r="C330" s="547"/>
      <c r="D330" s="62" t="s">
        <v>178</v>
      </c>
      <c r="E330" s="171">
        <f>SUM(E328:E329)</f>
        <v>0</v>
      </c>
      <c r="F330" s="171">
        <f t="shared" ref="F330:I330" si="333">SUM(F328:F329)</f>
        <v>0</v>
      </c>
      <c r="G330" s="171">
        <f t="shared" si="333"/>
        <v>0</v>
      </c>
      <c r="H330" s="171">
        <f t="shared" si="333"/>
        <v>0</v>
      </c>
      <c r="I330" s="171">
        <f t="shared" si="333"/>
        <v>0</v>
      </c>
      <c r="J330" s="172">
        <f>SUM(J328:J329)</f>
        <v>0</v>
      </c>
      <c r="M330" s="215"/>
      <c r="N330" s="56"/>
      <c r="O330" s="56"/>
      <c r="P330" s="56"/>
      <c r="Q330" s="59"/>
      <c r="R330" s="216"/>
      <c r="S330" s="61"/>
      <c r="T330" s="59"/>
      <c r="U330" s="323"/>
      <c r="V330" s="323"/>
      <c r="W330" s="323"/>
      <c r="X330" s="323"/>
      <c r="Y330" s="323"/>
    </row>
    <row r="331" spans="1:25" hidden="1">
      <c r="A331" s="449"/>
      <c r="B331" s="77"/>
      <c r="C331" s="547"/>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5" t="str">
        <f>IF('Cumulative Cost Share Budget'!L331='Split CS budget (A)'!$L$1,'Cumulative Cost Share Budget'!A331,0)</f>
        <v xml:space="preserve"> </v>
      </c>
      <c r="B332" s="480" t="str">
        <f>IF('Cumulative Cost Share Budget'!$L331='Split CS budget (A)'!$L$1,'Cumulative Cost Share Budget'!B331,0)</f>
        <v>Technician</v>
      </c>
      <c r="C332" s="545" t="str">
        <f>IF('Cumulative Cost Share Budget'!$L331='Split CS budget (A)'!$L$1,'Cumulative Cost Share Budget'!C331,0)</f>
        <v>Select One</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(A)'!$L$1,'Cumulative Cost Share Budget'!M331,0)</f>
        <v>0</v>
      </c>
      <c r="N332" s="214">
        <f>IF('Cumulative Cost Share Budget'!L331='Split CS budget (A)'!$L$1,'Cumulative Cost Share Budget'!N331,0)</f>
        <v>0</v>
      </c>
      <c r="O332" s="214">
        <f>IF('Cumulative Cost Share Budget'!L327='Split CS budget (A)'!$L$1,'Cumulative Cost Share Budget'!O327,0)</f>
        <v>0</v>
      </c>
      <c r="P332" s="209">
        <f>IF('Cumulative Cost Share Budget'!L331='Split CS budget (A)'!$L$1,'Cumulative Cost Share Budget'!P331,0)</f>
        <v>0</v>
      </c>
      <c r="Q332" s="211">
        <f>IF('Cumulative Cost Share Budget'!L331='Split CS budget (A)'!$L$1,'Cumulative Cost Share Budget'!Q331,0)</f>
        <v>1</v>
      </c>
      <c r="R332" s="212">
        <f>IF('Cumulative Cost Share Budget'!L331='Split CS budget (A)'!$L$1,'Cumulative Cost Share Budget'!R331,0)</f>
        <v>0</v>
      </c>
      <c r="S332" s="61">
        <f>IF('Cumulative Cost Share Budget'!L331='Split CS budget (A)'!$L$1,'Cumulative Cost Share Budget'!S331,0)</f>
        <v>12</v>
      </c>
      <c r="T332" s="211">
        <f>IF('Cumulative Cost Share Budget'!L331='Split CS budget (A)'!$L$1,'Cumulative Cost Share Budget'!T331,0)</f>
        <v>0</v>
      </c>
      <c r="U332" s="323">
        <f>IFERROR((E335+E336)/E334,0)</f>
        <v>0</v>
      </c>
      <c r="V332" s="323">
        <f t="shared" ref="V332:Y332" si="334">IFERROR((F335+F336)/F334,0)</f>
        <v>0</v>
      </c>
      <c r="W332" s="323">
        <f t="shared" si="334"/>
        <v>0</v>
      </c>
      <c r="X332" s="323">
        <f t="shared" si="334"/>
        <v>0</v>
      </c>
      <c r="Y332" s="323">
        <f t="shared" si="334"/>
        <v>0</v>
      </c>
    </row>
    <row r="333" spans="1:25" hidden="1">
      <c r="A333" s="486"/>
      <c r="B333" s="480">
        <f>IF('Cumulative Cost Share Budget'!$L332='Split CS budget (A)'!$L$1,'Cumulative Cost Share Budget'!B332,0)</f>
        <v>0</v>
      </c>
      <c r="C333" s="276"/>
      <c r="D333" s="33" t="s">
        <v>179</v>
      </c>
      <c r="E333" s="21">
        <f>T332</f>
        <v>0</v>
      </c>
      <c r="F333" s="21">
        <f>T333</f>
        <v>0</v>
      </c>
      <c r="G333" s="21">
        <f>T334</f>
        <v>0</v>
      </c>
      <c r="H333" s="21">
        <f>T335</f>
        <v>0</v>
      </c>
      <c r="I333" s="21">
        <f>T336</f>
        <v>0</v>
      </c>
      <c r="J333" s="149"/>
      <c r="M333" s="215"/>
      <c r="N333" s="56"/>
      <c r="O333" s="56"/>
      <c r="P333" s="56"/>
      <c r="Q333" s="211">
        <f>IF('Cumulative Cost Share Budget'!L332='Split CS budget (A)'!$L$1,'Cumulative Cost Share Budget'!Q332,0)</f>
        <v>1.03</v>
      </c>
      <c r="R333" s="212">
        <f>IF('Cumulative Cost Share Budget'!L332='Split CS budget (A)'!$L$1,'Cumulative Cost Share Budget'!R332,0)</f>
        <v>0</v>
      </c>
      <c r="S333" s="61">
        <f>IF('Cumulative Cost Share Budget'!L332='Split CS budget (A)'!$L$1,'Cumulative Cost Share Budget'!S332,0)</f>
        <v>12</v>
      </c>
      <c r="T333" s="211">
        <f>IF('Cumulative Cost Share Budget'!L332='Split CS budget (A)'!$L$1,'Cumulative Cost Share Budget'!T332,0)</f>
        <v>0</v>
      </c>
      <c r="U333" s="323"/>
      <c r="V333" s="323"/>
      <c r="W333" s="323"/>
      <c r="X333" s="323"/>
      <c r="Y333" s="323"/>
    </row>
    <row r="334" spans="1:25" hidden="1">
      <c r="A334" s="449"/>
      <c r="C334" s="547"/>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(A)'!$L$1,'Cumulative Cost Share Budget'!Q333,0)</f>
        <v>1.03</v>
      </c>
      <c r="R334" s="212">
        <f>IF('Cumulative Cost Share Budget'!L333='Split CS budget (A)'!$L$1,'Cumulative Cost Share Budget'!R333,0)</f>
        <v>0</v>
      </c>
      <c r="S334" s="61">
        <f>IF('Cumulative Cost Share Budget'!L333='Split CS budget (A)'!$L$1,'Cumulative Cost Share Budget'!S333,0)</f>
        <v>12</v>
      </c>
      <c r="T334" s="211">
        <f>IF('Cumulative Cost Share Budget'!L333='Split CS budget (A)'!$L$1,'Cumulative Cost Share Budget'!T333,0)</f>
        <v>0</v>
      </c>
      <c r="U334" s="324"/>
      <c r="V334" s="324"/>
      <c r="W334" s="324"/>
      <c r="X334" s="324"/>
      <c r="Y334" s="324"/>
    </row>
    <row r="335" spans="1:25" hidden="1">
      <c r="A335" s="449"/>
      <c r="B335" s="77"/>
      <c r="C335" s="547"/>
      <c r="D335" s="59" t="s">
        <v>30</v>
      </c>
      <c r="E335" s="52">
        <f>ROUND(E334*$Q$2,0)</f>
        <v>0</v>
      </c>
      <c r="F335" s="52">
        <f t="shared" ref="F335:I335" si="335">ROUND(F334*$Q$2,0)</f>
        <v>0</v>
      </c>
      <c r="G335" s="52">
        <f t="shared" si="335"/>
        <v>0</v>
      </c>
      <c r="H335" s="52">
        <f t="shared" si="335"/>
        <v>0</v>
      </c>
      <c r="I335" s="52">
        <f t="shared" si="335"/>
        <v>0</v>
      </c>
      <c r="J335" s="158">
        <f>SUM(E335:I335)</f>
        <v>0</v>
      </c>
      <c r="M335" s="215"/>
      <c r="N335" s="56"/>
      <c r="O335" s="56"/>
      <c r="P335" s="56"/>
      <c r="Q335" s="211">
        <f>IF('Cumulative Cost Share Budget'!L334='Split CS budget (A)'!$L$1,'Cumulative Cost Share Budget'!Q334,0)</f>
        <v>1.03</v>
      </c>
      <c r="R335" s="212">
        <f>IF('Cumulative Cost Share Budget'!L334='Split CS budget (A)'!$L$1,'Cumulative Cost Share Budget'!R334,0)</f>
        <v>0</v>
      </c>
      <c r="S335" s="61">
        <f>IF('Cumulative Cost Share Budget'!L334='Split CS budget (A)'!$L$1,'Cumulative Cost Share Budget'!S334,0)</f>
        <v>12</v>
      </c>
      <c r="T335" s="211">
        <f>IF('Cumulative Cost Share Budget'!L334='Split CS budget (A)'!$L$1,'Cumulative Cost Share Budget'!T334,0)</f>
        <v>0</v>
      </c>
      <c r="U335" s="323"/>
      <c r="V335" s="323"/>
      <c r="W335" s="323"/>
      <c r="X335" s="323"/>
      <c r="Y335" s="323"/>
    </row>
    <row r="336" spans="1:25" ht="15" hidden="1">
      <c r="A336" s="449"/>
      <c r="B336" s="77"/>
      <c r="C336" s="547"/>
      <c r="D336" s="59" t="s">
        <v>29</v>
      </c>
      <c r="E336" s="170">
        <f>ROUND(R$5*E332,0)</f>
        <v>0</v>
      </c>
      <c r="F336" s="170">
        <f t="shared" ref="F336:I336" si="336">ROUND(S$5*F332,0)</f>
        <v>0</v>
      </c>
      <c r="G336" s="170">
        <f t="shared" si="336"/>
        <v>0</v>
      </c>
      <c r="H336" s="170">
        <f t="shared" si="336"/>
        <v>0</v>
      </c>
      <c r="I336" s="170">
        <f t="shared" si="336"/>
        <v>0</v>
      </c>
      <c r="J336" s="167">
        <f>SUM(E336:I336)</f>
        <v>0</v>
      </c>
      <c r="M336" s="215"/>
      <c r="N336" s="56"/>
      <c r="O336" s="56"/>
      <c r="P336" s="56"/>
      <c r="Q336" s="211">
        <f>IF('Cumulative Cost Share Budget'!L335='Split CS budget (A)'!$L$1,'Cumulative Cost Share Budget'!Q335,0)</f>
        <v>1.03</v>
      </c>
      <c r="R336" s="212">
        <f>IF('Cumulative Cost Share Budget'!L335='Split CS budget (A)'!$L$1,'Cumulative Cost Share Budget'!R335,0)</f>
        <v>0</v>
      </c>
      <c r="S336" s="61">
        <f>IF('Cumulative Cost Share Budget'!L335='Split CS budget (A)'!$L$1,'Cumulative Cost Share Budget'!S335,0)</f>
        <v>12</v>
      </c>
      <c r="T336" s="211">
        <f>IF('Cumulative Cost Share Budget'!L335='Split CS budget (A)'!$L$1,'Cumulative Cost Share Budget'!T335,0)</f>
        <v>0</v>
      </c>
      <c r="U336" s="323"/>
      <c r="V336" s="323"/>
      <c r="W336" s="323"/>
      <c r="X336" s="323"/>
      <c r="Y336" s="323"/>
    </row>
    <row r="337" spans="1:25" hidden="1">
      <c r="A337" s="449"/>
      <c r="B337" s="77"/>
      <c r="C337" s="547"/>
      <c r="D337" s="62" t="s">
        <v>178</v>
      </c>
      <c r="E337" s="171">
        <f>SUM(E335:E336)</f>
        <v>0</v>
      </c>
      <c r="F337" s="171">
        <f t="shared" ref="F337:I337" si="337">SUM(F335:F336)</f>
        <v>0</v>
      </c>
      <c r="G337" s="171">
        <f t="shared" si="337"/>
        <v>0</v>
      </c>
      <c r="H337" s="171">
        <f t="shared" si="337"/>
        <v>0</v>
      </c>
      <c r="I337" s="171">
        <f t="shared" si="337"/>
        <v>0</v>
      </c>
      <c r="J337" s="172">
        <f>SUM(J335:J336)</f>
        <v>0</v>
      </c>
      <c r="M337" s="215"/>
      <c r="N337" s="56"/>
      <c r="O337" s="56"/>
      <c r="P337" s="56"/>
      <c r="Q337" s="59"/>
      <c r="R337" s="216"/>
      <c r="S337" s="61"/>
      <c r="T337" s="59"/>
      <c r="U337" s="323"/>
      <c r="V337" s="323"/>
      <c r="W337" s="323"/>
      <c r="X337" s="323"/>
      <c r="Y337" s="323"/>
    </row>
    <row r="338" spans="1:25" hidden="1">
      <c r="A338" s="449"/>
      <c r="B338" s="77"/>
      <c r="C338" s="547"/>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5" t="str">
        <f>IF('Cumulative Cost Share Budget'!L338='Split CS budget (A)'!$L$1,'Cumulative Cost Share Budget'!A338,0)</f>
        <v xml:space="preserve"> </v>
      </c>
      <c r="B339" s="480" t="str">
        <f>IF('Cumulative Cost Share Budget'!$L338='Split CS budget (A)'!$L$1,'Cumulative Cost Share Budget'!B338,0)</f>
        <v>Other</v>
      </c>
      <c r="C339" s="545" t="str">
        <f>IF('Cumulative Cost Share Budget'!$L338='Split CS budget (A)'!$L$1,'Cumulative Cost Share Budget'!C338,0)</f>
        <v>Select One</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(A)'!$L$1,'Cumulative Cost Share Budget'!M338,0)</f>
        <v>0</v>
      </c>
      <c r="N339" s="214">
        <f>IF('Cumulative Cost Share Budget'!L338='Split CS budget (A)'!$L$1,'Cumulative Cost Share Budget'!N338,0)</f>
        <v>0</v>
      </c>
      <c r="O339" s="214">
        <f>IF('Cumulative Cost Share Budget'!L334='Split CS budget (A)'!$L$1,'Cumulative Cost Share Budget'!O334,0)</f>
        <v>0</v>
      </c>
      <c r="P339" s="209">
        <f>IF('Cumulative Cost Share Budget'!L338='Split CS budget (A)'!$L$1,'Cumulative Cost Share Budget'!P338,0)</f>
        <v>0</v>
      </c>
      <c r="Q339" s="211">
        <f>IF('Cumulative Cost Share Budget'!L338='Split CS budget (A)'!$L$1,'Cumulative Cost Share Budget'!Q338,0)</f>
        <v>1</v>
      </c>
      <c r="R339" s="212">
        <f>IF('Cumulative Cost Share Budget'!L338='Split CS budget (A)'!$L$1,'Cumulative Cost Share Budget'!R338,0)</f>
        <v>0</v>
      </c>
      <c r="S339" s="61">
        <f>IF('Cumulative Cost Share Budget'!L338='Split CS budget (A)'!$L$1,'Cumulative Cost Share Budget'!S338,0)</f>
        <v>12</v>
      </c>
      <c r="T339" s="211">
        <f>IF('Cumulative Cost Share Budget'!L338='Split CS budget (A)'!$L$1,'Cumulative Cost Share Budget'!T338,0)</f>
        <v>0</v>
      </c>
      <c r="U339" s="323">
        <f>IFERROR((E342+E343)/E341,0)</f>
        <v>0</v>
      </c>
      <c r="V339" s="323">
        <f t="shared" ref="V339:Y339" si="338">IFERROR((F342+F343)/F341,0)</f>
        <v>0</v>
      </c>
      <c r="W339" s="323">
        <f t="shared" si="338"/>
        <v>0</v>
      </c>
      <c r="X339" s="323">
        <f t="shared" si="338"/>
        <v>0</v>
      </c>
      <c r="Y339" s="323">
        <f t="shared" si="338"/>
        <v>0</v>
      </c>
    </row>
    <row r="340" spans="1:25" hidden="1">
      <c r="A340" s="486"/>
      <c r="B340" s="480">
        <f>IF('Cumulative Cost Share Budget'!$L339='Split CS budget (A)'!$L$1,'Cumulative Cost Share Budget'!B339,0)</f>
        <v>0</v>
      </c>
      <c r="C340" s="276"/>
      <c r="D340" s="33" t="s">
        <v>179</v>
      </c>
      <c r="E340" s="21">
        <f>T339</f>
        <v>0</v>
      </c>
      <c r="F340" s="21">
        <f>T340</f>
        <v>0</v>
      </c>
      <c r="G340" s="21">
        <f>T341</f>
        <v>0</v>
      </c>
      <c r="H340" s="21">
        <f>T342</f>
        <v>0</v>
      </c>
      <c r="I340" s="21">
        <f>T343</f>
        <v>0</v>
      </c>
      <c r="J340" s="45"/>
      <c r="M340" s="215"/>
      <c r="N340" s="56"/>
      <c r="O340" s="56"/>
      <c r="P340" s="56"/>
      <c r="Q340" s="211">
        <f>IF('Cumulative Cost Share Budget'!L339='Split CS budget (A)'!$L$1,'Cumulative Cost Share Budget'!Q339,0)</f>
        <v>1.03</v>
      </c>
      <c r="R340" s="212">
        <f>IF('Cumulative Cost Share Budget'!L339='Split CS budget (A)'!$L$1,'Cumulative Cost Share Budget'!R339,0)</f>
        <v>0</v>
      </c>
      <c r="S340" s="61">
        <f>IF('Cumulative Cost Share Budget'!L339='Split CS budget (A)'!$L$1,'Cumulative Cost Share Budget'!S339,0)</f>
        <v>12</v>
      </c>
      <c r="T340" s="211">
        <f>IF('Cumulative Cost Share Budget'!L339='Split CS budget (A)'!$L$1,'Cumulative Cost Share Budget'!T339,0)</f>
        <v>0</v>
      </c>
      <c r="U340" s="323"/>
      <c r="V340" s="323"/>
      <c r="W340" s="323"/>
      <c r="X340" s="323"/>
      <c r="Y340" s="323"/>
    </row>
    <row r="341" spans="1:25" hidden="1">
      <c r="A341" s="449"/>
      <c r="C341" s="547"/>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(A)'!$L$1,'Cumulative Cost Share Budget'!Q340,0)</f>
        <v>1.03</v>
      </c>
      <c r="R341" s="212">
        <f>IF('Cumulative Cost Share Budget'!L340='Split CS budget (A)'!$L$1,'Cumulative Cost Share Budget'!R340,0)</f>
        <v>0</v>
      </c>
      <c r="S341" s="61">
        <f>IF('Cumulative Cost Share Budget'!L340='Split CS budget (A)'!$L$1,'Cumulative Cost Share Budget'!S340,0)</f>
        <v>12</v>
      </c>
      <c r="T341" s="211">
        <f>IF('Cumulative Cost Share Budget'!L340='Split CS budget (A)'!$L$1,'Cumulative Cost Share Budget'!T340,0)</f>
        <v>0</v>
      </c>
      <c r="U341" s="324"/>
      <c r="V341" s="324"/>
      <c r="W341" s="324"/>
      <c r="X341" s="324"/>
      <c r="Y341" s="324"/>
    </row>
    <row r="342" spans="1:25" hidden="1">
      <c r="A342" s="449"/>
      <c r="B342" s="77"/>
      <c r="C342" s="547"/>
      <c r="D342" s="59" t="s">
        <v>30</v>
      </c>
      <c r="E342" s="52">
        <f>ROUND(E341*$Q$2,0)</f>
        <v>0</v>
      </c>
      <c r="F342" s="52">
        <f t="shared" ref="F342:I342" si="339">ROUND(F341*$Q$2,0)</f>
        <v>0</v>
      </c>
      <c r="G342" s="52">
        <f t="shared" si="339"/>
        <v>0</v>
      </c>
      <c r="H342" s="52">
        <f t="shared" si="339"/>
        <v>0</v>
      </c>
      <c r="I342" s="52">
        <f t="shared" si="339"/>
        <v>0</v>
      </c>
      <c r="J342" s="158">
        <f>SUM(E342:I342)</f>
        <v>0</v>
      </c>
      <c r="M342" s="215"/>
      <c r="N342" s="56"/>
      <c r="O342" s="56"/>
      <c r="P342" s="56"/>
      <c r="Q342" s="211">
        <f>IF('Cumulative Cost Share Budget'!L341='Split CS budget (A)'!$L$1,'Cumulative Cost Share Budget'!Q341,0)</f>
        <v>1.03</v>
      </c>
      <c r="R342" s="212">
        <f>IF('Cumulative Cost Share Budget'!L341='Split CS budget (A)'!$L$1,'Cumulative Cost Share Budget'!R341,0)</f>
        <v>0</v>
      </c>
      <c r="S342" s="61">
        <f>IF('Cumulative Cost Share Budget'!L341='Split CS budget (A)'!$L$1,'Cumulative Cost Share Budget'!S341,0)</f>
        <v>12</v>
      </c>
      <c r="T342" s="211">
        <f>IF('Cumulative Cost Share Budget'!L341='Split CS budget (A)'!$L$1,'Cumulative Cost Share Budget'!T341,0)</f>
        <v>0</v>
      </c>
      <c r="U342" s="324"/>
      <c r="V342" s="324"/>
      <c r="W342" s="324"/>
      <c r="X342" s="324"/>
      <c r="Y342" s="324"/>
    </row>
    <row r="343" spans="1:25" ht="15" hidden="1">
      <c r="A343" s="449"/>
      <c r="B343" s="77"/>
      <c r="C343" s="547"/>
      <c r="D343" s="59" t="s">
        <v>29</v>
      </c>
      <c r="E343" s="170">
        <f>ROUND(R$5*E339,0)</f>
        <v>0</v>
      </c>
      <c r="F343" s="170">
        <f t="shared" ref="F343:I343" si="340">ROUND(S$5*F339,0)</f>
        <v>0</v>
      </c>
      <c r="G343" s="170">
        <f t="shared" si="340"/>
        <v>0</v>
      </c>
      <c r="H343" s="170">
        <f t="shared" si="340"/>
        <v>0</v>
      </c>
      <c r="I343" s="170">
        <f t="shared" si="340"/>
        <v>0</v>
      </c>
      <c r="J343" s="167">
        <f>SUM(E343:I343)</f>
        <v>0</v>
      </c>
      <c r="M343" s="215"/>
      <c r="N343" s="56"/>
      <c r="O343" s="56"/>
      <c r="P343" s="56"/>
      <c r="Q343" s="211">
        <f>IF('Cumulative Cost Share Budget'!L342='Split CS budget (A)'!$L$1,'Cumulative Cost Share Budget'!Q342,0)</f>
        <v>1.03</v>
      </c>
      <c r="R343" s="212">
        <f>IF('Cumulative Cost Share Budget'!L342='Split CS budget (A)'!$L$1,'Cumulative Cost Share Budget'!R342,0)</f>
        <v>0</v>
      </c>
      <c r="S343" s="61">
        <f>IF('Cumulative Cost Share Budget'!L342='Split CS budget (A)'!$L$1,'Cumulative Cost Share Budget'!S342,0)</f>
        <v>12</v>
      </c>
      <c r="T343" s="211">
        <f>IF('Cumulative Cost Share Budget'!L342='Split CS budget (A)'!$L$1,'Cumulative Cost Share Budget'!T342,0)</f>
        <v>0</v>
      </c>
      <c r="U343" s="323"/>
      <c r="V343" s="323"/>
      <c r="W343" s="323"/>
      <c r="X343" s="323"/>
      <c r="Y343" s="323"/>
    </row>
    <row r="344" spans="1:25" hidden="1">
      <c r="A344" s="449"/>
      <c r="B344" s="77"/>
      <c r="C344" s="547"/>
      <c r="D344" s="62" t="s">
        <v>178</v>
      </c>
      <c r="E344" s="171">
        <f>SUM(E342:E343)</f>
        <v>0</v>
      </c>
      <c r="F344" s="171">
        <f t="shared" ref="F344:I344" si="341">SUM(F342:F343)</f>
        <v>0</v>
      </c>
      <c r="G344" s="171">
        <f t="shared" si="341"/>
        <v>0</v>
      </c>
      <c r="H344" s="171">
        <f t="shared" si="341"/>
        <v>0</v>
      </c>
      <c r="I344" s="171">
        <f t="shared" si="341"/>
        <v>0</v>
      </c>
      <c r="J344" s="172">
        <f>SUM(J342:J343)</f>
        <v>0</v>
      </c>
      <c r="M344" s="18"/>
      <c r="N344" s="32"/>
      <c r="O344" s="32"/>
      <c r="P344" s="32"/>
      <c r="Q344" s="46"/>
      <c r="R344" s="46"/>
      <c r="S344" s="46"/>
      <c r="T344" s="25"/>
      <c r="U344" s="323"/>
      <c r="V344" s="323"/>
      <c r="W344" s="323"/>
      <c r="X344" s="323"/>
      <c r="Y344" s="323"/>
    </row>
    <row r="345" spans="1:25" hidden="1">
      <c r="A345" s="449"/>
      <c r="B345" s="77"/>
      <c r="C345" s="547"/>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5" t="str">
        <f>IF('Cumulative Cost Share Budget'!L345='Split CS budget (A)'!$L$1,'Cumulative Cost Share Budget'!A345,0)</f>
        <v xml:space="preserve"> </v>
      </c>
      <c r="B346" s="480" t="str">
        <f>IF('Cumulative Cost Share Budget'!$L345='Split CS budget (A)'!$L$1,'Cumulative Cost Share Budget'!B345,0)</f>
        <v>Other</v>
      </c>
      <c r="C346" s="545" t="str">
        <f>IF('Cumulative Cost Share Budget'!$L345='Split CS budget (A)'!$L$1,'Cumulative Cost Share Budget'!C345,0)</f>
        <v>Select One</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(A)'!$L$1,'Cumulative Cost Share Budget'!M345,0)</f>
        <v>0</v>
      </c>
      <c r="N346" s="214">
        <f>IF('Cumulative Cost Share Budget'!L345='Split CS budget (A)'!$L$1,'Cumulative Cost Share Budget'!N345,0)</f>
        <v>0</v>
      </c>
      <c r="O346" s="214">
        <f>IF('Cumulative Cost Share Budget'!L341='Split CS budget (A)'!$L$1,'Cumulative Cost Share Budget'!O341,0)</f>
        <v>0</v>
      </c>
      <c r="P346" s="209">
        <f>IF('Cumulative Cost Share Budget'!L345='Split CS budget (A)'!$L$1,'Cumulative Cost Share Budget'!P345,0)</f>
        <v>0</v>
      </c>
      <c r="Q346" s="211">
        <f>IF('Cumulative Cost Share Budget'!L345='Split CS budget (A)'!$L$1,'Cumulative Cost Share Budget'!Q345,0)</f>
        <v>1</v>
      </c>
      <c r="R346" s="212">
        <f>IF('Cumulative Cost Share Budget'!L345='Split CS budget (A)'!$L$1,'Cumulative Cost Share Budget'!R345,0)</f>
        <v>0</v>
      </c>
      <c r="S346" s="61">
        <f>IF('Cumulative Cost Share Budget'!L345='Split CS budget (A)'!$L$1,'Cumulative Cost Share Budget'!S345,0)</f>
        <v>12</v>
      </c>
      <c r="T346" s="211">
        <f>IF('Cumulative Cost Share Budget'!L345='Split CS budget (A)'!$L$1,'Cumulative Cost Share Budget'!T345,0)</f>
        <v>0</v>
      </c>
      <c r="U346" s="323">
        <f>IFERROR((E349+E350)/E348,0)</f>
        <v>0</v>
      </c>
      <c r="V346" s="323">
        <f t="shared" ref="V346" si="342">IFERROR((F349+F350)/F348,0)</f>
        <v>0</v>
      </c>
      <c r="W346" s="323">
        <f t="shared" ref="W346" si="343">IFERROR((G349+G350)/G348,0)</f>
        <v>0</v>
      </c>
      <c r="X346" s="323">
        <f t="shared" ref="X346" si="344">IFERROR((H349+H350)/H348,0)</f>
        <v>0</v>
      </c>
      <c r="Y346" s="323">
        <f t="shared" ref="Y346" si="345">IFERROR((I349+I350)/I348,0)</f>
        <v>0</v>
      </c>
    </row>
    <row r="347" spans="1:25" hidden="1">
      <c r="A347" s="486"/>
      <c r="B347" s="480">
        <f>IF('Cumulative Cost Share Budget'!$L346='Split CS budget (A)'!$L$1,'Cumulative Cost Share Budget'!B346,0)</f>
        <v>0</v>
      </c>
      <c r="C347" s="276"/>
      <c r="D347" s="33" t="s">
        <v>179</v>
      </c>
      <c r="E347" s="21">
        <f>T346</f>
        <v>0</v>
      </c>
      <c r="F347" s="21">
        <f>T347</f>
        <v>0</v>
      </c>
      <c r="G347" s="21">
        <f>T348</f>
        <v>0</v>
      </c>
      <c r="H347" s="21">
        <f>T349</f>
        <v>0</v>
      </c>
      <c r="I347" s="21">
        <f>T350</f>
        <v>0</v>
      </c>
      <c r="J347" s="45"/>
      <c r="M347" s="215"/>
      <c r="N347" s="56"/>
      <c r="O347" s="56"/>
      <c r="P347" s="56"/>
      <c r="Q347" s="211">
        <f>IF('Cumulative Cost Share Budget'!L346='Split CS budget (A)'!$L$1,'Cumulative Cost Share Budget'!Q346,0)</f>
        <v>1.03</v>
      </c>
      <c r="R347" s="212">
        <f>IF('Cumulative Cost Share Budget'!L346='Split CS budget (A)'!$L$1,'Cumulative Cost Share Budget'!R346,0)</f>
        <v>0</v>
      </c>
      <c r="S347" s="61">
        <f>IF('Cumulative Cost Share Budget'!L346='Split CS budget (A)'!$L$1,'Cumulative Cost Share Budget'!S346,0)</f>
        <v>12</v>
      </c>
      <c r="T347" s="211">
        <f>IF('Cumulative Cost Share Budget'!L346='Split CS budget (A)'!$L$1,'Cumulative Cost Share Budget'!T346,0)</f>
        <v>0</v>
      </c>
      <c r="U347" s="323"/>
      <c r="V347" s="323"/>
      <c r="W347" s="323"/>
      <c r="X347" s="323"/>
      <c r="Y347" s="323"/>
    </row>
    <row r="348" spans="1:25" hidden="1">
      <c r="A348" s="449"/>
      <c r="C348" s="547"/>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(A)'!$L$1,'Cumulative Cost Share Budget'!Q347,0)</f>
        <v>1.03</v>
      </c>
      <c r="R348" s="212">
        <f>IF('Cumulative Cost Share Budget'!L347='Split CS budget (A)'!$L$1,'Cumulative Cost Share Budget'!R347,0)</f>
        <v>0</v>
      </c>
      <c r="S348" s="61">
        <f>IF('Cumulative Cost Share Budget'!L347='Split CS budget (A)'!$L$1,'Cumulative Cost Share Budget'!S347,0)</f>
        <v>12</v>
      </c>
      <c r="T348" s="211">
        <f>IF('Cumulative Cost Share Budget'!L347='Split CS budget (A)'!$L$1,'Cumulative Cost Share Budget'!T347,0)</f>
        <v>0</v>
      </c>
      <c r="U348" s="324"/>
      <c r="V348" s="324"/>
      <c r="W348" s="324"/>
      <c r="X348" s="324"/>
      <c r="Y348" s="324"/>
    </row>
    <row r="349" spans="1:25" hidden="1">
      <c r="A349" s="449"/>
      <c r="B349" s="77"/>
      <c r="C349" s="547"/>
      <c r="D349" s="59" t="s">
        <v>30</v>
      </c>
      <c r="E349" s="52">
        <f>ROUND(E348*$Q$2,0)</f>
        <v>0</v>
      </c>
      <c r="F349" s="52">
        <f t="shared" ref="F349:I349" si="346">ROUND(F348*$Q$2,0)</f>
        <v>0</v>
      </c>
      <c r="G349" s="52">
        <f t="shared" si="346"/>
        <v>0</v>
      </c>
      <c r="H349" s="52">
        <f t="shared" si="346"/>
        <v>0</v>
      </c>
      <c r="I349" s="52">
        <f t="shared" si="346"/>
        <v>0</v>
      </c>
      <c r="J349" s="158">
        <f>SUM(E349:I349)</f>
        <v>0</v>
      </c>
      <c r="M349" s="215"/>
      <c r="N349" s="56"/>
      <c r="O349" s="56"/>
      <c r="P349" s="56"/>
      <c r="Q349" s="211">
        <f>IF('Cumulative Cost Share Budget'!L348='Split CS budget (A)'!$L$1,'Cumulative Cost Share Budget'!Q348,0)</f>
        <v>1.03</v>
      </c>
      <c r="R349" s="212">
        <f>IF('Cumulative Cost Share Budget'!L348='Split CS budget (A)'!$L$1,'Cumulative Cost Share Budget'!R348,0)</f>
        <v>0</v>
      </c>
      <c r="S349" s="61">
        <f>IF('Cumulative Cost Share Budget'!L348='Split CS budget (A)'!$L$1,'Cumulative Cost Share Budget'!S348,0)</f>
        <v>12</v>
      </c>
      <c r="T349" s="211">
        <f>IF('Cumulative Cost Share Budget'!L348='Split CS budget (A)'!$L$1,'Cumulative Cost Share Budget'!T348,0)</f>
        <v>0</v>
      </c>
      <c r="U349" s="324"/>
      <c r="V349" s="324"/>
      <c r="W349" s="324"/>
      <c r="X349" s="324"/>
      <c r="Y349" s="324"/>
    </row>
    <row r="350" spans="1:25" ht="15" hidden="1">
      <c r="A350" s="449"/>
      <c r="B350" s="77"/>
      <c r="C350" s="547"/>
      <c r="D350" s="59" t="s">
        <v>29</v>
      </c>
      <c r="E350" s="170">
        <f>ROUND(R$5*E346,0)</f>
        <v>0</v>
      </c>
      <c r="F350" s="170">
        <f t="shared" ref="F350:I350" si="347">ROUND(S$5*F346,0)</f>
        <v>0</v>
      </c>
      <c r="G350" s="170">
        <f t="shared" si="347"/>
        <v>0</v>
      </c>
      <c r="H350" s="170">
        <f t="shared" si="347"/>
        <v>0</v>
      </c>
      <c r="I350" s="170">
        <f t="shared" si="347"/>
        <v>0</v>
      </c>
      <c r="J350" s="167">
        <f>SUM(E350:I350)</f>
        <v>0</v>
      </c>
      <c r="M350" s="215"/>
      <c r="N350" s="56"/>
      <c r="O350" s="56"/>
      <c r="P350" s="56"/>
      <c r="Q350" s="211">
        <f>IF('Cumulative Cost Share Budget'!L349='Split CS budget (A)'!$L$1,'Cumulative Cost Share Budget'!Q349,0)</f>
        <v>1.03</v>
      </c>
      <c r="R350" s="212">
        <f>IF('Cumulative Cost Share Budget'!L349='Split CS budget (A)'!$L$1,'Cumulative Cost Share Budget'!R349,0)</f>
        <v>0</v>
      </c>
      <c r="S350" s="61">
        <f>IF('Cumulative Cost Share Budget'!L349='Split CS budget (A)'!$L$1,'Cumulative Cost Share Budget'!S349,0)</f>
        <v>12</v>
      </c>
      <c r="T350" s="211">
        <f>IF('Cumulative Cost Share Budget'!L349='Split CS budget (A)'!$L$1,'Cumulative Cost Share Budget'!T349,0)</f>
        <v>0</v>
      </c>
      <c r="U350" s="323"/>
      <c r="V350" s="323"/>
      <c r="W350" s="323"/>
      <c r="X350" s="323"/>
      <c r="Y350" s="323"/>
    </row>
    <row r="351" spans="1:25" hidden="1">
      <c r="A351" s="449"/>
      <c r="B351" s="77"/>
      <c r="C351" s="547"/>
      <c r="D351" s="62" t="s">
        <v>178</v>
      </c>
      <c r="E351" s="171">
        <f>SUM(E349:E350)</f>
        <v>0</v>
      </c>
      <c r="F351" s="171">
        <f t="shared" ref="F351:I351" si="348">SUM(F349:F350)</f>
        <v>0</v>
      </c>
      <c r="G351" s="171">
        <f t="shared" si="348"/>
        <v>0</v>
      </c>
      <c r="H351" s="171">
        <f t="shared" si="348"/>
        <v>0</v>
      </c>
      <c r="I351" s="171">
        <f t="shared" si="348"/>
        <v>0</v>
      </c>
      <c r="J351" s="172">
        <f>SUM(J349:J350)</f>
        <v>0</v>
      </c>
      <c r="M351" s="18"/>
      <c r="N351" s="32"/>
      <c r="O351" s="32"/>
      <c r="P351" s="32"/>
      <c r="Q351" s="46"/>
      <c r="R351" s="46"/>
      <c r="S351" s="46"/>
      <c r="T351" s="25"/>
      <c r="U351" s="323"/>
      <c r="V351" s="323"/>
      <c r="W351" s="323"/>
      <c r="X351" s="323"/>
      <c r="Y351" s="323"/>
    </row>
    <row r="352" spans="1:25" hidden="1">
      <c r="A352" s="449"/>
      <c r="B352" s="77"/>
      <c r="C352" s="547"/>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5" t="str">
        <f>IF('Cumulative Cost Share Budget'!L352='Split CS budget (A)'!$L$1,'Cumulative Cost Share Budget'!A352,0)</f>
        <v xml:space="preserve"> </v>
      </c>
      <c r="B353" s="480" t="str">
        <f>IF('Cumulative Cost Share Budget'!$L352='Split CS budget (A)'!$L$1,'Cumulative Cost Share Budget'!B352,0)</f>
        <v>Other</v>
      </c>
      <c r="C353" s="545" t="str">
        <f>IF('Cumulative Cost Share Budget'!$L352='Split CS budget (A)'!$L$1,'Cumulative Cost Share Budget'!C352,0)</f>
        <v>Select One</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(A)'!$L$1,'Cumulative Cost Share Budget'!M352,0)</f>
        <v>0</v>
      </c>
      <c r="N353" s="214">
        <f>IF('Cumulative Cost Share Budget'!L352='Split CS budget (A)'!$L$1,'Cumulative Cost Share Budget'!N352,0)</f>
        <v>0</v>
      </c>
      <c r="O353" s="214">
        <f>IF('Cumulative Cost Share Budget'!L348='Split CS budget (A)'!$L$1,'Cumulative Cost Share Budget'!O348,0)</f>
        <v>0</v>
      </c>
      <c r="P353" s="209">
        <f>IF('Cumulative Cost Share Budget'!L352='Split CS budget (A)'!$L$1,'Cumulative Cost Share Budget'!P352,0)</f>
        <v>0</v>
      </c>
      <c r="Q353" s="211">
        <f>IF('Cumulative Cost Share Budget'!L352='Split CS budget (A)'!$L$1,'Cumulative Cost Share Budget'!Q352,0)</f>
        <v>1</v>
      </c>
      <c r="R353" s="212">
        <f>IF('Cumulative Cost Share Budget'!L352='Split CS budget (A)'!$L$1,'Cumulative Cost Share Budget'!R352,0)</f>
        <v>0</v>
      </c>
      <c r="S353" s="61">
        <f>IF('Cumulative Cost Share Budget'!L352='Split CS budget (A)'!$L$1,'Cumulative Cost Share Budget'!S352,0)</f>
        <v>12</v>
      </c>
      <c r="T353" s="211">
        <f>IF('Cumulative Cost Share Budget'!L352='Split CS budget (A)'!$L$1,'Cumulative Cost Share Budget'!T352,0)</f>
        <v>0</v>
      </c>
      <c r="U353" s="323">
        <f>IFERROR((E356+E357)/E355,0)</f>
        <v>0</v>
      </c>
      <c r="V353" s="323">
        <f t="shared" ref="V353" si="349">IFERROR((F356+F357)/F355,0)</f>
        <v>0</v>
      </c>
      <c r="W353" s="323">
        <f t="shared" ref="W353" si="350">IFERROR((G356+G357)/G355,0)</f>
        <v>0</v>
      </c>
      <c r="X353" s="323">
        <f t="shared" ref="X353" si="351">IFERROR((H356+H357)/H355,0)</f>
        <v>0</v>
      </c>
      <c r="Y353" s="323">
        <f t="shared" ref="Y353" si="352">IFERROR((I356+I357)/I355,0)</f>
        <v>0</v>
      </c>
    </row>
    <row r="354" spans="1:25" hidden="1">
      <c r="A354" s="486"/>
      <c r="B354" s="480">
        <f>IF('Cumulative Cost Share Budget'!$L353='Split CS budget (A)'!$L$1,'Cumulative Cost Share Budget'!B353,0)</f>
        <v>0</v>
      </c>
      <c r="C354" s="276"/>
      <c r="D354" s="33" t="s">
        <v>179</v>
      </c>
      <c r="E354" s="21">
        <f>T353</f>
        <v>0</v>
      </c>
      <c r="F354" s="21">
        <f>T354</f>
        <v>0</v>
      </c>
      <c r="G354" s="21">
        <f>T355</f>
        <v>0</v>
      </c>
      <c r="H354" s="21">
        <f>T356</f>
        <v>0</v>
      </c>
      <c r="I354" s="21">
        <f>T357</f>
        <v>0</v>
      </c>
      <c r="J354" s="45"/>
      <c r="M354" s="215"/>
      <c r="N354" s="56"/>
      <c r="O354" s="56"/>
      <c r="P354" s="56"/>
      <c r="Q354" s="211">
        <f>IF('Cumulative Cost Share Budget'!L353='Split CS budget (A)'!$L$1,'Cumulative Cost Share Budget'!Q353,0)</f>
        <v>1.03</v>
      </c>
      <c r="R354" s="212">
        <f>IF('Cumulative Cost Share Budget'!L353='Split CS budget (A)'!$L$1,'Cumulative Cost Share Budget'!R353,0)</f>
        <v>0</v>
      </c>
      <c r="S354" s="61">
        <f>IF('Cumulative Cost Share Budget'!L353='Split CS budget (A)'!$L$1,'Cumulative Cost Share Budget'!S353,0)</f>
        <v>12</v>
      </c>
      <c r="T354" s="211">
        <f>IF('Cumulative Cost Share Budget'!L353='Split CS budget (A)'!$L$1,'Cumulative Cost Share Budget'!T353,0)</f>
        <v>0</v>
      </c>
      <c r="U354" s="323"/>
      <c r="V354" s="323"/>
      <c r="W354" s="323"/>
      <c r="X354" s="323"/>
      <c r="Y354" s="323"/>
    </row>
    <row r="355" spans="1:25" hidden="1">
      <c r="A355" s="449"/>
      <c r="C355" s="547"/>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(A)'!$L$1,'Cumulative Cost Share Budget'!Q354,0)</f>
        <v>1.03</v>
      </c>
      <c r="R355" s="212">
        <f>IF('Cumulative Cost Share Budget'!L354='Split CS budget (A)'!$L$1,'Cumulative Cost Share Budget'!R354,0)</f>
        <v>0</v>
      </c>
      <c r="S355" s="61">
        <f>IF('Cumulative Cost Share Budget'!L354='Split CS budget (A)'!$L$1,'Cumulative Cost Share Budget'!S354,0)</f>
        <v>12</v>
      </c>
      <c r="T355" s="211">
        <f>IF('Cumulative Cost Share Budget'!L354='Split CS budget (A)'!$L$1,'Cumulative Cost Share Budget'!T354,0)</f>
        <v>0</v>
      </c>
      <c r="U355" s="324"/>
      <c r="V355" s="324"/>
      <c r="W355" s="324"/>
      <c r="X355" s="324"/>
      <c r="Y355" s="324"/>
    </row>
    <row r="356" spans="1:25" hidden="1">
      <c r="A356" s="449"/>
      <c r="B356" s="77"/>
      <c r="C356" s="547"/>
      <c r="D356" s="59" t="s">
        <v>30</v>
      </c>
      <c r="E356" s="52">
        <f>ROUND(E355*$Q$2,0)</f>
        <v>0</v>
      </c>
      <c r="F356" s="52">
        <f t="shared" ref="F356:I356" si="353">ROUND(F355*$Q$2,0)</f>
        <v>0</v>
      </c>
      <c r="G356" s="52">
        <f t="shared" si="353"/>
        <v>0</v>
      </c>
      <c r="H356" s="52">
        <f t="shared" si="353"/>
        <v>0</v>
      </c>
      <c r="I356" s="52">
        <f t="shared" si="353"/>
        <v>0</v>
      </c>
      <c r="J356" s="158">
        <f>SUM(E356:I356)</f>
        <v>0</v>
      </c>
      <c r="M356" s="215"/>
      <c r="N356" s="56"/>
      <c r="O356" s="56"/>
      <c r="P356" s="56"/>
      <c r="Q356" s="211">
        <f>IF('Cumulative Cost Share Budget'!L355='Split CS budget (A)'!$L$1,'Cumulative Cost Share Budget'!Q355,0)</f>
        <v>1.03</v>
      </c>
      <c r="R356" s="212">
        <f>IF('Cumulative Cost Share Budget'!L355='Split CS budget (A)'!$L$1,'Cumulative Cost Share Budget'!R355,0)</f>
        <v>0</v>
      </c>
      <c r="S356" s="61">
        <f>IF('Cumulative Cost Share Budget'!L355='Split CS budget (A)'!$L$1,'Cumulative Cost Share Budget'!S355,0)</f>
        <v>12</v>
      </c>
      <c r="T356" s="211">
        <f>IF('Cumulative Cost Share Budget'!L355='Split CS budget (A)'!$L$1,'Cumulative Cost Share Budget'!T355,0)</f>
        <v>0</v>
      </c>
      <c r="U356" s="324"/>
      <c r="V356" s="324"/>
      <c r="W356" s="324"/>
      <c r="X356" s="324"/>
      <c r="Y356" s="324"/>
    </row>
    <row r="357" spans="1:25" ht="15" hidden="1">
      <c r="A357" s="449"/>
      <c r="B357" s="77"/>
      <c r="C357" s="547"/>
      <c r="D357" s="59" t="s">
        <v>29</v>
      </c>
      <c r="E357" s="170">
        <f>ROUND(R$5*E353,0)</f>
        <v>0</v>
      </c>
      <c r="F357" s="170">
        <f t="shared" ref="F357:I357" si="354">ROUND(S$5*F353,0)</f>
        <v>0</v>
      </c>
      <c r="G357" s="170">
        <f t="shared" si="354"/>
        <v>0</v>
      </c>
      <c r="H357" s="170">
        <f t="shared" si="354"/>
        <v>0</v>
      </c>
      <c r="I357" s="170">
        <f t="shared" si="354"/>
        <v>0</v>
      </c>
      <c r="J357" s="167">
        <f>SUM(E357:I357)</f>
        <v>0</v>
      </c>
      <c r="M357" s="215"/>
      <c r="N357" s="56"/>
      <c r="O357" s="56"/>
      <c r="P357" s="56"/>
      <c r="Q357" s="211">
        <f>IF('Cumulative Cost Share Budget'!L356='Split CS budget (A)'!$L$1,'Cumulative Cost Share Budget'!Q356,0)</f>
        <v>1.03</v>
      </c>
      <c r="R357" s="212">
        <f>IF('Cumulative Cost Share Budget'!L356='Split CS budget (A)'!$L$1,'Cumulative Cost Share Budget'!R356,0)</f>
        <v>0</v>
      </c>
      <c r="S357" s="61">
        <f>IF('Cumulative Cost Share Budget'!L356='Split CS budget (A)'!$L$1,'Cumulative Cost Share Budget'!S356,0)</f>
        <v>12</v>
      </c>
      <c r="T357" s="211">
        <f>IF('Cumulative Cost Share Budget'!L356='Split CS budget (A)'!$L$1,'Cumulative Cost Share Budget'!T356,0)</f>
        <v>0</v>
      </c>
      <c r="U357" s="323"/>
      <c r="V357" s="323"/>
      <c r="W357" s="323"/>
      <c r="X357" s="323"/>
      <c r="Y357" s="323"/>
    </row>
    <row r="358" spans="1:25" hidden="1">
      <c r="A358" s="449"/>
      <c r="B358" s="77"/>
      <c r="C358" s="547"/>
      <c r="D358" s="62" t="s">
        <v>178</v>
      </c>
      <c r="E358" s="171">
        <f>SUM(E356:E357)</f>
        <v>0</v>
      </c>
      <c r="F358" s="171">
        <f t="shared" ref="F358:I358" si="355">SUM(F356:F357)</f>
        <v>0</v>
      </c>
      <c r="G358" s="171">
        <f t="shared" si="355"/>
        <v>0</v>
      </c>
      <c r="H358" s="171">
        <f t="shared" si="355"/>
        <v>0</v>
      </c>
      <c r="I358" s="171">
        <f t="shared" si="355"/>
        <v>0</v>
      </c>
      <c r="J358" s="172">
        <f>SUM(J356:J357)</f>
        <v>0</v>
      </c>
      <c r="M358" s="18"/>
      <c r="N358" s="32"/>
      <c r="O358" s="32"/>
      <c r="P358" s="32"/>
      <c r="Q358" s="46"/>
      <c r="R358" s="46"/>
      <c r="S358" s="46"/>
      <c r="T358" s="25"/>
      <c r="U358" s="323"/>
      <c r="V358" s="323"/>
      <c r="W358" s="323"/>
      <c r="X358" s="323"/>
      <c r="Y358" s="323"/>
    </row>
    <row r="359" spans="1:25" hidden="1">
      <c r="A359" s="449"/>
      <c r="B359" s="77"/>
      <c r="C359" s="547"/>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5" t="str">
        <f>IF('Cumulative Cost Share Budget'!L359='Split CS budget (A)'!$L$1,'Cumulative Cost Share Budget'!A359,0)</f>
        <v xml:space="preserve"> </v>
      </c>
      <c r="B360" s="480" t="str">
        <f>IF('Cumulative Cost Share Budget'!$L359='Split CS budget (A)'!$L$1,'Cumulative Cost Share Budget'!B359,0)</f>
        <v>Other</v>
      </c>
      <c r="C360" s="545" t="str">
        <f>IF('Cumulative Cost Share Budget'!$L359='Split CS budget (A)'!$L$1,'Cumulative Cost Share Budget'!C359,0)</f>
        <v>Select One</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(A)'!$L$1,'Cumulative Cost Share Budget'!M359,0)</f>
        <v>0</v>
      </c>
      <c r="N360" s="214">
        <f>IF('Cumulative Cost Share Budget'!L359='Split CS budget (A)'!$L$1,'Cumulative Cost Share Budget'!N359,0)</f>
        <v>0</v>
      </c>
      <c r="O360" s="214">
        <f>IF('Cumulative Cost Share Budget'!L355='Split CS budget (A)'!$L$1,'Cumulative Cost Share Budget'!O355,0)</f>
        <v>0</v>
      </c>
      <c r="P360" s="209">
        <f>IF('Cumulative Cost Share Budget'!L359='Split CS budget (A)'!$L$1,'Cumulative Cost Share Budget'!P359,0)</f>
        <v>0</v>
      </c>
      <c r="Q360" s="211">
        <f>IF('Cumulative Cost Share Budget'!L359='Split CS budget (A)'!$L$1,'Cumulative Cost Share Budget'!Q359,0)</f>
        <v>1</v>
      </c>
      <c r="R360" s="212">
        <f>IF('Cumulative Cost Share Budget'!L359='Split CS budget (A)'!$L$1,'Cumulative Cost Share Budget'!R359,0)</f>
        <v>0</v>
      </c>
      <c r="S360" s="61">
        <f>IF('Cumulative Cost Share Budget'!L359='Split CS budget (A)'!$L$1,'Cumulative Cost Share Budget'!S359,0)</f>
        <v>12</v>
      </c>
      <c r="T360" s="211">
        <f>IF('Cumulative Cost Share Budget'!L359='Split CS budget (A)'!$L$1,'Cumulative Cost Share Budget'!T359,0)</f>
        <v>0</v>
      </c>
      <c r="U360" s="323">
        <f>IFERROR((E363+E364)/E362,0)</f>
        <v>0</v>
      </c>
      <c r="V360" s="323">
        <f t="shared" ref="V360" si="356">IFERROR((F363+F364)/F362,0)</f>
        <v>0</v>
      </c>
      <c r="W360" s="323">
        <f t="shared" ref="W360" si="357">IFERROR((G363+G364)/G362,0)</f>
        <v>0</v>
      </c>
      <c r="X360" s="323">
        <f t="shared" ref="X360" si="358">IFERROR((H363+H364)/H362,0)</f>
        <v>0</v>
      </c>
      <c r="Y360" s="323">
        <f t="shared" ref="Y360" si="359">IFERROR((I363+I364)/I362,0)</f>
        <v>0</v>
      </c>
    </row>
    <row r="361" spans="1:25" hidden="1">
      <c r="A361" s="486"/>
      <c r="B361" s="480">
        <f>IF('Cumulative Cost Share Budget'!$L360='Split CS budget (A)'!$L$1,'Cumulative Cost Share Budget'!B360,0)</f>
        <v>0</v>
      </c>
      <c r="C361" s="276"/>
      <c r="D361" s="33" t="s">
        <v>179</v>
      </c>
      <c r="E361" s="21">
        <f>T360</f>
        <v>0</v>
      </c>
      <c r="F361" s="21">
        <f>T361</f>
        <v>0</v>
      </c>
      <c r="G361" s="21">
        <f>T362</f>
        <v>0</v>
      </c>
      <c r="H361" s="21">
        <f>T363</f>
        <v>0</v>
      </c>
      <c r="I361" s="21">
        <f>T364</f>
        <v>0</v>
      </c>
      <c r="J361" s="45"/>
      <c r="M361" s="215"/>
      <c r="N361" s="56"/>
      <c r="O361" s="56"/>
      <c r="P361" s="56"/>
      <c r="Q361" s="211">
        <f>IF('Cumulative Cost Share Budget'!L360='Split CS budget (A)'!$L$1,'Cumulative Cost Share Budget'!Q360,0)</f>
        <v>1.03</v>
      </c>
      <c r="R361" s="212">
        <f>IF('Cumulative Cost Share Budget'!L360='Split CS budget (A)'!$L$1,'Cumulative Cost Share Budget'!R360,0)</f>
        <v>0</v>
      </c>
      <c r="S361" s="61">
        <f>IF('Cumulative Cost Share Budget'!L360='Split CS budget (A)'!$L$1,'Cumulative Cost Share Budget'!S360,0)</f>
        <v>12</v>
      </c>
      <c r="T361" s="211">
        <f>IF('Cumulative Cost Share Budget'!L360='Split CS budget (A)'!$L$1,'Cumulative Cost Share Budget'!T360,0)</f>
        <v>0</v>
      </c>
      <c r="U361" s="323"/>
      <c r="V361" s="323"/>
      <c r="W361" s="323"/>
      <c r="X361" s="323"/>
      <c r="Y361" s="323"/>
    </row>
    <row r="362" spans="1:25" hidden="1">
      <c r="A362" s="449"/>
      <c r="C362" s="547"/>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(A)'!$L$1,'Cumulative Cost Share Budget'!Q361,0)</f>
        <v>1.03</v>
      </c>
      <c r="R362" s="212">
        <f>IF('Cumulative Cost Share Budget'!L361='Split CS budget (A)'!$L$1,'Cumulative Cost Share Budget'!R361,0)</f>
        <v>0</v>
      </c>
      <c r="S362" s="61">
        <f>IF('Cumulative Cost Share Budget'!L361='Split CS budget (A)'!$L$1,'Cumulative Cost Share Budget'!S361,0)</f>
        <v>12</v>
      </c>
      <c r="T362" s="211">
        <f>IF('Cumulative Cost Share Budget'!L361='Split CS budget (A)'!$L$1,'Cumulative Cost Share Budget'!T361,0)</f>
        <v>0</v>
      </c>
      <c r="U362" s="324"/>
      <c r="V362" s="324"/>
      <c r="W362" s="324"/>
      <c r="X362" s="324"/>
      <c r="Y362" s="324"/>
    </row>
    <row r="363" spans="1:25" hidden="1">
      <c r="A363" s="449"/>
      <c r="B363" s="77"/>
      <c r="C363" s="547"/>
      <c r="D363" s="59" t="s">
        <v>30</v>
      </c>
      <c r="E363" s="52">
        <f>ROUND(E362*$Q$2,0)</f>
        <v>0</v>
      </c>
      <c r="F363" s="52">
        <f t="shared" ref="F363:I363" si="360">ROUND(F362*$Q$2,0)</f>
        <v>0</v>
      </c>
      <c r="G363" s="52">
        <f t="shared" si="360"/>
        <v>0</v>
      </c>
      <c r="H363" s="52">
        <f t="shared" si="360"/>
        <v>0</v>
      </c>
      <c r="I363" s="52">
        <f t="shared" si="360"/>
        <v>0</v>
      </c>
      <c r="J363" s="158">
        <f>SUM(E363:I363)</f>
        <v>0</v>
      </c>
      <c r="M363" s="215"/>
      <c r="N363" s="56"/>
      <c r="O363" s="56"/>
      <c r="P363" s="56"/>
      <c r="Q363" s="211">
        <f>IF('Cumulative Cost Share Budget'!L362='Split CS budget (A)'!$L$1,'Cumulative Cost Share Budget'!Q362,0)</f>
        <v>1.03</v>
      </c>
      <c r="R363" s="212">
        <f>IF('Cumulative Cost Share Budget'!L362='Split CS budget (A)'!$L$1,'Cumulative Cost Share Budget'!R362,0)</f>
        <v>0</v>
      </c>
      <c r="S363" s="61">
        <f>IF('Cumulative Cost Share Budget'!L362='Split CS budget (A)'!$L$1,'Cumulative Cost Share Budget'!S362,0)</f>
        <v>12</v>
      </c>
      <c r="T363" s="211">
        <f>IF('Cumulative Cost Share Budget'!L362='Split CS budget (A)'!$L$1,'Cumulative Cost Share Budget'!T362,0)</f>
        <v>0</v>
      </c>
      <c r="U363" s="324"/>
      <c r="V363" s="324"/>
      <c r="W363" s="324"/>
      <c r="X363" s="324"/>
      <c r="Y363" s="324"/>
    </row>
    <row r="364" spans="1:25" ht="15" hidden="1">
      <c r="A364" s="449"/>
      <c r="B364" s="77"/>
      <c r="C364" s="547"/>
      <c r="D364" s="59" t="s">
        <v>29</v>
      </c>
      <c r="E364" s="170">
        <f>ROUND(R$5*E360,0)</f>
        <v>0</v>
      </c>
      <c r="F364" s="170">
        <f t="shared" ref="F364:I364" si="361">ROUND(S$5*F360,0)</f>
        <v>0</v>
      </c>
      <c r="G364" s="170">
        <f t="shared" si="361"/>
        <v>0</v>
      </c>
      <c r="H364" s="170">
        <f t="shared" si="361"/>
        <v>0</v>
      </c>
      <c r="I364" s="170">
        <f t="shared" si="361"/>
        <v>0</v>
      </c>
      <c r="J364" s="167">
        <f>SUM(E364:I364)</f>
        <v>0</v>
      </c>
      <c r="M364" s="215"/>
      <c r="N364" s="56"/>
      <c r="O364" s="56"/>
      <c r="P364" s="56"/>
      <c r="Q364" s="211">
        <f>IF('Cumulative Cost Share Budget'!L363='Split CS budget (A)'!$L$1,'Cumulative Cost Share Budget'!Q363,0)</f>
        <v>1.03</v>
      </c>
      <c r="R364" s="212">
        <f>IF('Cumulative Cost Share Budget'!L363='Split CS budget (A)'!$L$1,'Cumulative Cost Share Budget'!R363,0)</f>
        <v>0</v>
      </c>
      <c r="S364" s="61">
        <f>IF('Cumulative Cost Share Budget'!L363='Split CS budget (A)'!$L$1,'Cumulative Cost Share Budget'!S363,0)</f>
        <v>12</v>
      </c>
      <c r="T364" s="211">
        <f>IF('Cumulative Cost Share Budget'!L363='Split CS budget (A)'!$L$1,'Cumulative Cost Share Budget'!T363,0)</f>
        <v>0</v>
      </c>
      <c r="U364" s="323"/>
      <c r="V364" s="323"/>
      <c r="W364" s="323"/>
      <c r="X364" s="323"/>
      <c r="Y364" s="323"/>
    </row>
    <row r="365" spans="1:25" hidden="1">
      <c r="A365" s="449"/>
      <c r="B365" s="77"/>
      <c r="C365" s="547"/>
      <c r="D365" s="62" t="s">
        <v>178</v>
      </c>
      <c r="E365" s="171">
        <f>SUM(E363:E364)</f>
        <v>0</v>
      </c>
      <c r="F365" s="171">
        <f t="shared" ref="F365:I365" si="362">SUM(F363:F364)</f>
        <v>0</v>
      </c>
      <c r="G365" s="171">
        <f t="shared" si="362"/>
        <v>0</v>
      </c>
      <c r="H365" s="171">
        <f t="shared" si="362"/>
        <v>0</v>
      </c>
      <c r="I365" s="171">
        <f t="shared" si="362"/>
        <v>0</v>
      </c>
      <c r="J365" s="172">
        <f>SUM(J363:J364)</f>
        <v>0</v>
      </c>
      <c r="M365" s="18"/>
      <c r="N365" s="32"/>
      <c r="O365" s="32"/>
      <c r="P365" s="32"/>
      <c r="Q365" s="46"/>
      <c r="R365" s="46"/>
      <c r="S365" s="46"/>
      <c r="T365" s="25"/>
      <c r="U365" s="323"/>
      <c r="V365" s="323"/>
      <c r="W365" s="323"/>
      <c r="X365" s="323"/>
      <c r="Y365" s="323"/>
    </row>
    <row r="366" spans="1:25" hidden="1">
      <c r="A366" s="449"/>
      <c r="B366" s="77"/>
      <c r="C366" s="547"/>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5" t="str">
        <f>IF('Cumulative Cost Share Budget'!L366='Split CS budget (A)'!$L$1,'Cumulative Cost Share Budget'!A366,0)</f>
        <v xml:space="preserve"> </v>
      </c>
      <c r="B367" s="480" t="str">
        <f>IF('Cumulative Cost Share Budget'!$L366='Split CS budget (A)'!$L$1,'Cumulative Cost Share Budget'!B366,0)</f>
        <v>Other</v>
      </c>
      <c r="C367" s="545" t="str">
        <f>IF('Cumulative Cost Share Budget'!$L366='Split CS budget (A)'!$L$1,'Cumulative Cost Share Budget'!C366,0)</f>
        <v>Select One</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(A)'!$L$1,'Cumulative Cost Share Budget'!M366,0)</f>
        <v>0</v>
      </c>
      <c r="N367" s="214">
        <f>IF('Cumulative Cost Share Budget'!L366='Split CS budget (A)'!$L$1,'Cumulative Cost Share Budget'!N366,0)</f>
        <v>0</v>
      </c>
      <c r="O367" s="214">
        <f>IF('Cumulative Cost Share Budget'!L362='Split CS budget (A)'!$L$1,'Cumulative Cost Share Budget'!O362,0)</f>
        <v>0</v>
      </c>
      <c r="P367" s="209">
        <f>IF('Cumulative Cost Share Budget'!L366='Split CS budget (A)'!$L$1,'Cumulative Cost Share Budget'!P366,0)</f>
        <v>0</v>
      </c>
      <c r="Q367" s="211">
        <f>IF('Cumulative Cost Share Budget'!L366='Split CS budget (A)'!$L$1,'Cumulative Cost Share Budget'!Q366,0)</f>
        <v>1</v>
      </c>
      <c r="R367" s="212">
        <f>IF('Cumulative Cost Share Budget'!L366='Split CS budget (A)'!$L$1,'Cumulative Cost Share Budget'!R366,0)</f>
        <v>0</v>
      </c>
      <c r="S367" s="61">
        <f>IF('Cumulative Cost Share Budget'!L366='Split CS budget (A)'!$L$1,'Cumulative Cost Share Budget'!S366,0)</f>
        <v>12</v>
      </c>
      <c r="T367" s="211">
        <f>IF('Cumulative Cost Share Budget'!L366='Split CS budget (A)'!$L$1,'Cumulative Cost Share Budget'!T366,0)</f>
        <v>0</v>
      </c>
      <c r="U367" s="323">
        <f>IFERROR((E370+E371)/E369,0)</f>
        <v>0</v>
      </c>
      <c r="V367" s="323">
        <f t="shared" ref="V367" si="363">IFERROR((F370+F371)/F369,0)</f>
        <v>0</v>
      </c>
      <c r="W367" s="323">
        <f t="shared" ref="W367" si="364">IFERROR((G370+G371)/G369,0)</f>
        <v>0</v>
      </c>
      <c r="X367" s="323">
        <f t="shared" ref="X367" si="365">IFERROR((H370+H371)/H369,0)</f>
        <v>0</v>
      </c>
      <c r="Y367" s="323">
        <f t="shared" ref="Y367" si="366">IFERROR((I370+I371)/I369,0)</f>
        <v>0</v>
      </c>
    </row>
    <row r="368" spans="1:25" hidden="1">
      <c r="A368" s="486"/>
      <c r="B368" s="480">
        <f>IF('Cumulative Cost Share Budget'!$L367='Split CS budget (A)'!$L$1,'Cumulative Cost Share Budget'!B367,0)</f>
        <v>0</v>
      </c>
      <c r="C368" s="276"/>
      <c r="D368" s="33" t="s">
        <v>179</v>
      </c>
      <c r="E368" s="21">
        <f>T367</f>
        <v>0</v>
      </c>
      <c r="F368" s="21">
        <f>T368</f>
        <v>0</v>
      </c>
      <c r="G368" s="21">
        <f>T369</f>
        <v>0</v>
      </c>
      <c r="H368" s="21">
        <f>T370</f>
        <v>0</v>
      </c>
      <c r="I368" s="21">
        <f>T371</f>
        <v>0</v>
      </c>
      <c r="J368" s="45"/>
      <c r="M368" s="215"/>
      <c r="N368" s="56"/>
      <c r="O368" s="56"/>
      <c r="P368" s="56"/>
      <c r="Q368" s="211">
        <f>IF('Cumulative Cost Share Budget'!L367='Split CS budget (A)'!$L$1,'Cumulative Cost Share Budget'!Q367,0)</f>
        <v>1.03</v>
      </c>
      <c r="R368" s="212">
        <f>IF('Cumulative Cost Share Budget'!L367='Split CS budget (A)'!$L$1,'Cumulative Cost Share Budget'!R367,0)</f>
        <v>0</v>
      </c>
      <c r="S368" s="61">
        <f>IF('Cumulative Cost Share Budget'!L367='Split CS budget (A)'!$L$1,'Cumulative Cost Share Budget'!S367,0)</f>
        <v>12</v>
      </c>
      <c r="T368" s="211">
        <f>IF('Cumulative Cost Share Budget'!L367='Split CS budget (A)'!$L$1,'Cumulative Cost Share Budget'!T367,0)</f>
        <v>0</v>
      </c>
      <c r="U368" s="323"/>
      <c r="V368" s="323"/>
      <c r="W368" s="323"/>
      <c r="X368" s="323"/>
      <c r="Y368" s="323"/>
    </row>
    <row r="369" spans="1:25" hidden="1">
      <c r="A369" s="449"/>
      <c r="C369" s="547"/>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(A)'!$L$1,'Cumulative Cost Share Budget'!Q368,0)</f>
        <v>1.03</v>
      </c>
      <c r="R369" s="212">
        <f>IF('Cumulative Cost Share Budget'!L368='Split CS budget (A)'!$L$1,'Cumulative Cost Share Budget'!R368,0)</f>
        <v>0</v>
      </c>
      <c r="S369" s="61">
        <f>IF('Cumulative Cost Share Budget'!L368='Split CS budget (A)'!$L$1,'Cumulative Cost Share Budget'!S368,0)</f>
        <v>12</v>
      </c>
      <c r="T369" s="211">
        <f>IF('Cumulative Cost Share Budget'!L368='Split CS budget (A)'!$L$1,'Cumulative Cost Share Budget'!T368,0)</f>
        <v>0</v>
      </c>
      <c r="U369" s="324"/>
      <c r="V369" s="324"/>
      <c r="W369" s="324"/>
      <c r="X369" s="324"/>
      <c r="Y369" s="324"/>
    </row>
    <row r="370" spans="1:25" hidden="1">
      <c r="A370" s="449"/>
      <c r="B370" s="77"/>
      <c r="C370" s="547"/>
      <c r="D370" s="59" t="s">
        <v>30</v>
      </c>
      <c r="E370" s="52">
        <f>ROUND(E369*$Q$2,0)</f>
        <v>0</v>
      </c>
      <c r="F370" s="52">
        <f t="shared" ref="F370:I370" si="367">ROUND(F369*$Q$2,0)</f>
        <v>0</v>
      </c>
      <c r="G370" s="52">
        <f t="shared" si="367"/>
        <v>0</v>
      </c>
      <c r="H370" s="52">
        <f t="shared" si="367"/>
        <v>0</v>
      </c>
      <c r="I370" s="52">
        <f t="shared" si="367"/>
        <v>0</v>
      </c>
      <c r="J370" s="158">
        <f>SUM(E370:I370)</f>
        <v>0</v>
      </c>
      <c r="M370" s="215"/>
      <c r="N370" s="56"/>
      <c r="O370" s="56"/>
      <c r="P370" s="56"/>
      <c r="Q370" s="211">
        <f>IF('Cumulative Cost Share Budget'!L369='Split CS budget (A)'!$L$1,'Cumulative Cost Share Budget'!Q369,0)</f>
        <v>1.03</v>
      </c>
      <c r="R370" s="212">
        <f>IF('Cumulative Cost Share Budget'!L369='Split CS budget (A)'!$L$1,'Cumulative Cost Share Budget'!R369,0)</f>
        <v>0</v>
      </c>
      <c r="S370" s="61">
        <f>IF('Cumulative Cost Share Budget'!L369='Split CS budget (A)'!$L$1,'Cumulative Cost Share Budget'!S369,0)</f>
        <v>12</v>
      </c>
      <c r="T370" s="211">
        <f>IF('Cumulative Cost Share Budget'!L369='Split CS budget (A)'!$L$1,'Cumulative Cost Share Budget'!T369,0)</f>
        <v>0</v>
      </c>
      <c r="U370" s="324"/>
      <c r="V370" s="324"/>
      <c r="W370" s="324"/>
      <c r="X370" s="324"/>
      <c r="Y370" s="324"/>
    </row>
    <row r="371" spans="1:25" ht="15" hidden="1">
      <c r="A371" s="449"/>
      <c r="B371" s="77"/>
      <c r="C371" s="547"/>
      <c r="D371" s="59" t="s">
        <v>29</v>
      </c>
      <c r="E371" s="170">
        <f>ROUND(R$5*E367,0)</f>
        <v>0</v>
      </c>
      <c r="F371" s="170">
        <f t="shared" ref="F371:I371" si="368">ROUND(S$5*F367,0)</f>
        <v>0</v>
      </c>
      <c r="G371" s="170">
        <f t="shared" si="368"/>
        <v>0</v>
      </c>
      <c r="H371" s="170">
        <f t="shared" si="368"/>
        <v>0</v>
      </c>
      <c r="I371" s="170">
        <f t="shared" si="368"/>
        <v>0</v>
      </c>
      <c r="J371" s="167">
        <f>SUM(E371:I371)</f>
        <v>0</v>
      </c>
      <c r="M371" s="215"/>
      <c r="N371" s="56"/>
      <c r="O371" s="56"/>
      <c r="P371" s="56"/>
      <c r="Q371" s="211">
        <f>IF('Cumulative Cost Share Budget'!L370='Split CS budget (A)'!$L$1,'Cumulative Cost Share Budget'!Q370,0)</f>
        <v>1.03</v>
      </c>
      <c r="R371" s="212">
        <f>IF('Cumulative Cost Share Budget'!L370='Split CS budget (A)'!$L$1,'Cumulative Cost Share Budget'!R370,0)</f>
        <v>0</v>
      </c>
      <c r="S371" s="61">
        <f>IF('Cumulative Cost Share Budget'!L370='Split CS budget (A)'!$L$1,'Cumulative Cost Share Budget'!S370,0)</f>
        <v>12</v>
      </c>
      <c r="T371" s="211">
        <f>IF('Cumulative Cost Share Budget'!L370='Split CS budget (A)'!$L$1,'Cumulative Cost Share Budget'!T370,0)</f>
        <v>0</v>
      </c>
      <c r="U371" s="323"/>
      <c r="V371" s="323"/>
      <c r="W371" s="323"/>
      <c r="X371" s="323"/>
      <c r="Y371" s="323"/>
    </row>
    <row r="372" spans="1:25" hidden="1">
      <c r="A372" s="449"/>
      <c r="B372" s="77"/>
      <c r="C372" s="547"/>
      <c r="D372" s="62" t="s">
        <v>178</v>
      </c>
      <c r="E372" s="171">
        <f>SUM(E370:E371)</f>
        <v>0</v>
      </c>
      <c r="F372" s="171">
        <f t="shared" ref="F372:I372" si="369">SUM(F370:F371)</f>
        <v>0</v>
      </c>
      <c r="G372" s="171">
        <f t="shared" si="369"/>
        <v>0</v>
      </c>
      <c r="H372" s="171">
        <f t="shared" si="369"/>
        <v>0</v>
      </c>
      <c r="I372" s="171">
        <f t="shared" si="369"/>
        <v>0</v>
      </c>
      <c r="J372" s="172">
        <f>SUM(J370:J371)</f>
        <v>0</v>
      </c>
      <c r="M372" s="18"/>
      <c r="N372" s="32"/>
      <c r="O372" s="32"/>
      <c r="P372" s="32"/>
      <c r="Q372" s="46"/>
      <c r="R372" s="46"/>
      <c r="S372" s="46"/>
      <c r="T372" s="25"/>
      <c r="U372" s="323"/>
      <c r="V372" s="323"/>
      <c r="W372" s="323"/>
      <c r="X372" s="323"/>
      <c r="Y372" s="323"/>
    </row>
    <row r="373" spans="1:25" hidden="1">
      <c r="A373" s="449"/>
      <c r="B373" s="77"/>
      <c r="C373" s="547"/>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5" t="str">
        <f>IF('Cumulative Cost Share Budget'!L373='Split CS budget (A)'!$L$1,'Cumulative Cost Share Budget'!A373,0)</f>
        <v xml:space="preserve"> </v>
      </c>
      <c r="B374" s="480" t="str">
        <f>IF('Cumulative Cost Share Budget'!$L373='Split CS budget (A)'!$L$1,'Cumulative Cost Share Budget'!B373,0)</f>
        <v>Other</v>
      </c>
      <c r="C374" s="545" t="str">
        <f>IF('Cumulative Cost Share Budget'!$L373='Split CS budget (A)'!$L$1,'Cumulative Cost Share Budget'!C373,0)</f>
        <v>Select One</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(A)'!$L$1,'Cumulative Cost Share Budget'!M373,0)</f>
        <v>0</v>
      </c>
      <c r="N374" s="214">
        <f>IF('Cumulative Cost Share Budget'!L373='Split CS budget (A)'!$L$1,'Cumulative Cost Share Budget'!N373,0)</f>
        <v>0</v>
      </c>
      <c r="O374" s="214">
        <f>IF('Cumulative Cost Share Budget'!L369='Split CS budget (A)'!$L$1,'Cumulative Cost Share Budget'!O369,0)</f>
        <v>0</v>
      </c>
      <c r="P374" s="209">
        <f>IF('Cumulative Cost Share Budget'!L373='Split CS budget (A)'!$L$1,'Cumulative Cost Share Budget'!P373,0)</f>
        <v>0</v>
      </c>
      <c r="Q374" s="211">
        <f>IF('Cumulative Cost Share Budget'!L373='Split CS budget (A)'!$L$1,'Cumulative Cost Share Budget'!Q373,0)</f>
        <v>1</v>
      </c>
      <c r="R374" s="212">
        <f>IF('Cumulative Cost Share Budget'!L373='Split CS budget (A)'!$L$1,'Cumulative Cost Share Budget'!R373,0)</f>
        <v>0</v>
      </c>
      <c r="S374" s="61">
        <f>IF('Cumulative Cost Share Budget'!L373='Split CS budget (A)'!$L$1,'Cumulative Cost Share Budget'!S373,0)</f>
        <v>12</v>
      </c>
      <c r="T374" s="211">
        <f>IF('Cumulative Cost Share Budget'!L373='Split CS budget (A)'!$L$1,'Cumulative Cost Share Budget'!T373,0)</f>
        <v>0</v>
      </c>
      <c r="U374" s="323">
        <f>IFERROR((E377+E378)/E376,0)</f>
        <v>0</v>
      </c>
      <c r="V374" s="323">
        <f t="shared" ref="V374" si="370">IFERROR((F377+F378)/F376,0)</f>
        <v>0</v>
      </c>
      <c r="W374" s="323">
        <f t="shared" ref="W374" si="371">IFERROR((G377+G378)/G376,0)</f>
        <v>0</v>
      </c>
      <c r="X374" s="323">
        <f t="shared" ref="X374" si="372">IFERROR((H377+H378)/H376,0)</f>
        <v>0</v>
      </c>
      <c r="Y374" s="323">
        <f t="shared" ref="Y374" si="373">IFERROR((I377+I378)/I376,0)</f>
        <v>0</v>
      </c>
    </row>
    <row r="375" spans="1:25" hidden="1">
      <c r="A375" s="486"/>
      <c r="B375" s="480">
        <f>IF('Cumulative Cost Share Budget'!$L374='Split CS budget (A)'!$L$1,'Cumulative Cost Share Budget'!B374,0)</f>
        <v>0</v>
      </c>
      <c r="C375" s="276"/>
      <c r="D375" s="33" t="s">
        <v>179</v>
      </c>
      <c r="E375" s="21">
        <f>T374</f>
        <v>0</v>
      </c>
      <c r="F375" s="21">
        <f>T375</f>
        <v>0</v>
      </c>
      <c r="G375" s="21">
        <f>T376</f>
        <v>0</v>
      </c>
      <c r="H375" s="21">
        <f>T377</f>
        <v>0</v>
      </c>
      <c r="I375" s="21">
        <f>T378</f>
        <v>0</v>
      </c>
      <c r="J375" s="45"/>
      <c r="M375" s="215"/>
      <c r="N375" s="56"/>
      <c r="O375" s="56"/>
      <c r="P375" s="56"/>
      <c r="Q375" s="211">
        <f>IF('Cumulative Cost Share Budget'!L374='Split CS budget (A)'!$L$1,'Cumulative Cost Share Budget'!Q374,0)</f>
        <v>1.03</v>
      </c>
      <c r="R375" s="212">
        <f>IF('Cumulative Cost Share Budget'!L374='Split CS budget (A)'!$L$1,'Cumulative Cost Share Budget'!R374,0)</f>
        <v>0</v>
      </c>
      <c r="S375" s="61">
        <f>IF('Cumulative Cost Share Budget'!L374='Split CS budget (A)'!$L$1,'Cumulative Cost Share Budget'!S374,0)</f>
        <v>12</v>
      </c>
      <c r="T375" s="211">
        <f>IF('Cumulative Cost Share Budget'!L374='Split CS budget (A)'!$L$1,'Cumulative Cost Share Budget'!T374,0)</f>
        <v>0</v>
      </c>
      <c r="U375" s="323"/>
      <c r="V375" s="323"/>
      <c r="W375" s="323"/>
      <c r="X375" s="323"/>
      <c r="Y375" s="323"/>
    </row>
    <row r="376" spans="1:25" hidden="1">
      <c r="A376" s="449"/>
      <c r="C376" s="547"/>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(A)'!$L$1,'Cumulative Cost Share Budget'!Q375,0)</f>
        <v>1.03</v>
      </c>
      <c r="R376" s="212">
        <f>IF('Cumulative Cost Share Budget'!L375='Split CS budget (A)'!$L$1,'Cumulative Cost Share Budget'!R375,0)</f>
        <v>0</v>
      </c>
      <c r="S376" s="61">
        <f>IF('Cumulative Cost Share Budget'!L375='Split CS budget (A)'!$L$1,'Cumulative Cost Share Budget'!S375,0)</f>
        <v>12</v>
      </c>
      <c r="T376" s="211">
        <f>IF('Cumulative Cost Share Budget'!L375='Split CS budget (A)'!$L$1,'Cumulative Cost Share Budget'!T375,0)</f>
        <v>0</v>
      </c>
      <c r="U376" s="324"/>
      <c r="V376" s="324"/>
      <c r="W376" s="324"/>
      <c r="X376" s="324"/>
      <c r="Y376" s="324"/>
    </row>
    <row r="377" spans="1:25" hidden="1">
      <c r="A377" s="449"/>
      <c r="B377" s="77"/>
      <c r="C377" s="547"/>
      <c r="D377" s="59" t="s">
        <v>30</v>
      </c>
      <c r="E377" s="52">
        <f>ROUND(E376*$Q$2,0)</f>
        <v>0</v>
      </c>
      <c r="F377" s="52">
        <f t="shared" ref="F377:I377" si="374">ROUND(F376*$Q$2,0)</f>
        <v>0</v>
      </c>
      <c r="G377" s="52">
        <f t="shared" si="374"/>
        <v>0</v>
      </c>
      <c r="H377" s="52">
        <f t="shared" si="374"/>
        <v>0</v>
      </c>
      <c r="I377" s="52">
        <f t="shared" si="374"/>
        <v>0</v>
      </c>
      <c r="J377" s="158">
        <f>SUM(E377:I377)</f>
        <v>0</v>
      </c>
      <c r="M377" s="215"/>
      <c r="N377" s="56"/>
      <c r="O377" s="56"/>
      <c r="P377" s="56"/>
      <c r="Q377" s="211">
        <f>IF('Cumulative Cost Share Budget'!L376='Split CS budget (A)'!$L$1,'Cumulative Cost Share Budget'!Q376,0)</f>
        <v>1.03</v>
      </c>
      <c r="R377" s="212">
        <f>IF('Cumulative Cost Share Budget'!L376='Split CS budget (A)'!$L$1,'Cumulative Cost Share Budget'!R376,0)</f>
        <v>0</v>
      </c>
      <c r="S377" s="61">
        <f>IF('Cumulative Cost Share Budget'!L376='Split CS budget (A)'!$L$1,'Cumulative Cost Share Budget'!S376,0)</f>
        <v>12</v>
      </c>
      <c r="T377" s="211">
        <f>IF('Cumulative Cost Share Budget'!L376='Split CS budget (A)'!$L$1,'Cumulative Cost Share Budget'!T376,0)</f>
        <v>0</v>
      </c>
      <c r="U377" s="324"/>
      <c r="V377" s="324"/>
      <c r="W377" s="324"/>
      <c r="X377" s="324"/>
      <c r="Y377" s="324"/>
    </row>
    <row r="378" spans="1:25" ht="15" hidden="1">
      <c r="A378" s="449"/>
      <c r="B378" s="77"/>
      <c r="C378" s="547"/>
      <c r="D378" s="59" t="s">
        <v>29</v>
      </c>
      <c r="E378" s="170">
        <f>ROUND(R$5*E374,0)</f>
        <v>0</v>
      </c>
      <c r="F378" s="170">
        <f t="shared" ref="F378:I378" si="375">ROUND(S$5*F374,0)</f>
        <v>0</v>
      </c>
      <c r="G378" s="170">
        <f t="shared" si="375"/>
        <v>0</v>
      </c>
      <c r="H378" s="170">
        <f t="shared" si="375"/>
        <v>0</v>
      </c>
      <c r="I378" s="170">
        <f t="shared" si="375"/>
        <v>0</v>
      </c>
      <c r="J378" s="167">
        <f>SUM(E378:I378)</f>
        <v>0</v>
      </c>
      <c r="M378" s="215"/>
      <c r="N378" s="56"/>
      <c r="O378" s="56"/>
      <c r="P378" s="56"/>
      <c r="Q378" s="211">
        <f>IF('Cumulative Cost Share Budget'!L377='Split CS budget (A)'!$L$1,'Cumulative Cost Share Budget'!Q377,0)</f>
        <v>1.03</v>
      </c>
      <c r="R378" s="212">
        <f>IF('Cumulative Cost Share Budget'!L377='Split CS budget (A)'!$L$1,'Cumulative Cost Share Budget'!R377,0)</f>
        <v>0</v>
      </c>
      <c r="S378" s="61">
        <f>IF('Cumulative Cost Share Budget'!L377='Split CS budget (A)'!$L$1,'Cumulative Cost Share Budget'!S377,0)</f>
        <v>12</v>
      </c>
      <c r="T378" s="211">
        <f>IF('Cumulative Cost Share Budget'!L377='Split CS budget (A)'!$L$1,'Cumulative Cost Share Budget'!T377,0)</f>
        <v>0</v>
      </c>
      <c r="U378" s="323"/>
      <c r="V378" s="323"/>
      <c r="W378" s="323"/>
      <c r="X378" s="323"/>
      <c r="Y378" s="323"/>
    </row>
    <row r="379" spans="1:25" hidden="1">
      <c r="A379" s="449"/>
      <c r="B379" s="77"/>
      <c r="C379" s="547"/>
      <c r="D379" s="62" t="s">
        <v>178</v>
      </c>
      <c r="E379" s="171">
        <f>SUM(E377:E378)</f>
        <v>0</v>
      </c>
      <c r="F379" s="171">
        <f t="shared" ref="F379:I379" si="376">SUM(F377:F378)</f>
        <v>0</v>
      </c>
      <c r="G379" s="171">
        <f t="shared" si="376"/>
        <v>0</v>
      </c>
      <c r="H379" s="171">
        <f t="shared" si="376"/>
        <v>0</v>
      </c>
      <c r="I379" s="171">
        <f t="shared" si="376"/>
        <v>0</v>
      </c>
      <c r="J379" s="172">
        <f>SUM(J377:J378)</f>
        <v>0</v>
      </c>
      <c r="M379" s="18"/>
      <c r="N379" s="32"/>
      <c r="O379" s="32"/>
      <c r="P379" s="32"/>
      <c r="Q379" s="46"/>
      <c r="R379" s="46"/>
      <c r="S379" s="46"/>
      <c r="T379" s="25"/>
      <c r="U379" s="323"/>
      <c r="V379" s="323"/>
      <c r="W379" s="323"/>
      <c r="X379" s="323"/>
      <c r="Y379" s="323"/>
    </row>
    <row r="380" spans="1:25" hidden="1">
      <c r="A380" s="449"/>
      <c r="B380" s="77"/>
      <c r="C380" s="547"/>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5" t="str">
        <f>IF('Cumulative Cost Share Budget'!L380='Split CS budget (A)'!$L$1,'Cumulative Cost Share Budget'!A380,0)</f>
        <v xml:space="preserve"> </v>
      </c>
      <c r="B381" s="480" t="str">
        <f>IF('Cumulative Cost Share Budget'!$L380='Split CS budget (A)'!$L$1,'Cumulative Cost Share Budget'!B380,0)</f>
        <v>Other</v>
      </c>
      <c r="C381" s="545" t="str">
        <f>IF('Cumulative Cost Share Budget'!$L380='Split CS budget (A)'!$L$1,'Cumulative Cost Share Budget'!C380,0)</f>
        <v>Select One</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(A)'!$L$1,'Cumulative Cost Share Budget'!M380,0)</f>
        <v>0</v>
      </c>
      <c r="N381" s="214">
        <f>IF('Cumulative Cost Share Budget'!L380='Split CS budget (A)'!$L$1,'Cumulative Cost Share Budget'!N380,0)</f>
        <v>0</v>
      </c>
      <c r="O381" s="214">
        <f>IF('Cumulative Cost Share Budget'!L376='Split CS budget (A)'!$L$1,'Cumulative Cost Share Budget'!O376,0)</f>
        <v>0</v>
      </c>
      <c r="P381" s="209">
        <f>IF('Cumulative Cost Share Budget'!L380='Split CS budget (A)'!$L$1,'Cumulative Cost Share Budget'!P380,0)</f>
        <v>0</v>
      </c>
      <c r="Q381" s="211">
        <f>IF('Cumulative Cost Share Budget'!L380='Split CS budget (A)'!$L$1,'Cumulative Cost Share Budget'!Q380,0)</f>
        <v>1</v>
      </c>
      <c r="R381" s="212">
        <f>IF('Cumulative Cost Share Budget'!L380='Split CS budget (A)'!$L$1,'Cumulative Cost Share Budget'!R380,0)</f>
        <v>0</v>
      </c>
      <c r="S381" s="61">
        <f>IF('Cumulative Cost Share Budget'!L380='Split CS budget (A)'!$L$1,'Cumulative Cost Share Budget'!S380,0)</f>
        <v>12</v>
      </c>
      <c r="T381" s="211">
        <f>IF('Cumulative Cost Share Budget'!L380='Split CS budget (A)'!$L$1,'Cumulative Cost Share Budget'!T380,0)</f>
        <v>0</v>
      </c>
      <c r="U381" s="323">
        <f>IFERROR((E384+E385)/E383,0)</f>
        <v>0</v>
      </c>
      <c r="V381" s="323">
        <f t="shared" ref="V381" si="377">IFERROR((F384+F385)/F383,0)</f>
        <v>0</v>
      </c>
      <c r="W381" s="323">
        <f t="shared" ref="W381" si="378">IFERROR((G384+G385)/G383,0)</f>
        <v>0</v>
      </c>
      <c r="X381" s="323">
        <f t="shared" ref="X381" si="379">IFERROR((H384+H385)/H383,0)</f>
        <v>0</v>
      </c>
      <c r="Y381" s="323">
        <f t="shared" ref="Y381" si="380">IFERROR((I384+I385)/I383,0)</f>
        <v>0</v>
      </c>
    </row>
    <row r="382" spans="1:25" hidden="1">
      <c r="A382" s="486"/>
      <c r="B382" s="480">
        <f>IF('Cumulative Cost Share Budget'!$L381='Split CS budget (A)'!$L$1,'Cumulative Cost Share Budget'!B381,0)</f>
        <v>0</v>
      </c>
      <c r="C382" s="276"/>
      <c r="D382" s="33" t="s">
        <v>179</v>
      </c>
      <c r="E382" s="21">
        <f>T381</f>
        <v>0</v>
      </c>
      <c r="F382" s="21">
        <f>T382</f>
        <v>0</v>
      </c>
      <c r="G382" s="21">
        <f>T383</f>
        <v>0</v>
      </c>
      <c r="H382" s="21">
        <f>T384</f>
        <v>0</v>
      </c>
      <c r="I382" s="21">
        <f>T385</f>
        <v>0</v>
      </c>
      <c r="J382" s="45"/>
      <c r="M382" s="215"/>
      <c r="N382" s="56"/>
      <c r="O382" s="56"/>
      <c r="P382" s="56"/>
      <c r="Q382" s="211">
        <f>IF('Cumulative Cost Share Budget'!L381='Split CS budget (A)'!$L$1,'Cumulative Cost Share Budget'!Q381,0)</f>
        <v>1.03</v>
      </c>
      <c r="R382" s="212">
        <f>IF('Cumulative Cost Share Budget'!L381='Split CS budget (A)'!$L$1,'Cumulative Cost Share Budget'!R381,0)</f>
        <v>0</v>
      </c>
      <c r="S382" s="61">
        <f>IF('Cumulative Cost Share Budget'!L381='Split CS budget (A)'!$L$1,'Cumulative Cost Share Budget'!S381,0)</f>
        <v>12</v>
      </c>
      <c r="T382" s="211">
        <f>IF('Cumulative Cost Share Budget'!L381='Split CS budget (A)'!$L$1,'Cumulative Cost Share Budget'!T381,0)</f>
        <v>0</v>
      </c>
      <c r="U382" s="323"/>
      <c r="V382" s="323"/>
      <c r="W382" s="323"/>
      <c r="X382" s="323"/>
      <c r="Y382" s="323"/>
    </row>
    <row r="383" spans="1:25" hidden="1">
      <c r="A383" s="449"/>
      <c r="C383" s="547"/>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(A)'!$L$1,'Cumulative Cost Share Budget'!Q382,0)</f>
        <v>1.03</v>
      </c>
      <c r="R383" s="212">
        <f>IF('Cumulative Cost Share Budget'!L382='Split CS budget (A)'!$L$1,'Cumulative Cost Share Budget'!R382,0)</f>
        <v>0</v>
      </c>
      <c r="S383" s="61">
        <f>IF('Cumulative Cost Share Budget'!L382='Split CS budget (A)'!$L$1,'Cumulative Cost Share Budget'!S382,0)</f>
        <v>12</v>
      </c>
      <c r="T383" s="211">
        <f>IF('Cumulative Cost Share Budget'!L382='Split CS budget (A)'!$L$1,'Cumulative Cost Share Budget'!T382,0)</f>
        <v>0</v>
      </c>
      <c r="U383" s="324"/>
      <c r="V383" s="324"/>
      <c r="W383" s="324"/>
      <c r="X383" s="324"/>
      <c r="Y383" s="324"/>
    </row>
    <row r="384" spans="1:25" hidden="1">
      <c r="A384" s="449"/>
      <c r="B384" s="77"/>
      <c r="C384" s="547"/>
      <c r="D384" s="59" t="s">
        <v>30</v>
      </c>
      <c r="E384" s="52">
        <f>ROUND(E383*$Q$2,0)</f>
        <v>0</v>
      </c>
      <c r="F384" s="52">
        <f t="shared" ref="F384:I384" si="381">ROUND(F383*$Q$2,0)</f>
        <v>0</v>
      </c>
      <c r="G384" s="52">
        <f t="shared" si="381"/>
        <v>0</v>
      </c>
      <c r="H384" s="52">
        <f t="shared" si="381"/>
        <v>0</v>
      </c>
      <c r="I384" s="52">
        <f t="shared" si="381"/>
        <v>0</v>
      </c>
      <c r="J384" s="158">
        <f>SUM(E384:I384)</f>
        <v>0</v>
      </c>
      <c r="M384" s="215"/>
      <c r="N384" s="56"/>
      <c r="O384" s="56"/>
      <c r="P384" s="56"/>
      <c r="Q384" s="211">
        <f>IF('Cumulative Cost Share Budget'!L383='Split CS budget (A)'!$L$1,'Cumulative Cost Share Budget'!Q383,0)</f>
        <v>1.03</v>
      </c>
      <c r="R384" s="212">
        <f>IF('Cumulative Cost Share Budget'!L383='Split CS budget (A)'!$L$1,'Cumulative Cost Share Budget'!R383,0)</f>
        <v>0</v>
      </c>
      <c r="S384" s="61">
        <f>IF('Cumulative Cost Share Budget'!L383='Split CS budget (A)'!$L$1,'Cumulative Cost Share Budget'!S383,0)</f>
        <v>12</v>
      </c>
      <c r="T384" s="211">
        <f>IF('Cumulative Cost Share Budget'!L383='Split CS budget (A)'!$L$1,'Cumulative Cost Share Budget'!T383,0)</f>
        <v>0</v>
      </c>
      <c r="U384" s="324"/>
      <c r="V384" s="324"/>
      <c r="W384" s="324"/>
      <c r="X384" s="324"/>
      <c r="Y384" s="324"/>
    </row>
    <row r="385" spans="1:25" ht="15" hidden="1">
      <c r="A385" s="449"/>
      <c r="B385" s="77"/>
      <c r="C385" s="547"/>
      <c r="D385" s="59" t="s">
        <v>29</v>
      </c>
      <c r="E385" s="170">
        <f>ROUND(R$5*E381,0)</f>
        <v>0</v>
      </c>
      <c r="F385" s="170">
        <f t="shared" ref="F385:I385" si="382">ROUND(S$5*F381,0)</f>
        <v>0</v>
      </c>
      <c r="G385" s="170">
        <f t="shared" si="382"/>
        <v>0</v>
      </c>
      <c r="H385" s="170">
        <f t="shared" si="382"/>
        <v>0</v>
      </c>
      <c r="I385" s="170">
        <f t="shared" si="382"/>
        <v>0</v>
      </c>
      <c r="J385" s="167">
        <f>SUM(E385:I385)</f>
        <v>0</v>
      </c>
      <c r="M385" s="215"/>
      <c r="N385" s="56"/>
      <c r="O385" s="56"/>
      <c r="P385" s="56"/>
      <c r="Q385" s="211">
        <f>IF('Cumulative Cost Share Budget'!L384='Split CS budget (A)'!$L$1,'Cumulative Cost Share Budget'!Q384,0)</f>
        <v>1.03</v>
      </c>
      <c r="R385" s="212">
        <f>IF('Cumulative Cost Share Budget'!L384='Split CS budget (A)'!$L$1,'Cumulative Cost Share Budget'!R384,0)</f>
        <v>0</v>
      </c>
      <c r="S385" s="61">
        <f>IF('Cumulative Cost Share Budget'!L384='Split CS budget (A)'!$L$1,'Cumulative Cost Share Budget'!S384,0)</f>
        <v>12</v>
      </c>
      <c r="T385" s="211">
        <f>IF('Cumulative Cost Share Budget'!L384='Split CS budget (A)'!$L$1,'Cumulative Cost Share Budget'!T384,0)</f>
        <v>0</v>
      </c>
      <c r="U385" s="323"/>
      <c r="V385" s="323"/>
      <c r="W385" s="323"/>
      <c r="X385" s="323"/>
      <c r="Y385" s="323"/>
    </row>
    <row r="386" spans="1:25" hidden="1">
      <c r="A386" s="449"/>
      <c r="B386" s="77"/>
      <c r="C386" s="547"/>
      <c r="D386" s="62" t="s">
        <v>178</v>
      </c>
      <c r="E386" s="171">
        <f>SUM(E384:E385)</f>
        <v>0</v>
      </c>
      <c r="F386" s="171">
        <f t="shared" ref="F386:I386" si="383">SUM(F384:F385)</f>
        <v>0</v>
      </c>
      <c r="G386" s="171">
        <f t="shared" si="383"/>
        <v>0</v>
      </c>
      <c r="H386" s="171">
        <f t="shared" si="383"/>
        <v>0</v>
      </c>
      <c r="I386" s="171">
        <f t="shared" si="383"/>
        <v>0</v>
      </c>
      <c r="J386" s="172">
        <f>SUM(J384:J385)</f>
        <v>0</v>
      </c>
      <c r="M386" s="18"/>
      <c r="N386" s="32"/>
      <c r="O386" s="32"/>
      <c r="P386" s="32"/>
      <c r="Q386" s="46"/>
      <c r="R386" s="46"/>
      <c r="S386" s="46"/>
      <c r="T386" s="25"/>
      <c r="U386" s="323"/>
      <c r="V386" s="323"/>
      <c r="W386" s="323"/>
      <c r="X386" s="323"/>
      <c r="Y386" s="323"/>
    </row>
    <row r="387" spans="1:25" hidden="1">
      <c r="A387" s="449"/>
      <c r="B387" s="77"/>
      <c r="C387" s="547"/>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5" t="str">
        <f>IF('Cumulative Cost Share Budget'!L387='Split CS budget (A)'!$L$1,'Cumulative Cost Share Budget'!A387,0)</f>
        <v xml:space="preserve"> </v>
      </c>
      <c r="B388" s="480" t="str">
        <f>IF('Cumulative Cost Share Budget'!$L387='Split CS budget (A)'!$L$1,'Cumulative Cost Share Budget'!B387,0)</f>
        <v>Other</v>
      </c>
      <c r="C388" s="545" t="str">
        <f>IF('Cumulative Cost Share Budget'!$L387='Split CS budget (A)'!$L$1,'Cumulative Cost Share Budget'!C387,0)</f>
        <v>Select One</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(A)'!$L$1,'Cumulative Cost Share Budget'!M387,0)</f>
        <v>0</v>
      </c>
      <c r="N388" s="214">
        <f>IF('Cumulative Cost Share Budget'!L387='Split CS budget (A)'!$L$1,'Cumulative Cost Share Budget'!N387,0)</f>
        <v>0</v>
      </c>
      <c r="O388" s="214">
        <f>IF('Cumulative Cost Share Budget'!L383='Split CS budget (A)'!$L$1,'Cumulative Cost Share Budget'!O383,0)</f>
        <v>0</v>
      </c>
      <c r="P388" s="209">
        <f>IF('Cumulative Cost Share Budget'!L387='Split CS budget (A)'!$L$1,'Cumulative Cost Share Budget'!P387,0)</f>
        <v>0</v>
      </c>
      <c r="Q388" s="211">
        <f>IF('Cumulative Cost Share Budget'!L387='Split CS budget (A)'!$L$1,'Cumulative Cost Share Budget'!Q387,0)</f>
        <v>1</v>
      </c>
      <c r="R388" s="212">
        <f>IF('Cumulative Cost Share Budget'!L387='Split CS budget (A)'!$L$1,'Cumulative Cost Share Budget'!R387,0)</f>
        <v>0</v>
      </c>
      <c r="S388" s="61">
        <f>IF('Cumulative Cost Share Budget'!L387='Split CS budget (A)'!$L$1,'Cumulative Cost Share Budget'!S387,0)</f>
        <v>12</v>
      </c>
      <c r="T388" s="211">
        <f>IF('Cumulative Cost Share Budget'!L387='Split CS budget (A)'!$L$1,'Cumulative Cost Share Budget'!T387,0)</f>
        <v>0</v>
      </c>
      <c r="U388" s="323">
        <f>IFERROR((E391+E392)/E390,0)</f>
        <v>0</v>
      </c>
      <c r="V388" s="323">
        <f t="shared" ref="V388" si="384">IFERROR((F391+F392)/F390,0)</f>
        <v>0</v>
      </c>
      <c r="W388" s="323">
        <f t="shared" ref="W388" si="385">IFERROR((G391+G392)/G390,0)</f>
        <v>0</v>
      </c>
      <c r="X388" s="323">
        <f t="shared" ref="X388" si="386">IFERROR((H391+H392)/H390,0)</f>
        <v>0</v>
      </c>
      <c r="Y388" s="323">
        <f t="shared" ref="Y388" si="387">IFERROR((I391+I392)/I390,0)</f>
        <v>0</v>
      </c>
    </row>
    <row r="389" spans="1:25" hidden="1">
      <c r="A389" s="486"/>
      <c r="B389" s="480">
        <f>IF('Cumulative Cost Share Budget'!$L388='Split CS budget (A)'!$L$1,'Cumulative Cost Share Budget'!B388,0)</f>
        <v>0</v>
      </c>
      <c r="C389" s="276"/>
      <c r="D389" s="33" t="s">
        <v>179</v>
      </c>
      <c r="E389" s="21">
        <f>T388</f>
        <v>0</v>
      </c>
      <c r="F389" s="21">
        <f>T389</f>
        <v>0</v>
      </c>
      <c r="G389" s="21">
        <f>T390</f>
        <v>0</v>
      </c>
      <c r="H389" s="21">
        <f>T391</f>
        <v>0</v>
      </c>
      <c r="I389" s="21">
        <f>T392</f>
        <v>0</v>
      </c>
      <c r="J389" s="45"/>
      <c r="M389" s="215"/>
      <c r="N389" s="56"/>
      <c r="O389" s="56"/>
      <c r="P389" s="56"/>
      <c r="Q389" s="211">
        <f>IF('Cumulative Cost Share Budget'!L388='Split CS budget (A)'!$L$1,'Cumulative Cost Share Budget'!Q388,0)</f>
        <v>1.03</v>
      </c>
      <c r="R389" s="212">
        <f>IF('Cumulative Cost Share Budget'!L388='Split CS budget (A)'!$L$1,'Cumulative Cost Share Budget'!R388,0)</f>
        <v>0</v>
      </c>
      <c r="S389" s="61">
        <f>IF('Cumulative Cost Share Budget'!L388='Split CS budget (A)'!$L$1,'Cumulative Cost Share Budget'!S388,0)</f>
        <v>12</v>
      </c>
      <c r="T389" s="211">
        <f>IF('Cumulative Cost Share Budget'!L388='Split CS budget (A)'!$L$1,'Cumulative Cost Share Budget'!T388,0)</f>
        <v>0</v>
      </c>
      <c r="U389" s="323"/>
      <c r="V389" s="323"/>
      <c r="W389" s="323"/>
      <c r="X389" s="323"/>
      <c r="Y389" s="323"/>
    </row>
    <row r="390" spans="1:25" hidden="1">
      <c r="A390" s="449"/>
      <c r="C390" s="547"/>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(A)'!$L$1,'Cumulative Cost Share Budget'!Q389,0)</f>
        <v>1.03</v>
      </c>
      <c r="R390" s="212">
        <f>IF('Cumulative Cost Share Budget'!L389='Split CS budget (A)'!$L$1,'Cumulative Cost Share Budget'!R389,0)</f>
        <v>0</v>
      </c>
      <c r="S390" s="61">
        <f>IF('Cumulative Cost Share Budget'!L389='Split CS budget (A)'!$L$1,'Cumulative Cost Share Budget'!S389,0)</f>
        <v>12</v>
      </c>
      <c r="T390" s="211">
        <f>IF('Cumulative Cost Share Budget'!L389='Split CS budget (A)'!$L$1,'Cumulative Cost Share Budget'!T389,0)</f>
        <v>0</v>
      </c>
      <c r="U390" s="324"/>
      <c r="V390" s="324"/>
      <c r="W390" s="324"/>
      <c r="X390" s="324"/>
      <c r="Y390" s="324"/>
    </row>
    <row r="391" spans="1:25" hidden="1">
      <c r="A391" s="449"/>
      <c r="B391" s="77"/>
      <c r="C391" s="547"/>
      <c r="D391" s="59" t="s">
        <v>30</v>
      </c>
      <c r="E391" s="52">
        <f>ROUND(E390*$Q$2,0)</f>
        <v>0</v>
      </c>
      <c r="F391" s="52">
        <f t="shared" ref="F391:I391" si="388">ROUND(F390*$Q$2,0)</f>
        <v>0</v>
      </c>
      <c r="G391" s="52">
        <f t="shared" si="388"/>
        <v>0</v>
      </c>
      <c r="H391" s="52">
        <f t="shared" si="388"/>
        <v>0</v>
      </c>
      <c r="I391" s="52">
        <f t="shared" si="388"/>
        <v>0</v>
      </c>
      <c r="J391" s="158">
        <f>SUM(E391:I391)</f>
        <v>0</v>
      </c>
      <c r="M391" s="215"/>
      <c r="N391" s="56"/>
      <c r="O391" s="56"/>
      <c r="P391" s="56"/>
      <c r="Q391" s="211">
        <f>IF('Cumulative Cost Share Budget'!L390='Split CS budget (A)'!$L$1,'Cumulative Cost Share Budget'!Q390,0)</f>
        <v>1.03</v>
      </c>
      <c r="R391" s="212">
        <f>IF('Cumulative Cost Share Budget'!L390='Split CS budget (A)'!$L$1,'Cumulative Cost Share Budget'!R390,0)</f>
        <v>0</v>
      </c>
      <c r="S391" s="61">
        <f>IF('Cumulative Cost Share Budget'!L390='Split CS budget (A)'!$L$1,'Cumulative Cost Share Budget'!S390,0)</f>
        <v>12</v>
      </c>
      <c r="T391" s="211">
        <f>IF('Cumulative Cost Share Budget'!L390='Split CS budget (A)'!$L$1,'Cumulative Cost Share Budget'!T390,0)</f>
        <v>0</v>
      </c>
      <c r="U391" s="324"/>
      <c r="V391" s="324"/>
      <c r="W391" s="324"/>
      <c r="X391" s="324"/>
      <c r="Y391" s="324"/>
    </row>
    <row r="392" spans="1:25" ht="15" hidden="1">
      <c r="A392" s="449"/>
      <c r="B392" s="77"/>
      <c r="C392" s="547"/>
      <c r="D392" s="59" t="s">
        <v>29</v>
      </c>
      <c r="E392" s="170">
        <f>ROUND(R$5*E388,0)</f>
        <v>0</v>
      </c>
      <c r="F392" s="170">
        <f t="shared" ref="F392:I392" si="389">ROUND(S$5*F388,0)</f>
        <v>0</v>
      </c>
      <c r="G392" s="170">
        <f t="shared" si="389"/>
        <v>0</v>
      </c>
      <c r="H392" s="170">
        <f t="shared" si="389"/>
        <v>0</v>
      </c>
      <c r="I392" s="170">
        <f t="shared" si="389"/>
        <v>0</v>
      </c>
      <c r="J392" s="167">
        <f>SUM(E392:I392)</f>
        <v>0</v>
      </c>
      <c r="M392" s="215"/>
      <c r="N392" s="56"/>
      <c r="O392" s="56"/>
      <c r="P392" s="56"/>
      <c r="Q392" s="211">
        <f>IF('Cumulative Cost Share Budget'!L391='Split CS budget (A)'!$L$1,'Cumulative Cost Share Budget'!Q391,0)</f>
        <v>1.03</v>
      </c>
      <c r="R392" s="212">
        <f>IF('Cumulative Cost Share Budget'!L391='Split CS budget (A)'!$L$1,'Cumulative Cost Share Budget'!R391,0)</f>
        <v>0</v>
      </c>
      <c r="S392" s="61">
        <f>IF('Cumulative Cost Share Budget'!L391='Split CS budget (A)'!$L$1,'Cumulative Cost Share Budget'!S391,0)</f>
        <v>12</v>
      </c>
      <c r="T392" s="211">
        <f>IF('Cumulative Cost Share Budget'!L391='Split CS budget (A)'!$L$1,'Cumulative Cost Share Budget'!T391,0)</f>
        <v>0</v>
      </c>
      <c r="U392" s="323"/>
      <c r="V392" s="323"/>
      <c r="W392" s="323"/>
      <c r="X392" s="323"/>
      <c r="Y392" s="323"/>
    </row>
    <row r="393" spans="1:25" hidden="1">
      <c r="A393" s="449"/>
      <c r="B393" s="77"/>
      <c r="C393" s="547"/>
      <c r="D393" s="62" t="s">
        <v>178</v>
      </c>
      <c r="E393" s="171">
        <f>SUM(E391:E392)</f>
        <v>0</v>
      </c>
      <c r="F393" s="171">
        <f t="shared" ref="F393:I393" si="390">SUM(F391:F392)</f>
        <v>0</v>
      </c>
      <c r="G393" s="171">
        <f t="shared" si="390"/>
        <v>0</v>
      </c>
      <c r="H393" s="171">
        <f t="shared" si="390"/>
        <v>0</v>
      </c>
      <c r="I393" s="171">
        <f t="shared" si="390"/>
        <v>0</v>
      </c>
      <c r="J393" s="172">
        <f>SUM(J391:J392)</f>
        <v>0</v>
      </c>
      <c r="M393" s="18"/>
      <c r="N393" s="32"/>
      <c r="O393" s="32"/>
      <c r="P393" s="32"/>
      <c r="Q393" s="46"/>
      <c r="R393" s="46"/>
      <c r="S393" s="46"/>
      <c r="T393" s="25"/>
      <c r="U393" s="323"/>
      <c r="V393" s="323"/>
      <c r="W393" s="323"/>
      <c r="X393" s="323"/>
      <c r="Y393" s="323"/>
    </row>
    <row r="394" spans="1:25">
      <c r="A394" s="449"/>
      <c r="B394" s="77"/>
      <c r="C394" s="547"/>
      <c r="D394" s="59"/>
      <c r="E394" s="16"/>
      <c r="F394" s="16"/>
      <c r="G394" s="16"/>
      <c r="H394" s="16"/>
      <c r="I394" s="16"/>
      <c r="J394" s="25"/>
      <c r="M394" s="18"/>
      <c r="N394" s="70"/>
      <c r="O394" s="70"/>
      <c r="P394" s="70"/>
      <c r="Q394" s="46"/>
      <c r="R394" s="46"/>
      <c r="S394" s="46"/>
      <c r="T394" s="25"/>
      <c r="U394" s="323"/>
      <c r="V394" s="323"/>
      <c r="W394" s="323"/>
      <c r="X394" s="323"/>
      <c r="Y394" s="323"/>
    </row>
    <row r="395" spans="1:25">
      <c r="A395" s="449"/>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9"/>
      <c r="C396" s="60"/>
      <c r="D396" s="60" t="s">
        <v>108</v>
      </c>
      <c r="E396" s="152">
        <f>SUMIF($D$327:$D$394,"*Total Fringe",E327:E394)</f>
        <v>0</v>
      </c>
      <c r="F396" s="152">
        <f t="shared" ref="F396:I396" si="391">SUMIF($D$327:$D$394,"*Total Fringe",F327:F394)</f>
        <v>0</v>
      </c>
      <c r="G396" s="152">
        <f t="shared" si="391"/>
        <v>0</v>
      </c>
      <c r="H396" s="152">
        <f t="shared" si="391"/>
        <v>0</v>
      </c>
      <c r="I396" s="152">
        <f t="shared" si="391"/>
        <v>0</v>
      </c>
      <c r="J396" s="153">
        <f>SUM(E396:I396)</f>
        <v>0</v>
      </c>
      <c r="M396" s="53"/>
      <c r="N396" s="57"/>
      <c r="O396" s="57"/>
      <c r="P396" s="57"/>
      <c r="Q396" s="57"/>
      <c r="R396" s="57"/>
      <c r="S396" s="57"/>
      <c r="T396" s="57"/>
      <c r="U396" s="762"/>
      <c r="V396" s="762"/>
      <c r="W396" s="762"/>
      <c r="X396" s="762"/>
      <c r="Y396" s="762"/>
    </row>
    <row r="397" spans="1:25">
      <c r="A397" s="785" t="s">
        <v>421</v>
      </c>
      <c r="B397" s="785"/>
      <c r="C397" s="785"/>
      <c r="D397" s="785"/>
      <c r="E397" s="785"/>
      <c r="F397" s="785"/>
      <c r="G397" s="785"/>
      <c r="H397" s="785"/>
      <c r="I397" s="785"/>
      <c r="J397" s="785"/>
      <c r="M397" s="53" t="s">
        <v>120</v>
      </c>
      <c r="N397" s="57" t="s">
        <v>79</v>
      </c>
      <c r="O397" s="57"/>
      <c r="P397" s="57" t="s">
        <v>249</v>
      </c>
      <c r="Q397" s="57" t="s">
        <v>109</v>
      </c>
      <c r="R397" s="57" t="s">
        <v>18</v>
      </c>
      <c r="S397" s="57"/>
      <c r="T397" s="57" t="s">
        <v>176</v>
      </c>
      <c r="U397" s="762" t="s">
        <v>118</v>
      </c>
      <c r="V397" s="762"/>
      <c r="W397" s="762"/>
      <c r="X397" s="762"/>
      <c r="Y397" s="762"/>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5">
        <f>IF('Cumulative Cost Share Budget'!$L398='Split CS budget (A)'!$L$1,'Cumulative Cost Share Budget'!A398,0)</f>
        <v>0</v>
      </c>
      <c r="B399" s="545" t="str">
        <f>IF('Cumulative Cost Share Budget'!$L398='Split CS budget (A)'!$L$1,'Cumulative Cost Share Budget'!B398,0)</f>
        <v>Select One</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(A)'!$L$1,'Cumulative Cost Share Budget'!M398,0)</f>
        <v>0</v>
      </c>
      <c r="N399" s="214">
        <f>IF('Cumulative Cost Share Budget'!L398='Split CS budget (A)'!$L$1,'Cumulative Cost Share Budget'!N398,0)</f>
        <v>0</v>
      </c>
      <c r="O399" s="214">
        <f>IF('Cumulative Cost Share Budget'!L394='Split CS budget (A)'!$L$1,'Cumulative Cost Share Budget'!O394,0)</f>
        <v>0</v>
      </c>
      <c r="P399" s="209">
        <f>IF('Cumulative Cost Share Budget'!L398='Split CS budget (A)'!$L$1,'Cumulative Cost Share Budget'!P398,0)</f>
        <v>0</v>
      </c>
      <c r="Q399" s="211">
        <f>IF('Cumulative Cost Share Budget'!L398='Split CS budget (A)'!$L$1,'Cumulative Cost Share Budget'!Q398,0)</f>
        <v>1</v>
      </c>
      <c r="R399" s="212">
        <f>IF('Cumulative Cost Share Budget'!L398='Split CS budget (A)'!$L$1,'Cumulative Cost Share Budget'!R398,0)</f>
        <v>0</v>
      </c>
      <c r="S399" s="61">
        <f>IF('Cumulative Cost Share Budget'!L398='Split CS budget (A)'!$L$1,'Cumulative Cost Share Budget'!S398,0)</f>
        <v>12</v>
      </c>
      <c r="T399" s="211">
        <f>IF('Cumulative Cost Share Budget'!L398='Split CS budget (A)'!$L$1,'Cumulative Cost Share Budget'!T398,0)</f>
        <v>0</v>
      </c>
      <c r="U399" s="323">
        <f>IFERROR((E402+E403)/E401,0)</f>
        <v>0</v>
      </c>
      <c r="V399" s="323">
        <f t="shared" ref="V399:Y399" si="392">IFERROR((F402+F403)/F401,0)</f>
        <v>0</v>
      </c>
      <c r="W399" s="323">
        <f t="shared" si="392"/>
        <v>0</v>
      </c>
      <c r="X399" s="323">
        <f t="shared" si="392"/>
        <v>0</v>
      </c>
      <c r="Y399" s="323">
        <f t="shared" si="392"/>
        <v>0</v>
      </c>
    </row>
    <row r="400" spans="1:25">
      <c r="A400" s="486"/>
      <c r="B400" s="548"/>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(A)'!$L$1,'Cumulative Cost Share Budget'!Q399,0)</f>
        <v>1.03</v>
      </c>
      <c r="R400" s="212">
        <f>IF('Cumulative Cost Share Budget'!L399='Split CS budget (A)'!$L$1,'Cumulative Cost Share Budget'!R399,0)</f>
        <v>0</v>
      </c>
      <c r="S400" s="61">
        <f>IF('Cumulative Cost Share Budget'!L399='Split CS budget (A)'!$L$1,'Cumulative Cost Share Budget'!S399,0)</f>
        <v>12</v>
      </c>
      <c r="T400" s="211">
        <f>IF('Cumulative Cost Share Budget'!L399='Split CS budget (A)'!$L$1,'Cumulative Cost Share Budget'!T399,0)</f>
        <v>0</v>
      </c>
      <c r="U400" s="323"/>
      <c r="V400" s="323"/>
      <c r="W400" s="323"/>
      <c r="X400" s="323"/>
      <c r="Y400" s="323"/>
    </row>
    <row r="401" spans="1:25">
      <c r="A401" s="449"/>
      <c r="B401" s="276"/>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(A)'!$L$1,'Cumulative Cost Share Budget'!Q400,0)</f>
        <v>1.03</v>
      </c>
      <c r="R401" s="212">
        <f>IF('Cumulative Cost Share Budget'!L400='Split CS budget (A)'!$L$1,'Cumulative Cost Share Budget'!R400,0)</f>
        <v>0</v>
      </c>
      <c r="S401" s="61">
        <f>IF('Cumulative Cost Share Budget'!L400='Split CS budget (A)'!$L$1,'Cumulative Cost Share Budget'!S400,0)</f>
        <v>12</v>
      </c>
      <c r="T401" s="211">
        <f>IF('Cumulative Cost Share Budget'!L400='Split CS budget (A)'!$L$1,'Cumulative Cost Share Budget'!T400,0)</f>
        <v>0</v>
      </c>
      <c r="U401" s="323"/>
      <c r="V401" s="323"/>
      <c r="W401" s="323"/>
      <c r="X401" s="323"/>
      <c r="Y401" s="323"/>
    </row>
    <row r="402" spans="1:25">
      <c r="A402" s="449"/>
      <c r="B402" s="549"/>
      <c r="C402" s="76"/>
      <c r="D402" s="59" t="s">
        <v>30</v>
      </c>
      <c r="E402" s="52">
        <f>ROUND(E401*$Q$2,0)</f>
        <v>0</v>
      </c>
      <c r="F402" s="52">
        <f t="shared" ref="F402:I402" si="393">ROUND(F401*$Q$2,0)</f>
        <v>0</v>
      </c>
      <c r="G402" s="52">
        <f t="shared" si="393"/>
        <v>0</v>
      </c>
      <c r="H402" s="52">
        <f t="shared" si="393"/>
        <v>0</v>
      </c>
      <c r="I402" s="52">
        <f t="shared" si="393"/>
        <v>0</v>
      </c>
      <c r="J402" s="158">
        <f>SUM(E402:I402)</f>
        <v>0</v>
      </c>
      <c r="M402" s="215"/>
      <c r="N402" s="56"/>
      <c r="O402" s="56"/>
      <c r="P402" s="56"/>
      <c r="Q402" s="211">
        <f>IF('Cumulative Cost Share Budget'!L401='Split CS budget (A)'!$L$1,'Cumulative Cost Share Budget'!Q401,0)</f>
        <v>1.03</v>
      </c>
      <c r="R402" s="212">
        <f>IF('Cumulative Cost Share Budget'!L401='Split CS budget (A)'!$L$1,'Cumulative Cost Share Budget'!R401,0)</f>
        <v>0</v>
      </c>
      <c r="S402" s="61">
        <f>IF('Cumulative Cost Share Budget'!L401='Split CS budget (A)'!$L$1,'Cumulative Cost Share Budget'!S401,0)</f>
        <v>12</v>
      </c>
      <c r="T402" s="211">
        <f>IF('Cumulative Cost Share Budget'!L401='Split CS budget (A)'!$L$1,'Cumulative Cost Share Budget'!T401,0)</f>
        <v>0</v>
      </c>
      <c r="U402" s="323"/>
      <c r="V402" s="323"/>
      <c r="W402" s="323"/>
      <c r="X402" s="323"/>
      <c r="Y402" s="323"/>
    </row>
    <row r="403" spans="1:25" ht="15">
      <c r="A403" s="449"/>
      <c r="B403" s="549"/>
      <c r="C403" s="76"/>
      <c r="D403" s="59" t="s">
        <v>29</v>
      </c>
      <c r="E403" s="170">
        <f>ROUND(R$5*E399,0)</f>
        <v>0</v>
      </c>
      <c r="F403" s="170">
        <f t="shared" ref="F403:I403" si="394">ROUND(S$5*F399,0)</f>
        <v>0</v>
      </c>
      <c r="G403" s="170">
        <f t="shared" si="394"/>
        <v>0</v>
      </c>
      <c r="H403" s="170">
        <f t="shared" si="394"/>
        <v>0</v>
      </c>
      <c r="I403" s="170">
        <f t="shared" si="394"/>
        <v>0</v>
      </c>
      <c r="J403" s="167">
        <f>SUM(E403:I403)</f>
        <v>0</v>
      </c>
      <c r="M403" s="215"/>
      <c r="N403" s="56"/>
      <c r="O403" s="56"/>
      <c r="P403" s="56"/>
      <c r="Q403" s="211">
        <f>IF('Cumulative Cost Share Budget'!L402='Split CS budget (A)'!$L$1,'Cumulative Cost Share Budget'!Q402,0)</f>
        <v>1.03</v>
      </c>
      <c r="R403" s="212">
        <f>IF('Cumulative Cost Share Budget'!L402='Split CS budget (A)'!$L$1,'Cumulative Cost Share Budget'!R402,0)</f>
        <v>0</v>
      </c>
      <c r="S403" s="61">
        <f>IF('Cumulative Cost Share Budget'!L402='Split CS budget (A)'!$L$1,'Cumulative Cost Share Budget'!S402,0)</f>
        <v>12</v>
      </c>
      <c r="T403" s="211">
        <f>IF('Cumulative Cost Share Budget'!L402='Split CS budget (A)'!$L$1,'Cumulative Cost Share Budget'!T402,0)</f>
        <v>0</v>
      </c>
      <c r="U403" s="323"/>
      <c r="V403" s="323"/>
      <c r="W403" s="323"/>
      <c r="X403" s="323"/>
      <c r="Y403" s="323"/>
    </row>
    <row r="404" spans="1:25">
      <c r="A404" s="449"/>
      <c r="B404" s="549"/>
      <c r="C404" s="76"/>
      <c r="D404" s="62" t="s">
        <v>178</v>
      </c>
      <c r="E404" s="171">
        <f>SUM(E402:E403)</f>
        <v>0</v>
      </c>
      <c r="F404" s="171">
        <f t="shared" ref="F404:I404" si="395">SUM(F402:F403)</f>
        <v>0</v>
      </c>
      <c r="G404" s="171">
        <f t="shared" si="395"/>
        <v>0</v>
      </c>
      <c r="H404" s="171">
        <f t="shared" si="395"/>
        <v>0</v>
      </c>
      <c r="I404" s="171">
        <f t="shared" si="395"/>
        <v>0</v>
      </c>
      <c r="J404" s="172">
        <f>SUM(J402:J403)</f>
        <v>0</v>
      </c>
      <c r="M404" s="215"/>
      <c r="N404" s="56"/>
      <c r="O404" s="56"/>
      <c r="P404" s="56"/>
      <c r="Q404" s="59"/>
      <c r="R404" s="216"/>
      <c r="S404" s="61"/>
      <c r="T404" s="59"/>
      <c r="U404" s="325"/>
      <c r="V404" s="326"/>
      <c r="W404" s="324"/>
      <c r="X404" s="324"/>
      <c r="Y404" s="324"/>
    </row>
    <row r="405" spans="1:25" hidden="1">
      <c r="A405" s="486"/>
      <c r="B405" s="276"/>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5" t="str">
        <f>IF('Cumulative Cost Share Budget'!L405='Split CS budget (A)'!$L$1,'Cumulative Cost Share Budget'!A405,0)</f>
        <v xml:space="preserve"> </v>
      </c>
      <c r="B406" s="545" t="str">
        <f>IF('Cumulative Cost Share Budget'!$L405='Split CS budget (A)'!$L$1,'Cumulative Cost Share Budget'!B405,0)</f>
        <v>Select One</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(A)'!$L$1,'Cumulative Cost Share Budget'!M405,0)</f>
        <v>0</v>
      </c>
      <c r="N406" s="214">
        <f>IF('Cumulative Cost Share Budget'!L405='Split CS budget (A)'!$L$1,'Cumulative Cost Share Budget'!N405,0)</f>
        <v>0</v>
      </c>
      <c r="O406" s="214">
        <f>IF('Cumulative Cost Share Budget'!L401='Split CS budget (A)'!$L$1,'Cumulative Cost Share Budget'!O401,0)</f>
        <v>0</v>
      </c>
      <c r="P406" s="209">
        <f>IF('Cumulative Cost Share Budget'!L405='Split CS budget (A)'!$L$1,'Cumulative Cost Share Budget'!P405,0)</f>
        <v>0</v>
      </c>
      <c r="Q406" s="211">
        <f>IF('Cumulative Cost Share Budget'!L405='Split CS budget (A)'!$L$1,'Cumulative Cost Share Budget'!Q405,0)</f>
        <v>1</v>
      </c>
      <c r="R406" s="212">
        <f>IF('Cumulative Cost Share Budget'!L405='Split CS budget (A)'!$L$1,'Cumulative Cost Share Budget'!R405,0)</f>
        <v>0</v>
      </c>
      <c r="S406" s="61">
        <f>IF('Cumulative Cost Share Budget'!L405='Split CS budget (A)'!$L$1,'Cumulative Cost Share Budget'!S405,0)</f>
        <v>12</v>
      </c>
      <c r="T406" s="211">
        <f>IF('Cumulative Cost Share Budget'!L405='Split CS budget (A)'!$L$1,'Cumulative Cost Share Budget'!T405,0)</f>
        <v>0</v>
      </c>
      <c r="U406" s="323">
        <f>IFERROR((E409+E410)/E408,0)</f>
        <v>0</v>
      </c>
      <c r="V406" s="323">
        <f t="shared" ref="V406:Y406" si="396">IFERROR((F409+F410)/F408,0)</f>
        <v>0</v>
      </c>
      <c r="W406" s="323">
        <f t="shared" si="396"/>
        <v>0</v>
      </c>
      <c r="X406" s="323">
        <f t="shared" si="396"/>
        <v>0</v>
      </c>
      <c r="Y406" s="323">
        <f t="shared" si="396"/>
        <v>0</v>
      </c>
    </row>
    <row r="407" spans="1:25" hidden="1">
      <c r="A407" s="486"/>
      <c r="B407" s="548"/>
      <c r="D407" s="33" t="s">
        <v>179</v>
      </c>
      <c r="E407" s="21">
        <f>T406</f>
        <v>0</v>
      </c>
      <c r="F407" s="21">
        <f>T407</f>
        <v>0</v>
      </c>
      <c r="G407" s="21">
        <f>T408</f>
        <v>0</v>
      </c>
      <c r="H407" s="21">
        <f>T409</f>
        <v>0</v>
      </c>
      <c r="I407" s="21">
        <f>T410</f>
        <v>0</v>
      </c>
      <c r="J407" s="45"/>
      <c r="M407" s="215"/>
      <c r="N407" s="56"/>
      <c r="O407" s="56"/>
      <c r="P407" s="56"/>
      <c r="Q407" s="211">
        <f>IF('Cumulative Cost Share Budget'!L406='Split CS budget (A)'!$L$1,'Cumulative Cost Share Budget'!Q406,0)</f>
        <v>1.03</v>
      </c>
      <c r="R407" s="212">
        <f>IF('Cumulative Cost Share Budget'!L406='Split CS budget (A)'!$L$1,'Cumulative Cost Share Budget'!R406,0)</f>
        <v>0</v>
      </c>
      <c r="S407" s="61">
        <f>IF('Cumulative Cost Share Budget'!L406='Split CS budget (A)'!$L$1,'Cumulative Cost Share Budget'!S406,0)</f>
        <v>12</v>
      </c>
      <c r="T407" s="211">
        <f>IF('Cumulative Cost Share Budget'!L406='Split CS budget (A)'!$L$1,'Cumulative Cost Share Budget'!T406,0)</f>
        <v>0</v>
      </c>
      <c r="U407" s="323"/>
      <c r="V407" s="323"/>
      <c r="W407" s="323"/>
      <c r="X407" s="323"/>
      <c r="Y407" s="323"/>
    </row>
    <row r="408" spans="1:25" hidden="1">
      <c r="A408" s="449"/>
      <c r="B408" s="54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(A)'!$L$1,'Cumulative Cost Share Budget'!Q407,0)</f>
        <v>1.03</v>
      </c>
      <c r="R408" s="212">
        <f>IF('Cumulative Cost Share Budget'!L407='Split CS budget (A)'!$L$1,'Cumulative Cost Share Budget'!R407,0)</f>
        <v>0</v>
      </c>
      <c r="S408" s="61">
        <f>IF('Cumulative Cost Share Budget'!L407='Split CS budget (A)'!$L$1,'Cumulative Cost Share Budget'!S407,0)</f>
        <v>12</v>
      </c>
      <c r="T408" s="211">
        <f>IF('Cumulative Cost Share Budget'!L407='Split CS budget (A)'!$L$1,'Cumulative Cost Share Budget'!T407,0)</f>
        <v>0</v>
      </c>
      <c r="U408" s="323"/>
      <c r="V408" s="323"/>
      <c r="W408" s="323"/>
      <c r="X408" s="323"/>
      <c r="Y408" s="323"/>
    </row>
    <row r="409" spans="1:25" hidden="1">
      <c r="A409" s="449"/>
      <c r="B409" s="549"/>
      <c r="C409" s="76"/>
      <c r="D409" s="59" t="s">
        <v>30</v>
      </c>
      <c r="E409" s="52">
        <f>ROUND(E408*$Q$2,0)</f>
        <v>0</v>
      </c>
      <c r="F409" s="52">
        <f t="shared" ref="F409:I409" si="397">ROUND(F408*$Q$2,0)</f>
        <v>0</v>
      </c>
      <c r="G409" s="52">
        <f t="shared" si="397"/>
        <v>0</v>
      </c>
      <c r="H409" s="52">
        <f t="shared" si="397"/>
        <v>0</v>
      </c>
      <c r="I409" s="52">
        <f t="shared" si="397"/>
        <v>0</v>
      </c>
      <c r="J409" s="158">
        <f>SUM(E409:I409)</f>
        <v>0</v>
      </c>
      <c r="M409" s="215"/>
      <c r="N409" s="56"/>
      <c r="O409" s="56"/>
      <c r="P409" s="56"/>
      <c r="Q409" s="211">
        <f>IF('Cumulative Cost Share Budget'!L408='Split CS budget (A)'!$L$1,'Cumulative Cost Share Budget'!Q408,0)</f>
        <v>1.03</v>
      </c>
      <c r="R409" s="212">
        <f>IF('Cumulative Cost Share Budget'!L408='Split CS budget (A)'!$L$1,'Cumulative Cost Share Budget'!R408,0)</f>
        <v>0</v>
      </c>
      <c r="S409" s="61">
        <f>IF('Cumulative Cost Share Budget'!L408='Split CS budget (A)'!$L$1,'Cumulative Cost Share Budget'!S408,0)</f>
        <v>12</v>
      </c>
      <c r="T409" s="211">
        <f>IF('Cumulative Cost Share Budget'!L408='Split CS budget (A)'!$L$1,'Cumulative Cost Share Budget'!T408,0)</f>
        <v>0</v>
      </c>
      <c r="U409" s="323"/>
      <c r="V409" s="323"/>
      <c r="W409" s="323"/>
      <c r="X409" s="323"/>
      <c r="Y409" s="323"/>
    </row>
    <row r="410" spans="1:25" ht="15" hidden="1">
      <c r="A410" s="449"/>
      <c r="B410" s="549"/>
      <c r="C410" s="76"/>
      <c r="D410" s="59" t="s">
        <v>29</v>
      </c>
      <c r="E410" s="170">
        <f>ROUND(R$5*E406,0)</f>
        <v>0</v>
      </c>
      <c r="F410" s="170">
        <f t="shared" ref="F410:I410" si="398">ROUND(S$5*F406,0)</f>
        <v>0</v>
      </c>
      <c r="G410" s="170">
        <f t="shared" si="398"/>
        <v>0</v>
      </c>
      <c r="H410" s="170">
        <f t="shared" si="398"/>
        <v>0</v>
      </c>
      <c r="I410" s="170">
        <f t="shared" si="398"/>
        <v>0</v>
      </c>
      <c r="J410" s="167">
        <f>SUM(E410:I410)</f>
        <v>0</v>
      </c>
      <c r="M410" s="215"/>
      <c r="N410" s="56"/>
      <c r="O410" s="56"/>
      <c r="P410" s="56"/>
      <c r="Q410" s="211">
        <f>IF('Cumulative Cost Share Budget'!L409='Split CS budget (A)'!$L$1,'Cumulative Cost Share Budget'!Q409,0)</f>
        <v>1.03</v>
      </c>
      <c r="R410" s="212">
        <f>IF('Cumulative Cost Share Budget'!L409='Split CS budget (A)'!$L$1,'Cumulative Cost Share Budget'!R409,0)</f>
        <v>0</v>
      </c>
      <c r="S410" s="61">
        <f>IF('Cumulative Cost Share Budget'!L409='Split CS budget (A)'!$L$1,'Cumulative Cost Share Budget'!S409,0)</f>
        <v>12</v>
      </c>
      <c r="T410" s="211">
        <f>IF('Cumulative Cost Share Budget'!L409='Split CS budget (A)'!$L$1,'Cumulative Cost Share Budget'!T409,0)</f>
        <v>0</v>
      </c>
      <c r="U410" s="323"/>
      <c r="V410" s="323"/>
      <c r="W410" s="323"/>
      <c r="X410" s="323"/>
      <c r="Y410" s="323"/>
    </row>
    <row r="411" spans="1:25" hidden="1">
      <c r="A411" s="449"/>
      <c r="B411" s="549"/>
      <c r="C411" s="76"/>
      <c r="D411" s="62" t="s">
        <v>178</v>
      </c>
      <c r="E411" s="171">
        <f>SUM(E409:E410)</f>
        <v>0</v>
      </c>
      <c r="F411" s="171">
        <f t="shared" ref="F411:I411" si="399">SUM(F409:F410)</f>
        <v>0</v>
      </c>
      <c r="G411" s="171">
        <f t="shared" si="399"/>
        <v>0</v>
      </c>
      <c r="H411" s="171">
        <f t="shared" si="399"/>
        <v>0</v>
      </c>
      <c r="I411" s="171">
        <f t="shared" si="399"/>
        <v>0</v>
      </c>
      <c r="J411" s="172">
        <f>SUM(J409:J410)</f>
        <v>0</v>
      </c>
      <c r="M411" s="215"/>
      <c r="N411" s="56"/>
      <c r="O411" s="56"/>
      <c r="P411" s="56"/>
      <c r="Q411" s="59"/>
      <c r="R411" s="216"/>
      <c r="S411" s="61"/>
      <c r="T411" s="59"/>
      <c r="U411" s="325"/>
      <c r="V411" s="326"/>
      <c r="W411" s="324"/>
      <c r="X411" s="324"/>
      <c r="Y411" s="324"/>
    </row>
    <row r="412" spans="1:25" hidden="1">
      <c r="A412" s="449"/>
      <c r="B412" s="54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5" t="str">
        <f>IF('Cumulative Cost Share Budget'!L412='Split CS budget (A)'!$L$1,'Cumulative Cost Share Budget'!A412,0)</f>
        <v xml:space="preserve"> </v>
      </c>
      <c r="B413" s="545" t="str">
        <f>IF('Cumulative Cost Share Budget'!$L412='Split CS budget (A)'!$L$1,'Cumulative Cost Share Budget'!B412,0)</f>
        <v>Select One</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(A)'!$L$1,'Cumulative Cost Share Budget'!M412,0)</f>
        <v>0</v>
      </c>
      <c r="N413" s="214">
        <f>IF('Cumulative Cost Share Budget'!L412='Split CS budget (A)'!$L$1,'Cumulative Cost Share Budget'!N412,0)</f>
        <v>0</v>
      </c>
      <c r="O413" s="214">
        <f>IF('Cumulative Cost Share Budget'!L408='Split CS budget (A)'!$L$1,'Cumulative Cost Share Budget'!O408,0)</f>
        <v>0</v>
      </c>
      <c r="P413" s="209">
        <f>IF('Cumulative Cost Share Budget'!L412='Split CS budget (A)'!$L$1,'Cumulative Cost Share Budget'!P412,0)</f>
        <v>0</v>
      </c>
      <c r="Q413" s="211">
        <f>IF('Cumulative Cost Share Budget'!L412='Split CS budget (A)'!$L$1,'Cumulative Cost Share Budget'!Q412,0)</f>
        <v>1</v>
      </c>
      <c r="R413" s="212">
        <f>IF('Cumulative Cost Share Budget'!L412='Split CS budget (A)'!$L$1,'Cumulative Cost Share Budget'!R412,0)</f>
        <v>0</v>
      </c>
      <c r="S413" s="61">
        <f>IF('Cumulative Cost Share Budget'!L412='Split CS budget (A)'!$L$1,'Cumulative Cost Share Budget'!S412,0)</f>
        <v>12</v>
      </c>
      <c r="T413" s="211">
        <f>IF('Cumulative Cost Share Budget'!L412='Split CS budget (A)'!$L$1,'Cumulative Cost Share Budget'!T412,0)</f>
        <v>0</v>
      </c>
      <c r="U413" s="323">
        <f>IFERROR((E416+E417)/E415,0)</f>
        <v>0</v>
      </c>
      <c r="V413" s="323">
        <f t="shared" ref="V413:Y413" si="400">IFERROR((F416+F417)/F415,0)</f>
        <v>0</v>
      </c>
      <c r="W413" s="323">
        <f t="shared" si="400"/>
        <v>0</v>
      </c>
      <c r="X413" s="323">
        <f t="shared" si="400"/>
        <v>0</v>
      </c>
      <c r="Y413" s="323">
        <f t="shared" si="400"/>
        <v>0</v>
      </c>
    </row>
    <row r="414" spans="1:25" hidden="1">
      <c r="A414" s="486"/>
      <c r="B414" s="548"/>
      <c r="D414" s="33" t="s">
        <v>179</v>
      </c>
      <c r="E414" s="21">
        <f>T413</f>
        <v>0</v>
      </c>
      <c r="F414" s="21">
        <f>T414</f>
        <v>0</v>
      </c>
      <c r="G414" s="21">
        <f>T415</f>
        <v>0</v>
      </c>
      <c r="H414" s="21">
        <f>T416</f>
        <v>0</v>
      </c>
      <c r="I414" s="21">
        <f>T417</f>
        <v>0</v>
      </c>
      <c r="J414" s="45"/>
      <c r="M414" s="215"/>
      <c r="N414" s="56"/>
      <c r="O414" s="56"/>
      <c r="P414" s="56"/>
      <c r="Q414" s="211">
        <f>IF('Cumulative Cost Share Budget'!L413='Split CS budget (A)'!$L$1,'Cumulative Cost Share Budget'!Q413,0)</f>
        <v>1.03</v>
      </c>
      <c r="R414" s="212">
        <f>IF('Cumulative Cost Share Budget'!L413='Split CS budget (A)'!$L$1,'Cumulative Cost Share Budget'!R413,0)</f>
        <v>0</v>
      </c>
      <c r="S414" s="61">
        <f>IF('Cumulative Cost Share Budget'!L413='Split CS budget (A)'!$L$1,'Cumulative Cost Share Budget'!S413,0)</f>
        <v>12</v>
      </c>
      <c r="T414" s="211">
        <f>IF('Cumulative Cost Share Budget'!L413='Split CS budget (A)'!$L$1,'Cumulative Cost Share Budget'!T413,0)</f>
        <v>0</v>
      </c>
      <c r="U414" s="323"/>
      <c r="V414" s="323"/>
      <c r="W414" s="323"/>
      <c r="X414" s="323"/>
      <c r="Y414" s="323"/>
    </row>
    <row r="415" spans="1:25" hidden="1">
      <c r="A415" s="449"/>
      <c r="B415" s="54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(A)'!$L$1,'Cumulative Cost Share Budget'!Q414,0)</f>
        <v>1.03</v>
      </c>
      <c r="R415" s="212">
        <f>IF('Cumulative Cost Share Budget'!L414='Split CS budget (A)'!$L$1,'Cumulative Cost Share Budget'!R414,0)</f>
        <v>0</v>
      </c>
      <c r="S415" s="61">
        <f>IF('Cumulative Cost Share Budget'!L414='Split CS budget (A)'!$L$1,'Cumulative Cost Share Budget'!S414,0)</f>
        <v>12</v>
      </c>
      <c r="T415" s="211">
        <f>IF('Cumulative Cost Share Budget'!L414='Split CS budget (A)'!$L$1,'Cumulative Cost Share Budget'!T414,0)</f>
        <v>0</v>
      </c>
      <c r="U415" s="324"/>
      <c r="V415" s="324"/>
      <c r="W415" s="324"/>
      <c r="X415" s="324"/>
      <c r="Y415" s="324"/>
    </row>
    <row r="416" spans="1:25" hidden="1">
      <c r="A416" s="449"/>
      <c r="B416" s="549"/>
      <c r="C416" s="76"/>
      <c r="D416" s="59" t="s">
        <v>30</v>
      </c>
      <c r="E416" s="52">
        <f>ROUND(E415*$Q$2,0)</f>
        <v>0</v>
      </c>
      <c r="F416" s="52">
        <f t="shared" ref="F416:I416" si="401">ROUND(F415*$Q$2,0)</f>
        <v>0</v>
      </c>
      <c r="G416" s="52">
        <f t="shared" si="401"/>
        <v>0</v>
      </c>
      <c r="H416" s="52">
        <f t="shared" si="401"/>
        <v>0</v>
      </c>
      <c r="I416" s="52">
        <f t="shared" si="401"/>
        <v>0</v>
      </c>
      <c r="J416" s="158">
        <f>SUM(E416:I416)</f>
        <v>0</v>
      </c>
      <c r="M416" s="215"/>
      <c r="N416" s="56"/>
      <c r="O416" s="56"/>
      <c r="P416" s="56"/>
      <c r="Q416" s="211">
        <f>IF('Cumulative Cost Share Budget'!L415='Split CS budget (A)'!$L$1,'Cumulative Cost Share Budget'!Q415,0)</f>
        <v>1.03</v>
      </c>
      <c r="R416" s="212">
        <f>IF('Cumulative Cost Share Budget'!L415='Split CS budget (A)'!$L$1,'Cumulative Cost Share Budget'!R415,0)</f>
        <v>0</v>
      </c>
      <c r="S416" s="61">
        <f>IF('Cumulative Cost Share Budget'!L415='Split CS budget (A)'!$L$1,'Cumulative Cost Share Budget'!S415,0)</f>
        <v>12</v>
      </c>
      <c r="T416" s="211">
        <f>IF('Cumulative Cost Share Budget'!L415='Split CS budget (A)'!$L$1,'Cumulative Cost Share Budget'!T415,0)</f>
        <v>0</v>
      </c>
      <c r="U416" s="324"/>
      <c r="V416" s="324"/>
      <c r="W416" s="324"/>
      <c r="X416" s="324"/>
      <c r="Y416" s="324"/>
    </row>
    <row r="417" spans="1:25" ht="15" hidden="1">
      <c r="A417" s="449"/>
      <c r="B417" s="549"/>
      <c r="C417" s="76"/>
      <c r="D417" s="59" t="s">
        <v>29</v>
      </c>
      <c r="E417" s="170">
        <f>ROUND(R$5*E413,0)</f>
        <v>0</v>
      </c>
      <c r="F417" s="170">
        <f t="shared" ref="F417:I417" si="402">ROUND(S$5*F413,0)</f>
        <v>0</v>
      </c>
      <c r="G417" s="170">
        <f t="shared" si="402"/>
        <v>0</v>
      </c>
      <c r="H417" s="170">
        <f t="shared" si="402"/>
        <v>0</v>
      </c>
      <c r="I417" s="170">
        <f t="shared" si="402"/>
        <v>0</v>
      </c>
      <c r="J417" s="167">
        <f>SUM(E417:I417)</f>
        <v>0</v>
      </c>
      <c r="M417" s="215"/>
      <c r="N417" s="56"/>
      <c r="O417" s="56"/>
      <c r="P417" s="56"/>
      <c r="Q417" s="211">
        <f>IF('Cumulative Cost Share Budget'!L416='Split CS budget (A)'!$L$1,'Cumulative Cost Share Budget'!Q416,0)</f>
        <v>1.03</v>
      </c>
      <c r="R417" s="212">
        <f>IF('Cumulative Cost Share Budget'!L416='Split CS budget (A)'!$L$1,'Cumulative Cost Share Budget'!R416,0)</f>
        <v>0</v>
      </c>
      <c r="S417" s="61">
        <f>IF('Cumulative Cost Share Budget'!L416='Split CS budget (A)'!$L$1,'Cumulative Cost Share Budget'!S416,0)</f>
        <v>12</v>
      </c>
      <c r="T417" s="211">
        <f>IF('Cumulative Cost Share Budget'!L416='Split CS budget (A)'!$L$1,'Cumulative Cost Share Budget'!T416,0)</f>
        <v>0</v>
      </c>
      <c r="U417" s="323"/>
      <c r="V417" s="323"/>
      <c r="W417" s="323"/>
      <c r="X417" s="323"/>
      <c r="Y417" s="323"/>
    </row>
    <row r="418" spans="1:25" hidden="1">
      <c r="A418" s="449"/>
      <c r="B418" s="549"/>
      <c r="C418" s="76"/>
      <c r="D418" s="62" t="s">
        <v>178</v>
      </c>
      <c r="E418" s="171">
        <f>SUM(E416:E417)</f>
        <v>0</v>
      </c>
      <c r="F418" s="171">
        <f t="shared" ref="F418:I418" si="403">SUM(F416:F417)</f>
        <v>0</v>
      </c>
      <c r="G418" s="171">
        <f t="shared" si="403"/>
        <v>0</v>
      </c>
      <c r="H418" s="171">
        <f t="shared" si="403"/>
        <v>0</v>
      </c>
      <c r="I418" s="171">
        <f t="shared" si="403"/>
        <v>0</v>
      </c>
      <c r="J418" s="172">
        <f>SUM(J416:J417)</f>
        <v>0</v>
      </c>
      <c r="M418" s="18"/>
      <c r="N418" s="32"/>
      <c r="O418" s="32"/>
      <c r="P418" s="32"/>
      <c r="Q418" s="88"/>
      <c r="R418" s="89"/>
      <c r="S418" s="61"/>
      <c r="T418" s="88"/>
      <c r="U418" s="323"/>
      <c r="V418" s="323"/>
      <c r="W418" s="323"/>
      <c r="X418" s="323"/>
      <c r="Y418" s="323"/>
    </row>
    <row r="419" spans="1:25" hidden="1">
      <c r="A419" s="449"/>
      <c r="B419" s="54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5" t="str">
        <f>IF('Cumulative Cost Share Budget'!L419='Split CS budget (A)'!$L$1,'Cumulative Cost Share Budget'!A419,0)</f>
        <v xml:space="preserve"> </v>
      </c>
      <c r="B420" s="545" t="str">
        <f>IF('Cumulative Cost Share Budget'!$L419='Split CS budget (A)'!$L$1,'Cumulative Cost Share Budget'!B419,0)</f>
        <v>Select One</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(A)'!$L$1,'Cumulative Cost Share Budget'!M419,0)</f>
        <v>0</v>
      </c>
      <c r="N420" s="214">
        <f>IF('Cumulative Cost Share Budget'!L419='Split CS budget (A)'!$L$1,'Cumulative Cost Share Budget'!N419,0)</f>
        <v>0</v>
      </c>
      <c r="O420" s="214">
        <f>IF('Cumulative Cost Share Budget'!L415='Split CS budget (A)'!$L$1,'Cumulative Cost Share Budget'!O415,0)</f>
        <v>0</v>
      </c>
      <c r="P420" s="209">
        <f>IF('Cumulative Cost Share Budget'!L419='Split CS budget (A)'!$L$1,'Cumulative Cost Share Budget'!P419,0)</f>
        <v>0</v>
      </c>
      <c r="Q420" s="211">
        <f>IF('Cumulative Cost Share Budget'!L419='Split CS budget (A)'!$L$1,'Cumulative Cost Share Budget'!Q419,0)</f>
        <v>1</v>
      </c>
      <c r="R420" s="212">
        <f>IF('Cumulative Cost Share Budget'!L419='Split CS budget (A)'!$L$1,'Cumulative Cost Share Budget'!R419,0)</f>
        <v>0</v>
      </c>
      <c r="S420" s="61">
        <f>IF('Cumulative Cost Share Budget'!L419='Split CS budget (A)'!$L$1,'Cumulative Cost Share Budget'!S419,0)</f>
        <v>12</v>
      </c>
      <c r="T420" s="211">
        <f>IF('Cumulative Cost Share Budget'!L419='Split CS budget (A)'!$L$1,'Cumulative Cost Share Budget'!T419,0)</f>
        <v>0</v>
      </c>
      <c r="U420" s="323">
        <f>IFERROR((E423+E424)/E422,0)</f>
        <v>0</v>
      </c>
      <c r="V420" s="323">
        <f t="shared" ref="V420" si="404">IFERROR((F423+F424)/F422,0)</f>
        <v>0</v>
      </c>
      <c r="W420" s="323">
        <f t="shared" ref="W420" si="405">IFERROR((G423+G424)/G422,0)</f>
        <v>0</v>
      </c>
      <c r="X420" s="323">
        <f t="shared" ref="X420" si="406">IFERROR((H423+H424)/H422,0)</f>
        <v>0</v>
      </c>
      <c r="Y420" s="323">
        <f t="shared" ref="Y420" si="407">IFERROR((I423+I424)/I422,0)</f>
        <v>0</v>
      </c>
    </row>
    <row r="421" spans="1:25" hidden="1">
      <c r="A421" s="486"/>
      <c r="B421" s="548"/>
      <c r="D421" s="33" t="s">
        <v>179</v>
      </c>
      <c r="E421" s="21">
        <f>T420</f>
        <v>0</v>
      </c>
      <c r="F421" s="21">
        <f>T421</f>
        <v>0</v>
      </c>
      <c r="G421" s="21">
        <f>T422</f>
        <v>0</v>
      </c>
      <c r="H421" s="21">
        <f>T423</f>
        <v>0</v>
      </c>
      <c r="I421" s="21">
        <f>T424</f>
        <v>0</v>
      </c>
      <c r="J421" s="45"/>
      <c r="M421" s="215"/>
      <c r="N421" s="56"/>
      <c r="O421" s="56"/>
      <c r="P421" s="56"/>
      <c r="Q421" s="211">
        <f>IF('Cumulative Cost Share Budget'!L420='Split CS budget (A)'!$L$1,'Cumulative Cost Share Budget'!Q420,0)</f>
        <v>1.03</v>
      </c>
      <c r="R421" s="212">
        <f>IF('Cumulative Cost Share Budget'!L420='Split CS budget (A)'!$L$1,'Cumulative Cost Share Budget'!R420,0)</f>
        <v>0</v>
      </c>
      <c r="S421" s="61">
        <f>IF('Cumulative Cost Share Budget'!L420='Split CS budget (A)'!$L$1,'Cumulative Cost Share Budget'!S420,0)</f>
        <v>12</v>
      </c>
      <c r="T421" s="211">
        <f>IF('Cumulative Cost Share Budget'!L420='Split CS budget (A)'!$L$1,'Cumulative Cost Share Budget'!T420,0)</f>
        <v>0</v>
      </c>
      <c r="U421" s="323"/>
      <c r="V421" s="323"/>
      <c r="W421" s="323"/>
      <c r="X421" s="323"/>
      <c r="Y421" s="323"/>
    </row>
    <row r="422" spans="1:25" hidden="1">
      <c r="A422" s="449"/>
      <c r="B422" s="54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(A)'!$L$1,'Cumulative Cost Share Budget'!Q421,0)</f>
        <v>1.03</v>
      </c>
      <c r="R422" s="212">
        <f>IF('Cumulative Cost Share Budget'!L421='Split CS budget (A)'!$L$1,'Cumulative Cost Share Budget'!R421,0)</f>
        <v>0</v>
      </c>
      <c r="S422" s="61">
        <f>IF('Cumulative Cost Share Budget'!L421='Split CS budget (A)'!$L$1,'Cumulative Cost Share Budget'!S421,0)</f>
        <v>12</v>
      </c>
      <c r="T422" s="211">
        <f>IF('Cumulative Cost Share Budget'!L421='Split CS budget (A)'!$L$1,'Cumulative Cost Share Budget'!T421,0)</f>
        <v>0</v>
      </c>
      <c r="U422" s="324"/>
      <c r="V422" s="324"/>
      <c r="W422" s="324"/>
      <c r="X422" s="324"/>
      <c r="Y422" s="324"/>
    </row>
    <row r="423" spans="1:25" hidden="1">
      <c r="A423" s="449"/>
      <c r="B423" s="549"/>
      <c r="C423" s="76"/>
      <c r="D423" s="59" t="s">
        <v>30</v>
      </c>
      <c r="E423" s="52">
        <f>ROUND(E422*$Q$2,0)</f>
        <v>0</v>
      </c>
      <c r="F423" s="52">
        <f t="shared" ref="F423:I423" si="408">ROUND(F422*$Q$2,0)</f>
        <v>0</v>
      </c>
      <c r="G423" s="52">
        <f t="shared" si="408"/>
        <v>0</v>
      </c>
      <c r="H423" s="52">
        <f t="shared" si="408"/>
        <v>0</v>
      </c>
      <c r="I423" s="52">
        <f t="shared" si="408"/>
        <v>0</v>
      </c>
      <c r="J423" s="158">
        <f>SUM(E423:I423)</f>
        <v>0</v>
      </c>
      <c r="M423" s="215"/>
      <c r="N423" s="56"/>
      <c r="O423" s="56"/>
      <c r="P423" s="56"/>
      <c r="Q423" s="211">
        <f>IF('Cumulative Cost Share Budget'!L422='Split CS budget (A)'!$L$1,'Cumulative Cost Share Budget'!Q422,0)</f>
        <v>1.03</v>
      </c>
      <c r="R423" s="212">
        <f>IF('Cumulative Cost Share Budget'!L422='Split CS budget (A)'!$L$1,'Cumulative Cost Share Budget'!R422,0)</f>
        <v>0</v>
      </c>
      <c r="S423" s="61">
        <f>IF('Cumulative Cost Share Budget'!L422='Split CS budget (A)'!$L$1,'Cumulative Cost Share Budget'!S422,0)</f>
        <v>12</v>
      </c>
      <c r="T423" s="211">
        <f>IF('Cumulative Cost Share Budget'!L422='Split CS budget (A)'!$L$1,'Cumulative Cost Share Budget'!T422,0)</f>
        <v>0</v>
      </c>
      <c r="U423" s="324"/>
      <c r="V423" s="324"/>
      <c r="W423" s="324"/>
      <c r="X423" s="324"/>
      <c r="Y423" s="324"/>
    </row>
    <row r="424" spans="1:25" ht="15" hidden="1">
      <c r="A424" s="449"/>
      <c r="B424" s="549"/>
      <c r="C424" s="76"/>
      <c r="D424" s="59" t="s">
        <v>29</v>
      </c>
      <c r="E424" s="170">
        <f>ROUND(R$5*E420,0)</f>
        <v>0</v>
      </c>
      <c r="F424" s="170">
        <f t="shared" ref="F424:I424" si="409">ROUND(S$5*F420,0)</f>
        <v>0</v>
      </c>
      <c r="G424" s="170">
        <f t="shared" si="409"/>
        <v>0</v>
      </c>
      <c r="H424" s="170">
        <f t="shared" si="409"/>
        <v>0</v>
      </c>
      <c r="I424" s="170">
        <f t="shared" si="409"/>
        <v>0</v>
      </c>
      <c r="J424" s="167">
        <f>SUM(E424:I424)</f>
        <v>0</v>
      </c>
      <c r="M424" s="215"/>
      <c r="N424" s="56"/>
      <c r="O424" s="56"/>
      <c r="P424" s="56"/>
      <c r="Q424" s="211">
        <f>IF('Cumulative Cost Share Budget'!L423='Split CS budget (A)'!$L$1,'Cumulative Cost Share Budget'!Q423,0)</f>
        <v>1.03</v>
      </c>
      <c r="R424" s="212">
        <f>IF('Cumulative Cost Share Budget'!L423='Split CS budget (A)'!$L$1,'Cumulative Cost Share Budget'!R423,0)</f>
        <v>0</v>
      </c>
      <c r="S424" s="61">
        <f>IF('Cumulative Cost Share Budget'!L423='Split CS budget (A)'!$L$1,'Cumulative Cost Share Budget'!S423,0)</f>
        <v>12</v>
      </c>
      <c r="T424" s="211">
        <f>IF('Cumulative Cost Share Budget'!L423='Split CS budget (A)'!$L$1,'Cumulative Cost Share Budget'!T423,0)</f>
        <v>0</v>
      </c>
      <c r="U424" s="323"/>
      <c r="V424" s="323"/>
      <c r="W424" s="323"/>
      <c r="X424" s="323"/>
      <c r="Y424" s="323"/>
    </row>
    <row r="425" spans="1:25" hidden="1">
      <c r="A425" s="449"/>
      <c r="B425" s="549"/>
      <c r="C425" s="76"/>
      <c r="D425" s="62" t="s">
        <v>178</v>
      </c>
      <c r="E425" s="171">
        <f>SUM(E423:E424)</f>
        <v>0</v>
      </c>
      <c r="F425" s="171">
        <f t="shared" ref="F425:I425" si="410">SUM(F423:F424)</f>
        <v>0</v>
      </c>
      <c r="G425" s="171">
        <f t="shared" si="410"/>
        <v>0</v>
      </c>
      <c r="H425" s="171">
        <f t="shared" si="410"/>
        <v>0</v>
      </c>
      <c r="I425" s="171">
        <f t="shared" si="410"/>
        <v>0</v>
      </c>
      <c r="J425" s="172">
        <f>SUM(J423:J424)</f>
        <v>0</v>
      </c>
      <c r="M425" s="18"/>
      <c r="N425" s="32"/>
      <c r="O425" s="32"/>
      <c r="P425" s="32"/>
      <c r="Q425" s="88"/>
      <c r="R425" s="89"/>
      <c r="S425" s="61"/>
      <c r="T425" s="88"/>
      <c r="U425" s="323"/>
      <c r="V425" s="323"/>
      <c r="W425" s="323"/>
      <c r="X425" s="323"/>
      <c r="Y425" s="323"/>
    </row>
    <row r="426" spans="1:25" hidden="1">
      <c r="A426" s="449"/>
      <c r="B426" s="54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5" t="str">
        <f>IF('Cumulative Cost Share Budget'!L426='Split CS budget (A)'!$L$1,'Cumulative Cost Share Budget'!A426,0)</f>
        <v xml:space="preserve"> </v>
      </c>
      <c r="B427" s="545" t="str">
        <f>IF('Cumulative Cost Share Budget'!$L426='Split CS budget (A)'!$L$1,'Cumulative Cost Share Budget'!B426,0)</f>
        <v>Select One</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(A)'!$L$1,'Cumulative Cost Share Budget'!M426,0)</f>
        <v>0</v>
      </c>
      <c r="N427" s="214">
        <f>IF('Cumulative Cost Share Budget'!L426='Split CS budget (A)'!$L$1,'Cumulative Cost Share Budget'!N426,0)</f>
        <v>0</v>
      </c>
      <c r="O427" s="214">
        <f>IF('Cumulative Cost Share Budget'!L422='Split CS budget (A)'!$L$1,'Cumulative Cost Share Budget'!O422,0)</f>
        <v>0</v>
      </c>
      <c r="P427" s="209">
        <f>IF('Cumulative Cost Share Budget'!L426='Split CS budget (A)'!$L$1,'Cumulative Cost Share Budget'!P426,0)</f>
        <v>0</v>
      </c>
      <c r="Q427" s="211">
        <f>IF('Cumulative Cost Share Budget'!L426='Split CS budget (A)'!$L$1,'Cumulative Cost Share Budget'!Q426,0)</f>
        <v>1</v>
      </c>
      <c r="R427" s="212">
        <f>IF('Cumulative Cost Share Budget'!L426='Split CS budget (A)'!$L$1,'Cumulative Cost Share Budget'!R426,0)</f>
        <v>0</v>
      </c>
      <c r="S427" s="61">
        <f>IF('Cumulative Cost Share Budget'!L426='Split CS budget (A)'!$L$1,'Cumulative Cost Share Budget'!S426,0)</f>
        <v>12</v>
      </c>
      <c r="T427" s="211">
        <f>IF('Cumulative Cost Share Budget'!L426='Split CS budget (A)'!$L$1,'Cumulative Cost Share Budget'!T426,0)</f>
        <v>0</v>
      </c>
      <c r="U427" s="323">
        <f>IFERROR((E430+E431)/E429,0)</f>
        <v>0</v>
      </c>
      <c r="V427" s="323">
        <f t="shared" ref="V427" si="411">IFERROR((F430+F431)/F429,0)</f>
        <v>0</v>
      </c>
      <c r="W427" s="323">
        <f t="shared" ref="W427" si="412">IFERROR((G430+G431)/G429,0)</f>
        <v>0</v>
      </c>
      <c r="X427" s="323">
        <f t="shared" ref="X427" si="413">IFERROR((H430+H431)/H429,0)</f>
        <v>0</v>
      </c>
      <c r="Y427" s="323">
        <f t="shared" ref="Y427" si="414">IFERROR((I430+I431)/I429,0)</f>
        <v>0</v>
      </c>
    </row>
    <row r="428" spans="1:25" hidden="1">
      <c r="A428" s="486"/>
      <c r="B428" s="548"/>
      <c r="D428" s="33" t="s">
        <v>179</v>
      </c>
      <c r="E428" s="21">
        <f>T427</f>
        <v>0</v>
      </c>
      <c r="F428" s="21">
        <f>T428</f>
        <v>0</v>
      </c>
      <c r="G428" s="21">
        <f>T429</f>
        <v>0</v>
      </c>
      <c r="H428" s="21">
        <f>T430</f>
        <v>0</v>
      </c>
      <c r="I428" s="21">
        <f>T431</f>
        <v>0</v>
      </c>
      <c r="J428" s="45"/>
      <c r="M428" s="215"/>
      <c r="N428" s="56"/>
      <c r="O428" s="56"/>
      <c r="P428" s="56"/>
      <c r="Q428" s="211">
        <f>IF('Cumulative Cost Share Budget'!L427='Split CS budget (A)'!$L$1,'Cumulative Cost Share Budget'!Q427,0)</f>
        <v>1.03</v>
      </c>
      <c r="R428" s="212">
        <f>IF('Cumulative Cost Share Budget'!L427='Split CS budget (A)'!$L$1,'Cumulative Cost Share Budget'!R427,0)</f>
        <v>0</v>
      </c>
      <c r="S428" s="61">
        <f>IF('Cumulative Cost Share Budget'!L427='Split CS budget (A)'!$L$1,'Cumulative Cost Share Budget'!S427,0)</f>
        <v>12</v>
      </c>
      <c r="T428" s="211">
        <f>IF('Cumulative Cost Share Budget'!L427='Split CS budget (A)'!$L$1,'Cumulative Cost Share Budget'!T427,0)</f>
        <v>0</v>
      </c>
      <c r="U428" s="323"/>
      <c r="V428" s="323"/>
      <c r="W428" s="323"/>
      <c r="X428" s="323"/>
      <c r="Y428" s="323"/>
    </row>
    <row r="429" spans="1:25" hidden="1">
      <c r="A429" s="449"/>
      <c r="B429" s="54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(A)'!$L$1,'Cumulative Cost Share Budget'!Q428,0)</f>
        <v>1.03</v>
      </c>
      <c r="R429" s="212">
        <f>IF('Cumulative Cost Share Budget'!L428='Split CS budget (A)'!$L$1,'Cumulative Cost Share Budget'!R428,0)</f>
        <v>0</v>
      </c>
      <c r="S429" s="61">
        <f>IF('Cumulative Cost Share Budget'!L428='Split CS budget (A)'!$L$1,'Cumulative Cost Share Budget'!S428,0)</f>
        <v>12</v>
      </c>
      <c r="T429" s="211">
        <f>IF('Cumulative Cost Share Budget'!L428='Split CS budget (A)'!$L$1,'Cumulative Cost Share Budget'!T428,0)</f>
        <v>0</v>
      </c>
      <c r="U429" s="324"/>
      <c r="V429" s="324"/>
      <c r="W429" s="324"/>
      <c r="X429" s="324"/>
      <c r="Y429" s="324"/>
    </row>
    <row r="430" spans="1:25" hidden="1">
      <c r="A430" s="449"/>
      <c r="B430" s="549"/>
      <c r="C430" s="76"/>
      <c r="D430" s="59" t="s">
        <v>30</v>
      </c>
      <c r="E430" s="52">
        <f>ROUND(E429*$Q$2,0)</f>
        <v>0</v>
      </c>
      <c r="F430" s="52">
        <f t="shared" ref="F430:I430" si="415">ROUND(F429*$Q$2,0)</f>
        <v>0</v>
      </c>
      <c r="G430" s="52">
        <f t="shared" si="415"/>
        <v>0</v>
      </c>
      <c r="H430" s="52">
        <f t="shared" si="415"/>
        <v>0</v>
      </c>
      <c r="I430" s="52">
        <f t="shared" si="415"/>
        <v>0</v>
      </c>
      <c r="J430" s="158">
        <f>SUM(E430:I430)</f>
        <v>0</v>
      </c>
      <c r="M430" s="215"/>
      <c r="N430" s="56"/>
      <c r="O430" s="56"/>
      <c r="P430" s="56"/>
      <c r="Q430" s="211">
        <f>IF('Cumulative Cost Share Budget'!L429='Split CS budget (A)'!$L$1,'Cumulative Cost Share Budget'!Q429,0)</f>
        <v>1.03</v>
      </c>
      <c r="R430" s="212">
        <f>IF('Cumulative Cost Share Budget'!L429='Split CS budget (A)'!$L$1,'Cumulative Cost Share Budget'!R429,0)</f>
        <v>0</v>
      </c>
      <c r="S430" s="61">
        <f>IF('Cumulative Cost Share Budget'!L429='Split CS budget (A)'!$L$1,'Cumulative Cost Share Budget'!S429,0)</f>
        <v>12</v>
      </c>
      <c r="T430" s="211">
        <f>IF('Cumulative Cost Share Budget'!L429='Split CS budget (A)'!$L$1,'Cumulative Cost Share Budget'!T429,0)</f>
        <v>0</v>
      </c>
      <c r="U430" s="324"/>
      <c r="V430" s="324"/>
      <c r="W430" s="324"/>
      <c r="X430" s="324"/>
      <c r="Y430" s="324"/>
    </row>
    <row r="431" spans="1:25" ht="15" hidden="1">
      <c r="A431" s="449"/>
      <c r="B431" s="549"/>
      <c r="C431" s="76"/>
      <c r="D431" s="59" t="s">
        <v>29</v>
      </c>
      <c r="E431" s="170">
        <f>ROUND(R$5*E427,0)</f>
        <v>0</v>
      </c>
      <c r="F431" s="170">
        <f t="shared" ref="F431:I431" si="416">ROUND(S$5*F427,0)</f>
        <v>0</v>
      </c>
      <c r="G431" s="170">
        <f t="shared" si="416"/>
        <v>0</v>
      </c>
      <c r="H431" s="170">
        <f t="shared" si="416"/>
        <v>0</v>
      </c>
      <c r="I431" s="170">
        <f t="shared" si="416"/>
        <v>0</v>
      </c>
      <c r="J431" s="167">
        <f>SUM(E431:I431)</f>
        <v>0</v>
      </c>
      <c r="M431" s="215"/>
      <c r="N431" s="56"/>
      <c r="O431" s="56"/>
      <c r="P431" s="56"/>
      <c r="Q431" s="211">
        <f>IF('Cumulative Cost Share Budget'!L430='Split CS budget (A)'!$L$1,'Cumulative Cost Share Budget'!Q430,0)</f>
        <v>1.03</v>
      </c>
      <c r="R431" s="212">
        <f>IF('Cumulative Cost Share Budget'!L430='Split CS budget (A)'!$L$1,'Cumulative Cost Share Budget'!R430,0)</f>
        <v>0</v>
      </c>
      <c r="S431" s="61">
        <f>IF('Cumulative Cost Share Budget'!L430='Split CS budget (A)'!$L$1,'Cumulative Cost Share Budget'!S430,0)</f>
        <v>12</v>
      </c>
      <c r="T431" s="211">
        <f>IF('Cumulative Cost Share Budget'!L430='Split CS budget (A)'!$L$1,'Cumulative Cost Share Budget'!T430,0)</f>
        <v>0</v>
      </c>
      <c r="U431" s="323"/>
      <c r="V431" s="323"/>
      <c r="W431" s="323"/>
      <c r="X431" s="323"/>
      <c r="Y431" s="323"/>
    </row>
    <row r="432" spans="1:25" hidden="1">
      <c r="A432" s="449"/>
      <c r="B432" s="549"/>
      <c r="C432" s="76"/>
      <c r="D432" s="62" t="s">
        <v>178</v>
      </c>
      <c r="E432" s="171">
        <f>SUM(E430:E431)</f>
        <v>0</v>
      </c>
      <c r="F432" s="171">
        <f t="shared" ref="F432:I432" si="417">SUM(F430:F431)</f>
        <v>0</v>
      </c>
      <c r="G432" s="171">
        <f t="shared" si="417"/>
        <v>0</v>
      </c>
      <c r="H432" s="171">
        <f t="shared" si="417"/>
        <v>0</v>
      </c>
      <c r="I432" s="171">
        <f t="shared" si="417"/>
        <v>0</v>
      </c>
      <c r="J432" s="172">
        <f>SUM(J430:J431)</f>
        <v>0</v>
      </c>
      <c r="M432" s="18"/>
      <c r="N432" s="32"/>
      <c r="O432" s="32"/>
      <c r="P432" s="32"/>
      <c r="Q432" s="88"/>
      <c r="R432" s="89"/>
      <c r="S432" s="61"/>
      <c r="T432" s="88"/>
      <c r="U432" s="323"/>
      <c r="V432" s="323"/>
      <c r="W432" s="323"/>
      <c r="X432" s="323"/>
      <c r="Y432" s="323"/>
    </row>
    <row r="433" spans="1:25" hidden="1">
      <c r="A433" s="449"/>
      <c r="B433" s="54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5" t="str">
        <f>IF('Cumulative Cost Share Budget'!L433='Split CS budget (A)'!$L$1,'Cumulative Cost Share Budget'!A433,0)</f>
        <v xml:space="preserve"> </v>
      </c>
      <c r="B434" s="545" t="str">
        <f>IF('Cumulative Cost Share Budget'!$L433='Split CS budget (A)'!$L$1,'Cumulative Cost Share Budget'!B433,0)</f>
        <v>Select One</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(A)'!$L$1,'Cumulative Cost Share Budget'!M433,0)</f>
        <v>0</v>
      </c>
      <c r="N434" s="214">
        <f>IF('Cumulative Cost Share Budget'!L433='Split CS budget (A)'!$L$1,'Cumulative Cost Share Budget'!N433,0)</f>
        <v>0</v>
      </c>
      <c r="O434" s="214">
        <f>IF('Cumulative Cost Share Budget'!L429='Split CS budget (A)'!$L$1,'Cumulative Cost Share Budget'!O429,0)</f>
        <v>0</v>
      </c>
      <c r="P434" s="209">
        <f>IF('Cumulative Cost Share Budget'!L433='Split CS budget (A)'!$L$1,'Cumulative Cost Share Budget'!P433,0)</f>
        <v>0</v>
      </c>
      <c r="Q434" s="211">
        <f>IF('Cumulative Cost Share Budget'!L433='Split CS budget (A)'!$L$1,'Cumulative Cost Share Budget'!Q433,0)</f>
        <v>1</v>
      </c>
      <c r="R434" s="212">
        <f>IF('Cumulative Cost Share Budget'!L433='Split CS budget (A)'!$L$1,'Cumulative Cost Share Budget'!R433,0)</f>
        <v>0</v>
      </c>
      <c r="S434" s="61">
        <f>IF('Cumulative Cost Share Budget'!L433='Split CS budget (A)'!$L$1,'Cumulative Cost Share Budget'!S433,0)</f>
        <v>12</v>
      </c>
      <c r="T434" s="211">
        <f>IF('Cumulative Cost Share Budget'!L433='Split CS budget (A)'!$L$1,'Cumulative Cost Share Budget'!T433,0)</f>
        <v>0</v>
      </c>
      <c r="U434" s="323">
        <f>IFERROR((E437+E438)/E436,0)</f>
        <v>0</v>
      </c>
      <c r="V434" s="323">
        <f t="shared" ref="V434" si="418">IFERROR((F437+F438)/F436,0)</f>
        <v>0</v>
      </c>
      <c r="W434" s="323">
        <f t="shared" ref="W434" si="419">IFERROR((G437+G438)/G436,0)</f>
        <v>0</v>
      </c>
      <c r="X434" s="323">
        <f t="shared" ref="X434" si="420">IFERROR((H437+H438)/H436,0)</f>
        <v>0</v>
      </c>
      <c r="Y434" s="323">
        <f t="shared" ref="Y434" si="421">IFERROR((I437+I438)/I436,0)</f>
        <v>0</v>
      </c>
    </row>
    <row r="435" spans="1:25" hidden="1">
      <c r="A435" s="486"/>
      <c r="B435" s="548"/>
      <c r="D435" s="33" t="s">
        <v>179</v>
      </c>
      <c r="E435" s="21">
        <f>T434</f>
        <v>0</v>
      </c>
      <c r="F435" s="21">
        <f>T435</f>
        <v>0</v>
      </c>
      <c r="G435" s="21">
        <f>T436</f>
        <v>0</v>
      </c>
      <c r="H435" s="21">
        <f>T437</f>
        <v>0</v>
      </c>
      <c r="I435" s="21">
        <f>T438</f>
        <v>0</v>
      </c>
      <c r="J435" s="45"/>
      <c r="M435" s="215"/>
      <c r="N435" s="56"/>
      <c r="O435" s="56"/>
      <c r="P435" s="56"/>
      <c r="Q435" s="211">
        <f>IF('Cumulative Cost Share Budget'!L434='Split CS budget (A)'!$L$1,'Cumulative Cost Share Budget'!Q434,0)</f>
        <v>1.03</v>
      </c>
      <c r="R435" s="212">
        <f>IF('Cumulative Cost Share Budget'!L434='Split CS budget (A)'!$L$1,'Cumulative Cost Share Budget'!R434,0)</f>
        <v>0</v>
      </c>
      <c r="S435" s="61">
        <f>IF('Cumulative Cost Share Budget'!L434='Split CS budget (A)'!$L$1,'Cumulative Cost Share Budget'!S434,0)</f>
        <v>12</v>
      </c>
      <c r="T435" s="211">
        <f>IF('Cumulative Cost Share Budget'!L434='Split CS budget (A)'!$L$1,'Cumulative Cost Share Budget'!T434,0)</f>
        <v>0</v>
      </c>
      <c r="U435" s="323"/>
      <c r="V435" s="323"/>
      <c r="W435" s="323"/>
      <c r="X435" s="323"/>
      <c r="Y435" s="323"/>
    </row>
    <row r="436" spans="1:25" hidden="1">
      <c r="A436" s="449"/>
      <c r="B436" s="54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(A)'!$L$1,'Cumulative Cost Share Budget'!Q435,0)</f>
        <v>1.03</v>
      </c>
      <c r="R436" s="212">
        <f>IF('Cumulative Cost Share Budget'!L435='Split CS budget (A)'!$L$1,'Cumulative Cost Share Budget'!R435,0)</f>
        <v>0</v>
      </c>
      <c r="S436" s="61">
        <f>IF('Cumulative Cost Share Budget'!L435='Split CS budget (A)'!$L$1,'Cumulative Cost Share Budget'!S435,0)</f>
        <v>12</v>
      </c>
      <c r="T436" s="211">
        <f>IF('Cumulative Cost Share Budget'!L435='Split CS budget (A)'!$L$1,'Cumulative Cost Share Budget'!T435,0)</f>
        <v>0</v>
      </c>
      <c r="U436" s="324"/>
      <c r="V436" s="324"/>
      <c r="W436" s="324"/>
      <c r="X436" s="324"/>
      <c r="Y436" s="324"/>
    </row>
    <row r="437" spans="1:25" hidden="1">
      <c r="A437" s="449"/>
      <c r="B437" s="549"/>
      <c r="C437" s="76"/>
      <c r="D437" s="59" t="s">
        <v>30</v>
      </c>
      <c r="E437" s="52">
        <f>ROUND(E436*$Q$2,0)</f>
        <v>0</v>
      </c>
      <c r="F437" s="52">
        <f t="shared" ref="F437:I437" si="422">ROUND(F436*$Q$2,0)</f>
        <v>0</v>
      </c>
      <c r="G437" s="52">
        <f t="shared" si="422"/>
        <v>0</v>
      </c>
      <c r="H437" s="52">
        <f t="shared" si="422"/>
        <v>0</v>
      </c>
      <c r="I437" s="52">
        <f t="shared" si="422"/>
        <v>0</v>
      </c>
      <c r="J437" s="158">
        <f>SUM(E437:I437)</f>
        <v>0</v>
      </c>
      <c r="M437" s="215"/>
      <c r="N437" s="56"/>
      <c r="O437" s="56"/>
      <c r="P437" s="56"/>
      <c r="Q437" s="211">
        <f>IF('Cumulative Cost Share Budget'!L436='Split CS budget (A)'!$L$1,'Cumulative Cost Share Budget'!Q436,0)</f>
        <v>1.03</v>
      </c>
      <c r="R437" s="212">
        <f>IF('Cumulative Cost Share Budget'!L436='Split CS budget (A)'!$L$1,'Cumulative Cost Share Budget'!R436,0)</f>
        <v>0</v>
      </c>
      <c r="S437" s="61">
        <f>IF('Cumulative Cost Share Budget'!L436='Split CS budget (A)'!$L$1,'Cumulative Cost Share Budget'!S436,0)</f>
        <v>12</v>
      </c>
      <c r="T437" s="211">
        <f>IF('Cumulative Cost Share Budget'!L436='Split CS budget (A)'!$L$1,'Cumulative Cost Share Budget'!T436,0)</f>
        <v>0</v>
      </c>
      <c r="U437" s="324"/>
      <c r="V437" s="324"/>
      <c r="W437" s="324"/>
      <c r="X437" s="324"/>
      <c r="Y437" s="324"/>
    </row>
    <row r="438" spans="1:25" ht="15" hidden="1">
      <c r="A438" s="449"/>
      <c r="B438" s="549"/>
      <c r="C438" s="76"/>
      <c r="D438" s="59" t="s">
        <v>29</v>
      </c>
      <c r="E438" s="170">
        <f>ROUND(R$5*E434,0)</f>
        <v>0</v>
      </c>
      <c r="F438" s="170">
        <f t="shared" ref="F438:I438" si="423">ROUND(S$5*F434,0)</f>
        <v>0</v>
      </c>
      <c r="G438" s="170">
        <f t="shared" si="423"/>
        <v>0</v>
      </c>
      <c r="H438" s="170">
        <f t="shared" si="423"/>
        <v>0</v>
      </c>
      <c r="I438" s="170">
        <f t="shared" si="423"/>
        <v>0</v>
      </c>
      <c r="J438" s="167">
        <f>SUM(E438:I438)</f>
        <v>0</v>
      </c>
      <c r="M438" s="215"/>
      <c r="N438" s="56"/>
      <c r="O438" s="56"/>
      <c r="P438" s="56"/>
      <c r="Q438" s="211">
        <f>IF('Cumulative Cost Share Budget'!L437='Split CS budget (A)'!$L$1,'Cumulative Cost Share Budget'!Q437,0)</f>
        <v>1.03</v>
      </c>
      <c r="R438" s="212">
        <f>IF('Cumulative Cost Share Budget'!L437='Split CS budget (A)'!$L$1,'Cumulative Cost Share Budget'!R437,0)</f>
        <v>0</v>
      </c>
      <c r="S438" s="61">
        <f>IF('Cumulative Cost Share Budget'!L437='Split CS budget (A)'!$L$1,'Cumulative Cost Share Budget'!S437,0)</f>
        <v>12</v>
      </c>
      <c r="T438" s="211">
        <f>IF('Cumulative Cost Share Budget'!L437='Split CS budget (A)'!$L$1,'Cumulative Cost Share Budget'!T437,0)</f>
        <v>0</v>
      </c>
      <c r="U438" s="323"/>
      <c r="V438" s="323"/>
      <c r="W438" s="323"/>
      <c r="X438" s="323"/>
      <c r="Y438" s="323"/>
    </row>
    <row r="439" spans="1:25" hidden="1">
      <c r="A439" s="449"/>
      <c r="B439" s="549"/>
      <c r="C439" s="76"/>
      <c r="D439" s="62" t="s">
        <v>178</v>
      </c>
      <c r="E439" s="171">
        <f>SUM(E437:E438)</f>
        <v>0</v>
      </c>
      <c r="F439" s="171">
        <f t="shared" ref="F439:I439" si="424">SUM(F437:F438)</f>
        <v>0</v>
      </c>
      <c r="G439" s="171">
        <f t="shared" si="424"/>
        <v>0</v>
      </c>
      <c r="H439" s="171">
        <f t="shared" si="424"/>
        <v>0</v>
      </c>
      <c r="I439" s="171">
        <f t="shared" si="424"/>
        <v>0</v>
      </c>
      <c r="J439" s="172">
        <f>SUM(J437:J438)</f>
        <v>0</v>
      </c>
      <c r="M439" s="18"/>
      <c r="N439" s="32"/>
      <c r="O439" s="32"/>
      <c r="P439" s="32"/>
      <c r="Q439" s="88"/>
      <c r="R439" s="89"/>
      <c r="S439" s="61"/>
      <c r="T439" s="88"/>
      <c r="U439" s="323"/>
      <c r="V439" s="323"/>
      <c r="W439" s="323"/>
      <c r="X439" s="323"/>
      <c r="Y439" s="323"/>
    </row>
    <row r="440" spans="1:25" hidden="1">
      <c r="A440" s="449"/>
      <c r="B440" s="54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5" t="str">
        <f>IF('Cumulative Cost Share Budget'!L440='Split CS budget (A)'!$L$1,'Cumulative Cost Share Budget'!A440,0)</f>
        <v xml:space="preserve"> </v>
      </c>
      <c r="B441" s="545" t="str">
        <f>IF('Cumulative Cost Share Budget'!$L440='Split CS budget (A)'!$L$1,'Cumulative Cost Share Budget'!B440,0)</f>
        <v>Select One</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(A)'!$L$1,'Cumulative Cost Share Budget'!M440,0)</f>
        <v>0</v>
      </c>
      <c r="N441" s="214">
        <f>IF('Cumulative Cost Share Budget'!L440='Split CS budget (A)'!$L$1,'Cumulative Cost Share Budget'!N440,0)</f>
        <v>0</v>
      </c>
      <c r="O441" s="214">
        <f>IF('Cumulative Cost Share Budget'!L436='Split CS budget (A)'!$L$1,'Cumulative Cost Share Budget'!O436,0)</f>
        <v>0</v>
      </c>
      <c r="P441" s="209">
        <f>IF('Cumulative Cost Share Budget'!L440='Split CS budget (A)'!$L$1,'Cumulative Cost Share Budget'!P440,0)</f>
        <v>0</v>
      </c>
      <c r="Q441" s="211">
        <f>IF('Cumulative Cost Share Budget'!L440='Split CS budget (A)'!$L$1,'Cumulative Cost Share Budget'!Q440,0)</f>
        <v>1</v>
      </c>
      <c r="R441" s="212">
        <f>IF('Cumulative Cost Share Budget'!L440='Split CS budget (A)'!$L$1,'Cumulative Cost Share Budget'!R440,0)</f>
        <v>0</v>
      </c>
      <c r="S441" s="61">
        <f>IF('Cumulative Cost Share Budget'!L440='Split CS budget (A)'!$L$1,'Cumulative Cost Share Budget'!S440,0)</f>
        <v>12</v>
      </c>
      <c r="T441" s="211">
        <f>IF('Cumulative Cost Share Budget'!L440='Split CS budget (A)'!$L$1,'Cumulative Cost Share Budget'!T440,0)</f>
        <v>0</v>
      </c>
      <c r="U441" s="323">
        <f>IFERROR((E444+E445)/E443,0)</f>
        <v>0</v>
      </c>
      <c r="V441" s="323">
        <f t="shared" ref="V441" si="425">IFERROR((F444+F445)/F443,0)</f>
        <v>0</v>
      </c>
      <c r="W441" s="323">
        <f t="shared" ref="W441" si="426">IFERROR((G444+G445)/G443,0)</f>
        <v>0</v>
      </c>
      <c r="X441" s="323">
        <f t="shared" ref="X441" si="427">IFERROR((H444+H445)/H443,0)</f>
        <v>0</v>
      </c>
      <c r="Y441" s="323">
        <f t="shared" ref="Y441" si="428">IFERROR((I444+I445)/I443,0)</f>
        <v>0</v>
      </c>
    </row>
    <row r="442" spans="1:25" hidden="1">
      <c r="A442" s="486"/>
      <c r="B442" s="548"/>
      <c r="D442" s="33" t="s">
        <v>179</v>
      </c>
      <c r="E442" s="21">
        <f>T441</f>
        <v>0</v>
      </c>
      <c r="F442" s="21">
        <f>T442</f>
        <v>0</v>
      </c>
      <c r="G442" s="21">
        <f>T443</f>
        <v>0</v>
      </c>
      <c r="H442" s="21">
        <f>T444</f>
        <v>0</v>
      </c>
      <c r="I442" s="21">
        <f>T445</f>
        <v>0</v>
      </c>
      <c r="J442" s="45"/>
      <c r="M442" s="215"/>
      <c r="N442" s="56"/>
      <c r="O442" s="56"/>
      <c r="P442" s="56"/>
      <c r="Q442" s="211">
        <f>IF('Cumulative Cost Share Budget'!L441='Split CS budget (A)'!$L$1,'Cumulative Cost Share Budget'!Q441,0)</f>
        <v>1.03</v>
      </c>
      <c r="R442" s="212">
        <f>IF('Cumulative Cost Share Budget'!L441='Split CS budget (A)'!$L$1,'Cumulative Cost Share Budget'!R441,0)</f>
        <v>0</v>
      </c>
      <c r="S442" s="61">
        <f>IF('Cumulative Cost Share Budget'!L441='Split CS budget (A)'!$L$1,'Cumulative Cost Share Budget'!S441,0)</f>
        <v>12</v>
      </c>
      <c r="T442" s="211">
        <f>IF('Cumulative Cost Share Budget'!L441='Split CS budget (A)'!$L$1,'Cumulative Cost Share Budget'!T441,0)</f>
        <v>0</v>
      </c>
      <c r="U442" s="323"/>
      <c r="V442" s="323"/>
      <c r="W442" s="323"/>
      <c r="X442" s="323"/>
      <c r="Y442" s="323"/>
    </row>
    <row r="443" spans="1:25" hidden="1">
      <c r="A443" s="449"/>
      <c r="B443" s="54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(A)'!$L$1,'Cumulative Cost Share Budget'!Q442,0)</f>
        <v>1.03</v>
      </c>
      <c r="R443" s="212">
        <f>IF('Cumulative Cost Share Budget'!L442='Split CS budget (A)'!$L$1,'Cumulative Cost Share Budget'!R442,0)</f>
        <v>0</v>
      </c>
      <c r="S443" s="61">
        <f>IF('Cumulative Cost Share Budget'!L442='Split CS budget (A)'!$L$1,'Cumulative Cost Share Budget'!S442,0)</f>
        <v>12</v>
      </c>
      <c r="T443" s="211">
        <f>IF('Cumulative Cost Share Budget'!L442='Split CS budget (A)'!$L$1,'Cumulative Cost Share Budget'!T442,0)</f>
        <v>0</v>
      </c>
      <c r="U443" s="324"/>
      <c r="V443" s="324"/>
      <c r="W443" s="324"/>
      <c r="X443" s="324"/>
      <c r="Y443" s="324"/>
    </row>
    <row r="444" spans="1:25" hidden="1">
      <c r="A444" s="449"/>
      <c r="B444" s="549"/>
      <c r="C444" s="76"/>
      <c r="D444" s="59" t="s">
        <v>30</v>
      </c>
      <c r="E444" s="52">
        <f>ROUND(E443*$Q$2,0)</f>
        <v>0</v>
      </c>
      <c r="F444" s="52">
        <f t="shared" ref="F444:I444" si="429">ROUND(F443*$Q$2,0)</f>
        <v>0</v>
      </c>
      <c r="G444" s="52">
        <f t="shared" si="429"/>
        <v>0</v>
      </c>
      <c r="H444" s="52">
        <f t="shared" si="429"/>
        <v>0</v>
      </c>
      <c r="I444" s="52">
        <f t="shared" si="429"/>
        <v>0</v>
      </c>
      <c r="J444" s="158">
        <f>SUM(E444:I444)</f>
        <v>0</v>
      </c>
      <c r="M444" s="215"/>
      <c r="N444" s="56"/>
      <c r="O444" s="56"/>
      <c r="P444" s="56"/>
      <c r="Q444" s="211">
        <f>IF('Cumulative Cost Share Budget'!L443='Split CS budget (A)'!$L$1,'Cumulative Cost Share Budget'!Q443,0)</f>
        <v>1.03</v>
      </c>
      <c r="R444" s="212">
        <f>IF('Cumulative Cost Share Budget'!L443='Split CS budget (A)'!$L$1,'Cumulative Cost Share Budget'!R443,0)</f>
        <v>0</v>
      </c>
      <c r="S444" s="61">
        <f>IF('Cumulative Cost Share Budget'!L443='Split CS budget (A)'!$L$1,'Cumulative Cost Share Budget'!S443,0)</f>
        <v>12</v>
      </c>
      <c r="T444" s="211">
        <f>IF('Cumulative Cost Share Budget'!L443='Split CS budget (A)'!$L$1,'Cumulative Cost Share Budget'!T443,0)</f>
        <v>0</v>
      </c>
      <c r="U444" s="324"/>
      <c r="V444" s="324"/>
      <c r="W444" s="324"/>
      <c r="X444" s="324"/>
      <c r="Y444" s="324"/>
    </row>
    <row r="445" spans="1:25" ht="15" hidden="1">
      <c r="A445" s="449"/>
      <c r="B445" s="549"/>
      <c r="C445" s="76"/>
      <c r="D445" s="59" t="s">
        <v>29</v>
      </c>
      <c r="E445" s="170">
        <f>ROUND(R$5*E441,0)</f>
        <v>0</v>
      </c>
      <c r="F445" s="170">
        <f t="shared" ref="F445:I445" si="430">ROUND(S$5*F441,0)</f>
        <v>0</v>
      </c>
      <c r="G445" s="170">
        <f t="shared" si="430"/>
        <v>0</v>
      </c>
      <c r="H445" s="170">
        <f t="shared" si="430"/>
        <v>0</v>
      </c>
      <c r="I445" s="170">
        <f t="shared" si="430"/>
        <v>0</v>
      </c>
      <c r="J445" s="167">
        <f>SUM(E445:I445)</f>
        <v>0</v>
      </c>
      <c r="M445" s="215"/>
      <c r="N445" s="56"/>
      <c r="O445" s="56"/>
      <c r="P445" s="56"/>
      <c r="Q445" s="211">
        <f>IF('Cumulative Cost Share Budget'!L444='Split CS budget (A)'!$L$1,'Cumulative Cost Share Budget'!Q444,0)</f>
        <v>1.03</v>
      </c>
      <c r="R445" s="212">
        <f>IF('Cumulative Cost Share Budget'!L444='Split CS budget (A)'!$L$1,'Cumulative Cost Share Budget'!R444,0)</f>
        <v>0</v>
      </c>
      <c r="S445" s="61">
        <f>IF('Cumulative Cost Share Budget'!L444='Split CS budget (A)'!$L$1,'Cumulative Cost Share Budget'!S444,0)</f>
        <v>12</v>
      </c>
      <c r="T445" s="211">
        <f>IF('Cumulative Cost Share Budget'!L444='Split CS budget (A)'!$L$1,'Cumulative Cost Share Budget'!T444,0)</f>
        <v>0</v>
      </c>
      <c r="U445" s="323"/>
      <c r="V445" s="323"/>
      <c r="W445" s="323"/>
      <c r="X445" s="323"/>
      <c r="Y445" s="323"/>
    </row>
    <row r="446" spans="1:25" hidden="1">
      <c r="A446" s="449"/>
      <c r="B446" s="549"/>
      <c r="C446" s="76"/>
      <c r="D446" s="62" t="s">
        <v>178</v>
      </c>
      <c r="E446" s="171">
        <f>SUM(E444:E445)</f>
        <v>0</v>
      </c>
      <c r="F446" s="171">
        <f t="shared" ref="F446:I446" si="431">SUM(F444:F445)</f>
        <v>0</v>
      </c>
      <c r="G446" s="171">
        <f t="shared" si="431"/>
        <v>0</v>
      </c>
      <c r="H446" s="171">
        <f t="shared" si="431"/>
        <v>0</v>
      </c>
      <c r="I446" s="171">
        <f t="shared" si="431"/>
        <v>0</v>
      </c>
      <c r="J446" s="172">
        <f>SUM(J444:J445)</f>
        <v>0</v>
      </c>
      <c r="M446" s="18"/>
      <c r="N446" s="32"/>
      <c r="O446" s="32"/>
      <c r="P446" s="32"/>
      <c r="Q446" s="88"/>
      <c r="R446" s="89"/>
      <c r="S446" s="61"/>
      <c r="T446" s="88"/>
      <c r="U446" s="323"/>
      <c r="V446" s="323"/>
      <c r="W446" s="323"/>
      <c r="X446" s="323"/>
      <c r="Y446" s="323"/>
    </row>
    <row r="447" spans="1:25" hidden="1">
      <c r="A447" s="449"/>
      <c r="B447" s="54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5" t="str">
        <f>IF('Cumulative Cost Share Budget'!L447='Split CS budget (A)'!$L$1,'Cumulative Cost Share Budget'!A447,0)</f>
        <v xml:space="preserve"> </v>
      </c>
      <c r="B448" s="545" t="str">
        <f>IF('Cumulative Cost Share Budget'!$L447='Split CS budget (A)'!$L$1,'Cumulative Cost Share Budget'!B447,0)</f>
        <v>Select One</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(A)'!$L$1,'Cumulative Cost Share Budget'!M447,0)</f>
        <v>0</v>
      </c>
      <c r="N448" s="214">
        <f>IF('Cumulative Cost Share Budget'!L447='Split CS budget (A)'!$L$1,'Cumulative Cost Share Budget'!N447,0)</f>
        <v>0</v>
      </c>
      <c r="O448" s="214">
        <f>IF('Cumulative Cost Share Budget'!L443='Split CS budget (A)'!$L$1,'Cumulative Cost Share Budget'!O443,0)</f>
        <v>0</v>
      </c>
      <c r="P448" s="209">
        <f>IF('Cumulative Cost Share Budget'!L447='Split CS budget (A)'!$L$1,'Cumulative Cost Share Budget'!P447,0)</f>
        <v>0</v>
      </c>
      <c r="Q448" s="211">
        <f>IF('Cumulative Cost Share Budget'!L447='Split CS budget (A)'!$L$1,'Cumulative Cost Share Budget'!Q447,0)</f>
        <v>1</v>
      </c>
      <c r="R448" s="212">
        <f>IF('Cumulative Cost Share Budget'!L447='Split CS budget (A)'!$L$1,'Cumulative Cost Share Budget'!R447,0)</f>
        <v>0</v>
      </c>
      <c r="S448" s="61">
        <f>IF('Cumulative Cost Share Budget'!L447='Split CS budget (A)'!$L$1,'Cumulative Cost Share Budget'!S447,0)</f>
        <v>12</v>
      </c>
      <c r="T448" s="211">
        <f>IF('Cumulative Cost Share Budget'!L447='Split CS budget (A)'!$L$1,'Cumulative Cost Share Budget'!T447,0)</f>
        <v>0</v>
      </c>
      <c r="U448" s="323">
        <f>IFERROR((E451+E452)/E450,0)</f>
        <v>0</v>
      </c>
      <c r="V448" s="323">
        <f t="shared" ref="V448" si="432">IFERROR((F451+F452)/F450,0)</f>
        <v>0</v>
      </c>
      <c r="W448" s="323">
        <f t="shared" ref="W448" si="433">IFERROR((G451+G452)/G450,0)</f>
        <v>0</v>
      </c>
      <c r="X448" s="323">
        <f t="shared" ref="X448" si="434">IFERROR((H451+H452)/H450,0)</f>
        <v>0</v>
      </c>
      <c r="Y448" s="323">
        <f t="shared" ref="Y448" si="435">IFERROR((I451+I452)/I450,0)</f>
        <v>0</v>
      </c>
    </row>
    <row r="449" spans="1:25" hidden="1">
      <c r="A449" s="486"/>
      <c r="B449" s="548"/>
      <c r="D449" s="33" t="s">
        <v>179</v>
      </c>
      <c r="E449" s="21">
        <f>T448</f>
        <v>0</v>
      </c>
      <c r="F449" s="21">
        <f>T449</f>
        <v>0</v>
      </c>
      <c r="G449" s="21">
        <f>T450</f>
        <v>0</v>
      </c>
      <c r="H449" s="21">
        <f>T451</f>
        <v>0</v>
      </c>
      <c r="I449" s="21">
        <f>T452</f>
        <v>0</v>
      </c>
      <c r="J449" s="45"/>
      <c r="M449" s="215"/>
      <c r="N449" s="56"/>
      <c r="O449" s="56"/>
      <c r="P449" s="56"/>
      <c r="Q449" s="211">
        <f>IF('Cumulative Cost Share Budget'!L448='Split CS budget (A)'!$L$1,'Cumulative Cost Share Budget'!Q448,0)</f>
        <v>1.03</v>
      </c>
      <c r="R449" s="212">
        <f>IF('Cumulative Cost Share Budget'!L448='Split CS budget (A)'!$L$1,'Cumulative Cost Share Budget'!R448,0)</f>
        <v>0</v>
      </c>
      <c r="S449" s="61">
        <f>IF('Cumulative Cost Share Budget'!L448='Split CS budget (A)'!$L$1,'Cumulative Cost Share Budget'!S448,0)</f>
        <v>12</v>
      </c>
      <c r="T449" s="211">
        <f>IF('Cumulative Cost Share Budget'!L448='Split CS budget (A)'!$L$1,'Cumulative Cost Share Budget'!T448,0)</f>
        <v>0</v>
      </c>
      <c r="U449" s="323"/>
      <c r="V449" s="323"/>
      <c r="W449" s="323"/>
      <c r="X449" s="323"/>
      <c r="Y449" s="323"/>
    </row>
    <row r="450" spans="1:25" hidden="1">
      <c r="A450" s="449"/>
      <c r="B450" s="54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(A)'!$L$1,'Cumulative Cost Share Budget'!Q449,0)</f>
        <v>1.03</v>
      </c>
      <c r="R450" s="212">
        <f>IF('Cumulative Cost Share Budget'!L449='Split CS budget (A)'!$L$1,'Cumulative Cost Share Budget'!R449,0)</f>
        <v>0</v>
      </c>
      <c r="S450" s="61">
        <f>IF('Cumulative Cost Share Budget'!L449='Split CS budget (A)'!$L$1,'Cumulative Cost Share Budget'!S449,0)</f>
        <v>12</v>
      </c>
      <c r="T450" s="211">
        <f>IF('Cumulative Cost Share Budget'!L449='Split CS budget (A)'!$L$1,'Cumulative Cost Share Budget'!T449,0)</f>
        <v>0</v>
      </c>
      <c r="U450" s="324"/>
      <c r="V450" s="324"/>
      <c r="W450" s="324"/>
      <c r="X450" s="324"/>
      <c r="Y450" s="324"/>
    </row>
    <row r="451" spans="1:25" hidden="1">
      <c r="A451" s="449"/>
      <c r="B451" s="549"/>
      <c r="C451" s="76"/>
      <c r="D451" s="59" t="s">
        <v>30</v>
      </c>
      <c r="E451" s="52">
        <f>ROUND(E450*$Q$2,0)</f>
        <v>0</v>
      </c>
      <c r="F451" s="52">
        <f t="shared" ref="F451:I451" si="436">ROUND(F450*$Q$2,0)</f>
        <v>0</v>
      </c>
      <c r="G451" s="52">
        <f t="shared" si="436"/>
        <v>0</v>
      </c>
      <c r="H451" s="52">
        <f t="shared" si="436"/>
        <v>0</v>
      </c>
      <c r="I451" s="52">
        <f t="shared" si="436"/>
        <v>0</v>
      </c>
      <c r="J451" s="158">
        <f>SUM(E451:I451)</f>
        <v>0</v>
      </c>
      <c r="M451" s="215"/>
      <c r="N451" s="56"/>
      <c r="O451" s="56"/>
      <c r="P451" s="56"/>
      <c r="Q451" s="211">
        <f>IF('Cumulative Cost Share Budget'!L450='Split CS budget (A)'!$L$1,'Cumulative Cost Share Budget'!Q450,0)</f>
        <v>1.03</v>
      </c>
      <c r="R451" s="212">
        <f>IF('Cumulative Cost Share Budget'!L450='Split CS budget (A)'!$L$1,'Cumulative Cost Share Budget'!R450,0)</f>
        <v>0</v>
      </c>
      <c r="S451" s="61">
        <f>IF('Cumulative Cost Share Budget'!L450='Split CS budget (A)'!$L$1,'Cumulative Cost Share Budget'!S450,0)</f>
        <v>12</v>
      </c>
      <c r="T451" s="211">
        <f>IF('Cumulative Cost Share Budget'!L450='Split CS budget (A)'!$L$1,'Cumulative Cost Share Budget'!T450,0)</f>
        <v>0</v>
      </c>
      <c r="U451" s="324"/>
      <c r="V451" s="324"/>
      <c r="W451" s="324"/>
      <c r="X451" s="324"/>
      <c r="Y451" s="324"/>
    </row>
    <row r="452" spans="1:25" ht="15" hidden="1">
      <c r="A452" s="449"/>
      <c r="B452" s="549"/>
      <c r="C452" s="76"/>
      <c r="D452" s="59" t="s">
        <v>29</v>
      </c>
      <c r="E452" s="170">
        <f>ROUND(R$5*E448,0)</f>
        <v>0</v>
      </c>
      <c r="F452" s="170">
        <f t="shared" ref="F452:I452" si="437">ROUND(S$5*F448,0)</f>
        <v>0</v>
      </c>
      <c r="G452" s="170">
        <f t="shared" si="437"/>
        <v>0</v>
      </c>
      <c r="H452" s="170">
        <f t="shared" si="437"/>
        <v>0</v>
      </c>
      <c r="I452" s="170">
        <f t="shared" si="437"/>
        <v>0</v>
      </c>
      <c r="J452" s="167">
        <f>SUM(E452:I452)</f>
        <v>0</v>
      </c>
      <c r="M452" s="215"/>
      <c r="N452" s="56"/>
      <c r="O452" s="56"/>
      <c r="P452" s="56"/>
      <c r="Q452" s="211">
        <f>IF('Cumulative Cost Share Budget'!L451='Split CS budget (A)'!$L$1,'Cumulative Cost Share Budget'!Q451,0)</f>
        <v>1.03</v>
      </c>
      <c r="R452" s="212">
        <f>IF('Cumulative Cost Share Budget'!L451='Split CS budget (A)'!$L$1,'Cumulative Cost Share Budget'!R451,0)</f>
        <v>0</v>
      </c>
      <c r="S452" s="61">
        <f>IF('Cumulative Cost Share Budget'!L451='Split CS budget (A)'!$L$1,'Cumulative Cost Share Budget'!S451,0)</f>
        <v>12</v>
      </c>
      <c r="T452" s="211">
        <f>IF('Cumulative Cost Share Budget'!L451='Split CS budget (A)'!$L$1,'Cumulative Cost Share Budget'!T451,0)</f>
        <v>0</v>
      </c>
      <c r="U452" s="323"/>
      <c r="V452" s="323"/>
      <c r="W452" s="323"/>
      <c r="X452" s="323"/>
      <c r="Y452" s="323"/>
    </row>
    <row r="453" spans="1:25" hidden="1">
      <c r="A453" s="449"/>
      <c r="B453" s="549"/>
      <c r="C453" s="76"/>
      <c r="D453" s="62" t="s">
        <v>178</v>
      </c>
      <c r="E453" s="171">
        <f>SUM(E451:E452)</f>
        <v>0</v>
      </c>
      <c r="F453" s="171">
        <f t="shared" ref="F453:I453" si="438">SUM(F451:F452)</f>
        <v>0</v>
      </c>
      <c r="G453" s="171">
        <f t="shared" si="438"/>
        <v>0</v>
      </c>
      <c r="H453" s="171">
        <f t="shared" si="438"/>
        <v>0</v>
      </c>
      <c r="I453" s="171">
        <f t="shared" si="438"/>
        <v>0</v>
      </c>
      <c r="J453" s="172">
        <f>SUM(J451:J452)</f>
        <v>0</v>
      </c>
      <c r="M453" s="18"/>
      <c r="N453" s="32"/>
      <c r="O453" s="32"/>
      <c r="P453" s="32"/>
      <c r="Q453" s="88"/>
      <c r="R453" s="89"/>
      <c r="S453" s="61"/>
      <c r="T453" s="88"/>
      <c r="U453" s="323"/>
      <c r="V453" s="323"/>
      <c r="W453" s="323"/>
      <c r="X453" s="323"/>
      <c r="Y453" s="323"/>
    </row>
    <row r="454" spans="1:25" hidden="1">
      <c r="A454" s="449"/>
      <c r="B454" s="54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5" t="str">
        <f>IF('Cumulative Cost Share Budget'!L454='Split CS budget (A)'!$L$1,'Cumulative Cost Share Budget'!A454,0)</f>
        <v xml:space="preserve"> </v>
      </c>
      <c r="B455" s="545" t="str">
        <f>IF('Cumulative Cost Share Budget'!$L454='Split CS budget (A)'!$L$1,'Cumulative Cost Share Budget'!B454,0)</f>
        <v>Select One</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(A)'!$L$1,'Cumulative Cost Share Budget'!M454,0)</f>
        <v>0</v>
      </c>
      <c r="N455" s="214">
        <f>IF('Cumulative Cost Share Budget'!L454='Split CS budget (A)'!$L$1,'Cumulative Cost Share Budget'!N454,0)</f>
        <v>0</v>
      </c>
      <c r="O455" s="214">
        <f>IF('Cumulative Cost Share Budget'!L450='Split CS budget (A)'!$L$1,'Cumulative Cost Share Budget'!O450,0)</f>
        <v>0</v>
      </c>
      <c r="P455" s="209">
        <f>IF('Cumulative Cost Share Budget'!L454='Split CS budget (A)'!$L$1,'Cumulative Cost Share Budget'!P454,0)</f>
        <v>0</v>
      </c>
      <c r="Q455" s="211">
        <f>IF('Cumulative Cost Share Budget'!L454='Split CS budget (A)'!$L$1,'Cumulative Cost Share Budget'!Q454,0)</f>
        <v>1</v>
      </c>
      <c r="R455" s="212">
        <f>IF('Cumulative Cost Share Budget'!L454='Split CS budget (A)'!$L$1,'Cumulative Cost Share Budget'!R454,0)</f>
        <v>0</v>
      </c>
      <c r="S455" s="61">
        <f>IF('Cumulative Cost Share Budget'!L454='Split CS budget (A)'!$L$1,'Cumulative Cost Share Budget'!S454,0)</f>
        <v>12</v>
      </c>
      <c r="T455" s="211">
        <f>IF('Cumulative Cost Share Budget'!L454='Split CS budget (A)'!$L$1,'Cumulative Cost Share Budget'!T454,0)</f>
        <v>0</v>
      </c>
      <c r="U455" s="323">
        <f>IFERROR((E458+E459)/E457,0)</f>
        <v>0</v>
      </c>
      <c r="V455" s="323">
        <f t="shared" ref="V455" si="439">IFERROR((F458+F459)/F457,0)</f>
        <v>0</v>
      </c>
      <c r="W455" s="323">
        <f t="shared" ref="W455" si="440">IFERROR((G458+G459)/G457,0)</f>
        <v>0</v>
      </c>
      <c r="X455" s="323">
        <f t="shared" ref="X455" si="441">IFERROR((H458+H459)/H457,0)</f>
        <v>0</v>
      </c>
      <c r="Y455" s="323">
        <f t="shared" ref="Y455" si="442">IFERROR((I458+I459)/I457,0)</f>
        <v>0</v>
      </c>
    </row>
    <row r="456" spans="1:25" hidden="1">
      <c r="A456" s="486"/>
      <c r="B456" s="548"/>
      <c r="D456" s="33" t="s">
        <v>179</v>
      </c>
      <c r="E456" s="21">
        <f>T455</f>
        <v>0</v>
      </c>
      <c r="F456" s="21">
        <f>T456</f>
        <v>0</v>
      </c>
      <c r="G456" s="21">
        <f>T457</f>
        <v>0</v>
      </c>
      <c r="H456" s="21">
        <f>T458</f>
        <v>0</v>
      </c>
      <c r="I456" s="21">
        <f>T459</f>
        <v>0</v>
      </c>
      <c r="J456" s="45"/>
      <c r="M456" s="215"/>
      <c r="N456" s="56"/>
      <c r="O456" s="56"/>
      <c r="P456" s="56"/>
      <c r="Q456" s="211">
        <f>IF('Cumulative Cost Share Budget'!L455='Split CS budget (A)'!$L$1,'Cumulative Cost Share Budget'!Q455,0)</f>
        <v>1.03</v>
      </c>
      <c r="R456" s="212">
        <f>IF('Cumulative Cost Share Budget'!L455='Split CS budget (A)'!$L$1,'Cumulative Cost Share Budget'!R455,0)</f>
        <v>0</v>
      </c>
      <c r="S456" s="61">
        <f>IF('Cumulative Cost Share Budget'!L455='Split CS budget (A)'!$L$1,'Cumulative Cost Share Budget'!S455,0)</f>
        <v>12</v>
      </c>
      <c r="T456" s="211">
        <f>IF('Cumulative Cost Share Budget'!L455='Split CS budget (A)'!$L$1,'Cumulative Cost Share Budget'!T455,0)</f>
        <v>0</v>
      </c>
      <c r="U456" s="323"/>
      <c r="V456" s="323"/>
      <c r="W456" s="323"/>
      <c r="X456" s="323"/>
      <c r="Y456" s="323"/>
    </row>
    <row r="457" spans="1:25" hidden="1">
      <c r="A457" s="449"/>
      <c r="B457" s="54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(A)'!$L$1,'Cumulative Cost Share Budget'!Q456,0)</f>
        <v>1.03</v>
      </c>
      <c r="R457" s="212">
        <f>IF('Cumulative Cost Share Budget'!L456='Split CS budget (A)'!$L$1,'Cumulative Cost Share Budget'!R456,0)</f>
        <v>0</v>
      </c>
      <c r="S457" s="61">
        <f>IF('Cumulative Cost Share Budget'!L456='Split CS budget (A)'!$L$1,'Cumulative Cost Share Budget'!S456,0)</f>
        <v>12</v>
      </c>
      <c r="T457" s="211">
        <f>IF('Cumulative Cost Share Budget'!L456='Split CS budget (A)'!$L$1,'Cumulative Cost Share Budget'!T456,0)</f>
        <v>0</v>
      </c>
      <c r="U457" s="324"/>
      <c r="V457" s="324"/>
      <c r="W457" s="324"/>
      <c r="X457" s="324"/>
      <c r="Y457" s="324"/>
    </row>
    <row r="458" spans="1:25" hidden="1">
      <c r="A458" s="449"/>
      <c r="B458" s="549"/>
      <c r="C458" s="69"/>
      <c r="D458" s="59" t="s">
        <v>30</v>
      </c>
      <c r="E458" s="52">
        <f>ROUND(E457*$Q$2,0)</f>
        <v>0</v>
      </c>
      <c r="F458" s="52">
        <f t="shared" ref="F458:I458" si="443">ROUND(F457*$Q$2,0)</f>
        <v>0</v>
      </c>
      <c r="G458" s="52">
        <f t="shared" si="443"/>
        <v>0</v>
      </c>
      <c r="H458" s="52">
        <f t="shared" si="443"/>
        <v>0</v>
      </c>
      <c r="I458" s="52">
        <f t="shared" si="443"/>
        <v>0</v>
      </c>
      <c r="J458" s="158">
        <f>SUM(E458:I458)</f>
        <v>0</v>
      </c>
      <c r="M458" s="215"/>
      <c r="N458" s="56"/>
      <c r="O458" s="56"/>
      <c r="P458" s="56"/>
      <c r="Q458" s="211">
        <f>IF('Cumulative Cost Share Budget'!L457='Split CS budget (A)'!$L$1,'Cumulative Cost Share Budget'!Q457,0)</f>
        <v>1.03</v>
      </c>
      <c r="R458" s="212">
        <f>IF('Cumulative Cost Share Budget'!L457='Split CS budget (A)'!$L$1,'Cumulative Cost Share Budget'!R457,0)</f>
        <v>0</v>
      </c>
      <c r="S458" s="61">
        <f>IF('Cumulative Cost Share Budget'!L457='Split CS budget (A)'!$L$1,'Cumulative Cost Share Budget'!S457,0)</f>
        <v>12</v>
      </c>
      <c r="T458" s="211">
        <f>IF('Cumulative Cost Share Budget'!L457='Split CS budget (A)'!$L$1,'Cumulative Cost Share Budget'!T457,0)</f>
        <v>0</v>
      </c>
      <c r="U458" s="324"/>
      <c r="V458" s="324"/>
      <c r="W458" s="324"/>
      <c r="X458" s="324"/>
      <c r="Y458" s="324"/>
    </row>
    <row r="459" spans="1:25" ht="15" hidden="1">
      <c r="A459" s="449"/>
      <c r="B459" s="276"/>
      <c r="C459" s="76"/>
      <c r="D459" s="59" t="s">
        <v>29</v>
      </c>
      <c r="E459" s="170">
        <f>ROUND(R$5*E455,0)</f>
        <v>0</v>
      </c>
      <c r="F459" s="170">
        <f t="shared" ref="F459:I459" si="444">ROUND(S$5*F455,0)</f>
        <v>0</v>
      </c>
      <c r="G459" s="170">
        <f t="shared" si="444"/>
        <v>0</v>
      </c>
      <c r="H459" s="170">
        <f t="shared" si="444"/>
        <v>0</v>
      </c>
      <c r="I459" s="170">
        <f t="shared" si="444"/>
        <v>0</v>
      </c>
      <c r="J459" s="167">
        <f>SUM(E459:I459)</f>
        <v>0</v>
      </c>
      <c r="M459" s="215"/>
      <c r="N459" s="56"/>
      <c r="O459" s="56"/>
      <c r="P459" s="56"/>
      <c r="Q459" s="211">
        <f>IF('Cumulative Cost Share Budget'!L458='Split CS budget (A)'!$L$1,'Cumulative Cost Share Budget'!Q458,0)</f>
        <v>1.03</v>
      </c>
      <c r="R459" s="212">
        <f>IF('Cumulative Cost Share Budget'!L458='Split CS budget (A)'!$L$1,'Cumulative Cost Share Budget'!R458,0)</f>
        <v>0</v>
      </c>
      <c r="S459" s="61">
        <f>IF('Cumulative Cost Share Budget'!L458='Split CS budget (A)'!$L$1,'Cumulative Cost Share Budget'!S458,0)</f>
        <v>12</v>
      </c>
      <c r="T459" s="211">
        <f>IF('Cumulative Cost Share Budget'!L458='Split CS budget (A)'!$L$1,'Cumulative Cost Share Budget'!T458,0)</f>
        <v>0</v>
      </c>
      <c r="U459" s="323"/>
      <c r="V459" s="323"/>
      <c r="W459" s="323"/>
      <c r="X459" s="323"/>
      <c r="Y459" s="323"/>
    </row>
    <row r="460" spans="1:25" hidden="1">
      <c r="A460" s="449"/>
      <c r="B460" s="549"/>
      <c r="C460" s="76"/>
      <c r="D460" s="62" t="s">
        <v>178</v>
      </c>
      <c r="E460" s="171">
        <f>SUM(E458:E459)</f>
        <v>0</v>
      </c>
      <c r="F460" s="171">
        <f t="shared" ref="F460:I460" si="445">SUM(F458:F459)</f>
        <v>0</v>
      </c>
      <c r="G460" s="171">
        <f t="shared" si="445"/>
        <v>0</v>
      </c>
      <c r="H460" s="171">
        <f t="shared" si="445"/>
        <v>0</v>
      </c>
      <c r="I460" s="171">
        <f t="shared" si="445"/>
        <v>0</v>
      </c>
      <c r="J460" s="172">
        <f>SUM(J458:J459)</f>
        <v>0</v>
      </c>
      <c r="M460" s="18"/>
      <c r="N460" s="32"/>
      <c r="O460" s="32"/>
      <c r="P460" s="32"/>
      <c r="Q460" s="88"/>
      <c r="R460" s="89"/>
      <c r="S460" s="61"/>
      <c r="T460" s="88"/>
      <c r="U460" s="323"/>
      <c r="V460" s="323"/>
      <c r="W460" s="323"/>
      <c r="X460" s="323"/>
      <c r="Y460" s="323"/>
    </row>
    <row r="461" spans="1:25" hidden="1">
      <c r="A461" s="449"/>
      <c r="B461" s="54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5" t="str">
        <f>IF('Cumulative Cost Share Budget'!L461='Split CS budget (A)'!$L$1,'Cumulative Cost Share Budget'!A461,0)</f>
        <v xml:space="preserve"> </v>
      </c>
      <c r="B462" s="545" t="str">
        <f>IF('Cumulative Cost Share Budget'!$L461='Split CS budget (A)'!$L$1,'Cumulative Cost Share Budget'!B461,0)</f>
        <v>Select One</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(A)'!$L$1,'Cumulative Cost Share Budget'!M461,0)</f>
        <v>0</v>
      </c>
      <c r="N462" s="214">
        <f>IF('Cumulative Cost Share Budget'!L461='Split CS budget (A)'!$L$1,'Cumulative Cost Share Budget'!N461,0)</f>
        <v>0</v>
      </c>
      <c r="O462" s="214">
        <f>IF('Cumulative Cost Share Budget'!L457='Split CS budget (A)'!$L$1,'Cumulative Cost Share Budget'!O457,0)</f>
        <v>0</v>
      </c>
      <c r="P462" s="209">
        <f>IF('Cumulative Cost Share Budget'!L461='Split CS budget (A)'!$L$1,'Cumulative Cost Share Budget'!P461,0)</f>
        <v>0</v>
      </c>
      <c r="Q462" s="211">
        <f>IF('Cumulative Cost Share Budget'!L461='Split CS budget (A)'!$L$1,'Cumulative Cost Share Budget'!Q461,0)</f>
        <v>1</v>
      </c>
      <c r="R462" s="212">
        <f>IF('Cumulative Cost Share Budget'!L461='Split CS budget (A)'!$L$1,'Cumulative Cost Share Budget'!R461,0)</f>
        <v>0</v>
      </c>
      <c r="S462" s="61">
        <f>IF('Cumulative Cost Share Budget'!L461='Split CS budget (A)'!$L$1,'Cumulative Cost Share Budget'!S461,0)</f>
        <v>12</v>
      </c>
      <c r="T462" s="211">
        <f>IF('Cumulative Cost Share Budget'!L461='Split CS budget (A)'!$L$1,'Cumulative Cost Share Budget'!T461,0)</f>
        <v>0</v>
      </c>
      <c r="U462" s="323">
        <f>IFERROR((E465+E466)/E464,0)</f>
        <v>0</v>
      </c>
      <c r="V462" s="323">
        <f t="shared" ref="V462" si="446">IFERROR((F465+F466)/F464,0)</f>
        <v>0</v>
      </c>
      <c r="W462" s="323">
        <f t="shared" ref="W462" si="447">IFERROR((G465+G466)/G464,0)</f>
        <v>0</v>
      </c>
      <c r="X462" s="323">
        <f t="shared" ref="X462" si="448">IFERROR((H465+H466)/H464,0)</f>
        <v>0</v>
      </c>
      <c r="Y462" s="323">
        <f t="shared" ref="Y462" si="449">IFERROR((I465+I466)/I464,0)</f>
        <v>0</v>
      </c>
    </row>
    <row r="463" spans="1:25" hidden="1">
      <c r="A463" s="486"/>
      <c r="B463" s="548"/>
      <c r="D463" s="33" t="s">
        <v>179</v>
      </c>
      <c r="E463" s="21">
        <f>T462</f>
        <v>0</v>
      </c>
      <c r="F463" s="21">
        <f>T463</f>
        <v>0</v>
      </c>
      <c r="G463" s="21">
        <f>T464</f>
        <v>0</v>
      </c>
      <c r="H463" s="21">
        <f>T465</f>
        <v>0</v>
      </c>
      <c r="I463" s="21">
        <f>T466</f>
        <v>0</v>
      </c>
      <c r="J463" s="45"/>
      <c r="M463" s="215"/>
      <c r="N463" s="56"/>
      <c r="O463" s="56"/>
      <c r="P463" s="56"/>
      <c r="Q463" s="211">
        <f>IF('Cumulative Cost Share Budget'!L462='Split CS budget (A)'!$L$1,'Cumulative Cost Share Budget'!Q462,0)</f>
        <v>1.03</v>
      </c>
      <c r="R463" s="212">
        <f>IF('Cumulative Cost Share Budget'!L462='Split CS budget (A)'!$L$1,'Cumulative Cost Share Budget'!R462,0)</f>
        <v>0</v>
      </c>
      <c r="S463" s="61">
        <f>IF('Cumulative Cost Share Budget'!L462='Split CS budget (A)'!$L$1,'Cumulative Cost Share Budget'!S462,0)</f>
        <v>12</v>
      </c>
      <c r="T463" s="211">
        <f>IF('Cumulative Cost Share Budget'!L462='Split CS budget (A)'!$L$1,'Cumulative Cost Share Budget'!T462,0)</f>
        <v>0</v>
      </c>
      <c r="U463" s="323"/>
      <c r="V463" s="323"/>
      <c r="W463" s="323"/>
      <c r="X463" s="323"/>
      <c r="Y463" s="323"/>
    </row>
    <row r="464" spans="1:25" hidden="1">
      <c r="A464" s="449"/>
      <c r="B464" s="54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(A)'!$L$1,'Cumulative Cost Share Budget'!Q463,0)</f>
        <v>1.03</v>
      </c>
      <c r="R464" s="212">
        <f>IF('Cumulative Cost Share Budget'!L463='Split CS budget (A)'!$L$1,'Cumulative Cost Share Budget'!R463,0)</f>
        <v>0</v>
      </c>
      <c r="S464" s="61">
        <f>IF('Cumulative Cost Share Budget'!L463='Split CS budget (A)'!$L$1,'Cumulative Cost Share Budget'!S463,0)</f>
        <v>12</v>
      </c>
      <c r="T464" s="211">
        <f>IF('Cumulative Cost Share Budget'!L463='Split CS budget (A)'!$L$1,'Cumulative Cost Share Budget'!T463,0)</f>
        <v>0</v>
      </c>
      <c r="U464" s="324"/>
      <c r="V464" s="324"/>
      <c r="W464" s="324"/>
      <c r="X464" s="324"/>
      <c r="Y464" s="324"/>
    </row>
    <row r="465" spans="1:41" hidden="1">
      <c r="A465" s="449"/>
      <c r="B465" s="549"/>
      <c r="C465" s="76"/>
      <c r="D465" s="59" t="s">
        <v>30</v>
      </c>
      <c r="E465" s="52">
        <f>ROUND(E464*$Q$2,0)</f>
        <v>0</v>
      </c>
      <c r="F465" s="52">
        <f t="shared" ref="F465:I465" si="450">ROUND(F464*$Q$2,0)</f>
        <v>0</v>
      </c>
      <c r="G465" s="52">
        <f t="shared" si="450"/>
        <v>0</v>
      </c>
      <c r="H465" s="52">
        <f t="shared" si="450"/>
        <v>0</v>
      </c>
      <c r="I465" s="52">
        <f t="shared" si="450"/>
        <v>0</v>
      </c>
      <c r="J465" s="158">
        <f>SUM(E465:I465)</f>
        <v>0</v>
      </c>
      <c r="M465" s="215"/>
      <c r="N465" s="56"/>
      <c r="O465" s="56"/>
      <c r="P465" s="56"/>
      <c r="Q465" s="211">
        <f>IF('Cumulative Cost Share Budget'!L464='Split CS budget (A)'!$L$1,'Cumulative Cost Share Budget'!Q464,0)</f>
        <v>1.03</v>
      </c>
      <c r="R465" s="212">
        <f>IF('Cumulative Cost Share Budget'!L464='Split CS budget (A)'!$L$1,'Cumulative Cost Share Budget'!R464,0)</f>
        <v>0</v>
      </c>
      <c r="S465" s="61">
        <f>IF('Cumulative Cost Share Budget'!L464='Split CS budget (A)'!$L$1,'Cumulative Cost Share Budget'!S464,0)</f>
        <v>12</v>
      </c>
      <c r="T465" s="211">
        <f>IF('Cumulative Cost Share Budget'!L464='Split CS budget (A)'!$L$1,'Cumulative Cost Share Budget'!T464,0)</f>
        <v>0</v>
      </c>
      <c r="U465" s="324"/>
      <c r="V465" s="324"/>
      <c r="W465" s="324"/>
      <c r="X465" s="324"/>
      <c r="Y465" s="324"/>
    </row>
    <row r="466" spans="1:41" ht="15" hidden="1">
      <c r="A466" s="449"/>
      <c r="B466" s="549"/>
      <c r="C466" s="76"/>
      <c r="D466" s="59" t="s">
        <v>29</v>
      </c>
      <c r="E466" s="170">
        <f>ROUND(R$5*E462,0)</f>
        <v>0</v>
      </c>
      <c r="F466" s="170">
        <f t="shared" ref="F466:I466" si="451">ROUND(S$5*F462,0)</f>
        <v>0</v>
      </c>
      <c r="G466" s="170">
        <f t="shared" si="451"/>
        <v>0</v>
      </c>
      <c r="H466" s="170">
        <f t="shared" si="451"/>
        <v>0</v>
      </c>
      <c r="I466" s="170">
        <f t="shared" si="451"/>
        <v>0</v>
      </c>
      <c r="J466" s="167">
        <f>SUM(E466:I466)</f>
        <v>0</v>
      </c>
      <c r="M466" s="215"/>
      <c r="N466" s="56"/>
      <c r="O466" s="56"/>
      <c r="P466" s="56"/>
      <c r="Q466" s="211">
        <f>IF('Cumulative Cost Share Budget'!L465='Split CS budget (A)'!$L$1,'Cumulative Cost Share Budget'!Q465,0)</f>
        <v>1.03</v>
      </c>
      <c r="R466" s="212">
        <f>IF('Cumulative Cost Share Budget'!L465='Split CS budget (A)'!$L$1,'Cumulative Cost Share Budget'!R465,0)</f>
        <v>0</v>
      </c>
      <c r="S466" s="61">
        <f>IF('Cumulative Cost Share Budget'!L465='Split CS budget (A)'!$L$1,'Cumulative Cost Share Budget'!S465,0)</f>
        <v>12</v>
      </c>
      <c r="T466" s="211">
        <f>IF('Cumulative Cost Share Budget'!L465='Split CS budget (A)'!$L$1,'Cumulative Cost Share Budget'!T465,0)</f>
        <v>0</v>
      </c>
      <c r="U466" s="323"/>
      <c r="V466" s="323"/>
      <c r="W466" s="323"/>
      <c r="X466" s="323"/>
      <c r="Y466" s="323"/>
    </row>
    <row r="467" spans="1:41" hidden="1">
      <c r="A467" s="449"/>
      <c r="B467" s="549"/>
      <c r="C467" s="76"/>
      <c r="D467" s="62" t="s">
        <v>178</v>
      </c>
      <c r="E467" s="171">
        <f>SUM(E465:E466)</f>
        <v>0</v>
      </c>
      <c r="F467" s="171">
        <f t="shared" ref="F467:I467" si="452">SUM(F465:F466)</f>
        <v>0</v>
      </c>
      <c r="G467" s="171">
        <f t="shared" si="452"/>
        <v>0</v>
      </c>
      <c r="H467" s="171">
        <f t="shared" si="452"/>
        <v>0</v>
      </c>
      <c r="I467" s="171">
        <f t="shared" si="452"/>
        <v>0</v>
      </c>
      <c r="J467" s="172">
        <f>SUM(J465:J466)</f>
        <v>0</v>
      </c>
      <c r="M467" s="18"/>
      <c r="N467" s="32"/>
      <c r="O467" s="32"/>
      <c r="P467" s="32"/>
      <c r="Q467" s="88"/>
      <c r="R467" s="89"/>
      <c r="S467" s="61"/>
      <c r="T467" s="88"/>
      <c r="U467" s="323"/>
      <c r="V467" s="323"/>
      <c r="W467" s="323"/>
      <c r="X467" s="323"/>
      <c r="Y467" s="323"/>
    </row>
    <row r="468" spans="1:41">
      <c r="B468" s="54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B469" s="276"/>
      <c r="C469" s="60"/>
      <c r="D469" s="60" t="s">
        <v>105</v>
      </c>
      <c r="E469" s="173">
        <f>SUMIF($D$398:$D$468,"Salary",E398:E468)</f>
        <v>0</v>
      </c>
      <c r="F469" s="173">
        <f t="shared" ref="F469:I469" si="453">SUMIF($D$398:$D$468,"Salary",F398:F468)</f>
        <v>0</v>
      </c>
      <c r="G469" s="173">
        <f t="shared" si="453"/>
        <v>0</v>
      </c>
      <c r="H469" s="173">
        <f t="shared" si="453"/>
        <v>0</v>
      </c>
      <c r="I469" s="173">
        <f t="shared" si="453"/>
        <v>0</v>
      </c>
      <c r="J469" s="174">
        <f>SUM(E469:I469)</f>
        <v>0</v>
      </c>
      <c r="M469" s="18"/>
      <c r="N469" s="70"/>
      <c r="O469" s="70"/>
      <c r="P469" s="70"/>
      <c r="Q469" s="46"/>
      <c r="R469" s="46"/>
      <c r="S469" s="46"/>
      <c r="T469" s="25"/>
      <c r="U469" s="323"/>
      <c r="V469" s="323"/>
      <c r="W469" s="323"/>
      <c r="X469" s="323"/>
      <c r="Y469" s="323"/>
    </row>
    <row r="470" spans="1:41">
      <c r="A470" s="449"/>
      <c r="B470" s="276"/>
      <c r="C470" s="60"/>
      <c r="D470" s="60" t="s">
        <v>106</v>
      </c>
      <c r="E470" s="175">
        <f>SUMIF($D$398:$D$468,"*Total Fringe",E398:E468)</f>
        <v>0</v>
      </c>
      <c r="F470" s="175">
        <f t="shared" ref="F470:I470" si="454">SUMIF($D$398:$D$468,"*Total Fringe",F398:F468)</f>
        <v>0</v>
      </c>
      <c r="G470" s="175">
        <f t="shared" si="454"/>
        <v>0</v>
      </c>
      <c r="H470" s="175">
        <f t="shared" si="454"/>
        <v>0</v>
      </c>
      <c r="I470" s="175">
        <f t="shared" si="454"/>
        <v>0</v>
      </c>
      <c r="J470" s="176">
        <f>SUM(E470:I470)</f>
        <v>0</v>
      </c>
      <c r="M470" s="53"/>
      <c r="N470" s="57"/>
      <c r="O470" s="57"/>
      <c r="P470" s="57"/>
      <c r="Q470" s="57"/>
      <c r="R470" s="57"/>
      <c r="S470" s="57"/>
      <c r="T470" s="57"/>
      <c r="U470" s="762"/>
      <c r="V470" s="762"/>
      <c r="W470" s="762"/>
      <c r="X470" s="762"/>
      <c r="Y470" s="762"/>
      <c r="Z470" s="51"/>
      <c r="AA470" s="51"/>
      <c r="AB470" s="51"/>
      <c r="AC470" s="51"/>
      <c r="AD470" s="51"/>
      <c r="AE470" s="51"/>
      <c r="AF470" s="51"/>
      <c r="AH470" s="1"/>
      <c r="AI470" s="1"/>
      <c r="AJ470" s="1"/>
      <c r="AK470" s="1"/>
      <c r="AL470" s="1"/>
      <c r="AM470" s="1"/>
      <c r="AN470" s="1"/>
      <c r="AO470" s="1"/>
    </row>
    <row r="471" spans="1:41">
      <c r="A471" s="449"/>
      <c r="B471" s="276"/>
      <c r="C471" s="60"/>
      <c r="D471" s="60" t="s">
        <v>306</v>
      </c>
      <c r="E471" s="387">
        <f ca="1">SUMIF($D$399:$D$467,"*Person Months",E399:E405)</f>
        <v>0</v>
      </c>
      <c r="F471" s="387">
        <f t="shared" ref="F471:I471" ca="1" si="455">SUMIF($D$399:$D$467,"*Person Months",F399:F405)</f>
        <v>0</v>
      </c>
      <c r="G471" s="387">
        <f t="shared" ca="1" si="455"/>
        <v>0</v>
      </c>
      <c r="H471" s="387">
        <f t="shared" ca="1" si="455"/>
        <v>0</v>
      </c>
      <c r="I471" s="387">
        <f t="shared" ca="1" si="455"/>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9"/>
      <c r="C472" s="60"/>
      <c r="D472" s="60" t="s">
        <v>308</v>
      </c>
      <c r="E472" s="58">
        <f ca="1">SUMIF($D$399:$D$467,"*# of Persons",E399:E406)</f>
        <v>0</v>
      </c>
      <c r="F472" s="58">
        <f t="shared" ref="F472:I472" ca="1" si="456">SUMIF($D$399:$D$467,"*# of Persons",F399:F406)</f>
        <v>0</v>
      </c>
      <c r="G472" s="58">
        <f t="shared" ca="1" si="456"/>
        <v>0</v>
      </c>
      <c r="H472" s="58">
        <f t="shared" ca="1" si="456"/>
        <v>0</v>
      </c>
      <c r="I472" s="58">
        <f t="shared" ca="1" si="456"/>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785" t="s">
        <v>426</v>
      </c>
      <c r="B473" s="785"/>
      <c r="C473" s="785"/>
      <c r="D473" s="785"/>
      <c r="E473" s="785"/>
      <c r="F473" s="785"/>
      <c r="G473" s="785"/>
      <c r="H473" s="785"/>
      <c r="I473" s="785"/>
      <c r="J473" s="785"/>
      <c r="M473" s="53" t="s">
        <v>120</v>
      </c>
      <c r="N473" s="57" t="s">
        <v>79</v>
      </c>
      <c r="O473" s="57" t="s">
        <v>109</v>
      </c>
      <c r="P473" s="57" t="s">
        <v>18</v>
      </c>
      <c r="Q473" s="57"/>
      <c r="R473" s="57" t="s">
        <v>176</v>
      </c>
      <c r="S473" s="57"/>
      <c r="T473" s="57"/>
      <c r="U473" s="762" t="s">
        <v>118</v>
      </c>
      <c r="V473" s="762"/>
      <c r="W473" s="762"/>
      <c r="X473" s="762"/>
      <c r="Y473" s="762"/>
      <c r="Z473" s="68"/>
      <c r="AA473" s="68"/>
      <c r="AB473" s="68"/>
      <c r="AC473" s="68"/>
      <c r="AD473" s="68"/>
      <c r="AE473" s="68"/>
      <c r="AF473" s="68"/>
      <c r="AH473" s="53"/>
      <c r="AI473" s="53"/>
      <c r="AJ473" s="53"/>
      <c r="AK473" s="53"/>
      <c r="AL473" s="53"/>
      <c r="AM473" s="53"/>
      <c r="AN473" s="53"/>
      <c r="AO473" s="53"/>
    </row>
    <row r="474" spans="1:41">
      <c r="A474" s="53" t="s">
        <v>61</v>
      </c>
      <c r="B474" s="489" t="s">
        <v>417</v>
      </c>
      <c r="C474" s="489" t="s">
        <v>415</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5">
        <f>IF('Cumulative Cost Share Budget'!L475='Split CS budget (A)'!$L$1,'Cumulative Cost Share Budget'!A475,0)</f>
        <v>0</v>
      </c>
      <c r="B475" s="493">
        <f>IF('Cumulative Cost Share Budget'!L476='Split CS budget (A)'!$L$1,'Cumulative Cost Share Budget'!B475,0)</f>
        <v>0</v>
      </c>
      <c r="C475" s="493">
        <f>IF('Cumulative Cost Share Budget'!L476='Split CS budget (A)'!$L$1,'Cumulative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(A)'!$L$1,'Cumulative Cost Share Budget'!M475,0)</f>
        <v>0</v>
      </c>
      <c r="N475" s="214">
        <f>IF('Cumulative Cost Share Budget'!L475='Split CS budget (A)'!$L$1,'Cumulative Cost Share Budget'!N475,0)</f>
        <v>0</v>
      </c>
      <c r="O475" s="211">
        <f>IF('Cumulative Cost Share Budget'!L475='Split CS budget (A)'!$L$1,'Cumulative Cost Share Budget'!O475,0)</f>
        <v>1</v>
      </c>
      <c r="P475" s="212">
        <f>IF('Cumulative Cost Share Budget'!L475='Split CS budget (A)'!$L$1,'Cumulative Cost Share Budget'!P475,0)</f>
        <v>0</v>
      </c>
      <c r="Q475" s="61">
        <f>IF('Cumulative Cost Share Budget'!L475='Split CS budget (A)'!$L$1,'Cumulative Cost Share Budget'!Q475,0)</f>
        <v>12</v>
      </c>
      <c r="R475" s="211">
        <f>IF('Cumulative Cost Share Budget'!L475='Split CS budget (A)'!$L$1,'Cumulative Cost Share Budget'!R475,0)</f>
        <v>0</v>
      </c>
      <c r="S475" s="61"/>
      <c r="T475" s="59"/>
      <c r="U475" s="323">
        <f>IFERROR((E478+E479)/E477,0)</f>
        <v>0</v>
      </c>
      <c r="V475" s="323">
        <f t="shared" ref="V475:Y475" si="457">IFERROR((F478+F479)/F477,0)</f>
        <v>0</v>
      </c>
      <c r="W475" s="323">
        <f t="shared" si="457"/>
        <v>0</v>
      </c>
      <c r="X475" s="323">
        <f t="shared" si="457"/>
        <v>0</v>
      </c>
      <c r="Y475" s="323">
        <f t="shared" si="457"/>
        <v>0</v>
      </c>
      <c r="Z475" s="267"/>
      <c r="AA475" s="20"/>
      <c r="AB475" s="20"/>
      <c r="AC475" s="20"/>
      <c r="AD475" s="20"/>
      <c r="AE475" s="20"/>
      <c r="AF475" s="20"/>
      <c r="AK475" s="53"/>
      <c r="AL475" s="53"/>
      <c r="AM475" s="53"/>
      <c r="AN475" s="53"/>
      <c r="AO475" s="53"/>
    </row>
    <row r="476" spans="1:41">
      <c r="A476" s="545" t="str">
        <f>IF('Cumulative Cost Share Budget'!$L476='Split CS budget (A)'!$L$1,'Cumulative Cost Share Budget'!A476,0)</f>
        <v>Select One</v>
      </c>
      <c r="B476" s="493">
        <f>IF('Cumulative Cost Share Budget'!L477='Split CS budget (A)'!$L$1,'Cumulative Cost Share Budget'!B476,0)</f>
        <v>0</v>
      </c>
      <c r="C476" s="493">
        <f>IF('Cumulative Cost Share Budget'!L477='Split CS budget (A)'!$L$1,'Cumulative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(A)'!$L$1,'Cumulative Cost Share Budget'!O476,0)</f>
        <v>1.03</v>
      </c>
      <c r="P476" s="212">
        <f>IF('Cumulative Cost Share Budget'!L476='Split CS budget (A)'!$L$1,'Cumulative Cost Share Budget'!P476,0)</f>
        <v>0</v>
      </c>
      <c r="Q476" s="61">
        <f>IF('Cumulative Cost Share Budget'!L476='Split CS budget (A)'!$L$1,'Cumulative Cost Share Budget'!Q476,0)</f>
        <v>12</v>
      </c>
      <c r="R476" s="211">
        <f>IF('Cumulative Cost Share Budget'!L476='Split CS budget (A)'!$L$1,'Cumulative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9"/>
      <c r="B477" s="493">
        <f>IF('Cumulative Cost Share Budget'!L478='Split CS budget (A)'!$L$1,'Cumulative Cost Share Budget'!B477,0)</f>
        <v>0</v>
      </c>
      <c r="C477" s="493">
        <f>IF('Cumulative Cost Share Budget'!L478='Split CS budget (A)'!$L$1,'Cumulative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(A)'!$L$1,'Cumulative Cost Share Budget'!O477,0)</f>
        <v>1.03</v>
      </c>
      <c r="P477" s="212">
        <f>IF('Cumulative Cost Share Budget'!L477='Split CS budget (A)'!$L$1,'Cumulative Cost Share Budget'!P477,0)</f>
        <v>0</v>
      </c>
      <c r="Q477" s="61">
        <f>IF('Cumulative Cost Share Budget'!L477='Split CS budget (A)'!$L$1,'Cumulative Cost Share Budget'!Q477,0)</f>
        <v>12</v>
      </c>
      <c r="R477" s="211">
        <f>IF('Cumulative Cost Share Budget'!L477='Split CS budget (A)'!$L$1,'Cumulative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9"/>
      <c r="B478" s="493">
        <f>IF('Cumulative Cost Share Budget'!L479='Split CS budget (A)'!$L$1,'Cumulative Cost Share Budget'!B478,0)</f>
        <v>0</v>
      </c>
      <c r="C478" s="493">
        <f>IF('Cumulative Cost Share Budget'!L479='Split CS budget (A)'!$L$1,'Cumulative Cost Share Budget'!C478,0)</f>
        <v>0</v>
      </c>
      <c r="D478" s="59" t="s">
        <v>30</v>
      </c>
      <c r="E478" s="52">
        <f>ROUND(E477*$Q$3,0)</f>
        <v>0</v>
      </c>
      <c r="F478" s="52">
        <f t="shared" ref="F478:I478" si="458">ROUND(F477*$Q$3,0)</f>
        <v>0</v>
      </c>
      <c r="G478" s="52">
        <f t="shared" si="458"/>
        <v>0</v>
      </c>
      <c r="H478" s="52">
        <f t="shared" si="458"/>
        <v>0</v>
      </c>
      <c r="I478" s="52">
        <f t="shared" si="458"/>
        <v>0</v>
      </c>
      <c r="J478" s="158">
        <f>SUM(E478:I478)</f>
        <v>0</v>
      </c>
      <c r="M478" s="215"/>
      <c r="N478" s="56"/>
      <c r="O478" s="211">
        <f>IF('Cumulative Cost Share Budget'!L478='Split CS budget (A)'!$L$1,'Cumulative Cost Share Budget'!O478,0)</f>
        <v>1.03</v>
      </c>
      <c r="P478" s="212">
        <f>IF('Cumulative Cost Share Budget'!L478='Split CS budget (A)'!$L$1,'Cumulative Cost Share Budget'!P478,0)</f>
        <v>0</v>
      </c>
      <c r="Q478" s="61">
        <f>IF('Cumulative Cost Share Budget'!L478='Split CS budget (A)'!$L$1,'Cumulative Cost Share Budget'!Q478,0)</f>
        <v>12</v>
      </c>
      <c r="R478" s="211">
        <f>IF('Cumulative Cost Share Budget'!L478='Split CS budget (A)'!$L$1,'Cumulative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9"/>
      <c r="B479" s="493">
        <f>IF('Cumulative Cost Share Budget'!L480='Split CS budget (A)'!$L$1,'Cumulative Cost Share Budget'!B479,0)</f>
        <v>0</v>
      </c>
      <c r="C479" s="493">
        <f>IF('Cumulative Cost Share Budget'!L480='Split CS budget (A)'!$L$1,'Cumulative Cost Share Budget'!C479,0)</f>
        <v>0</v>
      </c>
      <c r="D479" s="59" t="s">
        <v>29</v>
      </c>
      <c r="E479" s="170">
        <f>ROUND(R$6*E475,0)</f>
        <v>0</v>
      </c>
      <c r="F479" s="170">
        <f t="shared" ref="F479:I479" si="459">ROUND(S$6*F475,0)</f>
        <v>0</v>
      </c>
      <c r="G479" s="170">
        <f t="shared" si="459"/>
        <v>0</v>
      </c>
      <c r="H479" s="170">
        <f t="shared" si="459"/>
        <v>0</v>
      </c>
      <c r="I479" s="170">
        <f t="shared" si="459"/>
        <v>0</v>
      </c>
      <c r="J479" s="167">
        <f>SUM(E479:I479)</f>
        <v>0</v>
      </c>
      <c r="M479" s="215"/>
      <c r="N479" s="56"/>
      <c r="O479" s="211">
        <f>IF('Cumulative Cost Share Budget'!L479='Split CS budget (A)'!$L$1,'Cumulative Cost Share Budget'!O479,0)</f>
        <v>1.03</v>
      </c>
      <c r="P479" s="212">
        <f>IF('Cumulative Cost Share Budget'!L479='Split CS budget (A)'!$L$1,'Cumulative Cost Share Budget'!P479,0)</f>
        <v>0</v>
      </c>
      <c r="Q479" s="61">
        <f>IF('Cumulative Cost Share Budget'!L479='Split CS budget (A)'!$L$1,'Cumulative Cost Share Budget'!Q479,0)</f>
        <v>12</v>
      </c>
      <c r="R479" s="211">
        <f>IF('Cumulative Cost Share Budget'!L479='Split CS budget (A)'!$L$1,'Cumulative Cost Share Budget'!R479,0)</f>
        <v>0</v>
      </c>
      <c r="S479" s="61"/>
      <c r="T479" s="59"/>
      <c r="U479" s="323"/>
      <c r="V479" s="323"/>
      <c r="W479" s="323"/>
      <c r="X479" s="323"/>
      <c r="Y479" s="323"/>
      <c r="AA479" s="20"/>
      <c r="AB479" s="20"/>
      <c r="AC479" s="20"/>
      <c r="AD479" s="20"/>
      <c r="AE479" s="20"/>
      <c r="AF479" s="20"/>
    </row>
    <row r="480" spans="1:41">
      <c r="A480" s="449"/>
      <c r="D480" s="62" t="s">
        <v>178</v>
      </c>
      <c r="E480" s="171">
        <f>SUM(E478:E479)</f>
        <v>0</v>
      </c>
      <c r="F480" s="171">
        <f t="shared" ref="F480:I480" si="460">SUM(F478:F479)</f>
        <v>0</v>
      </c>
      <c r="G480" s="171">
        <f t="shared" si="460"/>
        <v>0</v>
      </c>
      <c r="H480" s="171">
        <f t="shared" si="460"/>
        <v>0</v>
      </c>
      <c r="I480" s="171">
        <f t="shared" si="460"/>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9"/>
      <c r="B481" s="491"/>
      <c r="C481" s="482"/>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5">
        <f>IF('Cumulative Cost Share Budget'!L482='Split CS budget (A)'!$L$1,'Cumulative Cost Share Budget'!A482,0)</f>
        <v>0</v>
      </c>
      <c r="B482" s="493">
        <f>IF('Cumulative Cost Share Budget'!L483='Split CS budget (A)'!$L$1,'Cumulative Cost Share Budget'!B482,0)</f>
        <v>0</v>
      </c>
      <c r="C482" s="493">
        <f>IF('Cumulative Cost Share Budget'!L483='Split CS budget (A)'!$L$1,'Cumulative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(A)'!$L$1,'Cumulative Cost Share Budget'!M482,0)</f>
        <v>0</v>
      </c>
      <c r="N482" s="214">
        <f>IF('Cumulative Cost Share Budget'!L482='Split CS budget (A)'!$L$1,'Cumulative Cost Share Budget'!N482,0)</f>
        <v>0</v>
      </c>
      <c r="O482" s="211">
        <f>IF('Cumulative Cost Share Budget'!L482='Split CS budget (A)'!$L$1,'Cumulative Cost Share Budget'!O482,0)</f>
        <v>1</v>
      </c>
      <c r="P482" s="212">
        <f>IF('Cumulative Cost Share Budget'!L482='Split CS budget (A)'!$L$1,'Cumulative Cost Share Budget'!P482,0)</f>
        <v>0</v>
      </c>
      <c r="Q482" s="61">
        <f>IF('Cumulative Cost Share Budget'!L482='Split CS budget (A)'!$L$1,'Cumulative Cost Share Budget'!Q482,0)</f>
        <v>12</v>
      </c>
      <c r="R482" s="211">
        <f>IF('Cumulative Cost Share Budget'!L482='Split CS budget (A)'!$L$1,'Cumulative Cost Share Budget'!R482,0)</f>
        <v>0</v>
      </c>
      <c r="S482" s="61"/>
      <c r="T482" s="59"/>
      <c r="U482" s="323">
        <f>IFERROR((E485+E486)/E484,0)</f>
        <v>0</v>
      </c>
      <c r="V482" s="323">
        <f t="shared" ref="V482:Y482" si="461">IFERROR((F485+F486)/F484,0)</f>
        <v>0</v>
      </c>
      <c r="W482" s="323">
        <f t="shared" si="461"/>
        <v>0</v>
      </c>
      <c r="X482" s="323">
        <f t="shared" si="461"/>
        <v>0</v>
      </c>
      <c r="Y482" s="323">
        <f t="shared" si="461"/>
        <v>0</v>
      </c>
      <c r="Z482" s="267"/>
      <c r="AA482" s="20"/>
      <c r="AB482" s="20"/>
      <c r="AC482" s="20"/>
      <c r="AD482" s="20"/>
      <c r="AE482" s="20"/>
      <c r="AF482" s="20"/>
      <c r="AH482" s="269"/>
      <c r="AI482" s="270"/>
      <c r="AJ482" s="34"/>
      <c r="AK482" s="34"/>
      <c r="AL482" s="34"/>
      <c r="AM482" s="34"/>
      <c r="AN482" s="34"/>
      <c r="AO482" s="34"/>
    </row>
    <row r="483" spans="1:41" hidden="1">
      <c r="A483" s="545" t="str">
        <f>IF('Cumulative Cost Share Budget'!$L483='Split CS budget (A)'!$L$1,'Cumulative Cost Share Budget'!A483,0)</f>
        <v>Select One</v>
      </c>
      <c r="B483" s="493">
        <f>IF('Cumulative Cost Share Budget'!L484='Split CS budget (A)'!$L$1,'Cumulative Cost Share Budget'!B483,0)</f>
        <v>0</v>
      </c>
      <c r="C483" s="493">
        <f>IF('Cumulative Cost Share Budget'!L484='Split CS budget (A)'!$L$1,'Cumulative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(A)'!$L$1,'Cumulative Cost Share Budget'!O483,0)</f>
        <v>1.03</v>
      </c>
      <c r="P483" s="212">
        <f>IF('Cumulative Cost Share Budget'!L483='Split CS budget (A)'!$L$1,'Cumulative Cost Share Budget'!P483,0)</f>
        <v>0</v>
      </c>
      <c r="Q483" s="61">
        <f>IF('Cumulative Cost Share Budget'!L483='Split CS budget (A)'!$L$1,'Cumulative Cost Share Budget'!Q483,0)</f>
        <v>12</v>
      </c>
      <c r="R483" s="211">
        <f>IF('Cumulative Cost Share Budget'!L483='Split CS budget (A)'!$L$1,'Cumulative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9"/>
      <c r="B484" s="493">
        <f>IF('Cumulative Cost Share Budget'!L485='Split CS budget (A)'!$L$1,'Cumulative Cost Share Budget'!B484,0)</f>
        <v>0</v>
      </c>
      <c r="C484" s="493">
        <f>IF('Cumulative Cost Share Budget'!L485='Split CS budget (A)'!$L$1,'Cumulative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(A)'!$L$1,'Cumulative Cost Share Budget'!O484,0)</f>
        <v>1.03</v>
      </c>
      <c r="P484" s="212">
        <f>IF('Cumulative Cost Share Budget'!L484='Split CS budget (A)'!$L$1,'Cumulative Cost Share Budget'!P484,0)</f>
        <v>0</v>
      </c>
      <c r="Q484" s="61">
        <f>IF('Cumulative Cost Share Budget'!L484='Split CS budget (A)'!$L$1,'Cumulative Cost Share Budget'!Q484,0)</f>
        <v>12</v>
      </c>
      <c r="R484" s="211">
        <f>IF('Cumulative Cost Share Budget'!L484='Split CS budget (A)'!$L$1,'Cumulative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9"/>
      <c r="B485" s="493">
        <f>IF('Cumulative Cost Share Budget'!L486='Split CS budget (A)'!$L$1,'Cumulative Cost Share Budget'!B485,0)</f>
        <v>0</v>
      </c>
      <c r="C485" s="493">
        <f>IF('Cumulative Cost Share Budget'!L486='Split CS budget (A)'!$L$1,'Cumulative Cost Share Budget'!C485,0)</f>
        <v>0</v>
      </c>
      <c r="D485" s="59" t="s">
        <v>30</v>
      </c>
      <c r="E485" s="52">
        <f>ROUND(E484*$Q$3,0)</f>
        <v>0</v>
      </c>
      <c r="F485" s="52">
        <f t="shared" ref="F485:I485" si="462">ROUND(F484*$Q$3,0)</f>
        <v>0</v>
      </c>
      <c r="G485" s="52">
        <f t="shared" si="462"/>
        <v>0</v>
      </c>
      <c r="H485" s="52">
        <f t="shared" si="462"/>
        <v>0</v>
      </c>
      <c r="I485" s="52">
        <f t="shared" si="462"/>
        <v>0</v>
      </c>
      <c r="J485" s="158">
        <f>SUM(E485:I485)</f>
        <v>0</v>
      </c>
      <c r="M485" s="215"/>
      <c r="N485" s="56"/>
      <c r="O485" s="211">
        <f>IF('Cumulative Cost Share Budget'!L485='Split CS budget (A)'!$L$1,'Cumulative Cost Share Budget'!O485,0)</f>
        <v>1.03</v>
      </c>
      <c r="P485" s="212">
        <f>IF('Cumulative Cost Share Budget'!L485='Split CS budget (A)'!$L$1,'Cumulative Cost Share Budget'!P485,0)</f>
        <v>0</v>
      </c>
      <c r="Q485" s="61">
        <f>IF('Cumulative Cost Share Budget'!L485='Split CS budget (A)'!$L$1,'Cumulative Cost Share Budget'!Q485,0)</f>
        <v>12</v>
      </c>
      <c r="R485" s="211">
        <f>IF('Cumulative Cost Share Budget'!L485='Split CS budget (A)'!$L$1,'Cumulative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9"/>
      <c r="B486" s="493">
        <f>IF('Cumulative Cost Share Budget'!L487='Split CS budget (A)'!$L$1,'Cumulative Cost Share Budget'!B486,0)</f>
        <v>0</v>
      </c>
      <c r="C486" s="493">
        <f>IF('Cumulative Cost Share Budget'!L487='Split CS budget (A)'!$L$1,'Cumulative Cost Share Budget'!C486,0)</f>
        <v>0</v>
      </c>
      <c r="D486" s="59" t="s">
        <v>29</v>
      </c>
      <c r="E486" s="170">
        <f>ROUND(R$6*E482,0)</f>
        <v>0</v>
      </c>
      <c r="F486" s="170">
        <f t="shared" ref="F486:I486" si="463">ROUND(S$6*F482,0)</f>
        <v>0</v>
      </c>
      <c r="G486" s="170">
        <f t="shared" si="463"/>
        <v>0</v>
      </c>
      <c r="H486" s="170">
        <f t="shared" si="463"/>
        <v>0</v>
      </c>
      <c r="I486" s="170">
        <f t="shared" si="463"/>
        <v>0</v>
      </c>
      <c r="J486" s="167">
        <f>SUM(E486:I486)</f>
        <v>0</v>
      </c>
      <c r="M486" s="215"/>
      <c r="N486" s="56"/>
      <c r="O486" s="211">
        <f>IF('Cumulative Cost Share Budget'!L486='Split CS budget (A)'!$L$1,'Cumulative Cost Share Budget'!O486,0)</f>
        <v>1.03</v>
      </c>
      <c r="P486" s="212">
        <f>IF('Cumulative Cost Share Budget'!L486='Split CS budget (A)'!$L$1,'Cumulative Cost Share Budget'!P486,0)</f>
        <v>0</v>
      </c>
      <c r="Q486" s="61">
        <f>IF('Cumulative Cost Share Budget'!L486='Split CS budget (A)'!$L$1,'Cumulative Cost Share Budget'!Q486,0)</f>
        <v>12</v>
      </c>
      <c r="R486" s="211">
        <f>IF('Cumulative Cost Share Budget'!L486='Split CS budget (A)'!$L$1,'Cumulative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9"/>
      <c r="D487" s="62" t="s">
        <v>178</v>
      </c>
      <c r="E487" s="171">
        <f>SUM(E485:E486)</f>
        <v>0</v>
      </c>
      <c r="F487" s="171">
        <f t="shared" ref="F487:I487" si="464">SUM(F485:F486)</f>
        <v>0</v>
      </c>
      <c r="G487" s="171">
        <f t="shared" si="464"/>
        <v>0</v>
      </c>
      <c r="H487" s="171">
        <f t="shared" si="464"/>
        <v>0</v>
      </c>
      <c r="I487" s="171">
        <f t="shared" si="464"/>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9"/>
      <c r="B488" s="491"/>
      <c r="C488" s="482"/>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5">
        <f>IF('Cumulative Cost Share Budget'!L489='Split CS budget (A)'!$L$1,'Cumulative Cost Share Budget'!A489,0)</f>
        <v>0</v>
      </c>
      <c r="B489" s="493">
        <f>IF('Cumulative Cost Share Budget'!L490='Split CS budget (A)'!$L$1,'Cumulative Cost Share Budget'!B489,0)</f>
        <v>0</v>
      </c>
      <c r="C489" s="493">
        <f>IF('Cumulative Cost Share Budget'!L490='Split CS budget (A)'!$L$1,'Cumulative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(A)'!$L$1,'Cumulative Cost Share Budget'!M489,0)</f>
        <v>0</v>
      </c>
      <c r="N489" s="214">
        <f>IF('Cumulative Cost Share Budget'!L489='Split CS budget (A)'!$L$1,'Cumulative Cost Share Budget'!N489,0)</f>
        <v>0</v>
      </c>
      <c r="O489" s="211">
        <f>IF('Cumulative Cost Share Budget'!L489='Split CS budget (A)'!$L$1,'Cumulative Cost Share Budget'!O489,0)</f>
        <v>1</v>
      </c>
      <c r="P489" s="212">
        <f>IF('Cumulative Cost Share Budget'!L489='Split CS budget (A)'!$L$1,'Cumulative Cost Share Budget'!P489,0)</f>
        <v>0</v>
      </c>
      <c r="Q489" s="61">
        <f>IF('Cumulative Cost Share Budget'!L489='Split CS budget (A)'!$L$1,'Cumulative Cost Share Budget'!Q489,0)</f>
        <v>12</v>
      </c>
      <c r="R489" s="211">
        <f>IF('Cumulative Cost Share Budget'!L489='Split CS budget (A)'!$L$1,'Cumulative Cost Share Budget'!R489,0)</f>
        <v>0</v>
      </c>
      <c r="S489" s="61"/>
      <c r="T489" s="59"/>
      <c r="U489" s="323">
        <f>IFERROR((E492+E493)/E491,0)</f>
        <v>0</v>
      </c>
      <c r="V489" s="323">
        <f t="shared" ref="V489:Y489" si="465">IFERROR((F492+F493)/F491,0)</f>
        <v>0</v>
      </c>
      <c r="W489" s="323">
        <f t="shared" si="465"/>
        <v>0</v>
      </c>
      <c r="X489" s="323">
        <f t="shared" si="465"/>
        <v>0</v>
      </c>
      <c r="Y489" s="323">
        <f t="shared" si="465"/>
        <v>0</v>
      </c>
      <c r="Z489" s="267"/>
      <c r="AA489" s="20"/>
      <c r="AB489" s="20"/>
      <c r="AC489" s="20"/>
      <c r="AD489" s="20"/>
      <c r="AE489" s="20"/>
      <c r="AF489" s="20"/>
      <c r="AH489" s="269"/>
      <c r="AI489" s="270"/>
      <c r="AJ489" s="34"/>
      <c r="AK489" s="34"/>
      <c r="AL489" s="34"/>
      <c r="AM489" s="34"/>
      <c r="AN489" s="34"/>
      <c r="AO489" s="34"/>
    </row>
    <row r="490" spans="1:41" hidden="1">
      <c r="A490" s="545" t="str">
        <f>IF('Cumulative Cost Share Budget'!$L490='Split CS budget (A)'!$L$1,'Cumulative Cost Share Budget'!A490,0)</f>
        <v>Select One</v>
      </c>
      <c r="B490" s="493">
        <f>IF('Cumulative Cost Share Budget'!L491='Split CS budget (A)'!$L$1,'Cumulative Cost Share Budget'!B490,0)</f>
        <v>0</v>
      </c>
      <c r="C490" s="493">
        <f>IF('Cumulative Cost Share Budget'!L491='Split CS budget (A)'!$L$1,'Cumulative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(A)'!$L$1,'Cumulative Cost Share Budget'!O490,0)</f>
        <v>1.03</v>
      </c>
      <c r="P490" s="212">
        <f>IF('Cumulative Cost Share Budget'!L490='Split CS budget (A)'!$L$1,'Cumulative Cost Share Budget'!P490,0)</f>
        <v>0</v>
      </c>
      <c r="Q490" s="61">
        <f>IF('Cumulative Cost Share Budget'!L490='Split CS budget (A)'!$L$1,'Cumulative Cost Share Budget'!Q490,0)</f>
        <v>12</v>
      </c>
      <c r="R490" s="211">
        <f>IF('Cumulative Cost Share Budget'!L490='Split CS budget (A)'!$L$1,'Cumulative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9"/>
      <c r="B491" s="493">
        <f>IF('Cumulative Cost Share Budget'!L492='Split CS budget (A)'!$L$1,'Cumulative Cost Share Budget'!B491,0)</f>
        <v>0</v>
      </c>
      <c r="C491" s="493">
        <f>IF('Cumulative Cost Share Budget'!L492='Split CS budget (A)'!$L$1,'Cumulative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(A)'!$L$1,'Cumulative Cost Share Budget'!O491,0)</f>
        <v>1.03</v>
      </c>
      <c r="P491" s="212">
        <f>IF('Cumulative Cost Share Budget'!L491='Split CS budget (A)'!$L$1,'Cumulative Cost Share Budget'!P491,0)</f>
        <v>0</v>
      </c>
      <c r="Q491" s="61">
        <f>IF('Cumulative Cost Share Budget'!L491='Split CS budget (A)'!$L$1,'Cumulative Cost Share Budget'!Q491,0)</f>
        <v>12</v>
      </c>
      <c r="R491" s="211">
        <f>IF('Cumulative Cost Share Budget'!L491='Split CS budget (A)'!$L$1,'Cumulative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9"/>
      <c r="B492" s="493">
        <f>IF('Cumulative Cost Share Budget'!L493='Split CS budget (A)'!$L$1,'Cumulative Cost Share Budget'!B492,0)</f>
        <v>0</v>
      </c>
      <c r="C492" s="493">
        <f>IF('Cumulative Cost Share Budget'!L493='Split CS budget (A)'!$L$1,'Cumulative Cost Share Budget'!C492,0)</f>
        <v>0</v>
      </c>
      <c r="D492" s="59" t="s">
        <v>30</v>
      </c>
      <c r="E492" s="52">
        <f>ROUND(E491*$Q$3,0)</f>
        <v>0</v>
      </c>
      <c r="F492" s="52">
        <f t="shared" ref="F492:I492" si="466">ROUND(F491*$Q$3,0)</f>
        <v>0</v>
      </c>
      <c r="G492" s="52">
        <f t="shared" si="466"/>
        <v>0</v>
      </c>
      <c r="H492" s="52">
        <f t="shared" si="466"/>
        <v>0</v>
      </c>
      <c r="I492" s="52">
        <f t="shared" si="466"/>
        <v>0</v>
      </c>
      <c r="J492" s="158">
        <f>SUM(E492:I492)</f>
        <v>0</v>
      </c>
      <c r="M492" s="215"/>
      <c r="N492" s="56"/>
      <c r="O492" s="211">
        <f>IF('Cumulative Cost Share Budget'!L492='Split CS budget (A)'!$L$1,'Cumulative Cost Share Budget'!O492,0)</f>
        <v>1.03</v>
      </c>
      <c r="P492" s="212">
        <f>IF('Cumulative Cost Share Budget'!L492='Split CS budget (A)'!$L$1,'Cumulative Cost Share Budget'!P492,0)</f>
        <v>0</v>
      </c>
      <c r="Q492" s="61">
        <f>IF('Cumulative Cost Share Budget'!L492='Split CS budget (A)'!$L$1,'Cumulative Cost Share Budget'!Q492,0)</f>
        <v>12</v>
      </c>
      <c r="R492" s="211">
        <f>IF('Cumulative Cost Share Budget'!L492='Split CS budget (A)'!$L$1,'Cumulative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9"/>
      <c r="B493" s="493">
        <f>IF('Cumulative Cost Share Budget'!L494='Split CS budget (A)'!$L$1,'Cumulative Cost Share Budget'!B493,0)</f>
        <v>0</v>
      </c>
      <c r="C493" s="493">
        <f>IF('Cumulative Cost Share Budget'!L494='Split CS budget (A)'!$L$1,'Cumulative Cost Share Budget'!C493,0)</f>
        <v>0</v>
      </c>
      <c r="D493" s="59" t="s">
        <v>29</v>
      </c>
      <c r="E493" s="170">
        <f>ROUND(R$6*E489,0)</f>
        <v>0</v>
      </c>
      <c r="F493" s="170">
        <f t="shared" ref="F493:I493" si="467">ROUND(S$6*F489,0)</f>
        <v>0</v>
      </c>
      <c r="G493" s="170">
        <f t="shared" si="467"/>
        <v>0</v>
      </c>
      <c r="H493" s="170">
        <f t="shared" si="467"/>
        <v>0</v>
      </c>
      <c r="I493" s="170">
        <f t="shared" si="467"/>
        <v>0</v>
      </c>
      <c r="J493" s="167">
        <f>SUM(E493:I493)</f>
        <v>0</v>
      </c>
      <c r="M493" s="215"/>
      <c r="N493" s="56"/>
      <c r="O493" s="211">
        <f>IF('Cumulative Cost Share Budget'!L493='Split CS budget (A)'!$L$1,'Cumulative Cost Share Budget'!O493,0)</f>
        <v>1.03</v>
      </c>
      <c r="P493" s="212">
        <f>IF('Cumulative Cost Share Budget'!L493='Split CS budget (A)'!$L$1,'Cumulative Cost Share Budget'!P493,0)</f>
        <v>0</v>
      </c>
      <c r="Q493" s="61">
        <f>IF('Cumulative Cost Share Budget'!L493='Split CS budget (A)'!$L$1,'Cumulative Cost Share Budget'!Q493,0)</f>
        <v>12</v>
      </c>
      <c r="R493" s="211">
        <f>IF('Cumulative Cost Share Budget'!L493='Split CS budget (A)'!$L$1,'Cumulative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9"/>
      <c r="D494" s="62" t="s">
        <v>178</v>
      </c>
      <c r="E494" s="171">
        <f>SUM(E492:E493)</f>
        <v>0</v>
      </c>
      <c r="F494" s="171">
        <f t="shared" ref="F494:I494" si="468">SUM(F492:F493)</f>
        <v>0</v>
      </c>
      <c r="G494" s="171">
        <f t="shared" si="468"/>
        <v>0</v>
      </c>
      <c r="H494" s="171">
        <f t="shared" si="468"/>
        <v>0</v>
      </c>
      <c r="I494" s="171">
        <f t="shared" si="468"/>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9"/>
      <c r="B495" s="491"/>
      <c r="C495" s="482"/>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5">
        <f>IF('Cumulative Cost Share Budget'!L496='Split CS budget (A)'!$L$1,'Cumulative Cost Share Budget'!A496,0)</f>
        <v>0</v>
      </c>
      <c r="B496" s="493">
        <f>IF('Cumulative Cost Share Budget'!L497='Split CS budget (A)'!$L$1,'Cumulative Cost Share Budget'!B496,0)</f>
        <v>0</v>
      </c>
      <c r="C496" s="493">
        <f>IF('Cumulative Cost Share Budget'!L497='Split CS budget (A)'!$L$1,'Cumulative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(A)'!$L$1,'Cumulative Cost Share Budget'!M496,0)</f>
        <v>0</v>
      </c>
      <c r="N496" s="214">
        <f>IF('Cumulative Cost Share Budget'!L496='Split CS budget (A)'!$L$1,'Cumulative Cost Share Budget'!N496,0)</f>
        <v>0</v>
      </c>
      <c r="O496" s="211">
        <f>IF('Cumulative Cost Share Budget'!L496='Split CS budget (A)'!$L$1,'Cumulative Cost Share Budget'!O496,0)</f>
        <v>1</v>
      </c>
      <c r="P496" s="212">
        <f>IF('Cumulative Cost Share Budget'!L496='Split CS budget (A)'!$L$1,'Cumulative Cost Share Budget'!P496,0)</f>
        <v>0</v>
      </c>
      <c r="Q496" s="61">
        <f>IF('Cumulative Cost Share Budget'!L496='Split CS budget (A)'!$L$1,'Cumulative Cost Share Budget'!Q496,0)</f>
        <v>12</v>
      </c>
      <c r="R496" s="211">
        <f>IF('Cumulative Cost Share Budget'!L496='Split CS budget (A)'!$L$1,'Cumulative Cost Share Budget'!R496,0)</f>
        <v>0</v>
      </c>
      <c r="S496" s="61"/>
      <c r="T496" s="59"/>
      <c r="U496" s="323">
        <f>IFERROR((E499+E500)/E498,0)</f>
        <v>0</v>
      </c>
      <c r="V496" s="323">
        <f t="shared" ref="V496:Y496" si="469">IFERROR((F499+F500)/F498,0)</f>
        <v>0</v>
      </c>
      <c r="W496" s="323">
        <f t="shared" si="469"/>
        <v>0</v>
      </c>
      <c r="X496" s="323">
        <f t="shared" si="469"/>
        <v>0</v>
      </c>
      <c r="Y496" s="323">
        <f t="shared" si="469"/>
        <v>0</v>
      </c>
      <c r="Z496" s="267"/>
      <c r="AA496" s="20"/>
      <c r="AB496" s="20"/>
      <c r="AC496" s="20"/>
      <c r="AD496" s="20"/>
      <c r="AE496" s="20"/>
      <c r="AF496" s="20"/>
      <c r="AH496" s="269"/>
      <c r="AI496" s="270"/>
      <c r="AJ496" s="34"/>
      <c r="AK496" s="34"/>
      <c r="AL496" s="34"/>
      <c r="AM496" s="34"/>
      <c r="AN496" s="34"/>
      <c r="AO496" s="34"/>
    </row>
    <row r="497" spans="1:41" hidden="1">
      <c r="A497" s="545" t="str">
        <f>IF('Cumulative Cost Share Budget'!$L497='Split CS budget (A)'!$L$1,'Cumulative Cost Share Budget'!A497,0)</f>
        <v>Select One</v>
      </c>
      <c r="B497" s="493">
        <f>IF('Cumulative Cost Share Budget'!L498='Split CS budget (A)'!$L$1,'Cumulative Cost Share Budget'!B497,0)</f>
        <v>0</v>
      </c>
      <c r="C497" s="493">
        <f>IF('Cumulative Cost Share Budget'!L498='Split CS budget (A)'!$L$1,'Cumulative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(A)'!$L$1,'Cumulative Cost Share Budget'!O497,0)</f>
        <v>1.03</v>
      </c>
      <c r="P497" s="212">
        <f>IF('Cumulative Cost Share Budget'!L497='Split CS budget (A)'!$L$1,'Cumulative Cost Share Budget'!P497,0)</f>
        <v>0</v>
      </c>
      <c r="Q497" s="61">
        <f>IF('Cumulative Cost Share Budget'!L497='Split CS budget (A)'!$L$1,'Cumulative Cost Share Budget'!Q497,0)</f>
        <v>12</v>
      </c>
      <c r="R497" s="211">
        <f>IF('Cumulative Cost Share Budget'!L497='Split CS budget (A)'!$L$1,'Cumulative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9"/>
      <c r="B498" s="493">
        <f>IF('Cumulative Cost Share Budget'!L499='Split CS budget (A)'!$L$1,'Cumulative Cost Share Budget'!B498,0)</f>
        <v>0</v>
      </c>
      <c r="C498" s="493">
        <f>IF('Cumulative Cost Share Budget'!L499='Split CS budget (A)'!$L$1,'Cumulative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(A)'!$L$1,'Cumulative Cost Share Budget'!O498,0)</f>
        <v>1.03</v>
      </c>
      <c r="P498" s="212">
        <f>IF('Cumulative Cost Share Budget'!L498='Split CS budget (A)'!$L$1,'Cumulative Cost Share Budget'!P498,0)</f>
        <v>0</v>
      </c>
      <c r="Q498" s="61">
        <f>IF('Cumulative Cost Share Budget'!L498='Split CS budget (A)'!$L$1,'Cumulative Cost Share Budget'!Q498,0)</f>
        <v>12</v>
      </c>
      <c r="R498" s="211">
        <f>IF('Cumulative Cost Share Budget'!L498='Split CS budget (A)'!$L$1,'Cumulative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9"/>
      <c r="B499" s="493">
        <f>IF('Cumulative Cost Share Budget'!L500='Split CS budget (A)'!$L$1,'Cumulative Cost Share Budget'!B499,0)</f>
        <v>0</v>
      </c>
      <c r="C499" s="493">
        <f>IF('Cumulative Cost Share Budget'!L500='Split CS budget (A)'!$L$1,'Cumulative Cost Share Budget'!C499,0)</f>
        <v>0</v>
      </c>
      <c r="D499" s="59" t="s">
        <v>30</v>
      </c>
      <c r="E499" s="52">
        <f>ROUND(E498*$Q$3,0)</f>
        <v>0</v>
      </c>
      <c r="F499" s="52">
        <f t="shared" ref="F499:I499" si="470">ROUND(F498*$Q$3,0)</f>
        <v>0</v>
      </c>
      <c r="G499" s="52">
        <f t="shared" si="470"/>
        <v>0</v>
      </c>
      <c r="H499" s="52">
        <f t="shared" si="470"/>
        <v>0</v>
      </c>
      <c r="I499" s="52">
        <f t="shared" si="470"/>
        <v>0</v>
      </c>
      <c r="J499" s="158">
        <f>SUM(E499:I499)</f>
        <v>0</v>
      </c>
      <c r="M499" s="215"/>
      <c r="N499" s="56"/>
      <c r="O499" s="211">
        <f>IF('Cumulative Cost Share Budget'!L499='Split CS budget (A)'!$L$1,'Cumulative Cost Share Budget'!O499,0)</f>
        <v>1.03</v>
      </c>
      <c r="P499" s="212">
        <f>IF('Cumulative Cost Share Budget'!L499='Split CS budget (A)'!$L$1,'Cumulative Cost Share Budget'!P499,0)</f>
        <v>0</v>
      </c>
      <c r="Q499" s="61">
        <f>IF('Cumulative Cost Share Budget'!L499='Split CS budget (A)'!$L$1,'Cumulative Cost Share Budget'!Q499,0)</f>
        <v>12</v>
      </c>
      <c r="R499" s="211">
        <f>IF('Cumulative Cost Share Budget'!L499='Split CS budget (A)'!$L$1,'Cumulative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9"/>
      <c r="B500" s="493">
        <f>IF('Cumulative Cost Share Budget'!L501='Split CS budget (A)'!$L$1,'Cumulative Cost Share Budget'!B500,0)</f>
        <v>0</v>
      </c>
      <c r="C500" s="493">
        <f>IF('Cumulative Cost Share Budget'!L501='Split CS budget (A)'!$L$1,'Cumulative Cost Share Budget'!C500,0)</f>
        <v>0</v>
      </c>
      <c r="D500" s="59" t="s">
        <v>29</v>
      </c>
      <c r="E500" s="170">
        <f>ROUND(R$6*E496,0)</f>
        <v>0</v>
      </c>
      <c r="F500" s="170">
        <f t="shared" ref="F500:I500" si="471">ROUND(S$6*F496,0)</f>
        <v>0</v>
      </c>
      <c r="G500" s="170">
        <f t="shared" si="471"/>
        <v>0</v>
      </c>
      <c r="H500" s="170">
        <f t="shared" si="471"/>
        <v>0</v>
      </c>
      <c r="I500" s="170">
        <f t="shared" si="471"/>
        <v>0</v>
      </c>
      <c r="J500" s="167">
        <f>SUM(E500:I500)</f>
        <v>0</v>
      </c>
      <c r="M500" s="215"/>
      <c r="N500" s="56"/>
      <c r="O500" s="211">
        <f>IF('Cumulative Cost Share Budget'!L500='Split CS budget (A)'!$L$1,'Cumulative Cost Share Budget'!O500,0)</f>
        <v>1.03</v>
      </c>
      <c r="P500" s="212">
        <f>IF('Cumulative Cost Share Budget'!L500='Split CS budget (A)'!$L$1,'Cumulative Cost Share Budget'!P500,0)</f>
        <v>0</v>
      </c>
      <c r="Q500" s="61">
        <f>IF('Cumulative Cost Share Budget'!L500='Split CS budget (A)'!$L$1,'Cumulative Cost Share Budget'!Q500,0)</f>
        <v>12</v>
      </c>
      <c r="R500" s="211">
        <f>IF('Cumulative Cost Share Budget'!L500='Split CS budget (A)'!$L$1,'Cumulative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9"/>
      <c r="D501" s="62" t="s">
        <v>178</v>
      </c>
      <c r="E501" s="171">
        <f>SUM(E499:E500)</f>
        <v>0</v>
      </c>
      <c r="F501" s="171">
        <f t="shared" ref="F501:I501" si="472">SUM(F499:F500)</f>
        <v>0</v>
      </c>
      <c r="G501" s="171">
        <f t="shared" si="472"/>
        <v>0</v>
      </c>
      <c r="H501" s="171">
        <f t="shared" si="472"/>
        <v>0</v>
      </c>
      <c r="I501" s="171">
        <f t="shared" si="472"/>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9"/>
      <c r="B502" s="491"/>
      <c r="C502" s="482"/>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5">
        <f>IF('Cumulative Cost Share Budget'!L503='Split CS budget (A)'!$L$1,'Cumulative Cost Share Budget'!A503,0)</f>
        <v>0</v>
      </c>
      <c r="B503" s="493">
        <f>IF('Cumulative Cost Share Budget'!L504='Split CS budget (A)'!$L$1,'Cumulative Cost Share Budget'!B503,0)</f>
        <v>0</v>
      </c>
      <c r="C503" s="493">
        <f>IF('Cumulative Cost Share Budget'!L504='Split CS budget (A)'!$L$1,'Cumulative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(A)'!$L$1,'Cumulative Cost Share Budget'!M503,0)</f>
        <v>0</v>
      </c>
      <c r="N503" s="214">
        <f>IF('Cumulative Cost Share Budget'!L503='Split CS budget (A)'!$L$1,'Cumulative Cost Share Budget'!N503,0)</f>
        <v>0</v>
      </c>
      <c r="O503" s="211">
        <f>IF('Cumulative Cost Share Budget'!L503='Split CS budget (A)'!$L$1,'Cumulative Cost Share Budget'!O503,0)</f>
        <v>1</v>
      </c>
      <c r="P503" s="212">
        <f>IF('Cumulative Cost Share Budget'!L503='Split CS budget (A)'!$L$1,'Cumulative Cost Share Budget'!P503,0)</f>
        <v>0</v>
      </c>
      <c r="Q503" s="61">
        <f>IF('Cumulative Cost Share Budget'!L503='Split CS budget (A)'!$L$1,'Cumulative Cost Share Budget'!Q503,0)</f>
        <v>12</v>
      </c>
      <c r="R503" s="211">
        <f>IF('Cumulative Cost Share Budget'!L503='Split CS budget (A)'!$L$1,'Cumulative Cost Share Budget'!R503,0)</f>
        <v>0</v>
      </c>
      <c r="S503" s="61"/>
      <c r="T503" s="59"/>
      <c r="U503" s="323">
        <f>IFERROR((E506+E507)/E505,0)</f>
        <v>0</v>
      </c>
      <c r="V503" s="323">
        <f t="shared" ref="V503" si="473">IFERROR((F506+F507)/F505,0)</f>
        <v>0</v>
      </c>
      <c r="W503" s="323">
        <f t="shared" ref="W503" si="474">IFERROR((G506+G507)/G505,0)</f>
        <v>0</v>
      </c>
      <c r="X503" s="323">
        <f t="shared" ref="X503" si="475">IFERROR((H506+H507)/H505,0)</f>
        <v>0</v>
      </c>
      <c r="Y503" s="323">
        <f t="shared" ref="Y503" si="476">IFERROR((I506+I507)/I505,0)</f>
        <v>0</v>
      </c>
      <c r="Z503" s="267"/>
      <c r="AA503" s="20"/>
      <c r="AB503" s="20"/>
      <c r="AC503" s="20"/>
      <c r="AD503" s="20"/>
      <c r="AE503" s="20"/>
      <c r="AF503" s="20"/>
      <c r="AH503" s="269"/>
      <c r="AI503" s="270"/>
      <c r="AJ503" s="34"/>
      <c r="AK503" s="34"/>
      <c r="AL503" s="34"/>
      <c r="AM503" s="34"/>
      <c r="AN503" s="34"/>
      <c r="AO503" s="34"/>
    </row>
    <row r="504" spans="1:41" hidden="1">
      <c r="A504" s="545" t="str">
        <f>IF('Cumulative Cost Share Budget'!$L504='Split CS budget (A)'!$L$1,'Cumulative Cost Share Budget'!A504,0)</f>
        <v>Select One</v>
      </c>
      <c r="B504" s="493">
        <f>IF('Cumulative Cost Share Budget'!L505='Split CS budget (A)'!$L$1,'Cumulative Cost Share Budget'!B504,0)</f>
        <v>0</v>
      </c>
      <c r="C504" s="493">
        <f>IF('Cumulative Cost Share Budget'!L505='Split CS budget (A)'!$L$1,'Cumulative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(A)'!$L$1,'Cumulative Cost Share Budget'!O504,0)</f>
        <v>1.03</v>
      </c>
      <c r="P504" s="212">
        <f>IF('Cumulative Cost Share Budget'!L504='Split CS budget (A)'!$L$1,'Cumulative Cost Share Budget'!P504,0)</f>
        <v>0</v>
      </c>
      <c r="Q504" s="61">
        <f>IF('Cumulative Cost Share Budget'!L504='Split CS budget (A)'!$L$1,'Cumulative Cost Share Budget'!Q504,0)</f>
        <v>12</v>
      </c>
      <c r="R504" s="211">
        <f>IF('Cumulative Cost Share Budget'!L504='Split CS budget (A)'!$L$1,'Cumulative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9"/>
      <c r="B505" s="493">
        <f>IF('Cumulative Cost Share Budget'!L506='Split CS budget (A)'!$L$1,'Cumulative Cost Share Budget'!B505,0)</f>
        <v>0</v>
      </c>
      <c r="C505" s="493">
        <f>IF('Cumulative Cost Share Budget'!L506='Split CS budget (A)'!$L$1,'Cumulative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(A)'!$L$1,'Cumulative Cost Share Budget'!O505,0)</f>
        <v>1.03</v>
      </c>
      <c r="P505" s="212">
        <f>IF('Cumulative Cost Share Budget'!L505='Split CS budget (A)'!$L$1,'Cumulative Cost Share Budget'!P505,0)</f>
        <v>0</v>
      </c>
      <c r="Q505" s="61">
        <f>IF('Cumulative Cost Share Budget'!L505='Split CS budget (A)'!$L$1,'Cumulative Cost Share Budget'!Q505,0)</f>
        <v>12</v>
      </c>
      <c r="R505" s="211">
        <f>IF('Cumulative Cost Share Budget'!L505='Split CS budget (A)'!$L$1,'Cumulative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9"/>
      <c r="B506" s="493">
        <f>IF('Cumulative Cost Share Budget'!L507='Split CS budget (A)'!$L$1,'Cumulative Cost Share Budget'!B506,0)</f>
        <v>0</v>
      </c>
      <c r="C506" s="493">
        <f>IF('Cumulative Cost Share Budget'!L507='Split CS budget (A)'!$L$1,'Cumulative Cost Share Budget'!C506,0)</f>
        <v>0</v>
      </c>
      <c r="D506" s="59" t="s">
        <v>30</v>
      </c>
      <c r="E506" s="52">
        <f>ROUND(E505*$Q$3,0)</f>
        <v>0</v>
      </c>
      <c r="F506" s="52">
        <f t="shared" ref="F506:I506" si="477">ROUND(F505*$Q$3,0)</f>
        <v>0</v>
      </c>
      <c r="G506" s="52">
        <f t="shared" si="477"/>
        <v>0</v>
      </c>
      <c r="H506" s="52">
        <f t="shared" si="477"/>
        <v>0</v>
      </c>
      <c r="I506" s="52">
        <f t="shared" si="477"/>
        <v>0</v>
      </c>
      <c r="J506" s="158">
        <f>SUM(E506:I506)</f>
        <v>0</v>
      </c>
      <c r="M506" s="215"/>
      <c r="N506" s="56"/>
      <c r="O506" s="211">
        <f>IF('Cumulative Cost Share Budget'!L506='Split CS budget (A)'!$L$1,'Cumulative Cost Share Budget'!O506,0)</f>
        <v>1.03</v>
      </c>
      <c r="P506" s="212">
        <f>IF('Cumulative Cost Share Budget'!L506='Split CS budget (A)'!$L$1,'Cumulative Cost Share Budget'!P506,0)</f>
        <v>0</v>
      </c>
      <c r="Q506" s="61">
        <f>IF('Cumulative Cost Share Budget'!L506='Split CS budget (A)'!$L$1,'Cumulative Cost Share Budget'!Q506,0)</f>
        <v>12</v>
      </c>
      <c r="R506" s="211">
        <f>IF('Cumulative Cost Share Budget'!L506='Split CS budget (A)'!$L$1,'Cumulative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9"/>
      <c r="B507" s="493">
        <f>IF('Cumulative Cost Share Budget'!L508='Split CS budget (A)'!$L$1,'Cumulative Cost Share Budget'!B507,0)</f>
        <v>0</v>
      </c>
      <c r="C507" s="493">
        <f>IF('Cumulative Cost Share Budget'!L508='Split CS budget (A)'!$L$1,'Cumulative Cost Share Budget'!C507,0)</f>
        <v>0</v>
      </c>
      <c r="D507" s="59" t="s">
        <v>29</v>
      </c>
      <c r="E507" s="170">
        <f>ROUND(R$6*E503,0)</f>
        <v>0</v>
      </c>
      <c r="F507" s="170">
        <f t="shared" ref="F507:I507" si="478">ROUND(S$6*F503,0)</f>
        <v>0</v>
      </c>
      <c r="G507" s="170">
        <f t="shared" si="478"/>
        <v>0</v>
      </c>
      <c r="H507" s="170">
        <f t="shared" si="478"/>
        <v>0</v>
      </c>
      <c r="I507" s="170">
        <f t="shared" si="478"/>
        <v>0</v>
      </c>
      <c r="J507" s="167">
        <f>SUM(E507:I507)</f>
        <v>0</v>
      </c>
      <c r="M507" s="215"/>
      <c r="N507" s="56"/>
      <c r="O507" s="211">
        <f>IF('Cumulative Cost Share Budget'!L507='Split CS budget (A)'!$L$1,'Cumulative Cost Share Budget'!O507,0)</f>
        <v>1.03</v>
      </c>
      <c r="P507" s="212">
        <f>IF('Cumulative Cost Share Budget'!L507='Split CS budget (A)'!$L$1,'Cumulative Cost Share Budget'!P507,0)</f>
        <v>0</v>
      </c>
      <c r="Q507" s="61">
        <f>IF('Cumulative Cost Share Budget'!L507='Split CS budget (A)'!$L$1,'Cumulative Cost Share Budget'!Q507,0)</f>
        <v>12</v>
      </c>
      <c r="R507" s="211">
        <f>IF('Cumulative Cost Share Budget'!L507='Split CS budget (A)'!$L$1,'Cumulative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9"/>
      <c r="D508" s="62" t="s">
        <v>178</v>
      </c>
      <c r="E508" s="171">
        <f>SUM(E506:E507)</f>
        <v>0</v>
      </c>
      <c r="F508" s="171">
        <f t="shared" ref="F508:I508" si="479">SUM(F506:F507)</f>
        <v>0</v>
      </c>
      <c r="G508" s="171">
        <f t="shared" si="479"/>
        <v>0</v>
      </c>
      <c r="H508" s="171">
        <f t="shared" si="479"/>
        <v>0</v>
      </c>
      <c r="I508" s="171">
        <f t="shared" si="479"/>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9"/>
      <c r="B509" s="491"/>
      <c r="C509" s="482"/>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5">
        <f>IF('Cumulative Cost Share Budget'!L510='Split CS budget (A)'!$L$1,'Cumulative Cost Share Budget'!A510,0)</f>
        <v>0</v>
      </c>
      <c r="B510" s="493">
        <f>IF('Cumulative Cost Share Budget'!L511='Split CS budget (A)'!$L$1,'Cumulative Cost Share Budget'!B510,0)</f>
        <v>0</v>
      </c>
      <c r="C510" s="493">
        <f>IF('Cumulative Cost Share Budget'!L511='Split CS budget (A)'!$L$1,'Cumulative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(A)'!$L$1,'Cumulative Cost Share Budget'!M510,0)</f>
        <v>0</v>
      </c>
      <c r="N510" s="214">
        <f>IF('Cumulative Cost Share Budget'!L510='Split CS budget (A)'!$L$1,'Cumulative Cost Share Budget'!N510,0)</f>
        <v>0</v>
      </c>
      <c r="O510" s="211">
        <f>IF('Cumulative Cost Share Budget'!L510='Split CS budget (A)'!$L$1,'Cumulative Cost Share Budget'!O510,0)</f>
        <v>1</v>
      </c>
      <c r="P510" s="212">
        <f>IF('Cumulative Cost Share Budget'!L510='Split CS budget (A)'!$L$1,'Cumulative Cost Share Budget'!P510,0)</f>
        <v>0</v>
      </c>
      <c r="Q510" s="61">
        <f>IF('Cumulative Cost Share Budget'!L510='Split CS budget (A)'!$L$1,'Cumulative Cost Share Budget'!Q510,0)</f>
        <v>12</v>
      </c>
      <c r="R510" s="211">
        <f>IF('Cumulative Cost Share Budget'!L510='Split CS budget (A)'!$L$1,'Cumulative Cost Share Budget'!R510,0)</f>
        <v>0</v>
      </c>
      <c r="S510" s="61"/>
      <c r="T510" s="59"/>
      <c r="U510" s="323">
        <f>IFERROR((E513+E514)/E512,0)</f>
        <v>0</v>
      </c>
      <c r="V510" s="323">
        <f t="shared" ref="V510" si="480">IFERROR((F513+F514)/F512,0)</f>
        <v>0</v>
      </c>
      <c r="W510" s="323">
        <f t="shared" ref="W510" si="481">IFERROR((G513+G514)/G512,0)</f>
        <v>0</v>
      </c>
      <c r="X510" s="323">
        <f t="shared" ref="X510" si="482">IFERROR((H513+H514)/H512,0)</f>
        <v>0</v>
      </c>
      <c r="Y510" s="323">
        <f t="shared" ref="Y510" si="483">IFERROR((I513+I514)/I512,0)</f>
        <v>0</v>
      </c>
      <c r="Z510" s="267"/>
      <c r="AA510" s="20"/>
      <c r="AB510" s="20"/>
      <c r="AC510" s="20"/>
      <c r="AD510" s="20"/>
      <c r="AE510" s="20"/>
      <c r="AF510" s="20"/>
    </row>
    <row r="511" spans="1:41" hidden="1">
      <c r="A511" s="545" t="str">
        <f>IF('Cumulative Cost Share Budget'!$L511='Split CS budget (A)'!$L$1,'Cumulative Cost Share Budget'!A511,0)</f>
        <v>Select One</v>
      </c>
      <c r="B511" s="493">
        <f>IF('Cumulative Cost Share Budget'!L512='Split CS budget (A)'!$L$1,'Cumulative Cost Share Budget'!B511,0)</f>
        <v>0</v>
      </c>
      <c r="C511" s="493">
        <f>IF('Cumulative Cost Share Budget'!L512='Split CS budget (A)'!$L$1,'Cumulative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(A)'!$L$1,'Cumulative Cost Share Budget'!O511,0)</f>
        <v>1.03</v>
      </c>
      <c r="P511" s="212">
        <f>IF('Cumulative Cost Share Budget'!L511='Split CS budget (A)'!$L$1,'Cumulative Cost Share Budget'!P511,0)</f>
        <v>0</v>
      </c>
      <c r="Q511" s="61">
        <f>IF('Cumulative Cost Share Budget'!L511='Split CS budget (A)'!$L$1,'Cumulative Cost Share Budget'!Q511,0)</f>
        <v>12</v>
      </c>
      <c r="R511" s="211">
        <f>IF('Cumulative Cost Share Budget'!L511='Split CS budget (A)'!$L$1,'Cumulative Cost Share Budget'!R511,0)</f>
        <v>0</v>
      </c>
      <c r="S511" s="61"/>
      <c r="T511" s="59"/>
      <c r="U511" s="323"/>
      <c r="V511" s="323"/>
      <c r="W511" s="323"/>
      <c r="X511" s="323"/>
      <c r="Y511" s="323"/>
      <c r="Z511" s="267"/>
      <c r="AA511" s="20"/>
      <c r="AB511" s="20"/>
      <c r="AC511" s="20"/>
      <c r="AD511" s="20"/>
      <c r="AE511" s="20"/>
      <c r="AF511" s="20"/>
    </row>
    <row r="512" spans="1:41" hidden="1">
      <c r="A512" s="449"/>
      <c r="B512" s="493">
        <f>IF('Cumulative Cost Share Budget'!L513='Split CS budget (A)'!$L$1,'Cumulative Cost Share Budget'!B512,0)</f>
        <v>0</v>
      </c>
      <c r="C512" s="493">
        <f>IF('Cumulative Cost Share Budget'!L513='Split CS budget (A)'!$L$1,'Cumulative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(A)'!$L$1,'Cumulative Cost Share Budget'!O512,0)</f>
        <v>1.03</v>
      </c>
      <c r="P512" s="212">
        <f>IF('Cumulative Cost Share Budget'!L512='Split CS budget (A)'!$L$1,'Cumulative Cost Share Budget'!P512,0)</f>
        <v>0</v>
      </c>
      <c r="Q512" s="61">
        <f>IF('Cumulative Cost Share Budget'!L512='Split CS budget (A)'!$L$1,'Cumulative Cost Share Budget'!Q512,0)</f>
        <v>12</v>
      </c>
      <c r="R512" s="211">
        <f>IF('Cumulative Cost Share Budget'!L512='Split CS budget (A)'!$L$1,'Cumulative Cost Share Budget'!R512,0)</f>
        <v>0</v>
      </c>
      <c r="S512" s="61"/>
      <c r="T512" s="59"/>
      <c r="U512" s="323"/>
      <c r="V512" s="323"/>
      <c r="W512" s="323"/>
      <c r="X512" s="323"/>
      <c r="Y512" s="323"/>
      <c r="AA512" s="20"/>
      <c r="AB512" s="20"/>
      <c r="AC512" s="20"/>
      <c r="AD512" s="20"/>
      <c r="AE512" s="20"/>
      <c r="AF512" s="20"/>
    </row>
    <row r="513" spans="1:32" hidden="1">
      <c r="A513" s="449"/>
      <c r="B513" s="493">
        <f>IF('Cumulative Cost Share Budget'!L514='Split CS budget (A)'!$L$1,'Cumulative Cost Share Budget'!B513,0)</f>
        <v>0</v>
      </c>
      <c r="C513" s="493">
        <f>IF('Cumulative Cost Share Budget'!L514='Split CS budget (A)'!$L$1,'Cumulative Cost Share Budget'!C513,0)</f>
        <v>0</v>
      </c>
      <c r="D513" s="59" t="s">
        <v>30</v>
      </c>
      <c r="E513" s="52">
        <f>ROUND(E512*$Q$3,0)</f>
        <v>0</v>
      </c>
      <c r="F513" s="52">
        <f t="shared" ref="F513:I513" si="484">ROUND(F512*$Q$3,0)</f>
        <v>0</v>
      </c>
      <c r="G513" s="52">
        <f t="shared" si="484"/>
        <v>0</v>
      </c>
      <c r="H513" s="52">
        <f t="shared" si="484"/>
        <v>0</v>
      </c>
      <c r="I513" s="52">
        <f t="shared" si="484"/>
        <v>0</v>
      </c>
      <c r="J513" s="158">
        <f>SUM(E513:I513)</f>
        <v>0</v>
      </c>
      <c r="M513" s="215"/>
      <c r="N513" s="56"/>
      <c r="O513" s="211">
        <f>IF('Cumulative Cost Share Budget'!L513='Split CS budget (A)'!$L$1,'Cumulative Cost Share Budget'!O513,0)</f>
        <v>1.03</v>
      </c>
      <c r="P513" s="212">
        <f>IF('Cumulative Cost Share Budget'!L513='Split CS budget (A)'!$L$1,'Cumulative Cost Share Budget'!P513,0)</f>
        <v>0</v>
      </c>
      <c r="Q513" s="61">
        <f>IF('Cumulative Cost Share Budget'!L513='Split CS budget (A)'!$L$1,'Cumulative Cost Share Budget'!Q513,0)</f>
        <v>12</v>
      </c>
      <c r="R513" s="211">
        <f>IF('Cumulative Cost Share Budget'!L513='Split CS budget (A)'!$L$1,'Cumulative Cost Share Budget'!R513,0)</f>
        <v>0</v>
      </c>
      <c r="S513" s="61"/>
      <c r="T513" s="59"/>
      <c r="U513" s="323"/>
      <c r="V513" s="323"/>
      <c r="W513" s="323"/>
      <c r="X513" s="323"/>
      <c r="Y513" s="323"/>
      <c r="AA513" s="20"/>
      <c r="AB513" s="20"/>
      <c r="AC513" s="20"/>
      <c r="AD513" s="20"/>
      <c r="AE513" s="20"/>
      <c r="AF513" s="20"/>
    </row>
    <row r="514" spans="1:32" ht="15" hidden="1">
      <c r="A514" s="449"/>
      <c r="B514" s="493">
        <f>IF('Cumulative Cost Share Budget'!L515='Split CS budget (A)'!$L$1,'Cumulative Cost Share Budget'!B514,0)</f>
        <v>0</v>
      </c>
      <c r="C514" s="493">
        <f>IF('Cumulative Cost Share Budget'!L515='Split CS budget (A)'!$L$1,'Cumulative Cost Share Budget'!C514,0)</f>
        <v>0</v>
      </c>
      <c r="D514" s="59" t="s">
        <v>29</v>
      </c>
      <c r="E514" s="170">
        <f>ROUND(R$6*E510,0)</f>
        <v>0</v>
      </c>
      <c r="F514" s="170">
        <f t="shared" ref="F514:I514" si="485">ROUND(S$6*F510,0)</f>
        <v>0</v>
      </c>
      <c r="G514" s="170">
        <f t="shared" si="485"/>
        <v>0</v>
      </c>
      <c r="H514" s="170">
        <f t="shared" si="485"/>
        <v>0</v>
      </c>
      <c r="I514" s="170">
        <f t="shared" si="485"/>
        <v>0</v>
      </c>
      <c r="J514" s="167">
        <f>SUM(E514:I514)</f>
        <v>0</v>
      </c>
      <c r="M514" s="215"/>
      <c r="N514" s="56"/>
      <c r="O514" s="211">
        <f>IF('Cumulative Cost Share Budget'!L514='Split CS budget (A)'!$L$1,'Cumulative Cost Share Budget'!O514,0)</f>
        <v>1.03</v>
      </c>
      <c r="P514" s="212">
        <f>IF('Cumulative Cost Share Budget'!L514='Split CS budget (A)'!$L$1,'Cumulative Cost Share Budget'!P514,0)</f>
        <v>0</v>
      </c>
      <c r="Q514" s="61">
        <f>IF('Cumulative Cost Share Budget'!L514='Split CS budget (A)'!$L$1,'Cumulative Cost Share Budget'!Q514,0)</f>
        <v>12</v>
      </c>
      <c r="R514" s="211">
        <f>IF('Cumulative Cost Share Budget'!L514='Split CS budget (A)'!$L$1,'Cumulative Cost Share Budget'!R514,0)</f>
        <v>0</v>
      </c>
      <c r="S514" s="61"/>
      <c r="T514" s="59"/>
      <c r="U514" s="323"/>
      <c r="V514" s="323"/>
      <c r="W514" s="323"/>
      <c r="X514" s="323"/>
      <c r="Y514" s="323"/>
      <c r="AA514" s="20"/>
      <c r="AB514" s="20"/>
      <c r="AC514" s="20"/>
      <c r="AD514" s="20"/>
      <c r="AE514" s="20"/>
      <c r="AF514" s="20"/>
    </row>
    <row r="515" spans="1:32" hidden="1">
      <c r="A515" s="449"/>
      <c r="D515" s="62" t="s">
        <v>178</v>
      </c>
      <c r="E515" s="171">
        <f>SUM(E513:E514)</f>
        <v>0</v>
      </c>
      <c r="F515" s="171">
        <f t="shared" ref="F515:I515" si="486">SUM(F513:F514)</f>
        <v>0</v>
      </c>
      <c r="G515" s="171">
        <f t="shared" si="486"/>
        <v>0</v>
      </c>
      <c r="H515" s="171">
        <f t="shared" si="486"/>
        <v>0</v>
      </c>
      <c r="I515" s="171">
        <f t="shared" si="486"/>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9"/>
      <c r="B516" s="491"/>
      <c r="C516" s="482"/>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5">
        <f>IF('Cumulative Cost Share Budget'!L517='Split CS budget (A)'!$L$1,'Cumulative Cost Share Budget'!A517,0)</f>
        <v>0</v>
      </c>
      <c r="B517" s="493">
        <f>IF('Cumulative Cost Share Budget'!L518='Split CS budget (A)'!$L$1,'Cumulative Cost Share Budget'!B517,0)</f>
        <v>0</v>
      </c>
      <c r="C517" s="493">
        <f>IF('Cumulative Cost Share Budget'!L518='Split CS budget (A)'!$L$1,'Cumulative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(A)'!$L$1,'Cumulative Cost Share Budget'!M517,0)</f>
        <v>0</v>
      </c>
      <c r="N517" s="214">
        <f>IF('Cumulative Cost Share Budget'!L517='Split CS budget (A)'!$L$1,'Cumulative Cost Share Budget'!N517,0)</f>
        <v>0</v>
      </c>
      <c r="O517" s="211">
        <f>IF('Cumulative Cost Share Budget'!L517='Split CS budget (A)'!$L$1,'Cumulative Cost Share Budget'!O517,0)</f>
        <v>1</v>
      </c>
      <c r="P517" s="212">
        <f>IF('Cumulative Cost Share Budget'!L517='Split CS budget (A)'!$L$1,'Cumulative Cost Share Budget'!P517,0)</f>
        <v>0</v>
      </c>
      <c r="Q517" s="61">
        <f>IF('Cumulative Cost Share Budget'!L517='Split CS budget (A)'!$L$1,'Cumulative Cost Share Budget'!Q517,0)</f>
        <v>12</v>
      </c>
      <c r="R517" s="211">
        <f>IF('Cumulative Cost Share Budget'!L517='Split CS budget (A)'!$L$1,'Cumulative Cost Share Budget'!R517,0)</f>
        <v>0</v>
      </c>
      <c r="S517" s="61"/>
      <c r="T517" s="59"/>
      <c r="U517" s="323">
        <f>IFERROR((E520+E521)/E519,0)</f>
        <v>0</v>
      </c>
      <c r="V517" s="323">
        <f t="shared" ref="V517" si="487">IFERROR((F520+F521)/F519,0)</f>
        <v>0</v>
      </c>
      <c r="W517" s="323">
        <f t="shared" ref="W517" si="488">IFERROR((G520+G521)/G519,0)</f>
        <v>0</v>
      </c>
      <c r="X517" s="323">
        <f t="shared" ref="X517" si="489">IFERROR((H520+H521)/H519,0)</f>
        <v>0</v>
      </c>
      <c r="Y517" s="323">
        <f t="shared" ref="Y517" si="490">IFERROR((I520+I521)/I519,0)</f>
        <v>0</v>
      </c>
      <c r="Z517" s="267"/>
      <c r="AA517" s="20"/>
      <c r="AB517" s="20"/>
      <c r="AC517" s="20"/>
      <c r="AD517" s="20"/>
      <c r="AE517" s="20"/>
      <c r="AF517" s="20"/>
    </row>
    <row r="518" spans="1:32" hidden="1">
      <c r="A518" s="545" t="str">
        <f>IF('Cumulative Cost Share Budget'!$L518='Split CS budget (A)'!$L$1,'Cumulative Cost Share Budget'!A518,0)</f>
        <v>Select One</v>
      </c>
      <c r="B518" s="493">
        <f>IF('Cumulative Cost Share Budget'!L519='Split CS budget (A)'!$L$1,'Cumulative Cost Share Budget'!B518,0)</f>
        <v>0</v>
      </c>
      <c r="C518" s="493">
        <f>IF('Cumulative Cost Share Budget'!L519='Split CS budget (A)'!$L$1,'Cumulative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(A)'!$L$1,'Cumulative Cost Share Budget'!O518,0)</f>
        <v>1.03</v>
      </c>
      <c r="P518" s="212">
        <f>IF('Cumulative Cost Share Budget'!L518='Split CS budget (A)'!$L$1,'Cumulative Cost Share Budget'!P518,0)</f>
        <v>0</v>
      </c>
      <c r="Q518" s="61">
        <f>IF('Cumulative Cost Share Budget'!L518='Split CS budget (A)'!$L$1,'Cumulative Cost Share Budget'!Q518,0)</f>
        <v>12</v>
      </c>
      <c r="R518" s="211">
        <f>IF('Cumulative Cost Share Budget'!L518='Split CS budget (A)'!$L$1,'Cumulative Cost Share Budget'!R518,0)</f>
        <v>0</v>
      </c>
      <c r="S518" s="61"/>
      <c r="T518" s="59"/>
      <c r="U518" s="323"/>
      <c r="V518" s="323"/>
      <c r="W518" s="323"/>
      <c r="X518" s="323"/>
      <c r="Y518" s="323"/>
      <c r="Z518" s="267"/>
      <c r="AA518" s="20"/>
      <c r="AB518" s="20"/>
      <c r="AC518" s="20"/>
      <c r="AD518" s="20"/>
      <c r="AE518" s="20"/>
      <c r="AF518" s="20"/>
    </row>
    <row r="519" spans="1:32" hidden="1">
      <c r="A519" s="449"/>
      <c r="B519" s="493">
        <f>IF('Cumulative Cost Share Budget'!L520='Split CS budget (A)'!$L$1,'Cumulative Cost Share Budget'!B519,0)</f>
        <v>0</v>
      </c>
      <c r="C519" s="493">
        <f>IF('Cumulative Cost Share Budget'!L520='Split CS budget (A)'!$L$1,'Cumulative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(A)'!$L$1,'Cumulative Cost Share Budget'!O519,0)</f>
        <v>1.03</v>
      </c>
      <c r="P519" s="212">
        <f>IF('Cumulative Cost Share Budget'!L519='Split CS budget (A)'!$L$1,'Cumulative Cost Share Budget'!P519,0)</f>
        <v>0</v>
      </c>
      <c r="Q519" s="61">
        <f>IF('Cumulative Cost Share Budget'!L519='Split CS budget (A)'!$L$1,'Cumulative Cost Share Budget'!Q519,0)</f>
        <v>12</v>
      </c>
      <c r="R519" s="211">
        <f>IF('Cumulative Cost Share Budget'!L519='Split CS budget (A)'!$L$1,'Cumulative Cost Share Budget'!R519,0)</f>
        <v>0</v>
      </c>
      <c r="S519" s="61"/>
      <c r="T519" s="59"/>
      <c r="U519" s="323"/>
      <c r="V519" s="323"/>
      <c r="W519" s="323"/>
      <c r="X519" s="323"/>
      <c r="Y519" s="323"/>
      <c r="AA519" s="20"/>
      <c r="AB519" s="20"/>
      <c r="AC519" s="20"/>
      <c r="AD519" s="20"/>
      <c r="AE519" s="20"/>
      <c r="AF519" s="20"/>
    </row>
    <row r="520" spans="1:32" hidden="1">
      <c r="A520" s="449"/>
      <c r="B520" s="493">
        <f>IF('Cumulative Cost Share Budget'!L521='Split CS budget (A)'!$L$1,'Cumulative Cost Share Budget'!B520,0)</f>
        <v>0</v>
      </c>
      <c r="C520" s="493">
        <f>IF('Cumulative Cost Share Budget'!L521='Split CS budget (A)'!$L$1,'Cumulative Cost Share Budget'!C520,0)</f>
        <v>0</v>
      </c>
      <c r="D520" s="59" t="s">
        <v>30</v>
      </c>
      <c r="E520" s="52">
        <f>ROUND(E519*$Q$3,0)</f>
        <v>0</v>
      </c>
      <c r="F520" s="52">
        <f t="shared" ref="F520:I520" si="491">ROUND(F519*$Q$3,0)</f>
        <v>0</v>
      </c>
      <c r="G520" s="52">
        <f t="shared" si="491"/>
        <v>0</v>
      </c>
      <c r="H520" s="52">
        <f t="shared" si="491"/>
        <v>0</v>
      </c>
      <c r="I520" s="52">
        <f t="shared" si="491"/>
        <v>0</v>
      </c>
      <c r="J520" s="158">
        <f>SUM(E520:I520)</f>
        <v>0</v>
      </c>
      <c r="M520" s="215"/>
      <c r="N520" s="56"/>
      <c r="O520" s="211">
        <f>IF('Cumulative Cost Share Budget'!L520='Split CS budget (A)'!$L$1,'Cumulative Cost Share Budget'!O520,0)</f>
        <v>1.03</v>
      </c>
      <c r="P520" s="212">
        <f>IF('Cumulative Cost Share Budget'!L520='Split CS budget (A)'!$L$1,'Cumulative Cost Share Budget'!P520,0)</f>
        <v>0</v>
      </c>
      <c r="Q520" s="61">
        <f>IF('Cumulative Cost Share Budget'!L520='Split CS budget (A)'!$L$1,'Cumulative Cost Share Budget'!Q520,0)</f>
        <v>12</v>
      </c>
      <c r="R520" s="211">
        <f>IF('Cumulative Cost Share Budget'!L520='Split CS budget (A)'!$L$1,'Cumulative Cost Share Budget'!R520,0)</f>
        <v>0</v>
      </c>
      <c r="S520" s="61"/>
      <c r="T520" s="59"/>
      <c r="U520" s="323"/>
      <c r="V520" s="323"/>
      <c r="W520" s="323"/>
      <c r="X520" s="323"/>
      <c r="Y520" s="323"/>
      <c r="AA520" s="20"/>
      <c r="AB520" s="20"/>
      <c r="AC520" s="20"/>
      <c r="AD520" s="20"/>
      <c r="AE520" s="20"/>
      <c r="AF520" s="20"/>
    </row>
    <row r="521" spans="1:32" ht="15" hidden="1">
      <c r="A521" s="449"/>
      <c r="B521" s="493">
        <f>IF('Cumulative Cost Share Budget'!L522='Split CS budget (A)'!$L$1,'Cumulative Cost Share Budget'!B521,0)</f>
        <v>0</v>
      </c>
      <c r="C521" s="493">
        <f>IF('Cumulative Cost Share Budget'!L522='Split CS budget (A)'!$L$1,'Cumulative Cost Share Budget'!C521,0)</f>
        <v>0</v>
      </c>
      <c r="D521" s="59" t="s">
        <v>29</v>
      </c>
      <c r="E521" s="170">
        <f>ROUND(R$6*E517,0)</f>
        <v>0</v>
      </c>
      <c r="F521" s="170">
        <f t="shared" ref="F521:I521" si="492">ROUND(S$6*F517,0)</f>
        <v>0</v>
      </c>
      <c r="G521" s="170">
        <f t="shared" si="492"/>
        <v>0</v>
      </c>
      <c r="H521" s="170">
        <f t="shared" si="492"/>
        <v>0</v>
      </c>
      <c r="I521" s="170">
        <f t="shared" si="492"/>
        <v>0</v>
      </c>
      <c r="J521" s="167">
        <f>SUM(E521:I521)</f>
        <v>0</v>
      </c>
      <c r="M521" s="215"/>
      <c r="N521" s="56"/>
      <c r="O521" s="211">
        <f>IF('Cumulative Cost Share Budget'!L521='Split CS budget (A)'!$L$1,'Cumulative Cost Share Budget'!O521,0)</f>
        <v>1.03</v>
      </c>
      <c r="P521" s="212">
        <f>IF('Cumulative Cost Share Budget'!L521='Split CS budget (A)'!$L$1,'Cumulative Cost Share Budget'!P521,0)</f>
        <v>0</v>
      </c>
      <c r="Q521" s="61">
        <f>IF('Cumulative Cost Share Budget'!L521='Split CS budget (A)'!$L$1,'Cumulative Cost Share Budget'!Q521,0)</f>
        <v>12</v>
      </c>
      <c r="R521" s="211">
        <f>IF('Cumulative Cost Share Budget'!L521='Split CS budget (A)'!$L$1,'Cumulative Cost Share Budget'!R521,0)</f>
        <v>0</v>
      </c>
      <c r="S521" s="61"/>
      <c r="T521" s="59"/>
      <c r="U521" s="323"/>
      <c r="V521" s="323"/>
      <c r="W521" s="323"/>
      <c r="X521" s="323"/>
      <c r="Y521" s="323"/>
      <c r="AA521" s="20"/>
      <c r="AB521" s="20"/>
      <c r="AC521" s="20"/>
      <c r="AD521" s="20"/>
      <c r="AE521" s="20"/>
      <c r="AF521" s="20"/>
    </row>
    <row r="522" spans="1:32" hidden="1">
      <c r="A522" s="449"/>
      <c r="D522" s="62" t="s">
        <v>178</v>
      </c>
      <c r="E522" s="171">
        <f>SUM(E520:E521)</f>
        <v>0</v>
      </c>
      <c r="F522" s="171">
        <f t="shared" ref="F522:I522" si="493">SUM(F520:F521)</f>
        <v>0</v>
      </c>
      <c r="G522" s="171">
        <f t="shared" si="493"/>
        <v>0</v>
      </c>
      <c r="H522" s="171">
        <f t="shared" si="493"/>
        <v>0</v>
      </c>
      <c r="I522" s="171">
        <f t="shared" si="493"/>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9"/>
      <c r="B523" s="491"/>
      <c r="C523" s="482"/>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5">
        <f>IF('Cumulative Cost Share Budget'!L524='Split CS budget (A)'!$L$1,'Cumulative Cost Share Budget'!A524,0)</f>
        <v>0</v>
      </c>
      <c r="B524" s="493">
        <f>IF('Cumulative Cost Share Budget'!L525='Split CS budget (A)'!$L$1,'Cumulative Cost Share Budget'!B524,0)</f>
        <v>0</v>
      </c>
      <c r="C524" s="493">
        <f>IF('Cumulative Cost Share Budget'!L525='Split CS budget (A)'!$L$1,'Cumulative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(A)'!$L$1,'Cumulative Cost Share Budget'!M524,0)</f>
        <v>0</v>
      </c>
      <c r="N524" s="214">
        <f>IF('Cumulative Cost Share Budget'!L524='Split CS budget (A)'!$L$1,'Cumulative Cost Share Budget'!N524,0)</f>
        <v>0</v>
      </c>
      <c r="O524" s="211">
        <f>IF('Cumulative Cost Share Budget'!L524='Split CS budget (A)'!$L$1,'Cumulative Cost Share Budget'!O524,0)</f>
        <v>1</v>
      </c>
      <c r="P524" s="212">
        <f>IF('Cumulative Cost Share Budget'!L524='Split CS budget (A)'!$L$1,'Cumulative Cost Share Budget'!P524,0)</f>
        <v>0</v>
      </c>
      <c r="Q524" s="61">
        <f>IF('Cumulative Cost Share Budget'!L524='Split CS budget (A)'!$L$1,'Cumulative Cost Share Budget'!Q524,0)</f>
        <v>12</v>
      </c>
      <c r="R524" s="211">
        <f>IF('Cumulative Cost Share Budget'!L524='Split CS budget (A)'!$L$1,'Cumulative Cost Share Budget'!R524,0)</f>
        <v>0</v>
      </c>
      <c r="S524" s="61"/>
      <c r="T524" s="59"/>
      <c r="U524" s="323">
        <f>IFERROR((E527+E528)/E526,0)</f>
        <v>0</v>
      </c>
      <c r="V524" s="323">
        <f t="shared" ref="V524" si="494">IFERROR((F527+F528)/F526,0)</f>
        <v>0</v>
      </c>
      <c r="W524" s="323">
        <f t="shared" ref="W524" si="495">IFERROR((G527+G528)/G526,0)</f>
        <v>0</v>
      </c>
      <c r="X524" s="323">
        <f t="shared" ref="X524" si="496">IFERROR((H527+H528)/H526,0)</f>
        <v>0</v>
      </c>
      <c r="Y524" s="323">
        <f t="shared" ref="Y524" si="497">IFERROR((I527+I528)/I526,0)</f>
        <v>0</v>
      </c>
      <c r="Z524" s="267"/>
      <c r="AA524" s="20"/>
      <c r="AB524" s="20"/>
      <c r="AC524" s="20"/>
      <c r="AD524" s="20"/>
      <c r="AE524" s="20"/>
      <c r="AF524" s="20"/>
    </row>
    <row r="525" spans="1:32" hidden="1">
      <c r="A525" s="545" t="str">
        <f>IF('Cumulative Cost Share Budget'!$L525='Split CS budget (A)'!$L$1,'Cumulative Cost Share Budget'!A525,0)</f>
        <v>Select One</v>
      </c>
      <c r="B525" s="493">
        <f>IF('Cumulative Cost Share Budget'!L526='Split CS budget (A)'!$L$1,'Cumulative Cost Share Budget'!B525,0)</f>
        <v>0</v>
      </c>
      <c r="C525" s="493">
        <f>IF('Cumulative Cost Share Budget'!L526='Split CS budget (A)'!$L$1,'Cumulative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(A)'!$L$1,'Cumulative Cost Share Budget'!O525,0)</f>
        <v>1.03</v>
      </c>
      <c r="P525" s="212">
        <f>IF('Cumulative Cost Share Budget'!L525='Split CS budget (A)'!$L$1,'Cumulative Cost Share Budget'!P525,0)</f>
        <v>0</v>
      </c>
      <c r="Q525" s="61">
        <f>IF('Cumulative Cost Share Budget'!L525='Split CS budget (A)'!$L$1,'Cumulative Cost Share Budget'!Q525,0)</f>
        <v>12</v>
      </c>
      <c r="R525" s="211">
        <f>IF('Cumulative Cost Share Budget'!L525='Split CS budget (A)'!$L$1,'Cumulative Cost Share Budget'!R525,0)</f>
        <v>0</v>
      </c>
      <c r="S525" s="61"/>
      <c r="T525" s="59"/>
      <c r="U525" s="323"/>
      <c r="V525" s="323"/>
      <c r="W525" s="323"/>
      <c r="X525" s="323"/>
      <c r="Y525" s="323"/>
      <c r="Z525" s="267"/>
      <c r="AA525" s="20"/>
      <c r="AB525" s="20"/>
      <c r="AC525" s="20"/>
      <c r="AD525" s="20"/>
      <c r="AE525" s="20"/>
      <c r="AF525" s="20"/>
    </row>
    <row r="526" spans="1:32" hidden="1">
      <c r="A526" s="449"/>
      <c r="B526" s="493">
        <f>IF('Cumulative Cost Share Budget'!L527='Split CS budget (A)'!$L$1,'Cumulative Cost Share Budget'!B526,0)</f>
        <v>0</v>
      </c>
      <c r="C526" s="493">
        <f>IF('Cumulative Cost Share Budget'!L527='Split CS budget (A)'!$L$1,'Cumulative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(A)'!$L$1,'Cumulative Cost Share Budget'!O526,0)</f>
        <v>1.03</v>
      </c>
      <c r="P526" s="212">
        <f>IF('Cumulative Cost Share Budget'!L526='Split CS budget (A)'!$L$1,'Cumulative Cost Share Budget'!P526,0)</f>
        <v>0</v>
      </c>
      <c r="Q526" s="61">
        <f>IF('Cumulative Cost Share Budget'!L526='Split CS budget (A)'!$L$1,'Cumulative Cost Share Budget'!Q526,0)</f>
        <v>12</v>
      </c>
      <c r="R526" s="211">
        <f>IF('Cumulative Cost Share Budget'!L526='Split CS budget (A)'!$L$1,'Cumulative Cost Share Budget'!R526,0)</f>
        <v>0</v>
      </c>
      <c r="S526" s="61"/>
      <c r="T526" s="59"/>
      <c r="U526" s="323"/>
      <c r="V526" s="323"/>
      <c r="W526" s="323"/>
      <c r="X526" s="323"/>
      <c r="Y526" s="323"/>
      <c r="AA526" s="20"/>
      <c r="AB526" s="20"/>
      <c r="AC526" s="20"/>
      <c r="AD526" s="20"/>
      <c r="AE526" s="20"/>
      <c r="AF526" s="20"/>
    </row>
    <row r="527" spans="1:32" hidden="1">
      <c r="A527" s="449"/>
      <c r="B527" s="493">
        <f>IF('Cumulative Cost Share Budget'!L528='Split CS budget (A)'!$L$1,'Cumulative Cost Share Budget'!B527,0)</f>
        <v>0</v>
      </c>
      <c r="C527" s="493">
        <f>IF('Cumulative Cost Share Budget'!L528='Split CS budget (A)'!$L$1,'Cumulative Cost Share Budget'!C527,0)</f>
        <v>0</v>
      </c>
      <c r="D527" s="59" t="s">
        <v>30</v>
      </c>
      <c r="E527" s="52">
        <f>ROUND(E526*$Q$3,0)</f>
        <v>0</v>
      </c>
      <c r="F527" s="52">
        <f t="shared" ref="F527:I527" si="498">ROUND(F526*$Q$3,0)</f>
        <v>0</v>
      </c>
      <c r="G527" s="52">
        <f t="shared" si="498"/>
        <v>0</v>
      </c>
      <c r="H527" s="52">
        <f t="shared" si="498"/>
        <v>0</v>
      </c>
      <c r="I527" s="52">
        <f t="shared" si="498"/>
        <v>0</v>
      </c>
      <c r="J527" s="158">
        <f>SUM(E527:I527)</f>
        <v>0</v>
      </c>
      <c r="M527" s="215"/>
      <c r="N527" s="56"/>
      <c r="O527" s="211">
        <f>IF('Cumulative Cost Share Budget'!L527='Split CS budget (A)'!$L$1,'Cumulative Cost Share Budget'!O527,0)</f>
        <v>1.03</v>
      </c>
      <c r="P527" s="212">
        <f>IF('Cumulative Cost Share Budget'!L527='Split CS budget (A)'!$L$1,'Cumulative Cost Share Budget'!P527,0)</f>
        <v>0</v>
      </c>
      <c r="Q527" s="61">
        <f>IF('Cumulative Cost Share Budget'!L527='Split CS budget (A)'!$L$1,'Cumulative Cost Share Budget'!Q527,0)</f>
        <v>12</v>
      </c>
      <c r="R527" s="211">
        <f>IF('Cumulative Cost Share Budget'!L527='Split CS budget (A)'!$L$1,'Cumulative Cost Share Budget'!R527,0)</f>
        <v>0</v>
      </c>
      <c r="S527" s="61"/>
      <c r="T527" s="59"/>
      <c r="U527" s="323"/>
      <c r="V527" s="323"/>
      <c r="W527" s="323"/>
      <c r="X527" s="323"/>
      <c r="Y527" s="323"/>
      <c r="AA527" s="20"/>
      <c r="AB527" s="20"/>
      <c r="AC527" s="20"/>
      <c r="AD527" s="20"/>
      <c r="AE527" s="20"/>
      <c r="AF527" s="20"/>
    </row>
    <row r="528" spans="1:32" ht="15" hidden="1">
      <c r="A528" s="449"/>
      <c r="B528" s="493">
        <f>IF('Cumulative Cost Share Budget'!L529='Split CS budget (A)'!$L$1,'Cumulative Cost Share Budget'!B528,0)</f>
        <v>0</v>
      </c>
      <c r="C528" s="493">
        <f>IF('Cumulative Cost Share Budget'!L529='Split CS budget (A)'!$L$1,'Cumulative Cost Share Budget'!C528,0)</f>
        <v>0</v>
      </c>
      <c r="D528" s="59" t="s">
        <v>29</v>
      </c>
      <c r="E528" s="170">
        <f>ROUND(R$6*E524,0)</f>
        <v>0</v>
      </c>
      <c r="F528" s="170">
        <f t="shared" ref="F528:I528" si="499">ROUND(S$6*F524,0)</f>
        <v>0</v>
      </c>
      <c r="G528" s="170">
        <f t="shared" si="499"/>
        <v>0</v>
      </c>
      <c r="H528" s="170">
        <f t="shared" si="499"/>
        <v>0</v>
      </c>
      <c r="I528" s="170">
        <f t="shared" si="499"/>
        <v>0</v>
      </c>
      <c r="J528" s="167">
        <f>SUM(E528:I528)</f>
        <v>0</v>
      </c>
      <c r="M528" s="215"/>
      <c r="N528" s="56"/>
      <c r="O528" s="211">
        <f>IF('Cumulative Cost Share Budget'!L528='Split CS budget (A)'!$L$1,'Cumulative Cost Share Budget'!O528,0)</f>
        <v>1.03</v>
      </c>
      <c r="P528" s="212">
        <f>IF('Cumulative Cost Share Budget'!L528='Split CS budget (A)'!$L$1,'Cumulative Cost Share Budget'!P528,0)</f>
        <v>0</v>
      </c>
      <c r="Q528" s="61">
        <f>IF('Cumulative Cost Share Budget'!L528='Split CS budget (A)'!$L$1,'Cumulative Cost Share Budget'!Q528,0)</f>
        <v>12</v>
      </c>
      <c r="R528" s="211">
        <f>IF('Cumulative Cost Share Budget'!L528='Split CS budget (A)'!$L$1,'Cumulative Cost Share Budget'!R528,0)</f>
        <v>0</v>
      </c>
      <c r="S528" s="61"/>
      <c r="T528" s="59"/>
      <c r="U528" s="323"/>
      <c r="V528" s="323"/>
      <c r="W528" s="323"/>
      <c r="X528" s="323"/>
      <c r="Y528" s="323"/>
      <c r="AA528" s="20"/>
      <c r="AB528" s="20"/>
      <c r="AC528" s="20"/>
      <c r="AD528" s="20"/>
      <c r="AE528" s="20"/>
      <c r="AF528" s="20"/>
    </row>
    <row r="529" spans="1:32" hidden="1">
      <c r="A529" s="449"/>
      <c r="D529" s="62" t="s">
        <v>178</v>
      </c>
      <c r="E529" s="171">
        <f>SUM(E527:E528)</f>
        <v>0</v>
      </c>
      <c r="F529" s="171">
        <f t="shared" ref="F529:I529" si="500">SUM(F527:F528)</f>
        <v>0</v>
      </c>
      <c r="G529" s="171">
        <f t="shared" si="500"/>
        <v>0</v>
      </c>
      <c r="H529" s="171">
        <f t="shared" si="500"/>
        <v>0</v>
      </c>
      <c r="I529" s="171">
        <f t="shared" si="50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9"/>
      <c r="B530" s="491"/>
      <c r="C530" s="482"/>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5">
        <f>IF('Cumulative Cost Share Budget'!L531='Split CS budget (A)'!$L$1,'Cumulative Cost Share Budget'!A531,0)</f>
        <v>0</v>
      </c>
      <c r="B531" s="493">
        <f>IF('Cumulative Cost Share Budget'!L532='Split CS budget (A)'!$L$1,'Cumulative Cost Share Budget'!B531,0)</f>
        <v>0</v>
      </c>
      <c r="C531" s="493">
        <f>IF('Cumulative Cost Share Budget'!L532='Split CS budget (A)'!$L$1,'Cumulative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(A)'!$L$1,'Cumulative Cost Share Budget'!M531,0)</f>
        <v>0</v>
      </c>
      <c r="N531" s="214">
        <f>IF('Cumulative Cost Share Budget'!L531='Split CS budget (A)'!$L$1,'Cumulative Cost Share Budget'!N531,0)</f>
        <v>0</v>
      </c>
      <c r="O531" s="211">
        <f>IF('Cumulative Cost Share Budget'!L531='Split CS budget (A)'!$L$1,'Cumulative Cost Share Budget'!O531,0)</f>
        <v>1</v>
      </c>
      <c r="P531" s="212">
        <f>IF('Cumulative Cost Share Budget'!L531='Split CS budget (A)'!$L$1,'Cumulative Cost Share Budget'!P531,0)</f>
        <v>0</v>
      </c>
      <c r="Q531" s="61">
        <f>IF('Cumulative Cost Share Budget'!L531='Split CS budget (A)'!$L$1,'Cumulative Cost Share Budget'!Q531,0)</f>
        <v>12</v>
      </c>
      <c r="R531" s="211">
        <f>IF('Cumulative Cost Share Budget'!L531='Split CS budget (A)'!$L$1,'Cumulative Cost Share Budget'!R531,0)</f>
        <v>0</v>
      </c>
      <c r="S531" s="61"/>
      <c r="T531" s="59"/>
      <c r="U531" s="323">
        <f>IFERROR((E534+E535)/E533,0)</f>
        <v>0</v>
      </c>
      <c r="V531" s="323">
        <f t="shared" ref="V531" si="501">IFERROR((F534+F535)/F533,0)</f>
        <v>0</v>
      </c>
      <c r="W531" s="323">
        <f t="shared" ref="W531" si="502">IFERROR((G534+G535)/G533,0)</f>
        <v>0</v>
      </c>
      <c r="X531" s="323">
        <f t="shared" ref="X531" si="503">IFERROR((H534+H535)/H533,0)</f>
        <v>0</v>
      </c>
      <c r="Y531" s="323">
        <f t="shared" ref="Y531" si="504">IFERROR((I534+I535)/I533,0)</f>
        <v>0</v>
      </c>
      <c r="Z531" s="267"/>
      <c r="AA531" s="20"/>
      <c r="AB531" s="20"/>
      <c r="AC531" s="20"/>
      <c r="AD531" s="20"/>
      <c r="AE531" s="20"/>
      <c r="AF531" s="20"/>
    </row>
    <row r="532" spans="1:32" hidden="1">
      <c r="A532" s="545" t="str">
        <f>IF('Cumulative Cost Share Budget'!$L532='Split CS budget (A)'!$L$1,'Cumulative Cost Share Budget'!A532,0)</f>
        <v>Select One</v>
      </c>
      <c r="B532" s="493">
        <f>IF('Cumulative Cost Share Budget'!L533='Split CS budget (A)'!$L$1,'Cumulative Cost Share Budget'!B532,0)</f>
        <v>0</v>
      </c>
      <c r="C532" s="493">
        <f>IF('Cumulative Cost Share Budget'!L533='Split CS budget (A)'!$L$1,'Cumulative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(A)'!$L$1,'Cumulative Cost Share Budget'!O532,0)</f>
        <v>1.03</v>
      </c>
      <c r="P532" s="212">
        <f>IF('Cumulative Cost Share Budget'!L532='Split CS budget (A)'!$L$1,'Cumulative Cost Share Budget'!P532,0)</f>
        <v>0</v>
      </c>
      <c r="Q532" s="61">
        <f>IF('Cumulative Cost Share Budget'!L532='Split CS budget (A)'!$L$1,'Cumulative Cost Share Budget'!Q532,0)</f>
        <v>12</v>
      </c>
      <c r="R532" s="211">
        <f>IF('Cumulative Cost Share Budget'!L532='Split CS budget (A)'!$L$1,'Cumulative Cost Share Budget'!R532,0)</f>
        <v>0</v>
      </c>
      <c r="S532" s="61"/>
      <c r="T532" s="59"/>
      <c r="U532" s="323"/>
      <c r="V532" s="323"/>
      <c r="W532" s="323"/>
      <c r="X532" s="323"/>
      <c r="Y532" s="323"/>
      <c r="Z532" s="267"/>
      <c r="AA532" s="20"/>
      <c r="AB532" s="20"/>
      <c r="AC532" s="20"/>
      <c r="AD532" s="20"/>
      <c r="AE532" s="20"/>
      <c r="AF532" s="20"/>
    </row>
    <row r="533" spans="1:32" hidden="1">
      <c r="A533" s="449"/>
      <c r="B533" s="493">
        <f>IF('Cumulative Cost Share Budget'!L534='Split CS budget (A)'!$L$1,'Cumulative Cost Share Budget'!B533,0)</f>
        <v>0</v>
      </c>
      <c r="C533" s="493">
        <f>IF('Cumulative Cost Share Budget'!L534='Split CS budget (A)'!$L$1,'Cumulative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(A)'!$L$1,'Cumulative Cost Share Budget'!O533,0)</f>
        <v>1.03</v>
      </c>
      <c r="P533" s="212">
        <f>IF('Cumulative Cost Share Budget'!L533='Split CS budget (A)'!$L$1,'Cumulative Cost Share Budget'!P533,0)</f>
        <v>0</v>
      </c>
      <c r="Q533" s="61">
        <f>IF('Cumulative Cost Share Budget'!L533='Split CS budget (A)'!$L$1,'Cumulative Cost Share Budget'!Q533,0)</f>
        <v>12</v>
      </c>
      <c r="R533" s="211">
        <f>IF('Cumulative Cost Share Budget'!L533='Split CS budget (A)'!$L$1,'Cumulative Cost Share Budget'!R533,0)</f>
        <v>0</v>
      </c>
      <c r="S533" s="61"/>
      <c r="T533" s="59"/>
      <c r="U533" s="323"/>
      <c r="V533" s="323"/>
      <c r="W533" s="323"/>
      <c r="X533" s="323"/>
      <c r="Y533" s="323"/>
      <c r="AA533" s="20"/>
      <c r="AB533" s="20"/>
      <c r="AC533" s="20"/>
      <c r="AD533" s="20"/>
      <c r="AE533" s="20"/>
      <c r="AF533" s="20"/>
    </row>
    <row r="534" spans="1:32" hidden="1">
      <c r="A534" s="449"/>
      <c r="B534" s="493">
        <f>IF('Cumulative Cost Share Budget'!L535='Split CS budget (A)'!$L$1,'Cumulative Cost Share Budget'!B534,0)</f>
        <v>0</v>
      </c>
      <c r="C534" s="493">
        <f>IF('Cumulative Cost Share Budget'!L535='Split CS budget (A)'!$L$1,'Cumulative Cost Share Budget'!C534,0)</f>
        <v>0</v>
      </c>
      <c r="D534" s="59" t="s">
        <v>30</v>
      </c>
      <c r="E534" s="52">
        <f>ROUND(E533*$Q$3,0)</f>
        <v>0</v>
      </c>
      <c r="F534" s="52">
        <f t="shared" ref="F534:I534" si="505">ROUND(F533*$Q$3,0)</f>
        <v>0</v>
      </c>
      <c r="G534" s="52">
        <f t="shared" si="505"/>
        <v>0</v>
      </c>
      <c r="H534" s="52">
        <f t="shared" si="505"/>
        <v>0</v>
      </c>
      <c r="I534" s="52">
        <f t="shared" si="505"/>
        <v>0</v>
      </c>
      <c r="J534" s="158">
        <f>SUM(E534:I534)</f>
        <v>0</v>
      </c>
      <c r="M534" s="215"/>
      <c r="N534" s="56"/>
      <c r="O534" s="211">
        <f>IF('Cumulative Cost Share Budget'!L534='Split CS budget (A)'!$L$1,'Cumulative Cost Share Budget'!O534,0)</f>
        <v>1.03</v>
      </c>
      <c r="P534" s="212">
        <f>IF('Cumulative Cost Share Budget'!L534='Split CS budget (A)'!$L$1,'Cumulative Cost Share Budget'!P534,0)</f>
        <v>0</v>
      </c>
      <c r="Q534" s="61">
        <f>IF('Cumulative Cost Share Budget'!L534='Split CS budget (A)'!$L$1,'Cumulative Cost Share Budget'!Q534,0)</f>
        <v>12</v>
      </c>
      <c r="R534" s="211">
        <f>IF('Cumulative Cost Share Budget'!L534='Split CS budget (A)'!$L$1,'Cumulative Cost Share Budget'!R534,0)</f>
        <v>0</v>
      </c>
      <c r="S534" s="61"/>
      <c r="T534" s="59"/>
      <c r="U534" s="323"/>
      <c r="V534" s="323"/>
      <c r="W534" s="323"/>
      <c r="X534" s="323"/>
      <c r="Y534" s="323"/>
      <c r="AA534" s="20"/>
      <c r="AB534" s="20"/>
      <c r="AC534" s="20"/>
      <c r="AD534" s="20"/>
      <c r="AE534" s="20"/>
      <c r="AF534" s="20"/>
    </row>
    <row r="535" spans="1:32" ht="15" hidden="1">
      <c r="A535" s="449"/>
      <c r="B535" s="493">
        <f>IF('Cumulative Cost Share Budget'!L536='Split CS budget (A)'!$L$1,'Cumulative Cost Share Budget'!B535,0)</f>
        <v>0</v>
      </c>
      <c r="C535" s="493">
        <f>IF('Cumulative Cost Share Budget'!L536='Split CS budget (A)'!$L$1,'Cumulative Cost Share Budget'!C535,0)</f>
        <v>0</v>
      </c>
      <c r="D535" s="59" t="s">
        <v>29</v>
      </c>
      <c r="E535" s="170">
        <f>ROUND(R$6*E531,0)</f>
        <v>0</v>
      </c>
      <c r="F535" s="170">
        <f t="shared" ref="F535:I535" si="506">ROUND(S$6*F531,0)</f>
        <v>0</v>
      </c>
      <c r="G535" s="170">
        <f t="shared" si="506"/>
        <v>0</v>
      </c>
      <c r="H535" s="170">
        <f t="shared" si="506"/>
        <v>0</v>
      </c>
      <c r="I535" s="170">
        <f t="shared" si="506"/>
        <v>0</v>
      </c>
      <c r="J535" s="167">
        <f>SUM(E535:I535)</f>
        <v>0</v>
      </c>
      <c r="M535" s="215"/>
      <c r="N535" s="56"/>
      <c r="O535" s="211">
        <f>IF('Cumulative Cost Share Budget'!L535='Split CS budget (A)'!$L$1,'Cumulative Cost Share Budget'!O535,0)</f>
        <v>1.03</v>
      </c>
      <c r="P535" s="212">
        <f>IF('Cumulative Cost Share Budget'!L535='Split CS budget (A)'!$L$1,'Cumulative Cost Share Budget'!P535,0)</f>
        <v>0</v>
      </c>
      <c r="Q535" s="61">
        <f>IF('Cumulative Cost Share Budget'!L535='Split CS budget (A)'!$L$1,'Cumulative Cost Share Budget'!Q535,0)</f>
        <v>12</v>
      </c>
      <c r="R535" s="211">
        <f>IF('Cumulative Cost Share Budget'!L535='Split CS budget (A)'!$L$1,'Cumulative Cost Share Budget'!R535,0)</f>
        <v>0</v>
      </c>
      <c r="S535" s="61"/>
      <c r="T535" s="59"/>
      <c r="U535" s="323"/>
      <c r="V535" s="323"/>
      <c r="W535" s="323"/>
      <c r="X535" s="323"/>
      <c r="Y535" s="323"/>
      <c r="AA535" s="20"/>
      <c r="AB535" s="20"/>
      <c r="AC535" s="20"/>
      <c r="AD535" s="20"/>
      <c r="AE535" s="20"/>
      <c r="AF535" s="20"/>
    </row>
    <row r="536" spans="1:32" hidden="1">
      <c r="A536" s="449"/>
      <c r="D536" s="62" t="s">
        <v>178</v>
      </c>
      <c r="E536" s="171">
        <f>SUM(E534:E535)</f>
        <v>0</v>
      </c>
      <c r="F536" s="171">
        <f t="shared" ref="F536:I536" si="507">SUM(F534:F535)</f>
        <v>0</v>
      </c>
      <c r="G536" s="171">
        <f t="shared" si="507"/>
        <v>0</v>
      </c>
      <c r="H536" s="171">
        <f t="shared" si="507"/>
        <v>0</v>
      </c>
      <c r="I536" s="171">
        <f t="shared" si="507"/>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9"/>
      <c r="B537" s="491"/>
      <c r="C537" s="482"/>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5" t="str">
        <f>IF('Cumulative Cost Share Budget'!L538='Split CS budget (A)'!$L$1,'Cumulative Cost Share Budget'!A538,0)</f>
        <v xml:space="preserve"> </v>
      </c>
      <c r="B538" s="493">
        <f>IF('Cumulative Cost Share Budget'!L539='Split CS budget (A)'!$L$1,'Cumulative Cost Share Budget'!B538,0)</f>
        <v>0</v>
      </c>
      <c r="C538" s="493">
        <f>IF('Cumulative Cost Share Budget'!L539='Split CS budget (A)'!$L$1,'Cumulative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(A)'!$L$1,'Cumulative Cost Share Budget'!M538,0)</f>
        <v>0</v>
      </c>
      <c r="N538" s="214">
        <f>IF('Cumulative Cost Share Budget'!L538='Split CS budget (A)'!$L$1,'Cumulative Cost Share Budget'!N538,0)</f>
        <v>0</v>
      </c>
      <c r="O538" s="211">
        <f>IF('Cumulative Cost Share Budget'!L538='Split CS budget (A)'!$L$1,'Cumulative Cost Share Budget'!O538,0)</f>
        <v>1</v>
      </c>
      <c r="P538" s="212">
        <f>IF('Cumulative Cost Share Budget'!L538='Split CS budget (A)'!$L$1,'Cumulative Cost Share Budget'!P538,0)</f>
        <v>0</v>
      </c>
      <c r="Q538" s="61">
        <f>IF('Cumulative Cost Share Budget'!L538='Split CS budget (A)'!$L$1,'Cumulative Cost Share Budget'!Q538,0)</f>
        <v>12</v>
      </c>
      <c r="R538" s="211">
        <f>IF('Cumulative Cost Share Budget'!L538='Split CS budget (A)'!$L$1,'Cumulative Cost Share Budget'!R538,0)</f>
        <v>0</v>
      </c>
      <c r="S538" s="61"/>
      <c r="T538" s="59"/>
      <c r="U538" s="323">
        <f>IFERROR((E541+E542)/E540,0)</f>
        <v>0</v>
      </c>
      <c r="V538" s="323">
        <f t="shared" ref="V538:Y538" si="508">IFERROR((F541+F542)/F540,0)</f>
        <v>0</v>
      </c>
      <c r="W538" s="323">
        <f t="shared" si="508"/>
        <v>0</v>
      </c>
      <c r="X538" s="323">
        <f t="shared" si="508"/>
        <v>0</v>
      </c>
      <c r="Y538" s="323">
        <f t="shared" si="508"/>
        <v>0</v>
      </c>
      <c r="Z538" s="267"/>
      <c r="AA538" s="20"/>
      <c r="AB538" s="20"/>
      <c r="AC538" s="20"/>
      <c r="AD538" s="20"/>
      <c r="AE538" s="20"/>
      <c r="AF538" s="20"/>
    </row>
    <row r="539" spans="1:32" hidden="1">
      <c r="A539" s="545" t="str">
        <f>IF('Cumulative Cost Share Budget'!$L539='Split CS budget (A)'!$L$1,'Cumulative Cost Share Budget'!A539,0)</f>
        <v>Select One</v>
      </c>
      <c r="B539" s="493">
        <f>IF('Cumulative Cost Share Budget'!L540='Split CS budget (A)'!$L$1,'Cumulative Cost Share Budget'!B539,0)</f>
        <v>0</v>
      </c>
      <c r="C539" s="493">
        <f>IF('Cumulative Cost Share Budget'!L540='Split CS budget (A)'!$L$1,'Cumulative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(A)'!$L$1,'Cumulative Cost Share Budget'!O539,0)</f>
        <v>1.03</v>
      </c>
      <c r="P539" s="212">
        <f>IF('Cumulative Cost Share Budget'!L539='Split CS budget (A)'!$L$1,'Cumulative Cost Share Budget'!P539,0)</f>
        <v>0</v>
      </c>
      <c r="Q539" s="61">
        <f>IF('Cumulative Cost Share Budget'!L539='Split CS budget (A)'!$L$1,'Cumulative Cost Share Budget'!Q539,0)</f>
        <v>12</v>
      </c>
      <c r="R539" s="211">
        <f>IF('Cumulative Cost Share Budget'!L539='Split CS budget (A)'!$L$1,'Cumulative Cost Share Budget'!R539,0)</f>
        <v>0</v>
      </c>
      <c r="S539" s="61"/>
      <c r="T539" s="59"/>
      <c r="U539" s="323"/>
      <c r="V539" s="323"/>
      <c r="W539" s="323"/>
      <c r="X539" s="323"/>
      <c r="Y539" s="323"/>
      <c r="Z539" s="267"/>
      <c r="AA539" s="20"/>
      <c r="AB539" s="20"/>
      <c r="AC539" s="20"/>
      <c r="AD539" s="20"/>
      <c r="AE539" s="20"/>
      <c r="AF539" s="20"/>
    </row>
    <row r="540" spans="1:32" hidden="1">
      <c r="A540" s="449"/>
      <c r="B540" s="493">
        <f>IF('Cumulative Cost Share Budget'!L541='Split CS budget (A)'!$L$1,'Cumulative Cost Share Budget'!B540,0)</f>
        <v>0</v>
      </c>
      <c r="C540" s="493">
        <f>IF('Cumulative Cost Share Budget'!L541='Split CS budget (A)'!$L$1,'Cumulative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(A)'!$L$1,'Cumulative Cost Share Budget'!O540,0)</f>
        <v>1.03</v>
      </c>
      <c r="P540" s="212">
        <f>IF('Cumulative Cost Share Budget'!L540='Split CS budget (A)'!$L$1,'Cumulative Cost Share Budget'!P540,0)</f>
        <v>0</v>
      </c>
      <c r="Q540" s="61">
        <f>IF('Cumulative Cost Share Budget'!L540='Split CS budget (A)'!$L$1,'Cumulative Cost Share Budget'!Q540,0)</f>
        <v>12</v>
      </c>
      <c r="R540" s="211">
        <f>IF('Cumulative Cost Share Budget'!L540='Split CS budget (A)'!$L$1,'Cumulative Cost Share Budget'!R540,0)</f>
        <v>0</v>
      </c>
      <c r="S540" s="61"/>
      <c r="T540" s="59"/>
      <c r="U540" s="324"/>
      <c r="V540" s="324"/>
      <c r="W540" s="324"/>
      <c r="X540" s="324"/>
      <c r="Y540" s="324"/>
      <c r="AA540" s="20"/>
      <c r="AB540" s="20"/>
      <c r="AC540" s="20"/>
      <c r="AD540" s="20"/>
      <c r="AE540" s="20"/>
      <c r="AF540" s="20"/>
    </row>
    <row r="541" spans="1:32" hidden="1">
      <c r="A541" s="449"/>
      <c r="B541" s="493">
        <f>IF('Cumulative Cost Share Budget'!L542='Split CS budget (A)'!$L$1,'Cumulative Cost Share Budget'!B541,0)</f>
        <v>0</v>
      </c>
      <c r="C541" s="493">
        <f>IF('Cumulative Cost Share Budget'!L542='Split CS budget (A)'!$L$1,'Cumulative Cost Share Budget'!C541,0)</f>
        <v>0</v>
      </c>
      <c r="D541" s="59" t="s">
        <v>30</v>
      </c>
      <c r="E541" s="52">
        <f>ROUND(E540*$Q$3,0)</f>
        <v>0</v>
      </c>
      <c r="F541" s="52">
        <f t="shared" ref="F541:I541" si="509">ROUND(F540*$Q$3,0)</f>
        <v>0</v>
      </c>
      <c r="G541" s="52">
        <f t="shared" si="509"/>
        <v>0</v>
      </c>
      <c r="H541" s="52">
        <f t="shared" si="509"/>
        <v>0</v>
      </c>
      <c r="I541" s="52">
        <f t="shared" si="509"/>
        <v>0</v>
      </c>
      <c r="J541" s="158">
        <f>SUM(E541:I541)</f>
        <v>0</v>
      </c>
      <c r="M541" s="215"/>
      <c r="N541" s="56"/>
      <c r="O541" s="211">
        <f>IF('Cumulative Cost Share Budget'!L541='Split CS budget (A)'!$L$1,'Cumulative Cost Share Budget'!O541,0)</f>
        <v>1.03</v>
      </c>
      <c r="P541" s="212">
        <f>IF('Cumulative Cost Share Budget'!L541='Split CS budget (A)'!$L$1,'Cumulative Cost Share Budget'!P541,0)</f>
        <v>0</v>
      </c>
      <c r="Q541" s="61">
        <f>IF('Cumulative Cost Share Budget'!L541='Split CS budget (A)'!$L$1,'Cumulative Cost Share Budget'!Q541,0)</f>
        <v>12</v>
      </c>
      <c r="R541" s="211">
        <f>IF('Cumulative Cost Share Budget'!L541='Split CS budget (A)'!$L$1,'Cumulative Cost Share Budget'!R541,0)</f>
        <v>0</v>
      </c>
      <c r="S541" s="61"/>
      <c r="T541" s="59"/>
      <c r="U541" s="324"/>
      <c r="V541" s="324"/>
      <c r="W541" s="324"/>
      <c r="X541" s="324"/>
      <c r="Y541" s="324"/>
      <c r="AA541" s="20"/>
      <c r="AB541" s="20"/>
      <c r="AC541" s="20"/>
      <c r="AD541" s="20"/>
      <c r="AE541" s="20"/>
      <c r="AF541" s="20"/>
    </row>
    <row r="542" spans="1:32" ht="15" hidden="1">
      <c r="A542" s="449"/>
      <c r="B542" s="493">
        <f>IF('Cumulative Cost Share Budget'!L543='Split CS budget (A)'!$L$1,'Cumulative Cost Share Budget'!B542,0)</f>
        <v>0</v>
      </c>
      <c r="C542" s="493">
        <f>IF('Cumulative Cost Share Budget'!L543='Split CS budget (A)'!$L$1,'Cumulative Cost Share Budget'!C542,0)</f>
        <v>0</v>
      </c>
      <c r="D542" s="59" t="s">
        <v>29</v>
      </c>
      <c r="E542" s="170">
        <f>ROUND(R$6*E538,0)</f>
        <v>0</v>
      </c>
      <c r="F542" s="170">
        <f t="shared" ref="F542:I542" si="510">ROUND(S$6*F538,0)</f>
        <v>0</v>
      </c>
      <c r="G542" s="170">
        <f t="shared" si="510"/>
        <v>0</v>
      </c>
      <c r="H542" s="170">
        <f t="shared" si="510"/>
        <v>0</v>
      </c>
      <c r="I542" s="170">
        <f t="shared" si="510"/>
        <v>0</v>
      </c>
      <c r="J542" s="167">
        <f>SUM(E542:I542)</f>
        <v>0</v>
      </c>
      <c r="M542" s="215"/>
      <c r="N542" s="56"/>
      <c r="O542" s="211">
        <f>IF('Cumulative Cost Share Budget'!L542='Split CS budget (A)'!$L$1,'Cumulative Cost Share Budget'!O542,0)</f>
        <v>1.03</v>
      </c>
      <c r="P542" s="212">
        <f>IF('Cumulative Cost Share Budget'!L542='Split CS budget (A)'!$L$1,'Cumulative Cost Share Budget'!P542,0)</f>
        <v>0</v>
      </c>
      <c r="Q542" s="61">
        <f>IF('Cumulative Cost Share Budget'!L542='Split CS budget (A)'!$L$1,'Cumulative Cost Share Budget'!Q542,0)</f>
        <v>12</v>
      </c>
      <c r="R542" s="211">
        <f>IF('Cumulative Cost Share Budget'!L542='Split CS budget (A)'!$L$1,'Cumulative Cost Share Budget'!R542,0)</f>
        <v>0</v>
      </c>
      <c r="S542" s="61"/>
      <c r="T542" s="59"/>
      <c r="U542" s="323"/>
      <c r="V542" s="323"/>
      <c r="W542" s="323"/>
      <c r="X542" s="323"/>
      <c r="Y542" s="323"/>
      <c r="AA542" s="20"/>
      <c r="AB542" s="20"/>
      <c r="AC542" s="20"/>
      <c r="AD542" s="20"/>
      <c r="AE542" s="20"/>
      <c r="AF542" s="20"/>
    </row>
    <row r="543" spans="1:32" hidden="1">
      <c r="A543" s="449"/>
      <c r="D543" s="62" t="s">
        <v>178</v>
      </c>
      <c r="E543" s="171">
        <f>SUM(E541:E542)</f>
        <v>0</v>
      </c>
      <c r="F543" s="171">
        <f t="shared" ref="F543:I543" si="511">SUM(F541:F542)</f>
        <v>0</v>
      </c>
      <c r="G543" s="171">
        <f t="shared" si="511"/>
        <v>0</v>
      </c>
      <c r="H543" s="171">
        <f t="shared" si="511"/>
        <v>0</v>
      </c>
      <c r="I543" s="171">
        <f t="shared" si="511"/>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9"/>
      <c r="B544" s="491"/>
      <c r="C544" s="480"/>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9"/>
      <c r="C545" s="60"/>
      <c r="D545" s="60" t="s">
        <v>103</v>
      </c>
      <c r="E545" s="173">
        <f>SUMIF($D$475:$D$544,"*Salary",E475:E544)</f>
        <v>0</v>
      </c>
      <c r="F545" s="173">
        <f t="shared" ref="F545:I545" si="512">SUMIF($D$475:$D$544,"*Salary",F475:F544)</f>
        <v>0</v>
      </c>
      <c r="G545" s="173">
        <f t="shared" si="512"/>
        <v>0</v>
      </c>
      <c r="H545" s="173">
        <f t="shared" si="512"/>
        <v>0</v>
      </c>
      <c r="I545" s="173">
        <f t="shared" si="512"/>
        <v>0</v>
      </c>
      <c r="J545" s="174">
        <f>SUM(E545:I545)</f>
        <v>0</v>
      </c>
      <c r="M545" s="18"/>
      <c r="N545" s="262"/>
      <c r="O545" s="262"/>
      <c r="P545" s="262"/>
      <c r="Q545" s="2"/>
      <c r="R545" s="2"/>
      <c r="S545" s="215"/>
      <c r="T545" s="405"/>
      <c r="U545" s="405"/>
      <c r="V545" s="405"/>
    </row>
    <row r="546" spans="1:33">
      <c r="A546" s="449"/>
      <c r="C546" s="60"/>
      <c r="D546" s="60" t="s">
        <v>104</v>
      </c>
      <c r="E546" s="175">
        <f>SUMIF($D$475:$D$544,"*Total Fringe",E475:E544)</f>
        <v>0</v>
      </c>
      <c r="F546" s="175">
        <f t="shared" ref="F546:I546" si="513">SUMIF($D$475:$D$544,"*Total Fringe",F475:F544)</f>
        <v>0</v>
      </c>
      <c r="G546" s="175">
        <f t="shared" si="513"/>
        <v>0</v>
      </c>
      <c r="H546" s="175">
        <f t="shared" si="513"/>
        <v>0</v>
      </c>
      <c r="I546" s="175">
        <f t="shared" si="513"/>
        <v>0</v>
      </c>
      <c r="J546" s="176">
        <f>SUM(E546:I546)</f>
        <v>0</v>
      </c>
      <c r="M546" s="15"/>
    </row>
    <row r="547" spans="1:33" ht="13.8" thickBot="1">
      <c r="A547" s="449"/>
      <c r="C547" s="60"/>
      <c r="D547" s="60" t="s">
        <v>307</v>
      </c>
      <c r="E547" s="387">
        <f>SUMIF($D$475:$D$543,"*Person Months",E475:E543)</f>
        <v>0</v>
      </c>
      <c r="F547" s="387">
        <f t="shared" ref="F547:I547" si="514">SUMIF($D$475:$D$543,"*Person Months",F475:F543)</f>
        <v>0</v>
      </c>
      <c r="G547" s="387">
        <f t="shared" si="514"/>
        <v>0</v>
      </c>
      <c r="H547" s="387">
        <f t="shared" si="514"/>
        <v>0</v>
      </c>
      <c r="I547" s="387">
        <f t="shared" si="514"/>
        <v>0</v>
      </c>
      <c r="J547" s="176"/>
      <c r="M547" s="15"/>
      <c r="N547" s="262"/>
      <c r="O547" s="262"/>
      <c r="P547" s="262"/>
      <c r="Q547" s="2"/>
      <c r="R547" s="2"/>
      <c r="S547" s="215"/>
      <c r="T547" s="384"/>
      <c r="U547" s="384"/>
      <c r="V547" s="384"/>
    </row>
    <row r="548" spans="1:33" ht="13.8" thickBot="1">
      <c r="A548" s="9"/>
      <c r="C548" s="60"/>
      <c r="D548" s="60" t="s">
        <v>309</v>
      </c>
      <c r="E548" s="58">
        <f ca="1">SUMIF($D$475:$D$543,"*# of Persons",E475:E480)</f>
        <v>0</v>
      </c>
      <c r="F548" s="58">
        <f t="shared" ref="F548:I548" ca="1" si="515">SUMIF($D$475:$D$543,"*# of Persons",F475:F480)</f>
        <v>0</v>
      </c>
      <c r="G548" s="58">
        <f t="shared" ca="1" si="515"/>
        <v>0</v>
      </c>
      <c r="H548" s="58">
        <f t="shared" ca="1" si="515"/>
        <v>0</v>
      </c>
      <c r="I548" s="58">
        <f t="shared" ca="1" si="515"/>
        <v>0</v>
      </c>
      <c r="J548" s="176"/>
      <c r="M548" s="15"/>
      <c r="N548" s="763" t="s">
        <v>181</v>
      </c>
      <c r="O548" s="764"/>
      <c r="P548" s="764"/>
      <c r="Q548" s="764"/>
      <c r="R548" s="764"/>
      <c r="S548" s="764"/>
      <c r="T548" s="764"/>
      <c r="U548" s="765"/>
      <c r="V548" s="762" t="s">
        <v>118</v>
      </c>
      <c r="W548" s="762"/>
      <c r="X548" s="762"/>
      <c r="Y548" s="762"/>
      <c r="Z548" s="762"/>
    </row>
    <row r="549" spans="1:33" ht="13.8" thickBot="1">
      <c r="A549" s="785" t="s">
        <v>423</v>
      </c>
      <c r="B549" s="785"/>
      <c r="C549" s="785"/>
      <c r="D549" s="785"/>
      <c r="E549" s="785"/>
      <c r="F549" s="785"/>
      <c r="G549" s="785"/>
      <c r="H549" s="785"/>
      <c r="I549" s="785"/>
      <c r="J549" s="785"/>
      <c r="M549" s="15"/>
      <c r="N549" s="782"/>
      <c r="O549" s="783"/>
      <c r="P549" s="783"/>
      <c r="Q549" s="178" t="s">
        <v>31</v>
      </c>
      <c r="R549" s="179" t="s">
        <v>32</v>
      </c>
      <c r="S549" s="179" t="s">
        <v>33</v>
      </c>
      <c r="T549" s="178" t="s">
        <v>34</v>
      </c>
      <c r="U549" s="180" t="s">
        <v>35</v>
      </c>
      <c r="V549" s="321" t="s">
        <v>31</v>
      </c>
      <c r="W549" s="322" t="s">
        <v>32</v>
      </c>
      <c r="X549" s="322" t="s">
        <v>33</v>
      </c>
      <c r="Y549" s="322" t="s">
        <v>34</v>
      </c>
      <c r="Z549" s="322" t="s">
        <v>35</v>
      </c>
    </row>
    <row r="550" spans="1:33" ht="13.8" thickBot="1">
      <c r="C550" s="68"/>
      <c r="D550" s="45"/>
      <c r="E550" s="17" t="str">
        <f>E15</f>
        <v>Year 1</v>
      </c>
      <c r="F550" s="17" t="str">
        <f>F15</f>
        <v>Year 2</v>
      </c>
      <c r="G550" s="17" t="str">
        <f>G15</f>
        <v>Year 3</v>
      </c>
      <c r="H550" s="17" t="str">
        <f>H15</f>
        <v>Year 4</v>
      </c>
      <c r="I550" s="17" t="str">
        <f>I15</f>
        <v>Year 5</v>
      </c>
      <c r="J550" s="45" t="s">
        <v>1</v>
      </c>
      <c r="N550" s="782" t="s">
        <v>302</v>
      </c>
      <c r="O550" s="783"/>
      <c r="P550" s="783"/>
      <c r="Q550" s="382">
        <f>IF('Cumulative Cost Share Budget'!L552='Split CS budget (A)'!$L$1,'Cumulative Cost Share Budget'!Q552,0)</f>
        <v>1</v>
      </c>
      <c r="R550" s="382">
        <f>IF('Cumulative Cost Share Budget'!L552='Split CS budget (A)'!$L$1,'Cumulative Cost Share Budget'!R552,0)</f>
        <v>1.03</v>
      </c>
      <c r="S550" s="382">
        <f>IF('Cumulative Cost Share Budget'!L552='Split CS budget (A)'!$L$1,'Cumulative Cost Share Budget'!S552,0)</f>
        <v>1.03</v>
      </c>
      <c r="T550" s="382">
        <f>IF('Cumulative Cost Share Budget'!L552='Split CS budget (A)'!$L$1,'Cumulative Cost Share Budget'!T552,0)</f>
        <v>1.03</v>
      </c>
      <c r="U550" s="383">
        <f>IF('Cumulative Cost Share Budget'!L552='Split CS budget (A)'!$L$1,'Cumulative Cost Share Budget'!U552,0)</f>
        <v>1.03</v>
      </c>
      <c r="V550" s="323">
        <f>IFERROR((F557+F558)/F555,0)</f>
        <v>0</v>
      </c>
      <c r="W550" s="323">
        <f>IFERROR((G557+G558)/G555,0)</f>
        <v>0</v>
      </c>
      <c r="X550" s="323">
        <f>IFERROR((H557+H558)/H555,0)</f>
        <v>0</v>
      </c>
      <c r="Y550" s="323">
        <f>IFERROR((I557+I558)/I555,0)</f>
        <v>0</v>
      </c>
      <c r="Z550" s="323">
        <f>IFERROR((J557+J558)/J555,0)</f>
        <v>0</v>
      </c>
    </row>
    <row r="551" spans="1:33">
      <c r="A551" s="493" t="str">
        <f>IF('Cumulative Cost Share Budget'!L551='Split CS budget (A)'!$L$1,'Cumulative Cost Share Budget'!A551,0)</f>
        <v xml:space="preserve">   Undergraduate Student Labor</v>
      </c>
      <c r="B551" s="545" t="str">
        <f>IF('Cumulative Cost Share Budget'!$L551='Split CS budget (A)'!$L$1,'Cumulative Cost Share Budget'!B551,0)</f>
        <v>Select One</v>
      </c>
      <c r="C551" s="68"/>
      <c r="D551" s="33" t="s">
        <v>123</v>
      </c>
      <c r="E551" s="76">
        <f>IF('Cumulative Cost Share Budget'!$L547='Split CS budget (A)'!$L$1,'Cumulative Cost Share Budget'!E547,0)</f>
        <v>0</v>
      </c>
      <c r="F551" s="76">
        <f>IF('Cumulative Cost Share Budget'!$L547='Split CS budget (A)'!$L$1,'Cumulative Cost Share Budget'!F547,0)</f>
        <v>0</v>
      </c>
      <c r="G551" s="76">
        <f>IF('Cumulative Cost Share Budget'!$L547='Split CS budget (A)'!$L$1,'Cumulative Cost Share Budget'!G547,0)</f>
        <v>0</v>
      </c>
      <c r="H551" s="76">
        <f>IF('Cumulative Cost Share Budget'!$L547='Split CS budget (A)'!$L$1,'Cumulative Cost Share Budget'!H547,0)</f>
        <v>0</v>
      </c>
      <c r="I551" s="76">
        <f>IF('Cumulative Cost Share Budget'!$L547='Split CS budget (A)'!$L$1,'Cumulative Cost Share Budget'!I547,0)</f>
        <v>0</v>
      </c>
      <c r="J551" s="45"/>
      <c r="N551" s="386" t="s">
        <v>303</v>
      </c>
      <c r="O551" s="45"/>
      <c r="P551" s="375" t="s">
        <v>299</v>
      </c>
      <c r="Q551" s="502">
        <f>IF('Cumulative Cost Share Budget'!L553='Split CS budget (A)'!$L$1,'Cumulative Cost Share Budget'!Q553,0)</f>
        <v>0</v>
      </c>
      <c r="R551" s="502">
        <f>IF('Cumulative Cost Share Budget'!L553='Split CS budget (A)'!$L$1,'Cumulative Cost Share Budget'!R553,0)</f>
        <v>0</v>
      </c>
      <c r="S551" s="502">
        <f>IF('Cumulative Cost Share Budget'!L553='Split CS budget (A)'!$L$1,'Cumulative Cost Share Budget'!S553,0)</f>
        <v>0</v>
      </c>
      <c r="T551" s="502">
        <f>IF('Cumulative Cost Share Budget'!L553='Split CS budget (A)'!$L$1,'Cumulative Cost Share Budget'!T553,0)</f>
        <v>0</v>
      </c>
      <c r="U551" s="503">
        <f>IF('Cumulative Cost Share Budget'!L553='Split CS budget (A)'!$L$1,'Cumulative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4">
        <f>IF('Cumulative Cost Share Budget'!L554='Split CS budget (A)'!$L$1,'Cumulative Cost Share Budget'!Q554,0)</f>
        <v>0</v>
      </c>
      <c r="R552" s="504">
        <f>IF('Cumulative Cost Share Budget'!L554='Split CS budget (A)'!$L$1,'Cumulative Cost Share Budget'!R554,0)</f>
        <v>0</v>
      </c>
      <c r="S552" s="504">
        <f>IF('Cumulative Cost Share Budget'!L554='Split CS budget (A)'!$L$1,'Cumulative Cost Share Budget'!S554,0)</f>
        <v>0</v>
      </c>
      <c r="T552" s="504">
        <f>IF('Cumulative Cost Share Budget'!L554='Split CS budget (A)'!$L$1,'Cumulative Cost Share Budget'!T554,0)</f>
        <v>0</v>
      </c>
      <c r="U552" s="505">
        <f>IF('Cumulative Cost Share Budget'!L554='Split CS budget (A)'!$L$1,'Cumulative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Cost Share Budget'!$L549='Split CS budget (A)'!$L$1,'Cumulative Cost Share Budget'!E549,0)</f>
        <v>0</v>
      </c>
      <c r="F553" s="161">
        <f>IF('Cumulative Cost Share Budget'!$L549='Split CS budget (A)'!$L$1,'Cumulative Cost Share Budget'!F549,0)</f>
        <v>0</v>
      </c>
      <c r="G553" s="161">
        <f>IF('Cumulative Cost Share Budget'!$L549='Split CS budget (A)'!$L$1,'Cumulative Cost Share Budget'!G549,0)</f>
        <v>0</v>
      </c>
      <c r="H553" s="161">
        <f>IF('Cumulative Cost Share Budget'!$L549='Split CS budget (A)'!$L$1,'Cumulative Cost Share Budget'!H549,0)</f>
        <v>0</v>
      </c>
      <c r="I553" s="161">
        <f>IF('Cumulative Cost Share Budget'!$L549='Split CS budget (A)'!$L$1,'Cumulative Cost Share Budget'!I549,0)</f>
        <v>0</v>
      </c>
      <c r="J553" s="158">
        <f>SUM(E553:I553)</f>
        <v>0</v>
      </c>
      <c r="N553" s="182"/>
      <c r="O553" s="377">
        <f>IF('Cumulative Cost Share Budget'!L555='Split CS budget (A)'!$L$1,'Cumulative Cost Share Budget'!O555,0)</f>
        <v>12</v>
      </c>
      <c r="P553" s="375" t="s">
        <v>301</v>
      </c>
      <c r="Q553" s="504">
        <f>IF('Cumulative Cost Share Budget'!L555='Split CS budget (A)'!$L$1,'Cumulative Cost Share Budget'!Q555,0)</f>
        <v>0</v>
      </c>
      <c r="R553" s="504">
        <f>IF('Cumulative Cost Share Budget'!L555='Split CS budget (A)'!$L$1,'Cumulative Cost Share Budget'!R555,0)</f>
        <v>0</v>
      </c>
      <c r="S553" s="504">
        <f>IF('Cumulative Cost Share Budget'!L555='Split CS budget (A)'!$L$1,'Cumulative Cost Share Budget'!S555,0)</f>
        <v>0</v>
      </c>
      <c r="T553" s="504">
        <f>IF('Cumulative Cost Share Budget'!L555='Split CS budget (A)'!$L$1,'Cumulative Cost Share Budget'!T555,0)</f>
        <v>0</v>
      </c>
      <c r="U553" s="505">
        <f>IF('Cumulative Cost Share Budget'!L555='Split CS budget (A)'!$L$1,'Cumulative Cost Share Budget'!U555,0)</f>
        <v>0</v>
      </c>
      <c r="V553" s="324"/>
      <c r="W553" s="324"/>
      <c r="X553" s="324"/>
      <c r="Y553" s="324"/>
      <c r="Z553" s="324"/>
      <c r="AA553" s="53"/>
      <c r="AB553" s="53"/>
      <c r="AC553" s="53"/>
      <c r="AD553" s="53"/>
      <c r="AE553" s="53"/>
      <c r="AF553" s="53"/>
      <c r="AG553" s="53"/>
    </row>
    <row r="554" spans="1:33">
      <c r="D554" s="33" t="s">
        <v>30</v>
      </c>
      <c r="E554" s="161">
        <f>IF('Cumulative Cost Share Budget'!$L550='Split CS budget (A)'!$L$1,'Cumulative Cost Share Budget'!E550,0)</f>
        <v>0</v>
      </c>
      <c r="F554" s="161">
        <f>IF('Cumulative Cost Share Budget'!$L550='Split CS budget (A)'!$L$1,'Cumulative Cost Share Budget'!F550,0)</f>
        <v>0</v>
      </c>
      <c r="G554" s="161">
        <f>IF('Cumulative Cost Share Budget'!$L550='Split CS budget (A)'!$L$1,'Cumulative Cost Share Budget'!G550,0)</f>
        <v>0</v>
      </c>
      <c r="H554" s="161">
        <f>IF('Cumulative Cost Share Budget'!$L550='Split CS budget (A)'!$L$1,'Cumulative Cost Share Budget'!H550,0)</f>
        <v>0</v>
      </c>
      <c r="I554" s="161">
        <f>IF('Cumulative Cost Share Budget'!$L550='Split CS budget (A)'!$L$1,'Cumulative Cost Share Budget'!I550,0)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4">
        <f>IF('Cumulative Cost Share Budget'!L557='Split CS budget (A)'!$L$1,'Cumulative Cost Share Budget'!Q557,0)</f>
        <v>0</v>
      </c>
      <c r="R555" s="504">
        <f>IF('Cumulative Cost Share Budget'!L557='Split CS budget (A)'!$L$1,'Cumulative Cost Share Budget'!R557,0)</f>
        <v>0</v>
      </c>
      <c r="S555" s="504">
        <f>IF('Cumulative Cost Share Budget'!L557='Split CS budget (A)'!$L$1,'Cumulative Cost Share Budget'!S557,0)</f>
        <v>0</v>
      </c>
      <c r="T555" s="504">
        <f>IF('Cumulative Cost Share Budget'!L557='Split CS budget (A)'!$L$1,'Cumulative Cost Share Budget'!T557,0)</f>
        <v>0</v>
      </c>
      <c r="U555" s="505">
        <f>IF('Cumulative Cost Share Budget'!L557='Split CS budget (A)'!$L$1,'Cumulative Cost Share Budget'!U557,0)</f>
        <v>0</v>
      </c>
      <c r="V555" s="324"/>
      <c r="W555" s="324"/>
      <c r="X555" s="324"/>
      <c r="Y555" s="324"/>
      <c r="Z555" s="324"/>
      <c r="AA555" s="748"/>
      <c r="AB555" s="748"/>
      <c r="AC555" s="748"/>
      <c r="AD555" s="114"/>
      <c r="AE555" s="114"/>
      <c r="AF555" s="114"/>
      <c r="AG555" s="114"/>
    </row>
    <row r="556" spans="1:33">
      <c r="A556" s="493" t="str">
        <f>IF('Cumulative Cost Share Budget'!L556='Split CS budget (A)'!$L$1,'Cumulative Cost Share Budget'!A556,0)</f>
        <v xml:space="preserve">   Graduate Student Labor</v>
      </c>
      <c r="B556" s="545" t="str">
        <f>IF('Cumulative Cost Share Budget'!$L556='Split CS budget (A)'!$L$1,'Cumulative Cost Share Budget'!B556,0)</f>
        <v>Select One</v>
      </c>
      <c r="C556" s="68"/>
      <c r="D556" s="33" t="s">
        <v>123</v>
      </c>
      <c r="E556" s="76">
        <f>IF('Cumulative Cost Share Budget'!$L552='Split CS budget (A)'!$L$1,'Cumulative Cost Share Budget'!E552,0)</f>
        <v>0</v>
      </c>
      <c r="F556" s="76">
        <f>IF('Cumulative Cost Share Budget'!$L552='Split CS budget (A)'!$L$1,'Cumulative Cost Share Budget'!F552,0)</f>
        <v>0</v>
      </c>
      <c r="G556" s="76">
        <f>IF('Cumulative Cost Share Budget'!$L552='Split CS budget (A)'!$L$1,'Cumulative Cost Share Budget'!G552,0)</f>
        <v>0</v>
      </c>
      <c r="H556" s="76">
        <f>IF('Cumulative Cost Share Budget'!$L552='Split CS budget (A)'!$L$1,'Cumulative Cost Share Budget'!H552,0)</f>
        <v>0</v>
      </c>
      <c r="I556" s="76">
        <f>IF('Cumulative Cost Share Budget'!$L552='Split CS budget (A)'!$L$1,'Cumulative Cost Share Budget'!I552,0)</f>
        <v>0</v>
      </c>
      <c r="J556" s="25"/>
      <c r="N556" s="154"/>
      <c r="O556" s="376" t="s">
        <v>121</v>
      </c>
      <c r="P556" s="375" t="s">
        <v>300</v>
      </c>
      <c r="Q556" s="504">
        <f>IF('Cumulative Cost Share Budget'!L558='Split CS budget (A)'!$L$1,'Cumulative Cost Share Budget'!Q558,0)</f>
        <v>0</v>
      </c>
      <c r="R556" s="504">
        <f>IF('Cumulative Cost Share Budget'!L558='Split CS budget (A)'!$L$1,'Cumulative Cost Share Budget'!R558,0)</f>
        <v>0</v>
      </c>
      <c r="S556" s="504">
        <f>IF('Cumulative Cost Share Budget'!L558='Split CS budget (A)'!$L$1,'Cumulative Cost Share Budget'!S558,0)</f>
        <v>0</v>
      </c>
      <c r="T556" s="504">
        <f>IF('Cumulative Cost Share Budget'!L558='Split CS budget (A)'!$L$1,'Cumulative Cost Share Budget'!T558,0)</f>
        <v>0</v>
      </c>
      <c r="U556" s="505">
        <f>IF('Cumulative Cost Share Budget'!L558='Split CS budget (A)'!$L$1,'Cumulative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(A)'!$L$1,'Cumulative Cost Share Budget'!O559,0)</f>
        <v>12</v>
      </c>
      <c r="P557" s="375" t="s">
        <v>301</v>
      </c>
      <c r="Q557" s="504">
        <f>IF('Cumulative Cost Share Budget'!L559='Split CS budget (A)'!$L$1,'Cumulative Cost Share Budget'!Q559,0)</f>
        <v>0</v>
      </c>
      <c r="R557" s="504">
        <f>IF('Cumulative Cost Share Budget'!L559='Split CS budget (A)'!$L$1,'Cumulative Cost Share Budget'!R559,0)</f>
        <v>0</v>
      </c>
      <c r="S557" s="504">
        <f>IF('Cumulative Cost Share Budget'!L559='Split CS budget (A)'!$L$1,'Cumulative Cost Share Budget'!S559,0)</f>
        <v>0</v>
      </c>
      <c r="T557" s="504">
        <f>IF('Cumulative Cost Share Budget'!L559='Split CS budget (A)'!$L$1,'Cumulative Cost Share Budget'!T559,0)</f>
        <v>0</v>
      </c>
      <c r="U557" s="505">
        <f>IF('Cumulative Cost Share Budget'!L559='Split CS budget (A)'!$L$1,'Cumulative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Cost Share Budget'!$L554='Split CS budget (A)'!$L$1,'Cumulative Cost Share Budget'!E554,0)</f>
        <v>0</v>
      </c>
      <c r="F558" s="161">
        <f>IF('Cumulative Cost Share Budget'!$L554='Split CS budget (A)'!$L$1,'Cumulative Cost Share Budget'!F554,0)</f>
        <v>0</v>
      </c>
      <c r="G558" s="161">
        <f>IF('Cumulative Cost Share Budget'!$L554='Split CS budget (A)'!$L$1,'Cumulative Cost Share Budget'!G554,0)</f>
        <v>0</v>
      </c>
      <c r="H558" s="161">
        <f>IF('Cumulative Cost Share Budget'!$L554='Split CS budget (A)'!$L$1,'Cumulative Cost Share Budget'!H554,0)</f>
        <v>0</v>
      </c>
      <c r="I558" s="161">
        <f>IF('Cumulative Cost Share Budget'!$L554='Split CS budget (A)'!$L$1,'Cumulative Cost Share Budget'!I554,0)</f>
        <v>0</v>
      </c>
      <c r="J558" s="158">
        <f>SUM(E558:I558)</f>
        <v>0</v>
      </c>
      <c r="N558" s="92"/>
      <c r="Q558" s="53"/>
      <c r="R558" s="72"/>
      <c r="S558" s="72"/>
      <c r="T558" s="53"/>
      <c r="U558" s="93"/>
      <c r="V558" s="323">
        <f>IFERROR((F566+F567)/F565,0)</f>
        <v>0</v>
      </c>
      <c r="W558" s="323">
        <f t="shared" ref="W558:Z558" si="516">IFERROR((G566+G567)/G565,0)</f>
        <v>0</v>
      </c>
      <c r="X558" s="323">
        <f t="shared" si="516"/>
        <v>0</v>
      </c>
      <c r="Y558" s="323">
        <f t="shared" si="516"/>
        <v>0</v>
      </c>
      <c r="Z558" s="323">
        <f t="shared" si="516"/>
        <v>0</v>
      </c>
      <c r="AD558" s="53"/>
      <c r="AE558" s="53"/>
      <c r="AF558" s="53"/>
      <c r="AG558" s="53"/>
    </row>
    <row r="559" spans="1:33">
      <c r="D559" s="33" t="s">
        <v>30</v>
      </c>
      <c r="E559" s="161">
        <f>IF('Cumulative Cost Share Budget'!$L555='Split CS budget (A)'!$L$1,'Cumulative Cost Share Budget'!E555,0)</f>
        <v>0</v>
      </c>
      <c r="F559" s="161">
        <f>IF('Cumulative Cost Share Budget'!$L555='Split CS budget (A)'!$L$1,'Cumulative Cost Share Budget'!F555,0)</f>
        <v>0</v>
      </c>
      <c r="G559" s="161">
        <f>IF('Cumulative Cost Share Budget'!$L555='Split CS budget (A)'!$L$1,'Cumulative Cost Share Budget'!G555,0)</f>
        <v>0</v>
      </c>
      <c r="H559" s="161">
        <f>IF('Cumulative Cost Share Budget'!$L555='Split CS budget (A)'!$L$1,'Cumulative Cost Share Budget'!H555,0)</f>
        <v>0</v>
      </c>
      <c r="I559" s="161">
        <f>IF('Cumulative Cost Share Budget'!$L555='Split CS budget (A)'!$L$1,'Cumulative Cost Share Budget'!I555,0)</f>
        <v>0</v>
      </c>
      <c r="J559" s="158">
        <f>SUM(E559:I559)</f>
        <v>0</v>
      </c>
      <c r="N559" s="396" t="s">
        <v>305</v>
      </c>
      <c r="O559" s="45"/>
      <c r="P559" s="375" t="s">
        <v>299</v>
      </c>
      <c r="Q559" s="504">
        <f>IF('Cumulative Cost Share Budget'!L561='Split CS budget (A)'!$L$1,'Cumulative Cost Share Budget'!Q561,0)</f>
        <v>0</v>
      </c>
      <c r="R559" s="504">
        <f>IF('Cumulative Cost Share Budget'!L561='Split CS budget (A)'!$L$1,'Cumulative Cost Share Budget'!R561,0)</f>
        <v>0</v>
      </c>
      <c r="S559" s="504">
        <f>IF('Cumulative Cost Share Budget'!L561='Split CS budget (A)'!$L$1,'Cumulative Cost Share Budget'!S561,0)</f>
        <v>0</v>
      </c>
      <c r="T559" s="504">
        <f>IF('Cumulative Cost Share Budget'!L561='Split CS budget (A)'!$L$1,'Cumulative Cost Share Budget'!T561,0)</f>
        <v>0</v>
      </c>
      <c r="U559" s="505">
        <f>IF('Cumulative Cost Share Budget'!L561='Split CS budget (A)'!$L$1,'Cumulative Cost Share Budget'!U561,0)</f>
        <v>0</v>
      </c>
      <c r="V559" s="324"/>
      <c r="W559" s="324"/>
      <c r="X559" s="324"/>
      <c r="Y559" s="324"/>
      <c r="Z559" s="324"/>
      <c r="AA559" s="748"/>
      <c r="AB559" s="748"/>
      <c r="AC559" s="748"/>
      <c r="AD559" s="114"/>
      <c r="AE559" s="114"/>
      <c r="AF559" s="114"/>
      <c r="AG559" s="114"/>
    </row>
    <row r="560" spans="1:33">
      <c r="C560" s="68"/>
      <c r="D560" s="45"/>
      <c r="E560" s="16"/>
      <c r="F560" s="16"/>
      <c r="G560" s="16"/>
      <c r="H560" s="16"/>
      <c r="I560" s="16"/>
      <c r="J560" s="25"/>
      <c r="N560" s="154"/>
      <c r="O560" s="376" t="s">
        <v>121</v>
      </c>
      <c r="P560" s="375" t="s">
        <v>300</v>
      </c>
      <c r="Q560" s="504">
        <f>IF('Cumulative Cost Share Budget'!L562='Split CS budget (A)'!$L$1,'Cumulative Cost Share Budget'!Q562,0)</f>
        <v>0</v>
      </c>
      <c r="R560" s="504">
        <f>IF('Cumulative Cost Share Budget'!L562='Split CS budget (A)'!$L$1,'Cumulative Cost Share Budget'!R562,0)</f>
        <v>0</v>
      </c>
      <c r="S560" s="504">
        <f>IF('Cumulative Cost Share Budget'!L562='Split CS budget (A)'!$L$1,'Cumulative Cost Share Budget'!S562,0)</f>
        <v>0</v>
      </c>
      <c r="T560" s="504">
        <f>IF('Cumulative Cost Share Budget'!L562='Split CS budget (A)'!$L$1,'Cumulative Cost Share Budget'!T562,0)</f>
        <v>0</v>
      </c>
      <c r="U560" s="505">
        <f>IF('Cumulative Cost Share Budget'!L562='Split CS budget (A)'!$L$1,'Cumulative Cost Share Budget'!U562,0)</f>
        <v>0</v>
      </c>
      <c r="V560" s="324"/>
      <c r="W560" s="324"/>
      <c r="X560" s="324"/>
      <c r="Y560" s="324"/>
      <c r="Z560" s="324"/>
    </row>
    <row r="561" spans="1:26">
      <c r="A561" s="493" t="str">
        <f>IF('Cumulative Cost Share Budget'!L561='Split CS budget (A)'!$L$1,'Cumulative Cost Share Budget'!A561,0)</f>
        <v xml:space="preserve">   Other Hourly Labor</v>
      </c>
      <c r="B561" s="545" t="str">
        <f>IF('Cumulative Cost Share Budget'!$L561='Split CS budget (A)'!$L$1,'Cumulative Cost Share Budget'!B561,0)</f>
        <v>Select One</v>
      </c>
      <c r="C561" s="68"/>
      <c r="D561" s="33" t="s">
        <v>123</v>
      </c>
      <c r="E561" s="76">
        <f>IF('Cumulative Cost Share Budget'!$L557='Split CS budget (A)'!$L$1,'Cumulative Cost Share Budget'!E557,0)</f>
        <v>0</v>
      </c>
      <c r="F561" s="76">
        <f>IF('Cumulative Cost Share Budget'!$L557='Split CS budget (A)'!$L$1,'Cumulative Cost Share Budget'!F557,0)</f>
        <v>0</v>
      </c>
      <c r="G561" s="76">
        <f>IF('Cumulative Cost Share Budget'!$L557='Split CS budget (A)'!$L$1,'Cumulative Cost Share Budget'!G557,0)</f>
        <v>0</v>
      </c>
      <c r="H561" s="76">
        <f>IF('Cumulative Cost Share Budget'!$L557='Split CS budget (A)'!$L$1,'Cumulative Cost Share Budget'!H557,0)</f>
        <v>0</v>
      </c>
      <c r="I561" s="76">
        <f>IF('Cumulative Cost Share Budget'!$L557='Split CS budget (A)'!$L$1,'Cumulative Cost Share Budget'!I557,0)</f>
        <v>0</v>
      </c>
      <c r="J561" s="25"/>
      <c r="M561" s="2"/>
      <c r="N561" s="182"/>
      <c r="O561" s="377">
        <f>IF('Cumulative Cost Share Budget'!L563='Split CS budget (A)'!$L$1,'Cumulative Cost Share Budget'!O563,0)</f>
        <v>12</v>
      </c>
      <c r="P561" s="375" t="s">
        <v>301</v>
      </c>
      <c r="Q561" s="504">
        <f>IF('Cumulative Cost Share Budget'!L563='Split CS budget (A)'!$L$1,'Cumulative Cost Share Budget'!Q563,0)</f>
        <v>0</v>
      </c>
      <c r="R561" s="504">
        <f>IF('Cumulative Cost Share Budget'!L563='Split CS budget (A)'!$L$1,'Cumulative Cost Share Budget'!R563,0)</f>
        <v>0</v>
      </c>
      <c r="S561" s="504">
        <f>IF('Cumulative Cost Share Budget'!L563='Split CS budget (A)'!$L$1,'Cumulative Cost Share Budget'!S563,0)</f>
        <v>0</v>
      </c>
      <c r="T561" s="504">
        <f>IF('Cumulative Cost Share Budget'!L563='Split CS budget (A)'!$L$1,'Cumulative Cost Share Budget'!T563,0)</f>
        <v>0</v>
      </c>
      <c r="U561" s="505">
        <f>IF('Cumulative Cost Share Budget'!L563='Split CS budget (A)'!$L$1,'Cumulative Cost Share Budget'!U563,0)</f>
        <v>0</v>
      </c>
      <c r="V561" s="324"/>
      <c r="W561" s="324"/>
      <c r="X561" s="324"/>
      <c r="Y561" s="324"/>
      <c r="Z561" s="324"/>
    </row>
    <row r="562" spans="1:26" ht="13.8"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Cost Share Budget'!$L559='Split CS budget (A)'!$L$1,'Cumulative Cost Share Budget'!E559,0)</f>
        <v>0</v>
      </c>
      <c r="F563" s="161">
        <f>IF('Cumulative Cost Share Budget'!$L559='Split CS budget (A)'!$L$1,'Cumulative Cost Share Budget'!F559,0)</f>
        <v>0</v>
      </c>
      <c r="G563" s="161">
        <f>IF('Cumulative Cost Share Budget'!$L559='Split CS budget (A)'!$L$1,'Cumulative Cost Share Budget'!G559,0)</f>
        <v>0</v>
      </c>
      <c r="H563" s="161">
        <f>IF('Cumulative Cost Share Budget'!$L559='Split CS budget (A)'!$L$1,'Cumulative Cost Share Budget'!H559,0)</f>
        <v>0</v>
      </c>
      <c r="I563" s="161">
        <f>IF('Cumulative Cost Share Budget'!$L559='Split CS budget (A)'!$L$1,'Cumulative Cost Share Budget'!I559,0)</f>
        <v>0</v>
      </c>
      <c r="J563" s="158">
        <f>SUM(E563:I563)</f>
        <v>0</v>
      </c>
      <c r="M563" s="2"/>
    </row>
    <row r="564" spans="1:26">
      <c r="A564" s="9"/>
      <c r="D564" s="33" t="s">
        <v>30</v>
      </c>
      <c r="E564" s="161">
        <f>IF('Cumulative Cost Share Budget'!$L560='Split CS budget (A)'!$L$1,'Cumulative Cost Share Budget'!E560,0)</f>
        <v>0</v>
      </c>
      <c r="F564" s="161">
        <f>IF('Cumulative Cost Share Budget'!$L560='Split CS budget (A)'!$L$1,'Cumulative Cost Share Budget'!F560,0)</f>
        <v>0</v>
      </c>
      <c r="G564" s="161">
        <f>IF('Cumulative Cost Share Budget'!$L560='Split CS budget (A)'!$L$1,'Cumulative Cost Share Budget'!G560,0)</f>
        <v>0</v>
      </c>
      <c r="H564" s="161">
        <f>IF('Cumulative Cost Share Budget'!$L560='Split CS budget (A)'!$L$1,'Cumulative Cost Share Budget'!H560,0)</f>
        <v>0</v>
      </c>
      <c r="I564" s="161">
        <f>IF('Cumulative Cost Share Budget'!$L560='Split CS budget (A)'!$L$1,'Cumulative Cost Share Budget'!I560,0)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4.4">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517">SUM(E318,E569)</f>
        <v>0</v>
      </c>
      <c r="F573" s="168">
        <f t="shared" si="517"/>
        <v>0</v>
      </c>
      <c r="G573" s="168">
        <f t="shared" si="517"/>
        <v>0</v>
      </c>
      <c r="H573" s="168">
        <f t="shared" si="517"/>
        <v>0</v>
      </c>
      <c r="I573" s="168">
        <f t="shared" si="517"/>
        <v>0</v>
      </c>
      <c r="J573" s="169">
        <f>SUM(E573:I573)</f>
        <v>0</v>
      </c>
      <c r="K573" s="2"/>
      <c r="L573" s="2"/>
      <c r="M573" s="2"/>
      <c r="N573" s="2"/>
      <c r="O573" s="2"/>
      <c r="P573" s="2"/>
      <c r="Q573" s="2"/>
    </row>
    <row r="574" spans="1:26">
      <c r="A574" s="1" t="s">
        <v>28</v>
      </c>
      <c r="D574" s="3"/>
      <c r="E574" s="168">
        <f t="shared" si="517"/>
        <v>0</v>
      </c>
      <c r="F574" s="168">
        <f t="shared" si="517"/>
        <v>0</v>
      </c>
      <c r="G574" s="168">
        <f t="shared" si="517"/>
        <v>0</v>
      </c>
      <c r="H574" s="168">
        <f t="shared" si="517"/>
        <v>0</v>
      </c>
      <c r="I574" s="168">
        <f t="shared" si="517"/>
        <v>0</v>
      </c>
      <c r="J574" s="169">
        <f>SUM(E574:I574)</f>
        <v>0</v>
      </c>
      <c r="M574" s="2"/>
    </row>
    <row r="575" spans="1:26">
      <c r="A575" s="112"/>
      <c r="B575" s="757" t="s">
        <v>168</v>
      </c>
      <c r="C575" s="757"/>
      <c r="D575" s="757"/>
      <c r="E575" s="159">
        <f>SUM(E573:E574)</f>
        <v>0</v>
      </c>
      <c r="F575" s="159">
        <f t="shared" ref="F575:I575" si="518">SUM(F573:F574)</f>
        <v>0</v>
      </c>
      <c r="G575" s="159">
        <f t="shared" si="518"/>
        <v>0</v>
      </c>
      <c r="H575" s="159">
        <f t="shared" si="518"/>
        <v>0</v>
      </c>
      <c r="I575" s="159">
        <f t="shared" si="518"/>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45" t="str">
        <f>IF('Cumulative Cost Share Budget'!$L579='Split CS budget (A)'!$L$1,'Cumulative Cost Share Budget'!A579,0)</f>
        <v>Select One</v>
      </c>
      <c r="B579" s="493">
        <f>IF('Cumulative Cost Share Budget'!L579='Split CS budget (A)'!$L$1,'Cumulative Cost Share Budget'!B579,0)</f>
        <v>0</v>
      </c>
      <c r="D579" s="3"/>
      <c r="E579" s="161">
        <f>IF('Cumulative Cost Share Budget'!$L579='Split CS budget (A)'!$L$1,'Cumulative Cost Share Budget'!E579,0)</f>
        <v>0</v>
      </c>
      <c r="F579" s="161">
        <f>IF('Cumulative Cost Share Budget'!$L579='Split CS budget (A)'!$L$1,'Cumulative Cost Share Budget'!F579,0)</f>
        <v>0</v>
      </c>
      <c r="G579" s="161">
        <f>IF('Cumulative Cost Share Budget'!$L579='Split CS budget (A)'!$L$1,'Cumulative Cost Share Budget'!G579,0)</f>
        <v>0</v>
      </c>
      <c r="H579" s="161">
        <f>IF('Cumulative Cost Share Budget'!$L579='Split CS budget (A)'!$L$1,'Cumulative Cost Share Budget'!H579,0)</f>
        <v>0</v>
      </c>
      <c r="I579" s="161">
        <f>IF('Cumulative Cost Share Budget'!$L579='Split CS budget (A)'!$L$1,'Cumulative Cost Share Budget'!I579,0)</f>
        <v>0</v>
      </c>
      <c r="J579" s="158">
        <f>SUM(E579:I579)</f>
        <v>0</v>
      </c>
      <c r="K579" s="2"/>
      <c r="L579" s="2"/>
      <c r="M579" s="2"/>
      <c r="Q579" s="199"/>
      <c r="R579" s="199"/>
      <c r="S579" s="199"/>
      <c r="T579" s="4"/>
    </row>
    <row r="580" spans="1:20" hidden="1">
      <c r="A580" s="545" t="str">
        <f>IF('Cumulative Cost Share Budget'!$L580='Split CS budget (A)'!$L$1,'Cumulative Cost Share Budget'!A580,0)</f>
        <v>Select One</v>
      </c>
      <c r="B580" s="493">
        <f>IF('Cumulative Cost Share Budget'!L580='Split CS budget (A)'!$L$1,'Cumulative Cost Share Budget'!B580,0)</f>
        <v>0</v>
      </c>
      <c r="D580" s="3"/>
      <c r="E580" s="161">
        <f>IF('Cumulative Cost Share Budget'!$L580='Split CS budget (A)'!$L$1,'Cumulative Cost Share Budget'!E580,0)</f>
        <v>0</v>
      </c>
      <c r="F580" s="161">
        <f>IF('Cumulative Cost Share Budget'!$L580='Split CS budget (A)'!$L$1,'Cumulative Cost Share Budget'!F580,0)</f>
        <v>0</v>
      </c>
      <c r="G580" s="161">
        <f>IF('Cumulative Cost Share Budget'!$L580='Split CS budget (A)'!$L$1,'Cumulative Cost Share Budget'!G580,0)</f>
        <v>0</v>
      </c>
      <c r="H580" s="161">
        <f>IF('Cumulative Cost Share Budget'!$L580='Split CS budget (A)'!$L$1,'Cumulative Cost Share Budget'!H580,0)</f>
        <v>0</v>
      </c>
      <c r="I580" s="161">
        <f>IF('Cumulative Cost Share Budget'!$L580='Split CS budget (A)'!$L$1,'Cumulative Cost Share Budget'!I580,0)</f>
        <v>0</v>
      </c>
      <c r="J580" s="158">
        <f t="shared" ref="J580:J586" si="519">SUM(E580:I580)</f>
        <v>0</v>
      </c>
      <c r="K580" s="2"/>
      <c r="L580" s="2"/>
      <c r="M580" s="2"/>
    </row>
    <row r="581" spans="1:20" hidden="1">
      <c r="A581" s="545" t="str">
        <f>IF('Cumulative Cost Share Budget'!$L581='Split CS budget (A)'!$L$1,'Cumulative Cost Share Budget'!A581,0)</f>
        <v>Select One</v>
      </c>
      <c r="B581" s="493">
        <f>IF('Cumulative Cost Share Budget'!L581='Split CS budget (A)'!$L$1,'Cumulative Cost Share Budget'!B581,0)</f>
        <v>0</v>
      </c>
      <c r="D581" s="3"/>
      <c r="E581" s="161">
        <f>IF('Cumulative Cost Share Budget'!$L581='Split CS budget (A)'!$L$1,'Cumulative Cost Share Budget'!E581,0)</f>
        <v>0</v>
      </c>
      <c r="F581" s="161">
        <f>IF('Cumulative Cost Share Budget'!$L581='Split CS budget (A)'!$L$1,'Cumulative Cost Share Budget'!F581,0)</f>
        <v>0</v>
      </c>
      <c r="G581" s="161">
        <f>IF('Cumulative Cost Share Budget'!$L581='Split CS budget (A)'!$L$1,'Cumulative Cost Share Budget'!G581,0)</f>
        <v>0</v>
      </c>
      <c r="H581" s="161">
        <f>IF('Cumulative Cost Share Budget'!$L581='Split CS budget (A)'!$L$1,'Cumulative Cost Share Budget'!H581,0)</f>
        <v>0</v>
      </c>
      <c r="I581" s="161">
        <f>IF('Cumulative Cost Share Budget'!$L581='Split CS budget (A)'!$L$1,'Cumulative Cost Share Budget'!I581,0)</f>
        <v>0</v>
      </c>
      <c r="J581" s="158">
        <f t="shared" si="519"/>
        <v>0</v>
      </c>
      <c r="K581" s="2"/>
      <c r="L581" s="2"/>
      <c r="M581" s="2"/>
      <c r="N581" s="2"/>
      <c r="O581" s="2"/>
      <c r="P581" s="2"/>
    </row>
    <row r="582" spans="1:20" hidden="1">
      <c r="A582" s="545" t="str">
        <f>IF('Cumulative Cost Share Budget'!$L582='Split CS budget (A)'!$L$1,'Cumulative Cost Share Budget'!A582,0)</f>
        <v>Select One</v>
      </c>
      <c r="B582" s="493"/>
      <c r="D582" s="3"/>
      <c r="E582" s="161">
        <f>IF('Cumulative Cost Share Budget'!$L582='Split CS budget (A)'!$L$1,'Cumulative Cost Share Budget'!E582,0)</f>
        <v>0</v>
      </c>
      <c r="F582" s="161">
        <f>IF('Cumulative Cost Share Budget'!$L582='Split CS budget (A)'!$L$1,'Cumulative Cost Share Budget'!F582,0)</f>
        <v>0</v>
      </c>
      <c r="G582" s="161">
        <f>IF('Cumulative Cost Share Budget'!$L582='Split CS budget (A)'!$L$1,'Cumulative Cost Share Budget'!G582,0)</f>
        <v>0</v>
      </c>
      <c r="H582" s="161">
        <f>IF('Cumulative Cost Share Budget'!$L582='Split CS budget (A)'!$L$1,'Cumulative Cost Share Budget'!H582,0)</f>
        <v>0</v>
      </c>
      <c r="I582" s="161">
        <f>IF('Cumulative Cost Share Budget'!$L582='Split CS budget (A)'!$L$1,'Cumulative Cost Share Budget'!I582,0)</f>
        <v>0</v>
      </c>
      <c r="J582" s="158">
        <f t="shared" si="519"/>
        <v>0</v>
      </c>
      <c r="K582" s="2"/>
      <c r="L582" s="2"/>
      <c r="M582" s="2"/>
      <c r="N582" s="2"/>
      <c r="O582" s="2"/>
      <c r="P582" s="2"/>
    </row>
    <row r="583" spans="1:20" hidden="1">
      <c r="A583" s="545" t="str">
        <f>IF('Cumulative Cost Share Budget'!$L583='Split CS budget (A)'!$L$1,'Cumulative Cost Share Budget'!A583,0)</f>
        <v>Select One</v>
      </c>
      <c r="B583" s="493"/>
      <c r="D583" s="3"/>
      <c r="E583" s="161">
        <f>IF('Cumulative Cost Share Budget'!$L583='Split CS budget (A)'!$L$1,'Cumulative Cost Share Budget'!E583,0)</f>
        <v>0</v>
      </c>
      <c r="F583" s="161">
        <f>IF('Cumulative Cost Share Budget'!$L583='Split CS budget (A)'!$L$1,'Cumulative Cost Share Budget'!F583,0)</f>
        <v>0</v>
      </c>
      <c r="G583" s="161">
        <f>IF('Cumulative Cost Share Budget'!$L583='Split CS budget (A)'!$L$1,'Cumulative Cost Share Budget'!G583,0)</f>
        <v>0</v>
      </c>
      <c r="H583" s="161">
        <f>IF('Cumulative Cost Share Budget'!$L583='Split CS budget (A)'!$L$1,'Cumulative Cost Share Budget'!H583,0)</f>
        <v>0</v>
      </c>
      <c r="I583" s="161">
        <f>IF('Cumulative Cost Share Budget'!$L583='Split CS budget (A)'!$L$1,'Cumulative Cost Share Budget'!I583,0)</f>
        <v>0</v>
      </c>
      <c r="J583" s="158">
        <f t="shared" si="519"/>
        <v>0</v>
      </c>
      <c r="K583" s="2"/>
      <c r="L583" s="2"/>
      <c r="M583" s="2"/>
      <c r="N583" s="2"/>
      <c r="O583" s="2"/>
      <c r="P583" s="2"/>
    </row>
    <row r="584" spans="1:20" hidden="1">
      <c r="A584" s="545" t="str">
        <f>IF('Cumulative Cost Share Budget'!$L584='Split CS budget (A)'!$L$1,'Cumulative Cost Share Budget'!A584,0)</f>
        <v>Select One</v>
      </c>
      <c r="B584" s="493">
        <f>IF('Cumulative Cost Share Budget'!L582='Split CS budget (A)'!$L$1,'Cumulative Cost Share Budget'!B582,0)</f>
        <v>0</v>
      </c>
      <c r="D584" s="3"/>
      <c r="E584" s="161">
        <f>IF('Cumulative Cost Share Budget'!$L584='Split CS budget (A)'!$L$1,'Cumulative Cost Share Budget'!E584,0)</f>
        <v>0</v>
      </c>
      <c r="F584" s="161">
        <f>IF('Cumulative Cost Share Budget'!$L584='Split CS budget (A)'!$L$1,'Cumulative Cost Share Budget'!F584,0)</f>
        <v>0</v>
      </c>
      <c r="G584" s="161">
        <f>IF('Cumulative Cost Share Budget'!$L584='Split CS budget (A)'!$L$1,'Cumulative Cost Share Budget'!G584,0)</f>
        <v>0</v>
      </c>
      <c r="H584" s="161">
        <f>IF('Cumulative Cost Share Budget'!$L584='Split CS budget (A)'!$L$1,'Cumulative Cost Share Budget'!H584,0)</f>
        <v>0</v>
      </c>
      <c r="I584" s="161">
        <f>IF('Cumulative Cost Share Budget'!$L584='Split CS budget (A)'!$L$1,'Cumulative Cost Share Budget'!I584,0)</f>
        <v>0</v>
      </c>
      <c r="J584" s="158">
        <f t="shared" si="519"/>
        <v>0</v>
      </c>
      <c r="K584" s="2"/>
      <c r="L584" s="2"/>
      <c r="M584" s="2"/>
      <c r="N584" s="2"/>
      <c r="O584" s="2"/>
      <c r="P584" s="2"/>
    </row>
    <row r="585" spans="1:20" hidden="1">
      <c r="A585" s="545" t="str">
        <f>IF('Cumulative Cost Share Budget'!$L585='Split CS budget (A)'!$L$1,'Cumulative Cost Share Budget'!A585,0)</f>
        <v>Select One</v>
      </c>
      <c r="B585" s="493">
        <f>IF('Cumulative Cost Share Budget'!L583='Split CS budget (A)'!$L$1,'Cumulative Cost Share Budget'!B583,0)</f>
        <v>0</v>
      </c>
      <c r="D585" s="3"/>
      <c r="E585" s="161">
        <f>IF('Cumulative Cost Share Budget'!$L585='Split CS budget (A)'!$L$1,'Cumulative Cost Share Budget'!E585,0)</f>
        <v>0</v>
      </c>
      <c r="F585" s="161">
        <f>IF('Cumulative Cost Share Budget'!$L585='Split CS budget (A)'!$L$1,'Cumulative Cost Share Budget'!F585,0)</f>
        <v>0</v>
      </c>
      <c r="G585" s="161">
        <f>IF('Cumulative Cost Share Budget'!$L585='Split CS budget (A)'!$L$1,'Cumulative Cost Share Budget'!G585,0)</f>
        <v>0</v>
      </c>
      <c r="H585" s="161">
        <f>IF('Cumulative Cost Share Budget'!$L585='Split CS budget (A)'!$L$1,'Cumulative Cost Share Budget'!H585,0)</f>
        <v>0</v>
      </c>
      <c r="I585" s="161">
        <f>IF('Cumulative Cost Share Budget'!$L585='Split CS budget (A)'!$L$1,'Cumulative Cost Share Budget'!I585,0)</f>
        <v>0</v>
      </c>
      <c r="J585" s="158">
        <f t="shared" si="519"/>
        <v>0</v>
      </c>
      <c r="K585" s="2"/>
      <c r="L585" s="2"/>
      <c r="M585" s="2"/>
    </row>
    <row r="586" spans="1:20" hidden="1">
      <c r="A586" s="545" t="str">
        <f>IF('Cumulative Cost Share Budget'!$L586='Split CS budget (A)'!$L$1,'Cumulative Cost Share Budget'!A586,0)</f>
        <v>Select One</v>
      </c>
      <c r="B586" s="493">
        <f>IF('Cumulative Cost Share Budget'!L586='Split CS budget (A)'!$L$1,'Cumulative Cost Share Budget'!B586,0)</f>
        <v>0</v>
      </c>
      <c r="D586" s="3"/>
      <c r="E586" s="161">
        <f>IF('Cumulative Cost Share Budget'!$L586='Split CS budget (A)'!$L$1,'Cumulative Cost Share Budget'!E586,0)</f>
        <v>0</v>
      </c>
      <c r="F586" s="161">
        <f>IF('Cumulative Cost Share Budget'!$L586='Split CS budget (A)'!$L$1,'Cumulative Cost Share Budget'!F586,0)</f>
        <v>0</v>
      </c>
      <c r="G586" s="161">
        <f>IF('Cumulative Cost Share Budget'!$L586='Split CS budget (A)'!$L$1,'Cumulative Cost Share Budget'!G586,0)</f>
        <v>0</v>
      </c>
      <c r="H586" s="161">
        <f>IF('Cumulative Cost Share Budget'!$L586='Split CS budget (A)'!$L$1,'Cumulative Cost Share Budget'!H586,0)</f>
        <v>0</v>
      </c>
      <c r="I586" s="161">
        <f>IF('Cumulative Cost Share Budget'!$L586='Split CS budget (A)'!$L$1,'Cumulative Cost Share Budget'!I586,0)</f>
        <v>0</v>
      </c>
      <c r="J586" s="158">
        <f t="shared" si="519"/>
        <v>0</v>
      </c>
      <c r="K586" s="2"/>
      <c r="L586" s="2"/>
      <c r="M586" s="2"/>
    </row>
    <row r="587" spans="1:20">
      <c r="A587" s="740" t="s">
        <v>57</v>
      </c>
      <c r="B587" s="740"/>
      <c r="C587" s="740"/>
      <c r="D587" s="740"/>
      <c r="E587" s="185">
        <f>SUM(E579:E586)</f>
        <v>0</v>
      </c>
      <c r="F587" s="185">
        <f t="shared" ref="F587:I587" si="520">SUM(F579:F586)</f>
        <v>0</v>
      </c>
      <c r="G587" s="185">
        <f t="shared" si="520"/>
        <v>0</v>
      </c>
      <c r="H587" s="185">
        <f t="shared" si="520"/>
        <v>0</v>
      </c>
      <c r="I587" s="185">
        <f t="shared" si="520"/>
        <v>0</v>
      </c>
      <c r="J587" s="186">
        <f>SUM(J579:J586)</f>
        <v>0</v>
      </c>
      <c r="K587" s="2"/>
      <c r="L587" s="2"/>
      <c r="M587" s="2"/>
    </row>
    <row r="588" spans="1:20" hidden="1">
      <c r="A588" s="486"/>
      <c r="B588" s="486"/>
      <c r="E588" s="3"/>
      <c r="F588" s="2"/>
      <c r="G588" s="2"/>
      <c r="H588" s="2"/>
      <c r="I588" s="2"/>
      <c r="J588" s="46"/>
      <c r="K588" s="2"/>
      <c r="L588" s="2"/>
      <c r="M588" s="2"/>
    </row>
    <row r="589" spans="1:20" hidden="1">
      <c r="A589" s="488" t="s">
        <v>122</v>
      </c>
      <c r="B589" s="497"/>
      <c r="C589" s="9"/>
      <c r="D589" s="229" t="s">
        <v>184</v>
      </c>
      <c r="E589" s="117">
        <f>IF('Cumulative Cost Share Budget'!$L583='Split CS budget (A)'!$L$1,'Cumulative Cost Share Budget'!E583,0)</f>
        <v>0</v>
      </c>
      <c r="F589" s="117">
        <f>IF('Cumulative Cost Share Budget'!$L583='Split CS budget (A)'!$L$1,'Cumulative Cost Share Budget'!F583,0)</f>
        <v>0</v>
      </c>
      <c r="G589" s="117">
        <f>IF('Cumulative Cost Share Budget'!$L583='Split CS budget (A)'!$L$1,'Cumulative Cost Share Budget'!G583,0)</f>
        <v>0</v>
      </c>
      <c r="H589" s="117">
        <f>IF('Cumulative Cost Share Budget'!$L583='Split CS budget (A)'!$L$1,'Cumulative Cost Share Budget'!H583,0)</f>
        <v>0</v>
      </c>
      <c r="I589" s="117">
        <f>IF('Cumulative Cost Share Budget'!$L583='Split CS budget (A)'!$L$1,'Cumulative Cost Share Budget'!I583,0)</f>
        <v>0</v>
      </c>
      <c r="J589" s="73"/>
      <c r="K589" s="2"/>
      <c r="L589" s="2"/>
      <c r="M589" s="2"/>
    </row>
    <row r="590" spans="1:20" hidden="1">
      <c r="A590" s="486"/>
      <c r="B590" s="486"/>
      <c r="D590" s="229" t="s">
        <v>264</v>
      </c>
      <c r="E590" s="117">
        <f>IF('Cumulative Cost Share Budget'!$L586='Split CS budget (A)'!$L$1,'Cumulative Cost Share Budget'!E586,0)</f>
        <v>0</v>
      </c>
      <c r="F590" s="117">
        <f>IF('Cumulative Cost Share Budget'!$L586='Split CS budget (A)'!$L$1,'Cumulative Cost Share Budget'!F586,0)</f>
        <v>0</v>
      </c>
      <c r="G590" s="117">
        <f>IF('Cumulative Cost Share Budget'!$L586='Split CS budget (A)'!$L$1,'Cumulative Cost Share Budget'!G586,0)</f>
        <v>0</v>
      </c>
      <c r="H590" s="117">
        <f>IF('Cumulative Cost Share Budget'!$L586='Split CS budget (A)'!$L$1,'Cumulative Cost Share Budget'!H586,0)</f>
        <v>0</v>
      </c>
      <c r="I590" s="117">
        <f>IF('Cumulative Cost Share Budget'!$L586='Split CS budget (A)'!$L$1,'Cumulative Cost Share Budget'!I586,0)</f>
        <v>0</v>
      </c>
      <c r="J590" s="73"/>
      <c r="K590" s="2"/>
      <c r="L590" s="2"/>
      <c r="M590" s="2"/>
    </row>
    <row r="591" spans="1:20" hidden="1">
      <c r="A591" s="488" t="s">
        <v>169</v>
      </c>
      <c r="B591" s="545" t="str">
        <f>IF('Cumulative Cost Share Budget'!$L591='Split CS budget (A)'!$L$1,'Cumulative Cost Share Budget'!B591,0)</f>
        <v>Select One</v>
      </c>
      <c r="C591" s="9"/>
      <c r="D591" s="229" t="s">
        <v>265</v>
      </c>
      <c r="E591" s="117">
        <f>IF('Cumulative Cost Share Budget'!$L587='Split CS budget (A)'!$L$1,'Cumulative Cost Share Budget'!E587,0)</f>
        <v>0</v>
      </c>
      <c r="F591" s="117">
        <f>IF('Cumulative Cost Share Budget'!$L587='Split CS budget (A)'!$L$1,'Cumulative Cost Share Budget'!F587,0)</f>
        <v>0</v>
      </c>
      <c r="G591" s="117">
        <f>IF('Cumulative Cost Share Budget'!$L587='Split CS budget (A)'!$L$1,'Cumulative Cost Share Budget'!G587,0)</f>
        <v>0</v>
      </c>
      <c r="H591" s="117">
        <f>IF('Cumulative Cost Share Budget'!$L587='Split CS budget (A)'!$L$1,'Cumulative Cost Share Budget'!H587,0)</f>
        <v>0</v>
      </c>
      <c r="I591" s="117">
        <f>IF('Cumulative Cost Share Budget'!$L587='Split CS budget (A)'!$L$1,'Cumulative Cost Share Budget'!I587,0)</f>
        <v>0</v>
      </c>
      <c r="J591" s="73"/>
      <c r="K591" s="2"/>
      <c r="L591" s="2"/>
      <c r="M591" s="2"/>
    </row>
    <row r="592" spans="1:20" hidden="1">
      <c r="A592" s="800">
        <f>IF('Cumulative Cost Share Budget'!L592='Split CS budget (A)'!$L$1,'Cumulative Cost Share Budget'!A592,0)</f>
        <v>0</v>
      </c>
      <c r="B592" s="486"/>
      <c r="D592" s="229" t="s">
        <v>266</v>
      </c>
      <c r="E592" s="117">
        <f>IF('Cumulative Cost Share Budget'!$L588='Split CS budget (A)'!$L$1,'Cumulative Cost Share Budget'!E588,0)</f>
        <v>0</v>
      </c>
      <c r="F592" s="117">
        <f>IF('Cumulative Cost Share Budget'!$L588='Split CS budget (A)'!$L$1,'Cumulative Cost Share Budget'!F588,0)</f>
        <v>0</v>
      </c>
      <c r="G592" s="117">
        <f>IF('Cumulative Cost Share Budget'!$L588='Split CS budget (A)'!$L$1,'Cumulative Cost Share Budget'!G588,0)</f>
        <v>0</v>
      </c>
      <c r="H592" s="117">
        <f>IF('Cumulative Cost Share Budget'!$L588='Split CS budget (A)'!$L$1,'Cumulative Cost Share Budget'!H588,0)</f>
        <v>0</v>
      </c>
      <c r="I592" s="117">
        <f>IF('Cumulative Cost Share Budget'!$L588='Split CS budget (A)'!$L$1,'Cumulative Cost Share Budget'!I588,0)</f>
        <v>0</v>
      </c>
      <c r="J592" s="46"/>
      <c r="K592" s="2"/>
      <c r="L592" s="2"/>
      <c r="M592" s="2"/>
    </row>
    <row r="593" spans="1:16" hidden="1">
      <c r="A593" s="800"/>
      <c r="B593" s="489" t="s">
        <v>41</v>
      </c>
      <c r="C593" s="68" t="s">
        <v>42</v>
      </c>
      <c r="D593" s="26"/>
      <c r="E593" s="14"/>
      <c r="F593" s="14"/>
      <c r="G593" s="14"/>
      <c r="H593" s="14"/>
      <c r="I593" s="14"/>
      <c r="J593" s="46"/>
      <c r="K593" s="2"/>
      <c r="L593" s="2"/>
      <c r="M593" s="2"/>
    </row>
    <row r="594" spans="1:16" hidden="1">
      <c r="A594" s="801"/>
      <c r="B594" s="498" t="s">
        <v>43</v>
      </c>
      <c r="C594" s="116">
        <f>IF('Cumulative Cost Share Budget'!$L594='Split CS budget (A)'!$L$1,'Cumulative Cost Share Budget'!C594,0)</f>
        <v>0</v>
      </c>
      <c r="D594" s="26"/>
      <c r="E594" s="235">
        <f>IF('Cumulative Cost Share Budget'!$L594='Split CS budget (A)'!$L$1,'Cumulative Cost Share Budget'!E594,0)</f>
        <v>0</v>
      </c>
      <c r="F594" s="235">
        <f>IF('Cumulative Cost Share Budget'!$L594='Split CS budget (A)'!$L$1,'Cumulative Cost Share Budget'!F594,0)</f>
        <v>0</v>
      </c>
      <c r="G594" s="235">
        <f>IF('Cumulative Cost Share Budget'!$L594='Split CS budget (A)'!$L$1,'Cumulative Cost Share Budget'!G594,0)</f>
        <v>0</v>
      </c>
      <c r="H594" s="235">
        <f>IF('Cumulative Cost Share Budget'!$L594='Split CS budget (A)'!$L$1,'Cumulative Cost Share Budget'!H594,0)</f>
        <v>0</v>
      </c>
      <c r="I594" s="235">
        <f>IF('Cumulative Cost Share Budget'!$L594='Split CS budget (A)'!$L$1,'Cumulative Cost Share Budget'!I594,0)</f>
        <v>0</v>
      </c>
      <c r="J594" s="158">
        <f t="shared" ref="J594:J599" si="521">SUM(E594:I594)</f>
        <v>0</v>
      </c>
      <c r="K594" s="2"/>
      <c r="L594" s="2"/>
      <c r="M594" s="2"/>
    </row>
    <row r="595" spans="1:16" hidden="1">
      <c r="A595" s="801"/>
      <c r="B595" s="498" t="s">
        <v>44</v>
      </c>
      <c r="C595" s="116">
        <f>IF('Cumulative Cost Share Budget'!$L595='Split CS budget (A)'!$L$1,'Cumulative Cost Share Budget'!C595,0)</f>
        <v>0</v>
      </c>
      <c r="D595" s="26"/>
      <c r="E595" s="235">
        <f>IF('Cumulative Cost Share Budget'!$L595='Split CS budget (A)'!$L$1,'Cumulative Cost Share Budget'!E595,0)</f>
        <v>0</v>
      </c>
      <c r="F595" s="235">
        <f>IF('Cumulative Cost Share Budget'!$L595='Split CS budget (A)'!$L$1,'Cumulative Cost Share Budget'!F595,0)</f>
        <v>0</v>
      </c>
      <c r="G595" s="235">
        <f>IF('Cumulative Cost Share Budget'!$L595='Split CS budget (A)'!$L$1,'Cumulative Cost Share Budget'!G595,0)</f>
        <v>0</v>
      </c>
      <c r="H595" s="235">
        <f>IF('Cumulative Cost Share Budget'!$L595='Split CS budget (A)'!$L$1,'Cumulative Cost Share Budget'!H595,0)</f>
        <v>0</v>
      </c>
      <c r="I595" s="235">
        <f>IF('Cumulative Cost Share Budget'!$L595='Split CS budget (A)'!$L$1,'Cumulative Cost Share Budget'!I595,0)</f>
        <v>0</v>
      </c>
      <c r="J595" s="158">
        <f t="shared" si="521"/>
        <v>0</v>
      </c>
      <c r="K595" s="2"/>
      <c r="L595" s="2"/>
      <c r="M595" s="2"/>
    </row>
    <row r="596" spans="1:16" hidden="1">
      <c r="A596" s="801"/>
      <c r="B596" s="498" t="s">
        <v>182</v>
      </c>
      <c r="C596" s="116">
        <f>IF('Cumulative Cost Share Budget'!$L596='Split CS budget (A)'!$L$1,'Cumulative Cost Share Budget'!C596,0)</f>
        <v>0</v>
      </c>
      <c r="D596" s="26"/>
      <c r="E596" s="235">
        <f>IF('Cumulative Cost Share Budget'!$L596='Split CS budget (A)'!$L$1,'Cumulative Cost Share Budget'!E596,0)</f>
        <v>0</v>
      </c>
      <c r="F596" s="235">
        <f>IF('Cumulative Cost Share Budget'!$L596='Split CS budget (A)'!$L$1,'Cumulative Cost Share Budget'!F596,0)</f>
        <v>0</v>
      </c>
      <c r="G596" s="235">
        <f>IF('Cumulative Cost Share Budget'!$L596='Split CS budget (A)'!$L$1,'Cumulative Cost Share Budget'!G596,0)</f>
        <v>0</v>
      </c>
      <c r="H596" s="235">
        <f>IF('Cumulative Cost Share Budget'!$L596='Split CS budget (A)'!$L$1,'Cumulative Cost Share Budget'!H596,0)</f>
        <v>0</v>
      </c>
      <c r="I596" s="235">
        <f>IF('Cumulative Cost Share Budget'!$L596='Split CS budget (A)'!$L$1,'Cumulative Cost Share Budget'!I596,0)</f>
        <v>0</v>
      </c>
      <c r="J596" s="158">
        <f t="shared" si="521"/>
        <v>0</v>
      </c>
      <c r="K596" s="2"/>
      <c r="L596" s="2"/>
      <c r="M596" s="2"/>
    </row>
    <row r="597" spans="1:16" hidden="1">
      <c r="A597" s="801"/>
      <c r="B597" s="498" t="s">
        <v>45</v>
      </c>
      <c r="C597" s="116">
        <f>IF('Cumulative Cost Share Budget'!$L597='Split CS budget (A)'!$L$1,'Cumulative Cost Share Budget'!C597,0)</f>
        <v>0</v>
      </c>
      <c r="D597" s="26"/>
      <c r="E597" s="235">
        <f>IF('Cumulative Cost Share Budget'!$L597='Split CS budget (A)'!$L$1,'Cumulative Cost Share Budget'!E597,0)</f>
        <v>0</v>
      </c>
      <c r="F597" s="235">
        <f>IF('Cumulative Cost Share Budget'!$L597='Split CS budget (A)'!$L$1,'Cumulative Cost Share Budget'!F597,0)</f>
        <v>0</v>
      </c>
      <c r="G597" s="235">
        <f>IF('Cumulative Cost Share Budget'!$L597='Split CS budget (A)'!$L$1,'Cumulative Cost Share Budget'!G597,0)</f>
        <v>0</v>
      </c>
      <c r="H597" s="235">
        <f>IF('Cumulative Cost Share Budget'!$L597='Split CS budget (A)'!$L$1,'Cumulative Cost Share Budget'!H597,0)</f>
        <v>0</v>
      </c>
      <c r="I597" s="235">
        <f>IF('Cumulative Cost Share Budget'!$L597='Split CS budget (A)'!$L$1,'Cumulative Cost Share Budget'!I597,0)</f>
        <v>0</v>
      </c>
      <c r="J597" s="158">
        <f t="shared" si="521"/>
        <v>0</v>
      </c>
      <c r="K597" s="2"/>
      <c r="L597" s="2"/>
      <c r="M597" s="8"/>
      <c r="N597" s="2"/>
      <c r="O597" s="2"/>
      <c r="P597" s="2"/>
    </row>
    <row r="598" spans="1:16" hidden="1">
      <c r="A598" s="801"/>
      <c r="B598" s="498" t="s">
        <v>46</v>
      </c>
      <c r="C598" s="116">
        <f>IF('Cumulative Cost Share Budget'!$L598='Split CS budget (A)'!$L$1,'Cumulative Cost Share Budget'!C598,0)</f>
        <v>0</v>
      </c>
      <c r="D598" s="26"/>
      <c r="E598" s="235">
        <f>IF('Cumulative Cost Share Budget'!$L598='Split CS budget (A)'!$L$1,'Cumulative Cost Share Budget'!E598,0)</f>
        <v>0</v>
      </c>
      <c r="F598" s="235">
        <f>IF('Cumulative Cost Share Budget'!$L598='Split CS budget (A)'!$L$1,'Cumulative Cost Share Budget'!F598,0)</f>
        <v>0</v>
      </c>
      <c r="G598" s="235">
        <f>IF('Cumulative Cost Share Budget'!$L598='Split CS budget (A)'!$L$1,'Cumulative Cost Share Budget'!G598,0)</f>
        <v>0</v>
      </c>
      <c r="H598" s="235">
        <f>IF('Cumulative Cost Share Budget'!$L598='Split CS budget (A)'!$L$1,'Cumulative Cost Share Budget'!H598,0)</f>
        <v>0</v>
      </c>
      <c r="I598" s="235">
        <f>IF('Cumulative Cost Share Budget'!$L598='Split CS budget (A)'!$L$1,'Cumulative Cost Share Budget'!I598,0)</f>
        <v>0</v>
      </c>
      <c r="J598" s="158">
        <f t="shared" si="521"/>
        <v>0</v>
      </c>
      <c r="K598" s="2"/>
      <c r="L598" s="2"/>
      <c r="M598" s="2"/>
    </row>
    <row r="599" spans="1:16" hidden="1">
      <c r="A599" s="801"/>
      <c r="B599" s="498" t="s">
        <v>47</v>
      </c>
      <c r="C599" s="116">
        <f>IF('Cumulative Cost Share Budget'!$L599='Split CS budget (A)'!$L$1,'Cumulative Cost Share Budget'!C599,0)</f>
        <v>0</v>
      </c>
      <c r="D599" s="26"/>
      <c r="E599" s="235">
        <f>IF('Cumulative Cost Share Budget'!$L599='Split CS budget (A)'!$L$1,'Cumulative Cost Share Budget'!E599,0)</f>
        <v>0</v>
      </c>
      <c r="F599" s="235">
        <f>IF('Cumulative Cost Share Budget'!$L599='Split CS budget (A)'!$L$1,'Cumulative Cost Share Budget'!F599,0)</f>
        <v>0</v>
      </c>
      <c r="G599" s="235">
        <f>IF('Cumulative Cost Share Budget'!$L599='Split CS budget (A)'!$L$1,'Cumulative Cost Share Budget'!G599,0)</f>
        <v>0</v>
      </c>
      <c r="H599" s="235">
        <f>IF('Cumulative Cost Share Budget'!$L599='Split CS budget (A)'!$L$1,'Cumulative Cost Share Budget'!H599,0)</f>
        <v>0</v>
      </c>
      <c r="I599" s="235">
        <f>IF('Cumulative Cost Share Budget'!$L599='Split CS budget (A)'!$L$1,'Cumulative Cost Share Budget'!I599,0)</f>
        <v>0</v>
      </c>
      <c r="J599" s="158">
        <f t="shared" si="521"/>
        <v>0</v>
      </c>
      <c r="K599" s="2"/>
      <c r="L599" s="2"/>
      <c r="M599" s="2"/>
    </row>
    <row r="600" spans="1:16" hidden="1">
      <c r="A600" s="740" t="s">
        <v>57</v>
      </c>
      <c r="B600" s="740"/>
      <c r="C600" s="740"/>
      <c r="D600" s="740"/>
      <c r="E600" s="185">
        <f>SUM(E594:E599)</f>
        <v>0</v>
      </c>
      <c r="F600" s="185">
        <f t="shared" ref="F600:J600" si="522">SUM(F594:F599)</f>
        <v>0</v>
      </c>
      <c r="G600" s="185">
        <f t="shared" si="522"/>
        <v>0</v>
      </c>
      <c r="H600" s="185">
        <f t="shared" si="522"/>
        <v>0</v>
      </c>
      <c r="I600" s="185">
        <f t="shared" si="522"/>
        <v>0</v>
      </c>
      <c r="J600" s="186">
        <f t="shared" si="522"/>
        <v>0</v>
      </c>
      <c r="K600" s="2"/>
      <c r="L600" s="2"/>
      <c r="M600" s="2"/>
    </row>
    <row r="601" spans="1:16" hidden="1">
      <c r="A601" s="486"/>
      <c r="B601" s="486"/>
      <c r="E601" s="3"/>
      <c r="F601" s="2"/>
      <c r="G601" s="2"/>
      <c r="H601" s="2"/>
      <c r="I601" s="2"/>
      <c r="J601" s="46"/>
      <c r="K601" s="2"/>
      <c r="L601" s="2"/>
      <c r="M601" s="2"/>
    </row>
    <row r="602" spans="1:16" hidden="1">
      <c r="A602" s="488" t="s">
        <v>122</v>
      </c>
      <c r="B602" s="497"/>
      <c r="C602" s="9"/>
      <c r="D602" s="229" t="s">
        <v>184</v>
      </c>
      <c r="E602" s="117">
        <f>IF('Cumulative Cost Share Budget'!$L598='Split CS budget (A)'!$L$1,'Cumulative Cost Share Budget'!E598,0)</f>
        <v>0</v>
      </c>
      <c r="F602" s="117">
        <f>IF('Cumulative Cost Share Budget'!$L598='Split CS budget (A)'!$L$1,'Cumulative Cost Share Budget'!F598,0)</f>
        <v>0</v>
      </c>
      <c r="G602" s="117">
        <f>IF('Cumulative Cost Share Budget'!$L598='Split CS budget (A)'!$L$1,'Cumulative Cost Share Budget'!G598,0)</f>
        <v>0</v>
      </c>
      <c r="H602" s="117">
        <f>IF('Cumulative Cost Share Budget'!$L598='Split CS budget (A)'!$L$1,'Cumulative Cost Share Budget'!H598,0)</f>
        <v>0</v>
      </c>
      <c r="I602" s="117">
        <f>IF('Cumulative Cost Share Budget'!$L598='Split CS budget (A)'!$L$1,'Cumulative Cost Share Budget'!I598,0)</f>
        <v>0</v>
      </c>
      <c r="J602" s="73"/>
      <c r="K602" s="2"/>
      <c r="L602" s="2"/>
      <c r="M602" s="2"/>
    </row>
    <row r="603" spans="1:16" hidden="1">
      <c r="A603" s="486"/>
      <c r="B603" s="486"/>
      <c r="D603" s="229" t="s">
        <v>264</v>
      </c>
      <c r="E603" s="117">
        <f>IF('Cumulative Cost Share Budget'!$L599='Split CS budget (A)'!$L$1,'Cumulative Cost Share Budget'!E599,0)</f>
        <v>0</v>
      </c>
      <c r="F603" s="117">
        <f>IF('Cumulative Cost Share Budget'!$L599='Split CS budget (A)'!$L$1,'Cumulative Cost Share Budget'!F599,0)</f>
        <v>0</v>
      </c>
      <c r="G603" s="117">
        <f>IF('Cumulative Cost Share Budget'!$L599='Split CS budget (A)'!$L$1,'Cumulative Cost Share Budget'!G599,0)</f>
        <v>0</v>
      </c>
      <c r="H603" s="117">
        <f>IF('Cumulative Cost Share Budget'!$L599='Split CS budget (A)'!$L$1,'Cumulative Cost Share Budget'!H599,0)</f>
        <v>0</v>
      </c>
      <c r="I603" s="117">
        <f>IF('Cumulative Cost Share Budget'!$L599='Split CS budget (A)'!$L$1,'Cumulative Cost Share Budget'!I599,0)</f>
        <v>0</v>
      </c>
      <c r="J603" s="73"/>
      <c r="K603" s="2"/>
      <c r="L603" s="2"/>
      <c r="M603" s="2"/>
    </row>
    <row r="604" spans="1:16" hidden="1">
      <c r="A604" s="488" t="s">
        <v>169</v>
      </c>
      <c r="B604" s="545" t="str">
        <f>IF('Cumulative Cost Share Budget'!$L604='Split CS budget (A)'!$L$1,'Cumulative Cost Share Budget'!B604,0)</f>
        <v>Select One</v>
      </c>
      <c r="C604" s="9"/>
      <c r="D604" s="229" t="s">
        <v>265</v>
      </c>
      <c r="E604" s="117">
        <f>IF('Cumulative Cost Share Budget'!$L600='Split CS budget (A)'!$L$1,'Cumulative Cost Share Budget'!E600,0)</f>
        <v>0</v>
      </c>
      <c r="F604" s="117">
        <f>IF('Cumulative Cost Share Budget'!$L600='Split CS budget (A)'!$L$1,'Cumulative Cost Share Budget'!F600,0)</f>
        <v>0</v>
      </c>
      <c r="G604" s="117">
        <f>IF('Cumulative Cost Share Budget'!$L600='Split CS budget (A)'!$L$1,'Cumulative Cost Share Budget'!G600,0)</f>
        <v>0</v>
      </c>
      <c r="H604" s="117">
        <f>IF('Cumulative Cost Share Budget'!$L600='Split CS budget (A)'!$L$1,'Cumulative Cost Share Budget'!H600,0)</f>
        <v>0</v>
      </c>
      <c r="I604" s="117">
        <f>IF('Cumulative Cost Share Budget'!$L600='Split CS budget (A)'!$L$1,'Cumulative Cost Share Budget'!I600,0)</f>
        <v>0</v>
      </c>
      <c r="J604" s="73"/>
      <c r="K604" s="2"/>
      <c r="L604" s="2"/>
      <c r="M604" s="2"/>
    </row>
    <row r="605" spans="1:16" hidden="1">
      <c r="A605" s="800" t="str">
        <f>IF('Cumulative Cost Share Budget'!L605='Split CS budget (A)'!$L$1,'Cumulative Cost Share Budget'!A605,0)</f>
        <v xml:space="preserve"> </v>
      </c>
      <c r="B605" s="486"/>
      <c r="D605" s="229" t="s">
        <v>266</v>
      </c>
      <c r="E605" s="117">
        <f>IF('Cumulative Cost Share Budget'!$L601='Split CS budget (A)'!$L$1,'Cumulative Cost Share Budget'!E601,0)</f>
        <v>0</v>
      </c>
      <c r="F605" s="117">
        <f>IF('Cumulative Cost Share Budget'!$L601='Split CS budget (A)'!$L$1,'Cumulative Cost Share Budget'!F601,0)</f>
        <v>0</v>
      </c>
      <c r="G605" s="117">
        <f>IF('Cumulative Cost Share Budget'!$L601='Split CS budget (A)'!$L$1,'Cumulative Cost Share Budget'!G601,0)</f>
        <v>0</v>
      </c>
      <c r="H605" s="117">
        <f>IF('Cumulative Cost Share Budget'!$L601='Split CS budget (A)'!$L$1,'Cumulative Cost Share Budget'!H601,0)</f>
        <v>0</v>
      </c>
      <c r="I605" s="117">
        <f>IF('Cumulative Cost Share Budget'!$L601='Split CS budget (A)'!$L$1,'Cumulative Cost Share Budget'!I601,0)</f>
        <v>0</v>
      </c>
      <c r="J605" s="46"/>
      <c r="K605" s="2"/>
      <c r="L605" s="2"/>
      <c r="M605" s="2"/>
    </row>
    <row r="606" spans="1:16" hidden="1">
      <c r="A606" s="800"/>
      <c r="B606" s="489" t="s">
        <v>41</v>
      </c>
      <c r="C606" s="68" t="s">
        <v>42</v>
      </c>
      <c r="D606" s="26"/>
      <c r="E606" s="14"/>
      <c r="F606" s="14"/>
      <c r="G606" s="14"/>
      <c r="H606" s="14"/>
      <c r="I606" s="14"/>
      <c r="J606" s="46"/>
      <c r="K606" s="2"/>
      <c r="L606" s="2"/>
      <c r="M606" s="2"/>
    </row>
    <row r="607" spans="1:16" hidden="1">
      <c r="A607" s="801"/>
      <c r="B607" s="498" t="s">
        <v>43</v>
      </c>
      <c r="C607" s="116">
        <f>IF('Cumulative Cost Share Budget'!$L607='Split CS budget (A)'!$L$1,'Cumulative Cost Share Budget'!C607,0)</f>
        <v>0</v>
      </c>
      <c r="D607" s="26"/>
      <c r="E607" s="235">
        <f>IF('Cumulative Cost Share Budget'!$L607='Split CS budget (A)'!$L$1,'Cumulative Cost Share Budget'!E607,0)</f>
        <v>0</v>
      </c>
      <c r="F607" s="235">
        <f>IF('Cumulative Cost Share Budget'!$L607='Split CS budget (A)'!$L$1,'Cumulative Cost Share Budget'!F607,0)</f>
        <v>0</v>
      </c>
      <c r="G607" s="235">
        <f>IF('Cumulative Cost Share Budget'!$L607='Split CS budget (A)'!$L$1,'Cumulative Cost Share Budget'!G607,0)</f>
        <v>0</v>
      </c>
      <c r="H607" s="235">
        <f>IF('Cumulative Cost Share Budget'!$L607='Split CS budget (A)'!$L$1,'Cumulative Cost Share Budget'!H607,0)</f>
        <v>0</v>
      </c>
      <c r="I607" s="235">
        <f>IF('Cumulative Cost Share Budget'!$L607='Split CS budget (A)'!$L$1,'Cumulative Cost Share Budget'!I607,0)</f>
        <v>0</v>
      </c>
      <c r="J607" s="158">
        <f t="shared" ref="J607:J612" si="523">SUM(E607:I607)</f>
        <v>0</v>
      </c>
      <c r="K607" s="2"/>
      <c r="L607" s="2"/>
      <c r="M607" s="2"/>
    </row>
    <row r="608" spans="1:16" hidden="1">
      <c r="A608" s="801"/>
      <c r="B608" s="498" t="s">
        <v>44</v>
      </c>
      <c r="C608" s="116">
        <f>IF('Cumulative Cost Share Budget'!$L608='Split CS budget (A)'!$L$1,'Cumulative Cost Share Budget'!C608,0)</f>
        <v>0</v>
      </c>
      <c r="D608" s="26"/>
      <c r="E608" s="235">
        <f>IF('Cumulative Cost Share Budget'!$L608='Split CS budget (A)'!$L$1,'Cumulative Cost Share Budget'!E608,0)</f>
        <v>0</v>
      </c>
      <c r="F608" s="235">
        <f>IF('Cumulative Cost Share Budget'!$L608='Split CS budget (A)'!$L$1,'Cumulative Cost Share Budget'!F608,0)</f>
        <v>0</v>
      </c>
      <c r="G608" s="235">
        <f>IF('Cumulative Cost Share Budget'!$L608='Split CS budget (A)'!$L$1,'Cumulative Cost Share Budget'!G608,0)</f>
        <v>0</v>
      </c>
      <c r="H608" s="235">
        <f>IF('Cumulative Cost Share Budget'!$L608='Split CS budget (A)'!$L$1,'Cumulative Cost Share Budget'!H608,0)</f>
        <v>0</v>
      </c>
      <c r="I608" s="235">
        <f>IF('Cumulative Cost Share Budget'!$L608='Split CS budget (A)'!$L$1,'Cumulative Cost Share Budget'!I608,0)</f>
        <v>0</v>
      </c>
      <c r="J608" s="158">
        <f t="shared" si="523"/>
        <v>0</v>
      </c>
      <c r="K608" s="2"/>
      <c r="L608" s="2"/>
      <c r="M608" s="2"/>
    </row>
    <row r="609" spans="1:17" hidden="1">
      <c r="A609" s="801"/>
      <c r="B609" s="498" t="s">
        <v>182</v>
      </c>
      <c r="C609" s="116">
        <f>IF('Cumulative Cost Share Budget'!$L609='Split CS budget (A)'!$L$1,'Cumulative Cost Share Budget'!C609,0)</f>
        <v>0</v>
      </c>
      <c r="D609" s="26"/>
      <c r="E609" s="235">
        <f>IF('Cumulative Cost Share Budget'!$L609='Split CS budget (A)'!$L$1,'Cumulative Cost Share Budget'!E609,0)</f>
        <v>0</v>
      </c>
      <c r="F609" s="235">
        <f>IF('Cumulative Cost Share Budget'!$L609='Split CS budget (A)'!$L$1,'Cumulative Cost Share Budget'!F609,0)</f>
        <v>0</v>
      </c>
      <c r="G609" s="235">
        <f>IF('Cumulative Cost Share Budget'!$L609='Split CS budget (A)'!$L$1,'Cumulative Cost Share Budget'!G609,0)</f>
        <v>0</v>
      </c>
      <c r="H609" s="235">
        <f>IF('Cumulative Cost Share Budget'!$L609='Split CS budget (A)'!$L$1,'Cumulative Cost Share Budget'!H609,0)</f>
        <v>0</v>
      </c>
      <c r="I609" s="235">
        <f>IF('Cumulative Cost Share Budget'!$L609='Split CS budget (A)'!$L$1,'Cumulative Cost Share Budget'!I609,0)</f>
        <v>0</v>
      </c>
      <c r="J609" s="158">
        <f t="shared" si="523"/>
        <v>0</v>
      </c>
      <c r="K609" s="2"/>
      <c r="L609" s="2"/>
      <c r="M609" s="2"/>
    </row>
    <row r="610" spans="1:17" hidden="1">
      <c r="A610" s="801"/>
      <c r="B610" s="498" t="s">
        <v>45</v>
      </c>
      <c r="C610" s="116">
        <f>IF('Cumulative Cost Share Budget'!$L610='Split CS budget (A)'!$L$1,'Cumulative Cost Share Budget'!C610,0)</f>
        <v>0</v>
      </c>
      <c r="D610" s="26"/>
      <c r="E610" s="235">
        <f>IF('Cumulative Cost Share Budget'!$L610='Split CS budget (A)'!$L$1,'Cumulative Cost Share Budget'!E610,0)</f>
        <v>0</v>
      </c>
      <c r="F610" s="235">
        <f>IF('Cumulative Cost Share Budget'!$L610='Split CS budget (A)'!$L$1,'Cumulative Cost Share Budget'!F610,0)</f>
        <v>0</v>
      </c>
      <c r="G610" s="235">
        <f>IF('Cumulative Cost Share Budget'!$L610='Split CS budget (A)'!$L$1,'Cumulative Cost Share Budget'!G610,0)</f>
        <v>0</v>
      </c>
      <c r="H610" s="235">
        <f>IF('Cumulative Cost Share Budget'!$L610='Split CS budget (A)'!$L$1,'Cumulative Cost Share Budget'!H610,0)</f>
        <v>0</v>
      </c>
      <c r="I610" s="235">
        <f>IF('Cumulative Cost Share Budget'!$L610='Split CS budget (A)'!$L$1,'Cumulative Cost Share Budget'!I610,0)</f>
        <v>0</v>
      </c>
      <c r="J610" s="158">
        <f t="shared" si="523"/>
        <v>0</v>
      </c>
      <c r="K610" s="2"/>
      <c r="L610" s="2"/>
      <c r="M610" s="8"/>
      <c r="N610" s="2"/>
      <c r="O610" s="2"/>
      <c r="P610" s="2"/>
      <c r="Q610" s="2"/>
    </row>
    <row r="611" spans="1:17" hidden="1">
      <c r="A611" s="801"/>
      <c r="B611" s="498" t="s">
        <v>46</v>
      </c>
      <c r="C611" s="116">
        <f>IF('Cumulative Cost Share Budget'!$L611='Split CS budget (A)'!$L$1,'Cumulative Cost Share Budget'!C611,0)</f>
        <v>0</v>
      </c>
      <c r="D611" s="26"/>
      <c r="E611" s="235">
        <f>IF('Cumulative Cost Share Budget'!$L611='Split CS budget (A)'!$L$1,'Cumulative Cost Share Budget'!E611,0)</f>
        <v>0</v>
      </c>
      <c r="F611" s="235">
        <f>IF('Cumulative Cost Share Budget'!$L611='Split CS budget (A)'!$L$1,'Cumulative Cost Share Budget'!F611,0)</f>
        <v>0</v>
      </c>
      <c r="G611" s="235">
        <f>IF('Cumulative Cost Share Budget'!$L611='Split CS budget (A)'!$L$1,'Cumulative Cost Share Budget'!G611,0)</f>
        <v>0</v>
      </c>
      <c r="H611" s="235">
        <f>IF('Cumulative Cost Share Budget'!$L611='Split CS budget (A)'!$L$1,'Cumulative Cost Share Budget'!H611,0)</f>
        <v>0</v>
      </c>
      <c r="I611" s="235">
        <f>IF('Cumulative Cost Share Budget'!$L611='Split CS budget (A)'!$L$1,'Cumulative Cost Share Budget'!I611,0)</f>
        <v>0</v>
      </c>
      <c r="J611" s="158">
        <f t="shared" si="523"/>
        <v>0</v>
      </c>
      <c r="K611" s="2"/>
      <c r="L611" s="2"/>
      <c r="M611" s="2"/>
      <c r="N611" s="2"/>
      <c r="O611" s="2"/>
      <c r="P611" s="2"/>
      <c r="Q611" s="2"/>
    </row>
    <row r="612" spans="1:17" hidden="1">
      <c r="A612" s="801"/>
      <c r="B612" s="498" t="s">
        <v>47</v>
      </c>
      <c r="C612" s="116">
        <f>IF('Cumulative Cost Share Budget'!$L612='Split CS budget (A)'!$L$1,'Cumulative Cost Share Budget'!C612,0)</f>
        <v>0</v>
      </c>
      <c r="D612" s="26"/>
      <c r="E612" s="235">
        <f>IF('Cumulative Cost Share Budget'!$L612='Split CS budget (A)'!$L$1,'Cumulative Cost Share Budget'!E612,0)</f>
        <v>0</v>
      </c>
      <c r="F612" s="235">
        <f>IF('Cumulative Cost Share Budget'!$L612='Split CS budget (A)'!$L$1,'Cumulative Cost Share Budget'!F612,0)</f>
        <v>0</v>
      </c>
      <c r="G612" s="235">
        <f>IF('Cumulative Cost Share Budget'!$L612='Split CS budget (A)'!$L$1,'Cumulative Cost Share Budget'!G612,0)</f>
        <v>0</v>
      </c>
      <c r="H612" s="235">
        <f>IF('Cumulative Cost Share Budget'!$L612='Split CS budget (A)'!$L$1,'Cumulative Cost Share Budget'!H612,0)</f>
        <v>0</v>
      </c>
      <c r="I612" s="235">
        <f>IF('Cumulative Cost Share Budget'!$L612='Split CS budget (A)'!$L$1,'Cumulative Cost Share Budget'!I612,0)</f>
        <v>0</v>
      </c>
      <c r="J612" s="158">
        <f t="shared" si="523"/>
        <v>0</v>
      </c>
      <c r="K612" s="29"/>
      <c r="L612" s="29"/>
      <c r="M612" s="2"/>
    </row>
    <row r="613" spans="1:17" hidden="1">
      <c r="A613" s="740" t="s">
        <v>57</v>
      </c>
      <c r="B613" s="740"/>
      <c r="C613" s="740"/>
      <c r="D613" s="740"/>
      <c r="E613" s="185">
        <f>SUM(E607:E612)</f>
        <v>0</v>
      </c>
      <c r="F613" s="185">
        <f t="shared" ref="F613:J613" si="524">SUM(F607:F612)</f>
        <v>0</v>
      </c>
      <c r="G613" s="185">
        <f t="shared" si="524"/>
        <v>0</v>
      </c>
      <c r="H613" s="185">
        <f t="shared" si="524"/>
        <v>0</v>
      </c>
      <c r="I613" s="185">
        <f t="shared" si="524"/>
        <v>0</v>
      </c>
      <c r="J613" s="186">
        <f t="shared" si="524"/>
        <v>0</v>
      </c>
      <c r="K613" s="2"/>
      <c r="L613" s="2"/>
      <c r="M613" s="2"/>
    </row>
    <row r="614" spans="1:17">
      <c r="A614" s="74"/>
      <c r="B614" s="757" t="s">
        <v>51</v>
      </c>
      <c r="C614" s="757"/>
      <c r="D614" s="757"/>
      <c r="E614" s="189">
        <f ca="1">SUMIF($A$579:$D$613,"*Total Trip", E579:E613)</f>
        <v>0</v>
      </c>
      <c r="F614" s="189">
        <f t="shared" ref="F614:I614" ca="1" si="525">SUMIF($A$579:$D$613,"*Total Trip", F579:F613)</f>
        <v>0</v>
      </c>
      <c r="G614" s="189">
        <f t="shared" ca="1" si="525"/>
        <v>0</v>
      </c>
      <c r="H614" s="189">
        <f t="shared" ca="1" si="525"/>
        <v>0</v>
      </c>
      <c r="I614" s="189">
        <f t="shared" ca="1" si="525"/>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45" t="str">
        <f>IF('Cumulative Cost Share Budget'!$L617='Split CS budget (A)'!$L$1,'Cumulative Cost Share Budget'!A617,0)</f>
        <v>Select One</v>
      </c>
      <c r="B617" s="493">
        <f>IF('Cumulative Cost Share Budget'!L617='Split CS budget (A)'!$L$1,'Cumulative Cost Share Budget'!B617,0)</f>
        <v>0</v>
      </c>
      <c r="D617" s="3"/>
      <c r="E617" s="161">
        <f>IF('Cumulative Cost Share Budget'!$L617='Split CS budget (A)'!$L$1,'Cumulative Cost Share Budget'!E617,0)</f>
        <v>0</v>
      </c>
      <c r="F617" s="161">
        <f>IF('Cumulative Cost Share Budget'!$L617='Split CS budget (A)'!$L$1,'Cumulative Cost Share Budget'!F617,0)</f>
        <v>0</v>
      </c>
      <c r="G617" s="161">
        <f>IF('Cumulative Cost Share Budget'!$L617='Split CS budget (A)'!$L$1,'Cumulative Cost Share Budget'!G617,0)</f>
        <v>0</v>
      </c>
      <c r="H617" s="161">
        <f>IF('Cumulative Cost Share Budget'!$L617='Split CS budget (A)'!$L$1,'Cumulative Cost Share Budget'!H617,0)</f>
        <v>0</v>
      </c>
      <c r="I617" s="161">
        <f>IF('Cumulative Cost Share Budget'!$L617='Split CS budget (A)'!$L$1,'Cumulative Cost Share Budget'!I617,0)</f>
        <v>0</v>
      </c>
      <c r="J617" s="70">
        <f>SUM(E617:I617)</f>
        <v>0</v>
      </c>
      <c r="K617" s="2"/>
      <c r="L617" s="2"/>
      <c r="M617" s="2"/>
    </row>
    <row r="618" spans="1:17" hidden="1">
      <c r="A618" s="545" t="str">
        <f>IF('Cumulative Cost Share Budget'!$L618='Split CS budget (A)'!$L$1,'Cumulative Cost Share Budget'!A618,0)</f>
        <v>Select One</v>
      </c>
      <c r="B618" s="493">
        <f>IF('Cumulative Cost Share Budget'!L618='Split CS budget (A)'!$L$1,'Cumulative Cost Share Budget'!B618,0)</f>
        <v>0</v>
      </c>
      <c r="D618" s="3"/>
      <c r="E618" s="161">
        <f>IF('Cumulative Cost Share Budget'!$L618='Split CS budget (A)'!$L$1,'Cumulative Cost Share Budget'!E618,0)</f>
        <v>0</v>
      </c>
      <c r="F618" s="161">
        <f>IF('Cumulative Cost Share Budget'!$L618='Split CS budget (A)'!$L$1,'Cumulative Cost Share Budget'!F618,0)</f>
        <v>0</v>
      </c>
      <c r="G618" s="161">
        <f>IF('Cumulative Cost Share Budget'!$L618='Split CS budget (A)'!$L$1,'Cumulative Cost Share Budget'!G618,0)</f>
        <v>0</v>
      </c>
      <c r="H618" s="161">
        <f>IF('Cumulative Cost Share Budget'!$L618='Split CS budget (A)'!$L$1,'Cumulative Cost Share Budget'!H618,0)</f>
        <v>0</v>
      </c>
      <c r="I618" s="161">
        <f>IF('Cumulative Cost Share Budget'!$L618='Split CS budget (A)'!$L$1,'Cumulative Cost Share Budget'!I618,0)</f>
        <v>0</v>
      </c>
      <c r="J618" s="70">
        <f t="shared" ref="J618:J624" si="526">SUM(E618:I618)</f>
        <v>0</v>
      </c>
      <c r="K618" s="2"/>
      <c r="L618" s="2"/>
      <c r="M618" s="2"/>
    </row>
    <row r="619" spans="1:17" hidden="1">
      <c r="A619" s="545" t="str">
        <f>IF('Cumulative Cost Share Budget'!$L619='Split CS budget (A)'!$L$1,'Cumulative Cost Share Budget'!A619,0)</f>
        <v>Select One</v>
      </c>
      <c r="B619" s="493">
        <f>IF('Cumulative Cost Share Budget'!L619='Split CS budget (A)'!$L$1,'Cumulative Cost Share Budget'!B619,0)</f>
        <v>0</v>
      </c>
      <c r="D619" s="3"/>
      <c r="E619" s="161">
        <f>IF('Cumulative Cost Share Budget'!$L619='Split CS budget (A)'!$L$1,'Cumulative Cost Share Budget'!E619,0)</f>
        <v>0</v>
      </c>
      <c r="F619" s="161">
        <f>IF('Cumulative Cost Share Budget'!$L619='Split CS budget (A)'!$L$1,'Cumulative Cost Share Budget'!F619,0)</f>
        <v>0</v>
      </c>
      <c r="G619" s="161">
        <f>IF('Cumulative Cost Share Budget'!$L619='Split CS budget (A)'!$L$1,'Cumulative Cost Share Budget'!G619,0)</f>
        <v>0</v>
      </c>
      <c r="H619" s="161">
        <f>IF('Cumulative Cost Share Budget'!$L619='Split CS budget (A)'!$L$1,'Cumulative Cost Share Budget'!H619,0)</f>
        <v>0</v>
      </c>
      <c r="I619" s="161">
        <f>IF('Cumulative Cost Share Budget'!$L619='Split CS budget (A)'!$L$1,'Cumulative Cost Share Budget'!I619,0)</f>
        <v>0</v>
      </c>
      <c r="J619" s="70">
        <f t="shared" si="526"/>
        <v>0</v>
      </c>
      <c r="K619" s="2"/>
      <c r="L619" s="2"/>
      <c r="M619" s="2"/>
      <c r="N619" s="2"/>
      <c r="O619" s="2"/>
      <c r="P619" s="2"/>
    </row>
    <row r="620" spans="1:17" hidden="1">
      <c r="A620" s="545" t="str">
        <f>IF('Cumulative Cost Share Budget'!$L620='Split CS budget (A)'!$L$1,'Cumulative Cost Share Budget'!A620,0)</f>
        <v>Select One</v>
      </c>
      <c r="B620" s="493">
        <f>IF('Cumulative Cost Share Budget'!L620='Split CS budget (A)'!$L$1,'Cumulative Cost Share Budget'!B620,0)</f>
        <v>0</v>
      </c>
      <c r="D620" s="3"/>
      <c r="E620" s="161">
        <f>IF('Cumulative Cost Share Budget'!$L620='Split CS budget (A)'!$L$1,'Cumulative Cost Share Budget'!E620,0)</f>
        <v>0</v>
      </c>
      <c r="F620" s="161">
        <f>IF('Cumulative Cost Share Budget'!$L620='Split CS budget (A)'!$L$1,'Cumulative Cost Share Budget'!F620,0)</f>
        <v>0</v>
      </c>
      <c r="G620" s="161">
        <f>IF('Cumulative Cost Share Budget'!$L620='Split CS budget (A)'!$L$1,'Cumulative Cost Share Budget'!G620,0)</f>
        <v>0</v>
      </c>
      <c r="H620" s="161">
        <f>IF('Cumulative Cost Share Budget'!$L620='Split CS budget (A)'!$L$1,'Cumulative Cost Share Budget'!H620,0)</f>
        <v>0</v>
      </c>
      <c r="I620" s="161">
        <f>IF('Cumulative Cost Share Budget'!$L620='Split CS budget (A)'!$L$1,'Cumulative Cost Share Budget'!I620,0)</f>
        <v>0</v>
      </c>
      <c r="J620" s="70">
        <f t="shared" si="526"/>
        <v>0</v>
      </c>
      <c r="K620" s="2"/>
      <c r="L620" s="2"/>
      <c r="M620" s="2"/>
      <c r="N620" s="2"/>
      <c r="O620" s="2"/>
      <c r="P620" s="2"/>
    </row>
    <row r="621" spans="1:17" hidden="1">
      <c r="A621" s="545" t="str">
        <f>IF('Cumulative Cost Share Budget'!$L621='Split CS budget (A)'!$L$1,'Cumulative Cost Share Budget'!A621,0)</f>
        <v>Select One</v>
      </c>
      <c r="B621" s="493"/>
      <c r="D621" s="3"/>
      <c r="E621" s="161">
        <f>IF('Cumulative Cost Share Budget'!$L621='Split CS budget (A)'!$L$1,'Cumulative Cost Share Budget'!E621,0)</f>
        <v>0</v>
      </c>
      <c r="F621" s="161">
        <f>IF('Cumulative Cost Share Budget'!$L621='Split CS budget (A)'!$L$1,'Cumulative Cost Share Budget'!F621,0)</f>
        <v>0</v>
      </c>
      <c r="G621" s="161">
        <f>IF('Cumulative Cost Share Budget'!$L621='Split CS budget (A)'!$L$1,'Cumulative Cost Share Budget'!G621,0)</f>
        <v>0</v>
      </c>
      <c r="H621" s="161">
        <f>IF('Cumulative Cost Share Budget'!$L621='Split CS budget (A)'!$L$1,'Cumulative Cost Share Budget'!H621,0)</f>
        <v>0</v>
      </c>
      <c r="I621" s="161">
        <f>IF('Cumulative Cost Share Budget'!$L621='Split CS budget (A)'!$L$1,'Cumulative Cost Share Budget'!I621,0)</f>
        <v>0</v>
      </c>
      <c r="J621" s="70">
        <f t="shared" si="526"/>
        <v>0</v>
      </c>
      <c r="K621" s="2"/>
      <c r="L621" s="2"/>
      <c r="M621" s="2"/>
      <c r="N621" s="2"/>
      <c r="O621" s="2"/>
      <c r="P621" s="2"/>
    </row>
    <row r="622" spans="1:17" hidden="1">
      <c r="A622" s="545" t="str">
        <f>IF('Cumulative Cost Share Budget'!$L622='Split CS budget (A)'!$L$1,'Cumulative Cost Share Budget'!A622,0)</f>
        <v>Select One</v>
      </c>
      <c r="B622" s="493"/>
      <c r="D622" s="3"/>
      <c r="E622" s="161">
        <f>IF('Cumulative Cost Share Budget'!$L622='Split CS budget (A)'!$L$1,'Cumulative Cost Share Budget'!E622,0)</f>
        <v>0</v>
      </c>
      <c r="F622" s="161">
        <f>IF('Cumulative Cost Share Budget'!$L622='Split CS budget (A)'!$L$1,'Cumulative Cost Share Budget'!F622,0)</f>
        <v>0</v>
      </c>
      <c r="G622" s="161">
        <f>IF('Cumulative Cost Share Budget'!$L622='Split CS budget (A)'!$L$1,'Cumulative Cost Share Budget'!G622,0)</f>
        <v>0</v>
      </c>
      <c r="H622" s="161">
        <f>IF('Cumulative Cost Share Budget'!$L622='Split CS budget (A)'!$L$1,'Cumulative Cost Share Budget'!H622,0)</f>
        <v>0</v>
      </c>
      <c r="I622" s="161">
        <f>IF('Cumulative Cost Share Budget'!$L622='Split CS budget (A)'!$L$1,'Cumulative Cost Share Budget'!I622,0)</f>
        <v>0</v>
      </c>
      <c r="J622" s="70">
        <f t="shared" si="526"/>
        <v>0</v>
      </c>
      <c r="K622" s="2"/>
      <c r="L622" s="2"/>
      <c r="M622" s="2"/>
      <c r="N622" s="2"/>
      <c r="O622" s="2"/>
      <c r="P622" s="2"/>
    </row>
    <row r="623" spans="1:17" hidden="1">
      <c r="A623" s="545" t="str">
        <f>IF('Cumulative Cost Share Budget'!$L623='Split CS budget (A)'!$L$1,'Cumulative Cost Share Budget'!A623,0)</f>
        <v>Select One</v>
      </c>
      <c r="B623" s="493">
        <f>IF('Cumulative Cost Share Budget'!L623='Split CS budget (A)'!$L$1,'Cumulative Cost Share Budget'!B623,0)</f>
        <v>0</v>
      </c>
      <c r="D623" s="3"/>
      <c r="E623" s="161">
        <f>IF('Cumulative Cost Share Budget'!$L623='Split CS budget (A)'!$L$1,'Cumulative Cost Share Budget'!E623,0)</f>
        <v>0</v>
      </c>
      <c r="F623" s="161">
        <f>IF('Cumulative Cost Share Budget'!$L623='Split CS budget (A)'!$L$1,'Cumulative Cost Share Budget'!F623,0)</f>
        <v>0</v>
      </c>
      <c r="G623" s="161">
        <f>IF('Cumulative Cost Share Budget'!$L623='Split CS budget (A)'!$L$1,'Cumulative Cost Share Budget'!G623,0)</f>
        <v>0</v>
      </c>
      <c r="H623" s="161">
        <f>IF('Cumulative Cost Share Budget'!$L623='Split CS budget (A)'!$L$1,'Cumulative Cost Share Budget'!H623,0)</f>
        <v>0</v>
      </c>
      <c r="I623" s="161">
        <f>IF('Cumulative Cost Share Budget'!$L623='Split CS budget (A)'!$L$1,'Cumulative Cost Share Budget'!I623,0)</f>
        <v>0</v>
      </c>
      <c r="J623" s="70">
        <f t="shared" si="526"/>
        <v>0</v>
      </c>
      <c r="K623" s="2"/>
      <c r="L623" s="2"/>
      <c r="M623" s="2"/>
    </row>
    <row r="624" spans="1:17" hidden="1">
      <c r="A624" s="545" t="str">
        <f>IF('Cumulative Cost Share Budget'!$L624='Split CS budget (A)'!$L$1,'Cumulative Cost Share Budget'!A624,0)</f>
        <v>Select One</v>
      </c>
      <c r="B624" s="493" t="str">
        <f>IF('Cumulative Cost Share Budget'!L624='Split CS budget (A)'!$L$1,'Cumulative Cost Share Budget'!B624,0)</f>
        <v xml:space="preserve"> </v>
      </c>
      <c r="D624" s="3"/>
      <c r="E624" s="161">
        <f>IF('Cumulative Cost Share Budget'!$L624='Split CS budget (A)'!$L$1,'Cumulative Cost Share Budget'!E624,0)</f>
        <v>0</v>
      </c>
      <c r="F624" s="161">
        <f>IF('Cumulative Cost Share Budget'!$L624='Split CS budget (A)'!$L$1,'Cumulative Cost Share Budget'!F624,0)</f>
        <v>0</v>
      </c>
      <c r="G624" s="161">
        <f>IF('Cumulative Cost Share Budget'!$L624='Split CS budget (A)'!$L$1,'Cumulative Cost Share Budget'!G624,0)</f>
        <v>0</v>
      </c>
      <c r="H624" s="161">
        <f>IF('Cumulative Cost Share Budget'!$L624='Split CS budget (A)'!$L$1,'Cumulative Cost Share Budget'!H624,0)</f>
        <v>0</v>
      </c>
      <c r="I624" s="161">
        <f>IF('Cumulative Cost Share Budget'!$L624='Split CS budget (A)'!$L$1,'Cumulative Cost Share Budget'!I624,0)</f>
        <v>0</v>
      </c>
      <c r="J624" s="70">
        <f t="shared" si="526"/>
        <v>0</v>
      </c>
      <c r="K624" s="2"/>
      <c r="L624" s="2"/>
      <c r="M624" s="2"/>
    </row>
    <row r="625" spans="1:16">
      <c r="A625" s="740" t="s">
        <v>57</v>
      </c>
      <c r="B625" s="740"/>
      <c r="C625" s="740"/>
      <c r="D625" s="740"/>
      <c r="E625" s="187">
        <f>SUM(E617:E624)</f>
        <v>0</v>
      </c>
      <c r="F625" s="187">
        <f t="shared" ref="F625:I625" si="527">SUM(F617:F624)</f>
        <v>0</v>
      </c>
      <c r="G625" s="187">
        <f t="shared" si="527"/>
        <v>0</v>
      </c>
      <c r="H625" s="187">
        <f t="shared" si="527"/>
        <v>0</v>
      </c>
      <c r="I625" s="187">
        <f t="shared" si="527"/>
        <v>0</v>
      </c>
      <c r="J625" s="188">
        <f>SUM(J617:J624)</f>
        <v>0</v>
      </c>
      <c r="K625" s="2"/>
      <c r="L625" s="2"/>
      <c r="M625" s="2"/>
    </row>
    <row r="626" spans="1:16" hidden="1">
      <c r="A626" s="486"/>
      <c r="B626" s="486"/>
      <c r="E626" s="3"/>
      <c r="F626" s="2"/>
      <c r="G626" s="2"/>
      <c r="H626" s="2"/>
      <c r="I626" s="2"/>
      <c r="J626" s="46"/>
      <c r="K626" s="2"/>
      <c r="L626" s="2"/>
      <c r="M626" s="2"/>
    </row>
    <row r="627" spans="1:16" hidden="1">
      <c r="A627" s="488" t="s">
        <v>122</v>
      </c>
      <c r="B627" s="497"/>
      <c r="C627" s="9"/>
      <c r="D627" s="229" t="s">
        <v>184</v>
      </c>
      <c r="E627" s="117">
        <f>IF('Cumulative Cost Share Budget'!$L623='Split CS budget (A)'!$L$1,'Cumulative Cost Share Budget'!E623,0)</f>
        <v>0</v>
      </c>
      <c r="F627" s="117">
        <f>IF('Cumulative Cost Share Budget'!$L623='Split CS budget (A)'!$L$1,'Cumulative Cost Share Budget'!F623,0)</f>
        <v>0</v>
      </c>
      <c r="G627" s="117">
        <f>IF('Cumulative Cost Share Budget'!$L623='Split CS budget (A)'!$L$1,'Cumulative Cost Share Budget'!G623,0)</f>
        <v>0</v>
      </c>
      <c r="H627" s="117">
        <f>IF('Cumulative Cost Share Budget'!$L623='Split CS budget (A)'!$L$1,'Cumulative Cost Share Budget'!H623,0)</f>
        <v>0</v>
      </c>
      <c r="I627" s="117">
        <f>IF('Cumulative Cost Share Budget'!$L623='Split CS budget (A)'!$L$1,'Cumulative Cost Share Budget'!I623,0)</f>
        <v>0</v>
      </c>
      <c r="J627" s="73"/>
      <c r="K627" s="2"/>
      <c r="L627" s="2"/>
      <c r="M627" s="2"/>
    </row>
    <row r="628" spans="1:16" hidden="1">
      <c r="A628" s="486"/>
      <c r="B628" s="486"/>
      <c r="D628" s="229" t="s">
        <v>264</v>
      </c>
      <c r="E628" s="117">
        <f>IF('Cumulative Cost Share Budget'!$L624='Split CS budget (A)'!$L$1,'Cumulative Cost Share Budget'!E624,0)</f>
        <v>0</v>
      </c>
      <c r="F628" s="117">
        <f>IF('Cumulative Cost Share Budget'!$L624='Split CS budget (A)'!$L$1,'Cumulative Cost Share Budget'!F624,0)</f>
        <v>0</v>
      </c>
      <c r="G628" s="117">
        <f>IF('Cumulative Cost Share Budget'!$L624='Split CS budget (A)'!$L$1,'Cumulative Cost Share Budget'!G624,0)</f>
        <v>0</v>
      </c>
      <c r="H628" s="117">
        <f>IF('Cumulative Cost Share Budget'!$L624='Split CS budget (A)'!$L$1,'Cumulative Cost Share Budget'!H624,0)</f>
        <v>0</v>
      </c>
      <c r="I628" s="117">
        <f>IF('Cumulative Cost Share Budget'!$L624='Split CS budget (A)'!$L$1,'Cumulative Cost Share Budget'!I624,0)</f>
        <v>0</v>
      </c>
      <c r="J628" s="73"/>
      <c r="K628" s="2"/>
      <c r="L628" s="2"/>
      <c r="M628" s="2"/>
    </row>
    <row r="629" spans="1:16" hidden="1">
      <c r="A629" s="488" t="s">
        <v>169</v>
      </c>
      <c r="B629" s="545" t="str">
        <f>IF('Cumulative Cost Share Budget'!$L629='Split CS budget (A)'!$L$1,'Cumulative Cost Share Budget'!B629,0)</f>
        <v>Select One</v>
      </c>
      <c r="C629" s="9"/>
      <c r="D629" s="229" t="s">
        <v>265</v>
      </c>
      <c r="E629" s="117">
        <f>IF('Cumulative Cost Share Budget'!$L625='Split CS budget (A)'!$L$1,'Cumulative Cost Share Budget'!E625,0)</f>
        <v>0</v>
      </c>
      <c r="F629" s="117">
        <f>IF('Cumulative Cost Share Budget'!$L625='Split CS budget (A)'!$L$1,'Cumulative Cost Share Budget'!F625,0)</f>
        <v>0</v>
      </c>
      <c r="G629" s="117">
        <f>IF('Cumulative Cost Share Budget'!$L625='Split CS budget (A)'!$L$1,'Cumulative Cost Share Budget'!G625,0)</f>
        <v>0</v>
      </c>
      <c r="H629" s="117">
        <f>IF('Cumulative Cost Share Budget'!$L625='Split CS budget (A)'!$L$1,'Cumulative Cost Share Budget'!H625,0)</f>
        <v>0</v>
      </c>
      <c r="I629" s="117">
        <f>IF('Cumulative Cost Share Budget'!$L625='Split CS budget (A)'!$L$1,'Cumulative Cost Share Budget'!I625,0)</f>
        <v>0</v>
      </c>
      <c r="J629" s="73"/>
      <c r="K629" s="2"/>
      <c r="L629" s="2"/>
      <c r="M629" s="2"/>
    </row>
    <row r="630" spans="1:16" hidden="1">
      <c r="A630" s="800" t="str">
        <f>IF('Cumulative Cost Share Budget'!L630='Split CS budget (A)'!$L$1,'Cumulative Cost Share Budget'!A630,0)</f>
        <v xml:space="preserve"> </v>
      </c>
      <c r="B630" s="486"/>
      <c r="D630" s="229" t="s">
        <v>266</v>
      </c>
      <c r="E630" s="117">
        <f>IF('Cumulative Cost Share Budget'!$L626='Split CS budget (A)'!$L$1,'Cumulative Cost Share Budget'!E626,0)</f>
        <v>0</v>
      </c>
      <c r="F630" s="117">
        <f>IF('Cumulative Cost Share Budget'!$L626='Split CS budget (A)'!$L$1,'Cumulative Cost Share Budget'!F626,0)</f>
        <v>0</v>
      </c>
      <c r="G630" s="117">
        <f>IF('Cumulative Cost Share Budget'!$L626='Split CS budget (A)'!$L$1,'Cumulative Cost Share Budget'!G626,0)</f>
        <v>0</v>
      </c>
      <c r="H630" s="117">
        <f>IF('Cumulative Cost Share Budget'!$L626='Split CS budget (A)'!$L$1,'Cumulative Cost Share Budget'!H626,0)</f>
        <v>0</v>
      </c>
      <c r="I630" s="117">
        <f>IF('Cumulative Cost Share Budget'!$L626='Split CS budget (A)'!$L$1,'Cumulative Cost Share Budget'!I626,0)</f>
        <v>0</v>
      </c>
      <c r="J630" s="46"/>
      <c r="K630" s="2"/>
      <c r="L630" s="2"/>
      <c r="M630" s="2"/>
    </row>
    <row r="631" spans="1:16" hidden="1">
      <c r="A631" s="800"/>
      <c r="B631" s="489" t="s">
        <v>41</v>
      </c>
      <c r="C631" s="68" t="s">
        <v>42</v>
      </c>
      <c r="D631" s="26"/>
      <c r="E631" s="14"/>
      <c r="F631" s="14"/>
      <c r="G631" s="14"/>
      <c r="H631" s="14"/>
      <c r="I631" s="14"/>
      <c r="J631" s="46"/>
      <c r="K631" s="2"/>
      <c r="L631" s="2"/>
      <c r="M631" s="2"/>
    </row>
    <row r="632" spans="1:16" hidden="1">
      <c r="A632" s="801"/>
      <c r="B632" s="498" t="s">
        <v>43</v>
      </c>
      <c r="C632" s="116">
        <f>IF('Cumulative Cost Share Budget'!$L632='Split CS budget (A)'!$L$1,'Cumulative Cost Share Budget'!C632,0)</f>
        <v>0</v>
      </c>
      <c r="D632" s="26"/>
      <c r="E632" s="235">
        <f>IF('Cumulative Cost Share Budget'!$L632='Split CS budget (A)'!$L$1,'Cumulative Cost Share Budget'!E632,0)</f>
        <v>0</v>
      </c>
      <c r="F632" s="235">
        <f>IF('Cumulative Cost Share Budget'!$L632='Split CS budget (A)'!$L$1,'Cumulative Cost Share Budget'!F632,0)</f>
        <v>0</v>
      </c>
      <c r="G632" s="235">
        <f>IF('Cumulative Cost Share Budget'!$L632='Split CS budget (A)'!$L$1,'Cumulative Cost Share Budget'!G632,0)</f>
        <v>0</v>
      </c>
      <c r="H632" s="235">
        <f>IF('Cumulative Cost Share Budget'!$L632='Split CS budget (A)'!$L$1,'Cumulative Cost Share Budget'!H632,0)</f>
        <v>0</v>
      </c>
      <c r="I632" s="235">
        <f>IF('Cumulative Cost Share Budget'!$L632='Split CS budget (A)'!$L$1,'Cumulative Cost Share Budget'!I632,0)</f>
        <v>0</v>
      </c>
      <c r="J632" s="158">
        <f t="shared" ref="J632:J637" si="528">SUM(E632:I632)</f>
        <v>0</v>
      </c>
      <c r="K632" s="2"/>
      <c r="L632" s="2"/>
      <c r="M632" s="2"/>
    </row>
    <row r="633" spans="1:16" hidden="1">
      <c r="A633" s="801"/>
      <c r="B633" s="498" t="s">
        <v>44</v>
      </c>
      <c r="C633" s="116">
        <f>IF('Cumulative Cost Share Budget'!$L633='Split CS budget (A)'!$L$1,'Cumulative Cost Share Budget'!C633,0)</f>
        <v>0</v>
      </c>
      <c r="D633" s="26"/>
      <c r="E633" s="235">
        <f>IF('Cumulative Cost Share Budget'!$L633='Split CS budget (A)'!$L$1,'Cumulative Cost Share Budget'!E633,0)</f>
        <v>0</v>
      </c>
      <c r="F633" s="235">
        <f>IF('Cumulative Cost Share Budget'!$L633='Split CS budget (A)'!$L$1,'Cumulative Cost Share Budget'!F633,0)</f>
        <v>0</v>
      </c>
      <c r="G633" s="235">
        <f>IF('Cumulative Cost Share Budget'!$L633='Split CS budget (A)'!$L$1,'Cumulative Cost Share Budget'!G633,0)</f>
        <v>0</v>
      </c>
      <c r="H633" s="235">
        <f>IF('Cumulative Cost Share Budget'!$L633='Split CS budget (A)'!$L$1,'Cumulative Cost Share Budget'!H633,0)</f>
        <v>0</v>
      </c>
      <c r="I633" s="235">
        <f>IF('Cumulative Cost Share Budget'!$L633='Split CS budget (A)'!$L$1,'Cumulative Cost Share Budget'!I633,0)</f>
        <v>0</v>
      </c>
      <c r="J633" s="158">
        <f t="shared" si="528"/>
        <v>0</v>
      </c>
      <c r="K633" s="2"/>
      <c r="L633" s="2"/>
      <c r="M633" s="2"/>
    </row>
    <row r="634" spans="1:16" hidden="1">
      <c r="A634" s="801"/>
      <c r="B634" s="498" t="s">
        <v>182</v>
      </c>
      <c r="C634" s="116">
        <f>IF('Cumulative Cost Share Budget'!$L634='Split CS budget (A)'!$L$1,'Cumulative Cost Share Budget'!C634,0)</f>
        <v>0</v>
      </c>
      <c r="D634" s="26"/>
      <c r="E634" s="235">
        <f>IF('Cumulative Cost Share Budget'!$L634='Split CS budget (A)'!$L$1,'Cumulative Cost Share Budget'!E634,0)</f>
        <v>0</v>
      </c>
      <c r="F634" s="235">
        <f>IF('Cumulative Cost Share Budget'!$L634='Split CS budget (A)'!$L$1,'Cumulative Cost Share Budget'!F634,0)</f>
        <v>0</v>
      </c>
      <c r="G634" s="235">
        <f>IF('Cumulative Cost Share Budget'!$L634='Split CS budget (A)'!$L$1,'Cumulative Cost Share Budget'!G634,0)</f>
        <v>0</v>
      </c>
      <c r="H634" s="235">
        <f>IF('Cumulative Cost Share Budget'!$L634='Split CS budget (A)'!$L$1,'Cumulative Cost Share Budget'!H634,0)</f>
        <v>0</v>
      </c>
      <c r="I634" s="235">
        <f>IF('Cumulative Cost Share Budget'!$L634='Split CS budget (A)'!$L$1,'Cumulative Cost Share Budget'!I634,0)</f>
        <v>0</v>
      </c>
      <c r="J634" s="158">
        <f t="shared" si="528"/>
        <v>0</v>
      </c>
      <c r="K634" s="2"/>
      <c r="L634" s="2"/>
      <c r="M634" s="2"/>
    </row>
    <row r="635" spans="1:16" hidden="1">
      <c r="A635" s="801"/>
      <c r="B635" s="498" t="s">
        <v>45</v>
      </c>
      <c r="C635" s="116">
        <f>IF('Cumulative Cost Share Budget'!$L635='Split CS budget (A)'!$L$1,'Cumulative Cost Share Budget'!C635,0)</f>
        <v>0</v>
      </c>
      <c r="D635" s="26"/>
      <c r="E635" s="235">
        <f>IF('Cumulative Cost Share Budget'!$L635='Split CS budget (A)'!$L$1,'Cumulative Cost Share Budget'!E635,0)</f>
        <v>0</v>
      </c>
      <c r="F635" s="235">
        <f>IF('Cumulative Cost Share Budget'!$L635='Split CS budget (A)'!$L$1,'Cumulative Cost Share Budget'!F635,0)</f>
        <v>0</v>
      </c>
      <c r="G635" s="235">
        <f>IF('Cumulative Cost Share Budget'!$L635='Split CS budget (A)'!$L$1,'Cumulative Cost Share Budget'!G635,0)</f>
        <v>0</v>
      </c>
      <c r="H635" s="235">
        <f>IF('Cumulative Cost Share Budget'!$L635='Split CS budget (A)'!$L$1,'Cumulative Cost Share Budget'!H635,0)</f>
        <v>0</v>
      </c>
      <c r="I635" s="235">
        <f>IF('Cumulative Cost Share Budget'!$L635='Split CS budget (A)'!$L$1,'Cumulative Cost Share Budget'!I635,0)</f>
        <v>0</v>
      </c>
      <c r="J635" s="158">
        <f t="shared" si="528"/>
        <v>0</v>
      </c>
      <c r="K635" s="2"/>
      <c r="L635" s="2"/>
      <c r="M635" s="8"/>
      <c r="N635" s="2"/>
      <c r="O635" s="2"/>
      <c r="P635" s="2"/>
    </row>
    <row r="636" spans="1:16" hidden="1">
      <c r="A636" s="801"/>
      <c r="B636" s="498" t="s">
        <v>46</v>
      </c>
      <c r="C636" s="116">
        <f>IF('Cumulative Cost Share Budget'!$L636='Split CS budget (A)'!$L$1,'Cumulative Cost Share Budget'!C636,0)</f>
        <v>0</v>
      </c>
      <c r="D636" s="26"/>
      <c r="E636" s="235">
        <f>IF('Cumulative Cost Share Budget'!$L636='Split CS budget (A)'!$L$1,'Cumulative Cost Share Budget'!E636,0)</f>
        <v>0</v>
      </c>
      <c r="F636" s="235">
        <f>IF('Cumulative Cost Share Budget'!$L636='Split CS budget (A)'!$L$1,'Cumulative Cost Share Budget'!F636,0)</f>
        <v>0</v>
      </c>
      <c r="G636" s="235">
        <f>IF('Cumulative Cost Share Budget'!$L636='Split CS budget (A)'!$L$1,'Cumulative Cost Share Budget'!G636,0)</f>
        <v>0</v>
      </c>
      <c r="H636" s="235">
        <f>IF('Cumulative Cost Share Budget'!$L636='Split CS budget (A)'!$L$1,'Cumulative Cost Share Budget'!H636,0)</f>
        <v>0</v>
      </c>
      <c r="I636" s="235">
        <f>IF('Cumulative Cost Share Budget'!$L636='Split CS budget (A)'!$L$1,'Cumulative Cost Share Budget'!I636,0)</f>
        <v>0</v>
      </c>
      <c r="J636" s="158">
        <f t="shared" si="528"/>
        <v>0</v>
      </c>
      <c r="K636" s="2"/>
      <c r="L636" s="2"/>
      <c r="M636" s="2"/>
    </row>
    <row r="637" spans="1:16" hidden="1">
      <c r="A637" s="801"/>
      <c r="B637" s="498" t="s">
        <v>47</v>
      </c>
      <c r="C637" s="116">
        <f>IF('Cumulative Cost Share Budget'!$L637='Split CS budget (A)'!$L$1,'Cumulative Cost Share Budget'!C637,0)</f>
        <v>0</v>
      </c>
      <c r="D637" s="26"/>
      <c r="E637" s="235">
        <f>IF('Cumulative Cost Share Budget'!$L637='Split CS budget (A)'!$L$1,'Cumulative Cost Share Budget'!E637,0)</f>
        <v>0</v>
      </c>
      <c r="F637" s="235">
        <f>IF('Cumulative Cost Share Budget'!$L637='Split CS budget (A)'!$L$1,'Cumulative Cost Share Budget'!F637,0)</f>
        <v>0</v>
      </c>
      <c r="G637" s="235">
        <f>IF('Cumulative Cost Share Budget'!$L637='Split CS budget (A)'!$L$1,'Cumulative Cost Share Budget'!G637,0)</f>
        <v>0</v>
      </c>
      <c r="H637" s="235">
        <f>IF('Cumulative Cost Share Budget'!$L637='Split CS budget (A)'!$L$1,'Cumulative Cost Share Budget'!H637,0)</f>
        <v>0</v>
      </c>
      <c r="I637" s="235">
        <f>IF('Cumulative Cost Share Budget'!$L637='Split CS budget (A)'!$L$1,'Cumulative Cost Share Budget'!I637,0)</f>
        <v>0</v>
      </c>
      <c r="J637" s="158">
        <f t="shared" si="528"/>
        <v>0</v>
      </c>
      <c r="K637" s="2"/>
      <c r="L637" s="2"/>
      <c r="M637" s="2"/>
    </row>
    <row r="638" spans="1:16" hidden="1">
      <c r="A638" s="740" t="s">
        <v>57</v>
      </c>
      <c r="B638" s="740"/>
      <c r="C638" s="740"/>
      <c r="D638" s="740"/>
      <c r="E638" s="185">
        <f>SUM(E632:E637)</f>
        <v>0</v>
      </c>
      <c r="F638" s="185">
        <f t="shared" ref="F638:J638" si="529">SUM(F632:F637)</f>
        <v>0</v>
      </c>
      <c r="G638" s="185">
        <f t="shared" si="529"/>
        <v>0</v>
      </c>
      <c r="H638" s="185">
        <f t="shared" si="529"/>
        <v>0</v>
      </c>
      <c r="I638" s="185">
        <f t="shared" si="529"/>
        <v>0</v>
      </c>
      <c r="J638" s="186">
        <f t="shared" si="529"/>
        <v>0</v>
      </c>
      <c r="K638" s="2"/>
      <c r="L638" s="2"/>
      <c r="M638" s="2"/>
    </row>
    <row r="639" spans="1:16" hidden="1">
      <c r="E639" s="3"/>
      <c r="F639" s="2"/>
      <c r="G639" s="2"/>
      <c r="H639" s="2"/>
      <c r="I639" s="2"/>
      <c r="J639" s="46"/>
      <c r="K639" s="2"/>
      <c r="L639" s="2"/>
      <c r="M639" s="2"/>
    </row>
    <row r="640" spans="1:16" hidden="1">
      <c r="A640" s="488" t="s">
        <v>122</v>
      </c>
      <c r="B640" s="497"/>
      <c r="C640" s="9"/>
      <c r="D640" s="229" t="s">
        <v>184</v>
      </c>
      <c r="E640" s="117">
        <f>IF('Cumulative Cost Share Budget'!$L636='Split CS budget (A)'!$L$1,'Cumulative Cost Share Budget'!E636,0)</f>
        <v>0</v>
      </c>
      <c r="F640" s="117">
        <f>IF('Cumulative Cost Share Budget'!$L636='Split CS budget (A)'!$L$1,'Cumulative Cost Share Budget'!F636,0)</f>
        <v>0</v>
      </c>
      <c r="G640" s="117">
        <f>IF('Cumulative Cost Share Budget'!$L636='Split CS budget (A)'!$L$1,'Cumulative Cost Share Budget'!G636,0)</f>
        <v>0</v>
      </c>
      <c r="H640" s="117">
        <f>IF('Cumulative Cost Share Budget'!$L636='Split CS budget (A)'!$L$1,'Cumulative Cost Share Budget'!H636,0)</f>
        <v>0</v>
      </c>
      <c r="I640" s="117">
        <f>IF('Cumulative Cost Share Budget'!$L636='Split CS budget (A)'!$L$1,'Cumulative Cost Share Budget'!I636,0)</f>
        <v>0</v>
      </c>
      <c r="J640" s="73"/>
      <c r="K640" s="2"/>
      <c r="L640" s="2"/>
      <c r="M640" s="2"/>
    </row>
    <row r="641" spans="1:17" hidden="1">
      <c r="A641" s="486"/>
      <c r="B641" s="486"/>
      <c r="D641" s="229" t="s">
        <v>264</v>
      </c>
      <c r="E641" s="117">
        <f>IF('Cumulative Cost Share Budget'!$L637='Split CS budget (A)'!$L$1,'Cumulative Cost Share Budget'!E637,0)</f>
        <v>0</v>
      </c>
      <c r="F641" s="117">
        <f>IF('Cumulative Cost Share Budget'!$L637='Split CS budget (A)'!$L$1,'Cumulative Cost Share Budget'!F637,0)</f>
        <v>0</v>
      </c>
      <c r="G641" s="117">
        <f>IF('Cumulative Cost Share Budget'!$L637='Split CS budget (A)'!$L$1,'Cumulative Cost Share Budget'!G637,0)</f>
        <v>0</v>
      </c>
      <c r="H641" s="117">
        <f>IF('Cumulative Cost Share Budget'!$L637='Split CS budget (A)'!$L$1,'Cumulative Cost Share Budget'!H637,0)</f>
        <v>0</v>
      </c>
      <c r="I641" s="117">
        <f>IF('Cumulative Cost Share Budget'!$L637='Split CS budget (A)'!$L$1,'Cumulative Cost Share Budget'!I637,0)</f>
        <v>0</v>
      </c>
      <c r="J641" s="73"/>
      <c r="K641" s="2"/>
      <c r="L641" s="2"/>
      <c r="M641" s="2"/>
    </row>
    <row r="642" spans="1:17" hidden="1">
      <c r="A642" s="488" t="s">
        <v>169</v>
      </c>
      <c r="B642" s="545" t="str">
        <f>IF('Cumulative Cost Share Budget'!$L642='Split CS budget (A)'!$L$1,'Cumulative Cost Share Budget'!B642,0)</f>
        <v>Select One</v>
      </c>
      <c r="C642" s="9"/>
      <c r="D642" s="229" t="s">
        <v>265</v>
      </c>
      <c r="E642" s="117">
        <f>IF('Cumulative Cost Share Budget'!$L638='Split CS budget (A)'!$L$1,'Cumulative Cost Share Budget'!E638,0)</f>
        <v>0</v>
      </c>
      <c r="F642" s="117">
        <f>IF('Cumulative Cost Share Budget'!$L638='Split CS budget (A)'!$L$1,'Cumulative Cost Share Budget'!F638,0)</f>
        <v>0</v>
      </c>
      <c r="G642" s="117">
        <f>IF('Cumulative Cost Share Budget'!$L638='Split CS budget (A)'!$L$1,'Cumulative Cost Share Budget'!G638,0)</f>
        <v>0</v>
      </c>
      <c r="H642" s="117">
        <f>IF('Cumulative Cost Share Budget'!$L638='Split CS budget (A)'!$L$1,'Cumulative Cost Share Budget'!H638,0)</f>
        <v>0</v>
      </c>
      <c r="I642" s="117">
        <f>IF('Cumulative Cost Share Budget'!$L638='Split CS budget (A)'!$L$1,'Cumulative Cost Share Budget'!I638,0)</f>
        <v>0</v>
      </c>
      <c r="J642" s="73"/>
      <c r="K642" s="2"/>
      <c r="L642" s="2"/>
      <c r="M642" s="2"/>
    </row>
    <row r="643" spans="1:17" hidden="1">
      <c r="A643" s="800" t="str">
        <f>IF('Cumulative Cost Share Budget'!L643='Split CS budget (A)'!$L$1,'Cumulative Cost Share Budget'!A643,0)</f>
        <v xml:space="preserve"> </v>
      </c>
      <c r="B643" s="486"/>
      <c r="D643" s="229" t="s">
        <v>266</v>
      </c>
      <c r="E643" s="117">
        <f>IF('Cumulative Cost Share Budget'!$L639='Split CS budget (A)'!$L$1,'Cumulative Cost Share Budget'!E639,0)</f>
        <v>0</v>
      </c>
      <c r="F643" s="117">
        <f>IF('Cumulative Cost Share Budget'!$L639='Split CS budget (A)'!$L$1,'Cumulative Cost Share Budget'!F639,0)</f>
        <v>0</v>
      </c>
      <c r="G643" s="117">
        <f>IF('Cumulative Cost Share Budget'!$L639='Split CS budget (A)'!$L$1,'Cumulative Cost Share Budget'!G639,0)</f>
        <v>0</v>
      </c>
      <c r="H643" s="117">
        <f>IF('Cumulative Cost Share Budget'!$L639='Split CS budget (A)'!$L$1,'Cumulative Cost Share Budget'!H639,0)</f>
        <v>0</v>
      </c>
      <c r="I643" s="117">
        <f>IF('Cumulative Cost Share Budget'!$L639='Split CS budget (A)'!$L$1,'Cumulative Cost Share Budget'!I639,0)</f>
        <v>0</v>
      </c>
      <c r="J643" s="46"/>
      <c r="K643" s="2"/>
      <c r="L643" s="2"/>
      <c r="M643" s="2"/>
    </row>
    <row r="644" spans="1:17" hidden="1">
      <c r="A644" s="800"/>
      <c r="B644" s="489" t="s">
        <v>41</v>
      </c>
      <c r="C644" s="68" t="s">
        <v>42</v>
      </c>
      <c r="D644" s="26"/>
      <c r="E644" s="14"/>
      <c r="F644" s="14"/>
      <c r="G644" s="14"/>
      <c r="H644" s="14"/>
      <c r="I644" s="14"/>
      <c r="J644" s="46"/>
      <c r="K644" s="2"/>
      <c r="L644" s="2"/>
      <c r="M644" s="2"/>
    </row>
    <row r="645" spans="1:17" hidden="1">
      <c r="A645" s="801"/>
      <c r="B645" s="498" t="s">
        <v>43</v>
      </c>
      <c r="C645" s="116">
        <f>IF('Cumulative Cost Share Budget'!$L645='Split CS budget (A)'!$L$1,'Cumulative Cost Share Budget'!C645,0)</f>
        <v>0</v>
      </c>
      <c r="D645" s="26"/>
      <c r="E645" s="235">
        <f>IF('Cumulative Cost Share Budget'!$L645='Split CS budget (A)'!$L$1,'Cumulative Cost Share Budget'!E645,0)</f>
        <v>0</v>
      </c>
      <c r="F645" s="235">
        <f>IF('Cumulative Cost Share Budget'!$L645='Split CS budget (A)'!$L$1,'Cumulative Cost Share Budget'!F645,0)</f>
        <v>0</v>
      </c>
      <c r="G645" s="235">
        <f>IF('Cumulative Cost Share Budget'!$L645='Split CS budget (A)'!$L$1,'Cumulative Cost Share Budget'!G645,0)</f>
        <v>0</v>
      </c>
      <c r="H645" s="235">
        <f>IF('Cumulative Cost Share Budget'!$L645='Split CS budget (A)'!$L$1,'Cumulative Cost Share Budget'!H645,0)</f>
        <v>0</v>
      </c>
      <c r="I645" s="235">
        <f>IF('Cumulative Cost Share Budget'!$L645='Split CS budget (A)'!$L$1,'Cumulative Cost Share Budget'!I645,0)</f>
        <v>0</v>
      </c>
      <c r="J645" s="158">
        <f t="shared" ref="J645:J650" si="530">SUM(E645:I645)</f>
        <v>0</v>
      </c>
      <c r="K645" s="2"/>
      <c r="L645" s="2"/>
      <c r="M645" s="2"/>
    </row>
    <row r="646" spans="1:17" hidden="1">
      <c r="A646" s="801"/>
      <c r="B646" s="498" t="s">
        <v>44</v>
      </c>
      <c r="C646" s="116">
        <f>IF('Cumulative Cost Share Budget'!$L646='Split CS budget (A)'!$L$1,'Cumulative Cost Share Budget'!C646,0)</f>
        <v>0</v>
      </c>
      <c r="D646" s="26"/>
      <c r="E646" s="235">
        <f>IF('Cumulative Cost Share Budget'!$L646='Split CS budget (A)'!$L$1,'Cumulative Cost Share Budget'!E646,0)</f>
        <v>0</v>
      </c>
      <c r="F646" s="235">
        <f>IF('Cumulative Cost Share Budget'!$L646='Split CS budget (A)'!$L$1,'Cumulative Cost Share Budget'!F646,0)</f>
        <v>0</v>
      </c>
      <c r="G646" s="235">
        <f>IF('Cumulative Cost Share Budget'!$L646='Split CS budget (A)'!$L$1,'Cumulative Cost Share Budget'!G646,0)</f>
        <v>0</v>
      </c>
      <c r="H646" s="235">
        <f>IF('Cumulative Cost Share Budget'!$L646='Split CS budget (A)'!$L$1,'Cumulative Cost Share Budget'!H646,0)</f>
        <v>0</v>
      </c>
      <c r="I646" s="235">
        <f>IF('Cumulative Cost Share Budget'!$L646='Split CS budget (A)'!$L$1,'Cumulative Cost Share Budget'!I646,0)</f>
        <v>0</v>
      </c>
      <c r="J646" s="158">
        <f t="shared" si="530"/>
        <v>0</v>
      </c>
      <c r="K646" s="2"/>
      <c r="L646" s="2"/>
      <c r="M646" s="2"/>
    </row>
    <row r="647" spans="1:17" hidden="1">
      <c r="A647" s="801"/>
      <c r="B647" s="498" t="s">
        <v>182</v>
      </c>
      <c r="C647" s="116">
        <f>IF('Cumulative Cost Share Budget'!$L647='Split CS budget (A)'!$L$1,'Cumulative Cost Share Budget'!C647,0)</f>
        <v>0</v>
      </c>
      <c r="D647" s="26"/>
      <c r="E647" s="235">
        <f>IF('Cumulative Cost Share Budget'!$L647='Split CS budget (A)'!$L$1,'Cumulative Cost Share Budget'!E647,0)</f>
        <v>0</v>
      </c>
      <c r="F647" s="235">
        <f>IF('Cumulative Cost Share Budget'!$L647='Split CS budget (A)'!$L$1,'Cumulative Cost Share Budget'!F647,0)</f>
        <v>0</v>
      </c>
      <c r="G647" s="235">
        <f>IF('Cumulative Cost Share Budget'!$L647='Split CS budget (A)'!$L$1,'Cumulative Cost Share Budget'!G647,0)</f>
        <v>0</v>
      </c>
      <c r="H647" s="235">
        <f>IF('Cumulative Cost Share Budget'!$L647='Split CS budget (A)'!$L$1,'Cumulative Cost Share Budget'!H647,0)</f>
        <v>0</v>
      </c>
      <c r="I647" s="235">
        <f>IF('Cumulative Cost Share Budget'!$L647='Split CS budget (A)'!$L$1,'Cumulative Cost Share Budget'!I647,0)</f>
        <v>0</v>
      </c>
      <c r="J647" s="158">
        <f t="shared" si="530"/>
        <v>0</v>
      </c>
      <c r="K647" s="2"/>
      <c r="L647" s="2"/>
      <c r="M647" s="2"/>
    </row>
    <row r="648" spans="1:17" hidden="1">
      <c r="A648" s="801"/>
      <c r="B648" s="498" t="s">
        <v>45</v>
      </c>
      <c r="C648" s="116">
        <f>IF('Cumulative Cost Share Budget'!$L648='Split CS budget (A)'!$L$1,'Cumulative Cost Share Budget'!C648,0)</f>
        <v>0</v>
      </c>
      <c r="D648" s="26"/>
      <c r="E648" s="235">
        <f>IF('Cumulative Cost Share Budget'!$L648='Split CS budget (A)'!$L$1,'Cumulative Cost Share Budget'!E648,0)</f>
        <v>0</v>
      </c>
      <c r="F648" s="235">
        <f>IF('Cumulative Cost Share Budget'!$L648='Split CS budget (A)'!$L$1,'Cumulative Cost Share Budget'!F648,0)</f>
        <v>0</v>
      </c>
      <c r="G648" s="235">
        <f>IF('Cumulative Cost Share Budget'!$L648='Split CS budget (A)'!$L$1,'Cumulative Cost Share Budget'!G648,0)</f>
        <v>0</v>
      </c>
      <c r="H648" s="235">
        <f>IF('Cumulative Cost Share Budget'!$L648='Split CS budget (A)'!$L$1,'Cumulative Cost Share Budget'!H648,0)</f>
        <v>0</v>
      </c>
      <c r="I648" s="235">
        <f>IF('Cumulative Cost Share Budget'!$L648='Split CS budget (A)'!$L$1,'Cumulative Cost Share Budget'!I648,0)</f>
        <v>0</v>
      </c>
      <c r="J648" s="158">
        <f t="shared" si="530"/>
        <v>0</v>
      </c>
      <c r="K648" s="2"/>
      <c r="L648" s="2"/>
      <c r="M648" s="8"/>
      <c r="N648" s="2"/>
      <c r="O648" s="2"/>
      <c r="P648" s="2"/>
      <c r="Q648" s="2"/>
    </row>
    <row r="649" spans="1:17" hidden="1">
      <c r="A649" s="801"/>
      <c r="B649" s="498" t="s">
        <v>46</v>
      </c>
      <c r="C649" s="116">
        <f>IF('Cumulative Cost Share Budget'!$L649='Split CS budget (A)'!$L$1,'Cumulative Cost Share Budget'!C649,0)</f>
        <v>0</v>
      </c>
      <c r="D649" s="26"/>
      <c r="E649" s="235">
        <f>IF('Cumulative Cost Share Budget'!$L649='Split CS budget (A)'!$L$1,'Cumulative Cost Share Budget'!E649,0)</f>
        <v>0</v>
      </c>
      <c r="F649" s="235">
        <f>IF('Cumulative Cost Share Budget'!$L649='Split CS budget (A)'!$L$1,'Cumulative Cost Share Budget'!F649,0)</f>
        <v>0</v>
      </c>
      <c r="G649" s="235">
        <f>IF('Cumulative Cost Share Budget'!$L649='Split CS budget (A)'!$L$1,'Cumulative Cost Share Budget'!G649,0)</f>
        <v>0</v>
      </c>
      <c r="H649" s="235">
        <f>IF('Cumulative Cost Share Budget'!$L649='Split CS budget (A)'!$L$1,'Cumulative Cost Share Budget'!H649,0)</f>
        <v>0</v>
      </c>
      <c r="I649" s="235">
        <f>IF('Cumulative Cost Share Budget'!$L649='Split CS budget (A)'!$L$1,'Cumulative Cost Share Budget'!I649,0)</f>
        <v>0</v>
      </c>
      <c r="J649" s="158">
        <f t="shared" si="530"/>
        <v>0</v>
      </c>
      <c r="K649" s="2"/>
      <c r="L649" s="2"/>
      <c r="M649" s="2"/>
      <c r="N649" s="8"/>
      <c r="O649" s="8"/>
      <c r="P649" s="8"/>
    </row>
    <row r="650" spans="1:17" hidden="1">
      <c r="A650" s="801"/>
      <c r="B650" s="498" t="s">
        <v>47</v>
      </c>
      <c r="C650" s="116">
        <f>IF('Cumulative Cost Share Budget'!$L650='Split CS budget (A)'!$L$1,'Cumulative Cost Share Budget'!C650,0)</f>
        <v>0</v>
      </c>
      <c r="D650" s="26"/>
      <c r="E650" s="235">
        <f>IF('Cumulative Cost Share Budget'!$L650='Split CS budget (A)'!$L$1,'Cumulative Cost Share Budget'!E650,0)</f>
        <v>0</v>
      </c>
      <c r="F650" s="235">
        <f>IF('Cumulative Cost Share Budget'!$L650='Split CS budget (A)'!$L$1,'Cumulative Cost Share Budget'!F650,0)</f>
        <v>0</v>
      </c>
      <c r="G650" s="235">
        <f>IF('Cumulative Cost Share Budget'!$L650='Split CS budget (A)'!$L$1,'Cumulative Cost Share Budget'!G650,0)</f>
        <v>0</v>
      </c>
      <c r="H650" s="235">
        <f>IF('Cumulative Cost Share Budget'!$L650='Split CS budget (A)'!$L$1,'Cumulative Cost Share Budget'!H650,0)</f>
        <v>0</v>
      </c>
      <c r="I650" s="235">
        <f>IF('Cumulative Cost Share Budget'!$L650='Split CS budget (A)'!$L$1,'Cumulative Cost Share Budget'!I650,0)</f>
        <v>0</v>
      </c>
      <c r="J650" s="158">
        <f t="shared" si="530"/>
        <v>0</v>
      </c>
      <c r="K650" s="29"/>
      <c r="L650" s="29"/>
      <c r="N650" s="8"/>
      <c r="O650" s="8"/>
      <c r="P650" s="8"/>
    </row>
    <row r="651" spans="1:17" hidden="1">
      <c r="A651" s="740" t="s">
        <v>57</v>
      </c>
      <c r="B651" s="740"/>
      <c r="C651" s="740"/>
      <c r="D651" s="740"/>
      <c r="E651" s="185">
        <f>SUM(E645:E650)</f>
        <v>0</v>
      </c>
      <c r="F651" s="185">
        <f t="shared" ref="F651:J651" si="531">SUM(F645:F650)</f>
        <v>0</v>
      </c>
      <c r="G651" s="185">
        <f t="shared" si="531"/>
        <v>0</v>
      </c>
      <c r="H651" s="185">
        <f t="shared" si="531"/>
        <v>0</v>
      </c>
      <c r="I651" s="185">
        <f t="shared" si="531"/>
        <v>0</v>
      </c>
      <c r="J651" s="186">
        <f t="shared" si="531"/>
        <v>0</v>
      </c>
    </row>
    <row r="652" spans="1:17">
      <c r="A652" s="74"/>
      <c r="B652" s="757" t="s">
        <v>58</v>
      </c>
      <c r="C652" s="757"/>
      <c r="D652" s="757"/>
      <c r="E652" s="159">
        <f ca="1">SUMIF($A$617:$D$651,"*Total Trip", E617:E651)</f>
        <v>0</v>
      </c>
      <c r="F652" s="159">
        <f t="shared" ref="F652:I652" ca="1" si="532">SUMIF($A$617:$D$651,"*Total Trip", F617:F651)</f>
        <v>0</v>
      </c>
      <c r="G652" s="159">
        <f t="shared" ca="1" si="532"/>
        <v>0</v>
      </c>
      <c r="H652" s="159">
        <f t="shared" ca="1" si="532"/>
        <v>0</v>
      </c>
      <c r="I652" s="159">
        <f t="shared" ca="1" si="532"/>
        <v>0</v>
      </c>
      <c r="J652" s="160">
        <f ca="1">SUM(E652:I652)</f>
        <v>0</v>
      </c>
    </row>
    <row r="653" spans="1:17">
      <c r="A653" s="27"/>
      <c r="B653" s="28"/>
      <c r="C653" s="28"/>
      <c r="D653" s="28"/>
      <c r="E653" s="28"/>
      <c r="F653" s="28"/>
      <c r="G653" s="29"/>
      <c r="H653" s="29"/>
      <c r="I653" s="29"/>
      <c r="J653" s="75"/>
    </row>
    <row r="654" spans="1:17">
      <c r="A654" s="30" t="s">
        <v>49</v>
      </c>
      <c r="J654" s="32"/>
    </row>
    <row r="655" spans="1:17">
      <c r="A655" s="545" t="str">
        <f>IF('Cumulative Cost Share Budget'!$L655='Split CS budget (A)'!$L$1,'Cumulative Cost Share Budget'!A655,0)</f>
        <v>Select One</v>
      </c>
      <c r="B655" s="492">
        <f>IF('Cumulative Cost Share Budget'!L655='Split CS budget (A)'!$L$1,'Cumulative Cost Share Budget'!B655,0)</f>
        <v>0</v>
      </c>
      <c r="C655" s="361"/>
      <c r="D655" s="362"/>
      <c r="E655" s="235">
        <f>IF('Cumulative Cost Share Budget'!$L655='Split CS budget (A)'!$L$1,'Cumulative Cost Share Budget'!E655,0)</f>
        <v>0</v>
      </c>
      <c r="F655" s="235">
        <f>IF('Cumulative Cost Share Budget'!$L655='Split CS budget (A)'!$L$1,'Cumulative Cost Share Budget'!F655,0)</f>
        <v>0</v>
      </c>
      <c r="G655" s="235">
        <f>IF('Cumulative Cost Share Budget'!$L655='Split CS budget (A)'!$L$1,'Cumulative Cost Share Budget'!G655,0)</f>
        <v>0</v>
      </c>
      <c r="H655" s="235">
        <f>IF('Cumulative Cost Share Budget'!$L655='Split CS budget (A)'!$L$1,'Cumulative Cost Share Budget'!H655,0)</f>
        <v>0</v>
      </c>
      <c r="I655" s="235">
        <f>IF('Cumulative Cost Share Budget'!$L655='Split CS budget (A)'!$L$1,'Cumulative Cost Share Budget'!I655,0)</f>
        <v>0</v>
      </c>
      <c r="J655" s="158">
        <f>SUM(E655:I655)</f>
        <v>0</v>
      </c>
    </row>
    <row r="656" spans="1:17" hidden="1">
      <c r="A656" s="545" t="str">
        <f>IF('Cumulative Cost Share Budget'!$L656='Split CS budget (A)'!$L$1,'Cumulative Cost Share Budget'!A656,0)</f>
        <v>Select One</v>
      </c>
      <c r="B656" s="492">
        <f>IF('Cumulative Cost Share Budget'!L656='Split CS budget (A)'!$L$1,'Cumulative Cost Share Budget'!B656,0)</f>
        <v>0</v>
      </c>
      <c r="C656" s="361"/>
      <c r="D656" s="362"/>
      <c r="E656" s="235">
        <f>IF('Cumulative Cost Share Budget'!$L656='Split CS budget (A)'!$L$1,'Cumulative Cost Share Budget'!E656,0)</f>
        <v>0</v>
      </c>
      <c r="F656" s="235">
        <f>IF('Cumulative Cost Share Budget'!$L656='Split CS budget (A)'!$L$1,'Cumulative Cost Share Budget'!F656,0)</f>
        <v>0</v>
      </c>
      <c r="G656" s="235">
        <f>IF('Cumulative Cost Share Budget'!$L656='Split CS budget (A)'!$L$1,'Cumulative Cost Share Budget'!G656,0)</f>
        <v>0</v>
      </c>
      <c r="H656" s="235">
        <f>IF('Cumulative Cost Share Budget'!$L656='Split CS budget (A)'!$L$1,'Cumulative Cost Share Budget'!H656,0)</f>
        <v>0</v>
      </c>
      <c r="I656" s="235">
        <f>IF('Cumulative Cost Share Budget'!$L656='Split CS budget (A)'!$L$1,'Cumulative Cost Share Budget'!I656,0)</f>
        <v>0</v>
      </c>
      <c r="J656" s="158">
        <f t="shared" ref="J656:J664" si="533">SUM(E656:I656)</f>
        <v>0</v>
      </c>
    </row>
    <row r="657" spans="1:16" hidden="1">
      <c r="A657" s="545" t="str">
        <f>IF('Cumulative Cost Share Budget'!$L657='Split CS budget (A)'!$L$1,'Cumulative Cost Share Budget'!A657,0)</f>
        <v>Select One</v>
      </c>
      <c r="B657" s="492">
        <f>IF('Cumulative Cost Share Budget'!L657='Split CS budget (A)'!$L$1,'Cumulative Cost Share Budget'!B657,0)</f>
        <v>0</v>
      </c>
      <c r="C657" s="361"/>
      <c r="D657" s="362"/>
      <c r="E657" s="235">
        <f>IF('Cumulative Cost Share Budget'!$L657='Split CS budget (A)'!$L$1,'Cumulative Cost Share Budget'!E657,0)</f>
        <v>0</v>
      </c>
      <c r="F657" s="235">
        <f>IF('Cumulative Cost Share Budget'!$L657='Split CS budget (A)'!$L$1,'Cumulative Cost Share Budget'!F657,0)</f>
        <v>0</v>
      </c>
      <c r="G657" s="235">
        <f>IF('Cumulative Cost Share Budget'!$L657='Split CS budget (A)'!$L$1,'Cumulative Cost Share Budget'!G657,0)</f>
        <v>0</v>
      </c>
      <c r="H657" s="235">
        <f>IF('Cumulative Cost Share Budget'!$L657='Split CS budget (A)'!$L$1,'Cumulative Cost Share Budget'!H657,0)</f>
        <v>0</v>
      </c>
      <c r="I657" s="235">
        <f>IF('Cumulative Cost Share Budget'!$L657='Split CS budget (A)'!$L$1,'Cumulative Cost Share Budget'!I657,0)</f>
        <v>0</v>
      </c>
      <c r="J657" s="158">
        <f t="shared" si="533"/>
        <v>0</v>
      </c>
    </row>
    <row r="658" spans="1:16" hidden="1">
      <c r="A658" s="545" t="str">
        <f>IF('Cumulative Cost Share Budget'!$L658='Split CS budget (A)'!$L$1,'Cumulative Cost Share Budget'!A658,0)</f>
        <v>Select One</v>
      </c>
      <c r="B658" s="492">
        <f>IF('Cumulative Cost Share Budget'!L658='Split CS budget (A)'!$L$1,'Cumulative Cost Share Budget'!B658,0)</f>
        <v>0</v>
      </c>
      <c r="C658" s="361"/>
      <c r="D658" s="362"/>
      <c r="E658" s="235">
        <f>IF('Cumulative Cost Share Budget'!$L658='Split CS budget (A)'!$L$1,'Cumulative Cost Share Budget'!E658,0)</f>
        <v>0</v>
      </c>
      <c r="F658" s="235">
        <f>IF('Cumulative Cost Share Budget'!$L658='Split CS budget (A)'!$L$1,'Cumulative Cost Share Budget'!F658,0)</f>
        <v>0</v>
      </c>
      <c r="G658" s="235">
        <f>IF('Cumulative Cost Share Budget'!$L658='Split CS budget (A)'!$L$1,'Cumulative Cost Share Budget'!G658,0)</f>
        <v>0</v>
      </c>
      <c r="H658" s="235">
        <f>IF('Cumulative Cost Share Budget'!$L658='Split CS budget (A)'!$L$1,'Cumulative Cost Share Budget'!H658,0)</f>
        <v>0</v>
      </c>
      <c r="I658" s="235">
        <f>IF('Cumulative Cost Share Budget'!$L658='Split CS budget (A)'!$L$1,'Cumulative Cost Share Budget'!I658,0)</f>
        <v>0</v>
      </c>
      <c r="J658" s="158">
        <f t="shared" si="533"/>
        <v>0</v>
      </c>
    </row>
    <row r="659" spans="1:16" hidden="1">
      <c r="A659" s="545" t="str">
        <f>IF('Cumulative Cost Share Budget'!$L659='Split CS budget (A)'!$L$1,'Cumulative Cost Share Budget'!A659,0)</f>
        <v>Select One</v>
      </c>
      <c r="B659" s="492">
        <f>IF('Cumulative Cost Share Budget'!L659='Split CS budget (A)'!$L$1,'Cumulative Cost Share Budget'!B659,0)</f>
        <v>0</v>
      </c>
      <c r="C659" s="361"/>
      <c r="D659" s="362"/>
      <c r="E659" s="235">
        <f>IF('Cumulative Cost Share Budget'!$L659='Split CS budget (A)'!$L$1,'Cumulative Cost Share Budget'!E659,0)</f>
        <v>0</v>
      </c>
      <c r="F659" s="235">
        <f>IF('Cumulative Cost Share Budget'!$L659='Split CS budget (A)'!$L$1,'Cumulative Cost Share Budget'!F659,0)</f>
        <v>0</v>
      </c>
      <c r="G659" s="235">
        <f>IF('Cumulative Cost Share Budget'!$L659='Split CS budget (A)'!$L$1,'Cumulative Cost Share Budget'!G659,0)</f>
        <v>0</v>
      </c>
      <c r="H659" s="235">
        <f>IF('Cumulative Cost Share Budget'!$L659='Split CS budget (A)'!$L$1,'Cumulative Cost Share Budget'!H659,0)</f>
        <v>0</v>
      </c>
      <c r="I659" s="235">
        <f>IF('Cumulative Cost Share Budget'!$L659='Split CS budget (A)'!$L$1,'Cumulative Cost Share Budget'!I659,0)</f>
        <v>0</v>
      </c>
      <c r="J659" s="158">
        <f t="shared" si="533"/>
        <v>0</v>
      </c>
    </row>
    <row r="660" spans="1:16" hidden="1">
      <c r="A660" s="545" t="str">
        <f>IF('Cumulative Cost Share Budget'!$L660='Split CS budget (A)'!$L$1,'Cumulative Cost Share Budget'!A660,0)</f>
        <v>Select One</v>
      </c>
      <c r="B660" s="492">
        <f>IF('Cumulative Cost Share Budget'!L660='Split CS budget (A)'!$L$1,'Cumulative Cost Share Budget'!B660,0)</f>
        <v>0</v>
      </c>
      <c r="C660" s="361"/>
      <c r="D660" s="362"/>
      <c r="E660" s="235">
        <f>IF('Cumulative Cost Share Budget'!$L660='Split CS budget (A)'!$L$1,'Cumulative Cost Share Budget'!E660,0)</f>
        <v>0</v>
      </c>
      <c r="F660" s="235">
        <f>IF('Cumulative Cost Share Budget'!$L660='Split CS budget (A)'!$L$1,'Cumulative Cost Share Budget'!F660,0)</f>
        <v>0</v>
      </c>
      <c r="G660" s="235">
        <f>IF('Cumulative Cost Share Budget'!$L660='Split CS budget (A)'!$L$1,'Cumulative Cost Share Budget'!G660,0)</f>
        <v>0</v>
      </c>
      <c r="H660" s="235">
        <f>IF('Cumulative Cost Share Budget'!$L660='Split CS budget (A)'!$L$1,'Cumulative Cost Share Budget'!H660,0)</f>
        <v>0</v>
      </c>
      <c r="I660" s="235">
        <f>IF('Cumulative Cost Share Budget'!$L660='Split CS budget (A)'!$L$1,'Cumulative Cost Share Budget'!I660,0)</f>
        <v>0</v>
      </c>
      <c r="J660" s="158">
        <f t="shared" si="533"/>
        <v>0</v>
      </c>
    </row>
    <row r="661" spans="1:16" hidden="1">
      <c r="A661" s="545" t="str">
        <f>IF('Cumulative Cost Share Budget'!$L661='Split CS budget (A)'!$L$1,'Cumulative Cost Share Budget'!A661,0)</f>
        <v>Select One</v>
      </c>
      <c r="B661" s="492">
        <f>IF('Cumulative Cost Share Budget'!L661='Split CS budget (A)'!$L$1,'Cumulative Cost Share Budget'!B661,0)</f>
        <v>0</v>
      </c>
      <c r="C661" s="361"/>
      <c r="D661" s="362"/>
      <c r="E661" s="235">
        <f>IF('Cumulative Cost Share Budget'!$L661='Split CS budget (A)'!$L$1,'Cumulative Cost Share Budget'!E661,0)</f>
        <v>0</v>
      </c>
      <c r="F661" s="235">
        <f>IF('Cumulative Cost Share Budget'!$L661='Split CS budget (A)'!$L$1,'Cumulative Cost Share Budget'!F661,0)</f>
        <v>0</v>
      </c>
      <c r="G661" s="235">
        <f>IF('Cumulative Cost Share Budget'!$L661='Split CS budget (A)'!$L$1,'Cumulative Cost Share Budget'!G661,0)</f>
        <v>0</v>
      </c>
      <c r="H661" s="235">
        <f>IF('Cumulative Cost Share Budget'!$L661='Split CS budget (A)'!$L$1,'Cumulative Cost Share Budget'!H661,0)</f>
        <v>0</v>
      </c>
      <c r="I661" s="235">
        <f>IF('Cumulative Cost Share Budget'!$L661='Split CS budget (A)'!$L$1,'Cumulative Cost Share Budget'!I661,0)</f>
        <v>0</v>
      </c>
      <c r="J661" s="158">
        <f t="shared" si="533"/>
        <v>0</v>
      </c>
    </row>
    <row r="662" spans="1:16" hidden="1">
      <c r="A662" s="545" t="str">
        <f>IF('Cumulative Cost Share Budget'!$L662='Split CS budget (A)'!$L$1,'Cumulative Cost Share Budget'!A662,0)</f>
        <v>Select One</v>
      </c>
      <c r="B662" s="492">
        <f>IF('Cumulative Cost Share Budget'!L662='Split CS budget (A)'!$L$1,'Cumulative Cost Share Budget'!B662,0)</f>
        <v>0</v>
      </c>
      <c r="C662" s="361"/>
      <c r="D662" s="362"/>
      <c r="E662" s="235">
        <f>IF('Cumulative Cost Share Budget'!$L662='Split CS budget (A)'!$L$1,'Cumulative Cost Share Budget'!E662,0)</f>
        <v>0</v>
      </c>
      <c r="F662" s="235">
        <f>IF('Cumulative Cost Share Budget'!$L662='Split CS budget (A)'!$L$1,'Cumulative Cost Share Budget'!F662,0)</f>
        <v>0</v>
      </c>
      <c r="G662" s="235">
        <f>IF('Cumulative Cost Share Budget'!$L662='Split CS budget (A)'!$L$1,'Cumulative Cost Share Budget'!G662,0)</f>
        <v>0</v>
      </c>
      <c r="H662" s="235">
        <f>IF('Cumulative Cost Share Budget'!$L662='Split CS budget (A)'!$L$1,'Cumulative Cost Share Budget'!H662,0)</f>
        <v>0</v>
      </c>
      <c r="I662" s="235">
        <f>IF('Cumulative Cost Share Budget'!$L662='Split CS budget (A)'!$L$1,'Cumulative Cost Share Budget'!I662,0)</f>
        <v>0</v>
      </c>
      <c r="J662" s="158">
        <f t="shared" si="533"/>
        <v>0</v>
      </c>
      <c r="N662" s="8"/>
      <c r="O662" s="8"/>
      <c r="P662" s="8"/>
    </row>
    <row r="663" spans="1:16" hidden="1">
      <c r="A663" s="545" t="str">
        <f>IF('Cumulative Cost Share Budget'!$L663='Split CS budget (A)'!$L$1,'Cumulative Cost Share Budget'!A663,0)</f>
        <v>Select One</v>
      </c>
      <c r="B663" s="492">
        <f>IF('Cumulative Cost Share Budget'!L663='Split CS budget (A)'!$L$1,'Cumulative Cost Share Budget'!B663,0)</f>
        <v>0</v>
      </c>
      <c r="C663" s="361"/>
      <c r="D663" s="362"/>
      <c r="E663" s="235">
        <f>IF('Cumulative Cost Share Budget'!$L663='Split CS budget (A)'!$L$1,'Cumulative Cost Share Budget'!E663,0)</f>
        <v>0</v>
      </c>
      <c r="F663" s="235">
        <f>IF('Cumulative Cost Share Budget'!$L663='Split CS budget (A)'!$L$1,'Cumulative Cost Share Budget'!F663,0)</f>
        <v>0</v>
      </c>
      <c r="G663" s="235">
        <f>IF('Cumulative Cost Share Budget'!$L663='Split CS budget (A)'!$L$1,'Cumulative Cost Share Budget'!G663,0)</f>
        <v>0</v>
      </c>
      <c r="H663" s="235">
        <f>IF('Cumulative Cost Share Budget'!$L663='Split CS budget (A)'!$L$1,'Cumulative Cost Share Budget'!H663,0)</f>
        <v>0</v>
      </c>
      <c r="I663" s="235">
        <f>IF('Cumulative Cost Share Budget'!$L663='Split CS budget (A)'!$L$1,'Cumulative Cost Share Budget'!I663,0)</f>
        <v>0</v>
      </c>
      <c r="J663" s="158">
        <f t="shared" si="533"/>
        <v>0</v>
      </c>
      <c r="K663" s="20"/>
      <c r="L663" s="16"/>
    </row>
    <row r="664" spans="1:16" hidden="1">
      <c r="A664" s="545" t="str">
        <f>IF('Cumulative Cost Share Budget'!$L664='Split CS budget (A)'!$L$1,'Cumulative Cost Share Budget'!A664,0)</f>
        <v>Select One</v>
      </c>
      <c r="B664" s="492">
        <f>IF('Cumulative Cost Share Budget'!L664='Split CS budget (A)'!$L$1,'Cumulative Cost Share Budget'!B664,0)</f>
        <v>0</v>
      </c>
      <c r="C664" s="361"/>
      <c r="D664" s="362"/>
      <c r="E664" s="235">
        <f>IF('Cumulative Cost Share Budget'!$L664='Split CS budget (A)'!$L$1,'Cumulative Cost Share Budget'!E664,0)</f>
        <v>0</v>
      </c>
      <c r="F664" s="235">
        <f>IF('Cumulative Cost Share Budget'!$L664='Split CS budget (A)'!$L$1,'Cumulative Cost Share Budget'!F664,0)</f>
        <v>0</v>
      </c>
      <c r="G664" s="235">
        <f>IF('Cumulative Cost Share Budget'!$L664='Split CS budget (A)'!$L$1,'Cumulative Cost Share Budget'!G664,0)</f>
        <v>0</v>
      </c>
      <c r="H664" s="235">
        <f>IF('Cumulative Cost Share Budget'!$L664='Split CS budget (A)'!$L$1,'Cumulative Cost Share Budget'!H664,0)</f>
        <v>0</v>
      </c>
      <c r="I664" s="235">
        <f>IF('Cumulative Cost Share Budget'!$L664='Split CS budget (A)'!$L$1,'Cumulative Cost Share Budget'!I664,0)</f>
        <v>0</v>
      </c>
      <c r="J664" s="158">
        <f t="shared" si="533"/>
        <v>0</v>
      </c>
    </row>
    <row r="665" spans="1:16">
      <c r="A665" s="79"/>
      <c r="B665" s="770" t="s">
        <v>36</v>
      </c>
      <c r="C665" s="770"/>
      <c r="D665" s="770"/>
      <c r="E665" s="159">
        <f>SUM(E655:E664)</f>
        <v>0</v>
      </c>
      <c r="F665" s="159">
        <f t="shared" ref="F665:J665" si="534">SUM(F655:F664)</f>
        <v>0</v>
      </c>
      <c r="G665" s="159">
        <f t="shared" si="534"/>
        <v>0</v>
      </c>
      <c r="H665" s="159">
        <f t="shared" si="534"/>
        <v>0</v>
      </c>
      <c r="I665" s="159">
        <f t="shared" si="534"/>
        <v>0</v>
      </c>
      <c r="J665" s="160">
        <f t="shared" si="534"/>
        <v>0</v>
      </c>
    </row>
    <row r="666" spans="1:16">
      <c r="A666" s="5"/>
      <c r="G666" s="16"/>
      <c r="H666" s="16"/>
      <c r="I666" s="16"/>
      <c r="J666" s="25"/>
    </row>
    <row r="667" spans="1:16">
      <c r="A667" s="30" t="s">
        <v>195</v>
      </c>
      <c r="B667" s="9"/>
      <c r="J667" s="32"/>
    </row>
    <row r="668" spans="1:16">
      <c r="A668" s="545" t="str">
        <f>IF('Cumulative Cost Share Budget'!$L668='Split CS budget (A)'!$L$1,'Cumulative Cost Share Budget'!A668,0)</f>
        <v>Select One</v>
      </c>
      <c r="B668" s="493" t="str">
        <f>IF('Cumulative Cost Share Budget'!L668='Split CS budget (A)'!$L$1,'Cumulative Cost Share Budget'!B668,0)</f>
        <v xml:space="preserve"> </v>
      </c>
      <c r="C668" s="9"/>
      <c r="E668" s="235">
        <f>IF('Cumulative Cost Share Budget'!$L668='Split CS budget (A)'!$L$1,'Cumulative Cost Share Budget'!E668,0)</f>
        <v>0</v>
      </c>
      <c r="F668" s="235">
        <f>IF('Cumulative Cost Share Budget'!$L668='Split CS budget (A)'!$L$1,'Cumulative Cost Share Budget'!F668,0)</f>
        <v>0</v>
      </c>
      <c r="G668" s="235">
        <f>IF('Cumulative Cost Share Budget'!$L668='Split CS budget (A)'!$L$1,'Cumulative Cost Share Budget'!G668,0)</f>
        <v>0</v>
      </c>
      <c r="H668" s="235">
        <f>IF('Cumulative Cost Share Budget'!$L668='Split CS budget (A)'!$L$1,'Cumulative Cost Share Budget'!H668,0)</f>
        <v>0</v>
      </c>
      <c r="I668" s="235">
        <f>IF('Cumulative Cost Share Budget'!$L668='Split CS budget (A)'!$L$1,'Cumulative Cost Share Budget'!I668,0)</f>
        <v>0</v>
      </c>
      <c r="J668" s="158">
        <f>SUM(E668:I668)</f>
        <v>0</v>
      </c>
    </row>
    <row r="669" spans="1:16" hidden="1">
      <c r="A669" s="545" t="str">
        <f>IF('Cumulative Cost Share Budget'!$L669='Split CS budget (A)'!$L$1,'Cumulative Cost Share Budget'!A669,0)</f>
        <v>Select One</v>
      </c>
      <c r="B669" s="493">
        <f>IF('Cumulative Cost Share Budget'!L669='Split CS budget (A)'!$L$1,'Cumulative Cost Share Budget'!B669,0)</f>
        <v>0</v>
      </c>
      <c r="C669" s="9"/>
      <c r="E669" s="235">
        <f>IF('Cumulative Cost Share Budget'!$L669='Split CS budget (A)'!$L$1,'Cumulative Cost Share Budget'!E669,0)</f>
        <v>0</v>
      </c>
      <c r="F669" s="235">
        <f>IF('Cumulative Cost Share Budget'!$L669='Split CS budget (A)'!$L$1,'Cumulative Cost Share Budget'!F669,0)</f>
        <v>0</v>
      </c>
      <c r="G669" s="235">
        <f>IF('Cumulative Cost Share Budget'!$L669='Split CS budget (A)'!$L$1,'Cumulative Cost Share Budget'!G669,0)</f>
        <v>0</v>
      </c>
      <c r="H669" s="235">
        <f>IF('Cumulative Cost Share Budget'!$L669='Split CS budget (A)'!$L$1,'Cumulative Cost Share Budget'!H669,0)</f>
        <v>0</v>
      </c>
      <c r="I669" s="235">
        <f>IF('Cumulative Cost Share Budget'!$L669='Split CS budget (A)'!$L$1,'Cumulative Cost Share Budget'!I669,0)</f>
        <v>0</v>
      </c>
      <c r="J669" s="158">
        <f t="shared" ref="J669:J672" si="535">SUM(E669:I669)</f>
        <v>0</v>
      </c>
    </row>
    <row r="670" spans="1:16" hidden="1">
      <c r="A670" s="545" t="str">
        <f>IF('Cumulative Cost Share Budget'!$L670='Split CS budget (A)'!$L$1,'Cumulative Cost Share Budget'!A670,0)</f>
        <v>Select One</v>
      </c>
      <c r="B670" s="493">
        <f>IF('Cumulative Cost Share Budget'!L670='Split CS budget (A)'!$L$1,'Cumulative Cost Share Budget'!B670,0)</f>
        <v>0</v>
      </c>
      <c r="C670" s="9"/>
      <c r="E670" s="235">
        <f>IF('Cumulative Cost Share Budget'!$L670='Split CS budget (A)'!$L$1,'Cumulative Cost Share Budget'!E670,0)</f>
        <v>0</v>
      </c>
      <c r="F670" s="235">
        <f>IF('Cumulative Cost Share Budget'!$L670='Split CS budget (A)'!$L$1,'Cumulative Cost Share Budget'!F670,0)</f>
        <v>0</v>
      </c>
      <c r="G670" s="235">
        <f>IF('Cumulative Cost Share Budget'!$L670='Split CS budget (A)'!$L$1,'Cumulative Cost Share Budget'!G670,0)</f>
        <v>0</v>
      </c>
      <c r="H670" s="235">
        <f>IF('Cumulative Cost Share Budget'!$L670='Split CS budget (A)'!$L$1,'Cumulative Cost Share Budget'!H670,0)</f>
        <v>0</v>
      </c>
      <c r="I670" s="235">
        <f>IF('Cumulative Cost Share Budget'!$L670='Split CS budget (A)'!$L$1,'Cumulative Cost Share Budget'!I670,0)</f>
        <v>0</v>
      </c>
      <c r="J670" s="158">
        <f t="shared" si="535"/>
        <v>0</v>
      </c>
    </row>
    <row r="671" spans="1:16" hidden="1">
      <c r="A671" s="545" t="str">
        <f>IF('Cumulative Cost Share Budget'!$L671='Split CS budget (A)'!$L$1,'Cumulative Cost Share Budget'!A671,0)</f>
        <v>Select One</v>
      </c>
      <c r="B671" s="493">
        <f>IF('Cumulative Cost Share Budget'!L671='Split CS budget (A)'!$L$1,'Cumulative Cost Share Budget'!B671,0)</f>
        <v>0</v>
      </c>
      <c r="C671" s="9"/>
      <c r="E671" s="235">
        <f>IF('Cumulative Cost Share Budget'!$L671='Split CS budget (A)'!$L$1,'Cumulative Cost Share Budget'!E671,0)</f>
        <v>0</v>
      </c>
      <c r="F671" s="235">
        <f>IF('Cumulative Cost Share Budget'!$L671='Split CS budget (A)'!$L$1,'Cumulative Cost Share Budget'!F671,0)</f>
        <v>0</v>
      </c>
      <c r="G671" s="235">
        <f>IF('Cumulative Cost Share Budget'!$L671='Split CS budget (A)'!$L$1,'Cumulative Cost Share Budget'!G671,0)</f>
        <v>0</v>
      </c>
      <c r="H671" s="235">
        <f>IF('Cumulative Cost Share Budget'!$L671='Split CS budget (A)'!$L$1,'Cumulative Cost Share Budget'!H671,0)</f>
        <v>0</v>
      </c>
      <c r="I671" s="235">
        <f>IF('Cumulative Cost Share Budget'!$L671='Split CS budget (A)'!$L$1,'Cumulative Cost Share Budget'!I671,0)</f>
        <v>0</v>
      </c>
      <c r="J671" s="158">
        <f t="shared" si="535"/>
        <v>0</v>
      </c>
      <c r="N671" s="8"/>
      <c r="O671" s="8"/>
      <c r="P671" s="8"/>
    </row>
    <row r="672" spans="1:16" hidden="1">
      <c r="A672" s="545" t="str">
        <f>IF('Cumulative Cost Share Budget'!$L672='Split CS budget (A)'!$L$1,'Cumulative Cost Share Budget'!A672,0)</f>
        <v>Select One</v>
      </c>
      <c r="B672" s="485" t="str">
        <f>IF('Cumulative Cost Share Budget'!L672='Split CS budget (A)'!$L$1,'Cumulative Cost Share Budget'!B672,0)</f>
        <v xml:space="preserve"> </v>
      </c>
      <c r="C672" s="9"/>
      <c r="E672" s="235">
        <f>IF('Cumulative Cost Share Budget'!$L672='Split CS budget (A)'!$L$1,'Cumulative Cost Share Budget'!E672,0)</f>
        <v>0</v>
      </c>
      <c r="F672" s="235">
        <f>IF('Cumulative Cost Share Budget'!$L672='Split CS budget (A)'!$L$1,'Cumulative Cost Share Budget'!F672,0)</f>
        <v>0</v>
      </c>
      <c r="G672" s="235">
        <f>IF('Cumulative Cost Share Budget'!$L672='Split CS budget (A)'!$L$1,'Cumulative Cost Share Budget'!G672,0)</f>
        <v>0</v>
      </c>
      <c r="H672" s="235">
        <f>IF('Cumulative Cost Share Budget'!$L672='Split CS budget (A)'!$L$1,'Cumulative Cost Share Budget'!H672,0)</f>
        <v>0</v>
      </c>
      <c r="I672" s="235">
        <f>IF('Cumulative Cost Share Budget'!$L672='Split CS budget (A)'!$L$1,'Cumulative Cost Share Budget'!I672,0)</f>
        <v>0</v>
      </c>
      <c r="J672" s="158">
        <f t="shared" si="535"/>
        <v>0</v>
      </c>
    </row>
    <row r="673" spans="1:17">
      <c r="A673" s="80"/>
      <c r="B673" s="757" t="s">
        <v>82</v>
      </c>
      <c r="C673" s="757"/>
      <c r="D673" s="757"/>
      <c r="E673" s="159">
        <f t="shared" ref="E673:J673" si="536">SUM(E668:E672)</f>
        <v>0</v>
      </c>
      <c r="F673" s="159">
        <f t="shared" si="536"/>
        <v>0</v>
      </c>
      <c r="G673" s="159">
        <f t="shared" si="536"/>
        <v>0</v>
      </c>
      <c r="H673" s="159">
        <f t="shared" si="536"/>
        <v>0</v>
      </c>
      <c r="I673" s="159">
        <f t="shared" si="536"/>
        <v>0</v>
      </c>
      <c r="J673" s="160">
        <f t="shared" si="536"/>
        <v>0</v>
      </c>
    </row>
    <row r="674" spans="1:17">
      <c r="A674" s="5"/>
      <c r="D674" s="3"/>
      <c r="E674" s="16"/>
      <c r="F674" s="16"/>
      <c r="G674" s="16"/>
      <c r="H674" s="16"/>
      <c r="I674" s="20"/>
      <c r="J674" s="25"/>
      <c r="M674" s="2"/>
    </row>
    <row r="675" spans="1:17">
      <c r="A675" s="30" t="s">
        <v>50</v>
      </c>
      <c r="B675" s="486"/>
      <c r="D675" s="3"/>
      <c r="E675" s="16"/>
      <c r="F675" s="16"/>
      <c r="G675" s="16"/>
      <c r="H675" s="16"/>
      <c r="I675" s="20"/>
      <c r="J675" s="25"/>
      <c r="K675" s="2"/>
      <c r="L675" s="2"/>
      <c r="M675" s="2"/>
    </row>
    <row r="676" spans="1:17">
      <c r="A676" s="545" t="str">
        <f>IF('Cumulative Cost Share Budget'!$L676='Split CS budget (A)'!$L$1,'Cumulative Cost Share Budget'!A676,0)</f>
        <v>Select One</v>
      </c>
      <c r="B676" s="493" t="str">
        <f>IF('Cumulative Cost Share Budget'!L676='Split CS budget (A)'!$L$1,'Cumulative Cost Share Budget'!B676,0)</f>
        <v>Consultants/Professional Services</v>
      </c>
      <c r="C676" s="9"/>
      <c r="E676" s="235">
        <f>IF('Cumulative Cost Share Budget'!$L676='Split CS budget (A)'!$L$1,'Cumulative Cost Share Budget'!E676,0)</f>
        <v>0</v>
      </c>
      <c r="F676" s="235">
        <f>IF('Cumulative Cost Share Budget'!$L676='Split CS budget (A)'!$L$1,'Cumulative Cost Share Budget'!F676,0)</f>
        <v>0</v>
      </c>
      <c r="G676" s="235">
        <f>IF('Cumulative Cost Share Budget'!$L676='Split CS budget (A)'!$L$1,'Cumulative Cost Share Budget'!G676,0)</f>
        <v>0</v>
      </c>
      <c r="H676" s="235">
        <f>IF('Cumulative Cost Share Budget'!$L676='Split CS budget (A)'!$L$1,'Cumulative Cost Share Budget'!H676,0)</f>
        <v>0</v>
      </c>
      <c r="I676" s="235">
        <f>IF('Cumulative Cost Share Budget'!$L676='Split CS budget (A)'!$L$1,'Cumulative Cost Share Budget'!I676,0)</f>
        <v>0</v>
      </c>
      <c r="J676" s="158">
        <f t="shared" ref="J676:J681" si="537">SUM(E676:I676)</f>
        <v>0</v>
      </c>
      <c r="K676" s="2"/>
      <c r="L676" s="2"/>
      <c r="M676" s="2"/>
    </row>
    <row r="677" spans="1:17">
      <c r="A677" s="545" t="str">
        <f>IF('Cumulative Cost Share Budget'!$L677='Split CS budget (A)'!$L$1,'Cumulative Cost Share Budget'!A677,0)</f>
        <v>Select One</v>
      </c>
      <c r="B677" s="493" t="str">
        <f>IF('Cumulative Cost Share Budget'!L677='Split CS budget (A)'!$L$1,'Cumulative Cost Share Budget'!B677,0)</f>
        <v>ADP/Computer Services</v>
      </c>
      <c r="C677" s="9"/>
      <c r="D677" s="10"/>
      <c r="E677" s="235">
        <f>IF('Cumulative Cost Share Budget'!$L677='Split CS budget (A)'!$L$1,'Cumulative Cost Share Budget'!E677,0)</f>
        <v>0</v>
      </c>
      <c r="F677" s="235">
        <f>IF('Cumulative Cost Share Budget'!$L677='Split CS budget (A)'!$L$1,'Cumulative Cost Share Budget'!F677,0)</f>
        <v>0</v>
      </c>
      <c r="G677" s="235">
        <f>IF('Cumulative Cost Share Budget'!$L677='Split CS budget (A)'!$L$1,'Cumulative Cost Share Budget'!G677,0)</f>
        <v>0</v>
      </c>
      <c r="H677" s="235">
        <f>IF('Cumulative Cost Share Budget'!$L677='Split CS budget (A)'!$L$1,'Cumulative Cost Share Budget'!H677,0)</f>
        <v>0</v>
      </c>
      <c r="I677" s="235">
        <f>IF('Cumulative Cost Share Budget'!$L677='Split CS budget (A)'!$L$1,'Cumulative Cost Share Budget'!I677,0)</f>
        <v>0</v>
      </c>
      <c r="J677" s="158">
        <f t="shared" si="537"/>
        <v>0</v>
      </c>
      <c r="K677" s="2"/>
      <c r="L677" s="2"/>
      <c r="M677" s="2"/>
    </row>
    <row r="678" spans="1:17">
      <c r="A678" s="545" t="str">
        <f>IF('Cumulative Cost Share Budget'!$L678='Split CS budget (A)'!$L$1,'Cumulative Cost Share Budget'!A678,0)</f>
        <v>Select One</v>
      </c>
      <c r="B678" s="493" t="str">
        <f>IF('Cumulative Cost Share Budget'!L678='Split CS budget (A)'!$L$1,'Cumulative Cost Share Budget'!B678,0)</f>
        <v>Equipment or Facility Rental/User Fees</v>
      </c>
      <c r="C678" s="9"/>
      <c r="D678" s="10"/>
      <c r="E678" s="235">
        <f>IF('Cumulative Cost Share Budget'!$L678='Split CS budget (A)'!$L$1,'Cumulative Cost Share Budget'!E678,0)</f>
        <v>0</v>
      </c>
      <c r="F678" s="235">
        <f>IF('Cumulative Cost Share Budget'!$L678='Split CS budget (A)'!$L$1,'Cumulative Cost Share Budget'!F678,0)</f>
        <v>0</v>
      </c>
      <c r="G678" s="235">
        <f>IF('Cumulative Cost Share Budget'!$L678='Split CS budget (A)'!$L$1,'Cumulative Cost Share Budget'!G678,0)</f>
        <v>0</v>
      </c>
      <c r="H678" s="235">
        <f>IF('Cumulative Cost Share Budget'!$L678='Split CS budget (A)'!$L$1,'Cumulative Cost Share Budget'!H678,0)</f>
        <v>0</v>
      </c>
      <c r="I678" s="235">
        <f>IF('Cumulative Cost Share Budget'!$L678='Split CS budget (A)'!$L$1,'Cumulative Cost Share Budget'!I678,0)</f>
        <v>0</v>
      </c>
      <c r="J678" s="158">
        <f t="shared" si="537"/>
        <v>0</v>
      </c>
      <c r="K678" s="2"/>
      <c r="L678" s="2"/>
      <c r="M678" s="2"/>
    </row>
    <row r="679" spans="1:17">
      <c r="A679" s="545" t="str">
        <f>IF('Cumulative Cost Share Budget'!$L679='Split CS budget (A)'!$L$1,'Cumulative Cost Share Budget'!A679,0)</f>
        <v>Select One</v>
      </c>
      <c r="B679" s="493" t="str">
        <f>IF('Cumulative Cost Share Budget'!L679='Split CS budget (A)'!$L$1,'Cumulative Cost Share Budget'!B679,0)</f>
        <v>Alterations and Renovations</v>
      </c>
      <c r="C679" s="9"/>
      <c r="D679" s="10"/>
      <c r="E679" s="235">
        <f>IF('Cumulative Cost Share Budget'!$L679='Split CS budget (A)'!$L$1,'Cumulative Cost Share Budget'!E679,0)</f>
        <v>0</v>
      </c>
      <c r="F679" s="235">
        <f>IF('Cumulative Cost Share Budget'!$L679='Split CS budget (A)'!$L$1,'Cumulative Cost Share Budget'!F679,0)</f>
        <v>0</v>
      </c>
      <c r="G679" s="235">
        <f>IF('Cumulative Cost Share Budget'!$L679='Split CS budget (A)'!$L$1,'Cumulative Cost Share Budget'!G679,0)</f>
        <v>0</v>
      </c>
      <c r="H679" s="235">
        <f>IF('Cumulative Cost Share Budget'!$L679='Split CS budget (A)'!$L$1,'Cumulative Cost Share Budget'!H679,0)</f>
        <v>0</v>
      </c>
      <c r="I679" s="235">
        <f>IF('Cumulative Cost Share Budget'!$L679='Split CS budget (A)'!$L$1,'Cumulative Cost Share Budget'!I679,0)</f>
        <v>0</v>
      </c>
      <c r="J679" s="158">
        <f t="shared" si="537"/>
        <v>0</v>
      </c>
      <c r="K679" s="2"/>
      <c r="L679" s="2"/>
      <c r="M679" s="2"/>
    </row>
    <row r="680" spans="1:17">
      <c r="A680" s="545" t="str">
        <f>IF('Cumulative Cost Share Budget'!$L680='Split CS budget (A)'!$L$1,'Cumulative Cost Share Budget'!A680,0)</f>
        <v>Select One</v>
      </c>
      <c r="B680" s="493" t="str">
        <f>IF('Cumulative Cost Share Budget'!L680='Split CS budget (A)'!$L$1,'Cumulative Cost Share Budget'!B680,0)</f>
        <v>Other:  Conference Fees</v>
      </c>
      <c r="C680" s="9"/>
      <c r="D680" s="10"/>
      <c r="E680" s="235">
        <f>IF('Cumulative Cost Share Budget'!$L680='Split CS budget (A)'!$L$1,'Cumulative Cost Share Budget'!E680,0)</f>
        <v>0</v>
      </c>
      <c r="F680" s="235">
        <f>IF('Cumulative Cost Share Budget'!$L680='Split CS budget (A)'!$L$1,'Cumulative Cost Share Budget'!F680,0)</f>
        <v>0</v>
      </c>
      <c r="G680" s="235">
        <f>IF('Cumulative Cost Share Budget'!$L680='Split CS budget (A)'!$L$1,'Cumulative Cost Share Budget'!G680,0)</f>
        <v>0</v>
      </c>
      <c r="H680" s="235">
        <f>IF('Cumulative Cost Share Budget'!$L680='Split CS budget (A)'!$L$1,'Cumulative Cost Share Budget'!H680,0)</f>
        <v>0</v>
      </c>
      <c r="I680" s="235">
        <f>IF('Cumulative Cost Share Budget'!$L680='Split CS budget (A)'!$L$1,'Cumulative Cost Share Budget'!I680,0)</f>
        <v>0</v>
      </c>
      <c r="J680" s="158">
        <f t="shared" ref="J680" si="538">SUM(E680:I680)</f>
        <v>0</v>
      </c>
      <c r="K680" s="2"/>
      <c r="L680" s="2"/>
      <c r="M680" s="2"/>
    </row>
    <row r="681" spans="1:17">
      <c r="A681" s="545" t="str">
        <f>IF('Cumulative Cost Share Budget'!$L681='Split CS budget (A)'!$L$1,'Cumulative Cost Share Budget'!A681,0)</f>
        <v>Select One</v>
      </c>
      <c r="B681" s="493" t="str">
        <f>IF('Cumulative Cost Share Budget'!L681='Split CS budget (A)'!$L$1,'Cumulative Cost Share Budget'!B681,0)</f>
        <v>Other:  Animal Care/Housing/Per Diem</v>
      </c>
      <c r="C681" s="9"/>
      <c r="D681" s="10"/>
      <c r="E681" s="235">
        <f>IF('Cumulative Cost Share Budget'!$L681='Split CS budget (A)'!$L$1,'Cumulative Cost Share Budget'!E681,0)</f>
        <v>0</v>
      </c>
      <c r="F681" s="235">
        <f>IF('Cumulative Cost Share Budget'!$L681='Split CS budget (A)'!$L$1,'Cumulative Cost Share Budget'!F681,0)</f>
        <v>0</v>
      </c>
      <c r="G681" s="235">
        <f>IF('Cumulative Cost Share Budget'!$L681='Split CS budget (A)'!$L$1,'Cumulative Cost Share Budget'!G681,0)</f>
        <v>0</v>
      </c>
      <c r="H681" s="235">
        <f>IF('Cumulative Cost Share Budget'!$L681='Split CS budget (A)'!$L$1,'Cumulative Cost Share Budget'!H681,0)</f>
        <v>0</v>
      </c>
      <c r="I681" s="235">
        <f>IF('Cumulative Cost Share Budget'!$L681='Split CS budget (A)'!$L$1,'Cumulative Cost Share Budget'!I681,0)</f>
        <v>0</v>
      </c>
      <c r="J681" s="158">
        <f t="shared" si="537"/>
        <v>0</v>
      </c>
      <c r="K681" s="2"/>
      <c r="L681" s="2"/>
      <c r="M681" s="2"/>
    </row>
    <row r="682" spans="1:17">
      <c r="A682" s="545" t="str">
        <f>IF('Cumulative Cost Share Budget'!$L682='Split CS budget (A)'!$L$1,'Cumulative Cost Share Budget'!A682,0)</f>
        <v>Select One</v>
      </c>
      <c r="B682" s="493" t="str">
        <f>IF('Cumulative Cost Share Budget'!L682='Split CS budget (A)'!$L$1,'Cumulative Cost Share Budget'!B682,0)</f>
        <v>Other:  Data Management and Sharing Costs</v>
      </c>
      <c r="C682" s="9"/>
      <c r="D682" s="10"/>
      <c r="E682" s="235">
        <f>IF('Cumulative Cost Share Budget'!$L682='Split CS budget (A)'!$L$1,'Cumulative Cost Share Budget'!E682,0)</f>
        <v>0</v>
      </c>
      <c r="F682" s="235">
        <f>IF('Cumulative Cost Share Budget'!$L682='Split CS budget (A)'!$L$1,'Cumulative Cost Share Budget'!F682,0)</f>
        <v>0</v>
      </c>
      <c r="G682" s="235">
        <f>IF('Cumulative Cost Share Budget'!$L682='Split CS budget (A)'!$L$1,'Cumulative Cost Share Budget'!G682,0)</f>
        <v>0</v>
      </c>
      <c r="H682" s="235">
        <f>IF('Cumulative Cost Share Budget'!$L682='Split CS budget (A)'!$L$1,'Cumulative Cost Share Budget'!H682,0)</f>
        <v>0</v>
      </c>
      <c r="I682" s="235">
        <f>IF('Cumulative Cost Share Budget'!$L682='Split CS budget (A)'!$L$1,'Cumulative Cost Share Budget'!I682,0)</f>
        <v>0</v>
      </c>
      <c r="J682" s="158">
        <f t="shared" ref="J682:J689" si="539">SUM(E682:I682)</f>
        <v>0</v>
      </c>
      <c r="K682" s="2"/>
      <c r="L682" s="2"/>
      <c r="M682" s="2"/>
    </row>
    <row r="683" spans="1:17">
      <c r="A683" s="545" t="str">
        <f>IF('Cumulative Cost Share Budget'!$L683='Split CS budget (A)'!$L$1,'Cumulative Cost Share Budget'!A683,0)</f>
        <v>Select One</v>
      </c>
      <c r="B683" s="493" t="str">
        <f>IF('Cumulative Cost Share Budget'!L683='Split CS budget (A)'!$L$1,'Cumulative Cost Share Budget'!B683,0)</f>
        <v>Other:  Participant Incentives</v>
      </c>
      <c r="C683" s="9"/>
      <c r="D683" s="10"/>
      <c r="E683" s="235">
        <f>IF('Cumulative Cost Share Budget'!$L683='Split CS budget (A)'!$L$1,'Cumulative Cost Share Budget'!E683,0)</f>
        <v>0</v>
      </c>
      <c r="F683" s="235">
        <f>IF('Cumulative Cost Share Budget'!$L683='Split CS budget (A)'!$L$1,'Cumulative Cost Share Budget'!F683,0)</f>
        <v>0</v>
      </c>
      <c r="G683" s="235">
        <f>IF('Cumulative Cost Share Budget'!$L683='Split CS budget (A)'!$L$1,'Cumulative Cost Share Budget'!G683,0)</f>
        <v>0</v>
      </c>
      <c r="H683" s="235">
        <f>IF('Cumulative Cost Share Budget'!$L683='Split CS budget (A)'!$L$1,'Cumulative Cost Share Budget'!H683,0)</f>
        <v>0</v>
      </c>
      <c r="I683" s="235">
        <f>IF('Cumulative Cost Share Budget'!$L683='Split CS budget (A)'!$L$1,'Cumulative Cost Share Budget'!I683,0)</f>
        <v>0</v>
      </c>
      <c r="J683" s="158">
        <f t="shared" si="539"/>
        <v>0</v>
      </c>
      <c r="K683" s="2"/>
      <c r="L683" s="2"/>
      <c r="M683" s="2"/>
    </row>
    <row r="684" spans="1:17" hidden="1">
      <c r="A684" s="545" t="str">
        <f>IF('Cumulative Cost Share Budget'!$L684='Split CS budget (A)'!$L$1,'Cumulative Cost Share Budget'!A684,0)</f>
        <v>Select One</v>
      </c>
      <c r="B684" s="493" t="str">
        <f>IF('Cumulative Cost Share Budget'!L684='Split CS budget (A)'!$L$1,'Cumulative Cost Share Budget'!B684,0)</f>
        <v>Other:</v>
      </c>
      <c r="C684" s="9"/>
      <c r="D684" s="10"/>
      <c r="E684" s="235">
        <f>IF('Cumulative Cost Share Budget'!$L684='Split CS budget (A)'!$L$1,'Cumulative Cost Share Budget'!E684,0)</f>
        <v>0</v>
      </c>
      <c r="F684" s="235">
        <f>IF('Cumulative Cost Share Budget'!$L684='Split CS budget (A)'!$L$1,'Cumulative Cost Share Budget'!F684,0)</f>
        <v>0</v>
      </c>
      <c r="G684" s="235">
        <f>IF('Cumulative Cost Share Budget'!$L684='Split CS budget (A)'!$L$1,'Cumulative Cost Share Budget'!G684,0)</f>
        <v>0</v>
      </c>
      <c r="H684" s="235">
        <f>IF('Cumulative Cost Share Budget'!$L684='Split CS budget (A)'!$L$1,'Cumulative Cost Share Budget'!H684,0)</f>
        <v>0</v>
      </c>
      <c r="I684" s="235">
        <f>IF('Cumulative Cost Share Budget'!$L684='Split CS budget (A)'!$L$1,'Cumulative Cost Share Budget'!I684,0)</f>
        <v>0</v>
      </c>
      <c r="J684" s="158">
        <f t="shared" si="539"/>
        <v>0</v>
      </c>
      <c r="K684" s="2"/>
      <c r="L684" s="2"/>
      <c r="M684" s="2"/>
    </row>
    <row r="685" spans="1:17" hidden="1">
      <c r="A685" s="545" t="str">
        <f>IF('Cumulative Cost Share Budget'!$L685='Split CS budget (A)'!$L$1,'Cumulative Cost Share Budget'!A685,0)</f>
        <v>Select One</v>
      </c>
      <c r="B685" s="493" t="str">
        <f>IF('Cumulative Cost Share Budget'!L685='Split CS budget (A)'!$L$1,'Cumulative Cost Share Budget'!B685,0)</f>
        <v>Other:</v>
      </c>
      <c r="C685" s="9"/>
      <c r="D685" s="10"/>
      <c r="E685" s="235">
        <f>IF('Cumulative Cost Share Budget'!$L685='Split CS budget (A)'!$L$1,'Cumulative Cost Share Budget'!E685,0)</f>
        <v>0</v>
      </c>
      <c r="F685" s="235">
        <f>IF('Cumulative Cost Share Budget'!$L685='Split CS budget (A)'!$L$1,'Cumulative Cost Share Budget'!F685,0)</f>
        <v>0</v>
      </c>
      <c r="G685" s="235">
        <f>IF('Cumulative Cost Share Budget'!$L685='Split CS budget (A)'!$L$1,'Cumulative Cost Share Budget'!G685,0)</f>
        <v>0</v>
      </c>
      <c r="H685" s="235">
        <f>IF('Cumulative Cost Share Budget'!$L685='Split CS budget (A)'!$L$1,'Cumulative Cost Share Budget'!H685,0)</f>
        <v>0</v>
      </c>
      <c r="I685" s="235">
        <f>IF('Cumulative Cost Share Budget'!$L685='Split CS budget (A)'!$L$1,'Cumulative Cost Share Budget'!I685,0)</f>
        <v>0</v>
      </c>
      <c r="J685" s="158">
        <f t="shared" si="539"/>
        <v>0</v>
      </c>
      <c r="K685" s="2"/>
      <c r="L685" s="2"/>
      <c r="M685" s="2"/>
    </row>
    <row r="686" spans="1:17" hidden="1">
      <c r="A686" s="545" t="str">
        <f>IF('Cumulative Cost Share Budget'!$L686='Split CS budget (A)'!$L$1,'Cumulative Cost Share Budget'!A686,0)</f>
        <v>Select One</v>
      </c>
      <c r="B686" s="493" t="str">
        <f>IF('Cumulative Cost Share Budget'!L686='Split CS budget (A)'!$L$1,'Cumulative Cost Share Budget'!B686,0)</f>
        <v>Other:</v>
      </c>
      <c r="C686" s="9"/>
      <c r="D686" s="10"/>
      <c r="E686" s="235">
        <f>IF('Cumulative Cost Share Budget'!$L686='Split CS budget (A)'!$L$1,'Cumulative Cost Share Budget'!E686,0)</f>
        <v>0</v>
      </c>
      <c r="F686" s="235">
        <f>IF('Cumulative Cost Share Budget'!$L686='Split CS budget (A)'!$L$1,'Cumulative Cost Share Budget'!F686,0)</f>
        <v>0</v>
      </c>
      <c r="G686" s="235">
        <f>IF('Cumulative Cost Share Budget'!$L686='Split CS budget (A)'!$L$1,'Cumulative Cost Share Budget'!G686,0)</f>
        <v>0</v>
      </c>
      <c r="H686" s="235">
        <f>IF('Cumulative Cost Share Budget'!$L686='Split CS budget (A)'!$L$1,'Cumulative Cost Share Budget'!H686,0)</f>
        <v>0</v>
      </c>
      <c r="I686" s="235">
        <f>IF('Cumulative Cost Share Budget'!$L686='Split CS budget (A)'!$L$1,'Cumulative Cost Share Budget'!I686,0)</f>
        <v>0</v>
      </c>
      <c r="J686" s="158">
        <f t="shared" si="539"/>
        <v>0</v>
      </c>
      <c r="K686" s="2"/>
      <c r="L686" s="2"/>
      <c r="M686" s="2"/>
    </row>
    <row r="687" spans="1:17" hidden="1">
      <c r="A687" s="545" t="str">
        <f>IF('Cumulative Cost Share Budget'!$L687='Split CS budget (A)'!$L$1,'Cumulative Cost Share Budget'!A687,0)</f>
        <v>Select One</v>
      </c>
      <c r="B687" s="493" t="str">
        <f>IF('Cumulative Cost Share Budget'!L687='Split CS budget (A)'!$L$1,'Cumulative Cost Share Budget'!B687,0)</f>
        <v>Other:</v>
      </c>
      <c r="C687" s="9"/>
      <c r="D687" s="10"/>
      <c r="E687" s="235">
        <f>IF('Cumulative Cost Share Budget'!$L687='Split CS budget (A)'!$L$1,'Cumulative Cost Share Budget'!E687,0)</f>
        <v>0</v>
      </c>
      <c r="F687" s="235">
        <f>IF('Cumulative Cost Share Budget'!$L687='Split CS budget (A)'!$L$1,'Cumulative Cost Share Budget'!F687,0)</f>
        <v>0</v>
      </c>
      <c r="G687" s="235">
        <f>IF('Cumulative Cost Share Budget'!$L687='Split CS budget (A)'!$L$1,'Cumulative Cost Share Budget'!G687,0)</f>
        <v>0</v>
      </c>
      <c r="H687" s="235">
        <f>IF('Cumulative Cost Share Budget'!$L687='Split CS budget (A)'!$L$1,'Cumulative Cost Share Budget'!H687,0)</f>
        <v>0</v>
      </c>
      <c r="I687" s="235">
        <f>IF('Cumulative Cost Share Budget'!$L687='Split CS budget (A)'!$L$1,'Cumulative Cost Share Budget'!I687,0)</f>
        <v>0</v>
      </c>
      <c r="J687" s="158">
        <f t="shared" si="539"/>
        <v>0</v>
      </c>
      <c r="K687" s="2"/>
      <c r="L687" s="2"/>
      <c r="M687" s="2"/>
      <c r="N687" s="2"/>
      <c r="O687" s="2"/>
      <c r="P687" s="2"/>
      <c r="Q687" s="2"/>
    </row>
    <row r="688" spans="1:17" ht="13.8" hidden="1" thickBot="1">
      <c r="A688" s="545" t="str">
        <f>IF('Cumulative Cost Share Budget'!$L688='Split CS budget (A)'!$L$1,'Cumulative Cost Share Budget'!A688,0)</f>
        <v>Select One</v>
      </c>
      <c r="B688" s="493" t="str">
        <f>IF('Cumulative Cost Share Budget'!L688='Split CS budget (A)'!$L$1,'Cumulative Cost Share Budget'!B688,0)</f>
        <v>Other:</v>
      </c>
      <c r="C688" s="9"/>
      <c r="D688" s="10"/>
      <c r="E688" s="235">
        <f>IF('Cumulative Cost Share Budget'!$L688='Split CS budget (A)'!$L$1,'Cumulative Cost Share Budget'!E688,0)</f>
        <v>0</v>
      </c>
      <c r="F688" s="235">
        <f>IF('Cumulative Cost Share Budget'!$L688='Split CS budget (A)'!$L$1,'Cumulative Cost Share Budget'!F688,0)</f>
        <v>0</v>
      </c>
      <c r="G688" s="235">
        <f>IF('Cumulative Cost Share Budget'!$L688='Split CS budget (A)'!$L$1,'Cumulative Cost Share Budget'!G688,0)</f>
        <v>0</v>
      </c>
      <c r="H688" s="235">
        <f>IF('Cumulative Cost Share Budget'!$L688='Split CS budget (A)'!$L$1,'Cumulative Cost Share Budget'!H688,0)</f>
        <v>0</v>
      </c>
      <c r="I688" s="235">
        <f>IF('Cumulative Cost Share Budget'!$L688='Split CS budget (A)'!$L$1,'Cumulative Cost Share Budget'!I688,0)</f>
        <v>0</v>
      </c>
      <c r="J688" s="158">
        <f t="shared" si="539"/>
        <v>0</v>
      </c>
      <c r="K688" s="20"/>
      <c r="L688" s="272"/>
      <c r="M688" s="2"/>
      <c r="N688" s="8"/>
      <c r="O688" s="8"/>
      <c r="P688" s="8"/>
    </row>
    <row r="689" spans="1:20" ht="14.4" hidden="1" thickTop="1" thickBot="1">
      <c r="A689" s="545" t="str">
        <f>IF('Cumulative Cost Share Budget'!$L689='Split CS budget (A)'!$L$1,'Cumulative Cost Share Budget'!A689,0)</f>
        <v>Select One</v>
      </c>
      <c r="B689" s="485" t="str">
        <f>IF('Cumulative Cost Share Budget'!L689='Split CS budget (A)'!$L$1,'Cumulative Cost Share Budget'!B689,0)</f>
        <v>Other:</v>
      </c>
      <c r="C689" s="9"/>
      <c r="D689" s="10"/>
      <c r="E689" s="235">
        <f>IF('Cumulative Cost Share Budget'!$L689='Split CS budget (A)'!$L$1,'Cumulative Cost Share Budget'!E689,0)</f>
        <v>0</v>
      </c>
      <c r="F689" s="235">
        <f>IF('Cumulative Cost Share Budget'!$L689='Split CS budget (A)'!$L$1,'Cumulative Cost Share Budget'!F689,0)</f>
        <v>0</v>
      </c>
      <c r="G689" s="235">
        <f>IF('Cumulative Cost Share Budget'!$L689='Split CS budget (A)'!$L$1,'Cumulative Cost Share Budget'!G689,0)</f>
        <v>0</v>
      </c>
      <c r="H689" s="235">
        <f>IF('Cumulative Cost Share Budget'!$L689='Split CS budget (A)'!$L$1,'Cumulative Cost Share Budget'!H689,0)</f>
        <v>0</v>
      </c>
      <c r="I689" s="235">
        <f>IF('Cumulative Cost Share Budget'!$L689='Split CS budget (A)'!$L$1,'Cumulative Cost Share Budget'!I689,0)</f>
        <v>0</v>
      </c>
      <c r="J689" s="158">
        <f t="shared" si="539"/>
        <v>0</v>
      </c>
      <c r="N689" s="730"/>
      <c r="O689" s="730"/>
      <c r="P689" s="730"/>
      <c r="Q689" s="731"/>
    </row>
    <row r="690" spans="1:20">
      <c r="A690" s="79"/>
      <c r="B690" s="749" t="s">
        <v>37</v>
      </c>
      <c r="C690" s="749"/>
      <c r="D690" s="749"/>
      <c r="E690" s="159">
        <f t="shared" ref="E690:J690" si="540">SUM(E676:E689)</f>
        <v>0</v>
      </c>
      <c r="F690" s="159">
        <f t="shared" si="540"/>
        <v>0</v>
      </c>
      <c r="G690" s="159">
        <f t="shared" si="540"/>
        <v>0</v>
      </c>
      <c r="H690" s="159">
        <f t="shared" si="540"/>
        <v>0</v>
      </c>
      <c r="I690" s="159">
        <f t="shared" si="540"/>
        <v>0</v>
      </c>
      <c r="J690" s="160">
        <f t="shared" si="540"/>
        <v>0</v>
      </c>
      <c r="L690" s="23"/>
      <c r="M690" s="725"/>
      <c r="N690" s="726"/>
      <c r="O690" s="726"/>
      <c r="P690" s="727"/>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4" t="s">
        <v>338</v>
      </c>
      <c r="B693" s="449"/>
      <c r="C693" s="449"/>
      <c r="E693" s="52"/>
      <c r="F693" s="52"/>
      <c r="G693" s="52"/>
      <c r="H693" s="52"/>
      <c r="I693" s="52"/>
      <c r="J693" s="158"/>
      <c r="K693" s="2"/>
      <c r="L693" s="23"/>
      <c r="M693" s="2"/>
      <c r="N693" s="2"/>
      <c r="O693" s="2"/>
      <c r="P693" s="2"/>
    </row>
    <row r="694" spans="1:20">
      <c r="A694" s="494"/>
      <c r="B694" s="493" t="str">
        <f>IF('Cumulative Cost Share Budget'!L694='Split CS budget (A)'!$L$1,'Cumulative Cost Share Budget'!B694,0)</f>
        <v>Equipment Other Description</v>
      </c>
      <c r="C694" s="449"/>
      <c r="D694" s="545" t="str">
        <f>IF('Cumulative Cost Share Budget'!$L694='Split CS budget (A)'!$L$1,'Cumulative Cost Share Budget'!D694,0)</f>
        <v>Select One</v>
      </c>
      <c r="E694" s="235">
        <f>IF('Cumulative Cost Share Budget'!$L694='Split CS budget (A)'!$L$1,'Cumulative Cost Share Budget'!E694,0)</f>
        <v>0</v>
      </c>
      <c r="F694" s="235">
        <f>IF('Cumulative Cost Share Budget'!$L694='Split CS budget (A)'!$L$1,'Cumulative Cost Share Budget'!F694,0)</f>
        <v>0</v>
      </c>
      <c r="G694" s="235">
        <f>IF('Cumulative Cost Share Budget'!$L694='Split CS budget (A)'!$L$1,'Cumulative Cost Share Budget'!G694,0)</f>
        <v>0</v>
      </c>
      <c r="H694" s="235">
        <f>IF('Cumulative Cost Share Budget'!$L694='Split CS budget (A)'!$L$1,'Cumulative Cost Share Budget'!H694,0)</f>
        <v>0</v>
      </c>
      <c r="I694" s="235">
        <f>IF('Cumulative Cost Share Budget'!$L694='Split CS budget (A)'!$L$1,'Cumulative Cost Share Budget'!I694,0)</f>
        <v>0</v>
      </c>
      <c r="J694" s="158">
        <f t="shared" ref="J694:J696" si="541">SUM(E694:I694)</f>
        <v>0</v>
      </c>
      <c r="K694" s="2"/>
      <c r="L694" s="23"/>
      <c r="M694" s="2"/>
      <c r="N694" s="2"/>
      <c r="O694" s="2"/>
      <c r="P694" s="2"/>
    </row>
    <row r="695" spans="1:20">
      <c r="A695" s="486"/>
      <c r="B695" s="493" t="str">
        <f>IF('Cumulative Cost Share Budget'!L695='Split CS budget (A)'!$L$1,'Cumulative Cost Share Budget'!B695,0)</f>
        <v>Equipment Other Description</v>
      </c>
      <c r="C695" s="449"/>
      <c r="D695" s="545" t="str">
        <f>IF('Cumulative Cost Share Budget'!$L695='Split CS budget (A)'!$L$1,'Cumulative Cost Share Budget'!D695,0)</f>
        <v>Select One</v>
      </c>
      <c r="E695" s="235">
        <f>IF('Cumulative Cost Share Budget'!$L695='Split CS budget (A)'!$L$1,'Cumulative Cost Share Budget'!E695,0)</f>
        <v>0</v>
      </c>
      <c r="F695" s="235">
        <f>IF('Cumulative Cost Share Budget'!$L695='Split CS budget (A)'!$L$1,'Cumulative Cost Share Budget'!F695,0)</f>
        <v>0</v>
      </c>
      <c r="G695" s="235">
        <f>IF('Cumulative Cost Share Budget'!$L695='Split CS budget (A)'!$L$1,'Cumulative Cost Share Budget'!G695,0)</f>
        <v>0</v>
      </c>
      <c r="H695" s="235">
        <f>IF('Cumulative Cost Share Budget'!$L695='Split CS budget (A)'!$L$1,'Cumulative Cost Share Budget'!H695,0)</f>
        <v>0</v>
      </c>
      <c r="I695" s="235">
        <f>IF('Cumulative Cost Share Budget'!$L695='Split CS budget (A)'!$L$1,'Cumulative Cost Share Budget'!I695,0)</f>
        <v>0</v>
      </c>
      <c r="J695" s="158">
        <f t="shared" si="541"/>
        <v>0</v>
      </c>
      <c r="K695" s="2"/>
      <c r="L695" s="23"/>
      <c r="M695" s="2"/>
      <c r="N695" s="2"/>
      <c r="O695" s="2"/>
      <c r="P695" s="2"/>
    </row>
    <row r="696" spans="1:20">
      <c r="A696" s="486"/>
      <c r="B696" s="493" t="str">
        <f>IF('Cumulative Cost Share Budget'!L696='Split CS budget (A)'!$L$1,'Cumulative Cost Share Budget'!B696,0)</f>
        <v>Equipment Other Description</v>
      </c>
      <c r="C696" s="449"/>
      <c r="D696" s="545" t="str">
        <f>IF('Cumulative Cost Share Budget'!$L696='Split CS budget (A)'!$L$1,'Cumulative Cost Share Budget'!D696,0)</f>
        <v>Select One</v>
      </c>
      <c r="E696" s="235">
        <f>IF('Cumulative Cost Share Budget'!$L696='Split CS budget (A)'!$L$1,'Cumulative Cost Share Budget'!E696,0)</f>
        <v>0</v>
      </c>
      <c r="F696" s="235">
        <f>IF('Cumulative Cost Share Budget'!$L696='Split CS budget (A)'!$L$1,'Cumulative Cost Share Budget'!F696,0)</f>
        <v>0</v>
      </c>
      <c r="G696" s="235">
        <f>IF('Cumulative Cost Share Budget'!$L696='Split CS budget (A)'!$L$1,'Cumulative Cost Share Budget'!G696,0)</f>
        <v>0</v>
      </c>
      <c r="H696" s="235">
        <f>IF('Cumulative Cost Share Budget'!$L696='Split CS budget (A)'!$L$1,'Cumulative Cost Share Budget'!H696,0)</f>
        <v>0</v>
      </c>
      <c r="I696" s="235">
        <f>IF('Cumulative Cost Share Budget'!$L696='Split CS budget (A)'!$L$1,'Cumulative Cost Share Budget'!I696,0)</f>
        <v>0</v>
      </c>
      <c r="J696" s="158">
        <f t="shared" si="541"/>
        <v>0</v>
      </c>
      <c r="K696" s="2"/>
      <c r="L696" s="23"/>
      <c r="M696" s="65"/>
      <c r="N696" s="65"/>
      <c r="O696" s="65"/>
      <c r="P696" s="65"/>
      <c r="Q696" s="65"/>
      <c r="R696" s="65"/>
    </row>
    <row r="697" spans="1:20">
      <c r="A697" s="494" t="s">
        <v>314</v>
      </c>
      <c r="B697" s="486"/>
      <c r="C697" s="449"/>
      <c r="E697" s="52"/>
      <c r="F697" s="52"/>
      <c r="G697" s="52"/>
      <c r="H697" s="52"/>
      <c r="I697" s="52"/>
      <c r="J697" s="158"/>
      <c r="K697" s="2"/>
      <c r="L697" s="23"/>
      <c r="M697" s="2"/>
      <c r="N697" s="2"/>
      <c r="O697" s="2"/>
      <c r="P697" s="2"/>
    </row>
    <row r="698" spans="1:20">
      <c r="A698" s="495"/>
      <c r="B698" s="493" t="str">
        <f>IF('Cumulative Cost Share Budget'!L698='Split CS budget (A)'!$L$1,'Cumulative Cost Share Budget'!B698,0)</f>
        <v>Select Contract Services</v>
      </c>
      <c r="C698" s="493">
        <f>IF('Cumulative Cost Share Budget'!M698='Split CS budget (A)'!$L$1,'Cumulative Cost Share Budget'!C698,0)</f>
        <v>0</v>
      </c>
      <c r="D698" s="545" t="str">
        <f>IF('Cumulative Cost Share Budget'!$L698='Split CS budget (A)'!$L$1,'Cumulative Cost Share Budget'!D698,0)</f>
        <v>Select One</v>
      </c>
      <c r="E698" s="235">
        <f>IF('Cumulative Cost Share Budget'!$L698='Split CS budget (A)'!$L$1,'Cumulative Cost Share Budget'!E698,0)</f>
        <v>0</v>
      </c>
      <c r="F698" s="235">
        <f>IF('Cumulative Cost Share Budget'!$L698='Split CS budget (A)'!$L$1,'Cumulative Cost Share Budget'!F698,0)</f>
        <v>0</v>
      </c>
      <c r="G698" s="235">
        <f>IF('Cumulative Cost Share Budget'!$L698='Split CS budget (A)'!$L$1,'Cumulative Cost Share Budget'!G698,0)</f>
        <v>0</v>
      </c>
      <c r="H698" s="235">
        <f>IF('Cumulative Cost Share Budget'!$L698='Split CS budget (A)'!$L$1,'Cumulative Cost Share Budget'!H698,0)</f>
        <v>0</v>
      </c>
      <c r="I698" s="235">
        <f>IF('Cumulative Cost Share Budget'!$L698='Split CS budget (A)'!$L$1,'Cumulative Cost Share Budget'!I698,0)</f>
        <v>0</v>
      </c>
      <c r="J698" s="158">
        <f t="shared" ref="J698:J700" si="542">SUM(E698:I698)</f>
        <v>0</v>
      </c>
      <c r="K698" s="2"/>
      <c r="L698" s="23"/>
      <c r="M698" s="2"/>
      <c r="N698" s="2"/>
      <c r="O698" s="2"/>
      <c r="P698" s="2"/>
    </row>
    <row r="699" spans="1:20">
      <c r="A699" s="495"/>
      <c r="B699" s="493" t="str">
        <f>IF('Cumulative Cost Share Budget'!L699='Split CS budget (A)'!$L$1,'Cumulative Cost Share Budget'!B699,0)</f>
        <v>Select Contract Services</v>
      </c>
      <c r="C699" s="493">
        <f>IF('Cumulative Cost Share Budget'!M699='Split CS budget (A)'!$L$1,'Cumulative Cost Share Budget'!C699,0)</f>
        <v>0</v>
      </c>
      <c r="D699" s="545" t="str">
        <f>IF('Cumulative Cost Share Budget'!$L699='Split CS budget (A)'!$L$1,'Cumulative Cost Share Budget'!D699,0)</f>
        <v>Select One</v>
      </c>
      <c r="E699" s="235">
        <f>IF('Cumulative Cost Share Budget'!$L699='Split CS budget (A)'!$L$1,'Cumulative Cost Share Budget'!E699,0)</f>
        <v>0</v>
      </c>
      <c r="F699" s="235">
        <f>IF('Cumulative Cost Share Budget'!$L699='Split CS budget (A)'!$L$1,'Cumulative Cost Share Budget'!F699,0)</f>
        <v>0</v>
      </c>
      <c r="G699" s="235">
        <f>IF('Cumulative Cost Share Budget'!$L699='Split CS budget (A)'!$L$1,'Cumulative Cost Share Budget'!G699,0)</f>
        <v>0</v>
      </c>
      <c r="H699" s="235">
        <f>IF('Cumulative Cost Share Budget'!$L699='Split CS budget (A)'!$L$1,'Cumulative Cost Share Budget'!H699,0)</f>
        <v>0</v>
      </c>
      <c r="I699" s="235">
        <f>IF('Cumulative Cost Share Budget'!$L699='Split CS budget (A)'!$L$1,'Cumulative Cost Share Budget'!I699,0)</f>
        <v>0</v>
      </c>
      <c r="J699" s="158">
        <f t="shared" si="542"/>
        <v>0</v>
      </c>
      <c r="K699" s="2"/>
      <c r="L699" s="23"/>
      <c r="M699" s="2"/>
      <c r="N699" s="2"/>
      <c r="O699" s="2"/>
      <c r="P699" s="2"/>
    </row>
    <row r="700" spans="1:20">
      <c r="A700" s="495"/>
      <c r="B700" s="493" t="str">
        <f>IF('Cumulative Cost Share Budget'!L700='Split CS budget (A)'!$L$1,'Cumulative Cost Share Budget'!B700,0)</f>
        <v>Select Contract Services</v>
      </c>
      <c r="C700" s="493">
        <f>IF('Cumulative Cost Share Budget'!M700='Split CS budget (A)'!$L$1,'Cumulative Cost Share Budget'!C700,0)</f>
        <v>0</v>
      </c>
      <c r="D700" s="545" t="str">
        <f>IF('Cumulative Cost Share Budget'!$L700='Split CS budget (A)'!$L$1,'Cumulative Cost Share Budget'!D700,0)</f>
        <v>Select One</v>
      </c>
      <c r="E700" s="235">
        <f>IF('Cumulative Cost Share Budget'!$L700='Split CS budget (A)'!$L$1,'Cumulative Cost Share Budget'!E700,0)</f>
        <v>0</v>
      </c>
      <c r="F700" s="235">
        <f>IF('Cumulative Cost Share Budget'!$L700='Split CS budget (A)'!$L$1,'Cumulative Cost Share Budget'!F700,0)</f>
        <v>0</v>
      </c>
      <c r="G700" s="235">
        <f>IF('Cumulative Cost Share Budget'!$L700='Split CS budget (A)'!$L$1,'Cumulative Cost Share Budget'!G700,0)</f>
        <v>0</v>
      </c>
      <c r="H700" s="235">
        <f>IF('Cumulative Cost Share Budget'!$L700='Split CS budget (A)'!$L$1,'Cumulative Cost Share Budget'!H700,0)</f>
        <v>0</v>
      </c>
      <c r="I700" s="235">
        <f>IF('Cumulative Cost Share Budget'!$L700='Split CS budget (A)'!$L$1,'Cumulative Cost Share Budget'!I700,0)</f>
        <v>0</v>
      </c>
      <c r="J700" s="158">
        <f t="shared" si="542"/>
        <v>0</v>
      </c>
      <c r="K700" s="2"/>
      <c r="L700" s="23"/>
      <c r="M700" s="2"/>
      <c r="N700" s="2"/>
      <c r="O700" s="2"/>
      <c r="P700" s="2"/>
    </row>
    <row r="701" spans="1:20">
      <c r="A701" s="494" t="s">
        <v>322</v>
      </c>
      <c r="B701" s="449"/>
      <c r="C701" s="449"/>
      <c r="E701" s="52"/>
      <c r="F701" s="52"/>
      <c r="G701" s="52"/>
      <c r="H701" s="52"/>
      <c r="I701" s="52"/>
      <c r="J701" s="158"/>
      <c r="K701" s="2"/>
      <c r="L701" s="23"/>
      <c r="M701" s="2"/>
      <c r="N701" s="2"/>
      <c r="O701" s="2"/>
      <c r="P701" s="2"/>
    </row>
    <row r="702" spans="1:20">
      <c r="A702" s="486"/>
      <c r="B702" s="493" t="str">
        <f>IF('Cumulative Cost Share Budget'!L702='Split CS budget (A)'!$L$1,'Cumulative Cost Share Budget'!B702,0)</f>
        <v>Carcass Disposal</v>
      </c>
      <c r="C702" s="449"/>
      <c r="D702" s="545" t="str">
        <f>IF('Cumulative Cost Share Budget'!$L702='Split CS budget (A)'!$L$1,'Cumulative Cost Share Budget'!D702,0)</f>
        <v>Select One</v>
      </c>
      <c r="E702" s="235">
        <f>IF('Cumulative Cost Share Budget'!$L702='Split CS budget (A)'!$L$1,'Cumulative Cost Share Budget'!E702,0)</f>
        <v>0</v>
      </c>
      <c r="F702" s="235">
        <f>IF('Cumulative Cost Share Budget'!$L702='Split CS budget (A)'!$L$1,'Cumulative Cost Share Budget'!F702,0)</f>
        <v>0</v>
      </c>
      <c r="G702" s="235">
        <f>IF('Cumulative Cost Share Budget'!$L702='Split CS budget (A)'!$L$1,'Cumulative Cost Share Budget'!G702,0)</f>
        <v>0</v>
      </c>
      <c r="H702" s="235">
        <f>IF('Cumulative Cost Share Budget'!$L702='Split CS budget (A)'!$L$1,'Cumulative Cost Share Budget'!H702,0)</f>
        <v>0</v>
      </c>
      <c r="I702" s="235">
        <f>IF('Cumulative Cost Share Budget'!$L702='Split CS budget (A)'!$L$1,'Cumulative Cost Share Budget'!I702,0)</f>
        <v>0</v>
      </c>
      <c r="J702" s="158">
        <f>SUM(E702:I702)</f>
        <v>0</v>
      </c>
      <c r="K702" s="2"/>
      <c r="L702" s="23"/>
      <c r="M702" s="2"/>
      <c r="N702" s="2"/>
      <c r="O702" s="2"/>
      <c r="P702" s="2"/>
    </row>
    <row r="703" spans="1:20">
      <c r="A703" s="486"/>
      <c r="B703" s="493" t="str">
        <f>IF('Cumulative Cost Share Budget'!L703='Split CS budget (A)'!$L$1,'Cumulative Cost Share Budget'!B703,0)</f>
        <v>Hazardous Waste Diposal</v>
      </c>
      <c r="C703" s="449"/>
      <c r="D703" s="545" t="str">
        <f>IF('Cumulative Cost Share Budget'!$L703='Split CS budget (A)'!$L$1,'Cumulative Cost Share Budget'!D703,0)</f>
        <v>Select One</v>
      </c>
      <c r="E703" s="235">
        <f>IF('Cumulative Cost Share Budget'!$L703='Split CS budget (A)'!$L$1,'Cumulative Cost Share Budget'!E703,0)</f>
        <v>0</v>
      </c>
      <c r="F703" s="235">
        <f>IF('Cumulative Cost Share Budget'!$L703='Split CS budget (A)'!$L$1,'Cumulative Cost Share Budget'!F703,0)</f>
        <v>0</v>
      </c>
      <c r="G703" s="235">
        <f>IF('Cumulative Cost Share Budget'!$L703='Split CS budget (A)'!$L$1,'Cumulative Cost Share Budget'!G703,0)</f>
        <v>0</v>
      </c>
      <c r="H703" s="235">
        <f>IF('Cumulative Cost Share Budget'!$L703='Split CS budget (A)'!$L$1,'Cumulative Cost Share Budget'!H703,0)</f>
        <v>0</v>
      </c>
      <c r="I703" s="235">
        <f>IF('Cumulative Cost Share Budget'!$L703='Split CS budget (A)'!$L$1,'Cumulative Cost Share Budget'!I703,0)</f>
        <v>0</v>
      </c>
      <c r="J703" s="158">
        <f>SUM(E703:I703)</f>
        <v>0</v>
      </c>
      <c r="K703" s="2"/>
      <c r="L703" s="23"/>
      <c r="M703" s="2"/>
      <c r="N703" s="2"/>
      <c r="O703" s="2"/>
      <c r="P703" s="2"/>
    </row>
    <row r="704" spans="1:20">
      <c r="A704" s="494" t="s">
        <v>47</v>
      </c>
      <c r="B704" s="449"/>
      <c r="C704" s="449"/>
      <c r="E704" s="52"/>
      <c r="F704" s="52"/>
      <c r="G704" s="52"/>
      <c r="H704" s="52"/>
      <c r="I704" s="52"/>
      <c r="J704" s="158"/>
      <c r="K704" s="2"/>
      <c r="L704" s="23"/>
      <c r="M704" s="2"/>
      <c r="N704" s="2"/>
      <c r="O704" s="2"/>
      <c r="P704" s="2"/>
    </row>
    <row r="705" spans="1:34">
      <c r="A705" s="494"/>
      <c r="B705" s="493" t="str">
        <f>IF('Cumulative Cost Share Budget'!L705='Split CS budget (A)'!$L$1,'Cumulative Cost Share Budget'!B705,0)</f>
        <v>Rental of NON-TAMUS Facility</v>
      </c>
      <c r="C705" s="449"/>
      <c r="D705" s="545" t="str">
        <f>IF('Cumulative Cost Share Budget'!$L705='Split CS budget (A)'!$L$1,'Cumulative Cost Share Budget'!D705,0)</f>
        <v>Select One</v>
      </c>
      <c r="E705" s="235">
        <f>IF('Cumulative Cost Share Budget'!$L705='Split CS budget (A)'!$L$1,'Cumulative Cost Share Budget'!E705,0)</f>
        <v>0</v>
      </c>
      <c r="F705" s="235">
        <f>IF('Cumulative Cost Share Budget'!$L705='Split CS budget (A)'!$L$1,'Cumulative Cost Share Budget'!F705,0)</f>
        <v>0</v>
      </c>
      <c r="G705" s="235">
        <f>IF('Cumulative Cost Share Budget'!$L705='Split CS budget (A)'!$L$1,'Cumulative Cost Share Budget'!G705,0)</f>
        <v>0</v>
      </c>
      <c r="H705" s="235">
        <f>IF('Cumulative Cost Share Budget'!$L705='Split CS budget (A)'!$L$1,'Cumulative Cost Share Budget'!H705,0)</f>
        <v>0</v>
      </c>
      <c r="I705" s="235">
        <f>IF('Cumulative Cost Share Budget'!$L705='Split CS budget (A)'!$L$1,'Cumulative Cost Share Budget'!I705,0)</f>
        <v>0</v>
      </c>
      <c r="J705" s="158">
        <f>SUM(E705:I705)</f>
        <v>0</v>
      </c>
      <c r="K705" s="2"/>
      <c r="L705" s="23"/>
      <c r="M705" s="2"/>
      <c r="N705" s="2"/>
      <c r="O705" s="2"/>
      <c r="P705" s="2"/>
    </row>
    <row r="706" spans="1:34">
      <c r="A706" s="486"/>
      <c r="B706" s="493" t="str">
        <f>IF('Cumulative Cost Share Budget'!L706='Split CS budget (A)'!$L$1,'Cumulative Cost Share Budget'!B706,0)</f>
        <v>Other:</v>
      </c>
      <c r="C706" s="449"/>
      <c r="D706" s="545" t="str">
        <f>IF('Cumulative Cost Share Budget'!$L706='Split CS budget (A)'!$L$1,'Cumulative Cost Share Budget'!D706,0)</f>
        <v>Select One</v>
      </c>
      <c r="E706" s="235">
        <f>IF('Cumulative Cost Share Budget'!$L706='Split CS budget (A)'!$L$1,'Cumulative Cost Share Budget'!E706,0)</f>
        <v>0</v>
      </c>
      <c r="F706" s="235">
        <f>IF('Cumulative Cost Share Budget'!$L706='Split CS budget (A)'!$L$1,'Cumulative Cost Share Budget'!F706,0)</f>
        <v>0</v>
      </c>
      <c r="G706" s="235">
        <f>IF('Cumulative Cost Share Budget'!$L706='Split CS budget (A)'!$L$1,'Cumulative Cost Share Budget'!G706,0)</f>
        <v>0</v>
      </c>
      <c r="H706" s="235">
        <f>IF('Cumulative Cost Share Budget'!$L706='Split CS budget (A)'!$L$1,'Cumulative Cost Share Budget'!H706,0)</f>
        <v>0</v>
      </c>
      <c r="I706" s="235">
        <f>IF('Cumulative Cost Share Budget'!$L706='Split CS budget (A)'!$L$1,'Cumulative Cost Share Budget'!I706,0)</f>
        <v>0</v>
      </c>
      <c r="J706" s="158">
        <f>SUM(E706:I706)</f>
        <v>0</v>
      </c>
      <c r="K706" s="2"/>
      <c r="L706" s="23"/>
      <c r="M706" s="2"/>
      <c r="N706" s="2"/>
      <c r="O706" s="2"/>
      <c r="P706" s="2"/>
    </row>
    <row r="707" spans="1:34" ht="15" hidden="1">
      <c r="A707" s="486"/>
      <c r="B707" s="493" t="str">
        <f>IF('Cumulative Cost Share Budget'!L707='Split CS budget (A)'!$L$1,'Cumulative Cost Share Budget'!B707,0)</f>
        <v>Other:</v>
      </c>
      <c r="C707" s="449"/>
      <c r="D707" s="545" t="str">
        <f>IF('Cumulative Cost Share Budget'!$L707='Split CS budget (A)'!$L$1,'Cumulative Cost Share Budget'!D707,0)</f>
        <v>Select One</v>
      </c>
      <c r="E707" s="235">
        <f>IF('Cumulative Cost Share Budget'!$L707='Split CS budget (A)'!$L$1,'Cumulative Cost Share Budget'!E707,0)</f>
        <v>0</v>
      </c>
      <c r="F707" s="235">
        <f>IF('Cumulative Cost Share Budget'!$L707='Split CS budget (A)'!$L$1,'Cumulative Cost Share Budget'!F707,0)</f>
        <v>0</v>
      </c>
      <c r="G707" s="235">
        <f>IF('Cumulative Cost Share Budget'!$L707='Split CS budget (A)'!$L$1,'Cumulative Cost Share Budget'!G707,0)</f>
        <v>0</v>
      </c>
      <c r="H707" s="235">
        <f>IF('Cumulative Cost Share Budget'!$L707='Split CS budget (A)'!$L$1,'Cumulative Cost Share Budget'!H707,0)</f>
        <v>0</v>
      </c>
      <c r="I707" s="235">
        <f>IF('Cumulative Cost Share Budget'!$L707='Split CS budget (A)'!$L$1,'Cumulative Cost Share Budget'!I707,0)</f>
        <v>0</v>
      </c>
      <c r="J707" s="158">
        <f>SUM(E707:I707)</f>
        <v>0</v>
      </c>
      <c r="K707" s="2"/>
      <c r="L707" s="23"/>
      <c r="M707" s="2"/>
      <c r="N707" s="2"/>
      <c r="O707" s="2"/>
      <c r="P707" s="2"/>
      <c r="AA707" s="85"/>
      <c r="AB707" s="85"/>
      <c r="AC707" s="85"/>
      <c r="AD707" s="85"/>
      <c r="AE707" s="85"/>
      <c r="AF707" s="85"/>
      <c r="AG707" s="85"/>
    </row>
    <row r="708" spans="1:34" hidden="1">
      <c r="A708" s="494"/>
      <c r="B708" s="493" t="str">
        <f>IF('Cumulative Cost Share Budget'!L708='Split CS budget (A)'!$L$1,'Cumulative Cost Share Budget'!B708,0)</f>
        <v>Other:</v>
      </c>
      <c r="C708" s="449"/>
      <c r="D708" s="545" t="str">
        <f>IF('Cumulative Cost Share Budget'!$L708='Split CS budget (A)'!$L$1,'Cumulative Cost Share Budget'!D708,0)</f>
        <v>Select One</v>
      </c>
      <c r="E708" s="235">
        <f>IF('Cumulative Cost Share Budget'!$L708='Split CS budget (A)'!$L$1,'Cumulative Cost Share Budget'!E708,0)</f>
        <v>0</v>
      </c>
      <c r="F708" s="235">
        <f>IF('Cumulative Cost Share Budget'!$L708='Split CS budget (A)'!$L$1,'Cumulative Cost Share Budget'!F708,0)</f>
        <v>0</v>
      </c>
      <c r="G708" s="235">
        <f>IF('Cumulative Cost Share Budget'!$L708='Split CS budget (A)'!$L$1,'Cumulative Cost Share Budget'!G708,0)</f>
        <v>0</v>
      </c>
      <c r="H708" s="235">
        <f>IF('Cumulative Cost Share Budget'!$L708='Split CS budget (A)'!$L$1,'Cumulative Cost Share Budget'!H708,0)</f>
        <v>0</v>
      </c>
      <c r="I708" s="235">
        <f>IF('Cumulative Cost Share Budget'!$L708='Split CS budget (A)'!$L$1,'Cumulative Cost Share Budget'!I708,0)</f>
        <v>0</v>
      </c>
      <c r="J708" s="158">
        <f>SUM(E708:I708)</f>
        <v>0</v>
      </c>
      <c r="K708" s="2"/>
      <c r="L708" s="23"/>
      <c r="M708" s="2"/>
      <c r="N708" s="2"/>
      <c r="O708" s="2"/>
      <c r="P708" s="2"/>
    </row>
    <row r="709" spans="1:34" hidden="1">
      <c r="A709" s="494"/>
      <c r="B709" s="485" t="str">
        <f>IF('Cumulative Cost Share Budget'!L709='Split CS budget (A)'!$L$1,'Cumulative Cost Share Budget'!B709,0)</f>
        <v>Other:</v>
      </c>
      <c r="C709" s="449"/>
      <c r="D709" s="545" t="str">
        <f>IF('Cumulative Cost Share Budget'!$L709='Split CS budget (A)'!$L$1,'Cumulative Cost Share Budget'!D709,0)</f>
        <v>Select One</v>
      </c>
      <c r="E709" s="235">
        <f>IF('Cumulative Cost Share Budget'!$L709='Split CS budget (A)'!$L$1,'Cumulative Cost Share Budget'!E709,0)</f>
        <v>0</v>
      </c>
      <c r="F709" s="235">
        <f>IF('Cumulative Cost Share Budget'!$L709='Split CS budget (A)'!$L$1,'Cumulative Cost Share Budget'!F709,0)</f>
        <v>0</v>
      </c>
      <c r="G709" s="235">
        <f>IF('Cumulative Cost Share Budget'!$L709='Split CS budget (A)'!$L$1,'Cumulative Cost Share Budget'!G709,0)</f>
        <v>0</v>
      </c>
      <c r="H709" s="235">
        <f>IF('Cumulative Cost Share Budget'!$L709='Split CS budget (A)'!$L$1,'Cumulative Cost Share Budget'!H709,0)</f>
        <v>0</v>
      </c>
      <c r="I709" s="235">
        <f>IF('Cumulative Cost Share Budget'!$L709='Split CS budget (A)'!$L$1,'Cumulative Cost Share Budget'!I709,0)</f>
        <v>0</v>
      </c>
      <c r="J709" s="158">
        <f t="shared" ref="J709" si="543">SUM(E709:I709)</f>
        <v>0</v>
      </c>
      <c r="K709" s="2"/>
      <c r="L709" s="23"/>
      <c r="M709" s="2"/>
      <c r="N709" s="2"/>
      <c r="O709" s="2"/>
      <c r="P709" s="2"/>
    </row>
    <row r="710" spans="1:34" ht="15">
      <c r="A710" s="86"/>
      <c r="B710" s="749" t="s">
        <v>337</v>
      </c>
      <c r="C710" s="749"/>
      <c r="D710" s="749"/>
      <c r="E710" s="159">
        <f t="shared" ref="E710:J710" si="544">SUM(E693:E696)</f>
        <v>0</v>
      </c>
      <c r="F710" s="159">
        <f t="shared" si="544"/>
        <v>0</v>
      </c>
      <c r="G710" s="159">
        <f t="shared" si="544"/>
        <v>0</v>
      </c>
      <c r="H710" s="159">
        <f t="shared" si="544"/>
        <v>0</v>
      </c>
      <c r="I710" s="159">
        <f t="shared" si="544"/>
        <v>0</v>
      </c>
      <c r="J710" s="160">
        <f t="shared" si="544"/>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3.8">
      <c r="A712" s="30" t="s">
        <v>76</v>
      </c>
      <c r="B712" s="486"/>
      <c r="C712" s="496"/>
      <c r="D712" s="486"/>
      <c r="F712"/>
      <c r="J712" s="32"/>
    </row>
    <row r="713" spans="1:34">
      <c r="A713" s="545">
        <f>IF('Cumulative Cost Share Budget'!$L713='Split CS budget (A)'!$L$1,'Cumulative Cost Share Budget'!A713,0)</f>
        <v>0</v>
      </c>
      <c r="B713" s="494" t="str">
        <f>IF('Cumulative Cost Share Budget'!L713='Split CS budget (A)'!$L$1,'Cumulative Cost Share Budget'!B713,0)</f>
        <v>Stipends</v>
      </c>
      <c r="C713" s="449"/>
      <c r="D713" s="545" t="str">
        <f>IF('Cumulative Cost Share Budget'!$L713='Split CS budget (A)'!$L$1,'Cumulative Cost Share Budget'!D713,0)</f>
        <v>Select One</v>
      </c>
      <c r="E713" s="235">
        <f>IF('Cumulative Cost Share Budget'!$L713='Split CS budget (A)'!$L$1,'Cumulative Cost Share Budget'!E713,0)</f>
        <v>0</v>
      </c>
      <c r="F713" s="235">
        <f>IF('Cumulative Cost Share Budget'!$L713='Split CS budget (A)'!$L$1,'Cumulative Cost Share Budget'!F713,0)</f>
        <v>0</v>
      </c>
      <c r="G713" s="235">
        <f>IF('Cumulative Cost Share Budget'!$L713='Split CS budget (A)'!$L$1,'Cumulative Cost Share Budget'!G713,0)</f>
        <v>0</v>
      </c>
      <c r="H713" s="235">
        <f>IF('Cumulative Cost Share Budget'!$L713='Split CS budget (A)'!$L$1,'Cumulative Cost Share Budget'!H713,0)</f>
        <v>0</v>
      </c>
      <c r="I713" s="235">
        <f>IF('Cumulative Cost Share Budget'!$L713='Split CS budget (A)'!$L$1,'Cumulative Cost Share Budget'!I713,0)</f>
        <v>0</v>
      </c>
      <c r="J713" s="158">
        <f>SUM(E713:I713)</f>
        <v>0</v>
      </c>
      <c r="M713" s="808" t="s">
        <v>175</v>
      </c>
      <c r="N713" s="808"/>
      <c r="O713" s="808"/>
      <c r="P713" s="808"/>
    </row>
    <row r="714" spans="1:34">
      <c r="A714" s="315"/>
      <c r="B714" s="494" t="str">
        <f>IF('Cumulative Cost Share Budget'!L714='Split CS budget (A)'!$L$1,'Cumulative Cost Share Budget'!B714,0)</f>
        <v>Travel</v>
      </c>
      <c r="C714" s="449"/>
      <c r="D714" s="486"/>
      <c r="E714" s="235"/>
      <c r="F714" s="235"/>
      <c r="G714" s="235"/>
      <c r="H714" s="235"/>
      <c r="I714" s="235"/>
      <c r="J714" s="158"/>
      <c r="M714" s="66"/>
    </row>
    <row r="715" spans="1:34">
      <c r="A715" s="545">
        <f>IF('Cumulative Cost Share Budget'!$L715='Split CS budget (A)'!$L$1,'Cumulative Cost Share Budget'!A715,0)</f>
        <v>0</v>
      </c>
      <c r="B715" s="494"/>
      <c r="C715" s="493" t="str">
        <f>IF('Cumulative Cost Share Budget'!L715='Split CS budget (A)'!$L$1,'Cumulative Cost Share Budget'!C715,0)</f>
        <v>In-State</v>
      </c>
      <c r="D715" s="545" t="str">
        <f>IF('Cumulative Cost Share Budget'!$L715='Split CS budget (A)'!$L$1,'Cumulative Cost Share Budget'!D715,0)</f>
        <v>Select One</v>
      </c>
      <c r="E715" s="235">
        <f>IF('Cumulative Cost Share Budget'!$L715='Split CS budget (A)'!$L$1,'Cumulative Cost Share Budget'!E715,0)</f>
        <v>0</v>
      </c>
      <c r="F715" s="235">
        <f>IF('Cumulative Cost Share Budget'!$L715='Split CS budget (A)'!$L$1,'Cumulative Cost Share Budget'!F715,0)</f>
        <v>0</v>
      </c>
      <c r="G715" s="235">
        <f>IF('Cumulative Cost Share Budget'!$L715='Split CS budget (A)'!$L$1,'Cumulative Cost Share Budget'!G715,0)</f>
        <v>0</v>
      </c>
      <c r="H715" s="235">
        <f>IF('Cumulative Cost Share Budget'!$L715='Split CS budget (A)'!$L$1,'Cumulative Cost Share Budget'!H715,0)</f>
        <v>0</v>
      </c>
      <c r="I715" s="235">
        <f>IF('Cumulative Cost Share Budget'!$L715='Split CS budget (A)'!$L$1,'Cumulative Cost Share Budget'!I715,0)</f>
        <v>0</v>
      </c>
      <c r="J715" s="158">
        <f t="shared" ref="J715:J725" si="545">SUM(E715:I715)</f>
        <v>0</v>
      </c>
      <c r="M715" s="66"/>
    </row>
    <row r="716" spans="1:34">
      <c r="A716" s="545">
        <f>IF('Cumulative Cost Share Budget'!$L716='Split CS budget (A)'!$L$1,'Cumulative Cost Share Budget'!A716,0)</f>
        <v>0</v>
      </c>
      <c r="B716" s="494"/>
      <c r="C716" s="493" t="str">
        <f>IF('Cumulative Cost Share Budget'!L716='Split CS budget (A)'!$L$1,'Cumulative Cost Share Budget'!C716,0)</f>
        <v>Out-Of-State</v>
      </c>
      <c r="D716" s="545" t="str">
        <f>IF('Cumulative Cost Share Budget'!$L716='Split CS budget (A)'!$L$1,'Cumulative Cost Share Budget'!D716,0)</f>
        <v>Select One</v>
      </c>
      <c r="E716" s="235">
        <f>IF('Cumulative Cost Share Budget'!$L716='Split CS budget (A)'!$L$1,'Cumulative Cost Share Budget'!E716,0)</f>
        <v>0</v>
      </c>
      <c r="F716" s="235">
        <f>IF('Cumulative Cost Share Budget'!$L716='Split CS budget (A)'!$L$1,'Cumulative Cost Share Budget'!F716,0)</f>
        <v>0</v>
      </c>
      <c r="G716" s="235">
        <f>IF('Cumulative Cost Share Budget'!$L716='Split CS budget (A)'!$L$1,'Cumulative Cost Share Budget'!G716,0)</f>
        <v>0</v>
      </c>
      <c r="H716" s="235">
        <f>IF('Cumulative Cost Share Budget'!$L716='Split CS budget (A)'!$L$1,'Cumulative Cost Share Budget'!H716,0)</f>
        <v>0</v>
      </c>
      <c r="I716" s="235">
        <f>IF('Cumulative Cost Share Budget'!$L716='Split CS budget (A)'!$L$1,'Cumulative Cost Share Budget'!I716,0)</f>
        <v>0</v>
      </c>
      <c r="J716" s="158">
        <f t="shared" si="545"/>
        <v>0</v>
      </c>
      <c r="M716" s="66"/>
    </row>
    <row r="717" spans="1:34">
      <c r="A717" s="545">
        <f>IF('Cumulative Cost Share Budget'!$L717='Split CS budget (A)'!$L$1,'Cumulative Cost Share Budget'!A717,0)</f>
        <v>0</v>
      </c>
      <c r="B717" s="494"/>
      <c r="C717" s="493" t="str">
        <f>IF('Cumulative Cost Share Budget'!L717='Split CS budget (A)'!$L$1,'Cumulative Cost Share Budget'!C717,0)</f>
        <v>Foreign</v>
      </c>
      <c r="D717" s="545" t="str">
        <f>IF('Cumulative Cost Share Budget'!$L717='Split CS budget (A)'!$L$1,'Cumulative Cost Share Budget'!D717,0)</f>
        <v>Select One</v>
      </c>
      <c r="E717" s="235">
        <f>IF('Cumulative Cost Share Budget'!$L717='Split CS budget (A)'!$L$1,'Cumulative Cost Share Budget'!E717,0)</f>
        <v>0</v>
      </c>
      <c r="F717" s="235">
        <f>IF('Cumulative Cost Share Budget'!$L717='Split CS budget (A)'!$L$1,'Cumulative Cost Share Budget'!F717,0)</f>
        <v>0</v>
      </c>
      <c r="G717" s="235">
        <f>IF('Cumulative Cost Share Budget'!$L717='Split CS budget (A)'!$L$1,'Cumulative Cost Share Budget'!G717,0)</f>
        <v>0</v>
      </c>
      <c r="H717" s="235">
        <f>IF('Cumulative Cost Share Budget'!$L717='Split CS budget (A)'!$L$1,'Cumulative Cost Share Budget'!H717,0)</f>
        <v>0</v>
      </c>
      <c r="I717" s="235">
        <f>IF('Cumulative Cost Share Budget'!$L717='Split CS budget (A)'!$L$1,'Cumulative Cost Share Budget'!I717,0)</f>
        <v>0</v>
      </c>
      <c r="J717" s="158">
        <f t="shared" si="545"/>
        <v>0</v>
      </c>
      <c r="M717" s="66"/>
    </row>
    <row r="718" spans="1:34">
      <c r="A718" s="315"/>
      <c r="B718" s="494" t="str">
        <f>IF('Cumulative Cost Share Budget'!L718='Split CS budget (A)'!$L$1,'Cumulative Cost Share Budget'!B718,0)</f>
        <v>Subsistence</v>
      </c>
      <c r="C718" s="449"/>
      <c r="D718" s="486"/>
      <c r="E718" s="235"/>
      <c r="F718" s="235"/>
      <c r="G718" s="235"/>
      <c r="H718" s="235"/>
      <c r="I718" s="235"/>
      <c r="J718" s="158"/>
      <c r="M718" s="66"/>
    </row>
    <row r="719" spans="1:34">
      <c r="A719" s="545">
        <f>IF('Cumulative Cost Share Budget'!$L719='Split CS budget (A)'!$L$1,'Cumulative Cost Share Budget'!A719,0)</f>
        <v>0</v>
      </c>
      <c r="B719" s="494"/>
      <c r="C719" s="493" t="str">
        <f>IF('Cumulative Cost Share Budget'!L719='Split CS budget (A)'!$L$1,'Cumulative Cost Share Budget'!C719,0)</f>
        <v>Per Diem</v>
      </c>
      <c r="D719" s="545" t="str">
        <f>IF('Cumulative Cost Share Budget'!$L719='Split CS budget (A)'!$L$1,'Cumulative Cost Share Budget'!D719,0)</f>
        <v>Select One</v>
      </c>
      <c r="E719" s="235">
        <f>IF('Cumulative Cost Share Budget'!$L719='Split CS budget (A)'!$L$1,'Cumulative Cost Share Budget'!E719,0)</f>
        <v>0</v>
      </c>
      <c r="F719" s="235">
        <f>IF('Cumulative Cost Share Budget'!$L719='Split CS budget (A)'!$L$1,'Cumulative Cost Share Budget'!F719,0)</f>
        <v>0</v>
      </c>
      <c r="G719" s="235">
        <f>IF('Cumulative Cost Share Budget'!$L719='Split CS budget (A)'!$L$1,'Cumulative Cost Share Budget'!G719,0)</f>
        <v>0</v>
      </c>
      <c r="H719" s="235">
        <f>IF('Cumulative Cost Share Budget'!$L719='Split CS budget (A)'!$L$1,'Cumulative Cost Share Budget'!H719,0)</f>
        <v>0</v>
      </c>
      <c r="I719" s="235">
        <f>IF('Cumulative Cost Share Budget'!$L719='Split CS budget (A)'!$L$1,'Cumulative Cost Share Budget'!I719,0)</f>
        <v>0</v>
      </c>
      <c r="J719" s="158">
        <f t="shared" si="545"/>
        <v>0</v>
      </c>
      <c r="M719" s="66"/>
    </row>
    <row r="720" spans="1:34">
      <c r="A720" s="545">
        <f>IF('Cumulative Cost Share Budget'!$L720='Split CS budget (A)'!$L$1,'Cumulative Cost Share Budget'!A720,0)</f>
        <v>0</v>
      </c>
      <c r="B720" s="494"/>
      <c r="C720" s="493" t="str">
        <f>IF('Cumulative Cost Share Budget'!L720='Split CS budget (A)'!$L$1,'Cumulative Cost Share Budget'!C720,0)</f>
        <v>Housing</v>
      </c>
      <c r="D720" s="545" t="str">
        <f>IF('Cumulative Cost Share Budget'!$L720='Split CS budget (A)'!$L$1,'Cumulative Cost Share Budget'!D720,0)</f>
        <v>Select One</v>
      </c>
      <c r="E720" s="235">
        <f>IF('Cumulative Cost Share Budget'!$L720='Split CS budget (A)'!$L$1,'Cumulative Cost Share Budget'!E720,0)</f>
        <v>0</v>
      </c>
      <c r="F720" s="235">
        <f>IF('Cumulative Cost Share Budget'!$L720='Split CS budget (A)'!$L$1,'Cumulative Cost Share Budget'!F720,0)</f>
        <v>0</v>
      </c>
      <c r="G720" s="235">
        <f>IF('Cumulative Cost Share Budget'!$L720='Split CS budget (A)'!$L$1,'Cumulative Cost Share Budget'!G720,0)</f>
        <v>0</v>
      </c>
      <c r="H720" s="235">
        <f>IF('Cumulative Cost Share Budget'!$L720='Split CS budget (A)'!$L$1,'Cumulative Cost Share Budget'!H720,0)</f>
        <v>0</v>
      </c>
      <c r="I720" s="235">
        <f>IF('Cumulative Cost Share Budget'!$L720='Split CS budget (A)'!$L$1,'Cumulative Cost Share Budget'!I720,0)</f>
        <v>0</v>
      </c>
      <c r="J720" s="158">
        <f t="shared" si="545"/>
        <v>0</v>
      </c>
      <c r="M720" s="66"/>
    </row>
    <row r="721" spans="1:20">
      <c r="A721" s="545">
        <f>IF('Cumulative Cost Share Budget'!$L721='Split CS budget (A)'!$L$1,'Cumulative Cost Share Budget'!A721,0)</f>
        <v>0</v>
      </c>
      <c r="B721" s="494" t="str">
        <f>IF('Cumulative Cost Share Budget'!L721='Split CS budget (A)'!$L$1,'Cumulative Cost Share Budget'!B721,0)</f>
        <v>Conferences &amp; Short Courses</v>
      </c>
      <c r="C721" s="449"/>
      <c r="D721" s="545" t="str">
        <f>IF('Cumulative Cost Share Budget'!$L721='Split CS budget (A)'!$L$1,'Cumulative Cost Share Budget'!D721,0)</f>
        <v>Select One</v>
      </c>
      <c r="E721" s="235">
        <f>IF('Cumulative Cost Share Budget'!$L721='Split CS budget (A)'!$L$1,'Cumulative Cost Share Budget'!E721,0)</f>
        <v>0</v>
      </c>
      <c r="F721" s="235">
        <f>IF('Cumulative Cost Share Budget'!$L721='Split CS budget (A)'!$L$1,'Cumulative Cost Share Budget'!F721,0)</f>
        <v>0</v>
      </c>
      <c r="G721" s="235">
        <f>IF('Cumulative Cost Share Budget'!$L721='Split CS budget (A)'!$L$1,'Cumulative Cost Share Budget'!G721,0)</f>
        <v>0</v>
      </c>
      <c r="H721" s="235">
        <f>IF('Cumulative Cost Share Budget'!$L721='Split CS budget (A)'!$L$1,'Cumulative Cost Share Budget'!H721,0)</f>
        <v>0</v>
      </c>
      <c r="I721" s="235">
        <f>IF('Cumulative Cost Share Budget'!$L721='Split CS budget (A)'!$L$1,'Cumulative Cost Share Budget'!I721,0)</f>
        <v>0</v>
      </c>
      <c r="J721" s="158">
        <f t="shared" si="545"/>
        <v>0</v>
      </c>
      <c r="M721" s="66"/>
    </row>
    <row r="722" spans="1:20">
      <c r="A722" s="545">
        <f>IF('Cumulative Cost Share Budget'!$L722='Split CS budget (A)'!$L$1,'Cumulative Cost Share Budget'!A722,0)</f>
        <v>0</v>
      </c>
      <c r="B722" s="494" t="str">
        <f>IF('Cumulative Cost Share Budget'!L722='Split CS budget (A)'!$L$1,'Cumulative Cost Share Budget'!B722,0)</f>
        <v>Tuition</v>
      </c>
      <c r="C722" s="449"/>
      <c r="D722" s="545" t="str">
        <f>IF('Cumulative Cost Share Budget'!$L722='Split CS budget (A)'!$L$1,'Cumulative Cost Share Budget'!D722,0)</f>
        <v>Select One</v>
      </c>
      <c r="E722" s="235">
        <f>IF('Cumulative Cost Share Budget'!$L722='Split CS budget (A)'!$L$1,'Cumulative Cost Share Budget'!E722,0)</f>
        <v>0</v>
      </c>
      <c r="F722" s="235">
        <f>IF('Cumulative Cost Share Budget'!$L722='Split CS budget (A)'!$L$1,'Cumulative Cost Share Budget'!F722,0)</f>
        <v>0</v>
      </c>
      <c r="G722" s="235">
        <f>IF('Cumulative Cost Share Budget'!$L722='Split CS budget (A)'!$L$1,'Cumulative Cost Share Budget'!G722,0)</f>
        <v>0</v>
      </c>
      <c r="H722" s="235">
        <f>IF('Cumulative Cost Share Budget'!$L722='Split CS budget (A)'!$L$1,'Cumulative Cost Share Budget'!H722,0)</f>
        <v>0</v>
      </c>
      <c r="I722" s="235">
        <f>IF('Cumulative Cost Share Budget'!$L722='Split CS budget (A)'!$L$1,'Cumulative Cost Share Budget'!I722,0)</f>
        <v>0</v>
      </c>
      <c r="J722" s="158">
        <f t="shared" si="545"/>
        <v>0</v>
      </c>
      <c r="M722" s="66"/>
    </row>
    <row r="723" spans="1:20">
      <c r="A723" s="545">
        <f>IF('Cumulative Cost Share Budget'!$L723='Split CS budget (A)'!$L$1,'Cumulative Cost Share Budget'!A723,0)</f>
        <v>0</v>
      </c>
      <c r="B723" s="494" t="str">
        <f>IF('Cumulative Cost Share Budget'!L723='Split CS budget (A)'!$L$1,'Cumulative Cost Share Budget'!B723,0)</f>
        <v>Fees</v>
      </c>
      <c r="C723" s="449"/>
      <c r="D723" s="545" t="str">
        <f>IF('Cumulative Cost Share Budget'!$L723='Split CS budget (A)'!$L$1,'Cumulative Cost Share Budget'!D723,0)</f>
        <v>Select One</v>
      </c>
      <c r="E723" s="235">
        <f>IF('Cumulative Cost Share Budget'!$L723='Split CS budget (A)'!$L$1,'Cumulative Cost Share Budget'!E723,0)</f>
        <v>0</v>
      </c>
      <c r="F723" s="235">
        <f>IF('Cumulative Cost Share Budget'!$L723='Split CS budget (A)'!$L$1,'Cumulative Cost Share Budget'!F723,0)</f>
        <v>0</v>
      </c>
      <c r="G723" s="235">
        <f>IF('Cumulative Cost Share Budget'!$L723='Split CS budget (A)'!$L$1,'Cumulative Cost Share Budget'!G723,0)</f>
        <v>0</v>
      </c>
      <c r="H723" s="235">
        <f>IF('Cumulative Cost Share Budget'!$L723='Split CS budget (A)'!$L$1,'Cumulative Cost Share Budget'!H723,0)</f>
        <v>0</v>
      </c>
      <c r="I723" s="235">
        <f>IF('Cumulative Cost Share Budget'!$L723='Split CS budget (A)'!$L$1,'Cumulative Cost Share Budget'!I723,0)</f>
        <v>0</v>
      </c>
      <c r="J723" s="158">
        <f t="shared" si="545"/>
        <v>0</v>
      </c>
    </row>
    <row r="724" spans="1:20">
      <c r="A724" s="545">
        <f>IF('Cumulative Cost Share Budget'!$L724='Split CS budget (A)'!$L$1,'Cumulative Cost Share Budget'!A724,0)</f>
        <v>0</v>
      </c>
      <c r="B724" s="494" t="str">
        <f>IF('Cumulative Cost Share Budget'!L724='Split CS budget (A)'!$L$1,'Cumulative Cost Share Budget'!B724,0)</f>
        <v>Books</v>
      </c>
      <c r="C724" s="449"/>
      <c r="D724" s="545" t="str">
        <f>IF('Cumulative Cost Share Budget'!$L724='Split CS budget (A)'!$L$1,'Cumulative Cost Share Budget'!D724,0)</f>
        <v>Select One</v>
      </c>
      <c r="E724" s="235">
        <f>IF('Cumulative Cost Share Budget'!$L724='Split CS budget (A)'!$L$1,'Cumulative Cost Share Budget'!E724,0)</f>
        <v>0</v>
      </c>
      <c r="F724" s="235">
        <f>IF('Cumulative Cost Share Budget'!$L724='Split CS budget (A)'!$L$1,'Cumulative Cost Share Budget'!F724,0)</f>
        <v>0</v>
      </c>
      <c r="G724" s="235">
        <f>IF('Cumulative Cost Share Budget'!$L724='Split CS budget (A)'!$L$1,'Cumulative Cost Share Budget'!G724,0)</f>
        <v>0</v>
      </c>
      <c r="H724" s="235">
        <f>IF('Cumulative Cost Share Budget'!$L724='Split CS budget (A)'!$L$1,'Cumulative Cost Share Budget'!H724,0)</f>
        <v>0</v>
      </c>
      <c r="I724" s="235">
        <f>IF('Cumulative Cost Share Budget'!$L724='Split CS budget (A)'!$L$1,'Cumulative Cost Share Budget'!I724,0)</f>
        <v>0</v>
      </c>
      <c r="J724" s="158">
        <f t="shared" si="545"/>
        <v>0</v>
      </c>
      <c r="M724" s="2"/>
    </row>
    <row r="725" spans="1:20">
      <c r="A725" s="545">
        <f>IF('Cumulative Cost Share Budget'!$L725='Split CS budget (A)'!$L$1,'Cumulative Cost Share Budget'!A725,0)</f>
        <v>0</v>
      </c>
      <c r="B725" s="494" t="str">
        <f>IF('Cumulative Cost Share Budget'!L725='Split CS budget (A)'!$L$1,'Cumulative Cost Share Budget'!B725,0)</f>
        <v>Materials</v>
      </c>
      <c r="C725" s="449"/>
      <c r="D725" s="545" t="str">
        <f>IF('Cumulative Cost Share Budget'!$L725='Split CS budget (A)'!$L$1,'Cumulative Cost Share Budget'!D725,0)</f>
        <v>Select One</v>
      </c>
      <c r="E725" s="235">
        <f>IF('Cumulative Cost Share Budget'!$L725='Split CS budget (A)'!$L$1,'Cumulative Cost Share Budget'!E725,0)</f>
        <v>0</v>
      </c>
      <c r="F725" s="235">
        <f>IF('Cumulative Cost Share Budget'!$L725='Split CS budget (A)'!$L$1,'Cumulative Cost Share Budget'!F725,0)</f>
        <v>0</v>
      </c>
      <c r="G725" s="235">
        <f>IF('Cumulative Cost Share Budget'!$L725='Split CS budget (A)'!$L$1,'Cumulative Cost Share Budget'!G725,0)</f>
        <v>0</v>
      </c>
      <c r="H725" s="235">
        <f>IF('Cumulative Cost Share Budget'!$L725='Split CS budget (A)'!$L$1,'Cumulative Cost Share Budget'!H725,0)</f>
        <v>0</v>
      </c>
      <c r="I725" s="235">
        <f>IF('Cumulative Cost Share Budget'!$L725='Split CS budget (A)'!$L$1,'Cumulative Cost Share Budget'!I725,0)</f>
        <v>0</v>
      </c>
      <c r="J725" s="158">
        <f t="shared" si="545"/>
        <v>0</v>
      </c>
    </row>
    <row r="726" spans="1:20">
      <c r="A726" s="545">
        <f>IF('Cumulative Cost Share Budget'!$L726='Split CS budget (A)'!$L$1,'Cumulative Cost Share Budget'!A726,0)</f>
        <v>0</v>
      </c>
      <c r="B726" s="494" t="str">
        <f>IF('Cumulative Cost Share Budget'!L726='Split CS budget (A)'!$L$1,'Cumulative Cost Share Budget'!B726,0)</f>
        <v>Other</v>
      </c>
      <c r="C726" s="449"/>
      <c r="D726" s="545" t="str">
        <f>IF('Cumulative Cost Share Budget'!$L726='Split CS budget (A)'!$L$1,'Cumulative Cost Share Budget'!D726,0)</f>
        <v>Select One</v>
      </c>
      <c r="E726" s="235">
        <f>IF('Cumulative Cost Share Budget'!$L726='Split CS budget (A)'!$L$1,'Cumulative Cost Share Budget'!E726,0)</f>
        <v>0</v>
      </c>
      <c r="F726" s="235">
        <f>IF('Cumulative Cost Share Budget'!$L726='Split CS budget (A)'!$L$1,'Cumulative Cost Share Budget'!F726,0)</f>
        <v>0</v>
      </c>
      <c r="G726" s="235">
        <f>IF('Cumulative Cost Share Budget'!$L726='Split CS budget (A)'!$L$1,'Cumulative Cost Share Budget'!G726,0)</f>
        <v>0</v>
      </c>
      <c r="H726" s="235">
        <f>IF('Cumulative Cost Share Budget'!$L726='Split CS budget (A)'!$L$1,'Cumulative Cost Share Budget'!H726,0)</f>
        <v>0</v>
      </c>
      <c r="I726" s="235">
        <f>IF('Cumulative Cost Share Budget'!$L726='Split CS budget (A)'!$L$1,'Cumulative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(A)'!$L$1,'Cumulative Cost Share Budget'!E727,0)</f>
        <v>0</v>
      </c>
      <c r="F727" s="118">
        <f>IF('Cumulative Cost Share Budget'!$L727='Split CS budget (A)'!$L$1,'Cumulative Cost Share Budget'!F727,0)</f>
        <v>0</v>
      </c>
      <c r="G727" s="118">
        <f>IF('Cumulative Cost Share Budget'!$L727='Split CS budget (A)'!$L$1,'Cumulative Cost Share Budget'!G727,0)</f>
        <v>0</v>
      </c>
      <c r="H727" s="118">
        <f>IF('Cumulative Cost Share Budget'!$L727='Split CS budget (A)'!$L$1,'Cumulative Cost Share Budget'!H727,0)</f>
        <v>0</v>
      </c>
      <c r="I727" s="118">
        <f>IF('Cumulative Cost Share Budget'!$L727='Split CS budget (A)'!$L$1,'Cumulative Cost Share Budget'!I727,0)</f>
        <v>0</v>
      </c>
      <c r="J727" s="109"/>
      <c r="K727" s="16"/>
      <c r="L727" s="16"/>
    </row>
    <row r="728" spans="1:20">
      <c r="A728" s="79"/>
      <c r="B728" s="757" t="s">
        <v>70</v>
      </c>
      <c r="C728" s="757"/>
      <c r="D728" s="757"/>
      <c r="E728" s="159">
        <f t="shared" ref="E728:J728" si="546">SUM(E713:E726)</f>
        <v>0</v>
      </c>
      <c r="F728" s="159">
        <f t="shared" si="546"/>
        <v>0</v>
      </c>
      <c r="G728" s="159">
        <f t="shared" si="546"/>
        <v>0</v>
      </c>
      <c r="H728" s="159">
        <f t="shared" si="546"/>
        <v>0</v>
      </c>
      <c r="I728" s="159">
        <f t="shared" si="546"/>
        <v>0</v>
      </c>
      <c r="J728" s="160">
        <f t="shared" si="546"/>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417</v>
      </c>
      <c r="C731" s="68" t="s">
        <v>415</v>
      </c>
      <c r="D731" s="404"/>
      <c r="E731" s="809"/>
      <c r="F731" s="809"/>
      <c r="G731" s="809"/>
      <c r="H731" s="809"/>
      <c r="I731" s="809"/>
      <c r="J731" s="25"/>
      <c r="K731" s="16"/>
      <c r="L731" s="16"/>
    </row>
    <row r="732" spans="1:20">
      <c r="A732" s="480">
        <f>A475</f>
        <v>0</v>
      </c>
      <c r="B732" s="480">
        <f>B475</f>
        <v>0</v>
      </c>
      <c r="C732" s="480">
        <f>C475</f>
        <v>0</v>
      </c>
      <c r="D732" s="545" t="str">
        <f>IF('Cumulative Cost Share Budget'!$L732='Split CS budget (A)'!$L$1,'Cumulative Cost Share Budget'!D732,0)</f>
        <v>Select One</v>
      </c>
      <c r="E732" s="235">
        <f>IF('Cumulative Cost Share Budget'!$L732='Split CS budget (A)'!$L$1,'Cumulative Cost Share Budget'!E732,0)</f>
        <v>0</v>
      </c>
      <c r="F732" s="235">
        <f>IF('Cumulative Cost Share Budget'!$L732='Split CS budget (A)'!$L$1,'Cumulative Cost Share Budget'!F732,0)</f>
        <v>0</v>
      </c>
      <c r="G732" s="235">
        <f>IF('Cumulative Cost Share Budget'!$L732='Split CS budget (A)'!$L$1,'Cumulative Cost Share Budget'!G732,0)</f>
        <v>0</v>
      </c>
      <c r="H732" s="235">
        <f>IF('Cumulative Cost Share Budget'!$L732='Split CS budget (A)'!$L$1,'Cumulative Cost Share Budget'!H732,0)</f>
        <v>0</v>
      </c>
      <c r="I732" s="235">
        <f>IF('Cumulative Cost Share Budget'!$L732='Split CS budget (A)'!$L$1,'Cumulative Cost Share Budget'!I732,0)</f>
        <v>0</v>
      </c>
      <c r="J732" s="158">
        <f>SUM(E732:I732)</f>
        <v>0</v>
      </c>
      <c r="K732" s="16"/>
      <c r="L732" s="16"/>
      <c r="M732" s="274"/>
      <c r="N732" s="274"/>
      <c r="O732" s="274"/>
      <c r="P732" s="274"/>
      <c r="Q732" s="274"/>
      <c r="R732" s="274"/>
      <c r="S732" s="274"/>
      <c r="T732" s="274"/>
    </row>
    <row r="733" spans="1:20" hidden="1">
      <c r="A733" s="480">
        <f>A482</f>
        <v>0</v>
      </c>
      <c r="B733" s="480">
        <f>B482</f>
        <v>0</v>
      </c>
      <c r="C733" s="480">
        <f>C482</f>
        <v>0</v>
      </c>
      <c r="D733" s="545" t="str">
        <f>IF('Cumulative Cost Share Budget'!$L733='Split CS budget (A)'!$L$1,'Cumulative Cost Share Budget'!D733,0)</f>
        <v>Select One</v>
      </c>
      <c r="E733" s="235">
        <f>IF('Cumulative Cost Share Budget'!$L733='Split CS budget (A)'!$L$1,'Cumulative Cost Share Budget'!E733,0)</f>
        <v>0</v>
      </c>
      <c r="F733" s="235">
        <f>IF('Cumulative Cost Share Budget'!$L733='Split CS budget (A)'!$L$1,'Cumulative Cost Share Budget'!F733,0)</f>
        <v>0</v>
      </c>
      <c r="G733" s="235">
        <f>IF('Cumulative Cost Share Budget'!$L733='Split CS budget (A)'!$L$1,'Cumulative Cost Share Budget'!G733,0)</f>
        <v>0</v>
      </c>
      <c r="H733" s="235">
        <f>IF('Cumulative Cost Share Budget'!$L733='Split CS budget (A)'!$L$1,'Cumulative Cost Share Budget'!H733,0)</f>
        <v>0</v>
      </c>
      <c r="I733" s="235">
        <f>IF('Cumulative Cost Share Budget'!$L733='Split CS budget (A)'!$L$1,'Cumulative Cost Share Budget'!I733,0)</f>
        <v>0</v>
      </c>
      <c r="J733" s="158">
        <f>SUM(E733:I733)</f>
        <v>0</v>
      </c>
      <c r="K733" s="2"/>
      <c r="L733" s="2"/>
    </row>
    <row r="734" spans="1:20" hidden="1">
      <c r="A734" s="480">
        <f>A489</f>
        <v>0</v>
      </c>
      <c r="B734" s="480">
        <f>B489</f>
        <v>0</v>
      </c>
      <c r="C734" s="480">
        <f>C489</f>
        <v>0</v>
      </c>
      <c r="D734" s="545" t="str">
        <f>IF('Cumulative Cost Share Budget'!$L734='Split CS budget (A)'!$L$1,'Cumulative Cost Share Budget'!D734,0)</f>
        <v>Select One</v>
      </c>
      <c r="E734" s="235">
        <f>IF('Cumulative Cost Share Budget'!$L734='Split CS budget (A)'!$L$1,'Cumulative Cost Share Budget'!E734,0)</f>
        <v>0</v>
      </c>
      <c r="F734" s="235">
        <f>IF('Cumulative Cost Share Budget'!$L734='Split CS budget (A)'!$L$1,'Cumulative Cost Share Budget'!F734,0)</f>
        <v>0</v>
      </c>
      <c r="G734" s="235">
        <f>IF('Cumulative Cost Share Budget'!$L734='Split CS budget (A)'!$L$1,'Cumulative Cost Share Budget'!G734,0)</f>
        <v>0</v>
      </c>
      <c r="H734" s="235">
        <f>IF('Cumulative Cost Share Budget'!$L734='Split CS budget (A)'!$L$1,'Cumulative Cost Share Budget'!H734,0)</f>
        <v>0</v>
      </c>
      <c r="I734" s="235">
        <f>IF('Cumulative Cost Share Budget'!$L734='Split CS budget (A)'!$L$1,'Cumulative Cost Share Budget'!I734,0)</f>
        <v>0</v>
      </c>
      <c r="J734" s="158">
        <f>SUM(E734:I734)</f>
        <v>0</v>
      </c>
      <c r="K734" s="2"/>
      <c r="L734" s="2"/>
    </row>
    <row r="735" spans="1:20" hidden="1">
      <c r="A735" s="480">
        <f>A496</f>
        <v>0</v>
      </c>
      <c r="B735" s="480">
        <f>B496</f>
        <v>0</v>
      </c>
      <c r="C735" s="480">
        <f>C496</f>
        <v>0</v>
      </c>
      <c r="D735" s="545" t="str">
        <f>IF('Cumulative Cost Share Budget'!$L735='Split CS budget (A)'!$L$1,'Cumulative Cost Share Budget'!D735,0)</f>
        <v>Select One</v>
      </c>
      <c r="E735" s="235">
        <f>IF('Cumulative Cost Share Budget'!$L735='Split CS budget (A)'!$L$1,'Cumulative Cost Share Budget'!E735,0)</f>
        <v>0</v>
      </c>
      <c r="F735" s="235">
        <f>IF('Cumulative Cost Share Budget'!$L735='Split CS budget (A)'!$L$1,'Cumulative Cost Share Budget'!F735,0)</f>
        <v>0</v>
      </c>
      <c r="G735" s="235">
        <f>IF('Cumulative Cost Share Budget'!$L735='Split CS budget (A)'!$L$1,'Cumulative Cost Share Budget'!G735,0)</f>
        <v>0</v>
      </c>
      <c r="H735" s="235">
        <f>IF('Cumulative Cost Share Budget'!$L735='Split CS budget (A)'!$L$1,'Cumulative Cost Share Budget'!H735,0)</f>
        <v>0</v>
      </c>
      <c r="I735" s="235">
        <f>IF('Cumulative Cost Share Budget'!$L735='Split CS budget (A)'!$L$1,'Cumulative Cost Share Budget'!I735,0)</f>
        <v>0</v>
      </c>
      <c r="J735" s="158">
        <f>SUM(E735:I735)</f>
        <v>0</v>
      </c>
      <c r="K735" s="2"/>
      <c r="L735" s="2"/>
    </row>
    <row r="736" spans="1:20" hidden="1">
      <c r="A736" s="480">
        <f>A503</f>
        <v>0</v>
      </c>
      <c r="B736" s="480">
        <f>B503</f>
        <v>0</v>
      </c>
      <c r="C736" s="480">
        <f>C503</f>
        <v>0</v>
      </c>
      <c r="D736" s="545" t="str">
        <f>IF('Cumulative Cost Share Budget'!$L736='Split CS budget (A)'!$L$1,'Cumulative Cost Share Budget'!D736,0)</f>
        <v>Select One</v>
      </c>
      <c r="E736" s="235">
        <f>IF('Cumulative Cost Share Budget'!$L736='Split CS budget (A)'!$L$1,'Cumulative Cost Share Budget'!E736,0)</f>
        <v>0</v>
      </c>
      <c r="F736" s="235">
        <f>IF('Cumulative Cost Share Budget'!$L736='Split CS budget (A)'!$L$1,'Cumulative Cost Share Budget'!F736,0)</f>
        <v>0</v>
      </c>
      <c r="G736" s="235">
        <f>IF('Cumulative Cost Share Budget'!$L736='Split CS budget (A)'!$L$1,'Cumulative Cost Share Budget'!G736,0)</f>
        <v>0</v>
      </c>
      <c r="H736" s="235">
        <f>IF('Cumulative Cost Share Budget'!$L736='Split CS budget (A)'!$L$1,'Cumulative Cost Share Budget'!H736,0)</f>
        <v>0</v>
      </c>
      <c r="I736" s="235">
        <f>IF('Cumulative Cost Share Budget'!$L736='Split CS budget (A)'!$L$1,'Cumulative Cost Share Budget'!I736,0)</f>
        <v>0</v>
      </c>
      <c r="J736" s="158">
        <f>SUM(E736:I736)</f>
        <v>0</v>
      </c>
      <c r="K736" s="2"/>
      <c r="L736" s="2"/>
    </row>
    <row r="737" spans="1:45" hidden="1">
      <c r="A737" s="480">
        <f>A510</f>
        <v>0</v>
      </c>
      <c r="B737" s="480">
        <f>B510</f>
        <v>0</v>
      </c>
      <c r="C737" s="480">
        <f>C510</f>
        <v>0</v>
      </c>
      <c r="D737" s="545" t="str">
        <f>IF('Cumulative Cost Share Budget'!$L737='Split CS budget (A)'!$L$1,'Cumulative Cost Share Budget'!D737,0)</f>
        <v>Select One</v>
      </c>
      <c r="E737" s="235">
        <f>IF('Cumulative Cost Share Budget'!$L737='Split CS budget (A)'!$L$1,'Cumulative Cost Share Budget'!E737,0)</f>
        <v>0</v>
      </c>
      <c r="F737" s="235">
        <f>IF('Cumulative Cost Share Budget'!$L737='Split CS budget (A)'!$L$1,'Cumulative Cost Share Budget'!F737,0)</f>
        <v>0</v>
      </c>
      <c r="G737" s="235">
        <f>IF('Cumulative Cost Share Budget'!$L737='Split CS budget (A)'!$L$1,'Cumulative Cost Share Budget'!G737,0)</f>
        <v>0</v>
      </c>
      <c r="H737" s="235">
        <f>IF('Cumulative Cost Share Budget'!$L737='Split CS budget (A)'!$L$1,'Cumulative Cost Share Budget'!H737,0)</f>
        <v>0</v>
      </c>
      <c r="I737" s="235">
        <f>IF('Cumulative Cost Share Budget'!$L737='Split CS budget (A)'!$L$1,'Cumulative Cost Share Budget'!I737,0)</f>
        <v>0</v>
      </c>
      <c r="J737" s="158">
        <f t="shared" ref="J737:J741" si="547">SUM(E737:I737)</f>
        <v>0</v>
      </c>
      <c r="K737" s="2"/>
      <c r="L737" s="2"/>
    </row>
    <row r="738" spans="1:45" hidden="1">
      <c r="A738" s="480">
        <f>A517</f>
        <v>0</v>
      </c>
      <c r="B738" s="480">
        <f>B517</f>
        <v>0</v>
      </c>
      <c r="C738" s="480">
        <f>C517</f>
        <v>0</v>
      </c>
      <c r="D738" s="545" t="str">
        <f>IF('Cumulative Cost Share Budget'!$L738='Split CS budget (A)'!$L$1,'Cumulative Cost Share Budget'!D738,0)</f>
        <v>Select One</v>
      </c>
      <c r="E738" s="235">
        <f>IF('Cumulative Cost Share Budget'!$L738='Split CS budget (A)'!$L$1,'Cumulative Cost Share Budget'!E738,0)</f>
        <v>0</v>
      </c>
      <c r="F738" s="235">
        <f>IF('Cumulative Cost Share Budget'!$L738='Split CS budget (A)'!$L$1,'Cumulative Cost Share Budget'!F738,0)</f>
        <v>0</v>
      </c>
      <c r="G738" s="235">
        <f>IF('Cumulative Cost Share Budget'!$L738='Split CS budget (A)'!$L$1,'Cumulative Cost Share Budget'!G738,0)</f>
        <v>0</v>
      </c>
      <c r="H738" s="235">
        <f>IF('Cumulative Cost Share Budget'!$L738='Split CS budget (A)'!$L$1,'Cumulative Cost Share Budget'!H738,0)</f>
        <v>0</v>
      </c>
      <c r="I738" s="235">
        <f>IF('Cumulative Cost Share Budget'!$L738='Split CS budget (A)'!$L$1,'Cumulative Cost Share Budget'!I738,0)</f>
        <v>0</v>
      </c>
      <c r="J738" s="158">
        <f t="shared" si="547"/>
        <v>0</v>
      </c>
      <c r="K738" s="2"/>
      <c r="L738" s="2"/>
    </row>
    <row r="739" spans="1:45" hidden="1">
      <c r="A739" s="480">
        <f>A524</f>
        <v>0</v>
      </c>
      <c r="B739" s="480">
        <f>B524</f>
        <v>0</v>
      </c>
      <c r="C739" s="480">
        <f>C524</f>
        <v>0</v>
      </c>
      <c r="D739" s="545" t="str">
        <f>IF('Cumulative Cost Share Budget'!$L739='Split CS budget (A)'!$L$1,'Cumulative Cost Share Budget'!D739,0)</f>
        <v>Select One</v>
      </c>
      <c r="E739" s="235">
        <f>IF('Cumulative Cost Share Budget'!$L739='Split CS budget (A)'!$L$1,'Cumulative Cost Share Budget'!E739,0)</f>
        <v>0</v>
      </c>
      <c r="F739" s="235">
        <f>IF('Cumulative Cost Share Budget'!$L739='Split CS budget (A)'!$L$1,'Cumulative Cost Share Budget'!F739,0)</f>
        <v>0</v>
      </c>
      <c r="G739" s="235">
        <f>IF('Cumulative Cost Share Budget'!$L739='Split CS budget (A)'!$L$1,'Cumulative Cost Share Budget'!G739,0)</f>
        <v>0</v>
      </c>
      <c r="H739" s="235">
        <f>IF('Cumulative Cost Share Budget'!$L739='Split CS budget (A)'!$L$1,'Cumulative Cost Share Budget'!H739,0)</f>
        <v>0</v>
      </c>
      <c r="I739" s="235">
        <f>IF('Cumulative Cost Share Budget'!$L739='Split CS budget (A)'!$L$1,'Cumulative Cost Share Budget'!I739,0)</f>
        <v>0</v>
      </c>
      <c r="J739" s="158">
        <f t="shared" si="547"/>
        <v>0</v>
      </c>
      <c r="K739" s="2"/>
      <c r="L739" s="2"/>
      <c r="M739" s="2"/>
      <c r="N739" s="2"/>
      <c r="O739" s="2"/>
      <c r="P739" s="2"/>
    </row>
    <row r="740" spans="1:45" hidden="1">
      <c r="A740" s="480">
        <f>A531</f>
        <v>0</v>
      </c>
      <c r="B740" s="480">
        <f>B531</f>
        <v>0</v>
      </c>
      <c r="C740" s="480">
        <f>C531</f>
        <v>0</v>
      </c>
      <c r="D740" s="545" t="str">
        <f>IF('Cumulative Cost Share Budget'!$L740='Split CS budget (A)'!$L$1,'Cumulative Cost Share Budget'!D740,0)</f>
        <v>Select One</v>
      </c>
      <c r="E740" s="235">
        <f>IF('Cumulative Cost Share Budget'!$L740='Split CS budget (A)'!$L$1,'Cumulative Cost Share Budget'!E740,0)</f>
        <v>0</v>
      </c>
      <c r="F740" s="235">
        <f>IF('Cumulative Cost Share Budget'!$L740='Split CS budget (A)'!$L$1,'Cumulative Cost Share Budget'!F740,0)</f>
        <v>0</v>
      </c>
      <c r="G740" s="235">
        <f>IF('Cumulative Cost Share Budget'!$L740='Split CS budget (A)'!$L$1,'Cumulative Cost Share Budget'!G740,0)</f>
        <v>0</v>
      </c>
      <c r="H740" s="235">
        <f>IF('Cumulative Cost Share Budget'!$L740='Split CS budget (A)'!$L$1,'Cumulative Cost Share Budget'!H740,0)</f>
        <v>0</v>
      </c>
      <c r="I740" s="235">
        <f>IF('Cumulative Cost Share Budget'!$L740='Split CS budget (A)'!$L$1,'Cumulative Cost Share Budget'!I740,0)</f>
        <v>0</v>
      </c>
      <c r="J740" s="158">
        <f t="shared" si="547"/>
        <v>0</v>
      </c>
      <c r="K740" s="2"/>
      <c r="L740" s="2"/>
      <c r="M740" s="2"/>
      <c r="N740" s="2"/>
      <c r="O740" s="2"/>
      <c r="P740" s="2"/>
      <c r="V740" s="123"/>
    </row>
    <row r="741" spans="1:45" hidden="1">
      <c r="A741" s="480" t="str">
        <f>A538</f>
        <v xml:space="preserve"> </v>
      </c>
      <c r="B741" s="480">
        <f>B538</f>
        <v>0</v>
      </c>
      <c r="C741" s="480">
        <f>C538</f>
        <v>0</v>
      </c>
      <c r="D741" s="545" t="str">
        <f>IF('Cumulative Cost Share Budget'!$L741='Split CS budget (A)'!$L$1,'Cumulative Cost Share Budget'!D741,0)</f>
        <v>Select One</v>
      </c>
      <c r="E741" s="235">
        <f>IF('Cumulative Cost Share Budget'!$L741='Split CS budget (A)'!$L$1,'Cumulative Cost Share Budget'!E741,0)</f>
        <v>0</v>
      </c>
      <c r="F741" s="235">
        <f>IF('Cumulative Cost Share Budget'!$L741='Split CS budget (A)'!$L$1,'Cumulative Cost Share Budget'!F741,0)</f>
        <v>0</v>
      </c>
      <c r="G741" s="235">
        <f>IF('Cumulative Cost Share Budget'!$L741='Split CS budget (A)'!$L$1,'Cumulative Cost Share Budget'!G741,0)</f>
        <v>0</v>
      </c>
      <c r="H741" s="235">
        <f>IF('Cumulative Cost Share Budget'!$L741='Split CS budget (A)'!$L$1,'Cumulative Cost Share Budget'!H741,0)</f>
        <v>0</v>
      </c>
      <c r="I741" s="235">
        <f>IF('Cumulative Cost Share Budget'!$L741='Split CS budget (A)'!$L$1,'Cumulative Cost Share Budget'!I741,0)</f>
        <v>0</v>
      </c>
      <c r="J741" s="158">
        <f t="shared" si="547"/>
        <v>0</v>
      </c>
      <c r="K741" s="2"/>
      <c r="L741" s="2"/>
      <c r="M741" s="123"/>
      <c r="N741" s="123"/>
      <c r="O741" s="123"/>
      <c r="P741" s="123"/>
      <c r="Q741" s="123"/>
      <c r="R741" s="123"/>
      <c r="S741" s="123"/>
      <c r="T741" s="123"/>
      <c r="U741" s="123"/>
      <c r="V741" s="9"/>
    </row>
    <row r="742" spans="1:45" s="123" customFormat="1">
      <c r="A742" s="86"/>
      <c r="B742" s="749" t="s">
        <v>268</v>
      </c>
      <c r="C742" s="749"/>
      <c r="D742" s="749"/>
      <c r="E742" s="159">
        <f>SUM(E732:E741)</f>
        <v>0</v>
      </c>
      <c r="F742" s="159">
        <f t="shared" ref="F742:I742" si="548">SUM(F732:F741)</f>
        <v>0</v>
      </c>
      <c r="G742" s="159">
        <f t="shared" si="548"/>
        <v>0</v>
      </c>
      <c r="H742" s="159">
        <f t="shared" si="548"/>
        <v>0</v>
      </c>
      <c r="I742" s="159">
        <f t="shared" si="548"/>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4.4" thickBot="1">
      <c r="A744" s="758" t="s">
        <v>11</v>
      </c>
      <c r="B744" s="758"/>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ca="1">(SUM(F575:F690)-(SUMIF($A575:$D690,"*Total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ca="1">(SUM(G575:G690)-(SUMIF($A575:$D690,"*Total Trip",G575:G690)+SUMIF($B575:$D690,"*Total Domestic Travel",G575:G690)+SUMIF($B575:$D690,"*Total Foreign Travel",G575:G690)+SUMIF($B575:$D690,"*Total Supplies",G575:G690)+SUMIF($B575:$D690,"Total Publications",G575:G690)+SUMIF($B575:$D690,"*Total Other Costs",G575:G690)+SUMIF($D575:$D690,"*# Trips/Yr",G575:G690)+SUMIF($D575:$D690,"*# Persons/Trip",G575:G690)+SUMIF($D575:$D690,"*# Days Per Diem/Trip",G575:G690)+SUMIF($D575:$D690,"*# Days Lodging/Trip",G575:G690)+SUMIF($D575:$D690,"*TOTAL NUMBER PARTICIPANTS PER YEAR",G575:G690)))</f>
        <v>0</v>
      </c>
      <c r="H744" s="391">
        <f ca="1">(SUM(H575:H690)-(SUMIF($A575:$D690,"*Total Trip",H575:H690)+SUMIF($B575:$D690,"*Total Domestic Travel",H575:H690)+SUMIF($B575:$D690,"*Total Foreign Travel",H575:H690)+SUMIF($B575:$D690,"*Total Supplies",H575:H690)+SUMIF($B575:$D690,"Total Publications",H575:H690)+SUMIF($B575:$D690,"*Total Other Costs",H575:H690)+SUMIF($D575:$D690,"*# Trips/Yr",H575:H690)+SUMIF($D575:$D690,"*# Persons/Trip",H575:H690)+SUMIF($D575:$D690,"*# Days Per Diem/Trip",H575:H690)+SUMIF($D575:$D690,"*# Days Lodging/Trip",H575:H690)+SUMIF($D575:$D690,"*TOTAL NUMBER PARTICIPANTS PER YEAR",H575:H690)))</f>
        <v>0</v>
      </c>
      <c r="I744" s="391">
        <f ca="1">(SUM(I575:I690)-(SUMIF($A575:$D690,"*Total Trip",I575:I690)+SUMIF($B575:$D690,"*Total Domestic Travel",I575:I690)+SUMIF($B575:$D690,"*Total Foreign Travel",I575:I690)+SUMIF($B575:$D690,"*Total Supplies",I575:I690)+SUMIF($B575:$D690,"Total Publications",I575:I690)+SUMIF($B575:$D690,"*Total Other Costs",I575:I690)+SUMIF($D575:$D690,"*# Trips/Yr",I575:I690)+SUMIF($D575:$D690,"*# Persons/Trip",I575:I690)+SUMIF($D575:$D690,"*# Days Per Diem/Trip",I575:I690)+SUMIF($D575:$D690,"*# Days Lodging/Trip",I575:I690)+SUMIF($D575:$D690,"*TOTAL NUMBER PARTICIPANTS PER YEAR",I575:I690)))</f>
        <v>0</v>
      </c>
      <c r="J744" s="392">
        <f ca="1">SUM(E744:I744)</f>
        <v>0</v>
      </c>
      <c r="K744" s="20"/>
      <c r="L744" s="16"/>
      <c r="AP744" s="9"/>
      <c r="AQ744" s="9"/>
      <c r="AR744" s="9"/>
      <c r="AS744" s="9"/>
    </row>
    <row r="745" spans="1:45" ht="14.4" thickBot="1">
      <c r="A745" s="758" t="s">
        <v>12</v>
      </c>
      <c r="B745" s="758"/>
      <c r="C745" s="393"/>
      <c r="D745" s="394"/>
      <c r="E745" s="395">
        <f ca="1">SUM(E691:E744)-(SUMIF($B691:$D744,"Total Tuition &amp; Fees",E691:E744)+SUMIF($B691:$D744,"*Total Other Costs IDC Exempt",E691:E744)+SUMIF($B691:$D744,"*Total Participant Support Costs",E691:E744))-E727</f>
        <v>0</v>
      </c>
      <c r="F745" s="395">
        <f t="shared" ref="F745:I745" ca="1" si="549">SUM(F691:F744)-(SUMIF($B691:$D744,"Total Tuition &amp; Fees",F691:F744)+SUMIF($B691:$D744,"*Total Other Costs IDC Exempt",F691:F744)+SUMIF($B691:$D744,"*Total Participant Support Costs",F691:F744))-F727</f>
        <v>0</v>
      </c>
      <c r="G745" s="395">
        <f t="shared" ca="1" si="549"/>
        <v>0</v>
      </c>
      <c r="H745" s="395">
        <f t="shared" ca="1" si="549"/>
        <v>0</v>
      </c>
      <c r="I745" s="395">
        <f t="shared" ca="1" si="549"/>
        <v>0</v>
      </c>
      <c r="J745" s="392">
        <f ca="1">SUM(E745:I745)</f>
        <v>0</v>
      </c>
      <c r="K745" s="16"/>
      <c r="L745" s="16"/>
      <c r="M745" s="129">
        <f>'Cumulative Budget Request '!M767</f>
        <v>0.52500000000000002</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8" thickBot="1">
      <c r="A746" s="1" t="s">
        <v>5</v>
      </c>
      <c r="D746" s="53" t="s">
        <v>167</v>
      </c>
      <c r="E746" s="343">
        <f>M745</f>
        <v>0.52500000000000002</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8"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4.4"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A745:B745"/>
    <mergeCell ref="B652:D652"/>
    <mergeCell ref="B665:D665"/>
    <mergeCell ref="B673:D673"/>
    <mergeCell ref="B690:D690"/>
    <mergeCell ref="B728:D728"/>
    <mergeCell ref="B742:D742"/>
    <mergeCell ref="A744:B744"/>
    <mergeCell ref="E731:I731"/>
    <mergeCell ref="U14:Y14"/>
    <mergeCell ref="B614:D614"/>
    <mergeCell ref="A625:D625"/>
    <mergeCell ref="A630:A637"/>
    <mergeCell ref="M713:P713"/>
    <mergeCell ref="A638:D638"/>
    <mergeCell ref="A643:A650"/>
    <mergeCell ref="A651:D651"/>
    <mergeCell ref="B575:D575"/>
    <mergeCell ref="A587:D587"/>
    <mergeCell ref="A592:A599"/>
    <mergeCell ref="A600:D600"/>
    <mergeCell ref="A605:A612"/>
    <mergeCell ref="A613:D613"/>
    <mergeCell ref="B710:D710"/>
    <mergeCell ref="AA555:AC555"/>
    <mergeCell ref="B5:D5"/>
    <mergeCell ref="AA559:AC559"/>
    <mergeCell ref="U396:Y396"/>
    <mergeCell ref="U470:Y470"/>
    <mergeCell ref="V548:Z548"/>
    <mergeCell ref="U322:Y322"/>
    <mergeCell ref="U397:Y397"/>
    <mergeCell ref="U473:Y473"/>
    <mergeCell ref="N549:P549"/>
    <mergeCell ref="N550:P550"/>
    <mergeCell ref="N548:U548"/>
    <mergeCell ref="A323:J323"/>
    <mergeCell ref="A397:J397"/>
    <mergeCell ref="A473:J473"/>
    <mergeCell ref="A549:J549"/>
    <mergeCell ref="R3:V3"/>
    <mergeCell ref="A1:J1"/>
    <mergeCell ref="B3:D3"/>
    <mergeCell ref="B4:D4"/>
    <mergeCell ref="A12:J12"/>
    <mergeCell ref="A8:A10"/>
    <mergeCell ref="B8:B9"/>
    <mergeCell ref="C8:C9"/>
    <mergeCell ref="B2:D2"/>
    <mergeCell ref="B6:D6"/>
  </mergeCells>
  <dataValidations count="1">
    <dataValidation allowBlank="1" sqref="B701 B704" xr:uid="{C4F64DB1-77B7-483D-99C5-E4A53CA17226}"/>
  </dataValidations>
  <pageMargins left="1" right="0.5" top="0.5" bottom="0.5" header="0.5" footer="0.5"/>
  <pageSetup scale="10" fitToHeight="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15D1B-1241-439E-986C-5C08BFDD9DAE}">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85" customFormat="1" ht="18" thickBot="1">
      <c r="A1" s="780" t="s">
        <v>201</v>
      </c>
      <c r="B1" s="780"/>
      <c r="C1" s="780"/>
      <c r="D1" s="780"/>
      <c r="E1" s="780"/>
      <c r="F1" s="780"/>
      <c r="G1" s="780"/>
      <c r="H1" s="780"/>
      <c r="I1" s="780"/>
      <c r="J1" s="780"/>
      <c r="K1" s="82"/>
      <c r="L1" s="234" t="s">
        <v>189</v>
      </c>
      <c r="M1" s="84"/>
      <c r="N1" s="410" t="s">
        <v>339</v>
      </c>
      <c r="O1" s="411"/>
      <c r="P1" s="412"/>
      <c r="Q1" s="413" t="str">
        <f>'Cumulative Budget Request '!Q2</f>
        <v>FY2025</v>
      </c>
      <c r="R1" s="83"/>
      <c r="X1" s="85" t="s">
        <v>282</v>
      </c>
    </row>
    <row r="2" spans="1:65" s="85" customFormat="1" ht="16.2" thickBot="1">
      <c r="A2" s="82" t="s">
        <v>78</v>
      </c>
      <c r="B2" s="791">
        <f>'Cumulative Budget Request '!B3</f>
        <v>0</v>
      </c>
      <c r="C2" s="791"/>
      <c r="D2" s="791"/>
      <c r="E2" s="113"/>
      <c r="F2" s="113"/>
      <c r="G2" s="113"/>
      <c r="H2" s="113"/>
      <c r="I2" s="113"/>
      <c r="J2" s="113"/>
      <c r="K2" s="82"/>
      <c r="L2" s="113"/>
      <c r="M2" s="84"/>
      <c r="N2" s="36" t="s">
        <v>73</v>
      </c>
      <c r="O2" s="37"/>
      <c r="P2" s="38"/>
      <c r="Q2" s="210">
        <f>'Cumulative Budget Request '!Q3</f>
        <v>0.189</v>
      </c>
      <c r="R2" s="83"/>
      <c r="X2" s="85" t="s">
        <v>277</v>
      </c>
    </row>
    <row r="3" spans="1:65" s="85" customFormat="1" ht="16.2" thickBot="1">
      <c r="A3" s="82" t="s">
        <v>69</v>
      </c>
      <c r="B3" s="873">
        <f>'Cumulative Budget Request '!B4</f>
        <v>0</v>
      </c>
      <c r="C3" s="873"/>
      <c r="D3" s="873"/>
      <c r="K3" s="82"/>
      <c r="L3" s="113"/>
      <c r="M3" s="84"/>
      <c r="N3" s="36" t="s">
        <v>170</v>
      </c>
      <c r="O3" s="313"/>
      <c r="P3" s="313"/>
      <c r="Q3" s="210">
        <f>'Cumulative Budget Request '!Q4</f>
        <v>0.03</v>
      </c>
      <c r="R3" s="771" t="s">
        <v>454</v>
      </c>
      <c r="S3" s="772"/>
      <c r="T3" s="772"/>
      <c r="U3" s="772"/>
      <c r="V3" s="773"/>
      <c r="X3" s="85" t="s">
        <v>278</v>
      </c>
    </row>
    <row r="4" spans="1:65" s="85" customFormat="1" ht="16.2" thickBot="1">
      <c r="A4" s="82" t="s">
        <v>86</v>
      </c>
      <c r="B4" s="873">
        <f>'Cumulative Budget Request '!B5</f>
        <v>0</v>
      </c>
      <c r="C4" s="873"/>
      <c r="D4" s="873"/>
      <c r="K4" s="82"/>
      <c r="L4" s="113"/>
      <c r="N4" s="414" t="s">
        <v>171</v>
      </c>
      <c r="O4" s="415"/>
      <c r="P4" s="415"/>
      <c r="Q4" s="416">
        <f>'Cumulative Budget Request '!Q5</f>
        <v>0.03</v>
      </c>
      <c r="R4" s="565" t="s">
        <v>2</v>
      </c>
      <c r="S4" s="566" t="s">
        <v>3</v>
      </c>
      <c r="T4" s="566" t="s">
        <v>4</v>
      </c>
      <c r="U4" s="566" t="s">
        <v>8</v>
      </c>
      <c r="V4" s="571" t="s">
        <v>9</v>
      </c>
    </row>
    <row r="5" spans="1:65" s="85" customFormat="1" ht="16.2" thickBot="1">
      <c r="A5" s="82" t="s">
        <v>252</v>
      </c>
      <c r="B5" s="778"/>
      <c r="C5" s="778"/>
      <c r="D5" s="778"/>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65" s="85" customFormat="1" ht="16.2" thickBot="1">
      <c r="A6" s="82" t="s">
        <v>186</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65" s="85" customFormat="1" ht="15.6">
      <c r="A7" s="82"/>
      <c r="B7" s="113"/>
      <c r="C7" s="113"/>
      <c r="D7" s="113"/>
      <c r="K7" s="82"/>
      <c r="L7" s="113"/>
      <c r="N7" s="406"/>
      <c r="O7" s="406"/>
      <c r="P7" s="406"/>
      <c r="Q7" s="499"/>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6">
      <c r="A8" s="875" t="s">
        <v>276</v>
      </c>
      <c r="B8" s="876" t="s">
        <v>280</v>
      </c>
      <c r="C8" s="876"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6">
      <c r="A9" s="875"/>
      <c r="B9" s="876"/>
      <c r="C9" s="876"/>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6">
      <c r="A10" s="875"/>
      <c r="B10" s="350">
        <v>0</v>
      </c>
      <c r="C10" s="350">
        <v>0</v>
      </c>
      <c r="D10" s="113"/>
      <c r="K10" s="82"/>
      <c r="L10" s="113"/>
      <c r="N10" s="262"/>
      <c r="O10" s="262"/>
      <c r="P10" s="262"/>
      <c r="Q10" s="500"/>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6">
      <c r="A11" s="82"/>
      <c r="B11" s="113"/>
      <c r="C11" s="113"/>
      <c r="D11" s="113"/>
      <c r="F11" s="83"/>
      <c r="K11" s="82"/>
      <c r="L11" s="113"/>
      <c r="N11" s="261"/>
    </row>
    <row r="12" spans="1:65">
      <c r="A12" s="781" t="s">
        <v>253</v>
      </c>
      <c r="B12" s="781"/>
      <c r="C12" s="781"/>
      <c r="D12" s="781"/>
      <c r="E12" s="781"/>
      <c r="F12" s="781"/>
      <c r="G12" s="781"/>
      <c r="H12" s="781"/>
      <c r="I12" s="781"/>
      <c r="J12" s="781"/>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62" t="s">
        <v>118</v>
      </c>
      <c r="V14" s="762"/>
      <c r="W14" s="762"/>
      <c r="X14" s="762"/>
      <c r="Y14" s="762"/>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5">
        <f>IF('Cumulative Cost Share Budget'!$L16='Split CS budget (B)'!$L$1,'Cumulative Cost Share Budget'!A16,0)</f>
        <v>0</v>
      </c>
      <c r="B17" s="493">
        <f>IF('Cumulative Cost Share Budget'!$L16='Split CS budget (B)'!$L$1,'Cumulative Cost Share Budget'!B16,0)</f>
        <v>0</v>
      </c>
      <c r="C17" s="486"/>
      <c r="D17" s="33" t="s">
        <v>123</v>
      </c>
      <c r="E17" s="76">
        <f>ROUND($R17*$S17,6)</f>
        <v>0</v>
      </c>
      <c r="F17" s="76">
        <f>ROUND($R18*$S18,6)</f>
        <v>0</v>
      </c>
      <c r="G17" s="76">
        <f>ROUND($R19*$S19,6)</f>
        <v>0</v>
      </c>
      <c r="H17" s="76">
        <f>ROUND($R20*$S20,6)</f>
        <v>0</v>
      </c>
      <c r="I17" s="76">
        <f>ROUND($R21*$S21,6)</f>
        <v>0</v>
      </c>
      <c r="J17" s="46"/>
      <c r="M17" s="133">
        <f>IF('Cumulative Cost Share Budget'!L16='Split CS budget (B)'!$L$1,'Cumulative Cost Share Budget'!M16,0)</f>
        <v>0</v>
      </c>
      <c r="N17" s="214">
        <f>IF('Cumulative Cost Share Budget'!$L16='Split CS budget (B)'!$L$1,'Cumulative Cost Share Budget'!N16,0)</f>
        <v>0</v>
      </c>
      <c r="O17" s="214">
        <f>IF('Cumulative Cost Share Budget'!$L16='Split CS budget (B)'!$L$1,'Cumulative Cost Share Budget'!O16,0)</f>
        <v>0</v>
      </c>
      <c r="P17" s="209">
        <f>IF('Cumulative Cost Share Budget'!L16='Split CS budget (B)'!$L$1,'Cumulative Cost Share Budget'!P16,0)</f>
        <v>0</v>
      </c>
      <c r="Q17" s="211">
        <f>IF('Cumulative Cost Share Budget'!L16='Split CS budget (B)'!$L$1,'Cumulative Cost Share Budget'!Q16,0)</f>
        <v>0</v>
      </c>
      <c r="R17" s="212">
        <f>IF('Cumulative Cost Share Budget'!L16='Split CS budget (B)'!$L$1,'Cumulative Cost Share Budget'!R16,0)</f>
        <v>0</v>
      </c>
      <c r="S17" s="209">
        <f>IF('Cumulative Cost Share Budget'!L16='Split CS budget (B)'!$L$1,'Cumulative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93">
        <f>IF('Cumulative Cost Share Budget'!$L17='Split CS budget (B)'!$L$1,'Cumulative Cost Share Budget'!A17,0)</f>
        <v>0</v>
      </c>
      <c r="B18" s="493">
        <f>IF('Cumulative Cost Share Budget'!$L17='Split CS budget (B)'!$L$1,'Cumulative Cost Share Budget'!B17,0)</f>
        <v>0</v>
      </c>
      <c r="C18" s="480"/>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(B)'!$L$1,'Cumulative Cost Share Budget'!Q17,0)</f>
        <v>0</v>
      </c>
      <c r="R18" s="212">
        <f>IF('Cumulative Cost Share Budget'!L17='Split CS budget (B)'!$L$1,'Cumulative Cost Share Budget'!R17,0)</f>
        <v>0</v>
      </c>
      <c r="S18" s="209">
        <f>IF('Cumulative Cost Share Budget'!L17='Split CS budget (B)'!$L$1,'Cumulative Cost Share Budget'!S17,0)</f>
        <v>0</v>
      </c>
      <c r="T18" s="16"/>
      <c r="U18" s="324"/>
      <c r="V18" s="324"/>
      <c r="W18" s="324"/>
      <c r="X18" s="324"/>
      <c r="Y18" s="324"/>
    </row>
    <row r="19" spans="1:29">
      <c r="A19" s="449"/>
      <c r="B19" s="481"/>
      <c r="C19" s="480"/>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(B)'!$L$1,'Cumulative Cost Share Budget'!Q18,0)</f>
        <v>0</v>
      </c>
      <c r="R19" s="212">
        <f>IF('Cumulative Cost Share Budget'!L18='Split CS budget (B)'!$L$1,'Cumulative Cost Share Budget'!R18,0)</f>
        <v>0</v>
      </c>
      <c r="S19" s="209">
        <f>IF('Cumulative Cost Share Budget'!L18='Split CS budget (B)'!$L$1,'Cumulative Cost Share Budget'!S18,0)</f>
        <v>0</v>
      </c>
      <c r="T19" s="16"/>
      <c r="U19" s="323"/>
      <c r="V19" s="323"/>
      <c r="W19" s="323"/>
      <c r="X19" s="323"/>
      <c r="Y19" s="323"/>
    </row>
    <row r="20" spans="1:29" ht="15">
      <c r="A20" s="449"/>
      <c r="B20" s="481"/>
      <c r="C20" s="480"/>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(B)'!$L$1,'Cumulative Cost Share Budget'!Q19,0)</f>
        <v>0</v>
      </c>
      <c r="R20" s="212">
        <f>IF('Cumulative Cost Share Budget'!L19='Split CS budget (B)'!$L$1,'Cumulative Cost Share Budget'!R19,0)</f>
        <v>0</v>
      </c>
      <c r="S20" s="209">
        <f>IF('Cumulative Cost Share Budget'!L19='Split CS budget (B)'!$L$1,'Cumulative Cost Share Budget'!S19,0)</f>
        <v>0</v>
      </c>
      <c r="T20" s="16"/>
      <c r="U20" s="323"/>
      <c r="V20" s="323"/>
      <c r="W20" s="323"/>
      <c r="X20" s="323"/>
      <c r="Y20" s="323"/>
    </row>
    <row r="21" spans="1:29">
      <c r="A21" s="449"/>
      <c r="B21" s="481"/>
      <c r="C21" s="480"/>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(B)'!$L$1,'Cumulative Cost Share Budget'!Q20,0)</f>
        <v>0</v>
      </c>
      <c r="R21" s="212">
        <f>IF('Cumulative Cost Share Budget'!L20='Split CS budget (B)'!$L$1,'Cumulative Cost Share Budget'!R20,0)</f>
        <v>0</v>
      </c>
      <c r="S21" s="209">
        <f>IF('Cumulative Cost Share Budget'!L20='Split CS budget (B)'!$L$1,'Cumulative Cost Share Budget'!S20,0)</f>
        <v>0</v>
      </c>
      <c r="T21" s="16"/>
      <c r="U21" s="323"/>
      <c r="V21" s="323"/>
      <c r="W21" s="323"/>
      <c r="X21" s="323"/>
      <c r="Y21" s="323"/>
    </row>
    <row r="22" spans="1:29" hidden="1">
      <c r="A22" s="449"/>
      <c r="B22" s="481"/>
      <c r="C22" s="480"/>
      <c r="D22" s="59"/>
      <c r="E22" s="16"/>
      <c r="F22" s="16"/>
      <c r="G22" s="16"/>
      <c r="H22" s="16"/>
      <c r="I22" s="16"/>
      <c r="J22" s="25"/>
      <c r="M22" s="215"/>
      <c r="N22" s="56"/>
      <c r="O22" s="56"/>
      <c r="P22" s="56"/>
      <c r="Q22" s="31"/>
      <c r="R22" s="56"/>
      <c r="S22" s="31"/>
      <c r="T22" s="16"/>
      <c r="U22" s="325"/>
      <c r="V22" s="326"/>
      <c r="W22" s="324"/>
      <c r="X22" s="324"/>
      <c r="Y22" s="324"/>
    </row>
    <row r="23" spans="1:29" hidden="1">
      <c r="A23" s="485">
        <f>IF('Cumulative Cost Share Budget'!$L22='Split CS budget (B)'!$L$1,'Cumulative Cost Share Budget'!A22,0)</f>
        <v>0</v>
      </c>
      <c r="B23" s="493">
        <f>IF('Cumulative Cost Share Budget'!$L22='Split CS budget (B)'!$L$1,'Cumulative Cost Share Budget'!B22,0)</f>
        <v>0</v>
      </c>
      <c r="C23" s="481"/>
      <c r="D23" s="33" t="s">
        <v>123</v>
      </c>
      <c r="E23" s="76">
        <f>ROUND($R23*$S23,6)</f>
        <v>0</v>
      </c>
      <c r="F23" s="76">
        <f>ROUND($R24*$S24,6)</f>
        <v>0</v>
      </c>
      <c r="G23" s="76">
        <f>ROUND($R25*$S25,6)</f>
        <v>0</v>
      </c>
      <c r="H23" s="76">
        <f>ROUND($R26*$S26,6)</f>
        <v>0</v>
      </c>
      <c r="I23" s="76">
        <f>ROUND($R27*$S27,6)</f>
        <v>0</v>
      </c>
      <c r="J23" s="46"/>
      <c r="M23" s="133">
        <f>IF('Cumulative Cost Share Budget'!L22='Split CS budget (B)'!$L$1,'Cumulative Cost Share Budget'!M22,0)</f>
        <v>0</v>
      </c>
      <c r="N23" s="214">
        <f>IF('Cumulative Cost Share Budget'!L22='Split CS budget (B)'!$L$1,'Cumulative Cost Share Budget'!N22,0)</f>
        <v>0</v>
      </c>
      <c r="O23" s="214">
        <f>IF('Cumulative Cost Share Budget'!$L22='Split CS budget (B)'!$L$1,'Cumulative Cost Share Budget'!O22,0)</f>
        <v>0</v>
      </c>
      <c r="P23" s="209">
        <f>IF('Cumulative Cost Share Budget'!L22='Split CS budget (B)'!$L$1,'Cumulative Cost Share Budget'!P22,0)</f>
        <v>0</v>
      </c>
      <c r="Q23" s="211">
        <f>IF('Cumulative Cost Share Budget'!L22='Split CS budget (B)'!$L$1,'Cumulative Cost Share Budget'!Q22,0)</f>
        <v>0</v>
      </c>
      <c r="R23" s="212">
        <f>IF('Cumulative Cost Share Budget'!L22='Split CS budget (B)'!$L$1,'Cumulative Cost Share Budget'!R22,0)</f>
        <v>0</v>
      </c>
      <c r="S23" s="61">
        <f>IF('Cumulative Cost Share Budget'!L22='Split CS budget (B)'!$L$1,'Cumulative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93">
        <f>IF('Cumulative Cost Share Budget'!$L23='Split CS budget (B)'!$L$1,'Cumulative Cost Share Budget'!A23,0)</f>
        <v>0</v>
      </c>
      <c r="B24" s="493">
        <f>IF('Cumulative Cost Share Budget'!$L23='Split CS budget (B)'!$L$1,'Cumulative Cost Share Budget'!B23,0)</f>
        <v>0</v>
      </c>
      <c r="C24" s="480"/>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(B)'!$L$1,'Cumulative Cost Share Budget'!Q23,0)</f>
        <v>0</v>
      </c>
      <c r="R24" s="212">
        <f>IF('Cumulative Cost Share Budget'!L23='Split CS budget (B)'!$L$1,'Cumulative Cost Share Budget'!R23,0)</f>
        <v>0</v>
      </c>
      <c r="S24" s="61">
        <f>IF('Cumulative Cost Share Budget'!L23='Split CS budget (B)'!$L$1,'Cumulative Cost Share Budget'!S23,0)</f>
        <v>0</v>
      </c>
      <c r="T24" s="16"/>
      <c r="U24" s="324"/>
      <c r="V24" s="324"/>
      <c r="W24" s="324"/>
      <c r="X24" s="324"/>
      <c r="Y24" s="324"/>
    </row>
    <row r="25" spans="1:29" hidden="1">
      <c r="A25" s="449"/>
      <c r="B25" s="481"/>
      <c r="C25" s="480"/>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(B)'!$L$1,'Cumulative Cost Share Budget'!Q24,0)</f>
        <v>0</v>
      </c>
      <c r="R25" s="212">
        <f>IF('Cumulative Cost Share Budget'!L24='Split CS budget (B)'!$L$1,'Cumulative Cost Share Budget'!R24,0)</f>
        <v>0</v>
      </c>
      <c r="S25" s="61">
        <f>IF('Cumulative Cost Share Budget'!L24='Split CS budget (B)'!$L$1,'Cumulative Cost Share Budget'!S24,0)</f>
        <v>0</v>
      </c>
      <c r="T25" s="16"/>
      <c r="U25" s="323"/>
      <c r="V25" s="323"/>
      <c r="W25" s="323"/>
      <c r="X25" s="323"/>
      <c r="Y25" s="323"/>
    </row>
    <row r="26" spans="1:29" ht="15" hidden="1">
      <c r="A26" s="449"/>
      <c r="B26" s="481"/>
      <c r="C26" s="480"/>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(B)'!$L$1,'Cumulative Cost Share Budget'!Q25,0)</f>
        <v>0</v>
      </c>
      <c r="R26" s="212">
        <f>IF('Cumulative Cost Share Budget'!L25='Split CS budget (B)'!$L$1,'Cumulative Cost Share Budget'!R25,0)</f>
        <v>0</v>
      </c>
      <c r="S26" s="61">
        <f>IF('Cumulative Cost Share Budget'!L25='Split CS budget (B)'!$L$1,'Cumulative Cost Share Budget'!S25,0)</f>
        <v>0</v>
      </c>
      <c r="T26" s="16"/>
      <c r="U26" s="323"/>
      <c r="V26" s="323"/>
      <c r="W26" s="323"/>
      <c r="X26" s="323"/>
      <c r="Y26" s="323"/>
    </row>
    <row r="27" spans="1:29" hidden="1">
      <c r="A27" s="449"/>
      <c r="B27" s="481"/>
      <c r="C27" s="480"/>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(B)'!$L$1,'Cumulative Cost Share Budget'!Q26,0)</f>
        <v>0</v>
      </c>
      <c r="R27" s="212">
        <f>IF('Cumulative Cost Share Budget'!L26='Split CS budget (B)'!$L$1,'Cumulative Cost Share Budget'!R26,0)</f>
        <v>0</v>
      </c>
      <c r="S27" s="61">
        <f>IF('Cumulative Cost Share Budget'!L26='Split CS budget (B)'!$L$1,'Cumulative Cost Share Budget'!S26,0)</f>
        <v>0</v>
      </c>
      <c r="T27" s="16"/>
      <c r="U27" s="323"/>
      <c r="V27" s="323"/>
      <c r="W27" s="323"/>
      <c r="X27" s="323"/>
      <c r="Y27" s="323"/>
    </row>
    <row r="28" spans="1:29" hidden="1">
      <c r="A28" s="449"/>
      <c r="B28" s="481"/>
      <c r="C28" s="480"/>
      <c r="D28" s="59"/>
      <c r="E28" s="16"/>
      <c r="F28" s="16"/>
      <c r="G28" s="16"/>
      <c r="H28" s="16"/>
      <c r="I28" s="16"/>
      <c r="J28" s="25"/>
      <c r="M28" s="215"/>
      <c r="N28" s="56"/>
      <c r="O28" s="56"/>
      <c r="P28" s="56"/>
      <c r="Q28" s="31"/>
      <c r="R28" s="56"/>
      <c r="S28" s="31"/>
      <c r="T28" s="16"/>
      <c r="U28" s="325"/>
      <c r="V28" s="326"/>
      <c r="W28" s="324"/>
      <c r="X28" s="324"/>
      <c r="Y28" s="324"/>
    </row>
    <row r="29" spans="1:29" hidden="1">
      <c r="A29" s="485">
        <f>IF('Cumulative Cost Share Budget'!$L28='Split CS budget (B)'!$L$1,'Cumulative Cost Share Budget'!A28,0)</f>
        <v>0</v>
      </c>
      <c r="B29" s="493">
        <f>IF('Cumulative Cost Share Budget'!$L28='Split CS budget (B)'!$L$1,'Cumulative Cost Share Budget'!B28,0)</f>
        <v>0</v>
      </c>
      <c r="C29" s="481"/>
      <c r="D29" s="33" t="s">
        <v>123</v>
      </c>
      <c r="E29" s="76">
        <f>ROUND($R29*$S29,6)</f>
        <v>0</v>
      </c>
      <c r="F29" s="76">
        <f>ROUND($R30*$S30,6)</f>
        <v>0</v>
      </c>
      <c r="G29" s="76">
        <f>ROUND($R31*$S31,6)</f>
        <v>0</v>
      </c>
      <c r="H29" s="76">
        <f>ROUND($R32*$S32,6)</f>
        <v>0</v>
      </c>
      <c r="I29" s="76">
        <f>ROUND($R33*$S33,6)</f>
        <v>0</v>
      </c>
      <c r="J29" s="46"/>
      <c r="M29" s="133">
        <f>IF('Cumulative Cost Share Budget'!L28='Split CS budget (B)'!$L$1,'Cumulative Cost Share Budget'!M28,0)</f>
        <v>0</v>
      </c>
      <c r="N29" s="214">
        <f>IF('Cumulative Cost Share Budget'!L28='Split CS budget (B)'!$L$1,'Cumulative Cost Share Budget'!N28,0)</f>
        <v>0</v>
      </c>
      <c r="O29" s="214">
        <f>IF('Cumulative Cost Share Budget'!$L28='Split CS budget (B)'!$L$1,'Cumulative Cost Share Budget'!O28,0)</f>
        <v>0</v>
      </c>
      <c r="P29" s="209">
        <f>IF('Cumulative Cost Share Budget'!L28='Split CS budget (B)'!$L$1,'Cumulative Cost Share Budget'!P28,0)</f>
        <v>0</v>
      </c>
      <c r="Q29" s="211">
        <f>IF('Cumulative Cost Share Budget'!L28='Split CS budget (B)'!$L$1,'Cumulative Cost Share Budget'!Q28,0)</f>
        <v>0</v>
      </c>
      <c r="R29" s="212">
        <f>IF('Cumulative Cost Share Budget'!L28='Split CS budget (B)'!$L$1,'Cumulative Cost Share Budget'!R28,0)</f>
        <v>0</v>
      </c>
      <c r="S29" s="61">
        <f>IF('Cumulative Cost Share Budget'!L28='Split CS budget (B)'!$L$1,'Cumulative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93">
        <f>IF('Cumulative Cost Share Budget'!$L29='Split CS budget (B)'!$L$1,'Cumulative Cost Share Budget'!A29,0)</f>
        <v>0</v>
      </c>
      <c r="B30" s="493">
        <f>IF('Cumulative Cost Share Budget'!$L29='Split CS budget (B)'!$L$1,'Cumulative Cost Share Budget'!B29,0)</f>
        <v>0</v>
      </c>
      <c r="C30" s="480"/>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(B)'!$L$1,'Cumulative Cost Share Budget'!Q29,0)</f>
        <v>0</v>
      </c>
      <c r="R30" s="212">
        <f>IF('Cumulative Cost Share Budget'!L29='Split CS budget (B)'!$L$1,'Cumulative Cost Share Budget'!R29,0)</f>
        <v>0</v>
      </c>
      <c r="S30" s="61">
        <f>IF('Cumulative Cost Share Budget'!L29='Split CS budget (B)'!$L$1,'Cumulative Cost Share Budget'!S29,0)</f>
        <v>0</v>
      </c>
      <c r="T30" s="16"/>
      <c r="U30" s="324"/>
      <c r="V30" s="324"/>
      <c r="W30" s="324"/>
      <c r="X30" s="324"/>
      <c r="Y30" s="324"/>
    </row>
    <row r="31" spans="1:29" hidden="1">
      <c r="A31" s="449"/>
      <c r="B31" s="481"/>
      <c r="C31" s="480"/>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(B)'!$L$1,'Cumulative Cost Share Budget'!Q30,0)</f>
        <v>0</v>
      </c>
      <c r="R31" s="212">
        <f>IF('Cumulative Cost Share Budget'!L30='Split CS budget (B)'!$L$1,'Cumulative Cost Share Budget'!R30,0)</f>
        <v>0</v>
      </c>
      <c r="S31" s="61">
        <f>IF('Cumulative Cost Share Budget'!L30='Split CS budget (B)'!$L$1,'Cumulative Cost Share Budget'!S30,0)</f>
        <v>0</v>
      </c>
      <c r="T31" s="16"/>
      <c r="U31" s="323"/>
      <c r="V31" s="323"/>
      <c r="W31" s="323"/>
      <c r="X31" s="323"/>
      <c r="Y31" s="323"/>
    </row>
    <row r="32" spans="1:29" ht="15" hidden="1">
      <c r="A32" s="449"/>
      <c r="B32" s="481"/>
      <c r="C32" s="480"/>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(B)'!$L$1,'Cumulative Cost Share Budget'!Q31,0)</f>
        <v>0</v>
      </c>
      <c r="R32" s="212">
        <f>IF('Cumulative Cost Share Budget'!L31='Split CS budget (B)'!$L$1,'Cumulative Cost Share Budget'!R31,0)</f>
        <v>0</v>
      </c>
      <c r="S32" s="61">
        <f>IF('Cumulative Cost Share Budget'!L31='Split CS budget (B)'!$L$1,'Cumulative Cost Share Budget'!S31,0)</f>
        <v>0</v>
      </c>
      <c r="T32" s="16"/>
      <c r="U32" s="323"/>
      <c r="V32" s="323"/>
      <c r="W32" s="323"/>
      <c r="X32" s="323"/>
      <c r="Y32" s="323"/>
    </row>
    <row r="33" spans="1:25" hidden="1">
      <c r="A33" s="449"/>
      <c r="B33" s="481"/>
      <c r="C33" s="480"/>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(B)'!$L$1,'Cumulative Cost Share Budget'!Q32,0)</f>
        <v>0</v>
      </c>
      <c r="R33" s="212">
        <f>IF('Cumulative Cost Share Budget'!L32='Split CS budget (B)'!$L$1,'Cumulative Cost Share Budget'!R32,0)</f>
        <v>0</v>
      </c>
      <c r="S33" s="61">
        <f>IF('Cumulative Cost Share Budget'!L32='Split CS budget (B)'!$L$1,'Cumulative Cost Share Budget'!S32,0)</f>
        <v>0</v>
      </c>
      <c r="T33" s="16"/>
      <c r="U33" s="323"/>
      <c r="V33" s="323"/>
      <c r="W33" s="323"/>
      <c r="X33" s="323"/>
      <c r="Y33" s="323"/>
    </row>
    <row r="34" spans="1:25" hidden="1">
      <c r="A34" s="449"/>
      <c r="B34" s="481"/>
      <c r="C34" s="480"/>
      <c r="D34" s="59"/>
      <c r="E34" s="16"/>
      <c r="F34" s="16"/>
      <c r="G34" s="16"/>
      <c r="H34" s="16"/>
      <c r="I34" s="16"/>
      <c r="J34" s="25"/>
      <c r="M34" s="215"/>
      <c r="N34" s="56"/>
      <c r="O34" s="56"/>
      <c r="P34" s="56"/>
      <c r="Q34" s="31"/>
      <c r="R34" s="56"/>
      <c r="S34" s="31"/>
      <c r="T34" s="16"/>
      <c r="U34" s="325"/>
      <c r="V34" s="326"/>
      <c r="W34" s="324"/>
      <c r="X34" s="324"/>
      <c r="Y34" s="324"/>
    </row>
    <row r="35" spans="1:25" hidden="1">
      <c r="A35" s="485">
        <f>IF('Cumulative Cost Share Budget'!$L34='Split CS budget (B)'!$L$1,'Cumulative Cost Share Budget'!A34,0)</f>
        <v>0</v>
      </c>
      <c r="B35" s="493">
        <f>IF('Cumulative Cost Share Budget'!$L34='Split CS budget (B)'!$L$1,'Cumulative Cost Share Budget'!B34,0)</f>
        <v>0</v>
      </c>
      <c r="C35" s="481"/>
      <c r="D35" s="33" t="s">
        <v>123</v>
      </c>
      <c r="E35" s="76">
        <f>ROUND($R35*$S35,6)</f>
        <v>0</v>
      </c>
      <c r="F35" s="76">
        <f>ROUND($R36*$S36,6)</f>
        <v>0</v>
      </c>
      <c r="G35" s="76">
        <f>ROUND($R37*$S37,6)</f>
        <v>0</v>
      </c>
      <c r="H35" s="76">
        <f>ROUND($R38*$S38,6)</f>
        <v>0</v>
      </c>
      <c r="I35" s="76">
        <f>ROUND($R39*$S39,6)</f>
        <v>0</v>
      </c>
      <c r="J35" s="46"/>
      <c r="M35" s="133">
        <f>IF('Cumulative Cost Share Budget'!L34='Split CS budget (B)'!$L$1,'Cumulative Cost Share Budget'!M34,0)</f>
        <v>0</v>
      </c>
      <c r="N35" s="214">
        <f>IF('Cumulative Cost Share Budget'!L34='Split CS budget (B)'!$L$1,'Cumulative Cost Share Budget'!N34,0)</f>
        <v>0</v>
      </c>
      <c r="O35" s="214">
        <f>IF('Cumulative Cost Share Budget'!$L34='Split CS budget (B)'!$L$1,'Cumulative Cost Share Budget'!O34,0)</f>
        <v>0</v>
      </c>
      <c r="P35" s="209">
        <f>IF('Cumulative Cost Share Budget'!L34='Split CS budget (B)'!$L$1,'Cumulative Cost Share Budget'!P34,0)</f>
        <v>0</v>
      </c>
      <c r="Q35" s="211">
        <f>IF('Cumulative Cost Share Budget'!L34='Split CS budget (B)'!$L$1,'Cumulative Cost Share Budget'!Q34,0)</f>
        <v>0</v>
      </c>
      <c r="R35" s="212">
        <f>IF('Cumulative Cost Share Budget'!L34='Split CS budget (B)'!$L$1,'Cumulative Cost Share Budget'!R34,0)</f>
        <v>0</v>
      </c>
      <c r="S35" s="61">
        <f>IF('Cumulative Cost Share Budget'!L34='Split CS budget (B)'!$L$1,'Cumulative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93">
        <f>IF('Cumulative Cost Share Budget'!$L35='Split CS budget (B)'!$L$1,'Cumulative Cost Share Budget'!A35,0)</f>
        <v>0</v>
      </c>
      <c r="B36" s="493">
        <f>IF('Cumulative Cost Share Budget'!$L35='Split CS budget (B)'!$L$1,'Cumulative Cost Share Budget'!B35,0)</f>
        <v>0</v>
      </c>
      <c r="C36" s="480"/>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(B)'!$L$1,'Cumulative Cost Share Budget'!Q35,0)</f>
        <v>0</v>
      </c>
      <c r="R36" s="212">
        <f>IF('Cumulative Cost Share Budget'!L35='Split CS budget (B)'!$L$1,'Cumulative Cost Share Budget'!R35,0)</f>
        <v>0</v>
      </c>
      <c r="S36" s="61">
        <f>IF('Cumulative Cost Share Budget'!L35='Split CS budget (B)'!$L$1,'Cumulative Cost Share Budget'!S35,0)</f>
        <v>0</v>
      </c>
      <c r="T36" s="16"/>
      <c r="U36" s="324"/>
      <c r="V36" s="324"/>
      <c r="W36" s="324"/>
      <c r="X36" s="324"/>
      <c r="Y36" s="324"/>
    </row>
    <row r="37" spans="1:25" hidden="1">
      <c r="A37" s="449"/>
      <c r="B37" s="481"/>
      <c r="C37" s="480"/>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(B)'!$L$1,'Cumulative Cost Share Budget'!Q36,0)</f>
        <v>0</v>
      </c>
      <c r="R37" s="212">
        <f>IF('Cumulative Cost Share Budget'!L36='Split CS budget (B)'!$L$1,'Cumulative Cost Share Budget'!R36,0)</f>
        <v>0</v>
      </c>
      <c r="S37" s="61">
        <f>IF('Cumulative Cost Share Budget'!L36='Split CS budget (B)'!$L$1,'Cumulative Cost Share Budget'!S36,0)</f>
        <v>0</v>
      </c>
      <c r="T37" s="16"/>
      <c r="U37" s="323"/>
      <c r="V37" s="323"/>
      <c r="W37" s="323"/>
      <c r="X37" s="323"/>
      <c r="Y37" s="323"/>
    </row>
    <row r="38" spans="1:25" ht="15" hidden="1">
      <c r="A38" s="449"/>
      <c r="B38" s="481"/>
      <c r="C38" s="480"/>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(B)'!$L$1,'Cumulative Cost Share Budget'!Q37,0)</f>
        <v>0</v>
      </c>
      <c r="R38" s="212">
        <f>IF('Cumulative Cost Share Budget'!L37='Split CS budget (B)'!$L$1,'Cumulative Cost Share Budget'!R37,0)</f>
        <v>0</v>
      </c>
      <c r="S38" s="61">
        <f>IF('Cumulative Cost Share Budget'!L37='Split CS budget (B)'!$L$1,'Cumulative Cost Share Budget'!S37,0)</f>
        <v>0</v>
      </c>
      <c r="T38" s="16"/>
      <c r="U38" s="323"/>
      <c r="V38" s="323"/>
      <c r="W38" s="323"/>
      <c r="X38" s="323"/>
      <c r="Y38" s="323"/>
    </row>
    <row r="39" spans="1:25" hidden="1">
      <c r="A39" s="449"/>
      <c r="B39" s="481"/>
      <c r="C39" s="480"/>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(B)'!$L$1,'Cumulative Cost Share Budget'!Q38,0)</f>
        <v>0</v>
      </c>
      <c r="R39" s="212">
        <f>IF('Cumulative Cost Share Budget'!L38='Split CS budget (B)'!$L$1,'Cumulative Cost Share Budget'!R38,0)</f>
        <v>0</v>
      </c>
      <c r="S39" s="61">
        <f>IF('Cumulative Cost Share Budget'!L38='Split CS budget (B)'!$L$1,'Cumulative Cost Share Budget'!S38,0)</f>
        <v>0</v>
      </c>
      <c r="T39" s="16"/>
      <c r="U39" s="323"/>
      <c r="V39" s="323"/>
      <c r="W39" s="323"/>
      <c r="X39" s="323"/>
      <c r="Y39" s="323"/>
    </row>
    <row r="40" spans="1:25" hidden="1">
      <c r="A40" s="449"/>
      <c r="B40" s="481"/>
      <c r="C40" s="480"/>
      <c r="D40" s="59"/>
      <c r="E40" s="16"/>
      <c r="F40" s="16"/>
      <c r="G40" s="16"/>
      <c r="H40" s="16"/>
      <c r="I40" s="16"/>
      <c r="J40" s="25"/>
      <c r="M40" s="215"/>
      <c r="N40" s="56"/>
      <c r="O40" s="56"/>
      <c r="P40" s="56"/>
      <c r="Q40" s="31"/>
      <c r="R40" s="56"/>
      <c r="S40" s="31"/>
      <c r="T40" s="16"/>
      <c r="U40" s="325"/>
      <c r="V40" s="326"/>
      <c r="W40" s="324"/>
      <c r="X40" s="324"/>
      <c r="Y40" s="324"/>
    </row>
    <row r="41" spans="1:25" hidden="1">
      <c r="A41" s="485">
        <f>IF('Cumulative Cost Share Budget'!$L40='Split CS budget (B)'!$L$1,'Cumulative Cost Share Budget'!A40,0)</f>
        <v>0</v>
      </c>
      <c r="B41" s="493">
        <f>IF('Cumulative Cost Share Budget'!$L40='Split CS budget (B)'!$L$1,'Cumulative Cost Share Budget'!B40,0)</f>
        <v>0</v>
      </c>
      <c r="C41" s="481"/>
      <c r="D41" s="33" t="s">
        <v>123</v>
      </c>
      <c r="E41" s="76">
        <f>ROUND($R41*$S41,6)</f>
        <v>0</v>
      </c>
      <c r="F41" s="76">
        <f>ROUND($R42*$S42,6)</f>
        <v>0</v>
      </c>
      <c r="G41" s="76">
        <f>ROUND($R43*$S43,6)</f>
        <v>0</v>
      </c>
      <c r="H41" s="76">
        <f>ROUND($R44*$S44,6)</f>
        <v>0</v>
      </c>
      <c r="I41" s="76">
        <f>ROUND($R45*$S45,6)</f>
        <v>0</v>
      </c>
      <c r="J41" s="46"/>
      <c r="M41" s="133">
        <f>IF('Cumulative Cost Share Budget'!L40='Split CS budget (B)'!$L$1,'Cumulative Cost Share Budget'!M40,0)</f>
        <v>0</v>
      </c>
      <c r="N41" s="214">
        <f>IF('Cumulative Cost Share Budget'!L40='Split CS budget (B)'!$L$1,'Cumulative Cost Share Budget'!N40,0)</f>
        <v>0</v>
      </c>
      <c r="O41" s="214">
        <f>IF('Cumulative Cost Share Budget'!$L40='Split CS budget (B)'!$L$1,'Cumulative Cost Share Budget'!O40,0)</f>
        <v>0</v>
      </c>
      <c r="P41" s="209">
        <f>IF('Cumulative Cost Share Budget'!L40='Split CS budget (B)'!$L$1,'Cumulative Cost Share Budget'!P40,0)</f>
        <v>0</v>
      </c>
      <c r="Q41" s="211">
        <f>IF('Cumulative Cost Share Budget'!L40='Split CS budget (B)'!$L$1,'Cumulative Cost Share Budget'!Q40,0)</f>
        <v>0</v>
      </c>
      <c r="R41" s="212">
        <f>IF('Cumulative Cost Share Budget'!L40='Split CS budget (B)'!$L$1,'Cumulative Cost Share Budget'!R40,0)</f>
        <v>0</v>
      </c>
      <c r="S41" s="61">
        <f>IF('Cumulative Cost Share Budget'!L40='Split CS budget (B)'!$L$1,'Cumulative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93">
        <f>IF('Cumulative Cost Share Budget'!$L41='Split CS budget (B)'!$L$1,'Cumulative Cost Share Budget'!A41,0)</f>
        <v>0</v>
      </c>
      <c r="B42" s="493">
        <f>IF('Cumulative Cost Share Budget'!$L41='Split CS budget (B)'!$L$1,'Cumulative Cost Share Budget'!B41,0)</f>
        <v>0</v>
      </c>
      <c r="C42" s="480"/>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(B)'!$L$1,'Cumulative Cost Share Budget'!Q41,0)</f>
        <v>0</v>
      </c>
      <c r="R42" s="212">
        <f>IF('Cumulative Cost Share Budget'!L41='Split CS budget (B)'!$L$1,'Cumulative Cost Share Budget'!R41,0)</f>
        <v>0</v>
      </c>
      <c r="S42" s="61">
        <f>IF('Cumulative Cost Share Budget'!L41='Split CS budget (B)'!$L$1,'Cumulative Cost Share Budget'!S41,0)</f>
        <v>0</v>
      </c>
      <c r="T42" s="16"/>
      <c r="U42" s="324"/>
      <c r="V42" s="324"/>
      <c r="W42" s="324"/>
      <c r="X42" s="324"/>
      <c r="Y42" s="324"/>
    </row>
    <row r="43" spans="1:25" hidden="1">
      <c r="A43" s="449"/>
      <c r="B43" s="481"/>
      <c r="C43" s="480"/>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(B)'!$L$1,'Cumulative Cost Share Budget'!Q42,0)</f>
        <v>0</v>
      </c>
      <c r="R43" s="212">
        <f>IF('Cumulative Cost Share Budget'!L42='Split CS budget (B)'!$L$1,'Cumulative Cost Share Budget'!R42,0)</f>
        <v>0</v>
      </c>
      <c r="S43" s="61">
        <f>IF('Cumulative Cost Share Budget'!L42='Split CS budget (B)'!$L$1,'Cumulative Cost Share Budget'!S42,0)</f>
        <v>0</v>
      </c>
      <c r="T43" s="16"/>
      <c r="U43" s="323"/>
      <c r="V43" s="323"/>
      <c r="W43" s="323"/>
      <c r="X43" s="323"/>
      <c r="Y43" s="323"/>
    </row>
    <row r="44" spans="1:25" ht="15" hidden="1">
      <c r="A44" s="449"/>
      <c r="B44" s="481"/>
      <c r="C44" s="480"/>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(B)'!$L$1,'Cumulative Cost Share Budget'!Q43,0)</f>
        <v>0</v>
      </c>
      <c r="R44" s="212">
        <f>IF('Cumulative Cost Share Budget'!L43='Split CS budget (B)'!$L$1,'Cumulative Cost Share Budget'!R43,0)</f>
        <v>0</v>
      </c>
      <c r="S44" s="61">
        <f>IF('Cumulative Cost Share Budget'!L43='Split CS budget (B)'!$L$1,'Cumulative Cost Share Budget'!S43,0)</f>
        <v>0</v>
      </c>
      <c r="T44" s="16"/>
      <c r="U44" s="323"/>
      <c r="V44" s="323"/>
      <c r="W44" s="323"/>
      <c r="X44" s="323"/>
      <c r="Y44" s="323"/>
    </row>
    <row r="45" spans="1:25" hidden="1">
      <c r="A45" s="449"/>
      <c r="B45" s="481"/>
      <c r="C45" s="480"/>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(B)'!$L$1,'Cumulative Cost Share Budget'!Q44,0)</f>
        <v>0</v>
      </c>
      <c r="R45" s="212">
        <f>IF('Cumulative Cost Share Budget'!L44='Split CS budget (B)'!$L$1,'Cumulative Cost Share Budget'!R44,0)</f>
        <v>0</v>
      </c>
      <c r="S45" s="61">
        <f>IF('Cumulative Cost Share Budget'!L44='Split CS budget (B)'!$L$1,'Cumulative Cost Share Budget'!S44,0)</f>
        <v>0</v>
      </c>
      <c r="T45" s="16"/>
      <c r="U45" s="323"/>
      <c r="V45" s="323"/>
      <c r="W45" s="323"/>
      <c r="X45" s="323"/>
      <c r="Y45" s="323"/>
    </row>
    <row r="46" spans="1:25" hidden="1">
      <c r="A46" s="449"/>
      <c r="B46" s="481"/>
      <c r="C46" s="480"/>
      <c r="D46" s="59"/>
      <c r="E46" s="16"/>
      <c r="F46" s="16"/>
      <c r="G46" s="16"/>
      <c r="H46" s="16"/>
      <c r="I46" s="16"/>
      <c r="J46" s="25"/>
      <c r="M46" s="215"/>
      <c r="N46" s="56"/>
      <c r="O46" s="56"/>
      <c r="P46" s="56"/>
      <c r="Q46" s="31"/>
      <c r="R46" s="56"/>
      <c r="S46" s="31"/>
      <c r="T46" s="16"/>
      <c r="U46" s="325"/>
      <c r="V46" s="326"/>
      <c r="W46" s="324"/>
      <c r="X46" s="324"/>
      <c r="Y46" s="324"/>
    </row>
    <row r="47" spans="1:25" hidden="1">
      <c r="A47" s="485">
        <f>IF('Cumulative Cost Share Budget'!$L46='Split CS budget (B)'!$L$1,'Cumulative Cost Share Budget'!A46,0)</f>
        <v>0</v>
      </c>
      <c r="B47" s="493">
        <f>IF('Cumulative Cost Share Budget'!$L46='Split CS budget (B)'!$L$1,'Cumulative Cost Share Budget'!B46,0)</f>
        <v>0</v>
      </c>
      <c r="C47" s="481"/>
      <c r="D47" s="33" t="s">
        <v>123</v>
      </c>
      <c r="E47" s="76">
        <f>ROUND($R47*$S47,6)</f>
        <v>0</v>
      </c>
      <c r="F47" s="76">
        <f>ROUND($R48*$S48,6)</f>
        <v>0</v>
      </c>
      <c r="G47" s="76">
        <f>ROUND($R49*$S49,6)</f>
        <v>0</v>
      </c>
      <c r="H47" s="76">
        <f>ROUND($R50*$S50,6)</f>
        <v>0</v>
      </c>
      <c r="I47" s="76">
        <f>ROUND($R51*$S51,6)</f>
        <v>0</v>
      </c>
      <c r="J47" s="46"/>
      <c r="M47" s="133">
        <f>IF('Cumulative Cost Share Budget'!L46='Split CS budget (B)'!$L$1,'Cumulative Cost Share Budget'!M46,0)</f>
        <v>0</v>
      </c>
      <c r="N47" s="214">
        <f>IF('Cumulative Cost Share Budget'!L46='Split CS budget (B)'!$L$1,'Cumulative Cost Share Budget'!N46,0)</f>
        <v>0</v>
      </c>
      <c r="O47" s="214">
        <f>IF('Cumulative Cost Share Budget'!$L46='Split CS budget (B)'!$L$1,'Cumulative Cost Share Budget'!O46,0)</f>
        <v>0</v>
      </c>
      <c r="P47" s="209">
        <f>IF('Cumulative Cost Share Budget'!L46='Split CS budget (B)'!$L$1,'Cumulative Cost Share Budget'!P46,0)</f>
        <v>0</v>
      </c>
      <c r="Q47" s="211">
        <f>IF('Cumulative Cost Share Budget'!L46='Split CS budget (B)'!$L$1,'Cumulative Cost Share Budget'!Q46,0)</f>
        <v>0</v>
      </c>
      <c r="R47" s="212">
        <f>IF('Cumulative Cost Share Budget'!L46='Split CS budget (B)'!$L$1,'Cumulative Cost Share Budget'!R46,0)</f>
        <v>0</v>
      </c>
      <c r="S47" s="61">
        <f>IF('Cumulative Cost Share Budget'!L46='Split CS budget (B)'!$L$1,'Cumulative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93">
        <f>IF('Cumulative Cost Share Budget'!$L47='Split CS budget (B)'!$L$1,'Cumulative Cost Share Budget'!A47,0)</f>
        <v>0</v>
      </c>
      <c r="B48" s="493">
        <f>IF('Cumulative Cost Share Budget'!$L47='Split CS budget (B)'!$L$1,'Cumulative Cost Share Budget'!B47,0)</f>
        <v>0</v>
      </c>
      <c r="C48" s="480"/>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(B)'!$L$1,'Cumulative Cost Share Budget'!Q47,0)</f>
        <v>0</v>
      </c>
      <c r="R48" s="212">
        <f>IF('Cumulative Cost Share Budget'!L47='Split CS budget (B)'!$L$1,'Cumulative Cost Share Budget'!R47,0)</f>
        <v>0</v>
      </c>
      <c r="S48" s="61">
        <f>IF('Cumulative Cost Share Budget'!L47='Split CS budget (B)'!$L$1,'Cumulative Cost Share Budget'!S47,0)</f>
        <v>0</v>
      </c>
      <c r="T48" s="16"/>
      <c r="U48" s="324"/>
      <c r="V48" s="324"/>
      <c r="W48" s="324"/>
      <c r="X48" s="324"/>
      <c r="Y48" s="324"/>
    </row>
    <row r="49" spans="1:25" hidden="1">
      <c r="A49" s="449"/>
      <c r="B49" s="481"/>
      <c r="C49" s="480"/>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(B)'!$L$1,'Cumulative Cost Share Budget'!Q48,0)</f>
        <v>0</v>
      </c>
      <c r="R49" s="212">
        <f>IF('Cumulative Cost Share Budget'!L48='Split CS budget (B)'!$L$1,'Cumulative Cost Share Budget'!R48,0)</f>
        <v>0</v>
      </c>
      <c r="S49" s="61">
        <f>IF('Cumulative Cost Share Budget'!L48='Split CS budget (B)'!$L$1,'Cumulative Cost Share Budget'!S48,0)</f>
        <v>0</v>
      </c>
      <c r="T49" s="16"/>
      <c r="U49" s="323"/>
      <c r="V49" s="323"/>
      <c r="W49" s="323"/>
      <c r="X49" s="323"/>
      <c r="Y49" s="323"/>
    </row>
    <row r="50" spans="1:25" ht="15" hidden="1">
      <c r="A50" s="449"/>
      <c r="B50" s="481"/>
      <c r="C50" s="480"/>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(B)'!$L$1,'Cumulative Cost Share Budget'!Q49,0)</f>
        <v>0</v>
      </c>
      <c r="R50" s="212">
        <f>IF('Cumulative Cost Share Budget'!L49='Split CS budget (B)'!$L$1,'Cumulative Cost Share Budget'!R49,0)</f>
        <v>0</v>
      </c>
      <c r="S50" s="61">
        <f>IF('Cumulative Cost Share Budget'!L49='Split CS budget (B)'!$L$1,'Cumulative Cost Share Budget'!S49,0)</f>
        <v>0</v>
      </c>
      <c r="T50" s="16"/>
      <c r="U50" s="323"/>
      <c r="V50" s="323"/>
      <c r="W50" s="323"/>
      <c r="X50" s="323"/>
      <c r="Y50" s="323"/>
    </row>
    <row r="51" spans="1:25" hidden="1">
      <c r="A51" s="449"/>
      <c r="B51" s="481"/>
      <c r="C51" s="480"/>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(B)'!$L$1,'Cumulative Cost Share Budget'!Q50,0)</f>
        <v>0</v>
      </c>
      <c r="R51" s="212">
        <f>IF('Cumulative Cost Share Budget'!L50='Split CS budget (B)'!$L$1,'Cumulative Cost Share Budget'!R50,0)</f>
        <v>0</v>
      </c>
      <c r="S51" s="61">
        <f>IF('Cumulative Cost Share Budget'!L50='Split CS budget (B)'!$L$1,'Cumulative Cost Share Budget'!S50,0)</f>
        <v>0</v>
      </c>
      <c r="T51" s="16"/>
      <c r="U51" s="323"/>
      <c r="V51" s="323"/>
      <c r="W51" s="323"/>
      <c r="X51" s="323"/>
      <c r="Y51" s="323"/>
    </row>
    <row r="52" spans="1:25" hidden="1">
      <c r="A52" s="449"/>
      <c r="B52" s="481"/>
      <c r="C52" s="480"/>
      <c r="D52" s="59"/>
      <c r="E52" s="16"/>
      <c r="F52" s="16"/>
      <c r="G52" s="16"/>
      <c r="H52" s="16"/>
      <c r="I52" s="16"/>
      <c r="J52" s="25"/>
      <c r="M52" s="215"/>
      <c r="N52" s="56"/>
      <c r="O52" s="56"/>
      <c r="P52" s="56"/>
      <c r="Q52" s="31"/>
      <c r="R52" s="56"/>
      <c r="S52" s="31"/>
      <c r="T52" s="16"/>
      <c r="U52" s="325"/>
      <c r="V52" s="326"/>
      <c r="W52" s="324"/>
      <c r="X52" s="324"/>
      <c r="Y52" s="324"/>
    </row>
    <row r="53" spans="1:25" hidden="1">
      <c r="A53" s="485">
        <f>IF('Cumulative Cost Share Budget'!$L52='Split CS budget (B)'!$L$1,'Cumulative Cost Share Budget'!A52,0)</f>
        <v>0</v>
      </c>
      <c r="B53" s="493">
        <f>IF('Cumulative Cost Share Budget'!$L52='Split CS budget (B)'!$L$1,'Cumulative Cost Share Budget'!B52,0)</f>
        <v>0</v>
      </c>
      <c r="C53" s="481"/>
      <c r="D53" s="33" t="s">
        <v>123</v>
      </c>
      <c r="E53" s="76">
        <f>ROUND($R53*$S53,6)</f>
        <v>0</v>
      </c>
      <c r="F53" s="76">
        <f>ROUND($R54*$S54,6)</f>
        <v>0</v>
      </c>
      <c r="G53" s="76">
        <f>ROUND($R55*$S55,6)</f>
        <v>0</v>
      </c>
      <c r="H53" s="76">
        <f>ROUND($R56*$S56,6)</f>
        <v>0</v>
      </c>
      <c r="I53" s="76">
        <f>ROUND($R57*$S57,6)</f>
        <v>0</v>
      </c>
      <c r="J53" s="46"/>
      <c r="M53" s="133">
        <f>IF('Cumulative Cost Share Budget'!L52='Split CS budget (B)'!$L$1,'Cumulative Cost Share Budget'!M52,0)</f>
        <v>0</v>
      </c>
      <c r="N53" s="214">
        <f>IF('Cumulative Cost Share Budget'!L52='Split CS budget (B)'!$L$1,'Cumulative Cost Share Budget'!N52,0)</f>
        <v>0</v>
      </c>
      <c r="O53" s="214">
        <f>IF('Cumulative Cost Share Budget'!$L52='Split CS budget (B)'!$L$1,'Cumulative Cost Share Budget'!O52,0)</f>
        <v>0</v>
      </c>
      <c r="P53" s="209">
        <f>IF('Cumulative Cost Share Budget'!L52='Split CS budget (B)'!$L$1,'Cumulative Cost Share Budget'!P52,0)</f>
        <v>0</v>
      </c>
      <c r="Q53" s="211">
        <f>IF('Cumulative Cost Share Budget'!L52='Split CS budget (B)'!$L$1,'Cumulative Cost Share Budget'!Q52,0)</f>
        <v>0</v>
      </c>
      <c r="R53" s="212">
        <f>IF('Cumulative Cost Share Budget'!L52='Split CS budget (B)'!$L$1,'Cumulative Cost Share Budget'!R52,0)</f>
        <v>0</v>
      </c>
      <c r="S53" s="61">
        <f>IF('Cumulative Cost Share Budget'!L52='Split CS budget (B)'!$L$1,'Cumulative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93">
        <f>IF('Cumulative Cost Share Budget'!$L53='Split CS budget (B)'!$L$1,'Cumulative Cost Share Budget'!A53,0)</f>
        <v>0</v>
      </c>
      <c r="B54" s="493">
        <f>IF('Cumulative Cost Share Budget'!$L53='Split CS budget (B)'!$L$1,'Cumulative Cost Share Budget'!B53,0)</f>
        <v>0</v>
      </c>
      <c r="C54" s="480"/>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(B)'!$L$1,'Cumulative Cost Share Budget'!Q53,0)</f>
        <v>0</v>
      </c>
      <c r="R54" s="212">
        <f>IF('Cumulative Cost Share Budget'!L53='Split CS budget (B)'!$L$1,'Cumulative Cost Share Budget'!R53,0)</f>
        <v>0</v>
      </c>
      <c r="S54" s="61">
        <f>IF('Cumulative Cost Share Budget'!L53='Split CS budget (B)'!$L$1,'Cumulative Cost Share Budget'!S53,0)</f>
        <v>0</v>
      </c>
      <c r="T54" s="16"/>
      <c r="U54" s="324"/>
      <c r="V54" s="324"/>
      <c r="W54" s="324"/>
      <c r="X54" s="324"/>
      <c r="Y54" s="324"/>
    </row>
    <row r="55" spans="1:25" hidden="1">
      <c r="A55" s="449"/>
      <c r="B55" s="481"/>
      <c r="C55" s="480"/>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(B)'!$L$1,'Cumulative Cost Share Budget'!Q54,0)</f>
        <v>0</v>
      </c>
      <c r="R55" s="212">
        <f>IF('Cumulative Cost Share Budget'!L54='Split CS budget (B)'!$L$1,'Cumulative Cost Share Budget'!R54,0)</f>
        <v>0</v>
      </c>
      <c r="S55" s="61">
        <f>IF('Cumulative Cost Share Budget'!L54='Split CS budget (B)'!$L$1,'Cumulative Cost Share Budget'!S54,0)</f>
        <v>0</v>
      </c>
      <c r="T55" s="16"/>
      <c r="U55" s="323"/>
      <c r="V55" s="323"/>
      <c r="W55" s="323"/>
      <c r="X55" s="323"/>
      <c r="Y55" s="323"/>
    </row>
    <row r="56" spans="1:25" ht="15" hidden="1">
      <c r="A56" s="449"/>
      <c r="B56" s="481"/>
      <c r="C56" s="480"/>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(B)'!$L$1,'Cumulative Cost Share Budget'!Q55,0)</f>
        <v>0</v>
      </c>
      <c r="R56" s="212">
        <f>IF('Cumulative Cost Share Budget'!L55='Split CS budget (B)'!$L$1,'Cumulative Cost Share Budget'!R55,0)</f>
        <v>0</v>
      </c>
      <c r="S56" s="61">
        <f>IF('Cumulative Cost Share Budget'!L55='Split CS budget (B)'!$L$1,'Cumulative Cost Share Budget'!S55,0)</f>
        <v>0</v>
      </c>
      <c r="T56" s="16"/>
      <c r="U56" s="323"/>
      <c r="V56" s="323"/>
      <c r="W56" s="323"/>
      <c r="X56" s="323"/>
      <c r="Y56" s="323"/>
    </row>
    <row r="57" spans="1:25" hidden="1">
      <c r="A57" s="449"/>
      <c r="B57" s="481"/>
      <c r="C57" s="480"/>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(B)'!$L$1,'Cumulative Cost Share Budget'!Q56,0)</f>
        <v>0</v>
      </c>
      <c r="R57" s="212">
        <f>IF('Cumulative Cost Share Budget'!L56='Split CS budget (B)'!$L$1,'Cumulative Cost Share Budget'!R56,0)</f>
        <v>0</v>
      </c>
      <c r="S57" s="61">
        <f>IF('Cumulative Cost Share Budget'!L56='Split CS budget (B)'!$L$1,'Cumulative Cost Share Budget'!S56,0)</f>
        <v>0</v>
      </c>
      <c r="T57" s="16"/>
      <c r="U57" s="323"/>
      <c r="V57" s="323"/>
      <c r="W57" s="323"/>
      <c r="X57" s="323"/>
      <c r="Y57" s="323"/>
    </row>
    <row r="58" spans="1:25" hidden="1">
      <c r="A58" s="449"/>
      <c r="B58" s="481"/>
      <c r="C58" s="480"/>
      <c r="D58" s="59"/>
      <c r="E58" s="16"/>
      <c r="F58" s="16"/>
      <c r="G58" s="16"/>
      <c r="H58" s="16"/>
      <c r="I58" s="16"/>
      <c r="J58" s="25"/>
      <c r="M58" s="215"/>
      <c r="N58" s="56"/>
      <c r="O58" s="56"/>
      <c r="P58" s="56"/>
      <c r="Q58" s="31"/>
      <c r="R58" s="56"/>
      <c r="S58" s="31"/>
      <c r="T58" s="16"/>
      <c r="U58" s="325"/>
      <c r="V58" s="326"/>
      <c r="W58" s="324"/>
      <c r="X58" s="324"/>
      <c r="Y58" s="324"/>
    </row>
    <row r="59" spans="1:25" hidden="1">
      <c r="A59" s="485">
        <f>IF('Cumulative Cost Share Budget'!$L58='Split CS budget (B)'!$L$1,'Cumulative Cost Share Budget'!A58,0)</f>
        <v>0</v>
      </c>
      <c r="B59" s="493">
        <f>IF('Cumulative Cost Share Budget'!$L58='Split CS budget (B)'!$L$1,'Cumulative Cost Share Budget'!B58,0)</f>
        <v>0</v>
      </c>
      <c r="C59" s="481"/>
      <c r="D59" s="33" t="s">
        <v>123</v>
      </c>
      <c r="E59" s="76">
        <f>ROUND($R59*$S59,6)</f>
        <v>0</v>
      </c>
      <c r="F59" s="76">
        <f>ROUND($R60*$S60,6)</f>
        <v>0</v>
      </c>
      <c r="G59" s="76">
        <f>ROUND($R61*$S61,6)</f>
        <v>0</v>
      </c>
      <c r="H59" s="76">
        <f>ROUND($R62*$S62,6)</f>
        <v>0</v>
      </c>
      <c r="I59" s="76">
        <f>ROUND($R63*$S63,6)</f>
        <v>0</v>
      </c>
      <c r="J59" s="46"/>
      <c r="M59" s="133">
        <f>IF('Cumulative Cost Share Budget'!L58='Split CS budget (B)'!$L$1,'Cumulative Cost Share Budget'!M58,0)</f>
        <v>0</v>
      </c>
      <c r="N59" s="214">
        <f>IF('Cumulative Cost Share Budget'!L58='Split CS budget (B)'!$L$1,'Cumulative Cost Share Budget'!N58,0)</f>
        <v>0</v>
      </c>
      <c r="O59" s="214">
        <f>IF('Cumulative Cost Share Budget'!$L58='Split CS budget (B)'!$L$1,'Cumulative Cost Share Budget'!O58,0)</f>
        <v>0</v>
      </c>
      <c r="P59" s="209">
        <f>IF('Cumulative Cost Share Budget'!L58='Split CS budget (B)'!$L$1,'Cumulative Cost Share Budget'!P58,0)</f>
        <v>0</v>
      </c>
      <c r="Q59" s="211">
        <f>IF('Cumulative Cost Share Budget'!L58='Split CS budget (B)'!$L$1,'Cumulative Cost Share Budget'!Q58,0)</f>
        <v>0</v>
      </c>
      <c r="R59" s="212">
        <f>IF('Cumulative Cost Share Budget'!L58='Split CS budget (B)'!$L$1,'Cumulative Cost Share Budget'!R58,0)</f>
        <v>0</v>
      </c>
      <c r="S59" s="61">
        <f>IF('Cumulative Cost Share Budget'!L58='Split CS budget (B)'!$L$1,'Cumulative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93">
        <f>IF('Cumulative Cost Share Budget'!$L59='Split CS budget (B)'!$L$1,'Cumulative Cost Share Budget'!A59,0)</f>
        <v>0</v>
      </c>
      <c r="B60" s="493">
        <f>IF('Cumulative Cost Share Budget'!$L59='Split CS budget (B)'!$L$1,'Cumulative Cost Share Budget'!B59,0)</f>
        <v>0</v>
      </c>
      <c r="C60" s="480"/>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(B)'!$L$1,'Cumulative Cost Share Budget'!Q59,0)</f>
        <v>0</v>
      </c>
      <c r="R60" s="212">
        <f>IF('Cumulative Cost Share Budget'!L59='Split CS budget (B)'!$L$1,'Cumulative Cost Share Budget'!R59,0)</f>
        <v>0</v>
      </c>
      <c r="S60" s="61">
        <f>IF('Cumulative Cost Share Budget'!L59='Split CS budget (B)'!$L$1,'Cumulative Cost Share Budget'!S59,0)</f>
        <v>0</v>
      </c>
      <c r="T60" s="16"/>
      <c r="U60" s="324"/>
      <c r="V60" s="324"/>
      <c r="W60" s="324"/>
      <c r="X60" s="324"/>
      <c r="Y60" s="324"/>
    </row>
    <row r="61" spans="1:25" hidden="1">
      <c r="A61" s="449"/>
      <c r="B61" s="486"/>
      <c r="C61" s="480"/>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(B)'!$L$1,'Cumulative Cost Share Budget'!Q60,0)</f>
        <v>0</v>
      </c>
      <c r="R61" s="212">
        <f>IF('Cumulative Cost Share Budget'!L60='Split CS budget (B)'!$L$1,'Cumulative Cost Share Budget'!R60,0)</f>
        <v>0</v>
      </c>
      <c r="S61" s="61">
        <f>IF('Cumulative Cost Share Budget'!L60='Split CS budget (B)'!$L$1,'Cumulative Cost Share Budget'!S60,0)</f>
        <v>0</v>
      </c>
      <c r="T61" s="16"/>
      <c r="U61" s="323"/>
      <c r="V61" s="323"/>
      <c r="W61" s="323"/>
      <c r="X61" s="323"/>
      <c r="Y61" s="323"/>
    </row>
    <row r="62" spans="1:25" ht="15" hidden="1">
      <c r="A62" s="449"/>
      <c r="B62" s="486"/>
      <c r="C62" s="480"/>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(B)'!$L$1,'Cumulative Cost Share Budget'!Q61,0)</f>
        <v>0</v>
      </c>
      <c r="R62" s="212">
        <f>IF('Cumulative Cost Share Budget'!L61='Split CS budget (B)'!$L$1,'Cumulative Cost Share Budget'!R61,0)</f>
        <v>0</v>
      </c>
      <c r="S62" s="61">
        <f>IF('Cumulative Cost Share Budget'!L61='Split CS budget (B)'!$L$1,'Cumulative Cost Share Budget'!S61,0)</f>
        <v>0</v>
      </c>
      <c r="T62" s="16"/>
      <c r="U62" s="324"/>
      <c r="V62" s="324"/>
      <c r="W62" s="324"/>
      <c r="X62" s="324"/>
      <c r="Y62" s="324"/>
    </row>
    <row r="63" spans="1:25" hidden="1">
      <c r="A63" s="449"/>
      <c r="B63" s="486"/>
      <c r="C63" s="480"/>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(B)'!$L$1,'Cumulative Cost Share Budget'!Q62,0)</f>
        <v>0</v>
      </c>
      <c r="R63" s="212">
        <f>IF('Cumulative Cost Share Budget'!L62='Split CS budget (B)'!$L$1,'Cumulative Cost Share Budget'!R62,0)</f>
        <v>0</v>
      </c>
      <c r="S63" s="61">
        <f>IF('Cumulative Cost Share Budget'!L62='Split CS budget (B)'!$L$1,'Cumulative Cost Share Budget'!S62,0)</f>
        <v>0</v>
      </c>
      <c r="T63" s="16"/>
      <c r="U63" s="323"/>
      <c r="V63" s="323"/>
      <c r="W63" s="323"/>
      <c r="X63" s="323"/>
      <c r="Y63" s="323"/>
    </row>
    <row r="64" spans="1:25" hidden="1">
      <c r="A64" s="449"/>
      <c r="B64" s="481"/>
      <c r="C64" s="480"/>
      <c r="D64" s="59"/>
      <c r="E64" s="16"/>
      <c r="F64" s="16"/>
      <c r="G64" s="16"/>
      <c r="H64" s="16"/>
      <c r="I64" s="16"/>
      <c r="J64" s="25"/>
      <c r="M64" s="215"/>
      <c r="N64" s="56"/>
      <c r="O64" s="56"/>
      <c r="P64" s="56"/>
      <c r="Q64" s="31"/>
      <c r="R64" s="56"/>
      <c r="S64" s="31"/>
      <c r="T64" s="16"/>
      <c r="U64" s="325"/>
      <c r="V64" s="326"/>
      <c r="W64" s="324"/>
      <c r="X64" s="324"/>
      <c r="Y64" s="324"/>
    </row>
    <row r="65" spans="1:25" hidden="1">
      <c r="A65" s="485">
        <f>IF('Cumulative Cost Share Budget'!$L64='Split CS budget (B)'!$L$1,'Cumulative Cost Share Budget'!A64,0)</f>
        <v>0</v>
      </c>
      <c r="B65" s="493">
        <f>IF('Cumulative Cost Share Budget'!$L64='Split CS budget (B)'!$L$1,'Cumulative Cost Share Budget'!B64,0)</f>
        <v>0</v>
      </c>
      <c r="C65" s="481"/>
      <c r="D65" s="33" t="s">
        <v>123</v>
      </c>
      <c r="E65" s="76">
        <f>ROUND($R65*$S65,6)</f>
        <v>0</v>
      </c>
      <c r="F65" s="76">
        <f>ROUND($R66*$S66,6)</f>
        <v>0</v>
      </c>
      <c r="G65" s="76">
        <f>ROUND($R67*$S67,6)</f>
        <v>0</v>
      </c>
      <c r="H65" s="76">
        <f>ROUND($R68*$S68,6)</f>
        <v>0</v>
      </c>
      <c r="I65" s="76">
        <f>ROUND($R69*$S69,6)</f>
        <v>0</v>
      </c>
      <c r="J65" s="46"/>
      <c r="M65" s="133">
        <f>IF('Cumulative Cost Share Budget'!L64='Split CS budget (B)'!$L$1,'Cumulative Cost Share Budget'!M64,0)</f>
        <v>0</v>
      </c>
      <c r="N65" s="214">
        <f>IF('Cumulative Cost Share Budget'!L64='Split CS budget (B)'!$L$1,'Cumulative Cost Share Budget'!N64,0)</f>
        <v>0</v>
      </c>
      <c r="O65" s="214">
        <f>IF('Cumulative Cost Share Budget'!$L64='Split CS budget (B)'!$L$1,'Cumulative Cost Share Budget'!O64,0)</f>
        <v>0</v>
      </c>
      <c r="P65" s="209">
        <f>IF('Cumulative Cost Share Budget'!L64='Split CS budget (B)'!$L$1,'Cumulative Cost Share Budget'!P64,0)</f>
        <v>0</v>
      </c>
      <c r="Q65" s="211">
        <f>IF('Cumulative Cost Share Budget'!L64='Split CS budget (B)'!$L$1,'Cumulative Cost Share Budget'!Q64,0)</f>
        <v>0</v>
      </c>
      <c r="R65" s="212">
        <f>IF('Cumulative Cost Share Budget'!L64='Split CS budget (B)'!$L$1,'Cumulative Cost Share Budget'!R64,0)</f>
        <v>0</v>
      </c>
      <c r="S65" s="61">
        <f>IF('Cumulative Cost Share Budget'!L64='Split CS budget (B)'!$L$1,'Cumulative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93">
        <f>IF('Cumulative Cost Share Budget'!$L65='Split CS budget (B)'!$L$1,'Cumulative Cost Share Budget'!A65,0)</f>
        <v>0</v>
      </c>
      <c r="B66" s="493">
        <f>IF('Cumulative Cost Share Budget'!$L65='Split CS budget (B)'!$L$1,'Cumulative Cost Share Budget'!B65,0)</f>
        <v>0</v>
      </c>
      <c r="C66" s="480"/>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(B)'!$L$1,'Cumulative Cost Share Budget'!Q65,0)</f>
        <v>0</v>
      </c>
      <c r="R66" s="212">
        <f>IF('Cumulative Cost Share Budget'!L65='Split CS budget (B)'!$L$1,'Cumulative Cost Share Budget'!R65,0)</f>
        <v>0</v>
      </c>
      <c r="S66" s="61">
        <f>IF('Cumulative Cost Share Budget'!L65='Split CS budget (B)'!$L$1,'Cumulative Cost Share Budget'!S65,0)</f>
        <v>0</v>
      </c>
      <c r="T66" s="16"/>
      <c r="U66" s="324"/>
      <c r="V66" s="324"/>
      <c r="W66" s="324"/>
      <c r="X66" s="324"/>
      <c r="Y66" s="324"/>
    </row>
    <row r="67" spans="1:25" hidden="1">
      <c r="A67" s="449"/>
      <c r="B67" s="486"/>
      <c r="C67" s="480"/>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(B)'!$L$1,'Cumulative Cost Share Budget'!Q66,0)</f>
        <v>0</v>
      </c>
      <c r="R67" s="212">
        <f>IF('Cumulative Cost Share Budget'!L66='Split CS budget (B)'!$L$1,'Cumulative Cost Share Budget'!R66,0)</f>
        <v>0</v>
      </c>
      <c r="S67" s="61">
        <f>IF('Cumulative Cost Share Budget'!L66='Split CS budget (B)'!$L$1,'Cumulative Cost Share Budget'!S66,0)</f>
        <v>0</v>
      </c>
      <c r="T67" s="16"/>
      <c r="U67" s="323"/>
      <c r="V67" s="323"/>
      <c r="W67" s="323"/>
      <c r="X67" s="323"/>
      <c r="Y67" s="323"/>
    </row>
    <row r="68" spans="1:25" ht="15" hidden="1">
      <c r="A68" s="449"/>
      <c r="B68" s="486"/>
      <c r="C68" s="480"/>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(B)'!$L$1,'Cumulative Cost Share Budget'!Q67,0)</f>
        <v>0</v>
      </c>
      <c r="R68" s="212">
        <f>IF('Cumulative Cost Share Budget'!L67='Split CS budget (B)'!$L$1,'Cumulative Cost Share Budget'!R67,0)</f>
        <v>0</v>
      </c>
      <c r="S68" s="61">
        <f>IF('Cumulative Cost Share Budget'!L67='Split CS budget (B)'!$L$1,'Cumulative Cost Share Budget'!S67,0)</f>
        <v>0</v>
      </c>
      <c r="T68" s="16"/>
      <c r="U68" s="324"/>
      <c r="V68" s="324"/>
      <c r="W68" s="324"/>
      <c r="X68" s="324"/>
      <c r="Y68" s="324"/>
    </row>
    <row r="69" spans="1:25" hidden="1">
      <c r="A69" s="449"/>
      <c r="B69" s="486"/>
      <c r="C69" s="480"/>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(B)'!$L$1,'Cumulative Cost Share Budget'!Q68,0)</f>
        <v>0</v>
      </c>
      <c r="R69" s="212">
        <f>IF('Cumulative Cost Share Budget'!L68='Split CS budget (B)'!$L$1,'Cumulative Cost Share Budget'!R68,0)</f>
        <v>0</v>
      </c>
      <c r="S69" s="61">
        <f>IF('Cumulative Cost Share Budget'!L68='Split CS budget (B)'!$L$1,'Cumulative Cost Share Budget'!S68,0)</f>
        <v>0</v>
      </c>
      <c r="T69" s="16"/>
      <c r="U69" s="323"/>
      <c r="V69" s="323"/>
      <c r="W69" s="323"/>
      <c r="X69" s="323"/>
      <c r="Y69" s="323"/>
    </row>
    <row r="70" spans="1:25" hidden="1">
      <c r="A70" s="449"/>
      <c r="B70" s="481"/>
      <c r="C70" s="480"/>
      <c r="D70" s="59"/>
      <c r="E70" s="16"/>
      <c r="F70" s="16"/>
      <c r="G70" s="16"/>
      <c r="H70" s="16"/>
      <c r="I70" s="16"/>
      <c r="J70" s="25"/>
      <c r="M70" s="215"/>
      <c r="N70" s="56"/>
      <c r="O70" s="56"/>
      <c r="P70" s="56"/>
      <c r="Q70" s="31"/>
      <c r="R70" s="56"/>
      <c r="S70" s="31"/>
      <c r="T70" s="16"/>
      <c r="U70" s="325"/>
      <c r="V70" s="326"/>
      <c r="W70" s="324"/>
      <c r="X70" s="324"/>
      <c r="Y70" s="324"/>
    </row>
    <row r="71" spans="1:25" hidden="1">
      <c r="A71" s="485">
        <f>IF('Cumulative Cost Share Budget'!$L70='Split CS budget (B)'!$L$1,'Cumulative Cost Share Budget'!A70,0)</f>
        <v>0</v>
      </c>
      <c r="B71" s="493">
        <f>IF('Cumulative Cost Share Budget'!$L70='Split CS budget (B)'!$L$1,'Cumulative Cost Share Budget'!B70,0)</f>
        <v>0</v>
      </c>
      <c r="C71" s="481"/>
      <c r="D71" s="33" t="s">
        <v>123</v>
      </c>
      <c r="E71" s="76">
        <f>ROUND($R71*$S71,6)</f>
        <v>0</v>
      </c>
      <c r="F71" s="76">
        <f>ROUND($R72*$S72,6)</f>
        <v>0</v>
      </c>
      <c r="G71" s="76">
        <f>ROUND($R73*$S73,6)</f>
        <v>0</v>
      </c>
      <c r="H71" s="76">
        <f>ROUND($R74*$S74,6)</f>
        <v>0</v>
      </c>
      <c r="I71" s="76">
        <f>ROUND($R75*$S75,6)</f>
        <v>0</v>
      </c>
      <c r="J71" s="46"/>
      <c r="M71" s="133">
        <f>IF('Cumulative Cost Share Budget'!L70='Split CS budget (B)'!$L$1,'Cumulative Cost Share Budget'!M70,0)</f>
        <v>0</v>
      </c>
      <c r="N71" s="214">
        <f>IF('Cumulative Cost Share Budget'!L70='Split CS budget (B)'!$L$1,'Cumulative Cost Share Budget'!N70,0)</f>
        <v>0</v>
      </c>
      <c r="O71" s="214">
        <f>IF('Cumulative Cost Share Budget'!$L70='Split CS budget (B)'!$L$1,'Cumulative Cost Share Budget'!O70,0)</f>
        <v>0</v>
      </c>
      <c r="P71" s="209">
        <f>IF('Cumulative Cost Share Budget'!L70='Split CS budget (B)'!$L$1,'Cumulative Cost Share Budget'!P70,0)</f>
        <v>0</v>
      </c>
      <c r="Q71" s="211">
        <f>IF('Cumulative Cost Share Budget'!L70='Split CS budget (B)'!$L$1,'Cumulative Cost Share Budget'!Q70,0)</f>
        <v>0</v>
      </c>
      <c r="R71" s="212">
        <f>IF('Cumulative Cost Share Budget'!L70='Split CS budget (B)'!$L$1,'Cumulative Cost Share Budget'!R70,0)</f>
        <v>0</v>
      </c>
      <c r="S71" s="61">
        <f>IF('Cumulative Cost Share Budget'!L70='Split CS budget (B)'!$L$1,'Cumulative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93">
        <f>IF('Cumulative Cost Share Budget'!$L71='Split CS budget (B)'!$L$1,'Cumulative Cost Share Budget'!A71,0)</f>
        <v>0</v>
      </c>
      <c r="B72" s="493">
        <f>IF('Cumulative Cost Share Budget'!$L71='Split CS budget (B)'!$L$1,'Cumulative Cost Share Budget'!B71,0)</f>
        <v>0</v>
      </c>
      <c r="C72" s="480"/>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(B)'!$L$1,'Cumulative Cost Share Budget'!Q71,0)</f>
        <v>0</v>
      </c>
      <c r="R72" s="212">
        <f>IF('Cumulative Cost Share Budget'!L71='Split CS budget (B)'!$L$1,'Cumulative Cost Share Budget'!R71,0)</f>
        <v>0</v>
      </c>
      <c r="S72" s="61">
        <f>IF('Cumulative Cost Share Budget'!L71='Split CS budget (B)'!$L$1,'Cumulative Cost Share Budget'!S71,0)</f>
        <v>0</v>
      </c>
      <c r="T72" s="16"/>
      <c r="U72" s="324"/>
      <c r="V72" s="324"/>
      <c r="W72" s="324"/>
      <c r="X72" s="324"/>
      <c r="Y72" s="324"/>
    </row>
    <row r="73" spans="1:25" hidden="1">
      <c r="A73" s="449"/>
      <c r="B73" s="486"/>
      <c r="C73" s="480"/>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(B)'!$L$1,'Cumulative Cost Share Budget'!Q72,0)</f>
        <v>0</v>
      </c>
      <c r="R73" s="212">
        <f>IF('Cumulative Cost Share Budget'!L72='Split CS budget (B)'!$L$1,'Cumulative Cost Share Budget'!R72,0)</f>
        <v>0</v>
      </c>
      <c r="S73" s="61">
        <f>IF('Cumulative Cost Share Budget'!L72='Split CS budget (B)'!$L$1,'Cumulative Cost Share Budget'!S72,0)</f>
        <v>0</v>
      </c>
      <c r="T73" s="16"/>
      <c r="U73" s="323"/>
      <c r="V73" s="323"/>
      <c r="W73" s="323"/>
      <c r="X73" s="323"/>
      <c r="Y73" s="323"/>
    </row>
    <row r="74" spans="1:25" ht="15" hidden="1">
      <c r="A74" s="449"/>
      <c r="B74" s="486"/>
      <c r="C74" s="480"/>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(B)'!$L$1,'Cumulative Cost Share Budget'!Q73,0)</f>
        <v>0</v>
      </c>
      <c r="R74" s="212">
        <f>IF('Cumulative Cost Share Budget'!L73='Split CS budget (B)'!$L$1,'Cumulative Cost Share Budget'!R73,0)</f>
        <v>0</v>
      </c>
      <c r="S74" s="61">
        <f>IF('Cumulative Cost Share Budget'!L73='Split CS budget (B)'!$L$1,'Cumulative Cost Share Budget'!S73,0)</f>
        <v>0</v>
      </c>
      <c r="T74" s="16"/>
      <c r="U74" s="324"/>
      <c r="V74" s="324"/>
      <c r="W74" s="324"/>
      <c r="X74" s="324"/>
      <c r="Y74" s="324"/>
    </row>
    <row r="75" spans="1:25" hidden="1">
      <c r="A75" s="449"/>
      <c r="B75" s="486"/>
      <c r="C75" s="480"/>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(B)'!$L$1,'Cumulative Cost Share Budget'!Q74,0)</f>
        <v>0</v>
      </c>
      <c r="R75" s="212">
        <f>IF('Cumulative Cost Share Budget'!L74='Split CS budget (B)'!$L$1,'Cumulative Cost Share Budget'!R74,0)</f>
        <v>0</v>
      </c>
      <c r="S75" s="61">
        <f>IF('Cumulative Cost Share Budget'!L74='Split CS budget (B)'!$L$1,'Cumulative Cost Share Budget'!S74,0)</f>
        <v>0</v>
      </c>
      <c r="T75" s="16"/>
      <c r="U75" s="323"/>
      <c r="V75" s="323"/>
      <c r="W75" s="323"/>
      <c r="X75" s="323"/>
      <c r="Y75" s="323"/>
    </row>
    <row r="76" spans="1:25" hidden="1">
      <c r="A76" s="449"/>
      <c r="B76" s="481"/>
      <c r="C76" s="480"/>
      <c r="D76" s="59"/>
      <c r="E76" s="16"/>
      <c r="F76" s="16"/>
      <c r="G76" s="16"/>
      <c r="H76" s="16"/>
      <c r="I76" s="16"/>
      <c r="J76" s="25"/>
      <c r="M76" s="215"/>
      <c r="N76" s="56"/>
      <c r="O76" s="56"/>
      <c r="P76" s="56"/>
      <c r="Q76" s="31"/>
      <c r="R76" s="56"/>
      <c r="S76" s="31"/>
      <c r="T76" s="16"/>
      <c r="U76" s="325"/>
      <c r="V76" s="326"/>
      <c r="W76" s="324"/>
      <c r="X76" s="324"/>
      <c r="Y76" s="324"/>
    </row>
    <row r="77" spans="1:25" hidden="1">
      <c r="A77" s="485">
        <f>IF('Cumulative Cost Share Budget'!$L76='Split CS budget (B)'!$L$1,'Cumulative Cost Share Budget'!A76,0)</f>
        <v>0</v>
      </c>
      <c r="B77" s="493">
        <f>IF('Cumulative Cost Share Budget'!$L76='Split CS budget (B)'!$L$1,'Cumulative Cost Share Budget'!B76,0)</f>
        <v>0</v>
      </c>
      <c r="C77" s="481"/>
      <c r="D77" s="33" t="s">
        <v>123</v>
      </c>
      <c r="E77" s="76">
        <f>ROUND($R77*$S77,6)</f>
        <v>0</v>
      </c>
      <c r="F77" s="76">
        <f>ROUND($R78*$S78,6)</f>
        <v>0</v>
      </c>
      <c r="G77" s="76">
        <f>ROUND($R79*$S79,6)</f>
        <v>0</v>
      </c>
      <c r="H77" s="76">
        <f>ROUND($R80*$S80,6)</f>
        <v>0</v>
      </c>
      <c r="I77" s="76">
        <f>ROUND($R81*$S81,6)</f>
        <v>0</v>
      </c>
      <c r="J77" s="46"/>
      <c r="M77" s="133">
        <f>IF('Cumulative Cost Share Budget'!L76='Split CS budget (B)'!$L$1,'Cumulative Cost Share Budget'!M76,0)</f>
        <v>0</v>
      </c>
      <c r="N77" s="214">
        <f>IF('Cumulative Cost Share Budget'!L76='Split CS budget (B)'!$L$1,'Cumulative Cost Share Budget'!N76,0)</f>
        <v>0</v>
      </c>
      <c r="O77" s="214">
        <f>IF('Cumulative Cost Share Budget'!$L76='Split CS budget (B)'!$L$1,'Cumulative Cost Share Budget'!O76,0)</f>
        <v>0</v>
      </c>
      <c r="P77" s="209">
        <f>IF('Cumulative Cost Share Budget'!L76='Split CS budget (B)'!$L$1,'Cumulative Cost Share Budget'!P76,0)</f>
        <v>0</v>
      </c>
      <c r="Q77" s="211">
        <f>IF('Cumulative Cost Share Budget'!L76='Split CS budget (B)'!$L$1,'Cumulative Cost Share Budget'!Q76,0)</f>
        <v>0</v>
      </c>
      <c r="R77" s="212">
        <f>IF('Cumulative Cost Share Budget'!L76='Split CS budget (B)'!$L$1,'Cumulative Cost Share Budget'!R76,0)</f>
        <v>0</v>
      </c>
      <c r="S77" s="61">
        <f>IF('Cumulative Cost Share Budget'!L76='Split CS budget (B)'!$L$1,'Cumulative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93">
        <f>IF('Cumulative Cost Share Budget'!$L77='Split CS budget (B)'!$L$1,'Cumulative Cost Share Budget'!A77,0)</f>
        <v>0</v>
      </c>
      <c r="B78" s="493">
        <f>IF('Cumulative Cost Share Budget'!$L77='Split CS budget (B)'!$L$1,'Cumulative Cost Share Budget'!B77,0)</f>
        <v>0</v>
      </c>
      <c r="C78" s="480"/>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(B)'!$L$1,'Cumulative Cost Share Budget'!Q77,0)</f>
        <v>0</v>
      </c>
      <c r="R78" s="212">
        <f>IF('Cumulative Cost Share Budget'!L77='Split CS budget (B)'!$L$1,'Cumulative Cost Share Budget'!R77,0)</f>
        <v>0</v>
      </c>
      <c r="S78" s="61">
        <f>IF('Cumulative Cost Share Budget'!L77='Split CS budget (B)'!$L$1,'Cumulative Cost Share Budget'!S77,0)</f>
        <v>0</v>
      </c>
      <c r="T78" s="16"/>
      <c r="U78" s="324"/>
      <c r="V78" s="324"/>
      <c r="W78" s="324"/>
      <c r="X78" s="324"/>
      <c r="Y78" s="324"/>
    </row>
    <row r="79" spans="1:25" hidden="1">
      <c r="A79" s="449"/>
      <c r="B79" s="486"/>
      <c r="C79" s="480"/>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(B)'!$L$1,'Cumulative Cost Share Budget'!Q78,0)</f>
        <v>0</v>
      </c>
      <c r="R79" s="212">
        <f>IF('Cumulative Cost Share Budget'!L78='Split CS budget (B)'!$L$1,'Cumulative Cost Share Budget'!R78,0)</f>
        <v>0</v>
      </c>
      <c r="S79" s="61">
        <f>IF('Cumulative Cost Share Budget'!L78='Split CS budget (B)'!$L$1,'Cumulative Cost Share Budget'!S78,0)</f>
        <v>0</v>
      </c>
      <c r="T79" s="16"/>
      <c r="U79" s="323"/>
      <c r="V79" s="323"/>
      <c r="W79" s="323"/>
      <c r="X79" s="323"/>
      <c r="Y79" s="323"/>
    </row>
    <row r="80" spans="1:25" ht="15" hidden="1">
      <c r="A80" s="449"/>
      <c r="B80" s="486"/>
      <c r="C80" s="480"/>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(B)'!$L$1,'Cumulative Cost Share Budget'!Q79,0)</f>
        <v>0</v>
      </c>
      <c r="R80" s="212">
        <f>IF('Cumulative Cost Share Budget'!L79='Split CS budget (B)'!$L$1,'Cumulative Cost Share Budget'!R79,0)</f>
        <v>0</v>
      </c>
      <c r="S80" s="61">
        <f>IF('Cumulative Cost Share Budget'!L79='Split CS budget (B)'!$L$1,'Cumulative Cost Share Budget'!S79,0)</f>
        <v>0</v>
      </c>
      <c r="T80" s="16"/>
      <c r="U80" s="324"/>
      <c r="V80" s="324"/>
      <c r="W80" s="324"/>
      <c r="X80" s="324"/>
      <c r="Y80" s="324"/>
    </row>
    <row r="81" spans="1:25" hidden="1">
      <c r="A81" s="449"/>
      <c r="B81" s="486"/>
      <c r="C81" s="480"/>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(B)'!$L$1,'Cumulative Cost Share Budget'!Q80,0)</f>
        <v>0</v>
      </c>
      <c r="R81" s="212">
        <f>IF('Cumulative Cost Share Budget'!L80='Split CS budget (B)'!$L$1,'Cumulative Cost Share Budget'!R80,0)</f>
        <v>0</v>
      </c>
      <c r="S81" s="61">
        <f>IF('Cumulative Cost Share Budget'!L80='Split CS budget (B)'!$L$1,'Cumulative Cost Share Budget'!S80,0)</f>
        <v>0</v>
      </c>
      <c r="T81" s="16"/>
      <c r="U81" s="323"/>
      <c r="V81" s="323"/>
      <c r="W81" s="323"/>
      <c r="X81" s="323"/>
      <c r="Y81" s="323"/>
    </row>
    <row r="82" spans="1:25" hidden="1">
      <c r="A82" s="449"/>
      <c r="B82" s="481"/>
      <c r="C82" s="480"/>
      <c r="D82" s="59"/>
      <c r="E82" s="16"/>
      <c r="F82" s="16"/>
      <c r="G82" s="16"/>
      <c r="H82" s="16"/>
      <c r="I82" s="16"/>
      <c r="J82" s="25"/>
      <c r="M82" s="215"/>
      <c r="N82" s="56"/>
      <c r="O82" s="56"/>
      <c r="P82" s="56"/>
      <c r="Q82" s="31"/>
      <c r="R82" s="56"/>
      <c r="S82" s="31"/>
      <c r="T82" s="16"/>
      <c r="U82" s="325"/>
      <c r="V82" s="326"/>
      <c r="W82" s="324"/>
      <c r="X82" s="324"/>
      <c r="Y82" s="324"/>
    </row>
    <row r="83" spans="1:25" hidden="1">
      <c r="A83" s="485">
        <f>IF('Cumulative Cost Share Budget'!$L82='Split CS budget (B)'!$L$1,'Cumulative Cost Share Budget'!A82,0)</f>
        <v>0</v>
      </c>
      <c r="B83" s="493">
        <f>IF('Cumulative Cost Share Budget'!$L82='Split CS budget (B)'!$L$1,'Cumulative Cost Share Budget'!B82,0)</f>
        <v>0</v>
      </c>
      <c r="C83" s="481"/>
      <c r="D83" s="33" t="s">
        <v>123</v>
      </c>
      <c r="E83" s="76">
        <f>ROUND($R83*$S83,6)</f>
        <v>0</v>
      </c>
      <c r="F83" s="76">
        <f>ROUND($R84*$S84,6)</f>
        <v>0</v>
      </c>
      <c r="G83" s="76">
        <f>ROUND($R85*$S85,6)</f>
        <v>0</v>
      </c>
      <c r="H83" s="76">
        <f>ROUND($R86*$S86,6)</f>
        <v>0</v>
      </c>
      <c r="I83" s="76">
        <f>ROUND($R87*$S87,6)</f>
        <v>0</v>
      </c>
      <c r="J83" s="46"/>
      <c r="M83" s="133">
        <f>IF('Cumulative Cost Share Budget'!L82='Split CS budget (B)'!$L$1,'Cumulative Cost Share Budget'!M82,0)</f>
        <v>0</v>
      </c>
      <c r="N83" s="214">
        <f>IF('Cumulative Cost Share Budget'!L82='Split CS budget (B)'!$L$1,'Cumulative Cost Share Budget'!N82,0)</f>
        <v>0</v>
      </c>
      <c r="O83" s="214">
        <f>IF('Cumulative Cost Share Budget'!$L82='Split CS budget (B)'!$L$1,'Cumulative Cost Share Budget'!O82,0)</f>
        <v>0</v>
      </c>
      <c r="P83" s="209">
        <f>IF('Cumulative Cost Share Budget'!L82='Split CS budget (B)'!$L$1,'Cumulative Cost Share Budget'!P82,0)</f>
        <v>0</v>
      </c>
      <c r="Q83" s="211">
        <f>IF('Cumulative Cost Share Budget'!L82='Split CS budget (B)'!$L$1,'Cumulative Cost Share Budget'!Q82,0)</f>
        <v>0</v>
      </c>
      <c r="R83" s="212">
        <f>IF('Cumulative Cost Share Budget'!L82='Split CS budget (B)'!$L$1,'Cumulative Cost Share Budget'!R82,0)</f>
        <v>0</v>
      </c>
      <c r="S83" s="61">
        <f>IF('Cumulative Cost Share Budget'!L82='Split CS budget (B)'!$L$1,'Cumulative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93">
        <f>IF('Cumulative Cost Share Budget'!$L83='Split CS budget (B)'!$L$1,'Cumulative Cost Share Budget'!A83,0)</f>
        <v>0</v>
      </c>
      <c r="B84" s="493">
        <f>IF('Cumulative Cost Share Budget'!$L83='Split CS budget (B)'!$L$1,'Cumulative Cost Share Budget'!B83,0)</f>
        <v>0</v>
      </c>
      <c r="C84" s="480"/>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(B)'!$L$1,'Cumulative Cost Share Budget'!Q83,0)</f>
        <v>0</v>
      </c>
      <c r="R84" s="212">
        <f>IF('Cumulative Cost Share Budget'!L83='Split CS budget (B)'!$L$1,'Cumulative Cost Share Budget'!R83,0)</f>
        <v>0</v>
      </c>
      <c r="S84" s="61">
        <f>IF('Cumulative Cost Share Budget'!L83='Split CS budget (B)'!$L$1,'Cumulative Cost Share Budget'!S83,0)</f>
        <v>0</v>
      </c>
      <c r="T84" s="16"/>
      <c r="U84" s="324"/>
      <c r="V84" s="324"/>
      <c r="W84" s="324"/>
      <c r="X84" s="324"/>
      <c r="Y84" s="324"/>
    </row>
    <row r="85" spans="1:25" hidden="1">
      <c r="A85" s="449"/>
      <c r="B85" s="486"/>
      <c r="C85" s="480"/>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(B)'!$L$1,'Cumulative Cost Share Budget'!Q84,0)</f>
        <v>0</v>
      </c>
      <c r="R85" s="212">
        <f>IF('Cumulative Cost Share Budget'!L84='Split CS budget (B)'!$L$1,'Cumulative Cost Share Budget'!R84,0)</f>
        <v>0</v>
      </c>
      <c r="S85" s="61">
        <f>IF('Cumulative Cost Share Budget'!L84='Split CS budget (B)'!$L$1,'Cumulative Cost Share Budget'!S84,0)</f>
        <v>0</v>
      </c>
      <c r="T85" s="16"/>
      <c r="U85" s="323"/>
      <c r="V85" s="323"/>
      <c r="W85" s="323"/>
      <c r="X85" s="323"/>
      <c r="Y85" s="323"/>
    </row>
    <row r="86" spans="1:25" ht="15" hidden="1">
      <c r="A86" s="449"/>
      <c r="B86" s="486"/>
      <c r="C86" s="480"/>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(B)'!$L$1,'Cumulative Cost Share Budget'!Q85,0)</f>
        <v>0</v>
      </c>
      <c r="R86" s="212">
        <f>IF('Cumulative Cost Share Budget'!L85='Split CS budget (B)'!$L$1,'Cumulative Cost Share Budget'!R85,0)</f>
        <v>0</v>
      </c>
      <c r="S86" s="61">
        <f>IF('Cumulative Cost Share Budget'!L85='Split CS budget (B)'!$L$1,'Cumulative Cost Share Budget'!S85,0)</f>
        <v>0</v>
      </c>
      <c r="T86" s="16"/>
      <c r="U86" s="324"/>
      <c r="V86" s="324"/>
      <c r="W86" s="324"/>
      <c r="X86" s="324"/>
      <c r="Y86" s="324"/>
    </row>
    <row r="87" spans="1:25" hidden="1">
      <c r="A87" s="449"/>
      <c r="B87" s="486"/>
      <c r="C87" s="480"/>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(B)'!$L$1,'Cumulative Cost Share Budget'!Q86,0)</f>
        <v>0</v>
      </c>
      <c r="R87" s="212">
        <f>IF('Cumulative Cost Share Budget'!L86='Split CS budget (B)'!$L$1,'Cumulative Cost Share Budget'!R86,0)</f>
        <v>0</v>
      </c>
      <c r="S87" s="61">
        <f>IF('Cumulative Cost Share Budget'!L86='Split CS budget (B)'!$L$1,'Cumulative Cost Share Budget'!S86,0)</f>
        <v>0</v>
      </c>
      <c r="T87" s="16"/>
      <c r="U87" s="323"/>
      <c r="V87" s="323"/>
      <c r="W87" s="323"/>
      <c r="X87" s="323"/>
      <c r="Y87" s="323"/>
    </row>
    <row r="88" spans="1:25" hidden="1">
      <c r="A88" s="449"/>
      <c r="B88" s="481"/>
      <c r="C88" s="480"/>
      <c r="D88" s="59"/>
      <c r="E88" s="16"/>
      <c r="F88" s="16"/>
      <c r="G88" s="16"/>
      <c r="H88" s="16"/>
      <c r="I88" s="16"/>
      <c r="J88" s="25"/>
      <c r="M88" s="215"/>
      <c r="N88" s="56"/>
      <c r="O88" s="56"/>
      <c r="P88" s="56"/>
      <c r="Q88" s="31"/>
      <c r="R88" s="56"/>
      <c r="S88" s="31"/>
      <c r="T88" s="16"/>
      <c r="U88" s="325"/>
      <c r="V88" s="326"/>
      <c r="W88" s="324"/>
      <c r="X88" s="324"/>
      <c r="Y88" s="324"/>
    </row>
    <row r="89" spans="1:25" hidden="1">
      <c r="A89" s="485">
        <f>IF('Cumulative Cost Share Budget'!$L88='Split CS budget (B)'!$L$1,'Cumulative Cost Share Budget'!A88,0)</f>
        <v>0</v>
      </c>
      <c r="B89" s="493">
        <f>IF('Cumulative Cost Share Budget'!$L88='Split CS budget (B)'!$L$1,'Cumulative Cost Share Budget'!B88,0)</f>
        <v>0</v>
      </c>
      <c r="C89" s="481"/>
      <c r="D89" s="33" t="s">
        <v>123</v>
      </c>
      <c r="E89" s="76">
        <f>ROUND($R89*$S89,6)</f>
        <v>0</v>
      </c>
      <c r="F89" s="76">
        <f>ROUND($R90*$S90,6)</f>
        <v>0</v>
      </c>
      <c r="G89" s="76">
        <f>ROUND($R91*$S91,6)</f>
        <v>0</v>
      </c>
      <c r="H89" s="76">
        <f>ROUND($R92*$S92,6)</f>
        <v>0</v>
      </c>
      <c r="I89" s="76">
        <f>ROUND($R93*$S93,6)</f>
        <v>0</v>
      </c>
      <c r="J89" s="46"/>
      <c r="M89" s="133">
        <f>IF('Cumulative Cost Share Budget'!L88='Split CS budget (B)'!$L$1,'Cumulative Cost Share Budget'!M88,0)</f>
        <v>0</v>
      </c>
      <c r="N89" s="214">
        <f>IF('Cumulative Cost Share Budget'!L88='Split CS budget (B)'!$L$1,'Cumulative Cost Share Budget'!N88,0)</f>
        <v>0</v>
      </c>
      <c r="O89" s="214">
        <f>IF('Cumulative Cost Share Budget'!$L88='Split CS budget (B)'!$L$1,'Cumulative Cost Share Budget'!O88,0)</f>
        <v>0</v>
      </c>
      <c r="P89" s="209">
        <f>IF('Cumulative Cost Share Budget'!L88='Split CS budget (B)'!$L$1,'Cumulative Cost Share Budget'!P88,0)</f>
        <v>0</v>
      </c>
      <c r="Q89" s="211">
        <f>IF('Cumulative Cost Share Budget'!L88='Split CS budget (B)'!$L$1,'Cumulative Cost Share Budget'!Q88,0)</f>
        <v>0</v>
      </c>
      <c r="R89" s="212">
        <f>IF('Cumulative Cost Share Budget'!L88='Split CS budget (B)'!$L$1,'Cumulative Cost Share Budget'!R88,0)</f>
        <v>0</v>
      </c>
      <c r="S89" s="61">
        <f>IF('Cumulative Cost Share Budget'!L88='Split CS budget (B)'!$L$1,'Cumulative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93">
        <f>IF('Cumulative Cost Share Budget'!$L89='Split CS budget (B)'!$L$1,'Cumulative Cost Share Budget'!A89,0)</f>
        <v>0</v>
      </c>
      <c r="B90" s="493">
        <f>IF('Cumulative Cost Share Budget'!$L89='Split CS budget (B)'!$L$1,'Cumulative Cost Share Budget'!B89,0)</f>
        <v>0</v>
      </c>
      <c r="C90" s="480"/>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(B)'!$L$1,'Cumulative Cost Share Budget'!Q89,0)</f>
        <v>0</v>
      </c>
      <c r="R90" s="212">
        <f>IF('Cumulative Cost Share Budget'!L89='Split CS budget (B)'!$L$1,'Cumulative Cost Share Budget'!R89,0)</f>
        <v>0</v>
      </c>
      <c r="S90" s="61">
        <f>IF('Cumulative Cost Share Budget'!L89='Split CS budget (B)'!$L$1,'Cumulative Cost Share Budget'!S89,0)</f>
        <v>0</v>
      </c>
      <c r="T90" s="16"/>
      <c r="U90" s="324"/>
      <c r="V90" s="324"/>
      <c r="W90" s="324"/>
      <c r="X90" s="324"/>
      <c r="Y90" s="324"/>
    </row>
    <row r="91" spans="1:25" hidden="1">
      <c r="A91" s="449"/>
      <c r="B91" s="486"/>
      <c r="C91" s="480"/>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(B)'!$L$1,'Cumulative Cost Share Budget'!Q90,0)</f>
        <v>0</v>
      </c>
      <c r="R91" s="212">
        <f>IF('Cumulative Cost Share Budget'!L90='Split CS budget (B)'!$L$1,'Cumulative Cost Share Budget'!R90,0)</f>
        <v>0</v>
      </c>
      <c r="S91" s="61">
        <f>IF('Cumulative Cost Share Budget'!L90='Split CS budget (B)'!$L$1,'Cumulative Cost Share Budget'!S90,0)</f>
        <v>0</v>
      </c>
      <c r="T91" s="16"/>
      <c r="U91" s="323"/>
      <c r="V91" s="323"/>
      <c r="W91" s="323"/>
      <c r="X91" s="323"/>
      <c r="Y91" s="323"/>
    </row>
    <row r="92" spans="1:25" ht="15" hidden="1">
      <c r="A92" s="449"/>
      <c r="B92" s="486"/>
      <c r="C92" s="480"/>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(B)'!$L$1,'Cumulative Cost Share Budget'!Q91,0)</f>
        <v>0</v>
      </c>
      <c r="R92" s="212">
        <f>IF('Cumulative Cost Share Budget'!L91='Split CS budget (B)'!$L$1,'Cumulative Cost Share Budget'!R91,0)</f>
        <v>0</v>
      </c>
      <c r="S92" s="61">
        <f>IF('Cumulative Cost Share Budget'!L91='Split CS budget (B)'!$L$1,'Cumulative Cost Share Budget'!S91,0)</f>
        <v>0</v>
      </c>
      <c r="T92" s="16"/>
      <c r="U92" s="324"/>
      <c r="V92" s="324"/>
      <c r="W92" s="324"/>
      <c r="X92" s="324"/>
      <c r="Y92" s="324"/>
    </row>
    <row r="93" spans="1:25" hidden="1">
      <c r="A93" s="449"/>
      <c r="B93" s="486"/>
      <c r="C93" s="480"/>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(B)'!$L$1,'Cumulative Cost Share Budget'!Q92,0)</f>
        <v>0</v>
      </c>
      <c r="R93" s="212">
        <f>IF('Cumulative Cost Share Budget'!L92='Split CS budget (B)'!$L$1,'Cumulative Cost Share Budget'!R92,0)</f>
        <v>0</v>
      </c>
      <c r="S93" s="61">
        <f>IF('Cumulative Cost Share Budget'!L92='Split CS budget (B)'!$L$1,'Cumulative Cost Share Budget'!S92,0)</f>
        <v>0</v>
      </c>
      <c r="T93" s="16"/>
      <c r="U93" s="323"/>
      <c r="V93" s="323"/>
      <c r="W93" s="323"/>
      <c r="X93" s="323"/>
      <c r="Y93" s="323"/>
    </row>
    <row r="94" spans="1:25" hidden="1">
      <c r="A94" s="449"/>
      <c r="B94" s="481"/>
      <c r="C94" s="480"/>
      <c r="D94" s="59"/>
      <c r="E94" s="16"/>
      <c r="F94" s="16"/>
      <c r="G94" s="16"/>
      <c r="H94" s="16"/>
      <c r="I94" s="16"/>
      <c r="J94" s="25"/>
      <c r="M94" s="215"/>
      <c r="N94" s="56"/>
      <c r="O94" s="56"/>
      <c r="P94" s="56"/>
      <c r="Q94" s="31"/>
      <c r="R94" s="56"/>
      <c r="S94" s="31"/>
      <c r="T94" s="16"/>
      <c r="U94" s="325"/>
      <c r="V94" s="326"/>
      <c r="W94" s="324"/>
      <c r="X94" s="324"/>
      <c r="Y94" s="324"/>
    </row>
    <row r="95" spans="1:25" hidden="1">
      <c r="A95" s="485">
        <f>IF('Cumulative Cost Share Budget'!$L94='Split CS budget (B)'!$L$1,'Cumulative Cost Share Budget'!A94,0)</f>
        <v>0</v>
      </c>
      <c r="B95" s="493">
        <f>IF('Cumulative Cost Share Budget'!$L94='Split CS budget (B)'!$L$1,'Cumulative Cost Share Budget'!B94,0)</f>
        <v>0</v>
      </c>
      <c r="C95" s="481"/>
      <c r="D95" s="33" t="s">
        <v>123</v>
      </c>
      <c r="E95" s="76">
        <f>ROUND($R95*$S95,6)</f>
        <v>0</v>
      </c>
      <c r="F95" s="76">
        <f>ROUND($R96*$S96,6)</f>
        <v>0</v>
      </c>
      <c r="G95" s="76">
        <f>ROUND($R97*$S97,6)</f>
        <v>0</v>
      </c>
      <c r="H95" s="76">
        <f>ROUND($R98*$S98,6)</f>
        <v>0</v>
      </c>
      <c r="I95" s="76">
        <f>ROUND($R99*$S99,6)</f>
        <v>0</v>
      </c>
      <c r="J95" s="46"/>
      <c r="M95" s="133">
        <f>IF('Cumulative Cost Share Budget'!L94='Split CS budget (B)'!$L$1,'Cumulative Cost Share Budget'!M94,0)</f>
        <v>0</v>
      </c>
      <c r="N95" s="214">
        <f>IF('Cumulative Cost Share Budget'!L94='Split CS budget (B)'!$L$1,'Cumulative Cost Share Budget'!N94,0)</f>
        <v>0</v>
      </c>
      <c r="O95" s="214">
        <f>IF('Cumulative Cost Share Budget'!$L94='Split CS budget (B)'!$L$1,'Cumulative Cost Share Budget'!O94,0)</f>
        <v>0</v>
      </c>
      <c r="P95" s="209">
        <f>IF('Cumulative Cost Share Budget'!L94='Split CS budget (B)'!$L$1,'Cumulative Cost Share Budget'!P94,0)</f>
        <v>0</v>
      </c>
      <c r="Q95" s="211">
        <f>IF('Cumulative Cost Share Budget'!L94='Split CS budget (B)'!$L$1,'Cumulative Cost Share Budget'!Q94,0)</f>
        <v>0</v>
      </c>
      <c r="R95" s="212">
        <f>IF('Cumulative Cost Share Budget'!L94='Split CS budget (B)'!$L$1,'Cumulative Cost Share Budget'!R94,0)</f>
        <v>0</v>
      </c>
      <c r="S95" s="61">
        <f>IF('Cumulative Cost Share Budget'!L94='Split CS budget (B)'!$L$1,'Cumulative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93">
        <f>IF('Cumulative Cost Share Budget'!$L95='Split CS budget (B)'!$L$1,'Cumulative Cost Share Budget'!A95,0)</f>
        <v>0</v>
      </c>
      <c r="B96" s="493">
        <f>IF('Cumulative Cost Share Budget'!$L95='Split CS budget (B)'!$L$1,'Cumulative Cost Share Budget'!B95,0)</f>
        <v>0</v>
      </c>
      <c r="C96" s="480"/>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(B)'!$L$1,'Cumulative Cost Share Budget'!Q95,0)</f>
        <v>0</v>
      </c>
      <c r="R96" s="212">
        <f>IF('Cumulative Cost Share Budget'!L95='Split CS budget (B)'!$L$1,'Cumulative Cost Share Budget'!R95,0)</f>
        <v>0</v>
      </c>
      <c r="S96" s="61">
        <f>IF('Cumulative Cost Share Budget'!L95='Split CS budget (B)'!$L$1,'Cumulative Cost Share Budget'!S95,0)</f>
        <v>0</v>
      </c>
      <c r="T96" s="16"/>
      <c r="U96" s="324"/>
      <c r="V96" s="324"/>
      <c r="W96" s="324"/>
      <c r="X96" s="324"/>
      <c r="Y96" s="324"/>
    </row>
    <row r="97" spans="1:25" hidden="1">
      <c r="A97" s="449"/>
      <c r="B97" s="486"/>
      <c r="C97" s="480"/>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(B)'!$L$1,'Cumulative Cost Share Budget'!Q96,0)</f>
        <v>0</v>
      </c>
      <c r="R97" s="212">
        <f>IF('Cumulative Cost Share Budget'!L96='Split CS budget (B)'!$L$1,'Cumulative Cost Share Budget'!R96,0)</f>
        <v>0</v>
      </c>
      <c r="S97" s="61">
        <f>IF('Cumulative Cost Share Budget'!L96='Split CS budget (B)'!$L$1,'Cumulative Cost Share Budget'!S96,0)</f>
        <v>0</v>
      </c>
      <c r="T97" s="16"/>
      <c r="U97" s="323"/>
      <c r="V97" s="323"/>
      <c r="W97" s="323"/>
      <c r="X97" s="323"/>
      <c r="Y97" s="323"/>
    </row>
    <row r="98" spans="1:25" ht="15" hidden="1">
      <c r="A98" s="449"/>
      <c r="B98" s="486"/>
      <c r="C98" s="480"/>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(B)'!$L$1,'Cumulative Cost Share Budget'!Q97,0)</f>
        <v>0</v>
      </c>
      <c r="R98" s="212">
        <f>IF('Cumulative Cost Share Budget'!L97='Split CS budget (B)'!$L$1,'Cumulative Cost Share Budget'!R97,0)</f>
        <v>0</v>
      </c>
      <c r="S98" s="61">
        <f>IF('Cumulative Cost Share Budget'!L97='Split CS budget (B)'!$L$1,'Cumulative Cost Share Budget'!S97,0)</f>
        <v>0</v>
      </c>
      <c r="T98" s="16"/>
      <c r="U98" s="324"/>
      <c r="V98" s="324"/>
      <c r="W98" s="324"/>
      <c r="X98" s="324"/>
      <c r="Y98" s="324"/>
    </row>
    <row r="99" spans="1:25" hidden="1">
      <c r="A99" s="449"/>
      <c r="B99" s="486"/>
      <c r="C99" s="480"/>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(B)'!$L$1,'Cumulative Cost Share Budget'!Q98,0)</f>
        <v>0</v>
      </c>
      <c r="R99" s="212">
        <f>IF('Cumulative Cost Share Budget'!L98='Split CS budget (B)'!$L$1,'Cumulative Cost Share Budget'!R98,0)</f>
        <v>0</v>
      </c>
      <c r="S99" s="61">
        <f>IF('Cumulative Cost Share Budget'!L98='Split CS budget (B)'!$L$1,'Cumulative Cost Share Budget'!S98,0)</f>
        <v>0</v>
      </c>
      <c r="T99" s="16"/>
      <c r="U99" s="323"/>
      <c r="V99" s="323"/>
      <c r="W99" s="323"/>
      <c r="X99" s="323"/>
      <c r="Y99" s="323"/>
    </row>
    <row r="100" spans="1:25" hidden="1">
      <c r="A100" s="449"/>
      <c r="B100" s="481"/>
      <c r="C100" s="480"/>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5">
        <f>IF('Cumulative Cost Share Budget'!$L100='Split CS budget (B)'!$L$1,'Cumulative Cost Share Budget'!A100,0)</f>
        <v>0</v>
      </c>
      <c r="B101" s="493">
        <f>IF('Cumulative Cost Share Budget'!$L100='Split CS budget (B)'!$L$1,'Cumulative Cost Share Budget'!B100,0)</f>
        <v>0</v>
      </c>
      <c r="C101" s="481"/>
      <c r="D101" s="33" t="s">
        <v>123</v>
      </c>
      <c r="E101" s="76">
        <f>ROUND($R101*$S101,6)</f>
        <v>0</v>
      </c>
      <c r="F101" s="76">
        <f>ROUND($R102*$S102,6)</f>
        <v>0</v>
      </c>
      <c r="G101" s="76">
        <f>ROUND($R103*$S103,6)</f>
        <v>0</v>
      </c>
      <c r="H101" s="76">
        <f>ROUND($R104*$S104,6)</f>
        <v>0</v>
      </c>
      <c r="I101" s="76">
        <f>ROUND($R105*$S105,6)</f>
        <v>0</v>
      </c>
      <c r="J101" s="46"/>
      <c r="M101" s="133">
        <f>IF('Cumulative Cost Share Budget'!L100='Split CS budget (B)'!$L$1,'Cumulative Cost Share Budget'!M100,0)</f>
        <v>0</v>
      </c>
      <c r="N101" s="214">
        <f>IF('Cumulative Cost Share Budget'!L100='Split CS budget (B)'!$L$1,'Cumulative Cost Share Budget'!N100,0)</f>
        <v>0</v>
      </c>
      <c r="O101" s="214">
        <f>IF('Cumulative Cost Share Budget'!$L100='Split CS budget (B)'!$L$1,'Cumulative Cost Share Budget'!O100,0)</f>
        <v>0</v>
      </c>
      <c r="P101" s="209">
        <f>IF('Cumulative Cost Share Budget'!L100='Split CS budget (B)'!$L$1,'Cumulative Cost Share Budget'!P100,0)</f>
        <v>0</v>
      </c>
      <c r="Q101" s="211">
        <f>IF('Cumulative Cost Share Budget'!L100='Split CS budget (B)'!$L$1,'Cumulative Cost Share Budget'!Q100,0)</f>
        <v>0</v>
      </c>
      <c r="R101" s="212">
        <f>IF('Cumulative Cost Share Budget'!L100='Split CS budget (B)'!$L$1,'Cumulative Cost Share Budget'!R100,0)</f>
        <v>0</v>
      </c>
      <c r="S101" s="61">
        <f>IF('Cumulative Cost Share Budget'!L100='Split CS budget (B)'!$L$1,'Cumulative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93">
        <f>IF('Cumulative Cost Share Budget'!$L101='Split CS budget (B)'!$L$1,'Cumulative Cost Share Budget'!A101,0)</f>
        <v>0</v>
      </c>
      <c r="B102" s="493">
        <f>IF('Cumulative Cost Share Budget'!$L101='Split CS budget (B)'!$L$1,'Cumulative Cost Share Budget'!B101,0)</f>
        <v>0</v>
      </c>
      <c r="C102" s="480"/>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(B)'!$L$1,'Cumulative Cost Share Budget'!Q101,0)</f>
        <v>0</v>
      </c>
      <c r="R102" s="212">
        <f>IF('Cumulative Cost Share Budget'!L101='Split CS budget (B)'!$L$1,'Cumulative Cost Share Budget'!R101,0)</f>
        <v>0</v>
      </c>
      <c r="S102" s="61">
        <f>IF('Cumulative Cost Share Budget'!L101='Split CS budget (B)'!$L$1,'Cumulative Cost Share Budget'!S101,0)</f>
        <v>0</v>
      </c>
      <c r="T102" s="16"/>
      <c r="U102" s="324"/>
      <c r="V102" s="324"/>
      <c r="W102" s="324"/>
      <c r="X102" s="324"/>
      <c r="Y102" s="324"/>
    </row>
    <row r="103" spans="1:25" hidden="1">
      <c r="A103" s="449"/>
      <c r="B103" s="486"/>
      <c r="C103" s="480"/>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(B)'!$L$1,'Cumulative Cost Share Budget'!Q102,0)</f>
        <v>0</v>
      </c>
      <c r="R103" s="212">
        <f>IF('Cumulative Cost Share Budget'!L102='Split CS budget (B)'!$L$1,'Cumulative Cost Share Budget'!R102,0)</f>
        <v>0</v>
      </c>
      <c r="S103" s="61">
        <f>IF('Cumulative Cost Share Budget'!L102='Split CS budget (B)'!$L$1,'Cumulative Cost Share Budget'!S102,0)</f>
        <v>0</v>
      </c>
      <c r="T103" s="16"/>
      <c r="U103" s="323"/>
      <c r="V103" s="323"/>
      <c r="W103" s="323"/>
      <c r="X103" s="323"/>
      <c r="Y103" s="323"/>
    </row>
    <row r="104" spans="1:25" ht="15" hidden="1">
      <c r="A104" s="449"/>
      <c r="B104" s="486"/>
      <c r="C104" s="480"/>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(B)'!$L$1,'Cumulative Cost Share Budget'!Q103,0)</f>
        <v>0</v>
      </c>
      <c r="R104" s="212">
        <f>IF('Cumulative Cost Share Budget'!L103='Split CS budget (B)'!$L$1,'Cumulative Cost Share Budget'!R103,0)</f>
        <v>0</v>
      </c>
      <c r="S104" s="61">
        <f>IF('Cumulative Cost Share Budget'!L103='Split CS budget (B)'!$L$1,'Cumulative Cost Share Budget'!S103,0)</f>
        <v>0</v>
      </c>
      <c r="T104" s="16"/>
      <c r="U104" s="324"/>
      <c r="V104" s="324"/>
      <c r="W104" s="324"/>
      <c r="X104" s="324"/>
      <c r="Y104" s="324"/>
    </row>
    <row r="105" spans="1:25" hidden="1">
      <c r="A105" s="449"/>
      <c r="B105" s="486"/>
      <c r="C105" s="480"/>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(B)'!$L$1,'Cumulative Cost Share Budget'!Q104,0)</f>
        <v>0</v>
      </c>
      <c r="R105" s="212">
        <f>IF('Cumulative Cost Share Budget'!L104='Split CS budget (B)'!$L$1,'Cumulative Cost Share Budget'!R104,0)</f>
        <v>0</v>
      </c>
      <c r="S105" s="61">
        <f>IF('Cumulative Cost Share Budget'!L104='Split CS budget (B)'!$L$1,'Cumulative Cost Share Budget'!S104,0)</f>
        <v>0</v>
      </c>
      <c r="T105" s="16"/>
      <c r="U105" s="323"/>
      <c r="V105" s="323"/>
      <c r="W105" s="323"/>
      <c r="X105" s="323"/>
      <c r="Y105" s="323"/>
    </row>
    <row r="106" spans="1:25" hidden="1">
      <c r="A106" s="449"/>
      <c r="B106" s="481"/>
      <c r="C106" s="480"/>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5">
        <f>IF('Cumulative Cost Share Budget'!$L106='Split CS budget (B)'!$L$1,'Cumulative Cost Share Budget'!A106,0)</f>
        <v>0</v>
      </c>
      <c r="B107" s="493">
        <f>IF('Cumulative Cost Share Budget'!$L106='Split CS budget (B)'!$L$1,'Cumulative Cost Share Budget'!B106,0)</f>
        <v>0</v>
      </c>
      <c r="C107" s="481"/>
      <c r="D107" s="33" t="s">
        <v>123</v>
      </c>
      <c r="E107" s="76">
        <f>ROUND($R107*$S107,6)</f>
        <v>0</v>
      </c>
      <c r="F107" s="76">
        <f>ROUND($R108*$S108,6)</f>
        <v>0</v>
      </c>
      <c r="G107" s="76">
        <f>ROUND($R109*$S109,6)</f>
        <v>0</v>
      </c>
      <c r="H107" s="76">
        <f>ROUND($R110*$S110,6)</f>
        <v>0</v>
      </c>
      <c r="I107" s="76">
        <f>ROUND($R111*$S111,6)</f>
        <v>0</v>
      </c>
      <c r="J107" s="46"/>
      <c r="M107" s="133">
        <f>IF('Cumulative Cost Share Budget'!L106='Split CS budget (B)'!$L$1,'Cumulative Cost Share Budget'!M106,0)</f>
        <v>0</v>
      </c>
      <c r="N107" s="214">
        <f>IF('Cumulative Cost Share Budget'!L106='Split CS budget (B)'!$L$1,'Cumulative Cost Share Budget'!N106,0)</f>
        <v>0</v>
      </c>
      <c r="O107" s="214">
        <f>IF('Cumulative Cost Share Budget'!$L106='Split CS budget (B)'!$L$1,'Cumulative Cost Share Budget'!O106,0)</f>
        <v>0</v>
      </c>
      <c r="P107" s="209">
        <f>IF('Cumulative Cost Share Budget'!L106='Split CS budget (B)'!$L$1,'Cumulative Cost Share Budget'!P106,0)</f>
        <v>0</v>
      </c>
      <c r="Q107" s="211">
        <f>IF('Cumulative Cost Share Budget'!L106='Split CS budget (B)'!$L$1,'Cumulative Cost Share Budget'!Q106,0)</f>
        <v>0</v>
      </c>
      <c r="R107" s="212">
        <f>IF('Cumulative Cost Share Budget'!L106='Split CS budget (B)'!$L$1,'Cumulative Cost Share Budget'!R106,0)</f>
        <v>0</v>
      </c>
      <c r="S107" s="61">
        <f>IF('Cumulative Cost Share Budget'!L106='Split CS budget (B)'!$L$1,'Cumulative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93">
        <f>IF('Cumulative Cost Share Budget'!$L107='Split CS budget (B)'!$L$1,'Cumulative Cost Share Budget'!A107,0)</f>
        <v>0</v>
      </c>
      <c r="B108" s="493">
        <f>IF('Cumulative Cost Share Budget'!$L107='Split CS budget (B)'!$L$1,'Cumulative Cost Share Budget'!B107,0)</f>
        <v>0</v>
      </c>
      <c r="C108" s="480"/>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(B)'!$L$1,'Cumulative Cost Share Budget'!Q107,0)</f>
        <v>0</v>
      </c>
      <c r="R108" s="212">
        <f>IF('Cumulative Cost Share Budget'!L107='Split CS budget (B)'!$L$1,'Cumulative Cost Share Budget'!R107,0)</f>
        <v>0</v>
      </c>
      <c r="S108" s="61">
        <f>IF('Cumulative Cost Share Budget'!L107='Split CS budget (B)'!$L$1,'Cumulative Cost Share Budget'!S107,0)</f>
        <v>0</v>
      </c>
      <c r="T108" s="16"/>
      <c r="U108" s="324"/>
      <c r="V108" s="324"/>
      <c r="W108" s="324"/>
      <c r="X108" s="324"/>
      <c r="Y108" s="324"/>
    </row>
    <row r="109" spans="1:25" hidden="1">
      <c r="A109" s="449"/>
      <c r="B109" s="486"/>
      <c r="C109" s="480"/>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(B)'!$L$1,'Cumulative Cost Share Budget'!Q108,0)</f>
        <v>0</v>
      </c>
      <c r="R109" s="212">
        <f>IF('Cumulative Cost Share Budget'!L108='Split CS budget (B)'!$L$1,'Cumulative Cost Share Budget'!R108,0)</f>
        <v>0</v>
      </c>
      <c r="S109" s="61">
        <f>IF('Cumulative Cost Share Budget'!L108='Split CS budget (B)'!$L$1,'Cumulative Cost Share Budget'!S108,0)</f>
        <v>0</v>
      </c>
      <c r="T109" s="16"/>
      <c r="U109" s="323"/>
      <c r="V109" s="323"/>
      <c r="W109" s="323"/>
      <c r="X109" s="323"/>
      <c r="Y109" s="323"/>
    </row>
    <row r="110" spans="1:25" ht="15" hidden="1">
      <c r="A110" s="449"/>
      <c r="B110" s="486"/>
      <c r="C110" s="480"/>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(B)'!$L$1,'Cumulative Cost Share Budget'!Q109,0)</f>
        <v>0</v>
      </c>
      <c r="R110" s="212">
        <f>IF('Cumulative Cost Share Budget'!L109='Split CS budget (B)'!$L$1,'Cumulative Cost Share Budget'!R109,0)</f>
        <v>0</v>
      </c>
      <c r="S110" s="61">
        <f>IF('Cumulative Cost Share Budget'!L109='Split CS budget (B)'!$L$1,'Cumulative Cost Share Budget'!S109,0)</f>
        <v>0</v>
      </c>
      <c r="T110" s="16"/>
      <c r="U110" s="324"/>
      <c r="V110" s="324"/>
      <c r="W110" s="324"/>
      <c r="X110" s="324"/>
      <c r="Y110" s="324"/>
    </row>
    <row r="111" spans="1:25" hidden="1">
      <c r="A111" s="449"/>
      <c r="B111" s="486"/>
      <c r="C111" s="480"/>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(B)'!$L$1,'Cumulative Cost Share Budget'!Q110,0)</f>
        <v>0</v>
      </c>
      <c r="R111" s="212">
        <f>IF('Cumulative Cost Share Budget'!L110='Split CS budget (B)'!$L$1,'Cumulative Cost Share Budget'!R110,0)</f>
        <v>0</v>
      </c>
      <c r="S111" s="61">
        <f>IF('Cumulative Cost Share Budget'!L110='Split CS budget (B)'!$L$1,'Cumulative Cost Share Budget'!S110,0)</f>
        <v>0</v>
      </c>
      <c r="T111" s="16"/>
      <c r="U111" s="323"/>
      <c r="V111" s="323"/>
      <c r="W111" s="323"/>
      <c r="X111" s="323"/>
      <c r="Y111" s="323"/>
    </row>
    <row r="112" spans="1:25" hidden="1">
      <c r="A112" s="449"/>
      <c r="B112" s="481"/>
      <c r="C112" s="480"/>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5">
        <f>IF('Cumulative Cost Share Budget'!$L112='Split CS budget (B)'!$L$1,'Cumulative Cost Share Budget'!A112,0)</f>
        <v>0</v>
      </c>
      <c r="B113" s="493">
        <f>IF('Cumulative Cost Share Budget'!$L112='Split CS budget (B)'!$L$1,'Cumulative Cost Share Budget'!B112,0)</f>
        <v>0</v>
      </c>
      <c r="C113" s="481"/>
      <c r="D113" s="33" t="s">
        <v>123</v>
      </c>
      <c r="E113" s="76">
        <f>ROUND($R113*$S113,6)</f>
        <v>0</v>
      </c>
      <c r="F113" s="76">
        <f>ROUND($R114*$S114,6)</f>
        <v>0</v>
      </c>
      <c r="G113" s="76">
        <f>ROUND($R115*$S115,6)</f>
        <v>0</v>
      </c>
      <c r="H113" s="76">
        <f>ROUND($R116*$S116,6)</f>
        <v>0</v>
      </c>
      <c r="I113" s="76">
        <f>ROUND($R117*$S117,6)</f>
        <v>0</v>
      </c>
      <c r="J113" s="46"/>
      <c r="M113" s="133">
        <f>IF('Cumulative Cost Share Budget'!L112='Split CS budget (B)'!$L$1,'Cumulative Cost Share Budget'!M112,0)</f>
        <v>0</v>
      </c>
      <c r="N113" s="214">
        <f>IF('Cumulative Cost Share Budget'!L112='Split CS budget (B)'!$L$1,'Cumulative Cost Share Budget'!N112,0)</f>
        <v>0</v>
      </c>
      <c r="O113" s="214">
        <f>IF('Cumulative Cost Share Budget'!$L112='Split CS budget (B)'!$L$1,'Cumulative Cost Share Budget'!O112,0)</f>
        <v>0</v>
      </c>
      <c r="P113" s="209">
        <f>IF('Cumulative Cost Share Budget'!L112='Split CS budget (B)'!$L$1,'Cumulative Cost Share Budget'!P112,0)</f>
        <v>0</v>
      </c>
      <c r="Q113" s="211">
        <f>IF('Cumulative Cost Share Budget'!L112='Split CS budget (B)'!$L$1,'Cumulative Cost Share Budget'!Q112,0)</f>
        <v>0</v>
      </c>
      <c r="R113" s="212">
        <f>IF('Cumulative Cost Share Budget'!L112='Split CS budget (B)'!$L$1,'Cumulative Cost Share Budget'!R112,0)</f>
        <v>0</v>
      </c>
      <c r="S113" s="61">
        <f>IF('Cumulative Cost Share Budget'!L112='Split CS budget (B)'!$L$1,'Cumulative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93">
        <f>IF('Cumulative Cost Share Budget'!$L113='Split CS budget (B)'!$L$1,'Cumulative Cost Share Budget'!A113,0)</f>
        <v>0</v>
      </c>
      <c r="B114" s="493">
        <f>IF('Cumulative Cost Share Budget'!$L113='Split CS budget (B)'!$L$1,'Cumulative Cost Share Budget'!B113,0)</f>
        <v>0</v>
      </c>
      <c r="C114" s="480"/>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(B)'!$L$1,'Cumulative Cost Share Budget'!Q113,0)</f>
        <v>0</v>
      </c>
      <c r="R114" s="212">
        <f>IF('Cumulative Cost Share Budget'!L113='Split CS budget (B)'!$L$1,'Cumulative Cost Share Budget'!R113,0)</f>
        <v>0</v>
      </c>
      <c r="S114" s="61">
        <f>IF('Cumulative Cost Share Budget'!L113='Split CS budget (B)'!$L$1,'Cumulative Cost Share Budget'!S113,0)</f>
        <v>0</v>
      </c>
      <c r="T114" s="16"/>
      <c r="U114" s="324"/>
      <c r="V114" s="324"/>
      <c r="W114" s="324"/>
      <c r="X114" s="324"/>
      <c r="Y114" s="324"/>
    </row>
    <row r="115" spans="1:25" hidden="1">
      <c r="A115" s="449"/>
      <c r="B115" s="486"/>
      <c r="C115" s="480"/>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(B)'!$L$1,'Cumulative Cost Share Budget'!Q114,0)</f>
        <v>0</v>
      </c>
      <c r="R115" s="212">
        <f>IF('Cumulative Cost Share Budget'!L114='Split CS budget (B)'!$L$1,'Cumulative Cost Share Budget'!R114,0)</f>
        <v>0</v>
      </c>
      <c r="S115" s="61">
        <f>IF('Cumulative Cost Share Budget'!L114='Split CS budget (B)'!$L$1,'Cumulative Cost Share Budget'!S114,0)</f>
        <v>0</v>
      </c>
      <c r="T115" s="16"/>
      <c r="U115" s="323"/>
      <c r="V115" s="323"/>
      <c r="W115" s="323"/>
      <c r="X115" s="323"/>
      <c r="Y115" s="323"/>
    </row>
    <row r="116" spans="1:25" ht="15" hidden="1">
      <c r="A116" s="449"/>
      <c r="B116" s="486"/>
      <c r="C116" s="480"/>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(B)'!$L$1,'Cumulative Cost Share Budget'!Q115,0)</f>
        <v>0</v>
      </c>
      <c r="R116" s="212">
        <f>IF('Cumulative Cost Share Budget'!L115='Split CS budget (B)'!$L$1,'Cumulative Cost Share Budget'!R115,0)</f>
        <v>0</v>
      </c>
      <c r="S116" s="61">
        <f>IF('Cumulative Cost Share Budget'!L115='Split CS budget (B)'!$L$1,'Cumulative Cost Share Budget'!S115,0)</f>
        <v>0</v>
      </c>
      <c r="T116" s="16"/>
      <c r="U116" s="324"/>
      <c r="V116" s="324"/>
      <c r="W116" s="324"/>
      <c r="X116" s="324"/>
      <c r="Y116" s="324"/>
    </row>
    <row r="117" spans="1:25" hidden="1">
      <c r="A117" s="449"/>
      <c r="B117" s="486"/>
      <c r="C117" s="480"/>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(B)'!$L$1,'Cumulative Cost Share Budget'!Q116,0)</f>
        <v>0</v>
      </c>
      <c r="R117" s="212">
        <f>IF('Cumulative Cost Share Budget'!L116='Split CS budget (B)'!$L$1,'Cumulative Cost Share Budget'!R116,0)</f>
        <v>0</v>
      </c>
      <c r="S117" s="61">
        <f>IF('Cumulative Cost Share Budget'!L116='Split CS budget (B)'!$L$1,'Cumulative Cost Share Budget'!S116,0)</f>
        <v>0</v>
      </c>
      <c r="T117" s="16"/>
      <c r="U117" s="323"/>
      <c r="V117" s="323"/>
      <c r="W117" s="323"/>
      <c r="X117" s="323"/>
      <c r="Y117" s="323"/>
    </row>
    <row r="118" spans="1:25" hidden="1">
      <c r="A118" s="449"/>
      <c r="B118" s="481"/>
      <c r="C118" s="480"/>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5">
        <f>IF('Cumulative Cost Share Budget'!$L118='Split CS budget (B)'!$L$1,'Cumulative Cost Share Budget'!A118,0)</f>
        <v>0</v>
      </c>
      <c r="B119" s="493">
        <f>IF('Cumulative Cost Share Budget'!$L118='Split CS budget (B)'!$L$1,'Cumulative Cost Share Budget'!B118,0)</f>
        <v>0</v>
      </c>
      <c r="C119" s="481"/>
      <c r="D119" s="33" t="s">
        <v>123</v>
      </c>
      <c r="E119" s="76">
        <f>ROUND($R119*$S119,6)</f>
        <v>0</v>
      </c>
      <c r="F119" s="76">
        <f>ROUND($R120*$S120,6)</f>
        <v>0</v>
      </c>
      <c r="G119" s="76">
        <f>ROUND($R121*$S121,6)</f>
        <v>0</v>
      </c>
      <c r="H119" s="76">
        <f>ROUND($R122*$S122,6)</f>
        <v>0</v>
      </c>
      <c r="I119" s="76">
        <f>ROUND($R123*$S123,6)</f>
        <v>0</v>
      </c>
      <c r="J119" s="46"/>
      <c r="M119" s="133">
        <f>IF('Cumulative Cost Share Budget'!L118='Split CS budget (B)'!$L$1,'Cumulative Cost Share Budget'!M118,0)</f>
        <v>0</v>
      </c>
      <c r="N119" s="214">
        <f>IF('Cumulative Cost Share Budget'!L118='Split CS budget (B)'!$L$1,'Cumulative Cost Share Budget'!N118,0)</f>
        <v>0</v>
      </c>
      <c r="O119" s="214">
        <f>IF('Cumulative Cost Share Budget'!$L118='Split CS budget (B)'!$L$1,'Cumulative Cost Share Budget'!O118,0)</f>
        <v>0</v>
      </c>
      <c r="P119" s="209">
        <f>IF('Cumulative Cost Share Budget'!L118='Split CS budget (B)'!$L$1,'Cumulative Cost Share Budget'!P118,0)</f>
        <v>0</v>
      </c>
      <c r="Q119" s="211">
        <f>IF('Cumulative Cost Share Budget'!L118='Split CS budget (B)'!$L$1,'Cumulative Cost Share Budget'!Q118,0)</f>
        <v>0</v>
      </c>
      <c r="R119" s="212">
        <f>IF('Cumulative Cost Share Budget'!L118='Split CS budget (B)'!$L$1,'Cumulative Cost Share Budget'!R118,0)</f>
        <v>0</v>
      </c>
      <c r="S119" s="61">
        <f>IF('Cumulative Cost Share Budget'!L118='Split CS budget (B)'!$L$1,'Cumulative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93">
        <f>IF('Cumulative Cost Share Budget'!$L119='Split CS budget (B)'!$L$1,'Cumulative Cost Share Budget'!A119,0)</f>
        <v>0</v>
      </c>
      <c r="B120" s="493">
        <f>IF('Cumulative Cost Share Budget'!$L119='Split CS budget (B)'!$L$1,'Cumulative Cost Share Budget'!B119,0)</f>
        <v>0</v>
      </c>
      <c r="C120" s="480"/>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(B)'!$L$1,'Cumulative Cost Share Budget'!Q119,0)</f>
        <v>0</v>
      </c>
      <c r="R120" s="212">
        <f>IF('Cumulative Cost Share Budget'!L119='Split CS budget (B)'!$L$1,'Cumulative Cost Share Budget'!R119,0)</f>
        <v>0</v>
      </c>
      <c r="S120" s="61">
        <f>IF('Cumulative Cost Share Budget'!L119='Split CS budget (B)'!$L$1,'Cumulative Cost Share Budget'!S119,0)</f>
        <v>0</v>
      </c>
      <c r="T120" s="16"/>
      <c r="U120" s="324"/>
      <c r="V120" s="324"/>
      <c r="W120" s="324"/>
      <c r="X120" s="324"/>
      <c r="Y120" s="324"/>
    </row>
    <row r="121" spans="1:25" hidden="1">
      <c r="A121" s="449"/>
      <c r="B121" s="486"/>
      <c r="C121" s="480"/>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(B)'!$L$1,'Cumulative Cost Share Budget'!Q120,0)</f>
        <v>0</v>
      </c>
      <c r="R121" s="212">
        <f>IF('Cumulative Cost Share Budget'!L120='Split CS budget (B)'!$L$1,'Cumulative Cost Share Budget'!R120,0)</f>
        <v>0</v>
      </c>
      <c r="S121" s="61">
        <f>IF('Cumulative Cost Share Budget'!L120='Split CS budget (B)'!$L$1,'Cumulative Cost Share Budget'!S120,0)</f>
        <v>0</v>
      </c>
      <c r="T121" s="16"/>
      <c r="U121" s="323"/>
      <c r="V121" s="323"/>
      <c r="W121" s="323"/>
      <c r="X121" s="323"/>
      <c r="Y121" s="323"/>
    </row>
    <row r="122" spans="1:25" ht="15" hidden="1">
      <c r="A122" s="449"/>
      <c r="B122" s="486"/>
      <c r="C122" s="480"/>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(B)'!$L$1,'Cumulative Cost Share Budget'!Q121,0)</f>
        <v>0</v>
      </c>
      <c r="R122" s="212">
        <f>IF('Cumulative Cost Share Budget'!L121='Split CS budget (B)'!$L$1,'Cumulative Cost Share Budget'!R121,0)</f>
        <v>0</v>
      </c>
      <c r="S122" s="61">
        <f>IF('Cumulative Cost Share Budget'!L121='Split CS budget (B)'!$L$1,'Cumulative Cost Share Budget'!S121,0)</f>
        <v>0</v>
      </c>
      <c r="T122" s="16"/>
      <c r="U122" s="324"/>
      <c r="V122" s="324"/>
      <c r="W122" s="324"/>
      <c r="X122" s="324"/>
      <c r="Y122" s="324"/>
    </row>
    <row r="123" spans="1:25" hidden="1">
      <c r="A123" s="449"/>
      <c r="B123" s="486"/>
      <c r="C123" s="480"/>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(B)'!$L$1,'Cumulative Cost Share Budget'!Q122,0)</f>
        <v>0</v>
      </c>
      <c r="R123" s="212">
        <f>IF('Cumulative Cost Share Budget'!L122='Split CS budget (B)'!$L$1,'Cumulative Cost Share Budget'!R122,0)</f>
        <v>0</v>
      </c>
      <c r="S123" s="61">
        <f>IF('Cumulative Cost Share Budget'!L122='Split CS budget (B)'!$L$1,'Cumulative Cost Share Budget'!S122,0)</f>
        <v>0</v>
      </c>
      <c r="T123" s="16"/>
      <c r="U123" s="323"/>
      <c r="V123" s="323"/>
      <c r="W123" s="323"/>
      <c r="X123" s="323"/>
      <c r="Y123" s="323"/>
    </row>
    <row r="124" spans="1:25" hidden="1">
      <c r="A124" s="449"/>
      <c r="B124" s="481"/>
      <c r="C124" s="480"/>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5">
        <f>IF('Cumulative Cost Share Budget'!$L124='Split CS budget (B)'!$L$1,'Cumulative Cost Share Budget'!A124,0)</f>
        <v>0</v>
      </c>
      <c r="B125" s="493">
        <f>IF('Cumulative Cost Share Budget'!$L124='Split CS budget (B)'!$L$1,'Cumulative Cost Share Budget'!B124,0)</f>
        <v>0</v>
      </c>
      <c r="C125" s="481"/>
      <c r="D125" s="33" t="s">
        <v>123</v>
      </c>
      <c r="E125" s="76">
        <f>ROUND($R125*$S125,6)</f>
        <v>0</v>
      </c>
      <c r="F125" s="76">
        <f>ROUND($R126*$S126,6)</f>
        <v>0</v>
      </c>
      <c r="G125" s="76">
        <f>ROUND($R127*$S127,6)</f>
        <v>0</v>
      </c>
      <c r="H125" s="76">
        <f>ROUND($R128*$S128,6)</f>
        <v>0</v>
      </c>
      <c r="I125" s="76">
        <f>ROUND($R129*$S129,6)</f>
        <v>0</v>
      </c>
      <c r="J125" s="46"/>
      <c r="M125" s="133">
        <f>IF('Cumulative Cost Share Budget'!L124='Split CS budget (B)'!$L$1,'Cumulative Cost Share Budget'!M124,0)</f>
        <v>0</v>
      </c>
      <c r="N125" s="214">
        <f>IF('Cumulative Cost Share Budget'!L124='Split CS budget (B)'!$L$1,'Cumulative Cost Share Budget'!N124,0)</f>
        <v>0</v>
      </c>
      <c r="O125" s="214">
        <f>IF('Cumulative Cost Share Budget'!$L124='Split CS budget (B)'!$L$1,'Cumulative Cost Share Budget'!O124,0)</f>
        <v>0</v>
      </c>
      <c r="P125" s="209">
        <f>IF('Cumulative Cost Share Budget'!L124='Split CS budget (B)'!$L$1,'Cumulative Cost Share Budget'!P124,0)</f>
        <v>0</v>
      </c>
      <c r="Q125" s="211">
        <f>IF('Cumulative Cost Share Budget'!L124='Split CS budget (B)'!$L$1,'Cumulative Cost Share Budget'!Q124,0)</f>
        <v>0</v>
      </c>
      <c r="R125" s="212">
        <f>IF('Cumulative Cost Share Budget'!L124='Split CS budget (B)'!$L$1,'Cumulative Cost Share Budget'!R124,0)</f>
        <v>0</v>
      </c>
      <c r="S125" s="61">
        <f>IF('Cumulative Cost Share Budget'!L124='Split CS budget (B)'!$L$1,'Cumulative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93">
        <f>IF('Cumulative Cost Share Budget'!$L125='Split CS budget (B)'!$L$1,'Cumulative Cost Share Budget'!A125,0)</f>
        <v>0</v>
      </c>
      <c r="B126" s="493">
        <f>IF('Cumulative Cost Share Budget'!$L125='Split CS budget (B)'!$L$1,'Cumulative Cost Share Budget'!B125,0)</f>
        <v>0</v>
      </c>
      <c r="C126" s="480"/>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(B)'!$L$1,'Cumulative Cost Share Budget'!Q125,0)</f>
        <v>0</v>
      </c>
      <c r="R126" s="212">
        <f>IF('Cumulative Cost Share Budget'!L125='Split CS budget (B)'!$L$1,'Cumulative Cost Share Budget'!R125,0)</f>
        <v>0</v>
      </c>
      <c r="S126" s="61">
        <f>IF('Cumulative Cost Share Budget'!L125='Split CS budget (B)'!$L$1,'Cumulative Cost Share Budget'!S125,0)</f>
        <v>0</v>
      </c>
      <c r="T126" s="16"/>
      <c r="U126" s="324"/>
      <c r="V126" s="324"/>
      <c r="W126" s="324"/>
      <c r="X126" s="324"/>
      <c r="Y126" s="324"/>
    </row>
    <row r="127" spans="1:25" hidden="1">
      <c r="A127" s="449"/>
      <c r="B127" s="486"/>
      <c r="C127" s="480"/>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(B)'!$L$1,'Cumulative Cost Share Budget'!Q126,0)</f>
        <v>0</v>
      </c>
      <c r="R127" s="212">
        <f>IF('Cumulative Cost Share Budget'!L126='Split CS budget (B)'!$L$1,'Cumulative Cost Share Budget'!R126,0)</f>
        <v>0</v>
      </c>
      <c r="S127" s="61">
        <f>IF('Cumulative Cost Share Budget'!L126='Split CS budget (B)'!$L$1,'Cumulative Cost Share Budget'!S126,0)</f>
        <v>0</v>
      </c>
      <c r="T127" s="16"/>
      <c r="U127" s="323"/>
      <c r="V127" s="323"/>
      <c r="W127" s="323"/>
      <c r="X127" s="323"/>
      <c r="Y127" s="323"/>
    </row>
    <row r="128" spans="1:25" ht="15" hidden="1">
      <c r="A128" s="449"/>
      <c r="B128" s="486"/>
      <c r="C128" s="480"/>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(B)'!$L$1,'Cumulative Cost Share Budget'!Q127,0)</f>
        <v>0</v>
      </c>
      <c r="R128" s="212">
        <f>IF('Cumulative Cost Share Budget'!L127='Split CS budget (B)'!$L$1,'Cumulative Cost Share Budget'!R127,0)</f>
        <v>0</v>
      </c>
      <c r="S128" s="61">
        <f>IF('Cumulative Cost Share Budget'!L127='Split CS budget (B)'!$L$1,'Cumulative Cost Share Budget'!S127,0)</f>
        <v>0</v>
      </c>
      <c r="T128" s="16"/>
      <c r="U128" s="324"/>
      <c r="V128" s="324"/>
      <c r="W128" s="324"/>
      <c r="X128" s="324"/>
      <c r="Y128" s="324"/>
    </row>
    <row r="129" spans="1:25" hidden="1">
      <c r="A129" s="449"/>
      <c r="B129" s="486"/>
      <c r="C129" s="480"/>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(B)'!$L$1,'Cumulative Cost Share Budget'!Q128,0)</f>
        <v>0</v>
      </c>
      <c r="R129" s="212">
        <f>IF('Cumulative Cost Share Budget'!L128='Split CS budget (B)'!$L$1,'Cumulative Cost Share Budget'!R128,0)</f>
        <v>0</v>
      </c>
      <c r="S129" s="61">
        <f>IF('Cumulative Cost Share Budget'!L128='Split CS budget (B)'!$L$1,'Cumulative Cost Share Budget'!S128,0)</f>
        <v>0</v>
      </c>
      <c r="T129" s="16"/>
      <c r="U129" s="323"/>
      <c r="V129" s="323"/>
      <c r="W129" s="323"/>
      <c r="X129" s="323"/>
      <c r="Y129" s="323"/>
    </row>
    <row r="130" spans="1:25" hidden="1">
      <c r="A130" s="449"/>
      <c r="B130" s="481"/>
      <c r="C130" s="480"/>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5">
        <f>IF('Cumulative Cost Share Budget'!$L130='Split CS budget (B)'!$L$1,'Cumulative Cost Share Budget'!A130,0)</f>
        <v>0</v>
      </c>
      <c r="B131" s="493">
        <f>IF('Cumulative Cost Share Budget'!$L130='Split CS budget (B)'!$L$1,'Cumulative Cost Share Budget'!B130,0)</f>
        <v>0</v>
      </c>
      <c r="C131" s="481"/>
      <c r="D131" s="33" t="s">
        <v>123</v>
      </c>
      <c r="E131" s="76">
        <f>ROUND($R131*$S131,6)</f>
        <v>0</v>
      </c>
      <c r="F131" s="76">
        <f>ROUND($R132*$S132,6)</f>
        <v>0</v>
      </c>
      <c r="G131" s="76">
        <f>ROUND($R133*$S133,6)</f>
        <v>0</v>
      </c>
      <c r="H131" s="76">
        <f>ROUND($R134*$S134,6)</f>
        <v>0</v>
      </c>
      <c r="I131" s="76">
        <f>ROUND($R135*$S135,6)</f>
        <v>0</v>
      </c>
      <c r="J131" s="46"/>
      <c r="M131" s="133">
        <f>IF('Cumulative Cost Share Budget'!L130='Split CS budget (B)'!$L$1,'Cumulative Cost Share Budget'!M130,0)</f>
        <v>0</v>
      </c>
      <c r="N131" s="214">
        <f>IF('Cumulative Cost Share Budget'!L130='Split CS budget (B)'!$L$1,'Cumulative Cost Share Budget'!N130,0)</f>
        <v>0</v>
      </c>
      <c r="O131" s="214">
        <f>IF('Cumulative Cost Share Budget'!$L130='Split CS budget (B)'!$L$1,'Cumulative Cost Share Budget'!O130,0)</f>
        <v>0</v>
      </c>
      <c r="P131" s="209">
        <f>IF('Cumulative Cost Share Budget'!L130='Split CS budget (B)'!$L$1,'Cumulative Cost Share Budget'!P130,0)</f>
        <v>0</v>
      </c>
      <c r="Q131" s="211">
        <f>IF('Cumulative Cost Share Budget'!L130='Split CS budget (B)'!$L$1,'Cumulative Cost Share Budget'!Q130,0)</f>
        <v>0</v>
      </c>
      <c r="R131" s="212">
        <f>IF('Cumulative Cost Share Budget'!L130='Split CS budget (B)'!$L$1,'Cumulative Cost Share Budget'!R130,0)</f>
        <v>0</v>
      </c>
      <c r="S131" s="61">
        <f>IF('Cumulative Cost Share Budget'!L130='Split CS budget (B)'!$L$1,'Cumulative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93">
        <f>IF('Cumulative Cost Share Budget'!$L131='Split CS budget (B)'!$L$1,'Cumulative Cost Share Budget'!A131,0)</f>
        <v>0</v>
      </c>
      <c r="B132" s="493">
        <f>IF('Cumulative Cost Share Budget'!$L131='Split CS budget (B)'!$L$1,'Cumulative Cost Share Budget'!B131,0)</f>
        <v>0</v>
      </c>
      <c r="C132" s="480"/>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(B)'!$L$1,'Cumulative Cost Share Budget'!Q131,0)</f>
        <v>0</v>
      </c>
      <c r="R132" s="212">
        <f>IF('Cumulative Cost Share Budget'!L131='Split CS budget (B)'!$L$1,'Cumulative Cost Share Budget'!R131,0)</f>
        <v>0</v>
      </c>
      <c r="S132" s="61">
        <f>IF('Cumulative Cost Share Budget'!L131='Split CS budget (B)'!$L$1,'Cumulative Cost Share Budget'!S131,0)</f>
        <v>0</v>
      </c>
      <c r="T132" s="16"/>
      <c r="U132" s="324"/>
      <c r="V132" s="324"/>
      <c r="W132" s="324"/>
      <c r="X132" s="324"/>
      <c r="Y132" s="324"/>
    </row>
    <row r="133" spans="1:25" hidden="1">
      <c r="A133" s="449"/>
      <c r="B133" s="486"/>
      <c r="C133" s="480"/>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(B)'!$L$1,'Cumulative Cost Share Budget'!Q132,0)</f>
        <v>0</v>
      </c>
      <c r="R133" s="212">
        <f>IF('Cumulative Cost Share Budget'!L132='Split CS budget (B)'!$L$1,'Cumulative Cost Share Budget'!R132,0)</f>
        <v>0</v>
      </c>
      <c r="S133" s="61">
        <f>IF('Cumulative Cost Share Budget'!L132='Split CS budget (B)'!$L$1,'Cumulative Cost Share Budget'!S132,0)</f>
        <v>0</v>
      </c>
      <c r="T133" s="16"/>
      <c r="U133" s="323"/>
      <c r="V133" s="323"/>
      <c r="W133" s="323"/>
      <c r="X133" s="323"/>
      <c r="Y133" s="323"/>
    </row>
    <row r="134" spans="1:25" ht="15" hidden="1">
      <c r="A134" s="449"/>
      <c r="B134" s="486"/>
      <c r="C134" s="480"/>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(B)'!$L$1,'Cumulative Cost Share Budget'!Q133,0)</f>
        <v>0</v>
      </c>
      <c r="R134" s="212">
        <f>IF('Cumulative Cost Share Budget'!L133='Split CS budget (B)'!$L$1,'Cumulative Cost Share Budget'!R133,0)</f>
        <v>0</v>
      </c>
      <c r="S134" s="61">
        <f>IF('Cumulative Cost Share Budget'!L133='Split CS budget (B)'!$L$1,'Cumulative Cost Share Budget'!S133,0)</f>
        <v>0</v>
      </c>
      <c r="T134" s="16"/>
      <c r="U134" s="324"/>
      <c r="V134" s="324"/>
      <c r="W134" s="324"/>
      <c r="X134" s="324"/>
      <c r="Y134" s="324"/>
    </row>
    <row r="135" spans="1:25" hidden="1">
      <c r="A135" s="449"/>
      <c r="B135" s="486"/>
      <c r="C135" s="480"/>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(B)'!$L$1,'Cumulative Cost Share Budget'!Q134,0)</f>
        <v>0</v>
      </c>
      <c r="R135" s="212">
        <f>IF('Cumulative Cost Share Budget'!L134='Split CS budget (B)'!$L$1,'Cumulative Cost Share Budget'!R134,0)</f>
        <v>0</v>
      </c>
      <c r="S135" s="61">
        <f>IF('Cumulative Cost Share Budget'!L134='Split CS budget (B)'!$L$1,'Cumulative Cost Share Budget'!S134,0)</f>
        <v>0</v>
      </c>
      <c r="T135" s="16"/>
      <c r="U135" s="323"/>
      <c r="V135" s="323"/>
      <c r="W135" s="323"/>
      <c r="X135" s="323"/>
      <c r="Y135" s="323"/>
    </row>
    <row r="136" spans="1:25" hidden="1">
      <c r="A136" s="449"/>
      <c r="B136" s="481"/>
      <c r="C136" s="480"/>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5">
        <f>IF('Cumulative Cost Share Budget'!$L136='Split CS budget (B)'!$L$1,'Cumulative Cost Share Budget'!A136,0)</f>
        <v>0</v>
      </c>
      <c r="B137" s="493">
        <f>IF('Cumulative Cost Share Budget'!$L136='Split CS budget (B)'!$L$1,'Cumulative Cost Share Budget'!B136,0)</f>
        <v>0</v>
      </c>
      <c r="C137" s="481"/>
      <c r="D137" s="33" t="s">
        <v>123</v>
      </c>
      <c r="E137" s="76">
        <f>ROUND($R137*$S137,6)</f>
        <v>0</v>
      </c>
      <c r="F137" s="76">
        <f>ROUND($R138*$S138,6)</f>
        <v>0</v>
      </c>
      <c r="G137" s="76">
        <f>ROUND($R139*$S139,6)</f>
        <v>0</v>
      </c>
      <c r="H137" s="76">
        <f>ROUND($R140*$S140,6)</f>
        <v>0</v>
      </c>
      <c r="I137" s="76">
        <f>ROUND($R141*$S141,6)</f>
        <v>0</v>
      </c>
      <c r="J137" s="46"/>
      <c r="M137" s="133">
        <f>IF('Cumulative Cost Share Budget'!L136='Split CS budget (B)'!$L$1,'Cumulative Cost Share Budget'!M136,0)</f>
        <v>0</v>
      </c>
      <c r="N137" s="214">
        <f>IF('Cumulative Cost Share Budget'!L136='Split CS budget (B)'!$L$1,'Cumulative Cost Share Budget'!N136,0)</f>
        <v>0</v>
      </c>
      <c r="O137" s="214">
        <f>IF('Cumulative Cost Share Budget'!$L136='Split CS budget (B)'!$L$1,'Cumulative Cost Share Budget'!O136,0)</f>
        <v>0</v>
      </c>
      <c r="P137" s="209">
        <f>IF('Cumulative Cost Share Budget'!L136='Split CS budget (B)'!$L$1,'Cumulative Cost Share Budget'!P136,0)</f>
        <v>0</v>
      </c>
      <c r="Q137" s="211">
        <f>IF('Cumulative Cost Share Budget'!L136='Split CS budget (B)'!$L$1,'Cumulative Cost Share Budget'!Q136,0)</f>
        <v>0</v>
      </c>
      <c r="R137" s="212">
        <f>IF('Cumulative Cost Share Budget'!L136='Split CS budget (B)'!$L$1,'Cumulative Cost Share Budget'!R136,0)</f>
        <v>0</v>
      </c>
      <c r="S137" s="61">
        <f>IF('Cumulative Cost Share Budget'!L136='Split CS budget (B)'!$L$1,'Cumulative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93">
        <f>IF('Cumulative Cost Share Budget'!$L137='Split CS budget (B)'!$L$1,'Cumulative Cost Share Budget'!A137,0)</f>
        <v>0</v>
      </c>
      <c r="B138" s="493">
        <f>IF('Cumulative Cost Share Budget'!$L137='Split CS budget (B)'!$L$1,'Cumulative Cost Share Budget'!B137,0)</f>
        <v>0</v>
      </c>
      <c r="C138" s="480"/>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(B)'!$L$1,'Cumulative Cost Share Budget'!Q137,0)</f>
        <v>0</v>
      </c>
      <c r="R138" s="212">
        <f>IF('Cumulative Cost Share Budget'!L137='Split CS budget (B)'!$L$1,'Cumulative Cost Share Budget'!R137,0)</f>
        <v>0</v>
      </c>
      <c r="S138" s="61">
        <f>IF('Cumulative Cost Share Budget'!L137='Split CS budget (B)'!$L$1,'Cumulative Cost Share Budget'!S137,0)</f>
        <v>0</v>
      </c>
      <c r="T138" s="16"/>
      <c r="U138" s="324"/>
      <c r="V138" s="324"/>
      <c r="W138" s="324"/>
      <c r="X138" s="324"/>
      <c r="Y138" s="324"/>
    </row>
    <row r="139" spans="1:25" hidden="1">
      <c r="A139" s="449"/>
      <c r="B139" s="486"/>
      <c r="C139" s="480"/>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(B)'!$L$1,'Cumulative Cost Share Budget'!Q138,0)</f>
        <v>0</v>
      </c>
      <c r="R139" s="212">
        <f>IF('Cumulative Cost Share Budget'!L138='Split CS budget (B)'!$L$1,'Cumulative Cost Share Budget'!R138,0)</f>
        <v>0</v>
      </c>
      <c r="S139" s="61">
        <f>IF('Cumulative Cost Share Budget'!L138='Split CS budget (B)'!$L$1,'Cumulative Cost Share Budget'!S138,0)</f>
        <v>0</v>
      </c>
      <c r="T139" s="16"/>
      <c r="U139" s="323"/>
      <c r="V139" s="323"/>
      <c r="W139" s="323"/>
      <c r="X139" s="323"/>
      <c r="Y139" s="323"/>
    </row>
    <row r="140" spans="1:25" ht="15" hidden="1">
      <c r="A140" s="449"/>
      <c r="B140" s="486"/>
      <c r="C140" s="480"/>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(B)'!$L$1,'Cumulative Cost Share Budget'!Q139,0)</f>
        <v>0</v>
      </c>
      <c r="R140" s="212">
        <f>IF('Cumulative Cost Share Budget'!L139='Split CS budget (B)'!$L$1,'Cumulative Cost Share Budget'!R139,0)</f>
        <v>0</v>
      </c>
      <c r="S140" s="61">
        <f>IF('Cumulative Cost Share Budget'!L139='Split CS budget (B)'!$L$1,'Cumulative Cost Share Budget'!S139,0)</f>
        <v>0</v>
      </c>
      <c r="T140" s="16"/>
      <c r="U140" s="324"/>
      <c r="V140" s="324"/>
      <c r="W140" s="324"/>
      <c r="X140" s="324"/>
      <c r="Y140" s="324"/>
    </row>
    <row r="141" spans="1:25" hidden="1">
      <c r="A141" s="449"/>
      <c r="B141" s="486"/>
      <c r="C141" s="480"/>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(B)'!$L$1,'Cumulative Cost Share Budget'!Q140,0)</f>
        <v>0</v>
      </c>
      <c r="R141" s="212">
        <f>IF('Cumulative Cost Share Budget'!L140='Split CS budget (B)'!$L$1,'Cumulative Cost Share Budget'!R140,0)</f>
        <v>0</v>
      </c>
      <c r="S141" s="61">
        <f>IF('Cumulative Cost Share Budget'!L140='Split CS budget (B)'!$L$1,'Cumulative Cost Share Budget'!S140,0)</f>
        <v>0</v>
      </c>
      <c r="T141" s="16"/>
      <c r="U141" s="323"/>
      <c r="V141" s="323"/>
      <c r="W141" s="323"/>
      <c r="X141" s="323"/>
      <c r="Y141" s="323"/>
    </row>
    <row r="142" spans="1:25" hidden="1">
      <c r="A142" s="449"/>
      <c r="B142" s="481"/>
      <c r="C142" s="480"/>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5">
        <f>IF('Cumulative Cost Share Budget'!$L142='Split CS budget (B)'!$L$1,'Cumulative Cost Share Budget'!A142,0)</f>
        <v>0</v>
      </c>
      <c r="B143" s="493">
        <f>IF('Cumulative Cost Share Budget'!$L142='Split CS budget (B)'!$L$1,'Cumulative Cost Share Budget'!B142,0)</f>
        <v>0</v>
      </c>
      <c r="C143" s="481"/>
      <c r="D143" s="33" t="s">
        <v>123</v>
      </c>
      <c r="E143" s="76">
        <f>ROUND($R143*$S143,6)</f>
        <v>0</v>
      </c>
      <c r="F143" s="76">
        <f>ROUND($R144*$S144,6)</f>
        <v>0</v>
      </c>
      <c r="G143" s="76">
        <f>ROUND($R145*$S145,6)</f>
        <v>0</v>
      </c>
      <c r="H143" s="76">
        <f>ROUND($R146*$S146,6)</f>
        <v>0</v>
      </c>
      <c r="I143" s="76">
        <f>ROUND($R147*$S147,6)</f>
        <v>0</v>
      </c>
      <c r="J143" s="46"/>
      <c r="M143" s="133">
        <f>IF('Cumulative Cost Share Budget'!L142='Split CS budget (B)'!$L$1,'Cumulative Cost Share Budget'!M142,0)</f>
        <v>0</v>
      </c>
      <c r="N143" s="214">
        <f>IF('Cumulative Cost Share Budget'!L142='Split CS budget (B)'!$L$1,'Cumulative Cost Share Budget'!N142,0)</f>
        <v>0</v>
      </c>
      <c r="O143" s="214">
        <f>IF('Cumulative Cost Share Budget'!$L142='Split CS budget (B)'!$L$1,'Cumulative Cost Share Budget'!O142,0)</f>
        <v>0</v>
      </c>
      <c r="P143" s="209">
        <f>IF('Cumulative Cost Share Budget'!L142='Split CS budget (B)'!$L$1,'Cumulative Cost Share Budget'!P142,0)</f>
        <v>0</v>
      </c>
      <c r="Q143" s="211">
        <f>IF('Cumulative Cost Share Budget'!L142='Split CS budget (B)'!$L$1,'Cumulative Cost Share Budget'!Q142,0)</f>
        <v>0</v>
      </c>
      <c r="R143" s="212">
        <f>IF('Cumulative Cost Share Budget'!L142='Split CS budget (B)'!$L$1,'Cumulative Cost Share Budget'!R142,0)</f>
        <v>0</v>
      </c>
      <c r="S143" s="61">
        <f>IF('Cumulative Cost Share Budget'!L142='Split CS budget (B)'!$L$1,'Cumulative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93">
        <f>IF('Cumulative Cost Share Budget'!$L143='Split CS budget (B)'!$L$1,'Cumulative Cost Share Budget'!A143,0)</f>
        <v>0</v>
      </c>
      <c r="B144" s="493">
        <f>IF('Cumulative Cost Share Budget'!$L143='Split CS budget (B)'!$L$1,'Cumulative Cost Share Budget'!B143,0)</f>
        <v>0</v>
      </c>
      <c r="C144" s="480"/>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(B)'!$L$1,'Cumulative Cost Share Budget'!Q143,0)</f>
        <v>0</v>
      </c>
      <c r="R144" s="212">
        <f>IF('Cumulative Cost Share Budget'!L143='Split CS budget (B)'!$L$1,'Cumulative Cost Share Budget'!R143,0)</f>
        <v>0</v>
      </c>
      <c r="S144" s="61">
        <f>IF('Cumulative Cost Share Budget'!L143='Split CS budget (B)'!$L$1,'Cumulative Cost Share Budget'!S143,0)</f>
        <v>0</v>
      </c>
      <c r="T144" s="16"/>
      <c r="U144" s="324"/>
      <c r="V144" s="324"/>
      <c r="W144" s="324"/>
      <c r="X144" s="324"/>
      <c r="Y144" s="324"/>
    </row>
    <row r="145" spans="1:25" hidden="1">
      <c r="A145" s="449"/>
      <c r="B145" s="486"/>
      <c r="C145" s="480"/>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(B)'!$L$1,'Cumulative Cost Share Budget'!Q144,0)</f>
        <v>0</v>
      </c>
      <c r="R145" s="212">
        <f>IF('Cumulative Cost Share Budget'!L144='Split CS budget (B)'!$L$1,'Cumulative Cost Share Budget'!R144,0)</f>
        <v>0</v>
      </c>
      <c r="S145" s="61">
        <f>IF('Cumulative Cost Share Budget'!L144='Split CS budget (B)'!$L$1,'Cumulative Cost Share Budget'!S144,0)</f>
        <v>0</v>
      </c>
      <c r="T145" s="16"/>
      <c r="U145" s="323"/>
      <c r="V145" s="323"/>
      <c r="W145" s="323"/>
      <c r="X145" s="323"/>
      <c r="Y145" s="323"/>
    </row>
    <row r="146" spans="1:25" ht="15" hidden="1">
      <c r="A146" s="449"/>
      <c r="B146" s="486"/>
      <c r="C146" s="480"/>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(B)'!$L$1,'Cumulative Cost Share Budget'!Q145,0)</f>
        <v>0</v>
      </c>
      <c r="R146" s="212">
        <f>IF('Cumulative Cost Share Budget'!L145='Split CS budget (B)'!$L$1,'Cumulative Cost Share Budget'!R145,0)</f>
        <v>0</v>
      </c>
      <c r="S146" s="61">
        <f>IF('Cumulative Cost Share Budget'!L145='Split CS budget (B)'!$L$1,'Cumulative Cost Share Budget'!S145,0)</f>
        <v>0</v>
      </c>
      <c r="T146" s="16"/>
      <c r="U146" s="324"/>
      <c r="V146" s="324"/>
      <c r="W146" s="324"/>
      <c r="X146" s="324"/>
      <c r="Y146" s="324"/>
    </row>
    <row r="147" spans="1:25" hidden="1">
      <c r="A147" s="449"/>
      <c r="B147" s="486"/>
      <c r="C147" s="480"/>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(B)'!$L$1,'Cumulative Cost Share Budget'!Q146,0)</f>
        <v>0</v>
      </c>
      <c r="R147" s="212">
        <f>IF('Cumulative Cost Share Budget'!L146='Split CS budget (B)'!$L$1,'Cumulative Cost Share Budget'!R146,0)</f>
        <v>0</v>
      </c>
      <c r="S147" s="61">
        <f>IF('Cumulative Cost Share Budget'!L146='Split CS budget (B)'!$L$1,'Cumulative Cost Share Budget'!S146,0)</f>
        <v>0</v>
      </c>
      <c r="T147" s="16"/>
      <c r="U147" s="323"/>
      <c r="V147" s="323"/>
      <c r="W147" s="323"/>
      <c r="X147" s="323"/>
      <c r="Y147" s="323"/>
    </row>
    <row r="148" spans="1:25" hidden="1">
      <c r="A148" s="449"/>
      <c r="B148" s="481"/>
      <c r="C148" s="480"/>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5">
        <f>IF('Cumulative Cost Share Budget'!$L148='Split CS budget (B)'!$L$1,'Cumulative Cost Share Budget'!A148,0)</f>
        <v>0</v>
      </c>
      <c r="B149" s="493">
        <f>IF('Cumulative Cost Share Budget'!$L148='Split CS budget (B)'!$L$1,'Cumulative Cost Share Budget'!B148,0)</f>
        <v>0</v>
      </c>
      <c r="C149" s="481"/>
      <c r="D149" s="33" t="s">
        <v>123</v>
      </c>
      <c r="E149" s="76">
        <f>ROUND($R149*$S149,6)</f>
        <v>0</v>
      </c>
      <c r="F149" s="76">
        <f>ROUND($R150*$S150,6)</f>
        <v>0</v>
      </c>
      <c r="G149" s="76">
        <f>ROUND($R151*$S151,6)</f>
        <v>0</v>
      </c>
      <c r="H149" s="76">
        <f>ROUND($R152*$S152,6)</f>
        <v>0</v>
      </c>
      <c r="I149" s="76">
        <f>ROUND($R153*$S153,6)</f>
        <v>0</v>
      </c>
      <c r="J149" s="46"/>
      <c r="M149" s="133">
        <f>IF('Cumulative Cost Share Budget'!L148='Split CS budget (B)'!$L$1,'Cumulative Cost Share Budget'!M148,0)</f>
        <v>0</v>
      </c>
      <c r="N149" s="214">
        <f>IF('Cumulative Cost Share Budget'!L148='Split CS budget (B)'!$L$1,'Cumulative Cost Share Budget'!N148,0)</f>
        <v>0</v>
      </c>
      <c r="O149" s="214">
        <f>IF('Cumulative Cost Share Budget'!$L148='Split CS budget (B)'!$L$1,'Cumulative Cost Share Budget'!O148,0)</f>
        <v>0</v>
      </c>
      <c r="P149" s="209">
        <f>IF('Cumulative Cost Share Budget'!L148='Split CS budget (B)'!$L$1,'Cumulative Cost Share Budget'!P148,0)</f>
        <v>0</v>
      </c>
      <c r="Q149" s="211">
        <f>IF('Cumulative Cost Share Budget'!L148='Split CS budget (B)'!$L$1,'Cumulative Cost Share Budget'!Q148,0)</f>
        <v>0</v>
      </c>
      <c r="R149" s="212">
        <f>IF('Cumulative Cost Share Budget'!L148='Split CS budget (B)'!$L$1,'Cumulative Cost Share Budget'!R148,0)</f>
        <v>0</v>
      </c>
      <c r="S149" s="61">
        <f>IF('Cumulative Cost Share Budget'!L148='Split CS budget (B)'!$L$1,'Cumulative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93">
        <f>IF('Cumulative Cost Share Budget'!$L149='Split CS budget (B)'!$L$1,'Cumulative Cost Share Budget'!A149,0)</f>
        <v>0</v>
      </c>
      <c r="B150" s="493">
        <f>IF('Cumulative Cost Share Budget'!$L149='Split CS budget (B)'!$L$1,'Cumulative Cost Share Budget'!B149,0)</f>
        <v>0</v>
      </c>
      <c r="C150" s="480"/>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(B)'!$L$1,'Cumulative Cost Share Budget'!Q149,0)</f>
        <v>0</v>
      </c>
      <c r="R150" s="212">
        <f>IF('Cumulative Cost Share Budget'!L149='Split CS budget (B)'!$L$1,'Cumulative Cost Share Budget'!R149,0)</f>
        <v>0</v>
      </c>
      <c r="S150" s="61">
        <f>IF('Cumulative Cost Share Budget'!L149='Split CS budget (B)'!$L$1,'Cumulative Cost Share Budget'!S149,0)</f>
        <v>0</v>
      </c>
      <c r="T150" s="16"/>
      <c r="U150" s="324"/>
      <c r="V150" s="324"/>
      <c r="W150" s="324"/>
      <c r="X150" s="324"/>
      <c r="Y150" s="324"/>
    </row>
    <row r="151" spans="1:25" hidden="1">
      <c r="A151" s="449"/>
      <c r="B151" s="486"/>
      <c r="C151" s="480"/>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(B)'!$L$1,'Cumulative Cost Share Budget'!Q150,0)</f>
        <v>0</v>
      </c>
      <c r="R151" s="212">
        <f>IF('Cumulative Cost Share Budget'!L150='Split CS budget (B)'!$L$1,'Cumulative Cost Share Budget'!R150,0)</f>
        <v>0</v>
      </c>
      <c r="S151" s="61">
        <f>IF('Cumulative Cost Share Budget'!L150='Split CS budget (B)'!$L$1,'Cumulative Cost Share Budget'!S150,0)</f>
        <v>0</v>
      </c>
      <c r="T151" s="16"/>
      <c r="U151" s="323"/>
      <c r="V151" s="323"/>
      <c r="W151" s="323"/>
      <c r="X151" s="323"/>
      <c r="Y151" s="323"/>
    </row>
    <row r="152" spans="1:25" ht="15" hidden="1">
      <c r="A152" s="449"/>
      <c r="B152" s="486"/>
      <c r="C152" s="480"/>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(B)'!$L$1,'Cumulative Cost Share Budget'!Q151,0)</f>
        <v>0</v>
      </c>
      <c r="R152" s="212">
        <f>IF('Cumulative Cost Share Budget'!L151='Split CS budget (B)'!$L$1,'Cumulative Cost Share Budget'!R151,0)</f>
        <v>0</v>
      </c>
      <c r="S152" s="61">
        <f>IF('Cumulative Cost Share Budget'!L151='Split CS budget (B)'!$L$1,'Cumulative Cost Share Budget'!S151,0)</f>
        <v>0</v>
      </c>
      <c r="T152" s="16"/>
      <c r="U152" s="324"/>
      <c r="V152" s="324"/>
      <c r="W152" s="324"/>
      <c r="X152" s="324"/>
      <c r="Y152" s="324"/>
    </row>
    <row r="153" spans="1:25" hidden="1">
      <c r="A153" s="449"/>
      <c r="B153" s="486"/>
      <c r="C153" s="480"/>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(B)'!$L$1,'Cumulative Cost Share Budget'!Q152,0)</f>
        <v>0</v>
      </c>
      <c r="R153" s="212">
        <f>IF('Cumulative Cost Share Budget'!L152='Split CS budget (B)'!$L$1,'Cumulative Cost Share Budget'!R152,0)</f>
        <v>0</v>
      </c>
      <c r="S153" s="61">
        <f>IF('Cumulative Cost Share Budget'!L152='Split CS budget (B)'!$L$1,'Cumulative Cost Share Budget'!S152,0)</f>
        <v>0</v>
      </c>
      <c r="T153" s="16"/>
      <c r="U153" s="323"/>
      <c r="V153" s="323"/>
      <c r="W153" s="323"/>
      <c r="X153" s="323"/>
      <c r="Y153" s="323"/>
    </row>
    <row r="154" spans="1:25" hidden="1">
      <c r="A154" s="449"/>
      <c r="B154" s="481"/>
      <c r="C154" s="480"/>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5">
        <f>IF('Cumulative Cost Share Budget'!$L154='Split CS budget (B)'!$L$1,'Cumulative Cost Share Budget'!A154,0)</f>
        <v>0</v>
      </c>
      <c r="B155" s="493">
        <f>IF('Cumulative Cost Share Budget'!$L154='Split CS budget (B)'!$L$1,'Cumulative Cost Share Budget'!B154,0)</f>
        <v>0</v>
      </c>
      <c r="C155" s="481"/>
      <c r="D155" s="33" t="s">
        <v>123</v>
      </c>
      <c r="E155" s="76">
        <f>ROUND($R155*$S155,6)</f>
        <v>0</v>
      </c>
      <c r="F155" s="76">
        <f>ROUND($R156*$S156,6)</f>
        <v>0</v>
      </c>
      <c r="G155" s="76">
        <f>ROUND($R157*$S157,6)</f>
        <v>0</v>
      </c>
      <c r="H155" s="76">
        <f>ROUND($R158*$S158,6)</f>
        <v>0</v>
      </c>
      <c r="I155" s="76">
        <f>ROUND($R159*$S159,6)</f>
        <v>0</v>
      </c>
      <c r="J155" s="46"/>
      <c r="M155" s="133">
        <f>IF('Cumulative Cost Share Budget'!L154='Split CS budget (B)'!$L$1,'Cumulative Cost Share Budget'!M154,0)</f>
        <v>0</v>
      </c>
      <c r="N155" s="214">
        <f>IF('Cumulative Cost Share Budget'!L154='Split CS budget (B)'!$L$1,'Cumulative Cost Share Budget'!N154,0)</f>
        <v>0</v>
      </c>
      <c r="O155" s="214">
        <f>IF('Cumulative Cost Share Budget'!$L154='Split CS budget (B)'!$L$1,'Cumulative Cost Share Budget'!O154,0)</f>
        <v>0</v>
      </c>
      <c r="P155" s="209">
        <f>IF('Cumulative Cost Share Budget'!L154='Split CS budget (B)'!$L$1,'Cumulative Cost Share Budget'!P154,0)</f>
        <v>0</v>
      </c>
      <c r="Q155" s="211">
        <f>IF('Cumulative Cost Share Budget'!L154='Split CS budget (B)'!$L$1,'Cumulative Cost Share Budget'!Q154,0)</f>
        <v>0</v>
      </c>
      <c r="R155" s="212">
        <f>IF('Cumulative Cost Share Budget'!L154='Split CS budget (B)'!$L$1,'Cumulative Cost Share Budget'!R154,0)</f>
        <v>0</v>
      </c>
      <c r="S155" s="61">
        <f>IF('Cumulative Cost Share Budget'!L154='Split CS budget (B)'!$L$1,'Cumulative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93">
        <f>IF('Cumulative Cost Share Budget'!$L155='Split CS budget (B)'!$L$1,'Cumulative Cost Share Budget'!A155,0)</f>
        <v>0</v>
      </c>
      <c r="B156" s="493">
        <f>IF('Cumulative Cost Share Budget'!$L155='Split CS budget (B)'!$L$1,'Cumulative Cost Share Budget'!B155,0)</f>
        <v>0</v>
      </c>
      <c r="C156" s="480"/>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(B)'!$L$1,'Cumulative Cost Share Budget'!Q155,0)</f>
        <v>0</v>
      </c>
      <c r="R156" s="212">
        <f>IF('Cumulative Cost Share Budget'!L155='Split CS budget (B)'!$L$1,'Cumulative Cost Share Budget'!R155,0)</f>
        <v>0</v>
      </c>
      <c r="S156" s="61">
        <f>IF('Cumulative Cost Share Budget'!L155='Split CS budget (B)'!$L$1,'Cumulative Cost Share Budget'!S155,0)</f>
        <v>0</v>
      </c>
      <c r="T156" s="16"/>
      <c r="U156" s="324"/>
      <c r="V156" s="324"/>
      <c r="W156" s="324"/>
      <c r="X156" s="324"/>
      <c r="Y156" s="324"/>
    </row>
    <row r="157" spans="1:25" hidden="1">
      <c r="A157" s="449"/>
      <c r="B157" s="486"/>
      <c r="C157" s="480"/>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(B)'!$L$1,'Cumulative Cost Share Budget'!Q156,0)</f>
        <v>0</v>
      </c>
      <c r="R157" s="212">
        <f>IF('Cumulative Cost Share Budget'!L156='Split CS budget (B)'!$L$1,'Cumulative Cost Share Budget'!R156,0)</f>
        <v>0</v>
      </c>
      <c r="S157" s="61">
        <f>IF('Cumulative Cost Share Budget'!L156='Split CS budget (B)'!$L$1,'Cumulative Cost Share Budget'!S156,0)</f>
        <v>0</v>
      </c>
      <c r="T157" s="16"/>
      <c r="U157" s="323"/>
      <c r="V157" s="323"/>
      <c r="W157" s="323"/>
      <c r="X157" s="323"/>
      <c r="Y157" s="323"/>
    </row>
    <row r="158" spans="1:25" ht="15" hidden="1">
      <c r="A158" s="449"/>
      <c r="B158" s="486"/>
      <c r="C158" s="480"/>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(B)'!$L$1,'Cumulative Cost Share Budget'!Q157,0)</f>
        <v>0</v>
      </c>
      <c r="R158" s="212">
        <f>IF('Cumulative Cost Share Budget'!L157='Split CS budget (B)'!$L$1,'Cumulative Cost Share Budget'!R157,0)</f>
        <v>0</v>
      </c>
      <c r="S158" s="61">
        <f>IF('Cumulative Cost Share Budget'!L157='Split CS budget (B)'!$L$1,'Cumulative Cost Share Budget'!S157,0)</f>
        <v>0</v>
      </c>
      <c r="T158" s="16"/>
      <c r="U158" s="324"/>
      <c r="V158" s="324"/>
      <c r="W158" s="324"/>
      <c r="X158" s="324"/>
      <c r="Y158" s="324"/>
    </row>
    <row r="159" spans="1:25" hidden="1">
      <c r="A159" s="449"/>
      <c r="B159" s="486"/>
      <c r="C159" s="480"/>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(B)'!$L$1,'Cumulative Cost Share Budget'!Q158,0)</f>
        <v>0</v>
      </c>
      <c r="R159" s="212">
        <f>IF('Cumulative Cost Share Budget'!L158='Split CS budget (B)'!$L$1,'Cumulative Cost Share Budget'!R158,0)</f>
        <v>0</v>
      </c>
      <c r="S159" s="61">
        <f>IF('Cumulative Cost Share Budget'!L158='Split CS budget (B)'!$L$1,'Cumulative Cost Share Budget'!S158,0)</f>
        <v>0</v>
      </c>
      <c r="T159" s="16"/>
      <c r="U159" s="323"/>
      <c r="V159" s="323"/>
      <c r="W159" s="323"/>
      <c r="X159" s="323"/>
      <c r="Y159" s="323"/>
    </row>
    <row r="160" spans="1:25" hidden="1">
      <c r="A160" s="449"/>
      <c r="B160" s="481"/>
      <c r="C160" s="480"/>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5">
        <f>IF('Cumulative Cost Share Budget'!$L160='Split CS budget (B)'!$L$1,'Cumulative Cost Share Budget'!A160,0)</f>
        <v>0</v>
      </c>
      <c r="B161" s="493">
        <f>IF('Cumulative Cost Share Budget'!$L160='Split CS budget (B)'!$L$1,'Cumulative Cost Share Budget'!B160,0)</f>
        <v>0</v>
      </c>
      <c r="C161" s="481"/>
      <c r="D161" s="33" t="s">
        <v>123</v>
      </c>
      <c r="E161" s="76">
        <f>ROUND($R161*$S161,6)</f>
        <v>0</v>
      </c>
      <c r="F161" s="76">
        <f>ROUND($R162*$S162,6)</f>
        <v>0</v>
      </c>
      <c r="G161" s="76">
        <f>ROUND($R163*$S163,6)</f>
        <v>0</v>
      </c>
      <c r="H161" s="76">
        <f>ROUND($R164*$S164,6)</f>
        <v>0</v>
      </c>
      <c r="I161" s="76">
        <f>ROUND($R165*$S165,6)</f>
        <v>0</v>
      </c>
      <c r="J161" s="46"/>
      <c r="M161" s="133">
        <f>IF('Cumulative Cost Share Budget'!L160='Split CS budget (B)'!$L$1,'Cumulative Cost Share Budget'!M160,0)</f>
        <v>0</v>
      </c>
      <c r="N161" s="214">
        <f>IF('Cumulative Cost Share Budget'!L160='Split CS budget (B)'!$L$1,'Cumulative Cost Share Budget'!N160,0)</f>
        <v>0</v>
      </c>
      <c r="O161" s="214">
        <f>IF('Cumulative Cost Share Budget'!$L160='Split CS budget (B)'!$L$1,'Cumulative Cost Share Budget'!O160,0)</f>
        <v>0</v>
      </c>
      <c r="P161" s="209">
        <f>IF('Cumulative Cost Share Budget'!L160='Split CS budget (B)'!$L$1,'Cumulative Cost Share Budget'!P160,0)</f>
        <v>0</v>
      </c>
      <c r="Q161" s="211">
        <f>IF('Cumulative Cost Share Budget'!L160='Split CS budget (B)'!$L$1,'Cumulative Cost Share Budget'!Q160,0)</f>
        <v>0</v>
      </c>
      <c r="R161" s="212">
        <f>IF('Cumulative Cost Share Budget'!L160='Split CS budget (B)'!$L$1,'Cumulative Cost Share Budget'!R160,0)</f>
        <v>0</v>
      </c>
      <c r="S161" s="61">
        <f>IF('Cumulative Cost Share Budget'!L160='Split CS budget (B)'!$L$1,'Cumulative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93">
        <f>IF('Cumulative Cost Share Budget'!$L161='Split CS budget (B)'!$L$1,'Cumulative Cost Share Budget'!A161,0)</f>
        <v>0</v>
      </c>
      <c r="B162" s="493">
        <f>IF('Cumulative Cost Share Budget'!$L161='Split CS budget (B)'!$L$1,'Cumulative Cost Share Budget'!B161,0)</f>
        <v>0</v>
      </c>
      <c r="C162" s="480"/>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(B)'!$L$1,'Cumulative Cost Share Budget'!Q161,0)</f>
        <v>0</v>
      </c>
      <c r="R162" s="212">
        <f>IF('Cumulative Cost Share Budget'!L161='Split CS budget (B)'!$L$1,'Cumulative Cost Share Budget'!R161,0)</f>
        <v>0</v>
      </c>
      <c r="S162" s="61">
        <f>IF('Cumulative Cost Share Budget'!L161='Split CS budget (B)'!$L$1,'Cumulative Cost Share Budget'!S161,0)</f>
        <v>0</v>
      </c>
      <c r="T162" s="16"/>
      <c r="U162" s="324"/>
      <c r="V162" s="324"/>
      <c r="W162" s="324"/>
      <c r="X162" s="324"/>
      <c r="Y162" s="324"/>
    </row>
    <row r="163" spans="1:25" hidden="1">
      <c r="A163" s="449"/>
      <c r="B163" s="486"/>
      <c r="C163" s="480"/>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(B)'!$L$1,'Cumulative Cost Share Budget'!Q162,0)</f>
        <v>0</v>
      </c>
      <c r="R163" s="212">
        <f>IF('Cumulative Cost Share Budget'!L162='Split CS budget (B)'!$L$1,'Cumulative Cost Share Budget'!R162,0)</f>
        <v>0</v>
      </c>
      <c r="S163" s="61">
        <f>IF('Cumulative Cost Share Budget'!L162='Split CS budget (B)'!$L$1,'Cumulative Cost Share Budget'!S162,0)</f>
        <v>0</v>
      </c>
      <c r="T163" s="16"/>
      <c r="U163" s="323"/>
      <c r="V163" s="323"/>
      <c r="W163" s="323"/>
      <c r="X163" s="323"/>
      <c r="Y163" s="323"/>
    </row>
    <row r="164" spans="1:25" ht="15" hidden="1">
      <c r="A164" s="449"/>
      <c r="B164" s="486"/>
      <c r="C164" s="480"/>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(B)'!$L$1,'Cumulative Cost Share Budget'!Q163,0)</f>
        <v>0</v>
      </c>
      <c r="R164" s="212">
        <f>IF('Cumulative Cost Share Budget'!L163='Split CS budget (B)'!$L$1,'Cumulative Cost Share Budget'!R163,0)</f>
        <v>0</v>
      </c>
      <c r="S164" s="61">
        <f>IF('Cumulative Cost Share Budget'!L163='Split CS budget (B)'!$L$1,'Cumulative Cost Share Budget'!S163,0)</f>
        <v>0</v>
      </c>
      <c r="T164" s="16"/>
      <c r="U164" s="324"/>
      <c r="V164" s="324"/>
      <c r="W164" s="324"/>
      <c r="X164" s="324"/>
      <c r="Y164" s="324"/>
    </row>
    <row r="165" spans="1:25" hidden="1">
      <c r="A165" s="449"/>
      <c r="B165" s="486"/>
      <c r="C165" s="480"/>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(B)'!$L$1,'Cumulative Cost Share Budget'!Q164,0)</f>
        <v>0</v>
      </c>
      <c r="R165" s="212">
        <f>IF('Cumulative Cost Share Budget'!L164='Split CS budget (B)'!$L$1,'Cumulative Cost Share Budget'!R164,0)</f>
        <v>0</v>
      </c>
      <c r="S165" s="61">
        <f>IF('Cumulative Cost Share Budget'!L164='Split CS budget (B)'!$L$1,'Cumulative Cost Share Budget'!S164,0)</f>
        <v>0</v>
      </c>
      <c r="T165" s="16"/>
      <c r="U165" s="323"/>
      <c r="V165" s="323"/>
      <c r="W165" s="323"/>
      <c r="X165" s="323"/>
      <c r="Y165" s="323"/>
    </row>
    <row r="166" spans="1:25" hidden="1">
      <c r="A166" s="449"/>
      <c r="B166" s="481"/>
      <c r="C166" s="480"/>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5">
        <f>IF('Cumulative Cost Share Budget'!$L166='Split CS budget (B)'!$L$1,'Cumulative Cost Share Budget'!A166,0)</f>
        <v>0</v>
      </c>
      <c r="B167" s="493">
        <f>IF('Cumulative Cost Share Budget'!$L166='Split CS budget (B)'!$L$1,'Cumulative Cost Share Budget'!B166,0)</f>
        <v>0</v>
      </c>
      <c r="C167" s="481"/>
      <c r="D167" s="33" t="s">
        <v>123</v>
      </c>
      <c r="E167" s="76">
        <f>ROUND($R167*$S167,6)</f>
        <v>0</v>
      </c>
      <c r="F167" s="76">
        <f>ROUND($R168*$S168,6)</f>
        <v>0</v>
      </c>
      <c r="G167" s="76">
        <f>ROUND($R169*$S169,6)</f>
        <v>0</v>
      </c>
      <c r="H167" s="76">
        <f>ROUND($R170*$S170,6)</f>
        <v>0</v>
      </c>
      <c r="I167" s="76">
        <f>ROUND($R171*$S171,6)</f>
        <v>0</v>
      </c>
      <c r="J167" s="46"/>
      <c r="M167" s="133">
        <f>IF('Cumulative Cost Share Budget'!L166='Split CS budget (B)'!$L$1,'Cumulative Cost Share Budget'!M166,0)</f>
        <v>0</v>
      </c>
      <c r="N167" s="214">
        <f>IF('Cumulative Cost Share Budget'!L166='Split CS budget (B)'!$L$1,'Cumulative Cost Share Budget'!N166,0)</f>
        <v>0</v>
      </c>
      <c r="O167" s="214">
        <f>IF('Cumulative Cost Share Budget'!$L166='Split CS budget (B)'!$L$1,'Cumulative Cost Share Budget'!O166,0)</f>
        <v>0</v>
      </c>
      <c r="P167" s="209">
        <f>IF('Cumulative Cost Share Budget'!L166='Split CS budget (B)'!$L$1,'Cumulative Cost Share Budget'!P166,0)</f>
        <v>0</v>
      </c>
      <c r="Q167" s="211">
        <f>IF('Cumulative Cost Share Budget'!L166='Split CS budget (B)'!$L$1,'Cumulative Cost Share Budget'!Q166,0)</f>
        <v>0</v>
      </c>
      <c r="R167" s="212">
        <f>IF('Cumulative Cost Share Budget'!L166='Split CS budget (B)'!$L$1,'Cumulative Cost Share Budget'!R166,0)</f>
        <v>0</v>
      </c>
      <c r="S167" s="61">
        <f>IF('Cumulative Cost Share Budget'!L166='Split CS budget (B)'!$L$1,'Cumulative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93">
        <f>IF('Cumulative Cost Share Budget'!$L167='Split CS budget (B)'!$L$1,'Cumulative Cost Share Budget'!A167,0)</f>
        <v>0</v>
      </c>
      <c r="B168" s="493">
        <f>IF('Cumulative Cost Share Budget'!$L167='Split CS budget (B)'!$L$1,'Cumulative Cost Share Budget'!B167,0)</f>
        <v>0</v>
      </c>
      <c r="C168" s="480"/>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(B)'!$L$1,'Cumulative Cost Share Budget'!Q167,0)</f>
        <v>0</v>
      </c>
      <c r="R168" s="212">
        <f>IF('Cumulative Cost Share Budget'!L167='Split CS budget (B)'!$L$1,'Cumulative Cost Share Budget'!R167,0)</f>
        <v>0</v>
      </c>
      <c r="S168" s="61">
        <f>IF('Cumulative Cost Share Budget'!L167='Split CS budget (B)'!$L$1,'Cumulative Cost Share Budget'!S167,0)</f>
        <v>0</v>
      </c>
      <c r="T168" s="16"/>
      <c r="U168" s="324"/>
      <c r="V168" s="324"/>
      <c r="W168" s="324"/>
      <c r="X168" s="324"/>
      <c r="Y168" s="324"/>
    </row>
    <row r="169" spans="1:25" hidden="1">
      <c r="A169" s="449"/>
      <c r="B169" s="486"/>
      <c r="C169" s="480"/>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(B)'!$L$1,'Cumulative Cost Share Budget'!Q168,0)</f>
        <v>0</v>
      </c>
      <c r="R169" s="212">
        <f>IF('Cumulative Cost Share Budget'!L168='Split CS budget (B)'!$L$1,'Cumulative Cost Share Budget'!R168,0)</f>
        <v>0</v>
      </c>
      <c r="S169" s="61">
        <f>IF('Cumulative Cost Share Budget'!L168='Split CS budget (B)'!$L$1,'Cumulative Cost Share Budget'!S168,0)</f>
        <v>0</v>
      </c>
      <c r="T169" s="16"/>
      <c r="U169" s="323"/>
      <c r="V169" s="323"/>
      <c r="W169" s="323"/>
      <c r="X169" s="323"/>
      <c r="Y169" s="323"/>
    </row>
    <row r="170" spans="1:25" ht="15" hidden="1">
      <c r="A170" s="449"/>
      <c r="B170" s="486"/>
      <c r="C170" s="480"/>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(B)'!$L$1,'Cumulative Cost Share Budget'!Q169,0)</f>
        <v>0</v>
      </c>
      <c r="R170" s="212">
        <f>IF('Cumulative Cost Share Budget'!L169='Split CS budget (B)'!$L$1,'Cumulative Cost Share Budget'!R169,0)</f>
        <v>0</v>
      </c>
      <c r="S170" s="61">
        <f>IF('Cumulative Cost Share Budget'!L169='Split CS budget (B)'!$L$1,'Cumulative Cost Share Budget'!S169,0)</f>
        <v>0</v>
      </c>
      <c r="T170" s="16"/>
      <c r="U170" s="324"/>
      <c r="V170" s="324"/>
      <c r="W170" s="324"/>
      <c r="X170" s="324"/>
      <c r="Y170" s="324"/>
    </row>
    <row r="171" spans="1:25" hidden="1">
      <c r="A171" s="449"/>
      <c r="B171" s="486"/>
      <c r="C171" s="480"/>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(B)'!$L$1,'Cumulative Cost Share Budget'!Q170,0)</f>
        <v>0</v>
      </c>
      <c r="R171" s="212">
        <f>IF('Cumulative Cost Share Budget'!L170='Split CS budget (B)'!$L$1,'Cumulative Cost Share Budget'!R170,0)</f>
        <v>0</v>
      </c>
      <c r="S171" s="61">
        <f>IF('Cumulative Cost Share Budget'!L170='Split CS budget (B)'!$L$1,'Cumulative Cost Share Budget'!S170,0)</f>
        <v>0</v>
      </c>
      <c r="T171" s="16"/>
      <c r="U171" s="323"/>
      <c r="V171" s="323"/>
      <c r="W171" s="323"/>
      <c r="X171" s="323"/>
      <c r="Y171" s="323"/>
    </row>
    <row r="172" spans="1:25" hidden="1">
      <c r="A172" s="449"/>
      <c r="B172" s="481"/>
      <c r="C172" s="480"/>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5">
        <f>IF('Cumulative Cost Share Budget'!$L172='Split CS budget (B)'!$L$1,'Cumulative Cost Share Budget'!A172,0)</f>
        <v>0</v>
      </c>
      <c r="B173" s="493">
        <f>IF('Cumulative Cost Share Budget'!$L172='Split CS budget (B)'!$L$1,'Cumulative Cost Share Budget'!B172,0)</f>
        <v>0</v>
      </c>
      <c r="C173" s="481"/>
      <c r="D173" s="33" t="s">
        <v>123</v>
      </c>
      <c r="E173" s="76">
        <f>ROUND($R173*$S173,6)</f>
        <v>0</v>
      </c>
      <c r="F173" s="76">
        <f>ROUND($R174*$S174,6)</f>
        <v>0</v>
      </c>
      <c r="G173" s="76">
        <f>ROUND($R175*$S175,6)</f>
        <v>0</v>
      </c>
      <c r="H173" s="76">
        <f>ROUND($R176*$S176,6)</f>
        <v>0</v>
      </c>
      <c r="I173" s="76">
        <f>ROUND($R177*$S177,6)</f>
        <v>0</v>
      </c>
      <c r="J173" s="46"/>
      <c r="M173" s="133">
        <f>IF('Cumulative Cost Share Budget'!L172='Split CS budget (B)'!$L$1,'Cumulative Cost Share Budget'!M172,0)</f>
        <v>0</v>
      </c>
      <c r="N173" s="214">
        <f>IF('Cumulative Cost Share Budget'!L172='Split CS budget (B)'!$L$1,'Cumulative Cost Share Budget'!N172,0)</f>
        <v>0</v>
      </c>
      <c r="O173" s="214">
        <f>IF('Cumulative Cost Share Budget'!$L172='Split CS budget (B)'!$L$1,'Cumulative Cost Share Budget'!O172,0)</f>
        <v>0</v>
      </c>
      <c r="P173" s="209">
        <f>IF('Cumulative Cost Share Budget'!L172='Split CS budget (B)'!$L$1,'Cumulative Cost Share Budget'!P172,0)</f>
        <v>0</v>
      </c>
      <c r="Q173" s="211">
        <f>IF('Cumulative Cost Share Budget'!L172='Split CS budget (B)'!$L$1,'Cumulative Cost Share Budget'!Q172,0)</f>
        <v>0</v>
      </c>
      <c r="R173" s="212">
        <f>IF('Cumulative Cost Share Budget'!L172='Split CS budget (B)'!$L$1,'Cumulative Cost Share Budget'!R172,0)</f>
        <v>0</v>
      </c>
      <c r="S173" s="61">
        <f>IF('Cumulative Cost Share Budget'!L172='Split CS budget (B)'!$L$1,'Cumulative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93">
        <f>IF('Cumulative Cost Share Budget'!$L173='Split CS budget (B)'!$L$1,'Cumulative Cost Share Budget'!A173,0)</f>
        <v>0</v>
      </c>
      <c r="B174" s="493">
        <f>IF('Cumulative Cost Share Budget'!$L173='Split CS budget (B)'!$L$1,'Cumulative Cost Share Budget'!B173,0)</f>
        <v>0</v>
      </c>
      <c r="C174" s="480"/>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(B)'!$L$1,'Cumulative Cost Share Budget'!Q173,0)</f>
        <v>0</v>
      </c>
      <c r="R174" s="212">
        <f>IF('Cumulative Cost Share Budget'!L173='Split CS budget (B)'!$L$1,'Cumulative Cost Share Budget'!R173,0)</f>
        <v>0</v>
      </c>
      <c r="S174" s="61">
        <f>IF('Cumulative Cost Share Budget'!L173='Split CS budget (B)'!$L$1,'Cumulative Cost Share Budget'!S173,0)</f>
        <v>0</v>
      </c>
      <c r="T174" s="16"/>
      <c r="U174" s="324"/>
      <c r="V174" s="324"/>
      <c r="W174" s="324"/>
      <c r="X174" s="324"/>
      <c r="Y174" s="324"/>
    </row>
    <row r="175" spans="1:25" hidden="1">
      <c r="A175" s="449"/>
      <c r="B175" s="486"/>
      <c r="C175" s="480"/>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(B)'!$L$1,'Cumulative Cost Share Budget'!Q174,0)</f>
        <v>0</v>
      </c>
      <c r="R175" s="212">
        <f>IF('Cumulative Cost Share Budget'!L174='Split CS budget (B)'!$L$1,'Cumulative Cost Share Budget'!R174,0)</f>
        <v>0</v>
      </c>
      <c r="S175" s="61">
        <f>IF('Cumulative Cost Share Budget'!L174='Split CS budget (B)'!$L$1,'Cumulative Cost Share Budget'!S174,0)</f>
        <v>0</v>
      </c>
      <c r="T175" s="16"/>
      <c r="U175" s="323"/>
      <c r="V175" s="323"/>
      <c r="W175" s="323"/>
      <c r="X175" s="323"/>
      <c r="Y175" s="323"/>
    </row>
    <row r="176" spans="1:25" ht="15" hidden="1">
      <c r="A176" s="449"/>
      <c r="B176" s="486"/>
      <c r="C176" s="480"/>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(B)'!$L$1,'Cumulative Cost Share Budget'!Q175,0)</f>
        <v>0</v>
      </c>
      <c r="R176" s="212">
        <f>IF('Cumulative Cost Share Budget'!L175='Split CS budget (B)'!$L$1,'Cumulative Cost Share Budget'!R175,0)</f>
        <v>0</v>
      </c>
      <c r="S176" s="61">
        <f>IF('Cumulative Cost Share Budget'!L175='Split CS budget (B)'!$L$1,'Cumulative Cost Share Budget'!S175,0)</f>
        <v>0</v>
      </c>
      <c r="T176" s="16"/>
      <c r="U176" s="324"/>
      <c r="V176" s="324"/>
      <c r="W176" s="324"/>
      <c r="X176" s="324"/>
      <c r="Y176" s="324"/>
    </row>
    <row r="177" spans="1:25" hidden="1">
      <c r="A177" s="449"/>
      <c r="B177" s="486"/>
      <c r="C177" s="480"/>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(B)'!$L$1,'Cumulative Cost Share Budget'!Q176,0)</f>
        <v>0</v>
      </c>
      <c r="R177" s="212">
        <f>IF('Cumulative Cost Share Budget'!L176='Split CS budget (B)'!$L$1,'Cumulative Cost Share Budget'!R176,0)</f>
        <v>0</v>
      </c>
      <c r="S177" s="61">
        <f>IF('Cumulative Cost Share Budget'!L176='Split CS budget (B)'!$L$1,'Cumulative Cost Share Budget'!S176,0)</f>
        <v>0</v>
      </c>
      <c r="T177" s="16"/>
      <c r="U177" s="323"/>
      <c r="V177" s="323"/>
      <c r="W177" s="323"/>
      <c r="X177" s="323"/>
      <c r="Y177" s="323"/>
    </row>
    <row r="178" spans="1:25" hidden="1">
      <c r="A178" s="449"/>
      <c r="B178" s="481"/>
      <c r="C178" s="480"/>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5">
        <f>IF('Cumulative Cost Share Budget'!$L178='Split CS budget (B)'!$L$1,'Cumulative Cost Share Budget'!A178,0)</f>
        <v>0</v>
      </c>
      <c r="B179" s="493">
        <f>IF('Cumulative Cost Share Budget'!$L178='Split CS budget (B)'!$L$1,'Cumulative Cost Share Budget'!B178,0)</f>
        <v>0</v>
      </c>
      <c r="C179" s="481"/>
      <c r="D179" s="33" t="s">
        <v>123</v>
      </c>
      <c r="E179" s="76">
        <f>ROUND($R179*$S179,6)</f>
        <v>0</v>
      </c>
      <c r="F179" s="76">
        <f>ROUND($R180*$S180,6)</f>
        <v>0</v>
      </c>
      <c r="G179" s="76">
        <f>ROUND($R181*$S181,6)</f>
        <v>0</v>
      </c>
      <c r="H179" s="76">
        <f>ROUND($R182*$S182,6)</f>
        <v>0</v>
      </c>
      <c r="I179" s="76">
        <f>ROUND($R183*$S183,6)</f>
        <v>0</v>
      </c>
      <c r="J179" s="46"/>
      <c r="M179" s="133">
        <f>IF('Cumulative Cost Share Budget'!L178='Split CS budget (B)'!$L$1,'Cumulative Cost Share Budget'!M178,0)</f>
        <v>0</v>
      </c>
      <c r="N179" s="214">
        <f>IF('Cumulative Cost Share Budget'!L178='Split CS budget (B)'!$L$1,'Cumulative Cost Share Budget'!N178,0)</f>
        <v>0</v>
      </c>
      <c r="O179" s="214">
        <f>IF('Cumulative Cost Share Budget'!$L178='Split CS budget (B)'!$L$1,'Cumulative Cost Share Budget'!O178,0)</f>
        <v>0</v>
      </c>
      <c r="P179" s="209">
        <f>IF('Cumulative Cost Share Budget'!L178='Split CS budget (B)'!$L$1,'Cumulative Cost Share Budget'!P178,0)</f>
        <v>0</v>
      </c>
      <c r="Q179" s="211">
        <f>IF('Cumulative Cost Share Budget'!L178='Split CS budget (B)'!$L$1,'Cumulative Cost Share Budget'!Q178,0)</f>
        <v>0</v>
      </c>
      <c r="R179" s="212">
        <f>IF('Cumulative Cost Share Budget'!L178='Split CS budget (B)'!$L$1,'Cumulative Cost Share Budget'!R178,0)</f>
        <v>0</v>
      </c>
      <c r="S179" s="61">
        <f>IF('Cumulative Cost Share Budget'!L178='Split CS budget (B)'!$L$1,'Cumulative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93">
        <f>IF('Cumulative Cost Share Budget'!$L179='Split CS budget (B)'!$L$1,'Cumulative Cost Share Budget'!A179,0)</f>
        <v>0</v>
      </c>
      <c r="B180" s="493">
        <f>IF('Cumulative Cost Share Budget'!$L179='Split CS budget (B)'!$L$1,'Cumulative Cost Share Budget'!B179,0)</f>
        <v>0</v>
      </c>
      <c r="C180" s="480"/>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(B)'!$L$1,'Cumulative Cost Share Budget'!Q179,0)</f>
        <v>0</v>
      </c>
      <c r="R180" s="212">
        <f>IF('Cumulative Cost Share Budget'!L179='Split CS budget (B)'!$L$1,'Cumulative Cost Share Budget'!R179,0)</f>
        <v>0</v>
      </c>
      <c r="S180" s="61">
        <f>IF('Cumulative Cost Share Budget'!L179='Split CS budget (B)'!$L$1,'Cumulative Cost Share Budget'!S179,0)</f>
        <v>0</v>
      </c>
      <c r="T180" s="16"/>
      <c r="U180" s="324"/>
      <c r="V180" s="324"/>
      <c r="W180" s="324"/>
      <c r="X180" s="324"/>
      <c r="Y180" s="324"/>
    </row>
    <row r="181" spans="1:25" hidden="1">
      <c r="A181" s="449"/>
      <c r="B181" s="486"/>
      <c r="C181" s="480"/>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(B)'!$L$1,'Cumulative Cost Share Budget'!Q180,0)</f>
        <v>0</v>
      </c>
      <c r="R181" s="212">
        <f>IF('Cumulative Cost Share Budget'!L180='Split CS budget (B)'!$L$1,'Cumulative Cost Share Budget'!R180,0)</f>
        <v>0</v>
      </c>
      <c r="S181" s="61">
        <f>IF('Cumulative Cost Share Budget'!L180='Split CS budget (B)'!$L$1,'Cumulative Cost Share Budget'!S180,0)</f>
        <v>0</v>
      </c>
      <c r="T181" s="16"/>
      <c r="U181" s="323"/>
      <c r="V181" s="323"/>
      <c r="W181" s="323"/>
      <c r="X181" s="323"/>
      <c r="Y181" s="323"/>
    </row>
    <row r="182" spans="1:25" ht="15" hidden="1">
      <c r="A182" s="449"/>
      <c r="B182" s="486"/>
      <c r="C182" s="480"/>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(B)'!$L$1,'Cumulative Cost Share Budget'!Q181,0)</f>
        <v>0</v>
      </c>
      <c r="R182" s="212">
        <f>IF('Cumulative Cost Share Budget'!L181='Split CS budget (B)'!$L$1,'Cumulative Cost Share Budget'!R181,0)</f>
        <v>0</v>
      </c>
      <c r="S182" s="61">
        <f>IF('Cumulative Cost Share Budget'!L181='Split CS budget (B)'!$L$1,'Cumulative Cost Share Budget'!S181,0)</f>
        <v>0</v>
      </c>
      <c r="T182" s="16"/>
      <c r="U182" s="324"/>
      <c r="V182" s="324"/>
      <c r="W182" s="324"/>
      <c r="X182" s="324"/>
      <c r="Y182" s="324"/>
    </row>
    <row r="183" spans="1:25" hidden="1">
      <c r="A183" s="449"/>
      <c r="B183" s="486"/>
      <c r="C183" s="480"/>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(B)'!$L$1,'Cumulative Cost Share Budget'!Q182,0)</f>
        <v>0</v>
      </c>
      <c r="R183" s="212">
        <f>IF('Cumulative Cost Share Budget'!L182='Split CS budget (B)'!$L$1,'Cumulative Cost Share Budget'!R182,0)</f>
        <v>0</v>
      </c>
      <c r="S183" s="61">
        <f>IF('Cumulative Cost Share Budget'!L182='Split CS budget (B)'!$L$1,'Cumulative Cost Share Budget'!S182,0)</f>
        <v>0</v>
      </c>
      <c r="T183" s="16"/>
      <c r="U183" s="323"/>
      <c r="V183" s="323"/>
      <c r="W183" s="323"/>
      <c r="X183" s="323"/>
      <c r="Y183" s="323"/>
    </row>
    <row r="184" spans="1:25" hidden="1">
      <c r="A184" s="449"/>
      <c r="B184" s="481"/>
      <c r="C184" s="480"/>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5">
        <f>IF('Cumulative Cost Share Budget'!$L184='Split CS budget (B)'!$L$1,'Cumulative Cost Share Budget'!A184,0)</f>
        <v>0</v>
      </c>
      <c r="B185" s="493">
        <f>IF('Cumulative Cost Share Budget'!$L184='Split CS budget (B)'!$L$1,'Cumulative Cost Share Budget'!B184,0)</f>
        <v>0</v>
      </c>
      <c r="C185" s="481"/>
      <c r="D185" s="33" t="s">
        <v>123</v>
      </c>
      <c r="E185" s="76">
        <f>ROUND($R185*$S185,6)</f>
        <v>0</v>
      </c>
      <c r="F185" s="76">
        <f>ROUND($R186*$S186,6)</f>
        <v>0</v>
      </c>
      <c r="G185" s="76">
        <f>ROUND($R187*$S187,6)</f>
        <v>0</v>
      </c>
      <c r="H185" s="76">
        <f>ROUND($R188*$S188,6)</f>
        <v>0</v>
      </c>
      <c r="I185" s="76">
        <f>ROUND($R189*$S189,6)</f>
        <v>0</v>
      </c>
      <c r="J185" s="46"/>
      <c r="M185" s="133">
        <f>IF('Cumulative Cost Share Budget'!L184='Split CS budget (B)'!$L$1,'Cumulative Cost Share Budget'!M184,0)</f>
        <v>0</v>
      </c>
      <c r="N185" s="214">
        <f>IF('Cumulative Cost Share Budget'!L184='Split CS budget (B)'!$L$1,'Cumulative Cost Share Budget'!N184,0)</f>
        <v>0</v>
      </c>
      <c r="O185" s="214">
        <f>IF('Cumulative Cost Share Budget'!$L184='Split CS budget (B)'!$L$1,'Cumulative Cost Share Budget'!O184,0)</f>
        <v>0</v>
      </c>
      <c r="P185" s="209">
        <f>IF('Cumulative Cost Share Budget'!L184='Split CS budget (B)'!$L$1,'Cumulative Cost Share Budget'!P184,0)</f>
        <v>0</v>
      </c>
      <c r="Q185" s="211">
        <f>IF('Cumulative Cost Share Budget'!L184='Split CS budget (B)'!$L$1,'Cumulative Cost Share Budget'!Q184,0)</f>
        <v>0</v>
      </c>
      <c r="R185" s="212">
        <f>IF('Cumulative Cost Share Budget'!L184='Split CS budget (B)'!$L$1,'Cumulative Cost Share Budget'!R184,0)</f>
        <v>0</v>
      </c>
      <c r="S185" s="61">
        <f>IF('Cumulative Cost Share Budget'!L184='Split CS budget (B)'!$L$1,'Cumulative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93">
        <f>IF('Cumulative Cost Share Budget'!$L185='Split CS budget (B)'!$L$1,'Cumulative Cost Share Budget'!A185,0)</f>
        <v>0</v>
      </c>
      <c r="B186" s="493">
        <f>IF('Cumulative Cost Share Budget'!$L185='Split CS budget (B)'!$L$1,'Cumulative Cost Share Budget'!B185,0)</f>
        <v>0</v>
      </c>
      <c r="C186" s="480"/>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(B)'!$L$1,'Cumulative Cost Share Budget'!Q185,0)</f>
        <v>0</v>
      </c>
      <c r="R186" s="212">
        <f>IF('Cumulative Cost Share Budget'!L185='Split CS budget (B)'!$L$1,'Cumulative Cost Share Budget'!R185,0)</f>
        <v>0</v>
      </c>
      <c r="S186" s="61">
        <f>IF('Cumulative Cost Share Budget'!L185='Split CS budget (B)'!$L$1,'Cumulative Cost Share Budget'!S185,0)</f>
        <v>0</v>
      </c>
      <c r="T186" s="16"/>
      <c r="U186" s="324"/>
      <c r="V186" s="324"/>
      <c r="W186" s="324"/>
      <c r="X186" s="324"/>
      <c r="Y186" s="324"/>
    </row>
    <row r="187" spans="1:25" hidden="1">
      <c r="A187" s="449"/>
      <c r="B187" s="486"/>
      <c r="C187" s="480"/>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(B)'!$L$1,'Cumulative Cost Share Budget'!Q186,0)</f>
        <v>0</v>
      </c>
      <c r="R187" s="212">
        <f>IF('Cumulative Cost Share Budget'!L186='Split CS budget (B)'!$L$1,'Cumulative Cost Share Budget'!R186,0)</f>
        <v>0</v>
      </c>
      <c r="S187" s="61">
        <f>IF('Cumulative Cost Share Budget'!L186='Split CS budget (B)'!$L$1,'Cumulative Cost Share Budget'!S186,0)</f>
        <v>0</v>
      </c>
      <c r="T187" s="16"/>
      <c r="U187" s="323"/>
      <c r="V187" s="323"/>
      <c r="W187" s="323"/>
      <c r="X187" s="323"/>
      <c r="Y187" s="323"/>
    </row>
    <row r="188" spans="1:25" ht="15" hidden="1">
      <c r="A188" s="449"/>
      <c r="B188" s="486"/>
      <c r="C188" s="480"/>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(B)'!$L$1,'Cumulative Cost Share Budget'!Q187,0)</f>
        <v>0</v>
      </c>
      <c r="R188" s="212">
        <f>IF('Cumulative Cost Share Budget'!L187='Split CS budget (B)'!$L$1,'Cumulative Cost Share Budget'!R187,0)</f>
        <v>0</v>
      </c>
      <c r="S188" s="61">
        <f>IF('Cumulative Cost Share Budget'!L187='Split CS budget (B)'!$L$1,'Cumulative Cost Share Budget'!S187,0)</f>
        <v>0</v>
      </c>
      <c r="T188" s="16"/>
      <c r="U188" s="324"/>
      <c r="V188" s="324"/>
      <c r="W188" s="324"/>
      <c r="X188" s="324"/>
      <c r="Y188" s="324"/>
    </row>
    <row r="189" spans="1:25" hidden="1">
      <c r="A189" s="449"/>
      <c r="B189" s="486"/>
      <c r="C189" s="480"/>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(B)'!$L$1,'Cumulative Cost Share Budget'!Q188,0)</f>
        <v>0</v>
      </c>
      <c r="R189" s="212">
        <f>IF('Cumulative Cost Share Budget'!L188='Split CS budget (B)'!$L$1,'Cumulative Cost Share Budget'!R188,0)</f>
        <v>0</v>
      </c>
      <c r="S189" s="61">
        <f>IF('Cumulative Cost Share Budget'!L188='Split CS budget (B)'!$L$1,'Cumulative Cost Share Budget'!S188,0)</f>
        <v>0</v>
      </c>
      <c r="T189" s="16"/>
      <c r="U189" s="323"/>
      <c r="V189" s="323"/>
      <c r="W189" s="323"/>
      <c r="X189" s="323"/>
      <c r="Y189" s="323"/>
    </row>
    <row r="190" spans="1:25" hidden="1">
      <c r="A190" s="449"/>
      <c r="B190" s="481"/>
      <c r="C190" s="480"/>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5">
        <f>IF('Cumulative Cost Share Budget'!$L190='Split CS budget (B)'!$L$1,'Cumulative Cost Share Budget'!A190,0)</f>
        <v>0</v>
      </c>
      <c r="B191" s="493">
        <f>IF('Cumulative Cost Share Budget'!$L190='Split CS budget (B)'!$L$1,'Cumulative Cost Share Budget'!B190,0)</f>
        <v>0</v>
      </c>
      <c r="C191" s="481"/>
      <c r="D191" s="33" t="s">
        <v>123</v>
      </c>
      <c r="E191" s="76">
        <f>ROUND($R191*$S191,6)</f>
        <v>0</v>
      </c>
      <c r="F191" s="76">
        <f>ROUND($R192*$S192,6)</f>
        <v>0</v>
      </c>
      <c r="G191" s="76">
        <f>ROUND($R193*$S193,6)</f>
        <v>0</v>
      </c>
      <c r="H191" s="76">
        <f>ROUND($R194*$S194,6)</f>
        <v>0</v>
      </c>
      <c r="I191" s="76">
        <f>ROUND($R195*$S195,6)</f>
        <v>0</v>
      </c>
      <c r="J191" s="46"/>
      <c r="M191" s="133">
        <f>IF('Cumulative Cost Share Budget'!L190='Split CS budget (B)'!$L$1,'Cumulative Cost Share Budget'!M190,0)</f>
        <v>0</v>
      </c>
      <c r="N191" s="214">
        <f>IF('Cumulative Cost Share Budget'!L190='Split CS budget (B)'!$L$1,'Cumulative Cost Share Budget'!N190,0)</f>
        <v>0</v>
      </c>
      <c r="O191" s="214">
        <f>IF('Cumulative Cost Share Budget'!$L190='Split CS budget (B)'!$L$1,'Cumulative Cost Share Budget'!O190,0)</f>
        <v>0</v>
      </c>
      <c r="P191" s="209">
        <f>IF('Cumulative Cost Share Budget'!L190='Split CS budget (B)'!$L$1,'Cumulative Cost Share Budget'!P190,0)</f>
        <v>0</v>
      </c>
      <c r="Q191" s="211">
        <f>IF('Cumulative Cost Share Budget'!L190='Split CS budget (B)'!$L$1,'Cumulative Cost Share Budget'!Q190,0)</f>
        <v>0</v>
      </c>
      <c r="R191" s="212">
        <f>IF('Cumulative Cost Share Budget'!L190='Split CS budget (B)'!$L$1,'Cumulative Cost Share Budget'!R190,0)</f>
        <v>0</v>
      </c>
      <c r="S191" s="61">
        <f>IF('Cumulative Cost Share Budget'!L190='Split CS budget (B)'!$L$1,'Cumulative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93">
        <f>IF('Cumulative Cost Share Budget'!$L191='Split CS budget (B)'!$L$1,'Cumulative Cost Share Budget'!A191,0)</f>
        <v>0</v>
      </c>
      <c r="B192" s="493">
        <f>IF('Cumulative Cost Share Budget'!$L191='Split CS budget (B)'!$L$1,'Cumulative Cost Share Budget'!B191,0)</f>
        <v>0</v>
      </c>
      <c r="C192" s="480"/>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(B)'!$L$1,'Cumulative Cost Share Budget'!Q191,0)</f>
        <v>0</v>
      </c>
      <c r="R192" s="212">
        <f>IF('Cumulative Cost Share Budget'!L191='Split CS budget (B)'!$L$1,'Cumulative Cost Share Budget'!R191,0)</f>
        <v>0</v>
      </c>
      <c r="S192" s="61">
        <f>IF('Cumulative Cost Share Budget'!L191='Split CS budget (B)'!$L$1,'Cumulative Cost Share Budget'!S191,0)</f>
        <v>0</v>
      </c>
      <c r="T192" s="16"/>
      <c r="U192" s="324"/>
      <c r="V192" s="324"/>
      <c r="W192" s="324"/>
      <c r="X192" s="324"/>
      <c r="Y192" s="324"/>
    </row>
    <row r="193" spans="1:25" hidden="1">
      <c r="A193" s="449"/>
      <c r="B193" s="486"/>
      <c r="C193" s="480"/>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(B)'!$L$1,'Cumulative Cost Share Budget'!Q192,0)</f>
        <v>0</v>
      </c>
      <c r="R193" s="212">
        <f>IF('Cumulative Cost Share Budget'!L192='Split CS budget (B)'!$L$1,'Cumulative Cost Share Budget'!R192,0)</f>
        <v>0</v>
      </c>
      <c r="S193" s="61">
        <f>IF('Cumulative Cost Share Budget'!L192='Split CS budget (B)'!$L$1,'Cumulative Cost Share Budget'!S192,0)</f>
        <v>0</v>
      </c>
      <c r="T193" s="16"/>
      <c r="U193" s="323"/>
      <c r="V193" s="323"/>
      <c r="W193" s="323"/>
      <c r="X193" s="323"/>
      <c r="Y193" s="323"/>
    </row>
    <row r="194" spans="1:25" ht="15" hidden="1">
      <c r="A194" s="449"/>
      <c r="B194" s="486"/>
      <c r="C194" s="480"/>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(B)'!$L$1,'Cumulative Cost Share Budget'!Q193,0)</f>
        <v>0</v>
      </c>
      <c r="R194" s="212">
        <f>IF('Cumulative Cost Share Budget'!L193='Split CS budget (B)'!$L$1,'Cumulative Cost Share Budget'!R193,0)</f>
        <v>0</v>
      </c>
      <c r="S194" s="61">
        <f>IF('Cumulative Cost Share Budget'!L193='Split CS budget (B)'!$L$1,'Cumulative Cost Share Budget'!S193,0)</f>
        <v>0</v>
      </c>
      <c r="T194" s="16"/>
      <c r="U194" s="324"/>
      <c r="V194" s="324"/>
      <c r="W194" s="324"/>
      <c r="X194" s="324"/>
      <c r="Y194" s="324"/>
    </row>
    <row r="195" spans="1:25" hidden="1">
      <c r="A195" s="449"/>
      <c r="B195" s="486"/>
      <c r="C195" s="480"/>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(B)'!$L$1,'Cumulative Cost Share Budget'!Q194,0)</f>
        <v>0</v>
      </c>
      <c r="R195" s="212">
        <f>IF('Cumulative Cost Share Budget'!L194='Split CS budget (B)'!$L$1,'Cumulative Cost Share Budget'!R194,0)</f>
        <v>0</v>
      </c>
      <c r="S195" s="61">
        <f>IF('Cumulative Cost Share Budget'!L194='Split CS budget (B)'!$L$1,'Cumulative Cost Share Budget'!S194,0)</f>
        <v>0</v>
      </c>
      <c r="T195" s="16"/>
      <c r="U195" s="323"/>
      <c r="V195" s="323"/>
      <c r="W195" s="323"/>
      <c r="X195" s="323"/>
      <c r="Y195" s="323"/>
    </row>
    <row r="196" spans="1:25" hidden="1">
      <c r="A196" s="449"/>
      <c r="B196" s="481"/>
      <c r="C196" s="480"/>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5">
        <f>IF('Cumulative Cost Share Budget'!$L196='Split CS budget (B)'!$L$1,'Cumulative Cost Share Budget'!A196,0)</f>
        <v>0</v>
      </c>
      <c r="B197" s="493">
        <f>IF('Cumulative Cost Share Budget'!$L196='Split CS budget (B)'!$L$1,'Cumulative Cost Share Budget'!B196,0)</f>
        <v>0</v>
      </c>
      <c r="C197" s="481"/>
      <c r="D197" s="33" t="s">
        <v>123</v>
      </c>
      <c r="E197" s="76">
        <f>ROUND($R197*$S197,6)</f>
        <v>0</v>
      </c>
      <c r="F197" s="76">
        <f>ROUND($R198*$S198,6)</f>
        <v>0</v>
      </c>
      <c r="G197" s="76">
        <f>ROUND($R199*$S199,6)</f>
        <v>0</v>
      </c>
      <c r="H197" s="76">
        <f>ROUND($R200*$S200,6)</f>
        <v>0</v>
      </c>
      <c r="I197" s="76">
        <f>ROUND($R201*$S201,6)</f>
        <v>0</v>
      </c>
      <c r="J197" s="46"/>
      <c r="M197" s="133">
        <f>IF('Cumulative Cost Share Budget'!L196='Split CS budget (B)'!$L$1,'Cumulative Cost Share Budget'!M196,0)</f>
        <v>0</v>
      </c>
      <c r="N197" s="214">
        <f>IF('Cumulative Cost Share Budget'!L196='Split CS budget (B)'!$L$1,'Cumulative Cost Share Budget'!N196,0)</f>
        <v>0</v>
      </c>
      <c r="O197" s="214">
        <f>IF('Cumulative Cost Share Budget'!$L196='Split CS budget (B)'!$L$1,'Cumulative Cost Share Budget'!O196,0)</f>
        <v>0</v>
      </c>
      <c r="P197" s="209">
        <f>IF('Cumulative Cost Share Budget'!L196='Split CS budget (B)'!$L$1,'Cumulative Cost Share Budget'!P196,0)</f>
        <v>0</v>
      </c>
      <c r="Q197" s="211">
        <f>IF('Cumulative Cost Share Budget'!L196='Split CS budget (B)'!$L$1,'Cumulative Cost Share Budget'!Q196,0)</f>
        <v>0</v>
      </c>
      <c r="R197" s="212">
        <f>IF('Cumulative Cost Share Budget'!L196='Split CS budget (B)'!$L$1,'Cumulative Cost Share Budget'!R196,0)</f>
        <v>0</v>
      </c>
      <c r="S197" s="61">
        <f>IF('Cumulative Cost Share Budget'!L196='Split CS budget (B)'!$L$1,'Cumulative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93">
        <f>IF('Cumulative Cost Share Budget'!$L197='Split CS budget (B)'!$L$1,'Cumulative Cost Share Budget'!A197,0)</f>
        <v>0</v>
      </c>
      <c r="B198" s="493">
        <f>IF('Cumulative Cost Share Budget'!$L197='Split CS budget (B)'!$L$1,'Cumulative Cost Share Budget'!B197,0)</f>
        <v>0</v>
      </c>
      <c r="C198" s="480"/>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(B)'!$L$1,'Cumulative Cost Share Budget'!Q197,0)</f>
        <v>0</v>
      </c>
      <c r="R198" s="212">
        <f>IF('Cumulative Cost Share Budget'!L197='Split CS budget (B)'!$L$1,'Cumulative Cost Share Budget'!R197,0)</f>
        <v>0</v>
      </c>
      <c r="S198" s="61">
        <f>IF('Cumulative Cost Share Budget'!L197='Split CS budget (B)'!$L$1,'Cumulative Cost Share Budget'!S197,0)</f>
        <v>0</v>
      </c>
      <c r="T198" s="16"/>
      <c r="U198" s="324"/>
      <c r="V198" s="324"/>
      <c r="W198" s="324"/>
      <c r="X198" s="324"/>
      <c r="Y198" s="324"/>
    </row>
    <row r="199" spans="1:25" hidden="1">
      <c r="A199" s="449"/>
      <c r="B199" s="486"/>
      <c r="C199" s="480"/>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(B)'!$L$1,'Cumulative Cost Share Budget'!Q198,0)</f>
        <v>0</v>
      </c>
      <c r="R199" s="212">
        <f>IF('Cumulative Cost Share Budget'!L198='Split CS budget (B)'!$L$1,'Cumulative Cost Share Budget'!R198,0)</f>
        <v>0</v>
      </c>
      <c r="S199" s="61">
        <f>IF('Cumulative Cost Share Budget'!L198='Split CS budget (B)'!$L$1,'Cumulative Cost Share Budget'!S198,0)</f>
        <v>0</v>
      </c>
      <c r="T199" s="16"/>
      <c r="U199" s="323"/>
      <c r="V199" s="323"/>
      <c r="W199" s="323"/>
      <c r="X199" s="323"/>
      <c r="Y199" s="323"/>
    </row>
    <row r="200" spans="1:25" ht="15" hidden="1">
      <c r="A200" s="449"/>
      <c r="B200" s="486"/>
      <c r="C200" s="480"/>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(B)'!$L$1,'Cumulative Cost Share Budget'!Q199,0)</f>
        <v>0</v>
      </c>
      <c r="R200" s="212">
        <f>IF('Cumulative Cost Share Budget'!L199='Split CS budget (B)'!$L$1,'Cumulative Cost Share Budget'!R199,0)</f>
        <v>0</v>
      </c>
      <c r="S200" s="61">
        <f>IF('Cumulative Cost Share Budget'!L199='Split CS budget (B)'!$L$1,'Cumulative Cost Share Budget'!S199,0)</f>
        <v>0</v>
      </c>
      <c r="T200" s="16"/>
      <c r="U200" s="324"/>
      <c r="V200" s="324"/>
      <c r="W200" s="324"/>
      <c r="X200" s="324"/>
      <c r="Y200" s="324"/>
    </row>
    <row r="201" spans="1:25" hidden="1">
      <c r="A201" s="449"/>
      <c r="B201" s="486"/>
      <c r="C201" s="480"/>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(B)'!$L$1,'Cumulative Cost Share Budget'!Q200,0)</f>
        <v>0</v>
      </c>
      <c r="R201" s="212">
        <f>IF('Cumulative Cost Share Budget'!L200='Split CS budget (B)'!$L$1,'Cumulative Cost Share Budget'!R200,0)</f>
        <v>0</v>
      </c>
      <c r="S201" s="61">
        <f>IF('Cumulative Cost Share Budget'!L200='Split CS budget (B)'!$L$1,'Cumulative Cost Share Budget'!S200,0)</f>
        <v>0</v>
      </c>
      <c r="T201" s="16"/>
      <c r="U201" s="323"/>
      <c r="V201" s="323"/>
      <c r="W201" s="323"/>
      <c r="X201" s="323"/>
      <c r="Y201" s="323"/>
    </row>
    <row r="202" spans="1:25" hidden="1">
      <c r="A202" s="449"/>
      <c r="B202" s="481"/>
      <c r="C202" s="480"/>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5">
        <f>IF('Cumulative Cost Share Budget'!$L202='Split CS budget (B)'!$L$1,'Cumulative Cost Share Budget'!A202,0)</f>
        <v>0</v>
      </c>
      <c r="B203" s="493">
        <f>IF('Cumulative Cost Share Budget'!$L202='Split CS budget (B)'!$L$1,'Cumulative Cost Share Budget'!B202,0)</f>
        <v>0</v>
      </c>
      <c r="C203" s="481"/>
      <c r="D203" s="33" t="s">
        <v>123</v>
      </c>
      <c r="E203" s="76">
        <f>ROUND($R203*$S203,6)</f>
        <v>0</v>
      </c>
      <c r="F203" s="76">
        <f>ROUND($R204*$S204,6)</f>
        <v>0</v>
      </c>
      <c r="G203" s="76">
        <f>ROUND($R205*$S205,6)</f>
        <v>0</v>
      </c>
      <c r="H203" s="76">
        <f>ROUND($R206*$S206,6)</f>
        <v>0</v>
      </c>
      <c r="I203" s="76">
        <f>ROUND($R207*$S207,6)</f>
        <v>0</v>
      </c>
      <c r="J203" s="46"/>
      <c r="M203" s="133">
        <f>IF('Cumulative Cost Share Budget'!L202='Split CS budget (B)'!$L$1,'Cumulative Cost Share Budget'!M202,0)</f>
        <v>0</v>
      </c>
      <c r="N203" s="214">
        <f>IF('Cumulative Cost Share Budget'!L202='Split CS budget (B)'!$L$1,'Cumulative Cost Share Budget'!N202,0)</f>
        <v>0</v>
      </c>
      <c r="O203" s="214">
        <f>IF('Cumulative Cost Share Budget'!$L202='Split CS budget (B)'!$L$1,'Cumulative Cost Share Budget'!O202,0)</f>
        <v>0</v>
      </c>
      <c r="P203" s="209">
        <f>IF('Cumulative Cost Share Budget'!L202='Split CS budget (B)'!$L$1,'Cumulative Cost Share Budget'!P202,0)</f>
        <v>0</v>
      </c>
      <c r="Q203" s="211">
        <f>IF('Cumulative Cost Share Budget'!L202='Split CS budget (B)'!$L$1,'Cumulative Cost Share Budget'!Q202,0)</f>
        <v>0</v>
      </c>
      <c r="R203" s="212">
        <f>IF('Cumulative Cost Share Budget'!L202='Split CS budget (B)'!$L$1,'Cumulative Cost Share Budget'!R202,0)</f>
        <v>0</v>
      </c>
      <c r="S203" s="61">
        <f>IF('Cumulative Cost Share Budget'!L202='Split CS budget (B)'!$L$1,'Cumulative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93">
        <f>IF('Cumulative Cost Share Budget'!$L203='Split CS budget (B)'!$L$1,'Cumulative Cost Share Budget'!A203,0)</f>
        <v>0</v>
      </c>
      <c r="B204" s="493">
        <f>IF('Cumulative Cost Share Budget'!$L203='Split CS budget (B)'!$L$1,'Cumulative Cost Share Budget'!B203,0)</f>
        <v>0</v>
      </c>
      <c r="C204" s="480"/>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(B)'!$L$1,'Cumulative Cost Share Budget'!Q203,0)</f>
        <v>0</v>
      </c>
      <c r="R204" s="212">
        <f>IF('Cumulative Cost Share Budget'!L203='Split CS budget (B)'!$L$1,'Cumulative Cost Share Budget'!R203,0)</f>
        <v>0</v>
      </c>
      <c r="S204" s="61">
        <f>IF('Cumulative Cost Share Budget'!L203='Split CS budget (B)'!$L$1,'Cumulative Cost Share Budget'!S203,0)</f>
        <v>0</v>
      </c>
      <c r="T204" s="16"/>
      <c r="U204" s="324"/>
      <c r="V204" s="324"/>
      <c r="W204" s="324"/>
      <c r="X204" s="324"/>
      <c r="Y204" s="324"/>
    </row>
    <row r="205" spans="1:25" hidden="1">
      <c r="A205" s="449"/>
      <c r="B205" s="486"/>
      <c r="C205" s="480"/>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(B)'!$L$1,'Cumulative Cost Share Budget'!Q204,0)</f>
        <v>0</v>
      </c>
      <c r="R205" s="212">
        <f>IF('Cumulative Cost Share Budget'!L204='Split CS budget (B)'!$L$1,'Cumulative Cost Share Budget'!R204,0)</f>
        <v>0</v>
      </c>
      <c r="S205" s="61">
        <f>IF('Cumulative Cost Share Budget'!L204='Split CS budget (B)'!$L$1,'Cumulative Cost Share Budget'!S204,0)</f>
        <v>0</v>
      </c>
      <c r="T205" s="16"/>
      <c r="U205" s="323"/>
      <c r="V205" s="323"/>
      <c r="W205" s="323"/>
      <c r="X205" s="323"/>
      <c r="Y205" s="323"/>
    </row>
    <row r="206" spans="1:25" ht="15" hidden="1">
      <c r="A206" s="449"/>
      <c r="B206" s="486"/>
      <c r="C206" s="480"/>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(B)'!$L$1,'Cumulative Cost Share Budget'!Q205,0)</f>
        <v>0</v>
      </c>
      <c r="R206" s="212">
        <f>IF('Cumulative Cost Share Budget'!L205='Split CS budget (B)'!$L$1,'Cumulative Cost Share Budget'!R205,0)</f>
        <v>0</v>
      </c>
      <c r="S206" s="61">
        <f>IF('Cumulative Cost Share Budget'!L205='Split CS budget (B)'!$L$1,'Cumulative Cost Share Budget'!S205,0)</f>
        <v>0</v>
      </c>
      <c r="T206" s="16"/>
      <c r="U206" s="324"/>
      <c r="V206" s="324"/>
      <c r="W206" s="324"/>
      <c r="X206" s="324"/>
      <c r="Y206" s="324"/>
    </row>
    <row r="207" spans="1:25" hidden="1">
      <c r="A207" s="449"/>
      <c r="B207" s="486"/>
      <c r="C207" s="480"/>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(B)'!$L$1,'Cumulative Cost Share Budget'!Q206,0)</f>
        <v>0</v>
      </c>
      <c r="R207" s="212">
        <f>IF('Cumulative Cost Share Budget'!L206='Split CS budget (B)'!$L$1,'Cumulative Cost Share Budget'!R206,0)</f>
        <v>0</v>
      </c>
      <c r="S207" s="61">
        <f>IF('Cumulative Cost Share Budget'!L206='Split CS budget (B)'!$L$1,'Cumulative Cost Share Budget'!S206,0)</f>
        <v>0</v>
      </c>
      <c r="T207" s="16"/>
      <c r="U207" s="323"/>
      <c r="V207" s="323"/>
      <c r="W207" s="323"/>
      <c r="X207" s="323"/>
      <c r="Y207" s="323"/>
    </row>
    <row r="208" spans="1:25" hidden="1">
      <c r="A208" s="449"/>
      <c r="B208" s="481"/>
      <c r="C208" s="480"/>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5">
        <f>IF('Cumulative Cost Share Budget'!$L208='Split CS budget (B)'!$L$1,'Cumulative Cost Share Budget'!A208,0)</f>
        <v>0</v>
      </c>
      <c r="B209" s="493">
        <f>IF('Cumulative Cost Share Budget'!$L208='Split CS budget (B)'!$L$1,'Cumulative Cost Share Budget'!B208,0)</f>
        <v>0</v>
      </c>
      <c r="C209" s="481"/>
      <c r="D209" s="33" t="s">
        <v>123</v>
      </c>
      <c r="E209" s="76">
        <f>ROUND($R209*$S209,6)</f>
        <v>0</v>
      </c>
      <c r="F209" s="76">
        <f>ROUND($R210*$S210,6)</f>
        <v>0</v>
      </c>
      <c r="G209" s="76">
        <f>ROUND($R211*$S211,6)</f>
        <v>0</v>
      </c>
      <c r="H209" s="76">
        <f>ROUND($R212*$S212,6)</f>
        <v>0</v>
      </c>
      <c r="I209" s="76">
        <f>ROUND($R213*$S213,6)</f>
        <v>0</v>
      </c>
      <c r="J209" s="46"/>
      <c r="M209" s="133">
        <f>IF('Cumulative Cost Share Budget'!L208='Split CS budget (B)'!$L$1,'Cumulative Cost Share Budget'!M208,0)</f>
        <v>0</v>
      </c>
      <c r="N209" s="214">
        <f>IF('Cumulative Cost Share Budget'!L208='Split CS budget (B)'!$L$1,'Cumulative Cost Share Budget'!N208,0)</f>
        <v>0</v>
      </c>
      <c r="O209" s="214">
        <f>IF('Cumulative Cost Share Budget'!$L208='Split CS budget (B)'!$L$1,'Cumulative Cost Share Budget'!O208,0)</f>
        <v>0</v>
      </c>
      <c r="P209" s="209">
        <f>IF('Cumulative Cost Share Budget'!L208='Split CS budget (B)'!$L$1,'Cumulative Cost Share Budget'!P208,0)</f>
        <v>0</v>
      </c>
      <c r="Q209" s="211">
        <f>IF('Cumulative Cost Share Budget'!L208='Split CS budget (B)'!$L$1,'Cumulative Cost Share Budget'!Q208,0)</f>
        <v>0</v>
      </c>
      <c r="R209" s="212">
        <f>IF('Cumulative Cost Share Budget'!L208='Split CS budget (B)'!$L$1,'Cumulative Cost Share Budget'!R208,0)</f>
        <v>0</v>
      </c>
      <c r="S209" s="61">
        <f>IF('Cumulative Cost Share Budget'!L208='Split CS budget (B)'!$L$1,'Cumulative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93">
        <f>IF('Cumulative Cost Share Budget'!$L209='Split CS budget (B)'!$L$1,'Cumulative Cost Share Budget'!A209,0)</f>
        <v>0</v>
      </c>
      <c r="B210" s="493">
        <f>IF('Cumulative Cost Share Budget'!$L209='Split CS budget (B)'!$L$1,'Cumulative Cost Share Budget'!B209,0)</f>
        <v>0</v>
      </c>
      <c r="C210" s="480"/>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(B)'!$L$1,'Cumulative Cost Share Budget'!Q209,0)</f>
        <v>0</v>
      </c>
      <c r="R210" s="212">
        <f>IF('Cumulative Cost Share Budget'!L209='Split CS budget (B)'!$L$1,'Cumulative Cost Share Budget'!R209,0)</f>
        <v>0</v>
      </c>
      <c r="S210" s="61">
        <f>IF('Cumulative Cost Share Budget'!L209='Split CS budget (B)'!$L$1,'Cumulative Cost Share Budget'!S209,0)</f>
        <v>0</v>
      </c>
      <c r="T210" s="16"/>
      <c r="U210" s="324"/>
      <c r="V210" s="324"/>
      <c r="W210" s="324"/>
      <c r="X210" s="324"/>
      <c r="Y210" s="324"/>
    </row>
    <row r="211" spans="1:25" hidden="1">
      <c r="A211" s="449"/>
      <c r="B211" s="486"/>
      <c r="C211" s="480"/>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(B)'!$L$1,'Cumulative Cost Share Budget'!Q210,0)</f>
        <v>0</v>
      </c>
      <c r="R211" s="212">
        <f>IF('Cumulative Cost Share Budget'!L210='Split CS budget (B)'!$L$1,'Cumulative Cost Share Budget'!R210,0)</f>
        <v>0</v>
      </c>
      <c r="S211" s="61">
        <f>IF('Cumulative Cost Share Budget'!L210='Split CS budget (B)'!$L$1,'Cumulative Cost Share Budget'!S210,0)</f>
        <v>0</v>
      </c>
      <c r="T211" s="16"/>
      <c r="U211" s="323"/>
      <c r="V211" s="323"/>
      <c r="W211" s="323"/>
      <c r="X211" s="323"/>
      <c r="Y211" s="323"/>
    </row>
    <row r="212" spans="1:25" ht="15" hidden="1">
      <c r="A212" s="449"/>
      <c r="B212" s="486"/>
      <c r="C212" s="480"/>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(B)'!$L$1,'Cumulative Cost Share Budget'!Q211,0)</f>
        <v>0</v>
      </c>
      <c r="R212" s="212">
        <f>IF('Cumulative Cost Share Budget'!L211='Split CS budget (B)'!$L$1,'Cumulative Cost Share Budget'!R211,0)</f>
        <v>0</v>
      </c>
      <c r="S212" s="61">
        <f>IF('Cumulative Cost Share Budget'!L211='Split CS budget (B)'!$L$1,'Cumulative Cost Share Budget'!S211,0)</f>
        <v>0</v>
      </c>
      <c r="T212" s="16"/>
      <c r="U212" s="324"/>
      <c r="V212" s="324"/>
      <c r="W212" s="324"/>
      <c r="X212" s="324"/>
      <c r="Y212" s="324"/>
    </row>
    <row r="213" spans="1:25" hidden="1">
      <c r="A213" s="449"/>
      <c r="B213" s="486"/>
      <c r="C213" s="480"/>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(B)'!$L$1,'Cumulative Cost Share Budget'!Q212,0)</f>
        <v>0</v>
      </c>
      <c r="R213" s="212">
        <f>IF('Cumulative Cost Share Budget'!L212='Split CS budget (B)'!$L$1,'Cumulative Cost Share Budget'!R212,0)</f>
        <v>0</v>
      </c>
      <c r="S213" s="61">
        <f>IF('Cumulative Cost Share Budget'!L212='Split CS budget (B)'!$L$1,'Cumulative Cost Share Budget'!S212,0)</f>
        <v>0</v>
      </c>
      <c r="T213" s="16"/>
      <c r="U213" s="323"/>
      <c r="V213" s="323"/>
      <c r="W213" s="323"/>
      <c r="X213" s="323"/>
      <c r="Y213" s="323"/>
    </row>
    <row r="214" spans="1:25" hidden="1">
      <c r="A214" s="449"/>
      <c r="B214" s="481"/>
      <c r="C214" s="480"/>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5">
        <f>IF('Cumulative Cost Share Budget'!$L214='Split CS budget (B)'!$L$1,'Cumulative Cost Share Budget'!A214,0)</f>
        <v>0</v>
      </c>
      <c r="B215" s="493">
        <f>IF('Cumulative Cost Share Budget'!$L214='Split CS budget (B)'!$L$1,'Cumulative Cost Share Budget'!B214,0)</f>
        <v>0</v>
      </c>
      <c r="C215" s="481"/>
      <c r="D215" s="33" t="s">
        <v>123</v>
      </c>
      <c r="E215" s="76">
        <f>ROUND($R215*$S215,6)</f>
        <v>0</v>
      </c>
      <c r="F215" s="76">
        <f>ROUND($R216*$S216,6)</f>
        <v>0</v>
      </c>
      <c r="G215" s="76">
        <f>ROUND($R217*$S217,6)</f>
        <v>0</v>
      </c>
      <c r="H215" s="76">
        <f>ROUND($R218*$S218,6)</f>
        <v>0</v>
      </c>
      <c r="I215" s="76">
        <f>ROUND($R219*$S219,6)</f>
        <v>0</v>
      </c>
      <c r="J215" s="46"/>
      <c r="M215" s="133">
        <f>IF('Cumulative Cost Share Budget'!L214='Split CS budget (B)'!$L$1,'Cumulative Cost Share Budget'!M214,0)</f>
        <v>0</v>
      </c>
      <c r="N215" s="214">
        <f>IF('Cumulative Cost Share Budget'!L214='Split CS budget (B)'!$L$1,'Cumulative Cost Share Budget'!N214,0)</f>
        <v>0</v>
      </c>
      <c r="O215" s="214">
        <f>IF('Cumulative Cost Share Budget'!$L214='Split CS budget (B)'!$L$1,'Cumulative Cost Share Budget'!O214,0)</f>
        <v>0</v>
      </c>
      <c r="P215" s="209">
        <f>IF('Cumulative Cost Share Budget'!L214='Split CS budget (B)'!$L$1,'Cumulative Cost Share Budget'!P214,0)</f>
        <v>0</v>
      </c>
      <c r="Q215" s="211">
        <f>IF('Cumulative Cost Share Budget'!L214='Split CS budget (B)'!$L$1,'Cumulative Cost Share Budget'!Q214,0)</f>
        <v>0</v>
      </c>
      <c r="R215" s="212">
        <f>IF('Cumulative Cost Share Budget'!L214='Split CS budget (B)'!$L$1,'Cumulative Cost Share Budget'!R214,0)</f>
        <v>0</v>
      </c>
      <c r="S215" s="61">
        <f>IF('Cumulative Cost Share Budget'!L214='Split CS budget (B)'!$L$1,'Cumulative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93">
        <f>IF('Cumulative Cost Share Budget'!$L215='Split CS budget (B)'!$L$1,'Cumulative Cost Share Budget'!A215,0)</f>
        <v>0</v>
      </c>
      <c r="B216" s="493">
        <f>IF('Cumulative Cost Share Budget'!$L215='Split CS budget (B)'!$L$1,'Cumulative Cost Share Budget'!B215,0)</f>
        <v>0</v>
      </c>
      <c r="C216" s="480"/>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(B)'!$L$1,'Cumulative Cost Share Budget'!Q215,0)</f>
        <v>0</v>
      </c>
      <c r="R216" s="212">
        <f>IF('Cumulative Cost Share Budget'!L215='Split CS budget (B)'!$L$1,'Cumulative Cost Share Budget'!R215,0)</f>
        <v>0</v>
      </c>
      <c r="S216" s="61">
        <f>IF('Cumulative Cost Share Budget'!L215='Split CS budget (B)'!$L$1,'Cumulative Cost Share Budget'!S215,0)</f>
        <v>0</v>
      </c>
      <c r="T216" s="16"/>
      <c r="U216" s="324"/>
      <c r="V216" s="324"/>
      <c r="W216" s="324"/>
      <c r="X216" s="324"/>
      <c r="Y216" s="324"/>
    </row>
    <row r="217" spans="1:25" hidden="1">
      <c r="A217" s="449"/>
      <c r="B217" s="486"/>
      <c r="C217" s="480"/>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(B)'!$L$1,'Cumulative Cost Share Budget'!Q216,0)</f>
        <v>0</v>
      </c>
      <c r="R217" s="212">
        <f>IF('Cumulative Cost Share Budget'!L216='Split CS budget (B)'!$L$1,'Cumulative Cost Share Budget'!R216,0)</f>
        <v>0</v>
      </c>
      <c r="S217" s="61">
        <f>IF('Cumulative Cost Share Budget'!L216='Split CS budget (B)'!$L$1,'Cumulative Cost Share Budget'!S216,0)</f>
        <v>0</v>
      </c>
      <c r="T217" s="16"/>
      <c r="U217" s="323"/>
      <c r="V217" s="323"/>
      <c r="W217" s="323"/>
      <c r="X217" s="323"/>
      <c r="Y217" s="323"/>
    </row>
    <row r="218" spans="1:25" ht="15" hidden="1">
      <c r="A218" s="449"/>
      <c r="B218" s="486"/>
      <c r="C218" s="480"/>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(B)'!$L$1,'Cumulative Cost Share Budget'!Q217,0)</f>
        <v>0</v>
      </c>
      <c r="R218" s="212">
        <f>IF('Cumulative Cost Share Budget'!L217='Split CS budget (B)'!$L$1,'Cumulative Cost Share Budget'!R217,0)</f>
        <v>0</v>
      </c>
      <c r="S218" s="61">
        <f>IF('Cumulative Cost Share Budget'!L217='Split CS budget (B)'!$L$1,'Cumulative Cost Share Budget'!S217,0)</f>
        <v>0</v>
      </c>
      <c r="T218" s="16"/>
      <c r="U218" s="324"/>
      <c r="V218" s="324"/>
      <c r="W218" s="324"/>
      <c r="X218" s="324"/>
      <c r="Y218" s="324"/>
    </row>
    <row r="219" spans="1:25" hidden="1">
      <c r="A219" s="449"/>
      <c r="B219" s="486"/>
      <c r="C219" s="480"/>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(B)'!$L$1,'Cumulative Cost Share Budget'!Q218,0)</f>
        <v>0</v>
      </c>
      <c r="R219" s="212">
        <f>IF('Cumulative Cost Share Budget'!L218='Split CS budget (B)'!$L$1,'Cumulative Cost Share Budget'!R218,0)</f>
        <v>0</v>
      </c>
      <c r="S219" s="61">
        <f>IF('Cumulative Cost Share Budget'!L218='Split CS budget (B)'!$L$1,'Cumulative Cost Share Budget'!S218,0)</f>
        <v>0</v>
      </c>
      <c r="T219" s="16"/>
      <c r="U219" s="323"/>
      <c r="V219" s="323"/>
      <c r="W219" s="323"/>
      <c r="X219" s="323"/>
      <c r="Y219" s="323"/>
    </row>
    <row r="220" spans="1:25" hidden="1">
      <c r="A220" s="449"/>
      <c r="B220" s="481"/>
      <c r="C220" s="480"/>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5">
        <f>IF('Cumulative Cost Share Budget'!$L220='Split CS budget (B)'!$L$1,'Cumulative Cost Share Budget'!A220,0)</f>
        <v>0</v>
      </c>
      <c r="B221" s="493">
        <f>IF('Cumulative Cost Share Budget'!$L220='Split CS budget (B)'!$L$1,'Cumulative Cost Share Budget'!B220,0)</f>
        <v>0</v>
      </c>
      <c r="C221" s="481"/>
      <c r="D221" s="33" t="s">
        <v>123</v>
      </c>
      <c r="E221" s="76">
        <f>ROUND($R221*$S221,6)</f>
        <v>0</v>
      </c>
      <c r="F221" s="76">
        <f>ROUND($R222*$S222,6)</f>
        <v>0</v>
      </c>
      <c r="G221" s="76">
        <f>ROUND($R223*$S223,6)</f>
        <v>0</v>
      </c>
      <c r="H221" s="76">
        <f>ROUND($R224*$S224,6)</f>
        <v>0</v>
      </c>
      <c r="I221" s="76">
        <f>ROUND($R225*$S225,6)</f>
        <v>0</v>
      </c>
      <c r="J221" s="46"/>
      <c r="M221" s="133">
        <f>IF('Cumulative Cost Share Budget'!L220='Split CS budget (B)'!$L$1,'Cumulative Cost Share Budget'!M220,0)</f>
        <v>0</v>
      </c>
      <c r="N221" s="214">
        <f>IF('Cumulative Cost Share Budget'!L220='Split CS budget (B)'!$L$1,'Cumulative Cost Share Budget'!N220,0)</f>
        <v>0</v>
      </c>
      <c r="O221" s="214">
        <f>IF('Cumulative Cost Share Budget'!$L220='Split CS budget (B)'!$L$1,'Cumulative Cost Share Budget'!O220,0)</f>
        <v>0</v>
      </c>
      <c r="P221" s="209">
        <f>IF('Cumulative Cost Share Budget'!L220='Split CS budget (B)'!$L$1,'Cumulative Cost Share Budget'!P220,0)</f>
        <v>0</v>
      </c>
      <c r="Q221" s="211">
        <f>IF('Cumulative Cost Share Budget'!L220='Split CS budget (B)'!$L$1,'Cumulative Cost Share Budget'!Q220,0)</f>
        <v>0</v>
      </c>
      <c r="R221" s="212">
        <f>IF('Cumulative Cost Share Budget'!L220='Split CS budget (B)'!$L$1,'Cumulative Cost Share Budget'!R220,0)</f>
        <v>0</v>
      </c>
      <c r="S221" s="61">
        <f>IF('Cumulative Cost Share Budget'!L220='Split CS budget (B)'!$L$1,'Cumulative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93">
        <f>IF('Cumulative Cost Share Budget'!$L221='Split CS budget (B)'!$L$1,'Cumulative Cost Share Budget'!A221,0)</f>
        <v>0</v>
      </c>
      <c r="B222" s="493">
        <f>IF('Cumulative Cost Share Budget'!$L221='Split CS budget (B)'!$L$1,'Cumulative Cost Share Budget'!B221,0)</f>
        <v>0</v>
      </c>
      <c r="C222" s="480"/>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(B)'!$L$1,'Cumulative Cost Share Budget'!Q221,0)</f>
        <v>0</v>
      </c>
      <c r="R222" s="212">
        <f>IF('Cumulative Cost Share Budget'!L221='Split CS budget (B)'!$L$1,'Cumulative Cost Share Budget'!R221,0)</f>
        <v>0</v>
      </c>
      <c r="S222" s="61">
        <f>IF('Cumulative Cost Share Budget'!L221='Split CS budget (B)'!$L$1,'Cumulative Cost Share Budget'!S221,0)</f>
        <v>0</v>
      </c>
      <c r="T222" s="16"/>
      <c r="U222" s="324"/>
      <c r="V222" s="324"/>
      <c r="W222" s="324"/>
      <c r="X222" s="324"/>
      <c r="Y222" s="324"/>
    </row>
    <row r="223" spans="1:25" hidden="1">
      <c r="A223" s="449"/>
      <c r="B223" s="486"/>
      <c r="C223" s="480"/>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(B)'!$L$1,'Cumulative Cost Share Budget'!Q222,0)</f>
        <v>0</v>
      </c>
      <c r="R223" s="212">
        <f>IF('Cumulative Cost Share Budget'!L222='Split CS budget (B)'!$L$1,'Cumulative Cost Share Budget'!R222,0)</f>
        <v>0</v>
      </c>
      <c r="S223" s="61">
        <f>IF('Cumulative Cost Share Budget'!L222='Split CS budget (B)'!$L$1,'Cumulative Cost Share Budget'!S222,0)</f>
        <v>0</v>
      </c>
      <c r="T223" s="16"/>
      <c r="U223" s="323"/>
      <c r="V223" s="323"/>
      <c r="W223" s="323"/>
      <c r="X223" s="323"/>
      <c r="Y223" s="323"/>
    </row>
    <row r="224" spans="1:25" ht="15" hidden="1">
      <c r="A224" s="449"/>
      <c r="B224" s="486"/>
      <c r="C224" s="480"/>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(B)'!$L$1,'Cumulative Cost Share Budget'!Q223,0)</f>
        <v>0</v>
      </c>
      <c r="R224" s="212">
        <f>IF('Cumulative Cost Share Budget'!L223='Split CS budget (B)'!$L$1,'Cumulative Cost Share Budget'!R223,0)</f>
        <v>0</v>
      </c>
      <c r="S224" s="61">
        <f>IF('Cumulative Cost Share Budget'!L223='Split CS budget (B)'!$L$1,'Cumulative Cost Share Budget'!S223,0)</f>
        <v>0</v>
      </c>
      <c r="T224" s="16"/>
      <c r="U224" s="324"/>
      <c r="V224" s="324"/>
      <c r="W224" s="324"/>
      <c r="X224" s="324"/>
      <c r="Y224" s="324"/>
    </row>
    <row r="225" spans="1:25" hidden="1">
      <c r="A225" s="449"/>
      <c r="B225" s="486"/>
      <c r="C225" s="480"/>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(B)'!$L$1,'Cumulative Cost Share Budget'!Q224,0)</f>
        <v>0</v>
      </c>
      <c r="R225" s="212">
        <f>IF('Cumulative Cost Share Budget'!L224='Split CS budget (B)'!$L$1,'Cumulative Cost Share Budget'!R224,0)</f>
        <v>0</v>
      </c>
      <c r="S225" s="61">
        <f>IF('Cumulative Cost Share Budget'!L224='Split CS budget (B)'!$L$1,'Cumulative Cost Share Budget'!S224,0)</f>
        <v>0</v>
      </c>
      <c r="T225" s="16"/>
      <c r="U225" s="323"/>
      <c r="V225" s="323"/>
      <c r="W225" s="323"/>
      <c r="X225" s="323"/>
      <c r="Y225" s="323"/>
    </row>
    <row r="226" spans="1:25" hidden="1">
      <c r="A226" s="449"/>
      <c r="B226" s="481"/>
      <c r="C226" s="480"/>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5">
        <f>IF('Cumulative Cost Share Budget'!$L226='Split CS budget (B)'!$L$1,'Cumulative Cost Share Budget'!A226,0)</f>
        <v>0</v>
      </c>
      <c r="B227" s="493">
        <f>IF('Cumulative Cost Share Budget'!$L226='Split CS budget (B)'!$L$1,'Cumulative Cost Share Budget'!B226,0)</f>
        <v>0</v>
      </c>
      <c r="C227" s="481"/>
      <c r="D227" s="33" t="s">
        <v>123</v>
      </c>
      <c r="E227" s="76">
        <f>ROUND($R227*$S227,6)</f>
        <v>0</v>
      </c>
      <c r="F227" s="76">
        <f>ROUND($R228*$S228,6)</f>
        <v>0</v>
      </c>
      <c r="G227" s="76">
        <f>ROUND($R229*$S229,6)</f>
        <v>0</v>
      </c>
      <c r="H227" s="76">
        <f>ROUND($R230*$S230,6)</f>
        <v>0</v>
      </c>
      <c r="I227" s="76">
        <f>ROUND($R231*$S231,6)</f>
        <v>0</v>
      </c>
      <c r="J227" s="46"/>
      <c r="M227" s="133">
        <f>IF('Cumulative Cost Share Budget'!L226='Split CS budget (B)'!$L$1,'Cumulative Cost Share Budget'!M226,0)</f>
        <v>0</v>
      </c>
      <c r="N227" s="214">
        <f>IF('Cumulative Cost Share Budget'!L226='Split CS budget (B)'!$L$1,'Cumulative Cost Share Budget'!N226,0)</f>
        <v>0</v>
      </c>
      <c r="O227" s="214">
        <f>IF('Cumulative Cost Share Budget'!$L226='Split CS budget (B)'!$L$1,'Cumulative Cost Share Budget'!O226,0)</f>
        <v>0</v>
      </c>
      <c r="P227" s="209">
        <f>IF('Cumulative Cost Share Budget'!L226='Split CS budget (B)'!$L$1,'Cumulative Cost Share Budget'!P226,0)</f>
        <v>0</v>
      </c>
      <c r="Q227" s="211">
        <f>IF('Cumulative Cost Share Budget'!L226='Split CS budget (B)'!$L$1,'Cumulative Cost Share Budget'!Q226,0)</f>
        <v>0</v>
      </c>
      <c r="R227" s="212">
        <f>IF('Cumulative Cost Share Budget'!L226='Split CS budget (B)'!$L$1,'Cumulative Cost Share Budget'!R226,0)</f>
        <v>0</v>
      </c>
      <c r="S227" s="61">
        <f>IF('Cumulative Cost Share Budget'!L226='Split CS budget (B)'!$L$1,'Cumulative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93">
        <f>IF('Cumulative Cost Share Budget'!$L227='Split CS budget (B)'!$L$1,'Cumulative Cost Share Budget'!A227,0)</f>
        <v>0</v>
      </c>
      <c r="B228" s="493">
        <f>IF('Cumulative Cost Share Budget'!$L227='Split CS budget (B)'!$L$1,'Cumulative Cost Share Budget'!B227,0)</f>
        <v>0</v>
      </c>
      <c r="C228" s="480"/>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(B)'!$L$1,'Cumulative Cost Share Budget'!Q227,0)</f>
        <v>0</v>
      </c>
      <c r="R228" s="212">
        <f>IF('Cumulative Cost Share Budget'!L227='Split CS budget (B)'!$L$1,'Cumulative Cost Share Budget'!R227,0)</f>
        <v>0</v>
      </c>
      <c r="S228" s="61">
        <f>IF('Cumulative Cost Share Budget'!L227='Split CS budget (B)'!$L$1,'Cumulative Cost Share Budget'!S227,0)</f>
        <v>0</v>
      </c>
      <c r="T228" s="16"/>
      <c r="U228" s="324"/>
      <c r="V228" s="324"/>
      <c r="W228" s="324"/>
      <c r="X228" s="324"/>
      <c r="Y228" s="324"/>
    </row>
    <row r="229" spans="1:25" hidden="1">
      <c r="A229" s="449"/>
      <c r="B229" s="486"/>
      <c r="C229" s="480"/>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(B)'!$L$1,'Cumulative Cost Share Budget'!Q228,0)</f>
        <v>0</v>
      </c>
      <c r="R229" s="212">
        <f>IF('Cumulative Cost Share Budget'!L228='Split CS budget (B)'!$L$1,'Cumulative Cost Share Budget'!R228,0)</f>
        <v>0</v>
      </c>
      <c r="S229" s="61">
        <f>IF('Cumulative Cost Share Budget'!L228='Split CS budget (B)'!$L$1,'Cumulative Cost Share Budget'!S228,0)</f>
        <v>0</v>
      </c>
      <c r="T229" s="16"/>
      <c r="U229" s="323"/>
      <c r="V229" s="323"/>
      <c r="W229" s="323"/>
      <c r="X229" s="323"/>
      <c r="Y229" s="323"/>
    </row>
    <row r="230" spans="1:25" ht="15" hidden="1">
      <c r="A230" s="449"/>
      <c r="B230" s="486"/>
      <c r="C230" s="480"/>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(B)'!$L$1,'Cumulative Cost Share Budget'!Q229,0)</f>
        <v>0</v>
      </c>
      <c r="R230" s="212">
        <f>IF('Cumulative Cost Share Budget'!L229='Split CS budget (B)'!$L$1,'Cumulative Cost Share Budget'!R229,0)</f>
        <v>0</v>
      </c>
      <c r="S230" s="61">
        <f>IF('Cumulative Cost Share Budget'!L229='Split CS budget (B)'!$L$1,'Cumulative Cost Share Budget'!S229,0)</f>
        <v>0</v>
      </c>
      <c r="T230" s="16"/>
      <c r="U230" s="324"/>
      <c r="V230" s="324"/>
      <c r="W230" s="324"/>
      <c r="X230" s="324"/>
      <c r="Y230" s="324"/>
    </row>
    <row r="231" spans="1:25" hidden="1">
      <c r="A231" s="449"/>
      <c r="B231" s="486"/>
      <c r="C231" s="480"/>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(B)'!$L$1,'Cumulative Cost Share Budget'!Q230,0)</f>
        <v>0</v>
      </c>
      <c r="R231" s="212">
        <f>IF('Cumulative Cost Share Budget'!L230='Split CS budget (B)'!$L$1,'Cumulative Cost Share Budget'!R230,0)</f>
        <v>0</v>
      </c>
      <c r="S231" s="61">
        <f>IF('Cumulative Cost Share Budget'!L230='Split CS budget (B)'!$L$1,'Cumulative Cost Share Budget'!S230,0)</f>
        <v>0</v>
      </c>
      <c r="T231" s="16"/>
      <c r="U231" s="323"/>
      <c r="V231" s="323"/>
      <c r="W231" s="323"/>
      <c r="X231" s="323"/>
      <c r="Y231" s="323"/>
    </row>
    <row r="232" spans="1:25" hidden="1">
      <c r="A232" s="449"/>
      <c r="B232" s="481"/>
      <c r="C232" s="480"/>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5">
        <f>IF('Cumulative Cost Share Budget'!$L232='Split CS budget (B)'!$L$1,'Cumulative Cost Share Budget'!A232,0)</f>
        <v>0</v>
      </c>
      <c r="B233" s="493">
        <f>IF('Cumulative Cost Share Budget'!$L232='Split CS budget (B)'!$L$1,'Cumulative Cost Share Budget'!B232,0)</f>
        <v>0</v>
      </c>
      <c r="C233" s="481"/>
      <c r="D233" s="33" t="s">
        <v>123</v>
      </c>
      <c r="E233" s="76">
        <f>ROUND($R233*$S233,6)</f>
        <v>0</v>
      </c>
      <c r="F233" s="76">
        <f>ROUND($R234*$S234,6)</f>
        <v>0</v>
      </c>
      <c r="G233" s="76">
        <f>ROUND($R235*$S235,6)</f>
        <v>0</v>
      </c>
      <c r="H233" s="76">
        <f>ROUND($R236*$S236,6)</f>
        <v>0</v>
      </c>
      <c r="I233" s="76">
        <f>ROUND($R237*$S237,6)</f>
        <v>0</v>
      </c>
      <c r="J233" s="46"/>
      <c r="M233" s="133">
        <f>IF('Cumulative Cost Share Budget'!L232='Split CS budget (B)'!$L$1,'Cumulative Cost Share Budget'!M232,0)</f>
        <v>0</v>
      </c>
      <c r="N233" s="214">
        <f>IF('Cumulative Cost Share Budget'!L232='Split CS budget (B)'!$L$1,'Cumulative Cost Share Budget'!N232,0)</f>
        <v>0</v>
      </c>
      <c r="O233" s="214">
        <f>IF('Cumulative Cost Share Budget'!$L232='Split CS budget (B)'!$L$1,'Cumulative Cost Share Budget'!O232,0)</f>
        <v>0</v>
      </c>
      <c r="P233" s="209">
        <f>IF('Cumulative Cost Share Budget'!L232='Split CS budget (B)'!$L$1,'Cumulative Cost Share Budget'!P232,0)</f>
        <v>0</v>
      </c>
      <c r="Q233" s="211">
        <f>IF('Cumulative Cost Share Budget'!L232='Split CS budget (B)'!$L$1,'Cumulative Cost Share Budget'!Q232,0)</f>
        <v>0</v>
      </c>
      <c r="R233" s="212">
        <f>IF('Cumulative Cost Share Budget'!L232='Split CS budget (B)'!$L$1,'Cumulative Cost Share Budget'!R232,0)</f>
        <v>0</v>
      </c>
      <c r="S233" s="61">
        <f>IF('Cumulative Cost Share Budget'!L232='Split CS budget (B)'!$L$1,'Cumulative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93">
        <f>IF('Cumulative Cost Share Budget'!$L233='Split CS budget (B)'!$L$1,'Cumulative Cost Share Budget'!A233,0)</f>
        <v>0</v>
      </c>
      <c r="B234" s="493">
        <f>IF('Cumulative Cost Share Budget'!$L233='Split CS budget (B)'!$L$1,'Cumulative Cost Share Budget'!B233,0)</f>
        <v>0</v>
      </c>
      <c r="C234" s="480"/>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(B)'!$L$1,'Cumulative Cost Share Budget'!Q233,0)</f>
        <v>0</v>
      </c>
      <c r="R234" s="212">
        <f>IF('Cumulative Cost Share Budget'!L233='Split CS budget (B)'!$L$1,'Cumulative Cost Share Budget'!R233,0)</f>
        <v>0</v>
      </c>
      <c r="S234" s="61">
        <f>IF('Cumulative Cost Share Budget'!L233='Split CS budget (B)'!$L$1,'Cumulative Cost Share Budget'!S233,0)</f>
        <v>0</v>
      </c>
      <c r="T234" s="16"/>
      <c r="U234" s="324"/>
      <c r="V234" s="324"/>
      <c r="W234" s="324"/>
      <c r="X234" s="324"/>
      <c r="Y234" s="324"/>
    </row>
    <row r="235" spans="1:25" hidden="1">
      <c r="A235" s="449"/>
      <c r="B235" s="486"/>
      <c r="C235" s="480"/>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(B)'!$L$1,'Cumulative Cost Share Budget'!Q234,0)</f>
        <v>0</v>
      </c>
      <c r="R235" s="212">
        <f>IF('Cumulative Cost Share Budget'!L234='Split CS budget (B)'!$L$1,'Cumulative Cost Share Budget'!R234,0)</f>
        <v>0</v>
      </c>
      <c r="S235" s="61">
        <f>IF('Cumulative Cost Share Budget'!L234='Split CS budget (B)'!$L$1,'Cumulative Cost Share Budget'!S234,0)</f>
        <v>0</v>
      </c>
      <c r="T235" s="16"/>
      <c r="U235" s="323"/>
      <c r="V235" s="323"/>
      <c r="W235" s="323"/>
      <c r="X235" s="323"/>
      <c r="Y235" s="323"/>
    </row>
    <row r="236" spans="1:25" ht="15" hidden="1">
      <c r="A236" s="449"/>
      <c r="B236" s="486"/>
      <c r="C236" s="480"/>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(B)'!$L$1,'Cumulative Cost Share Budget'!Q235,0)</f>
        <v>0</v>
      </c>
      <c r="R236" s="212">
        <f>IF('Cumulative Cost Share Budget'!L235='Split CS budget (B)'!$L$1,'Cumulative Cost Share Budget'!R235,0)</f>
        <v>0</v>
      </c>
      <c r="S236" s="61">
        <f>IF('Cumulative Cost Share Budget'!L235='Split CS budget (B)'!$L$1,'Cumulative Cost Share Budget'!S235,0)</f>
        <v>0</v>
      </c>
      <c r="T236" s="16"/>
      <c r="U236" s="324"/>
      <c r="V236" s="324"/>
      <c r="W236" s="324"/>
      <c r="X236" s="324"/>
      <c r="Y236" s="324"/>
    </row>
    <row r="237" spans="1:25" hidden="1">
      <c r="A237" s="449"/>
      <c r="B237" s="486"/>
      <c r="C237" s="480"/>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(B)'!$L$1,'Cumulative Cost Share Budget'!Q236,0)</f>
        <v>0</v>
      </c>
      <c r="R237" s="212">
        <f>IF('Cumulative Cost Share Budget'!L236='Split CS budget (B)'!$L$1,'Cumulative Cost Share Budget'!R236,0)</f>
        <v>0</v>
      </c>
      <c r="S237" s="61">
        <f>IF('Cumulative Cost Share Budget'!L236='Split CS budget (B)'!$L$1,'Cumulative Cost Share Budget'!S236,0)</f>
        <v>0</v>
      </c>
      <c r="T237" s="16"/>
      <c r="U237" s="323"/>
      <c r="V237" s="323"/>
      <c r="W237" s="323"/>
      <c r="X237" s="323"/>
      <c r="Y237" s="323"/>
    </row>
    <row r="238" spans="1:25" hidden="1">
      <c r="A238" s="449"/>
      <c r="B238" s="481"/>
      <c r="C238" s="480"/>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5">
        <f>IF('Cumulative Cost Share Budget'!$L238='Split CS budget (B)'!$L$1,'Cumulative Cost Share Budget'!A238,0)</f>
        <v>0</v>
      </c>
      <c r="B239" s="493">
        <f>IF('Cumulative Cost Share Budget'!$L238='Split CS budget (B)'!$L$1,'Cumulative Cost Share Budget'!B238,0)</f>
        <v>0</v>
      </c>
      <c r="C239" s="481"/>
      <c r="D239" s="33" t="s">
        <v>123</v>
      </c>
      <c r="E239" s="76">
        <f>ROUND($R239*$S239,6)</f>
        <v>0</v>
      </c>
      <c r="F239" s="76">
        <f>ROUND($R240*$S240,6)</f>
        <v>0</v>
      </c>
      <c r="G239" s="76">
        <f>ROUND($R241*$S241,6)</f>
        <v>0</v>
      </c>
      <c r="H239" s="76">
        <f>ROUND($R242*$S242,6)</f>
        <v>0</v>
      </c>
      <c r="I239" s="76">
        <f>ROUND($R243*$S243,6)</f>
        <v>0</v>
      </c>
      <c r="J239" s="46"/>
      <c r="M239" s="133">
        <f>IF('Cumulative Cost Share Budget'!L238='Split CS budget (B)'!$L$1,'Cumulative Cost Share Budget'!M238,0)</f>
        <v>0</v>
      </c>
      <c r="N239" s="214">
        <f>IF('Cumulative Cost Share Budget'!L238='Split CS budget (B)'!$L$1,'Cumulative Cost Share Budget'!N238,0)</f>
        <v>0</v>
      </c>
      <c r="O239" s="214">
        <f>IF('Cumulative Cost Share Budget'!$L238='Split CS budget (B)'!$L$1,'Cumulative Cost Share Budget'!O238,0)</f>
        <v>0</v>
      </c>
      <c r="P239" s="209">
        <f>IF('Cumulative Cost Share Budget'!L238='Split CS budget (B)'!$L$1,'Cumulative Cost Share Budget'!P238,0)</f>
        <v>0</v>
      </c>
      <c r="Q239" s="211">
        <f>IF('Cumulative Cost Share Budget'!L238='Split CS budget (B)'!$L$1,'Cumulative Cost Share Budget'!Q238,0)</f>
        <v>0</v>
      </c>
      <c r="R239" s="212">
        <f>IF('Cumulative Cost Share Budget'!L238='Split CS budget (B)'!$L$1,'Cumulative Cost Share Budget'!R238,0)</f>
        <v>0</v>
      </c>
      <c r="S239" s="61">
        <f>IF('Cumulative Cost Share Budget'!L238='Split CS budget (B)'!$L$1,'Cumulative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93">
        <f>IF('Cumulative Cost Share Budget'!$L239='Split CS budget (B)'!$L$1,'Cumulative Cost Share Budget'!A239,0)</f>
        <v>0</v>
      </c>
      <c r="B240" s="493">
        <f>IF('Cumulative Cost Share Budget'!$L239='Split CS budget (B)'!$L$1,'Cumulative Cost Share Budget'!B239,0)</f>
        <v>0</v>
      </c>
      <c r="C240" s="480"/>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(B)'!$L$1,'Cumulative Cost Share Budget'!Q239,0)</f>
        <v>0</v>
      </c>
      <c r="R240" s="212">
        <f>IF('Cumulative Cost Share Budget'!L239='Split CS budget (B)'!$L$1,'Cumulative Cost Share Budget'!R239,0)</f>
        <v>0</v>
      </c>
      <c r="S240" s="61">
        <f>IF('Cumulative Cost Share Budget'!L239='Split CS budget (B)'!$L$1,'Cumulative Cost Share Budget'!S239,0)</f>
        <v>0</v>
      </c>
      <c r="T240" s="16"/>
      <c r="U240" s="324"/>
      <c r="V240" s="324"/>
      <c r="W240" s="324"/>
      <c r="X240" s="324"/>
      <c r="Y240" s="324"/>
    </row>
    <row r="241" spans="1:25" hidden="1">
      <c r="A241" s="449"/>
      <c r="B241" s="486"/>
      <c r="C241" s="480"/>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(B)'!$L$1,'Cumulative Cost Share Budget'!Q240,0)</f>
        <v>0</v>
      </c>
      <c r="R241" s="212">
        <f>IF('Cumulative Cost Share Budget'!L240='Split CS budget (B)'!$L$1,'Cumulative Cost Share Budget'!R240,0)</f>
        <v>0</v>
      </c>
      <c r="S241" s="61">
        <f>IF('Cumulative Cost Share Budget'!L240='Split CS budget (B)'!$L$1,'Cumulative Cost Share Budget'!S240,0)</f>
        <v>0</v>
      </c>
      <c r="T241" s="16"/>
      <c r="U241" s="323"/>
      <c r="V241" s="323"/>
      <c r="W241" s="323"/>
      <c r="X241" s="323"/>
      <c r="Y241" s="323"/>
    </row>
    <row r="242" spans="1:25" ht="15" hidden="1">
      <c r="A242" s="449"/>
      <c r="B242" s="486"/>
      <c r="C242" s="480"/>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(B)'!$L$1,'Cumulative Cost Share Budget'!Q241,0)</f>
        <v>0</v>
      </c>
      <c r="R242" s="212">
        <f>IF('Cumulative Cost Share Budget'!L241='Split CS budget (B)'!$L$1,'Cumulative Cost Share Budget'!R241,0)</f>
        <v>0</v>
      </c>
      <c r="S242" s="61">
        <f>IF('Cumulative Cost Share Budget'!L241='Split CS budget (B)'!$L$1,'Cumulative Cost Share Budget'!S241,0)</f>
        <v>0</v>
      </c>
      <c r="T242" s="16"/>
      <c r="U242" s="324"/>
      <c r="V242" s="324"/>
      <c r="W242" s="324"/>
      <c r="X242" s="324"/>
      <c r="Y242" s="324"/>
    </row>
    <row r="243" spans="1:25" hidden="1">
      <c r="A243" s="449"/>
      <c r="B243" s="486"/>
      <c r="C243" s="480"/>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(B)'!$L$1,'Cumulative Cost Share Budget'!Q242,0)</f>
        <v>0</v>
      </c>
      <c r="R243" s="212">
        <f>IF('Cumulative Cost Share Budget'!L242='Split CS budget (B)'!$L$1,'Cumulative Cost Share Budget'!R242,0)</f>
        <v>0</v>
      </c>
      <c r="S243" s="61">
        <f>IF('Cumulative Cost Share Budget'!L242='Split CS budget (B)'!$L$1,'Cumulative Cost Share Budget'!S242,0)</f>
        <v>0</v>
      </c>
      <c r="T243" s="16"/>
      <c r="U243" s="323"/>
      <c r="V243" s="323"/>
      <c r="W243" s="323"/>
      <c r="X243" s="323"/>
      <c r="Y243" s="323"/>
    </row>
    <row r="244" spans="1:25" hidden="1">
      <c r="A244" s="449"/>
      <c r="B244" s="481"/>
      <c r="C244" s="480"/>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5">
        <f>IF('Cumulative Cost Share Budget'!$L244='Split CS budget (B)'!$L$1,'Cumulative Cost Share Budget'!A244,0)</f>
        <v>0</v>
      </c>
      <c r="B245" s="493">
        <f>IF('Cumulative Cost Share Budget'!$L244='Split CS budget (B)'!$L$1,'Cumulative Cost Share Budget'!B244,0)</f>
        <v>0</v>
      </c>
      <c r="C245" s="481"/>
      <c r="D245" s="33" t="s">
        <v>123</v>
      </c>
      <c r="E245" s="76">
        <f>ROUND($R245*$S245,6)</f>
        <v>0</v>
      </c>
      <c r="F245" s="76">
        <f>ROUND($R246*$S246,6)</f>
        <v>0</v>
      </c>
      <c r="G245" s="76">
        <f>ROUND($R247*$S247,6)</f>
        <v>0</v>
      </c>
      <c r="H245" s="76">
        <f>ROUND($R248*$S248,6)</f>
        <v>0</v>
      </c>
      <c r="I245" s="76">
        <f>ROUND($R249*$S249,6)</f>
        <v>0</v>
      </c>
      <c r="J245" s="46"/>
      <c r="M245" s="133">
        <f>IF('Cumulative Cost Share Budget'!L244='Split CS budget (B)'!$L$1,'Cumulative Cost Share Budget'!M244,0)</f>
        <v>0</v>
      </c>
      <c r="N245" s="214">
        <f>IF('Cumulative Cost Share Budget'!L244='Split CS budget (B)'!$L$1,'Cumulative Cost Share Budget'!N244,0)</f>
        <v>0</v>
      </c>
      <c r="O245" s="214">
        <f>IF('Cumulative Cost Share Budget'!$L244='Split CS budget (B)'!$L$1,'Cumulative Cost Share Budget'!O244,0)</f>
        <v>0</v>
      </c>
      <c r="P245" s="209">
        <f>IF('Cumulative Cost Share Budget'!L244='Split CS budget (B)'!$L$1,'Cumulative Cost Share Budget'!P244,0)</f>
        <v>0</v>
      </c>
      <c r="Q245" s="211">
        <f>IF('Cumulative Cost Share Budget'!L244='Split CS budget (B)'!$L$1,'Cumulative Cost Share Budget'!Q244,0)</f>
        <v>0</v>
      </c>
      <c r="R245" s="212">
        <f>IF('Cumulative Cost Share Budget'!L244='Split CS budget (B)'!$L$1,'Cumulative Cost Share Budget'!R244,0)</f>
        <v>0</v>
      </c>
      <c r="S245" s="61">
        <f>IF('Cumulative Cost Share Budget'!L244='Split CS budget (B)'!$L$1,'Cumulative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93">
        <f>IF('Cumulative Cost Share Budget'!$L245='Split CS budget (B)'!$L$1,'Cumulative Cost Share Budget'!A245,0)</f>
        <v>0</v>
      </c>
      <c r="B246" s="493">
        <f>IF('Cumulative Cost Share Budget'!$L245='Split CS budget (B)'!$L$1,'Cumulative Cost Share Budget'!B245,0)</f>
        <v>0</v>
      </c>
      <c r="C246" s="480"/>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(B)'!$L$1,'Cumulative Cost Share Budget'!Q245,0)</f>
        <v>0</v>
      </c>
      <c r="R246" s="212">
        <f>IF('Cumulative Cost Share Budget'!L245='Split CS budget (B)'!$L$1,'Cumulative Cost Share Budget'!R245,0)</f>
        <v>0</v>
      </c>
      <c r="S246" s="61">
        <f>IF('Cumulative Cost Share Budget'!L245='Split CS budget (B)'!$L$1,'Cumulative Cost Share Budget'!S245,0)</f>
        <v>0</v>
      </c>
      <c r="T246" s="16"/>
      <c r="U246" s="324"/>
      <c r="V246" s="324"/>
      <c r="W246" s="324"/>
      <c r="X246" s="324"/>
      <c r="Y246" s="324"/>
    </row>
    <row r="247" spans="1:25" hidden="1">
      <c r="A247" s="449"/>
      <c r="B247" s="486"/>
      <c r="C247" s="480"/>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(B)'!$L$1,'Cumulative Cost Share Budget'!Q246,0)</f>
        <v>0</v>
      </c>
      <c r="R247" s="212">
        <f>IF('Cumulative Cost Share Budget'!L246='Split CS budget (B)'!$L$1,'Cumulative Cost Share Budget'!R246,0)</f>
        <v>0</v>
      </c>
      <c r="S247" s="61">
        <f>IF('Cumulative Cost Share Budget'!L246='Split CS budget (B)'!$L$1,'Cumulative Cost Share Budget'!S246,0)</f>
        <v>0</v>
      </c>
      <c r="T247" s="16"/>
      <c r="U247" s="323"/>
      <c r="V247" s="323"/>
      <c r="W247" s="323"/>
      <c r="X247" s="323"/>
      <c r="Y247" s="323"/>
    </row>
    <row r="248" spans="1:25" ht="15" hidden="1">
      <c r="A248" s="449"/>
      <c r="B248" s="486"/>
      <c r="C248" s="480"/>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(B)'!$L$1,'Cumulative Cost Share Budget'!Q247,0)</f>
        <v>0</v>
      </c>
      <c r="R248" s="212">
        <f>IF('Cumulative Cost Share Budget'!L247='Split CS budget (B)'!$L$1,'Cumulative Cost Share Budget'!R247,0)</f>
        <v>0</v>
      </c>
      <c r="S248" s="61">
        <f>IF('Cumulative Cost Share Budget'!L247='Split CS budget (B)'!$L$1,'Cumulative Cost Share Budget'!S247,0)</f>
        <v>0</v>
      </c>
      <c r="T248" s="16"/>
      <c r="U248" s="324"/>
      <c r="V248" s="324"/>
      <c r="W248" s="324"/>
      <c r="X248" s="324"/>
      <c r="Y248" s="324"/>
    </row>
    <row r="249" spans="1:25" hidden="1">
      <c r="A249" s="449"/>
      <c r="B249" s="486"/>
      <c r="C249" s="480"/>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(B)'!$L$1,'Cumulative Cost Share Budget'!Q248,0)</f>
        <v>0</v>
      </c>
      <c r="R249" s="212">
        <f>IF('Cumulative Cost Share Budget'!L248='Split CS budget (B)'!$L$1,'Cumulative Cost Share Budget'!R248,0)</f>
        <v>0</v>
      </c>
      <c r="S249" s="61">
        <f>IF('Cumulative Cost Share Budget'!L248='Split CS budget (B)'!$L$1,'Cumulative Cost Share Budget'!S248,0)</f>
        <v>0</v>
      </c>
      <c r="T249" s="16"/>
      <c r="U249" s="323"/>
      <c r="V249" s="323"/>
      <c r="W249" s="323"/>
      <c r="X249" s="323"/>
      <c r="Y249" s="323"/>
    </row>
    <row r="250" spans="1:25" hidden="1">
      <c r="A250" s="449"/>
      <c r="B250" s="481"/>
      <c r="C250" s="480"/>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5">
        <f>IF('Cumulative Cost Share Budget'!$L250='Split CS budget (B)'!$L$1,'Cumulative Cost Share Budget'!A250,0)</f>
        <v>0</v>
      </c>
      <c r="B251" s="493">
        <f>IF('Cumulative Cost Share Budget'!$L250='Split CS budget (B)'!$L$1,'Cumulative Cost Share Budget'!B250,0)</f>
        <v>0</v>
      </c>
      <c r="C251" s="481"/>
      <c r="D251" s="33" t="s">
        <v>123</v>
      </c>
      <c r="E251" s="76">
        <f>ROUND($R251*$S251,6)</f>
        <v>0</v>
      </c>
      <c r="F251" s="76">
        <f>ROUND($R252*$S252,6)</f>
        <v>0</v>
      </c>
      <c r="G251" s="76">
        <f>ROUND($R253*$S253,6)</f>
        <v>0</v>
      </c>
      <c r="H251" s="76">
        <f>ROUND($R254*$S254,6)</f>
        <v>0</v>
      </c>
      <c r="I251" s="76">
        <f>ROUND($R255*$S255,6)</f>
        <v>0</v>
      </c>
      <c r="J251" s="46"/>
      <c r="M251" s="133">
        <f>IF('Cumulative Cost Share Budget'!L250='Split CS budget (B)'!$L$1,'Cumulative Cost Share Budget'!M250,0)</f>
        <v>0</v>
      </c>
      <c r="N251" s="214">
        <f>IF('Cumulative Cost Share Budget'!L250='Split CS budget (B)'!$L$1,'Cumulative Cost Share Budget'!N250,0)</f>
        <v>0</v>
      </c>
      <c r="O251" s="214">
        <f>IF('Cumulative Cost Share Budget'!$L250='Split CS budget (B)'!$L$1,'Cumulative Cost Share Budget'!O250,0)</f>
        <v>0</v>
      </c>
      <c r="P251" s="209">
        <f>IF('Cumulative Cost Share Budget'!L250='Split CS budget (B)'!$L$1,'Cumulative Cost Share Budget'!P250,0)</f>
        <v>0</v>
      </c>
      <c r="Q251" s="211">
        <f>IF('Cumulative Cost Share Budget'!L250='Split CS budget (B)'!$L$1,'Cumulative Cost Share Budget'!Q250,0)</f>
        <v>0</v>
      </c>
      <c r="R251" s="212">
        <f>IF('Cumulative Cost Share Budget'!L250='Split CS budget (B)'!$L$1,'Cumulative Cost Share Budget'!R250,0)</f>
        <v>0</v>
      </c>
      <c r="S251" s="61">
        <f>IF('Cumulative Cost Share Budget'!L250='Split CS budget (B)'!$L$1,'Cumulative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93">
        <f>IF('Cumulative Cost Share Budget'!$L251='Split CS budget (B)'!$L$1,'Cumulative Cost Share Budget'!A251,0)</f>
        <v>0</v>
      </c>
      <c r="B252" s="493">
        <f>IF('Cumulative Cost Share Budget'!$L251='Split CS budget (B)'!$L$1,'Cumulative Cost Share Budget'!B251,0)</f>
        <v>0</v>
      </c>
      <c r="C252" s="480"/>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(B)'!$L$1,'Cumulative Cost Share Budget'!Q251,0)</f>
        <v>0</v>
      </c>
      <c r="R252" s="212">
        <f>IF('Cumulative Cost Share Budget'!L251='Split CS budget (B)'!$L$1,'Cumulative Cost Share Budget'!R251,0)</f>
        <v>0</v>
      </c>
      <c r="S252" s="61">
        <f>IF('Cumulative Cost Share Budget'!L251='Split CS budget (B)'!$L$1,'Cumulative Cost Share Budget'!S251,0)</f>
        <v>0</v>
      </c>
      <c r="T252" s="16"/>
      <c r="U252" s="324"/>
      <c r="V252" s="324"/>
      <c r="W252" s="324"/>
      <c r="X252" s="324"/>
      <c r="Y252" s="324"/>
    </row>
    <row r="253" spans="1:25" hidden="1">
      <c r="A253" s="449"/>
      <c r="B253" s="486"/>
      <c r="C253" s="480"/>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(B)'!$L$1,'Cumulative Cost Share Budget'!Q252,0)</f>
        <v>0</v>
      </c>
      <c r="R253" s="212">
        <f>IF('Cumulative Cost Share Budget'!L252='Split CS budget (B)'!$L$1,'Cumulative Cost Share Budget'!R252,0)</f>
        <v>0</v>
      </c>
      <c r="S253" s="61">
        <f>IF('Cumulative Cost Share Budget'!L252='Split CS budget (B)'!$L$1,'Cumulative Cost Share Budget'!S252,0)</f>
        <v>0</v>
      </c>
      <c r="T253" s="16"/>
      <c r="U253" s="323"/>
      <c r="V253" s="323"/>
      <c r="W253" s="323"/>
      <c r="X253" s="323"/>
      <c r="Y253" s="323"/>
    </row>
    <row r="254" spans="1:25" ht="15" hidden="1">
      <c r="A254" s="449"/>
      <c r="B254" s="486"/>
      <c r="C254" s="480"/>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(B)'!$L$1,'Cumulative Cost Share Budget'!Q253,0)</f>
        <v>0</v>
      </c>
      <c r="R254" s="212">
        <f>IF('Cumulative Cost Share Budget'!L253='Split CS budget (B)'!$L$1,'Cumulative Cost Share Budget'!R253,0)</f>
        <v>0</v>
      </c>
      <c r="S254" s="61">
        <f>IF('Cumulative Cost Share Budget'!L253='Split CS budget (B)'!$L$1,'Cumulative Cost Share Budget'!S253,0)</f>
        <v>0</v>
      </c>
      <c r="T254" s="16"/>
      <c r="U254" s="324"/>
      <c r="V254" s="324"/>
      <c r="W254" s="324"/>
      <c r="X254" s="324"/>
      <c r="Y254" s="324"/>
    </row>
    <row r="255" spans="1:25" hidden="1">
      <c r="A255" s="449"/>
      <c r="B255" s="486"/>
      <c r="C255" s="480"/>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(B)'!$L$1,'Cumulative Cost Share Budget'!Q254,0)</f>
        <v>0</v>
      </c>
      <c r="R255" s="212">
        <f>IF('Cumulative Cost Share Budget'!L254='Split CS budget (B)'!$L$1,'Cumulative Cost Share Budget'!R254,0)</f>
        <v>0</v>
      </c>
      <c r="S255" s="61">
        <f>IF('Cumulative Cost Share Budget'!L254='Split CS budget (B)'!$L$1,'Cumulative Cost Share Budget'!S254,0)</f>
        <v>0</v>
      </c>
      <c r="T255" s="16"/>
      <c r="U255" s="323"/>
      <c r="V255" s="323"/>
      <c r="W255" s="323"/>
      <c r="X255" s="323"/>
      <c r="Y255" s="323"/>
    </row>
    <row r="256" spans="1:25" hidden="1">
      <c r="A256" s="449"/>
      <c r="B256" s="481"/>
      <c r="C256" s="480"/>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5">
        <f>IF('Cumulative Cost Share Budget'!$L256='Split CS budget (B)'!$L$1,'Cumulative Cost Share Budget'!A256,0)</f>
        <v>0</v>
      </c>
      <c r="B257" s="493">
        <f>IF('Cumulative Cost Share Budget'!$L256='Split CS budget (B)'!$L$1,'Cumulative Cost Share Budget'!B256,0)</f>
        <v>0</v>
      </c>
      <c r="C257" s="481"/>
      <c r="D257" s="33" t="s">
        <v>123</v>
      </c>
      <c r="E257" s="76">
        <f>ROUND($R257*$S257,6)</f>
        <v>0</v>
      </c>
      <c r="F257" s="76">
        <f>ROUND($R258*$S258,6)</f>
        <v>0</v>
      </c>
      <c r="G257" s="76">
        <f>ROUND($R259*$S259,6)</f>
        <v>0</v>
      </c>
      <c r="H257" s="76">
        <f>ROUND($R260*$S260,6)</f>
        <v>0</v>
      </c>
      <c r="I257" s="76">
        <f>ROUND($R261*$S261,6)</f>
        <v>0</v>
      </c>
      <c r="J257" s="46"/>
      <c r="M257" s="133">
        <f>IF('Cumulative Cost Share Budget'!L256='Split CS budget (B)'!$L$1,'Cumulative Cost Share Budget'!M256,0)</f>
        <v>0</v>
      </c>
      <c r="N257" s="214">
        <f>IF('Cumulative Cost Share Budget'!L256='Split CS budget (B)'!$L$1,'Cumulative Cost Share Budget'!N256,0)</f>
        <v>0</v>
      </c>
      <c r="O257" s="214">
        <f>IF('Cumulative Cost Share Budget'!$L256='Split CS budget (B)'!$L$1,'Cumulative Cost Share Budget'!O256,0)</f>
        <v>0</v>
      </c>
      <c r="P257" s="209">
        <f>IF('Cumulative Cost Share Budget'!L256='Split CS budget (B)'!$L$1,'Cumulative Cost Share Budget'!P256,0)</f>
        <v>0</v>
      </c>
      <c r="Q257" s="211">
        <f>IF('Cumulative Cost Share Budget'!L256='Split CS budget (B)'!$L$1,'Cumulative Cost Share Budget'!Q256,0)</f>
        <v>0</v>
      </c>
      <c r="R257" s="212">
        <f>IF('Cumulative Cost Share Budget'!L256='Split CS budget (B)'!$L$1,'Cumulative Cost Share Budget'!R256,0)</f>
        <v>0</v>
      </c>
      <c r="S257" s="61">
        <f>IF('Cumulative Cost Share Budget'!L256='Split CS budget (B)'!$L$1,'Cumulative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93">
        <f>IF('Cumulative Cost Share Budget'!$L257='Split CS budget (B)'!$L$1,'Cumulative Cost Share Budget'!A257,0)</f>
        <v>0</v>
      </c>
      <c r="B258" s="493">
        <f>IF('Cumulative Cost Share Budget'!$L257='Split CS budget (B)'!$L$1,'Cumulative Cost Share Budget'!B257,0)</f>
        <v>0</v>
      </c>
      <c r="C258" s="480"/>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(B)'!$L$1,'Cumulative Cost Share Budget'!Q257,0)</f>
        <v>0</v>
      </c>
      <c r="R258" s="212">
        <f>IF('Cumulative Cost Share Budget'!L257='Split CS budget (B)'!$L$1,'Cumulative Cost Share Budget'!R257,0)</f>
        <v>0</v>
      </c>
      <c r="S258" s="61">
        <f>IF('Cumulative Cost Share Budget'!L257='Split CS budget (B)'!$L$1,'Cumulative Cost Share Budget'!S257,0)</f>
        <v>0</v>
      </c>
      <c r="T258" s="16"/>
      <c r="U258" s="324"/>
      <c r="V258" s="324"/>
      <c r="W258" s="324"/>
      <c r="X258" s="324"/>
      <c r="Y258" s="324"/>
    </row>
    <row r="259" spans="1:25" hidden="1">
      <c r="A259" s="449"/>
      <c r="B259" s="486"/>
      <c r="C259" s="480"/>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(B)'!$L$1,'Cumulative Cost Share Budget'!Q258,0)</f>
        <v>0</v>
      </c>
      <c r="R259" s="212">
        <f>IF('Cumulative Cost Share Budget'!L258='Split CS budget (B)'!$L$1,'Cumulative Cost Share Budget'!R258,0)</f>
        <v>0</v>
      </c>
      <c r="S259" s="61">
        <f>IF('Cumulative Cost Share Budget'!L258='Split CS budget (B)'!$L$1,'Cumulative Cost Share Budget'!S258,0)</f>
        <v>0</v>
      </c>
      <c r="T259" s="16"/>
      <c r="U259" s="323"/>
      <c r="V259" s="323"/>
      <c r="W259" s="323"/>
      <c r="X259" s="323"/>
      <c r="Y259" s="323"/>
    </row>
    <row r="260" spans="1:25" ht="15" hidden="1">
      <c r="A260" s="449"/>
      <c r="B260" s="486"/>
      <c r="C260" s="480"/>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(B)'!$L$1,'Cumulative Cost Share Budget'!Q259,0)</f>
        <v>0</v>
      </c>
      <c r="R260" s="212">
        <f>IF('Cumulative Cost Share Budget'!L259='Split CS budget (B)'!$L$1,'Cumulative Cost Share Budget'!R259,0)</f>
        <v>0</v>
      </c>
      <c r="S260" s="61">
        <f>IF('Cumulative Cost Share Budget'!L259='Split CS budget (B)'!$L$1,'Cumulative Cost Share Budget'!S259,0)</f>
        <v>0</v>
      </c>
      <c r="T260" s="16"/>
      <c r="U260" s="324"/>
      <c r="V260" s="324"/>
      <c r="W260" s="324"/>
      <c r="X260" s="324"/>
      <c r="Y260" s="324"/>
    </row>
    <row r="261" spans="1:25" hidden="1">
      <c r="A261" s="449"/>
      <c r="B261" s="486"/>
      <c r="C261" s="480"/>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(B)'!$L$1,'Cumulative Cost Share Budget'!Q260,0)</f>
        <v>0</v>
      </c>
      <c r="R261" s="212">
        <f>IF('Cumulative Cost Share Budget'!L260='Split CS budget (B)'!$L$1,'Cumulative Cost Share Budget'!R260,0)</f>
        <v>0</v>
      </c>
      <c r="S261" s="61">
        <f>IF('Cumulative Cost Share Budget'!L260='Split CS budget (B)'!$L$1,'Cumulative Cost Share Budget'!S260,0)</f>
        <v>0</v>
      </c>
      <c r="T261" s="16"/>
      <c r="U261" s="323"/>
      <c r="V261" s="323"/>
      <c r="W261" s="323"/>
      <c r="X261" s="323"/>
      <c r="Y261" s="323"/>
    </row>
    <row r="262" spans="1:25" hidden="1">
      <c r="A262" s="449"/>
      <c r="B262" s="481"/>
      <c r="C262" s="480"/>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5">
        <f>IF('Cumulative Cost Share Budget'!$L262='Split CS budget (B)'!$L$1,'Cumulative Cost Share Budget'!A262,0)</f>
        <v>0</v>
      </c>
      <c r="B263" s="493">
        <f>IF('Cumulative Cost Share Budget'!$L262='Split CS budget (B)'!$L$1,'Cumulative Cost Share Budget'!B262,0)</f>
        <v>0</v>
      </c>
      <c r="C263" s="481"/>
      <c r="D263" s="33" t="s">
        <v>123</v>
      </c>
      <c r="E263" s="76">
        <f>ROUND($R263*$S263,6)</f>
        <v>0</v>
      </c>
      <c r="F263" s="76">
        <f>ROUND($R264*$S264,6)</f>
        <v>0</v>
      </c>
      <c r="G263" s="76">
        <f>ROUND($R265*$S265,6)</f>
        <v>0</v>
      </c>
      <c r="H263" s="76">
        <f>ROUND($R266*$S266,6)</f>
        <v>0</v>
      </c>
      <c r="I263" s="76">
        <f>ROUND($R267*$S267,6)</f>
        <v>0</v>
      </c>
      <c r="J263" s="46"/>
      <c r="M263" s="133">
        <f>IF('Cumulative Cost Share Budget'!L262='Split CS budget (B)'!$L$1,'Cumulative Cost Share Budget'!M262,0)</f>
        <v>0</v>
      </c>
      <c r="N263" s="214">
        <f>IF('Cumulative Cost Share Budget'!L262='Split CS budget (B)'!$L$1,'Cumulative Cost Share Budget'!N262,0)</f>
        <v>0</v>
      </c>
      <c r="O263" s="214">
        <f>IF('Cumulative Cost Share Budget'!$L262='Split CS budget (B)'!$L$1,'Cumulative Cost Share Budget'!O262,0)</f>
        <v>0</v>
      </c>
      <c r="P263" s="209">
        <f>IF('Cumulative Cost Share Budget'!L262='Split CS budget (B)'!$L$1,'Cumulative Cost Share Budget'!P262,0)</f>
        <v>0</v>
      </c>
      <c r="Q263" s="211">
        <f>IF('Cumulative Cost Share Budget'!L262='Split CS budget (B)'!$L$1,'Cumulative Cost Share Budget'!Q262,0)</f>
        <v>0</v>
      </c>
      <c r="R263" s="212">
        <f>IF('Cumulative Cost Share Budget'!L262='Split CS budget (B)'!$L$1,'Cumulative Cost Share Budget'!R262,0)</f>
        <v>0</v>
      </c>
      <c r="S263" s="61">
        <f>IF('Cumulative Cost Share Budget'!L262='Split CS budget (B)'!$L$1,'Cumulative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93">
        <f>IF('Cumulative Cost Share Budget'!$L263='Split CS budget (B)'!$L$1,'Cumulative Cost Share Budget'!A263,0)</f>
        <v>0</v>
      </c>
      <c r="B264" s="493">
        <f>IF('Cumulative Cost Share Budget'!$L263='Split CS budget (B)'!$L$1,'Cumulative Cost Share Budget'!B263,0)</f>
        <v>0</v>
      </c>
      <c r="C264" s="480"/>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(B)'!$L$1,'Cumulative Cost Share Budget'!Q263,0)</f>
        <v>0</v>
      </c>
      <c r="R264" s="212">
        <f>IF('Cumulative Cost Share Budget'!L263='Split CS budget (B)'!$L$1,'Cumulative Cost Share Budget'!R263,0)</f>
        <v>0</v>
      </c>
      <c r="S264" s="61">
        <f>IF('Cumulative Cost Share Budget'!L263='Split CS budget (B)'!$L$1,'Cumulative Cost Share Budget'!S263,0)</f>
        <v>0</v>
      </c>
      <c r="T264" s="16"/>
      <c r="U264" s="324"/>
      <c r="V264" s="324"/>
      <c r="W264" s="324"/>
      <c r="X264" s="324"/>
      <c r="Y264" s="324"/>
    </row>
    <row r="265" spans="1:25" hidden="1">
      <c r="A265" s="449"/>
      <c r="B265" s="486"/>
      <c r="C265" s="480"/>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(B)'!$L$1,'Cumulative Cost Share Budget'!Q264,0)</f>
        <v>0</v>
      </c>
      <c r="R265" s="212">
        <f>IF('Cumulative Cost Share Budget'!L264='Split CS budget (B)'!$L$1,'Cumulative Cost Share Budget'!R264,0)</f>
        <v>0</v>
      </c>
      <c r="S265" s="61">
        <f>IF('Cumulative Cost Share Budget'!L264='Split CS budget (B)'!$L$1,'Cumulative Cost Share Budget'!S264,0)</f>
        <v>0</v>
      </c>
      <c r="T265" s="16"/>
      <c r="U265" s="323"/>
      <c r="V265" s="323"/>
      <c r="W265" s="323"/>
      <c r="X265" s="323"/>
      <c r="Y265" s="323"/>
    </row>
    <row r="266" spans="1:25" ht="15" hidden="1">
      <c r="A266" s="449"/>
      <c r="B266" s="486"/>
      <c r="C266" s="480"/>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(B)'!$L$1,'Cumulative Cost Share Budget'!Q265,0)</f>
        <v>0</v>
      </c>
      <c r="R266" s="212">
        <f>IF('Cumulative Cost Share Budget'!L265='Split CS budget (B)'!$L$1,'Cumulative Cost Share Budget'!R265,0)</f>
        <v>0</v>
      </c>
      <c r="S266" s="61">
        <f>IF('Cumulative Cost Share Budget'!L265='Split CS budget (B)'!$L$1,'Cumulative Cost Share Budget'!S265,0)</f>
        <v>0</v>
      </c>
      <c r="T266" s="16"/>
      <c r="U266" s="324"/>
      <c r="V266" s="324"/>
      <c r="W266" s="324"/>
      <c r="X266" s="324"/>
      <c r="Y266" s="324"/>
    </row>
    <row r="267" spans="1:25" hidden="1">
      <c r="A267" s="449"/>
      <c r="B267" s="486"/>
      <c r="C267" s="480"/>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(B)'!$L$1,'Cumulative Cost Share Budget'!Q266,0)</f>
        <v>0</v>
      </c>
      <c r="R267" s="212">
        <f>IF('Cumulative Cost Share Budget'!L266='Split CS budget (B)'!$L$1,'Cumulative Cost Share Budget'!R266,0)</f>
        <v>0</v>
      </c>
      <c r="S267" s="61">
        <f>IF('Cumulative Cost Share Budget'!L266='Split CS budget (B)'!$L$1,'Cumulative Cost Share Budget'!S266,0)</f>
        <v>0</v>
      </c>
      <c r="T267" s="16"/>
      <c r="U267" s="323"/>
      <c r="V267" s="323"/>
      <c r="W267" s="323"/>
      <c r="X267" s="323"/>
      <c r="Y267" s="323"/>
    </row>
    <row r="268" spans="1:25" hidden="1">
      <c r="A268" s="449"/>
      <c r="B268" s="481"/>
      <c r="C268" s="480"/>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5">
        <f>IF('Cumulative Cost Share Budget'!$L268='Split CS budget (B)'!$L$1,'Cumulative Cost Share Budget'!A268,0)</f>
        <v>0</v>
      </c>
      <c r="B269" s="493">
        <f>IF('Cumulative Cost Share Budget'!$L268='Split CS budget (B)'!$L$1,'Cumulative Cost Share Budget'!B268,0)</f>
        <v>0</v>
      </c>
      <c r="C269" s="481"/>
      <c r="D269" s="33" t="s">
        <v>123</v>
      </c>
      <c r="E269" s="76">
        <f>ROUND($R269*$S269,6)</f>
        <v>0</v>
      </c>
      <c r="F269" s="76">
        <f>ROUND($R270*$S270,6)</f>
        <v>0</v>
      </c>
      <c r="G269" s="76">
        <f>ROUND($R271*$S271,6)</f>
        <v>0</v>
      </c>
      <c r="H269" s="76">
        <f>ROUND($R272*$S272,6)</f>
        <v>0</v>
      </c>
      <c r="I269" s="76">
        <f>ROUND($R273*$S273,6)</f>
        <v>0</v>
      </c>
      <c r="J269" s="46"/>
      <c r="M269" s="133">
        <f>IF('Cumulative Cost Share Budget'!L268='Split CS budget (B)'!$L$1,'Cumulative Cost Share Budget'!M268,0)</f>
        <v>0</v>
      </c>
      <c r="N269" s="214">
        <f>IF('Cumulative Cost Share Budget'!L268='Split CS budget (B)'!$L$1,'Cumulative Cost Share Budget'!N268,0)</f>
        <v>0</v>
      </c>
      <c r="O269" s="214">
        <f>IF('Cumulative Cost Share Budget'!$L268='Split CS budget (B)'!$L$1,'Cumulative Cost Share Budget'!O268,0)</f>
        <v>0</v>
      </c>
      <c r="P269" s="209">
        <f>IF('Cumulative Cost Share Budget'!L268='Split CS budget (B)'!$L$1,'Cumulative Cost Share Budget'!P268,0)</f>
        <v>0</v>
      </c>
      <c r="Q269" s="211">
        <f>IF('Cumulative Cost Share Budget'!L268='Split CS budget (B)'!$L$1,'Cumulative Cost Share Budget'!Q268,0)</f>
        <v>0</v>
      </c>
      <c r="R269" s="212">
        <f>IF('Cumulative Cost Share Budget'!L268='Split CS budget (B)'!$L$1,'Cumulative Cost Share Budget'!R268,0)</f>
        <v>0</v>
      </c>
      <c r="S269" s="61">
        <f>IF('Cumulative Cost Share Budget'!L268='Split CS budget (B)'!$L$1,'Cumulative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93">
        <f>IF('Cumulative Cost Share Budget'!$L269='Split CS budget (B)'!$L$1,'Cumulative Cost Share Budget'!A269,0)</f>
        <v>0</v>
      </c>
      <c r="B270" s="493">
        <f>IF('Cumulative Cost Share Budget'!$L269='Split CS budget (B)'!$L$1,'Cumulative Cost Share Budget'!B269,0)</f>
        <v>0</v>
      </c>
      <c r="C270" s="480"/>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(B)'!$L$1,'Cumulative Cost Share Budget'!Q269,0)</f>
        <v>0</v>
      </c>
      <c r="R270" s="212">
        <f>IF('Cumulative Cost Share Budget'!L269='Split CS budget (B)'!$L$1,'Cumulative Cost Share Budget'!R269,0)</f>
        <v>0</v>
      </c>
      <c r="S270" s="61">
        <f>IF('Cumulative Cost Share Budget'!L269='Split CS budget (B)'!$L$1,'Cumulative Cost Share Budget'!S269,0)</f>
        <v>0</v>
      </c>
      <c r="T270" s="16"/>
      <c r="U270" s="324"/>
      <c r="V270" s="324"/>
      <c r="W270" s="324"/>
      <c r="X270" s="324"/>
      <c r="Y270" s="324"/>
    </row>
    <row r="271" spans="1:25" hidden="1">
      <c r="A271" s="449"/>
      <c r="B271" s="486"/>
      <c r="C271" s="480"/>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(B)'!$L$1,'Cumulative Cost Share Budget'!Q270,0)</f>
        <v>0</v>
      </c>
      <c r="R271" s="212">
        <f>IF('Cumulative Cost Share Budget'!L270='Split CS budget (B)'!$L$1,'Cumulative Cost Share Budget'!R270,0)</f>
        <v>0</v>
      </c>
      <c r="S271" s="61">
        <f>IF('Cumulative Cost Share Budget'!L270='Split CS budget (B)'!$L$1,'Cumulative Cost Share Budget'!S270,0)</f>
        <v>0</v>
      </c>
      <c r="T271" s="16"/>
      <c r="U271" s="323"/>
      <c r="V271" s="323"/>
      <c r="W271" s="323"/>
      <c r="X271" s="323"/>
      <c r="Y271" s="323"/>
    </row>
    <row r="272" spans="1:25" ht="15" hidden="1">
      <c r="A272" s="449"/>
      <c r="B272" s="486"/>
      <c r="C272" s="480"/>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(B)'!$L$1,'Cumulative Cost Share Budget'!Q271,0)</f>
        <v>0</v>
      </c>
      <c r="R272" s="212">
        <f>IF('Cumulative Cost Share Budget'!L271='Split CS budget (B)'!$L$1,'Cumulative Cost Share Budget'!R271,0)</f>
        <v>0</v>
      </c>
      <c r="S272" s="61">
        <f>IF('Cumulative Cost Share Budget'!L271='Split CS budget (B)'!$L$1,'Cumulative Cost Share Budget'!S271,0)</f>
        <v>0</v>
      </c>
      <c r="T272" s="16"/>
      <c r="U272" s="324"/>
      <c r="V272" s="324"/>
      <c r="W272" s="324"/>
      <c r="X272" s="324"/>
      <c r="Y272" s="324"/>
    </row>
    <row r="273" spans="1:25" hidden="1">
      <c r="A273" s="449"/>
      <c r="B273" s="486"/>
      <c r="C273" s="480"/>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(B)'!$L$1,'Cumulative Cost Share Budget'!Q272,0)</f>
        <v>0</v>
      </c>
      <c r="R273" s="212">
        <f>IF('Cumulative Cost Share Budget'!L272='Split CS budget (B)'!$L$1,'Cumulative Cost Share Budget'!R272,0)</f>
        <v>0</v>
      </c>
      <c r="S273" s="61">
        <f>IF('Cumulative Cost Share Budget'!L272='Split CS budget (B)'!$L$1,'Cumulative Cost Share Budget'!S272,0)</f>
        <v>0</v>
      </c>
      <c r="T273" s="16"/>
      <c r="U273" s="323"/>
      <c r="V273" s="323"/>
      <c r="W273" s="323"/>
      <c r="X273" s="323"/>
      <c r="Y273" s="323"/>
    </row>
    <row r="274" spans="1:25" hidden="1">
      <c r="A274" s="449"/>
      <c r="B274" s="481"/>
      <c r="C274" s="480"/>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5">
        <f>IF('Cumulative Cost Share Budget'!$L274='Split CS budget (B)'!$L$1,'Cumulative Cost Share Budget'!A274,0)</f>
        <v>0</v>
      </c>
      <c r="B275" s="493">
        <f>IF('Cumulative Cost Share Budget'!$L274='Split CS budget (B)'!$L$1,'Cumulative Cost Share Budget'!B274,0)</f>
        <v>0</v>
      </c>
      <c r="C275" s="481"/>
      <c r="D275" s="33" t="s">
        <v>123</v>
      </c>
      <c r="E275" s="76">
        <f>ROUND($R275*$S275,6)</f>
        <v>0</v>
      </c>
      <c r="F275" s="76">
        <f>ROUND($R276*$S276,6)</f>
        <v>0</v>
      </c>
      <c r="G275" s="76">
        <f>ROUND($R277*$S277,6)</f>
        <v>0</v>
      </c>
      <c r="H275" s="76">
        <f>ROUND($R278*$S278,6)</f>
        <v>0</v>
      </c>
      <c r="I275" s="76">
        <f>ROUND($R279*$S279,6)</f>
        <v>0</v>
      </c>
      <c r="J275" s="46"/>
      <c r="M275" s="133">
        <f>IF('Cumulative Cost Share Budget'!L274='Split CS budget (B)'!$L$1,'Cumulative Cost Share Budget'!M274,0)</f>
        <v>0</v>
      </c>
      <c r="N275" s="214">
        <f>IF('Cumulative Cost Share Budget'!L274='Split CS budget (B)'!$L$1,'Cumulative Cost Share Budget'!N274,0)</f>
        <v>0</v>
      </c>
      <c r="O275" s="214">
        <f>IF('Cumulative Cost Share Budget'!$L274='Split CS budget (B)'!$L$1,'Cumulative Cost Share Budget'!O274,0)</f>
        <v>0</v>
      </c>
      <c r="P275" s="209">
        <f>IF('Cumulative Cost Share Budget'!L274='Split CS budget (B)'!$L$1,'Cumulative Cost Share Budget'!P274,0)</f>
        <v>0</v>
      </c>
      <c r="Q275" s="211">
        <f>IF('Cumulative Cost Share Budget'!L274='Split CS budget (B)'!$L$1,'Cumulative Cost Share Budget'!Q274,0)</f>
        <v>0</v>
      </c>
      <c r="R275" s="212">
        <f>IF('Cumulative Cost Share Budget'!L274='Split CS budget (B)'!$L$1,'Cumulative Cost Share Budget'!R274,0)</f>
        <v>0</v>
      </c>
      <c r="S275" s="61">
        <f>IF('Cumulative Cost Share Budget'!L274='Split CS budget (B)'!$L$1,'Cumulative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93">
        <f>IF('Cumulative Cost Share Budget'!$L275='Split CS budget (B)'!$L$1,'Cumulative Cost Share Budget'!A275,0)</f>
        <v>0</v>
      </c>
      <c r="B276" s="493">
        <f>IF('Cumulative Cost Share Budget'!$L275='Split CS budget (B)'!$L$1,'Cumulative Cost Share Budget'!B275,0)</f>
        <v>0</v>
      </c>
      <c r="C276" s="480"/>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(B)'!$L$1,'Cumulative Cost Share Budget'!Q275,0)</f>
        <v>0</v>
      </c>
      <c r="R276" s="212">
        <f>IF('Cumulative Cost Share Budget'!L275='Split CS budget (B)'!$L$1,'Cumulative Cost Share Budget'!R275,0)</f>
        <v>0</v>
      </c>
      <c r="S276" s="61">
        <f>IF('Cumulative Cost Share Budget'!L275='Split CS budget (B)'!$L$1,'Cumulative Cost Share Budget'!S275,0)</f>
        <v>0</v>
      </c>
      <c r="T276" s="16"/>
      <c r="U276" s="324"/>
      <c r="V276" s="324"/>
      <c r="W276" s="324"/>
      <c r="X276" s="324"/>
      <c r="Y276" s="324"/>
    </row>
    <row r="277" spans="1:25" hidden="1">
      <c r="A277" s="449"/>
      <c r="B277" s="486"/>
      <c r="C277" s="480"/>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(B)'!$L$1,'Cumulative Cost Share Budget'!Q276,0)</f>
        <v>0</v>
      </c>
      <c r="R277" s="212">
        <f>IF('Cumulative Cost Share Budget'!L276='Split CS budget (B)'!$L$1,'Cumulative Cost Share Budget'!R276,0)</f>
        <v>0</v>
      </c>
      <c r="S277" s="61">
        <f>IF('Cumulative Cost Share Budget'!L276='Split CS budget (B)'!$L$1,'Cumulative Cost Share Budget'!S276,0)</f>
        <v>0</v>
      </c>
      <c r="T277" s="16"/>
      <c r="U277" s="323"/>
      <c r="V277" s="323"/>
      <c r="W277" s="323"/>
      <c r="X277" s="323"/>
      <c r="Y277" s="323"/>
    </row>
    <row r="278" spans="1:25" ht="15" hidden="1">
      <c r="A278" s="449"/>
      <c r="B278" s="486"/>
      <c r="C278" s="480"/>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(B)'!$L$1,'Cumulative Cost Share Budget'!Q277,0)</f>
        <v>0</v>
      </c>
      <c r="R278" s="212">
        <f>IF('Cumulative Cost Share Budget'!L277='Split CS budget (B)'!$L$1,'Cumulative Cost Share Budget'!R277,0)</f>
        <v>0</v>
      </c>
      <c r="S278" s="61">
        <f>IF('Cumulative Cost Share Budget'!L277='Split CS budget (B)'!$L$1,'Cumulative Cost Share Budget'!S277,0)</f>
        <v>0</v>
      </c>
      <c r="T278" s="16"/>
      <c r="U278" s="324"/>
      <c r="V278" s="324"/>
      <c r="W278" s="324"/>
      <c r="X278" s="324"/>
      <c r="Y278" s="324"/>
    </row>
    <row r="279" spans="1:25" hidden="1">
      <c r="A279" s="449"/>
      <c r="B279" s="486"/>
      <c r="C279" s="480"/>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(B)'!$L$1,'Cumulative Cost Share Budget'!Q278,0)</f>
        <v>0</v>
      </c>
      <c r="R279" s="212">
        <f>IF('Cumulative Cost Share Budget'!L278='Split CS budget (B)'!$L$1,'Cumulative Cost Share Budget'!R278,0)</f>
        <v>0</v>
      </c>
      <c r="S279" s="61">
        <f>IF('Cumulative Cost Share Budget'!L278='Split CS budget (B)'!$L$1,'Cumulative Cost Share Budget'!S278,0)</f>
        <v>0</v>
      </c>
      <c r="T279" s="16"/>
      <c r="U279" s="323"/>
      <c r="V279" s="323"/>
      <c r="W279" s="323"/>
      <c r="X279" s="323"/>
      <c r="Y279" s="323"/>
    </row>
    <row r="280" spans="1:25" hidden="1">
      <c r="A280" s="449"/>
      <c r="B280" s="481"/>
      <c r="C280" s="480"/>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5">
        <f>IF('Cumulative Cost Share Budget'!$L280='Split CS budget (B)'!$L$1,'Cumulative Cost Share Budget'!A280,0)</f>
        <v>0</v>
      </c>
      <c r="B281" s="493">
        <f>IF('Cumulative Cost Share Budget'!$L280='Split CS budget (B)'!$L$1,'Cumulative Cost Share Budget'!B280,0)</f>
        <v>0</v>
      </c>
      <c r="C281" s="481"/>
      <c r="D281" s="33" t="s">
        <v>123</v>
      </c>
      <c r="E281" s="76">
        <f>ROUND($R281*$S281,6)</f>
        <v>0</v>
      </c>
      <c r="F281" s="76">
        <f>ROUND($R282*$S282,6)</f>
        <v>0</v>
      </c>
      <c r="G281" s="76">
        <f>ROUND($R283*$S283,6)</f>
        <v>0</v>
      </c>
      <c r="H281" s="76">
        <f>ROUND($R284*$S284,6)</f>
        <v>0</v>
      </c>
      <c r="I281" s="76">
        <f>ROUND($R285*$S285,6)</f>
        <v>0</v>
      </c>
      <c r="J281" s="46"/>
      <c r="M281" s="133">
        <f>IF('Cumulative Cost Share Budget'!L280='Split CS budget (B)'!$L$1,'Cumulative Cost Share Budget'!M280,0)</f>
        <v>0</v>
      </c>
      <c r="N281" s="214">
        <f>IF('Cumulative Cost Share Budget'!L280='Split CS budget (B)'!$L$1,'Cumulative Cost Share Budget'!N280,0)</f>
        <v>0</v>
      </c>
      <c r="O281" s="214">
        <f>IF('Cumulative Cost Share Budget'!$L280='Split CS budget (B)'!$L$1,'Cumulative Cost Share Budget'!O280,0)</f>
        <v>0</v>
      </c>
      <c r="P281" s="209">
        <f>IF('Cumulative Cost Share Budget'!L280='Split CS budget (B)'!$L$1,'Cumulative Cost Share Budget'!P280,0)</f>
        <v>0</v>
      </c>
      <c r="Q281" s="211">
        <f>IF('Cumulative Cost Share Budget'!L280='Split CS budget (B)'!$L$1,'Cumulative Cost Share Budget'!Q280,0)</f>
        <v>0</v>
      </c>
      <c r="R281" s="212">
        <f>IF('Cumulative Cost Share Budget'!L280='Split CS budget (B)'!$L$1,'Cumulative Cost Share Budget'!R280,0)</f>
        <v>0</v>
      </c>
      <c r="S281" s="61">
        <f>IF('Cumulative Cost Share Budget'!L280='Split CS budget (B)'!$L$1,'Cumulative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93">
        <f>IF('Cumulative Cost Share Budget'!$L281='Split CS budget (B)'!$L$1,'Cumulative Cost Share Budget'!A281,0)</f>
        <v>0</v>
      </c>
      <c r="B282" s="493">
        <f>IF('Cumulative Cost Share Budget'!$L281='Split CS budget (B)'!$L$1,'Cumulative Cost Share Budget'!B281,0)</f>
        <v>0</v>
      </c>
      <c r="C282" s="480"/>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(B)'!$L$1,'Cumulative Cost Share Budget'!Q281,0)</f>
        <v>0</v>
      </c>
      <c r="R282" s="212">
        <f>IF('Cumulative Cost Share Budget'!L281='Split CS budget (B)'!$L$1,'Cumulative Cost Share Budget'!R281,0)</f>
        <v>0</v>
      </c>
      <c r="S282" s="61">
        <f>IF('Cumulative Cost Share Budget'!L281='Split CS budget (B)'!$L$1,'Cumulative Cost Share Budget'!S281,0)</f>
        <v>0</v>
      </c>
      <c r="T282" s="16"/>
      <c r="U282" s="324"/>
      <c r="V282" s="324"/>
      <c r="W282" s="324"/>
      <c r="X282" s="324"/>
      <c r="Y282" s="324"/>
    </row>
    <row r="283" spans="1:25" hidden="1">
      <c r="A283" s="449"/>
      <c r="B283" s="486"/>
      <c r="C283" s="480"/>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(B)'!$L$1,'Cumulative Cost Share Budget'!Q282,0)</f>
        <v>0</v>
      </c>
      <c r="R283" s="212">
        <f>IF('Cumulative Cost Share Budget'!L282='Split CS budget (B)'!$L$1,'Cumulative Cost Share Budget'!R282,0)</f>
        <v>0</v>
      </c>
      <c r="S283" s="61">
        <f>IF('Cumulative Cost Share Budget'!L282='Split CS budget (B)'!$L$1,'Cumulative Cost Share Budget'!S282,0)</f>
        <v>0</v>
      </c>
      <c r="T283" s="16"/>
      <c r="U283" s="323"/>
      <c r="V283" s="323"/>
      <c r="W283" s="323"/>
      <c r="X283" s="323"/>
      <c r="Y283" s="323"/>
    </row>
    <row r="284" spans="1:25" ht="15" hidden="1">
      <c r="A284" s="449"/>
      <c r="B284" s="486"/>
      <c r="C284" s="480"/>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(B)'!$L$1,'Cumulative Cost Share Budget'!Q283,0)</f>
        <v>0</v>
      </c>
      <c r="R284" s="212">
        <f>IF('Cumulative Cost Share Budget'!L283='Split CS budget (B)'!$L$1,'Cumulative Cost Share Budget'!R283,0)</f>
        <v>0</v>
      </c>
      <c r="S284" s="61">
        <f>IF('Cumulative Cost Share Budget'!L283='Split CS budget (B)'!$L$1,'Cumulative Cost Share Budget'!S283,0)</f>
        <v>0</v>
      </c>
      <c r="T284" s="16"/>
      <c r="U284" s="324"/>
      <c r="V284" s="324"/>
      <c r="W284" s="324"/>
      <c r="X284" s="324"/>
      <c r="Y284" s="324"/>
    </row>
    <row r="285" spans="1:25" hidden="1">
      <c r="A285" s="449"/>
      <c r="B285" s="486"/>
      <c r="C285" s="480"/>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(B)'!$L$1,'Cumulative Cost Share Budget'!Q284,0)</f>
        <v>0</v>
      </c>
      <c r="R285" s="212">
        <f>IF('Cumulative Cost Share Budget'!L284='Split CS budget (B)'!$L$1,'Cumulative Cost Share Budget'!R284,0)</f>
        <v>0</v>
      </c>
      <c r="S285" s="61">
        <f>IF('Cumulative Cost Share Budget'!L284='Split CS budget (B)'!$L$1,'Cumulative Cost Share Budget'!S284,0)</f>
        <v>0</v>
      </c>
      <c r="T285" s="16"/>
      <c r="U285" s="323"/>
      <c r="V285" s="323"/>
      <c r="W285" s="323"/>
      <c r="X285" s="323"/>
      <c r="Y285" s="323"/>
    </row>
    <row r="286" spans="1:25" hidden="1">
      <c r="A286" s="449"/>
      <c r="B286" s="481"/>
      <c r="C286" s="480"/>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5">
        <f>IF('Cumulative Cost Share Budget'!$L286='Split CS budget (B)'!$L$1,'Cumulative Cost Share Budget'!A286,0)</f>
        <v>0</v>
      </c>
      <c r="B287" s="493">
        <f>IF('Cumulative Cost Share Budget'!$L286='Split CS budget (B)'!$L$1,'Cumulative Cost Share Budget'!B286,0)</f>
        <v>0</v>
      </c>
      <c r="C287" s="481"/>
      <c r="D287" s="33" t="s">
        <v>123</v>
      </c>
      <c r="E287" s="76">
        <f>ROUND($R287*$S287,6)</f>
        <v>0</v>
      </c>
      <c r="F287" s="76">
        <f>ROUND($R288*$S288,6)</f>
        <v>0</v>
      </c>
      <c r="G287" s="76">
        <f>ROUND($R289*$S289,6)</f>
        <v>0</v>
      </c>
      <c r="H287" s="76">
        <f>ROUND($R290*$S290,6)</f>
        <v>0</v>
      </c>
      <c r="I287" s="76">
        <f>ROUND($R291*$S291,6)</f>
        <v>0</v>
      </c>
      <c r="J287" s="46"/>
      <c r="M287" s="133">
        <f>IF('Cumulative Cost Share Budget'!L286='Split CS budget (B)'!$L$1,'Cumulative Cost Share Budget'!M286,0)</f>
        <v>0</v>
      </c>
      <c r="N287" s="214">
        <f>IF('Cumulative Cost Share Budget'!L286='Split CS budget (B)'!$L$1,'Cumulative Cost Share Budget'!N286,0)</f>
        <v>0</v>
      </c>
      <c r="O287" s="214">
        <f>IF('Cumulative Cost Share Budget'!$L286='Split CS budget (B)'!$L$1,'Cumulative Cost Share Budget'!O286,0)</f>
        <v>0</v>
      </c>
      <c r="P287" s="209">
        <f>IF('Cumulative Cost Share Budget'!L286='Split CS budget (B)'!$L$1,'Cumulative Cost Share Budget'!P286,0)</f>
        <v>0</v>
      </c>
      <c r="Q287" s="211">
        <f>IF('Cumulative Cost Share Budget'!L286='Split CS budget (B)'!$L$1,'Cumulative Cost Share Budget'!Q286,0)</f>
        <v>0</v>
      </c>
      <c r="R287" s="212">
        <f>IF('Cumulative Cost Share Budget'!L286='Split CS budget (B)'!$L$1,'Cumulative Cost Share Budget'!R286,0)</f>
        <v>0</v>
      </c>
      <c r="S287" s="61">
        <f>IF('Cumulative Cost Share Budget'!L286='Split CS budget (B)'!$L$1,'Cumulative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93">
        <f>IF('Cumulative Cost Share Budget'!$L287='Split CS budget (B)'!$L$1,'Cumulative Cost Share Budget'!A287,0)</f>
        <v>0</v>
      </c>
      <c r="B288" s="493">
        <f>IF('Cumulative Cost Share Budget'!$L287='Split CS budget (B)'!$L$1,'Cumulative Cost Share Budget'!B287,0)</f>
        <v>0</v>
      </c>
      <c r="C288" s="480"/>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(B)'!$L$1,'Cumulative Cost Share Budget'!Q287,0)</f>
        <v>0</v>
      </c>
      <c r="R288" s="212">
        <f>IF('Cumulative Cost Share Budget'!L287='Split CS budget (B)'!$L$1,'Cumulative Cost Share Budget'!R287,0)</f>
        <v>0</v>
      </c>
      <c r="S288" s="61">
        <f>IF('Cumulative Cost Share Budget'!L287='Split CS budget (B)'!$L$1,'Cumulative Cost Share Budget'!S287,0)</f>
        <v>0</v>
      </c>
      <c r="T288" s="16"/>
      <c r="U288" s="324"/>
      <c r="V288" s="324"/>
      <c r="W288" s="324"/>
      <c r="X288" s="324"/>
      <c r="Y288" s="324"/>
    </row>
    <row r="289" spans="1:25" hidden="1">
      <c r="A289" s="449"/>
      <c r="B289" s="486"/>
      <c r="C289" s="480"/>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(B)'!$L$1,'Cumulative Cost Share Budget'!Q288,0)</f>
        <v>0</v>
      </c>
      <c r="R289" s="212">
        <f>IF('Cumulative Cost Share Budget'!L288='Split CS budget (B)'!$L$1,'Cumulative Cost Share Budget'!R288,0)</f>
        <v>0</v>
      </c>
      <c r="S289" s="61">
        <f>IF('Cumulative Cost Share Budget'!L288='Split CS budget (B)'!$L$1,'Cumulative Cost Share Budget'!S288,0)</f>
        <v>0</v>
      </c>
      <c r="T289" s="16"/>
      <c r="U289" s="323"/>
      <c r="V289" s="323"/>
      <c r="W289" s="323"/>
      <c r="X289" s="323"/>
      <c r="Y289" s="323"/>
    </row>
    <row r="290" spans="1:25" ht="15" hidden="1">
      <c r="A290" s="449"/>
      <c r="B290" s="486"/>
      <c r="C290" s="480"/>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(B)'!$L$1,'Cumulative Cost Share Budget'!Q289,0)</f>
        <v>0</v>
      </c>
      <c r="R290" s="212">
        <f>IF('Cumulative Cost Share Budget'!L289='Split CS budget (B)'!$L$1,'Cumulative Cost Share Budget'!R289,0)</f>
        <v>0</v>
      </c>
      <c r="S290" s="61">
        <f>IF('Cumulative Cost Share Budget'!L289='Split CS budget (B)'!$L$1,'Cumulative Cost Share Budget'!S289,0)</f>
        <v>0</v>
      </c>
      <c r="T290" s="16"/>
      <c r="U290" s="324"/>
      <c r="V290" s="324"/>
      <c r="W290" s="324"/>
      <c r="X290" s="324"/>
      <c r="Y290" s="324"/>
    </row>
    <row r="291" spans="1:25" hidden="1">
      <c r="A291" s="449"/>
      <c r="B291" s="486"/>
      <c r="C291" s="480"/>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(B)'!$L$1,'Cumulative Cost Share Budget'!Q290,0)</f>
        <v>0</v>
      </c>
      <c r="R291" s="212">
        <f>IF('Cumulative Cost Share Budget'!L290='Split CS budget (B)'!$L$1,'Cumulative Cost Share Budget'!R290,0)</f>
        <v>0</v>
      </c>
      <c r="S291" s="61">
        <f>IF('Cumulative Cost Share Budget'!L290='Split CS budget (B)'!$L$1,'Cumulative Cost Share Budget'!S290,0)</f>
        <v>0</v>
      </c>
      <c r="T291" s="16"/>
      <c r="U291" s="323"/>
      <c r="V291" s="323"/>
      <c r="W291" s="323"/>
      <c r="X291" s="323"/>
      <c r="Y291" s="323"/>
    </row>
    <row r="292" spans="1:25" hidden="1">
      <c r="A292" s="449"/>
      <c r="B292" s="481"/>
      <c r="C292" s="480"/>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5">
        <f>IF('Cumulative Cost Share Budget'!$L292='Split CS budget (B)'!$L$1,'Cumulative Cost Share Budget'!A292,0)</f>
        <v>0</v>
      </c>
      <c r="B293" s="493">
        <f>IF('Cumulative Cost Share Budget'!$L292='Split CS budget (B)'!$L$1,'Cumulative Cost Share Budget'!B292,0)</f>
        <v>0</v>
      </c>
      <c r="C293" s="481"/>
      <c r="D293" s="33" t="s">
        <v>123</v>
      </c>
      <c r="E293" s="76">
        <f>ROUND($R293*$S293,6)</f>
        <v>0</v>
      </c>
      <c r="F293" s="76">
        <f>ROUND($R294*$S294,6)</f>
        <v>0</v>
      </c>
      <c r="G293" s="76">
        <f>ROUND($R295*$S295,6)</f>
        <v>0</v>
      </c>
      <c r="H293" s="76">
        <f>ROUND($R296*$S296,6)</f>
        <v>0</v>
      </c>
      <c r="I293" s="76">
        <f>ROUND($R297*$S297,6)</f>
        <v>0</v>
      </c>
      <c r="J293" s="46"/>
      <c r="M293" s="133">
        <f>IF('Cumulative Cost Share Budget'!L292='Split CS budget (B)'!$L$1,'Cumulative Cost Share Budget'!M292,0)</f>
        <v>0</v>
      </c>
      <c r="N293" s="214">
        <f>IF('Cumulative Cost Share Budget'!L292='Split CS budget (B)'!$L$1,'Cumulative Cost Share Budget'!N292,0)</f>
        <v>0</v>
      </c>
      <c r="O293" s="214">
        <f>IF('Cumulative Cost Share Budget'!$L292='Split CS budget (B)'!$L$1,'Cumulative Cost Share Budget'!O292,0)</f>
        <v>0</v>
      </c>
      <c r="P293" s="209">
        <f>IF('Cumulative Cost Share Budget'!L292='Split CS budget (B)'!$L$1,'Cumulative Cost Share Budget'!P292,0)</f>
        <v>0</v>
      </c>
      <c r="Q293" s="211">
        <f>IF('Cumulative Cost Share Budget'!L292='Split CS budget (B)'!$L$1,'Cumulative Cost Share Budget'!Q292,0)</f>
        <v>0</v>
      </c>
      <c r="R293" s="212">
        <f>IF('Cumulative Cost Share Budget'!L292='Split CS budget (B)'!$L$1,'Cumulative Cost Share Budget'!R292,0)</f>
        <v>0</v>
      </c>
      <c r="S293" s="61">
        <f>IF('Cumulative Cost Share Budget'!L292='Split CS budget (B)'!$L$1,'Cumulative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93">
        <f>IF('Cumulative Cost Share Budget'!$L293='Split CS budget (B)'!$L$1,'Cumulative Cost Share Budget'!A293,0)</f>
        <v>0</v>
      </c>
      <c r="B294" s="493">
        <f>IF('Cumulative Cost Share Budget'!$L293='Split CS budget (B)'!$L$1,'Cumulative Cost Share Budget'!B293,0)</f>
        <v>0</v>
      </c>
      <c r="C294" s="480"/>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(B)'!$L$1,'Cumulative Cost Share Budget'!Q293,0)</f>
        <v>0</v>
      </c>
      <c r="R294" s="212">
        <f>IF('Cumulative Cost Share Budget'!L293='Split CS budget (B)'!$L$1,'Cumulative Cost Share Budget'!R293,0)</f>
        <v>0</v>
      </c>
      <c r="S294" s="61">
        <f>IF('Cumulative Cost Share Budget'!L293='Split CS budget (B)'!$L$1,'Cumulative Cost Share Budget'!S293,0)</f>
        <v>0</v>
      </c>
      <c r="T294" s="16"/>
      <c r="U294" s="324"/>
      <c r="V294" s="324"/>
      <c r="W294" s="324"/>
      <c r="X294" s="324"/>
      <c r="Y294" s="324"/>
    </row>
    <row r="295" spans="1:25" hidden="1">
      <c r="A295" s="449"/>
      <c r="B295" s="486"/>
      <c r="C295" s="480"/>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(B)'!$L$1,'Cumulative Cost Share Budget'!Q294,0)</f>
        <v>0</v>
      </c>
      <c r="R295" s="212">
        <f>IF('Cumulative Cost Share Budget'!L294='Split CS budget (B)'!$L$1,'Cumulative Cost Share Budget'!R294,0)</f>
        <v>0</v>
      </c>
      <c r="S295" s="61">
        <f>IF('Cumulative Cost Share Budget'!L294='Split CS budget (B)'!$L$1,'Cumulative Cost Share Budget'!S294,0)</f>
        <v>0</v>
      </c>
      <c r="T295" s="16"/>
      <c r="U295" s="323"/>
      <c r="V295" s="323"/>
      <c r="W295" s="323"/>
      <c r="X295" s="323"/>
      <c r="Y295" s="323"/>
    </row>
    <row r="296" spans="1:25" ht="15" hidden="1">
      <c r="A296" s="449"/>
      <c r="B296" s="486"/>
      <c r="C296" s="480"/>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(B)'!$L$1,'Cumulative Cost Share Budget'!Q295,0)</f>
        <v>0</v>
      </c>
      <c r="R296" s="212">
        <f>IF('Cumulative Cost Share Budget'!L295='Split CS budget (B)'!$L$1,'Cumulative Cost Share Budget'!R295,0)</f>
        <v>0</v>
      </c>
      <c r="S296" s="61">
        <f>IF('Cumulative Cost Share Budget'!L295='Split CS budget (B)'!$L$1,'Cumulative Cost Share Budget'!S295,0)</f>
        <v>0</v>
      </c>
      <c r="T296" s="16"/>
      <c r="U296" s="324"/>
      <c r="V296" s="324"/>
      <c r="W296" s="324"/>
      <c r="X296" s="324"/>
      <c r="Y296" s="324"/>
    </row>
    <row r="297" spans="1:25" hidden="1">
      <c r="A297" s="449"/>
      <c r="B297" s="486"/>
      <c r="C297" s="480"/>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(B)'!$L$1,'Cumulative Cost Share Budget'!Q296,0)</f>
        <v>0</v>
      </c>
      <c r="R297" s="212">
        <f>IF('Cumulative Cost Share Budget'!L296='Split CS budget (B)'!$L$1,'Cumulative Cost Share Budget'!R296,0)</f>
        <v>0</v>
      </c>
      <c r="S297" s="61">
        <f>IF('Cumulative Cost Share Budget'!L296='Split CS budget (B)'!$L$1,'Cumulative Cost Share Budget'!S296,0)</f>
        <v>0</v>
      </c>
      <c r="T297" s="16"/>
      <c r="U297" s="323"/>
      <c r="V297" s="323"/>
      <c r="W297" s="323"/>
      <c r="X297" s="323"/>
      <c r="Y297" s="323"/>
    </row>
    <row r="298" spans="1:25" hidden="1">
      <c r="A298" s="449"/>
      <c r="B298" s="481"/>
      <c r="C298" s="480"/>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5">
        <f>IF('Cumulative Cost Share Budget'!$L298='Split CS budget (B)'!$L$1,'Cumulative Cost Share Budget'!A298,0)</f>
        <v>0</v>
      </c>
      <c r="B299" s="493">
        <f>IF('Cumulative Cost Share Budget'!$L298='Split CS budget (B)'!$L$1,'Cumulative Cost Share Budget'!B298,0)</f>
        <v>0</v>
      </c>
      <c r="C299" s="481"/>
      <c r="D299" s="33" t="s">
        <v>123</v>
      </c>
      <c r="E299" s="76">
        <f>ROUND($R299*$S299,6)</f>
        <v>0</v>
      </c>
      <c r="F299" s="76">
        <f>ROUND($R300*$S300,6)</f>
        <v>0</v>
      </c>
      <c r="G299" s="76">
        <f>ROUND($R301*$S301,6)</f>
        <v>0</v>
      </c>
      <c r="H299" s="76">
        <f>ROUND($R302*$S302,6)</f>
        <v>0</v>
      </c>
      <c r="I299" s="76">
        <f>ROUND($R303*$S303,6)</f>
        <v>0</v>
      </c>
      <c r="J299" s="46"/>
      <c r="M299" s="133">
        <f>IF('Cumulative Cost Share Budget'!L298='Split CS budget (B)'!$L$1,'Cumulative Cost Share Budget'!M298,0)</f>
        <v>0</v>
      </c>
      <c r="N299" s="214">
        <f>IF('Cumulative Cost Share Budget'!L298='Split CS budget (B)'!$L$1,'Cumulative Cost Share Budget'!N298,0)</f>
        <v>0</v>
      </c>
      <c r="O299" s="214">
        <f>IF('Cumulative Cost Share Budget'!$L298='Split CS budget (B)'!$L$1,'Cumulative Cost Share Budget'!O298,0)</f>
        <v>0</v>
      </c>
      <c r="P299" s="209">
        <f>IF('Cumulative Cost Share Budget'!L298='Split CS budget (B)'!$L$1,'Cumulative Cost Share Budget'!P298,0)</f>
        <v>0</v>
      </c>
      <c r="Q299" s="211">
        <f>IF('Cumulative Cost Share Budget'!L298='Split CS budget (B)'!$L$1,'Cumulative Cost Share Budget'!Q298,0)</f>
        <v>0</v>
      </c>
      <c r="R299" s="212">
        <f>IF('Cumulative Cost Share Budget'!L298='Split CS budget (B)'!$L$1,'Cumulative Cost Share Budget'!R298,0)</f>
        <v>0</v>
      </c>
      <c r="S299" s="61">
        <f>IF('Cumulative Cost Share Budget'!L298='Split CS budget (B)'!$L$1,'Cumulative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93">
        <f>IF('Cumulative Cost Share Budget'!$L299='Split CS budget (B)'!$L$1,'Cumulative Cost Share Budget'!A299,0)</f>
        <v>0</v>
      </c>
      <c r="B300" s="493">
        <f>IF('Cumulative Cost Share Budget'!$L299='Split CS budget (B)'!$L$1,'Cumulative Cost Share Budget'!B299,0)</f>
        <v>0</v>
      </c>
      <c r="C300" s="480"/>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(B)'!$L$1,'Cumulative Cost Share Budget'!Q299,0)</f>
        <v>0</v>
      </c>
      <c r="R300" s="212">
        <f>IF('Cumulative Cost Share Budget'!L299='Split CS budget (B)'!$L$1,'Cumulative Cost Share Budget'!R299,0)</f>
        <v>0</v>
      </c>
      <c r="S300" s="61">
        <f>IF('Cumulative Cost Share Budget'!L299='Split CS budget (B)'!$L$1,'Cumulative Cost Share Budget'!S299,0)</f>
        <v>0</v>
      </c>
      <c r="T300" s="16"/>
      <c r="U300" s="324"/>
      <c r="V300" s="324"/>
      <c r="W300" s="324"/>
      <c r="X300" s="324"/>
      <c r="Y300" s="324"/>
    </row>
    <row r="301" spans="1:25" hidden="1">
      <c r="A301" s="449"/>
      <c r="B301" s="486"/>
      <c r="C301" s="480"/>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(B)'!$L$1,'Cumulative Cost Share Budget'!Q300,0)</f>
        <v>0</v>
      </c>
      <c r="R301" s="212">
        <f>IF('Cumulative Cost Share Budget'!L300='Split CS budget (B)'!$L$1,'Cumulative Cost Share Budget'!R300,0)</f>
        <v>0</v>
      </c>
      <c r="S301" s="61">
        <f>IF('Cumulative Cost Share Budget'!L300='Split CS budget (B)'!$L$1,'Cumulative Cost Share Budget'!S300,0)</f>
        <v>0</v>
      </c>
      <c r="T301" s="16"/>
      <c r="U301" s="323"/>
      <c r="V301" s="323"/>
      <c r="W301" s="323"/>
      <c r="X301" s="323"/>
      <c r="Y301" s="323"/>
    </row>
    <row r="302" spans="1:25" ht="15" hidden="1">
      <c r="A302" s="449"/>
      <c r="B302" s="486"/>
      <c r="C302" s="480"/>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(B)'!$L$1,'Cumulative Cost Share Budget'!Q301,0)</f>
        <v>0</v>
      </c>
      <c r="R302" s="212">
        <f>IF('Cumulative Cost Share Budget'!L301='Split CS budget (B)'!$L$1,'Cumulative Cost Share Budget'!R301,0)</f>
        <v>0</v>
      </c>
      <c r="S302" s="61">
        <f>IF('Cumulative Cost Share Budget'!L301='Split CS budget (B)'!$L$1,'Cumulative Cost Share Budget'!S301,0)</f>
        <v>0</v>
      </c>
      <c r="T302" s="16"/>
      <c r="U302" s="324"/>
      <c r="V302" s="324"/>
      <c r="W302" s="324"/>
      <c r="X302" s="324"/>
      <c r="Y302" s="324"/>
    </row>
    <row r="303" spans="1:25" hidden="1">
      <c r="A303" s="449"/>
      <c r="B303" s="486"/>
      <c r="C303" s="480"/>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(B)'!$L$1,'Cumulative Cost Share Budget'!Q302,0)</f>
        <v>0</v>
      </c>
      <c r="R303" s="212">
        <f>IF('Cumulative Cost Share Budget'!L302='Split CS budget (B)'!$L$1,'Cumulative Cost Share Budget'!R302,0)</f>
        <v>0</v>
      </c>
      <c r="S303" s="61">
        <f>IF('Cumulative Cost Share Budget'!L302='Split CS budget (B)'!$L$1,'Cumulative Cost Share Budget'!S302,0)</f>
        <v>0</v>
      </c>
      <c r="T303" s="16"/>
      <c r="U303" s="323"/>
      <c r="V303" s="323"/>
      <c r="W303" s="323"/>
      <c r="X303" s="323"/>
      <c r="Y303" s="323"/>
    </row>
    <row r="304" spans="1:25" hidden="1">
      <c r="A304" s="449"/>
      <c r="B304" s="481"/>
      <c r="C304" s="480"/>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5">
        <f>IF('Cumulative Cost Share Budget'!$L304='Split CS budget (B)'!$L$1,'Cumulative Cost Share Budget'!A304,0)</f>
        <v>0</v>
      </c>
      <c r="B305" s="493">
        <f>IF('Cumulative Cost Share Budget'!$L304='Split CS budget (B)'!$L$1,'Cumulative Cost Share Budget'!B304,0)</f>
        <v>0</v>
      </c>
      <c r="C305" s="481"/>
      <c r="D305" s="33" t="s">
        <v>123</v>
      </c>
      <c r="E305" s="76">
        <f>ROUND($R305*$S305,6)</f>
        <v>0</v>
      </c>
      <c r="F305" s="76">
        <f>ROUND($R306*$S306,6)</f>
        <v>0</v>
      </c>
      <c r="G305" s="76">
        <f>ROUND($R307*$S307,6)</f>
        <v>0</v>
      </c>
      <c r="H305" s="76">
        <f>ROUND($R308*$S308,6)</f>
        <v>0</v>
      </c>
      <c r="I305" s="76">
        <f>ROUND($R309*$S309,6)</f>
        <v>0</v>
      </c>
      <c r="J305" s="46"/>
      <c r="M305" s="133">
        <f>IF('Cumulative Cost Share Budget'!L304='Split CS budget (B)'!$L$1,'Cumulative Cost Share Budget'!M304,0)</f>
        <v>0</v>
      </c>
      <c r="N305" s="214">
        <f>IF('Cumulative Cost Share Budget'!L304='Split CS budget (B)'!$L$1,'Cumulative Cost Share Budget'!N304,0)</f>
        <v>0</v>
      </c>
      <c r="O305" s="214">
        <f>IF('Cumulative Cost Share Budget'!$L304='Split CS budget (B)'!$L$1,'Cumulative Cost Share Budget'!O304,0)</f>
        <v>0</v>
      </c>
      <c r="P305" s="209">
        <f>IF('Cumulative Cost Share Budget'!L304='Split CS budget (B)'!$L$1,'Cumulative Cost Share Budget'!P304,0)</f>
        <v>0</v>
      </c>
      <c r="Q305" s="211">
        <f>IF('Cumulative Cost Share Budget'!L304='Split CS budget (B)'!$L$1,'Cumulative Cost Share Budget'!Q304,0)</f>
        <v>0</v>
      </c>
      <c r="R305" s="212">
        <f>IF('Cumulative Cost Share Budget'!L304='Split CS budget (B)'!$L$1,'Cumulative Cost Share Budget'!R304,0)</f>
        <v>0</v>
      </c>
      <c r="S305" s="61">
        <f>IF('Cumulative Cost Share Budget'!L304='Split CS budget (B)'!$L$1,'Cumulative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93">
        <f>IF('Cumulative Cost Share Budget'!$L305='Split CS budget (B)'!$L$1,'Cumulative Cost Share Budget'!A305,0)</f>
        <v>0</v>
      </c>
      <c r="B306" s="493">
        <f>IF('Cumulative Cost Share Budget'!$L305='Split CS budget (B)'!$L$1,'Cumulative Cost Share Budget'!B305,0)</f>
        <v>0</v>
      </c>
      <c r="C306" s="480"/>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(B)'!$L$1,'Cumulative Cost Share Budget'!Q305,0)</f>
        <v>0</v>
      </c>
      <c r="R306" s="212">
        <f>IF('Cumulative Cost Share Budget'!L305='Split CS budget (B)'!$L$1,'Cumulative Cost Share Budget'!R305,0)</f>
        <v>0</v>
      </c>
      <c r="S306" s="61">
        <f>IF('Cumulative Cost Share Budget'!L305='Split CS budget (B)'!$L$1,'Cumulative Cost Share Budget'!S305,0)</f>
        <v>0</v>
      </c>
      <c r="T306" s="16"/>
      <c r="U306" s="324"/>
      <c r="V306" s="324"/>
      <c r="W306" s="324"/>
      <c r="X306" s="324"/>
      <c r="Y306" s="324"/>
    </row>
    <row r="307" spans="1:25" hidden="1">
      <c r="A307" s="449"/>
      <c r="B307" s="486"/>
      <c r="C307" s="480"/>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(B)'!$L$1,'Cumulative Cost Share Budget'!Q306,0)</f>
        <v>0</v>
      </c>
      <c r="R307" s="212">
        <f>IF('Cumulative Cost Share Budget'!L306='Split CS budget (B)'!$L$1,'Cumulative Cost Share Budget'!R306,0)</f>
        <v>0</v>
      </c>
      <c r="S307" s="61">
        <f>IF('Cumulative Cost Share Budget'!L306='Split CS budget (B)'!$L$1,'Cumulative Cost Share Budget'!S306,0)</f>
        <v>0</v>
      </c>
      <c r="T307" s="16"/>
      <c r="U307" s="323"/>
      <c r="V307" s="323"/>
      <c r="W307" s="323"/>
      <c r="X307" s="323"/>
      <c r="Y307" s="323"/>
    </row>
    <row r="308" spans="1:25" ht="15" hidden="1">
      <c r="A308" s="449"/>
      <c r="B308" s="486"/>
      <c r="C308" s="480"/>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(B)'!$L$1,'Cumulative Cost Share Budget'!Q307,0)</f>
        <v>0</v>
      </c>
      <c r="R308" s="212">
        <f>IF('Cumulative Cost Share Budget'!L307='Split CS budget (B)'!$L$1,'Cumulative Cost Share Budget'!R307,0)</f>
        <v>0</v>
      </c>
      <c r="S308" s="61">
        <f>IF('Cumulative Cost Share Budget'!L307='Split CS budget (B)'!$L$1,'Cumulative Cost Share Budget'!S307,0)</f>
        <v>0</v>
      </c>
      <c r="T308" s="16"/>
      <c r="U308" s="324"/>
      <c r="V308" s="324"/>
      <c r="W308" s="324"/>
      <c r="X308" s="324"/>
      <c r="Y308" s="324"/>
    </row>
    <row r="309" spans="1:25" hidden="1">
      <c r="A309" s="449"/>
      <c r="B309" s="486"/>
      <c r="C309" s="480"/>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(B)'!$L$1,'Cumulative Cost Share Budget'!Q308,0)</f>
        <v>0</v>
      </c>
      <c r="R309" s="212">
        <f>IF('Cumulative Cost Share Budget'!L308='Split CS budget (B)'!$L$1,'Cumulative Cost Share Budget'!R308,0)</f>
        <v>0</v>
      </c>
      <c r="S309" s="61">
        <f>IF('Cumulative Cost Share Budget'!L308='Split CS budget (B)'!$L$1,'Cumulative Cost Share Budget'!S308,0)</f>
        <v>0</v>
      </c>
      <c r="T309" s="16"/>
      <c r="U309" s="323"/>
      <c r="V309" s="323"/>
      <c r="W309" s="323"/>
      <c r="X309" s="323"/>
      <c r="Y309" s="323"/>
    </row>
    <row r="310" spans="1:25" hidden="1">
      <c r="A310" s="449"/>
      <c r="B310" s="481"/>
      <c r="C310" s="480"/>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5">
        <f>IF('Cumulative Cost Share Budget'!$L310='Split CS budget (B)'!$L$1,'Cumulative Cost Share Budget'!A310,0)</f>
        <v>0</v>
      </c>
      <c r="B311" s="493">
        <f>IF('Cumulative Cost Share Budget'!$L310='Split CS budget (B)'!$L$1,'Cumulative Cost Share Budget'!B310,0)</f>
        <v>0</v>
      </c>
      <c r="C311" s="481"/>
      <c r="D311" s="33" t="s">
        <v>123</v>
      </c>
      <c r="E311" s="76">
        <f>ROUND($R311*$S311,6)</f>
        <v>0</v>
      </c>
      <c r="F311" s="76">
        <f>ROUND($R312*$S312,6)</f>
        <v>0</v>
      </c>
      <c r="G311" s="76">
        <f>ROUND($R313*$S313,6)</f>
        <v>0</v>
      </c>
      <c r="H311" s="76">
        <f>ROUND($R314*$S314,6)</f>
        <v>0</v>
      </c>
      <c r="I311" s="76">
        <f>ROUND($R315*$S315,6)</f>
        <v>0</v>
      </c>
      <c r="J311" s="46"/>
      <c r="M311" s="133">
        <f>IF('Cumulative Cost Share Budget'!L310='Split CS budget (B)'!$L$1,'Cumulative Cost Share Budget'!M310,0)</f>
        <v>0</v>
      </c>
      <c r="N311" s="214">
        <f>IF('Cumulative Cost Share Budget'!L310='Split CS budget (B)'!$L$1,'Cumulative Cost Share Budget'!N310,0)</f>
        <v>0</v>
      </c>
      <c r="O311" s="214">
        <f>IF('Cumulative Cost Share Budget'!$L310='Split CS budget (B)'!$L$1,'Cumulative Cost Share Budget'!O310,0)</f>
        <v>0</v>
      </c>
      <c r="P311" s="209">
        <f>IF('Cumulative Cost Share Budget'!L310='Split CS budget (B)'!$L$1,'Cumulative Cost Share Budget'!P310,0)</f>
        <v>0</v>
      </c>
      <c r="Q311" s="211">
        <f>IF('Cumulative Cost Share Budget'!L310='Split CS budget (B)'!$L$1,'Cumulative Cost Share Budget'!Q310,0)</f>
        <v>0</v>
      </c>
      <c r="R311" s="212">
        <f>IF('Cumulative Cost Share Budget'!L310='Split CS budget (B)'!$L$1,'Cumulative Cost Share Budget'!R310,0)</f>
        <v>0</v>
      </c>
      <c r="S311" s="61">
        <f>IF('Cumulative Cost Share Budget'!L310='Split CS budget (B)'!$L$1,'Cumulative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93">
        <f>IF('Cumulative Cost Share Budget'!$L311='Split CS budget (B)'!$L$1,'Cumulative Cost Share Budget'!A311,0)</f>
        <v>0</v>
      </c>
      <c r="B312" s="493">
        <f>IF('Cumulative Cost Share Budget'!$L311='Split CS budget (B)'!$L$1,'Cumulative Cost Share Budget'!B311,0)</f>
        <v>0</v>
      </c>
      <c r="C312" s="480"/>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(B)'!$L$1,'Cumulative Cost Share Budget'!Q311,0)</f>
        <v>0</v>
      </c>
      <c r="R312" s="212">
        <f>IF('Cumulative Cost Share Budget'!L311='Split CS budget (B)'!$L$1,'Cumulative Cost Share Budget'!R311,0)</f>
        <v>0</v>
      </c>
      <c r="S312" s="61">
        <f>IF('Cumulative Cost Share Budget'!L311='Split CS budget (B)'!$L$1,'Cumulative Cost Share Budget'!S311,0)</f>
        <v>0</v>
      </c>
      <c r="T312" s="16"/>
      <c r="U312" s="324"/>
      <c r="V312" s="324"/>
      <c r="W312" s="324"/>
      <c r="X312" s="324"/>
      <c r="Y312" s="324"/>
    </row>
    <row r="313" spans="1:25" hidden="1">
      <c r="A313" s="449"/>
      <c r="B313" s="486"/>
      <c r="C313" s="480"/>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(B)'!$L$1,'Cumulative Cost Share Budget'!Q312,0)</f>
        <v>0</v>
      </c>
      <c r="R313" s="212">
        <f>IF('Cumulative Cost Share Budget'!L312='Split CS budget (B)'!$L$1,'Cumulative Cost Share Budget'!R312,0)</f>
        <v>0</v>
      </c>
      <c r="S313" s="61">
        <f>IF('Cumulative Cost Share Budget'!L312='Split CS budget (B)'!$L$1,'Cumulative Cost Share Budget'!S312,0)</f>
        <v>0</v>
      </c>
      <c r="T313" s="16"/>
      <c r="U313" s="323"/>
      <c r="V313" s="323"/>
      <c r="W313" s="323"/>
      <c r="X313" s="323"/>
      <c r="Y313" s="323"/>
    </row>
    <row r="314" spans="1:25" ht="15" hidden="1">
      <c r="A314" s="449"/>
      <c r="B314" s="486"/>
      <c r="C314" s="480"/>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(B)'!$L$1,'Cumulative Cost Share Budget'!Q313,0)</f>
        <v>0</v>
      </c>
      <c r="R314" s="212">
        <f>IF('Cumulative Cost Share Budget'!L313='Split CS budget (B)'!$L$1,'Cumulative Cost Share Budget'!R313,0)</f>
        <v>0</v>
      </c>
      <c r="S314" s="61">
        <f>IF('Cumulative Cost Share Budget'!L313='Split CS budget (B)'!$L$1,'Cumulative Cost Share Budget'!S313,0)</f>
        <v>0</v>
      </c>
      <c r="T314" s="16"/>
      <c r="U314" s="324"/>
      <c r="V314" s="324"/>
      <c r="W314" s="324"/>
      <c r="X314" s="324"/>
      <c r="Y314" s="324"/>
    </row>
    <row r="315" spans="1:25" hidden="1">
      <c r="A315" s="449"/>
      <c r="B315" s="486"/>
      <c r="C315" s="480"/>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(B)'!$L$1,'Cumulative Cost Share Budget'!Q314,0)</f>
        <v>0</v>
      </c>
      <c r="R315" s="212">
        <f>IF('Cumulative Cost Share Budget'!L314='Split CS budget (B)'!$L$1,'Cumulative Cost Share Budget'!R314,0)</f>
        <v>0</v>
      </c>
      <c r="S315" s="61">
        <f>IF('Cumulative Cost Share Budget'!L314='Split CS budget (B)'!$L$1,'Cumulative Cost Share Budget'!S314,0)</f>
        <v>0</v>
      </c>
      <c r="T315" s="16"/>
      <c r="U315" s="323"/>
      <c r="V315" s="323"/>
      <c r="W315" s="323"/>
      <c r="X315" s="323"/>
      <c r="Y315" s="323"/>
    </row>
    <row r="316" spans="1:25" hidden="1">
      <c r="A316" s="449"/>
      <c r="C316" s="76"/>
      <c r="D316" s="59"/>
      <c r="E316" s="16"/>
      <c r="F316" s="16"/>
      <c r="G316" s="16"/>
      <c r="H316" s="16"/>
      <c r="I316" s="16"/>
      <c r="J316" s="25"/>
      <c r="M316" s="2"/>
      <c r="N316" s="2"/>
      <c r="O316" s="2"/>
      <c r="P316" s="2"/>
      <c r="Q316" s="2"/>
      <c r="R316" s="4"/>
      <c r="S316" s="3"/>
      <c r="T316" s="16"/>
      <c r="U316" s="24"/>
      <c r="V316" s="24"/>
      <c r="W316" s="24"/>
      <c r="X316" s="24"/>
      <c r="Y316" s="24"/>
    </row>
    <row r="317" spans="1:25" ht="5.4" customHeight="1">
      <c r="A317" s="449"/>
      <c r="D317" s="21"/>
      <c r="E317" s="21"/>
      <c r="F317" s="21"/>
      <c r="G317" s="21"/>
      <c r="H317" s="21"/>
      <c r="I317" s="21"/>
      <c r="J317" s="61"/>
      <c r="S317" s="16"/>
    </row>
    <row r="318" spans="1:25">
      <c r="A318" s="487"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62" t="s">
        <v>118</v>
      </c>
      <c r="V322" s="762"/>
      <c r="W322" s="762"/>
      <c r="X322" s="762"/>
      <c r="Y322" s="762"/>
    </row>
    <row r="323" spans="1:25">
      <c r="A323" s="786" t="s">
        <v>422</v>
      </c>
      <c r="B323" s="786"/>
      <c r="C323" s="786"/>
      <c r="D323" s="786"/>
      <c r="E323" s="786"/>
      <c r="F323" s="786"/>
      <c r="G323" s="786"/>
      <c r="H323" s="786"/>
      <c r="I323" s="786"/>
      <c r="J323" s="786"/>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5">
        <f>IF('Cumulative Cost Share Budget'!$L324='Split CS budget (B)'!$L$1,'Cumulative Cost Share Budget'!A324,0)</f>
        <v>0</v>
      </c>
      <c r="B325" s="493">
        <f>IF('Cumulative Cost Share Budget'!$L324='Split CS budget (B)'!$L$1,'Cumulative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(B)'!$L$1,'Cumulative Cost Share Budget'!M324,0)</f>
        <v>0</v>
      </c>
      <c r="N325" s="214">
        <f>IF('Cumulative Cost Share Budget'!L324='Split CS budget (B)'!$L$1,'Cumulative Cost Share Budget'!N324,0)</f>
        <v>0</v>
      </c>
      <c r="O325" s="214">
        <f>IF('Cumulative Cost Share Budget'!$L324='Split CS budget (B)'!$L$1,'Cumulative Cost Share Budget'!O324,0)</f>
        <v>0</v>
      </c>
      <c r="P325" s="209">
        <f>IF('Cumulative Cost Share Budget'!L324='Split CS budget (B)'!$L$1,'Cumulative Cost Share Budget'!P324,0)</f>
        <v>0</v>
      </c>
      <c r="Q325" s="211">
        <f>IF('Cumulative Cost Share Budget'!L324='Split CS budget (B)'!$L$1,'Cumulative Cost Share Budget'!Q324,0)</f>
        <v>0</v>
      </c>
      <c r="R325" s="212">
        <f>IF('Cumulative Cost Share Budget'!L324='Split CS budget (B)'!$L$1,'Cumulative Cost Share Budget'!R324,0)</f>
        <v>0</v>
      </c>
      <c r="S325" s="61">
        <f>IF('Cumulative Cost Share Budget'!L324='Split CS budget (B)'!$L$1,'Cumulative Cost Share Budget'!S324,0)</f>
        <v>0</v>
      </c>
      <c r="T325" s="211">
        <f>IF('Cumulative Cost Share Budget'!L324='Split CS budget (B)'!$L$1,'Cumulative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93">
        <f>IF('Cumulative Cost Share Budget'!$L325='Split CS budget (B)'!$L$1,'Cumulative Cost Share Budget'!A325,0)</f>
        <v>0</v>
      </c>
      <c r="B326" s="493">
        <f>IF('Cumulative Cost Share Budget'!$L325='Split CS budget (B)'!$L$1,'Cumulative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(B)'!$L$1,'Cumulative Cost Share Budget'!Q325,0)</f>
        <v>0</v>
      </c>
      <c r="R326" s="212">
        <f>IF('Cumulative Cost Share Budget'!L325='Split CS budget (B)'!$L$1,'Cumulative Cost Share Budget'!R325,0)</f>
        <v>0</v>
      </c>
      <c r="S326" s="61">
        <f>IF('Cumulative Cost Share Budget'!L325='Split CS budget (B)'!$L$1,'Cumulative Cost Share Budget'!S325,0)</f>
        <v>0</v>
      </c>
      <c r="T326" s="211">
        <f>IF('Cumulative Cost Share Budget'!L325='Split CS budget (B)'!$L$1,'Cumulative Cost Share Budget'!T325,0)</f>
        <v>0</v>
      </c>
      <c r="U326" s="323"/>
      <c r="V326" s="323"/>
      <c r="W326" s="323"/>
      <c r="X326" s="323"/>
      <c r="Y326" s="323"/>
    </row>
    <row r="327" spans="1:25">
      <c r="A327" s="449"/>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(B)'!$L$1,'Cumulative Cost Share Budget'!Q326,0)</f>
        <v>0</v>
      </c>
      <c r="R327" s="212">
        <f>IF('Cumulative Cost Share Budget'!L326='Split CS budget (B)'!$L$1,'Cumulative Cost Share Budget'!R326,0)</f>
        <v>0</v>
      </c>
      <c r="S327" s="61">
        <f>IF('Cumulative Cost Share Budget'!L326='Split CS budget (B)'!$L$1,'Cumulative Cost Share Budget'!S326,0)</f>
        <v>0</v>
      </c>
      <c r="T327" s="211">
        <f>IF('Cumulative Cost Share Budget'!L326='Split CS budget (B)'!$L$1,'Cumulative Cost Share Budget'!T326,0)</f>
        <v>0</v>
      </c>
      <c r="U327" s="324"/>
      <c r="V327" s="324"/>
      <c r="W327" s="324"/>
      <c r="X327" s="324"/>
      <c r="Y327" s="324"/>
    </row>
    <row r="328" spans="1:25">
      <c r="A328" s="449"/>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(B)'!$L$1,'Cumulative Cost Share Budget'!Q327,0)</f>
        <v>0</v>
      </c>
      <c r="R328" s="212">
        <f>IF('Cumulative Cost Share Budget'!L327='Split CS budget (B)'!$L$1,'Cumulative Cost Share Budget'!R327,0)</f>
        <v>0</v>
      </c>
      <c r="S328" s="61">
        <f>IF('Cumulative Cost Share Budget'!L327='Split CS budget (B)'!$L$1,'Cumulative Cost Share Budget'!S327,0)</f>
        <v>0</v>
      </c>
      <c r="T328" s="211">
        <f>IF('Cumulative Cost Share Budget'!L327='Split CS budget (B)'!$L$1,'Cumulative Cost Share Budget'!T327,0)</f>
        <v>0</v>
      </c>
      <c r="U328" s="323"/>
      <c r="V328" s="323"/>
      <c r="W328" s="323"/>
      <c r="X328" s="323"/>
      <c r="Y328" s="323"/>
    </row>
    <row r="329" spans="1:25" ht="15">
      <c r="A329" s="449"/>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(B)'!$L$1,'Cumulative Cost Share Budget'!Q328,0)</f>
        <v>0</v>
      </c>
      <c r="R329" s="212">
        <f>IF('Cumulative Cost Share Budget'!L328='Split CS budget (B)'!$L$1,'Cumulative Cost Share Budget'!R328,0)</f>
        <v>0</v>
      </c>
      <c r="S329" s="61">
        <f>IF('Cumulative Cost Share Budget'!L328='Split CS budget (B)'!$L$1,'Cumulative Cost Share Budget'!S328,0)</f>
        <v>0</v>
      </c>
      <c r="T329" s="211">
        <f>IF('Cumulative Cost Share Budget'!L328='Split CS budget (B)'!$L$1,'Cumulative Cost Share Budget'!T328,0)</f>
        <v>0</v>
      </c>
      <c r="U329" s="323"/>
      <c r="V329" s="323"/>
      <c r="W329" s="323"/>
      <c r="X329" s="323"/>
      <c r="Y329" s="323"/>
    </row>
    <row r="330" spans="1:25">
      <c r="A330" s="449"/>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9"/>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5">
        <f>IF('Cumulative Cost Share Budget'!$L331='Split CS budget (B)'!$L$1,'Cumulative Cost Share Budget'!A331,0)</f>
        <v>0</v>
      </c>
      <c r="B332" s="493">
        <f>IF('Cumulative Cost Share Budget'!$L331='Split CS budget (B)'!$L$1,'Cumulative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(B)'!$L$1,'Cumulative Cost Share Budget'!M331,0)</f>
        <v>0</v>
      </c>
      <c r="N332" s="214">
        <f>IF('Cumulative Cost Share Budget'!L331='Split CS budget (B)'!$L$1,'Cumulative Cost Share Budget'!N331,0)</f>
        <v>0</v>
      </c>
      <c r="O332" s="214">
        <f>IF('Cumulative Cost Share Budget'!$L331='Split CS budget (B)'!$L$1,'Cumulative Cost Share Budget'!O331,0)</f>
        <v>0</v>
      </c>
      <c r="P332" s="209">
        <f>IF('Cumulative Cost Share Budget'!L331='Split CS budget (B)'!$L$1,'Cumulative Cost Share Budget'!P331,0)</f>
        <v>0</v>
      </c>
      <c r="Q332" s="211">
        <f>IF('Cumulative Cost Share Budget'!L331='Split CS budget (B)'!$L$1,'Cumulative Cost Share Budget'!Q331,0)</f>
        <v>0</v>
      </c>
      <c r="R332" s="212">
        <f>IF('Cumulative Cost Share Budget'!L331='Split CS budget (B)'!$L$1,'Cumulative Cost Share Budget'!R331,0)</f>
        <v>0</v>
      </c>
      <c r="S332" s="61">
        <f>IF('Cumulative Cost Share Budget'!L331='Split CS budget (B)'!$L$1,'Cumulative Cost Share Budget'!S331,0)</f>
        <v>0</v>
      </c>
      <c r="T332" s="211">
        <f>IF('Cumulative Cost Share Budget'!L331='Split CS budget (B)'!$L$1,'Cumulative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93">
        <f>IF('Cumulative Cost Share Budget'!$L332='Split CS budget (B)'!$L$1,'Cumulative Cost Share Budget'!A332,0)</f>
        <v>0</v>
      </c>
      <c r="B333" s="493">
        <f>IF('Cumulative Cost Share Budget'!$L332='Split CS budget (B)'!$L$1,'Cumulative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(B)'!$L$1,'Cumulative Cost Share Budget'!Q332,0)</f>
        <v>0</v>
      </c>
      <c r="R333" s="212">
        <f>IF('Cumulative Cost Share Budget'!L332='Split CS budget (B)'!$L$1,'Cumulative Cost Share Budget'!R332,0)</f>
        <v>0</v>
      </c>
      <c r="S333" s="61">
        <f>IF('Cumulative Cost Share Budget'!L332='Split CS budget (B)'!$L$1,'Cumulative Cost Share Budget'!S332,0)</f>
        <v>0</v>
      </c>
      <c r="T333" s="211">
        <f>IF('Cumulative Cost Share Budget'!L332='Split CS budget (B)'!$L$1,'Cumulative Cost Share Budget'!T332,0)</f>
        <v>0</v>
      </c>
      <c r="U333" s="323"/>
      <c r="V333" s="323"/>
      <c r="W333" s="323"/>
      <c r="X333" s="323"/>
      <c r="Y333" s="323"/>
    </row>
    <row r="334" spans="1:25" hidden="1">
      <c r="A334" s="449"/>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(B)'!$L$1,'Cumulative Cost Share Budget'!Q333,0)</f>
        <v>0</v>
      </c>
      <c r="R334" s="212">
        <f>IF('Cumulative Cost Share Budget'!L333='Split CS budget (B)'!$L$1,'Cumulative Cost Share Budget'!R333,0)</f>
        <v>0</v>
      </c>
      <c r="S334" s="61">
        <f>IF('Cumulative Cost Share Budget'!L333='Split CS budget (B)'!$L$1,'Cumulative Cost Share Budget'!S333,0)</f>
        <v>0</v>
      </c>
      <c r="T334" s="211">
        <f>IF('Cumulative Cost Share Budget'!L333='Split CS budget (B)'!$L$1,'Cumulative Cost Share Budget'!T333,0)</f>
        <v>0</v>
      </c>
      <c r="U334" s="324"/>
      <c r="V334" s="324"/>
      <c r="W334" s="324"/>
      <c r="X334" s="324"/>
      <c r="Y334" s="324"/>
    </row>
    <row r="335" spans="1:25" hidden="1">
      <c r="A335" s="449"/>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(B)'!$L$1,'Cumulative Cost Share Budget'!Q334,0)</f>
        <v>0</v>
      </c>
      <c r="R335" s="212">
        <f>IF('Cumulative Cost Share Budget'!L334='Split CS budget (B)'!$L$1,'Cumulative Cost Share Budget'!R334,0)</f>
        <v>0</v>
      </c>
      <c r="S335" s="61">
        <f>IF('Cumulative Cost Share Budget'!L334='Split CS budget (B)'!$L$1,'Cumulative Cost Share Budget'!S334,0)</f>
        <v>0</v>
      </c>
      <c r="T335" s="211">
        <f>IF('Cumulative Cost Share Budget'!L334='Split CS budget (B)'!$L$1,'Cumulative Cost Share Budget'!T334,0)</f>
        <v>0</v>
      </c>
      <c r="U335" s="323"/>
      <c r="V335" s="323"/>
      <c r="W335" s="323"/>
      <c r="X335" s="323"/>
      <c r="Y335" s="323"/>
    </row>
    <row r="336" spans="1:25" ht="15" hidden="1">
      <c r="A336" s="449"/>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(B)'!$L$1,'Cumulative Cost Share Budget'!Q335,0)</f>
        <v>0</v>
      </c>
      <c r="R336" s="212">
        <f>IF('Cumulative Cost Share Budget'!L335='Split CS budget (B)'!$L$1,'Cumulative Cost Share Budget'!R335,0)</f>
        <v>0</v>
      </c>
      <c r="S336" s="61">
        <f>IF('Cumulative Cost Share Budget'!L335='Split CS budget (B)'!$L$1,'Cumulative Cost Share Budget'!S335,0)</f>
        <v>0</v>
      </c>
      <c r="T336" s="211">
        <f>IF('Cumulative Cost Share Budget'!L335='Split CS budget (B)'!$L$1,'Cumulative Cost Share Budget'!T335,0)</f>
        <v>0</v>
      </c>
      <c r="U336" s="323"/>
      <c r="V336" s="323"/>
      <c r="W336" s="323"/>
      <c r="X336" s="323"/>
      <c r="Y336" s="323"/>
    </row>
    <row r="337" spans="1:25" hidden="1">
      <c r="A337" s="449"/>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9"/>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5">
        <f>IF('Cumulative Cost Share Budget'!$L338='Split CS budget (B)'!$L$1,'Cumulative Cost Share Budget'!A338,0)</f>
        <v>0</v>
      </c>
      <c r="B339" s="493">
        <f>IF('Cumulative Cost Share Budget'!$L338='Split CS budget (B)'!$L$1,'Cumulative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(B)'!$L$1,'Cumulative Cost Share Budget'!M338,0)</f>
        <v>0</v>
      </c>
      <c r="N339" s="214">
        <f>IF('Cumulative Cost Share Budget'!L338='Split CS budget (B)'!$L$1,'Cumulative Cost Share Budget'!N338,0)</f>
        <v>0</v>
      </c>
      <c r="O339" s="214">
        <f>IF('Cumulative Cost Share Budget'!$L338='Split CS budget (B)'!$L$1,'Cumulative Cost Share Budget'!O338,0)</f>
        <v>0</v>
      </c>
      <c r="P339" s="209">
        <f>IF('Cumulative Cost Share Budget'!L338='Split CS budget (B)'!$L$1,'Cumulative Cost Share Budget'!P338,0)</f>
        <v>0</v>
      </c>
      <c r="Q339" s="211">
        <f>IF('Cumulative Cost Share Budget'!L338='Split CS budget (B)'!$L$1,'Cumulative Cost Share Budget'!Q338,0)</f>
        <v>0</v>
      </c>
      <c r="R339" s="212">
        <f>IF('Cumulative Cost Share Budget'!L338='Split CS budget (B)'!$L$1,'Cumulative Cost Share Budget'!R338,0)</f>
        <v>0</v>
      </c>
      <c r="S339" s="61">
        <f>IF('Cumulative Cost Share Budget'!L338='Split CS budget (B)'!$L$1,'Cumulative Cost Share Budget'!S338,0)</f>
        <v>0</v>
      </c>
      <c r="T339" s="211">
        <f>IF('Cumulative Cost Share Budget'!L338='Split CS budget (B)'!$L$1,'Cumulative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93">
        <f>IF('Cumulative Cost Share Budget'!$L339='Split CS budget (B)'!$L$1,'Cumulative Cost Share Budget'!A339,0)</f>
        <v>0</v>
      </c>
      <c r="B340" s="493">
        <f>IF('Cumulative Cost Share Budget'!$L339='Split CS budget (B)'!$L$1,'Cumulative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(B)'!$L$1,'Cumulative Cost Share Budget'!Q339,0)</f>
        <v>0</v>
      </c>
      <c r="R340" s="212">
        <f>IF('Cumulative Cost Share Budget'!L339='Split CS budget (B)'!$L$1,'Cumulative Cost Share Budget'!R339,0)</f>
        <v>0</v>
      </c>
      <c r="S340" s="61">
        <f>IF('Cumulative Cost Share Budget'!L339='Split CS budget (B)'!$L$1,'Cumulative Cost Share Budget'!S339,0)</f>
        <v>0</v>
      </c>
      <c r="T340" s="211">
        <f>IF('Cumulative Cost Share Budget'!L339='Split CS budget (B)'!$L$1,'Cumulative Cost Share Budget'!T339,0)</f>
        <v>0</v>
      </c>
      <c r="U340" s="323"/>
      <c r="V340" s="323"/>
      <c r="W340" s="323"/>
      <c r="X340" s="323"/>
      <c r="Y340" s="323"/>
    </row>
    <row r="341" spans="1:25" hidden="1">
      <c r="A341" s="449"/>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(B)'!$L$1,'Cumulative Cost Share Budget'!Q340,0)</f>
        <v>0</v>
      </c>
      <c r="R341" s="212">
        <f>IF('Cumulative Cost Share Budget'!L340='Split CS budget (B)'!$L$1,'Cumulative Cost Share Budget'!R340,0)</f>
        <v>0</v>
      </c>
      <c r="S341" s="61">
        <f>IF('Cumulative Cost Share Budget'!L340='Split CS budget (B)'!$L$1,'Cumulative Cost Share Budget'!S340,0)</f>
        <v>0</v>
      </c>
      <c r="T341" s="211">
        <f>IF('Cumulative Cost Share Budget'!L340='Split CS budget (B)'!$L$1,'Cumulative Cost Share Budget'!T340,0)</f>
        <v>0</v>
      </c>
      <c r="U341" s="324"/>
      <c r="V341" s="324"/>
      <c r="W341" s="324"/>
      <c r="X341" s="324"/>
      <c r="Y341" s="324"/>
    </row>
    <row r="342" spans="1:25" hidden="1">
      <c r="A342" s="449"/>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(B)'!$L$1,'Cumulative Cost Share Budget'!Q341,0)</f>
        <v>0</v>
      </c>
      <c r="R342" s="212">
        <f>IF('Cumulative Cost Share Budget'!L341='Split CS budget (B)'!$L$1,'Cumulative Cost Share Budget'!R341,0)</f>
        <v>0</v>
      </c>
      <c r="S342" s="61">
        <f>IF('Cumulative Cost Share Budget'!L341='Split CS budget (B)'!$L$1,'Cumulative Cost Share Budget'!S341,0)</f>
        <v>0</v>
      </c>
      <c r="T342" s="211">
        <f>IF('Cumulative Cost Share Budget'!L341='Split CS budget (B)'!$L$1,'Cumulative Cost Share Budget'!T341,0)</f>
        <v>0</v>
      </c>
      <c r="U342" s="324"/>
      <c r="V342" s="324"/>
      <c r="W342" s="324"/>
      <c r="X342" s="324"/>
      <c r="Y342" s="324"/>
    </row>
    <row r="343" spans="1:25" ht="15" hidden="1">
      <c r="A343" s="449"/>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(B)'!$L$1,'Cumulative Cost Share Budget'!Q342,0)</f>
        <v>0</v>
      </c>
      <c r="R343" s="212">
        <f>IF('Cumulative Cost Share Budget'!L342='Split CS budget (B)'!$L$1,'Cumulative Cost Share Budget'!R342,0)</f>
        <v>0</v>
      </c>
      <c r="S343" s="61">
        <f>IF('Cumulative Cost Share Budget'!L342='Split CS budget (B)'!$L$1,'Cumulative Cost Share Budget'!S342,0)</f>
        <v>0</v>
      </c>
      <c r="T343" s="211">
        <f>IF('Cumulative Cost Share Budget'!L342='Split CS budget (B)'!$L$1,'Cumulative Cost Share Budget'!T342,0)</f>
        <v>0</v>
      </c>
      <c r="U343" s="323"/>
      <c r="V343" s="323"/>
      <c r="W343" s="323"/>
      <c r="X343" s="323"/>
      <c r="Y343" s="323"/>
    </row>
    <row r="344" spans="1:25" hidden="1">
      <c r="A344" s="449"/>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9"/>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5">
        <f>IF('Cumulative Cost Share Budget'!$L345='Split CS budget (B)'!$L$1,'Cumulative Cost Share Budget'!A345,0)</f>
        <v>0</v>
      </c>
      <c r="B346" s="493">
        <f>IF('Cumulative Cost Share Budget'!$L345='Split CS budget (B)'!$L$1,'Cumulative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(B)'!$L$1,'Cumulative Cost Share Budget'!M345,0)</f>
        <v>0</v>
      </c>
      <c r="N346" s="214">
        <f>IF('Cumulative Cost Share Budget'!L345='Split CS budget (B)'!$L$1,'Cumulative Cost Share Budget'!N345,0)</f>
        <v>0</v>
      </c>
      <c r="O346" s="214">
        <f>IF('Cumulative Cost Share Budget'!$L345='Split CS budget (B)'!$L$1,'Cumulative Cost Share Budget'!O345,0)</f>
        <v>0</v>
      </c>
      <c r="P346" s="209">
        <f>IF('Cumulative Cost Share Budget'!L345='Split CS budget (B)'!$L$1,'Cumulative Cost Share Budget'!P345,0)</f>
        <v>0</v>
      </c>
      <c r="Q346" s="211">
        <f>IF('Cumulative Cost Share Budget'!L345='Split CS budget (B)'!$L$1,'Cumulative Cost Share Budget'!Q345,0)</f>
        <v>0</v>
      </c>
      <c r="R346" s="212">
        <f>IF('Cumulative Cost Share Budget'!L345='Split CS budget (B)'!$L$1,'Cumulative Cost Share Budget'!R345,0)</f>
        <v>0</v>
      </c>
      <c r="S346" s="61">
        <f>IF('Cumulative Cost Share Budget'!L345='Split CS budget (B)'!$L$1,'Cumulative Cost Share Budget'!S345,0)</f>
        <v>0</v>
      </c>
      <c r="T346" s="211">
        <f>IF('Cumulative Cost Share Budget'!L345='Split CS budget (B)'!$L$1,'Cumulative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93">
        <f>IF('Cumulative Cost Share Budget'!$L346='Split CS budget (B)'!$L$1,'Cumulative Cost Share Budget'!A346,0)</f>
        <v>0</v>
      </c>
      <c r="B347" s="493">
        <f>IF('Cumulative Cost Share Budget'!$L346='Split CS budget (B)'!$L$1,'Cumulative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(B)'!$L$1,'Cumulative Cost Share Budget'!Q346,0)</f>
        <v>0</v>
      </c>
      <c r="R347" s="212">
        <f>IF('Cumulative Cost Share Budget'!L346='Split CS budget (B)'!$L$1,'Cumulative Cost Share Budget'!R346,0)</f>
        <v>0</v>
      </c>
      <c r="S347" s="61">
        <f>IF('Cumulative Cost Share Budget'!L346='Split CS budget (B)'!$L$1,'Cumulative Cost Share Budget'!S346,0)</f>
        <v>0</v>
      </c>
      <c r="T347" s="211">
        <f>IF('Cumulative Cost Share Budget'!L346='Split CS budget (B)'!$L$1,'Cumulative Cost Share Budget'!T346,0)</f>
        <v>0</v>
      </c>
      <c r="U347" s="323"/>
      <c r="V347" s="323"/>
      <c r="W347" s="323"/>
      <c r="X347" s="323"/>
      <c r="Y347" s="323"/>
    </row>
    <row r="348" spans="1:25" hidden="1">
      <c r="A348" s="449"/>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(B)'!$L$1,'Cumulative Cost Share Budget'!Q347,0)</f>
        <v>0</v>
      </c>
      <c r="R348" s="212">
        <f>IF('Cumulative Cost Share Budget'!L347='Split CS budget (B)'!$L$1,'Cumulative Cost Share Budget'!R347,0)</f>
        <v>0</v>
      </c>
      <c r="S348" s="61">
        <f>IF('Cumulative Cost Share Budget'!L347='Split CS budget (B)'!$L$1,'Cumulative Cost Share Budget'!S347,0)</f>
        <v>0</v>
      </c>
      <c r="T348" s="211">
        <f>IF('Cumulative Cost Share Budget'!L347='Split CS budget (B)'!$L$1,'Cumulative Cost Share Budget'!T347,0)</f>
        <v>0</v>
      </c>
      <c r="U348" s="324"/>
      <c r="V348" s="324"/>
      <c r="W348" s="324"/>
      <c r="X348" s="324"/>
      <c r="Y348" s="324"/>
    </row>
    <row r="349" spans="1:25" hidden="1">
      <c r="A349" s="449"/>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(B)'!$L$1,'Cumulative Cost Share Budget'!Q348,0)</f>
        <v>0</v>
      </c>
      <c r="R349" s="212">
        <f>IF('Cumulative Cost Share Budget'!L348='Split CS budget (B)'!$L$1,'Cumulative Cost Share Budget'!R348,0)</f>
        <v>0</v>
      </c>
      <c r="S349" s="61">
        <f>IF('Cumulative Cost Share Budget'!L348='Split CS budget (B)'!$L$1,'Cumulative Cost Share Budget'!S348,0)</f>
        <v>0</v>
      </c>
      <c r="T349" s="211">
        <f>IF('Cumulative Cost Share Budget'!L348='Split CS budget (B)'!$L$1,'Cumulative Cost Share Budget'!T348,0)</f>
        <v>0</v>
      </c>
      <c r="U349" s="324"/>
      <c r="V349" s="324"/>
      <c r="W349" s="324"/>
      <c r="X349" s="324"/>
      <c r="Y349" s="324"/>
    </row>
    <row r="350" spans="1:25" ht="15" hidden="1">
      <c r="A350" s="449"/>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(B)'!$L$1,'Cumulative Cost Share Budget'!Q349,0)</f>
        <v>0</v>
      </c>
      <c r="R350" s="212">
        <f>IF('Cumulative Cost Share Budget'!L349='Split CS budget (B)'!$L$1,'Cumulative Cost Share Budget'!R349,0)</f>
        <v>0</v>
      </c>
      <c r="S350" s="61">
        <f>IF('Cumulative Cost Share Budget'!L349='Split CS budget (B)'!$L$1,'Cumulative Cost Share Budget'!S349,0)</f>
        <v>0</v>
      </c>
      <c r="T350" s="211">
        <f>IF('Cumulative Cost Share Budget'!L349='Split CS budget (B)'!$L$1,'Cumulative Cost Share Budget'!T349,0)</f>
        <v>0</v>
      </c>
      <c r="U350" s="323"/>
      <c r="V350" s="323"/>
      <c r="W350" s="323"/>
      <c r="X350" s="323"/>
      <c r="Y350" s="323"/>
    </row>
    <row r="351" spans="1:25" hidden="1">
      <c r="A351" s="449"/>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9"/>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5">
        <f>IF('Cumulative Cost Share Budget'!$L352='Split CS budget (B)'!$L$1,'Cumulative Cost Share Budget'!A352,0)</f>
        <v>0</v>
      </c>
      <c r="B353" s="493">
        <f>IF('Cumulative Cost Share Budget'!$L352='Split CS budget (B)'!$L$1,'Cumulative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(B)'!$L$1,'Cumulative Cost Share Budget'!M352,0)</f>
        <v>0</v>
      </c>
      <c r="N353" s="214">
        <f>IF('Cumulative Cost Share Budget'!L352='Split CS budget (B)'!$L$1,'Cumulative Cost Share Budget'!N352,0)</f>
        <v>0</v>
      </c>
      <c r="O353" s="214">
        <f>IF('Cumulative Cost Share Budget'!$L352='Split CS budget (B)'!$L$1,'Cumulative Cost Share Budget'!O352,0)</f>
        <v>0</v>
      </c>
      <c r="P353" s="209">
        <f>IF('Cumulative Cost Share Budget'!L352='Split CS budget (B)'!$L$1,'Cumulative Cost Share Budget'!P352,0)</f>
        <v>0</v>
      </c>
      <c r="Q353" s="211">
        <f>IF('Cumulative Cost Share Budget'!L352='Split CS budget (B)'!$L$1,'Cumulative Cost Share Budget'!Q352,0)</f>
        <v>0</v>
      </c>
      <c r="R353" s="212">
        <f>IF('Cumulative Cost Share Budget'!L352='Split CS budget (B)'!$L$1,'Cumulative Cost Share Budget'!R352,0)</f>
        <v>0</v>
      </c>
      <c r="S353" s="61">
        <f>IF('Cumulative Cost Share Budget'!L352='Split CS budget (B)'!$L$1,'Cumulative Cost Share Budget'!S352,0)</f>
        <v>0</v>
      </c>
      <c r="T353" s="211">
        <f>IF('Cumulative Cost Share Budget'!L352='Split CS budget (B)'!$L$1,'Cumulative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93">
        <f>IF('Cumulative Cost Share Budget'!$L353='Split CS budget (B)'!$L$1,'Cumulative Cost Share Budget'!A353,0)</f>
        <v>0</v>
      </c>
      <c r="B354" s="493">
        <f>IF('Cumulative Cost Share Budget'!$L353='Split CS budget (B)'!$L$1,'Cumulative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(B)'!$L$1,'Cumulative Cost Share Budget'!Q353,0)</f>
        <v>0</v>
      </c>
      <c r="R354" s="212">
        <f>IF('Cumulative Cost Share Budget'!L353='Split CS budget (B)'!$L$1,'Cumulative Cost Share Budget'!R353,0)</f>
        <v>0</v>
      </c>
      <c r="S354" s="61">
        <f>IF('Cumulative Cost Share Budget'!L353='Split CS budget (B)'!$L$1,'Cumulative Cost Share Budget'!S353,0)</f>
        <v>0</v>
      </c>
      <c r="T354" s="211">
        <f>IF('Cumulative Cost Share Budget'!L353='Split CS budget (B)'!$L$1,'Cumulative Cost Share Budget'!T353,0)</f>
        <v>0</v>
      </c>
      <c r="U354" s="323"/>
      <c r="V354" s="323"/>
      <c r="W354" s="323"/>
      <c r="X354" s="323"/>
      <c r="Y354" s="323"/>
    </row>
    <row r="355" spans="1:25" hidden="1">
      <c r="A355" s="449"/>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(B)'!$L$1,'Cumulative Cost Share Budget'!Q354,0)</f>
        <v>0</v>
      </c>
      <c r="R355" s="212">
        <f>IF('Cumulative Cost Share Budget'!L354='Split CS budget (B)'!$L$1,'Cumulative Cost Share Budget'!R354,0)</f>
        <v>0</v>
      </c>
      <c r="S355" s="61">
        <f>IF('Cumulative Cost Share Budget'!L354='Split CS budget (B)'!$L$1,'Cumulative Cost Share Budget'!S354,0)</f>
        <v>0</v>
      </c>
      <c r="T355" s="211">
        <f>IF('Cumulative Cost Share Budget'!L354='Split CS budget (B)'!$L$1,'Cumulative Cost Share Budget'!T354,0)</f>
        <v>0</v>
      </c>
      <c r="U355" s="324"/>
      <c r="V355" s="324"/>
      <c r="W355" s="324"/>
      <c r="X355" s="324"/>
      <c r="Y355" s="324"/>
    </row>
    <row r="356" spans="1:25" hidden="1">
      <c r="A356" s="449"/>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(B)'!$L$1,'Cumulative Cost Share Budget'!Q355,0)</f>
        <v>0</v>
      </c>
      <c r="R356" s="212">
        <f>IF('Cumulative Cost Share Budget'!L355='Split CS budget (B)'!$L$1,'Cumulative Cost Share Budget'!R355,0)</f>
        <v>0</v>
      </c>
      <c r="S356" s="61">
        <f>IF('Cumulative Cost Share Budget'!L355='Split CS budget (B)'!$L$1,'Cumulative Cost Share Budget'!S355,0)</f>
        <v>0</v>
      </c>
      <c r="T356" s="211">
        <f>IF('Cumulative Cost Share Budget'!L355='Split CS budget (B)'!$L$1,'Cumulative Cost Share Budget'!T355,0)</f>
        <v>0</v>
      </c>
      <c r="U356" s="324"/>
      <c r="V356" s="324"/>
      <c r="W356" s="324"/>
      <c r="X356" s="324"/>
      <c r="Y356" s="324"/>
    </row>
    <row r="357" spans="1:25" ht="15" hidden="1">
      <c r="A357" s="449"/>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(B)'!$L$1,'Cumulative Cost Share Budget'!Q356,0)</f>
        <v>0</v>
      </c>
      <c r="R357" s="212">
        <f>IF('Cumulative Cost Share Budget'!L356='Split CS budget (B)'!$L$1,'Cumulative Cost Share Budget'!R356,0)</f>
        <v>0</v>
      </c>
      <c r="S357" s="61">
        <f>IF('Cumulative Cost Share Budget'!L356='Split CS budget (B)'!$L$1,'Cumulative Cost Share Budget'!S356,0)</f>
        <v>0</v>
      </c>
      <c r="T357" s="211">
        <f>IF('Cumulative Cost Share Budget'!L356='Split CS budget (B)'!$L$1,'Cumulative Cost Share Budget'!T356,0)</f>
        <v>0</v>
      </c>
      <c r="U357" s="323"/>
      <c r="V357" s="323"/>
      <c r="W357" s="323"/>
      <c r="X357" s="323"/>
      <c r="Y357" s="323"/>
    </row>
    <row r="358" spans="1:25" hidden="1">
      <c r="A358" s="449"/>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9"/>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5">
        <f>IF('Cumulative Cost Share Budget'!$L359='Split CS budget (B)'!$L$1,'Cumulative Cost Share Budget'!A359,0)</f>
        <v>0</v>
      </c>
      <c r="B360" s="493">
        <f>IF('Cumulative Cost Share Budget'!$L359='Split CS budget (B)'!$L$1,'Cumulative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(B)'!$L$1,'Cumulative Cost Share Budget'!M359,0)</f>
        <v>0</v>
      </c>
      <c r="N360" s="214">
        <f>IF('Cumulative Cost Share Budget'!L359='Split CS budget (B)'!$L$1,'Cumulative Cost Share Budget'!N359,0)</f>
        <v>0</v>
      </c>
      <c r="O360" s="214">
        <f>IF('Cumulative Cost Share Budget'!$L359='Split CS budget (B)'!$L$1,'Cumulative Cost Share Budget'!O359,0)</f>
        <v>0</v>
      </c>
      <c r="P360" s="209">
        <f>IF('Cumulative Cost Share Budget'!L359='Split CS budget (B)'!$L$1,'Cumulative Cost Share Budget'!P359,0)</f>
        <v>0</v>
      </c>
      <c r="Q360" s="211">
        <f>IF('Cumulative Cost Share Budget'!L359='Split CS budget (B)'!$L$1,'Cumulative Cost Share Budget'!Q359,0)</f>
        <v>0</v>
      </c>
      <c r="R360" s="212">
        <f>IF('Cumulative Cost Share Budget'!L359='Split CS budget (B)'!$L$1,'Cumulative Cost Share Budget'!R359,0)</f>
        <v>0</v>
      </c>
      <c r="S360" s="61">
        <f>IF('Cumulative Cost Share Budget'!L359='Split CS budget (B)'!$L$1,'Cumulative Cost Share Budget'!S359,0)</f>
        <v>0</v>
      </c>
      <c r="T360" s="211">
        <f>IF('Cumulative Cost Share Budget'!L359='Split CS budget (B)'!$L$1,'Cumulative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93">
        <f>IF('Cumulative Cost Share Budget'!$L360='Split CS budget (B)'!$L$1,'Cumulative Cost Share Budget'!A360,0)</f>
        <v>0</v>
      </c>
      <c r="B361" s="493">
        <f>IF('Cumulative Cost Share Budget'!$L360='Split CS budget (B)'!$L$1,'Cumulative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(B)'!$L$1,'Cumulative Cost Share Budget'!Q360,0)</f>
        <v>0</v>
      </c>
      <c r="R361" s="212">
        <f>IF('Cumulative Cost Share Budget'!L360='Split CS budget (B)'!$L$1,'Cumulative Cost Share Budget'!R360,0)</f>
        <v>0</v>
      </c>
      <c r="S361" s="61">
        <f>IF('Cumulative Cost Share Budget'!L360='Split CS budget (B)'!$L$1,'Cumulative Cost Share Budget'!S360,0)</f>
        <v>0</v>
      </c>
      <c r="T361" s="211">
        <f>IF('Cumulative Cost Share Budget'!L360='Split CS budget (B)'!$L$1,'Cumulative Cost Share Budget'!T360,0)</f>
        <v>0</v>
      </c>
      <c r="U361" s="323"/>
      <c r="V361" s="323"/>
      <c r="W361" s="323"/>
      <c r="X361" s="323"/>
      <c r="Y361" s="323"/>
    </row>
    <row r="362" spans="1:25" hidden="1">
      <c r="A362" s="449"/>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(B)'!$L$1,'Cumulative Cost Share Budget'!Q361,0)</f>
        <v>0</v>
      </c>
      <c r="R362" s="212">
        <f>IF('Cumulative Cost Share Budget'!L361='Split CS budget (B)'!$L$1,'Cumulative Cost Share Budget'!R361,0)</f>
        <v>0</v>
      </c>
      <c r="S362" s="61">
        <f>IF('Cumulative Cost Share Budget'!L361='Split CS budget (B)'!$L$1,'Cumulative Cost Share Budget'!S361,0)</f>
        <v>0</v>
      </c>
      <c r="T362" s="211">
        <f>IF('Cumulative Cost Share Budget'!L361='Split CS budget (B)'!$L$1,'Cumulative Cost Share Budget'!T361,0)</f>
        <v>0</v>
      </c>
      <c r="U362" s="324"/>
      <c r="V362" s="324"/>
      <c r="W362" s="324"/>
      <c r="X362" s="324"/>
      <c r="Y362" s="324"/>
    </row>
    <row r="363" spans="1:25" hidden="1">
      <c r="A363" s="449"/>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(B)'!$L$1,'Cumulative Cost Share Budget'!Q362,0)</f>
        <v>0</v>
      </c>
      <c r="R363" s="212">
        <f>IF('Cumulative Cost Share Budget'!L362='Split CS budget (B)'!$L$1,'Cumulative Cost Share Budget'!R362,0)</f>
        <v>0</v>
      </c>
      <c r="S363" s="61">
        <f>IF('Cumulative Cost Share Budget'!L362='Split CS budget (B)'!$L$1,'Cumulative Cost Share Budget'!S362,0)</f>
        <v>0</v>
      </c>
      <c r="T363" s="211">
        <f>IF('Cumulative Cost Share Budget'!L362='Split CS budget (B)'!$L$1,'Cumulative Cost Share Budget'!T362,0)</f>
        <v>0</v>
      </c>
      <c r="U363" s="324"/>
      <c r="V363" s="324"/>
      <c r="W363" s="324"/>
      <c r="X363" s="324"/>
      <c r="Y363" s="324"/>
    </row>
    <row r="364" spans="1:25" ht="15" hidden="1">
      <c r="A364" s="449"/>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(B)'!$L$1,'Cumulative Cost Share Budget'!Q363,0)</f>
        <v>0</v>
      </c>
      <c r="R364" s="212">
        <f>IF('Cumulative Cost Share Budget'!L363='Split CS budget (B)'!$L$1,'Cumulative Cost Share Budget'!R363,0)</f>
        <v>0</v>
      </c>
      <c r="S364" s="61">
        <f>IF('Cumulative Cost Share Budget'!L363='Split CS budget (B)'!$L$1,'Cumulative Cost Share Budget'!S363,0)</f>
        <v>0</v>
      </c>
      <c r="T364" s="211">
        <f>IF('Cumulative Cost Share Budget'!L363='Split CS budget (B)'!$L$1,'Cumulative Cost Share Budget'!T363,0)</f>
        <v>0</v>
      </c>
      <c r="U364" s="323"/>
      <c r="V364" s="323"/>
      <c r="W364" s="323"/>
      <c r="X364" s="323"/>
      <c r="Y364" s="323"/>
    </row>
    <row r="365" spans="1:25" hidden="1">
      <c r="A365" s="449"/>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9"/>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5">
        <f>IF('Cumulative Cost Share Budget'!$L366='Split CS budget (B)'!$L$1,'Cumulative Cost Share Budget'!A366,0)</f>
        <v>0</v>
      </c>
      <c r="B367" s="493">
        <f>IF('Cumulative Cost Share Budget'!$L366='Split CS budget (B)'!$L$1,'Cumulative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(B)'!$L$1,'Cumulative Cost Share Budget'!M366,0)</f>
        <v>0</v>
      </c>
      <c r="N367" s="214">
        <f>IF('Cumulative Cost Share Budget'!L366='Split CS budget (B)'!$L$1,'Cumulative Cost Share Budget'!N366,0)</f>
        <v>0</v>
      </c>
      <c r="O367" s="214">
        <f>IF('Cumulative Cost Share Budget'!$L366='Split CS budget (B)'!$L$1,'Cumulative Cost Share Budget'!O366,0)</f>
        <v>0</v>
      </c>
      <c r="P367" s="209">
        <f>IF('Cumulative Cost Share Budget'!L366='Split CS budget (B)'!$L$1,'Cumulative Cost Share Budget'!P366,0)</f>
        <v>0</v>
      </c>
      <c r="Q367" s="211">
        <f>IF('Cumulative Cost Share Budget'!L366='Split CS budget (B)'!$L$1,'Cumulative Cost Share Budget'!Q366,0)</f>
        <v>0</v>
      </c>
      <c r="R367" s="212">
        <f>IF('Cumulative Cost Share Budget'!L366='Split CS budget (B)'!$L$1,'Cumulative Cost Share Budget'!R366,0)</f>
        <v>0</v>
      </c>
      <c r="S367" s="61">
        <f>IF('Cumulative Cost Share Budget'!L366='Split CS budget (B)'!$L$1,'Cumulative Cost Share Budget'!S366,0)</f>
        <v>0</v>
      </c>
      <c r="T367" s="211">
        <f>IF('Cumulative Cost Share Budget'!L366='Split CS budget (B)'!$L$1,'Cumulative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93">
        <f>IF('Cumulative Cost Share Budget'!$L367='Split CS budget (B)'!$L$1,'Cumulative Cost Share Budget'!A367,0)</f>
        <v>0</v>
      </c>
      <c r="B368" s="493">
        <f>IF('Cumulative Cost Share Budget'!$L367='Split CS budget (B)'!$L$1,'Cumulative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(B)'!$L$1,'Cumulative Cost Share Budget'!Q367,0)</f>
        <v>0</v>
      </c>
      <c r="R368" s="212">
        <f>IF('Cumulative Cost Share Budget'!L367='Split CS budget (B)'!$L$1,'Cumulative Cost Share Budget'!R367,0)</f>
        <v>0</v>
      </c>
      <c r="S368" s="61">
        <f>IF('Cumulative Cost Share Budget'!L367='Split CS budget (B)'!$L$1,'Cumulative Cost Share Budget'!S367,0)</f>
        <v>0</v>
      </c>
      <c r="T368" s="211">
        <f>IF('Cumulative Cost Share Budget'!L367='Split CS budget (B)'!$L$1,'Cumulative Cost Share Budget'!T367,0)</f>
        <v>0</v>
      </c>
      <c r="U368" s="323"/>
      <c r="V368" s="323"/>
      <c r="W368" s="323"/>
      <c r="X368" s="323"/>
      <c r="Y368" s="323"/>
    </row>
    <row r="369" spans="1:25" hidden="1">
      <c r="A369" s="449"/>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(B)'!$L$1,'Cumulative Cost Share Budget'!Q368,0)</f>
        <v>0</v>
      </c>
      <c r="R369" s="212">
        <f>IF('Cumulative Cost Share Budget'!L368='Split CS budget (B)'!$L$1,'Cumulative Cost Share Budget'!R368,0)</f>
        <v>0</v>
      </c>
      <c r="S369" s="61">
        <f>IF('Cumulative Cost Share Budget'!L368='Split CS budget (B)'!$L$1,'Cumulative Cost Share Budget'!S368,0)</f>
        <v>0</v>
      </c>
      <c r="T369" s="211">
        <f>IF('Cumulative Cost Share Budget'!L368='Split CS budget (B)'!$L$1,'Cumulative Cost Share Budget'!T368,0)</f>
        <v>0</v>
      </c>
      <c r="U369" s="324"/>
      <c r="V369" s="324"/>
      <c r="W369" s="324"/>
      <c r="X369" s="324"/>
      <c r="Y369" s="324"/>
    </row>
    <row r="370" spans="1:25" hidden="1">
      <c r="A370" s="449"/>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(B)'!$L$1,'Cumulative Cost Share Budget'!Q369,0)</f>
        <v>0</v>
      </c>
      <c r="R370" s="212">
        <f>IF('Cumulative Cost Share Budget'!L369='Split CS budget (B)'!$L$1,'Cumulative Cost Share Budget'!R369,0)</f>
        <v>0</v>
      </c>
      <c r="S370" s="61">
        <f>IF('Cumulative Cost Share Budget'!L369='Split CS budget (B)'!$L$1,'Cumulative Cost Share Budget'!S369,0)</f>
        <v>0</v>
      </c>
      <c r="T370" s="211">
        <f>IF('Cumulative Cost Share Budget'!L369='Split CS budget (B)'!$L$1,'Cumulative Cost Share Budget'!T369,0)</f>
        <v>0</v>
      </c>
      <c r="U370" s="324"/>
      <c r="V370" s="324"/>
      <c r="W370" s="324"/>
      <c r="X370" s="324"/>
      <c r="Y370" s="324"/>
    </row>
    <row r="371" spans="1:25" ht="15" hidden="1">
      <c r="A371" s="449"/>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(B)'!$L$1,'Cumulative Cost Share Budget'!Q370,0)</f>
        <v>0</v>
      </c>
      <c r="R371" s="212">
        <f>IF('Cumulative Cost Share Budget'!L370='Split CS budget (B)'!$L$1,'Cumulative Cost Share Budget'!R370,0)</f>
        <v>0</v>
      </c>
      <c r="S371" s="61">
        <f>IF('Cumulative Cost Share Budget'!L370='Split CS budget (B)'!$L$1,'Cumulative Cost Share Budget'!S370,0)</f>
        <v>0</v>
      </c>
      <c r="T371" s="211">
        <f>IF('Cumulative Cost Share Budget'!L370='Split CS budget (B)'!$L$1,'Cumulative Cost Share Budget'!T370,0)</f>
        <v>0</v>
      </c>
      <c r="U371" s="323"/>
      <c r="V371" s="323"/>
      <c r="W371" s="323"/>
      <c r="X371" s="323"/>
      <c r="Y371" s="323"/>
    </row>
    <row r="372" spans="1:25" hidden="1">
      <c r="A372" s="449"/>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9"/>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5">
        <f>IF('Cumulative Cost Share Budget'!$L373='Split CS budget (B)'!$L$1,'Cumulative Cost Share Budget'!A373,0)</f>
        <v>0</v>
      </c>
      <c r="B374" s="493">
        <f>IF('Cumulative Cost Share Budget'!$L373='Split CS budget (B)'!$L$1,'Cumulative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(B)'!$L$1,'Cumulative Cost Share Budget'!M373,0)</f>
        <v>0</v>
      </c>
      <c r="N374" s="214">
        <f>IF('Cumulative Cost Share Budget'!L373='Split CS budget (B)'!$L$1,'Cumulative Cost Share Budget'!N373,0)</f>
        <v>0</v>
      </c>
      <c r="O374" s="214">
        <f>IF('Cumulative Cost Share Budget'!$L373='Split CS budget (B)'!$L$1,'Cumulative Cost Share Budget'!O373,0)</f>
        <v>0</v>
      </c>
      <c r="P374" s="209">
        <f>IF('Cumulative Cost Share Budget'!L373='Split CS budget (B)'!$L$1,'Cumulative Cost Share Budget'!P373,0)</f>
        <v>0</v>
      </c>
      <c r="Q374" s="211">
        <f>IF('Cumulative Cost Share Budget'!L373='Split CS budget (B)'!$L$1,'Cumulative Cost Share Budget'!Q373,0)</f>
        <v>0</v>
      </c>
      <c r="R374" s="212">
        <f>IF('Cumulative Cost Share Budget'!L373='Split CS budget (B)'!$L$1,'Cumulative Cost Share Budget'!R373,0)</f>
        <v>0</v>
      </c>
      <c r="S374" s="61">
        <f>IF('Cumulative Cost Share Budget'!L373='Split CS budget (B)'!$L$1,'Cumulative Cost Share Budget'!S373,0)</f>
        <v>0</v>
      </c>
      <c r="T374" s="211">
        <f>IF('Cumulative Cost Share Budget'!L373='Split CS budget (B)'!$L$1,'Cumulative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93">
        <f>IF('Cumulative Cost Share Budget'!$L374='Split CS budget (B)'!$L$1,'Cumulative Cost Share Budget'!A374,0)</f>
        <v>0</v>
      </c>
      <c r="B375" s="493">
        <f>IF('Cumulative Cost Share Budget'!$L374='Split CS budget (B)'!$L$1,'Cumulative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(B)'!$L$1,'Cumulative Cost Share Budget'!Q374,0)</f>
        <v>0</v>
      </c>
      <c r="R375" s="212">
        <f>IF('Cumulative Cost Share Budget'!L374='Split CS budget (B)'!$L$1,'Cumulative Cost Share Budget'!R374,0)</f>
        <v>0</v>
      </c>
      <c r="S375" s="61">
        <f>IF('Cumulative Cost Share Budget'!L374='Split CS budget (B)'!$L$1,'Cumulative Cost Share Budget'!S374,0)</f>
        <v>0</v>
      </c>
      <c r="T375" s="211">
        <f>IF('Cumulative Cost Share Budget'!L374='Split CS budget (B)'!$L$1,'Cumulative Cost Share Budget'!T374,0)</f>
        <v>0</v>
      </c>
      <c r="U375" s="323"/>
      <c r="V375" s="323"/>
      <c r="W375" s="323"/>
      <c r="X375" s="323"/>
      <c r="Y375" s="323"/>
    </row>
    <row r="376" spans="1:25" hidden="1">
      <c r="A376" s="449"/>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(B)'!$L$1,'Cumulative Cost Share Budget'!Q375,0)</f>
        <v>0</v>
      </c>
      <c r="R376" s="212">
        <f>IF('Cumulative Cost Share Budget'!L375='Split CS budget (B)'!$L$1,'Cumulative Cost Share Budget'!R375,0)</f>
        <v>0</v>
      </c>
      <c r="S376" s="61">
        <f>IF('Cumulative Cost Share Budget'!L375='Split CS budget (B)'!$L$1,'Cumulative Cost Share Budget'!S375,0)</f>
        <v>0</v>
      </c>
      <c r="T376" s="211">
        <f>IF('Cumulative Cost Share Budget'!L375='Split CS budget (B)'!$L$1,'Cumulative Cost Share Budget'!T375,0)</f>
        <v>0</v>
      </c>
      <c r="U376" s="324"/>
      <c r="V376" s="324"/>
      <c r="W376" s="324"/>
      <c r="X376" s="324"/>
      <c r="Y376" s="324"/>
    </row>
    <row r="377" spans="1:25" hidden="1">
      <c r="A377" s="449"/>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(B)'!$L$1,'Cumulative Cost Share Budget'!Q376,0)</f>
        <v>0</v>
      </c>
      <c r="R377" s="212">
        <f>IF('Cumulative Cost Share Budget'!L376='Split CS budget (B)'!$L$1,'Cumulative Cost Share Budget'!R376,0)</f>
        <v>0</v>
      </c>
      <c r="S377" s="61">
        <f>IF('Cumulative Cost Share Budget'!L376='Split CS budget (B)'!$L$1,'Cumulative Cost Share Budget'!S376,0)</f>
        <v>0</v>
      </c>
      <c r="T377" s="211">
        <f>IF('Cumulative Cost Share Budget'!L376='Split CS budget (B)'!$L$1,'Cumulative Cost Share Budget'!T376,0)</f>
        <v>0</v>
      </c>
      <c r="U377" s="324"/>
      <c r="V377" s="324"/>
      <c r="W377" s="324"/>
      <c r="X377" s="324"/>
      <c r="Y377" s="324"/>
    </row>
    <row r="378" spans="1:25" ht="15" hidden="1">
      <c r="A378" s="449"/>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(B)'!$L$1,'Cumulative Cost Share Budget'!Q377,0)</f>
        <v>0</v>
      </c>
      <c r="R378" s="212">
        <f>IF('Cumulative Cost Share Budget'!L377='Split CS budget (B)'!$L$1,'Cumulative Cost Share Budget'!R377,0)</f>
        <v>0</v>
      </c>
      <c r="S378" s="61">
        <f>IF('Cumulative Cost Share Budget'!L377='Split CS budget (B)'!$L$1,'Cumulative Cost Share Budget'!S377,0)</f>
        <v>0</v>
      </c>
      <c r="T378" s="211">
        <f>IF('Cumulative Cost Share Budget'!L377='Split CS budget (B)'!$L$1,'Cumulative Cost Share Budget'!T377,0)</f>
        <v>0</v>
      </c>
      <c r="U378" s="323"/>
      <c r="V378" s="323"/>
      <c r="W378" s="323"/>
      <c r="X378" s="323"/>
      <c r="Y378" s="323"/>
    </row>
    <row r="379" spans="1:25" hidden="1">
      <c r="A379" s="449"/>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9"/>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5">
        <f>IF('Cumulative Cost Share Budget'!$L380='Split CS budget (B)'!$L$1,'Cumulative Cost Share Budget'!A380,0)</f>
        <v>0</v>
      </c>
      <c r="B381" s="493">
        <f>IF('Cumulative Cost Share Budget'!$L380='Split CS budget (B)'!$L$1,'Cumulative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(B)'!$L$1,'Cumulative Cost Share Budget'!M380,0)</f>
        <v>0</v>
      </c>
      <c r="N381" s="214">
        <f>IF('Cumulative Cost Share Budget'!L380='Split CS budget (B)'!$L$1,'Cumulative Cost Share Budget'!N380,0)</f>
        <v>0</v>
      </c>
      <c r="O381" s="214">
        <f>IF('Cumulative Cost Share Budget'!$L380='Split CS budget (B)'!$L$1,'Cumulative Cost Share Budget'!O380,0)</f>
        <v>0</v>
      </c>
      <c r="P381" s="209">
        <f>IF('Cumulative Cost Share Budget'!L380='Split CS budget (B)'!$L$1,'Cumulative Cost Share Budget'!P380,0)</f>
        <v>0</v>
      </c>
      <c r="Q381" s="211">
        <f>IF('Cumulative Cost Share Budget'!L380='Split CS budget (B)'!$L$1,'Cumulative Cost Share Budget'!Q380,0)</f>
        <v>0</v>
      </c>
      <c r="R381" s="212">
        <f>IF('Cumulative Cost Share Budget'!L380='Split CS budget (B)'!$L$1,'Cumulative Cost Share Budget'!R380,0)</f>
        <v>0</v>
      </c>
      <c r="S381" s="61">
        <f>IF('Cumulative Cost Share Budget'!L380='Split CS budget (B)'!$L$1,'Cumulative Cost Share Budget'!S380,0)</f>
        <v>0</v>
      </c>
      <c r="T381" s="211">
        <f>IF('Cumulative Cost Share Budget'!L380='Split CS budget (B)'!$L$1,'Cumulative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93">
        <f>IF('Cumulative Cost Share Budget'!$L381='Split CS budget (B)'!$L$1,'Cumulative Cost Share Budget'!A381,0)</f>
        <v>0</v>
      </c>
      <c r="B382" s="493">
        <f>IF('Cumulative Cost Share Budget'!$L381='Split CS budget (B)'!$L$1,'Cumulative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(B)'!$L$1,'Cumulative Cost Share Budget'!Q381,0)</f>
        <v>0</v>
      </c>
      <c r="R382" s="212">
        <f>IF('Cumulative Cost Share Budget'!L381='Split CS budget (B)'!$L$1,'Cumulative Cost Share Budget'!R381,0)</f>
        <v>0</v>
      </c>
      <c r="S382" s="61">
        <f>IF('Cumulative Cost Share Budget'!L381='Split CS budget (B)'!$L$1,'Cumulative Cost Share Budget'!S381,0)</f>
        <v>0</v>
      </c>
      <c r="T382" s="211">
        <f>IF('Cumulative Cost Share Budget'!L381='Split CS budget (B)'!$L$1,'Cumulative Cost Share Budget'!T381,0)</f>
        <v>0</v>
      </c>
      <c r="U382" s="323"/>
      <c r="V382" s="323"/>
      <c r="W382" s="323"/>
      <c r="X382" s="323"/>
      <c r="Y382" s="323"/>
    </row>
    <row r="383" spans="1:25" hidden="1">
      <c r="A383" s="449"/>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(B)'!$L$1,'Cumulative Cost Share Budget'!Q382,0)</f>
        <v>0</v>
      </c>
      <c r="R383" s="212">
        <f>IF('Cumulative Cost Share Budget'!L382='Split CS budget (B)'!$L$1,'Cumulative Cost Share Budget'!R382,0)</f>
        <v>0</v>
      </c>
      <c r="S383" s="61">
        <f>IF('Cumulative Cost Share Budget'!L382='Split CS budget (B)'!$L$1,'Cumulative Cost Share Budget'!S382,0)</f>
        <v>0</v>
      </c>
      <c r="T383" s="211">
        <f>IF('Cumulative Cost Share Budget'!L382='Split CS budget (B)'!$L$1,'Cumulative Cost Share Budget'!T382,0)</f>
        <v>0</v>
      </c>
      <c r="U383" s="324"/>
      <c r="V383" s="324"/>
      <c r="W383" s="324"/>
      <c r="X383" s="324"/>
      <c r="Y383" s="324"/>
    </row>
    <row r="384" spans="1:25" hidden="1">
      <c r="A384" s="449"/>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(B)'!$L$1,'Cumulative Cost Share Budget'!Q383,0)</f>
        <v>0</v>
      </c>
      <c r="R384" s="212">
        <f>IF('Cumulative Cost Share Budget'!L383='Split CS budget (B)'!$L$1,'Cumulative Cost Share Budget'!R383,0)</f>
        <v>0</v>
      </c>
      <c r="S384" s="61">
        <f>IF('Cumulative Cost Share Budget'!L383='Split CS budget (B)'!$L$1,'Cumulative Cost Share Budget'!S383,0)</f>
        <v>0</v>
      </c>
      <c r="T384" s="211">
        <f>IF('Cumulative Cost Share Budget'!L383='Split CS budget (B)'!$L$1,'Cumulative Cost Share Budget'!T383,0)</f>
        <v>0</v>
      </c>
      <c r="U384" s="324"/>
      <c r="V384" s="324"/>
      <c r="W384" s="324"/>
      <c r="X384" s="324"/>
      <c r="Y384" s="324"/>
    </row>
    <row r="385" spans="1:25" ht="15" hidden="1">
      <c r="A385" s="449"/>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(B)'!$L$1,'Cumulative Cost Share Budget'!Q384,0)</f>
        <v>0</v>
      </c>
      <c r="R385" s="212">
        <f>IF('Cumulative Cost Share Budget'!L384='Split CS budget (B)'!$L$1,'Cumulative Cost Share Budget'!R384,0)</f>
        <v>0</v>
      </c>
      <c r="S385" s="61">
        <f>IF('Cumulative Cost Share Budget'!L384='Split CS budget (B)'!$L$1,'Cumulative Cost Share Budget'!S384,0)</f>
        <v>0</v>
      </c>
      <c r="T385" s="211">
        <f>IF('Cumulative Cost Share Budget'!L384='Split CS budget (B)'!$L$1,'Cumulative Cost Share Budget'!T384,0)</f>
        <v>0</v>
      </c>
      <c r="U385" s="323"/>
      <c r="V385" s="323"/>
      <c r="W385" s="323"/>
      <c r="X385" s="323"/>
      <c r="Y385" s="323"/>
    </row>
    <row r="386" spans="1:25" hidden="1">
      <c r="A386" s="449"/>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9"/>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5">
        <f>IF('Cumulative Cost Share Budget'!$L387='Split CS budget (B)'!$L$1,'Cumulative Cost Share Budget'!A387,0)</f>
        <v>0</v>
      </c>
      <c r="B388" s="493">
        <f>IF('Cumulative Cost Share Budget'!$L387='Split CS budget (B)'!$L$1,'Cumulative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(B)'!$L$1,'Cumulative Cost Share Budget'!M387,0)</f>
        <v>0</v>
      </c>
      <c r="N388" s="214">
        <f>IF('Cumulative Cost Share Budget'!L387='Split CS budget (B)'!$L$1,'Cumulative Cost Share Budget'!N387,0)</f>
        <v>0</v>
      </c>
      <c r="O388" s="214">
        <f>IF('Cumulative Cost Share Budget'!$L387='Split CS budget (B)'!$L$1,'Cumulative Cost Share Budget'!O387,0)</f>
        <v>0</v>
      </c>
      <c r="P388" s="209">
        <f>IF('Cumulative Cost Share Budget'!L387='Split CS budget (B)'!$L$1,'Cumulative Cost Share Budget'!P387,0)</f>
        <v>0</v>
      </c>
      <c r="Q388" s="211">
        <f>IF('Cumulative Cost Share Budget'!L387='Split CS budget (B)'!$L$1,'Cumulative Cost Share Budget'!Q387,0)</f>
        <v>0</v>
      </c>
      <c r="R388" s="212">
        <f>IF('Cumulative Cost Share Budget'!L387='Split CS budget (B)'!$L$1,'Cumulative Cost Share Budget'!R387,0)</f>
        <v>0</v>
      </c>
      <c r="S388" s="61">
        <f>IF('Cumulative Cost Share Budget'!L387='Split CS budget (B)'!$L$1,'Cumulative Cost Share Budget'!S387,0)</f>
        <v>0</v>
      </c>
      <c r="T388" s="211">
        <f>IF('Cumulative Cost Share Budget'!L387='Split CS budget (B)'!$L$1,'Cumulative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93">
        <f>IF('Cumulative Cost Share Budget'!$L388='Split CS budget (B)'!$L$1,'Cumulative Cost Share Budget'!A388,0)</f>
        <v>0</v>
      </c>
      <c r="B389" s="493">
        <f>IF('Cumulative Cost Share Budget'!$L388='Split CS budget (B)'!$L$1,'Cumulative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(B)'!$L$1,'Cumulative Cost Share Budget'!Q388,0)</f>
        <v>0</v>
      </c>
      <c r="R389" s="212">
        <f>IF('Cumulative Cost Share Budget'!L388='Split CS budget (B)'!$L$1,'Cumulative Cost Share Budget'!R388,0)</f>
        <v>0</v>
      </c>
      <c r="S389" s="61">
        <f>IF('Cumulative Cost Share Budget'!L388='Split CS budget (B)'!$L$1,'Cumulative Cost Share Budget'!S388,0)</f>
        <v>0</v>
      </c>
      <c r="T389" s="211">
        <f>IF('Cumulative Cost Share Budget'!L388='Split CS budget (B)'!$L$1,'Cumulative Cost Share Budget'!T388,0)</f>
        <v>0</v>
      </c>
      <c r="U389" s="323"/>
      <c r="V389" s="323"/>
      <c r="W389" s="323"/>
      <c r="X389" s="323"/>
      <c r="Y389" s="323"/>
    </row>
    <row r="390" spans="1:25" hidden="1">
      <c r="A390" s="449"/>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(B)'!$L$1,'Cumulative Cost Share Budget'!Q389,0)</f>
        <v>0</v>
      </c>
      <c r="R390" s="212">
        <f>IF('Cumulative Cost Share Budget'!L389='Split CS budget (B)'!$L$1,'Cumulative Cost Share Budget'!R389,0)</f>
        <v>0</v>
      </c>
      <c r="S390" s="61">
        <f>IF('Cumulative Cost Share Budget'!L389='Split CS budget (B)'!$L$1,'Cumulative Cost Share Budget'!S389,0)</f>
        <v>0</v>
      </c>
      <c r="T390" s="211">
        <f>IF('Cumulative Cost Share Budget'!L389='Split CS budget (B)'!$L$1,'Cumulative Cost Share Budget'!T389,0)</f>
        <v>0</v>
      </c>
      <c r="U390" s="324"/>
      <c r="V390" s="324"/>
      <c r="W390" s="324"/>
      <c r="X390" s="324"/>
      <c r="Y390" s="324"/>
    </row>
    <row r="391" spans="1:25" hidden="1">
      <c r="A391" s="449"/>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(B)'!$L$1,'Cumulative Cost Share Budget'!Q390,0)</f>
        <v>0</v>
      </c>
      <c r="R391" s="212">
        <f>IF('Cumulative Cost Share Budget'!L390='Split CS budget (B)'!$L$1,'Cumulative Cost Share Budget'!R390,0)</f>
        <v>0</v>
      </c>
      <c r="S391" s="61">
        <f>IF('Cumulative Cost Share Budget'!L390='Split CS budget (B)'!$L$1,'Cumulative Cost Share Budget'!S390,0)</f>
        <v>0</v>
      </c>
      <c r="T391" s="211">
        <f>IF('Cumulative Cost Share Budget'!L390='Split CS budget (B)'!$L$1,'Cumulative Cost Share Budget'!T390,0)</f>
        <v>0</v>
      </c>
      <c r="U391" s="324"/>
      <c r="V391" s="324"/>
      <c r="W391" s="324"/>
      <c r="X391" s="324"/>
      <c r="Y391" s="324"/>
    </row>
    <row r="392" spans="1:25" ht="15" hidden="1">
      <c r="A392" s="449"/>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(B)'!$L$1,'Cumulative Cost Share Budget'!Q391,0)</f>
        <v>0</v>
      </c>
      <c r="R392" s="212">
        <f>IF('Cumulative Cost Share Budget'!L391='Split CS budget (B)'!$L$1,'Cumulative Cost Share Budget'!R391,0)</f>
        <v>0</v>
      </c>
      <c r="S392" s="61">
        <f>IF('Cumulative Cost Share Budget'!L391='Split CS budget (B)'!$L$1,'Cumulative Cost Share Budget'!S391,0)</f>
        <v>0</v>
      </c>
      <c r="T392" s="211">
        <f>IF('Cumulative Cost Share Budget'!L391='Split CS budget (B)'!$L$1,'Cumulative Cost Share Budget'!T391,0)</f>
        <v>0</v>
      </c>
      <c r="U392" s="323"/>
      <c r="V392" s="323"/>
      <c r="W392" s="323"/>
      <c r="X392" s="323"/>
      <c r="Y392" s="323"/>
    </row>
    <row r="393" spans="1:25" hidden="1">
      <c r="A393" s="449"/>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9"/>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9"/>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9"/>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62"/>
      <c r="V396" s="762"/>
      <c r="W396" s="762"/>
      <c r="X396" s="762"/>
      <c r="Y396" s="762"/>
    </row>
    <row r="397" spans="1:25">
      <c r="A397" s="785" t="s">
        <v>421</v>
      </c>
      <c r="B397" s="785"/>
      <c r="C397" s="785"/>
      <c r="D397" s="785"/>
      <c r="E397" s="785"/>
      <c r="F397" s="785"/>
      <c r="G397" s="785"/>
      <c r="H397" s="785"/>
      <c r="I397" s="785"/>
      <c r="J397" s="785"/>
      <c r="M397" s="53" t="s">
        <v>120</v>
      </c>
      <c r="N397" s="57" t="s">
        <v>79</v>
      </c>
      <c r="O397" s="57"/>
      <c r="P397" s="57" t="s">
        <v>249</v>
      </c>
      <c r="Q397" s="57" t="s">
        <v>109</v>
      </c>
      <c r="R397" s="57" t="s">
        <v>18</v>
      </c>
      <c r="S397" s="57"/>
      <c r="T397" s="57" t="s">
        <v>176</v>
      </c>
      <c r="U397" s="762" t="s">
        <v>118</v>
      </c>
      <c r="V397" s="762"/>
      <c r="W397" s="762"/>
      <c r="X397" s="762"/>
      <c r="Y397" s="762"/>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5">
        <f>IF('Cumulative Cost Share Budget'!$L398='Split CS budget (B)'!$L$1,'Cumulative Cost Share Budget'!A398,0)</f>
        <v>0</v>
      </c>
      <c r="B399" s="493">
        <f>IF('Cumulative Cost Share Budget'!$L398='Split CS budget (B)'!$L$1,'Cumulative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(B)'!$L$1,'Cumulative Cost Share Budget'!M398,0)</f>
        <v>0</v>
      </c>
      <c r="N399" s="214">
        <f>IF('Cumulative Cost Share Budget'!L398='Split CS budget (B)'!$L$1,'Cumulative Cost Share Budget'!N398,0)</f>
        <v>0</v>
      </c>
      <c r="O399" s="214">
        <f>IF('Cumulative Cost Share Budget'!$L398='Split CS budget (B)'!$L$1,'Cumulative Cost Share Budget'!O398,0)</f>
        <v>0</v>
      </c>
      <c r="P399" s="209">
        <f>IF('Cumulative Cost Share Budget'!L398='Split CS budget (B)'!$L$1,'Cumulative Cost Share Budget'!P398,0)</f>
        <v>0</v>
      </c>
      <c r="Q399" s="211">
        <f>IF('Cumulative Cost Share Budget'!L398='Split CS budget (B)'!$L$1,'Cumulative Cost Share Budget'!Q398,0)</f>
        <v>0</v>
      </c>
      <c r="R399" s="212">
        <f>IF('Cumulative Cost Share Budget'!L398='Split CS budget (B)'!$L$1,'Cumulative Cost Share Budget'!R398,0)</f>
        <v>0</v>
      </c>
      <c r="S399" s="61">
        <f>IF('Cumulative Cost Share Budget'!L398='Split CS budget (B)'!$L$1,'Cumulative Cost Share Budget'!S398,0)</f>
        <v>0</v>
      </c>
      <c r="T399" s="211">
        <f>IF('Cumulative Cost Share Budget'!L398='Split CS budget (B)'!$L$1,'Cumulative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93">
        <f>IF('Cumulative Cost Share Budget'!$L399='Split CS budget (B)'!$L$1,'Cumulative Cost Share Budget'!A399,0)</f>
        <v>0</v>
      </c>
      <c r="B400" s="493">
        <f>IF('Cumulative Cost Share Budget'!$L399='Split CS budget (B)'!$L$1,'Cumulative Cost Share Budget'!B399,0)</f>
        <v>0</v>
      </c>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(B)'!$L$1,'Cumulative Cost Share Budget'!Q399,0)</f>
        <v>0</v>
      </c>
      <c r="R400" s="212">
        <f>IF('Cumulative Cost Share Budget'!L399='Split CS budget (B)'!$L$1,'Cumulative Cost Share Budget'!R399,0)</f>
        <v>0</v>
      </c>
      <c r="S400" s="61">
        <f>IF('Cumulative Cost Share Budget'!L399='Split CS budget (B)'!$L$1,'Cumulative Cost Share Budget'!S399,0)</f>
        <v>0</v>
      </c>
      <c r="T400" s="211">
        <f>IF('Cumulative Cost Share Budget'!L399='Split CS budget (B)'!$L$1,'Cumulative Cost Share Budget'!T399,0)</f>
        <v>0</v>
      </c>
      <c r="U400" s="323"/>
      <c r="V400" s="323"/>
      <c r="W400" s="323"/>
      <c r="X400" s="323"/>
      <c r="Y400" s="323"/>
    </row>
    <row r="401" spans="1:25">
      <c r="A401" s="449"/>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(B)'!$L$1,'Cumulative Cost Share Budget'!Q400,0)</f>
        <v>0</v>
      </c>
      <c r="R401" s="212">
        <f>IF('Cumulative Cost Share Budget'!L400='Split CS budget (B)'!$L$1,'Cumulative Cost Share Budget'!R400,0)</f>
        <v>0</v>
      </c>
      <c r="S401" s="61">
        <f>IF('Cumulative Cost Share Budget'!L400='Split CS budget (B)'!$L$1,'Cumulative Cost Share Budget'!S400,0)</f>
        <v>0</v>
      </c>
      <c r="T401" s="211">
        <f>IF('Cumulative Cost Share Budget'!L400='Split CS budget (B)'!$L$1,'Cumulative Cost Share Budget'!T400,0)</f>
        <v>0</v>
      </c>
      <c r="U401" s="323"/>
      <c r="V401" s="323"/>
      <c r="W401" s="323"/>
      <c r="X401" s="323"/>
      <c r="Y401" s="323"/>
    </row>
    <row r="402" spans="1:25">
      <c r="A402" s="449"/>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(B)'!$L$1,'Cumulative Cost Share Budget'!Q401,0)</f>
        <v>0</v>
      </c>
      <c r="R402" s="212">
        <f>IF('Cumulative Cost Share Budget'!L401='Split CS budget (B)'!$L$1,'Cumulative Cost Share Budget'!R401,0)</f>
        <v>0</v>
      </c>
      <c r="S402" s="61">
        <f>IF('Cumulative Cost Share Budget'!L401='Split CS budget (B)'!$L$1,'Cumulative Cost Share Budget'!S401,0)</f>
        <v>0</v>
      </c>
      <c r="T402" s="211">
        <f>IF('Cumulative Cost Share Budget'!L401='Split CS budget (B)'!$L$1,'Cumulative Cost Share Budget'!T401,0)</f>
        <v>0</v>
      </c>
      <c r="U402" s="323"/>
      <c r="V402" s="323"/>
      <c r="W402" s="323"/>
      <c r="X402" s="323"/>
      <c r="Y402" s="323"/>
    </row>
    <row r="403" spans="1:25" ht="15">
      <c r="A403" s="449"/>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(B)'!$L$1,'Cumulative Cost Share Budget'!Q402,0)</f>
        <v>0</v>
      </c>
      <c r="R403" s="212">
        <f>IF('Cumulative Cost Share Budget'!L402='Split CS budget (B)'!$L$1,'Cumulative Cost Share Budget'!R402,0)</f>
        <v>0</v>
      </c>
      <c r="S403" s="61">
        <f>IF('Cumulative Cost Share Budget'!L402='Split CS budget (B)'!$L$1,'Cumulative Cost Share Budget'!S402,0)</f>
        <v>0</v>
      </c>
      <c r="T403" s="211">
        <f>IF('Cumulative Cost Share Budget'!L402='Split CS budget (B)'!$L$1,'Cumulative Cost Share Budget'!T402,0)</f>
        <v>0</v>
      </c>
      <c r="U403" s="323"/>
      <c r="V403" s="323"/>
      <c r="W403" s="323"/>
      <c r="X403" s="323"/>
      <c r="Y403" s="323"/>
    </row>
    <row r="404" spans="1:25">
      <c r="A404" s="449"/>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6"/>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5">
        <f>IF('Cumulative Cost Share Budget'!$L405='Split CS budget (B)'!$L$1,'Cumulative Cost Share Budget'!A405,0)</f>
        <v>0</v>
      </c>
      <c r="B406" s="493">
        <f>IF('Cumulative Cost Share Budget'!$L405='Split CS budget (B)'!$L$1,'Cumulative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(B)'!$L$1,'Cumulative Cost Share Budget'!M405,0)</f>
        <v>0</v>
      </c>
      <c r="N406" s="214">
        <f>IF('Cumulative Cost Share Budget'!L405='Split CS budget (B)'!$L$1,'Cumulative Cost Share Budget'!N405,0)</f>
        <v>0</v>
      </c>
      <c r="O406" s="214">
        <f>IF('Cumulative Cost Share Budget'!$L405='Split CS budget (B)'!$L$1,'Cumulative Cost Share Budget'!O405,0)</f>
        <v>0</v>
      </c>
      <c r="P406" s="209">
        <f>IF('Cumulative Cost Share Budget'!L405='Split CS budget (B)'!$L$1,'Cumulative Cost Share Budget'!P405,0)</f>
        <v>0</v>
      </c>
      <c r="Q406" s="211">
        <f>IF('Cumulative Cost Share Budget'!L405='Split CS budget (B)'!$L$1,'Cumulative Cost Share Budget'!Q405,0)</f>
        <v>0</v>
      </c>
      <c r="R406" s="212">
        <f>IF('Cumulative Cost Share Budget'!L405='Split CS budget (B)'!$L$1,'Cumulative Cost Share Budget'!R405,0)</f>
        <v>0</v>
      </c>
      <c r="S406" s="61">
        <f>IF('Cumulative Cost Share Budget'!L405='Split CS budget (B)'!$L$1,'Cumulative Cost Share Budget'!S405,0)</f>
        <v>0</v>
      </c>
      <c r="T406" s="211">
        <f>IF('Cumulative Cost Share Budget'!L405='Split CS budget (B)'!$L$1,'Cumulative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6"/>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(B)'!$L$1,'Cumulative Cost Share Budget'!Q406,0)</f>
        <v>0</v>
      </c>
      <c r="R407" s="212">
        <f>IF('Cumulative Cost Share Budget'!L406='Split CS budget (B)'!$L$1,'Cumulative Cost Share Budget'!R406,0)</f>
        <v>0</v>
      </c>
      <c r="S407" s="61">
        <f>IF('Cumulative Cost Share Budget'!L406='Split CS budget (B)'!$L$1,'Cumulative Cost Share Budget'!S406,0)</f>
        <v>0</v>
      </c>
      <c r="T407" s="211">
        <f>IF('Cumulative Cost Share Budget'!L406='Split CS budget (B)'!$L$1,'Cumulative Cost Share Budget'!T406,0)</f>
        <v>0</v>
      </c>
      <c r="U407" s="323"/>
      <c r="V407" s="323"/>
      <c r="W407" s="323"/>
      <c r="X407" s="323"/>
      <c r="Y407" s="323"/>
    </row>
    <row r="408" spans="1:25" hidden="1">
      <c r="A408" s="449"/>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(B)'!$L$1,'Cumulative Cost Share Budget'!Q407,0)</f>
        <v>0</v>
      </c>
      <c r="R408" s="212">
        <f>IF('Cumulative Cost Share Budget'!L407='Split CS budget (B)'!$L$1,'Cumulative Cost Share Budget'!R407,0)</f>
        <v>0</v>
      </c>
      <c r="S408" s="61">
        <f>IF('Cumulative Cost Share Budget'!L407='Split CS budget (B)'!$L$1,'Cumulative Cost Share Budget'!S407,0)</f>
        <v>0</v>
      </c>
      <c r="T408" s="211">
        <f>IF('Cumulative Cost Share Budget'!L407='Split CS budget (B)'!$L$1,'Cumulative Cost Share Budget'!T407,0)</f>
        <v>0</v>
      </c>
      <c r="U408" s="323"/>
      <c r="V408" s="323"/>
      <c r="W408" s="323"/>
      <c r="X408" s="323"/>
      <c r="Y408" s="323"/>
    </row>
    <row r="409" spans="1:25" hidden="1">
      <c r="A409" s="449"/>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(B)'!$L$1,'Cumulative Cost Share Budget'!Q408,0)</f>
        <v>0</v>
      </c>
      <c r="R409" s="212">
        <f>IF('Cumulative Cost Share Budget'!L408='Split CS budget (B)'!$L$1,'Cumulative Cost Share Budget'!R408,0)</f>
        <v>0</v>
      </c>
      <c r="S409" s="61">
        <f>IF('Cumulative Cost Share Budget'!L408='Split CS budget (B)'!$L$1,'Cumulative Cost Share Budget'!S408,0)</f>
        <v>0</v>
      </c>
      <c r="T409" s="211">
        <f>IF('Cumulative Cost Share Budget'!L408='Split CS budget (B)'!$L$1,'Cumulative Cost Share Budget'!T408,0)</f>
        <v>0</v>
      </c>
      <c r="U409" s="323"/>
      <c r="V409" s="323"/>
      <c r="W409" s="323"/>
      <c r="X409" s="323"/>
      <c r="Y409" s="323"/>
    </row>
    <row r="410" spans="1:25" ht="15" hidden="1">
      <c r="A410" s="449"/>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(B)'!$L$1,'Cumulative Cost Share Budget'!Q409,0)</f>
        <v>0</v>
      </c>
      <c r="R410" s="212">
        <f>IF('Cumulative Cost Share Budget'!L409='Split CS budget (B)'!$L$1,'Cumulative Cost Share Budget'!R409,0)</f>
        <v>0</v>
      </c>
      <c r="S410" s="61">
        <f>IF('Cumulative Cost Share Budget'!L409='Split CS budget (B)'!$L$1,'Cumulative Cost Share Budget'!S409,0)</f>
        <v>0</v>
      </c>
      <c r="T410" s="211">
        <f>IF('Cumulative Cost Share Budget'!L409='Split CS budget (B)'!$L$1,'Cumulative Cost Share Budget'!T409,0)</f>
        <v>0</v>
      </c>
      <c r="U410" s="323"/>
      <c r="V410" s="323"/>
      <c r="W410" s="323"/>
      <c r="X410" s="323"/>
      <c r="Y410" s="323"/>
    </row>
    <row r="411" spans="1:25" hidden="1">
      <c r="A411" s="449"/>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9"/>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5">
        <f>IF('Cumulative Cost Share Budget'!$L412='Split CS budget (B)'!$L$1,'Cumulative Cost Share Budget'!A412,0)</f>
        <v>0</v>
      </c>
      <c r="B413" s="493">
        <f>IF('Cumulative Cost Share Budget'!$L412='Split CS budget (B)'!$L$1,'Cumulative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(B)'!$L$1,'Cumulative Cost Share Budget'!M412,0)</f>
        <v>0</v>
      </c>
      <c r="N413" s="214">
        <f>IF('Cumulative Cost Share Budget'!L412='Split CS budget (B)'!$L$1,'Cumulative Cost Share Budget'!N412,0)</f>
        <v>0</v>
      </c>
      <c r="O413" s="214">
        <f>IF('Cumulative Cost Share Budget'!$L412='Split CS budget (B)'!$L$1,'Cumulative Cost Share Budget'!O412,0)</f>
        <v>0</v>
      </c>
      <c r="P413" s="209">
        <f>IF('Cumulative Cost Share Budget'!L412='Split CS budget (B)'!$L$1,'Cumulative Cost Share Budget'!P412,0)</f>
        <v>0</v>
      </c>
      <c r="Q413" s="211">
        <f>IF('Cumulative Cost Share Budget'!L412='Split CS budget (B)'!$L$1,'Cumulative Cost Share Budget'!Q412,0)</f>
        <v>0</v>
      </c>
      <c r="R413" s="212">
        <f>IF('Cumulative Cost Share Budget'!L412='Split CS budget (B)'!$L$1,'Cumulative Cost Share Budget'!R412,0)</f>
        <v>0</v>
      </c>
      <c r="S413" s="61">
        <f>IF('Cumulative Cost Share Budget'!L412='Split CS budget (B)'!$L$1,'Cumulative Cost Share Budget'!S412,0)</f>
        <v>0</v>
      </c>
      <c r="T413" s="211">
        <f>IF('Cumulative Cost Share Budget'!L412='Split CS budget (B)'!$L$1,'Cumulative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6"/>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(B)'!$L$1,'Cumulative Cost Share Budget'!Q413,0)</f>
        <v>0</v>
      </c>
      <c r="R414" s="212">
        <f>IF('Cumulative Cost Share Budget'!L413='Split CS budget (B)'!$L$1,'Cumulative Cost Share Budget'!R413,0)</f>
        <v>0</v>
      </c>
      <c r="S414" s="61">
        <f>IF('Cumulative Cost Share Budget'!L413='Split CS budget (B)'!$L$1,'Cumulative Cost Share Budget'!S413,0)</f>
        <v>0</v>
      </c>
      <c r="T414" s="211">
        <f>IF('Cumulative Cost Share Budget'!L413='Split CS budget (B)'!$L$1,'Cumulative Cost Share Budget'!T413,0)</f>
        <v>0</v>
      </c>
      <c r="U414" s="323"/>
      <c r="V414" s="323"/>
      <c r="W414" s="323"/>
      <c r="X414" s="323"/>
      <c r="Y414" s="323"/>
    </row>
    <row r="415" spans="1:25" hidden="1">
      <c r="A415" s="449"/>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(B)'!$L$1,'Cumulative Cost Share Budget'!Q414,0)</f>
        <v>0</v>
      </c>
      <c r="R415" s="212">
        <f>IF('Cumulative Cost Share Budget'!L414='Split CS budget (B)'!$L$1,'Cumulative Cost Share Budget'!R414,0)</f>
        <v>0</v>
      </c>
      <c r="S415" s="61">
        <f>IF('Cumulative Cost Share Budget'!L414='Split CS budget (B)'!$L$1,'Cumulative Cost Share Budget'!S414,0)</f>
        <v>0</v>
      </c>
      <c r="T415" s="211">
        <f>IF('Cumulative Cost Share Budget'!L414='Split CS budget (B)'!$L$1,'Cumulative Cost Share Budget'!T414,0)</f>
        <v>0</v>
      </c>
      <c r="U415" s="324"/>
      <c r="V415" s="324"/>
      <c r="W415" s="324"/>
      <c r="X415" s="324"/>
      <c r="Y415" s="324"/>
    </row>
    <row r="416" spans="1:25" hidden="1">
      <c r="A416" s="449"/>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(B)'!$L$1,'Cumulative Cost Share Budget'!Q415,0)</f>
        <v>0</v>
      </c>
      <c r="R416" s="212">
        <f>IF('Cumulative Cost Share Budget'!L415='Split CS budget (B)'!$L$1,'Cumulative Cost Share Budget'!R415,0)</f>
        <v>0</v>
      </c>
      <c r="S416" s="61">
        <f>IF('Cumulative Cost Share Budget'!L415='Split CS budget (B)'!$L$1,'Cumulative Cost Share Budget'!S415,0)</f>
        <v>0</v>
      </c>
      <c r="T416" s="211">
        <f>IF('Cumulative Cost Share Budget'!L415='Split CS budget (B)'!$L$1,'Cumulative Cost Share Budget'!T415,0)</f>
        <v>0</v>
      </c>
      <c r="U416" s="324"/>
      <c r="V416" s="324"/>
      <c r="W416" s="324"/>
      <c r="X416" s="324"/>
      <c r="Y416" s="324"/>
    </row>
    <row r="417" spans="1:25" ht="15" hidden="1">
      <c r="A417" s="449"/>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(B)'!$L$1,'Cumulative Cost Share Budget'!Q416,0)</f>
        <v>0</v>
      </c>
      <c r="R417" s="212">
        <f>IF('Cumulative Cost Share Budget'!L416='Split CS budget (B)'!$L$1,'Cumulative Cost Share Budget'!R416,0)</f>
        <v>0</v>
      </c>
      <c r="S417" s="61">
        <f>IF('Cumulative Cost Share Budget'!L416='Split CS budget (B)'!$L$1,'Cumulative Cost Share Budget'!S416,0)</f>
        <v>0</v>
      </c>
      <c r="T417" s="211">
        <f>IF('Cumulative Cost Share Budget'!L416='Split CS budget (B)'!$L$1,'Cumulative Cost Share Budget'!T416,0)</f>
        <v>0</v>
      </c>
      <c r="U417" s="323"/>
      <c r="V417" s="323"/>
      <c r="W417" s="323"/>
      <c r="X417" s="323"/>
      <c r="Y417" s="323"/>
    </row>
    <row r="418" spans="1:25" hidden="1">
      <c r="A418" s="449"/>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9"/>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5">
        <f>IF('Cumulative Cost Share Budget'!$L419='Split CS budget (B)'!$L$1,'Cumulative Cost Share Budget'!A419,0)</f>
        <v>0</v>
      </c>
      <c r="B420" s="493">
        <f>IF('Cumulative Cost Share Budget'!$L419='Split CS budget (B)'!$L$1,'Cumulative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(B)'!$L$1,'Cumulative Cost Share Budget'!M419,0)</f>
        <v>0</v>
      </c>
      <c r="N420" s="214">
        <f>IF('Cumulative Cost Share Budget'!L419='Split CS budget (B)'!$L$1,'Cumulative Cost Share Budget'!N419,0)</f>
        <v>0</v>
      </c>
      <c r="O420" s="214">
        <f>IF('Cumulative Cost Share Budget'!$L419='Split CS budget (B)'!$L$1,'Cumulative Cost Share Budget'!O419,0)</f>
        <v>0</v>
      </c>
      <c r="P420" s="209">
        <f>IF('Cumulative Cost Share Budget'!L419='Split CS budget (B)'!$L$1,'Cumulative Cost Share Budget'!P419,0)</f>
        <v>0</v>
      </c>
      <c r="Q420" s="211">
        <f>IF('Cumulative Cost Share Budget'!L419='Split CS budget (B)'!$L$1,'Cumulative Cost Share Budget'!Q419,0)</f>
        <v>0</v>
      </c>
      <c r="R420" s="212">
        <f>IF('Cumulative Cost Share Budget'!L419='Split CS budget (B)'!$L$1,'Cumulative Cost Share Budget'!R419,0)</f>
        <v>0</v>
      </c>
      <c r="S420" s="61">
        <f>IF('Cumulative Cost Share Budget'!L419='Split CS budget (B)'!$L$1,'Cumulative Cost Share Budget'!S419,0)</f>
        <v>0</v>
      </c>
      <c r="T420" s="211">
        <f>IF('Cumulative Cost Share Budget'!L419='Split CS budget (B)'!$L$1,'Cumulative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6"/>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(B)'!$L$1,'Cumulative Cost Share Budget'!Q420,0)</f>
        <v>0</v>
      </c>
      <c r="R421" s="212">
        <f>IF('Cumulative Cost Share Budget'!L420='Split CS budget (B)'!$L$1,'Cumulative Cost Share Budget'!R420,0)</f>
        <v>0</v>
      </c>
      <c r="S421" s="61">
        <f>IF('Cumulative Cost Share Budget'!L420='Split CS budget (B)'!$L$1,'Cumulative Cost Share Budget'!S420,0)</f>
        <v>0</v>
      </c>
      <c r="T421" s="211">
        <f>IF('Cumulative Cost Share Budget'!L420='Split CS budget (B)'!$L$1,'Cumulative Cost Share Budget'!T420,0)</f>
        <v>0</v>
      </c>
      <c r="U421" s="323"/>
      <c r="V421" s="323"/>
      <c r="W421" s="323"/>
      <c r="X421" s="323"/>
      <c r="Y421" s="323"/>
    </row>
    <row r="422" spans="1:25" hidden="1">
      <c r="A422" s="449"/>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(B)'!$L$1,'Cumulative Cost Share Budget'!Q421,0)</f>
        <v>0</v>
      </c>
      <c r="R422" s="212">
        <f>IF('Cumulative Cost Share Budget'!L421='Split CS budget (B)'!$L$1,'Cumulative Cost Share Budget'!R421,0)</f>
        <v>0</v>
      </c>
      <c r="S422" s="61">
        <f>IF('Cumulative Cost Share Budget'!L421='Split CS budget (B)'!$L$1,'Cumulative Cost Share Budget'!S421,0)</f>
        <v>0</v>
      </c>
      <c r="T422" s="211">
        <f>IF('Cumulative Cost Share Budget'!L421='Split CS budget (B)'!$L$1,'Cumulative Cost Share Budget'!T421,0)</f>
        <v>0</v>
      </c>
      <c r="U422" s="324"/>
      <c r="V422" s="324"/>
      <c r="W422" s="324"/>
      <c r="X422" s="324"/>
      <c r="Y422" s="324"/>
    </row>
    <row r="423" spans="1:25" hidden="1">
      <c r="A423" s="449"/>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(B)'!$L$1,'Cumulative Cost Share Budget'!Q422,0)</f>
        <v>0</v>
      </c>
      <c r="R423" s="212">
        <f>IF('Cumulative Cost Share Budget'!L422='Split CS budget (B)'!$L$1,'Cumulative Cost Share Budget'!R422,0)</f>
        <v>0</v>
      </c>
      <c r="S423" s="61">
        <f>IF('Cumulative Cost Share Budget'!L422='Split CS budget (B)'!$L$1,'Cumulative Cost Share Budget'!S422,0)</f>
        <v>0</v>
      </c>
      <c r="T423" s="211">
        <f>IF('Cumulative Cost Share Budget'!L422='Split CS budget (B)'!$L$1,'Cumulative Cost Share Budget'!T422,0)</f>
        <v>0</v>
      </c>
      <c r="U423" s="324"/>
      <c r="V423" s="324"/>
      <c r="W423" s="324"/>
      <c r="X423" s="324"/>
      <c r="Y423" s="324"/>
    </row>
    <row r="424" spans="1:25" ht="15" hidden="1">
      <c r="A424" s="449"/>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(B)'!$L$1,'Cumulative Cost Share Budget'!Q423,0)</f>
        <v>0</v>
      </c>
      <c r="R424" s="212">
        <f>IF('Cumulative Cost Share Budget'!L423='Split CS budget (B)'!$L$1,'Cumulative Cost Share Budget'!R423,0)</f>
        <v>0</v>
      </c>
      <c r="S424" s="61">
        <f>IF('Cumulative Cost Share Budget'!L423='Split CS budget (B)'!$L$1,'Cumulative Cost Share Budget'!S423,0)</f>
        <v>0</v>
      </c>
      <c r="T424" s="211">
        <f>IF('Cumulative Cost Share Budget'!L423='Split CS budget (B)'!$L$1,'Cumulative Cost Share Budget'!T423,0)</f>
        <v>0</v>
      </c>
      <c r="U424" s="323"/>
      <c r="V424" s="323"/>
      <c r="W424" s="323"/>
      <c r="X424" s="323"/>
      <c r="Y424" s="323"/>
    </row>
    <row r="425" spans="1:25" hidden="1">
      <c r="A425" s="449"/>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9"/>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5">
        <f>IF('Cumulative Cost Share Budget'!$L426='Split CS budget (B)'!$L$1,'Cumulative Cost Share Budget'!A426,0)</f>
        <v>0</v>
      </c>
      <c r="B427" s="493">
        <f>IF('Cumulative Cost Share Budget'!$L426='Split CS budget (B)'!$L$1,'Cumulative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(B)'!$L$1,'Cumulative Cost Share Budget'!M426,0)</f>
        <v>0</v>
      </c>
      <c r="N427" s="214">
        <f>IF('Cumulative Cost Share Budget'!L426='Split CS budget (B)'!$L$1,'Cumulative Cost Share Budget'!N426,0)</f>
        <v>0</v>
      </c>
      <c r="O427" s="214">
        <f>IF('Cumulative Cost Share Budget'!$L426='Split CS budget (B)'!$L$1,'Cumulative Cost Share Budget'!O426,0)</f>
        <v>0</v>
      </c>
      <c r="P427" s="209">
        <f>IF('Cumulative Cost Share Budget'!L426='Split CS budget (B)'!$L$1,'Cumulative Cost Share Budget'!P426,0)</f>
        <v>0</v>
      </c>
      <c r="Q427" s="211">
        <f>IF('Cumulative Cost Share Budget'!L426='Split CS budget (B)'!$L$1,'Cumulative Cost Share Budget'!Q426,0)</f>
        <v>0</v>
      </c>
      <c r="R427" s="212">
        <f>IF('Cumulative Cost Share Budget'!L426='Split CS budget (B)'!$L$1,'Cumulative Cost Share Budget'!R426,0)</f>
        <v>0</v>
      </c>
      <c r="S427" s="61">
        <f>IF('Cumulative Cost Share Budget'!L426='Split CS budget (B)'!$L$1,'Cumulative Cost Share Budget'!S426,0)</f>
        <v>0</v>
      </c>
      <c r="T427" s="211">
        <f>IF('Cumulative Cost Share Budget'!L426='Split CS budget (B)'!$L$1,'Cumulative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6"/>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(B)'!$L$1,'Cumulative Cost Share Budget'!Q427,0)</f>
        <v>0</v>
      </c>
      <c r="R428" s="212">
        <f>IF('Cumulative Cost Share Budget'!L427='Split CS budget (B)'!$L$1,'Cumulative Cost Share Budget'!R427,0)</f>
        <v>0</v>
      </c>
      <c r="S428" s="61">
        <f>IF('Cumulative Cost Share Budget'!L427='Split CS budget (B)'!$L$1,'Cumulative Cost Share Budget'!S427,0)</f>
        <v>0</v>
      </c>
      <c r="T428" s="211">
        <f>IF('Cumulative Cost Share Budget'!L427='Split CS budget (B)'!$L$1,'Cumulative Cost Share Budget'!T427,0)</f>
        <v>0</v>
      </c>
      <c r="U428" s="323"/>
      <c r="V428" s="323"/>
      <c r="W428" s="323"/>
      <c r="X428" s="323"/>
      <c r="Y428" s="323"/>
    </row>
    <row r="429" spans="1:25" hidden="1">
      <c r="A429" s="449"/>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(B)'!$L$1,'Cumulative Cost Share Budget'!Q428,0)</f>
        <v>0</v>
      </c>
      <c r="R429" s="212">
        <f>IF('Cumulative Cost Share Budget'!L428='Split CS budget (B)'!$L$1,'Cumulative Cost Share Budget'!R428,0)</f>
        <v>0</v>
      </c>
      <c r="S429" s="61">
        <f>IF('Cumulative Cost Share Budget'!L428='Split CS budget (B)'!$L$1,'Cumulative Cost Share Budget'!S428,0)</f>
        <v>0</v>
      </c>
      <c r="T429" s="211">
        <f>IF('Cumulative Cost Share Budget'!L428='Split CS budget (B)'!$L$1,'Cumulative Cost Share Budget'!T428,0)</f>
        <v>0</v>
      </c>
      <c r="U429" s="324"/>
      <c r="V429" s="324"/>
      <c r="W429" s="324"/>
      <c r="X429" s="324"/>
      <c r="Y429" s="324"/>
    </row>
    <row r="430" spans="1:25" hidden="1">
      <c r="A430" s="449"/>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(B)'!$L$1,'Cumulative Cost Share Budget'!Q429,0)</f>
        <v>0</v>
      </c>
      <c r="R430" s="212">
        <f>IF('Cumulative Cost Share Budget'!L429='Split CS budget (B)'!$L$1,'Cumulative Cost Share Budget'!R429,0)</f>
        <v>0</v>
      </c>
      <c r="S430" s="61">
        <f>IF('Cumulative Cost Share Budget'!L429='Split CS budget (B)'!$L$1,'Cumulative Cost Share Budget'!S429,0)</f>
        <v>0</v>
      </c>
      <c r="T430" s="211">
        <f>IF('Cumulative Cost Share Budget'!L429='Split CS budget (B)'!$L$1,'Cumulative Cost Share Budget'!T429,0)</f>
        <v>0</v>
      </c>
      <c r="U430" s="324"/>
      <c r="V430" s="324"/>
      <c r="W430" s="324"/>
      <c r="X430" s="324"/>
      <c r="Y430" s="324"/>
    </row>
    <row r="431" spans="1:25" ht="15" hidden="1">
      <c r="A431" s="449"/>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(B)'!$L$1,'Cumulative Cost Share Budget'!Q430,0)</f>
        <v>0</v>
      </c>
      <c r="R431" s="212">
        <f>IF('Cumulative Cost Share Budget'!L430='Split CS budget (B)'!$L$1,'Cumulative Cost Share Budget'!R430,0)</f>
        <v>0</v>
      </c>
      <c r="S431" s="61">
        <f>IF('Cumulative Cost Share Budget'!L430='Split CS budget (B)'!$L$1,'Cumulative Cost Share Budget'!S430,0)</f>
        <v>0</v>
      </c>
      <c r="T431" s="211">
        <f>IF('Cumulative Cost Share Budget'!L430='Split CS budget (B)'!$L$1,'Cumulative Cost Share Budget'!T430,0)</f>
        <v>0</v>
      </c>
      <c r="U431" s="323"/>
      <c r="V431" s="323"/>
      <c r="W431" s="323"/>
      <c r="X431" s="323"/>
      <c r="Y431" s="323"/>
    </row>
    <row r="432" spans="1:25" hidden="1">
      <c r="A432" s="449"/>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9"/>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5">
        <f>IF('Cumulative Cost Share Budget'!$L433='Split CS budget (B)'!$L$1,'Cumulative Cost Share Budget'!A433,0)</f>
        <v>0</v>
      </c>
      <c r="B434" s="493">
        <f>IF('Cumulative Cost Share Budget'!$L433='Split CS budget (B)'!$L$1,'Cumulative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(B)'!$L$1,'Cumulative Cost Share Budget'!M433,0)</f>
        <v>0</v>
      </c>
      <c r="N434" s="214">
        <f>IF('Cumulative Cost Share Budget'!L433='Split CS budget (B)'!$L$1,'Cumulative Cost Share Budget'!N433,0)</f>
        <v>0</v>
      </c>
      <c r="O434" s="214">
        <f>IF('Cumulative Cost Share Budget'!$L433='Split CS budget (B)'!$L$1,'Cumulative Cost Share Budget'!O433,0)</f>
        <v>0</v>
      </c>
      <c r="P434" s="209">
        <f>IF('Cumulative Cost Share Budget'!L433='Split CS budget (B)'!$L$1,'Cumulative Cost Share Budget'!P433,0)</f>
        <v>0</v>
      </c>
      <c r="Q434" s="211">
        <f>IF('Cumulative Cost Share Budget'!L433='Split CS budget (B)'!$L$1,'Cumulative Cost Share Budget'!Q433,0)</f>
        <v>0</v>
      </c>
      <c r="R434" s="212">
        <f>IF('Cumulative Cost Share Budget'!L433='Split CS budget (B)'!$L$1,'Cumulative Cost Share Budget'!R433,0)</f>
        <v>0</v>
      </c>
      <c r="S434" s="61">
        <f>IF('Cumulative Cost Share Budget'!L433='Split CS budget (B)'!$L$1,'Cumulative Cost Share Budget'!S433,0)</f>
        <v>0</v>
      </c>
      <c r="T434" s="211">
        <f>IF('Cumulative Cost Share Budget'!L433='Split CS budget (B)'!$L$1,'Cumulative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6"/>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(B)'!$L$1,'Cumulative Cost Share Budget'!Q434,0)</f>
        <v>0</v>
      </c>
      <c r="R435" s="212">
        <f>IF('Cumulative Cost Share Budget'!L434='Split CS budget (B)'!$L$1,'Cumulative Cost Share Budget'!R434,0)</f>
        <v>0</v>
      </c>
      <c r="S435" s="61">
        <f>IF('Cumulative Cost Share Budget'!L434='Split CS budget (B)'!$L$1,'Cumulative Cost Share Budget'!S434,0)</f>
        <v>0</v>
      </c>
      <c r="T435" s="211">
        <f>IF('Cumulative Cost Share Budget'!L434='Split CS budget (B)'!$L$1,'Cumulative Cost Share Budget'!T434,0)</f>
        <v>0</v>
      </c>
      <c r="U435" s="323"/>
      <c r="V435" s="323"/>
      <c r="W435" s="323"/>
      <c r="X435" s="323"/>
      <c r="Y435" s="323"/>
    </row>
    <row r="436" spans="1:25" hidden="1">
      <c r="A436" s="449"/>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(B)'!$L$1,'Cumulative Cost Share Budget'!Q435,0)</f>
        <v>0</v>
      </c>
      <c r="R436" s="212">
        <f>IF('Cumulative Cost Share Budget'!L435='Split CS budget (B)'!$L$1,'Cumulative Cost Share Budget'!R435,0)</f>
        <v>0</v>
      </c>
      <c r="S436" s="61">
        <f>IF('Cumulative Cost Share Budget'!L435='Split CS budget (B)'!$L$1,'Cumulative Cost Share Budget'!S435,0)</f>
        <v>0</v>
      </c>
      <c r="T436" s="211">
        <f>IF('Cumulative Cost Share Budget'!L435='Split CS budget (B)'!$L$1,'Cumulative Cost Share Budget'!T435,0)</f>
        <v>0</v>
      </c>
      <c r="U436" s="324"/>
      <c r="V436" s="324"/>
      <c r="W436" s="324"/>
      <c r="X436" s="324"/>
      <c r="Y436" s="324"/>
    </row>
    <row r="437" spans="1:25" hidden="1">
      <c r="A437" s="449"/>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(B)'!$L$1,'Cumulative Cost Share Budget'!Q436,0)</f>
        <v>0</v>
      </c>
      <c r="R437" s="212">
        <f>IF('Cumulative Cost Share Budget'!L436='Split CS budget (B)'!$L$1,'Cumulative Cost Share Budget'!R436,0)</f>
        <v>0</v>
      </c>
      <c r="S437" s="61">
        <f>IF('Cumulative Cost Share Budget'!L436='Split CS budget (B)'!$L$1,'Cumulative Cost Share Budget'!S436,0)</f>
        <v>0</v>
      </c>
      <c r="T437" s="211">
        <f>IF('Cumulative Cost Share Budget'!L436='Split CS budget (B)'!$L$1,'Cumulative Cost Share Budget'!T436,0)</f>
        <v>0</v>
      </c>
      <c r="U437" s="324"/>
      <c r="V437" s="324"/>
      <c r="W437" s="324"/>
      <c r="X437" s="324"/>
      <c r="Y437" s="324"/>
    </row>
    <row r="438" spans="1:25" ht="15" hidden="1">
      <c r="A438" s="449"/>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(B)'!$L$1,'Cumulative Cost Share Budget'!Q437,0)</f>
        <v>0</v>
      </c>
      <c r="R438" s="212">
        <f>IF('Cumulative Cost Share Budget'!L437='Split CS budget (B)'!$L$1,'Cumulative Cost Share Budget'!R437,0)</f>
        <v>0</v>
      </c>
      <c r="S438" s="61">
        <f>IF('Cumulative Cost Share Budget'!L437='Split CS budget (B)'!$L$1,'Cumulative Cost Share Budget'!S437,0)</f>
        <v>0</v>
      </c>
      <c r="T438" s="211">
        <f>IF('Cumulative Cost Share Budget'!L437='Split CS budget (B)'!$L$1,'Cumulative Cost Share Budget'!T437,0)</f>
        <v>0</v>
      </c>
      <c r="U438" s="323"/>
      <c r="V438" s="323"/>
      <c r="W438" s="323"/>
      <c r="X438" s="323"/>
      <c r="Y438" s="323"/>
    </row>
    <row r="439" spans="1:25" hidden="1">
      <c r="A439" s="449"/>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9"/>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5">
        <f>IF('Cumulative Cost Share Budget'!$L440='Split CS budget (B)'!$L$1,'Cumulative Cost Share Budget'!A440,0)</f>
        <v>0</v>
      </c>
      <c r="B441" s="493">
        <f>IF('Cumulative Cost Share Budget'!$L440='Split CS budget (B)'!$L$1,'Cumulative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(B)'!$L$1,'Cumulative Cost Share Budget'!M440,0)</f>
        <v>0</v>
      </c>
      <c r="N441" s="214">
        <f>IF('Cumulative Cost Share Budget'!L440='Split CS budget (B)'!$L$1,'Cumulative Cost Share Budget'!N440,0)</f>
        <v>0</v>
      </c>
      <c r="O441" s="214">
        <f>IF('Cumulative Cost Share Budget'!$L440='Split CS budget (B)'!$L$1,'Cumulative Cost Share Budget'!O440,0)</f>
        <v>0</v>
      </c>
      <c r="P441" s="209">
        <f>IF('Cumulative Cost Share Budget'!L440='Split CS budget (B)'!$L$1,'Cumulative Cost Share Budget'!P440,0)</f>
        <v>0</v>
      </c>
      <c r="Q441" s="211">
        <f>IF('Cumulative Cost Share Budget'!L440='Split CS budget (B)'!$L$1,'Cumulative Cost Share Budget'!Q440,0)</f>
        <v>0</v>
      </c>
      <c r="R441" s="212">
        <f>IF('Cumulative Cost Share Budget'!L440='Split CS budget (B)'!$L$1,'Cumulative Cost Share Budget'!R440,0)</f>
        <v>0</v>
      </c>
      <c r="S441" s="61">
        <f>IF('Cumulative Cost Share Budget'!L440='Split CS budget (B)'!$L$1,'Cumulative Cost Share Budget'!S440,0)</f>
        <v>0</v>
      </c>
      <c r="T441" s="211">
        <f>IF('Cumulative Cost Share Budget'!L440='Split CS budget (B)'!$L$1,'Cumulative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6"/>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(B)'!$L$1,'Cumulative Cost Share Budget'!Q441,0)</f>
        <v>0</v>
      </c>
      <c r="R442" s="212">
        <f>IF('Cumulative Cost Share Budget'!L441='Split CS budget (B)'!$L$1,'Cumulative Cost Share Budget'!R441,0)</f>
        <v>0</v>
      </c>
      <c r="S442" s="61">
        <f>IF('Cumulative Cost Share Budget'!L441='Split CS budget (B)'!$L$1,'Cumulative Cost Share Budget'!S441,0)</f>
        <v>0</v>
      </c>
      <c r="T442" s="211">
        <f>IF('Cumulative Cost Share Budget'!L441='Split CS budget (B)'!$L$1,'Cumulative Cost Share Budget'!T441,0)</f>
        <v>0</v>
      </c>
      <c r="U442" s="323"/>
      <c r="V442" s="323"/>
      <c r="W442" s="323"/>
      <c r="X442" s="323"/>
      <c r="Y442" s="323"/>
    </row>
    <row r="443" spans="1:25" hidden="1">
      <c r="A443" s="449"/>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(B)'!$L$1,'Cumulative Cost Share Budget'!Q442,0)</f>
        <v>0</v>
      </c>
      <c r="R443" s="212">
        <f>IF('Cumulative Cost Share Budget'!L442='Split CS budget (B)'!$L$1,'Cumulative Cost Share Budget'!R442,0)</f>
        <v>0</v>
      </c>
      <c r="S443" s="61">
        <f>IF('Cumulative Cost Share Budget'!L442='Split CS budget (B)'!$L$1,'Cumulative Cost Share Budget'!S442,0)</f>
        <v>0</v>
      </c>
      <c r="T443" s="211">
        <f>IF('Cumulative Cost Share Budget'!L442='Split CS budget (B)'!$L$1,'Cumulative Cost Share Budget'!T442,0)</f>
        <v>0</v>
      </c>
      <c r="U443" s="324"/>
      <c r="V443" s="324"/>
      <c r="W443" s="324"/>
      <c r="X443" s="324"/>
      <c r="Y443" s="324"/>
    </row>
    <row r="444" spans="1:25" hidden="1">
      <c r="A444" s="449"/>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(B)'!$L$1,'Cumulative Cost Share Budget'!Q443,0)</f>
        <v>0</v>
      </c>
      <c r="R444" s="212">
        <f>IF('Cumulative Cost Share Budget'!L443='Split CS budget (B)'!$L$1,'Cumulative Cost Share Budget'!R443,0)</f>
        <v>0</v>
      </c>
      <c r="S444" s="61">
        <f>IF('Cumulative Cost Share Budget'!L443='Split CS budget (B)'!$L$1,'Cumulative Cost Share Budget'!S443,0)</f>
        <v>0</v>
      </c>
      <c r="T444" s="211">
        <f>IF('Cumulative Cost Share Budget'!L443='Split CS budget (B)'!$L$1,'Cumulative Cost Share Budget'!T443,0)</f>
        <v>0</v>
      </c>
      <c r="U444" s="324"/>
      <c r="V444" s="324"/>
      <c r="W444" s="324"/>
      <c r="X444" s="324"/>
      <c r="Y444" s="324"/>
    </row>
    <row r="445" spans="1:25" ht="15" hidden="1">
      <c r="A445" s="449"/>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(B)'!$L$1,'Cumulative Cost Share Budget'!Q444,0)</f>
        <v>0</v>
      </c>
      <c r="R445" s="212">
        <f>IF('Cumulative Cost Share Budget'!L444='Split CS budget (B)'!$L$1,'Cumulative Cost Share Budget'!R444,0)</f>
        <v>0</v>
      </c>
      <c r="S445" s="61">
        <f>IF('Cumulative Cost Share Budget'!L444='Split CS budget (B)'!$L$1,'Cumulative Cost Share Budget'!S444,0)</f>
        <v>0</v>
      </c>
      <c r="T445" s="211">
        <f>IF('Cumulative Cost Share Budget'!L444='Split CS budget (B)'!$L$1,'Cumulative Cost Share Budget'!T444,0)</f>
        <v>0</v>
      </c>
      <c r="U445" s="323"/>
      <c r="V445" s="323"/>
      <c r="W445" s="323"/>
      <c r="X445" s="323"/>
      <c r="Y445" s="323"/>
    </row>
    <row r="446" spans="1:25" hidden="1">
      <c r="A446" s="449"/>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9"/>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5">
        <f>IF('Cumulative Cost Share Budget'!$L447='Split CS budget (B)'!$L$1,'Cumulative Cost Share Budget'!A447,0)</f>
        <v>0</v>
      </c>
      <c r="B448" s="493">
        <f>IF('Cumulative Cost Share Budget'!$L447='Split CS budget (B)'!$L$1,'Cumulative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(B)'!$L$1,'Cumulative Cost Share Budget'!M447,0)</f>
        <v>0</v>
      </c>
      <c r="N448" s="214">
        <f>IF('Cumulative Cost Share Budget'!L447='Split CS budget (B)'!$L$1,'Cumulative Cost Share Budget'!N447,0)</f>
        <v>0</v>
      </c>
      <c r="O448" s="214">
        <f>IF('Cumulative Cost Share Budget'!$L447='Split CS budget (B)'!$L$1,'Cumulative Cost Share Budget'!O447,0)</f>
        <v>0</v>
      </c>
      <c r="P448" s="209">
        <f>IF('Cumulative Cost Share Budget'!L447='Split CS budget (B)'!$L$1,'Cumulative Cost Share Budget'!P447,0)</f>
        <v>0</v>
      </c>
      <c r="Q448" s="211">
        <f>IF('Cumulative Cost Share Budget'!L447='Split CS budget (B)'!$L$1,'Cumulative Cost Share Budget'!Q447,0)</f>
        <v>0</v>
      </c>
      <c r="R448" s="212">
        <f>IF('Cumulative Cost Share Budget'!L447='Split CS budget (B)'!$L$1,'Cumulative Cost Share Budget'!R447,0)</f>
        <v>0</v>
      </c>
      <c r="S448" s="61">
        <f>IF('Cumulative Cost Share Budget'!L447='Split CS budget (B)'!$L$1,'Cumulative Cost Share Budget'!S447,0)</f>
        <v>0</v>
      </c>
      <c r="T448" s="211">
        <f>IF('Cumulative Cost Share Budget'!L447='Split CS budget (B)'!$L$1,'Cumulative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6"/>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(B)'!$L$1,'Cumulative Cost Share Budget'!Q448,0)</f>
        <v>0</v>
      </c>
      <c r="R449" s="212">
        <f>IF('Cumulative Cost Share Budget'!L448='Split CS budget (B)'!$L$1,'Cumulative Cost Share Budget'!R448,0)</f>
        <v>0</v>
      </c>
      <c r="S449" s="61">
        <f>IF('Cumulative Cost Share Budget'!L448='Split CS budget (B)'!$L$1,'Cumulative Cost Share Budget'!S448,0)</f>
        <v>0</v>
      </c>
      <c r="T449" s="211">
        <f>IF('Cumulative Cost Share Budget'!L448='Split CS budget (B)'!$L$1,'Cumulative Cost Share Budget'!T448,0)</f>
        <v>0</v>
      </c>
      <c r="U449" s="323"/>
      <c r="V449" s="323"/>
      <c r="W449" s="323"/>
      <c r="X449" s="323"/>
      <c r="Y449" s="323"/>
    </row>
    <row r="450" spans="1:25" hidden="1">
      <c r="A450" s="449"/>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(B)'!$L$1,'Cumulative Cost Share Budget'!Q449,0)</f>
        <v>0</v>
      </c>
      <c r="R450" s="212">
        <f>IF('Cumulative Cost Share Budget'!L449='Split CS budget (B)'!$L$1,'Cumulative Cost Share Budget'!R449,0)</f>
        <v>0</v>
      </c>
      <c r="S450" s="61">
        <f>IF('Cumulative Cost Share Budget'!L449='Split CS budget (B)'!$L$1,'Cumulative Cost Share Budget'!S449,0)</f>
        <v>0</v>
      </c>
      <c r="T450" s="211">
        <f>IF('Cumulative Cost Share Budget'!L449='Split CS budget (B)'!$L$1,'Cumulative Cost Share Budget'!T449,0)</f>
        <v>0</v>
      </c>
      <c r="U450" s="324"/>
      <c r="V450" s="324"/>
      <c r="W450" s="324"/>
      <c r="X450" s="324"/>
      <c r="Y450" s="324"/>
    </row>
    <row r="451" spans="1:25" hidden="1">
      <c r="A451" s="449"/>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(B)'!$L$1,'Cumulative Cost Share Budget'!Q450,0)</f>
        <v>0</v>
      </c>
      <c r="R451" s="212">
        <f>IF('Cumulative Cost Share Budget'!L450='Split CS budget (B)'!$L$1,'Cumulative Cost Share Budget'!R450,0)</f>
        <v>0</v>
      </c>
      <c r="S451" s="61">
        <f>IF('Cumulative Cost Share Budget'!L450='Split CS budget (B)'!$L$1,'Cumulative Cost Share Budget'!S450,0)</f>
        <v>0</v>
      </c>
      <c r="T451" s="211">
        <f>IF('Cumulative Cost Share Budget'!L450='Split CS budget (B)'!$L$1,'Cumulative Cost Share Budget'!T450,0)</f>
        <v>0</v>
      </c>
      <c r="U451" s="324"/>
      <c r="V451" s="324"/>
      <c r="W451" s="324"/>
      <c r="X451" s="324"/>
      <c r="Y451" s="324"/>
    </row>
    <row r="452" spans="1:25" ht="15" hidden="1">
      <c r="A452" s="449"/>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(B)'!$L$1,'Cumulative Cost Share Budget'!Q451,0)</f>
        <v>0</v>
      </c>
      <c r="R452" s="212">
        <f>IF('Cumulative Cost Share Budget'!L451='Split CS budget (B)'!$L$1,'Cumulative Cost Share Budget'!R451,0)</f>
        <v>0</v>
      </c>
      <c r="S452" s="61">
        <f>IF('Cumulative Cost Share Budget'!L451='Split CS budget (B)'!$L$1,'Cumulative Cost Share Budget'!S451,0)</f>
        <v>0</v>
      </c>
      <c r="T452" s="211">
        <f>IF('Cumulative Cost Share Budget'!L451='Split CS budget (B)'!$L$1,'Cumulative Cost Share Budget'!T451,0)</f>
        <v>0</v>
      </c>
      <c r="U452" s="323"/>
      <c r="V452" s="323"/>
      <c r="W452" s="323"/>
      <c r="X452" s="323"/>
      <c r="Y452" s="323"/>
    </row>
    <row r="453" spans="1:25" hidden="1">
      <c r="A453" s="449"/>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9"/>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5">
        <f>IF('Cumulative Cost Share Budget'!$L454='Split CS budget (B)'!$L$1,'Cumulative Cost Share Budget'!A454,0)</f>
        <v>0</v>
      </c>
      <c r="B455" s="493">
        <f>IF('Cumulative Cost Share Budget'!$L454='Split CS budget (B)'!$L$1,'Cumulative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(B)'!$L$1,'Cumulative Cost Share Budget'!M454,0)</f>
        <v>0</v>
      </c>
      <c r="N455" s="214">
        <f>IF('Cumulative Cost Share Budget'!L454='Split CS budget (B)'!$L$1,'Cumulative Cost Share Budget'!N454,0)</f>
        <v>0</v>
      </c>
      <c r="O455" s="214">
        <f>IF('Cumulative Cost Share Budget'!$L454='Split CS budget (B)'!$L$1,'Cumulative Cost Share Budget'!O454,0)</f>
        <v>0</v>
      </c>
      <c r="P455" s="209">
        <f>IF('Cumulative Cost Share Budget'!L454='Split CS budget (B)'!$L$1,'Cumulative Cost Share Budget'!P454,0)</f>
        <v>0</v>
      </c>
      <c r="Q455" s="211">
        <f>IF('Cumulative Cost Share Budget'!L454='Split CS budget (B)'!$L$1,'Cumulative Cost Share Budget'!Q454,0)</f>
        <v>0</v>
      </c>
      <c r="R455" s="212">
        <f>IF('Cumulative Cost Share Budget'!L454='Split CS budget (B)'!$L$1,'Cumulative Cost Share Budget'!R454,0)</f>
        <v>0</v>
      </c>
      <c r="S455" s="61">
        <f>IF('Cumulative Cost Share Budget'!L454='Split CS budget (B)'!$L$1,'Cumulative Cost Share Budget'!S454,0)</f>
        <v>0</v>
      </c>
      <c r="T455" s="211">
        <f>IF('Cumulative Cost Share Budget'!L454='Split CS budget (B)'!$L$1,'Cumulative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6"/>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(B)'!$L$1,'Cumulative Cost Share Budget'!Q455,0)</f>
        <v>0</v>
      </c>
      <c r="R456" s="212">
        <f>IF('Cumulative Cost Share Budget'!L455='Split CS budget (B)'!$L$1,'Cumulative Cost Share Budget'!R455,0)</f>
        <v>0</v>
      </c>
      <c r="S456" s="61">
        <f>IF('Cumulative Cost Share Budget'!L455='Split CS budget (B)'!$L$1,'Cumulative Cost Share Budget'!S455,0)</f>
        <v>0</v>
      </c>
      <c r="T456" s="211">
        <f>IF('Cumulative Cost Share Budget'!L455='Split CS budget (B)'!$L$1,'Cumulative Cost Share Budget'!T455,0)</f>
        <v>0</v>
      </c>
      <c r="U456" s="323"/>
      <c r="V456" s="323"/>
      <c r="W456" s="323"/>
      <c r="X456" s="323"/>
      <c r="Y456" s="323"/>
    </row>
    <row r="457" spans="1:25" hidden="1">
      <c r="A457" s="449"/>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(B)'!$L$1,'Cumulative Cost Share Budget'!Q456,0)</f>
        <v>0</v>
      </c>
      <c r="R457" s="212">
        <f>IF('Cumulative Cost Share Budget'!L456='Split CS budget (B)'!$L$1,'Cumulative Cost Share Budget'!R456,0)</f>
        <v>0</v>
      </c>
      <c r="S457" s="61">
        <f>IF('Cumulative Cost Share Budget'!L456='Split CS budget (B)'!$L$1,'Cumulative Cost Share Budget'!S456,0)</f>
        <v>0</v>
      </c>
      <c r="T457" s="211">
        <f>IF('Cumulative Cost Share Budget'!L456='Split CS budget (B)'!$L$1,'Cumulative Cost Share Budget'!T456,0)</f>
        <v>0</v>
      </c>
      <c r="U457" s="324"/>
      <c r="V457" s="324"/>
      <c r="W457" s="324"/>
      <c r="X457" s="324"/>
      <c r="Y457" s="324"/>
    </row>
    <row r="458" spans="1:25" hidden="1">
      <c r="A458" s="449"/>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(B)'!$L$1,'Cumulative Cost Share Budget'!Q457,0)</f>
        <v>0</v>
      </c>
      <c r="R458" s="212">
        <f>IF('Cumulative Cost Share Budget'!L457='Split CS budget (B)'!$L$1,'Cumulative Cost Share Budget'!R457,0)</f>
        <v>0</v>
      </c>
      <c r="S458" s="61">
        <f>IF('Cumulative Cost Share Budget'!L457='Split CS budget (B)'!$L$1,'Cumulative Cost Share Budget'!S457,0)</f>
        <v>0</v>
      </c>
      <c r="T458" s="211">
        <f>IF('Cumulative Cost Share Budget'!L457='Split CS budget (B)'!$L$1,'Cumulative Cost Share Budget'!T457,0)</f>
        <v>0</v>
      </c>
      <c r="U458" s="324"/>
      <c r="V458" s="324"/>
      <c r="W458" s="324"/>
      <c r="X458" s="324"/>
      <c r="Y458" s="324"/>
    </row>
    <row r="459" spans="1:25" ht="15" hidden="1">
      <c r="A459" s="449"/>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(B)'!$L$1,'Cumulative Cost Share Budget'!Q458,0)</f>
        <v>0</v>
      </c>
      <c r="R459" s="212">
        <f>IF('Cumulative Cost Share Budget'!L458='Split CS budget (B)'!$L$1,'Cumulative Cost Share Budget'!R458,0)</f>
        <v>0</v>
      </c>
      <c r="S459" s="61">
        <f>IF('Cumulative Cost Share Budget'!L458='Split CS budget (B)'!$L$1,'Cumulative Cost Share Budget'!S458,0)</f>
        <v>0</v>
      </c>
      <c r="T459" s="211">
        <f>IF('Cumulative Cost Share Budget'!L458='Split CS budget (B)'!$L$1,'Cumulative Cost Share Budget'!T458,0)</f>
        <v>0</v>
      </c>
      <c r="U459" s="323"/>
      <c r="V459" s="323"/>
      <c r="W459" s="323"/>
      <c r="X459" s="323"/>
      <c r="Y459" s="323"/>
    </row>
    <row r="460" spans="1:25" hidden="1">
      <c r="A460" s="449"/>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9"/>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5">
        <f>IF('Cumulative Cost Share Budget'!$L461='Split CS budget (B)'!$L$1,'Cumulative Cost Share Budget'!A461,0)</f>
        <v>0</v>
      </c>
      <c r="B462" s="493">
        <f>IF('Cumulative Cost Share Budget'!$L461='Split CS budget (B)'!$L$1,'Cumulative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(B)'!$L$1,'Cumulative Cost Share Budget'!M461,0)</f>
        <v>0</v>
      </c>
      <c r="N462" s="214">
        <f>IF('Cumulative Cost Share Budget'!L461='Split CS budget (B)'!$L$1,'Cumulative Cost Share Budget'!N461,0)</f>
        <v>0</v>
      </c>
      <c r="O462" s="214">
        <f>IF('Cumulative Cost Share Budget'!$L461='Split CS budget (B)'!$L$1,'Cumulative Cost Share Budget'!O461,0)</f>
        <v>0</v>
      </c>
      <c r="P462" s="209">
        <f>IF('Cumulative Cost Share Budget'!L461='Split CS budget (B)'!$L$1,'Cumulative Cost Share Budget'!P461,0)</f>
        <v>0</v>
      </c>
      <c r="Q462" s="211">
        <f>IF('Cumulative Cost Share Budget'!L461='Split CS budget (B)'!$L$1,'Cumulative Cost Share Budget'!Q461,0)</f>
        <v>0</v>
      </c>
      <c r="R462" s="212">
        <f>IF('Cumulative Cost Share Budget'!L461='Split CS budget (B)'!$L$1,'Cumulative Cost Share Budget'!R461,0)</f>
        <v>0</v>
      </c>
      <c r="S462" s="61">
        <f>IF('Cumulative Cost Share Budget'!L461='Split CS budget (B)'!$L$1,'Cumulative Cost Share Budget'!S461,0)</f>
        <v>0</v>
      </c>
      <c r="T462" s="211">
        <f>IF('Cumulative Cost Share Budget'!L461='Split CS budget (B)'!$L$1,'Cumulative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6"/>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(B)'!$L$1,'Cumulative Cost Share Budget'!Q462,0)</f>
        <v>0</v>
      </c>
      <c r="R463" s="212">
        <f>IF('Cumulative Cost Share Budget'!L462='Split CS budget (B)'!$L$1,'Cumulative Cost Share Budget'!R462,0)</f>
        <v>0</v>
      </c>
      <c r="S463" s="61">
        <f>IF('Cumulative Cost Share Budget'!L462='Split CS budget (B)'!$L$1,'Cumulative Cost Share Budget'!S462,0)</f>
        <v>0</v>
      </c>
      <c r="T463" s="211">
        <f>IF('Cumulative Cost Share Budget'!L462='Split CS budget (B)'!$L$1,'Cumulative Cost Share Budget'!T462,0)</f>
        <v>0</v>
      </c>
      <c r="U463" s="323"/>
      <c r="V463" s="323"/>
      <c r="W463" s="323"/>
      <c r="X463" s="323"/>
      <c r="Y463" s="323"/>
    </row>
    <row r="464" spans="1:25" hidden="1">
      <c r="A464" s="449"/>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(B)'!$L$1,'Cumulative Cost Share Budget'!Q463,0)</f>
        <v>0</v>
      </c>
      <c r="R464" s="212">
        <f>IF('Cumulative Cost Share Budget'!L463='Split CS budget (B)'!$L$1,'Cumulative Cost Share Budget'!R463,0)</f>
        <v>0</v>
      </c>
      <c r="S464" s="61">
        <f>IF('Cumulative Cost Share Budget'!L463='Split CS budget (B)'!$L$1,'Cumulative Cost Share Budget'!S463,0)</f>
        <v>0</v>
      </c>
      <c r="T464" s="211">
        <f>IF('Cumulative Cost Share Budget'!L463='Split CS budget (B)'!$L$1,'Cumulative Cost Share Budget'!T463,0)</f>
        <v>0</v>
      </c>
      <c r="U464" s="324"/>
      <c r="V464" s="324"/>
      <c r="W464" s="324"/>
      <c r="X464" s="324"/>
      <c r="Y464" s="324"/>
    </row>
    <row r="465" spans="1:41" hidden="1">
      <c r="A465" s="449"/>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(B)'!$L$1,'Cumulative Cost Share Budget'!Q464,0)</f>
        <v>0</v>
      </c>
      <c r="R465" s="212">
        <f>IF('Cumulative Cost Share Budget'!L464='Split CS budget (B)'!$L$1,'Cumulative Cost Share Budget'!R464,0)</f>
        <v>0</v>
      </c>
      <c r="S465" s="61">
        <f>IF('Cumulative Cost Share Budget'!L464='Split CS budget (B)'!$L$1,'Cumulative Cost Share Budget'!S464,0)</f>
        <v>0</v>
      </c>
      <c r="T465" s="211">
        <f>IF('Cumulative Cost Share Budget'!L464='Split CS budget (B)'!$L$1,'Cumulative Cost Share Budget'!T464,0)</f>
        <v>0</v>
      </c>
      <c r="U465" s="324"/>
      <c r="V465" s="324"/>
      <c r="W465" s="324"/>
      <c r="X465" s="324"/>
      <c r="Y465" s="324"/>
    </row>
    <row r="466" spans="1:41" ht="15" hidden="1">
      <c r="A466" s="449"/>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(B)'!$L$1,'Cumulative Cost Share Budget'!Q465,0)</f>
        <v>0</v>
      </c>
      <c r="R466" s="212">
        <f>IF('Cumulative Cost Share Budget'!L465='Split CS budget (B)'!$L$1,'Cumulative Cost Share Budget'!R465,0)</f>
        <v>0</v>
      </c>
      <c r="S466" s="61">
        <f>IF('Cumulative Cost Share Budget'!L465='Split CS budget (B)'!$L$1,'Cumulative Cost Share Budget'!S465,0)</f>
        <v>0</v>
      </c>
      <c r="T466" s="211">
        <f>IF('Cumulative Cost Share Budget'!L465='Split CS budget (B)'!$L$1,'Cumulative Cost Share Budget'!T465,0)</f>
        <v>0</v>
      </c>
      <c r="U466" s="323"/>
      <c r="V466" s="323"/>
      <c r="W466" s="323"/>
      <c r="X466" s="323"/>
      <c r="Y466" s="323"/>
    </row>
    <row r="467" spans="1:41" hidden="1">
      <c r="A467" s="449"/>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9"/>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62"/>
      <c r="V470" s="762"/>
      <c r="W470" s="762"/>
      <c r="X470" s="762"/>
      <c r="Y470" s="762"/>
      <c r="Z470" s="51"/>
      <c r="AA470" s="51"/>
      <c r="AB470" s="51"/>
      <c r="AC470" s="51"/>
      <c r="AD470" s="51"/>
      <c r="AE470" s="51"/>
      <c r="AF470" s="51"/>
      <c r="AH470" s="1"/>
      <c r="AI470" s="1"/>
      <c r="AJ470" s="1"/>
      <c r="AK470" s="1"/>
      <c r="AL470" s="1"/>
      <c r="AM470" s="1"/>
      <c r="AN470" s="1"/>
      <c r="AO470" s="1"/>
    </row>
    <row r="471" spans="1:41">
      <c r="A471" s="449"/>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9"/>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785" t="s">
        <v>426</v>
      </c>
      <c r="B473" s="785"/>
      <c r="C473" s="785"/>
      <c r="D473" s="785"/>
      <c r="E473" s="785"/>
      <c r="F473" s="785"/>
      <c r="G473" s="785"/>
      <c r="H473" s="785"/>
      <c r="I473" s="785"/>
      <c r="J473" s="785"/>
      <c r="M473" s="53" t="s">
        <v>120</v>
      </c>
      <c r="N473" s="57" t="s">
        <v>79</v>
      </c>
      <c r="O473" s="57" t="s">
        <v>109</v>
      </c>
      <c r="P473" s="57" t="s">
        <v>18</v>
      </c>
      <c r="Q473" s="57"/>
      <c r="R473" s="57" t="s">
        <v>176</v>
      </c>
      <c r="S473" s="57"/>
      <c r="T473" s="57"/>
      <c r="U473" s="762" t="s">
        <v>118</v>
      </c>
      <c r="V473" s="762"/>
      <c r="W473" s="762"/>
      <c r="X473" s="762"/>
      <c r="Y473" s="762"/>
      <c r="Z473" s="68"/>
      <c r="AA473" s="68"/>
      <c r="AB473" s="68"/>
      <c r="AC473" s="68"/>
      <c r="AD473" s="68"/>
      <c r="AE473" s="68"/>
      <c r="AF473" s="68"/>
      <c r="AH473" s="53"/>
      <c r="AI473" s="53"/>
      <c r="AJ473" s="53"/>
      <c r="AK473" s="53"/>
      <c r="AL473" s="53"/>
      <c r="AM473" s="53"/>
      <c r="AN473" s="53"/>
      <c r="AO473" s="53"/>
    </row>
    <row r="474" spans="1:41">
      <c r="A474" s="53" t="s">
        <v>61</v>
      </c>
      <c r="B474" s="489" t="s">
        <v>417</v>
      </c>
      <c r="C474" s="489" t="s">
        <v>415</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5">
        <f>IF('Cumulative Cost Share Budget'!$L475='Split CS budget (B)'!$L$1,'Cumulative Cost Share Budget'!A475,0)</f>
        <v>0</v>
      </c>
      <c r="B475" s="493">
        <f>IF('Cumulative Cost Share Budget'!L476='Split CS budget (B)'!$L$1,'Cumulative Cost Share Budget'!B475,0)</f>
        <v>0</v>
      </c>
      <c r="C475" s="493">
        <f>IF('Cumulative Cost Share Budget'!L476='Split CS budget (B)'!$L$1,'Cumulative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(B)'!$L$1,'Cumulative Cost Share Budget'!M475,0)</f>
        <v>0</v>
      </c>
      <c r="N475" s="214">
        <f>IF('Cumulative Cost Share Budget'!L475='Split CS budget (B)'!$L$1,'Cumulative Cost Share Budget'!N475,0)</f>
        <v>0</v>
      </c>
      <c r="O475" s="211">
        <f>IF('Cumulative Cost Share Budget'!L475='Split CS budget (B)'!$L$1,'Cumulative Cost Share Budget'!O475,0)</f>
        <v>0</v>
      </c>
      <c r="P475" s="212">
        <f>IF('Cumulative Cost Share Budget'!L475='Split CS budget (B)'!$L$1,'Cumulative Cost Share Budget'!P475,0)</f>
        <v>0</v>
      </c>
      <c r="Q475" s="61">
        <f>IF('Cumulative Cost Share Budget'!L475='Split CS budget (B)'!$L$1,'Cumulative Cost Share Budget'!Q475,0)</f>
        <v>0</v>
      </c>
      <c r="R475" s="211">
        <f>IF('Cumulative Cost Share Budget'!L475='Split CS budget (B)'!$L$1,'Cumulative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32">
        <f>IF('Cumulative Cost Share Budget'!$L476='Split CS budget (B)'!$L$1,'Cumulative Cost Share Budget'!A476,0)</f>
        <v>0</v>
      </c>
      <c r="B476" s="493">
        <f>IF('Cumulative Cost Share Budget'!L477='Split CS budget (B)'!$L$1,'Cumulative Cost Share Budget'!B476,0)</f>
        <v>0</v>
      </c>
      <c r="C476" s="493">
        <f>IF('Cumulative Cost Share Budget'!L477='Split CS budget (B)'!$L$1,'Cumulative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(B)'!$L$1,'Cumulative Cost Share Budget'!O476,0)</f>
        <v>0</v>
      </c>
      <c r="P476" s="212">
        <f>IF('Cumulative Cost Share Budget'!L476='Split CS budget (B)'!$L$1,'Cumulative Cost Share Budget'!P476,0)</f>
        <v>0</v>
      </c>
      <c r="Q476" s="61">
        <f>IF('Cumulative Cost Share Budget'!L476='Split CS budget (B)'!$L$1,'Cumulative Cost Share Budget'!Q476,0)</f>
        <v>0</v>
      </c>
      <c r="R476" s="211">
        <f>IF('Cumulative Cost Share Budget'!L476='Split CS budget (B)'!$L$1,'Cumulative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9"/>
      <c r="B477" s="493">
        <f>IF('Cumulative Cost Share Budget'!L478='Split CS budget (B)'!$L$1,'Cumulative Cost Share Budget'!B477,0)</f>
        <v>0</v>
      </c>
      <c r="C477" s="493">
        <f>IF('Cumulative Cost Share Budget'!L478='Split CS budget (B)'!$L$1,'Cumulative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(B)'!$L$1,'Cumulative Cost Share Budget'!O477,0)</f>
        <v>0</v>
      </c>
      <c r="P477" s="212">
        <f>IF('Cumulative Cost Share Budget'!L477='Split CS budget (B)'!$L$1,'Cumulative Cost Share Budget'!P477,0)</f>
        <v>0</v>
      </c>
      <c r="Q477" s="61">
        <f>IF('Cumulative Cost Share Budget'!L477='Split CS budget (B)'!$L$1,'Cumulative Cost Share Budget'!Q477,0)</f>
        <v>0</v>
      </c>
      <c r="R477" s="211">
        <f>IF('Cumulative Cost Share Budget'!L477='Split CS budget (B)'!$L$1,'Cumulative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9"/>
      <c r="B478" s="493">
        <f>IF('Cumulative Cost Share Budget'!L479='Split CS budget (B)'!$L$1,'Cumulative Cost Share Budget'!B478,0)</f>
        <v>0</v>
      </c>
      <c r="C478" s="493">
        <f>IF('Cumulative Cost Share Budget'!L479='Split CS budget (B)'!$L$1,'Cumulative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(B)'!$L$1,'Cumulative Cost Share Budget'!O478,0)</f>
        <v>0</v>
      </c>
      <c r="P478" s="212">
        <f>IF('Cumulative Cost Share Budget'!L478='Split CS budget (B)'!$L$1,'Cumulative Cost Share Budget'!P478,0)</f>
        <v>0</v>
      </c>
      <c r="Q478" s="61">
        <f>IF('Cumulative Cost Share Budget'!L478='Split CS budget (B)'!$L$1,'Cumulative Cost Share Budget'!Q478,0)</f>
        <v>0</v>
      </c>
      <c r="R478" s="211">
        <f>IF('Cumulative Cost Share Budget'!L478='Split CS budget (B)'!$L$1,'Cumulative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9"/>
      <c r="B479" s="493">
        <f>IF('Cumulative Cost Share Budget'!L480='Split CS budget (B)'!$L$1,'Cumulative Cost Share Budget'!B479,0)</f>
        <v>0</v>
      </c>
      <c r="C479" s="493">
        <f>IF('Cumulative Cost Share Budget'!L480='Split CS budget (B)'!$L$1,'Cumulative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(B)'!$L$1,'Cumulative Cost Share Budget'!O479,0)</f>
        <v>0</v>
      </c>
      <c r="P479" s="212">
        <f>IF('Cumulative Cost Share Budget'!L479='Split CS budget (B)'!$L$1,'Cumulative Cost Share Budget'!P479,0)</f>
        <v>0</v>
      </c>
      <c r="Q479" s="61">
        <f>IF('Cumulative Cost Share Budget'!L479='Split CS budget (B)'!$L$1,'Cumulative Cost Share Budget'!Q479,0)</f>
        <v>0</v>
      </c>
      <c r="R479" s="211">
        <f>IF('Cumulative Cost Share Budget'!L479='Split CS budget (B)'!$L$1,'Cumulative Cost Share Budget'!R479,0)</f>
        <v>0</v>
      </c>
      <c r="S479" s="61"/>
      <c r="T479" s="59"/>
      <c r="U479" s="323"/>
      <c r="V479" s="323"/>
      <c r="W479" s="323"/>
      <c r="X479" s="323"/>
      <c r="Y479" s="323"/>
      <c r="AA479" s="20"/>
      <c r="AB479" s="20"/>
      <c r="AC479" s="20"/>
      <c r="AD479" s="20"/>
      <c r="AE479" s="20"/>
      <c r="AF479" s="20"/>
    </row>
    <row r="480" spans="1:41">
      <c r="A480" s="449"/>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9"/>
      <c r="B481" s="491"/>
      <c r="C481" s="482"/>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5">
        <f>IF('Cumulative Cost Share Budget'!$L482='Split CS budget (B)'!$L$1,'Cumulative Cost Share Budget'!A482,0)</f>
        <v>0</v>
      </c>
      <c r="B482" s="493">
        <f>IF('Cumulative Cost Share Budget'!L483='Split CS budget (B)'!$L$1,'Cumulative Cost Share Budget'!B482,0)</f>
        <v>0</v>
      </c>
      <c r="C482" s="493">
        <f>IF('Cumulative Cost Share Budget'!L483='Split CS budget (B)'!$L$1,'Cumulative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(B)'!$L$1,'Cumulative Cost Share Budget'!M482,0)</f>
        <v>0</v>
      </c>
      <c r="N482" s="214">
        <f>IF('Cumulative Cost Share Budget'!L482='Split CS budget (B)'!$L$1,'Cumulative Cost Share Budget'!N482,0)</f>
        <v>0</v>
      </c>
      <c r="O482" s="211">
        <f>IF('Cumulative Cost Share Budget'!L482='Split CS budget (B)'!$L$1,'Cumulative Cost Share Budget'!O482,0)</f>
        <v>0</v>
      </c>
      <c r="P482" s="212">
        <f>IF('Cumulative Cost Share Budget'!L482='Split CS budget (B)'!$L$1,'Cumulative Cost Share Budget'!P482,0)</f>
        <v>0</v>
      </c>
      <c r="Q482" s="61">
        <f>IF('Cumulative Cost Share Budget'!L482='Split CS budget (B)'!$L$1,'Cumulative Cost Share Budget'!Q482,0)</f>
        <v>0</v>
      </c>
      <c r="R482" s="211">
        <f>IF('Cumulative Cost Share Budget'!L482='Split CS budget (B)'!$L$1,'Cumulative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32">
        <f>IF('Cumulative Cost Share Budget'!$L483='Split CS budget (B)'!$L$1,'Cumulative Cost Share Budget'!A483,0)</f>
        <v>0</v>
      </c>
      <c r="B483" s="493">
        <f>IF('Cumulative Cost Share Budget'!L484='Split CS budget (B)'!$L$1,'Cumulative Cost Share Budget'!B483,0)</f>
        <v>0</v>
      </c>
      <c r="C483" s="493">
        <f>IF('Cumulative Cost Share Budget'!L484='Split CS budget (B)'!$L$1,'Cumulative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(B)'!$L$1,'Cumulative Cost Share Budget'!O483,0)</f>
        <v>0</v>
      </c>
      <c r="P483" s="212">
        <f>IF('Cumulative Cost Share Budget'!L483='Split CS budget (B)'!$L$1,'Cumulative Cost Share Budget'!P483,0)</f>
        <v>0</v>
      </c>
      <c r="Q483" s="61">
        <f>IF('Cumulative Cost Share Budget'!L483='Split CS budget (B)'!$L$1,'Cumulative Cost Share Budget'!Q483,0)</f>
        <v>0</v>
      </c>
      <c r="R483" s="211">
        <f>IF('Cumulative Cost Share Budget'!L483='Split CS budget (B)'!$L$1,'Cumulative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9"/>
      <c r="B484" s="493">
        <f>IF('Cumulative Cost Share Budget'!L485='Split CS budget (B)'!$L$1,'Cumulative Cost Share Budget'!B484,0)</f>
        <v>0</v>
      </c>
      <c r="C484" s="493">
        <f>IF('Cumulative Cost Share Budget'!L485='Split CS budget (B)'!$L$1,'Cumulative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(B)'!$L$1,'Cumulative Cost Share Budget'!O484,0)</f>
        <v>0</v>
      </c>
      <c r="P484" s="212">
        <f>IF('Cumulative Cost Share Budget'!L484='Split CS budget (B)'!$L$1,'Cumulative Cost Share Budget'!P484,0)</f>
        <v>0</v>
      </c>
      <c r="Q484" s="61">
        <f>IF('Cumulative Cost Share Budget'!L484='Split CS budget (B)'!$L$1,'Cumulative Cost Share Budget'!Q484,0)</f>
        <v>0</v>
      </c>
      <c r="R484" s="211">
        <f>IF('Cumulative Cost Share Budget'!L484='Split CS budget (B)'!$L$1,'Cumulative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9"/>
      <c r="B485" s="493">
        <f>IF('Cumulative Cost Share Budget'!L486='Split CS budget (B)'!$L$1,'Cumulative Cost Share Budget'!B485,0)</f>
        <v>0</v>
      </c>
      <c r="C485" s="493">
        <f>IF('Cumulative Cost Share Budget'!L486='Split CS budget (B)'!$L$1,'Cumulative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(B)'!$L$1,'Cumulative Cost Share Budget'!O485,0)</f>
        <v>0</v>
      </c>
      <c r="P485" s="212">
        <f>IF('Cumulative Cost Share Budget'!L485='Split CS budget (B)'!$L$1,'Cumulative Cost Share Budget'!P485,0)</f>
        <v>0</v>
      </c>
      <c r="Q485" s="61">
        <f>IF('Cumulative Cost Share Budget'!L485='Split CS budget (B)'!$L$1,'Cumulative Cost Share Budget'!Q485,0)</f>
        <v>0</v>
      </c>
      <c r="R485" s="211">
        <f>IF('Cumulative Cost Share Budget'!L485='Split CS budget (B)'!$L$1,'Cumulative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9"/>
      <c r="B486" s="493">
        <f>IF('Cumulative Cost Share Budget'!L487='Split CS budget (B)'!$L$1,'Cumulative Cost Share Budget'!B486,0)</f>
        <v>0</v>
      </c>
      <c r="C486" s="493">
        <f>IF('Cumulative Cost Share Budget'!L487='Split CS budget (B)'!$L$1,'Cumulative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(B)'!$L$1,'Cumulative Cost Share Budget'!O486,0)</f>
        <v>0</v>
      </c>
      <c r="P486" s="212">
        <f>IF('Cumulative Cost Share Budget'!L486='Split CS budget (B)'!$L$1,'Cumulative Cost Share Budget'!P486,0)</f>
        <v>0</v>
      </c>
      <c r="Q486" s="61">
        <f>IF('Cumulative Cost Share Budget'!L486='Split CS budget (B)'!$L$1,'Cumulative Cost Share Budget'!Q486,0)</f>
        <v>0</v>
      </c>
      <c r="R486" s="211">
        <f>IF('Cumulative Cost Share Budget'!L486='Split CS budget (B)'!$L$1,'Cumulative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9"/>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9"/>
      <c r="B488" s="491"/>
      <c r="C488" s="482"/>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5">
        <f>IF('Cumulative Cost Share Budget'!$L489='Split CS budget (B)'!$L$1,'Cumulative Cost Share Budget'!A489,0)</f>
        <v>0</v>
      </c>
      <c r="B489" s="493">
        <f>IF('Cumulative Cost Share Budget'!L490='Split CS budget (B)'!$L$1,'Cumulative Cost Share Budget'!B489,0)</f>
        <v>0</v>
      </c>
      <c r="C489" s="493">
        <f>IF('Cumulative Cost Share Budget'!L490='Split CS budget (B)'!$L$1,'Cumulative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(B)'!$L$1,'Cumulative Cost Share Budget'!M489,0)</f>
        <v>0</v>
      </c>
      <c r="N489" s="214">
        <f>IF('Cumulative Cost Share Budget'!L489='Split CS budget (B)'!$L$1,'Cumulative Cost Share Budget'!N489,0)</f>
        <v>0</v>
      </c>
      <c r="O489" s="211">
        <f>IF('Cumulative Cost Share Budget'!L489='Split CS budget (B)'!$L$1,'Cumulative Cost Share Budget'!O489,0)</f>
        <v>0</v>
      </c>
      <c r="P489" s="212">
        <f>IF('Cumulative Cost Share Budget'!L489='Split CS budget (B)'!$L$1,'Cumulative Cost Share Budget'!P489,0)</f>
        <v>0</v>
      </c>
      <c r="Q489" s="61">
        <f>IF('Cumulative Cost Share Budget'!L489='Split CS budget (B)'!$L$1,'Cumulative Cost Share Budget'!Q489,0)</f>
        <v>0</v>
      </c>
      <c r="R489" s="211">
        <f>IF('Cumulative Cost Share Budget'!L489='Split CS budget (B)'!$L$1,'Cumulative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32">
        <f>IF('Cumulative Cost Share Budget'!$L490='Split CS budget (B)'!$L$1,'Cumulative Cost Share Budget'!A490,0)</f>
        <v>0</v>
      </c>
      <c r="B490" s="493">
        <f>IF('Cumulative Cost Share Budget'!L491='Split CS budget (B)'!$L$1,'Cumulative Cost Share Budget'!B490,0)</f>
        <v>0</v>
      </c>
      <c r="C490" s="493">
        <f>IF('Cumulative Cost Share Budget'!L491='Split CS budget (B)'!$L$1,'Cumulative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(B)'!$L$1,'Cumulative Cost Share Budget'!O490,0)</f>
        <v>0</v>
      </c>
      <c r="P490" s="212">
        <f>IF('Cumulative Cost Share Budget'!L490='Split CS budget (B)'!$L$1,'Cumulative Cost Share Budget'!P490,0)</f>
        <v>0</v>
      </c>
      <c r="Q490" s="61">
        <f>IF('Cumulative Cost Share Budget'!L490='Split CS budget (B)'!$L$1,'Cumulative Cost Share Budget'!Q490,0)</f>
        <v>0</v>
      </c>
      <c r="R490" s="211">
        <f>IF('Cumulative Cost Share Budget'!L490='Split CS budget (B)'!$L$1,'Cumulative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9"/>
      <c r="B491" s="493">
        <f>IF('Cumulative Cost Share Budget'!L492='Split CS budget (B)'!$L$1,'Cumulative Cost Share Budget'!B491,0)</f>
        <v>0</v>
      </c>
      <c r="C491" s="493">
        <f>IF('Cumulative Cost Share Budget'!L492='Split CS budget (B)'!$L$1,'Cumulative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(B)'!$L$1,'Cumulative Cost Share Budget'!O491,0)</f>
        <v>0</v>
      </c>
      <c r="P491" s="212">
        <f>IF('Cumulative Cost Share Budget'!L491='Split CS budget (B)'!$L$1,'Cumulative Cost Share Budget'!P491,0)</f>
        <v>0</v>
      </c>
      <c r="Q491" s="61">
        <f>IF('Cumulative Cost Share Budget'!L491='Split CS budget (B)'!$L$1,'Cumulative Cost Share Budget'!Q491,0)</f>
        <v>0</v>
      </c>
      <c r="R491" s="211">
        <f>IF('Cumulative Cost Share Budget'!L491='Split CS budget (B)'!$L$1,'Cumulative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9"/>
      <c r="B492" s="493">
        <f>IF('Cumulative Cost Share Budget'!L493='Split CS budget (B)'!$L$1,'Cumulative Cost Share Budget'!B492,0)</f>
        <v>0</v>
      </c>
      <c r="C492" s="493">
        <f>IF('Cumulative Cost Share Budget'!L493='Split CS budget (B)'!$L$1,'Cumulative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(B)'!$L$1,'Cumulative Cost Share Budget'!O492,0)</f>
        <v>0</v>
      </c>
      <c r="P492" s="212">
        <f>IF('Cumulative Cost Share Budget'!L492='Split CS budget (B)'!$L$1,'Cumulative Cost Share Budget'!P492,0)</f>
        <v>0</v>
      </c>
      <c r="Q492" s="61">
        <f>IF('Cumulative Cost Share Budget'!L492='Split CS budget (B)'!$L$1,'Cumulative Cost Share Budget'!Q492,0)</f>
        <v>0</v>
      </c>
      <c r="R492" s="211">
        <f>IF('Cumulative Cost Share Budget'!L492='Split CS budget (B)'!$L$1,'Cumulative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9"/>
      <c r="B493" s="493">
        <f>IF('Cumulative Cost Share Budget'!L494='Split CS budget (B)'!$L$1,'Cumulative Cost Share Budget'!B493,0)</f>
        <v>0</v>
      </c>
      <c r="C493" s="493">
        <f>IF('Cumulative Cost Share Budget'!L494='Split CS budget (B)'!$L$1,'Cumulative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(B)'!$L$1,'Cumulative Cost Share Budget'!O493,0)</f>
        <v>0</v>
      </c>
      <c r="P493" s="212">
        <f>IF('Cumulative Cost Share Budget'!L493='Split CS budget (B)'!$L$1,'Cumulative Cost Share Budget'!P493,0)</f>
        <v>0</v>
      </c>
      <c r="Q493" s="61">
        <f>IF('Cumulative Cost Share Budget'!L493='Split CS budget (B)'!$L$1,'Cumulative Cost Share Budget'!Q493,0)</f>
        <v>0</v>
      </c>
      <c r="R493" s="211">
        <f>IF('Cumulative Cost Share Budget'!L493='Split CS budget (B)'!$L$1,'Cumulative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9"/>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9"/>
      <c r="B495" s="491"/>
      <c r="C495" s="482"/>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5">
        <f>IF('Cumulative Cost Share Budget'!$L496='Split CS budget (B)'!$L$1,'Cumulative Cost Share Budget'!A496,0)</f>
        <v>0</v>
      </c>
      <c r="B496" s="493">
        <f>IF('Cumulative Cost Share Budget'!L497='Split CS budget (B)'!$L$1,'Cumulative Cost Share Budget'!B496,0)</f>
        <v>0</v>
      </c>
      <c r="C496" s="493">
        <f>IF('Cumulative Cost Share Budget'!L497='Split CS budget (B)'!$L$1,'Cumulative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(B)'!$L$1,'Cumulative Cost Share Budget'!M496,0)</f>
        <v>0</v>
      </c>
      <c r="N496" s="214">
        <f>IF('Cumulative Cost Share Budget'!L496='Split CS budget (B)'!$L$1,'Cumulative Cost Share Budget'!N496,0)</f>
        <v>0</v>
      </c>
      <c r="O496" s="211">
        <f>IF('Cumulative Cost Share Budget'!L496='Split CS budget (B)'!$L$1,'Cumulative Cost Share Budget'!O496,0)</f>
        <v>0</v>
      </c>
      <c r="P496" s="212">
        <f>IF('Cumulative Cost Share Budget'!L496='Split CS budget (B)'!$L$1,'Cumulative Cost Share Budget'!P496,0)</f>
        <v>0</v>
      </c>
      <c r="Q496" s="61">
        <f>IF('Cumulative Cost Share Budget'!L496='Split CS budget (B)'!$L$1,'Cumulative Cost Share Budget'!Q496,0)</f>
        <v>0</v>
      </c>
      <c r="R496" s="211">
        <f>IF('Cumulative Cost Share Budget'!L496='Split CS budget (B)'!$L$1,'Cumulative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32">
        <f>IF('Cumulative Cost Share Budget'!$L497='Split CS budget (B)'!$L$1,'Cumulative Cost Share Budget'!A497,0)</f>
        <v>0</v>
      </c>
      <c r="B497" s="493">
        <f>IF('Cumulative Cost Share Budget'!L498='Split CS budget (B)'!$L$1,'Cumulative Cost Share Budget'!B497,0)</f>
        <v>0</v>
      </c>
      <c r="C497" s="493">
        <f>IF('Cumulative Cost Share Budget'!L498='Split CS budget (B)'!$L$1,'Cumulative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(B)'!$L$1,'Cumulative Cost Share Budget'!O497,0)</f>
        <v>0</v>
      </c>
      <c r="P497" s="212">
        <f>IF('Cumulative Cost Share Budget'!L497='Split CS budget (B)'!$L$1,'Cumulative Cost Share Budget'!P497,0)</f>
        <v>0</v>
      </c>
      <c r="Q497" s="61">
        <f>IF('Cumulative Cost Share Budget'!L497='Split CS budget (B)'!$L$1,'Cumulative Cost Share Budget'!Q497,0)</f>
        <v>0</v>
      </c>
      <c r="R497" s="211">
        <f>IF('Cumulative Cost Share Budget'!L497='Split CS budget (B)'!$L$1,'Cumulative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9"/>
      <c r="B498" s="493">
        <f>IF('Cumulative Cost Share Budget'!L499='Split CS budget (B)'!$L$1,'Cumulative Cost Share Budget'!B498,0)</f>
        <v>0</v>
      </c>
      <c r="C498" s="493">
        <f>IF('Cumulative Cost Share Budget'!L499='Split CS budget (B)'!$L$1,'Cumulative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(B)'!$L$1,'Cumulative Cost Share Budget'!O498,0)</f>
        <v>0</v>
      </c>
      <c r="P498" s="212">
        <f>IF('Cumulative Cost Share Budget'!L498='Split CS budget (B)'!$L$1,'Cumulative Cost Share Budget'!P498,0)</f>
        <v>0</v>
      </c>
      <c r="Q498" s="61">
        <f>IF('Cumulative Cost Share Budget'!L498='Split CS budget (B)'!$L$1,'Cumulative Cost Share Budget'!Q498,0)</f>
        <v>0</v>
      </c>
      <c r="R498" s="211">
        <f>IF('Cumulative Cost Share Budget'!L498='Split CS budget (B)'!$L$1,'Cumulative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9"/>
      <c r="B499" s="493">
        <f>IF('Cumulative Cost Share Budget'!L500='Split CS budget (B)'!$L$1,'Cumulative Cost Share Budget'!B499,0)</f>
        <v>0</v>
      </c>
      <c r="C499" s="493">
        <f>IF('Cumulative Cost Share Budget'!L500='Split CS budget (B)'!$L$1,'Cumulative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(B)'!$L$1,'Cumulative Cost Share Budget'!O499,0)</f>
        <v>0</v>
      </c>
      <c r="P499" s="212">
        <f>IF('Cumulative Cost Share Budget'!L499='Split CS budget (B)'!$L$1,'Cumulative Cost Share Budget'!P499,0)</f>
        <v>0</v>
      </c>
      <c r="Q499" s="61">
        <f>IF('Cumulative Cost Share Budget'!L499='Split CS budget (B)'!$L$1,'Cumulative Cost Share Budget'!Q499,0)</f>
        <v>0</v>
      </c>
      <c r="R499" s="211">
        <f>IF('Cumulative Cost Share Budget'!L499='Split CS budget (B)'!$L$1,'Cumulative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9"/>
      <c r="B500" s="493">
        <f>IF('Cumulative Cost Share Budget'!L501='Split CS budget (B)'!$L$1,'Cumulative Cost Share Budget'!B500,0)</f>
        <v>0</v>
      </c>
      <c r="C500" s="493">
        <f>IF('Cumulative Cost Share Budget'!L501='Split CS budget (B)'!$L$1,'Cumulative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(B)'!$L$1,'Cumulative Cost Share Budget'!O500,0)</f>
        <v>0</v>
      </c>
      <c r="P500" s="212">
        <f>IF('Cumulative Cost Share Budget'!L500='Split CS budget (B)'!$L$1,'Cumulative Cost Share Budget'!P500,0)</f>
        <v>0</v>
      </c>
      <c r="Q500" s="61">
        <f>IF('Cumulative Cost Share Budget'!L500='Split CS budget (B)'!$L$1,'Cumulative Cost Share Budget'!Q500,0)</f>
        <v>0</v>
      </c>
      <c r="R500" s="211">
        <f>IF('Cumulative Cost Share Budget'!L500='Split CS budget (B)'!$L$1,'Cumulative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9"/>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9"/>
      <c r="B502" s="491"/>
      <c r="C502" s="482"/>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5">
        <f>IF('Cumulative Cost Share Budget'!$L503='Split CS budget (B)'!$L$1,'Cumulative Cost Share Budget'!A503,0)</f>
        <v>0</v>
      </c>
      <c r="B503" s="493">
        <f>IF('Cumulative Cost Share Budget'!L504='Split CS budget (B)'!$L$1,'Cumulative Cost Share Budget'!B503,0)</f>
        <v>0</v>
      </c>
      <c r="C503" s="493">
        <f>IF('Cumulative Cost Share Budget'!L504='Split CS budget (B)'!$L$1,'Cumulative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(B)'!$L$1,'Cumulative Cost Share Budget'!M503,0)</f>
        <v>0</v>
      </c>
      <c r="N503" s="214">
        <f>IF('Cumulative Cost Share Budget'!L503='Split CS budget (B)'!$L$1,'Cumulative Cost Share Budget'!N503,0)</f>
        <v>0</v>
      </c>
      <c r="O503" s="211">
        <f>IF('Cumulative Cost Share Budget'!L503='Split CS budget (B)'!$L$1,'Cumulative Cost Share Budget'!O503,0)</f>
        <v>0</v>
      </c>
      <c r="P503" s="212">
        <f>IF('Cumulative Cost Share Budget'!L503='Split CS budget (B)'!$L$1,'Cumulative Cost Share Budget'!P503,0)</f>
        <v>0</v>
      </c>
      <c r="Q503" s="61">
        <f>IF('Cumulative Cost Share Budget'!L503='Split CS budget (B)'!$L$1,'Cumulative Cost Share Budget'!Q503,0)</f>
        <v>0</v>
      </c>
      <c r="R503" s="211">
        <f>IF('Cumulative Cost Share Budget'!L503='Split CS budget (B)'!$L$1,'Cumulative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32">
        <f>IF('Cumulative Cost Share Budget'!$L504='Split CS budget (B)'!$L$1,'Cumulative Cost Share Budget'!A504,0)</f>
        <v>0</v>
      </c>
      <c r="B504" s="493">
        <f>IF('Cumulative Cost Share Budget'!L505='Split CS budget (B)'!$L$1,'Cumulative Cost Share Budget'!B504,0)</f>
        <v>0</v>
      </c>
      <c r="C504" s="493">
        <f>IF('Cumulative Cost Share Budget'!L505='Split CS budget (B)'!$L$1,'Cumulative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(B)'!$L$1,'Cumulative Cost Share Budget'!O504,0)</f>
        <v>0</v>
      </c>
      <c r="P504" s="212">
        <f>IF('Cumulative Cost Share Budget'!L504='Split CS budget (B)'!$L$1,'Cumulative Cost Share Budget'!P504,0)</f>
        <v>0</v>
      </c>
      <c r="Q504" s="61">
        <f>IF('Cumulative Cost Share Budget'!L504='Split CS budget (B)'!$L$1,'Cumulative Cost Share Budget'!Q504,0)</f>
        <v>0</v>
      </c>
      <c r="R504" s="211">
        <f>IF('Cumulative Cost Share Budget'!L504='Split CS budget (B)'!$L$1,'Cumulative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9"/>
      <c r="B505" s="493">
        <f>IF('Cumulative Cost Share Budget'!L506='Split CS budget (B)'!$L$1,'Cumulative Cost Share Budget'!B505,0)</f>
        <v>0</v>
      </c>
      <c r="C505" s="493">
        <f>IF('Cumulative Cost Share Budget'!L506='Split CS budget (B)'!$L$1,'Cumulative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(B)'!$L$1,'Cumulative Cost Share Budget'!O505,0)</f>
        <v>0</v>
      </c>
      <c r="P505" s="212">
        <f>IF('Cumulative Cost Share Budget'!L505='Split CS budget (B)'!$L$1,'Cumulative Cost Share Budget'!P505,0)</f>
        <v>0</v>
      </c>
      <c r="Q505" s="61">
        <f>IF('Cumulative Cost Share Budget'!L505='Split CS budget (B)'!$L$1,'Cumulative Cost Share Budget'!Q505,0)</f>
        <v>0</v>
      </c>
      <c r="R505" s="211">
        <f>IF('Cumulative Cost Share Budget'!L505='Split CS budget (B)'!$L$1,'Cumulative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9"/>
      <c r="B506" s="493">
        <f>IF('Cumulative Cost Share Budget'!L507='Split CS budget (B)'!$L$1,'Cumulative Cost Share Budget'!B506,0)</f>
        <v>0</v>
      </c>
      <c r="C506" s="493">
        <f>IF('Cumulative Cost Share Budget'!L507='Split CS budget (B)'!$L$1,'Cumulative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(B)'!$L$1,'Cumulative Cost Share Budget'!O506,0)</f>
        <v>0</v>
      </c>
      <c r="P506" s="212">
        <f>IF('Cumulative Cost Share Budget'!L506='Split CS budget (B)'!$L$1,'Cumulative Cost Share Budget'!P506,0)</f>
        <v>0</v>
      </c>
      <c r="Q506" s="61">
        <f>IF('Cumulative Cost Share Budget'!L506='Split CS budget (B)'!$L$1,'Cumulative Cost Share Budget'!Q506,0)</f>
        <v>0</v>
      </c>
      <c r="R506" s="211">
        <f>IF('Cumulative Cost Share Budget'!L506='Split CS budget (B)'!$L$1,'Cumulative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9"/>
      <c r="B507" s="493">
        <f>IF('Cumulative Cost Share Budget'!L508='Split CS budget (B)'!$L$1,'Cumulative Cost Share Budget'!B507,0)</f>
        <v>0</v>
      </c>
      <c r="C507" s="493">
        <f>IF('Cumulative Cost Share Budget'!L508='Split CS budget (B)'!$L$1,'Cumulative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(B)'!$L$1,'Cumulative Cost Share Budget'!O507,0)</f>
        <v>0</v>
      </c>
      <c r="P507" s="212">
        <f>IF('Cumulative Cost Share Budget'!L507='Split CS budget (B)'!$L$1,'Cumulative Cost Share Budget'!P507,0)</f>
        <v>0</v>
      </c>
      <c r="Q507" s="61">
        <f>IF('Cumulative Cost Share Budget'!L507='Split CS budget (B)'!$L$1,'Cumulative Cost Share Budget'!Q507,0)</f>
        <v>0</v>
      </c>
      <c r="R507" s="211">
        <f>IF('Cumulative Cost Share Budget'!L507='Split CS budget (B)'!$L$1,'Cumulative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9"/>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9"/>
      <c r="B509" s="491"/>
      <c r="C509" s="482"/>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5">
        <f>IF('Cumulative Cost Share Budget'!$L510='Split CS budget (B)'!$L$1,'Cumulative Cost Share Budget'!A510,0)</f>
        <v>0</v>
      </c>
      <c r="B510" s="493">
        <f>IF('Cumulative Cost Share Budget'!L511='Split CS budget (B)'!$L$1,'Cumulative Cost Share Budget'!B510,0)</f>
        <v>0</v>
      </c>
      <c r="C510" s="493">
        <f>IF('Cumulative Cost Share Budget'!L511='Split CS budget (B)'!$L$1,'Cumulative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(B)'!$L$1,'Cumulative Cost Share Budget'!M510,0)</f>
        <v>0</v>
      </c>
      <c r="N510" s="214">
        <f>IF('Cumulative Cost Share Budget'!L510='Split CS budget (B)'!$L$1,'Cumulative Cost Share Budget'!N510,0)</f>
        <v>0</v>
      </c>
      <c r="O510" s="211">
        <f>IF('Cumulative Cost Share Budget'!L510='Split CS budget (B)'!$L$1,'Cumulative Cost Share Budget'!O510,0)</f>
        <v>0</v>
      </c>
      <c r="P510" s="212">
        <f>IF('Cumulative Cost Share Budget'!L510='Split CS budget (B)'!$L$1,'Cumulative Cost Share Budget'!P510,0)</f>
        <v>0</v>
      </c>
      <c r="Q510" s="61">
        <f>IF('Cumulative Cost Share Budget'!L510='Split CS budget (B)'!$L$1,'Cumulative Cost Share Budget'!Q510,0)</f>
        <v>0</v>
      </c>
      <c r="R510" s="211">
        <f>IF('Cumulative Cost Share Budget'!L510='Split CS budget (B)'!$L$1,'Cumulative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32">
        <f>IF('Cumulative Cost Share Budget'!$L511='Split CS budget (B)'!$L$1,'Cumulative Cost Share Budget'!A511,0)</f>
        <v>0</v>
      </c>
      <c r="B511" s="493">
        <f>IF('Cumulative Cost Share Budget'!L512='Split CS budget (B)'!$L$1,'Cumulative Cost Share Budget'!B511,0)</f>
        <v>0</v>
      </c>
      <c r="C511" s="493">
        <f>IF('Cumulative Cost Share Budget'!L512='Split CS budget (B)'!$L$1,'Cumulative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(B)'!$L$1,'Cumulative Cost Share Budget'!O511,0)</f>
        <v>0</v>
      </c>
      <c r="P511" s="212">
        <f>IF('Cumulative Cost Share Budget'!L511='Split CS budget (B)'!$L$1,'Cumulative Cost Share Budget'!P511,0)</f>
        <v>0</v>
      </c>
      <c r="Q511" s="61">
        <f>IF('Cumulative Cost Share Budget'!L511='Split CS budget (B)'!$L$1,'Cumulative Cost Share Budget'!Q511,0)</f>
        <v>0</v>
      </c>
      <c r="R511" s="211">
        <f>IF('Cumulative Cost Share Budget'!L511='Split CS budget (B)'!$L$1,'Cumulative Cost Share Budget'!R511,0)</f>
        <v>0</v>
      </c>
      <c r="S511" s="61"/>
      <c r="T511" s="59"/>
      <c r="U511" s="323"/>
      <c r="V511" s="323"/>
      <c r="W511" s="323"/>
      <c r="X511" s="323"/>
      <c r="Y511" s="323"/>
      <c r="Z511" s="267"/>
      <c r="AA511" s="20"/>
      <c r="AB511" s="20"/>
      <c r="AC511" s="20"/>
      <c r="AD511" s="20"/>
      <c r="AE511" s="20"/>
      <c r="AF511" s="20"/>
    </row>
    <row r="512" spans="1:41" hidden="1">
      <c r="A512" s="449"/>
      <c r="B512" s="493">
        <f>IF('Cumulative Cost Share Budget'!L513='Split CS budget (B)'!$L$1,'Cumulative Cost Share Budget'!B512,0)</f>
        <v>0</v>
      </c>
      <c r="C512" s="493">
        <f>IF('Cumulative Cost Share Budget'!L513='Split CS budget (B)'!$L$1,'Cumulative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(B)'!$L$1,'Cumulative Cost Share Budget'!O512,0)</f>
        <v>0</v>
      </c>
      <c r="P512" s="212">
        <f>IF('Cumulative Cost Share Budget'!L512='Split CS budget (B)'!$L$1,'Cumulative Cost Share Budget'!P512,0)</f>
        <v>0</v>
      </c>
      <c r="Q512" s="61">
        <f>IF('Cumulative Cost Share Budget'!L512='Split CS budget (B)'!$L$1,'Cumulative Cost Share Budget'!Q512,0)</f>
        <v>0</v>
      </c>
      <c r="R512" s="211">
        <f>IF('Cumulative Cost Share Budget'!L512='Split CS budget (B)'!$L$1,'Cumulative Cost Share Budget'!R512,0)</f>
        <v>0</v>
      </c>
      <c r="S512" s="61"/>
      <c r="T512" s="59"/>
      <c r="U512" s="323"/>
      <c r="V512" s="323"/>
      <c r="W512" s="323"/>
      <c r="X512" s="323"/>
      <c r="Y512" s="323"/>
      <c r="AA512" s="20"/>
      <c r="AB512" s="20"/>
      <c r="AC512" s="20"/>
      <c r="AD512" s="20"/>
      <c r="AE512" s="20"/>
      <c r="AF512" s="20"/>
    </row>
    <row r="513" spans="1:32" hidden="1">
      <c r="A513" s="449"/>
      <c r="B513" s="493">
        <f>IF('Cumulative Cost Share Budget'!L514='Split CS budget (B)'!$L$1,'Cumulative Cost Share Budget'!B513,0)</f>
        <v>0</v>
      </c>
      <c r="C513" s="493">
        <f>IF('Cumulative Cost Share Budget'!L514='Split CS budget (B)'!$L$1,'Cumulative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(B)'!$L$1,'Cumulative Cost Share Budget'!O513,0)</f>
        <v>0</v>
      </c>
      <c r="P513" s="212">
        <f>IF('Cumulative Cost Share Budget'!L513='Split CS budget (B)'!$L$1,'Cumulative Cost Share Budget'!P513,0)</f>
        <v>0</v>
      </c>
      <c r="Q513" s="61">
        <f>IF('Cumulative Cost Share Budget'!L513='Split CS budget (B)'!$L$1,'Cumulative Cost Share Budget'!Q513,0)</f>
        <v>0</v>
      </c>
      <c r="R513" s="211">
        <f>IF('Cumulative Cost Share Budget'!L513='Split CS budget (B)'!$L$1,'Cumulative Cost Share Budget'!R513,0)</f>
        <v>0</v>
      </c>
      <c r="S513" s="61"/>
      <c r="T513" s="59"/>
      <c r="U513" s="323"/>
      <c r="V513" s="323"/>
      <c r="W513" s="323"/>
      <c r="X513" s="323"/>
      <c r="Y513" s="323"/>
      <c r="AA513" s="20"/>
      <c r="AB513" s="20"/>
      <c r="AC513" s="20"/>
      <c r="AD513" s="20"/>
      <c r="AE513" s="20"/>
      <c r="AF513" s="20"/>
    </row>
    <row r="514" spans="1:32" ht="15" hidden="1">
      <c r="A514" s="449"/>
      <c r="B514" s="493">
        <f>IF('Cumulative Cost Share Budget'!L515='Split CS budget (B)'!$L$1,'Cumulative Cost Share Budget'!B514,0)</f>
        <v>0</v>
      </c>
      <c r="C514" s="493">
        <f>IF('Cumulative Cost Share Budget'!L515='Split CS budget (B)'!$L$1,'Cumulative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(B)'!$L$1,'Cumulative Cost Share Budget'!O514,0)</f>
        <v>0</v>
      </c>
      <c r="P514" s="212">
        <f>IF('Cumulative Cost Share Budget'!L514='Split CS budget (B)'!$L$1,'Cumulative Cost Share Budget'!P514,0)</f>
        <v>0</v>
      </c>
      <c r="Q514" s="61">
        <f>IF('Cumulative Cost Share Budget'!L514='Split CS budget (B)'!$L$1,'Cumulative Cost Share Budget'!Q514,0)</f>
        <v>0</v>
      </c>
      <c r="R514" s="211">
        <f>IF('Cumulative Cost Share Budget'!L514='Split CS budget (B)'!$L$1,'Cumulative Cost Share Budget'!R514,0)</f>
        <v>0</v>
      </c>
      <c r="S514" s="61"/>
      <c r="T514" s="59"/>
      <c r="U514" s="323"/>
      <c r="V514" s="323"/>
      <c r="W514" s="323"/>
      <c r="X514" s="323"/>
      <c r="Y514" s="323"/>
      <c r="AA514" s="20"/>
      <c r="AB514" s="20"/>
      <c r="AC514" s="20"/>
      <c r="AD514" s="20"/>
      <c r="AE514" s="20"/>
      <c r="AF514" s="20"/>
    </row>
    <row r="515" spans="1:32" hidden="1">
      <c r="A515" s="449"/>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9"/>
      <c r="B516" s="491"/>
      <c r="C516" s="482"/>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5">
        <f>IF('Cumulative Cost Share Budget'!$L517='Split CS budget (B)'!$L$1,'Cumulative Cost Share Budget'!A517,0)</f>
        <v>0</v>
      </c>
      <c r="B517" s="493">
        <f>IF('Cumulative Cost Share Budget'!L518='Split CS budget (B)'!$L$1,'Cumulative Cost Share Budget'!B517,0)</f>
        <v>0</v>
      </c>
      <c r="C517" s="493">
        <f>IF('Cumulative Cost Share Budget'!L518='Split CS budget (B)'!$L$1,'Cumulative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(B)'!$L$1,'Cumulative Cost Share Budget'!M517,0)</f>
        <v>0</v>
      </c>
      <c r="N517" s="214">
        <f>IF('Cumulative Cost Share Budget'!L517='Split CS budget (B)'!$L$1,'Cumulative Cost Share Budget'!N517,0)</f>
        <v>0</v>
      </c>
      <c r="O517" s="211">
        <f>IF('Cumulative Cost Share Budget'!L517='Split CS budget (B)'!$L$1,'Cumulative Cost Share Budget'!O517,0)</f>
        <v>0</v>
      </c>
      <c r="P517" s="212">
        <f>IF('Cumulative Cost Share Budget'!L517='Split CS budget (B)'!$L$1,'Cumulative Cost Share Budget'!P517,0)</f>
        <v>0</v>
      </c>
      <c r="Q517" s="61">
        <f>IF('Cumulative Cost Share Budget'!L517='Split CS budget (B)'!$L$1,'Cumulative Cost Share Budget'!Q517,0)</f>
        <v>0</v>
      </c>
      <c r="R517" s="211">
        <f>IF('Cumulative Cost Share Budget'!L517='Split CS budget (B)'!$L$1,'Cumulative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32">
        <f>IF('Cumulative Cost Share Budget'!$L518='Split CS budget (B)'!$L$1,'Cumulative Cost Share Budget'!A518,0)</f>
        <v>0</v>
      </c>
      <c r="B518" s="493">
        <f>IF('Cumulative Cost Share Budget'!L519='Split CS budget (B)'!$L$1,'Cumulative Cost Share Budget'!B518,0)</f>
        <v>0</v>
      </c>
      <c r="C518" s="493">
        <f>IF('Cumulative Cost Share Budget'!L519='Split CS budget (B)'!$L$1,'Cumulative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(B)'!$L$1,'Cumulative Cost Share Budget'!O518,0)</f>
        <v>0</v>
      </c>
      <c r="P518" s="212">
        <f>IF('Cumulative Cost Share Budget'!L518='Split CS budget (B)'!$L$1,'Cumulative Cost Share Budget'!P518,0)</f>
        <v>0</v>
      </c>
      <c r="Q518" s="61">
        <f>IF('Cumulative Cost Share Budget'!L518='Split CS budget (B)'!$L$1,'Cumulative Cost Share Budget'!Q518,0)</f>
        <v>0</v>
      </c>
      <c r="R518" s="211">
        <f>IF('Cumulative Cost Share Budget'!L518='Split CS budget (B)'!$L$1,'Cumulative Cost Share Budget'!R518,0)</f>
        <v>0</v>
      </c>
      <c r="S518" s="61"/>
      <c r="T518" s="59"/>
      <c r="U518" s="323"/>
      <c r="V518" s="323"/>
      <c r="W518" s="323"/>
      <c r="X518" s="323"/>
      <c r="Y518" s="323"/>
      <c r="Z518" s="267"/>
      <c r="AA518" s="20"/>
      <c r="AB518" s="20"/>
      <c r="AC518" s="20"/>
      <c r="AD518" s="20"/>
      <c r="AE518" s="20"/>
      <c r="AF518" s="20"/>
    </row>
    <row r="519" spans="1:32" hidden="1">
      <c r="A519" s="449"/>
      <c r="B519" s="493">
        <f>IF('Cumulative Cost Share Budget'!L520='Split CS budget (B)'!$L$1,'Cumulative Cost Share Budget'!B519,0)</f>
        <v>0</v>
      </c>
      <c r="C519" s="493">
        <f>IF('Cumulative Cost Share Budget'!L520='Split CS budget (B)'!$L$1,'Cumulative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(B)'!$L$1,'Cumulative Cost Share Budget'!O519,0)</f>
        <v>0</v>
      </c>
      <c r="P519" s="212">
        <f>IF('Cumulative Cost Share Budget'!L519='Split CS budget (B)'!$L$1,'Cumulative Cost Share Budget'!P519,0)</f>
        <v>0</v>
      </c>
      <c r="Q519" s="61">
        <f>IF('Cumulative Cost Share Budget'!L519='Split CS budget (B)'!$L$1,'Cumulative Cost Share Budget'!Q519,0)</f>
        <v>0</v>
      </c>
      <c r="R519" s="211">
        <f>IF('Cumulative Cost Share Budget'!L519='Split CS budget (B)'!$L$1,'Cumulative Cost Share Budget'!R519,0)</f>
        <v>0</v>
      </c>
      <c r="S519" s="61"/>
      <c r="T519" s="59"/>
      <c r="U519" s="323"/>
      <c r="V519" s="323"/>
      <c r="W519" s="323"/>
      <c r="X519" s="323"/>
      <c r="Y519" s="323"/>
      <c r="AA519" s="20"/>
      <c r="AB519" s="20"/>
      <c r="AC519" s="20"/>
      <c r="AD519" s="20"/>
      <c r="AE519" s="20"/>
      <c r="AF519" s="20"/>
    </row>
    <row r="520" spans="1:32" hidden="1">
      <c r="A520" s="449"/>
      <c r="B520" s="493">
        <f>IF('Cumulative Cost Share Budget'!L521='Split CS budget (B)'!$L$1,'Cumulative Cost Share Budget'!B520,0)</f>
        <v>0</v>
      </c>
      <c r="C520" s="493">
        <f>IF('Cumulative Cost Share Budget'!L521='Split CS budget (B)'!$L$1,'Cumulative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(B)'!$L$1,'Cumulative Cost Share Budget'!O520,0)</f>
        <v>0</v>
      </c>
      <c r="P520" s="212">
        <f>IF('Cumulative Cost Share Budget'!L520='Split CS budget (B)'!$L$1,'Cumulative Cost Share Budget'!P520,0)</f>
        <v>0</v>
      </c>
      <c r="Q520" s="61">
        <f>IF('Cumulative Cost Share Budget'!L520='Split CS budget (B)'!$L$1,'Cumulative Cost Share Budget'!Q520,0)</f>
        <v>0</v>
      </c>
      <c r="R520" s="211">
        <f>IF('Cumulative Cost Share Budget'!L520='Split CS budget (B)'!$L$1,'Cumulative Cost Share Budget'!R520,0)</f>
        <v>0</v>
      </c>
      <c r="S520" s="61"/>
      <c r="T520" s="59"/>
      <c r="U520" s="323"/>
      <c r="V520" s="323"/>
      <c r="W520" s="323"/>
      <c r="X520" s="323"/>
      <c r="Y520" s="323"/>
      <c r="AA520" s="20"/>
      <c r="AB520" s="20"/>
      <c r="AC520" s="20"/>
      <c r="AD520" s="20"/>
      <c r="AE520" s="20"/>
      <c r="AF520" s="20"/>
    </row>
    <row r="521" spans="1:32" ht="15" hidden="1">
      <c r="A521" s="449"/>
      <c r="B521" s="493">
        <f>IF('Cumulative Cost Share Budget'!L522='Split CS budget (B)'!$L$1,'Cumulative Cost Share Budget'!B521,0)</f>
        <v>0</v>
      </c>
      <c r="C521" s="493">
        <f>IF('Cumulative Cost Share Budget'!L522='Split CS budget (B)'!$L$1,'Cumulative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(B)'!$L$1,'Cumulative Cost Share Budget'!O521,0)</f>
        <v>0</v>
      </c>
      <c r="P521" s="212">
        <f>IF('Cumulative Cost Share Budget'!L521='Split CS budget (B)'!$L$1,'Cumulative Cost Share Budget'!P521,0)</f>
        <v>0</v>
      </c>
      <c r="Q521" s="61">
        <f>IF('Cumulative Cost Share Budget'!L521='Split CS budget (B)'!$L$1,'Cumulative Cost Share Budget'!Q521,0)</f>
        <v>0</v>
      </c>
      <c r="R521" s="211">
        <f>IF('Cumulative Cost Share Budget'!L521='Split CS budget (B)'!$L$1,'Cumulative Cost Share Budget'!R521,0)</f>
        <v>0</v>
      </c>
      <c r="S521" s="61"/>
      <c r="T521" s="59"/>
      <c r="U521" s="323"/>
      <c r="V521" s="323"/>
      <c r="W521" s="323"/>
      <c r="X521" s="323"/>
      <c r="Y521" s="323"/>
      <c r="AA521" s="20"/>
      <c r="AB521" s="20"/>
      <c r="AC521" s="20"/>
      <c r="AD521" s="20"/>
      <c r="AE521" s="20"/>
      <c r="AF521" s="20"/>
    </row>
    <row r="522" spans="1:32" hidden="1">
      <c r="A522" s="449"/>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9"/>
      <c r="B523" s="491"/>
      <c r="C523" s="482"/>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5">
        <f>IF('Cumulative Cost Share Budget'!$L524='Split CS budget (B)'!$L$1,'Cumulative Cost Share Budget'!A524,0)</f>
        <v>0</v>
      </c>
      <c r="B524" s="493">
        <f>IF('Cumulative Cost Share Budget'!L525='Split CS budget (B)'!$L$1,'Cumulative Cost Share Budget'!B524,0)</f>
        <v>0</v>
      </c>
      <c r="C524" s="493">
        <f>IF('Cumulative Cost Share Budget'!L525='Split CS budget (B)'!$L$1,'Cumulative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(B)'!$L$1,'Cumulative Cost Share Budget'!M524,0)</f>
        <v>0</v>
      </c>
      <c r="N524" s="214">
        <f>IF('Cumulative Cost Share Budget'!L524='Split CS budget (B)'!$L$1,'Cumulative Cost Share Budget'!N524,0)</f>
        <v>0</v>
      </c>
      <c r="O524" s="211">
        <f>IF('Cumulative Cost Share Budget'!L524='Split CS budget (B)'!$L$1,'Cumulative Cost Share Budget'!O524,0)</f>
        <v>0</v>
      </c>
      <c r="P524" s="212">
        <f>IF('Cumulative Cost Share Budget'!L524='Split CS budget (B)'!$L$1,'Cumulative Cost Share Budget'!P524,0)</f>
        <v>0</v>
      </c>
      <c r="Q524" s="61">
        <f>IF('Cumulative Cost Share Budget'!L524='Split CS budget (B)'!$L$1,'Cumulative Cost Share Budget'!Q524,0)</f>
        <v>0</v>
      </c>
      <c r="R524" s="211">
        <f>IF('Cumulative Cost Share Budget'!L524='Split CS budget (B)'!$L$1,'Cumulative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32">
        <f>IF('Cumulative Cost Share Budget'!$L525='Split CS budget (B)'!$L$1,'Cumulative Cost Share Budget'!A525,0)</f>
        <v>0</v>
      </c>
      <c r="B525" s="493">
        <f>IF('Cumulative Cost Share Budget'!L526='Split CS budget (B)'!$L$1,'Cumulative Cost Share Budget'!B525,0)</f>
        <v>0</v>
      </c>
      <c r="C525" s="493">
        <f>IF('Cumulative Cost Share Budget'!L526='Split CS budget (B)'!$L$1,'Cumulative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(B)'!$L$1,'Cumulative Cost Share Budget'!O525,0)</f>
        <v>0</v>
      </c>
      <c r="P525" s="212">
        <f>IF('Cumulative Cost Share Budget'!L525='Split CS budget (B)'!$L$1,'Cumulative Cost Share Budget'!P525,0)</f>
        <v>0</v>
      </c>
      <c r="Q525" s="61">
        <f>IF('Cumulative Cost Share Budget'!L525='Split CS budget (B)'!$L$1,'Cumulative Cost Share Budget'!Q525,0)</f>
        <v>0</v>
      </c>
      <c r="R525" s="211">
        <f>IF('Cumulative Cost Share Budget'!L525='Split CS budget (B)'!$L$1,'Cumulative Cost Share Budget'!R525,0)</f>
        <v>0</v>
      </c>
      <c r="S525" s="61"/>
      <c r="T525" s="59"/>
      <c r="U525" s="323"/>
      <c r="V525" s="323"/>
      <c r="W525" s="323"/>
      <c r="X525" s="323"/>
      <c r="Y525" s="323"/>
      <c r="Z525" s="267"/>
      <c r="AA525" s="20"/>
      <c r="AB525" s="20"/>
      <c r="AC525" s="20"/>
      <c r="AD525" s="20"/>
      <c r="AE525" s="20"/>
      <c r="AF525" s="20"/>
    </row>
    <row r="526" spans="1:32" hidden="1">
      <c r="A526" s="449"/>
      <c r="B526" s="493">
        <f>IF('Cumulative Cost Share Budget'!L527='Split CS budget (B)'!$L$1,'Cumulative Cost Share Budget'!B526,0)</f>
        <v>0</v>
      </c>
      <c r="C526" s="493">
        <f>IF('Cumulative Cost Share Budget'!L527='Split CS budget (B)'!$L$1,'Cumulative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(B)'!$L$1,'Cumulative Cost Share Budget'!O526,0)</f>
        <v>0</v>
      </c>
      <c r="P526" s="212">
        <f>IF('Cumulative Cost Share Budget'!L526='Split CS budget (B)'!$L$1,'Cumulative Cost Share Budget'!P526,0)</f>
        <v>0</v>
      </c>
      <c r="Q526" s="61">
        <f>IF('Cumulative Cost Share Budget'!L526='Split CS budget (B)'!$L$1,'Cumulative Cost Share Budget'!Q526,0)</f>
        <v>0</v>
      </c>
      <c r="R526" s="211">
        <f>IF('Cumulative Cost Share Budget'!L526='Split CS budget (B)'!$L$1,'Cumulative Cost Share Budget'!R526,0)</f>
        <v>0</v>
      </c>
      <c r="S526" s="61"/>
      <c r="T526" s="59"/>
      <c r="U526" s="323"/>
      <c r="V526" s="323"/>
      <c r="W526" s="323"/>
      <c r="X526" s="323"/>
      <c r="Y526" s="323"/>
      <c r="AA526" s="20"/>
      <c r="AB526" s="20"/>
      <c r="AC526" s="20"/>
      <c r="AD526" s="20"/>
      <c r="AE526" s="20"/>
      <c r="AF526" s="20"/>
    </row>
    <row r="527" spans="1:32" hidden="1">
      <c r="A527" s="449"/>
      <c r="B527" s="493">
        <f>IF('Cumulative Cost Share Budget'!L528='Split CS budget (B)'!$L$1,'Cumulative Cost Share Budget'!B527,0)</f>
        <v>0</v>
      </c>
      <c r="C527" s="493">
        <f>IF('Cumulative Cost Share Budget'!L528='Split CS budget (B)'!$L$1,'Cumulative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(B)'!$L$1,'Cumulative Cost Share Budget'!O527,0)</f>
        <v>0</v>
      </c>
      <c r="P527" s="212">
        <f>IF('Cumulative Cost Share Budget'!L527='Split CS budget (B)'!$L$1,'Cumulative Cost Share Budget'!P527,0)</f>
        <v>0</v>
      </c>
      <c r="Q527" s="61">
        <f>IF('Cumulative Cost Share Budget'!L527='Split CS budget (B)'!$L$1,'Cumulative Cost Share Budget'!Q527,0)</f>
        <v>0</v>
      </c>
      <c r="R527" s="211">
        <f>IF('Cumulative Cost Share Budget'!L527='Split CS budget (B)'!$L$1,'Cumulative Cost Share Budget'!R527,0)</f>
        <v>0</v>
      </c>
      <c r="S527" s="61"/>
      <c r="T527" s="59"/>
      <c r="U527" s="323"/>
      <c r="V527" s="323"/>
      <c r="W527" s="323"/>
      <c r="X527" s="323"/>
      <c r="Y527" s="323"/>
      <c r="AA527" s="20"/>
      <c r="AB527" s="20"/>
      <c r="AC527" s="20"/>
      <c r="AD527" s="20"/>
      <c r="AE527" s="20"/>
      <c r="AF527" s="20"/>
    </row>
    <row r="528" spans="1:32" ht="15" hidden="1">
      <c r="A528" s="449"/>
      <c r="B528" s="493">
        <f>IF('Cumulative Cost Share Budget'!L529='Split CS budget (B)'!$L$1,'Cumulative Cost Share Budget'!B528,0)</f>
        <v>0</v>
      </c>
      <c r="C528" s="493">
        <f>IF('Cumulative Cost Share Budget'!L529='Split CS budget (B)'!$L$1,'Cumulative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(B)'!$L$1,'Cumulative Cost Share Budget'!O528,0)</f>
        <v>0</v>
      </c>
      <c r="P528" s="212">
        <f>IF('Cumulative Cost Share Budget'!L528='Split CS budget (B)'!$L$1,'Cumulative Cost Share Budget'!P528,0)</f>
        <v>0</v>
      </c>
      <c r="Q528" s="61">
        <f>IF('Cumulative Cost Share Budget'!L528='Split CS budget (B)'!$L$1,'Cumulative Cost Share Budget'!Q528,0)</f>
        <v>0</v>
      </c>
      <c r="R528" s="211">
        <f>IF('Cumulative Cost Share Budget'!L528='Split CS budget (B)'!$L$1,'Cumulative Cost Share Budget'!R528,0)</f>
        <v>0</v>
      </c>
      <c r="S528" s="61"/>
      <c r="T528" s="59"/>
      <c r="U528" s="323"/>
      <c r="V528" s="323"/>
      <c r="W528" s="323"/>
      <c r="X528" s="323"/>
      <c r="Y528" s="323"/>
      <c r="AA528" s="20"/>
      <c r="AB528" s="20"/>
      <c r="AC528" s="20"/>
      <c r="AD528" s="20"/>
      <c r="AE528" s="20"/>
      <c r="AF528" s="20"/>
    </row>
    <row r="529" spans="1:32" hidden="1">
      <c r="A529" s="449"/>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9"/>
      <c r="B530" s="491"/>
      <c r="C530" s="482"/>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5">
        <f>IF('Cumulative Cost Share Budget'!$L531='Split CS budget (B)'!$L$1,'Cumulative Cost Share Budget'!A531,0)</f>
        <v>0</v>
      </c>
      <c r="B531" s="493">
        <f>IF('Cumulative Cost Share Budget'!L532='Split CS budget (B)'!$L$1,'Cumulative Cost Share Budget'!B531,0)</f>
        <v>0</v>
      </c>
      <c r="C531" s="493">
        <f>IF('Cumulative Cost Share Budget'!L532='Split CS budget (B)'!$L$1,'Cumulative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(B)'!$L$1,'Cumulative Cost Share Budget'!M531,0)</f>
        <v>0</v>
      </c>
      <c r="N531" s="214">
        <f>IF('Cumulative Cost Share Budget'!L531='Split CS budget (B)'!$L$1,'Cumulative Cost Share Budget'!N531,0)</f>
        <v>0</v>
      </c>
      <c r="O531" s="211">
        <f>IF('Cumulative Cost Share Budget'!L531='Split CS budget (B)'!$L$1,'Cumulative Cost Share Budget'!O531,0)</f>
        <v>0</v>
      </c>
      <c r="P531" s="212">
        <f>IF('Cumulative Cost Share Budget'!L531='Split CS budget (B)'!$L$1,'Cumulative Cost Share Budget'!P531,0)</f>
        <v>0</v>
      </c>
      <c r="Q531" s="61">
        <f>IF('Cumulative Cost Share Budget'!L531='Split CS budget (B)'!$L$1,'Cumulative Cost Share Budget'!Q531,0)</f>
        <v>0</v>
      </c>
      <c r="R531" s="211">
        <f>IF('Cumulative Cost Share Budget'!L531='Split CS budget (B)'!$L$1,'Cumulative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32">
        <f>IF('Cumulative Cost Share Budget'!$L532='Split CS budget (B)'!$L$1,'Cumulative Cost Share Budget'!A532,0)</f>
        <v>0</v>
      </c>
      <c r="B532" s="493">
        <f>IF('Cumulative Cost Share Budget'!L533='Split CS budget (B)'!$L$1,'Cumulative Cost Share Budget'!B532,0)</f>
        <v>0</v>
      </c>
      <c r="C532" s="493">
        <f>IF('Cumulative Cost Share Budget'!L533='Split CS budget (B)'!$L$1,'Cumulative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(B)'!$L$1,'Cumulative Cost Share Budget'!O532,0)</f>
        <v>0</v>
      </c>
      <c r="P532" s="212">
        <f>IF('Cumulative Cost Share Budget'!L532='Split CS budget (B)'!$L$1,'Cumulative Cost Share Budget'!P532,0)</f>
        <v>0</v>
      </c>
      <c r="Q532" s="61">
        <f>IF('Cumulative Cost Share Budget'!L532='Split CS budget (B)'!$L$1,'Cumulative Cost Share Budget'!Q532,0)</f>
        <v>0</v>
      </c>
      <c r="R532" s="211">
        <f>IF('Cumulative Cost Share Budget'!L532='Split CS budget (B)'!$L$1,'Cumulative Cost Share Budget'!R532,0)</f>
        <v>0</v>
      </c>
      <c r="S532" s="61"/>
      <c r="T532" s="59"/>
      <c r="U532" s="323"/>
      <c r="V532" s="323"/>
      <c r="W532" s="323"/>
      <c r="X532" s="323"/>
      <c r="Y532" s="323"/>
      <c r="Z532" s="267"/>
      <c r="AA532" s="20"/>
      <c r="AB532" s="20"/>
      <c r="AC532" s="20"/>
      <c r="AD532" s="20"/>
      <c r="AE532" s="20"/>
      <c r="AF532" s="20"/>
    </row>
    <row r="533" spans="1:32" hidden="1">
      <c r="A533" s="449"/>
      <c r="B533" s="493">
        <f>IF('Cumulative Cost Share Budget'!L534='Split CS budget (B)'!$L$1,'Cumulative Cost Share Budget'!B533,0)</f>
        <v>0</v>
      </c>
      <c r="C533" s="493">
        <f>IF('Cumulative Cost Share Budget'!L534='Split CS budget (B)'!$L$1,'Cumulative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(B)'!$L$1,'Cumulative Cost Share Budget'!O533,0)</f>
        <v>0</v>
      </c>
      <c r="P533" s="212">
        <f>IF('Cumulative Cost Share Budget'!L533='Split CS budget (B)'!$L$1,'Cumulative Cost Share Budget'!P533,0)</f>
        <v>0</v>
      </c>
      <c r="Q533" s="61">
        <f>IF('Cumulative Cost Share Budget'!L533='Split CS budget (B)'!$L$1,'Cumulative Cost Share Budget'!Q533,0)</f>
        <v>0</v>
      </c>
      <c r="R533" s="211">
        <f>IF('Cumulative Cost Share Budget'!L533='Split CS budget (B)'!$L$1,'Cumulative Cost Share Budget'!R533,0)</f>
        <v>0</v>
      </c>
      <c r="S533" s="61"/>
      <c r="T533" s="59"/>
      <c r="U533" s="323"/>
      <c r="V533" s="323"/>
      <c r="W533" s="323"/>
      <c r="X533" s="323"/>
      <c r="Y533" s="323"/>
      <c r="AA533" s="20"/>
      <c r="AB533" s="20"/>
      <c r="AC533" s="20"/>
      <c r="AD533" s="20"/>
      <c r="AE533" s="20"/>
      <c r="AF533" s="20"/>
    </row>
    <row r="534" spans="1:32" hidden="1">
      <c r="A534" s="449"/>
      <c r="B534" s="493">
        <f>IF('Cumulative Cost Share Budget'!L535='Split CS budget (B)'!$L$1,'Cumulative Cost Share Budget'!B534,0)</f>
        <v>0</v>
      </c>
      <c r="C534" s="493">
        <f>IF('Cumulative Cost Share Budget'!L535='Split CS budget (B)'!$L$1,'Cumulative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(B)'!$L$1,'Cumulative Cost Share Budget'!O534,0)</f>
        <v>0</v>
      </c>
      <c r="P534" s="212">
        <f>IF('Cumulative Cost Share Budget'!L534='Split CS budget (B)'!$L$1,'Cumulative Cost Share Budget'!P534,0)</f>
        <v>0</v>
      </c>
      <c r="Q534" s="61">
        <f>IF('Cumulative Cost Share Budget'!L534='Split CS budget (B)'!$L$1,'Cumulative Cost Share Budget'!Q534,0)</f>
        <v>0</v>
      </c>
      <c r="R534" s="211">
        <f>IF('Cumulative Cost Share Budget'!L534='Split CS budget (B)'!$L$1,'Cumulative Cost Share Budget'!R534,0)</f>
        <v>0</v>
      </c>
      <c r="S534" s="61"/>
      <c r="T534" s="59"/>
      <c r="U534" s="323"/>
      <c r="V534" s="323"/>
      <c r="W534" s="323"/>
      <c r="X534" s="323"/>
      <c r="Y534" s="323"/>
      <c r="AA534" s="20"/>
      <c r="AB534" s="20"/>
      <c r="AC534" s="20"/>
      <c r="AD534" s="20"/>
      <c r="AE534" s="20"/>
      <c r="AF534" s="20"/>
    </row>
    <row r="535" spans="1:32" ht="15" hidden="1">
      <c r="A535" s="449"/>
      <c r="B535" s="493">
        <f>IF('Cumulative Cost Share Budget'!L536='Split CS budget (B)'!$L$1,'Cumulative Cost Share Budget'!B535,0)</f>
        <v>0</v>
      </c>
      <c r="C535" s="493">
        <f>IF('Cumulative Cost Share Budget'!L536='Split CS budget (B)'!$L$1,'Cumulative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(B)'!$L$1,'Cumulative Cost Share Budget'!O535,0)</f>
        <v>0</v>
      </c>
      <c r="P535" s="212">
        <f>IF('Cumulative Cost Share Budget'!L535='Split CS budget (B)'!$L$1,'Cumulative Cost Share Budget'!P535,0)</f>
        <v>0</v>
      </c>
      <c r="Q535" s="61">
        <f>IF('Cumulative Cost Share Budget'!L535='Split CS budget (B)'!$L$1,'Cumulative Cost Share Budget'!Q535,0)</f>
        <v>0</v>
      </c>
      <c r="R535" s="211">
        <f>IF('Cumulative Cost Share Budget'!L535='Split CS budget (B)'!$L$1,'Cumulative Cost Share Budget'!R535,0)</f>
        <v>0</v>
      </c>
      <c r="S535" s="61"/>
      <c r="T535" s="59"/>
      <c r="U535" s="323"/>
      <c r="V535" s="323"/>
      <c r="W535" s="323"/>
      <c r="X535" s="323"/>
      <c r="Y535" s="323"/>
      <c r="AA535" s="20"/>
      <c r="AB535" s="20"/>
      <c r="AC535" s="20"/>
      <c r="AD535" s="20"/>
      <c r="AE535" s="20"/>
      <c r="AF535" s="20"/>
    </row>
    <row r="536" spans="1:32" hidden="1">
      <c r="A536" s="449"/>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9"/>
      <c r="B537" s="491"/>
      <c r="C537" s="482"/>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5">
        <f>IF('Cumulative Cost Share Budget'!$L538='Split CS budget (B)'!$L$1,'Cumulative Cost Share Budget'!A538,0)</f>
        <v>0</v>
      </c>
      <c r="B538" s="493">
        <f>IF('Cumulative Cost Share Budget'!L539='Split CS budget (B)'!$L$1,'Cumulative Cost Share Budget'!B538,0)</f>
        <v>0</v>
      </c>
      <c r="C538" s="493">
        <f>IF('Cumulative Cost Share Budget'!L539='Split CS budget (B)'!$L$1,'Cumulative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(B)'!$L$1,'Cumulative Cost Share Budget'!M538,0)</f>
        <v>0</v>
      </c>
      <c r="N538" s="214">
        <f>IF('Cumulative Cost Share Budget'!L538='Split CS budget (B)'!$L$1,'Cumulative Cost Share Budget'!N538,0)</f>
        <v>0</v>
      </c>
      <c r="O538" s="211">
        <f>IF('Cumulative Cost Share Budget'!L538='Split CS budget (B)'!$L$1,'Cumulative Cost Share Budget'!O538,0)</f>
        <v>0</v>
      </c>
      <c r="P538" s="212">
        <f>IF('Cumulative Cost Share Budget'!L538='Split CS budget (B)'!$L$1,'Cumulative Cost Share Budget'!P538,0)</f>
        <v>0</v>
      </c>
      <c r="Q538" s="61">
        <f>IF('Cumulative Cost Share Budget'!L538='Split CS budget (B)'!$L$1,'Cumulative Cost Share Budget'!Q538,0)</f>
        <v>0</v>
      </c>
      <c r="R538" s="211">
        <f>IF('Cumulative Cost Share Budget'!L538='Split CS budget (B)'!$L$1,'Cumulative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32">
        <f>IF('Cumulative Cost Share Budget'!$L539='Split CS budget (B)'!$L$1,'Cumulative Cost Share Budget'!A539,0)</f>
        <v>0</v>
      </c>
      <c r="B539" s="493">
        <f>IF('Cumulative Cost Share Budget'!L540='Split CS budget (B)'!$L$1,'Cumulative Cost Share Budget'!B539,0)</f>
        <v>0</v>
      </c>
      <c r="C539" s="493">
        <f>IF('Cumulative Cost Share Budget'!L540='Split CS budget (B)'!$L$1,'Cumulative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(B)'!$L$1,'Cumulative Cost Share Budget'!O539,0)</f>
        <v>0</v>
      </c>
      <c r="P539" s="212">
        <f>IF('Cumulative Cost Share Budget'!L539='Split CS budget (B)'!$L$1,'Cumulative Cost Share Budget'!P539,0)</f>
        <v>0</v>
      </c>
      <c r="Q539" s="61">
        <f>IF('Cumulative Cost Share Budget'!L539='Split CS budget (B)'!$L$1,'Cumulative Cost Share Budget'!Q539,0)</f>
        <v>0</v>
      </c>
      <c r="R539" s="211">
        <f>IF('Cumulative Cost Share Budget'!L539='Split CS budget (B)'!$L$1,'Cumulative Cost Share Budget'!R539,0)</f>
        <v>0</v>
      </c>
      <c r="S539" s="61"/>
      <c r="T539" s="59"/>
      <c r="U539" s="323"/>
      <c r="V539" s="323"/>
      <c r="W539" s="323"/>
      <c r="X539" s="323"/>
      <c r="Y539" s="323"/>
      <c r="Z539" s="267"/>
      <c r="AA539" s="20"/>
      <c r="AB539" s="20"/>
      <c r="AC539" s="20"/>
      <c r="AD539" s="20"/>
      <c r="AE539" s="20"/>
      <c r="AF539" s="20"/>
    </row>
    <row r="540" spans="1:32" hidden="1">
      <c r="A540" s="449"/>
      <c r="B540" s="493">
        <f>IF('Cumulative Cost Share Budget'!L541='Split CS budget (B)'!$L$1,'Cumulative Cost Share Budget'!B540,0)</f>
        <v>0</v>
      </c>
      <c r="C540" s="493">
        <f>IF('Cumulative Cost Share Budget'!L541='Split CS budget (B)'!$L$1,'Cumulative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(B)'!$L$1,'Cumulative Cost Share Budget'!O540,0)</f>
        <v>0</v>
      </c>
      <c r="P540" s="212">
        <f>IF('Cumulative Cost Share Budget'!L540='Split CS budget (B)'!$L$1,'Cumulative Cost Share Budget'!P540,0)</f>
        <v>0</v>
      </c>
      <c r="Q540" s="61">
        <f>IF('Cumulative Cost Share Budget'!L540='Split CS budget (B)'!$L$1,'Cumulative Cost Share Budget'!Q540,0)</f>
        <v>0</v>
      </c>
      <c r="R540" s="211">
        <f>IF('Cumulative Cost Share Budget'!L540='Split CS budget (B)'!$L$1,'Cumulative Cost Share Budget'!R540,0)</f>
        <v>0</v>
      </c>
      <c r="S540" s="61"/>
      <c r="T540" s="59"/>
      <c r="U540" s="324"/>
      <c r="V540" s="324"/>
      <c r="W540" s="324"/>
      <c r="X540" s="324"/>
      <c r="Y540" s="324"/>
      <c r="AA540" s="20"/>
      <c r="AB540" s="20"/>
      <c r="AC540" s="20"/>
      <c r="AD540" s="20"/>
      <c r="AE540" s="20"/>
      <c r="AF540" s="20"/>
    </row>
    <row r="541" spans="1:32" hidden="1">
      <c r="A541" s="449"/>
      <c r="B541" s="493">
        <f>IF('Cumulative Cost Share Budget'!L542='Split CS budget (B)'!$L$1,'Cumulative Cost Share Budget'!B541,0)</f>
        <v>0</v>
      </c>
      <c r="C541" s="493">
        <f>IF('Cumulative Cost Share Budget'!L542='Split CS budget (B)'!$L$1,'Cumulative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(B)'!$L$1,'Cumulative Cost Share Budget'!O541,0)</f>
        <v>0</v>
      </c>
      <c r="P541" s="212">
        <f>IF('Cumulative Cost Share Budget'!L541='Split CS budget (B)'!$L$1,'Cumulative Cost Share Budget'!P541,0)</f>
        <v>0</v>
      </c>
      <c r="Q541" s="61">
        <f>IF('Cumulative Cost Share Budget'!L541='Split CS budget (B)'!$L$1,'Cumulative Cost Share Budget'!Q541,0)</f>
        <v>0</v>
      </c>
      <c r="R541" s="211">
        <f>IF('Cumulative Cost Share Budget'!L541='Split CS budget (B)'!$L$1,'Cumulative Cost Share Budget'!R541,0)</f>
        <v>0</v>
      </c>
      <c r="S541" s="61"/>
      <c r="T541" s="59"/>
      <c r="U541" s="324"/>
      <c r="V541" s="324"/>
      <c r="W541" s="324"/>
      <c r="X541" s="324"/>
      <c r="Y541" s="324"/>
      <c r="AA541" s="20"/>
      <c r="AB541" s="20"/>
      <c r="AC541" s="20"/>
      <c r="AD541" s="20"/>
      <c r="AE541" s="20"/>
      <c r="AF541" s="20"/>
    </row>
    <row r="542" spans="1:32" ht="15" hidden="1">
      <c r="A542" s="449"/>
      <c r="B542" s="493">
        <f>IF('Cumulative Cost Share Budget'!L543='Split CS budget (B)'!$L$1,'Cumulative Cost Share Budget'!B542,0)</f>
        <v>0</v>
      </c>
      <c r="C542" s="493">
        <f>IF('Cumulative Cost Share Budget'!L543='Split CS budget (B)'!$L$1,'Cumulative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(B)'!$L$1,'Cumulative Cost Share Budget'!O542,0)</f>
        <v>0</v>
      </c>
      <c r="P542" s="212">
        <f>IF('Cumulative Cost Share Budget'!L542='Split CS budget (B)'!$L$1,'Cumulative Cost Share Budget'!P542,0)</f>
        <v>0</v>
      </c>
      <c r="Q542" s="61">
        <f>IF('Cumulative Cost Share Budget'!L542='Split CS budget (B)'!$L$1,'Cumulative Cost Share Budget'!Q542,0)</f>
        <v>0</v>
      </c>
      <c r="R542" s="211">
        <f>IF('Cumulative Cost Share Budget'!L542='Split CS budget (B)'!$L$1,'Cumulative Cost Share Budget'!R542,0)</f>
        <v>0</v>
      </c>
      <c r="S542" s="61"/>
      <c r="T542" s="59"/>
      <c r="U542" s="323"/>
      <c r="V542" s="323"/>
      <c r="W542" s="323"/>
      <c r="X542" s="323"/>
      <c r="Y542" s="323"/>
      <c r="AA542" s="20"/>
      <c r="AB542" s="20"/>
      <c r="AC542" s="20"/>
      <c r="AD542" s="20"/>
      <c r="AE542" s="20"/>
      <c r="AF542" s="20"/>
    </row>
    <row r="543" spans="1:32" hidden="1">
      <c r="A543" s="449"/>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9"/>
      <c r="B544" s="491"/>
      <c r="C544" s="480"/>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9"/>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9"/>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8" thickBot="1">
      <c r="A547" s="449"/>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8"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63" t="s">
        <v>181</v>
      </c>
      <c r="O548" s="764"/>
      <c r="P548" s="764"/>
      <c r="Q548" s="764"/>
      <c r="R548" s="764"/>
      <c r="S548" s="764"/>
      <c r="T548" s="764"/>
      <c r="U548" s="765"/>
      <c r="V548" s="762" t="s">
        <v>118</v>
      </c>
      <c r="W548" s="762"/>
      <c r="X548" s="762"/>
      <c r="Y548" s="762"/>
      <c r="Z548" s="762"/>
    </row>
    <row r="549" spans="1:33" ht="13.8" thickBot="1">
      <c r="A549" s="785" t="s">
        <v>423</v>
      </c>
      <c r="B549" s="785"/>
      <c r="C549" s="785"/>
      <c r="D549" s="785"/>
      <c r="E549" s="785"/>
      <c r="F549" s="785"/>
      <c r="G549" s="785"/>
      <c r="H549" s="785"/>
      <c r="I549" s="785"/>
      <c r="J549" s="785"/>
      <c r="M549" s="15"/>
      <c r="N549" s="782"/>
      <c r="O549" s="783"/>
      <c r="P549" s="783"/>
      <c r="Q549" s="178" t="s">
        <v>31</v>
      </c>
      <c r="R549" s="179" t="s">
        <v>32</v>
      </c>
      <c r="S549" s="179" t="s">
        <v>33</v>
      </c>
      <c r="T549" s="178" t="s">
        <v>34</v>
      </c>
      <c r="U549" s="180" t="s">
        <v>35</v>
      </c>
      <c r="V549" s="321" t="s">
        <v>31</v>
      </c>
      <c r="W549" s="322" t="s">
        <v>32</v>
      </c>
      <c r="X549" s="322" t="s">
        <v>33</v>
      </c>
      <c r="Y549" s="322" t="s">
        <v>34</v>
      </c>
      <c r="Z549" s="322" t="s">
        <v>35</v>
      </c>
    </row>
    <row r="550" spans="1:33" ht="13.8" thickBot="1">
      <c r="C550" s="68"/>
      <c r="D550" s="45"/>
      <c r="E550" s="17" t="str">
        <f>E15</f>
        <v>Year 1</v>
      </c>
      <c r="F550" s="17" t="str">
        <f>F15</f>
        <v>Year 2</v>
      </c>
      <c r="G550" s="17" t="str">
        <f>G15</f>
        <v>Year 3</v>
      </c>
      <c r="H550" s="17" t="str">
        <f>H15</f>
        <v>Year 4</v>
      </c>
      <c r="I550" s="17" t="str">
        <f>I15</f>
        <v>Year 5</v>
      </c>
      <c r="J550" s="45" t="s">
        <v>1</v>
      </c>
      <c r="N550" s="782" t="s">
        <v>302</v>
      </c>
      <c r="O550" s="783"/>
      <c r="P550" s="783"/>
      <c r="Q550" s="382">
        <f>IF('Cumulative Cost Share Budget'!L552='Split CS budget (B)'!$L$1,'Cumulative Cost Share Budget'!Q552,0)</f>
        <v>0</v>
      </c>
      <c r="R550" s="382">
        <f>IF('Cumulative Cost Share Budget'!L552='Split CS budget (B)'!$L$1,'Cumulative Cost Share Budget'!R552,0)</f>
        <v>0</v>
      </c>
      <c r="S550" s="382">
        <f>IF('Cumulative Cost Share Budget'!L552='Split CS budget (B)'!$L$1,'Cumulative Cost Share Budget'!S552,0)</f>
        <v>0</v>
      </c>
      <c r="T550" s="382">
        <f>IF('Cumulative Cost Share Budget'!L552='Split CS budget (B)'!$L$1,'Cumulative Cost Share Budget'!T552,0)</f>
        <v>0</v>
      </c>
      <c r="U550" s="383">
        <f>IF('Cumulative Cost Share Budget'!L552='Split CS budget (B)'!$L$1,'Cumulative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93">
        <f>IF('Cumulative Cost Share Budget'!L551='Split CS budget (B)'!$L$1,'Cumulative Cost Share Budget'!A551,0)</f>
        <v>0</v>
      </c>
      <c r="B551" s="493">
        <f>IF('Cumulative Cost Share Budget'!M551='Split CS budget (B)'!$L$1,'Cumulative Cost Share Budget'!B551,0)</f>
        <v>0</v>
      </c>
      <c r="C551" s="68"/>
      <c r="D551" s="33" t="s">
        <v>123</v>
      </c>
      <c r="E551" s="76">
        <f>IF('Cumulative Cost Share Budget'!$L547='Split CS budget (B)'!$L$1,'Cumulative Cost Share Budget'!E547,0)</f>
        <v>0</v>
      </c>
      <c r="F551" s="76">
        <f>IF('Cumulative Cost Share Budget'!$L547='Split CS budget (B)'!$L$1,'Cumulative Cost Share Budget'!F547,0)</f>
        <v>0</v>
      </c>
      <c r="G551" s="76">
        <f>IF('Cumulative Cost Share Budget'!$L547='Split CS budget (B)'!$L$1,'Cumulative Cost Share Budget'!G547,0)</f>
        <v>0</v>
      </c>
      <c r="H551" s="76">
        <f>IF('Cumulative Cost Share Budget'!$L547='Split CS budget (B)'!$L$1,'Cumulative Cost Share Budget'!H547,0)</f>
        <v>0</v>
      </c>
      <c r="I551" s="76">
        <f>IF('Cumulative Cost Share Budget'!$L547='Split CS budget (B)'!$L$1,'Cumulative Cost Share Budget'!I547,0)</f>
        <v>0</v>
      </c>
      <c r="J551" s="45"/>
      <c r="N551" s="386" t="s">
        <v>303</v>
      </c>
      <c r="O551" s="45"/>
      <c r="P551" s="375" t="s">
        <v>299</v>
      </c>
      <c r="Q551" s="502">
        <f>IF('Cumulative Cost Share Budget'!L553='Split CS budget (B)'!$L$1,'Cumulative Cost Share Budget'!Q553,0)</f>
        <v>0</v>
      </c>
      <c r="R551" s="502">
        <f>IF('Cumulative Cost Share Budget'!L553='Split CS budget (B)'!$L$1,'Cumulative Cost Share Budget'!R553,0)</f>
        <v>0</v>
      </c>
      <c r="S551" s="502">
        <f>IF('Cumulative Cost Share Budget'!L553='Split CS budget (B)'!$L$1,'Cumulative Cost Share Budget'!S553,0)</f>
        <v>0</v>
      </c>
      <c r="T551" s="502">
        <f>IF('Cumulative Cost Share Budget'!L553='Split CS budget (B)'!$L$1,'Cumulative Cost Share Budget'!T553,0)</f>
        <v>0</v>
      </c>
      <c r="U551" s="503">
        <f>IF('Cumulative Cost Share Budget'!L553='Split CS budget (B)'!$L$1,'Cumulative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4">
        <f>IF('Cumulative Cost Share Budget'!L554='Split CS budget (B)'!$L$1,'Cumulative Cost Share Budget'!Q554,0)</f>
        <v>0</v>
      </c>
      <c r="R552" s="504">
        <f>IF('Cumulative Cost Share Budget'!L554='Split CS budget (B)'!$L$1,'Cumulative Cost Share Budget'!R554,0)</f>
        <v>0</v>
      </c>
      <c r="S552" s="504">
        <f>IF('Cumulative Cost Share Budget'!L554='Split CS budget (B)'!$L$1,'Cumulative Cost Share Budget'!S554,0)</f>
        <v>0</v>
      </c>
      <c r="T552" s="504">
        <f>IF('Cumulative Cost Share Budget'!L554='Split CS budget (B)'!$L$1,'Cumulative Cost Share Budget'!T554,0)</f>
        <v>0</v>
      </c>
      <c r="U552" s="505">
        <f>IF('Cumulative Cost Share Budget'!L554='Split CS budget (B)'!$L$1,'Cumulative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Budget Request '!$L549='Split CS budget (B)'!$L$1,'Cumulative Budget Request '!E549,0)</f>
        <v>0</v>
      </c>
      <c r="F553" s="161">
        <f>IF('Cumulative Budget Request '!$L549='Split CS budget (B)'!$L$1,'Cumulative Budget Request '!F549,0)</f>
        <v>0</v>
      </c>
      <c r="G553" s="161">
        <f>IF('Cumulative Budget Request '!$L549='Split CS budget (B)'!$L$1,'Cumulative Budget Request '!G549,0)</f>
        <v>0</v>
      </c>
      <c r="H553" s="161">
        <f>IF('Cumulative Budget Request '!$L549='Split CS budget (B)'!$L$1,'Cumulative Budget Request '!H549,0)</f>
        <v>0</v>
      </c>
      <c r="I553" s="161">
        <f>IF('Cumulative Budget Request '!$L549='Split CS budget (B)'!$L$1,'Cumulative Budget Request '!I549,0)</f>
        <v>0</v>
      </c>
      <c r="J553" s="158">
        <f>SUM(E553:I553)</f>
        <v>0</v>
      </c>
      <c r="N553" s="182"/>
      <c r="O553" s="377">
        <f>IF('Cumulative Cost Share Budget'!L555='Split CS budget (B)'!$L$1,'Cumulative Cost Share Budget'!O555,0)</f>
        <v>0</v>
      </c>
      <c r="P553" s="375" t="s">
        <v>301</v>
      </c>
      <c r="Q553" s="504">
        <f>IF('Cumulative Cost Share Budget'!L555='Split CS budget (B)'!$L$1,'Cumulative Cost Share Budget'!Q555,0)</f>
        <v>0</v>
      </c>
      <c r="R553" s="504">
        <f>IF('Cumulative Cost Share Budget'!L555='Split CS budget (B)'!$L$1,'Cumulative Cost Share Budget'!R555,0)</f>
        <v>0</v>
      </c>
      <c r="S553" s="504">
        <f>IF('Cumulative Cost Share Budget'!L555='Split CS budget (B)'!$L$1,'Cumulative Cost Share Budget'!S555,0)</f>
        <v>0</v>
      </c>
      <c r="T553" s="504">
        <f>IF('Cumulative Cost Share Budget'!L555='Split CS budget (B)'!$L$1,'Cumulative Cost Share Budget'!T555,0)</f>
        <v>0</v>
      </c>
      <c r="U553" s="505">
        <f>IF('Cumulative Cost Share Budget'!L555='Split CS budget (B)'!$L$1,'Cumulative Cost Share Budget'!U555,0)</f>
        <v>0</v>
      </c>
      <c r="V553" s="324"/>
      <c r="W553" s="324"/>
      <c r="X553" s="324"/>
      <c r="Y553" s="324"/>
      <c r="Z553" s="324"/>
      <c r="AA553" s="53"/>
      <c r="AB553" s="53"/>
      <c r="AC553" s="53"/>
      <c r="AD553" s="53"/>
      <c r="AE553" s="53"/>
      <c r="AF553" s="53"/>
      <c r="AG553" s="53"/>
    </row>
    <row r="554" spans="1:33">
      <c r="D554" s="33" t="s">
        <v>30</v>
      </c>
      <c r="E554" s="161">
        <f>IF('Cumulative Budget Request '!$L550='Split CS budget (B)'!$L$1,'Cumulative Budget Request '!E550,0)</f>
        <v>0</v>
      </c>
      <c r="F554" s="161">
        <f>IF('Cumulative Budget Request '!$L550='Split CS budget (B)'!$L$1,'Cumulative Budget Request '!F550,0)</f>
        <v>0</v>
      </c>
      <c r="G554" s="161">
        <f>IF('Cumulative Budget Request '!$L550='Split CS budget (B)'!$L$1,'Cumulative Budget Request '!G550,0)</f>
        <v>0</v>
      </c>
      <c r="H554" s="161">
        <f>IF('Cumulative Budget Request '!$L550='Split CS budget (B)'!$L$1,'Cumulative Budget Request '!H550,0)</f>
        <v>0</v>
      </c>
      <c r="I554" s="161">
        <f>IF('Cumulative Budget Request '!$L550='Split CS budget (B)'!$L$1,'Cumulative Budget Request '!I550,0)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4">
        <f>IF('Cumulative Cost Share Budget'!L557='Split CS budget (B)'!$L$1,'Cumulative Cost Share Budget'!Q557,0)</f>
        <v>0</v>
      </c>
      <c r="R555" s="504">
        <f>IF('Cumulative Cost Share Budget'!L557='Split CS budget (B)'!$L$1,'Cumulative Cost Share Budget'!R557,0)</f>
        <v>0</v>
      </c>
      <c r="S555" s="504">
        <f>IF('Cumulative Cost Share Budget'!L557='Split CS budget (B)'!$L$1,'Cumulative Cost Share Budget'!S557,0)</f>
        <v>0</v>
      </c>
      <c r="T555" s="504">
        <f>IF('Cumulative Cost Share Budget'!L557='Split CS budget (B)'!$L$1,'Cumulative Cost Share Budget'!T557,0)</f>
        <v>0</v>
      </c>
      <c r="U555" s="505">
        <f>IF('Cumulative Cost Share Budget'!L557='Split CS budget (B)'!$L$1,'Cumulative Cost Share Budget'!U557,0)</f>
        <v>0</v>
      </c>
      <c r="V555" s="324"/>
      <c r="W555" s="324"/>
      <c r="X555" s="324"/>
      <c r="Y555" s="324"/>
      <c r="Z555" s="324"/>
      <c r="AA555" s="748"/>
      <c r="AB555" s="748"/>
      <c r="AC555" s="748"/>
      <c r="AD555" s="114"/>
      <c r="AE555" s="114"/>
      <c r="AF555" s="114"/>
      <c r="AG555" s="114"/>
    </row>
    <row r="556" spans="1:33">
      <c r="A556" s="493">
        <f>IF('Cumulative Cost Share Budget'!L556='Split CS budget (B)'!$L$1,'Cumulative Cost Share Budget'!A556,0)</f>
        <v>0</v>
      </c>
      <c r="B556" s="493">
        <f>IF('Cumulative Cost Share Budget'!M556='Split CS budget (B)'!$L$1,'Cumulative Cost Share Budget'!B556,0)</f>
        <v>0</v>
      </c>
      <c r="C556" s="68"/>
      <c r="D556" s="33" t="s">
        <v>123</v>
      </c>
      <c r="E556" s="76">
        <f>IF('Cumulative Cost Share Budget'!$L552='Split CS budget (B)'!$L$1,'Cumulative Cost Share Budget'!E552,0)</f>
        <v>0</v>
      </c>
      <c r="F556" s="76">
        <f>IF('Cumulative Cost Share Budget'!$L552='Split CS budget (B)'!$L$1,'Cumulative Cost Share Budget'!F552,0)</f>
        <v>0</v>
      </c>
      <c r="G556" s="76">
        <f>IF('Cumulative Cost Share Budget'!$L552='Split CS budget (B)'!$L$1,'Cumulative Cost Share Budget'!G552,0)</f>
        <v>0</v>
      </c>
      <c r="H556" s="76">
        <f>IF('Cumulative Cost Share Budget'!$L552='Split CS budget (B)'!$L$1,'Cumulative Cost Share Budget'!H552,0)</f>
        <v>0</v>
      </c>
      <c r="I556" s="76">
        <f>IF('Cumulative Cost Share Budget'!$L552='Split CS budget (B)'!$L$1,'Cumulative Cost Share Budget'!I552,0)</f>
        <v>0</v>
      </c>
      <c r="J556" s="25"/>
      <c r="N556" s="154"/>
      <c r="O556" s="376" t="s">
        <v>121</v>
      </c>
      <c r="P556" s="375" t="s">
        <v>300</v>
      </c>
      <c r="Q556" s="504">
        <f>IF('Cumulative Cost Share Budget'!L558='Split CS budget (B)'!$L$1,'Cumulative Cost Share Budget'!Q558,0)</f>
        <v>0</v>
      </c>
      <c r="R556" s="504">
        <f>IF('Cumulative Cost Share Budget'!L558='Split CS budget (B)'!$L$1,'Cumulative Cost Share Budget'!R558,0)</f>
        <v>0</v>
      </c>
      <c r="S556" s="504">
        <f>IF('Cumulative Cost Share Budget'!L558='Split CS budget (B)'!$L$1,'Cumulative Cost Share Budget'!S558,0)</f>
        <v>0</v>
      </c>
      <c r="T556" s="504">
        <f>IF('Cumulative Cost Share Budget'!L558='Split CS budget (B)'!$L$1,'Cumulative Cost Share Budget'!T558,0)</f>
        <v>0</v>
      </c>
      <c r="U556" s="505">
        <f>IF('Cumulative Cost Share Budget'!L558='Split CS budget (B)'!$L$1,'Cumulative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(B)'!$L$1,'Cumulative Cost Share Budget'!O559,0)</f>
        <v>0</v>
      </c>
      <c r="P557" s="375" t="s">
        <v>301</v>
      </c>
      <c r="Q557" s="504">
        <f>IF('Cumulative Cost Share Budget'!L559='Split CS budget (B)'!$L$1,'Cumulative Cost Share Budget'!Q559,0)</f>
        <v>0</v>
      </c>
      <c r="R557" s="504">
        <f>IF('Cumulative Cost Share Budget'!L559='Split CS budget (B)'!$L$1,'Cumulative Cost Share Budget'!R559,0)</f>
        <v>0</v>
      </c>
      <c r="S557" s="504">
        <f>IF('Cumulative Cost Share Budget'!L559='Split CS budget (B)'!$L$1,'Cumulative Cost Share Budget'!S559,0)</f>
        <v>0</v>
      </c>
      <c r="T557" s="504">
        <f>IF('Cumulative Cost Share Budget'!L559='Split CS budget (B)'!$L$1,'Cumulative Cost Share Budget'!T559,0)</f>
        <v>0</v>
      </c>
      <c r="U557" s="505">
        <f>IF('Cumulative Cost Share Budget'!L559='Split CS budget (B)'!$L$1,'Cumulative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Budget Request '!$L553='Split CS budget (B)'!$L$1,'Cumulative Budget Request '!E554,0)</f>
        <v>0</v>
      </c>
      <c r="F558" s="161">
        <f>IF('Cumulative Budget Request '!$L553='Split CS budget (B)'!$L$1,'Cumulative Budget Request '!F554,0)</f>
        <v>0</v>
      </c>
      <c r="G558" s="161">
        <f>IF('Cumulative Budget Request '!$L553='Split CS budget (B)'!$L$1,'Cumulative Budget Request '!G554,0)</f>
        <v>0</v>
      </c>
      <c r="H558" s="161">
        <f>IF('Cumulative Budget Request '!$L553='Split CS budget (B)'!$L$1,'Cumulative Budget Request '!H554,0)</f>
        <v>0</v>
      </c>
      <c r="I558" s="161">
        <f>IF('Cumulative Budget Request '!$L553='Split CS budget (B)'!$L$1,'Cumulative Budget Request '!I554,0)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Budget Request '!$L554='Split CS budget (B)'!$L$1,'Cumulative Budget Request '!E555,0)</f>
        <v>0</v>
      </c>
      <c r="F559" s="161">
        <f>IF('Cumulative Budget Request '!$L554='Split CS budget (B)'!$L$1,'Cumulative Budget Request '!F555,0)</f>
        <v>0</v>
      </c>
      <c r="G559" s="161">
        <f>IF('Cumulative Budget Request '!$L554='Split CS budget (B)'!$L$1,'Cumulative Budget Request '!G555,0)</f>
        <v>0</v>
      </c>
      <c r="H559" s="161">
        <f>IF('Cumulative Budget Request '!$L554='Split CS budget (B)'!$L$1,'Cumulative Budget Request '!H555,0)</f>
        <v>0</v>
      </c>
      <c r="I559" s="161">
        <f>IF('Cumulative Budget Request '!$L554='Split CS budget (B)'!$L$1,'Cumulative Budget Request '!I555,0)</f>
        <v>0</v>
      </c>
      <c r="J559" s="158">
        <f>SUM(E559:I559)</f>
        <v>0</v>
      </c>
      <c r="N559" s="396" t="s">
        <v>305</v>
      </c>
      <c r="O559" s="45"/>
      <c r="P559" s="375" t="s">
        <v>299</v>
      </c>
      <c r="Q559" s="504">
        <f>IF('Cumulative Cost Share Budget'!L561='Split CS budget (B)'!$L$1,'Cumulative Cost Share Budget'!Q561,0)</f>
        <v>0</v>
      </c>
      <c r="R559" s="504">
        <f>IF('Cumulative Cost Share Budget'!L561='Split CS budget (B)'!$L$1,'Cumulative Cost Share Budget'!R561,0)</f>
        <v>0</v>
      </c>
      <c r="S559" s="504">
        <f>IF('Cumulative Cost Share Budget'!L561='Split CS budget (B)'!$L$1,'Cumulative Cost Share Budget'!S561,0)</f>
        <v>0</v>
      </c>
      <c r="T559" s="504">
        <f>IF('Cumulative Cost Share Budget'!L561='Split CS budget (B)'!$L$1,'Cumulative Cost Share Budget'!T561,0)</f>
        <v>0</v>
      </c>
      <c r="U559" s="505">
        <f>IF('Cumulative Cost Share Budget'!L561='Split CS budget (B)'!$L$1,'Cumulative Cost Share Budget'!U561,0)</f>
        <v>0</v>
      </c>
      <c r="V559" s="324"/>
      <c r="W559" s="324"/>
      <c r="X559" s="324"/>
      <c r="Y559" s="324"/>
      <c r="Z559" s="324"/>
      <c r="AA559" s="748"/>
      <c r="AB559" s="748"/>
      <c r="AC559" s="748"/>
      <c r="AD559" s="114"/>
      <c r="AE559" s="114"/>
      <c r="AF559" s="114"/>
      <c r="AG559" s="114"/>
    </row>
    <row r="560" spans="1:33">
      <c r="C560" s="68"/>
      <c r="D560" s="45"/>
      <c r="E560" s="16"/>
      <c r="F560" s="16"/>
      <c r="G560" s="16"/>
      <c r="H560" s="16"/>
      <c r="I560" s="16"/>
      <c r="J560" s="25"/>
      <c r="N560" s="154"/>
      <c r="O560" s="376" t="s">
        <v>121</v>
      </c>
      <c r="P560" s="375" t="s">
        <v>300</v>
      </c>
      <c r="Q560" s="504">
        <f>IF('Cumulative Cost Share Budget'!L562='Split CS budget (B)'!$L$1,'Cumulative Cost Share Budget'!Q562,0)</f>
        <v>0</v>
      </c>
      <c r="R560" s="504">
        <f>IF('Cumulative Cost Share Budget'!L562='Split CS budget (B)'!$L$1,'Cumulative Cost Share Budget'!R562,0)</f>
        <v>0</v>
      </c>
      <c r="S560" s="504">
        <f>IF('Cumulative Cost Share Budget'!L562='Split CS budget (B)'!$L$1,'Cumulative Cost Share Budget'!S562,0)</f>
        <v>0</v>
      </c>
      <c r="T560" s="504">
        <f>IF('Cumulative Cost Share Budget'!L562='Split CS budget (B)'!$L$1,'Cumulative Cost Share Budget'!T562,0)</f>
        <v>0</v>
      </c>
      <c r="U560" s="505">
        <f>IF('Cumulative Cost Share Budget'!L562='Split CS budget (B)'!$L$1,'Cumulative Cost Share Budget'!U562,0)</f>
        <v>0</v>
      </c>
      <c r="V560" s="324"/>
      <c r="W560" s="324"/>
      <c r="X560" s="324"/>
      <c r="Y560" s="324"/>
      <c r="Z560" s="324"/>
    </row>
    <row r="561" spans="1:26">
      <c r="A561" s="493">
        <f>IF('Cumulative Cost Share Budget'!L561='Split CS budget (B)'!$L$1,'Cumulative Cost Share Budget'!A561,0)</f>
        <v>0</v>
      </c>
      <c r="B561" s="493">
        <f>IF('Cumulative Cost Share Budget'!M561='Split CS budget (B)'!$L$1,'Cumulative Cost Share Budget'!B561,0)</f>
        <v>0</v>
      </c>
      <c r="C561" s="68"/>
      <c r="D561" s="33" t="s">
        <v>123</v>
      </c>
      <c r="E561" s="76">
        <f>IF('Cumulative Cost Share Budget'!$L557='Split CS budget (B)'!$L$1,'Cumulative Cost Share Budget'!E557,0)</f>
        <v>0</v>
      </c>
      <c r="F561" s="76">
        <f>IF('Cumulative Cost Share Budget'!$L557='Split CS budget (B)'!$L$1,'Cumulative Cost Share Budget'!F557,0)</f>
        <v>0</v>
      </c>
      <c r="G561" s="76">
        <f>IF('Cumulative Cost Share Budget'!$L557='Split CS budget (B)'!$L$1,'Cumulative Cost Share Budget'!G557,0)</f>
        <v>0</v>
      </c>
      <c r="H561" s="76">
        <f>IF('Cumulative Cost Share Budget'!$L557='Split CS budget (B)'!$L$1,'Cumulative Cost Share Budget'!H557,0)</f>
        <v>0</v>
      </c>
      <c r="I561" s="76">
        <f>IF('Cumulative Cost Share Budget'!$L557='Split CS budget (B)'!$L$1,'Cumulative Cost Share Budget'!I557,0)</f>
        <v>0</v>
      </c>
      <c r="J561" s="25"/>
      <c r="M561" s="2"/>
      <c r="N561" s="182"/>
      <c r="O561" s="377">
        <f>IF('Cumulative Cost Share Budget'!L563='Split CS budget (B)'!$L$1,'Cumulative Cost Share Budget'!O563,0)</f>
        <v>0</v>
      </c>
      <c r="P561" s="375" t="s">
        <v>301</v>
      </c>
      <c r="Q561" s="504">
        <f>IF('Cumulative Cost Share Budget'!L563='Split CS budget (B)'!$L$1,'Cumulative Cost Share Budget'!Q563,0)</f>
        <v>0</v>
      </c>
      <c r="R561" s="504">
        <f>IF('Cumulative Cost Share Budget'!L563='Split CS budget (B)'!$L$1,'Cumulative Cost Share Budget'!R563,0)</f>
        <v>0</v>
      </c>
      <c r="S561" s="504">
        <f>IF('Cumulative Cost Share Budget'!L563='Split CS budget (B)'!$L$1,'Cumulative Cost Share Budget'!S563,0)</f>
        <v>0</v>
      </c>
      <c r="T561" s="504">
        <f>IF('Cumulative Cost Share Budget'!L563='Split CS budget (B)'!$L$1,'Cumulative Cost Share Budget'!T563,0)</f>
        <v>0</v>
      </c>
      <c r="U561" s="505">
        <f>IF('Cumulative Cost Share Budget'!L563='Split CS budget (B)'!$L$1,'Cumulative Cost Share Budget'!U563,0)</f>
        <v>0</v>
      </c>
      <c r="V561" s="324"/>
      <c r="W561" s="324"/>
      <c r="X561" s="324"/>
      <c r="Y561" s="324"/>
      <c r="Z561" s="324"/>
    </row>
    <row r="562" spans="1:26" ht="13.8"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Budget Request '!$L558='Split CS budget (B)'!$L$1,'Cumulative Budget Request '!E559,0)</f>
        <v>0</v>
      </c>
      <c r="F563" s="161">
        <f>IF('Cumulative Budget Request '!$L558='Split CS budget (B)'!$L$1,'Cumulative Budget Request '!F559,0)</f>
        <v>0</v>
      </c>
      <c r="G563" s="161">
        <f>IF('Cumulative Budget Request '!$L558='Split CS budget (B)'!$L$1,'Cumulative Budget Request '!G559,0)</f>
        <v>0</v>
      </c>
      <c r="H563" s="161">
        <f>IF('Cumulative Budget Request '!$L558='Split CS budget (B)'!$L$1,'Cumulative Budget Request '!H559,0)</f>
        <v>0</v>
      </c>
      <c r="I563" s="161">
        <f>IF('Cumulative Budget Request '!$L558='Split CS budget (B)'!$L$1,'Cumulative Budget Request '!I559,0)</f>
        <v>0</v>
      </c>
      <c r="J563" s="158">
        <f>SUM(E563:I563)</f>
        <v>0</v>
      </c>
      <c r="M563" s="2"/>
    </row>
    <row r="564" spans="1:26">
      <c r="A564" s="9"/>
      <c r="D564" s="33" t="s">
        <v>30</v>
      </c>
      <c r="E564" s="161">
        <f>IF('Cumulative Budget Request '!$L559='Split CS budget (B)'!$L$1,'Cumulative Budget Request '!E560,0)</f>
        <v>0</v>
      </c>
      <c r="F564" s="161">
        <f>IF('Cumulative Budget Request '!$L559='Split CS budget (B)'!$L$1,'Cumulative Budget Request '!F560,0)</f>
        <v>0</v>
      </c>
      <c r="G564" s="161">
        <f>IF('Cumulative Budget Request '!$L559='Split CS budget (B)'!$L$1,'Cumulative Budget Request '!G560,0)</f>
        <v>0</v>
      </c>
      <c r="H564" s="161">
        <f>IF('Cumulative Budget Request '!$L559='Split CS budget (B)'!$L$1,'Cumulative Budget Request '!H560,0)</f>
        <v>0</v>
      </c>
      <c r="I564" s="161">
        <f>IF('Cumulative Budget Request '!$L559='Split CS budget (B)'!$L$1,'Cumulative Budget Request '!I560,0)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4.4">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57" t="s">
        <v>168</v>
      </c>
      <c r="C575" s="757"/>
      <c r="D575" s="757"/>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493">
        <f>IF('Cumulative Cost Share Budget'!L579='Split CS budget (B)'!$L$1,'Cumulative Cost Share Budget'!A579,0)</f>
        <v>0</v>
      </c>
      <c r="B579" s="493">
        <f>IF('Cumulative Cost Share Budget'!L579='Split CS budget (B)'!$L$1,'Cumulative Cost Share Budget'!B579,0)</f>
        <v>0</v>
      </c>
      <c r="D579" s="3"/>
      <c r="E579" s="161">
        <f>IF('Cumulative Cost Share Budget'!$L579='Split CS budget (B)'!$L$1,'Cumulative Cost Share Budget'!E579,0)</f>
        <v>0</v>
      </c>
      <c r="F579" s="161">
        <f>IF('Cumulative Cost Share Budget'!$L579='Split CS budget (B)'!$L$1,'Cumulative Cost Share Budget'!F579,0)</f>
        <v>0</v>
      </c>
      <c r="G579" s="161">
        <f>IF('Cumulative Cost Share Budget'!$L579='Split CS budget (B)'!$L$1,'Cumulative Cost Share Budget'!G579,0)</f>
        <v>0</v>
      </c>
      <c r="H579" s="161">
        <f>IF('Cumulative Cost Share Budget'!$L579='Split CS budget (B)'!$L$1,'Cumulative Cost Share Budget'!H579,0)</f>
        <v>0</v>
      </c>
      <c r="I579" s="161">
        <f>IF('Cumulative Cost Share Budget'!$L579='Split CS budget (B)'!$L$1,'Cumulative Cost Share Budget'!I579,0)</f>
        <v>0</v>
      </c>
      <c r="J579" s="158">
        <f>SUM(E579:I579)</f>
        <v>0</v>
      </c>
      <c r="K579" s="2"/>
      <c r="L579" s="2"/>
      <c r="M579" s="2"/>
      <c r="Q579" s="199"/>
      <c r="R579" s="199"/>
      <c r="S579" s="199"/>
      <c r="T579" s="4"/>
    </row>
    <row r="580" spans="1:20" hidden="1">
      <c r="A580" s="493">
        <f>IF('Cumulative Cost Share Budget'!L580='Split CS budget (B)'!$L$1,'Cumulative Cost Share Budget'!A580,0)</f>
        <v>0</v>
      </c>
      <c r="B580" s="493">
        <f>IF('Cumulative Cost Share Budget'!L580='Split CS budget (B)'!$L$1,'Cumulative Cost Share Budget'!B580,0)</f>
        <v>0</v>
      </c>
      <c r="D580" s="3"/>
      <c r="E580" s="161">
        <f>IF('Cumulative Cost Share Budget'!$L580='Split CS budget (B)'!$L$1,'Cumulative Cost Share Budget'!E580,0)</f>
        <v>0</v>
      </c>
      <c r="F580" s="161">
        <f>IF('Cumulative Cost Share Budget'!$L580='Split CS budget (B)'!$L$1,'Cumulative Cost Share Budget'!F580,0)</f>
        <v>0</v>
      </c>
      <c r="G580" s="161">
        <f>IF('Cumulative Cost Share Budget'!$L580='Split CS budget (B)'!$L$1,'Cumulative Cost Share Budget'!G580,0)</f>
        <v>0</v>
      </c>
      <c r="H580" s="161">
        <f>IF('Cumulative Cost Share Budget'!$L580='Split CS budget (B)'!$L$1,'Cumulative Cost Share Budget'!H580,0)</f>
        <v>0</v>
      </c>
      <c r="I580" s="161">
        <f>IF('Cumulative Cost Share Budget'!$L580='Split CS budget (B)'!$L$1,'Cumulative Cost Share Budget'!I580,0)</f>
        <v>0</v>
      </c>
      <c r="J580" s="158">
        <f t="shared" ref="J580:J586" si="336">SUM(E580:I580)</f>
        <v>0</v>
      </c>
      <c r="K580" s="2"/>
      <c r="L580" s="2"/>
      <c r="M580" s="2"/>
    </row>
    <row r="581" spans="1:20" hidden="1">
      <c r="A581" s="493">
        <f>IF('Cumulative Cost Share Budget'!L581='Split CS budget (B)'!$L$1,'Cumulative Cost Share Budget'!A581,0)</f>
        <v>0</v>
      </c>
      <c r="B581" s="493"/>
      <c r="D581" s="3"/>
      <c r="E581" s="161">
        <f>IF('Cumulative Cost Share Budget'!$L581='Split CS budget (B)'!$L$1,'Cumulative Cost Share Budget'!E581,0)</f>
        <v>0</v>
      </c>
      <c r="F581" s="161">
        <f>IF('Cumulative Cost Share Budget'!$L581='Split CS budget (B)'!$L$1,'Cumulative Cost Share Budget'!F581,0)</f>
        <v>0</v>
      </c>
      <c r="G581" s="161">
        <f>IF('Cumulative Cost Share Budget'!$L581='Split CS budget (B)'!$L$1,'Cumulative Cost Share Budget'!G581,0)</f>
        <v>0</v>
      </c>
      <c r="H581" s="161">
        <f>IF('Cumulative Cost Share Budget'!$L581='Split CS budget (B)'!$L$1,'Cumulative Cost Share Budget'!H581,0)</f>
        <v>0</v>
      </c>
      <c r="I581" s="161">
        <f>IF('Cumulative Cost Share Budget'!$L581='Split CS budget (B)'!$L$1,'Cumulative Cost Share Budget'!I581,0)</f>
        <v>0</v>
      </c>
      <c r="J581" s="158">
        <f t="shared" si="336"/>
        <v>0</v>
      </c>
      <c r="K581" s="2"/>
      <c r="L581" s="2"/>
      <c r="M581" s="2"/>
    </row>
    <row r="582" spans="1:20" hidden="1">
      <c r="A582" s="493">
        <f>IF('Cumulative Cost Share Budget'!L582='Split CS budget (B)'!$L$1,'Cumulative Cost Share Budget'!A582,0)</f>
        <v>0</v>
      </c>
      <c r="B582" s="493"/>
      <c r="D582" s="3"/>
      <c r="E582" s="161">
        <f>IF('Cumulative Cost Share Budget'!$L582='Split CS budget (B)'!$L$1,'Cumulative Cost Share Budget'!E582,0)</f>
        <v>0</v>
      </c>
      <c r="F582" s="161">
        <f>IF('Cumulative Cost Share Budget'!$L582='Split CS budget (B)'!$L$1,'Cumulative Cost Share Budget'!F582,0)</f>
        <v>0</v>
      </c>
      <c r="G582" s="161">
        <f>IF('Cumulative Cost Share Budget'!$L582='Split CS budget (B)'!$L$1,'Cumulative Cost Share Budget'!G582,0)</f>
        <v>0</v>
      </c>
      <c r="H582" s="161">
        <f>IF('Cumulative Cost Share Budget'!$L582='Split CS budget (B)'!$L$1,'Cumulative Cost Share Budget'!H582,0)</f>
        <v>0</v>
      </c>
      <c r="I582" s="161">
        <f>IF('Cumulative Cost Share Budget'!$L582='Split CS budget (B)'!$L$1,'Cumulative Cost Share Budget'!I582,0)</f>
        <v>0</v>
      </c>
      <c r="J582" s="158">
        <f t="shared" si="336"/>
        <v>0</v>
      </c>
      <c r="K582" s="2"/>
      <c r="L582" s="2"/>
      <c r="M582" s="2"/>
    </row>
    <row r="583" spans="1:20" hidden="1">
      <c r="A583" s="493">
        <f>IF('Cumulative Cost Share Budget'!L583='Split CS budget (B)'!$L$1,'Cumulative Cost Share Budget'!A583,0)</f>
        <v>0</v>
      </c>
      <c r="B583" s="493">
        <f>IF('Cumulative Cost Share Budget'!L581='Split CS budget (B)'!$L$1,'Cumulative Cost Share Budget'!B581,0)</f>
        <v>0</v>
      </c>
      <c r="D583" s="3"/>
      <c r="E583" s="161">
        <f>IF('Cumulative Cost Share Budget'!$L583='Split CS budget (B)'!$L$1,'Cumulative Cost Share Budget'!E583,0)</f>
        <v>0</v>
      </c>
      <c r="F583" s="161">
        <f>IF('Cumulative Cost Share Budget'!$L583='Split CS budget (B)'!$L$1,'Cumulative Cost Share Budget'!F583,0)</f>
        <v>0</v>
      </c>
      <c r="G583" s="161">
        <f>IF('Cumulative Cost Share Budget'!$L583='Split CS budget (B)'!$L$1,'Cumulative Cost Share Budget'!G583,0)</f>
        <v>0</v>
      </c>
      <c r="H583" s="161">
        <f>IF('Cumulative Cost Share Budget'!$L583='Split CS budget (B)'!$L$1,'Cumulative Cost Share Budget'!H583,0)</f>
        <v>0</v>
      </c>
      <c r="I583" s="161">
        <f>IF('Cumulative Cost Share Budget'!$L583='Split CS budget (B)'!$L$1,'Cumulative Cost Share Budget'!I583,0)</f>
        <v>0</v>
      </c>
      <c r="J583" s="158">
        <f t="shared" si="336"/>
        <v>0</v>
      </c>
      <c r="K583" s="2"/>
      <c r="L583" s="2"/>
      <c r="M583" s="2"/>
      <c r="N583" s="2"/>
      <c r="O583" s="2"/>
      <c r="P583" s="2"/>
    </row>
    <row r="584" spans="1:20" hidden="1">
      <c r="A584" s="493">
        <f>IF('Cumulative Cost Share Budget'!L584='Split CS budget (B)'!$L$1,'Cumulative Cost Share Budget'!A584,0)</f>
        <v>0</v>
      </c>
      <c r="B584" s="493">
        <f>IF('Cumulative Cost Share Budget'!L582='Split CS budget (B)'!$L$1,'Cumulative Cost Share Budget'!B582,0)</f>
        <v>0</v>
      </c>
      <c r="D584" s="3"/>
      <c r="E584" s="161">
        <f>IF('Cumulative Cost Share Budget'!$L584='Split CS budget (B)'!$L$1,'Cumulative Cost Share Budget'!E584,0)</f>
        <v>0</v>
      </c>
      <c r="F584" s="161">
        <f>IF('Cumulative Cost Share Budget'!$L584='Split CS budget (B)'!$L$1,'Cumulative Cost Share Budget'!F584,0)</f>
        <v>0</v>
      </c>
      <c r="G584" s="161">
        <f>IF('Cumulative Cost Share Budget'!$L584='Split CS budget (B)'!$L$1,'Cumulative Cost Share Budget'!G584,0)</f>
        <v>0</v>
      </c>
      <c r="H584" s="161">
        <f>IF('Cumulative Cost Share Budget'!$L584='Split CS budget (B)'!$L$1,'Cumulative Cost Share Budget'!H584,0)</f>
        <v>0</v>
      </c>
      <c r="I584" s="161">
        <f>IF('Cumulative Cost Share Budget'!$L584='Split CS budget (B)'!$L$1,'Cumulative Cost Share Budget'!I584,0)</f>
        <v>0</v>
      </c>
      <c r="J584" s="158">
        <f t="shared" si="336"/>
        <v>0</v>
      </c>
      <c r="K584" s="2"/>
      <c r="L584" s="2"/>
      <c r="M584" s="2"/>
      <c r="N584" s="2"/>
      <c r="O584" s="2"/>
      <c r="P584" s="2"/>
    </row>
    <row r="585" spans="1:20" hidden="1">
      <c r="A585" s="493">
        <f>IF('Cumulative Cost Share Budget'!L585='Split CS budget (B)'!$L$1,'Cumulative Cost Share Budget'!A585,0)</f>
        <v>0</v>
      </c>
      <c r="B585" s="493">
        <f>IF('Cumulative Cost Share Budget'!L583='Split CS budget (B)'!$L$1,'Cumulative Cost Share Budget'!B583,0)</f>
        <v>0</v>
      </c>
      <c r="D585" s="3"/>
      <c r="E585" s="161">
        <f>IF('Cumulative Cost Share Budget'!$L585='Split CS budget (B)'!$L$1,'Cumulative Cost Share Budget'!E585,0)</f>
        <v>0</v>
      </c>
      <c r="F585" s="161">
        <f>IF('Cumulative Cost Share Budget'!$L585='Split CS budget (B)'!$L$1,'Cumulative Cost Share Budget'!F585,0)</f>
        <v>0</v>
      </c>
      <c r="G585" s="161">
        <f>IF('Cumulative Cost Share Budget'!$L585='Split CS budget (B)'!$L$1,'Cumulative Cost Share Budget'!G585,0)</f>
        <v>0</v>
      </c>
      <c r="H585" s="161">
        <f>IF('Cumulative Cost Share Budget'!$L585='Split CS budget (B)'!$L$1,'Cumulative Cost Share Budget'!H585,0)</f>
        <v>0</v>
      </c>
      <c r="I585" s="161">
        <f>IF('Cumulative Cost Share Budget'!$L585='Split CS budget (B)'!$L$1,'Cumulative Cost Share Budget'!I585,0)</f>
        <v>0</v>
      </c>
      <c r="J585" s="158">
        <f t="shared" si="336"/>
        <v>0</v>
      </c>
      <c r="K585" s="2"/>
      <c r="L585" s="2"/>
      <c r="M585" s="2"/>
    </row>
    <row r="586" spans="1:20" hidden="1">
      <c r="A586" s="493">
        <f>IF('Cumulative Cost Share Budget'!L586='Split CS budget (B)'!$L$1,'Cumulative Cost Share Budget'!A586,0)</f>
        <v>0</v>
      </c>
      <c r="B586" s="493">
        <f>IF('Cumulative Cost Share Budget'!L586='Split CS budget (B)'!$L$1,'Cumulative Cost Share Budget'!B586,0)</f>
        <v>0</v>
      </c>
      <c r="D586" s="3"/>
      <c r="E586" s="161">
        <f>IF('Cumulative Cost Share Budget'!$L586='Split CS budget (B)'!$L$1,'Cumulative Cost Share Budget'!E586,0)</f>
        <v>0</v>
      </c>
      <c r="F586" s="161">
        <f>IF('Cumulative Cost Share Budget'!$L586='Split CS budget (B)'!$L$1,'Cumulative Cost Share Budget'!F586,0)</f>
        <v>0</v>
      </c>
      <c r="G586" s="161">
        <f>IF('Cumulative Cost Share Budget'!$L586='Split CS budget (B)'!$L$1,'Cumulative Cost Share Budget'!G586,0)</f>
        <v>0</v>
      </c>
      <c r="H586" s="161">
        <f>IF('Cumulative Cost Share Budget'!$L586='Split CS budget (B)'!$L$1,'Cumulative Cost Share Budget'!H586,0)</f>
        <v>0</v>
      </c>
      <c r="I586" s="161">
        <f>IF('Cumulative Cost Share Budget'!$L586='Split CS budget (B)'!$L$1,'Cumulative Cost Share Budget'!I586,0)</f>
        <v>0</v>
      </c>
      <c r="J586" s="158">
        <f t="shared" si="336"/>
        <v>0</v>
      </c>
      <c r="K586" s="2"/>
      <c r="L586" s="2"/>
      <c r="M586" s="2"/>
    </row>
    <row r="587" spans="1:20">
      <c r="A587" s="740" t="s">
        <v>57</v>
      </c>
      <c r="B587" s="740"/>
      <c r="C587" s="740"/>
      <c r="D587" s="740"/>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6"/>
      <c r="B588" s="486"/>
      <c r="E588" s="3"/>
      <c r="F588" s="2"/>
      <c r="G588" s="2"/>
      <c r="H588" s="2"/>
      <c r="I588" s="2"/>
      <c r="J588" s="46"/>
      <c r="K588" s="2"/>
      <c r="L588" s="2"/>
      <c r="M588" s="2"/>
    </row>
    <row r="589" spans="1:20" hidden="1">
      <c r="A589" s="488" t="s">
        <v>122</v>
      </c>
      <c r="B589" s="497"/>
      <c r="C589" s="9"/>
      <c r="D589" s="229" t="s">
        <v>184</v>
      </c>
      <c r="E589" s="117">
        <f>IF('Cumulative Cost Share Budget'!$L583='Split CS budget (B)'!$L$1,'Cumulative Cost Share Budget'!E583,0)</f>
        <v>0</v>
      </c>
      <c r="F589" s="117">
        <f>IF('Cumulative Cost Share Budget'!$L583='Split CS budget (B)'!$L$1,'Cumulative Cost Share Budget'!F583,0)</f>
        <v>0</v>
      </c>
      <c r="G589" s="117">
        <f>IF('Cumulative Cost Share Budget'!$L583='Split CS budget (B)'!$L$1,'Cumulative Cost Share Budget'!G583,0)</f>
        <v>0</v>
      </c>
      <c r="H589" s="117">
        <f>IF('Cumulative Cost Share Budget'!$L583='Split CS budget (B)'!$L$1,'Cumulative Cost Share Budget'!H583,0)</f>
        <v>0</v>
      </c>
      <c r="I589" s="117">
        <f>IF('Cumulative Cost Share Budget'!$L583='Split CS budget (B)'!$L$1,'Cumulative Cost Share Budget'!I583,0)</f>
        <v>0</v>
      </c>
      <c r="J589" s="73"/>
      <c r="K589" s="2"/>
      <c r="L589" s="2"/>
      <c r="M589" s="2"/>
    </row>
    <row r="590" spans="1:20" hidden="1">
      <c r="A590" s="486"/>
      <c r="B590" s="486"/>
      <c r="D590" s="229" t="s">
        <v>264</v>
      </c>
      <c r="E590" s="117">
        <f>IF('Cumulative Cost Share Budget'!$L586='Split CS budget (B)'!$L$1,'Cumulative Cost Share Budget'!E586,0)</f>
        <v>0</v>
      </c>
      <c r="F590" s="117">
        <f>IF('Cumulative Cost Share Budget'!$L586='Split CS budget (B)'!$L$1,'Cumulative Cost Share Budget'!F586,0)</f>
        <v>0</v>
      </c>
      <c r="G590" s="117">
        <f>IF('Cumulative Cost Share Budget'!$L586='Split CS budget (B)'!$L$1,'Cumulative Cost Share Budget'!G586,0)</f>
        <v>0</v>
      </c>
      <c r="H590" s="117">
        <f>IF('Cumulative Cost Share Budget'!$L586='Split CS budget (B)'!$L$1,'Cumulative Cost Share Budget'!H586,0)</f>
        <v>0</v>
      </c>
      <c r="I590" s="117">
        <f>IF('Cumulative Cost Share Budget'!$L586='Split CS budget (B)'!$L$1,'Cumulative Cost Share Budget'!I586,0)</f>
        <v>0</v>
      </c>
      <c r="J590" s="73"/>
      <c r="K590" s="2"/>
      <c r="L590" s="2"/>
      <c r="M590" s="2"/>
    </row>
    <row r="591" spans="1:20" hidden="1">
      <c r="A591" s="488" t="s">
        <v>169</v>
      </c>
      <c r="B591" s="493">
        <f>IF('Cumulative Cost Share Budget'!L591='Split CS budget (B)'!$L$1,'Cumulative Cost Share Budget'!#REF!,0)</f>
        <v>0</v>
      </c>
      <c r="C591" s="9"/>
      <c r="D591" s="229" t="s">
        <v>265</v>
      </c>
      <c r="E591" s="117">
        <f>IF('Cumulative Cost Share Budget'!$L587='Split CS budget (B)'!$L$1,'Cumulative Cost Share Budget'!E587,0)</f>
        <v>0</v>
      </c>
      <c r="F591" s="117">
        <f>IF('Cumulative Cost Share Budget'!$L587='Split CS budget (B)'!$L$1,'Cumulative Cost Share Budget'!F587,0)</f>
        <v>0</v>
      </c>
      <c r="G591" s="117">
        <f>IF('Cumulative Cost Share Budget'!$L587='Split CS budget (B)'!$L$1,'Cumulative Cost Share Budget'!G587,0)</f>
        <v>0</v>
      </c>
      <c r="H591" s="117">
        <f>IF('Cumulative Cost Share Budget'!$L587='Split CS budget (B)'!$L$1,'Cumulative Cost Share Budget'!H587,0)</f>
        <v>0</v>
      </c>
      <c r="I591" s="117">
        <f>IF('Cumulative Cost Share Budget'!$L587='Split CS budget (B)'!$L$1,'Cumulative Cost Share Budget'!I587,0)</f>
        <v>0</v>
      </c>
      <c r="J591" s="73"/>
      <c r="K591" s="2"/>
      <c r="L591" s="2"/>
      <c r="M591" s="2"/>
    </row>
    <row r="592" spans="1:20" hidden="1">
      <c r="A592" s="800">
        <f>IF('Cumulative Cost Share Budget'!L592='Split CS budget (B)'!$L$1,'Cumulative Cost Share Budget'!A592,0)</f>
        <v>0</v>
      </c>
      <c r="B592" s="486"/>
      <c r="D592" s="229" t="s">
        <v>266</v>
      </c>
      <c r="E592" s="117">
        <f>IF('Cumulative Cost Share Budget'!$L588='Split CS budget (B)'!$L$1,'Cumulative Cost Share Budget'!E588,0)</f>
        <v>0</v>
      </c>
      <c r="F592" s="117">
        <f>IF('Cumulative Cost Share Budget'!$L588='Split CS budget (B)'!$L$1,'Cumulative Cost Share Budget'!F588,0)</f>
        <v>0</v>
      </c>
      <c r="G592" s="117">
        <f>IF('Cumulative Cost Share Budget'!$L588='Split CS budget (B)'!$L$1,'Cumulative Cost Share Budget'!G588,0)</f>
        <v>0</v>
      </c>
      <c r="H592" s="117">
        <f>IF('Cumulative Cost Share Budget'!$L588='Split CS budget (B)'!$L$1,'Cumulative Cost Share Budget'!H588,0)</f>
        <v>0</v>
      </c>
      <c r="I592" s="117">
        <f>IF('Cumulative Cost Share Budget'!$L588='Split CS budget (B)'!$L$1,'Cumulative Cost Share Budget'!I588,0)</f>
        <v>0</v>
      </c>
      <c r="J592" s="46"/>
      <c r="K592" s="2"/>
      <c r="L592" s="2"/>
      <c r="M592" s="2"/>
    </row>
    <row r="593" spans="1:16" hidden="1">
      <c r="A593" s="800"/>
      <c r="B593" s="489" t="s">
        <v>41</v>
      </c>
      <c r="C593" s="68" t="s">
        <v>42</v>
      </c>
      <c r="D593" s="26"/>
      <c r="E593" s="14"/>
      <c r="F593" s="14"/>
      <c r="G593" s="14"/>
      <c r="H593" s="14"/>
      <c r="I593" s="14"/>
      <c r="J593" s="46"/>
      <c r="K593" s="2"/>
      <c r="L593" s="2"/>
      <c r="M593" s="2"/>
    </row>
    <row r="594" spans="1:16" hidden="1">
      <c r="A594" s="801"/>
      <c r="B594" s="498" t="s">
        <v>43</v>
      </c>
      <c r="C594" s="116">
        <f>IF('Cumulative Cost Share Budget'!$L594='Split CS budget (B)'!$L$1,'Cumulative Cost Share Budget'!C594,0)</f>
        <v>0</v>
      </c>
      <c r="D594" s="26"/>
      <c r="E594" s="235">
        <f>IF('Cumulative Cost Share Budget'!$L594='Split CS budget (B)'!$L$1,'Cumulative Cost Share Budget'!E594,0)</f>
        <v>0</v>
      </c>
      <c r="F594" s="235">
        <f>IF('Cumulative Cost Share Budget'!$L594='Split CS budget (B)'!$L$1,'Cumulative Cost Share Budget'!F594,0)</f>
        <v>0</v>
      </c>
      <c r="G594" s="235">
        <f>IF('Cumulative Cost Share Budget'!$L594='Split CS budget (B)'!$L$1,'Cumulative Cost Share Budget'!G594,0)</f>
        <v>0</v>
      </c>
      <c r="H594" s="235">
        <f>IF('Cumulative Cost Share Budget'!$L594='Split CS budget (B)'!$L$1,'Cumulative Cost Share Budget'!H594,0)</f>
        <v>0</v>
      </c>
      <c r="I594" s="235">
        <f>IF('Cumulative Cost Share Budget'!$L594='Split CS budget (B)'!$L$1,'Cumulative Cost Share Budget'!I594,0)</f>
        <v>0</v>
      </c>
      <c r="J594" s="158">
        <f t="shared" ref="J594:J599" si="338">SUM(E594:I594)</f>
        <v>0</v>
      </c>
      <c r="K594" s="2"/>
      <c r="L594" s="2"/>
      <c r="M594" s="2"/>
    </row>
    <row r="595" spans="1:16" hidden="1">
      <c r="A595" s="801"/>
      <c r="B595" s="498" t="s">
        <v>44</v>
      </c>
      <c r="C595" s="116">
        <f>IF('Cumulative Cost Share Budget'!$L595='Split CS budget (B)'!$L$1,'Cumulative Cost Share Budget'!C595,0)</f>
        <v>0</v>
      </c>
      <c r="D595" s="26"/>
      <c r="E595" s="235">
        <f>IF('Cumulative Cost Share Budget'!$L595='Split CS budget (B)'!$L$1,'Cumulative Cost Share Budget'!E595,0)</f>
        <v>0</v>
      </c>
      <c r="F595" s="235">
        <f>IF('Cumulative Cost Share Budget'!$L595='Split CS budget (B)'!$L$1,'Cumulative Cost Share Budget'!F595,0)</f>
        <v>0</v>
      </c>
      <c r="G595" s="235">
        <f>IF('Cumulative Cost Share Budget'!$L595='Split CS budget (B)'!$L$1,'Cumulative Cost Share Budget'!G595,0)</f>
        <v>0</v>
      </c>
      <c r="H595" s="235">
        <f>IF('Cumulative Cost Share Budget'!$L595='Split CS budget (B)'!$L$1,'Cumulative Cost Share Budget'!H595,0)</f>
        <v>0</v>
      </c>
      <c r="I595" s="235">
        <f>IF('Cumulative Cost Share Budget'!$L595='Split CS budget (B)'!$L$1,'Cumulative Cost Share Budget'!I595,0)</f>
        <v>0</v>
      </c>
      <c r="J595" s="158">
        <f t="shared" si="338"/>
        <v>0</v>
      </c>
      <c r="K595" s="2"/>
      <c r="L595" s="2"/>
      <c r="M595" s="2"/>
    </row>
    <row r="596" spans="1:16" hidden="1">
      <c r="A596" s="801"/>
      <c r="B596" s="498" t="s">
        <v>182</v>
      </c>
      <c r="C596" s="116">
        <f>IF('Cumulative Cost Share Budget'!$L596='Split CS budget (B)'!$L$1,'Cumulative Cost Share Budget'!C596,0)</f>
        <v>0</v>
      </c>
      <c r="D596" s="26"/>
      <c r="E596" s="235">
        <f>IF('Cumulative Cost Share Budget'!$L596='Split CS budget (B)'!$L$1,'Cumulative Cost Share Budget'!E596,0)</f>
        <v>0</v>
      </c>
      <c r="F596" s="235">
        <f>IF('Cumulative Cost Share Budget'!$L596='Split CS budget (B)'!$L$1,'Cumulative Cost Share Budget'!F596,0)</f>
        <v>0</v>
      </c>
      <c r="G596" s="235">
        <f>IF('Cumulative Cost Share Budget'!$L596='Split CS budget (B)'!$L$1,'Cumulative Cost Share Budget'!G596,0)</f>
        <v>0</v>
      </c>
      <c r="H596" s="235">
        <f>IF('Cumulative Cost Share Budget'!$L596='Split CS budget (B)'!$L$1,'Cumulative Cost Share Budget'!H596,0)</f>
        <v>0</v>
      </c>
      <c r="I596" s="235">
        <f>IF('Cumulative Cost Share Budget'!$L596='Split CS budget (B)'!$L$1,'Cumulative Cost Share Budget'!I596,0)</f>
        <v>0</v>
      </c>
      <c r="J596" s="158">
        <f t="shared" si="338"/>
        <v>0</v>
      </c>
      <c r="K596" s="2"/>
      <c r="L596" s="2"/>
      <c r="M596" s="2"/>
    </row>
    <row r="597" spans="1:16" hidden="1">
      <c r="A597" s="801"/>
      <c r="B597" s="498" t="s">
        <v>45</v>
      </c>
      <c r="C597" s="116">
        <f>IF('Cumulative Cost Share Budget'!$L597='Split CS budget (B)'!$L$1,'Cumulative Cost Share Budget'!C597,0)</f>
        <v>0</v>
      </c>
      <c r="D597" s="26"/>
      <c r="E597" s="235">
        <f>IF('Cumulative Cost Share Budget'!$L597='Split CS budget (B)'!$L$1,'Cumulative Cost Share Budget'!E597,0)</f>
        <v>0</v>
      </c>
      <c r="F597" s="235">
        <f>IF('Cumulative Cost Share Budget'!$L597='Split CS budget (B)'!$L$1,'Cumulative Cost Share Budget'!F597,0)</f>
        <v>0</v>
      </c>
      <c r="G597" s="235">
        <f>IF('Cumulative Cost Share Budget'!$L597='Split CS budget (B)'!$L$1,'Cumulative Cost Share Budget'!G597,0)</f>
        <v>0</v>
      </c>
      <c r="H597" s="235">
        <f>IF('Cumulative Cost Share Budget'!$L597='Split CS budget (B)'!$L$1,'Cumulative Cost Share Budget'!H597,0)</f>
        <v>0</v>
      </c>
      <c r="I597" s="235">
        <f>IF('Cumulative Cost Share Budget'!$L597='Split CS budget (B)'!$L$1,'Cumulative Cost Share Budget'!I597,0)</f>
        <v>0</v>
      </c>
      <c r="J597" s="158">
        <f t="shared" si="338"/>
        <v>0</v>
      </c>
      <c r="K597" s="2"/>
      <c r="L597" s="2"/>
      <c r="M597" s="8"/>
      <c r="N597" s="2"/>
      <c r="O597" s="2"/>
      <c r="P597" s="2"/>
    </row>
    <row r="598" spans="1:16" hidden="1">
      <c r="A598" s="801"/>
      <c r="B598" s="498" t="s">
        <v>46</v>
      </c>
      <c r="C598" s="116">
        <f>IF('Cumulative Cost Share Budget'!$L598='Split CS budget (B)'!$L$1,'Cumulative Cost Share Budget'!C598,0)</f>
        <v>0</v>
      </c>
      <c r="D598" s="26"/>
      <c r="E598" s="235">
        <f>IF('Cumulative Cost Share Budget'!$L598='Split CS budget (B)'!$L$1,'Cumulative Cost Share Budget'!E598,0)</f>
        <v>0</v>
      </c>
      <c r="F598" s="235">
        <f>IF('Cumulative Cost Share Budget'!$L598='Split CS budget (B)'!$L$1,'Cumulative Cost Share Budget'!F598,0)</f>
        <v>0</v>
      </c>
      <c r="G598" s="235">
        <f>IF('Cumulative Cost Share Budget'!$L598='Split CS budget (B)'!$L$1,'Cumulative Cost Share Budget'!G598,0)</f>
        <v>0</v>
      </c>
      <c r="H598" s="235">
        <f>IF('Cumulative Cost Share Budget'!$L598='Split CS budget (B)'!$L$1,'Cumulative Cost Share Budget'!H598,0)</f>
        <v>0</v>
      </c>
      <c r="I598" s="235">
        <f>IF('Cumulative Cost Share Budget'!$L598='Split CS budget (B)'!$L$1,'Cumulative Cost Share Budget'!I598,0)</f>
        <v>0</v>
      </c>
      <c r="J598" s="158">
        <f t="shared" si="338"/>
        <v>0</v>
      </c>
      <c r="K598" s="2"/>
      <c r="L598" s="2"/>
      <c r="M598" s="2"/>
    </row>
    <row r="599" spans="1:16" hidden="1">
      <c r="A599" s="801"/>
      <c r="B599" s="498" t="s">
        <v>47</v>
      </c>
      <c r="C599" s="116">
        <f>IF('Cumulative Cost Share Budget'!$L599='Split CS budget (B)'!$L$1,'Cumulative Cost Share Budget'!C599,0)</f>
        <v>0</v>
      </c>
      <c r="D599" s="26"/>
      <c r="E599" s="235">
        <f>IF('Cumulative Cost Share Budget'!$L599='Split CS budget (B)'!$L$1,'Cumulative Cost Share Budget'!E599,0)</f>
        <v>0</v>
      </c>
      <c r="F599" s="235">
        <f>IF('Cumulative Cost Share Budget'!$L599='Split CS budget (B)'!$L$1,'Cumulative Cost Share Budget'!F599,0)</f>
        <v>0</v>
      </c>
      <c r="G599" s="235">
        <f>IF('Cumulative Cost Share Budget'!$L599='Split CS budget (B)'!$L$1,'Cumulative Cost Share Budget'!G599,0)</f>
        <v>0</v>
      </c>
      <c r="H599" s="235">
        <f>IF('Cumulative Cost Share Budget'!$L599='Split CS budget (B)'!$L$1,'Cumulative Cost Share Budget'!H599,0)</f>
        <v>0</v>
      </c>
      <c r="I599" s="235">
        <f>IF('Cumulative Cost Share Budget'!$L599='Split CS budget (B)'!$L$1,'Cumulative Cost Share Budget'!I599,0)</f>
        <v>0</v>
      </c>
      <c r="J599" s="158">
        <f t="shared" si="338"/>
        <v>0</v>
      </c>
      <c r="K599" s="2"/>
      <c r="L599" s="2"/>
      <c r="M599" s="2"/>
    </row>
    <row r="600" spans="1:16" hidden="1">
      <c r="A600" s="740" t="s">
        <v>57</v>
      </c>
      <c r="B600" s="740"/>
      <c r="C600" s="740"/>
      <c r="D600" s="740"/>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6"/>
      <c r="B601" s="486"/>
      <c r="E601" s="3"/>
      <c r="F601" s="2"/>
      <c r="G601" s="2"/>
      <c r="H601" s="2"/>
      <c r="I601" s="2"/>
      <c r="J601" s="46"/>
      <c r="K601" s="2"/>
      <c r="L601" s="2"/>
      <c r="M601" s="2"/>
    </row>
    <row r="602" spans="1:16" hidden="1">
      <c r="A602" s="488" t="s">
        <v>122</v>
      </c>
      <c r="B602" s="497"/>
      <c r="C602" s="9"/>
      <c r="D602" s="229" t="s">
        <v>184</v>
      </c>
      <c r="E602" s="117">
        <f>IF('Cumulative Cost Share Budget'!$L598='Split CS budget (B)'!$L$1,'Cumulative Cost Share Budget'!E598,0)</f>
        <v>0</v>
      </c>
      <c r="F602" s="117">
        <f>IF('Cumulative Cost Share Budget'!$L598='Split CS budget (B)'!$L$1,'Cumulative Cost Share Budget'!F598,0)</f>
        <v>0</v>
      </c>
      <c r="G602" s="117">
        <f>IF('Cumulative Cost Share Budget'!$L598='Split CS budget (B)'!$L$1,'Cumulative Cost Share Budget'!G598,0)</f>
        <v>0</v>
      </c>
      <c r="H602" s="117">
        <f>IF('Cumulative Cost Share Budget'!$L598='Split CS budget (B)'!$L$1,'Cumulative Cost Share Budget'!H598,0)</f>
        <v>0</v>
      </c>
      <c r="I602" s="117">
        <f>IF('Cumulative Cost Share Budget'!$L598='Split CS budget (B)'!$L$1,'Cumulative Cost Share Budget'!I598,0)</f>
        <v>0</v>
      </c>
      <c r="J602" s="73"/>
      <c r="K602" s="2"/>
      <c r="L602" s="2"/>
      <c r="M602" s="2"/>
    </row>
    <row r="603" spans="1:16" hidden="1">
      <c r="A603" s="486"/>
      <c r="B603" s="486"/>
      <c r="D603" s="229" t="s">
        <v>264</v>
      </c>
      <c r="E603" s="117">
        <f>IF('Cumulative Cost Share Budget'!$L599='Split CS budget (B)'!$L$1,'Cumulative Cost Share Budget'!E599,0)</f>
        <v>0</v>
      </c>
      <c r="F603" s="117">
        <f>IF('Cumulative Cost Share Budget'!$L599='Split CS budget (B)'!$L$1,'Cumulative Cost Share Budget'!F599,0)</f>
        <v>0</v>
      </c>
      <c r="G603" s="117">
        <f>IF('Cumulative Cost Share Budget'!$L599='Split CS budget (B)'!$L$1,'Cumulative Cost Share Budget'!G599,0)</f>
        <v>0</v>
      </c>
      <c r="H603" s="117">
        <f>IF('Cumulative Cost Share Budget'!$L599='Split CS budget (B)'!$L$1,'Cumulative Cost Share Budget'!H599,0)</f>
        <v>0</v>
      </c>
      <c r="I603" s="117">
        <f>IF('Cumulative Cost Share Budget'!$L599='Split CS budget (B)'!$L$1,'Cumulative Cost Share Budget'!I599,0)</f>
        <v>0</v>
      </c>
      <c r="J603" s="73"/>
      <c r="K603" s="2"/>
      <c r="L603" s="2"/>
      <c r="M603" s="2"/>
    </row>
    <row r="604" spans="1:16" hidden="1">
      <c r="A604" s="488" t="s">
        <v>169</v>
      </c>
      <c r="B604" s="493">
        <f>IF('Cumulative Cost Share Budget'!L604='Split CS budget (B)'!$L$1,'Cumulative Cost Share Budget'!B604,0)</f>
        <v>0</v>
      </c>
      <c r="C604" s="9"/>
      <c r="D604" s="229" t="s">
        <v>265</v>
      </c>
      <c r="E604" s="117">
        <f>IF('Cumulative Cost Share Budget'!$L600='Split CS budget (B)'!$L$1,'Cumulative Cost Share Budget'!E600,0)</f>
        <v>0</v>
      </c>
      <c r="F604" s="117">
        <f>IF('Cumulative Cost Share Budget'!$L600='Split CS budget (B)'!$L$1,'Cumulative Cost Share Budget'!F600,0)</f>
        <v>0</v>
      </c>
      <c r="G604" s="117">
        <f>IF('Cumulative Cost Share Budget'!$L600='Split CS budget (B)'!$L$1,'Cumulative Cost Share Budget'!G600,0)</f>
        <v>0</v>
      </c>
      <c r="H604" s="117">
        <f>IF('Cumulative Cost Share Budget'!$L600='Split CS budget (B)'!$L$1,'Cumulative Cost Share Budget'!H600,0)</f>
        <v>0</v>
      </c>
      <c r="I604" s="117">
        <f>IF('Cumulative Cost Share Budget'!$L600='Split CS budget (B)'!$L$1,'Cumulative Cost Share Budget'!I600,0)</f>
        <v>0</v>
      </c>
      <c r="J604" s="73"/>
      <c r="K604" s="2"/>
      <c r="L604" s="2"/>
      <c r="M604" s="2"/>
    </row>
    <row r="605" spans="1:16" hidden="1">
      <c r="A605" s="800">
        <f>IF('Cumulative Cost Share Budget'!L605='Split CS budget (B)'!$L$1,'Cumulative Cost Share Budget'!A605,0)</f>
        <v>0</v>
      </c>
      <c r="B605" s="486"/>
      <c r="D605" s="229" t="s">
        <v>266</v>
      </c>
      <c r="E605" s="117">
        <f>IF('Cumulative Cost Share Budget'!$L601='Split CS budget (B)'!$L$1,'Cumulative Cost Share Budget'!E601,0)</f>
        <v>0</v>
      </c>
      <c r="F605" s="117">
        <f>IF('Cumulative Cost Share Budget'!$L601='Split CS budget (B)'!$L$1,'Cumulative Cost Share Budget'!F601,0)</f>
        <v>0</v>
      </c>
      <c r="G605" s="117">
        <f>IF('Cumulative Cost Share Budget'!$L601='Split CS budget (B)'!$L$1,'Cumulative Cost Share Budget'!G601,0)</f>
        <v>0</v>
      </c>
      <c r="H605" s="117">
        <f>IF('Cumulative Cost Share Budget'!$L601='Split CS budget (B)'!$L$1,'Cumulative Cost Share Budget'!H601,0)</f>
        <v>0</v>
      </c>
      <c r="I605" s="117">
        <f>IF('Cumulative Cost Share Budget'!$L601='Split CS budget (B)'!$L$1,'Cumulative Cost Share Budget'!I601,0)</f>
        <v>0</v>
      </c>
      <c r="J605" s="46"/>
      <c r="K605" s="2"/>
      <c r="L605" s="2"/>
      <c r="M605" s="2"/>
    </row>
    <row r="606" spans="1:16" hidden="1">
      <c r="A606" s="800"/>
      <c r="B606" s="489" t="s">
        <v>41</v>
      </c>
      <c r="C606" s="68" t="s">
        <v>42</v>
      </c>
      <c r="D606" s="26"/>
      <c r="E606" s="14"/>
      <c r="F606" s="14"/>
      <c r="G606" s="14"/>
      <c r="H606" s="14"/>
      <c r="I606" s="14"/>
      <c r="J606" s="46"/>
      <c r="K606" s="2"/>
      <c r="L606" s="2"/>
      <c r="M606" s="2"/>
    </row>
    <row r="607" spans="1:16" hidden="1">
      <c r="A607" s="801"/>
      <c r="B607" s="498" t="s">
        <v>43</v>
      </c>
      <c r="C607" s="116">
        <f>IF('Cumulative Cost Share Budget'!$L607='Split CS budget (B)'!$L$1,'Cumulative Cost Share Budget'!C607,0)</f>
        <v>0</v>
      </c>
      <c r="D607" s="26"/>
      <c r="E607" s="235">
        <f>IF('Cumulative Cost Share Budget'!$L607='Split CS budget (B)'!$L$1,'Cumulative Cost Share Budget'!E607,0)</f>
        <v>0</v>
      </c>
      <c r="F607" s="235">
        <f>IF('Cumulative Cost Share Budget'!$L607='Split CS budget (B)'!$L$1,'Cumulative Cost Share Budget'!F607,0)</f>
        <v>0</v>
      </c>
      <c r="G607" s="235">
        <f>IF('Cumulative Cost Share Budget'!$L607='Split CS budget (B)'!$L$1,'Cumulative Cost Share Budget'!G607,0)</f>
        <v>0</v>
      </c>
      <c r="H607" s="235">
        <f>IF('Cumulative Cost Share Budget'!$L607='Split CS budget (B)'!$L$1,'Cumulative Cost Share Budget'!H607,0)</f>
        <v>0</v>
      </c>
      <c r="I607" s="235">
        <f>IF('Cumulative Cost Share Budget'!$L607='Split CS budget (B)'!$L$1,'Cumulative Cost Share Budget'!I607,0)</f>
        <v>0</v>
      </c>
      <c r="J607" s="158">
        <f t="shared" ref="J607:J612" si="340">SUM(E607:I607)</f>
        <v>0</v>
      </c>
      <c r="K607" s="2"/>
      <c r="L607" s="2"/>
      <c r="M607" s="2"/>
    </row>
    <row r="608" spans="1:16" hidden="1">
      <c r="A608" s="801"/>
      <c r="B608" s="498" t="s">
        <v>44</v>
      </c>
      <c r="C608" s="116">
        <f>IF('Cumulative Cost Share Budget'!$L608='Split CS budget (B)'!$L$1,'Cumulative Cost Share Budget'!C608,0)</f>
        <v>0</v>
      </c>
      <c r="D608" s="26"/>
      <c r="E608" s="235">
        <f>IF('Cumulative Cost Share Budget'!$L608='Split CS budget (B)'!$L$1,'Cumulative Cost Share Budget'!E608,0)</f>
        <v>0</v>
      </c>
      <c r="F608" s="235">
        <f>IF('Cumulative Cost Share Budget'!$L608='Split CS budget (B)'!$L$1,'Cumulative Cost Share Budget'!F608,0)</f>
        <v>0</v>
      </c>
      <c r="G608" s="235">
        <f>IF('Cumulative Cost Share Budget'!$L608='Split CS budget (B)'!$L$1,'Cumulative Cost Share Budget'!G608,0)</f>
        <v>0</v>
      </c>
      <c r="H608" s="235">
        <f>IF('Cumulative Cost Share Budget'!$L608='Split CS budget (B)'!$L$1,'Cumulative Cost Share Budget'!H608,0)</f>
        <v>0</v>
      </c>
      <c r="I608" s="235">
        <f>IF('Cumulative Cost Share Budget'!$L608='Split CS budget (B)'!$L$1,'Cumulative Cost Share Budget'!I608,0)</f>
        <v>0</v>
      </c>
      <c r="J608" s="158">
        <f t="shared" si="340"/>
        <v>0</v>
      </c>
      <c r="K608" s="2"/>
      <c r="L608" s="2"/>
      <c r="M608" s="2"/>
    </row>
    <row r="609" spans="1:17" hidden="1">
      <c r="A609" s="801"/>
      <c r="B609" s="498" t="s">
        <v>182</v>
      </c>
      <c r="C609" s="116">
        <f>IF('Cumulative Cost Share Budget'!$L609='Split CS budget (B)'!$L$1,'Cumulative Cost Share Budget'!C609,0)</f>
        <v>0</v>
      </c>
      <c r="D609" s="26"/>
      <c r="E609" s="235">
        <f>IF('Cumulative Cost Share Budget'!$L609='Split CS budget (B)'!$L$1,'Cumulative Cost Share Budget'!E609,0)</f>
        <v>0</v>
      </c>
      <c r="F609" s="235">
        <f>IF('Cumulative Cost Share Budget'!$L609='Split CS budget (B)'!$L$1,'Cumulative Cost Share Budget'!F609,0)</f>
        <v>0</v>
      </c>
      <c r="G609" s="235">
        <f>IF('Cumulative Cost Share Budget'!$L609='Split CS budget (B)'!$L$1,'Cumulative Cost Share Budget'!G609,0)</f>
        <v>0</v>
      </c>
      <c r="H609" s="235">
        <f>IF('Cumulative Cost Share Budget'!$L609='Split CS budget (B)'!$L$1,'Cumulative Cost Share Budget'!H609,0)</f>
        <v>0</v>
      </c>
      <c r="I609" s="235">
        <f>IF('Cumulative Cost Share Budget'!$L609='Split CS budget (B)'!$L$1,'Cumulative Cost Share Budget'!I609,0)</f>
        <v>0</v>
      </c>
      <c r="J609" s="158">
        <f t="shared" si="340"/>
        <v>0</v>
      </c>
      <c r="K609" s="2"/>
      <c r="L609" s="2"/>
      <c r="M609" s="2"/>
    </row>
    <row r="610" spans="1:17" hidden="1">
      <c r="A610" s="801"/>
      <c r="B610" s="498" t="s">
        <v>45</v>
      </c>
      <c r="C610" s="116">
        <f>IF('Cumulative Cost Share Budget'!$L610='Split CS budget (B)'!$L$1,'Cumulative Cost Share Budget'!C610,0)</f>
        <v>0</v>
      </c>
      <c r="D610" s="26"/>
      <c r="E610" s="235">
        <f>IF('Cumulative Cost Share Budget'!$L610='Split CS budget (B)'!$L$1,'Cumulative Cost Share Budget'!E610,0)</f>
        <v>0</v>
      </c>
      <c r="F610" s="235">
        <f>IF('Cumulative Cost Share Budget'!$L610='Split CS budget (B)'!$L$1,'Cumulative Cost Share Budget'!F610,0)</f>
        <v>0</v>
      </c>
      <c r="G610" s="235">
        <f>IF('Cumulative Cost Share Budget'!$L610='Split CS budget (B)'!$L$1,'Cumulative Cost Share Budget'!G610,0)</f>
        <v>0</v>
      </c>
      <c r="H610" s="235">
        <f>IF('Cumulative Cost Share Budget'!$L610='Split CS budget (B)'!$L$1,'Cumulative Cost Share Budget'!H610,0)</f>
        <v>0</v>
      </c>
      <c r="I610" s="235">
        <f>IF('Cumulative Cost Share Budget'!$L610='Split CS budget (B)'!$L$1,'Cumulative Cost Share Budget'!I610,0)</f>
        <v>0</v>
      </c>
      <c r="J610" s="158">
        <f t="shared" si="340"/>
        <v>0</v>
      </c>
      <c r="K610" s="2"/>
      <c r="L610" s="2"/>
      <c r="M610" s="8"/>
      <c r="N610" s="2"/>
      <c r="O610" s="2"/>
      <c r="P610" s="2"/>
      <c r="Q610" s="2"/>
    </row>
    <row r="611" spans="1:17" hidden="1">
      <c r="A611" s="801"/>
      <c r="B611" s="498" t="s">
        <v>46</v>
      </c>
      <c r="C611" s="116">
        <f>IF('Cumulative Cost Share Budget'!$L611='Split CS budget (B)'!$L$1,'Cumulative Cost Share Budget'!C611,0)</f>
        <v>0</v>
      </c>
      <c r="D611" s="26"/>
      <c r="E611" s="235">
        <f>IF('Cumulative Cost Share Budget'!$L611='Split CS budget (B)'!$L$1,'Cumulative Cost Share Budget'!E611,0)</f>
        <v>0</v>
      </c>
      <c r="F611" s="235">
        <f>IF('Cumulative Cost Share Budget'!$L611='Split CS budget (B)'!$L$1,'Cumulative Cost Share Budget'!F611,0)</f>
        <v>0</v>
      </c>
      <c r="G611" s="235">
        <f>IF('Cumulative Cost Share Budget'!$L611='Split CS budget (B)'!$L$1,'Cumulative Cost Share Budget'!G611,0)</f>
        <v>0</v>
      </c>
      <c r="H611" s="235">
        <f>IF('Cumulative Cost Share Budget'!$L611='Split CS budget (B)'!$L$1,'Cumulative Cost Share Budget'!H611,0)</f>
        <v>0</v>
      </c>
      <c r="I611" s="235">
        <f>IF('Cumulative Cost Share Budget'!$L611='Split CS budget (B)'!$L$1,'Cumulative Cost Share Budget'!I611,0)</f>
        <v>0</v>
      </c>
      <c r="J611" s="158">
        <f t="shared" si="340"/>
        <v>0</v>
      </c>
      <c r="K611" s="2"/>
      <c r="L611" s="2"/>
      <c r="M611" s="2"/>
      <c r="N611" s="2"/>
      <c r="O611" s="2"/>
      <c r="P611" s="2"/>
      <c r="Q611" s="2"/>
    </row>
    <row r="612" spans="1:17" hidden="1">
      <c r="A612" s="801"/>
      <c r="B612" s="498" t="s">
        <v>47</v>
      </c>
      <c r="C612" s="116">
        <f>IF('Cumulative Cost Share Budget'!$L612='Split CS budget (B)'!$L$1,'Cumulative Cost Share Budget'!C612,0)</f>
        <v>0</v>
      </c>
      <c r="D612" s="26"/>
      <c r="E612" s="235">
        <f>IF('Cumulative Cost Share Budget'!$L612='Split CS budget (B)'!$L$1,'Cumulative Cost Share Budget'!E612,0)</f>
        <v>0</v>
      </c>
      <c r="F612" s="235">
        <f>IF('Cumulative Cost Share Budget'!$L612='Split CS budget (B)'!$L$1,'Cumulative Cost Share Budget'!F612,0)</f>
        <v>0</v>
      </c>
      <c r="G612" s="235">
        <f>IF('Cumulative Cost Share Budget'!$L612='Split CS budget (B)'!$L$1,'Cumulative Cost Share Budget'!G612,0)</f>
        <v>0</v>
      </c>
      <c r="H612" s="235">
        <f>IF('Cumulative Cost Share Budget'!$L612='Split CS budget (B)'!$L$1,'Cumulative Cost Share Budget'!H612,0)</f>
        <v>0</v>
      </c>
      <c r="I612" s="235">
        <f>IF('Cumulative Cost Share Budget'!$L612='Split CS budget (B)'!$L$1,'Cumulative Cost Share Budget'!I612,0)</f>
        <v>0</v>
      </c>
      <c r="J612" s="158">
        <f t="shared" si="340"/>
        <v>0</v>
      </c>
      <c r="K612" s="29"/>
      <c r="L612" s="29"/>
      <c r="M612" s="2"/>
    </row>
    <row r="613" spans="1:17" hidden="1">
      <c r="A613" s="740" t="s">
        <v>57</v>
      </c>
      <c r="B613" s="740"/>
      <c r="C613" s="740"/>
      <c r="D613" s="740"/>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57" t="s">
        <v>51</v>
      </c>
      <c r="C614" s="757"/>
      <c r="D614" s="757"/>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493">
        <f>IF('Cumulative Cost Share Budget'!$L617='Split CS budget (B)'!$L$1,'Cumulative Cost Share Budget'!A617,0)</f>
        <v>0</v>
      </c>
      <c r="B617" s="493">
        <f>IF('Cumulative Cost Share Budget'!L617='Split CS budget (B)'!$L$1,'Cumulative Cost Share Budget'!B617,0)</f>
        <v>0</v>
      </c>
      <c r="D617" s="3"/>
      <c r="E617" s="161">
        <f>IF('Cumulative Cost Share Budget'!$L617='Split CS budget (B)'!$L$1,'Cumulative Cost Share Budget'!E617,0)</f>
        <v>0</v>
      </c>
      <c r="F617" s="161">
        <f>IF('Cumulative Cost Share Budget'!$L617='Split CS budget (B)'!$L$1,'Cumulative Cost Share Budget'!F617,0)</f>
        <v>0</v>
      </c>
      <c r="G617" s="161">
        <f>IF('Cumulative Cost Share Budget'!$L617='Split CS budget (B)'!$L$1,'Cumulative Cost Share Budget'!G617,0)</f>
        <v>0</v>
      </c>
      <c r="H617" s="161">
        <f>IF('Cumulative Cost Share Budget'!$L617='Split CS budget (B)'!$L$1,'Cumulative Cost Share Budget'!H617,0)</f>
        <v>0</v>
      </c>
      <c r="I617" s="161">
        <f>IF('Cumulative Cost Share Budget'!$L617='Split CS budget (B)'!$L$1,'Cumulative Cost Share Budget'!I617,0)</f>
        <v>0</v>
      </c>
      <c r="J617" s="70">
        <f>SUM(E617:I617)</f>
        <v>0</v>
      </c>
      <c r="K617" s="2"/>
      <c r="L617" s="2"/>
      <c r="M617" s="2"/>
    </row>
    <row r="618" spans="1:17" hidden="1">
      <c r="A618" s="493">
        <f>IF('Cumulative Cost Share Budget'!$L618='Split CS budget (B)'!$L$1,'Cumulative Cost Share Budget'!A618,0)</f>
        <v>0</v>
      </c>
      <c r="B618" s="493">
        <f>IF('Cumulative Cost Share Budget'!L618='Split CS budget (B)'!$L$1,'Cumulative Cost Share Budget'!B618,0)</f>
        <v>0</v>
      </c>
      <c r="D618" s="3"/>
      <c r="E618" s="161">
        <f>IF('Cumulative Cost Share Budget'!$L618='Split CS budget (B)'!$L$1,'Cumulative Cost Share Budget'!E618,0)</f>
        <v>0</v>
      </c>
      <c r="F618" s="161">
        <f>IF('Cumulative Cost Share Budget'!$L618='Split CS budget (B)'!$L$1,'Cumulative Cost Share Budget'!F618,0)</f>
        <v>0</v>
      </c>
      <c r="G618" s="161">
        <f>IF('Cumulative Cost Share Budget'!$L618='Split CS budget (B)'!$L$1,'Cumulative Cost Share Budget'!G618,0)</f>
        <v>0</v>
      </c>
      <c r="H618" s="161">
        <f>IF('Cumulative Cost Share Budget'!$L618='Split CS budget (B)'!$L$1,'Cumulative Cost Share Budget'!H618,0)</f>
        <v>0</v>
      </c>
      <c r="I618" s="161">
        <f>IF('Cumulative Cost Share Budget'!$L618='Split CS budget (B)'!$L$1,'Cumulative Cost Share Budget'!I618,0)</f>
        <v>0</v>
      </c>
      <c r="J618" s="70">
        <f t="shared" ref="J618:J624" si="343">SUM(E618:I618)</f>
        <v>0</v>
      </c>
      <c r="K618" s="2"/>
      <c r="L618" s="2"/>
      <c r="M618" s="2"/>
    </row>
    <row r="619" spans="1:17" hidden="1">
      <c r="A619" s="493">
        <f>IF('Cumulative Cost Share Budget'!$L619='Split CS budget (B)'!$L$1,'Cumulative Cost Share Budget'!A619,0)</f>
        <v>0</v>
      </c>
      <c r="B619" s="493">
        <f>IF('Cumulative Cost Share Budget'!L619='Split CS budget (B)'!$L$1,'Cumulative Cost Share Budget'!B619,0)</f>
        <v>0</v>
      </c>
      <c r="D619" s="3"/>
      <c r="E619" s="161">
        <f>IF('Cumulative Cost Share Budget'!$L619='Split CS budget (B)'!$L$1,'Cumulative Cost Share Budget'!E619,0)</f>
        <v>0</v>
      </c>
      <c r="F619" s="161">
        <f>IF('Cumulative Cost Share Budget'!$L619='Split CS budget (B)'!$L$1,'Cumulative Cost Share Budget'!F619,0)</f>
        <v>0</v>
      </c>
      <c r="G619" s="161">
        <f>IF('Cumulative Cost Share Budget'!$L619='Split CS budget (B)'!$L$1,'Cumulative Cost Share Budget'!G619,0)</f>
        <v>0</v>
      </c>
      <c r="H619" s="161">
        <f>IF('Cumulative Cost Share Budget'!$L619='Split CS budget (B)'!$L$1,'Cumulative Cost Share Budget'!H619,0)</f>
        <v>0</v>
      </c>
      <c r="I619" s="161">
        <f>IF('Cumulative Cost Share Budget'!$L619='Split CS budget (B)'!$L$1,'Cumulative Cost Share Budget'!I619,0)</f>
        <v>0</v>
      </c>
      <c r="J619" s="70">
        <f t="shared" si="343"/>
        <v>0</v>
      </c>
      <c r="K619" s="2"/>
      <c r="L619" s="2"/>
      <c r="M619" s="2"/>
      <c r="N619" s="2"/>
      <c r="O619" s="2"/>
      <c r="P619" s="2"/>
    </row>
    <row r="620" spans="1:17" hidden="1">
      <c r="A620" s="493">
        <f>IF('Cumulative Cost Share Budget'!$L620='Split CS budget (B)'!$L$1,'Cumulative Cost Share Budget'!A620,0)</f>
        <v>0</v>
      </c>
      <c r="B620" s="493">
        <f>IF('Cumulative Cost Share Budget'!L620='Split CS budget (B)'!$L$1,'Cumulative Cost Share Budget'!B620,0)</f>
        <v>0</v>
      </c>
      <c r="D620" s="3"/>
      <c r="E620" s="161">
        <f>IF('Cumulative Cost Share Budget'!$L620='Split CS budget (B)'!$L$1,'Cumulative Cost Share Budget'!E620,0)</f>
        <v>0</v>
      </c>
      <c r="F620" s="161">
        <f>IF('Cumulative Cost Share Budget'!$L620='Split CS budget (B)'!$L$1,'Cumulative Cost Share Budget'!F620,0)</f>
        <v>0</v>
      </c>
      <c r="G620" s="161">
        <f>IF('Cumulative Cost Share Budget'!$L620='Split CS budget (B)'!$L$1,'Cumulative Cost Share Budget'!G620,0)</f>
        <v>0</v>
      </c>
      <c r="H620" s="161">
        <f>IF('Cumulative Cost Share Budget'!$L620='Split CS budget (B)'!$L$1,'Cumulative Cost Share Budget'!H620,0)</f>
        <v>0</v>
      </c>
      <c r="I620" s="161">
        <f>IF('Cumulative Cost Share Budget'!$L620='Split CS budget (B)'!$L$1,'Cumulative Cost Share Budget'!I620,0)</f>
        <v>0</v>
      </c>
      <c r="J620" s="70">
        <f t="shared" si="343"/>
        <v>0</v>
      </c>
      <c r="K620" s="2"/>
      <c r="L620" s="2"/>
      <c r="M620" s="2"/>
      <c r="N620" s="2"/>
      <c r="O620" s="2"/>
      <c r="P620" s="2"/>
    </row>
    <row r="621" spans="1:17" hidden="1">
      <c r="A621" s="493">
        <f>IF('Cumulative Cost Share Budget'!$L621='Split CS budget (B)'!$L$1,'Cumulative Cost Share Budget'!A621,0)</f>
        <v>0</v>
      </c>
      <c r="B621" s="493"/>
      <c r="D621" s="3"/>
      <c r="E621" s="161">
        <f>IF('Cumulative Cost Share Budget'!$L621='Split CS budget (B)'!$L$1,'Cumulative Cost Share Budget'!E621,0)</f>
        <v>0</v>
      </c>
      <c r="F621" s="161">
        <f>IF('Cumulative Cost Share Budget'!$L621='Split CS budget (B)'!$L$1,'Cumulative Cost Share Budget'!F621,0)</f>
        <v>0</v>
      </c>
      <c r="G621" s="161">
        <f>IF('Cumulative Cost Share Budget'!$L621='Split CS budget (B)'!$L$1,'Cumulative Cost Share Budget'!G621,0)</f>
        <v>0</v>
      </c>
      <c r="H621" s="161">
        <f>IF('Cumulative Cost Share Budget'!$L621='Split CS budget (B)'!$L$1,'Cumulative Cost Share Budget'!H621,0)</f>
        <v>0</v>
      </c>
      <c r="I621" s="161">
        <f>IF('Cumulative Cost Share Budget'!$L621='Split CS budget (B)'!$L$1,'Cumulative Cost Share Budget'!I621,0)</f>
        <v>0</v>
      </c>
      <c r="J621" s="70">
        <f t="shared" si="343"/>
        <v>0</v>
      </c>
      <c r="K621" s="2"/>
      <c r="L621" s="2"/>
      <c r="M621" s="2"/>
      <c r="N621" s="2"/>
      <c r="O621" s="2"/>
      <c r="P621" s="2"/>
    </row>
    <row r="622" spans="1:17" hidden="1">
      <c r="A622" s="493">
        <f>IF('Cumulative Cost Share Budget'!$L622='Split CS budget (B)'!$L$1,'Cumulative Cost Share Budget'!A622,0)</f>
        <v>0</v>
      </c>
      <c r="B622" s="493"/>
      <c r="D622" s="3"/>
      <c r="E622" s="161">
        <f>IF('Cumulative Cost Share Budget'!$L622='Split CS budget (B)'!$L$1,'Cumulative Cost Share Budget'!E622,0)</f>
        <v>0</v>
      </c>
      <c r="F622" s="161">
        <f>IF('Cumulative Cost Share Budget'!$L622='Split CS budget (B)'!$L$1,'Cumulative Cost Share Budget'!F622,0)</f>
        <v>0</v>
      </c>
      <c r="G622" s="161">
        <f>IF('Cumulative Cost Share Budget'!$L622='Split CS budget (B)'!$L$1,'Cumulative Cost Share Budget'!G622,0)</f>
        <v>0</v>
      </c>
      <c r="H622" s="161">
        <f>IF('Cumulative Cost Share Budget'!$L622='Split CS budget (B)'!$L$1,'Cumulative Cost Share Budget'!H622,0)</f>
        <v>0</v>
      </c>
      <c r="I622" s="161">
        <f>IF('Cumulative Cost Share Budget'!$L622='Split CS budget (B)'!$L$1,'Cumulative Cost Share Budget'!I622,0)</f>
        <v>0</v>
      </c>
      <c r="J622" s="70">
        <f t="shared" si="343"/>
        <v>0</v>
      </c>
      <c r="K622" s="2"/>
      <c r="L622" s="2"/>
      <c r="M622" s="2"/>
      <c r="N622" s="2"/>
      <c r="O622" s="2"/>
      <c r="P622" s="2"/>
    </row>
    <row r="623" spans="1:17" hidden="1">
      <c r="A623" s="493">
        <f>IF('Cumulative Cost Share Budget'!$L623='Split CS budget (B)'!$L$1,'Cumulative Cost Share Budget'!A623,0)</f>
        <v>0</v>
      </c>
      <c r="B623" s="493">
        <f>IF('Cumulative Cost Share Budget'!L623='Split CS budget (B)'!$L$1,'Cumulative Cost Share Budget'!B623,0)</f>
        <v>0</v>
      </c>
      <c r="D623" s="3"/>
      <c r="E623" s="161">
        <f>IF('Cumulative Cost Share Budget'!$L623='Split CS budget (B)'!$L$1,'Cumulative Cost Share Budget'!E623,0)</f>
        <v>0</v>
      </c>
      <c r="F623" s="161">
        <f>IF('Cumulative Cost Share Budget'!$L623='Split CS budget (B)'!$L$1,'Cumulative Cost Share Budget'!F623,0)</f>
        <v>0</v>
      </c>
      <c r="G623" s="161">
        <f>IF('Cumulative Cost Share Budget'!$L623='Split CS budget (B)'!$L$1,'Cumulative Cost Share Budget'!G623,0)</f>
        <v>0</v>
      </c>
      <c r="H623" s="161">
        <f>IF('Cumulative Cost Share Budget'!$L623='Split CS budget (B)'!$L$1,'Cumulative Cost Share Budget'!H623,0)</f>
        <v>0</v>
      </c>
      <c r="I623" s="161">
        <f>IF('Cumulative Cost Share Budget'!$L623='Split CS budget (B)'!$L$1,'Cumulative Cost Share Budget'!I623,0)</f>
        <v>0</v>
      </c>
      <c r="J623" s="70">
        <f t="shared" si="343"/>
        <v>0</v>
      </c>
      <c r="K623" s="2"/>
      <c r="L623" s="2"/>
      <c r="M623" s="2"/>
    </row>
    <row r="624" spans="1:17" hidden="1">
      <c r="A624" s="493">
        <f>IF('Cumulative Cost Share Budget'!$L624='Split CS budget (B)'!$L$1,'Cumulative Cost Share Budget'!A624,0)</f>
        <v>0</v>
      </c>
      <c r="B624" s="493">
        <f>IF('Cumulative Cost Share Budget'!L624='Split CS budget (B)'!$L$1,'Cumulative Cost Share Budget'!B624,0)</f>
        <v>0</v>
      </c>
      <c r="D624" s="3"/>
      <c r="E624" s="161">
        <f>IF('Cumulative Cost Share Budget'!$L624='Split CS budget (B)'!$L$1,'Cumulative Cost Share Budget'!E624,0)</f>
        <v>0</v>
      </c>
      <c r="F624" s="161">
        <f>IF('Cumulative Cost Share Budget'!$L624='Split CS budget (B)'!$L$1,'Cumulative Cost Share Budget'!F624,0)</f>
        <v>0</v>
      </c>
      <c r="G624" s="161">
        <f>IF('Cumulative Cost Share Budget'!$L624='Split CS budget (B)'!$L$1,'Cumulative Cost Share Budget'!G624,0)</f>
        <v>0</v>
      </c>
      <c r="H624" s="161">
        <f>IF('Cumulative Cost Share Budget'!$L624='Split CS budget (B)'!$L$1,'Cumulative Cost Share Budget'!H624,0)</f>
        <v>0</v>
      </c>
      <c r="I624" s="161">
        <f>IF('Cumulative Cost Share Budget'!$L624='Split CS budget (B)'!$L$1,'Cumulative Cost Share Budget'!I624,0)</f>
        <v>0</v>
      </c>
      <c r="J624" s="70">
        <f t="shared" si="343"/>
        <v>0</v>
      </c>
      <c r="K624" s="2"/>
      <c r="L624" s="2"/>
      <c r="M624" s="2"/>
    </row>
    <row r="625" spans="1:16">
      <c r="A625" s="740" t="s">
        <v>57</v>
      </c>
      <c r="B625" s="740"/>
      <c r="C625" s="740"/>
      <c r="D625" s="740"/>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6"/>
      <c r="B626" s="486"/>
      <c r="E626" s="3"/>
      <c r="F626" s="2"/>
      <c r="G626" s="2"/>
      <c r="H626" s="2"/>
      <c r="I626" s="2"/>
      <c r="J626" s="46"/>
      <c r="K626" s="2"/>
      <c r="L626" s="2"/>
      <c r="M626" s="2"/>
    </row>
    <row r="627" spans="1:16" hidden="1">
      <c r="A627" s="488" t="s">
        <v>122</v>
      </c>
      <c r="B627" s="497"/>
      <c r="C627" s="9"/>
      <c r="D627" s="229" t="s">
        <v>184</v>
      </c>
      <c r="E627" s="117">
        <f>IF('Cumulative Cost Share Budget'!$L623='Split CS budget (B)'!$L$1,'Cumulative Cost Share Budget'!E623,0)</f>
        <v>0</v>
      </c>
      <c r="F627" s="117">
        <f>IF('Cumulative Cost Share Budget'!$L623='Split CS budget (B)'!$L$1,'Cumulative Cost Share Budget'!F623,0)</f>
        <v>0</v>
      </c>
      <c r="G627" s="117">
        <f>IF('Cumulative Cost Share Budget'!$L623='Split CS budget (B)'!$L$1,'Cumulative Cost Share Budget'!G623,0)</f>
        <v>0</v>
      </c>
      <c r="H627" s="117">
        <f>IF('Cumulative Cost Share Budget'!$L623='Split CS budget (B)'!$L$1,'Cumulative Cost Share Budget'!H623,0)</f>
        <v>0</v>
      </c>
      <c r="I627" s="117">
        <f>IF('Cumulative Cost Share Budget'!$L623='Split CS budget (B)'!$L$1,'Cumulative Cost Share Budget'!I623,0)</f>
        <v>0</v>
      </c>
      <c r="J627" s="73"/>
      <c r="K627" s="2"/>
      <c r="L627" s="2"/>
      <c r="M627" s="2"/>
    </row>
    <row r="628" spans="1:16" hidden="1">
      <c r="A628" s="486"/>
      <c r="B628" s="486"/>
      <c r="D628" s="229" t="s">
        <v>264</v>
      </c>
      <c r="E628" s="117">
        <f>IF('Cumulative Cost Share Budget'!$L624='Split CS budget (B)'!$L$1,'Cumulative Cost Share Budget'!E624,0)</f>
        <v>0</v>
      </c>
      <c r="F628" s="117">
        <f>IF('Cumulative Cost Share Budget'!$L624='Split CS budget (B)'!$L$1,'Cumulative Cost Share Budget'!F624,0)</f>
        <v>0</v>
      </c>
      <c r="G628" s="117">
        <f>IF('Cumulative Cost Share Budget'!$L624='Split CS budget (B)'!$L$1,'Cumulative Cost Share Budget'!G624,0)</f>
        <v>0</v>
      </c>
      <c r="H628" s="117">
        <f>IF('Cumulative Cost Share Budget'!$L624='Split CS budget (B)'!$L$1,'Cumulative Cost Share Budget'!H624,0)</f>
        <v>0</v>
      </c>
      <c r="I628" s="117">
        <f>IF('Cumulative Cost Share Budget'!$L624='Split CS budget (B)'!$L$1,'Cumulative Cost Share Budget'!I624,0)</f>
        <v>0</v>
      </c>
      <c r="J628" s="73"/>
      <c r="K628" s="2"/>
      <c r="L628" s="2"/>
      <c r="M628" s="2"/>
    </row>
    <row r="629" spans="1:16" hidden="1">
      <c r="A629" s="488" t="s">
        <v>169</v>
      </c>
      <c r="B629" s="493">
        <f>IF('Cumulative Cost Share Budget'!$L629='Split CS budget (B)'!$L$1,'Cumulative Cost Share Budget'!B629,0)</f>
        <v>0</v>
      </c>
      <c r="C629" s="9"/>
      <c r="D629" s="229" t="s">
        <v>265</v>
      </c>
      <c r="E629" s="117">
        <f>IF('Cumulative Cost Share Budget'!$L625='Split CS budget (B)'!$L$1,'Cumulative Cost Share Budget'!E625,0)</f>
        <v>0</v>
      </c>
      <c r="F629" s="117">
        <f>IF('Cumulative Cost Share Budget'!$L625='Split CS budget (B)'!$L$1,'Cumulative Cost Share Budget'!F625,0)</f>
        <v>0</v>
      </c>
      <c r="G629" s="117">
        <f>IF('Cumulative Cost Share Budget'!$L625='Split CS budget (B)'!$L$1,'Cumulative Cost Share Budget'!G625,0)</f>
        <v>0</v>
      </c>
      <c r="H629" s="117">
        <f>IF('Cumulative Cost Share Budget'!$L625='Split CS budget (B)'!$L$1,'Cumulative Cost Share Budget'!H625,0)</f>
        <v>0</v>
      </c>
      <c r="I629" s="117">
        <f>IF('Cumulative Cost Share Budget'!$L625='Split CS budget (B)'!$L$1,'Cumulative Cost Share Budget'!I625,0)</f>
        <v>0</v>
      </c>
      <c r="J629" s="73"/>
      <c r="K629" s="2"/>
      <c r="L629" s="2"/>
      <c r="M629" s="2"/>
    </row>
    <row r="630" spans="1:16" hidden="1">
      <c r="A630" s="800">
        <f>IF('Cumulative Cost Share Budget'!L630='Split CS budget (B)'!$L$1,'Cumulative Cost Share Budget'!A630,0)</f>
        <v>0</v>
      </c>
      <c r="B630" s="486"/>
      <c r="D630" s="229" t="s">
        <v>266</v>
      </c>
      <c r="E630" s="117">
        <f>IF('Cumulative Cost Share Budget'!$L626='Split CS budget (B)'!$L$1,'Cumulative Cost Share Budget'!E626,0)</f>
        <v>0</v>
      </c>
      <c r="F630" s="117">
        <f>IF('Cumulative Cost Share Budget'!$L626='Split CS budget (B)'!$L$1,'Cumulative Cost Share Budget'!F626,0)</f>
        <v>0</v>
      </c>
      <c r="G630" s="117">
        <f>IF('Cumulative Cost Share Budget'!$L626='Split CS budget (B)'!$L$1,'Cumulative Cost Share Budget'!G626,0)</f>
        <v>0</v>
      </c>
      <c r="H630" s="117">
        <f>IF('Cumulative Cost Share Budget'!$L626='Split CS budget (B)'!$L$1,'Cumulative Cost Share Budget'!H626,0)</f>
        <v>0</v>
      </c>
      <c r="I630" s="117">
        <f>IF('Cumulative Cost Share Budget'!$L626='Split CS budget (B)'!$L$1,'Cumulative Cost Share Budget'!I626,0)</f>
        <v>0</v>
      </c>
      <c r="J630" s="46"/>
      <c r="K630" s="2"/>
      <c r="L630" s="2"/>
      <c r="M630" s="2"/>
    </row>
    <row r="631" spans="1:16" hidden="1">
      <c r="A631" s="800"/>
      <c r="B631" s="489" t="s">
        <v>41</v>
      </c>
      <c r="C631" s="68" t="s">
        <v>42</v>
      </c>
      <c r="D631" s="26"/>
      <c r="E631" s="14"/>
      <c r="F631" s="14"/>
      <c r="G631" s="14"/>
      <c r="H631" s="14"/>
      <c r="I631" s="14"/>
      <c r="J631" s="46"/>
      <c r="K631" s="2"/>
      <c r="L631" s="2"/>
      <c r="M631" s="2"/>
    </row>
    <row r="632" spans="1:16" hidden="1">
      <c r="A632" s="801"/>
      <c r="B632" s="498" t="s">
        <v>43</v>
      </c>
      <c r="C632" s="116">
        <f>IF('Cumulative Cost Share Budget'!$L632='Split CS budget (B)'!$L$1,'Cumulative Cost Share Budget'!C632,0)</f>
        <v>0</v>
      </c>
      <c r="D632" s="26"/>
      <c r="E632" s="235">
        <f>IF('Cumulative Cost Share Budget'!$L632='Split CS budget (B)'!$L$1,'Cumulative Cost Share Budget'!E632,0)</f>
        <v>0</v>
      </c>
      <c r="F632" s="235">
        <f>IF('Cumulative Cost Share Budget'!$L632='Split CS budget (B)'!$L$1,'Cumulative Cost Share Budget'!F632,0)</f>
        <v>0</v>
      </c>
      <c r="G632" s="235">
        <f>IF('Cumulative Cost Share Budget'!$L632='Split CS budget (B)'!$L$1,'Cumulative Cost Share Budget'!G632,0)</f>
        <v>0</v>
      </c>
      <c r="H632" s="235">
        <f>IF('Cumulative Cost Share Budget'!$L632='Split CS budget (B)'!$L$1,'Cumulative Cost Share Budget'!H632,0)</f>
        <v>0</v>
      </c>
      <c r="I632" s="235">
        <f>IF('Cumulative Cost Share Budget'!$L632='Split CS budget (B)'!$L$1,'Cumulative Cost Share Budget'!I632,0)</f>
        <v>0</v>
      </c>
      <c r="J632" s="158">
        <f t="shared" ref="J632:J637" si="345">SUM(E632:I632)</f>
        <v>0</v>
      </c>
      <c r="K632" s="2"/>
      <c r="L632" s="2"/>
      <c r="M632" s="2"/>
    </row>
    <row r="633" spans="1:16" hidden="1">
      <c r="A633" s="801"/>
      <c r="B633" s="498" t="s">
        <v>44</v>
      </c>
      <c r="C633" s="116">
        <f>IF('Cumulative Cost Share Budget'!$L633='Split CS budget (B)'!$L$1,'Cumulative Cost Share Budget'!C633,0)</f>
        <v>0</v>
      </c>
      <c r="D633" s="26"/>
      <c r="E633" s="235">
        <f>IF('Cumulative Cost Share Budget'!$L633='Split CS budget (B)'!$L$1,'Cumulative Cost Share Budget'!E633,0)</f>
        <v>0</v>
      </c>
      <c r="F633" s="235">
        <f>IF('Cumulative Cost Share Budget'!$L633='Split CS budget (B)'!$L$1,'Cumulative Cost Share Budget'!F633,0)</f>
        <v>0</v>
      </c>
      <c r="G633" s="235">
        <f>IF('Cumulative Cost Share Budget'!$L633='Split CS budget (B)'!$L$1,'Cumulative Cost Share Budget'!G633,0)</f>
        <v>0</v>
      </c>
      <c r="H633" s="235">
        <f>IF('Cumulative Cost Share Budget'!$L633='Split CS budget (B)'!$L$1,'Cumulative Cost Share Budget'!H633,0)</f>
        <v>0</v>
      </c>
      <c r="I633" s="235">
        <f>IF('Cumulative Cost Share Budget'!$L633='Split CS budget (B)'!$L$1,'Cumulative Cost Share Budget'!I633,0)</f>
        <v>0</v>
      </c>
      <c r="J633" s="158">
        <f t="shared" si="345"/>
        <v>0</v>
      </c>
      <c r="K633" s="2"/>
      <c r="L633" s="2"/>
      <c r="M633" s="2"/>
    </row>
    <row r="634" spans="1:16" hidden="1">
      <c r="A634" s="801"/>
      <c r="B634" s="498" t="s">
        <v>182</v>
      </c>
      <c r="C634" s="116">
        <f>IF('Cumulative Cost Share Budget'!$L634='Split CS budget (B)'!$L$1,'Cumulative Cost Share Budget'!C634,0)</f>
        <v>0</v>
      </c>
      <c r="D634" s="26"/>
      <c r="E634" s="235">
        <f>IF('Cumulative Cost Share Budget'!$L634='Split CS budget (B)'!$L$1,'Cumulative Cost Share Budget'!E634,0)</f>
        <v>0</v>
      </c>
      <c r="F634" s="235">
        <f>IF('Cumulative Cost Share Budget'!$L634='Split CS budget (B)'!$L$1,'Cumulative Cost Share Budget'!F634,0)</f>
        <v>0</v>
      </c>
      <c r="G634" s="235">
        <f>IF('Cumulative Cost Share Budget'!$L634='Split CS budget (B)'!$L$1,'Cumulative Cost Share Budget'!G634,0)</f>
        <v>0</v>
      </c>
      <c r="H634" s="235">
        <f>IF('Cumulative Cost Share Budget'!$L634='Split CS budget (B)'!$L$1,'Cumulative Cost Share Budget'!H634,0)</f>
        <v>0</v>
      </c>
      <c r="I634" s="235">
        <f>IF('Cumulative Cost Share Budget'!$L634='Split CS budget (B)'!$L$1,'Cumulative Cost Share Budget'!I634,0)</f>
        <v>0</v>
      </c>
      <c r="J634" s="158">
        <f t="shared" si="345"/>
        <v>0</v>
      </c>
      <c r="K634" s="2"/>
      <c r="L634" s="2"/>
      <c r="M634" s="2"/>
    </row>
    <row r="635" spans="1:16" hidden="1">
      <c r="A635" s="801"/>
      <c r="B635" s="498" t="s">
        <v>45</v>
      </c>
      <c r="C635" s="116">
        <f>IF('Cumulative Cost Share Budget'!$L635='Split CS budget (B)'!$L$1,'Cumulative Cost Share Budget'!C635,0)</f>
        <v>0</v>
      </c>
      <c r="D635" s="26"/>
      <c r="E635" s="235">
        <f>IF('Cumulative Cost Share Budget'!$L635='Split CS budget (B)'!$L$1,'Cumulative Cost Share Budget'!E635,0)</f>
        <v>0</v>
      </c>
      <c r="F635" s="235">
        <f>IF('Cumulative Cost Share Budget'!$L635='Split CS budget (B)'!$L$1,'Cumulative Cost Share Budget'!F635,0)</f>
        <v>0</v>
      </c>
      <c r="G635" s="235">
        <f>IF('Cumulative Cost Share Budget'!$L635='Split CS budget (B)'!$L$1,'Cumulative Cost Share Budget'!G635,0)</f>
        <v>0</v>
      </c>
      <c r="H635" s="235">
        <f>IF('Cumulative Cost Share Budget'!$L635='Split CS budget (B)'!$L$1,'Cumulative Cost Share Budget'!H635,0)</f>
        <v>0</v>
      </c>
      <c r="I635" s="235">
        <f>IF('Cumulative Cost Share Budget'!$L635='Split CS budget (B)'!$L$1,'Cumulative Cost Share Budget'!I635,0)</f>
        <v>0</v>
      </c>
      <c r="J635" s="158">
        <f t="shared" si="345"/>
        <v>0</v>
      </c>
      <c r="K635" s="2"/>
      <c r="L635" s="2"/>
      <c r="M635" s="8"/>
      <c r="N635" s="2"/>
      <c r="O635" s="2"/>
      <c r="P635" s="2"/>
    </row>
    <row r="636" spans="1:16" hidden="1">
      <c r="A636" s="801"/>
      <c r="B636" s="498" t="s">
        <v>46</v>
      </c>
      <c r="C636" s="116">
        <f>IF('Cumulative Cost Share Budget'!$L636='Split CS budget (B)'!$L$1,'Cumulative Cost Share Budget'!C636,0)</f>
        <v>0</v>
      </c>
      <c r="D636" s="26"/>
      <c r="E636" s="235">
        <f>IF('Cumulative Cost Share Budget'!$L636='Split CS budget (B)'!$L$1,'Cumulative Cost Share Budget'!E636,0)</f>
        <v>0</v>
      </c>
      <c r="F636" s="235">
        <f>IF('Cumulative Cost Share Budget'!$L636='Split CS budget (B)'!$L$1,'Cumulative Cost Share Budget'!F636,0)</f>
        <v>0</v>
      </c>
      <c r="G636" s="235">
        <f>IF('Cumulative Cost Share Budget'!$L636='Split CS budget (B)'!$L$1,'Cumulative Cost Share Budget'!G636,0)</f>
        <v>0</v>
      </c>
      <c r="H636" s="235">
        <f>IF('Cumulative Cost Share Budget'!$L636='Split CS budget (B)'!$L$1,'Cumulative Cost Share Budget'!H636,0)</f>
        <v>0</v>
      </c>
      <c r="I636" s="235">
        <f>IF('Cumulative Cost Share Budget'!$L636='Split CS budget (B)'!$L$1,'Cumulative Cost Share Budget'!I636,0)</f>
        <v>0</v>
      </c>
      <c r="J636" s="158">
        <f t="shared" si="345"/>
        <v>0</v>
      </c>
      <c r="K636" s="2"/>
      <c r="L636" s="2"/>
      <c r="M636" s="2"/>
    </row>
    <row r="637" spans="1:16" hidden="1">
      <c r="A637" s="801"/>
      <c r="B637" s="498" t="s">
        <v>47</v>
      </c>
      <c r="C637" s="116">
        <f>IF('Cumulative Cost Share Budget'!$L637='Split CS budget (B)'!$L$1,'Cumulative Cost Share Budget'!C637,0)</f>
        <v>0</v>
      </c>
      <c r="D637" s="26"/>
      <c r="E637" s="235">
        <f>IF('Cumulative Cost Share Budget'!$L637='Split CS budget (B)'!$L$1,'Cumulative Cost Share Budget'!E637,0)</f>
        <v>0</v>
      </c>
      <c r="F637" s="235">
        <f>IF('Cumulative Cost Share Budget'!$L637='Split CS budget (B)'!$L$1,'Cumulative Cost Share Budget'!F637,0)</f>
        <v>0</v>
      </c>
      <c r="G637" s="235">
        <f>IF('Cumulative Cost Share Budget'!$L637='Split CS budget (B)'!$L$1,'Cumulative Cost Share Budget'!G637,0)</f>
        <v>0</v>
      </c>
      <c r="H637" s="235">
        <f>IF('Cumulative Cost Share Budget'!$L637='Split CS budget (B)'!$L$1,'Cumulative Cost Share Budget'!H637,0)</f>
        <v>0</v>
      </c>
      <c r="I637" s="235">
        <f>IF('Cumulative Cost Share Budget'!$L637='Split CS budget (B)'!$L$1,'Cumulative Cost Share Budget'!I637,0)</f>
        <v>0</v>
      </c>
      <c r="J637" s="158">
        <f t="shared" si="345"/>
        <v>0</v>
      </c>
      <c r="K637" s="2"/>
      <c r="L637" s="2"/>
      <c r="M637" s="2"/>
    </row>
    <row r="638" spans="1:16" hidden="1">
      <c r="A638" s="740" t="s">
        <v>57</v>
      </c>
      <c r="B638" s="740"/>
      <c r="C638" s="740"/>
      <c r="D638" s="740"/>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8" t="s">
        <v>122</v>
      </c>
      <c r="B640" s="497"/>
      <c r="C640" s="9"/>
      <c r="D640" s="229" t="s">
        <v>184</v>
      </c>
      <c r="E640" s="117">
        <f>IF('Cumulative Cost Share Budget'!$L636='Split CS budget (B)'!$L$1,'Cumulative Cost Share Budget'!E636,0)</f>
        <v>0</v>
      </c>
      <c r="F640" s="117">
        <f>IF('Cumulative Cost Share Budget'!$L636='Split CS budget (B)'!$L$1,'Cumulative Cost Share Budget'!F636,0)</f>
        <v>0</v>
      </c>
      <c r="G640" s="117">
        <f>IF('Cumulative Cost Share Budget'!$L636='Split CS budget (B)'!$L$1,'Cumulative Cost Share Budget'!G636,0)</f>
        <v>0</v>
      </c>
      <c r="H640" s="117">
        <f>IF('Cumulative Cost Share Budget'!$L636='Split CS budget (B)'!$L$1,'Cumulative Cost Share Budget'!H636,0)</f>
        <v>0</v>
      </c>
      <c r="I640" s="117">
        <f>IF('Cumulative Cost Share Budget'!$L636='Split CS budget (B)'!$L$1,'Cumulative Cost Share Budget'!I636,0)</f>
        <v>0</v>
      </c>
      <c r="J640" s="73"/>
      <c r="K640" s="2"/>
      <c r="L640" s="2"/>
      <c r="M640" s="2"/>
    </row>
    <row r="641" spans="1:17" hidden="1">
      <c r="A641" s="486"/>
      <c r="B641" s="486"/>
      <c r="D641" s="229" t="s">
        <v>264</v>
      </c>
      <c r="E641" s="117">
        <f>IF('Cumulative Cost Share Budget'!$L637='Split CS budget (B)'!$L$1,'Cumulative Cost Share Budget'!E637,0)</f>
        <v>0</v>
      </c>
      <c r="F641" s="117">
        <f>IF('Cumulative Cost Share Budget'!$L637='Split CS budget (B)'!$L$1,'Cumulative Cost Share Budget'!F637,0)</f>
        <v>0</v>
      </c>
      <c r="G641" s="117">
        <f>IF('Cumulative Cost Share Budget'!$L637='Split CS budget (B)'!$L$1,'Cumulative Cost Share Budget'!G637,0)</f>
        <v>0</v>
      </c>
      <c r="H641" s="117">
        <f>IF('Cumulative Cost Share Budget'!$L637='Split CS budget (B)'!$L$1,'Cumulative Cost Share Budget'!H637,0)</f>
        <v>0</v>
      </c>
      <c r="I641" s="117">
        <f>IF('Cumulative Cost Share Budget'!$L637='Split CS budget (B)'!$L$1,'Cumulative Cost Share Budget'!I637,0)</f>
        <v>0</v>
      </c>
      <c r="J641" s="73"/>
      <c r="K641" s="2"/>
      <c r="L641" s="2"/>
      <c r="M641" s="2"/>
    </row>
    <row r="642" spans="1:17" hidden="1">
      <c r="A642" s="488" t="s">
        <v>169</v>
      </c>
      <c r="B642" s="493">
        <f>IF('Cumulative Cost Share Budget'!$L642='Split CS budget (B)'!$L$1,'Cumulative Cost Share Budget'!B642,0)</f>
        <v>0</v>
      </c>
      <c r="C642" s="9"/>
      <c r="D642" s="229" t="s">
        <v>265</v>
      </c>
      <c r="E642" s="117">
        <f>IF('Cumulative Cost Share Budget'!$L638='Split CS budget (B)'!$L$1,'Cumulative Cost Share Budget'!E638,0)</f>
        <v>0</v>
      </c>
      <c r="F642" s="117">
        <f>IF('Cumulative Cost Share Budget'!$L638='Split CS budget (B)'!$L$1,'Cumulative Cost Share Budget'!F638,0)</f>
        <v>0</v>
      </c>
      <c r="G642" s="117">
        <f>IF('Cumulative Cost Share Budget'!$L638='Split CS budget (B)'!$L$1,'Cumulative Cost Share Budget'!G638,0)</f>
        <v>0</v>
      </c>
      <c r="H642" s="117">
        <f>IF('Cumulative Cost Share Budget'!$L638='Split CS budget (B)'!$L$1,'Cumulative Cost Share Budget'!H638,0)</f>
        <v>0</v>
      </c>
      <c r="I642" s="117">
        <f>IF('Cumulative Cost Share Budget'!$L638='Split CS budget (B)'!$L$1,'Cumulative Cost Share Budget'!I638,0)</f>
        <v>0</v>
      </c>
      <c r="J642" s="73"/>
      <c r="K642" s="2"/>
      <c r="L642" s="2"/>
      <c r="M642" s="2"/>
    </row>
    <row r="643" spans="1:17" hidden="1">
      <c r="A643" s="800">
        <f>IF('Cumulative Cost Share Budget'!L643='Split CS budget (B)'!$L$1,'Cumulative Cost Share Budget'!A643,0)</f>
        <v>0</v>
      </c>
      <c r="B643" s="486"/>
      <c r="D643" s="229" t="s">
        <v>266</v>
      </c>
      <c r="E643" s="117">
        <f>IF('Cumulative Cost Share Budget'!$L639='Split CS budget (B)'!$L$1,'Cumulative Cost Share Budget'!E639,0)</f>
        <v>0</v>
      </c>
      <c r="F643" s="117">
        <f>IF('Cumulative Cost Share Budget'!$L639='Split CS budget (B)'!$L$1,'Cumulative Cost Share Budget'!F639,0)</f>
        <v>0</v>
      </c>
      <c r="G643" s="117">
        <f>IF('Cumulative Cost Share Budget'!$L639='Split CS budget (B)'!$L$1,'Cumulative Cost Share Budget'!G639,0)</f>
        <v>0</v>
      </c>
      <c r="H643" s="117">
        <f>IF('Cumulative Cost Share Budget'!$L639='Split CS budget (B)'!$L$1,'Cumulative Cost Share Budget'!H639,0)</f>
        <v>0</v>
      </c>
      <c r="I643" s="117">
        <f>IF('Cumulative Cost Share Budget'!$L639='Split CS budget (B)'!$L$1,'Cumulative Cost Share Budget'!I639,0)</f>
        <v>0</v>
      </c>
      <c r="J643" s="46"/>
      <c r="K643" s="2"/>
      <c r="L643" s="2"/>
      <c r="M643" s="2"/>
    </row>
    <row r="644" spans="1:17" hidden="1">
      <c r="A644" s="800"/>
      <c r="B644" s="489" t="s">
        <v>41</v>
      </c>
      <c r="C644" s="68" t="s">
        <v>42</v>
      </c>
      <c r="D644" s="26"/>
      <c r="E644" s="14"/>
      <c r="F644" s="14"/>
      <c r="G644" s="14"/>
      <c r="H644" s="14"/>
      <c r="I644" s="14"/>
      <c r="J644" s="46"/>
      <c r="K644" s="2"/>
      <c r="L644" s="2"/>
      <c r="M644" s="2"/>
    </row>
    <row r="645" spans="1:17" hidden="1">
      <c r="A645" s="801"/>
      <c r="B645" s="498" t="s">
        <v>43</v>
      </c>
      <c r="C645" s="116">
        <f>IF('Cumulative Cost Share Budget'!$L645='Split CS budget (B)'!$L$1,'Cumulative Cost Share Budget'!C645,0)</f>
        <v>0</v>
      </c>
      <c r="D645" s="26"/>
      <c r="E645" s="235">
        <f>IF('Cumulative Cost Share Budget'!$L645='Split CS budget (B)'!$L$1,'Cumulative Cost Share Budget'!E645,0)</f>
        <v>0</v>
      </c>
      <c r="F645" s="235">
        <f>IF('Cumulative Cost Share Budget'!$L645='Split CS budget (B)'!$L$1,'Cumulative Cost Share Budget'!F645,0)</f>
        <v>0</v>
      </c>
      <c r="G645" s="235">
        <f>IF('Cumulative Cost Share Budget'!$L645='Split CS budget (B)'!$L$1,'Cumulative Cost Share Budget'!G645,0)</f>
        <v>0</v>
      </c>
      <c r="H645" s="235">
        <f>IF('Cumulative Cost Share Budget'!$L645='Split CS budget (B)'!$L$1,'Cumulative Cost Share Budget'!H645,0)</f>
        <v>0</v>
      </c>
      <c r="I645" s="235">
        <f>IF('Cumulative Cost Share Budget'!$L645='Split CS budget (B)'!$L$1,'Cumulative Cost Share Budget'!I645,0)</f>
        <v>0</v>
      </c>
      <c r="J645" s="158">
        <f t="shared" ref="J645:J650" si="347">SUM(E645:I645)</f>
        <v>0</v>
      </c>
      <c r="K645" s="2"/>
      <c r="L645" s="2"/>
      <c r="M645" s="2"/>
    </row>
    <row r="646" spans="1:17" hidden="1">
      <c r="A646" s="801"/>
      <c r="B646" s="498" t="s">
        <v>44</v>
      </c>
      <c r="C646" s="116">
        <f>IF('Cumulative Cost Share Budget'!$L646='Split CS budget (B)'!$L$1,'Cumulative Cost Share Budget'!C646,0)</f>
        <v>0</v>
      </c>
      <c r="D646" s="26"/>
      <c r="E646" s="235">
        <f>IF('Cumulative Cost Share Budget'!$L646='Split CS budget (B)'!$L$1,'Cumulative Cost Share Budget'!E646,0)</f>
        <v>0</v>
      </c>
      <c r="F646" s="235">
        <f>IF('Cumulative Cost Share Budget'!$L646='Split CS budget (B)'!$L$1,'Cumulative Cost Share Budget'!F646,0)</f>
        <v>0</v>
      </c>
      <c r="G646" s="235">
        <f>IF('Cumulative Cost Share Budget'!$L646='Split CS budget (B)'!$L$1,'Cumulative Cost Share Budget'!G646,0)</f>
        <v>0</v>
      </c>
      <c r="H646" s="235">
        <f>IF('Cumulative Cost Share Budget'!$L646='Split CS budget (B)'!$L$1,'Cumulative Cost Share Budget'!H646,0)</f>
        <v>0</v>
      </c>
      <c r="I646" s="235">
        <f>IF('Cumulative Cost Share Budget'!$L646='Split CS budget (B)'!$L$1,'Cumulative Cost Share Budget'!I646,0)</f>
        <v>0</v>
      </c>
      <c r="J646" s="158">
        <f t="shared" si="347"/>
        <v>0</v>
      </c>
      <c r="K646" s="2"/>
      <c r="L646" s="2"/>
      <c r="M646" s="2"/>
    </row>
    <row r="647" spans="1:17" hidden="1">
      <c r="A647" s="801"/>
      <c r="B647" s="498" t="s">
        <v>182</v>
      </c>
      <c r="C647" s="116">
        <f>IF('Cumulative Cost Share Budget'!$L647='Split CS budget (B)'!$L$1,'Cumulative Cost Share Budget'!C647,0)</f>
        <v>0</v>
      </c>
      <c r="D647" s="26"/>
      <c r="E647" s="235">
        <f>IF('Cumulative Cost Share Budget'!$L647='Split CS budget (B)'!$L$1,'Cumulative Cost Share Budget'!E647,0)</f>
        <v>0</v>
      </c>
      <c r="F647" s="235">
        <f>IF('Cumulative Cost Share Budget'!$L647='Split CS budget (B)'!$L$1,'Cumulative Cost Share Budget'!F647,0)</f>
        <v>0</v>
      </c>
      <c r="G647" s="235">
        <f>IF('Cumulative Cost Share Budget'!$L647='Split CS budget (B)'!$L$1,'Cumulative Cost Share Budget'!G647,0)</f>
        <v>0</v>
      </c>
      <c r="H647" s="235">
        <f>IF('Cumulative Cost Share Budget'!$L647='Split CS budget (B)'!$L$1,'Cumulative Cost Share Budget'!H647,0)</f>
        <v>0</v>
      </c>
      <c r="I647" s="235">
        <f>IF('Cumulative Cost Share Budget'!$L647='Split CS budget (B)'!$L$1,'Cumulative Cost Share Budget'!I647,0)</f>
        <v>0</v>
      </c>
      <c r="J647" s="158">
        <f t="shared" si="347"/>
        <v>0</v>
      </c>
      <c r="K647" s="2"/>
      <c r="L647" s="2"/>
      <c r="M647" s="2"/>
    </row>
    <row r="648" spans="1:17" hidden="1">
      <c r="A648" s="801"/>
      <c r="B648" s="498" t="s">
        <v>45</v>
      </c>
      <c r="C648" s="116">
        <f>IF('Cumulative Cost Share Budget'!$L648='Split CS budget (B)'!$L$1,'Cumulative Cost Share Budget'!C648,0)</f>
        <v>0</v>
      </c>
      <c r="D648" s="26"/>
      <c r="E648" s="235">
        <f>IF('Cumulative Cost Share Budget'!$L648='Split CS budget (B)'!$L$1,'Cumulative Cost Share Budget'!E648,0)</f>
        <v>0</v>
      </c>
      <c r="F648" s="235">
        <f>IF('Cumulative Cost Share Budget'!$L648='Split CS budget (B)'!$L$1,'Cumulative Cost Share Budget'!F648,0)</f>
        <v>0</v>
      </c>
      <c r="G648" s="235">
        <f>IF('Cumulative Cost Share Budget'!$L648='Split CS budget (B)'!$L$1,'Cumulative Cost Share Budget'!G648,0)</f>
        <v>0</v>
      </c>
      <c r="H648" s="235">
        <f>IF('Cumulative Cost Share Budget'!$L648='Split CS budget (B)'!$L$1,'Cumulative Cost Share Budget'!H648,0)</f>
        <v>0</v>
      </c>
      <c r="I648" s="235">
        <f>IF('Cumulative Cost Share Budget'!$L648='Split CS budget (B)'!$L$1,'Cumulative Cost Share Budget'!I648,0)</f>
        <v>0</v>
      </c>
      <c r="J648" s="158">
        <f t="shared" si="347"/>
        <v>0</v>
      </c>
      <c r="K648" s="2"/>
      <c r="L648" s="2"/>
      <c r="M648" s="8"/>
      <c r="N648" s="2"/>
      <c r="O648" s="2"/>
      <c r="P648" s="2"/>
      <c r="Q648" s="2"/>
    </row>
    <row r="649" spans="1:17" hidden="1">
      <c r="A649" s="801"/>
      <c r="B649" s="498" t="s">
        <v>46</v>
      </c>
      <c r="C649" s="116">
        <f>IF('Cumulative Cost Share Budget'!$L649='Split CS budget (B)'!$L$1,'Cumulative Cost Share Budget'!C649,0)</f>
        <v>0</v>
      </c>
      <c r="D649" s="26"/>
      <c r="E649" s="235">
        <f>IF('Cumulative Cost Share Budget'!$L649='Split CS budget (B)'!$L$1,'Cumulative Cost Share Budget'!E649,0)</f>
        <v>0</v>
      </c>
      <c r="F649" s="235">
        <f>IF('Cumulative Cost Share Budget'!$L649='Split CS budget (B)'!$L$1,'Cumulative Cost Share Budget'!F649,0)</f>
        <v>0</v>
      </c>
      <c r="G649" s="235">
        <f>IF('Cumulative Cost Share Budget'!$L649='Split CS budget (B)'!$L$1,'Cumulative Cost Share Budget'!G649,0)</f>
        <v>0</v>
      </c>
      <c r="H649" s="235">
        <f>IF('Cumulative Cost Share Budget'!$L649='Split CS budget (B)'!$L$1,'Cumulative Cost Share Budget'!H649,0)</f>
        <v>0</v>
      </c>
      <c r="I649" s="235">
        <f>IF('Cumulative Cost Share Budget'!$L649='Split CS budget (B)'!$L$1,'Cumulative Cost Share Budget'!I649,0)</f>
        <v>0</v>
      </c>
      <c r="J649" s="158">
        <f t="shared" si="347"/>
        <v>0</v>
      </c>
      <c r="K649" s="2"/>
      <c r="L649" s="2"/>
      <c r="M649" s="2"/>
      <c r="N649" s="8"/>
      <c r="O649" s="8"/>
      <c r="P649" s="8"/>
    </row>
    <row r="650" spans="1:17" hidden="1">
      <c r="A650" s="801"/>
      <c r="B650" s="498" t="s">
        <v>47</v>
      </c>
      <c r="C650" s="116">
        <f>IF('Cumulative Cost Share Budget'!$L650='Split CS budget (B)'!$L$1,'Cumulative Cost Share Budget'!C650,0)</f>
        <v>0</v>
      </c>
      <c r="D650" s="26"/>
      <c r="E650" s="235">
        <f>IF('Cumulative Cost Share Budget'!$L650='Split CS budget (B)'!$L$1,'Cumulative Cost Share Budget'!E650,0)</f>
        <v>0</v>
      </c>
      <c r="F650" s="235">
        <f>IF('Cumulative Cost Share Budget'!$L650='Split CS budget (B)'!$L$1,'Cumulative Cost Share Budget'!F650,0)</f>
        <v>0</v>
      </c>
      <c r="G650" s="235">
        <f>IF('Cumulative Cost Share Budget'!$L650='Split CS budget (B)'!$L$1,'Cumulative Cost Share Budget'!G650,0)</f>
        <v>0</v>
      </c>
      <c r="H650" s="235">
        <f>IF('Cumulative Cost Share Budget'!$L650='Split CS budget (B)'!$L$1,'Cumulative Cost Share Budget'!H650,0)</f>
        <v>0</v>
      </c>
      <c r="I650" s="235">
        <f>IF('Cumulative Cost Share Budget'!$L650='Split CS budget (B)'!$L$1,'Cumulative Cost Share Budget'!I650,0)</f>
        <v>0</v>
      </c>
      <c r="J650" s="158">
        <f t="shared" si="347"/>
        <v>0</v>
      </c>
      <c r="K650" s="29"/>
      <c r="L650" s="29"/>
      <c r="N650" s="8"/>
      <c r="O650" s="8"/>
      <c r="P650" s="8"/>
    </row>
    <row r="651" spans="1:17" hidden="1">
      <c r="A651" s="740" t="s">
        <v>57</v>
      </c>
      <c r="B651" s="740"/>
      <c r="C651" s="740"/>
      <c r="D651" s="740"/>
      <c r="E651" s="185">
        <f>SUM(E645:E650)</f>
        <v>0</v>
      </c>
      <c r="F651" s="185">
        <f t="shared" ref="F651:J651" si="348">SUM(F645:F650)</f>
        <v>0</v>
      </c>
      <c r="G651" s="185">
        <f t="shared" si="348"/>
        <v>0</v>
      </c>
      <c r="H651" s="185">
        <f t="shared" si="348"/>
        <v>0</v>
      </c>
      <c r="I651" s="185">
        <f t="shared" si="348"/>
        <v>0</v>
      </c>
      <c r="J651" s="186">
        <f t="shared" si="348"/>
        <v>0</v>
      </c>
    </row>
    <row r="652" spans="1:17">
      <c r="A652" s="74"/>
      <c r="B652" s="757" t="s">
        <v>58</v>
      </c>
      <c r="C652" s="757"/>
      <c r="D652" s="757"/>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493">
        <f>IF('Cumulative Cost Share Budget'!$L655='Split CS budget (B)'!$L$1,'Cumulative Cost Share Budget'!A655,0)</f>
        <v>0</v>
      </c>
      <c r="B655" s="492">
        <f>IF('Cumulative Cost Share Budget'!L655='Split CS budget (B)'!$L$1,'Cumulative Cost Share Budget'!B655,0)</f>
        <v>0</v>
      </c>
      <c r="C655" s="361"/>
      <c r="D655" s="362"/>
      <c r="E655" s="235">
        <f>IF('Cumulative Cost Share Budget'!$L655='Split CS budget (B)'!$L$1,'Cumulative Cost Share Budget'!E655,0)</f>
        <v>0</v>
      </c>
      <c r="F655" s="235">
        <f>IF('Cumulative Cost Share Budget'!$L655='Split CS budget (B)'!$L$1,'Cumulative Cost Share Budget'!F655,0)</f>
        <v>0</v>
      </c>
      <c r="G655" s="235">
        <f>IF('Cumulative Cost Share Budget'!$L655='Split CS budget (B)'!$L$1,'Cumulative Cost Share Budget'!G655,0)</f>
        <v>0</v>
      </c>
      <c r="H655" s="235">
        <f>IF('Cumulative Cost Share Budget'!$L655='Split CS budget (B)'!$L$1,'Cumulative Cost Share Budget'!H655,0)</f>
        <v>0</v>
      </c>
      <c r="I655" s="235">
        <f>IF('Cumulative Cost Share Budget'!$L655='Split CS budget (B)'!$L$1,'Cumulative Cost Share Budget'!I655,0)</f>
        <v>0</v>
      </c>
      <c r="J655" s="158">
        <f>SUM(E655:I655)</f>
        <v>0</v>
      </c>
    </row>
    <row r="656" spans="1:17" hidden="1">
      <c r="A656" s="493">
        <f>IF('Cumulative Cost Share Budget'!$L656='Split CS budget (B)'!$L$1,'Cumulative Cost Share Budget'!A656,0)</f>
        <v>0</v>
      </c>
      <c r="B656" s="492">
        <f>IF('Cumulative Cost Share Budget'!L656='Split CS budget (B)'!$L$1,'Cumulative Cost Share Budget'!B656,0)</f>
        <v>0</v>
      </c>
      <c r="C656" s="361"/>
      <c r="D656" s="362"/>
      <c r="E656" s="235">
        <f>IF('Cumulative Cost Share Budget'!$L656='Split CS budget (B)'!$L$1,'Cumulative Cost Share Budget'!E656,0)</f>
        <v>0</v>
      </c>
      <c r="F656" s="235">
        <f>IF('Cumulative Cost Share Budget'!$L656='Split CS budget (B)'!$L$1,'Cumulative Cost Share Budget'!F656,0)</f>
        <v>0</v>
      </c>
      <c r="G656" s="235">
        <f>IF('Cumulative Cost Share Budget'!$L656='Split CS budget (B)'!$L$1,'Cumulative Cost Share Budget'!G656,0)</f>
        <v>0</v>
      </c>
      <c r="H656" s="235">
        <f>IF('Cumulative Cost Share Budget'!$L656='Split CS budget (B)'!$L$1,'Cumulative Cost Share Budget'!H656,0)</f>
        <v>0</v>
      </c>
      <c r="I656" s="235">
        <f>IF('Cumulative Cost Share Budget'!$L656='Split CS budget (B)'!$L$1,'Cumulative Cost Share Budget'!I656,0)</f>
        <v>0</v>
      </c>
      <c r="J656" s="158">
        <f t="shared" ref="J656:J664" si="350">SUM(E656:I656)</f>
        <v>0</v>
      </c>
    </row>
    <row r="657" spans="1:16" hidden="1">
      <c r="A657" s="493">
        <f>IF('Cumulative Cost Share Budget'!$L657='Split CS budget (B)'!$L$1,'Cumulative Cost Share Budget'!A657,0)</f>
        <v>0</v>
      </c>
      <c r="B657" s="492">
        <f>IF('Cumulative Cost Share Budget'!L657='Split CS budget (B)'!$L$1,'Cumulative Cost Share Budget'!B657,0)</f>
        <v>0</v>
      </c>
      <c r="C657" s="361"/>
      <c r="D657" s="362"/>
      <c r="E657" s="235">
        <f>IF('Cumulative Cost Share Budget'!$L657='Split CS budget (B)'!$L$1,'Cumulative Cost Share Budget'!E657,0)</f>
        <v>0</v>
      </c>
      <c r="F657" s="235">
        <f>IF('Cumulative Cost Share Budget'!$L657='Split CS budget (B)'!$L$1,'Cumulative Cost Share Budget'!F657,0)</f>
        <v>0</v>
      </c>
      <c r="G657" s="235">
        <f>IF('Cumulative Cost Share Budget'!$L657='Split CS budget (B)'!$L$1,'Cumulative Cost Share Budget'!G657,0)</f>
        <v>0</v>
      </c>
      <c r="H657" s="235">
        <f>IF('Cumulative Cost Share Budget'!$L657='Split CS budget (B)'!$L$1,'Cumulative Cost Share Budget'!H657,0)</f>
        <v>0</v>
      </c>
      <c r="I657" s="235">
        <f>IF('Cumulative Cost Share Budget'!$L657='Split CS budget (B)'!$L$1,'Cumulative Cost Share Budget'!I657,0)</f>
        <v>0</v>
      </c>
      <c r="J657" s="158">
        <f t="shared" si="350"/>
        <v>0</v>
      </c>
    </row>
    <row r="658" spans="1:16" hidden="1">
      <c r="A658" s="493">
        <f>IF('Cumulative Cost Share Budget'!$L658='Split CS budget (B)'!$L$1,'Cumulative Cost Share Budget'!A658,0)</f>
        <v>0</v>
      </c>
      <c r="B658" s="492">
        <f>IF('Cumulative Cost Share Budget'!L658='Split CS budget (B)'!$L$1,'Cumulative Cost Share Budget'!B658,0)</f>
        <v>0</v>
      </c>
      <c r="C658" s="361"/>
      <c r="D658" s="362"/>
      <c r="E658" s="235">
        <f>IF('Cumulative Cost Share Budget'!$L658='Split CS budget (B)'!$L$1,'Cumulative Cost Share Budget'!E658,0)</f>
        <v>0</v>
      </c>
      <c r="F658" s="235">
        <f>IF('Cumulative Cost Share Budget'!$L658='Split CS budget (B)'!$L$1,'Cumulative Cost Share Budget'!F658,0)</f>
        <v>0</v>
      </c>
      <c r="G658" s="235">
        <f>IF('Cumulative Cost Share Budget'!$L658='Split CS budget (B)'!$L$1,'Cumulative Cost Share Budget'!G658,0)</f>
        <v>0</v>
      </c>
      <c r="H658" s="235">
        <f>IF('Cumulative Cost Share Budget'!$L658='Split CS budget (B)'!$L$1,'Cumulative Cost Share Budget'!H658,0)</f>
        <v>0</v>
      </c>
      <c r="I658" s="235">
        <f>IF('Cumulative Cost Share Budget'!$L658='Split CS budget (B)'!$L$1,'Cumulative Cost Share Budget'!I658,0)</f>
        <v>0</v>
      </c>
      <c r="J658" s="158">
        <f t="shared" si="350"/>
        <v>0</v>
      </c>
    </row>
    <row r="659" spans="1:16" hidden="1">
      <c r="A659" s="493">
        <f>IF('Cumulative Cost Share Budget'!$L659='Split CS budget (B)'!$L$1,'Cumulative Cost Share Budget'!A659,0)</f>
        <v>0</v>
      </c>
      <c r="B659" s="492">
        <f>IF('Cumulative Cost Share Budget'!L659='Split CS budget (B)'!$L$1,'Cumulative Cost Share Budget'!B659,0)</f>
        <v>0</v>
      </c>
      <c r="C659" s="361"/>
      <c r="D659" s="362"/>
      <c r="E659" s="235">
        <f>IF('Cumulative Cost Share Budget'!$L659='Split CS budget (B)'!$L$1,'Cumulative Cost Share Budget'!E659,0)</f>
        <v>0</v>
      </c>
      <c r="F659" s="235">
        <f>IF('Cumulative Cost Share Budget'!$L659='Split CS budget (B)'!$L$1,'Cumulative Cost Share Budget'!F659,0)</f>
        <v>0</v>
      </c>
      <c r="G659" s="235">
        <f>IF('Cumulative Cost Share Budget'!$L659='Split CS budget (B)'!$L$1,'Cumulative Cost Share Budget'!G659,0)</f>
        <v>0</v>
      </c>
      <c r="H659" s="235">
        <f>IF('Cumulative Cost Share Budget'!$L659='Split CS budget (B)'!$L$1,'Cumulative Cost Share Budget'!H659,0)</f>
        <v>0</v>
      </c>
      <c r="I659" s="235">
        <f>IF('Cumulative Cost Share Budget'!$L659='Split CS budget (B)'!$L$1,'Cumulative Cost Share Budget'!I659,0)</f>
        <v>0</v>
      </c>
      <c r="J659" s="158">
        <f t="shared" si="350"/>
        <v>0</v>
      </c>
    </row>
    <row r="660" spans="1:16" hidden="1">
      <c r="A660" s="493">
        <f>IF('Cumulative Cost Share Budget'!$L660='Split CS budget (B)'!$L$1,'Cumulative Cost Share Budget'!A660,0)</f>
        <v>0</v>
      </c>
      <c r="B660" s="492">
        <f>IF('Cumulative Cost Share Budget'!L660='Split CS budget (B)'!$L$1,'Cumulative Cost Share Budget'!B660,0)</f>
        <v>0</v>
      </c>
      <c r="C660" s="361"/>
      <c r="D660" s="362"/>
      <c r="E660" s="235">
        <f>IF('Cumulative Cost Share Budget'!$L660='Split CS budget (B)'!$L$1,'Cumulative Cost Share Budget'!E660,0)</f>
        <v>0</v>
      </c>
      <c r="F660" s="235">
        <f>IF('Cumulative Cost Share Budget'!$L660='Split CS budget (B)'!$L$1,'Cumulative Cost Share Budget'!F660,0)</f>
        <v>0</v>
      </c>
      <c r="G660" s="235">
        <f>IF('Cumulative Cost Share Budget'!$L660='Split CS budget (B)'!$L$1,'Cumulative Cost Share Budget'!G660,0)</f>
        <v>0</v>
      </c>
      <c r="H660" s="235">
        <f>IF('Cumulative Cost Share Budget'!$L660='Split CS budget (B)'!$L$1,'Cumulative Cost Share Budget'!H660,0)</f>
        <v>0</v>
      </c>
      <c r="I660" s="235">
        <f>IF('Cumulative Cost Share Budget'!$L660='Split CS budget (B)'!$L$1,'Cumulative Cost Share Budget'!I660,0)</f>
        <v>0</v>
      </c>
      <c r="J660" s="158">
        <f t="shared" si="350"/>
        <v>0</v>
      </c>
    </row>
    <row r="661" spans="1:16" hidden="1">
      <c r="A661" s="493">
        <f>IF('Cumulative Cost Share Budget'!$L661='Split CS budget (B)'!$L$1,'Cumulative Cost Share Budget'!A661,0)</f>
        <v>0</v>
      </c>
      <c r="B661" s="492">
        <f>IF('Cumulative Cost Share Budget'!L661='Split CS budget (B)'!$L$1,'Cumulative Cost Share Budget'!B661,0)</f>
        <v>0</v>
      </c>
      <c r="C661" s="361"/>
      <c r="D661" s="362"/>
      <c r="E661" s="235">
        <f>IF('Cumulative Cost Share Budget'!$L661='Split CS budget (B)'!$L$1,'Cumulative Cost Share Budget'!E661,0)</f>
        <v>0</v>
      </c>
      <c r="F661" s="235">
        <f>IF('Cumulative Cost Share Budget'!$L661='Split CS budget (B)'!$L$1,'Cumulative Cost Share Budget'!F661,0)</f>
        <v>0</v>
      </c>
      <c r="G661" s="235">
        <f>IF('Cumulative Cost Share Budget'!$L661='Split CS budget (B)'!$L$1,'Cumulative Cost Share Budget'!G661,0)</f>
        <v>0</v>
      </c>
      <c r="H661" s="235">
        <f>IF('Cumulative Cost Share Budget'!$L661='Split CS budget (B)'!$L$1,'Cumulative Cost Share Budget'!H661,0)</f>
        <v>0</v>
      </c>
      <c r="I661" s="235">
        <f>IF('Cumulative Cost Share Budget'!$L661='Split CS budget (B)'!$L$1,'Cumulative Cost Share Budget'!I661,0)</f>
        <v>0</v>
      </c>
      <c r="J661" s="158">
        <f t="shared" si="350"/>
        <v>0</v>
      </c>
    </row>
    <row r="662" spans="1:16" hidden="1">
      <c r="A662" s="493">
        <f>IF('Cumulative Cost Share Budget'!$L662='Split CS budget (B)'!$L$1,'Cumulative Cost Share Budget'!A662,0)</f>
        <v>0</v>
      </c>
      <c r="B662" s="492">
        <f>IF('Cumulative Cost Share Budget'!L662='Split CS budget (B)'!$L$1,'Cumulative Cost Share Budget'!B662,0)</f>
        <v>0</v>
      </c>
      <c r="C662" s="361"/>
      <c r="D662" s="362"/>
      <c r="E662" s="235">
        <f>IF('Cumulative Cost Share Budget'!$L662='Split CS budget (B)'!$L$1,'Cumulative Cost Share Budget'!E662,0)</f>
        <v>0</v>
      </c>
      <c r="F662" s="235">
        <f>IF('Cumulative Cost Share Budget'!$L662='Split CS budget (B)'!$L$1,'Cumulative Cost Share Budget'!F662,0)</f>
        <v>0</v>
      </c>
      <c r="G662" s="235">
        <f>IF('Cumulative Cost Share Budget'!$L662='Split CS budget (B)'!$L$1,'Cumulative Cost Share Budget'!G662,0)</f>
        <v>0</v>
      </c>
      <c r="H662" s="235">
        <f>IF('Cumulative Cost Share Budget'!$L662='Split CS budget (B)'!$L$1,'Cumulative Cost Share Budget'!H662,0)</f>
        <v>0</v>
      </c>
      <c r="I662" s="235">
        <f>IF('Cumulative Cost Share Budget'!$L662='Split CS budget (B)'!$L$1,'Cumulative Cost Share Budget'!I662,0)</f>
        <v>0</v>
      </c>
      <c r="J662" s="158">
        <f t="shared" si="350"/>
        <v>0</v>
      </c>
      <c r="N662" s="8"/>
      <c r="O662" s="8"/>
      <c r="P662" s="8"/>
    </row>
    <row r="663" spans="1:16" hidden="1">
      <c r="A663" s="493">
        <f>IF('Cumulative Cost Share Budget'!$L663='Split CS budget (B)'!$L$1,'Cumulative Cost Share Budget'!A663,0)</f>
        <v>0</v>
      </c>
      <c r="B663" s="492">
        <f>IF('Cumulative Cost Share Budget'!L663='Split CS budget (B)'!$L$1,'Cumulative Cost Share Budget'!B663,0)</f>
        <v>0</v>
      </c>
      <c r="C663" s="361"/>
      <c r="D663" s="362"/>
      <c r="E663" s="235">
        <f>IF('Cumulative Cost Share Budget'!$L663='Split CS budget (B)'!$L$1,'Cumulative Cost Share Budget'!E663,0)</f>
        <v>0</v>
      </c>
      <c r="F663" s="235">
        <f>IF('Cumulative Cost Share Budget'!$L663='Split CS budget (B)'!$L$1,'Cumulative Cost Share Budget'!F663,0)</f>
        <v>0</v>
      </c>
      <c r="G663" s="235">
        <f>IF('Cumulative Cost Share Budget'!$L663='Split CS budget (B)'!$L$1,'Cumulative Cost Share Budget'!G663,0)</f>
        <v>0</v>
      </c>
      <c r="H663" s="235">
        <f>IF('Cumulative Cost Share Budget'!$L663='Split CS budget (B)'!$L$1,'Cumulative Cost Share Budget'!H663,0)</f>
        <v>0</v>
      </c>
      <c r="I663" s="235">
        <f>IF('Cumulative Cost Share Budget'!$L663='Split CS budget (B)'!$L$1,'Cumulative Cost Share Budget'!I663,0)</f>
        <v>0</v>
      </c>
      <c r="J663" s="158">
        <f t="shared" si="350"/>
        <v>0</v>
      </c>
      <c r="K663" s="20"/>
      <c r="L663" s="16"/>
    </row>
    <row r="664" spans="1:16" hidden="1">
      <c r="A664" s="493">
        <f>IF('Cumulative Cost Share Budget'!$L664='Split CS budget (B)'!$L$1,'Cumulative Cost Share Budget'!A664,0)</f>
        <v>0</v>
      </c>
      <c r="B664" s="492">
        <f>IF('Cumulative Cost Share Budget'!L664='Split CS budget (B)'!$L$1,'Cumulative Cost Share Budget'!B664,0)</f>
        <v>0</v>
      </c>
      <c r="C664" s="361"/>
      <c r="D664" s="362"/>
      <c r="E664" s="235">
        <f>IF('Cumulative Cost Share Budget'!$L664='Split CS budget (B)'!$L$1,'Cumulative Cost Share Budget'!E664,0)</f>
        <v>0</v>
      </c>
      <c r="F664" s="235">
        <f>IF('Cumulative Cost Share Budget'!$L664='Split CS budget (B)'!$L$1,'Cumulative Cost Share Budget'!F664,0)</f>
        <v>0</v>
      </c>
      <c r="G664" s="235">
        <f>IF('Cumulative Cost Share Budget'!$L664='Split CS budget (B)'!$L$1,'Cumulative Cost Share Budget'!G664,0)</f>
        <v>0</v>
      </c>
      <c r="H664" s="235">
        <f>IF('Cumulative Cost Share Budget'!$L664='Split CS budget (B)'!$L$1,'Cumulative Cost Share Budget'!H664,0)</f>
        <v>0</v>
      </c>
      <c r="I664" s="235">
        <f>IF('Cumulative Cost Share Budget'!$L664='Split CS budget (B)'!$L$1,'Cumulative Cost Share Budget'!I664,0)</f>
        <v>0</v>
      </c>
      <c r="J664" s="158">
        <f t="shared" si="350"/>
        <v>0</v>
      </c>
    </row>
    <row r="665" spans="1:16">
      <c r="A665" s="79"/>
      <c r="B665" s="770" t="s">
        <v>36</v>
      </c>
      <c r="C665" s="770"/>
      <c r="D665" s="770"/>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493">
        <f>IF('Cumulative Cost Share Budget'!$L668='Split CS budget (B)'!$L$1,'Cumulative Cost Share Budget'!A668,0)</f>
        <v>0</v>
      </c>
      <c r="B668" s="493">
        <f>IF('Cumulative Cost Share Budget'!L668='Split CS budget (B)'!$L$1,'Cumulative Cost Share Budget'!B668,0)</f>
        <v>0</v>
      </c>
      <c r="C668" s="9"/>
      <c r="E668" s="235">
        <f>IF('Cumulative Cost Share Budget'!$L668='Split CS budget (B)'!$L$1,'Cumulative Cost Share Budget'!E668,0)</f>
        <v>0</v>
      </c>
      <c r="F668" s="235">
        <f>IF('Cumulative Cost Share Budget'!$L668='Split CS budget (B)'!$L$1,'Cumulative Cost Share Budget'!F668,0)</f>
        <v>0</v>
      </c>
      <c r="G668" s="235">
        <f>IF('Cumulative Cost Share Budget'!$L668='Split CS budget (B)'!$L$1,'Cumulative Cost Share Budget'!G668,0)</f>
        <v>0</v>
      </c>
      <c r="H668" s="235">
        <f>IF('Cumulative Cost Share Budget'!$L668='Split CS budget (B)'!$L$1,'Cumulative Cost Share Budget'!H668,0)</f>
        <v>0</v>
      </c>
      <c r="I668" s="235">
        <f>IF('Cumulative Cost Share Budget'!$L668='Split CS budget (B)'!$L$1,'Cumulative Cost Share Budget'!I668,0)</f>
        <v>0</v>
      </c>
      <c r="J668" s="158">
        <f>SUM(E668:I668)</f>
        <v>0</v>
      </c>
    </row>
    <row r="669" spans="1:16" hidden="1">
      <c r="A669" s="493">
        <f>IF('Cumulative Cost Share Budget'!$L669='Split CS budget (B)'!$L$1,'Cumulative Cost Share Budget'!A669,0)</f>
        <v>0</v>
      </c>
      <c r="B669" s="493">
        <f>IF('Cumulative Cost Share Budget'!L669='Split CS budget (B)'!$L$1,'Cumulative Cost Share Budget'!B669,0)</f>
        <v>0</v>
      </c>
      <c r="C669" s="9"/>
      <c r="E669" s="235">
        <f>IF('Cumulative Cost Share Budget'!$L669='Split CS budget (B)'!$L$1,'Cumulative Cost Share Budget'!E669,0)</f>
        <v>0</v>
      </c>
      <c r="F669" s="235">
        <f>IF('Cumulative Cost Share Budget'!$L669='Split CS budget (B)'!$L$1,'Cumulative Cost Share Budget'!F669,0)</f>
        <v>0</v>
      </c>
      <c r="G669" s="235">
        <f>IF('Cumulative Cost Share Budget'!$L669='Split CS budget (B)'!$L$1,'Cumulative Cost Share Budget'!G669,0)</f>
        <v>0</v>
      </c>
      <c r="H669" s="235">
        <f>IF('Cumulative Cost Share Budget'!$L669='Split CS budget (B)'!$L$1,'Cumulative Cost Share Budget'!H669,0)</f>
        <v>0</v>
      </c>
      <c r="I669" s="235">
        <f>IF('Cumulative Cost Share Budget'!$L669='Split CS budget (B)'!$L$1,'Cumulative Cost Share Budget'!I669,0)</f>
        <v>0</v>
      </c>
      <c r="J669" s="158">
        <f t="shared" ref="J669:J672" si="352">SUM(E669:I669)</f>
        <v>0</v>
      </c>
    </row>
    <row r="670" spans="1:16" hidden="1">
      <c r="A670" s="493">
        <f>IF('Cumulative Cost Share Budget'!$L670='Split CS budget (B)'!$L$1,'Cumulative Cost Share Budget'!A670,0)</f>
        <v>0</v>
      </c>
      <c r="B670" s="493">
        <f>IF('Cumulative Cost Share Budget'!L670='Split CS budget (B)'!$L$1,'Cumulative Cost Share Budget'!B670,0)</f>
        <v>0</v>
      </c>
      <c r="C670" s="9"/>
      <c r="E670" s="235">
        <f>IF('Cumulative Cost Share Budget'!$L670='Split CS budget (B)'!$L$1,'Cumulative Cost Share Budget'!E670,0)</f>
        <v>0</v>
      </c>
      <c r="F670" s="235">
        <f>IF('Cumulative Cost Share Budget'!$L670='Split CS budget (B)'!$L$1,'Cumulative Cost Share Budget'!F670,0)</f>
        <v>0</v>
      </c>
      <c r="G670" s="235">
        <f>IF('Cumulative Cost Share Budget'!$L670='Split CS budget (B)'!$L$1,'Cumulative Cost Share Budget'!G670,0)</f>
        <v>0</v>
      </c>
      <c r="H670" s="235">
        <f>IF('Cumulative Cost Share Budget'!$L670='Split CS budget (B)'!$L$1,'Cumulative Cost Share Budget'!H670,0)</f>
        <v>0</v>
      </c>
      <c r="I670" s="235">
        <f>IF('Cumulative Cost Share Budget'!$L670='Split CS budget (B)'!$L$1,'Cumulative Cost Share Budget'!I670,0)</f>
        <v>0</v>
      </c>
      <c r="J670" s="158">
        <f t="shared" si="352"/>
        <v>0</v>
      </c>
    </row>
    <row r="671" spans="1:16" hidden="1">
      <c r="A671" s="493">
        <f>IF('Cumulative Cost Share Budget'!$L671='Split CS budget (B)'!$L$1,'Cumulative Cost Share Budget'!A671,0)</f>
        <v>0</v>
      </c>
      <c r="B671" s="493">
        <f>IF('Cumulative Cost Share Budget'!L671='Split CS budget (B)'!$L$1,'Cumulative Cost Share Budget'!B671,0)</f>
        <v>0</v>
      </c>
      <c r="C671" s="9"/>
      <c r="E671" s="235">
        <f>IF('Cumulative Cost Share Budget'!$L671='Split CS budget (B)'!$L$1,'Cumulative Cost Share Budget'!E671,0)</f>
        <v>0</v>
      </c>
      <c r="F671" s="235">
        <f>IF('Cumulative Cost Share Budget'!$L671='Split CS budget (B)'!$L$1,'Cumulative Cost Share Budget'!F671,0)</f>
        <v>0</v>
      </c>
      <c r="G671" s="235">
        <f>IF('Cumulative Cost Share Budget'!$L671='Split CS budget (B)'!$L$1,'Cumulative Cost Share Budget'!G671,0)</f>
        <v>0</v>
      </c>
      <c r="H671" s="235">
        <f>IF('Cumulative Cost Share Budget'!$L671='Split CS budget (B)'!$L$1,'Cumulative Cost Share Budget'!H671,0)</f>
        <v>0</v>
      </c>
      <c r="I671" s="235">
        <f>IF('Cumulative Cost Share Budget'!$L671='Split CS budget (B)'!$L$1,'Cumulative Cost Share Budget'!I671,0)</f>
        <v>0</v>
      </c>
      <c r="J671" s="158">
        <f t="shared" si="352"/>
        <v>0</v>
      </c>
      <c r="N671" s="8"/>
      <c r="O671" s="8"/>
      <c r="P671" s="8"/>
    </row>
    <row r="672" spans="1:16" hidden="1">
      <c r="A672" s="493">
        <f>IF('Cumulative Cost Share Budget'!$L672='Split CS budget (B)'!$L$1,'Cumulative Cost Share Budget'!A672,0)</f>
        <v>0</v>
      </c>
      <c r="B672" s="485">
        <f>IF('Cumulative Cost Share Budget'!L672='Split CS budget (B)'!$L$1,'Cumulative Cost Share Budget'!B672,0)</f>
        <v>0</v>
      </c>
      <c r="C672" s="9"/>
      <c r="E672" s="235">
        <f>IF('Cumulative Cost Share Budget'!$L672='Split CS budget (B)'!$L$1,'Cumulative Cost Share Budget'!E672,0)</f>
        <v>0</v>
      </c>
      <c r="F672" s="235">
        <f>IF('Cumulative Cost Share Budget'!$L672='Split CS budget (B)'!$L$1,'Cumulative Cost Share Budget'!F672,0)</f>
        <v>0</v>
      </c>
      <c r="G672" s="235">
        <f>IF('Cumulative Cost Share Budget'!$L672='Split CS budget (B)'!$L$1,'Cumulative Cost Share Budget'!G672,0)</f>
        <v>0</v>
      </c>
      <c r="H672" s="235">
        <f>IF('Cumulative Cost Share Budget'!$L672='Split CS budget (B)'!$L$1,'Cumulative Cost Share Budget'!H672,0)</f>
        <v>0</v>
      </c>
      <c r="I672" s="235">
        <f>IF('Cumulative Cost Share Budget'!$L672='Split CS budget (B)'!$L$1,'Cumulative Cost Share Budget'!I672,0)</f>
        <v>0</v>
      </c>
      <c r="J672" s="158">
        <f t="shared" si="352"/>
        <v>0</v>
      </c>
    </row>
    <row r="673" spans="1:17">
      <c r="A673" s="80"/>
      <c r="B673" s="757" t="s">
        <v>82</v>
      </c>
      <c r="C673" s="757"/>
      <c r="D673" s="757"/>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6"/>
      <c r="D675" s="3"/>
      <c r="E675" s="16"/>
      <c r="F675" s="16"/>
      <c r="G675" s="16"/>
      <c r="H675" s="16"/>
      <c r="I675" s="20"/>
      <c r="J675" s="25"/>
      <c r="K675" s="2"/>
      <c r="L675" s="2"/>
      <c r="M675" s="2"/>
    </row>
    <row r="676" spans="1:17">
      <c r="A676" s="493">
        <f>IF('Cumulative Cost Share Budget'!$L676='Split CS budget (B)'!$L$1,'Cumulative Cost Share Budget'!A676,0)</f>
        <v>0</v>
      </c>
      <c r="B676" s="493">
        <f>IF('Cumulative Cost Share Budget'!L676='Split CS budget (B)'!$L$1,'Cumulative Cost Share Budget'!B676,0)</f>
        <v>0</v>
      </c>
      <c r="C676" s="9"/>
      <c r="E676" s="235">
        <f>IF('Cumulative Cost Share Budget'!$L676='Split CS budget (B)'!$L$1,'Cumulative Cost Share Budget'!E676,0)</f>
        <v>0</v>
      </c>
      <c r="F676" s="235">
        <f>IF('Cumulative Cost Share Budget'!$L676='Split CS budget (B)'!$L$1,'Cumulative Cost Share Budget'!F676,0)</f>
        <v>0</v>
      </c>
      <c r="G676" s="235">
        <f>IF('Cumulative Cost Share Budget'!$L676='Split CS budget (B)'!$L$1,'Cumulative Cost Share Budget'!G676,0)</f>
        <v>0</v>
      </c>
      <c r="H676" s="235">
        <f>IF('Cumulative Cost Share Budget'!$L676='Split CS budget (B)'!$L$1,'Cumulative Cost Share Budget'!H676,0)</f>
        <v>0</v>
      </c>
      <c r="I676" s="235">
        <f>IF('Cumulative Cost Share Budget'!$L676='Split CS budget (B)'!$L$1,'Cumulative Cost Share Budget'!I676,0)</f>
        <v>0</v>
      </c>
      <c r="J676" s="158">
        <f t="shared" ref="J676:J689" si="354">SUM(E676:I676)</f>
        <v>0</v>
      </c>
      <c r="K676" s="2"/>
      <c r="L676" s="2"/>
      <c r="M676" s="2"/>
    </row>
    <row r="677" spans="1:17">
      <c r="A677" s="493">
        <f>IF('Cumulative Cost Share Budget'!$L677='Split CS budget (B)'!$L$1,'Cumulative Cost Share Budget'!A677,0)</f>
        <v>0</v>
      </c>
      <c r="B677" s="493">
        <f>IF('Cumulative Cost Share Budget'!L677='Split CS budget (B)'!$L$1,'Cumulative Cost Share Budget'!B677,0)</f>
        <v>0</v>
      </c>
      <c r="C677" s="9"/>
      <c r="D677" s="10"/>
      <c r="E677" s="235">
        <f>IF('Cumulative Cost Share Budget'!$L677='Split CS budget (B)'!$L$1,'Cumulative Cost Share Budget'!E677,0)</f>
        <v>0</v>
      </c>
      <c r="F677" s="235">
        <f>IF('Cumulative Cost Share Budget'!$L677='Split CS budget (B)'!$L$1,'Cumulative Cost Share Budget'!F677,0)</f>
        <v>0</v>
      </c>
      <c r="G677" s="235">
        <f>IF('Cumulative Cost Share Budget'!$L677='Split CS budget (B)'!$L$1,'Cumulative Cost Share Budget'!G677,0)</f>
        <v>0</v>
      </c>
      <c r="H677" s="235">
        <f>IF('Cumulative Cost Share Budget'!$L677='Split CS budget (B)'!$L$1,'Cumulative Cost Share Budget'!H677,0)</f>
        <v>0</v>
      </c>
      <c r="I677" s="235">
        <f>IF('Cumulative Cost Share Budget'!$L677='Split CS budget (B)'!$L$1,'Cumulative Cost Share Budget'!I677,0)</f>
        <v>0</v>
      </c>
      <c r="J677" s="158">
        <f t="shared" si="354"/>
        <v>0</v>
      </c>
      <c r="K677" s="2"/>
      <c r="L677" s="2"/>
      <c r="M677" s="2"/>
    </row>
    <row r="678" spans="1:17">
      <c r="A678" s="493">
        <f>IF('Cumulative Cost Share Budget'!$L678='Split CS budget (B)'!$L$1,'Cumulative Cost Share Budget'!A678,0)</f>
        <v>0</v>
      </c>
      <c r="B678" s="493">
        <f>IF('Cumulative Cost Share Budget'!L678='Split CS budget (B)'!$L$1,'Cumulative Cost Share Budget'!B678,0)</f>
        <v>0</v>
      </c>
      <c r="C678" s="9"/>
      <c r="D678" s="10"/>
      <c r="E678" s="235">
        <f>IF('Cumulative Cost Share Budget'!$L678='Split CS budget (B)'!$L$1,'Cumulative Cost Share Budget'!E678,0)</f>
        <v>0</v>
      </c>
      <c r="F678" s="235">
        <f>IF('Cumulative Cost Share Budget'!$L678='Split CS budget (B)'!$L$1,'Cumulative Cost Share Budget'!F678,0)</f>
        <v>0</v>
      </c>
      <c r="G678" s="235">
        <f>IF('Cumulative Cost Share Budget'!$L678='Split CS budget (B)'!$L$1,'Cumulative Cost Share Budget'!G678,0)</f>
        <v>0</v>
      </c>
      <c r="H678" s="235">
        <f>IF('Cumulative Cost Share Budget'!$L678='Split CS budget (B)'!$L$1,'Cumulative Cost Share Budget'!H678,0)</f>
        <v>0</v>
      </c>
      <c r="I678" s="235">
        <f>IF('Cumulative Cost Share Budget'!$L678='Split CS budget (B)'!$L$1,'Cumulative Cost Share Budget'!I678,0)</f>
        <v>0</v>
      </c>
      <c r="J678" s="158">
        <f t="shared" si="354"/>
        <v>0</v>
      </c>
      <c r="K678" s="2"/>
      <c r="L678" s="2"/>
      <c r="M678" s="2"/>
    </row>
    <row r="679" spans="1:17">
      <c r="A679" s="493">
        <f>IF('Cumulative Cost Share Budget'!$L679='Split CS budget (B)'!$L$1,'Cumulative Cost Share Budget'!A679,0)</f>
        <v>0</v>
      </c>
      <c r="B679" s="493">
        <f>IF('Cumulative Cost Share Budget'!L679='Split CS budget (B)'!$L$1,'Cumulative Cost Share Budget'!B679,0)</f>
        <v>0</v>
      </c>
      <c r="C679" s="9"/>
      <c r="D679" s="10"/>
      <c r="E679" s="235">
        <f>IF('Cumulative Cost Share Budget'!$L679='Split CS budget (B)'!$L$1,'Cumulative Cost Share Budget'!E679,0)</f>
        <v>0</v>
      </c>
      <c r="F679" s="235">
        <f>IF('Cumulative Cost Share Budget'!$L679='Split CS budget (B)'!$L$1,'Cumulative Cost Share Budget'!F679,0)</f>
        <v>0</v>
      </c>
      <c r="G679" s="235">
        <f>IF('Cumulative Cost Share Budget'!$L679='Split CS budget (B)'!$L$1,'Cumulative Cost Share Budget'!G679,0)</f>
        <v>0</v>
      </c>
      <c r="H679" s="235">
        <f>IF('Cumulative Cost Share Budget'!$L679='Split CS budget (B)'!$L$1,'Cumulative Cost Share Budget'!H679,0)</f>
        <v>0</v>
      </c>
      <c r="I679" s="235">
        <f>IF('Cumulative Cost Share Budget'!$L679='Split CS budget (B)'!$L$1,'Cumulative Cost Share Budget'!I679,0)</f>
        <v>0</v>
      </c>
      <c r="J679" s="158">
        <f t="shared" si="354"/>
        <v>0</v>
      </c>
      <c r="K679" s="2"/>
      <c r="L679" s="2"/>
      <c r="M679" s="2"/>
    </row>
    <row r="680" spans="1:17">
      <c r="A680" s="493">
        <f>IF('Cumulative Cost Share Budget'!$L680='Split CS budget (B)'!$L$1,'Cumulative Cost Share Budget'!A680,0)</f>
        <v>0</v>
      </c>
      <c r="B680" s="493">
        <f>IF('Cumulative Cost Share Budget'!L680='Split CS budget (B)'!$L$1,'Cumulative Cost Share Budget'!B680,0)</f>
        <v>0</v>
      </c>
      <c r="C680" s="9"/>
      <c r="D680" s="10"/>
      <c r="E680" s="235">
        <f>IF('Cumulative Cost Share Budget'!$L680='Split CS budget (B)'!$L$1,'Cumulative Cost Share Budget'!E680,0)</f>
        <v>0</v>
      </c>
      <c r="F680" s="235">
        <f>IF('Cumulative Cost Share Budget'!$L680='Split CS budget (B)'!$L$1,'Cumulative Cost Share Budget'!F680,0)</f>
        <v>0</v>
      </c>
      <c r="G680" s="235">
        <f>IF('Cumulative Cost Share Budget'!$L680='Split CS budget (B)'!$L$1,'Cumulative Cost Share Budget'!G680,0)</f>
        <v>0</v>
      </c>
      <c r="H680" s="235">
        <f>IF('Cumulative Cost Share Budget'!$L680='Split CS budget (B)'!$L$1,'Cumulative Cost Share Budget'!H680,0)</f>
        <v>0</v>
      </c>
      <c r="I680" s="235">
        <f>IF('Cumulative Cost Share Budget'!$L680='Split CS budget (B)'!$L$1,'Cumulative Cost Share Budget'!I680,0)</f>
        <v>0</v>
      </c>
      <c r="J680" s="158">
        <f t="shared" si="354"/>
        <v>0</v>
      </c>
      <c r="K680" s="2"/>
      <c r="L680" s="2"/>
      <c r="M680" s="2"/>
    </row>
    <row r="681" spans="1:17">
      <c r="A681" s="493">
        <f>IF('Cumulative Cost Share Budget'!$L681='Split CS budget (B)'!$L$1,'Cumulative Cost Share Budget'!A681,0)</f>
        <v>0</v>
      </c>
      <c r="B681" s="493">
        <f>IF('Cumulative Cost Share Budget'!L681='Split CS budget (B)'!$L$1,'Cumulative Cost Share Budget'!B681,0)</f>
        <v>0</v>
      </c>
      <c r="C681" s="9"/>
      <c r="D681" s="10"/>
      <c r="E681" s="235">
        <f>IF('Cumulative Cost Share Budget'!$L681='Split CS budget (B)'!$L$1,'Cumulative Cost Share Budget'!E681,0)</f>
        <v>0</v>
      </c>
      <c r="F681" s="235">
        <f>IF('Cumulative Cost Share Budget'!$L681='Split CS budget (B)'!$L$1,'Cumulative Cost Share Budget'!F681,0)</f>
        <v>0</v>
      </c>
      <c r="G681" s="235">
        <f>IF('Cumulative Cost Share Budget'!$L681='Split CS budget (B)'!$L$1,'Cumulative Cost Share Budget'!G681,0)</f>
        <v>0</v>
      </c>
      <c r="H681" s="235">
        <f>IF('Cumulative Cost Share Budget'!$L681='Split CS budget (B)'!$L$1,'Cumulative Cost Share Budget'!H681,0)</f>
        <v>0</v>
      </c>
      <c r="I681" s="235">
        <f>IF('Cumulative Cost Share Budget'!$L681='Split CS budget (B)'!$L$1,'Cumulative Cost Share Budget'!I681,0)</f>
        <v>0</v>
      </c>
      <c r="J681" s="158">
        <f t="shared" si="354"/>
        <v>0</v>
      </c>
      <c r="K681" s="2"/>
      <c r="L681" s="2"/>
      <c r="M681" s="2"/>
    </row>
    <row r="682" spans="1:17">
      <c r="A682" s="493">
        <f>IF('Cumulative Cost Share Budget'!$L682='Split CS budget (B)'!$L$1,'Cumulative Cost Share Budget'!A682,0)</f>
        <v>0</v>
      </c>
      <c r="B682" s="493">
        <f>IF('Cumulative Cost Share Budget'!L682='Split CS budget (B)'!$L$1,'Cumulative Cost Share Budget'!B682,0)</f>
        <v>0</v>
      </c>
      <c r="C682" s="9"/>
      <c r="D682" s="10"/>
      <c r="E682" s="235">
        <f>IF('Cumulative Cost Share Budget'!$L682='Split CS budget (B)'!$L$1,'Cumulative Cost Share Budget'!E682,0)</f>
        <v>0</v>
      </c>
      <c r="F682" s="235">
        <f>IF('Cumulative Cost Share Budget'!$L682='Split CS budget (B)'!$L$1,'Cumulative Cost Share Budget'!F682,0)</f>
        <v>0</v>
      </c>
      <c r="G682" s="235">
        <f>IF('Cumulative Cost Share Budget'!$L682='Split CS budget (B)'!$L$1,'Cumulative Cost Share Budget'!G682,0)</f>
        <v>0</v>
      </c>
      <c r="H682" s="235">
        <f>IF('Cumulative Cost Share Budget'!$L682='Split CS budget (B)'!$L$1,'Cumulative Cost Share Budget'!H682,0)</f>
        <v>0</v>
      </c>
      <c r="I682" s="235">
        <f>IF('Cumulative Cost Share Budget'!$L682='Split CS budget (B)'!$L$1,'Cumulative Cost Share Budget'!I682,0)</f>
        <v>0</v>
      </c>
      <c r="J682" s="158">
        <f t="shared" si="354"/>
        <v>0</v>
      </c>
      <c r="K682" s="2"/>
      <c r="L682" s="2"/>
      <c r="M682" s="2"/>
    </row>
    <row r="683" spans="1:17">
      <c r="A683" s="493">
        <f>IF('Cumulative Cost Share Budget'!$L683='Split CS budget (B)'!$L$1,'Cumulative Cost Share Budget'!A683,0)</f>
        <v>0</v>
      </c>
      <c r="B683" s="493">
        <f>IF('Cumulative Cost Share Budget'!L683='Split CS budget (B)'!$L$1,'Cumulative Cost Share Budget'!B683,0)</f>
        <v>0</v>
      </c>
      <c r="C683" s="9"/>
      <c r="D683" s="10"/>
      <c r="E683" s="235">
        <f>IF('Cumulative Cost Share Budget'!$L683='Split CS budget (B)'!$L$1,'Cumulative Cost Share Budget'!E683,0)</f>
        <v>0</v>
      </c>
      <c r="F683" s="235">
        <f>IF('Cumulative Cost Share Budget'!$L683='Split CS budget (B)'!$L$1,'Cumulative Cost Share Budget'!F683,0)</f>
        <v>0</v>
      </c>
      <c r="G683" s="235">
        <f>IF('Cumulative Cost Share Budget'!$L683='Split CS budget (B)'!$L$1,'Cumulative Cost Share Budget'!G683,0)</f>
        <v>0</v>
      </c>
      <c r="H683" s="235">
        <f>IF('Cumulative Cost Share Budget'!$L683='Split CS budget (B)'!$L$1,'Cumulative Cost Share Budget'!H683,0)</f>
        <v>0</v>
      </c>
      <c r="I683" s="235">
        <f>IF('Cumulative Cost Share Budget'!$L683='Split CS budget (B)'!$L$1,'Cumulative Cost Share Budget'!I683,0)</f>
        <v>0</v>
      </c>
      <c r="J683" s="158">
        <f t="shared" si="354"/>
        <v>0</v>
      </c>
      <c r="K683" s="2"/>
      <c r="L683" s="2"/>
      <c r="M683" s="2"/>
    </row>
    <row r="684" spans="1:17">
      <c r="A684" s="493">
        <f>IF('Cumulative Cost Share Budget'!$L684='Split CS budget (B)'!$L$1,'Cumulative Cost Share Budget'!A684,0)</f>
        <v>0</v>
      </c>
      <c r="B684" s="493">
        <f>IF('Cumulative Cost Share Budget'!L684='Split CS budget (B)'!$L$1,'Cumulative Cost Share Budget'!B684,0)</f>
        <v>0</v>
      </c>
      <c r="C684" s="9"/>
      <c r="D684" s="10"/>
      <c r="E684" s="235">
        <f>IF('Cumulative Cost Share Budget'!$L684='Split CS budget (B)'!$L$1,'Cumulative Cost Share Budget'!E684,0)</f>
        <v>0</v>
      </c>
      <c r="F684" s="235">
        <f>IF('Cumulative Cost Share Budget'!$L684='Split CS budget (B)'!$L$1,'Cumulative Cost Share Budget'!F684,0)</f>
        <v>0</v>
      </c>
      <c r="G684" s="235">
        <f>IF('Cumulative Cost Share Budget'!$L684='Split CS budget (B)'!$L$1,'Cumulative Cost Share Budget'!G684,0)</f>
        <v>0</v>
      </c>
      <c r="H684" s="235">
        <f>IF('Cumulative Cost Share Budget'!$L684='Split CS budget (B)'!$L$1,'Cumulative Cost Share Budget'!H684,0)</f>
        <v>0</v>
      </c>
      <c r="I684" s="235">
        <f>IF('Cumulative Cost Share Budget'!$L684='Split CS budget (B)'!$L$1,'Cumulative Cost Share Budget'!I684,0)</f>
        <v>0</v>
      </c>
      <c r="J684" s="158">
        <f t="shared" si="354"/>
        <v>0</v>
      </c>
      <c r="K684" s="2"/>
      <c r="L684" s="2"/>
      <c r="M684" s="2"/>
    </row>
    <row r="685" spans="1:17">
      <c r="A685" s="493">
        <f>IF('Cumulative Cost Share Budget'!$L685='Split CS budget (B)'!$L$1,'Cumulative Cost Share Budget'!A685,0)</f>
        <v>0</v>
      </c>
      <c r="B685" s="493">
        <f>IF('Cumulative Cost Share Budget'!L685='Split CS budget (B)'!$L$1,'Cumulative Cost Share Budget'!B685,0)</f>
        <v>0</v>
      </c>
      <c r="C685" s="9"/>
      <c r="D685" s="10"/>
      <c r="E685" s="235">
        <f>IF('Cumulative Cost Share Budget'!$L685='Split CS budget (B)'!$L$1,'Cumulative Cost Share Budget'!E685,0)</f>
        <v>0</v>
      </c>
      <c r="F685" s="235">
        <f>IF('Cumulative Cost Share Budget'!$L685='Split CS budget (B)'!$L$1,'Cumulative Cost Share Budget'!F685,0)</f>
        <v>0</v>
      </c>
      <c r="G685" s="235">
        <f>IF('Cumulative Cost Share Budget'!$L685='Split CS budget (B)'!$L$1,'Cumulative Cost Share Budget'!G685,0)</f>
        <v>0</v>
      </c>
      <c r="H685" s="235">
        <f>IF('Cumulative Cost Share Budget'!$L685='Split CS budget (B)'!$L$1,'Cumulative Cost Share Budget'!H685,0)</f>
        <v>0</v>
      </c>
      <c r="I685" s="235">
        <f>IF('Cumulative Cost Share Budget'!$L685='Split CS budget (B)'!$L$1,'Cumulative Cost Share Budget'!I685,0)</f>
        <v>0</v>
      </c>
      <c r="J685" s="158">
        <f t="shared" si="354"/>
        <v>0</v>
      </c>
      <c r="K685" s="2"/>
      <c r="L685" s="2"/>
      <c r="M685" s="2"/>
    </row>
    <row r="686" spans="1:17" hidden="1">
      <c r="A686" s="493">
        <f>IF('Cumulative Cost Share Budget'!$L686='Split CS budget (B)'!$L$1,'Cumulative Cost Share Budget'!A686,0)</f>
        <v>0</v>
      </c>
      <c r="B686" s="493">
        <f>IF('Cumulative Cost Share Budget'!L686='Split CS budget (B)'!$L$1,'Cumulative Cost Share Budget'!B686,0)</f>
        <v>0</v>
      </c>
      <c r="C686" s="9"/>
      <c r="D686" s="10"/>
      <c r="E686" s="235">
        <f>IF('Cumulative Cost Share Budget'!$L686='Split CS budget (B)'!$L$1,'Cumulative Cost Share Budget'!E686,0)</f>
        <v>0</v>
      </c>
      <c r="F686" s="235">
        <f>IF('Cumulative Cost Share Budget'!$L686='Split CS budget (B)'!$L$1,'Cumulative Cost Share Budget'!F686,0)</f>
        <v>0</v>
      </c>
      <c r="G686" s="235">
        <f>IF('Cumulative Cost Share Budget'!$L686='Split CS budget (B)'!$L$1,'Cumulative Cost Share Budget'!G686,0)</f>
        <v>0</v>
      </c>
      <c r="H686" s="235">
        <f>IF('Cumulative Cost Share Budget'!$L686='Split CS budget (B)'!$L$1,'Cumulative Cost Share Budget'!H686,0)</f>
        <v>0</v>
      </c>
      <c r="I686" s="235">
        <f>IF('Cumulative Cost Share Budget'!$L686='Split CS budget (B)'!$L$1,'Cumulative Cost Share Budget'!I686,0)</f>
        <v>0</v>
      </c>
      <c r="J686" s="158">
        <f t="shared" si="354"/>
        <v>0</v>
      </c>
      <c r="K686" s="2"/>
      <c r="L686" s="2"/>
      <c r="M686" s="2"/>
    </row>
    <row r="687" spans="1:17" hidden="1">
      <c r="A687" s="493">
        <f>IF('Cumulative Cost Share Budget'!$L687='Split CS budget (B)'!$L$1,'Cumulative Cost Share Budget'!A687,0)</f>
        <v>0</v>
      </c>
      <c r="B687" s="493">
        <f>IF('Cumulative Cost Share Budget'!L687='Split CS budget (B)'!$L$1,'Cumulative Cost Share Budget'!B687,0)</f>
        <v>0</v>
      </c>
      <c r="C687" s="9"/>
      <c r="D687" s="10"/>
      <c r="E687" s="235">
        <f>IF('Cumulative Cost Share Budget'!$L687='Split CS budget (B)'!$L$1,'Cumulative Cost Share Budget'!E687,0)</f>
        <v>0</v>
      </c>
      <c r="F687" s="235">
        <f>IF('Cumulative Cost Share Budget'!$L687='Split CS budget (B)'!$L$1,'Cumulative Cost Share Budget'!F687,0)</f>
        <v>0</v>
      </c>
      <c r="G687" s="235">
        <f>IF('Cumulative Cost Share Budget'!$L687='Split CS budget (B)'!$L$1,'Cumulative Cost Share Budget'!G687,0)</f>
        <v>0</v>
      </c>
      <c r="H687" s="235">
        <f>IF('Cumulative Cost Share Budget'!$L687='Split CS budget (B)'!$L$1,'Cumulative Cost Share Budget'!H687,0)</f>
        <v>0</v>
      </c>
      <c r="I687" s="235">
        <f>IF('Cumulative Cost Share Budget'!$L687='Split CS budget (B)'!$L$1,'Cumulative Cost Share Budget'!I687,0)</f>
        <v>0</v>
      </c>
      <c r="J687" s="158">
        <f t="shared" si="354"/>
        <v>0</v>
      </c>
      <c r="K687" s="2"/>
      <c r="L687" s="2"/>
      <c r="M687" s="2"/>
      <c r="N687" s="2"/>
      <c r="O687" s="2"/>
      <c r="P687" s="2"/>
      <c r="Q687" s="2"/>
    </row>
    <row r="688" spans="1:17" hidden="1">
      <c r="A688" s="493">
        <f>IF('Cumulative Cost Share Budget'!$L688='Split CS budget (B)'!$L$1,'Cumulative Cost Share Budget'!A688,0)</f>
        <v>0</v>
      </c>
      <c r="B688" s="493">
        <f>IF('Cumulative Cost Share Budget'!L688='Split CS budget (B)'!$L$1,'Cumulative Cost Share Budget'!B688,0)</f>
        <v>0</v>
      </c>
      <c r="C688" s="9"/>
      <c r="D688" s="10"/>
      <c r="E688" s="235">
        <f>IF('Cumulative Cost Share Budget'!$L688='Split CS budget (B)'!$L$1,'Cumulative Cost Share Budget'!E688,0)</f>
        <v>0</v>
      </c>
      <c r="F688" s="235">
        <f>IF('Cumulative Cost Share Budget'!$L688='Split CS budget (B)'!$L$1,'Cumulative Cost Share Budget'!F688,0)</f>
        <v>0</v>
      </c>
      <c r="G688" s="235">
        <f>IF('Cumulative Cost Share Budget'!$L688='Split CS budget (B)'!$L$1,'Cumulative Cost Share Budget'!G688,0)</f>
        <v>0</v>
      </c>
      <c r="H688" s="235">
        <f>IF('Cumulative Cost Share Budget'!$L688='Split CS budget (B)'!$L$1,'Cumulative Cost Share Budget'!H688,0)</f>
        <v>0</v>
      </c>
      <c r="I688" s="235">
        <f>IF('Cumulative Cost Share Budget'!$L688='Split CS budget (B)'!$L$1,'Cumulative Cost Share Budget'!I688,0)</f>
        <v>0</v>
      </c>
      <c r="J688" s="158">
        <f t="shared" si="354"/>
        <v>0</v>
      </c>
      <c r="K688" s="20"/>
      <c r="L688" s="272"/>
      <c r="M688" s="2"/>
      <c r="N688" s="8"/>
      <c r="O688" s="8"/>
      <c r="P688" s="8"/>
    </row>
    <row r="689" spans="1:20" hidden="1">
      <c r="A689" s="493">
        <f>IF('Cumulative Cost Share Budget'!$L689='Split CS budget (B)'!$L$1,'Cumulative Cost Share Budget'!A689,0)</f>
        <v>0</v>
      </c>
      <c r="B689" s="485">
        <f>IF('Cumulative Cost Share Budget'!L689='Split CS budget (B)'!$L$1,'Cumulative Cost Share Budget'!B689,0)</f>
        <v>0</v>
      </c>
      <c r="C689" s="9"/>
      <c r="D689" s="10"/>
      <c r="E689" s="235">
        <f>IF('Cumulative Cost Share Budget'!$L689='Split CS budget (B)'!$L$1,'Cumulative Cost Share Budget'!E689,0)</f>
        <v>0</v>
      </c>
      <c r="F689" s="235">
        <f>IF('Cumulative Cost Share Budget'!$L689='Split CS budget (B)'!$L$1,'Cumulative Cost Share Budget'!F689,0)</f>
        <v>0</v>
      </c>
      <c r="G689" s="235">
        <f>IF('Cumulative Cost Share Budget'!$L689='Split CS budget (B)'!$L$1,'Cumulative Cost Share Budget'!G689,0)</f>
        <v>0</v>
      </c>
      <c r="H689" s="235">
        <f>IF('Cumulative Cost Share Budget'!$L689='Split CS budget (B)'!$L$1,'Cumulative Cost Share Budget'!H689,0)</f>
        <v>0</v>
      </c>
      <c r="I689" s="235">
        <f>IF('Cumulative Cost Share Budget'!$L689='Split CS budget (B)'!$L$1,'Cumulative Cost Share Budget'!I689,0)</f>
        <v>0</v>
      </c>
      <c r="J689" s="158">
        <f t="shared" si="354"/>
        <v>0</v>
      </c>
    </row>
    <row r="690" spans="1:20">
      <c r="A690" s="79"/>
      <c r="B690" s="749" t="s">
        <v>37</v>
      </c>
      <c r="C690" s="749"/>
      <c r="D690" s="749"/>
      <c r="E690" s="159">
        <f t="shared" ref="E690:J690" si="355">SUM(E676:E689)</f>
        <v>0</v>
      </c>
      <c r="F690" s="159">
        <f t="shared" si="355"/>
        <v>0</v>
      </c>
      <c r="G690" s="159">
        <f t="shared" si="355"/>
        <v>0</v>
      </c>
      <c r="H690" s="159">
        <f t="shared" si="355"/>
        <v>0</v>
      </c>
      <c r="I690" s="159">
        <f t="shared" si="355"/>
        <v>0</v>
      </c>
      <c r="J690" s="160">
        <f t="shared" si="355"/>
        <v>0</v>
      </c>
      <c r="L690" s="23"/>
      <c r="M690" s="725"/>
      <c r="N690" s="726"/>
      <c r="O690" s="726"/>
      <c r="P690" s="727"/>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4" t="s">
        <v>338</v>
      </c>
      <c r="B693" s="449"/>
      <c r="C693" s="449"/>
      <c r="E693" s="52"/>
      <c r="F693" s="52"/>
      <c r="G693" s="52"/>
      <c r="H693" s="52"/>
      <c r="I693" s="52"/>
      <c r="J693" s="158"/>
      <c r="K693" s="2"/>
      <c r="L693" s="23"/>
      <c r="M693" s="2"/>
      <c r="N693" s="2"/>
      <c r="O693" s="2"/>
      <c r="P693" s="2"/>
    </row>
    <row r="694" spans="1:20">
      <c r="A694" s="494"/>
      <c r="B694" s="493">
        <f>IF('Cumulative Cost Share Budget'!L694='Split CS budget (B)'!$L$1,'Cumulative Cost Share Budget'!B694,0)</f>
        <v>0</v>
      </c>
      <c r="C694" s="449"/>
      <c r="D694" s="493">
        <f>IF('Cumulative Cost Share Budget'!$L694='Split CS budget (B)'!$L$1,'Cumulative Cost Share Budget'!D694,0)</f>
        <v>0</v>
      </c>
      <c r="E694" s="235">
        <f>IF('Cumulative Cost Share Budget'!$L694='Split CS budget (B)'!$L$1,'Cumulative Cost Share Budget'!E694,0)</f>
        <v>0</v>
      </c>
      <c r="F694" s="235">
        <f>IF('Cumulative Cost Share Budget'!$L694='Split CS budget (B)'!$L$1,'Cumulative Cost Share Budget'!F694,0)</f>
        <v>0</v>
      </c>
      <c r="G694" s="235">
        <f>IF('Cumulative Cost Share Budget'!$L694='Split CS budget (B)'!$L$1,'Cumulative Cost Share Budget'!G694,0)</f>
        <v>0</v>
      </c>
      <c r="H694" s="235">
        <f>IF('Cumulative Cost Share Budget'!$L694='Split CS budget (B)'!$L$1,'Cumulative Cost Share Budget'!H694,0)</f>
        <v>0</v>
      </c>
      <c r="I694" s="235">
        <f>IF('Cumulative Cost Share Budget'!$L694='Split CS budget (B)'!$L$1,'Cumulative Cost Share Budget'!I694,0)</f>
        <v>0</v>
      </c>
      <c r="J694" s="158">
        <f t="shared" ref="J694:J696" si="356">SUM(E694:I694)</f>
        <v>0</v>
      </c>
      <c r="K694" s="2"/>
      <c r="L694" s="23"/>
      <c r="M694" s="2"/>
      <c r="N694" s="2"/>
      <c r="O694" s="2"/>
      <c r="P694" s="2"/>
    </row>
    <row r="695" spans="1:20">
      <c r="A695" s="486"/>
      <c r="B695" s="493">
        <f>IF('Cumulative Cost Share Budget'!L695='Split CS budget (B)'!$L$1,'Cumulative Cost Share Budget'!B695,0)</f>
        <v>0</v>
      </c>
      <c r="C695" s="449"/>
      <c r="D695" s="493">
        <f>IF('Cumulative Cost Share Budget'!$L695='Split CS budget (B)'!$L$1,'Cumulative Cost Share Budget'!D695,0)</f>
        <v>0</v>
      </c>
      <c r="E695" s="235">
        <f>IF('Cumulative Cost Share Budget'!$L695='Split CS budget (B)'!$L$1,'Cumulative Cost Share Budget'!E695,0)</f>
        <v>0</v>
      </c>
      <c r="F695" s="235">
        <f>IF('Cumulative Cost Share Budget'!$L695='Split CS budget (B)'!$L$1,'Cumulative Cost Share Budget'!F695,0)</f>
        <v>0</v>
      </c>
      <c r="G695" s="235">
        <f>IF('Cumulative Cost Share Budget'!$L695='Split CS budget (B)'!$L$1,'Cumulative Cost Share Budget'!G695,0)</f>
        <v>0</v>
      </c>
      <c r="H695" s="235">
        <f>IF('Cumulative Cost Share Budget'!$L695='Split CS budget (B)'!$L$1,'Cumulative Cost Share Budget'!H695,0)</f>
        <v>0</v>
      </c>
      <c r="I695" s="235">
        <f>IF('Cumulative Cost Share Budget'!$L695='Split CS budget (B)'!$L$1,'Cumulative Cost Share Budget'!I695,0)</f>
        <v>0</v>
      </c>
      <c r="J695" s="158">
        <f t="shared" si="356"/>
        <v>0</v>
      </c>
      <c r="K695" s="2"/>
      <c r="L695" s="23"/>
      <c r="M695" s="2"/>
      <c r="N695" s="2"/>
      <c r="O695" s="2"/>
      <c r="P695" s="2"/>
    </row>
    <row r="696" spans="1:20">
      <c r="A696" s="486"/>
      <c r="B696" s="493">
        <f>IF('Cumulative Cost Share Budget'!L696='Split CS budget (B)'!$L$1,'Cumulative Cost Share Budget'!B696,0)</f>
        <v>0</v>
      </c>
      <c r="C696" s="449"/>
      <c r="D696" s="493">
        <f>IF('Cumulative Cost Share Budget'!$L696='Split CS budget (B)'!$L$1,'Cumulative Cost Share Budget'!D696,0)</f>
        <v>0</v>
      </c>
      <c r="E696" s="235">
        <f>IF('Cumulative Cost Share Budget'!$L696='Split CS budget (B)'!$L$1,'Cumulative Cost Share Budget'!E696,0)</f>
        <v>0</v>
      </c>
      <c r="F696" s="235">
        <f>IF('Cumulative Cost Share Budget'!$L696='Split CS budget (B)'!$L$1,'Cumulative Cost Share Budget'!F696,0)</f>
        <v>0</v>
      </c>
      <c r="G696" s="235">
        <f>IF('Cumulative Cost Share Budget'!$L696='Split CS budget (B)'!$L$1,'Cumulative Cost Share Budget'!G696,0)</f>
        <v>0</v>
      </c>
      <c r="H696" s="235">
        <f>IF('Cumulative Cost Share Budget'!$L696='Split CS budget (B)'!$L$1,'Cumulative Cost Share Budget'!H696,0)</f>
        <v>0</v>
      </c>
      <c r="I696" s="235">
        <f>IF('Cumulative Cost Share Budget'!$L696='Split CS budget (B)'!$L$1,'Cumulative Cost Share Budget'!I696,0)</f>
        <v>0</v>
      </c>
      <c r="J696" s="158">
        <f t="shared" si="356"/>
        <v>0</v>
      </c>
      <c r="K696" s="2"/>
      <c r="L696" s="23"/>
      <c r="M696" s="65"/>
      <c r="N696" s="65"/>
      <c r="O696" s="65"/>
      <c r="P696" s="65"/>
      <c r="Q696" s="65"/>
      <c r="R696" s="65"/>
    </row>
    <row r="697" spans="1:20">
      <c r="A697" s="494" t="s">
        <v>314</v>
      </c>
      <c r="B697" s="486"/>
      <c r="C697" s="449"/>
      <c r="E697" s="52"/>
      <c r="F697" s="52"/>
      <c r="G697" s="52"/>
      <c r="H697" s="52"/>
      <c r="I697" s="52"/>
      <c r="J697" s="158"/>
      <c r="K697" s="2"/>
      <c r="L697" s="23"/>
      <c r="M697" s="2"/>
      <c r="N697" s="2"/>
      <c r="O697" s="2"/>
      <c r="P697" s="2"/>
    </row>
    <row r="698" spans="1:20">
      <c r="A698" s="495"/>
      <c r="B698" s="493">
        <f>IF('Cumulative Cost Share Budget'!L698='Split CS budget (B)'!$L$1,'Cumulative Cost Share Budget'!B698,0)</f>
        <v>0</v>
      </c>
      <c r="C698" s="493">
        <f>IF('Cumulative Cost Share Budget'!M698='Split CS budget (B)'!$L$1,'Cumulative Cost Share Budget'!C698,0)</f>
        <v>0</v>
      </c>
      <c r="D698" s="493">
        <f>IF('Cumulative Cost Share Budget'!$L698='Split CS budget (B)'!$L$1,'Cumulative Cost Share Budget'!D698,0)</f>
        <v>0</v>
      </c>
      <c r="E698" s="235">
        <f>IF('Cumulative Cost Share Budget'!$L698='Split CS budget (B)'!$L$1,'Cumulative Cost Share Budget'!E698,0)</f>
        <v>0</v>
      </c>
      <c r="F698" s="235">
        <f>IF('Cumulative Cost Share Budget'!$L698='Split CS budget (B)'!$L$1,'Cumulative Cost Share Budget'!F698,0)</f>
        <v>0</v>
      </c>
      <c r="G698" s="235">
        <f>IF('Cumulative Cost Share Budget'!$L698='Split CS budget (B)'!$L$1,'Cumulative Cost Share Budget'!G698,0)</f>
        <v>0</v>
      </c>
      <c r="H698" s="235">
        <f>IF('Cumulative Cost Share Budget'!$L698='Split CS budget (B)'!$L$1,'Cumulative Cost Share Budget'!H698,0)</f>
        <v>0</v>
      </c>
      <c r="I698" s="235">
        <f>IF('Cumulative Cost Share Budget'!$L698='Split CS budget (B)'!$L$1,'Cumulative Cost Share Budget'!I698,0)</f>
        <v>0</v>
      </c>
      <c r="J698" s="158">
        <f t="shared" ref="J698:J700" si="357">SUM(E698:I698)</f>
        <v>0</v>
      </c>
      <c r="K698" s="2"/>
      <c r="L698" s="23"/>
      <c r="M698" s="2"/>
      <c r="N698" s="2"/>
      <c r="O698" s="2"/>
      <c r="P698" s="2"/>
    </row>
    <row r="699" spans="1:20">
      <c r="A699" s="495"/>
      <c r="B699" s="493">
        <f>IF('Cumulative Cost Share Budget'!L699='Split CS budget (B)'!$L$1,'Cumulative Cost Share Budget'!B699,0)</f>
        <v>0</v>
      </c>
      <c r="C699" s="493">
        <f>IF('Cumulative Cost Share Budget'!M699='Split CS budget (B)'!$L$1,'Cumulative Cost Share Budget'!C699,0)</f>
        <v>0</v>
      </c>
      <c r="D699" s="493">
        <f>IF('Cumulative Cost Share Budget'!$L699='Split CS budget (B)'!$L$1,'Cumulative Cost Share Budget'!D699,0)</f>
        <v>0</v>
      </c>
      <c r="E699" s="235">
        <f>IF('Cumulative Cost Share Budget'!$L699='Split CS budget (B)'!$L$1,'Cumulative Cost Share Budget'!E699,0)</f>
        <v>0</v>
      </c>
      <c r="F699" s="235">
        <f>IF('Cumulative Cost Share Budget'!$L699='Split CS budget (B)'!$L$1,'Cumulative Cost Share Budget'!F699,0)</f>
        <v>0</v>
      </c>
      <c r="G699" s="235">
        <f>IF('Cumulative Cost Share Budget'!$L699='Split CS budget (B)'!$L$1,'Cumulative Cost Share Budget'!G699,0)</f>
        <v>0</v>
      </c>
      <c r="H699" s="235">
        <f>IF('Cumulative Cost Share Budget'!$L699='Split CS budget (B)'!$L$1,'Cumulative Cost Share Budget'!H699,0)</f>
        <v>0</v>
      </c>
      <c r="I699" s="235">
        <f>IF('Cumulative Cost Share Budget'!$L699='Split CS budget (B)'!$L$1,'Cumulative Cost Share Budget'!I699,0)</f>
        <v>0</v>
      </c>
      <c r="J699" s="158">
        <f t="shared" si="357"/>
        <v>0</v>
      </c>
      <c r="K699" s="2"/>
      <c r="L699" s="23"/>
      <c r="M699" s="2"/>
      <c r="N699" s="2"/>
      <c r="O699" s="2"/>
      <c r="P699" s="2"/>
    </row>
    <row r="700" spans="1:20">
      <c r="A700" s="495"/>
      <c r="B700" s="493">
        <f>IF('Cumulative Cost Share Budget'!L700='Split CS budget (B)'!$L$1,'Cumulative Cost Share Budget'!B700,0)</f>
        <v>0</v>
      </c>
      <c r="C700" s="493">
        <f>IF('Cumulative Cost Share Budget'!M700='Split CS budget (B)'!$L$1,'Cumulative Cost Share Budget'!C700,0)</f>
        <v>0</v>
      </c>
      <c r="D700" s="493">
        <f>IF('Cumulative Cost Share Budget'!$L700='Split CS budget (B)'!$L$1,'Cumulative Cost Share Budget'!D700,0)</f>
        <v>0</v>
      </c>
      <c r="E700" s="235">
        <f>IF('Cumulative Cost Share Budget'!$L700='Split CS budget (B)'!$L$1,'Cumulative Cost Share Budget'!E700,0)</f>
        <v>0</v>
      </c>
      <c r="F700" s="235">
        <f>IF('Cumulative Cost Share Budget'!$L700='Split CS budget (B)'!$L$1,'Cumulative Cost Share Budget'!F700,0)</f>
        <v>0</v>
      </c>
      <c r="G700" s="235">
        <f>IF('Cumulative Cost Share Budget'!$L700='Split CS budget (B)'!$L$1,'Cumulative Cost Share Budget'!G700,0)</f>
        <v>0</v>
      </c>
      <c r="H700" s="235">
        <f>IF('Cumulative Cost Share Budget'!$L700='Split CS budget (B)'!$L$1,'Cumulative Cost Share Budget'!H700,0)</f>
        <v>0</v>
      </c>
      <c r="I700" s="235">
        <f>IF('Cumulative Cost Share Budget'!$L700='Split CS budget (B)'!$L$1,'Cumulative Cost Share Budget'!I700,0)</f>
        <v>0</v>
      </c>
      <c r="J700" s="158">
        <f t="shared" si="357"/>
        <v>0</v>
      </c>
      <c r="K700" s="2"/>
      <c r="L700" s="23"/>
      <c r="M700" s="2"/>
      <c r="N700" s="2"/>
      <c r="O700" s="2"/>
      <c r="P700" s="2"/>
    </row>
    <row r="701" spans="1:20">
      <c r="A701" s="494" t="s">
        <v>322</v>
      </c>
      <c r="B701" s="449"/>
      <c r="C701" s="449"/>
      <c r="E701" s="52"/>
      <c r="F701" s="52"/>
      <c r="G701" s="52"/>
      <c r="H701" s="52"/>
      <c r="I701" s="52"/>
      <c r="J701" s="158"/>
      <c r="K701" s="2"/>
      <c r="L701" s="23"/>
      <c r="M701" s="2"/>
      <c r="N701" s="2"/>
      <c r="O701" s="2"/>
      <c r="P701" s="2"/>
    </row>
    <row r="702" spans="1:20">
      <c r="A702" s="486"/>
      <c r="B702" s="493">
        <f>IF('Cumulative Cost Share Budget'!L702='Split CS budget (B)'!$L$1,'Cumulative Cost Share Budget'!B702,0)</f>
        <v>0</v>
      </c>
      <c r="C702" s="449"/>
      <c r="D702" s="493">
        <f>IF('Cumulative Cost Share Budget'!$L702='Split CS budget (B)'!$L$1,'Cumulative Cost Share Budget'!D702,0)</f>
        <v>0</v>
      </c>
      <c r="E702" s="235">
        <f>IF('Cumulative Cost Share Budget'!$L702='Split CS budget (B)'!$L$1,'Cumulative Cost Share Budget'!E702,0)</f>
        <v>0</v>
      </c>
      <c r="F702" s="235">
        <f>IF('Cumulative Cost Share Budget'!$L702='Split CS budget (B)'!$L$1,'Cumulative Cost Share Budget'!F702,0)</f>
        <v>0</v>
      </c>
      <c r="G702" s="235">
        <f>IF('Cumulative Cost Share Budget'!$L702='Split CS budget (B)'!$L$1,'Cumulative Cost Share Budget'!G702,0)</f>
        <v>0</v>
      </c>
      <c r="H702" s="235">
        <f>IF('Cumulative Cost Share Budget'!$L702='Split CS budget (B)'!$L$1,'Cumulative Cost Share Budget'!H702,0)</f>
        <v>0</v>
      </c>
      <c r="I702" s="235">
        <f>IF('Cumulative Cost Share Budget'!$L702='Split CS budget (B)'!$L$1,'Cumulative Cost Share Budget'!I702,0)</f>
        <v>0</v>
      </c>
      <c r="J702" s="158">
        <f>SUM(E702:I702)</f>
        <v>0</v>
      </c>
      <c r="K702" s="2"/>
      <c r="L702" s="23"/>
      <c r="M702" s="2"/>
      <c r="N702" s="2"/>
      <c r="O702" s="2"/>
      <c r="P702" s="2"/>
    </row>
    <row r="703" spans="1:20">
      <c r="A703" s="486"/>
      <c r="B703" s="493">
        <f>IF('Cumulative Cost Share Budget'!L703='Split CS budget (B)'!$L$1,'Cumulative Cost Share Budget'!B703,0)</f>
        <v>0</v>
      </c>
      <c r="C703" s="449"/>
      <c r="D703" s="493">
        <f>IF('Cumulative Cost Share Budget'!$L703='Split CS budget (B)'!$L$1,'Cumulative Cost Share Budget'!D703,0)</f>
        <v>0</v>
      </c>
      <c r="E703" s="235">
        <f>IF('Cumulative Cost Share Budget'!$L703='Split CS budget (B)'!$L$1,'Cumulative Cost Share Budget'!E703,0)</f>
        <v>0</v>
      </c>
      <c r="F703" s="235">
        <f>IF('Cumulative Cost Share Budget'!$L703='Split CS budget (B)'!$L$1,'Cumulative Cost Share Budget'!F703,0)</f>
        <v>0</v>
      </c>
      <c r="G703" s="235">
        <f>IF('Cumulative Cost Share Budget'!$L703='Split CS budget (B)'!$L$1,'Cumulative Cost Share Budget'!G703,0)</f>
        <v>0</v>
      </c>
      <c r="H703" s="235">
        <f>IF('Cumulative Cost Share Budget'!$L703='Split CS budget (B)'!$L$1,'Cumulative Cost Share Budget'!H703,0)</f>
        <v>0</v>
      </c>
      <c r="I703" s="235">
        <f>IF('Cumulative Cost Share Budget'!$L703='Split CS budget (B)'!$L$1,'Cumulative Cost Share Budget'!I703,0)</f>
        <v>0</v>
      </c>
      <c r="J703" s="158">
        <f>SUM(E703:I703)</f>
        <v>0</v>
      </c>
      <c r="K703" s="2"/>
      <c r="L703" s="23"/>
      <c r="M703" s="2"/>
      <c r="N703" s="2"/>
      <c r="O703" s="2"/>
      <c r="P703" s="2"/>
    </row>
    <row r="704" spans="1:20">
      <c r="A704" s="494" t="s">
        <v>47</v>
      </c>
      <c r="B704" s="449"/>
      <c r="C704" s="449"/>
      <c r="E704" s="52"/>
      <c r="F704" s="52"/>
      <c r="G704" s="52"/>
      <c r="H704" s="52"/>
      <c r="I704" s="52"/>
      <c r="J704" s="158"/>
      <c r="K704" s="2"/>
      <c r="L704" s="23"/>
      <c r="M704" s="2"/>
      <c r="N704" s="2"/>
      <c r="O704" s="2"/>
      <c r="P704" s="2"/>
    </row>
    <row r="705" spans="1:34">
      <c r="A705" s="494"/>
      <c r="B705" s="493">
        <f>IF('Cumulative Cost Share Budget'!L705='Split CS budget (B)'!$L$1,'Cumulative Cost Share Budget'!B705,0)</f>
        <v>0</v>
      </c>
      <c r="C705" s="449"/>
      <c r="D705" s="493">
        <f>IF('Cumulative Cost Share Budget'!$L705='Split CS budget (B)'!$L$1,'Cumulative Cost Share Budget'!D705,0)</f>
        <v>0</v>
      </c>
      <c r="E705" s="235">
        <f>IF('Cumulative Cost Share Budget'!$L705='Split CS budget (B)'!$L$1,'Cumulative Cost Share Budget'!E705,0)</f>
        <v>0</v>
      </c>
      <c r="F705" s="235">
        <f>IF('Cumulative Cost Share Budget'!$L705='Split CS budget (B)'!$L$1,'Cumulative Cost Share Budget'!F705,0)</f>
        <v>0</v>
      </c>
      <c r="G705" s="235">
        <f>IF('Cumulative Cost Share Budget'!$L705='Split CS budget (B)'!$L$1,'Cumulative Cost Share Budget'!G705,0)</f>
        <v>0</v>
      </c>
      <c r="H705" s="235">
        <f>IF('Cumulative Cost Share Budget'!$L705='Split CS budget (B)'!$L$1,'Cumulative Cost Share Budget'!H705,0)</f>
        <v>0</v>
      </c>
      <c r="I705" s="235">
        <f>IF('Cumulative Cost Share Budget'!$L705='Split CS budget (B)'!$L$1,'Cumulative Cost Share Budget'!I705,0)</f>
        <v>0</v>
      </c>
      <c r="J705" s="158">
        <f>SUM(E705:I705)</f>
        <v>0</v>
      </c>
      <c r="K705" s="2"/>
      <c r="L705" s="23"/>
      <c r="M705" s="2"/>
      <c r="N705" s="2"/>
      <c r="O705" s="2"/>
      <c r="P705" s="2"/>
    </row>
    <row r="706" spans="1:34">
      <c r="A706" s="486"/>
      <c r="B706" s="493">
        <f>IF('Cumulative Cost Share Budget'!L706='Split CS budget (B)'!$L$1,'Cumulative Cost Share Budget'!B706,0)</f>
        <v>0</v>
      </c>
      <c r="C706" s="449"/>
      <c r="D706" s="493">
        <f>IF('Cumulative Cost Share Budget'!$L706='Split CS budget (B)'!$L$1,'Cumulative Cost Share Budget'!D706,0)</f>
        <v>0</v>
      </c>
      <c r="E706" s="235">
        <f>IF('Cumulative Cost Share Budget'!$L706='Split CS budget (B)'!$L$1,'Cumulative Cost Share Budget'!E706,0)</f>
        <v>0</v>
      </c>
      <c r="F706" s="235">
        <f>IF('Cumulative Cost Share Budget'!$L706='Split CS budget (B)'!$L$1,'Cumulative Cost Share Budget'!F706,0)</f>
        <v>0</v>
      </c>
      <c r="G706" s="235">
        <f>IF('Cumulative Cost Share Budget'!$L706='Split CS budget (B)'!$L$1,'Cumulative Cost Share Budget'!G706,0)</f>
        <v>0</v>
      </c>
      <c r="H706" s="235">
        <f>IF('Cumulative Cost Share Budget'!$L706='Split CS budget (B)'!$L$1,'Cumulative Cost Share Budget'!H706,0)</f>
        <v>0</v>
      </c>
      <c r="I706" s="235">
        <f>IF('Cumulative Cost Share Budget'!$L706='Split CS budget (B)'!$L$1,'Cumulative Cost Share Budget'!I706,0)</f>
        <v>0</v>
      </c>
      <c r="J706" s="158">
        <f>SUM(E706:I706)</f>
        <v>0</v>
      </c>
      <c r="K706" s="2"/>
      <c r="L706" s="23"/>
      <c r="M706" s="2"/>
      <c r="N706" s="2"/>
      <c r="O706" s="2"/>
      <c r="P706" s="2"/>
    </row>
    <row r="707" spans="1:34" ht="15">
      <c r="A707" s="486"/>
      <c r="B707" s="493">
        <f>IF('Cumulative Cost Share Budget'!L707='Split CS budget (B)'!$L$1,'Cumulative Cost Share Budget'!B707,0)</f>
        <v>0</v>
      </c>
      <c r="C707" s="449"/>
      <c r="D707" s="493">
        <f>IF('Cumulative Cost Share Budget'!$L707='Split CS budget (B)'!$L$1,'Cumulative Cost Share Budget'!D707,0)</f>
        <v>0</v>
      </c>
      <c r="E707" s="235">
        <f>IF('Cumulative Cost Share Budget'!$L707='Split CS budget (B)'!$L$1,'Cumulative Cost Share Budget'!E707,0)</f>
        <v>0</v>
      </c>
      <c r="F707" s="235">
        <f>IF('Cumulative Cost Share Budget'!$L707='Split CS budget (B)'!$L$1,'Cumulative Cost Share Budget'!F707,0)</f>
        <v>0</v>
      </c>
      <c r="G707" s="235">
        <f>IF('Cumulative Cost Share Budget'!$L707='Split CS budget (B)'!$L$1,'Cumulative Cost Share Budget'!G707,0)</f>
        <v>0</v>
      </c>
      <c r="H707" s="235">
        <f>IF('Cumulative Cost Share Budget'!$L707='Split CS budget (B)'!$L$1,'Cumulative Cost Share Budget'!H707,0)</f>
        <v>0</v>
      </c>
      <c r="I707" s="235">
        <f>IF('Cumulative Cost Share Budget'!$L707='Split CS budget (B)'!$L$1,'Cumulative Cost Share Budget'!I707,0)</f>
        <v>0</v>
      </c>
      <c r="J707" s="158">
        <f>SUM(E707:I707)</f>
        <v>0</v>
      </c>
      <c r="K707" s="2"/>
      <c r="L707" s="23"/>
      <c r="M707" s="2"/>
      <c r="N707" s="2"/>
      <c r="O707" s="2"/>
      <c r="P707" s="2"/>
      <c r="AA707" s="85"/>
      <c r="AB707" s="85"/>
      <c r="AC707" s="85"/>
      <c r="AD707" s="85"/>
      <c r="AE707" s="85"/>
      <c r="AF707" s="85"/>
      <c r="AG707" s="85"/>
    </row>
    <row r="708" spans="1:34">
      <c r="A708" s="494"/>
      <c r="B708" s="493">
        <f>IF('Cumulative Cost Share Budget'!L708='Split CS budget (B)'!$L$1,'Cumulative Cost Share Budget'!B708,0)</f>
        <v>0</v>
      </c>
      <c r="C708" s="449"/>
      <c r="D708" s="493">
        <f>IF('Cumulative Cost Share Budget'!$L708='Split CS budget (B)'!$L$1,'Cumulative Cost Share Budget'!D708,0)</f>
        <v>0</v>
      </c>
      <c r="E708" s="235">
        <f>IF('Cumulative Cost Share Budget'!$L708='Split CS budget (B)'!$L$1,'Cumulative Cost Share Budget'!E708,0)</f>
        <v>0</v>
      </c>
      <c r="F708" s="235">
        <f>IF('Cumulative Cost Share Budget'!$L708='Split CS budget (B)'!$L$1,'Cumulative Cost Share Budget'!F708,0)</f>
        <v>0</v>
      </c>
      <c r="G708" s="235">
        <f>IF('Cumulative Cost Share Budget'!$L708='Split CS budget (B)'!$L$1,'Cumulative Cost Share Budget'!G708,0)</f>
        <v>0</v>
      </c>
      <c r="H708" s="235">
        <f>IF('Cumulative Cost Share Budget'!$L708='Split CS budget (B)'!$L$1,'Cumulative Cost Share Budget'!H708,0)</f>
        <v>0</v>
      </c>
      <c r="I708" s="235">
        <f>IF('Cumulative Cost Share Budget'!$L708='Split CS budget (B)'!$L$1,'Cumulative Cost Share Budget'!I708,0)</f>
        <v>0</v>
      </c>
      <c r="J708" s="158">
        <f>SUM(E708:I708)</f>
        <v>0</v>
      </c>
      <c r="K708" s="2"/>
      <c r="L708" s="23"/>
      <c r="M708" s="2"/>
      <c r="N708" s="2"/>
      <c r="O708" s="2"/>
      <c r="P708" s="2"/>
    </row>
    <row r="709" spans="1:34">
      <c r="A709" s="494"/>
      <c r="B709" s="485">
        <f>IF('Cumulative Cost Share Budget'!L709='Split CS budget (B)'!$L$1,'Cumulative Cost Share Budget'!B709,0)</f>
        <v>0</v>
      </c>
      <c r="C709" s="449"/>
      <c r="D709" s="493">
        <f>IF('Cumulative Cost Share Budget'!$L709='Split CS budget (B)'!$L$1,'Cumulative Cost Share Budget'!D709,0)</f>
        <v>0</v>
      </c>
      <c r="E709" s="235">
        <f>IF('Cumulative Cost Share Budget'!$L709='Split CS budget (B)'!$L$1,'Cumulative Cost Share Budget'!E709,0)</f>
        <v>0</v>
      </c>
      <c r="F709" s="235">
        <f>IF('Cumulative Cost Share Budget'!$L709='Split CS budget (B)'!$L$1,'Cumulative Cost Share Budget'!F709,0)</f>
        <v>0</v>
      </c>
      <c r="G709" s="235">
        <f>IF('Cumulative Cost Share Budget'!$L709='Split CS budget (B)'!$L$1,'Cumulative Cost Share Budget'!G709,0)</f>
        <v>0</v>
      </c>
      <c r="H709" s="235">
        <f>IF('Cumulative Cost Share Budget'!$L709='Split CS budget (B)'!$L$1,'Cumulative Cost Share Budget'!H709,0)</f>
        <v>0</v>
      </c>
      <c r="I709" s="235">
        <f>IF('Cumulative Cost Share Budget'!$L709='Split CS budget (B)'!$L$1,'Cumulative Cost Share Budget'!I709,0)</f>
        <v>0</v>
      </c>
      <c r="J709" s="158">
        <f t="shared" ref="J709" si="358">SUM(E709:I709)</f>
        <v>0</v>
      </c>
      <c r="K709" s="2"/>
      <c r="L709" s="23"/>
      <c r="M709" s="2"/>
      <c r="N709" s="2"/>
      <c r="O709" s="2"/>
      <c r="P709" s="2"/>
    </row>
    <row r="710" spans="1:34" ht="15">
      <c r="A710" s="86"/>
      <c r="B710" s="749" t="s">
        <v>337</v>
      </c>
      <c r="C710" s="749"/>
      <c r="D710" s="749"/>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3.8">
      <c r="A712" s="30" t="s">
        <v>76</v>
      </c>
      <c r="B712" s="486"/>
      <c r="C712" s="496"/>
      <c r="D712" s="486"/>
      <c r="F712"/>
      <c r="J712" s="32"/>
    </row>
    <row r="713" spans="1:34">
      <c r="A713" s="28"/>
      <c r="B713" s="494">
        <f>IF('Cumulative Cost Share Budget'!L713='Split CS budget (B)'!$L$1,'Cumulative Cost Share Budget'!B713,0)</f>
        <v>0</v>
      </c>
      <c r="C713" s="449"/>
      <c r="D713" s="493">
        <f>IF('Cumulative Cost Share Budget'!$L713='Split CS budget (B)'!$L$1,'Cumulative Cost Share Budget'!D713,0)</f>
        <v>0</v>
      </c>
      <c r="E713" s="235">
        <f>IF('Cumulative Cost Share Budget'!$L713='Split CS budget (B)'!$L$1,'Cumulative Cost Share Budget'!E713,0)</f>
        <v>0</v>
      </c>
      <c r="F713" s="235">
        <f>IF('Cumulative Cost Share Budget'!$L713='Split CS budget (B)'!$L$1,'Cumulative Cost Share Budget'!F713,0)</f>
        <v>0</v>
      </c>
      <c r="G713" s="235">
        <f>IF('Cumulative Cost Share Budget'!$L713='Split CS budget (B)'!$L$1,'Cumulative Cost Share Budget'!G713,0)</f>
        <v>0</v>
      </c>
      <c r="H713" s="235">
        <f>IF('Cumulative Cost Share Budget'!$L713='Split CS budget (B)'!$L$1,'Cumulative Cost Share Budget'!H713,0)</f>
        <v>0</v>
      </c>
      <c r="I713" s="235">
        <f>IF('Cumulative Cost Share Budget'!$L713='Split CS budget (B)'!$L$1,'Cumulative Cost Share Budget'!I713,0)</f>
        <v>0</v>
      </c>
      <c r="J713" s="158">
        <f>SUM(E713:I713)</f>
        <v>0</v>
      </c>
      <c r="M713" s="808" t="s">
        <v>175</v>
      </c>
      <c r="N713" s="808"/>
      <c r="O713" s="808"/>
      <c r="P713" s="808"/>
    </row>
    <row r="714" spans="1:34">
      <c r="A714" s="315"/>
      <c r="B714" s="494">
        <f>IF('Cumulative Cost Share Budget'!L714='Split CS budget (B)'!$L$1,'Cumulative Cost Share Budget'!B714,0)</f>
        <v>0</v>
      </c>
      <c r="C714" s="449"/>
      <c r="D714" s="486"/>
      <c r="E714" s="235"/>
      <c r="F714" s="235"/>
      <c r="G714" s="235"/>
      <c r="H714" s="235"/>
      <c r="I714" s="235"/>
      <c r="J714" s="158"/>
      <c r="M714" s="66"/>
    </row>
    <row r="715" spans="1:34">
      <c r="A715" s="28"/>
      <c r="B715" s="495"/>
      <c r="C715" s="493">
        <f>IF('Cumulative Cost Share Budget'!L715='Split CS budget (B)'!$L$1,'Cumulative Cost Share Budget'!C715,0)</f>
        <v>0</v>
      </c>
      <c r="D715" s="493">
        <f>IF('Cumulative Cost Share Budget'!$L715='Split CS budget (B)'!$L$1,'Cumulative Cost Share Budget'!D715,0)</f>
        <v>0</v>
      </c>
      <c r="E715" s="235">
        <f>IF('Cumulative Cost Share Budget'!$L715='Split CS budget (B)'!$L$1,'Cumulative Cost Share Budget'!E715,0)</f>
        <v>0</v>
      </c>
      <c r="F715" s="235">
        <f>IF('Cumulative Cost Share Budget'!$L715='Split CS budget (B)'!$L$1,'Cumulative Cost Share Budget'!F715,0)</f>
        <v>0</v>
      </c>
      <c r="G715" s="235">
        <f>IF('Cumulative Cost Share Budget'!$L715='Split CS budget (B)'!$L$1,'Cumulative Cost Share Budget'!G715,0)</f>
        <v>0</v>
      </c>
      <c r="H715" s="235">
        <f>IF('Cumulative Cost Share Budget'!$L715='Split CS budget (B)'!$L$1,'Cumulative Cost Share Budget'!H715,0)</f>
        <v>0</v>
      </c>
      <c r="I715" s="235">
        <f>IF('Cumulative Cost Share Budget'!$L715='Split CS budget (B)'!$L$1,'Cumulative Cost Share Budget'!I715,0)</f>
        <v>0</v>
      </c>
      <c r="J715" s="158">
        <f t="shared" ref="J715:J725" si="360">SUM(E715:I715)</f>
        <v>0</v>
      </c>
      <c r="M715" s="66"/>
    </row>
    <row r="716" spans="1:34">
      <c r="A716" s="28"/>
      <c r="B716" s="495"/>
      <c r="C716" s="493">
        <f>IF('Cumulative Cost Share Budget'!L716='Split CS budget (B)'!$L$1,'Cumulative Cost Share Budget'!C716,0)</f>
        <v>0</v>
      </c>
      <c r="D716" s="493">
        <f>IF('Cumulative Cost Share Budget'!$L716='Split CS budget (B)'!$L$1,'Cumulative Cost Share Budget'!D716,0)</f>
        <v>0</v>
      </c>
      <c r="E716" s="235">
        <f>IF('Cumulative Cost Share Budget'!$L716='Split CS budget (B)'!$L$1,'Cumulative Cost Share Budget'!E716,0)</f>
        <v>0</v>
      </c>
      <c r="F716" s="235">
        <f>IF('Cumulative Cost Share Budget'!$L716='Split CS budget (B)'!$L$1,'Cumulative Cost Share Budget'!F716,0)</f>
        <v>0</v>
      </c>
      <c r="G716" s="235">
        <f>IF('Cumulative Cost Share Budget'!$L716='Split CS budget (B)'!$L$1,'Cumulative Cost Share Budget'!G716,0)</f>
        <v>0</v>
      </c>
      <c r="H716" s="235">
        <f>IF('Cumulative Cost Share Budget'!$L716='Split CS budget (B)'!$L$1,'Cumulative Cost Share Budget'!H716,0)</f>
        <v>0</v>
      </c>
      <c r="I716" s="235">
        <f>IF('Cumulative Cost Share Budget'!$L716='Split CS budget (B)'!$L$1,'Cumulative Cost Share Budget'!I716,0)</f>
        <v>0</v>
      </c>
      <c r="J716" s="158">
        <f t="shared" si="360"/>
        <v>0</v>
      </c>
      <c r="M716" s="66"/>
    </row>
    <row r="717" spans="1:34">
      <c r="A717" s="28"/>
      <c r="B717" s="495"/>
      <c r="C717" s="493">
        <f>IF('Cumulative Cost Share Budget'!L717='Split CS budget (B)'!$L$1,'Cumulative Cost Share Budget'!C717,0)</f>
        <v>0</v>
      </c>
      <c r="D717" s="493">
        <f>IF('Cumulative Cost Share Budget'!$L717='Split CS budget (B)'!$L$1,'Cumulative Cost Share Budget'!D717,0)</f>
        <v>0</v>
      </c>
      <c r="E717" s="235">
        <f>IF('Cumulative Cost Share Budget'!$L717='Split CS budget (B)'!$L$1,'Cumulative Cost Share Budget'!E717,0)</f>
        <v>0</v>
      </c>
      <c r="F717" s="235">
        <f>IF('Cumulative Cost Share Budget'!$L717='Split CS budget (B)'!$L$1,'Cumulative Cost Share Budget'!F717,0)</f>
        <v>0</v>
      </c>
      <c r="G717" s="235">
        <f>IF('Cumulative Cost Share Budget'!$L717='Split CS budget (B)'!$L$1,'Cumulative Cost Share Budget'!G717,0)</f>
        <v>0</v>
      </c>
      <c r="H717" s="235">
        <f>IF('Cumulative Cost Share Budget'!$L717='Split CS budget (B)'!$L$1,'Cumulative Cost Share Budget'!H717,0)</f>
        <v>0</v>
      </c>
      <c r="I717" s="235">
        <f>IF('Cumulative Cost Share Budget'!$L717='Split CS budget (B)'!$L$1,'Cumulative Cost Share Budget'!I717,0)</f>
        <v>0</v>
      </c>
      <c r="J717" s="158">
        <f t="shared" si="360"/>
        <v>0</v>
      </c>
      <c r="M717" s="66"/>
    </row>
    <row r="718" spans="1:34">
      <c r="A718" s="315"/>
      <c r="B718" s="494">
        <f>IF('Cumulative Cost Share Budget'!L718='Split CS budget (B)'!$L$1,'Cumulative Cost Share Budget'!B718,0)</f>
        <v>0</v>
      </c>
      <c r="C718" s="449"/>
      <c r="D718" s="486"/>
      <c r="E718" s="235"/>
      <c r="F718" s="235"/>
      <c r="G718" s="235"/>
      <c r="H718" s="235"/>
      <c r="I718" s="235"/>
      <c r="J718" s="158"/>
      <c r="M718" s="66"/>
    </row>
    <row r="719" spans="1:34">
      <c r="A719" s="28"/>
      <c r="B719" s="495"/>
      <c r="C719" s="493">
        <f>IF('Cumulative Cost Share Budget'!L719='Split CS budget (B)'!$L$1,'Cumulative Cost Share Budget'!C719,0)</f>
        <v>0</v>
      </c>
      <c r="D719" s="493">
        <f>IF('Cumulative Cost Share Budget'!$L719='Split CS budget (B)'!$L$1,'Cumulative Cost Share Budget'!D719,0)</f>
        <v>0</v>
      </c>
      <c r="E719" s="235">
        <f>IF('Cumulative Cost Share Budget'!$L719='Split CS budget (B)'!$L$1,'Cumulative Cost Share Budget'!E719,0)</f>
        <v>0</v>
      </c>
      <c r="F719" s="235">
        <f>IF('Cumulative Cost Share Budget'!$L719='Split CS budget (B)'!$L$1,'Cumulative Cost Share Budget'!F719,0)</f>
        <v>0</v>
      </c>
      <c r="G719" s="235">
        <f>IF('Cumulative Cost Share Budget'!$L719='Split CS budget (B)'!$L$1,'Cumulative Cost Share Budget'!G719,0)</f>
        <v>0</v>
      </c>
      <c r="H719" s="235">
        <f>IF('Cumulative Cost Share Budget'!$L719='Split CS budget (B)'!$L$1,'Cumulative Cost Share Budget'!H719,0)</f>
        <v>0</v>
      </c>
      <c r="I719" s="235">
        <f>IF('Cumulative Cost Share Budget'!$L719='Split CS budget (B)'!$L$1,'Cumulative Cost Share Budget'!I719,0)</f>
        <v>0</v>
      </c>
      <c r="J719" s="158">
        <f t="shared" si="360"/>
        <v>0</v>
      </c>
      <c r="M719" s="66"/>
    </row>
    <row r="720" spans="1:34">
      <c r="A720" s="28"/>
      <c r="B720" s="495"/>
      <c r="C720" s="493">
        <f>IF('Cumulative Cost Share Budget'!L720='Split CS budget (B)'!$L$1,'Cumulative Cost Share Budget'!C720,0)</f>
        <v>0</v>
      </c>
      <c r="D720" s="493">
        <f>IF('Cumulative Cost Share Budget'!$L720='Split CS budget (B)'!$L$1,'Cumulative Cost Share Budget'!D720,0)</f>
        <v>0</v>
      </c>
      <c r="E720" s="235">
        <f>IF('Cumulative Cost Share Budget'!$L720='Split CS budget (B)'!$L$1,'Cumulative Cost Share Budget'!E720,0)</f>
        <v>0</v>
      </c>
      <c r="F720" s="235">
        <f>IF('Cumulative Cost Share Budget'!$L720='Split CS budget (B)'!$L$1,'Cumulative Cost Share Budget'!F720,0)</f>
        <v>0</v>
      </c>
      <c r="G720" s="235">
        <f>IF('Cumulative Cost Share Budget'!$L720='Split CS budget (B)'!$L$1,'Cumulative Cost Share Budget'!G720,0)</f>
        <v>0</v>
      </c>
      <c r="H720" s="235">
        <f>IF('Cumulative Cost Share Budget'!$L720='Split CS budget (B)'!$L$1,'Cumulative Cost Share Budget'!H720,0)</f>
        <v>0</v>
      </c>
      <c r="I720" s="235">
        <f>IF('Cumulative Cost Share Budget'!$L720='Split CS budget (B)'!$L$1,'Cumulative Cost Share Budget'!I720,0)</f>
        <v>0</v>
      </c>
      <c r="J720" s="158">
        <f t="shared" si="360"/>
        <v>0</v>
      </c>
      <c r="M720" s="66"/>
    </row>
    <row r="721" spans="1:20">
      <c r="A721" s="28"/>
      <c r="B721" s="494">
        <f>IF('Cumulative Cost Share Budget'!L721='Split CS budget (B)'!$L$1,'Cumulative Cost Share Budget'!B721,0)</f>
        <v>0</v>
      </c>
      <c r="C721" s="449"/>
      <c r="D721" s="493">
        <f>IF('Cumulative Cost Share Budget'!$L721='Split CS budget (B)'!$L$1,'Cumulative Cost Share Budget'!D721,0)</f>
        <v>0</v>
      </c>
      <c r="E721" s="235">
        <f>IF('Cumulative Cost Share Budget'!$L721='Split CS budget (B)'!$L$1,'Cumulative Cost Share Budget'!E721,0)</f>
        <v>0</v>
      </c>
      <c r="F721" s="235">
        <f>IF('Cumulative Cost Share Budget'!$L721='Split CS budget (B)'!$L$1,'Cumulative Cost Share Budget'!F721,0)</f>
        <v>0</v>
      </c>
      <c r="G721" s="235">
        <f>IF('Cumulative Cost Share Budget'!$L721='Split CS budget (B)'!$L$1,'Cumulative Cost Share Budget'!G721,0)</f>
        <v>0</v>
      </c>
      <c r="H721" s="235">
        <f>IF('Cumulative Cost Share Budget'!$L721='Split CS budget (B)'!$L$1,'Cumulative Cost Share Budget'!H721,0)</f>
        <v>0</v>
      </c>
      <c r="I721" s="235">
        <f>IF('Cumulative Cost Share Budget'!$L721='Split CS budget (B)'!$L$1,'Cumulative Cost Share Budget'!I721,0)</f>
        <v>0</v>
      </c>
      <c r="J721" s="158">
        <f t="shared" si="360"/>
        <v>0</v>
      </c>
      <c r="M721" s="66"/>
    </row>
    <row r="722" spans="1:20">
      <c r="A722" s="28"/>
      <c r="B722" s="494">
        <f>IF('Cumulative Cost Share Budget'!L722='Split CS budget (B)'!$L$1,'Cumulative Cost Share Budget'!B722,0)</f>
        <v>0</v>
      </c>
      <c r="C722" s="449"/>
      <c r="D722" s="493">
        <f>IF('Cumulative Cost Share Budget'!$L722='Split CS budget (B)'!$L$1,'Cumulative Cost Share Budget'!D722,0)</f>
        <v>0</v>
      </c>
      <c r="E722" s="235">
        <f>IF('Cumulative Cost Share Budget'!$L722='Split CS budget (B)'!$L$1,'Cumulative Cost Share Budget'!E722,0)</f>
        <v>0</v>
      </c>
      <c r="F722" s="235">
        <f>IF('Cumulative Cost Share Budget'!$L722='Split CS budget (B)'!$L$1,'Cumulative Cost Share Budget'!F722,0)</f>
        <v>0</v>
      </c>
      <c r="G722" s="235">
        <f>IF('Cumulative Cost Share Budget'!$L722='Split CS budget (B)'!$L$1,'Cumulative Cost Share Budget'!G722,0)</f>
        <v>0</v>
      </c>
      <c r="H722" s="235">
        <f>IF('Cumulative Cost Share Budget'!$L722='Split CS budget (B)'!$L$1,'Cumulative Cost Share Budget'!H722,0)</f>
        <v>0</v>
      </c>
      <c r="I722" s="235">
        <f>IF('Cumulative Cost Share Budget'!$L722='Split CS budget (B)'!$L$1,'Cumulative Cost Share Budget'!I722,0)</f>
        <v>0</v>
      </c>
      <c r="J722" s="158">
        <f t="shared" si="360"/>
        <v>0</v>
      </c>
      <c r="M722" s="66"/>
    </row>
    <row r="723" spans="1:20">
      <c r="A723" s="28"/>
      <c r="B723" s="494">
        <f>IF('Cumulative Cost Share Budget'!L723='Split CS budget (B)'!$L$1,'Cumulative Cost Share Budget'!B723,0)</f>
        <v>0</v>
      </c>
      <c r="C723" s="449"/>
      <c r="D723" s="493">
        <f>IF('Cumulative Cost Share Budget'!$L723='Split CS budget (B)'!$L$1,'Cumulative Cost Share Budget'!D723,0)</f>
        <v>0</v>
      </c>
      <c r="E723" s="235">
        <f>IF('Cumulative Cost Share Budget'!$L723='Split CS budget (B)'!$L$1,'Cumulative Cost Share Budget'!E723,0)</f>
        <v>0</v>
      </c>
      <c r="F723" s="235">
        <f>IF('Cumulative Cost Share Budget'!$L723='Split CS budget (B)'!$L$1,'Cumulative Cost Share Budget'!F723,0)</f>
        <v>0</v>
      </c>
      <c r="G723" s="235">
        <f>IF('Cumulative Cost Share Budget'!$L723='Split CS budget (B)'!$L$1,'Cumulative Cost Share Budget'!G723,0)</f>
        <v>0</v>
      </c>
      <c r="H723" s="235">
        <f>IF('Cumulative Cost Share Budget'!$L723='Split CS budget (B)'!$L$1,'Cumulative Cost Share Budget'!H723,0)</f>
        <v>0</v>
      </c>
      <c r="I723" s="235">
        <f>IF('Cumulative Cost Share Budget'!$L723='Split CS budget (B)'!$L$1,'Cumulative Cost Share Budget'!I723,0)</f>
        <v>0</v>
      </c>
      <c r="J723" s="158">
        <f t="shared" si="360"/>
        <v>0</v>
      </c>
    </row>
    <row r="724" spans="1:20">
      <c r="A724" s="28"/>
      <c r="B724" s="494">
        <f>IF('Cumulative Cost Share Budget'!L724='Split CS budget (B)'!$L$1,'Cumulative Cost Share Budget'!B724,0)</f>
        <v>0</v>
      </c>
      <c r="C724" s="449"/>
      <c r="D724" s="493">
        <f>IF('Cumulative Cost Share Budget'!$L724='Split CS budget (B)'!$L$1,'Cumulative Cost Share Budget'!D724,0)</f>
        <v>0</v>
      </c>
      <c r="E724" s="235">
        <f>IF('Cumulative Cost Share Budget'!$L724='Split CS budget (B)'!$L$1,'Cumulative Cost Share Budget'!E724,0)</f>
        <v>0</v>
      </c>
      <c r="F724" s="235">
        <f>IF('Cumulative Cost Share Budget'!$L724='Split CS budget (B)'!$L$1,'Cumulative Cost Share Budget'!F724,0)</f>
        <v>0</v>
      </c>
      <c r="G724" s="235">
        <f>IF('Cumulative Cost Share Budget'!$L724='Split CS budget (B)'!$L$1,'Cumulative Cost Share Budget'!G724,0)</f>
        <v>0</v>
      </c>
      <c r="H724" s="235">
        <f>IF('Cumulative Cost Share Budget'!$L724='Split CS budget (B)'!$L$1,'Cumulative Cost Share Budget'!H724,0)</f>
        <v>0</v>
      </c>
      <c r="I724" s="235">
        <f>IF('Cumulative Cost Share Budget'!$L724='Split CS budget (B)'!$L$1,'Cumulative Cost Share Budget'!I724,0)</f>
        <v>0</v>
      </c>
      <c r="J724" s="158">
        <f t="shared" si="360"/>
        <v>0</v>
      </c>
      <c r="M724" s="2"/>
    </row>
    <row r="725" spans="1:20">
      <c r="A725" s="28"/>
      <c r="B725" s="494">
        <f>IF('Cumulative Cost Share Budget'!L725='Split CS budget (B)'!$L$1,'Cumulative Cost Share Budget'!B725,0)</f>
        <v>0</v>
      </c>
      <c r="C725" s="449"/>
      <c r="D725" s="493">
        <f>IF('Cumulative Cost Share Budget'!$L725='Split CS budget (B)'!$L$1,'Cumulative Cost Share Budget'!D725,0)</f>
        <v>0</v>
      </c>
      <c r="E725" s="235">
        <f>IF('Cumulative Cost Share Budget'!$L725='Split CS budget (B)'!$L$1,'Cumulative Cost Share Budget'!E725,0)</f>
        <v>0</v>
      </c>
      <c r="F725" s="235">
        <f>IF('Cumulative Cost Share Budget'!$L725='Split CS budget (B)'!$L$1,'Cumulative Cost Share Budget'!F725,0)</f>
        <v>0</v>
      </c>
      <c r="G725" s="235">
        <f>IF('Cumulative Cost Share Budget'!$L725='Split CS budget (B)'!$L$1,'Cumulative Cost Share Budget'!G725,0)</f>
        <v>0</v>
      </c>
      <c r="H725" s="235">
        <f>IF('Cumulative Cost Share Budget'!$L725='Split CS budget (B)'!$L$1,'Cumulative Cost Share Budget'!H725,0)</f>
        <v>0</v>
      </c>
      <c r="I725" s="235">
        <f>IF('Cumulative Cost Share Budget'!$L725='Split CS budget (B)'!$L$1,'Cumulative Cost Share Budget'!I725,0)</f>
        <v>0</v>
      </c>
      <c r="J725" s="158">
        <f t="shared" si="360"/>
        <v>0</v>
      </c>
    </row>
    <row r="726" spans="1:20">
      <c r="A726" s="28"/>
      <c r="B726" s="494">
        <f>IF('Cumulative Cost Share Budget'!L726='Split CS budget (B)'!$L$1,'Cumulative Cost Share Budget'!B726,0)</f>
        <v>0</v>
      </c>
      <c r="C726" s="449"/>
      <c r="D726" s="493">
        <f>IF('Cumulative Cost Share Budget'!$L726='Split CS budget (B)'!$L$1,'Cumulative Cost Share Budget'!D726,0)</f>
        <v>0</v>
      </c>
      <c r="E726" s="235">
        <f>IF('Cumulative Cost Share Budget'!$L726='Split CS budget (B)'!$L$1,'Cumulative Cost Share Budget'!E726,0)</f>
        <v>0</v>
      </c>
      <c r="F726" s="235">
        <f>IF('Cumulative Cost Share Budget'!$L726='Split CS budget (B)'!$L$1,'Cumulative Cost Share Budget'!F726,0)</f>
        <v>0</v>
      </c>
      <c r="G726" s="235">
        <f>IF('Cumulative Cost Share Budget'!$L726='Split CS budget (B)'!$L$1,'Cumulative Cost Share Budget'!G726,0)</f>
        <v>0</v>
      </c>
      <c r="H726" s="235">
        <f>IF('Cumulative Cost Share Budget'!$L726='Split CS budget (B)'!$L$1,'Cumulative Cost Share Budget'!H726,0)</f>
        <v>0</v>
      </c>
      <c r="I726" s="235">
        <f>IF('Cumulative Cost Share Budget'!$L726='Split CS budget (B)'!$L$1,'Cumulative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(B)'!$L$1,'Cumulative Cost Share Budget'!E727,0)</f>
        <v>0</v>
      </c>
      <c r="F727" s="118">
        <f>IF('Cumulative Cost Share Budget'!$L727='Split CS budget (B)'!$L$1,'Cumulative Cost Share Budget'!F727,0)</f>
        <v>0</v>
      </c>
      <c r="G727" s="118">
        <f>IF('Cumulative Cost Share Budget'!$L727='Split CS budget (B)'!$L$1,'Cumulative Cost Share Budget'!G727,0)</f>
        <v>0</v>
      </c>
      <c r="H727" s="118">
        <f>IF('Cumulative Cost Share Budget'!$L727='Split CS budget (B)'!$L$1,'Cumulative Cost Share Budget'!H727,0)</f>
        <v>0</v>
      </c>
      <c r="I727" s="118">
        <f>IF('Cumulative Cost Share Budget'!$L727='Split CS budget (B)'!$L$1,'Cumulative Cost Share Budget'!I727,0)</f>
        <v>0</v>
      </c>
      <c r="J727" s="109"/>
      <c r="K727" s="16"/>
      <c r="L727" s="16"/>
    </row>
    <row r="728" spans="1:20">
      <c r="A728" s="79"/>
      <c r="B728" s="757" t="s">
        <v>70</v>
      </c>
      <c r="C728" s="757"/>
      <c r="D728" s="757"/>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417</v>
      </c>
      <c r="C731" s="68" t="s">
        <v>415</v>
      </c>
      <c r="D731" s="404"/>
      <c r="E731" s="809"/>
      <c r="F731" s="809"/>
      <c r="G731" s="809"/>
      <c r="H731" s="809"/>
      <c r="I731" s="809"/>
      <c r="J731" s="25"/>
      <c r="K731" s="16"/>
      <c r="L731" s="16"/>
    </row>
    <row r="732" spans="1:20">
      <c r="A732" s="480">
        <f>A475</f>
        <v>0</v>
      </c>
      <c r="B732" s="480">
        <f>B475</f>
        <v>0</v>
      </c>
      <c r="C732" s="480">
        <f>C475</f>
        <v>0</v>
      </c>
      <c r="D732" s="493">
        <f>IF('Cumulative Cost Share Budget'!$L732='Split CS budget (B)'!$L$1,'Cumulative Cost Share Budget'!D732,0)</f>
        <v>0</v>
      </c>
      <c r="E732" s="235">
        <f>IF('Cumulative Cost Share Budget'!$L732='Split CS budget (B)'!$L$1,'Cumulative Cost Share Budget'!E732,0)</f>
        <v>0</v>
      </c>
      <c r="F732" s="235">
        <f>IF('Cumulative Cost Share Budget'!$L732='Split CS budget (B)'!$L$1,'Cumulative Cost Share Budget'!F732,0)</f>
        <v>0</v>
      </c>
      <c r="G732" s="235">
        <f>IF('Cumulative Cost Share Budget'!$L732='Split CS budget (B)'!$L$1,'Cumulative Cost Share Budget'!G732,0)</f>
        <v>0</v>
      </c>
      <c r="H732" s="235">
        <f>IF('Cumulative Cost Share Budget'!$L732='Split CS budget (B)'!$L$1,'Cumulative Cost Share Budget'!H732,0)</f>
        <v>0</v>
      </c>
      <c r="I732" s="235">
        <f>IF('Cumulative Cost Share Budget'!$L732='Split CS budget (B)'!$L$1,'Cumulative Cost Share Budget'!I732,0)</f>
        <v>0</v>
      </c>
      <c r="J732" s="158">
        <f>SUM(E732:I732)</f>
        <v>0</v>
      </c>
      <c r="K732" s="16"/>
      <c r="L732" s="16"/>
      <c r="M732" s="274"/>
      <c r="N732" s="274"/>
      <c r="O732" s="274"/>
      <c r="P732" s="274"/>
      <c r="Q732" s="274"/>
      <c r="R732" s="274"/>
      <c r="S732" s="274"/>
      <c r="T732" s="274"/>
    </row>
    <row r="733" spans="1:20" hidden="1">
      <c r="A733" s="480">
        <f>A482</f>
        <v>0</v>
      </c>
      <c r="B733" s="480">
        <f>B482</f>
        <v>0</v>
      </c>
      <c r="C733" s="480">
        <f>C482</f>
        <v>0</v>
      </c>
      <c r="D733" s="493">
        <f>IF('Cumulative Cost Share Budget'!$L733='Split CS budget (B)'!$L$1,'Cumulative Cost Share Budget'!D733,0)</f>
        <v>0</v>
      </c>
      <c r="E733" s="235">
        <f>IF('Cumulative Cost Share Budget'!$L733='Split CS budget (B)'!$L$1,'Cumulative Cost Share Budget'!E733,0)</f>
        <v>0</v>
      </c>
      <c r="F733" s="235">
        <f>IF('Cumulative Cost Share Budget'!$L733='Split CS budget (B)'!$L$1,'Cumulative Cost Share Budget'!F733,0)</f>
        <v>0</v>
      </c>
      <c r="G733" s="235">
        <f>IF('Cumulative Cost Share Budget'!$L733='Split CS budget (B)'!$L$1,'Cumulative Cost Share Budget'!G733,0)</f>
        <v>0</v>
      </c>
      <c r="H733" s="235">
        <f>IF('Cumulative Cost Share Budget'!$L733='Split CS budget (B)'!$L$1,'Cumulative Cost Share Budget'!H733,0)</f>
        <v>0</v>
      </c>
      <c r="I733" s="235">
        <f>IF('Cumulative Cost Share Budget'!$L733='Split CS budget (B)'!$L$1,'Cumulative Cost Share Budget'!I733,0)</f>
        <v>0</v>
      </c>
      <c r="J733" s="158">
        <f>SUM(E733:I733)</f>
        <v>0</v>
      </c>
      <c r="K733" s="2"/>
      <c r="L733" s="2"/>
    </row>
    <row r="734" spans="1:20" hidden="1">
      <c r="A734" s="480">
        <f>A489</f>
        <v>0</v>
      </c>
      <c r="B734" s="480">
        <f>B489</f>
        <v>0</v>
      </c>
      <c r="C734" s="480">
        <f>C489</f>
        <v>0</v>
      </c>
      <c r="D734" s="493">
        <f>IF('Cumulative Cost Share Budget'!$L734='Split CS budget (B)'!$L$1,'Cumulative Cost Share Budget'!D734,0)</f>
        <v>0</v>
      </c>
      <c r="E734" s="235">
        <f>IF('Cumulative Cost Share Budget'!$L734='Split CS budget (B)'!$L$1,'Cumulative Cost Share Budget'!E734,0)</f>
        <v>0</v>
      </c>
      <c r="F734" s="235">
        <f>IF('Cumulative Cost Share Budget'!$L734='Split CS budget (B)'!$L$1,'Cumulative Cost Share Budget'!F734,0)</f>
        <v>0</v>
      </c>
      <c r="G734" s="235">
        <f>IF('Cumulative Cost Share Budget'!$L734='Split CS budget (B)'!$L$1,'Cumulative Cost Share Budget'!G734,0)</f>
        <v>0</v>
      </c>
      <c r="H734" s="235">
        <f>IF('Cumulative Cost Share Budget'!$L734='Split CS budget (B)'!$L$1,'Cumulative Cost Share Budget'!H734,0)</f>
        <v>0</v>
      </c>
      <c r="I734" s="235">
        <f>IF('Cumulative Cost Share Budget'!$L734='Split CS budget (B)'!$L$1,'Cumulative Cost Share Budget'!I734,0)</f>
        <v>0</v>
      </c>
      <c r="J734" s="158">
        <f>SUM(E734:I734)</f>
        <v>0</v>
      </c>
      <c r="K734" s="2"/>
      <c r="L734" s="2"/>
    </row>
    <row r="735" spans="1:20" hidden="1">
      <c r="A735" s="480">
        <f>A496</f>
        <v>0</v>
      </c>
      <c r="B735" s="480">
        <f>B496</f>
        <v>0</v>
      </c>
      <c r="C735" s="480">
        <f>C496</f>
        <v>0</v>
      </c>
      <c r="D735" s="493">
        <f>IF('Cumulative Cost Share Budget'!$L735='Split CS budget (B)'!$L$1,'Cumulative Cost Share Budget'!D735,0)</f>
        <v>0</v>
      </c>
      <c r="E735" s="235">
        <f>IF('Cumulative Cost Share Budget'!$L735='Split CS budget (B)'!$L$1,'Cumulative Cost Share Budget'!E735,0)</f>
        <v>0</v>
      </c>
      <c r="F735" s="235">
        <f>IF('Cumulative Cost Share Budget'!$L735='Split CS budget (B)'!$L$1,'Cumulative Cost Share Budget'!F735,0)</f>
        <v>0</v>
      </c>
      <c r="G735" s="235">
        <f>IF('Cumulative Cost Share Budget'!$L735='Split CS budget (B)'!$L$1,'Cumulative Cost Share Budget'!G735,0)</f>
        <v>0</v>
      </c>
      <c r="H735" s="235">
        <f>IF('Cumulative Cost Share Budget'!$L735='Split CS budget (B)'!$L$1,'Cumulative Cost Share Budget'!H735,0)</f>
        <v>0</v>
      </c>
      <c r="I735" s="235">
        <f>IF('Cumulative Cost Share Budget'!$L735='Split CS budget (B)'!$L$1,'Cumulative Cost Share Budget'!I735,0)</f>
        <v>0</v>
      </c>
      <c r="J735" s="158">
        <f>SUM(E735:I735)</f>
        <v>0</v>
      </c>
      <c r="K735" s="2"/>
      <c r="L735" s="2"/>
    </row>
    <row r="736" spans="1:20" hidden="1">
      <c r="A736" s="480">
        <f>A503</f>
        <v>0</v>
      </c>
      <c r="B736" s="480">
        <f>B503</f>
        <v>0</v>
      </c>
      <c r="C736" s="480">
        <f>C503</f>
        <v>0</v>
      </c>
      <c r="D736" s="493">
        <f>IF('Cumulative Cost Share Budget'!$L736='Split CS budget (B)'!$L$1,'Cumulative Cost Share Budget'!D736,0)</f>
        <v>0</v>
      </c>
      <c r="E736" s="235">
        <f>IF('Cumulative Cost Share Budget'!$L736='Split CS budget (B)'!$L$1,'Cumulative Cost Share Budget'!E736,0)</f>
        <v>0</v>
      </c>
      <c r="F736" s="235">
        <f>IF('Cumulative Cost Share Budget'!$L736='Split CS budget (B)'!$L$1,'Cumulative Cost Share Budget'!F736,0)</f>
        <v>0</v>
      </c>
      <c r="G736" s="235">
        <f>IF('Cumulative Cost Share Budget'!$L736='Split CS budget (B)'!$L$1,'Cumulative Cost Share Budget'!G736,0)</f>
        <v>0</v>
      </c>
      <c r="H736" s="235">
        <f>IF('Cumulative Cost Share Budget'!$L736='Split CS budget (B)'!$L$1,'Cumulative Cost Share Budget'!H736,0)</f>
        <v>0</v>
      </c>
      <c r="I736" s="235">
        <f>IF('Cumulative Cost Share Budget'!$L736='Split CS budget (B)'!$L$1,'Cumulative Cost Share Budget'!I736,0)</f>
        <v>0</v>
      </c>
      <c r="J736" s="158">
        <f>SUM(E736:I736)</f>
        <v>0</v>
      </c>
      <c r="K736" s="2"/>
      <c r="L736" s="2"/>
    </row>
    <row r="737" spans="1:45" hidden="1">
      <c r="A737" s="480">
        <f>A510</f>
        <v>0</v>
      </c>
      <c r="B737" s="480">
        <f>B510</f>
        <v>0</v>
      </c>
      <c r="C737" s="480">
        <f>C510</f>
        <v>0</v>
      </c>
      <c r="D737" s="493">
        <f>IF('Cumulative Cost Share Budget'!$L737='Split CS budget (B)'!$L$1,'Cumulative Cost Share Budget'!D737,0)</f>
        <v>0</v>
      </c>
      <c r="E737" s="235">
        <f>IF('Cumulative Cost Share Budget'!$L737='Split CS budget (B)'!$L$1,'Cumulative Cost Share Budget'!E737,0)</f>
        <v>0</v>
      </c>
      <c r="F737" s="235">
        <f>IF('Cumulative Cost Share Budget'!$L737='Split CS budget (B)'!$L$1,'Cumulative Cost Share Budget'!F737,0)</f>
        <v>0</v>
      </c>
      <c r="G737" s="235">
        <f>IF('Cumulative Cost Share Budget'!$L737='Split CS budget (B)'!$L$1,'Cumulative Cost Share Budget'!G737,0)</f>
        <v>0</v>
      </c>
      <c r="H737" s="235">
        <f>IF('Cumulative Cost Share Budget'!$L737='Split CS budget (B)'!$L$1,'Cumulative Cost Share Budget'!H737,0)</f>
        <v>0</v>
      </c>
      <c r="I737" s="235">
        <f>IF('Cumulative Cost Share Budget'!$L737='Split CS budget (B)'!$L$1,'Cumulative Cost Share Budget'!I737,0)</f>
        <v>0</v>
      </c>
      <c r="J737" s="158">
        <f t="shared" ref="J737:J741" si="362">SUM(E737:I737)</f>
        <v>0</v>
      </c>
      <c r="K737" s="2"/>
      <c r="L737" s="2"/>
    </row>
    <row r="738" spans="1:45" hidden="1">
      <c r="A738" s="480">
        <f>A517</f>
        <v>0</v>
      </c>
      <c r="B738" s="480">
        <f>B517</f>
        <v>0</v>
      </c>
      <c r="C738" s="480">
        <f>C517</f>
        <v>0</v>
      </c>
      <c r="D738" s="493">
        <f>IF('Cumulative Cost Share Budget'!$L738='Split CS budget (B)'!$L$1,'Cumulative Cost Share Budget'!D738,0)</f>
        <v>0</v>
      </c>
      <c r="E738" s="235">
        <f>IF('Cumulative Cost Share Budget'!$L738='Split CS budget (B)'!$L$1,'Cumulative Cost Share Budget'!E738,0)</f>
        <v>0</v>
      </c>
      <c r="F738" s="235">
        <f>IF('Cumulative Cost Share Budget'!$L738='Split CS budget (B)'!$L$1,'Cumulative Cost Share Budget'!F738,0)</f>
        <v>0</v>
      </c>
      <c r="G738" s="235">
        <f>IF('Cumulative Cost Share Budget'!$L738='Split CS budget (B)'!$L$1,'Cumulative Cost Share Budget'!G738,0)</f>
        <v>0</v>
      </c>
      <c r="H738" s="235">
        <f>IF('Cumulative Cost Share Budget'!$L738='Split CS budget (B)'!$L$1,'Cumulative Cost Share Budget'!H738,0)</f>
        <v>0</v>
      </c>
      <c r="I738" s="235">
        <f>IF('Cumulative Cost Share Budget'!$L738='Split CS budget (B)'!$L$1,'Cumulative Cost Share Budget'!I738,0)</f>
        <v>0</v>
      </c>
      <c r="J738" s="158">
        <f t="shared" si="362"/>
        <v>0</v>
      </c>
      <c r="K738" s="2"/>
      <c r="L738" s="2"/>
    </row>
    <row r="739" spans="1:45" hidden="1">
      <c r="A739" s="480">
        <f>A524</f>
        <v>0</v>
      </c>
      <c r="B739" s="480">
        <f>B524</f>
        <v>0</v>
      </c>
      <c r="C739" s="480">
        <f>C524</f>
        <v>0</v>
      </c>
      <c r="D739" s="493">
        <f>IF('Cumulative Cost Share Budget'!$L739='Split CS budget (B)'!$L$1,'Cumulative Cost Share Budget'!D739,0)</f>
        <v>0</v>
      </c>
      <c r="E739" s="235">
        <f>IF('Cumulative Cost Share Budget'!$L739='Split CS budget (B)'!$L$1,'Cumulative Cost Share Budget'!E739,0)</f>
        <v>0</v>
      </c>
      <c r="F739" s="235">
        <f>IF('Cumulative Cost Share Budget'!$L739='Split CS budget (B)'!$L$1,'Cumulative Cost Share Budget'!F739,0)</f>
        <v>0</v>
      </c>
      <c r="G739" s="235">
        <f>IF('Cumulative Cost Share Budget'!$L739='Split CS budget (B)'!$L$1,'Cumulative Cost Share Budget'!G739,0)</f>
        <v>0</v>
      </c>
      <c r="H739" s="235">
        <f>IF('Cumulative Cost Share Budget'!$L739='Split CS budget (B)'!$L$1,'Cumulative Cost Share Budget'!H739,0)</f>
        <v>0</v>
      </c>
      <c r="I739" s="235">
        <f>IF('Cumulative Cost Share Budget'!$L739='Split CS budget (B)'!$L$1,'Cumulative Cost Share Budget'!I739,0)</f>
        <v>0</v>
      </c>
      <c r="J739" s="158">
        <f t="shared" si="362"/>
        <v>0</v>
      </c>
      <c r="K739" s="2"/>
      <c r="L739" s="2"/>
      <c r="M739" s="2"/>
      <c r="N739" s="2"/>
      <c r="O739" s="2"/>
      <c r="P739" s="2"/>
    </row>
    <row r="740" spans="1:45" hidden="1">
      <c r="A740" s="480">
        <f>A531</f>
        <v>0</v>
      </c>
      <c r="B740" s="480">
        <f>B531</f>
        <v>0</v>
      </c>
      <c r="C740" s="480">
        <f>C531</f>
        <v>0</v>
      </c>
      <c r="D740" s="493">
        <f>IF('Cumulative Cost Share Budget'!$L740='Split CS budget (B)'!$L$1,'Cumulative Cost Share Budget'!D740,0)</f>
        <v>0</v>
      </c>
      <c r="E740" s="235">
        <f>IF('Cumulative Cost Share Budget'!$L740='Split CS budget (B)'!$L$1,'Cumulative Cost Share Budget'!E740,0)</f>
        <v>0</v>
      </c>
      <c r="F740" s="235">
        <f>IF('Cumulative Cost Share Budget'!$L740='Split CS budget (B)'!$L$1,'Cumulative Cost Share Budget'!F740,0)</f>
        <v>0</v>
      </c>
      <c r="G740" s="235">
        <f>IF('Cumulative Cost Share Budget'!$L740='Split CS budget (B)'!$L$1,'Cumulative Cost Share Budget'!G740,0)</f>
        <v>0</v>
      </c>
      <c r="H740" s="235">
        <f>IF('Cumulative Cost Share Budget'!$L740='Split CS budget (B)'!$L$1,'Cumulative Cost Share Budget'!H740,0)</f>
        <v>0</v>
      </c>
      <c r="I740" s="235">
        <f>IF('Cumulative Cost Share Budget'!$L740='Split CS budget (B)'!$L$1,'Cumulative Cost Share Budget'!I740,0)</f>
        <v>0</v>
      </c>
      <c r="J740" s="158">
        <f t="shared" si="362"/>
        <v>0</v>
      </c>
      <c r="K740" s="2"/>
      <c r="L740" s="2"/>
      <c r="M740" s="2"/>
      <c r="N740" s="2"/>
      <c r="O740" s="2"/>
      <c r="P740" s="2"/>
      <c r="V740" s="123"/>
    </row>
    <row r="741" spans="1:45" hidden="1">
      <c r="A741" s="480">
        <f>A538</f>
        <v>0</v>
      </c>
      <c r="B741" s="480">
        <f>B538</f>
        <v>0</v>
      </c>
      <c r="C741" s="480">
        <f>C538</f>
        <v>0</v>
      </c>
      <c r="D741" s="493">
        <f>IF('Cumulative Cost Share Budget'!$L741='Split CS budget (B)'!$L$1,'Cumulative Cost Share Budget'!D741,0)</f>
        <v>0</v>
      </c>
      <c r="E741" s="235">
        <f>IF('Cumulative Cost Share Budget'!$L741='Split CS budget (B)'!$L$1,'Cumulative Cost Share Budget'!E741,0)</f>
        <v>0</v>
      </c>
      <c r="F741" s="235">
        <f>IF('Cumulative Cost Share Budget'!$L741='Split CS budget (B)'!$L$1,'Cumulative Cost Share Budget'!F741,0)</f>
        <v>0</v>
      </c>
      <c r="G741" s="235">
        <f>IF('Cumulative Cost Share Budget'!$L741='Split CS budget (B)'!$L$1,'Cumulative Cost Share Budget'!G741,0)</f>
        <v>0</v>
      </c>
      <c r="H741" s="235">
        <f>IF('Cumulative Cost Share Budget'!$L741='Split CS budget (B)'!$L$1,'Cumulative Cost Share Budget'!H741,0)</f>
        <v>0</v>
      </c>
      <c r="I741" s="235">
        <f>IF('Cumulative Cost Share Budget'!$L741='Split CS budget (B)'!$L$1,'Cumulative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49" t="s">
        <v>268</v>
      </c>
      <c r="C742" s="749"/>
      <c r="D742" s="749"/>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4.4" thickBot="1">
      <c r="A744" s="758" t="s">
        <v>11</v>
      </c>
      <c r="B744" s="758"/>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4.4" thickBot="1">
      <c r="A745" s="758" t="s">
        <v>12</v>
      </c>
      <c r="B745" s="758"/>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0.52500000000000002</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8" thickBot="1">
      <c r="A746" s="1" t="s">
        <v>5</v>
      </c>
      <c r="D746" s="53" t="s">
        <v>167</v>
      </c>
      <c r="E746" s="343">
        <f>M745</f>
        <v>0.52500000000000002</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8"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4.4"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disablePrompts="1" count="1">
    <dataValidation allowBlank="1" sqref="B701 B704" xr:uid="{427DF321-19B6-4533-AFD6-0AFD7A529A3D}"/>
  </dataValidations>
  <pageMargins left="1" right="0.5" top="0.5" bottom="0.5" header="0.5" footer="0.5"/>
  <pageSetup scale="10" fitToHeight="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0AFB1-5098-453B-BFAA-750E2777C19B}">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85" customFormat="1" ht="18" thickBot="1">
      <c r="A1" s="780" t="s">
        <v>201</v>
      </c>
      <c r="B1" s="780"/>
      <c r="C1" s="780"/>
      <c r="D1" s="780"/>
      <c r="E1" s="780"/>
      <c r="F1" s="780"/>
      <c r="G1" s="780"/>
      <c r="H1" s="780"/>
      <c r="I1" s="780"/>
      <c r="J1" s="780"/>
      <c r="K1" s="82"/>
      <c r="L1" s="234" t="s">
        <v>242</v>
      </c>
      <c r="M1" s="84"/>
      <c r="N1" s="410" t="s">
        <v>339</v>
      </c>
      <c r="O1" s="411"/>
      <c r="P1" s="412"/>
      <c r="Q1" s="413" t="str">
        <f>'Cumulative Budget Request '!Q2</f>
        <v>FY2025</v>
      </c>
      <c r="R1" s="83"/>
      <c r="X1" s="85" t="s">
        <v>282</v>
      </c>
    </row>
    <row r="2" spans="1:65" s="85" customFormat="1" ht="16.2" thickBot="1">
      <c r="A2" s="82" t="s">
        <v>78</v>
      </c>
      <c r="B2" s="791">
        <f>'Cumulative Budget Request '!B3</f>
        <v>0</v>
      </c>
      <c r="C2" s="791"/>
      <c r="D2" s="791"/>
      <c r="E2" s="113"/>
      <c r="F2" s="113"/>
      <c r="G2" s="113"/>
      <c r="H2" s="113"/>
      <c r="I2" s="113"/>
      <c r="J2" s="113"/>
      <c r="K2" s="82"/>
      <c r="L2" s="113"/>
      <c r="M2" s="84"/>
      <c r="N2" s="36" t="s">
        <v>73</v>
      </c>
      <c r="O2" s="37"/>
      <c r="P2" s="38"/>
      <c r="Q2" s="210">
        <f>'Cumulative Budget Request '!Q3</f>
        <v>0.189</v>
      </c>
      <c r="R2" s="83"/>
      <c r="X2" s="85" t="s">
        <v>277</v>
      </c>
    </row>
    <row r="3" spans="1:65" s="85" customFormat="1" ht="16.2" thickBot="1">
      <c r="A3" s="82" t="s">
        <v>69</v>
      </c>
      <c r="B3" s="873">
        <f>'Cumulative Budget Request '!B4</f>
        <v>0</v>
      </c>
      <c r="C3" s="873"/>
      <c r="D3" s="873"/>
      <c r="K3" s="82"/>
      <c r="L3" s="113"/>
      <c r="M3" s="84"/>
      <c r="N3" s="36" t="s">
        <v>170</v>
      </c>
      <c r="O3" s="313"/>
      <c r="P3" s="313"/>
      <c r="Q3" s="210">
        <f>'Cumulative Budget Request '!Q4</f>
        <v>0.03</v>
      </c>
      <c r="R3" s="771" t="s">
        <v>454</v>
      </c>
      <c r="S3" s="772"/>
      <c r="T3" s="772"/>
      <c r="U3" s="772"/>
      <c r="V3" s="773"/>
      <c r="X3" s="85" t="s">
        <v>278</v>
      </c>
    </row>
    <row r="4" spans="1:65" s="85" customFormat="1" ht="16.2" thickBot="1">
      <c r="A4" s="82" t="s">
        <v>86</v>
      </c>
      <c r="B4" s="873">
        <f>'Cumulative Budget Request '!B5</f>
        <v>0</v>
      </c>
      <c r="C4" s="873"/>
      <c r="D4" s="873"/>
      <c r="K4" s="82"/>
      <c r="L4" s="113"/>
      <c r="N4" s="414" t="s">
        <v>171</v>
      </c>
      <c r="O4" s="415"/>
      <c r="P4" s="415"/>
      <c r="Q4" s="416">
        <f>'Cumulative Budget Request '!Q5</f>
        <v>0.03</v>
      </c>
      <c r="R4" s="565" t="s">
        <v>2</v>
      </c>
      <c r="S4" s="566" t="s">
        <v>3</v>
      </c>
      <c r="T4" s="566" t="s">
        <v>4</v>
      </c>
      <c r="U4" s="566" t="s">
        <v>8</v>
      </c>
      <c r="V4" s="571" t="s">
        <v>9</v>
      </c>
    </row>
    <row r="5" spans="1:65" s="85" customFormat="1" ht="16.2" thickBot="1">
      <c r="A5" s="82" t="s">
        <v>252</v>
      </c>
      <c r="B5" s="778"/>
      <c r="C5" s="778"/>
      <c r="D5" s="778"/>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65" s="85" customFormat="1" ht="16.2" thickBot="1">
      <c r="A6" s="82" t="s">
        <v>186</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65" s="85" customFormat="1" ht="15.6">
      <c r="A7" s="82"/>
      <c r="B7" s="113"/>
      <c r="C7" s="113"/>
      <c r="D7" s="113"/>
      <c r="K7" s="82"/>
      <c r="L7" s="113"/>
      <c r="N7" s="406"/>
      <c r="O7" s="406"/>
      <c r="P7" s="406"/>
      <c r="Q7" s="499"/>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6">
      <c r="A8" s="875" t="s">
        <v>276</v>
      </c>
      <c r="B8" s="876" t="s">
        <v>280</v>
      </c>
      <c r="C8" s="876"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6">
      <c r="A9" s="875"/>
      <c r="B9" s="876"/>
      <c r="C9" s="876"/>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6">
      <c r="A10" s="875"/>
      <c r="B10" s="350">
        <v>0</v>
      </c>
      <c r="C10" s="350">
        <v>0</v>
      </c>
      <c r="D10" s="113"/>
      <c r="K10" s="82"/>
      <c r="L10" s="113"/>
      <c r="N10" s="262"/>
      <c r="O10" s="262"/>
      <c r="P10" s="262"/>
      <c r="Q10" s="500"/>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6">
      <c r="A11" s="82"/>
      <c r="B11" s="113"/>
      <c r="C11" s="113"/>
      <c r="D11" s="113"/>
      <c r="F11" s="83"/>
      <c r="K11" s="82"/>
      <c r="L11" s="113"/>
      <c r="N11" s="261"/>
    </row>
    <row r="12" spans="1:65">
      <c r="A12" s="781" t="s">
        <v>253</v>
      </c>
      <c r="B12" s="781"/>
      <c r="C12" s="781"/>
      <c r="D12" s="781"/>
      <c r="E12" s="781"/>
      <c r="F12" s="781"/>
      <c r="G12" s="781"/>
      <c r="H12" s="781"/>
      <c r="I12" s="781"/>
      <c r="J12" s="781"/>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62" t="s">
        <v>118</v>
      </c>
      <c r="V14" s="762"/>
      <c r="W14" s="762"/>
      <c r="X14" s="762"/>
      <c r="Y14" s="762"/>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5">
        <f>IF('Cumulative Cost Share Budget'!$L16='Split CS budget (C)'!$L$1,'Cumulative Cost Share Budget'!A16,0)</f>
        <v>0</v>
      </c>
      <c r="B17" s="493">
        <f>IF('Cumulative Cost Share Budget'!$L16='Split CS budget (C)'!$L$1,'Cumulative Cost Share Budget'!B16,0)</f>
        <v>0</v>
      </c>
      <c r="C17" s="486"/>
      <c r="D17" s="33" t="s">
        <v>123</v>
      </c>
      <c r="E17" s="76">
        <f>ROUND($R17*$S17,6)</f>
        <v>0</v>
      </c>
      <c r="F17" s="76">
        <f>ROUND($R18*$S18,6)</f>
        <v>0</v>
      </c>
      <c r="G17" s="76">
        <f>ROUND($R19*$S19,6)</f>
        <v>0</v>
      </c>
      <c r="H17" s="76">
        <f>ROUND($R20*$S20,6)</f>
        <v>0</v>
      </c>
      <c r="I17" s="76">
        <f>ROUND($R21*$S21,6)</f>
        <v>0</v>
      </c>
      <c r="J17" s="46"/>
      <c r="M17" s="133">
        <f>IF('Cumulative Cost Share Budget'!L16='Split CS budget (C)'!$L$1,'Cumulative Cost Share Budget'!M16,0)</f>
        <v>0</v>
      </c>
      <c r="N17" s="214">
        <f>IF('Cumulative Cost Share Budget'!$L16='Split CS budget (C)'!$L$1,'Cumulative Cost Share Budget'!N16,0)</f>
        <v>0</v>
      </c>
      <c r="O17" s="214">
        <f>IF('Cumulative Cost Share Budget'!$L16='Split CS budget (C)'!$L$1,'Cumulative Cost Share Budget'!O16,0)</f>
        <v>0</v>
      </c>
      <c r="P17" s="209">
        <f>IF('Cumulative Cost Share Budget'!L16='Split CS budget (C)'!$L$1,'Cumulative Cost Share Budget'!P16,0)</f>
        <v>0</v>
      </c>
      <c r="Q17" s="211">
        <f>IF('Cumulative Cost Share Budget'!L16='Split CS budget (C)'!$L$1,'Cumulative Cost Share Budget'!Q16,0)</f>
        <v>0</v>
      </c>
      <c r="R17" s="212">
        <f>IF('Cumulative Cost Share Budget'!L16='Split CS budget (C)'!$L$1,'Cumulative Cost Share Budget'!R16,0)</f>
        <v>0</v>
      </c>
      <c r="S17" s="209">
        <f>IF('Cumulative Cost Share Budget'!L16='Split CS budget (C)'!$L$1,'Cumulative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93">
        <f>IF('Cumulative Cost Share Budget'!$L17='Split CS budget (C)'!$L$1,'Cumulative Cost Share Budget'!A17,0)</f>
        <v>0</v>
      </c>
      <c r="B18" s="493">
        <f>IF('Cumulative Cost Share Budget'!$L17='Split CS budget (C)'!$L$1,'Cumulative Cost Share Budget'!B17,0)</f>
        <v>0</v>
      </c>
      <c r="C18" s="480"/>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(C)'!$L$1,'Cumulative Cost Share Budget'!Q17,0)</f>
        <v>0</v>
      </c>
      <c r="R18" s="212">
        <f>IF('Cumulative Cost Share Budget'!L17='Split CS budget (C)'!$L$1,'Cumulative Cost Share Budget'!R17,0)</f>
        <v>0</v>
      </c>
      <c r="S18" s="209">
        <f>IF('Cumulative Cost Share Budget'!L17='Split CS budget (C)'!$L$1,'Cumulative Cost Share Budget'!S17,0)</f>
        <v>0</v>
      </c>
      <c r="T18" s="16"/>
      <c r="U18" s="324"/>
      <c r="V18" s="324"/>
      <c r="W18" s="324"/>
      <c r="X18" s="324"/>
      <c r="Y18" s="324"/>
    </row>
    <row r="19" spans="1:29">
      <c r="A19" s="449"/>
      <c r="B19" s="481"/>
      <c r="C19" s="480"/>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(C)'!$L$1,'Cumulative Cost Share Budget'!Q18,0)</f>
        <v>0</v>
      </c>
      <c r="R19" s="212">
        <f>IF('Cumulative Cost Share Budget'!L18='Split CS budget (C)'!$L$1,'Cumulative Cost Share Budget'!R18,0)</f>
        <v>0</v>
      </c>
      <c r="S19" s="209">
        <f>IF('Cumulative Cost Share Budget'!L18='Split CS budget (C)'!$L$1,'Cumulative Cost Share Budget'!S18,0)</f>
        <v>0</v>
      </c>
      <c r="T19" s="16"/>
      <c r="U19" s="323"/>
      <c r="V19" s="323"/>
      <c r="W19" s="323"/>
      <c r="X19" s="323"/>
      <c r="Y19" s="323"/>
    </row>
    <row r="20" spans="1:29" ht="15">
      <c r="A20" s="449"/>
      <c r="B20" s="481"/>
      <c r="C20" s="480"/>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(C)'!$L$1,'Cumulative Cost Share Budget'!Q19,0)</f>
        <v>0</v>
      </c>
      <c r="R20" s="212">
        <f>IF('Cumulative Cost Share Budget'!L19='Split CS budget (C)'!$L$1,'Cumulative Cost Share Budget'!R19,0)</f>
        <v>0</v>
      </c>
      <c r="S20" s="209">
        <f>IF('Cumulative Cost Share Budget'!L19='Split CS budget (C)'!$L$1,'Cumulative Cost Share Budget'!S19,0)</f>
        <v>0</v>
      </c>
      <c r="T20" s="16"/>
      <c r="U20" s="323"/>
      <c r="V20" s="323"/>
      <c r="W20" s="323"/>
      <c r="X20" s="323"/>
      <c r="Y20" s="323"/>
    </row>
    <row r="21" spans="1:29">
      <c r="A21" s="449"/>
      <c r="B21" s="481"/>
      <c r="C21" s="480"/>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(C)'!$L$1,'Cumulative Cost Share Budget'!Q20,0)</f>
        <v>0</v>
      </c>
      <c r="R21" s="212">
        <f>IF('Cumulative Cost Share Budget'!L20='Split CS budget (C)'!$L$1,'Cumulative Cost Share Budget'!R20,0)</f>
        <v>0</v>
      </c>
      <c r="S21" s="209">
        <f>IF('Cumulative Cost Share Budget'!L20='Split CS budget (C)'!$L$1,'Cumulative Cost Share Budget'!S20,0)</f>
        <v>0</v>
      </c>
      <c r="T21" s="16"/>
      <c r="U21" s="323"/>
      <c r="V21" s="323"/>
      <c r="W21" s="323"/>
      <c r="X21" s="323"/>
      <c r="Y21" s="323"/>
    </row>
    <row r="22" spans="1:29" hidden="1">
      <c r="A22" s="449"/>
      <c r="B22" s="481"/>
      <c r="C22" s="480"/>
      <c r="D22" s="59"/>
      <c r="E22" s="16"/>
      <c r="F22" s="16"/>
      <c r="G22" s="16"/>
      <c r="H22" s="16"/>
      <c r="I22" s="16"/>
      <c r="J22" s="25"/>
      <c r="M22" s="215"/>
      <c r="N22" s="56"/>
      <c r="O22" s="56"/>
      <c r="P22" s="56"/>
      <c r="Q22" s="31"/>
      <c r="R22" s="56"/>
      <c r="S22" s="31"/>
      <c r="T22" s="16"/>
      <c r="U22" s="325"/>
      <c r="V22" s="326"/>
      <c r="W22" s="324"/>
      <c r="X22" s="324"/>
      <c r="Y22" s="324"/>
    </row>
    <row r="23" spans="1:29" hidden="1">
      <c r="A23" s="485">
        <f>IF('Cumulative Cost Share Budget'!$L22='Split CS budget (C)'!$L$1,'Cumulative Cost Share Budget'!A22,0)</f>
        <v>0</v>
      </c>
      <c r="B23" s="493">
        <f>IF('Cumulative Cost Share Budget'!$L22='Split CS budget (C)'!$L$1,'Cumulative Cost Share Budget'!B22,0)</f>
        <v>0</v>
      </c>
      <c r="C23" s="481"/>
      <c r="D23" s="33" t="s">
        <v>123</v>
      </c>
      <c r="E23" s="76">
        <f>ROUND($R23*$S23,6)</f>
        <v>0</v>
      </c>
      <c r="F23" s="76">
        <f>ROUND($R24*$S24,6)</f>
        <v>0</v>
      </c>
      <c r="G23" s="76">
        <f>ROUND($R25*$S25,6)</f>
        <v>0</v>
      </c>
      <c r="H23" s="76">
        <f>ROUND($R26*$S26,6)</f>
        <v>0</v>
      </c>
      <c r="I23" s="76">
        <f>ROUND($R27*$S27,6)</f>
        <v>0</v>
      </c>
      <c r="J23" s="46"/>
      <c r="M23" s="133">
        <f>IF('Cumulative Cost Share Budget'!L22='Split CS budget (C)'!$L$1,'Cumulative Cost Share Budget'!M22,0)</f>
        <v>0</v>
      </c>
      <c r="N23" s="214">
        <f>IF('Cumulative Cost Share Budget'!L22='Split CS budget (C)'!$L$1,'Cumulative Cost Share Budget'!N22,0)</f>
        <v>0</v>
      </c>
      <c r="O23" s="214">
        <f>IF('Cumulative Cost Share Budget'!$L22='Split CS budget (C)'!$L$1,'Cumulative Cost Share Budget'!O22,0)</f>
        <v>0</v>
      </c>
      <c r="P23" s="209">
        <f>IF('Cumulative Cost Share Budget'!L22='Split CS budget (C)'!$L$1,'Cumulative Cost Share Budget'!P22,0)</f>
        <v>0</v>
      </c>
      <c r="Q23" s="211">
        <f>IF('Cumulative Cost Share Budget'!L22='Split CS budget (C)'!$L$1,'Cumulative Cost Share Budget'!Q22,0)</f>
        <v>0</v>
      </c>
      <c r="R23" s="212">
        <f>IF('Cumulative Cost Share Budget'!L22='Split CS budget (C)'!$L$1,'Cumulative Cost Share Budget'!R22,0)</f>
        <v>0</v>
      </c>
      <c r="S23" s="61">
        <f>IF('Cumulative Cost Share Budget'!L22='Split CS budget (C)'!$L$1,'Cumulative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93">
        <f>IF('Cumulative Cost Share Budget'!$L23='Split CS budget (C)'!$L$1,'Cumulative Cost Share Budget'!A23,0)</f>
        <v>0</v>
      </c>
      <c r="B24" s="493">
        <f>IF('Cumulative Cost Share Budget'!$L23='Split CS budget (C)'!$L$1,'Cumulative Cost Share Budget'!B23,0)</f>
        <v>0</v>
      </c>
      <c r="C24" s="480"/>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(C)'!$L$1,'Cumulative Cost Share Budget'!Q23,0)</f>
        <v>0</v>
      </c>
      <c r="R24" s="212">
        <f>IF('Cumulative Cost Share Budget'!L23='Split CS budget (C)'!$L$1,'Cumulative Cost Share Budget'!R23,0)</f>
        <v>0</v>
      </c>
      <c r="S24" s="61">
        <f>IF('Cumulative Cost Share Budget'!L23='Split CS budget (C)'!$L$1,'Cumulative Cost Share Budget'!S23,0)</f>
        <v>0</v>
      </c>
      <c r="T24" s="16"/>
      <c r="U24" s="324"/>
      <c r="V24" s="324"/>
      <c r="W24" s="324"/>
      <c r="X24" s="324"/>
      <c r="Y24" s="324"/>
    </row>
    <row r="25" spans="1:29" hidden="1">
      <c r="A25" s="449"/>
      <c r="B25" s="481"/>
      <c r="C25" s="480"/>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(C)'!$L$1,'Cumulative Cost Share Budget'!Q24,0)</f>
        <v>0</v>
      </c>
      <c r="R25" s="212">
        <f>IF('Cumulative Cost Share Budget'!L24='Split CS budget (C)'!$L$1,'Cumulative Cost Share Budget'!R24,0)</f>
        <v>0</v>
      </c>
      <c r="S25" s="61">
        <f>IF('Cumulative Cost Share Budget'!L24='Split CS budget (C)'!$L$1,'Cumulative Cost Share Budget'!S24,0)</f>
        <v>0</v>
      </c>
      <c r="T25" s="16"/>
      <c r="U25" s="323"/>
      <c r="V25" s="323"/>
      <c r="W25" s="323"/>
      <c r="X25" s="323"/>
      <c r="Y25" s="323"/>
    </row>
    <row r="26" spans="1:29" ht="15" hidden="1">
      <c r="A26" s="449"/>
      <c r="B26" s="481"/>
      <c r="C26" s="480"/>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(C)'!$L$1,'Cumulative Cost Share Budget'!Q25,0)</f>
        <v>0</v>
      </c>
      <c r="R26" s="212">
        <f>IF('Cumulative Cost Share Budget'!L25='Split CS budget (C)'!$L$1,'Cumulative Cost Share Budget'!R25,0)</f>
        <v>0</v>
      </c>
      <c r="S26" s="61">
        <f>IF('Cumulative Cost Share Budget'!L25='Split CS budget (C)'!$L$1,'Cumulative Cost Share Budget'!S25,0)</f>
        <v>0</v>
      </c>
      <c r="T26" s="16"/>
      <c r="U26" s="323"/>
      <c r="V26" s="323"/>
      <c r="W26" s="323"/>
      <c r="X26" s="323"/>
      <c r="Y26" s="323"/>
    </row>
    <row r="27" spans="1:29" hidden="1">
      <c r="A27" s="449"/>
      <c r="B27" s="481"/>
      <c r="C27" s="480"/>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(C)'!$L$1,'Cumulative Cost Share Budget'!Q26,0)</f>
        <v>0</v>
      </c>
      <c r="R27" s="212">
        <f>IF('Cumulative Cost Share Budget'!L26='Split CS budget (C)'!$L$1,'Cumulative Cost Share Budget'!R26,0)</f>
        <v>0</v>
      </c>
      <c r="S27" s="61">
        <f>IF('Cumulative Cost Share Budget'!L26='Split CS budget (C)'!$L$1,'Cumulative Cost Share Budget'!S26,0)</f>
        <v>0</v>
      </c>
      <c r="T27" s="16"/>
      <c r="U27" s="323"/>
      <c r="V27" s="323"/>
      <c r="W27" s="323"/>
      <c r="X27" s="323"/>
      <c r="Y27" s="323"/>
    </row>
    <row r="28" spans="1:29" hidden="1">
      <c r="A28" s="449"/>
      <c r="B28" s="481"/>
      <c r="C28" s="480"/>
      <c r="D28" s="59"/>
      <c r="E28" s="16"/>
      <c r="F28" s="16"/>
      <c r="G28" s="16"/>
      <c r="H28" s="16"/>
      <c r="I28" s="16"/>
      <c r="J28" s="25"/>
      <c r="M28" s="215"/>
      <c r="N28" s="56"/>
      <c r="O28" s="56"/>
      <c r="P28" s="56"/>
      <c r="Q28" s="31"/>
      <c r="R28" s="56"/>
      <c r="S28" s="31"/>
      <c r="T28" s="16"/>
      <c r="U28" s="325"/>
      <c r="V28" s="326"/>
      <c r="W28" s="324"/>
      <c r="X28" s="324"/>
      <c r="Y28" s="324"/>
    </row>
    <row r="29" spans="1:29" hidden="1">
      <c r="A29" s="485">
        <f>IF('Cumulative Cost Share Budget'!$L28='Split CS budget (C)'!$L$1,'Cumulative Cost Share Budget'!A28,0)</f>
        <v>0</v>
      </c>
      <c r="B29" s="493">
        <f>IF('Cumulative Cost Share Budget'!$L28='Split CS budget (C)'!$L$1,'Cumulative Cost Share Budget'!B28,0)</f>
        <v>0</v>
      </c>
      <c r="C29" s="481"/>
      <c r="D29" s="33" t="s">
        <v>123</v>
      </c>
      <c r="E29" s="76">
        <f>ROUND($R29*$S29,6)</f>
        <v>0</v>
      </c>
      <c r="F29" s="76">
        <f>ROUND($R30*$S30,6)</f>
        <v>0</v>
      </c>
      <c r="G29" s="76">
        <f>ROUND($R31*$S31,6)</f>
        <v>0</v>
      </c>
      <c r="H29" s="76">
        <f>ROUND($R32*$S32,6)</f>
        <v>0</v>
      </c>
      <c r="I29" s="76">
        <f>ROUND($R33*$S33,6)</f>
        <v>0</v>
      </c>
      <c r="J29" s="46"/>
      <c r="M29" s="133">
        <f>IF('Cumulative Cost Share Budget'!L28='Split CS budget (C)'!$L$1,'Cumulative Cost Share Budget'!M28,0)</f>
        <v>0</v>
      </c>
      <c r="N29" s="214">
        <f>IF('Cumulative Cost Share Budget'!L28='Split CS budget (C)'!$L$1,'Cumulative Cost Share Budget'!N28,0)</f>
        <v>0</v>
      </c>
      <c r="O29" s="214">
        <f>IF('Cumulative Cost Share Budget'!$L28='Split CS budget (C)'!$L$1,'Cumulative Cost Share Budget'!O28,0)</f>
        <v>0</v>
      </c>
      <c r="P29" s="209">
        <f>IF('Cumulative Cost Share Budget'!L28='Split CS budget (C)'!$L$1,'Cumulative Cost Share Budget'!P28,0)</f>
        <v>0</v>
      </c>
      <c r="Q29" s="211">
        <f>IF('Cumulative Cost Share Budget'!L28='Split CS budget (C)'!$L$1,'Cumulative Cost Share Budget'!Q28,0)</f>
        <v>0</v>
      </c>
      <c r="R29" s="212">
        <f>IF('Cumulative Cost Share Budget'!L28='Split CS budget (C)'!$L$1,'Cumulative Cost Share Budget'!R28,0)</f>
        <v>0</v>
      </c>
      <c r="S29" s="61">
        <f>IF('Cumulative Cost Share Budget'!L28='Split CS budget (C)'!$L$1,'Cumulative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93">
        <f>IF('Cumulative Cost Share Budget'!$L29='Split CS budget (C)'!$L$1,'Cumulative Cost Share Budget'!A29,0)</f>
        <v>0</v>
      </c>
      <c r="B30" s="493">
        <f>IF('Cumulative Cost Share Budget'!$L29='Split CS budget (C)'!$L$1,'Cumulative Cost Share Budget'!B29,0)</f>
        <v>0</v>
      </c>
      <c r="C30" s="480"/>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(C)'!$L$1,'Cumulative Cost Share Budget'!Q29,0)</f>
        <v>0</v>
      </c>
      <c r="R30" s="212">
        <f>IF('Cumulative Cost Share Budget'!L29='Split CS budget (C)'!$L$1,'Cumulative Cost Share Budget'!R29,0)</f>
        <v>0</v>
      </c>
      <c r="S30" s="61">
        <f>IF('Cumulative Cost Share Budget'!L29='Split CS budget (C)'!$L$1,'Cumulative Cost Share Budget'!S29,0)</f>
        <v>0</v>
      </c>
      <c r="T30" s="16"/>
      <c r="U30" s="324"/>
      <c r="V30" s="324"/>
      <c r="W30" s="324"/>
      <c r="X30" s="324"/>
      <c r="Y30" s="324"/>
    </row>
    <row r="31" spans="1:29" hidden="1">
      <c r="A31" s="449"/>
      <c r="B31" s="481"/>
      <c r="C31" s="480"/>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(C)'!$L$1,'Cumulative Cost Share Budget'!Q30,0)</f>
        <v>0</v>
      </c>
      <c r="R31" s="212">
        <f>IF('Cumulative Cost Share Budget'!L30='Split CS budget (C)'!$L$1,'Cumulative Cost Share Budget'!R30,0)</f>
        <v>0</v>
      </c>
      <c r="S31" s="61">
        <f>IF('Cumulative Cost Share Budget'!L30='Split CS budget (C)'!$L$1,'Cumulative Cost Share Budget'!S30,0)</f>
        <v>0</v>
      </c>
      <c r="T31" s="16"/>
      <c r="U31" s="323"/>
      <c r="V31" s="323"/>
      <c r="W31" s="323"/>
      <c r="X31" s="323"/>
      <c r="Y31" s="323"/>
    </row>
    <row r="32" spans="1:29" ht="15" hidden="1">
      <c r="A32" s="449"/>
      <c r="B32" s="481"/>
      <c r="C32" s="480"/>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(C)'!$L$1,'Cumulative Cost Share Budget'!Q31,0)</f>
        <v>0</v>
      </c>
      <c r="R32" s="212">
        <f>IF('Cumulative Cost Share Budget'!L31='Split CS budget (C)'!$L$1,'Cumulative Cost Share Budget'!R31,0)</f>
        <v>0</v>
      </c>
      <c r="S32" s="61">
        <f>IF('Cumulative Cost Share Budget'!L31='Split CS budget (C)'!$L$1,'Cumulative Cost Share Budget'!S31,0)</f>
        <v>0</v>
      </c>
      <c r="T32" s="16"/>
      <c r="U32" s="323"/>
      <c r="V32" s="323"/>
      <c r="W32" s="323"/>
      <c r="X32" s="323"/>
      <c r="Y32" s="323"/>
    </row>
    <row r="33" spans="1:25" hidden="1">
      <c r="A33" s="449"/>
      <c r="B33" s="481"/>
      <c r="C33" s="480"/>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(C)'!$L$1,'Cumulative Cost Share Budget'!Q32,0)</f>
        <v>0</v>
      </c>
      <c r="R33" s="212">
        <f>IF('Cumulative Cost Share Budget'!L32='Split CS budget (C)'!$L$1,'Cumulative Cost Share Budget'!R32,0)</f>
        <v>0</v>
      </c>
      <c r="S33" s="61">
        <f>IF('Cumulative Cost Share Budget'!L32='Split CS budget (C)'!$L$1,'Cumulative Cost Share Budget'!S32,0)</f>
        <v>0</v>
      </c>
      <c r="T33" s="16"/>
      <c r="U33" s="323"/>
      <c r="V33" s="323"/>
      <c r="W33" s="323"/>
      <c r="X33" s="323"/>
      <c r="Y33" s="323"/>
    </row>
    <row r="34" spans="1:25" hidden="1">
      <c r="A34" s="449"/>
      <c r="B34" s="481"/>
      <c r="C34" s="480"/>
      <c r="D34" s="59"/>
      <c r="E34" s="16"/>
      <c r="F34" s="16"/>
      <c r="G34" s="16"/>
      <c r="H34" s="16"/>
      <c r="I34" s="16"/>
      <c r="J34" s="25"/>
      <c r="M34" s="215"/>
      <c r="N34" s="56"/>
      <c r="O34" s="56"/>
      <c r="P34" s="56"/>
      <c r="Q34" s="31"/>
      <c r="R34" s="56"/>
      <c r="S34" s="31"/>
      <c r="T34" s="16"/>
      <c r="U34" s="325"/>
      <c r="V34" s="326"/>
      <c r="W34" s="324"/>
      <c r="X34" s="324"/>
      <c r="Y34" s="324"/>
    </row>
    <row r="35" spans="1:25" hidden="1">
      <c r="A35" s="485">
        <f>IF('Cumulative Cost Share Budget'!$L34='Split CS budget (C)'!$L$1,'Cumulative Cost Share Budget'!A34,0)</f>
        <v>0</v>
      </c>
      <c r="B35" s="493">
        <f>IF('Cumulative Cost Share Budget'!$L34='Split CS budget (C)'!$L$1,'Cumulative Cost Share Budget'!B34,0)</f>
        <v>0</v>
      </c>
      <c r="C35" s="481"/>
      <c r="D35" s="33" t="s">
        <v>123</v>
      </c>
      <c r="E35" s="76">
        <f>ROUND($R35*$S35,6)</f>
        <v>0</v>
      </c>
      <c r="F35" s="76">
        <f>ROUND($R36*$S36,6)</f>
        <v>0</v>
      </c>
      <c r="G35" s="76">
        <f>ROUND($R37*$S37,6)</f>
        <v>0</v>
      </c>
      <c r="H35" s="76">
        <f>ROUND($R38*$S38,6)</f>
        <v>0</v>
      </c>
      <c r="I35" s="76">
        <f>ROUND($R39*$S39,6)</f>
        <v>0</v>
      </c>
      <c r="J35" s="46"/>
      <c r="M35" s="133">
        <f>IF('Cumulative Cost Share Budget'!L34='Split CS budget (C)'!$L$1,'Cumulative Cost Share Budget'!M34,0)</f>
        <v>0</v>
      </c>
      <c r="N35" s="214">
        <f>IF('Cumulative Cost Share Budget'!L34='Split CS budget (C)'!$L$1,'Cumulative Cost Share Budget'!N34,0)</f>
        <v>0</v>
      </c>
      <c r="O35" s="214">
        <f>IF('Cumulative Cost Share Budget'!$L34='Split CS budget (C)'!$L$1,'Cumulative Cost Share Budget'!O34,0)</f>
        <v>0</v>
      </c>
      <c r="P35" s="209">
        <f>IF('Cumulative Cost Share Budget'!L34='Split CS budget (C)'!$L$1,'Cumulative Cost Share Budget'!P34,0)</f>
        <v>0</v>
      </c>
      <c r="Q35" s="211">
        <f>IF('Cumulative Cost Share Budget'!L34='Split CS budget (C)'!$L$1,'Cumulative Cost Share Budget'!Q34,0)</f>
        <v>0</v>
      </c>
      <c r="R35" s="212">
        <f>IF('Cumulative Cost Share Budget'!L34='Split CS budget (C)'!$L$1,'Cumulative Cost Share Budget'!R34,0)</f>
        <v>0</v>
      </c>
      <c r="S35" s="61">
        <f>IF('Cumulative Cost Share Budget'!L34='Split CS budget (C)'!$L$1,'Cumulative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93">
        <f>IF('Cumulative Cost Share Budget'!$L35='Split CS budget (C)'!$L$1,'Cumulative Cost Share Budget'!A35,0)</f>
        <v>0</v>
      </c>
      <c r="B36" s="493">
        <f>IF('Cumulative Cost Share Budget'!$L35='Split CS budget (C)'!$L$1,'Cumulative Cost Share Budget'!B35,0)</f>
        <v>0</v>
      </c>
      <c r="C36" s="480"/>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(C)'!$L$1,'Cumulative Cost Share Budget'!Q35,0)</f>
        <v>0</v>
      </c>
      <c r="R36" s="212">
        <f>IF('Cumulative Cost Share Budget'!L35='Split CS budget (C)'!$L$1,'Cumulative Cost Share Budget'!R35,0)</f>
        <v>0</v>
      </c>
      <c r="S36" s="61">
        <f>IF('Cumulative Cost Share Budget'!L35='Split CS budget (C)'!$L$1,'Cumulative Cost Share Budget'!S35,0)</f>
        <v>0</v>
      </c>
      <c r="T36" s="16"/>
      <c r="U36" s="324"/>
      <c r="V36" s="324"/>
      <c r="W36" s="324"/>
      <c r="X36" s="324"/>
      <c r="Y36" s="324"/>
    </row>
    <row r="37" spans="1:25" hidden="1">
      <c r="A37" s="449"/>
      <c r="B37" s="481"/>
      <c r="C37" s="480"/>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(C)'!$L$1,'Cumulative Cost Share Budget'!Q36,0)</f>
        <v>0</v>
      </c>
      <c r="R37" s="212">
        <f>IF('Cumulative Cost Share Budget'!L36='Split CS budget (C)'!$L$1,'Cumulative Cost Share Budget'!R36,0)</f>
        <v>0</v>
      </c>
      <c r="S37" s="61">
        <f>IF('Cumulative Cost Share Budget'!L36='Split CS budget (C)'!$L$1,'Cumulative Cost Share Budget'!S36,0)</f>
        <v>0</v>
      </c>
      <c r="T37" s="16"/>
      <c r="U37" s="323"/>
      <c r="V37" s="323"/>
      <c r="W37" s="323"/>
      <c r="X37" s="323"/>
      <c r="Y37" s="323"/>
    </row>
    <row r="38" spans="1:25" ht="15" hidden="1">
      <c r="A38" s="449"/>
      <c r="B38" s="481"/>
      <c r="C38" s="480"/>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(C)'!$L$1,'Cumulative Cost Share Budget'!Q37,0)</f>
        <v>0</v>
      </c>
      <c r="R38" s="212">
        <f>IF('Cumulative Cost Share Budget'!L37='Split CS budget (C)'!$L$1,'Cumulative Cost Share Budget'!R37,0)</f>
        <v>0</v>
      </c>
      <c r="S38" s="61">
        <f>IF('Cumulative Cost Share Budget'!L37='Split CS budget (C)'!$L$1,'Cumulative Cost Share Budget'!S37,0)</f>
        <v>0</v>
      </c>
      <c r="T38" s="16"/>
      <c r="U38" s="323"/>
      <c r="V38" s="323"/>
      <c r="W38" s="323"/>
      <c r="X38" s="323"/>
      <c r="Y38" s="323"/>
    </row>
    <row r="39" spans="1:25" hidden="1">
      <c r="A39" s="449"/>
      <c r="B39" s="481"/>
      <c r="C39" s="480"/>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(C)'!$L$1,'Cumulative Cost Share Budget'!Q38,0)</f>
        <v>0</v>
      </c>
      <c r="R39" s="212">
        <f>IF('Cumulative Cost Share Budget'!L38='Split CS budget (C)'!$L$1,'Cumulative Cost Share Budget'!R38,0)</f>
        <v>0</v>
      </c>
      <c r="S39" s="61">
        <f>IF('Cumulative Cost Share Budget'!L38='Split CS budget (C)'!$L$1,'Cumulative Cost Share Budget'!S38,0)</f>
        <v>0</v>
      </c>
      <c r="T39" s="16"/>
      <c r="U39" s="323"/>
      <c r="V39" s="323"/>
      <c r="W39" s="323"/>
      <c r="X39" s="323"/>
      <c r="Y39" s="323"/>
    </row>
    <row r="40" spans="1:25" hidden="1">
      <c r="A40" s="449"/>
      <c r="B40" s="481"/>
      <c r="C40" s="480"/>
      <c r="D40" s="59"/>
      <c r="E40" s="16"/>
      <c r="F40" s="16"/>
      <c r="G40" s="16"/>
      <c r="H40" s="16"/>
      <c r="I40" s="16"/>
      <c r="J40" s="25"/>
      <c r="M40" s="215"/>
      <c r="N40" s="56"/>
      <c r="O40" s="56"/>
      <c r="P40" s="56"/>
      <c r="Q40" s="31"/>
      <c r="R40" s="56"/>
      <c r="S40" s="31"/>
      <c r="T40" s="16"/>
      <c r="U40" s="325"/>
      <c r="V40" s="326"/>
      <c r="W40" s="324"/>
      <c r="X40" s="324"/>
      <c r="Y40" s="324"/>
    </row>
    <row r="41" spans="1:25" hidden="1">
      <c r="A41" s="485">
        <f>IF('Cumulative Cost Share Budget'!$L40='Split CS budget (C)'!$L$1,'Cumulative Cost Share Budget'!A40,0)</f>
        <v>0</v>
      </c>
      <c r="B41" s="493">
        <f>IF('Cumulative Cost Share Budget'!$L40='Split CS budget (C)'!$L$1,'Cumulative Cost Share Budget'!B40,0)</f>
        <v>0</v>
      </c>
      <c r="C41" s="481"/>
      <c r="D41" s="33" t="s">
        <v>123</v>
      </c>
      <c r="E41" s="76">
        <f>ROUND($R41*$S41,6)</f>
        <v>0</v>
      </c>
      <c r="F41" s="76">
        <f>ROUND($R42*$S42,6)</f>
        <v>0</v>
      </c>
      <c r="G41" s="76">
        <f>ROUND($R43*$S43,6)</f>
        <v>0</v>
      </c>
      <c r="H41" s="76">
        <f>ROUND($R44*$S44,6)</f>
        <v>0</v>
      </c>
      <c r="I41" s="76">
        <f>ROUND($R45*$S45,6)</f>
        <v>0</v>
      </c>
      <c r="J41" s="46"/>
      <c r="M41" s="133">
        <f>IF('Cumulative Cost Share Budget'!L40='Split CS budget (C)'!$L$1,'Cumulative Cost Share Budget'!M40,0)</f>
        <v>0</v>
      </c>
      <c r="N41" s="214">
        <f>IF('Cumulative Cost Share Budget'!L40='Split CS budget (C)'!$L$1,'Cumulative Cost Share Budget'!N40,0)</f>
        <v>0</v>
      </c>
      <c r="O41" s="214">
        <f>IF('Cumulative Cost Share Budget'!$L40='Split CS budget (C)'!$L$1,'Cumulative Cost Share Budget'!O40,0)</f>
        <v>0</v>
      </c>
      <c r="P41" s="209">
        <f>IF('Cumulative Cost Share Budget'!L40='Split CS budget (C)'!$L$1,'Cumulative Cost Share Budget'!P40,0)</f>
        <v>0</v>
      </c>
      <c r="Q41" s="211">
        <f>IF('Cumulative Cost Share Budget'!L40='Split CS budget (C)'!$L$1,'Cumulative Cost Share Budget'!Q40,0)</f>
        <v>0</v>
      </c>
      <c r="R41" s="212">
        <f>IF('Cumulative Cost Share Budget'!L40='Split CS budget (C)'!$L$1,'Cumulative Cost Share Budget'!R40,0)</f>
        <v>0</v>
      </c>
      <c r="S41" s="61">
        <f>IF('Cumulative Cost Share Budget'!L40='Split CS budget (C)'!$L$1,'Cumulative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93">
        <f>IF('Cumulative Cost Share Budget'!$L41='Split CS budget (C)'!$L$1,'Cumulative Cost Share Budget'!A41,0)</f>
        <v>0</v>
      </c>
      <c r="B42" s="493">
        <f>IF('Cumulative Cost Share Budget'!$L41='Split CS budget (C)'!$L$1,'Cumulative Cost Share Budget'!B41,0)</f>
        <v>0</v>
      </c>
      <c r="C42" s="480"/>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(C)'!$L$1,'Cumulative Cost Share Budget'!Q41,0)</f>
        <v>0</v>
      </c>
      <c r="R42" s="212">
        <f>IF('Cumulative Cost Share Budget'!L41='Split CS budget (C)'!$L$1,'Cumulative Cost Share Budget'!R41,0)</f>
        <v>0</v>
      </c>
      <c r="S42" s="61">
        <f>IF('Cumulative Cost Share Budget'!L41='Split CS budget (C)'!$L$1,'Cumulative Cost Share Budget'!S41,0)</f>
        <v>0</v>
      </c>
      <c r="T42" s="16"/>
      <c r="U42" s="324"/>
      <c r="V42" s="324"/>
      <c r="W42" s="324"/>
      <c r="X42" s="324"/>
      <c r="Y42" s="324"/>
    </row>
    <row r="43" spans="1:25" hidden="1">
      <c r="A43" s="449"/>
      <c r="B43" s="481"/>
      <c r="C43" s="480"/>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(C)'!$L$1,'Cumulative Cost Share Budget'!Q42,0)</f>
        <v>0</v>
      </c>
      <c r="R43" s="212">
        <f>IF('Cumulative Cost Share Budget'!L42='Split CS budget (C)'!$L$1,'Cumulative Cost Share Budget'!R42,0)</f>
        <v>0</v>
      </c>
      <c r="S43" s="61">
        <f>IF('Cumulative Cost Share Budget'!L42='Split CS budget (C)'!$L$1,'Cumulative Cost Share Budget'!S42,0)</f>
        <v>0</v>
      </c>
      <c r="T43" s="16"/>
      <c r="U43" s="323"/>
      <c r="V43" s="323"/>
      <c r="W43" s="323"/>
      <c r="X43" s="323"/>
      <c r="Y43" s="323"/>
    </row>
    <row r="44" spans="1:25" ht="15" hidden="1">
      <c r="A44" s="449"/>
      <c r="B44" s="481"/>
      <c r="C44" s="480"/>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(C)'!$L$1,'Cumulative Cost Share Budget'!Q43,0)</f>
        <v>0</v>
      </c>
      <c r="R44" s="212">
        <f>IF('Cumulative Cost Share Budget'!L43='Split CS budget (C)'!$L$1,'Cumulative Cost Share Budget'!R43,0)</f>
        <v>0</v>
      </c>
      <c r="S44" s="61">
        <f>IF('Cumulative Cost Share Budget'!L43='Split CS budget (C)'!$L$1,'Cumulative Cost Share Budget'!S43,0)</f>
        <v>0</v>
      </c>
      <c r="T44" s="16"/>
      <c r="U44" s="323"/>
      <c r="V44" s="323"/>
      <c r="W44" s="323"/>
      <c r="X44" s="323"/>
      <c r="Y44" s="323"/>
    </row>
    <row r="45" spans="1:25" hidden="1">
      <c r="A45" s="449"/>
      <c r="B45" s="481"/>
      <c r="C45" s="480"/>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(C)'!$L$1,'Cumulative Cost Share Budget'!Q44,0)</f>
        <v>0</v>
      </c>
      <c r="R45" s="212">
        <f>IF('Cumulative Cost Share Budget'!L44='Split CS budget (C)'!$L$1,'Cumulative Cost Share Budget'!R44,0)</f>
        <v>0</v>
      </c>
      <c r="S45" s="61">
        <f>IF('Cumulative Cost Share Budget'!L44='Split CS budget (C)'!$L$1,'Cumulative Cost Share Budget'!S44,0)</f>
        <v>0</v>
      </c>
      <c r="T45" s="16"/>
      <c r="U45" s="323"/>
      <c r="V45" s="323"/>
      <c r="W45" s="323"/>
      <c r="X45" s="323"/>
      <c r="Y45" s="323"/>
    </row>
    <row r="46" spans="1:25" hidden="1">
      <c r="A46" s="449"/>
      <c r="B46" s="481"/>
      <c r="C46" s="480"/>
      <c r="D46" s="59"/>
      <c r="E46" s="16"/>
      <c r="F46" s="16"/>
      <c r="G46" s="16"/>
      <c r="H46" s="16"/>
      <c r="I46" s="16"/>
      <c r="J46" s="25"/>
      <c r="M46" s="215"/>
      <c r="N46" s="56"/>
      <c r="O46" s="56"/>
      <c r="P46" s="56"/>
      <c r="Q46" s="31"/>
      <c r="R46" s="56"/>
      <c r="S46" s="31"/>
      <c r="T46" s="16"/>
      <c r="U46" s="325"/>
      <c r="V46" s="326"/>
      <c r="W46" s="324"/>
      <c r="X46" s="324"/>
      <c r="Y46" s="324"/>
    </row>
    <row r="47" spans="1:25" hidden="1">
      <c r="A47" s="485">
        <f>IF('Cumulative Cost Share Budget'!$L46='Split CS budget (C)'!$L$1,'Cumulative Cost Share Budget'!A46,0)</f>
        <v>0</v>
      </c>
      <c r="B47" s="493">
        <f>IF('Cumulative Cost Share Budget'!$L46='Split CS budget (C)'!$L$1,'Cumulative Cost Share Budget'!B46,0)</f>
        <v>0</v>
      </c>
      <c r="C47" s="481"/>
      <c r="D47" s="33" t="s">
        <v>123</v>
      </c>
      <c r="E47" s="76">
        <f>ROUND($R47*$S47,6)</f>
        <v>0</v>
      </c>
      <c r="F47" s="76">
        <f>ROUND($R48*$S48,6)</f>
        <v>0</v>
      </c>
      <c r="G47" s="76">
        <f>ROUND($R49*$S49,6)</f>
        <v>0</v>
      </c>
      <c r="H47" s="76">
        <f>ROUND($R50*$S50,6)</f>
        <v>0</v>
      </c>
      <c r="I47" s="76">
        <f>ROUND($R51*$S51,6)</f>
        <v>0</v>
      </c>
      <c r="J47" s="46"/>
      <c r="M47" s="133">
        <f>IF('Cumulative Cost Share Budget'!L46='Split CS budget (C)'!$L$1,'Cumulative Cost Share Budget'!M46,0)</f>
        <v>0</v>
      </c>
      <c r="N47" s="214">
        <f>IF('Cumulative Cost Share Budget'!L46='Split CS budget (C)'!$L$1,'Cumulative Cost Share Budget'!N46,0)</f>
        <v>0</v>
      </c>
      <c r="O47" s="214">
        <f>IF('Cumulative Cost Share Budget'!$L46='Split CS budget (C)'!$L$1,'Cumulative Cost Share Budget'!O46,0)</f>
        <v>0</v>
      </c>
      <c r="P47" s="209">
        <f>IF('Cumulative Cost Share Budget'!L46='Split CS budget (C)'!$L$1,'Cumulative Cost Share Budget'!P46,0)</f>
        <v>0</v>
      </c>
      <c r="Q47" s="211">
        <f>IF('Cumulative Cost Share Budget'!L46='Split CS budget (C)'!$L$1,'Cumulative Cost Share Budget'!Q46,0)</f>
        <v>0</v>
      </c>
      <c r="R47" s="212">
        <f>IF('Cumulative Cost Share Budget'!L46='Split CS budget (C)'!$L$1,'Cumulative Cost Share Budget'!R46,0)</f>
        <v>0</v>
      </c>
      <c r="S47" s="61">
        <f>IF('Cumulative Cost Share Budget'!L46='Split CS budget (C)'!$L$1,'Cumulative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93">
        <f>IF('Cumulative Cost Share Budget'!$L47='Split CS budget (C)'!$L$1,'Cumulative Cost Share Budget'!A47,0)</f>
        <v>0</v>
      </c>
      <c r="B48" s="493">
        <f>IF('Cumulative Cost Share Budget'!$L47='Split CS budget (C)'!$L$1,'Cumulative Cost Share Budget'!B47,0)</f>
        <v>0</v>
      </c>
      <c r="C48" s="480"/>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(C)'!$L$1,'Cumulative Cost Share Budget'!Q47,0)</f>
        <v>0</v>
      </c>
      <c r="R48" s="212">
        <f>IF('Cumulative Cost Share Budget'!L47='Split CS budget (C)'!$L$1,'Cumulative Cost Share Budget'!R47,0)</f>
        <v>0</v>
      </c>
      <c r="S48" s="61">
        <f>IF('Cumulative Cost Share Budget'!L47='Split CS budget (C)'!$L$1,'Cumulative Cost Share Budget'!S47,0)</f>
        <v>0</v>
      </c>
      <c r="T48" s="16"/>
      <c r="U48" s="324"/>
      <c r="V48" s="324"/>
      <c r="W48" s="324"/>
      <c r="X48" s="324"/>
      <c r="Y48" s="324"/>
    </row>
    <row r="49" spans="1:25" hidden="1">
      <c r="A49" s="449"/>
      <c r="B49" s="481"/>
      <c r="C49" s="480"/>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(C)'!$L$1,'Cumulative Cost Share Budget'!Q48,0)</f>
        <v>0</v>
      </c>
      <c r="R49" s="212">
        <f>IF('Cumulative Cost Share Budget'!L48='Split CS budget (C)'!$L$1,'Cumulative Cost Share Budget'!R48,0)</f>
        <v>0</v>
      </c>
      <c r="S49" s="61">
        <f>IF('Cumulative Cost Share Budget'!L48='Split CS budget (C)'!$L$1,'Cumulative Cost Share Budget'!S48,0)</f>
        <v>0</v>
      </c>
      <c r="T49" s="16"/>
      <c r="U49" s="323"/>
      <c r="V49" s="323"/>
      <c r="W49" s="323"/>
      <c r="X49" s="323"/>
      <c r="Y49" s="323"/>
    </row>
    <row r="50" spans="1:25" ht="15" hidden="1">
      <c r="A50" s="449"/>
      <c r="B50" s="481"/>
      <c r="C50" s="480"/>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(C)'!$L$1,'Cumulative Cost Share Budget'!Q49,0)</f>
        <v>0</v>
      </c>
      <c r="R50" s="212">
        <f>IF('Cumulative Cost Share Budget'!L49='Split CS budget (C)'!$L$1,'Cumulative Cost Share Budget'!R49,0)</f>
        <v>0</v>
      </c>
      <c r="S50" s="61">
        <f>IF('Cumulative Cost Share Budget'!L49='Split CS budget (C)'!$L$1,'Cumulative Cost Share Budget'!S49,0)</f>
        <v>0</v>
      </c>
      <c r="T50" s="16"/>
      <c r="U50" s="323"/>
      <c r="V50" s="323"/>
      <c r="W50" s="323"/>
      <c r="X50" s="323"/>
      <c r="Y50" s="323"/>
    </row>
    <row r="51" spans="1:25" hidden="1">
      <c r="A51" s="449"/>
      <c r="B51" s="481"/>
      <c r="C51" s="480"/>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(C)'!$L$1,'Cumulative Cost Share Budget'!Q50,0)</f>
        <v>0</v>
      </c>
      <c r="R51" s="212">
        <f>IF('Cumulative Cost Share Budget'!L50='Split CS budget (C)'!$L$1,'Cumulative Cost Share Budget'!R50,0)</f>
        <v>0</v>
      </c>
      <c r="S51" s="61">
        <f>IF('Cumulative Cost Share Budget'!L50='Split CS budget (C)'!$L$1,'Cumulative Cost Share Budget'!S50,0)</f>
        <v>0</v>
      </c>
      <c r="T51" s="16"/>
      <c r="U51" s="323"/>
      <c r="V51" s="323"/>
      <c r="W51" s="323"/>
      <c r="X51" s="323"/>
      <c r="Y51" s="323"/>
    </row>
    <row r="52" spans="1:25" hidden="1">
      <c r="A52" s="449"/>
      <c r="B52" s="481"/>
      <c r="C52" s="480"/>
      <c r="D52" s="59"/>
      <c r="E52" s="16"/>
      <c r="F52" s="16"/>
      <c r="G52" s="16"/>
      <c r="H52" s="16"/>
      <c r="I52" s="16"/>
      <c r="J52" s="25"/>
      <c r="M52" s="215"/>
      <c r="N52" s="56"/>
      <c r="O52" s="56"/>
      <c r="P52" s="56"/>
      <c r="Q52" s="31"/>
      <c r="R52" s="56"/>
      <c r="S52" s="31"/>
      <c r="T52" s="16"/>
      <c r="U52" s="325"/>
      <c r="V52" s="326"/>
      <c r="W52" s="324"/>
      <c r="X52" s="324"/>
      <c r="Y52" s="324"/>
    </row>
    <row r="53" spans="1:25" hidden="1">
      <c r="A53" s="485">
        <f>IF('Cumulative Cost Share Budget'!$L52='Split CS budget (C)'!$L$1,'Cumulative Cost Share Budget'!A52,0)</f>
        <v>0</v>
      </c>
      <c r="B53" s="493">
        <f>IF('Cumulative Cost Share Budget'!$L52='Split CS budget (C)'!$L$1,'Cumulative Cost Share Budget'!B52,0)</f>
        <v>0</v>
      </c>
      <c r="C53" s="481"/>
      <c r="D53" s="33" t="s">
        <v>123</v>
      </c>
      <c r="E53" s="76">
        <f>ROUND($R53*$S53,6)</f>
        <v>0</v>
      </c>
      <c r="F53" s="76">
        <f>ROUND($R54*$S54,6)</f>
        <v>0</v>
      </c>
      <c r="G53" s="76">
        <f>ROUND($R55*$S55,6)</f>
        <v>0</v>
      </c>
      <c r="H53" s="76">
        <f>ROUND($R56*$S56,6)</f>
        <v>0</v>
      </c>
      <c r="I53" s="76">
        <f>ROUND($R57*$S57,6)</f>
        <v>0</v>
      </c>
      <c r="J53" s="46"/>
      <c r="M53" s="133">
        <f>IF('Cumulative Cost Share Budget'!L52='Split CS budget (C)'!$L$1,'Cumulative Cost Share Budget'!M52,0)</f>
        <v>0</v>
      </c>
      <c r="N53" s="214">
        <f>IF('Cumulative Cost Share Budget'!L52='Split CS budget (C)'!$L$1,'Cumulative Cost Share Budget'!N52,0)</f>
        <v>0</v>
      </c>
      <c r="O53" s="214">
        <f>IF('Cumulative Cost Share Budget'!$L52='Split CS budget (C)'!$L$1,'Cumulative Cost Share Budget'!O52,0)</f>
        <v>0</v>
      </c>
      <c r="P53" s="209">
        <f>IF('Cumulative Cost Share Budget'!L52='Split CS budget (C)'!$L$1,'Cumulative Cost Share Budget'!P52,0)</f>
        <v>0</v>
      </c>
      <c r="Q53" s="211">
        <f>IF('Cumulative Cost Share Budget'!L52='Split CS budget (C)'!$L$1,'Cumulative Cost Share Budget'!Q52,0)</f>
        <v>0</v>
      </c>
      <c r="R53" s="212">
        <f>IF('Cumulative Cost Share Budget'!L52='Split CS budget (C)'!$L$1,'Cumulative Cost Share Budget'!R52,0)</f>
        <v>0</v>
      </c>
      <c r="S53" s="61">
        <f>IF('Cumulative Cost Share Budget'!L52='Split CS budget (C)'!$L$1,'Cumulative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93">
        <f>IF('Cumulative Cost Share Budget'!$L53='Split CS budget (C)'!$L$1,'Cumulative Cost Share Budget'!A53,0)</f>
        <v>0</v>
      </c>
      <c r="B54" s="493">
        <f>IF('Cumulative Cost Share Budget'!$L53='Split CS budget (C)'!$L$1,'Cumulative Cost Share Budget'!B53,0)</f>
        <v>0</v>
      </c>
      <c r="C54" s="480"/>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(C)'!$L$1,'Cumulative Cost Share Budget'!Q53,0)</f>
        <v>0</v>
      </c>
      <c r="R54" s="212">
        <f>IF('Cumulative Cost Share Budget'!L53='Split CS budget (C)'!$L$1,'Cumulative Cost Share Budget'!R53,0)</f>
        <v>0</v>
      </c>
      <c r="S54" s="61">
        <f>IF('Cumulative Cost Share Budget'!L53='Split CS budget (C)'!$L$1,'Cumulative Cost Share Budget'!S53,0)</f>
        <v>0</v>
      </c>
      <c r="T54" s="16"/>
      <c r="U54" s="324"/>
      <c r="V54" s="324"/>
      <c r="W54" s="324"/>
      <c r="X54" s="324"/>
      <c r="Y54" s="324"/>
    </row>
    <row r="55" spans="1:25" hidden="1">
      <c r="A55" s="449"/>
      <c r="B55" s="481"/>
      <c r="C55" s="480"/>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(C)'!$L$1,'Cumulative Cost Share Budget'!Q54,0)</f>
        <v>0</v>
      </c>
      <c r="R55" s="212">
        <f>IF('Cumulative Cost Share Budget'!L54='Split CS budget (C)'!$L$1,'Cumulative Cost Share Budget'!R54,0)</f>
        <v>0</v>
      </c>
      <c r="S55" s="61">
        <f>IF('Cumulative Cost Share Budget'!L54='Split CS budget (C)'!$L$1,'Cumulative Cost Share Budget'!S54,0)</f>
        <v>0</v>
      </c>
      <c r="T55" s="16"/>
      <c r="U55" s="323"/>
      <c r="V55" s="323"/>
      <c r="W55" s="323"/>
      <c r="X55" s="323"/>
      <c r="Y55" s="323"/>
    </row>
    <row r="56" spans="1:25" ht="15" hidden="1">
      <c r="A56" s="449"/>
      <c r="B56" s="481"/>
      <c r="C56" s="480"/>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(C)'!$L$1,'Cumulative Cost Share Budget'!Q55,0)</f>
        <v>0</v>
      </c>
      <c r="R56" s="212">
        <f>IF('Cumulative Cost Share Budget'!L55='Split CS budget (C)'!$L$1,'Cumulative Cost Share Budget'!R55,0)</f>
        <v>0</v>
      </c>
      <c r="S56" s="61">
        <f>IF('Cumulative Cost Share Budget'!L55='Split CS budget (C)'!$L$1,'Cumulative Cost Share Budget'!S55,0)</f>
        <v>0</v>
      </c>
      <c r="T56" s="16"/>
      <c r="U56" s="323"/>
      <c r="V56" s="323"/>
      <c r="W56" s="323"/>
      <c r="X56" s="323"/>
      <c r="Y56" s="323"/>
    </row>
    <row r="57" spans="1:25" hidden="1">
      <c r="A57" s="449"/>
      <c r="B57" s="481"/>
      <c r="C57" s="480"/>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(C)'!$L$1,'Cumulative Cost Share Budget'!Q56,0)</f>
        <v>0</v>
      </c>
      <c r="R57" s="212">
        <f>IF('Cumulative Cost Share Budget'!L56='Split CS budget (C)'!$L$1,'Cumulative Cost Share Budget'!R56,0)</f>
        <v>0</v>
      </c>
      <c r="S57" s="61">
        <f>IF('Cumulative Cost Share Budget'!L56='Split CS budget (C)'!$L$1,'Cumulative Cost Share Budget'!S56,0)</f>
        <v>0</v>
      </c>
      <c r="T57" s="16"/>
      <c r="U57" s="323"/>
      <c r="V57" s="323"/>
      <c r="W57" s="323"/>
      <c r="X57" s="323"/>
      <c r="Y57" s="323"/>
    </row>
    <row r="58" spans="1:25" hidden="1">
      <c r="A58" s="449"/>
      <c r="B58" s="481"/>
      <c r="C58" s="480"/>
      <c r="D58" s="59"/>
      <c r="E58" s="16"/>
      <c r="F58" s="16"/>
      <c r="G58" s="16"/>
      <c r="H58" s="16"/>
      <c r="I58" s="16"/>
      <c r="J58" s="25"/>
      <c r="M58" s="215"/>
      <c r="N58" s="56"/>
      <c r="O58" s="56"/>
      <c r="P58" s="56"/>
      <c r="Q58" s="31"/>
      <c r="R58" s="56"/>
      <c r="S58" s="31"/>
      <c r="T58" s="16"/>
      <c r="U58" s="325"/>
      <c r="V58" s="326"/>
      <c r="W58" s="324"/>
      <c r="X58" s="324"/>
      <c r="Y58" s="324"/>
    </row>
    <row r="59" spans="1:25" hidden="1">
      <c r="A59" s="485">
        <f>IF('Cumulative Cost Share Budget'!$L58='Split CS budget (C)'!$L$1,'Cumulative Cost Share Budget'!A58,0)</f>
        <v>0</v>
      </c>
      <c r="B59" s="493">
        <f>IF('Cumulative Cost Share Budget'!$L58='Split CS budget (C)'!$L$1,'Cumulative Cost Share Budget'!B58,0)</f>
        <v>0</v>
      </c>
      <c r="C59" s="481"/>
      <c r="D59" s="33" t="s">
        <v>123</v>
      </c>
      <c r="E59" s="76">
        <f>ROUND($R59*$S59,6)</f>
        <v>0</v>
      </c>
      <c r="F59" s="76">
        <f>ROUND($R60*$S60,6)</f>
        <v>0</v>
      </c>
      <c r="G59" s="76">
        <f>ROUND($R61*$S61,6)</f>
        <v>0</v>
      </c>
      <c r="H59" s="76">
        <f>ROUND($R62*$S62,6)</f>
        <v>0</v>
      </c>
      <c r="I59" s="76">
        <f>ROUND($R63*$S63,6)</f>
        <v>0</v>
      </c>
      <c r="J59" s="46"/>
      <c r="M59" s="133">
        <f>IF('Cumulative Cost Share Budget'!L58='Split CS budget (C)'!$L$1,'Cumulative Cost Share Budget'!M58,0)</f>
        <v>0</v>
      </c>
      <c r="N59" s="214">
        <f>IF('Cumulative Cost Share Budget'!L58='Split CS budget (C)'!$L$1,'Cumulative Cost Share Budget'!N58,0)</f>
        <v>0</v>
      </c>
      <c r="O59" s="214">
        <f>IF('Cumulative Cost Share Budget'!$L58='Split CS budget (C)'!$L$1,'Cumulative Cost Share Budget'!O58,0)</f>
        <v>0</v>
      </c>
      <c r="P59" s="209">
        <f>IF('Cumulative Cost Share Budget'!L58='Split CS budget (C)'!$L$1,'Cumulative Cost Share Budget'!P58,0)</f>
        <v>0</v>
      </c>
      <c r="Q59" s="211">
        <f>IF('Cumulative Cost Share Budget'!L58='Split CS budget (C)'!$L$1,'Cumulative Cost Share Budget'!Q58,0)</f>
        <v>0</v>
      </c>
      <c r="R59" s="212">
        <f>IF('Cumulative Cost Share Budget'!L58='Split CS budget (C)'!$L$1,'Cumulative Cost Share Budget'!R58,0)</f>
        <v>0</v>
      </c>
      <c r="S59" s="61">
        <f>IF('Cumulative Cost Share Budget'!L58='Split CS budget (C)'!$L$1,'Cumulative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93">
        <f>IF('Cumulative Cost Share Budget'!$L59='Split CS budget (C)'!$L$1,'Cumulative Cost Share Budget'!A59,0)</f>
        <v>0</v>
      </c>
      <c r="B60" s="493">
        <f>IF('Cumulative Cost Share Budget'!$L59='Split CS budget (C)'!$L$1,'Cumulative Cost Share Budget'!B59,0)</f>
        <v>0</v>
      </c>
      <c r="C60" s="480"/>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(C)'!$L$1,'Cumulative Cost Share Budget'!Q59,0)</f>
        <v>0</v>
      </c>
      <c r="R60" s="212">
        <f>IF('Cumulative Cost Share Budget'!L59='Split CS budget (C)'!$L$1,'Cumulative Cost Share Budget'!R59,0)</f>
        <v>0</v>
      </c>
      <c r="S60" s="61">
        <f>IF('Cumulative Cost Share Budget'!L59='Split CS budget (C)'!$L$1,'Cumulative Cost Share Budget'!S59,0)</f>
        <v>0</v>
      </c>
      <c r="T60" s="16"/>
      <c r="U60" s="324"/>
      <c r="V60" s="324"/>
      <c r="W60" s="324"/>
      <c r="X60" s="324"/>
      <c r="Y60" s="324"/>
    </row>
    <row r="61" spans="1:25" hidden="1">
      <c r="A61" s="449"/>
      <c r="B61" s="486"/>
      <c r="C61" s="480"/>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(C)'!$L$1,'Cumulative Cost Share Budget'!Q60,0)</f>
        <v>0</v>
      </c>
      <c r="R61" s="212">
        <f>IF('Cumulative Cost Share Budget'!L60='Split CS budget (C)'!$L$1,'Cumulative Cost Share Budget'!R60,0)</f>
        <v>0</v>
      </c>
      <c r="S61" s="61">
        <f>IF('Cumulative Cost Share Budget'!L60='Split CS budget (C)'!$L$1,'Cumulative Cost Share Budget'!S60,0)</f>
        <v>0</v>
      </c>
      <c r="T61" s="16"/>
      <c r="U61" s="323"/>
      <c r="V61" s="323"/>
      <c r="W61" s="323"/>
      <c r="X61" s="323"/>
      <c r="Y61" s="323"/>
    </row>
    <row r="62" spans="1:25" ht="15" hidden="1">
      <c r="A62" s="449"/>
      <c r="B62" s="486"/>
      <c r="C62" s="480"/>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(C)'!$L$1,'Cumulative Cost Share Budget'!Q61,0)</f>
        <v>0</v>
      </c>
      <c r="R62" s="212">
        <f>IF('Cumulative Cost Share Budget'!L61='Split CS budget (C)'!$L$1,'Cumulative Cost Share Budget'!R61,0)</f>
        <v>0</v>
      </c>
      <c r="S62" s="61">
        <f>IF('Cumulative Cost Share Budget'!L61='Split CS budget (C)'!$L$1,'Cumulative Cost Share Budget'!S61,0)</f>
        <v>0</v>
      </c>
      <c r="T62" s="16"/>
      <c r="U62" s="324"/>
      <c r="V62" s="324"/>
      <c r="W62" s="324"/>
      <c r="X62" s="324"/>
      <c r="Y62" s="324"/>
    </row>
    <row r="63" spans="1:25" hidden="1">
      <c r="A63" s="449"/>
      <c r="B63" s="486"/>
      <c r="C63" s="480"/>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(C)'!$L$1,'Cumulative Cost Share Budget'!Q62,0)</f>
        <v>0</v>
      </c>
      <c r="R63" s="212">
        <f>IF('Cumulative Cost Share Budget'!L62='Split CS budget (C)'!$L$1,'Cumulative Cost Share Budget'!R62,0)</f>
        <v>0</v>
      </c>
      <c r="S63" s="61">
        <f>IF('Cumulative Cost Share Budget'!L62='Split CS budget (C)'!$L$1,'Cumulative Cost Share Budget'!S62,0)</f>
        <v>0</v>
      </c>
      <c r="T63" s="16"/>
      <c r="U63" s="323"/>
      <c r="V63" s="323"/>
      <c r="W63" s="323"/>
      <c r="X63" s="323"/>
      <c r="Y63" s="323"/>
    </row>
    <row r="64" spans="1:25" hidden="1">
      <c r="A64" s="449"/>
      <c r="B64" s="481"/>
      <c r="C64" s="480"/>
      <c r="D64" s="59"/>
      <c r="E64" s="16"/>
      <c r="F64" s="16"/>
      <c r="G64" s="16"/>
      <c r="H64" s="16"/>
      <c r="I64" s="16"/>
      <c r="J64" s="25"/>
      <c r="M64" s="215"/>
      <c r="N64" s="56"/>
      <c r="O64" s="56"/>
      <c r="P64" s="56"/>
      <c r="Q64" s="31"/>
      <c r="R64" s="56"/>
      <c r="S64" s="31"/>
      <c r="T64" s="16"/>
      <c r="U64" s="325"/>
      <c r="V64" s="326"/>
      <c r="W64" s="324"/>
      <c r="X64" s="324"/>
      <c r="Y64" s="324"/>
    </row>
    <row r="65" spans="1:25" hidden="1">
      <c r="A65" s="485">
        <f>IF('Cumulative Cost Share Budget'!$L64='Split CS budget (C)'!$L$1,'Cumulative Cost Share Budget'!A64,0)</f>
        <v>0</v>
      </c>
      <c r="B65" s="493">
        <f>IF('Cumulative Cost Share Budget'!$L64='Split CS budget (C)'!$L$1,'Cumulative Cost Share Budget'!B64,0)</f>
        <v>0</v>
      </c>
      <c r="C65" s="481"/>
      <c r="D65" s="33" t="s">
        <v>123</v>
      </c>
      <c r="E65" s="76">
        <f>ROUND($R65*$S65,6)</f>
        <v>0</v>
      </c>
      <c r="F65" s="76">
        <f>ROUND($R66*$S66,6)</f>
        <v>0</v>
      </c>
      <c r="G65" s="76">
        <f>ROUND($R67*$S67,6)</f>
        <v>0</v>
      </c>
      <c r="H65" s="76">
        <f>ROUND($R68*$S68,6)</f>
        <v>0</v>
      </c>
      <c r="I65" s="76">
        <f>ROUND($R69*$S69,6)</f>
        <v>0</v>
      </c>
      <c r="J65" s="46"/>
      <c r="M65" s="133">
        <f>IF('Cumulative Cost Share Budget'!L64='Split CS budget (C)'!$L$1,'Cumulative Cost Share Budget'!M64,0)</f>
        <v>0</v>
      </c>
      <c r="N65" s="214">
        <f>IF('Cumulative Cost Share Budget'!L64='Split CS budget (C)'!$L$1,'Cumulative Cost Share Budget'!N64,0)</f>
        <v>0</v>
      </c>
      <c r="O65" s="214">
        <f>IF('Cumulative Cost Share Budget'!$L64='Split CS budget (C)'!$L$1,'Cumulative Cost Share Budget'!O64,0)</f>
        <v>0</v>
      </c>
      <c r="P65" s="209">
        <f>IF('Cumulative Cost Share Budget'!L64='Split CS budget (C)'!$L$1,'Cumulative Cost Share Budget'!P64,0)</f>
        <v>0</v>
      </c>
      <c r="Q65" s="211">
        <f>IF('Cumulative Cost Share Budget'!L64='Split CS budget (C)'!$L$1,'Cumulative Cost Share Budget'!Q64,0)</f>
        <v>0</v>
      </c>
      <c r="R65" s="212">
        <f>IF('Cumulative Cost Share Budget'!L64='Split CS budget (C)'!$L$1,'Cumulative Cost Share Budget'!R64,0)</f>
        <v>0</v>
      </c>
      <c r="S65" s="61">
        <f>IF('Cumulative Cost Share Budget'!L64='Split CS budget (C)'!$L$1,'Cumulative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93">
        <f>IF('Cumulative Cost Share Budget'!$L65='Split CS budget (C)'!$L$1,'Cumulative Cost Share Budget'!A65,0)</f>
        <v>0</v>
      </c>
      <c r="B66" s="493">
        <f>IF('Cumulative Cost Share Budget'!$L65='Split CS budget (C)'!$L$1,'Cumulative Cost Share Budget'!B65,0)</f>
        <v>0</v>
      </c>
      <c r="C66" s="480"/>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(C)'!$L$1,'Cumulative Cost Share Budget'!Q65,0)</f>
        <v>0</v>
      </c>
      <c r="R66" s="212">
        <f>IF('Cumulative Cost Share Budget'!L65='Split CS budget (C)'!$L$1,'Cumulative Cost Share Budget'!R65,0)</f>
        <v>0</v>
      </c>
      <c r="S66" s="61">
        <f>IF('Cumulative Cost Share Budget'!L65='Split CS budget (C)'!$L$1,'Cumulative Cost Share Budget'!S65,0)</f>
        <v>0</v>
      </c>
      <c r="T66" s="16"/>
      <c r="U66" s="324"/>
      <c r="V66" s="324"/>
      <c r="W66" s="324"/>
      <c r="X66" s="324"/>
      <c r="Y66" s="324"/>
    </row>
    <row r="67" spans="1:25" hidden="1">
      <c r="A67" s="449"/>
      <c r="B67" s="486"/>
      <c r="C67" s="480"/>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(C)'!$L$1,'Cumulative Cost Share Budget'!Q66,0)</f>
        <v>0</v>
      </c>
      <c r="R67" s="212">
        <f>IF('Cumulative Cost Share Budget'!L66='Split CS budget (C)'!$L$1,'Cumulative Cost Share Budget'!R66,0)</f>
        <v>0</v>
      </c>
      <c r="S67" s="61">
        <f>IF('Cumulative Cost Share Budget'!L66='Split CS budget (C)'!$L$1,'Cumulative Cost Share Budget'!S66,0)</f>
        <v>0</v>
      </c>
      <c r="T67" s="16"/>
      <c r="U67" s="323"/>
      <c r="V67" s="323"/>
      <c r="W67" s="323"/>
      <c r="X67" s="323"/>
      <c r="Y67" s="323"/>
    </row>
    <row r="68" spans="1:25" ht="15" hidden="1">
      <c r="A68" s="449"/>
      <c r="B68" s="486"/>
      <c r="C68" s="480"/>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(C)'!$L$1,'Cumulative Cost Share Budget'!Q67,0)</f>
        <v>0</v>
      </c>
      <c r="R68" s="212">
        <f>IF('Cumulative Cost Share Budget'!L67='Split CS budget (C)'!$L$1,'Cumulative Cost Share Budget'!R67,0)</f>
        <v>0</v>
      </c>
      <c r="S68" s="61">
        <f>IF('Cumulative Cost Share Budget'!L67='Split CS budget (C)'!$L$1,'Cumulative Cost Share Budget'!S67,0)</f>
        <v>0</v>
      </c>
      <c r="T68" s="16"/>
      <c r="U68" s="324"/>
      <c r="V68" s="324"/>
      <c r="W68" s="324"/>
      <c r="X68" s="324"/>
      <c r="Y68" s="324"/>
    </row>
    <row r="69" spans="1:25" hidden="1">
      <c r="A69" s="449"/>
      <c r="B69" s="486"/>
      <c r="C69" s="480"/>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(C)'!$L$1,'Cumulative Cost Share Budget'!Q68,0)</f>
        <v>0</v>
      </c>
      <c r="R69" s="212">
        <f>IF('Cumulative Cost Share Budget'!L68='Split CS budget (C)'!$L$1,'Cumulative Cost Share Budget'!R68,0)</f>
        <v>0</v>
      </c>
      <c r="S69" s="61">
        <f>IF('Cumulative Cost Share Budget'!L68='Split CS budget (C)'!$L$1,'Cumulative Cost Share Budget'!S68,0)</f>
        <v>0</v>
      </c>
      <c r="T69" s="16"/>
      <c r="U69" s="323"/>
      <c r="V69" s="323"/>
      <c r="W69" s="323"/>
      <c r="X69" s="323"/>
      <c r="Y69" s="323"/>
    </row>
    <row r="70" spans="1:25" hidden="1">
      <c r="A70" s="449"/>
      <c r="B70" s="481"/>
      <c r="C70" s="480"/>
      <c r="D70" s="59"/>
      <c r="E70" s="16"/>
      <c r="F70" s="16"/>
      <c r="G70" s="16"/>
      <c r="H70" s="16"/>
      <c r="I70" s="16"/>
      <c r="J70" s="25"/>
      <c r="M70" s="215"/>
      <c r="N70" s="56"/>
      <c r="O70" s="56"/>
      <c r="P70" s="56"/>
      <c r="Q70" s="31"/>
      <c r="R70" s="56"/>
      <c r="S70" s="31"/>
      <c r="T70" s="16"/>
      <c r="U70" s="325"/>
      <c r="V70" s="326"/>
      <c r="W70" s="324"/>
      <c r="X70" s="324"/>
      <c r="Y70" s="324"/>
    </row>
    <row r="71" spans="1:25" hidden="1">
      <c r="A71" s="485">
        <f>IF('Cumulative Cost Share Budget'!$L70='Split CS budget (C)'!$L$1,'Cumulative Cost Share Budget'!A70,0)</f>
        <v>0</v>
      </c>
      <c r="B71" s="493">
        <f>IF('Cumulative Cost Share Budget'!$L70='Split CS budget (C)'!$L$1,'Cumulative Cost Share Budget'!B70,0)</f>
        <v>0</v>
      </c>
      <c r="C71" s="481"/>
      <c r="D71" s="33" t="s">
        <v>123</v>
      </c>
      <c r="E71" s="76">
        <f>ROUND($R71*$S71,6)</f>
        <v>0</v>
      </c>
      <c r="F71" s="76">
        <f>ROUND($R72*$S72,6)</f>
        <v>0</v>
      </c>
      <c r="G71" s="76">
        <f>ROUND($R73*$S73,6)</f>
        <v>0</v>
      </c>
      <c r="H71" s="76">
        <f>ROUND($R74*$S74,6)</f>
        <v>0</v>
      </c>
      <c r="I71" s="76">
        <f>ROUND($R75*$S75,6)</f>
        <v>0</v>
      </c>
      <c r="J71" s="46"/>
      <c r="M71" s="133">
        <f>IF('Cumulative Cost Share Budget'!L70='Split CS budget (C)'!$L$1,'Cumulative Cost Share Budget'!M70,0)</f>
        <v>0</v>
      </c>
      <c r="N71" s="214">
        <f>IF('Cumulative Cost Share Budget'!L70='Split CS budget (C)'!$L$1,'Cumulative Cost Share Budget'!N70,0)</f>
        <v>0</v>
      </c>
      <c r="O71" s="214">
        <f>IF('Cumulative Cost Share Budget'!$L70='Split CS budget (C)'!$L$1,'Cumulative Cost Share Budget'!O70,0)</f>
        <v>0</v>
      </c>
      <c r="P71" s="209">
        <f>IF('Cumulative Cost Share Budget'!L70='Split CS budget (C)'!$L$1,'Cumulative Cost Share Budget'!P70,0)</f>
        <v>0</v>
      </c>
      <c r="Q71" s="211">
        <f>IF('Cumulative Cost Share Budget'!L70='Split CS budget (C)'!$L$1,'Cumulative Cost Share Budget'!Q70,0)</f>
        <v>0</v>
      </c>
      <c r="R71" s="212">
        <f>IF('Cumulative Cost Share Budget'!L70='Split CS budget (C)'!$L$1,'Cumulative Cost Share Budget'!R70,0)</f>
        <v>0</v>
      </c>
      <c r="S71" s="61">
        <f>IF('Cumulative Cost Share Budget'!L70='Split CS budget (C)'!$L$1,'Cumulative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93">
        <f>IF('Cumulative Cost Share Budget'!$L71='Split CS budget (C)'!$L$1,'Cumulative Cost Share Budget'!A71,0)</f>
        <v>0</v>
      </c>
      <c r="B72" s="493">
        <f>IF('Cumulative Cost Share Budget'!$L71='Split CS budget (C)'!$L$1,'Cumulative Cost Share Budget'!B71,0)</f>
        <v>0</v>
      </c>
      <c r="C72" s="480"/>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(C)'!$L$1,'Cumulative Cost Share Budget'!Q71,0)</f>
        <v>0</v>
      </c>
      <c r="R72" s="212">
        <f>IF('Cumulative Cost Share Budget'!L71='Split CS budget (C)'!$L$1,'Cumulative Cost Share Budget'!R71,0)</f>
        <v>0</v>
      </c>
      <c r="S72" s="61">
        <f>IF('Cumulative Cost Share Budget'!L71='Split CS budget (C)'!$L$1,'Cumulative Cost Share Budget'!S71,0)</f>
        <v>0</v>
      </c>
      <c r="T72" s="16"/>
      <c r="U72" s="324"/>
      <c r="V72" s="324"/>
      <c r="W72" s="324"/>
      <c r="X72" s="324"/>
      <c r="Y72" s="324"/>
    </row>
    <row r="73" spans="1:25" hidden="1">
      <c r="A73" s="449"/>
      <c r="B73" s="486"/>
      <c r="C73" s="480"/>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(C)'!$L$1,'Cumulative Cost Share Budget'!Q72,0)</f>
        <v>0</v>
      </c>
      <c r="R73" s="212">
        <f>IF('Cumulative Cost Share Budget'!L72='Split CS budget (C)'!$L$1,'Cumulative Cost Share Budget'!R72,0)</f>
        <v>0</v>
      </c>
      <c r="S73" s="61">
        <f>IF('Cumulative Cost Share Budget'!L72='Split CS budget (C)'!$L$1,'Cumulative Cost Share Budget'!S72,0)</f>
        <v>0</v>
      </c>
      <c r="T73" s="16"/>
      <c r="U73" s="323"/>
      <c r="V73" s="323"/>
      <c r="W73" s="323"/>
      <c r="X73" s="323"/>
      <c r="Y73" s="323"/>
    </row>
    <row r="74" spans="1:25" ht="15" hidden="1">
      <c r="A74" s="449"/>
      <c r="B74" s="486"/>
      <c r="C74" s="480"/>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(C)'!$L$1,'Cumulative Cost Share Budget'!Q73,0)</f>
        <v>0</v>
      </c>
      <c r="R74" s="212">
        <f>IF('Cumulative Cost Share Budget'!L73='Split CS budget (C)'!$L$1,'Cumulative Cost Share Budget'!R73,0)</f>
        <v>0</v>
      </c>
      <c r="S74" s="61">
        <f>IF('Cumulative Cost Share Budget'!L73='Split CS budget (C)'!$L$1,'Cumulative Cost Share Budget'!S73,0)</f>
        <v>0</v>
      </c>
      <c r="T74" s="16"/>
      <c r="U74" s="324"/>
      <c r="V74" s="324"/>
      <c r="W74" s="324"/>
      <c r="X74" s="324"/>
      <c r="Y74" s="324"/>
    </row>
    <row r="75" spans="1:25" hidden="1">
      <c r="A75" s="449"/>
      <c r="B75" s="486"/>
      <c r="C75" s="480"/>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(C)'!$L$1,'Cumulative Cost Share Budget'!Q74,0)</f>
        <v>0</v>
      </c>
      <c r="R75" s="212">
        <f>IF('Cumulative Cost Share Budget'!L74='Split CS budget (C)'!$L$1,'Cumulative Cost Share Budget'!R74,0)</f>
        <v>0</v>
      </c>
      <c r="S75" s="61">
        <f>IF('Cumulative Cost Share Budget'!L74='Split CS budget (C)'!$L$1,'Cumulative Cost Share Budget'!S74,0)</f>
        <v>0</v>
      </c>
      <c r="T75" s="16"/>
      <c r="U75" s="323"/>
      <c r="V75" s="323"/>
      <c r="W75" s="323"/>
      <c r="X75" s="323"/>
      <c r="Y75" s="323"/>
    </row>
    <row r="76" spans="1:25" hidden="1">
      <c r="A76" s="449"/>
      <c r="B76" s="481"/>
      <c r="C76" s="480"/>
      <c r="D76" s="59"/>
      <c r="E76" s="16"/>
      <c r="F76" s="16"/>
      <c r="G76" s="16"/>
      <c r="H76" s="16"/>
      <c r="I76" s="16"/>
      <c r="J76" s="25"/>
      <c r="M76" s="215"/>
      <c r="N76" s="56"/>
      <c r="O76" s="56"/>
      <c r="P76" s="56"/>
      <c r="Q76" s="31"/>
      <c r="R76" s="56"/>
      <c r="S76" s="31"/>
      <c r="T76" s="16"/>
      <c r="U76" s="325"/>
      <c r="V76" s="326"/>
      <c r="W76" s="324"/>
      <c r="X76" s="324"/>
      <c r="Y76" s="324"/>
    </row>
    <row r="77" spans="1:25" hidden="1">
      <c r="A77" s="485">
        <f>IF('Cumulative Cost Share Budget'!$L76='Split CS budget (C)'!$L$1,'Cumulative Cost Share Budget'!A76,0)</f>
        <v>0</v>
      </c>
      <c r="B77" s="493">
        <f>IF('Cumulative Cost Share Budget'!$L76='Split CS budget (C)'!$L$1,'Cumulative Cost Share Budget'!B76,0)</f>
        <v>0</v>
      </c>
      <c r="C77" s="481"/>
      <c r="D77" s="33" t="s">
        <v>123</v>
      </c>
      <c r="E77" s="76">
        <f>ROUND($R77*$S77,6)</f>
        <v>0</v>
      </c>
      <c r="F77" s="76">
        <f>ROUND($R78*$S78,6)</f>
        <v>0</v>
      </c>
      <c r="G77" s="76">
        <f>ROUND($R79*$S79,6)</f>
        <v>0</v>
      </c>
      <c r="H77" s="76">
        <f>ROUND($R80*$S80,6)</f>
        <v>0</v>
      </c>
      <c r="I77" s="76">
        <f>ROUND($R81*$S81,6)</f>
        <v>0</v>
      </c>
      <c r="J77" s="46"/>
      <c r="M77" s="133">
        <f>IF('Cumulative Cost Share Budget'!L76='Split CS budget (C)'!$L$1,'Cumulative Cost Share Budget'!M76,0)</f>
        <v>0</v>
      </c>
      <c r="N77" s="214">
        <f>IF('Cumulative Cost Share Budget'!L76='Split CS budget (C)'!$L$1,'Cumulative Cost Share Budget'!N76,0)</f>
        <v>0</v>
      </c>
      <c r="O77" s="214">
        <f>IF('Cumulative Cost Share Budget'!$L76='Split CS budget (C)'!$L$1,'Cumulative Cost Share Budget'!O76,0)</f>
        <v>0</v>
      </c>
      <c r="P77" s="209">
        <f>IF('Cumulative Cost Share Budget'!L76='Split CS budget (C)'!$L$1,'Cumulative Cost Share Budget'!P76,0)</f>
        <v>0</v>
      </c>
      <c r="Q77" s="211">
        <f>IF('Cumulative Cost Share Budget'!L76='Split CS budget (C)'!$L$1,'Cumulative Cost Share Budget'!Q76,0)</f>
        <v>0</v>
      </c>
      <c r="R77" s="212">
        <f>IF('Cumulative Cost Share Budget'!L76='Split CS budget (C)'!$L$1,'Cumulative Cost Share Budget'!R76,0)</f>
        <v>0</v>
      </c>
      <c r="S77" s="61">
        <f>IF('Cumulative Cost Share Budget'!L76='Split CS budget (C)'!$L$1,'Cumulative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93">
        <f>IF('Cumulative Cost Share Budget'!$L77='Split CS budget (C)'!$L$1,'Cumulative Cost Share Budget'!A77,0)</f>
        <v>0</v>
      </c>
      <c r="B78" s="493">
        <f>IF('Cumulative Cost Share Budget'!$L77='Split CS budget (C)'!$L$1,'Cumulative Cost Share Budget'!B77,0)</f>
        <v>0</v>
      </c>
      <c r="C78" s="480"/>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(C)'!$L$1,'Cumulative Cost Share Budget'!Q77,0)</f>
        <v>0</v>
      </c>
      <c r="R78" s="212">
        <f>IF('Cumulative Cost Share Budget'!L77='Split CS budget (C)'!$L$1,'Cumulative Cost Share Budget'!R77,0)</f>
        <v>0</v>
      </c>
      <c r="S78" s="61">
        <f>IF('Cumulative Cost Share Budget'!L77='Split CS budget (C)'!$L$1,'Cumulative Cost Share Budget'!S77,0)</f>
        <v>0</v>
      </c>
      <c r="T78" s="16"/>
      <c r="U78" s="324"/>
      <c r="V78" s="324"/>
      <c r="W78" s="324"/>
      <c r="X78" s="324"/>
      <c r="Y78" s="324"/>
    </row>
    <row r="79" spans="1:25" hidden="1">
      <c r="A79" s="449"/>
      <c r="B79" s="486"/>
      <c r="C79" s="480"/>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(C)'!$L$1,'Cumulative Cost Share Budget'!Q78,0)</f>
        <v>0</v>
      </c>
      <c r="R79" s="212">
        <f>IF('Cumulative Cost Share Budget'!L78='Split CS budget (C)'!$L$1,'Cumulative Cost Share Budget'!R78,0)</f>
        <v>0</v>
      </c>
      <c r="S79" s="61">
        <f>IF('Cumulative Cost Share Budget'!L78='Split CS budget (C)'!$L$1,'Cumulative Cost Share Budget'!S78,0)</f>
        <v>0</v>
      </c>
      <c r="T79" s="16"/>
      <c r="U79" s="323"/>
      <c r="V79" s="323"/>
      <c r="W79" s="323"/>
      <c r="X79" s="323"/>
      <c r="Y79" s="323"/>
    </row>
    <row r="80" spans="1:25" ht="15" hidden="1">
      <c r="A80" s="449"/>
      <c r="B80" s="486"/>
      <c r="C80" s="480"/>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(C)'!$L$1,'Cumulative Cost Share Budget'!Q79,0)</f>
        <v>0</v>
      </c>
      <c r="R80" s="212">
        <f>IF('Cumulative Cost Share Budget'!L79='Split CS budget (C)'!$L$1,'Cumulative Cost Share Budget'!R79,0)</f>
        <v>0</v>
      </c>
      <c r="S80" s="61">
        <f>IF('Cumulative Cost Share Budget'!L79='Split CS budget (C)'!$L$1,'Cumulative Cost Share Budget'!S79,0)</f>
        <v>0</v>
      </c>
      <c r="T80" s="16"/>
      <c r="U80" s="324"/>
      <c r="V80" s="324"/>
      <c r="W80" s="324"/>
      <c r="X80" s="324"/>
      <c r="Y80" s="324"/>
    </row>
    <row r="81" spans="1:25" hidden="1">
      <c r="A81" s="449"/>
      <c r="B81" s="486"/>
      <c r="C81" s="480"/>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(C)'!$L$1,'Cumulative Cost Share Budget'!Q80,0)</f>
        <v>0</v>
      </c>
      <c r="R81" s="212">
        <f>IF('Cumulative Cost Share Budget'!L80='Split CS budget (C)'!$L$1,'Cumulative Cost Share Budget'!R80,0)</f>
        <v>0</v>
      </c>
      <c r="S81" s="61">
        <f>IF('Cumulative Cost Share Budget'!L80='Split CS budget (C)'!$L$1,'Cumulative Cost Share Budget'!S80,0)</f>
        <v>0</v>
      </c>
      <c r="T81" s="16"/>
      <c r="U81" s="323"/>
      <c r="V81" s="323"/>
      <c r="W81" s="323"/>
      <c r="X81" s="323"/>
      <c r="Y81" s="323"/>
    </row>
    <row r="82" spans="1:25" hidden="1">
      <c r="A82" s="449"/>
      <c r="B82" s="481"/>
      <c r="C82" s="480"/>
      <c r="D82" s="59"/>
      <c r="E82" s="16"/>
      <c r="F82" s="16"/>
      <c r="G82" s="16"/>
      <c r="H82" s="16"/>
      <c r="I82" s="16"/>
      <c r="J82" s="25"/>
      <c r="M82" s="215"/>
      <c r="N82" s="56"/>
      <c r="O82" s="56"/>
      <c r="P82" s="56"/>
      <c r="Q82" s="31"/>
      <c r="R82" s="56"/>
      <c r="S82" s="31"/>
      <c r="T82" s="16"/>
      <c r="U82" s="325"/>
      <c r="V82" s="326"/>
      <c r="W82" s="324"/>
      <c r="X82" s="324"/>
      <c r="Y82" s="324"/>
    </row>
    <row r="83" spans="1:25" hidden="1">
      <c r="A83" s="485">
        <f>IF('Cumulative Cost Share Budget'!$L82='Split CS budget (C)'!$L$1,'Cumulative Cost Share Budget'!A82,0)</f>
        <v>0</v>
      </c>
      <c r="B83" s="493">
        <f>IF('Cumulative Cost Share Budget'!$L82='Split CS budget (C)'!$L$1,'Cumulative Cost Share Budget'!B82,0)</f>
        <v>0</v>
      </c>
      <c r="C83" s="481"/>
      <c r="D83" s="33" t="s">
        <v>123</v>
      </c>
      <c r="E83" s="76">
        <f>ROUND($R83*$S83,6)</f>
        <v>0</v>
      </c>
      <c r="F83" s="76">
        <f>ROUND($R84*$S84,6)</f>
        <v>0</v>
      </c>
      <c r="G83" s="76">
        <f>ROUND($R85*$S85,6)</f>
        <v>0</v>
      </c>
      <c r="H83" s="76">
        <f>ROUND($R86*$S86,6)</f>
        <v>0</v>
      </c>
      <c r="I83" s="76">
        <f>ROUND($R87*$S87,6)</f>
        <v>0</v>
      </c>
      <c r="J83" s="46"/>
      <c r="M83" s="133">
        <f>IF('Cumulative Cost Share Budget'!L82='Split CS budget (C)'!$L$1,'Cumulative Cost Share Budget'!M82,0)</f>
        <v>0</v>
      </c>
      <c r="N83" s="214">
        <f>IF('Cumulative Cost Share Budget'!L82='Split CS budget (C)'!$L$1,'Cumulative Cost Share Budget'!N82,0)</f>
        <v>0</v>
      </c>
      <c r="O83" s="214">
        <f>IF('Cumulative Cost Share Budget'!$L82='Split CS budget (C)'!$L$1,'Cumulative Cost Share Budget'!O82,0)</f>
        <v>0</v>
      </c>
      <c r="P83" s="209">
        <f>IF('Cumulative Cost Share Budget'!L82='Split CS budget (C)'!$L$1,'Cumulative Cost Share Budget'!P82,0)</f>
        <v>0</v>
      </c>
      <c r="Q83" s="211">
        <f>IF('Cumulative Cost Share Budget'!L82='Split CS budget (C)'!$L$1,'Cumulative Cost Share Budget'!Q82,0)</f>
        <v>0</v>
      </c>
      <c r="R83" s="212">
        <f>IF('Cumulative Cost Share Budget'!L82='Split CS budget (C)'!$L$1,'Cumulative Cost Share Budget'!R82,0)</f>
        <v>0</v>
      </c>
      <c r="S83" s="61">
        <f>IF('Cumulative Cost Share Budget'!L82='Split CS budget (C)'!$L$1,'Cumulative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93">
        <f>IF('Cumulative Cost Share Budget'!$L83='Split CS budget (C)'!$L$1,'Cumulative Cost Share Budget'!A83,0)</f>
        <v>0</v>
      </c>
      <c r="B84" s="493">
        <f>IF('Cumulative Cost Share Budget'!$L83='Split CS budget (C)'!$L$1,'Cumulative Cost Share Budget'!B83,0)</f>
        <v>0</v>
      </c>
      <c r="C84" s="480"/>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(C)'!$L$1,'Cumulative Cost Share Budget'!Q83,0)</f>
        <v>0</v>
      </c>
      <c r="R84" s="212">
        <f>IF('Cumulative Cost Share Budget'!L83='Split CS budget (C)'!$L$1,'Cumulative Cost Share Budget'!R83,0)</f>
        <v>0</v>
      </c>
      <c r="S84" s="61">
        <f>IF('Cumulative Cost Share Budget'!L83='Split CS budget (C)'!$L$1,'Cumulative Cost Share Budget'!S83,0)</f>
        <v>0</v>
      </c>
      <c r="T84" s="16"/>
      <c r="U84" s="324"/>
      <c r="V84" s="324"/>
      <c r="W84" s="324"/>
      <c r="X84" s="324"/>
      <c r="Y84" s="324"/>
    </row>
    <row r="85" spans="1:25" hidden="1">
      <c r="A85" s="449"/>
      <c r="B85" s="486"/>
      <c r="C85" s="480"/>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(C)'!$L$1,'Cumulative Cost Share Budget'!Q84,0)</f>
        <v>0</v>
      </c>
      <c r="R85" s="212">
        <f>IF('Cumulative Cost Share Budget'!L84='Split CS budget (C)'!$L$1,'Cumulative Cost Share Budget'!R84,0)</f>
        <v>0</v>
      </c>
      <c r="S85" s="61">
        <f>IF('Cumulative Cost Share Budget'!L84='Split CS budget (C)'!$L$1,'Cumulative Cost Share Budget'!S84,0)</f>
        <v>0</v>
      </c>
      <c r="T85" s="16"/>
      <c r="U85" s="323"/>
      <c r="V85" s="323"/>
      <c r="W85" s="323"/>
      <c r="X85" s="323"/>
      <c r="Y85" s="323"/>
    </row>
    <row r="86" spans="1:25" ht="15" hidden="1">
      <c r="A86" s="449"/>
      <c r="B86" s="486"/>
      <c r="C86" s="480"/>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(C)'!$L$1,'Cumulative Cost Share Budget'!Q85,0)</f>
        <v>0</v>
      </c>
      <c r="R86" s="212">
        <f>IF('Cumulative Cost Share Budget'!L85='Split CS budget (C)'!$L$1,'Cumulative Cost Share Budget'!R85,0)</f>
        <v>0</v>
      </c>
      <c r="S86" s="61">
        <f>IF('Cumulative Cost Share Budget'!L85='Split CS budget (C)'!$L$1,'Cumulative Cost Share Budget'!S85,0)</f>
        <v>0</v>
      </c>
      <c r="T86" s="16"/>
      <c r="U86" s="324"/>
      <c r="V86" s="324"/>
      <c r="W86" s="324"/>
      <c r="X86" s="324"/>
      <c r="Y86" s="324"/>
    </row>
    <row r="87" spans="1:25" hidden="1">
      <c r="A87" s="449"/>
      <c r="B87" s="486"/>
      <c r="C87" s="480"/>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(C)'!$L$1,'Cumulative Cost Share Budget'!Q86,0)</f>
        <v>0</v>
      </c>
      <c r="R87" s="212">
        <f>IF('Cumulative Cost Share Budget'!L86='Split CS budget (C)'!$L$1,'Cumulative Cost Share Budget'!R86,0)</f>
        <v>0</v>
      </c>
      <c r="S87" s="61">
        <f>IF('Cumulative Cost Share Budget'!L86='Split CS budget (C)'!$L$1,'Cumulative Cost Share Budget'!S86,0)</f>
        <v>0</v>
      </c>
      <c r="T87" s="16"/>
      <c r="U87" s="323"/>
      <c r="V87" s="323"/>
      <c r="W87" s="323"/>
      <c r="X87" s="323"/>
      <c r="Y87" s="323"/>
    </row>
    <row r="88" spans="1:25" hidden="1">
      <c r="A88" s="449"/>
      <c r="B88" s="481"/>
      <c r="C88" s="480"/>
      <c r="D88" s="59"/>
      <c r="E88" s="16"/>
      <c r="F88" s="16"/>
      <c r="G88" s="16"/>
      <c r="H88" s="16"/>
      <c r="I88" s="16"/>
      <c r="J88" s="25"/>
      <c r="M88" s="215"/>
      <c r="N88" s="56"/>
      <c r="O88" s="56"/>
      <c r="P88" s="56"/>
      <c r="Q88" s="31"/>
      <c r="R88" s="56"/>
      <c r="S88" s="31"/>
      <c r="T88" s="16"/>
      <c r="U88" s="325"/>
      <c r="V88" s="326"/>
      <c r="W88" s="324"/>
      <c r="X88" s="324"/>
      <c r="Y88" s="324"/>
    </row>
    <row r="89" spans="1:25" hidden="1">
      <c r="A89" s="485">
        <f>IF('Cumulative Cost Share Budget'!$L88='Split CS budget (C)'!$L$1,'Cumulative Cost Share Budget'!A88,0)</f>
        <v>0</v>
      </c>
      <c r="B89" s="493">
        <f>IF('Cumulative Cost Share Budget'!$L88='Split CS budget (C)'!$L$1,'Cumulative Cost Share Budget'!B88,0)</f>
        <v>0</v>
      </c>
      <c r="C89" s="481"/>
      <c r="D89" s="33" t="s">
        <v>123</v>
      </c>
      <c r="E89" s="76">
        <f>ROUND($R89*$S89,6)</f>
        <v>0</v>
      </c>
      <c r="F89" s="76">
        <f>ROUND($R90*$S90,6)</f>
        <v>0</v>
      </c>
      <c r="G89" s="76">
        <f>ROUND($R91*$S91,6)</f>
        <v>0</v>
      </c>
      <c r="H89" s="76">
        <f>ROUND($R92*$S92,6)</f>
        <v>0</v>
      </c>
      <c r="I89" s="76">
        <f>ROUND($R93*$S93,6)</f>
        <v>0</v>
      </c>
      <c r="J89" s="46"/>
      <c r="M89" s="133">
        <f>IF('Cumulative Cost Share Budget'!L88='Split CS budget (C)'!$L$1,'Cumulative Cost Share Budget'!M88,0)</f>
        <v>0</v>
      </c>
      <c r="N89" s="214">
        <f>IF('Cumulative Cost Share Budget'!L88='Split CS budget (C)'!$L$1,'Cumulative Cost Share Budget'!N88,0)</f>
        <v>0</v>
      </c>
      <c r="O89" s="214">
        <f>IF('Cumulative Cost Share Budget'!$L88='Split CS budget (C)'!$L$1,'Cumulative Cost Share Budget'!O88,0)</f>
        <v>0</v>
      </c>
      <c r="P89" s="209">
        <f>IF('Cumulative Cost Share Budget'!L88='Split CS budget (C)'!$L$1,'Cumulative Cost Share Budget'!P88,0)</f>
        <v>0</v>
      </c>
      <c r="Q89" s="211">
        <f>IF('Cumulative Cost Share Budget'!L88='Split CS budget (C)'!$L$1,'Cumulative Cost Share Budget'!Q88,0)</f>
        <v>0</v>
      </c>
      <c r="R89" s="212">
        <f>IF('Cumulative Cost Share Budget'!L88='Split CS budget (C)'!$L$1,'Cumulative Cost Share Budget'!R88,0)</f>
        <v>0</v>
      </c>
      <c r="S89" s="61">
        <f>IF('Cumulative Cost Share Budget'!L88='Split CS budget (C)'!$L$1,'Cumulative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93">
        <f>IF('Cumulative Cost Share Budget'!$L89='Split CS budget (C)'!$L$1,'Cumulative Cost Share Budget'!A89,0)</f>
        <v>0</v>
      </c>
      <c r="B90" s="493">
        <f>IF('Cumulative Cost Share Budget'!$L89='Split CS budget (C)'!$L$1,'Cumulative Cost Share Budget'!B89,0)</f>
        <v>0</v>
      </c>
      <c r="C90" s="480"/>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(C)'!$L$1,'Cumulative Cost Share Budget'!Q89,0)</f>
        <v>0</v>
      </c>
      <c r="R90" s="212">
        <f>IF('Cumulative Cost Share Budget'!L89='Split CS budget (C)'!$L$1,'Cumulative Cost Share Budget'!R89,0)</f>
        <v>0</v>
      </c>
      <c r="S90" s="61">
        <f>IF('Cumulative Cost Share Budget'!L89='Split CS budget (C)'!$L$1,'Cumulative Cost Share Budget'!S89,0)</f>
        <v>0</v>
      </c>
      <c r="T90" s="16"/>
      <c r="U90" s="324"/>
      <c r="V90" s="324"/>
      <c r="W90" s="324"/>
      <c r="X90" s="324"/>
      <c r="Y90" s="324"/>
    </row>
    <row r="91" spans="1:25" hidden="1">
      <c r="A91" s="449"/>
      <c r="B91" s="486"/>
      <c r="C91" s="480"/>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(C)'!$L$1,'Cumulative Cost Share Budget'!Q90,0)</f>
        <v>0</v>
      </c>
      <c r="R91" s="212">
        <f>IF('Cumulative Cost Share Budget'!L90='Split CS budget (C)'!$L$1,'Cumulative Cost Share Budget'!R90,0)</f>
        <v>0</v>
      </c>
      <c r="S91" s="61">
        <f>IF('Cumulative Cost Share Budget'!L90='Split CS budget (C)'!$L$1,'Cumulative Cost Share Budget'!S90,0)</f>
        <v>0</v>
      </c>
      <c r="T91" s="16"/>
      <c r="U91" s="323"/>
      <c r="V91" s="323"/>
      <c r="W91" s="323"/>
      <c r="X91" s="323"/>
      <c r="Y91" s="323"/>
    </row>
    <row r="92" spans="1:25" ht="15" hidden="1">
      <c r="A92" s="449"/>
      <c r="B92" s="486"/>
      <c r="C92" s="480"/>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(C)'!$L$1,'Cumulative Cost Share Budget'!Q91,0)</f>
        <v>0</v>
      </c>
      <c r="R92" s="212">
        <f>IF('Cumulative Cost Share Budget'!L91='Split CS budget (C)'!$L$1,'Cumulative Cost Share Budget'!R91,0)</f>
        <v>0</v>
      </c>
      <c r="S92" s="61">
        <f>IF('Cumulative Cost Share Budget'!L91='Split CS budget (C)'!$L$1,'Cumulative Cost Share Budget'!S91,0)</f>
        <v>0</v>
      </c>
      <c r="T92" s="16"/>
      <c r="U92" s="324"/>
      <c r="V92" s="324"/>
      <c r="W92" s="324"/>
      <c r="X92" s="324"/>
      <c r="Y92" s="324"/>
    </row>
    <row r="93" spans="1:25" hidden="1">
      <c r="A93" s="449"/>
      <c r="B93" s="486"/>
      <c r="C93" s="480"/>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(C)'!$L$1,'Cumulative Cost Share Budget'!Q92,0)</f>
        <v>0</v>
      </c>
      <c r="R93" s="212">
        <f>IF('Cumulative Cost Share Budget'!L92='Split CS budget (C)'!$L$1,'Cumulative Cost Share Budget'!R92,0)</f>
        <v>0</v>
      </c>
      <c r="S93" s="61">
        <f>IF('Cumulative Cost Share Budget'!L92='Split CS budget (C)'!$L$1,'Cumulative Cost Share Budget'!S92,0)</f>
        <v>0</v>
      </c>
      <c r="T93" s="16"/>
      <c r="U93" s="323"/>
      <c r="V93" s="323"/>
      <c r="W93" s="323"/>
      <c r="X93" s="323"/>
      <c r="Y93" s="323"/>
    </row>
    <row r="94" spans="1:25" hidden="1">
      <c r="A94" s="449"/>
      <c r="B94" s="481"/>
      <c r="C94" s="480"/>
      <c r="D94" s="59"/>
      <c r="E94" s="16"/>
      <c r="F94" s="16"/>
      <c r="G94" s="16"/>
      <c r="H94" s="16"/>
      <c r="I94" s="16"/>
      <c r="J94" s="25"/>
      <c r="M94" s="215"/>
      <c r="N94" s="56"/>
      <c r="O94" s="56"/>
      <c r="P94" s="56"/>
      <c r="Q94" s="31"/>
      <c r="R94" s="56"/>
      <c r="S94" s="31"/>
      <c r="T94" s="16"/>
      <c r="U94" s="325"/>
      <c r="V94" s="326"/>
      <c r="W94" s="324"/>
      <c r="X94" s="324"/>
      <c r="Y94" s="324"/>
    </row>
    <row r="95" spans="1:25" hidden="1">
      <c r="A95" s="485">
        <f>IF('Cumulative Cost Share Budget'!$L94='Split CS budget (C)'!$L$1,'Cumulative Cost Share Budget'!A94,0)</f>
        <v>0</v>
      </c>
      <c r="B95" s="493">
        <f>IF('Cumulative Cost Share Budget'!$L94='Split CS budget (C)'!$L$1,'Cumulative Cost Share Budget'!B94,0)</f>
        <v>0</v>
      </c>
      <c r="C95" s="481"/>
      <c r="D95" s="33" t="s">
        <v>123</v>
      </c>
      <c r="E95" s="76">
        <f>ROUND($R95*$S95,6)</f>
        <v>0</v>
      </c>
      <c r="F95" s="76">
        <f>ROUND($R96*$S96,6)</f>
        <v>0</v>
      </c>
      <c r="G95" s="76">
        <f>ROUND($R97*$S97,6)</f>
        <v>0</v>
      </c>
      <c r="H95" s="76">
        <f>ROUND($R98*$S98,6)</f>
        <v>0</v>
      </c>
      <c r="I95" s="76">
        <f>ROUND($R99*$S99,6)</f>
        <v>0</v>
      </c>
      <c r="J95" s="46"/>
      <c r="M95" s="133">
        <f>IF('Cumulative Cost Share Budget'!L94='Split CS budget (C)'!$L$1,'Cumulative Cost Share Budget'!M94,0)</f>
        <v>0</v>
      </c>
      <c r="N95" s="214">
        <f>IF('Cumulative Cost Share Budget'!L94='Split CS budget (C)'!$L$1,'Cumulative Cost Share Budget'!N94,0)</f>
        <v>0</v>
      </c>
      <c r="O95" s="214">
        <f>IF('Cumulative Cost Share Budget'!$L94='Split CS budget (C)'!$L$1,'Cumulative Cost Share Budget'!O94,0)</f>
        <v>0</v>
      </c>
      <c r="P95" s="209">
        <f>IF('Cumulative Cost Share Budget'!L94='Split CS budget (C)'!$L$1,'Cumulative Cost Share Budget'!P94,0)</f>
        <v>0</v>
      </c>
      <c r="Q95" s="211">
        <f>IF('Cumulative Cost Share Budget'!L94='Split CS budget (C)'!$L$1,'Cumulative Cost Share Budget'!Q94,0)</f>
        <v>0</v>
      </c>
      <c r="R95" s="212">
        <f>IF('Cumulative Cost Share Budget'!L94='Split CS budget (C)'!$L$1,'Cumulative Cost Share Budget'!R94,0)</f>
        <v>0</v>
      </c>
      <c r="S95" s="61">
        <f>IF('Cumulative Cost Share Budget'!L94='Split CS budget (C)'!$L$1,'Cumulative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93">
        <f>IF('Cumulative Cost Share Budget'!$L95='Split CS budget (C)'!$L$1,'Cumulative Cost Share Budget'!A95,0)</f>
        <v>0</v>
      </c>
      <c r="B96" s="493">
        <f>IF('Cumulative Cost Share Budget'!$L95='Split CS budget (C)'!$L$1,'Cumulative Cost Share Budget'!B95,0)</f>
        <v>0</v>
      </c>
      <c r="C96" s="480"/>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(C)'!$L$1,'Cumulative Cost Share Budget'!Q95,0)</f>
        <v>0</v>
      </c>
      <c r="R96" s="212">
        <f>IF('Cumulative Cost Share Budget'!L95='Split CS budget (C)'!$L$1,'Cumulative Cost Share Budget'!R95,0)</f>
        <v>0</v>
      </c>
      <c r="S96" s="61">
        <f>IF('Cumulative Cost Share Budget'!L95='Split CS budget (C)'!$L$1,'Cumulative Cost Share Budget'!S95,0)</f>
        <v>0</v>
      </c>
      <c r="T96" s="16"/>
      <c r="U96" s="324"/>
      <c r="V96" s="324"/>
      <c r="W96" s="324"/>
      <c r="X96" s="324"/>
      <c r="Y96" s="324"/>
    </row>
    <row r="97" spans="1:25" hidden="1">
      <c r="A97" s="449"/>
      <c r="B97" s="486"/>
      <c r="C97" s="480"/>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(C)'!$L$1,'Cumulative Cost Share Budget'!Q96,0)</f>
        <v>0</v>
      </c>
      <c r="R97" s="212">
        <f>IF('Cumulative Cost Share Budget'!L96='Split CS budget (C)'!$L$1,'Cumulative Cost Share Budget'!R96,0)</f>
        <v>0</v>
      </c>
      <c r="S97" s="61">
        <f>IF('Cumulative Cost Share Budget'!L96='Split CS budget (C)'!$L$1,'Cumulative Cost Share Budget'!S96,0)</f>
        <v>0</v>
      </c>
      <c r="T97" s="16"/>
      <c r="U97" s="323"/>
      <c r="V97" s="323"/>
      <c r="W97" s="323"/>
      <c r="X97" s="323"/>
      <c r="Y97" s="323"/>
    </row>
    <row r="98" spans="1:25" ht="15" hidden="1">
      <c r="A98" s="449"/>
      <c r="B98" s="486"/>
      <c r="C98" s="480"/>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(C)'!$L$1,'Cumulative Cost Share Budget'!Q97,0)</f>
        <v>0</v>
      </c>
      <c r="R98" s="212">
        <f>IF('Cumulative Cost Share Budget'!L97='Split CS budget (C)'!$L$1,'Cumulative Cost Share Budget'!R97,0)</f>
        <v>0</v>
      </c>
      <c r="S98" s="61">
        <f>IF('Cumulative Cost Share Budget'!L97='Split CS budget (C)'!$L$1,'Cumulative Cost Share Budget'!S97,0)</f>
        <v>0</v>
      </c>
      <c r="T98" s="16"/>
      <c r="U98" s="324"/>
      <c r="V98" s="324"/>
      <c r="W98" s="324"/>
      <c r="X98" s="324"/>
      <c r="Y98" s="324"/>
    </row>
    <row r="99" spans="1:25" hidden="1">
      <c r="A99" s="449"/>
      <c r="B99" s="486"/>
      <c r="C99" s="480"/>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(C)'!$L$1,'Cumulative Cost Share Budget'!Q98,0)</f>
        <v>0</v>
      </c>
      <c r="R99" s="212">
        <f>IF('Cumulative Cost Share Budget'!L98='Split CS budget (C)'!$L$1,'Cumulative Cost Share Budget'!R98,0)</f>
        <v>0</v>
      </c>
      <c r="S99" s="61">
        <f>IF('Cumulative Cost Share Budget'!L98='Split CS budget (C)'!$L$1,'Cumulative Cost Share Budget'!S98,0)</f>
        <v>0</v>
      </c>
      <c r="T99" s="16"/>
      <c r="U99" s="323"/>
      <c r="V99" s="323"/>
      <c r="W99" s="323"/>
      <c r="X99" s="323"/>
      <c r="Y99" s="323"/>
    </row>
    <row r="100" spans="1:25" hidden="1">
      <c r="A100" s="449"/>
      <c r="B100" s="481"/>
      <c r="C100" s="480"/>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5">
        <f>IF('Cumulative Cost Share Budget'!$L100='Split CS budget (C)'!$L$1,'Cumulative Cost Share Budget'!A100,0)</f>
        <v>0</v>
      </c>
      <c r="B101" s="493">
        <f>IF('Cumulative Cost Share Budget'!$L100='Split CS budget (C)'!$L$1,'Cumulative Cost Share Budget'!B100,0)</f>
        <v>0</v>
      </c>
      <c r="C101" s="481"/>
      <c r="D101" s="33" t="s">
        <v>123</v>
      </c>
      <c r="E101" s="76">
        <f>ROUND($R101*$S101,6)</f>
        <v>0</v>
      </c>
      <c r="F101" s="76">
        <f>ROUND($R102*$S102,6)</f>
        <v>0</v>
      </c>
      <c r="G101" s="76">
        <f>ROUND($R103*$S103,6)</f>
        <v>0</v>
      </c>
      <c r="H101" s="76">
        <f>ROUND($R104*$S104,6)</f>
        <v>0</v>
      </c>
      <c r="I101" s="76">
        <f>ROUND($R105*$S105,6)</f>
        <v>0</v>
      </c>
      <c r="J101" s="46"/>
      <c r="M101" s="133">
        <f>IF('Cumulative Cost Share Budget'!L100='Split CS budget (C)'!$L$1,'Cumulative Cost Share Budget'!M100,0)</f>
        <v>0</v>
      </c>
      <c r="N101" s="214">
        <f>IF('Cumulative Cost Share Budget'!L100='Split CS budget (C)'!$L$1,'Cumulative Cost Share Budget'!N100,0)</f>
        <v>0</v>
      </c>
      <c r="O101" s="214">
        <f>IF('Cumulative Cost Share Budget'!$L100='Split CS budget (C)'!$L$1,'Cumulative Cost Share Budget'!O100,0)</f>
        <v>0</v>
      </c>
      <c r="P101" s="209">
        <f>IF('Cumulative Cost Share Budget'!L100='Split CS budget (C)'!$L$1,'Cumulative Cost Share Budget'!P100,0)</f>
        <v>0</v>
      </c>
      <c r="Q101" s="211">
        <f>IF('Cumulative Cost Share Budget'!L100='Split CS budget (C)'!$L$1,'Cumulative Cost Share Budget'!Q100,0)</f>
        <v>0</v>
      </c>
      <c r="R101" s="212">
        <f>IF('Cumulative Cost Share Budget'!L100='Split CS budget (C)'!$L$1,'Cumulative Cost Share Budget'!R100,0)</f>
        <v>0</v>
      </c>
      <c r="S101" s="61">
        <f>IF('Cumulative Cost Share Budget'!L100='Split CS budget (C)'!$L$1,'Cumulative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93">
        <f>IF('Cumulative Cost Share Budget'!$L101='Split CS budget (C)'!$L$1,'Cumulative Cost Share Budget'!A101,0)</f>
        <v>0</v>
      </c>
      <c r="B102" s="493">
        <f>IF('Cumulative Cost Share Budget'!$L101='Split CS budget (C)'!$L$1,'Cumulative Cost Share Budget'!B101,0)</f>
        <v>0</v>
      </c>
      <c r="C102" s="480"/>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(C)'!$L$1,'Cumulative Cost Share Budget'!Q101,0)</f>
        <v>0</v>
      </c>
      <c r="R102" s="212">
        <f>IF('Cumulative Cost Share Budget'!L101='Split CS budget (C)'!$L$1,'Cumulative Cost Share Budget'!R101,0)</f>
        <v>0</v>
      </c>
      <c r="S102" s="61">
        <f>IF('Cumulative Cost Share Budget'!L101='Split CS budget (C)'!$L$1,'Cumulative Cost Share Budget'!S101,0)</f>
        <v>0</v>
      </c>
      <c r="T102" s="16"/>
      <c r="U102" s="324"/>
      <c r="V102" s="324"/>
      <c r="W102" s="324"/>
      <c r="X102" s="324"/>
      <c r="Y102" s="324"/>
    </row>
    <row r="103" spans="1:25" hidden="1">
      <c r="A103" s="449"/>
      <c r="B103" s="486"/>
      <c r="C103" s="480"/>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(C)'!$L$1,'Cumulative Cost Share Budget'!Q102,0)</f>
        <v>0</v>
      </c>
      <c r="R103" s="212">
        <f>IF('Cumulative Cost Share Budget'!L102='Split CS budget (C)'!$L$1,'Cumulative Cost Share Budget'!R102,0)</f>
        <v>0</v>
      </c>
      <c r="S103" s="61">
        <f>IF('Cumulative Cost Share Budget'!L102='Split CS budget (C)'!$L$1,'Cumulative Cost Share Budget'!S102,0)</f>
        <v>0</v>
      </c>
      <c r="T103" s="16"/>
      <c r="U103" s="323"/>
      <c r="V103" s="323"/>
      <c r="W103" s="323"/>
      <c r="X103" s="323"/>
      <c r="Y103" s="323"/>
    </row>
    <row r="104" spans="1:25" ht="15" hidden="1">
      <c r="A104" s="449"/>
      <c r="B104" s="486"/>
      <c r="C104" s="480"/>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(C)'!$L$1,'Cumulative Cost Share Budget'!Q103,0)</f>
        <v>0</v>
      </c>
      <c r="R104" s="212">
        <f>IF('Cumulative Cost Share Budget'!L103='Split CS budget (C)'!$L$1,'Cumulative Cost Share Budget'!R103,0)</f>
        <v>0</v>
      </c>
      <c r="S104" s="61">
        <f>IF('Cumulative Cost Share Budget'!L103='Split CS budget (C)'!$L$1,'Cumulative Cost Share Budget'!S103,0)</f>
        <v>0</v>
      </c>
      <c r="T104" s="16"/>
      <c r="U104" s="324"/>
      <c r="V104" s="324"/>
      <c r="W104" s="324"/>
      <c r="X104" s="324"/>
      <c r="Y104" s="324"/>
    </row>
    <row r="105" spans="1:25" hidden="1">
      <c r="A105" s="449"/>
      <c r="B105" s="486"/>
      <c r="C105" s="480"/>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(C)'!$L$1,'Cumulative Cost Share Budget'!Q104,0)</f>
        <v>0</v>
      </c>
      <c r="R105" s="212">
        <f>IF('Cumulative Cost Share Budget'!L104='Split CS budget (C)'!$L$1,'Cumulative Cost Share Budget'!R104,0)</f>
        <v>0</v>
      </c>
      <c r="S105" s="61">
        <f>IF('Cumulative Cost Share Budget'!L104='Split CS budget (C)'!$L$1,'Cumulative Cost Share Budget'!S104,0)</f>
        <v>0</v>
      </c>
      <c r="T105" s="16"/>
      <c r="U105" s="323"/>
      <c r="V105" s="323"/>
      <c r="W105" s="323"/>
      <c r="X105" s="323"/>
      <c r="Y105" s="323"/>
    </row>
    <row r="106" spans="1:25" hidden="1">
      <c r="A106" s="449"/>
      <c r="B106" s="481"/>
      <c r="C106" s="480"/>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5">
        <f>IF('Cumulative Cost Share Budget'!$L106='Split CS budget (C)'!$L$1,'Cumulative Cost Share Budget'!A106,0)</f>
        <v>0</v>
      </c>
      <c r="B107" s="493">
        <f>IF('Cumulative Cost Share Budget'!$L106='Split CS budget (C)'!$L$1,'Cumulative Cost Share Budget'!B106,0)</f>
        <v>0</v>
      </c>
      <c r="C107" s="481"/>
      <c r="D107" s="33" t="s">
        <v>123</v>
      </c>
      <c r="E107" s="76">
        <f>ROUND($R107*$S107,6)</f>
        <v>0</v>
      </c>
      <c r="F107" s="76">
        <f>ROUND($R108*$S108,6)</f>
        <v>0</v>
      </c>
      <c r="G107" s="76">
        <f>ROUND($R109*$S109,6)</f>
        <v>0</v>
      </c>
      <c r="H107" s="76">
        <f>ROUND($R110*$S110,6)</f>
        <v>0</v>
      </c>
      <c r="I107" s="76">
        <f>ROUND($R111*$S111,6)</f>
        <v>0</v>
      </c>
      <c r="J107" s="46"/>
      <c r="M107" s="133">
        <f>IF('Cumulative Cost Share Budget'!L106='Split CS budget (C)'!$L$1,'Cumulative Cost Share Budget'!M106,0)</f>
        <v>0</v>
      </c>
      <c r="N107" s="214">
        <f>IF('Cumulative Cost Share Budget'!L106='Split CS budget (C)'!$L$1,'Cumulative Cost Share Budget'!N106,0)</f>
        <v>0</v>
      </c>
      <c r="O107" s="214">
        <f>IF('Cumulative Cost Share Budget'!$L106='Split CS budget (C)'!$L$1,'Cumulative Cost Share Budget'!O106,0)</f>
        <v>0</v>
      </c>
      <c r="P107" s="209">
        <f>IF('Cumulative Cost Share Budget'!L106='Split CS budget (C)'!$L$1,'Cumulative Cost Share Budget'!P106,0)</f>
        <v>0</v>
      </c>
      <c r="Q107" s="211">
        <f>IF('Cumulative Cost Share Budget'!L106='Split CS budget (C)'!$L$1,'Cumulative Cost Share Budget'!Q106,0)</f>
        <v>0</v>
      </c>
      <c r="R107" s="212">
        <f>IF('Cumulative Cost Share Budget'!L106='Split CS budget (C)'!$L$1,'Cumulative Cost Share Budget'!R106,0)</f>
        <v>0</v>
      </c>
      <c r="S107" s="61">
        <f>IF('Cumulative Cost Share Budget'!L106='Split CS budget (C)'!$L$1,'Cumulative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93">
        <f>IF('Cumulative Cost Share Budget'!$L107='Split CS budget (C)'!$L$1,'Cumulative Cost Share Budget'!A107,0)</f>
        <v>0</v>
      </c>
      <c r="B108" s="493">
        <f>IF('Cumulative Cost Share Budget'!$L107='Split CS budget (C)'!$L$1,'Cumulative Cost Share Budget'!B107,0)</f>
        <v>0</v>
      </c>
      <c r="C108" s="480"/>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(C)'!$L$1,'Cumulative Cost Share Budget'!Q107,0)</f>
        <v>0</v>
      </c>
      <c r="R108" s="212">
        <f>IF('Cumulative Cost Share Budget'!L107='Split CS budget (C)'!$L$1,'Cumulative Cost Share Budget'!R107,0)</f>
        <v>0</v>
      </c>
      <c r="S108" s="61">
        <f>IF('Cumulative Cost Share Budget'!L107='Split CS budget (C)'!$L$1,'Cumulative Cost Share Budget'!S107,0)</f>
        <v>0</v>
      </c>
      <c r="T108" s="16"/>
      <c r="U108" s="324"/>
      <c r="V108" s="324"/>
      <c r="W108" s="324"/>
      <c r="X108" s="324"/>
      <c r="Y108" s="324"/>
    </row>
    <row r="109" spans="1:25" hidden="1">
      <c r="A109" s="449"/>
      <c r="B109" s="486"/>
      <c r="C109" s="480"/>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(C)'!$L$1,'Cumulative Cost Share Budget'!Q108,0)</f>
        <v>0</v>
      </c>
      <c r="R109" s="212">
        <f>IF('Cumulative Cost Share Budget'!L108='Split CS budget (C)'!$L$1,'Cumulative Cost Share Budget'!R108,0)</f>
        <v>0</v>
      </c>
      <c r="S109" s="61">
        <f>IF('Cumulative Cost Share Budget'!L108='Split CS budget (C)'!$L$1,'Cumulative Cost Share Budget'!S108,0)</f>
        <v>0</v>
      </c>
      <c r="T109" s="16"/>
      <c r="U109" s="323"/>
      <c r="V109" s="323"/>
      <c r="W109" s="323"/>
      <c r="X109" s="323"/>
      <c r="Y109" s="323"/>
    </row>
    <row r="110" spans="1:25" ht="15" hidden="1">
      <c r="A110" s="449"/>
      <c r="B110" s="486"/>
      <c r="C110" s="480"/>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(C)'!$L$1,'Cumulative Cost Share Budget'!Q109,0)</f>
        <v>0</v>
      </c>
      <c r="R110" s="212">
        <f>IF('Cumulative Cost Share Budget'!L109='Split CS budget (C)'!$L$1,'Cumulative Cost Share Budget'!R109,0)</f>
        <v>0</v>
      </c>
      <c r="S110" s="61">
        <f>IF('Cumulative Cost Share Budget'!L109='Split CS budget (C)'!$L$1,'Cumulative Cost Share Budget'!S109,0)</f>
        <v>0</v>
      </c>
      <c r="T110" s="16"/>
      <c r="U110" s="324"/>
      <c r="V110" s="324"/>
      <c r="W110" s="324"/>
      <c r="X110" s="324"/>
      <c r="Y110" s="324"/>
    </row>
    <row r="111" spans="1:25" hidden="1">
      <c r="A111" s="449"/>
      <c r="B111" s="486"/>
      <c r="C111" s="480"/>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(C)'!$L$1,'Cumulative Cost Share Budget'!Q110,0)</f>
        <v>0</v>
      </c>
      <c r="R111" s="212">
        <f>IF('Cumulative Cost Share Budget'!L110='Split CS budget (C)'!$L$1,'Cumulative Cost Share Budget'!R110,0)</f>
        <v>0</v>
      </c>
      <c r="S111" s="61">
        <f>IF('Cumulative Cost Share Budget'!L110='Split CS budget (C)'!$L$1,'Cumulative Cost Share Budget'!S110,0)</f>
        <v>0</v>
      </c>
      <c r="T111" s="16"/>
      <c r="U111" s="323"/>
      <c r="V111" s="323"/>
      <c r="W111" s="323"/>
      <c r="X111" s="323"/>
      <c r="Y111" s="323"/>
    </row>
    <row r="112" spans="1:25" hidden="1">
      <c r="A112" s="449"/>
      <c r="B112" s="481"/>
      <c r="C112" s="480"/>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5">
        <f>IF('Cumulative Cost Share Budget'!$L112='Split CS budget (C)'!$L$1,'Cumulative Cost Share Budget'!A112,0)</f>
        <v>0</v>
      </c>
      <c r="B113" s="493">
        <f>IF('Cumulative Cost Share Budget'!$L112='Split CS budget (C)'!$L$1,'Cumulative Cost Share Budget'!B112,0)</f>
        <v>0</v>
      </c>
      <c r="C113" s="481"/>
      <c r="D113" s="33" t="s">
        <v>123</v>
      </c>
      <c r="E113" s="76">
        <f>ROUND($R113*$S113,6)</f>
        <v>0</v>
      </c>
      <c r="F113" s="76">
        <f>ROUND($R114*$S114,6)</f>
        <v>0</v>
      </c>
      <c r="G113" s="76">
        <f>ROUND($R115*$S115,6)</f>
        <v>0</v>
      </c>
      <c r="H113" s="76">
        <f>ROUND($R116*$S116,6)</f>
        <v>0</v>
      </c>
      <c r="I113" s="76">
        <f>ROUND($R117*$S117,6)</f>
        <v>0</v>
      </c>
      <c r="J113" s="46"/>
      <c r="M113" s="133">
        <f>IF('Cumulative Cost Share Budget'!L112='Split CS budget (C)'!$L$1,'Cumulative Cost Share Budget'!M112,0)</f>
        <v>0</v>
      </c>
      <c r="N113" s="214">
        <f>IF('Cumulative Cost Share Budget'!L112='Split CS budget (C)'!$L$1,'Cumulative Cost Share Budget'!N112,0)</f>
        <v>0</v>
      </c>
      <c r="O113" s="214">
        <f>IF('Cumulative Cost Share Budget'!$L112='Split CS budget (C)'!$L$1,'Cumulative Cost Share Budget'!O112,0)</f>
        <v>0</v>
      </c>
      <c r="P113" s="209">
        <f>IF('Cumulative Cost Share Budget'!L112='Split CS budget (C)'!$L$1,'Cumulative Cost Share Budget'!P112,0)</f>
        <v>0</v>
      </c>
      <c r="Q113" s="211">
        <f>IF('Cumulative Cost Share Budget'!L112='Split CS budget (C)'!$L$1,'Cumulative Cost Share Budget'!Q112,0)</f>
        <v>0</v>
      </c>
      <c r="R113" s="212">
        <f>IF('Cumulative Cost Share Budget'!L112='Split CS budget (C)'!$L$1,'Cumulative Cost Share Budget'!R112,0)</f>
        <v>0</v>
      </c>
      <c r="S113" s="61">
        <f>IF('Cumulative Cost Share Budget'!L112='Split CS budget (C)'!$L$1,'Cumulative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93">
        <f>IF('Cumulative Cost Share Budget'!$L113='Split CS budget (C)'!$L$1,'Cumulative Cost Share Budget'!A113,0)</f>
        <v>0</v>
      </c>
      <c r="B114" s="493">
        <f>IF('Cumulative Cost Share Budget'!$L113='Split CS budget (C)'!$L$1,'Cumulative Cost Share Budget'!B113,0)</f>
        <v>0</v>
      </c>
      <c r="C114" s="480"/>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(C)'!$L$1,'Cumulative Cost Share Budget'!Q113,0)</f>
        <v>0</v>
      </c>
      <c r="R114" s="212">
        <f>IF('Cumulative Cost Share Budget'!L113='Split CS budget (C)'!$L$1,'Cumulative Cost Share Budget'!R113,0)</f>
        <v>0</v>
      </c>
      <c r="S114" s="61">
        <f>IF('Cumulative Cost Share Budget'!L113='Split CS budget (C)'!$L$1,'Cumulative Cost Share Budget'!S113,0)</f>
        <v>0</v>
      </c>
      <c r="T114" s="16"/>
      <c r="U114" s="324"/>
      <c r="V114" s="324"/>
      <c r="W114" s="324"/>
      <c r="X114" s="324"/>
      <c r="Y114" s="324"/>
    </row>
    <row r="115" spans="1:25" hidden="1">
      <c r="A115" s="449"/>
      <c r="B115" s="486"/>
      <c r="C115" s="480"/>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(C)'!$L$1,'Cumulative Cost Share Budget'!Q114,0)</f>
        <v>0</v>
      </c>
      <c r="R115" s="212">
        <f>IF('Cumulative Cost Share Budget'!L114='Split CS budget (C)'!$L$1,'Cumulative Cost Share Budget'!R114,0)</f>
        <v>0</v>
      </c>
      <c r="S115" s="61">
        <f>IF('Cumulative Cost Share Budget'!L114='Split CS budget (C)'!$L$1,'Cumulative Cost Share Budget'!S114,0)</f>
        <v>0</v>
      </c>
      <c r="T115" s="16"/>
      <c r="U115" s="323"/>
      <c r="V115" s="323"/>
      <c r="W115" s="323"/>
      <c r="X115" s="323"/>
      <c r="Y115" s="323"/>
    </row>
    <row r="116" spans="1:25" ht="15" hidden="1">
      <c r="A116" s="449"/>
      <c r="B116" s="486"/>
      <c r="C116" s="480"/>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(C)'!$L$1,'Cumulative Cost Share Budget'!Q115,0)</f>
        <v>0</v>
      </c>
      <c r="R116" s="212">
        <f>IF('Cumulative Cost Share Budget'!L115='Split CS budget (C)'!$L$1,'Cumulative Cost Share Budget'!R115,0)</f>
        <v>0</v>
      </c>
      <c r="S116" s="61">
        <f>IF('Cumulative Cost Share Budget'!L115='Split CS budget (C)'!$L$1,'Cumulative Cost Share Budget'!S115,0)</f>
        <v>0</v>
      </c>
      <c r="T116" s="16"/>
      <c r="U116" s="324"/>
      <c r="V116" s="324"/>
      <c r="W116" s="324"/>
      <c r="X116" s="324"/>
      <c r="Y116" s="324"/>
    </row>
    <row r="117" spans="1:25" hidden="1">
      <c r="A117" s="449"/>
      <c r="B117" s="486"/>
      <c r="C117" s="480"/>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(C)'!$L$1,'Cumulative Cost Share Budget'!Q116,0)</f>
        <v>0</v>
      </c>
      <c r="R117" s="212">
        <f>IF('Cumulative Cost Share Budget'!L116='Split CS budget (C)'!$L$1,'Cumulative Cost Share Budget'!R116,0)</f>
        <v>0</v>
      </c>
      <c r="S117" s="61">
        <f>IF('Cumulative Cost Share Budget'!L116='Split CS budget (C)'!$L$1,'Cumulative Cost Share Budget'!S116,0)</f>
        <v>0</v>
      </c>
      <c r="T117" s="16"/>
      <c r="U117" s="323"/>
      <c r="V117" s="323"/>
      <c r="W117" s="323"/>
      <c r="X117" s="323"/>
      <c r="Y117" s="323"/>
    </row>
    <row r="118" spans="1:25" hidden="1">
      <c r="A118" s="449"/>
      <c r="B118" s="481"/>
      <c r="C118" s="480"/>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5">
        <f>IF('Cumulative Cost Share Budget'!$L118='Split CS budget (C)'!$L$1,'Cumulative Cost Share Budget'!A118,0)</f>
        <v>0</v>
      </c>
      <c r="B119" s="493">
        <f>IF('Cumulative Cost Share Budget'!$L118='Split CS budget (C)'!$L$1,'Cumulative Cost Share Budget'!B118,0)</f>
        <v>0</v>
      </c>
      <c r="C119" s="481"/>
      <c r="D119" s="33" t="s">
        <v>123</v>
      </c>
      <c r="E119" s="76">
        <f>ROUND($R119*$S119,6)</f>
        <v>0</v>
      </c>
      <c r="F119" s="76">
        <f>ROUND($R120*$S120,6)</f>
        <v>0</v>
      </c>
      <c r="G119" s="76">
        <f>ROUND($R121*$S121,6)</f>
        <v>0</v>
      </c>
      <c r="H119" s="76">
        <f>ROUND($R122*$S122,6)</f>
        <v>0</v>
      </c>
      <c r="I119" s="76">
        <f>ROUND($R123*$S123,6)</f>
        <v>0</v>
      </c>
      <c r="J119" s="46"/>
      <c r="M119" s="133">
        <f>IF('Cumulative Cost Share Budget'!L118='Split CS budget (C)'!$L$1,'Cumulative Cost Share Budget'!M118,0)</f>
        <v>0</v>
      </c>
      <c r="N119" s="214">
        <f>IF('Cumulative Cost Share Budget'!L118='Split CS budget (C)'!$L$1,'Cumulative Cost Share Budget'!N118,0)</f>
        <v>0</v>
      </c>
      <c r="O119" s="214">
        <f>IF('Cumulative Cost Share Budget'!$L118='Split CS budget (C)'!$L$1,'Cumulative Cost Share Budget'!O118,0)</f>
        <v>0</v>
      </c>
      <c r="P119" s="209">
        <f>IF('Cumulative Cost Share Budget'!L118='Split CS budget (C)'!$L$1,'Cumulative Cost Share Budget'!P118,0)</f>
        <v>0</v>
      </c>
      <c r="Q119" s="211">
        <f>IF('Cumulative Cost Share Budget'!L118='Split CS budget (C)'!$L$1,'Cumulative Cost Share Budget'!Q118,0)</f>
        <v>0</v>
      </c>
      <c r="R119" s="212">
        <f>IF('Cumulative Cost Share Budget'!L118='Split CS budget (C)'!$L$1,'Cumulative Cost Share Budget'!R118,0)</f>
        <v>0</v>
      </c>
      <c r="S119" s="61">
        <f>IF('Cumulative Cost Share Budget'!L118='Split CS budget (C)'!$L$1,'Cumulative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93">
        <f>IF('Cumulative Cost Share Budget'!$L119='Split CS budget (C)'!$L$1,'Cumulative Cost Share Budget'!A119,0)</f>
        <v>0</v>
      </c>
      <c r="B120" s="493">
        <f>IF('Cumulative Cost Share Budget'!$L119='Split CS budget (C)'!$L$1,'Cumulative Cost Share Budget'!B119,0)</f>
        <v>0</v>
      </c>
      <c r="C120" s="480"/>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(C)'!$L$1,'Cumulative Cost Share Budget'!Q119,0)</f>
        <v>0</v>
      </c>
      <c r="R120" s="212">
        <f>IF('Cumulative Cost Share Budget'!L119='Split CS budget (C)'!$L$1,'Cumulative Cost Share Budget'!R119,0)</f>
        <v>0</v>
      </c>
      <c r="S120" s="61">
        <f>IF('Cumulative Cost Share Budget'!L119='Split CS budget (C)'!$L$1,'Cumulative Cost Share Budget'!S119,0)</f>
        <v>0</v>
      </c>
      <c r="T120" s="16"/>
      <c r="U120" s="324"/>
      <c r="V120" s="324"/>
      <c r="W120" s="324"/>
      <c r="X120" s="324"/>
      <c r="Y120" s="324"/>
    </row>
    <row r="121" spans="1:25" hidden="1">
      <c r="A121" s="449"/>
      <c r="B121" s="486"/>
      <c r="C121" s="480"/>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(C)'!$L$1,'Cumulative Cost Share Budget'!Q120,0)</f>
        <v>0</v>
      </c>
      <c r="R121" s="212">
        <f>IF('Cumulative Cost Share Budget'!L120='Split CS budget (C)'!$L$1,'Cumulative Cost Share Budget'!R120,0)</f>
        <v>0</v>
      </c>
      <c r="S121" s="61">
        <f>IF('Cumulative Cost Share Budget'!L120='Split CS budget (C)'!$L$1,'Cumulative Cost Share Budget'!S120,0)</f>
        <v>0</v>
      </c>
      <c r="T121" s="16"/>
      <c r="U121" s="323"/>
      <c r="V121" s="323"/>
      <c r="W121" s="323"/>
      <c r="X121" s="323"/>
      <c r="Y121" s="323"/>
    </row>
    <row r="122" spans="1:25" ht="15" hidden="1">
      <c r="A122" s="449"/>
      <c r="B122" s="486"/>
      <c r="C122" s="480"/>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(C)'!$L$1,'Cumulative Cost Share Budget'!Q121,0)</f>
        <v>0</v>
      </c>
      <c r="R122" s="212">
        <f>IF('Cumulative Cost Share Budget'!L121='Split CS budget (C)'!$L$1,'Cumulative Cost Share Budget'!R121,0)</f>
        <v>0</v>
      </c>
      <c r="S122" s="61">
        <f>IF('Cumulative Cost Share Budget'!L121='Split CS budget (C)'!$L$1,'Cumulative Cost Share Budget'!S121,0)</f>
        <v>0</v>
      </c>
      <c r="T122" s="16"/>
      <c r="U122" s="324"/>
      <c r="V122" s="324"/>
      <c r="W122" s="324"/>
      <c r="X122" s="324"/>
      <c r="Y122" s="324"/>
    </row>
    <row r="123" spans="1:25" hidden="1">
      <c r="A123" s="449"/>
      <c r="B123" s="486"/>
      <c r="C123" s="480"/>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(C)'!$L$1,'Cumulative Cost Share Budget'!Q122,0)</f>
        <v>0</v>
      </c>
      <c r="R123" s="212">
        <f>IF('Cumulative Cost Share Budget'!L122='Split CS budget (C)'!$L$1,'Cumulative Cost Share Budget'!R122,0)</f>
        <v>0</v>
      </c>
      <c r="S123" s="61">
        <f>IF('Cumulative Cost Share Budget'!L122='Split CS budget (C)'!$L$1,'Cumulative Cost Share Budget'!S122,0)</f>
        <v>0</v>
      </c>
      <c r="T123" s="16"/>
      <c r="U123" s="323"/>
      <c r="V123" s="323"/>
      <c r="W123" s="323"/>
      <c r="X123" s="323"/>
      <c r="Y123" s="323"/>
    </row>
    <row r="124" spans="1:25" hidden="1">
      <c r="A124" s="449"/>
      <c r="B124" s="481"/>
      <c r="C124" s="480"/>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5">
        <f>IF('Cumulative Cost Share Budget'!$L124='Split CS budget (C)'!$L$1,'Cumulative Cost Share Budget'!A124,0)</f>
        <v>0</v>
      </c>
      <c r="B125" s="493">
        <f>IF('Cumulative Cost Share Budget'!$L124='Split CS budget (C)'!$L$1,'Cumulative Cost Share Budget'!B124,0)</f>
        <v>0</v>
      </c>
      <c r="C125" s="481"/>
      <c r="D125" s="33" t="s">
        <v>123</v>
      </c>
      <c r="E125" s="76">
        <f>ROUND($R125*$S125,6)</f>
        <v>0</v>
      </c>
      <c r="F125" s="76">
        <f>ROUND($R126*$S126,6)</f>
        <v>0</v>
      </c>
      <c r="G125" s="76">
        <f>ROUND($R127*$S127,6)</f>
        <v>0</v>
      </c>
      <c r="H125" s="76">
        <f>ROUND($R128*$S128,6)</f>
        <v>0</v>
      </c>
      <c r="I125" s="76">
        <f>ROUND($R129*$S129,6)</f>
        <v>0</v>
      </c>
      <c r="J125" s="46"/>
      <c r="M125" s="133">
        <f>IF('Cumulative Cost Share Budget'!L124='Split CS budget (C)'!$L$1,'Cumulative Cost Share Budget'!M124,0)</f>
        <v>0</v>
      </c>
      <c r="N125" s="214">
        <f>IF('Cumulative Cost Share Budget'!L124='Split CS budget (C)'!$L$1,'Cumulative Cost Share Budget'!N124,0)</f>
        <v>0</v>
      </c>
      <c r="O125" s="214">
        <f>IF('Cumulative Cost Share Budget'!$L124='Split CS budget (C)'!$L$1,'Cumulative Cost Share Budget'!O124,0)</f>
        <v>0</v>
      </c>
      <c r="P125" s="209">
        <f>IF('Cumulative Cost Share Budget'!L124='Split CS budget (C)'!$L$1,'Cumulative Cost Share Budget'!P124,0)</f>
        <v>0</v>
      </c>
      <c r="Q125" s="211">
        <f>IF('Cumulative Cost Share Budget'!L124='Split CS budget (C)'!$L$1,'Cumulative Cost Share Budget'!Q124,0)</f>
        <v>0</v>
      </c>
      <c r="R125" s="212">
        <f>IF('Cumulative Cost Share Budget'!L124='Split CS budget (C)'!$L$1,'Cumulative Cost Share Budget'!R124,0)</f>
        <v>0</v>
      </c>
      <c r="S125" s="61">
        <f>IF('Cumulative Cost Share Budget'!L124='Split CS budget (C)'!$L$1,'Cumulative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93">
        <f>IF('Cumulative Cost Share Budget'!$L125='Split CS budget (C)'!$L$1,'Cumulative Cost Share Budget'!A125,0)</f>
        <v>0</v>
      </c>
      <c r="B126" s="493">
        <f>IF('Cumulative Cost Share Budget'!$L125='Split CS budget (C)'!$L$1,'Cumulative Cost Share Budget'!B125,0)</f>
        <v>0</v>
      </c>
      <c r="C126" s="480"/>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(C)'!$L$1,'Cumulative Cost Share Budget'!Q125,0)</f>
        <v>0</v>
      </c>
      <c r="R126" s="212">
        <f>IF('Cumulative Cost Share Budget'!L125='Split CS budget (C)'!$L$1,'Cumulative Cost Share Budget'!R125,0)</f>
        <v>0</v>
      </c>
      <c r="S126" s="61">
        <f>IF('Cumulative Cost Share Budget'!L125='Split CS budget (C)'!$L$1,'Cumulative Cost Share Budget'!S125,0)</f>
        <v>0</v>
      </c>
      <c r="T126" s="16"/>
      <c r="U126" s="324"/>
      <c r="V126" s="324"/>
      <c r="W126" s="324"/>
      <c r="X126" s="324"/>
      <c r="Y126" s="324"/>
    </row>
    <row r="127" spans="1:25" hidden="1">
      <c r="A127" s="449"/>
      <c r="B127" s="486"/>
      <c r="C127" s="480"/>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(C)'!$L$1,'Cumulative Cost Share Budget'!Q126,0)</f>
        <v>0</v>
      </c>
      <c r="R127" s="212">
        <f>IF('Cumulative Cost Share Budget'!L126='Split CS budget (C)'!$L$1,'Cumulative Cost Share Budget'!R126,0)</f>
        <v>0</v>
      </c>
      <c r="S127" s="61">
        <f>IF('Cumulative Cost Share Budget'!L126='Split CS budget (C)'!$L$1,'Cumulative Cost Share Budget'!S126,0)</f>
        <v>0</v>
      </c>
      <c r="T127" s="16"/>
      <c r="U127" s="323"/>
      <c r="V127" s="323"/>
      <c r="W127" s="323"/>
      <c r="X127" s="323"/>
      <c r="Y127" s="323"/>
    </row>
    <row r="128" spans="1:25" ht="15" hidden="1">
      <c r="A128" s="449"/>
      <c r="B128" s="486"/>
      <c r="C128" s="480"/>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(C)'!$L$1,'Cumulative Cost Share Budget'!Q127,0)</f>
        <v>0</v>
      </c>
      <c r="R128" s="212">
        <f>IF('Cumulative Cost Share Budget'!L127='Split CS budget (C)'!$L$1,'Cumulative Cost Share Budget'!R127,0)</f>
        <v>0</v>
      </c>
      <c r="S128" s="61">
        <f>IF('Cumulative Cost Share Budget'!L127='Split CS budget (C)'!$L$1,'Cumulative Cost Share Budget'!S127,0)</f>
        <v>0</v>
      </c>
      <c r="T128" s="16"/>
      <c r="U128" s="324"/>
      <c r="V128" s="324"/>
      <c r="W128" s="324"/>
      <c r="X128" s="324"/>
      <c r="Y128" s="324"/>
    </row>
    <row r="129" spans="1:25" hidden="1">
      <c r="A129" s="449"/>
      <c r="B129" s="486"/>
      <c r="C129" s="480"/>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(C)'!$L$1,'Cumulative Cost Share Budget'!Q128,0)</f>
        <v>0</v>
      </c>
      <c r="R129" s="212">
        <f>IF('Cumulative Cost Share Budget'!L128='Split CS budget (C)'!$L$1,'Cumulative Cost Share Budget'!R128,0)</f>
        <v>0</v>
      </c>
      <c r="S129" s="61">
        <f>IF('Cumulative Cost Share Budget'!L128='Split CS budget (C)'!$L$1,'Cumulative Cost Share Budget'!S128,0)</f>
        <v>0</v>
      </c>
      <c r="T129" s="16"/>
      <c r="U129" s="323"/>
      <c r="V129" s="323"/>
      <c r="W129" s="323"/>
      <c r="X129" s="323"/>
      <c r="Y129" s="323"/>
    </row>
    <row r="130" spans="1:25" hidden="1">
      <c r="A130" s="449"/>
      <c r="B130" s="481"/>
      <c r="C130" s="480"/>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5">
        <f>IF('Cumulative Cost Share Budget'!$L130='Split CS budget (C)'!$L$1,'Cumulative Cost Share Budget'!A130,0)</f>
        <v>0</v>
      </c>
      <c r="B131" s="493">
        <f>IF('Cumulative Cost Share Budget'!$L130='Split CS budget (C)'!$L$1,'Cumulative Cost Share Budget'!B130,0)</f>
        <v>0</v>
      </c>
      <c r="C131" s="481"/>
      <c r="D131" s="33" t="s">
        <v>123</v>
      </c>
      <c r="E131" s="76">
        <f>ROUND($R131*$S131,6)</f>
        <v>0</v>
      </c>
      <c r="F131" s="76">
        <f>ROUND($R132*$S132,6)</f>
        <v>0</v>
      </c>
      <c r="G131" s="76">
        <f>ROUND($R133*$S133,6)</f>
        <v>0</v>
      </c>
      <c r="H131" s="76">
        <f>ROUND($R134*$S134,6)</f>
        <v>0</v>
      </c>
      <c r="I131" s="76">
        <f>ROUND($R135*$S135,6)</f>
        <v>0</v>
      </c>
      <c r="J131" s="46"/>
      <c r="M131" s="133">
        <f>IF('Cumulative Cost Share Budget'!L130='Split CS budget (C)'!$L$1,'Cumulative Cost Share Budget'!M130,0)</f>
        <v>0</v>
      </c>
      <c r="N131" s="214">
        <f>IF('Cumulative Cost Share Budget'!L130='Split CS budget (C)'!$L$1,'Cumulative Cost Share Budget'!N130,0)</f>
        <v>0</v>
      </c>
      <c r="O131" s="214">
        <f>IF('Cumulative Cost Share Budget'!$L130='Split CS budget (C)'!$L$1,'Cumulative Cost Share Budget'!O130,0)</f>
        <v>0</v>
      </c>
      <c r="P131" s="209">
        <f>IF('Cumulative Cost Share Budget'!L130='Split CS budget (C)'!$L$1,'Cumulative Cost Share Budget'!P130,0)</f>
        <v>0</v>
      </c>
      <c r="Q131" s="211">
        <f>IF('Cumulative Cost Share Budget'!L130='Split CS budget (C)'!$L$1,'Cumulative Cost Share Budget'!Q130,0)</f>
        <v>0</v>
      </c>
      <c r="R131" s="212">
        <f>IF('Cumulative Cost Share Budget'!L130='Split CS budget (C)'!$L$1,'Cumulative Cost Share Budget'!R130,0)</f>
        <v>0</v>
      </c>
      <c r="S131" s="61">
        <f>IF('Cumulative Cost Share Budget'!L130='Split CS budget (C)'!$L$1,'Cumulative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93">
        <f>IF('Cumulative Cost Share Budget'!$L131='Split CS budget (C)'!$L$1,'Cumulative Cost Share Budget'!A131,0)</f>
        <v>0</v>
      </c>
      <c r="B132" s="493">
        <f>IF('Cumulative Cost Share Budget'!$L131='Split CS budget (C)'!$L$1,'Cumulative Cost Share Budget'!B131,0)</f>
        <v>0</v>
      </c>
      <c r="C132" s="480"/>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(C)'!$L$1,'Cumulative Cost Share Budget'!Q131,0)</f>
        <v>0</v>
      </c>
      <c r="R132" s="212">
        <f>IF('Cumulative Cost Share Budget'!L131='Split CS budget (C)'!$L$1,'Cumulative Cost Share Budget'!R131,0)</f>
        <v>0</v>
      </c>
      <c r="S132" s="61">
        <f>IF('Cumulative Cost Share Budget'!L131='Split CS budget (C)'!$L$1,'Cumulative Cost Share Budget'!S131,0)</f>
        <v>0</v>
      </c>
      <c r="T132" s="16"/>
      <c r="U132" s="324"/>
      <c r="V132" s="324"/>
      <c r="W132" s="324"/>
      <c r="X132" s="324"/>
      <c r="Y132" s="324"/>
    </row>
    <row r="133" spans="1:25" hidden="1">
      <c r="A133" s="449"/>
      <c r="B133" s="486"/>
      <c r="C133" s="480"/>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(C)'!$L$1,'Cumulative Cost Share Budget'!Q132,0)</f>
        <v>0</v>
      </c>
      <c r="R133" s="212">
        <f>IF('Cumulative Cost Share Budget'!L132='Split CS budget (C)'!$L$1,'Cumulative Cost Share Budget'!R132,0)</f>
        <v>0</v>
      </c>
      <c r="S133" s="61">
        <f>IF('Cumulative Cost Share Budget'!L132='Split CS budget (C)'!$L$1,'Cumulative Cost Share Budget'!S132,0)</f>
        <v>0</v>
      </c>
      <c r="T133" s="16"/>
      <c r="U133" s="323"/>
      <c r="V133" s="323"/>
      <c r="W133" s="323"/>
      <c r="X133" s="323"/>
      <c r="Y133" s="323"/>
    </row>
    <row r="134" spans="1:25" ht="15" hidden="1">
      <c r="A134" s="449"/>
      <c r="B134" s="486"/>
      <c r="C134" s="480"/>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(C)'!$L$1,'Cumulative Cost Share Budget'!Q133,0)</f>
        <v>0</v>
      </c>
      <c r="R134" s="212">
        <f>IF('Cumulative Cost Share Budget'!L133='Split CS budget (C)'!$L$1,'Cumulative Cost Share Budget'!R133,0)</f>
        <v>0</v>
      </c>
      <c r="S134" s="61">
        <f>IF('Cumulative Cost Share Budget'!L133='Split CS budget (C)'!$L$1,'Cumulative Cost Share Budget'!S133,0)</f>
        <v>0</v>
      </c>
      <c r="T134" s="16"/>
      <c r="U134" s="324"/>
      <c r="V134" s="324"/>
      <c r="W134" s="324"/>
      <c r="X134" s="324"/>
      <c r="Y134" s="324"/>
    </row>
    <row r="135" spans="1:25" hidden="1">
      <c r="A135" s="449"/>
      <c r="B135" s="486"/>
      <c r="C135" s="480"/>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(C)'!$L$1,'Cumulative Cost Share Budget'!Q134,0)</f>
        <v>0</v>
      </c>
      <c r="R135" s="212">
        <f>IF('Cumulative Cost Share Budget'!L134='Split CS budget (C)'!$L$1,'Cumulative Cost Share Budget'!R134,0)</f>
        <v>0</v>
      </c>
      <c r="S135" s="61">
        <f>IF('Cumulative Cost Share Budget'!L134='Split CS budget (C)'!$L$1,'Cumulative Cost Share Budget'!S134,0)</f>
        <v>0</v>
      </c>
      <c r="T135" s="16"/>
      <c r="U135" s="323"/>
      <c r="V135" s="323"/>
      <c r="W135" s="323"/>
      <c r="X135" s="323"/>
      <c r="Y135" s="323"/>
    </row>
    <row r="136" spans="1:25" hidden="1">
      <c r="A136" s="449"/>
      <c r="B136" s="481"/>
      <c r="C136" s="480"/>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5">
        <f>IF('Cumulative Cost Share Budget'!$L136='Split CS budget (C)'!$L$1,'Cumulative Cost Share Budget'!A136,0)</f>
        <v>0</v>
      </c>
      <c r="B137" s="493">
        <f>IF('Cumulative Cost Share Budget'!$L136='Split CS budget (C)'!$L$1,'Cumulative Cost Share Budget'!B136,0)</f>
        <v>0</v>
      </c>
      <c r="C137" s="481"/>
      <c r="D137" s="33" t="s">
        <v>123</v>
      </c>
      <c r="E137" s="76">
        <f>ROUND($R137*$S137,6)</f>
        <v>0</v>
      </c>
      <c r="F137" s="76">
        <f>ROUND($R138*$S138,6)</f>
        <v>0</v>
      </c>
      <c r="G137" s="76">
        <f>ROUND($R139*$S139,6)</f>
        <v>0</v>
      </c>
      <c r="H137" s="76">
        <f>ROUND($R140*$S140,6)</f>
        <v>0</v>
      </c>
      <c r="I137" s="76">
        <f>ROUND($R141*$S141,6)</f>
        <v>0</v>
      </c>
      <c r="J137" s="46"/>
      <c r="M137" s="133">
        <f>IF('Cumulative Cost Share Budget'!L136='Split CS budget (C)'!$L$1,'Cumulative Cost Share Budget'!M136,0)</f>
        <v>0</v>
      </c>
      <c r="N137" s="214">
        <f>IF('Cumulative Cost Share Budget'!L136='Split CS budget (C)'!$L$1,'Cumulative Cost Share Budget'!N136,0)</f>
        <v>0</v>
      </c>
      <c r="O137" s="214">
        <f>IF('Cumulative Cost Share Budget'!$L136='Split CS budget (C)'!$L$1,'Cumulative Cost Share Budget'!O136,0)</f>
        <v>0</v>
      </c>
      <c r="P137" s="209">
        <f>IF('Cumulative Cost Share Budget'!L136='Split CS budget (C)'!$L$1,'Cumulative Cost Share Budget'!P136,0)</f>
        <v>0</v>
      </c>
      <c r="Q137" s="211">
        <f>IF('Cumulative Cost Share Budget'!L136='Split CS budget (C)'!$L$1,'Cumulative Cost Share Budget'!Q136,0)</f>
        <v>0</v>
      </c>
      <c r="R137" s="212">
        <f>IF('Cumulative Cost Share Budget'!L136='Split CS budget (C)'!$L$1,'Cumulative Cost Share Budget'!R136,0)</f>
        <v>0</v>
      </c>
      <c r="S137" s="61">
        <f>IF('Cumulative Cost Share Budget'!L136='Split CS budget (C)'!$L$1,'Cumulative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93">
        <f>IF('Cumulative Cost Share Budget'!$L137='Split CS budget (C)'!$L$1,'Cumulative Cost Share Budget'!A137,0)</f>
        <v>0</v>
      </c>
      <c r="B138" s="493">
        <f>IF('Cumulative Cost Share Budget'!$L137='Split CS budget (C)'!$L$1,'Cumulative Cost Share Budget'!B137,0)</f>
        <v>0</v>
      </c>
      <c r="C138" s="480"/>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(C)'!$L$1,'Cumulative Cost Share Budget'!Q137,0)</f>
        <v>0</v>
      </c>
      <c r="R138" s="212">
        <f>IF('Cumulative Cost Share Budget'!L137='Split CS budget (C)'!$L$1,'Cumulative Cost Share Budget'!R137,0)</f>
        <v>0</v>
      </c>
      <c r="S138" s="61">
        <f>IF('Cumulative Cost Share Budget'!L137='Split CS budget (C)'!$L$1,'Cumulative Cost Share Budget'!S137,0)</f>
        <v>0</v>
      </c>
      <c r="T138" s="16"/>
      <c r="U138" s="324"/>
      <c r="V138" s="324"/>
      <c r="W138" s="324"/>
      <c r="X138" s="324"/>
      <c r="Y138" s="324"/>
    </row>
    <row r="139" spans="1:25" hidden="1">
      <c r="A139" s="449"/>
      <c r="B139" s="486"/>
      <c r="C139" s="480"/>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(C)'!$L$1,'Cumulative Cost Share Budget'!Q138,0)</f>
        <v>0</v>
      </c>
      <c r="R139" s="212">
        <f>IF('Cumulative Cost Share Budget'!L138='Split CS budget (C)'!$L$1,'Cumulative Cost Share Budget'!R138,0)</f>
        <v>0</v>
      </c>
      <c r="S139" s="61">
        <f>IF('Cumulative Cost Share Budget'!L138='Split CS budget (C)'!$L$1,'Cumulative Cost Share Budget'!S138,0)</f>
        <v>0</v>
      </c>
      <c r="T139" s="16"/>
      <c r="U139" s="323"/>
      <c r="V139" s="323"/>
      <c r="W139" s="323"/>
      <c r="X139" s="323"/>
      <c r="Y139" s="323"/>
    </row>
    <row r="140" spans="1:25" ht="15" hidden="1">
      <c r="A140" s="449"/>
      <c r="B140" s="486"/>
      <c r="C140" s="480"/>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(C)'!$L$1,'Cumulative Cost Share Budget'!Q139,0)</f>
        <v>0</v>
      </c>
      <c r="R140" s="212">
        <f>IF('Cumulative Cost Share Budget'!L139='Split CS budget (C)'!$L$1,'Cumulative Cost Share Budget'!R139,0)</f>
        <v>0</v>
      </c>
      <c r="S140" s="61">
        <f>IF('Cumulative Cost Share Budget'!L139='Split CS budget (C)'!$L$1,'Cumulative Cost Share Budget'!S139,0)</f>
        <v>0</v>
      </c>
      <c r="T140" s="16"/>
      <c r="U140" s="324"/>
      <c r="V140" s="324"/>
      <c r="W140" s="324"/>
      <c r="X140" s="324"/>
      <c r="Y140" s="324"/>
    </row>
    <row r="141" spans="1:25" hidden="1">
      <c r="A141" s="449"/>
      <c r="B141" s="486"/>
      <c r="C141" s="480"/>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(C)'!$L$1,'Cumulative Cost Share Budget'!Q140,0)</f>
        <v>0</v>
      </c>
      <c r="R141" s="212">
        <f>IF('Cumulative Cost Share Budget'!L140='Split CS budget (C)'!$L$1,'Cumulative Cost Share Budget'!R140,0)</f>
        <v>0</v>
      </c>
      <c r="S141" s="61">
        <f>IF('Cumulative Cost Share Budget'!L140='Split CS budget (C)'!$L$1,'Cumulative Cost Share Budget'!S140,0)</f>
        <v>0</v>
      </c>
      <c r="T141" s="16"/>
      <c r="U141" s="323"/>
      <c r="V141" s="323"/>
      <c r="W141" s="323"/>
      <c r="X141" s="323"/>
      <c r="Y141" s="323"/>
    </row>
    <row r="142" spans="1:25" hidden="1">
      <c r="A142" s="449"/>
      <c r="B142" s="481"/>
      <c r="C142" s="480"/>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5">
        <f>IF('Cumulative Cost Share Budget'!$L142='Split CS budget (C)'!$L$1,'Cumulative Cost Share Budget'!A142,0)</f>
        <v>0</v>
      </c>
      <c r="B143" s="493">
        <f>IF('Cumulative Cost Share Budget'!$L142='Split CS budget (C)'!$L$1,'Cumulative Cost Share Budget'!B142,0)</f>
        <v>0</v>
      </c>
      <c r="C143" s="481"/>
      <c r="D143" s="33" t="s">
        <v>123</v>
      </c>
      <c r="E143" s="76">
        <f>ROUND($R143*$S143,6)</f>
        <v>0</v>
      </c>
      <c r="F143" s="76">
        <f>ROUND($R144*$S144,6)</f>
        <v>0</v>
      </c>
      <c r="G143" s="76">
        <f>ROUND($R145*$S145,6)</f>
        <v>0</v>
      </c>
      <c r="H143" s="76">
        <f>ROUND($R146*$S146,6)</f>
        <v>0</v>
      </c>
      <c r="I143" s="76">
        <f>ROUND($R147*$S147,6)</f>
        <v>0</v>
      </c>
      <c r="J143" s="46"/>
      <c r="M143" s="133">
        <f>IF('Cumulative Cost Share Budget'!L142='Split CS budget (C)'!$L$1,'Cumulative Cost Share Budget'!M142,0)</f>
        <v>0</v>
      </c>
      <c r="N143" s="214">
        <f>IF('Cumulative Cost Share Budget'!L142='Split CS budget (C)'!$L$1,'Cumulative Cost Share Budget'!N142,0)</f>
        <v>0</v>
      </c>
      <c r="O143" s="214">
        <f>IF('Cumulative Cost Share Budget'!$L142='Split CS budget (C)'!$L$1,'Cumulative Cost Share Budget'!O142,0)</f>
        <v>0</v>
      </c>
      <c r="P143" s="209">
        <f>IF('Cumulative Cost Share Budget'!L142='Split CS budget (C)'!$L$1,'Cumulative Cost Share Budget'!P142,0)</f>
        <v>0</v>
      </c>
      <c r="Q143" s="211">
        <f>IF('Cumulative Cost Share Budget'!L142='Split CS budget (C)'!$L$1,'Cumulative Cost Share Budget'!Q142,0)</f>
        <v>0</v>
      </c>
      <c r="R143" s="212">
        <f>IF('Cumulative Cost Share Budget'!L142='Split CS budget (C)'!$L$1,'Cumulative Cost Share Budget'!R142,0)</f>
        <v>0</v>
      </c>
      <c r="S143" s="61">
        <f>IF('Cumulative Cost Share Budget'!L142='Split CS budget (C)'!$L$1,'Cumulative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93">
        <f>IF('Cumulative Cost Share Budget'!$L143='Split CS budget (C)'!$L$1,'Cumulative Cost Share Budget'!A143,0)</f>
        <v>0</v>
      </c>
      <c r="B144" s="493">
        <f>IF('Cumulative Cost Share Budget'!$L143='Split CS budget (C)'!$L$1,'Cumulative Cost Share Budget'!B143,0)</f>
        <v>0</v>
      </c>
      <c r="C144" s="480"/>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(C)'!$L$1,'Cumulative Cost Share Budget'!Q143,0)</f>
        <v>0</v>
      </c>
      <c r="R144" s="212">
        <f>IF('Cumulative Cost Share Budget'!L143='Split CS budget (C)'!$L$1,'Cumulative Cost Share Budget'!R143,0)</f>
        <v>0</v>
      </c>
      <c r="S144" s="61">
        <f>IF('Cumulative Cost Share Budget'!L143='Split CS budget (C)'!$L$1,'Cumulative Cost Share Budget'!S143,0)</f>
        <v>0</v>
      </c>
      <c r="T144" s="16"/>
      <c r="U144" s="324"/>
      <c r="V144" s="324"/>
      <c r="W144" s="324"/>
      <c r="X144" s="324"/>
      <c r="Y144" s="324"/>
    </row>
    <row r="145" spans="1:25" hidden="1">
      <c r="A145" s="449"/>
      <c r="B145" s="486"/>
      <c r="C145" s="480"/>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(C)'!$L$1,'Cumulative Cost Share Budget'!Q144,0)</f>
        <v>0</v>
      </c>
      <c r="R145" s="212">
        <f>IF('Cumulative Cost Share Budget'!L144='Split CS budget (C)'!$L$1,'Cumulative Cost Share Budget'!R144,0)</f>
        <v>0</v>
      </c>
      <c r="S145" s="61">
        <f>IF('Cumulative Cost Share Budget'!L144='Split CS budget (C)'!$L$1,'Cumulative Cost Share Budget'!S144,0)</f>
        <v>0</v>
      </c>
      <c r="T145" s="16"/>
      <c r="U145" s="323"/>
      <c r="V145" s="323"/>
      <c r="W145" s="323"/>
      <c r="X145" s="323"/>
      <c r="Y145" s="323"/>
    </row>
    <row r="146" spans="1:25" ht="15" hidden="1">
      <c r="A146" s="449"/>
      <c r="B146" s="486"/>
      <c r="C146" s="480"/>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(C)'!$L$1,'Cumulative Cost Share Budget'!Q145,0)</f>
        <v>0</v>
      </c>
      <c r="R146" s="212">
        <f>IF('Cumulative Cost Share Budget'!L145='Split CS budget (C)'!$L$1,'Cumulative Cost Share Budget'!R145,0)</f>
        <v>0</v>
      </c>
      <c r="S146" s="61">
        <f>IF('Cumulative Cost Share Budget'!L145='Split CS budget (C)'!$L$1,'Cumulative Cost Share Budget'!S145,0)</f>
        <v>0</v>
      </c>
      <c r="T146" s="16"/>
      <c r="U146" s="324"/>
      <c r="V146" s="324"/>
      <c r="W146" s="324"/>
      <c r="X146" s="324"/>
      <c r="Y146" s="324"/>
    </row>
    <row r="147" spans="1:25" hidden="1">
      <c r="A147" s="449"/>
      <c r="B147" s="486"/>
      <c r="C147" s="480"/>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(C)'!$L$1,'Cumulative Cost Share Budget'!Q146,0)</f>
        <v>0</v>
      </c>
      <c r="R147" s="212">
        <f>IF('Cumulative Cost Share Budget'!L146='Split CS budget (C)'!$L$1,'Cumulative Cost Share Budget'!R146,0)</f>
        <v>0</v>
      </c>
      <c r="S147" s="61">
        <f>IF('Cumulative Cost Share Budget'!L146='Split CS budget (C)'!$L$1,'Cumulative Cost Share Budget'!S146,0)</f>
        <v>0</v>
      </c>
      <c r="T147" s="16"/>
      <c r="U147" s="323"/>
      <c r="V147" s="323"/>
      <c r="W147" s="323"/>
      <c r="X147" s="323"/>
      <c r="Y147" s="323"/>
    </row>
    <row r="148" spans="1:25" hidden="1">
      <c r="A148" s="449"/>
      <c r="B148" s="481"/>
      <c r="C148" s="480"/>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5">
        <f>IF('Cumulative Cost Share Budget'!$L148='Split CS budget (C)'!$L$1,'Cumulative Cost Share Budget'!A148,0)</f>
        <v>0</v>
      </c>
      <c r="B149" s="493">
        <f>IF('Cumulative Cost Share Budget'!$L148='Split CS budget (C)'!$L$1,'Cumulative Cost Share Budget'!B148,0)</f>
        <v>0</v>
      </c>
      <c r="C149" s="481"/>
      <c r="D149" s="33" t="s">
        <v>123</v>
      </c>
      <c r="E149" s="76">
        <f>ROUND($R149*$S149,6)</f>
        <v>0</v>
      </c>
      <c r="F149" s="76">
        <f>ROUND($R150*$S150,6)</f>
        <v>0</v>
      </c>
      <c r="G149" s="76">
        <f>ROUND($R151*$S151,6)</f>
        <v>0</v>
      </c>
      <c r="H149" s="76">
        <f>ROUND($R152*$S152,6)</f>
        <v>0</v>
      </c>
      <c r="I149" s="76">
        <f>ROUND($R153*$S153,6)</f>
        <v>0</v>
      </c>
      <c r="J149" s="46"/>
      <c r="M149" s="133">
        <f>IF('Cumulative Cost Share Budget'!L148='Split CS budget (C)'!$L$1,'Cumulative Cost Share Budget'!M148,0)</f>
        <v>0</v>
      </c>
      <c r="N149" s="214">
        <f>IF('Cumulative Cost Share Budget'!L148='Split CS budget (C)'!$L$1,'Cumulative Cost Share Budget'!N148,0)</f>
        <v>0</v>
      </c>
      <c r="O149" s="214">
        <f>IF('Cumulative Cost Share Budget'!$L148='Split CS budget (C)'!$L$1,'Cumulative Cost Share Budget'!O148,0)</f>
        <v>0</v>
      </c>
      <c r="P149" s="209">
        <f>IF('Cumulative Cost Share Budget'!L148='Split CS budget (C)'!$L$1,'Cumulative Cost Share Budget'!P148,0)</f>
        <v>0</v>
      </c>
      <c r="Q149" s="211">
        <f>IF('Cumulative Cost Share Budget'!L148='Split CS budget (C)'!$L$1,'Cumulative Cost Share Budget'!Q148,0)</f>
        <v>0</v>
      </c>
      <c r="R149" s="212">
        <f>IF('Cumulative Cost Share Budget'!L148='Split CS budget (C)'!$L$1,'Cumulative Cost Share Budget'!R148,0)</f>
        <v>0</v>
      </c>
      <c r="S149" s="61">
        <f>IF('Cumulative Cost Share Budget'!L148='Split CS budget (C)'!$L$1,'Cumulative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93">
        <f>IF('Cumulative Cost Share Budget'!$L149='Split CS budget (C)'!$L$1,'Cumulative Cost Share Budget'!A149,0)</f>
        <v>0</v>
      </c>
      <c r="B150" s="493">
        <f>IF('Cumulative Cost Share Budget'!$L149='Split CS budget (C)'!$L$1,'Cumulative Cost Share Budget'!B149,0)</f>
        <v>0</v>
      </c>
      <c r="C150" s="480"/>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(C)'!$L$1,'Cumulative Cost Share Budget'!Q149,0)</f>
        <v>0</v>
      </c>
      <c r="R150" s="212">
        <f>IF('Cumulative Cost Share Budget'!L149='Split CS budget (C)'!$L$1,'Cumulative Cost Share Budget'!R149,0)</f>
        <v>0</v>
      </c>
      <c r="S150" s="61">
        <f>IF('Cumulative Cost Share Budget'!L149='Split CS budget (C)'!$L$1,'Cumulative Cost Share Budget'!S149,0)</f>
        <v>0</v>
      </c>
      <c r="T150" s="16"/>
      <c r="U150" s="324"/>
      <c r="V150" s="324"/>
      <c r="W150" s="324"/>
      <c r="X150" s="324"/>
      <c r="Y150" s="324"/>
    </row>
    <row r="151" spans="1:25" hidden="1">
      <c r="A151" s="449"/>
      <c r="B151" s="486"/>
      <c r="C151" s="480"/>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(C)'!$L$1,'Cumulative Cost Share Budget'!Q150,0)</f>
        <v>0</v>
      </c>
      <c r="R151" s="212">
        <f>IF('Cumulative Cost Share Budget'!L150='Split CS budget (C)'!$L$1,'Cumulative Cost Share Budget'!R150,0)</f>
        <v>0</v>
      </c>
      <c r="S151" s="61">
        <f>IF('Cumulative Cost Share Budget'!L150='Split CS budget (C)'!$L$1,'Cumulative Cost Share Budget'!S150,0)</f>
        <v>0</v>
      </c>
      <c r="T151" s="16"/>
      <c r="U151" s="323"/>
      <c r="V151" s="323"/>
      <c r="W151" s="323"/>
      <c r="X151" s="323"/>
      <c r="Y151" s="323"/>
    </row>
    <row r="152" spans="1:25" ht="15" hidden="1">
      <c r="A152" s="449"/>
      <c r="B152" s="486"/>
      <c r="C152" s="480"/>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(C)'!$L$1,'Cumulative Cost Share Budget'!Q151,0)</f>
        <v>0</v>
      </c>
      <c r="R152" s="212">
        <f>IF('Cumulative Cost Share Budget'!L151='Split CS budget (C)'!$L$1,'Cumulative Cost Share Budget'!R151,0)</f>
        <v>0</v>
      </c>
      <c r="S152" s="61">
        <f>IF('Cumulative Cost Share Budget'!L151='Split CS budget (C)'!$L$1,'Cumulative Cost Share Budget'!S151,0)</f>
        <v>0</v>
      </c>
      <c r="T152" s="16"/>
      <c r="U152" s="324"/>
      <c r="V152" s="324"/>
      <c r="W152" s="324"/>
      <c r="X152" s="324"/>
      <c r="Y152" s="324"/>
    </row>
    <row r="153" spans="1:25" hidden="1">
      <c r="A153" s="449"/>
      <c r="B153" s="486"/>
      <c r="C153" s="480"/>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(C)'!$L$1,'Cumulative Cost Share Budget'!Q152,0)</f>
        <v>0</v>
      </c>
      <c r="R153" s="212">
        <f>IF('Cumulative Cost Share Budget'!L152='Split CS budget (C)'!$L$1,'Cumulative Cost Share Budget'!R152,0)</f>
        <v>0</v>
      </c>
      <c r="S153" s="61">
        <f>IF('Cumulative Cost Share Budget'!L152='Split CS budget (C)'!$L$1,'Cumulative Cost Share Budget'!S152,0)</f>
        <v>0</v>
      </c>
      <c r="T153" s="16"/>
      <c r="U153" s="323"/>
      <c r="V153" s="323"/>
      <c r="W153" s="323"/>
      <c r="X153" s="323"/>
      <c r="Y153" s="323"/>
    </row>
    <row r="154" spans="1:25" hidden="1">
      <c r="A154" s="449"/>
      <c r="B154" s="481"/>
      <c r="C154" s="480"/>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5">
        <f>IF('Cumulative Cost Share Budget'!$L154='Split CS budget (C)'!$L$1,'Cumulative Cost Share Budget'!A154,0)</f>
        <v>0</v>
      </c>
      <c r="B155" s="493">
        <f>IF('Cumulative Cost Share Budget'!$L154='Split CS budget (C)'!$L$1,'Cumulative Cost Share Budget'!B154,0)</f>
        <v>0</v>
      </c>
      <c r="C155" s="481"/>
      <c r="D155" s="33" t="s">
        <v>123</v>
      </c>
      <c r="E155" s="76">
        <f>ROUND($R155*$S155,6)</f>
        <v>0</v>
      </c>
      <c r="F155" s="76">
        <f>ROUND($R156*$S156,6)</f>
        <v>0</v>
      </c>
      <c r="G155" s="76">
        <f>ROUND($R157*$S157,6)</f>
        <v>0</v>
      </c>
      <c r="H155" s="76">
        <f>ROUND($R158*$S158,6)</f>
        <v>0</v>
      </c>
      <c r="I155" s="76">
        <f>ROUND($R159*$S159,6)</f>
        <v>0</v>
      </c>
      <c r="J155" s="46"/>
      <c r="M155" s="133">
        <f>IF('Cumulative Cost Share Budget'!L154='Split CS budget (C)'!$L$1,'Cumulative Cost Share Budget'!M154,0)</f>
        <v>0</v>
      </c>
      <c r="N155" s="214">
        <f>IF('Cumulative Cost Share Budget'!L154='Split CS budget (C)'!$L$1,'Cumulative Cost Share Budget'!N154,0)</f>
        <v>0</v>
      </c>
      <c r="O155" s="214">
        <f>IF('Cumulative Cost Share Budget'!$L154='Split CS budget (C)'!$L$1,'Cumulative Cost Share Budget'!O154,0)</f>
        <v>0</v>
      </c>
      <c r="P155" s="209">
        <f>IF('Cumulative Cost Share Budget'!L154='Split CS budget (C)'!$L$1,'Cumulative Cost Share Budget'!P154,0)</f>
        <v>0</v>
      </c>
      <c r="Q155" s="211">
        <f>IF('Cumulative Cost Share Budget'!L154='Split CS budget (C)'!$L$1,'Cumulative Cost Share Budget'!Q154,0)</f>
        <v>0</v>
      </c>
      <c r="R155" s="212">
        <f>IF('Cumulative Cost Share Budget'!L154='Split CS budget (C)'!$L$1,'Cumulative Cost Share Budget'!R154,0)</f>
        <v>0</v>
      </c>
      <c r="S155" s="61">
        <f>IF('Cumulative Cost Share Budget'!L154='Split CS budget (C)'!$L$1,'Cumulative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93">
        <f>IF('Cumulative Cost Share Budget'!$L155='Split CS budget (C)'!$L$1,'Cumulative Cost Share Budget'!A155,0)</f>
        <v>0</v>
      </c>
      <c r="B156" s="493">
        <f>IF('Cumulative Cost Share Budget'!$L155='Split CS budget (C)'!$L$1,'Cumulative Cost Share Budget'!B155,0)</f>
        <v>0</v>
      </c>
      <c r="C156" s="480"/>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(C)'!$L$1,'Cumulative Cost Share Budget'!Q155,0)</f>
        <v>0</v>
      </c>
      <c r="R156" s="212">
        <f>IF('Cumulative Cost Share Budget'!L155='Split CS budget (C)'!$L$1,'Cumulative Cost Share Budget'!R155,0)</f>
        <v>0</v>
      </c>
      <c r="S156" s="61">
        <f>IF('Cumulative Cost Share Budget'!L155='Split CS budget (C)'!$L$1,'Cumulative Cost Share Budget'!S155,0)</f>
        <v>0</v>
      </c>
      <c r="T156" s="16"/>
      <c r="U156" s="324"/>
      <c r="V156" s="324"/>
      <c r="W156" s="324"/>
      <c r="X156" s="324"/>
      <c r="Y156" s="324"/>
    </row>
    <row r="157" spans="1:25" hidden="1">
      <c r="A157" s="449"/>
      <c r="B157" s="486"/>
      <c r="C157" s="480"/>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(C)'!$L$1,'Cumulative Cost Share Budget'!Q156,0)</f>
        <v>0</v>
      </c>
      <c r="R157" s="212">
        <f>IF('Cumulative Cost Share Budget'!L156='Split CS budget (C)'!$L$1,'Cumulative Cost Share Budget'!R156,0)</f>
        <v>0</v>
      </c>
      <c r="S157" s="61">
        <f>IF('Cumulative Cost Share Budget'!L156='Split CS budget (C)'!$L$1,'Cumulative Cost Share Budget'!S156,0)</f>
        <v>0</v>
      </c>
      <c r="T157" s="16"/>
      <c r="U157" s="323"/>
      <c r="V157" s="323"/>
      <c r="W157" s="323"/>
      <c r="X157" s="323"/>
      <c r="Y157" s="323"/>
    </row>
    <row r="158" spans="1:25" ht="15" hidden="1">
      <c r="A158" s="449"/>
      <c r="B158" s="486"/>
      <c r="C158" s="480"/>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(C)'!$L$1,'Cumulative Cost Share Budget'!Q157,0)</f>
        <v>0</v>
      </c>
      <c r="R158" s="212">
        <f>IF('Cumulative Cost Share Budget'!L157='Split CS budget (C)'!$L$1,'Cumulative Cost Share Budget'!R157,0)</f>
        <v>0</v>
      </c>
      <c r="S158" s="61">
        <f>IF('Cumulative Cost Share Budget'!L157='Split CS budget (C)'!$L$1,'Cumulative Cost Share Budget'!S157,0)</f>
        <v>0</v>
      </c>
      <c r="T158" s="16"/>
      <c r="U158" s="324"/>
      <c r="V158" s="324"/>
      <c r="W158" s="324"/>
      <c r="X158" s="324"/>
      <c r="Y158" s="324"/>
    </row>
    <row r="159" spans="1:25" hidden="1">
      <c r="A159" s="449"/>
      <c r="B159" s="486"/>
      <c r="C159" s="480"/>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(C)'!$L$1,'Cumulative Cost Share Budget'!Q158,0)</f>
        <v>0</v>
      </c>
      <c r="R159" s="212">
        <f>IF('Cumulative Cost Share Budget'!L158='Split CS budget (C)'!$L$1,'Cumulative Cost Share Budget'!R158,0)</f>
        <v>0</v>
      </c>
      <c r="S159" s="61">
        <f>IF('Cumulative Cost Share Budget'!L158='Split CS budget (C)'!$L$1,'Cumulative Cost Share Budget'!S158,0)</f>
        <v>0</v>
      </c>
      <c r="T159" s="16"/>
      <c r="U159" s="323"/>
      <c r="V159" s="323"/>
      <c r="W159" s="323"/>
      <c r="X159" s="323"/>
      <c r="Y159" s="323"/>
    </row>
    <row r="160" spans="1:25" hidden="1">
      <c r="A160" s="449"/>
      <c r="B160" s="481"/>
      <c r="C160" s="480"/>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5">
        <f>IF('Cumulative Cost Share Budget'!$L160='Split CS budget (C)'!$L$1,'Cumulative Cost Share Budget'!A160,0)</f>
        <v>0</v>
      </c>
      <c r="B161" s="493">
        <f>IF('Cumulative Cost Share Budget'!$L160='Split CS budget (C)'!$L$1,'Cumulative Cost Share Budget'!B160,0)</f>
        <v>0</v>
      </c>
      <c r="C161" s="481"/>
      <c r="D161" s="33" t="s">
        <v>123</v>
      </c>
      <c r="E161" s="76">
        <f>ROUND($R161*$S161,6)</f>
        <v>0</v>
      </c>
      <c r="F161" s="76">
        <f>ROUND($R162*$S162,6)</f>
        <v>0</v>
      </c>
      <c r="G161" s="76">
        <f>ROUND($R163*$S163,6)</f>
        <v>0</v>
      </c>
      <c r="H161" s="76">
        <f>ROUND($R164*$S164,6)</f>
        <v>0</v>
      </c>
      <c r="I161" s="76">
        <f>ROUND($R165*$S165,6)</f>
        <v>0</v>
      </c>
      <c r="J161" s="46"/>
      <c r="M161" s="133">
        <f>IF('Cumulative Cost Share Budget'!L160='Split CS budget (C)'!$L$1,'Cumulative Cost Share Budget'!M160,0)</f>
        <v>0</v>
      </c>
      <c r="N161" s="214">
        <f>IF('Cumulative Cost Share Budget'!L160='Split CS budget (C)'!$L$1,'Cumulative Cost Share Budget'!N160,0)</f>
        <v>0</v>
      </c>
      <c r="O161" s="214">
        <f>IF('Cumulative Cost Share Budget'!$L160='Split CS budget (C)'!$L$1,'Cumulative Cost Share Budget'!O160,0)</f>
        <v>0</v>
      </c>
      <c r="P161" s="209">
        <f>IF('Cumulative Cost Share Budget'!L160='Split CS budget (C)'!$L$1,'Cumulative Cost Share Budget'!P160,0)</f>
        <v>0</v>
      </c>
      <c r="Q161" s="211">
        <f>IF('Cumulative Cost Share Budget'!L160='Split CS budget (C)'!$L$1,'Cumulative Cost Share Budget'!Q160,0)</f>
        <v>0</v>
      </c>
      <c r="R161" s="212">
        <f>IF('Cumulative Cost Share Budget'!L160='Split CS budget (C)'!$L$1,'Cumulative Cost Share Budget'!R160,0)</f>
        <v>0</v>
      </c>
      <c r="S161" s="61">
        <f>IF('Cumulative Cost Share Budget'!L160='Split CS budget (C)'!$L$1,'Cumulative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93">
        <f>IF('Cumulative Cost Share Budget'!$L161='Split CS budget (C)'!$L$1,'Cumulative Cost Share Budget'!A161,0)</f>
        <v>0</v>
      </c>
      <c r="B162" s="493">
        <f>IF('Cumulative Cost Share Budget'!$L161='Split CS budget (C)'!$L$1,'Cumulative Cost Share Budget'!B161,0)</f>
        <v>0</v>
      </c>
      <c r="C162" s="480"/>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(C)'!$L$1,'Cumulative Cost Share Budget'!Q161,0)</f>
        <v>0</v>
      </c>
      <c r="R162" s="212">
        <f>IF('Cumulative Cost Share Budget'!L161='Split CS budget (C)'!$L$1,'Cumulative Cost Share Budget'!R161,0)</f>
        <v>0</v>
      </c>
      <c r="S162" s="61">
        <f>IF('Cumulative Cost Share Budget'!L161='Split CS budget (C)'!$L$1,'Cumulative Cost Share Budget'!S161,0)</f>
        <v>0</v>
      </c>
      <c r="T162" s="16"/>
      <c r="U162" s="324"/>
      <c r="V162" s="324"/>
      <c r="W162" s="324"/>
      <c r="X162" s="324"/>
      <c r="Y162" s="324"/>
    </row>
    <row r="163" spans="1:25" hidden="1">
      <c r="A163" s="449"/>
      <c r="B163" s="486"/>
      <c r="C163" s="480"/>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(C)'!$L$1,'Cumulative Cost Share Budget'!Q162,0)</f>
        <v>0</v>
      </c>
      <c r="R163" s="212">
        <f>IF('Cumulative Cost Share Budget'!L162='Split CS budget (C)'!$L$1,'Cumulative Cost Share Budget'!R162,0)</f>
        <v>0</v>
      </c>
      <c r="S163" s="61">
        <f>IF('Cumulative Cost Share Budget'!L162='Split CS budget (C)'!$L$1,'Cumulative Cost Share Budget'!S162,0)</f>
        <v>0</v>
      </c>
      <c r="T163" s="16"/>
      <c r="U163" s="323"/>
      <c r="V163" s="323"/>
      <c r="W163" s="323"/>
      <c r="X163" s="323"/>
      <c r="Y163" s="323"/>
    </row>
    <row r="164" spans="1:25" ht="15" hidden="1">
      <c r="A164" s="449"/>
      <c r="B164" s="486"/>
      <c r="C164" s="480"/>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(C)'!$L$1,'Cumulative Cost Share Budget'!Q163,0)</f>
        <v>0</v>
      </c>
      <c r="R164" s="212">
        <f>IF('Cumulative Cost Share Budget'!L163='Split CS budget (C)'!$L$1,'Cumulative Cost Share Budget'!R163,0)</f>
        <v>0</v>
      </c>
      <c r="S164" s="61">
        <f>IF('Cumulative Cost Share Budget'!L163='Split CS budget (C)'!$L$1,'Cumulative Cost Share Budget'!S163,0)</f>
        <v>0</v>
      </c>
      <c r="T164" s="16"/>
      <c r="U164" s="324"/>
      <c r="V164" s="324"/>
      <c r="W164" s="324"/>
      <c r="X164" s="324"/>
      <c r="Y164" s="324"/>
    </row>
    <row r="165" spans="1:25" hidden="1">
      <c r="A165" s="449"/>
      <c r="B165" s="486"/>
      <c r="C165" s="480"/>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(C)'!$L$1,'Cumulative Cost Share Budget'!Q164,0)</f>
        <v>0</v>
      </c>
      <c r="R165" s="212">
        <f>IF('Cumulative Cost Share Budget'!L164='Split CS budget (C)'!$L$1,'Cumulative Cost Share Budget'!R164,0)</f>
        <v>0</v>
      </c>
      <c r="S165" s="61">
        <f>IF('Cumulative Cost Share Budget'!L164='Split CS budget (C)'!$L$1,'Cumulative Cost Share Budget'!S164,0)</f>
        <v>0</v>
      </c>
      <c r="T165" s="16"/>
      <c r="U165" s="323"/>
      <c r="V165" s="323"/>
      <c r="W165" s="323"/>
      <c r="X165" s="323"/>
      <c r="Y165" s="323"/>
    </row>
    <row r="166" spans="1:25" hidden="1">
      <c r="A166" s="449"/>
      <c r="B166" s="481"/>
      <c r="C166" s="480"/>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5">
        <f>IF('Cumulative Cost Share Budget'!$L166='Split CS budget (C)'!$L$1,'Cumulative Cost Share Budget'!A166,0)</f>
        <v>0</v>
      </c>
      <c r="B167" s="493">
        <f>IF('Cumulative Cost Share Budget'!$L166='Split CS budget (C)'!$L$1,'Cumulative Cost Share Budget'!B166,0)</f>
        <v>0</v>
      </c>
      <c r="C167" s="481"/>
      <c r="D167" s="33" t="s">
        <v>123</v>
      </c>
      <c r="E167" s="76">
        <f>ROUND($R167*$S167,6)</f>
        <v>0</v>
      </c>
      <c r="F167" s="76">
        <f>ROUND($R168*$S168,6)</f>
        <v>0</v>
      </c>
      <c r="G167" s="76">
        <f>ROUND($R169*$S169,6)</f>
        <v>0</v>
      </c>
      <c r="H167" s="76">
        <f>ROUND($R170*$S170,6)</f>
        <v>0</v>
      </c>
      <c r="I167" s="76">
        <f>ROUND($R171*$S171,6)</f>
        <v>0</v>
      </c>
      <c r="J167" s="46"/>
      <c r="M167" s="133">
        <f>IF('Cumulative Cost Share Budget'!L166='Split CS budget (C)'!$L$1,'Cumulative Cost Share Budget'!M166,0)</f>
        <v>0</v>
      </c>
      <c r="N167" s="214">
        <f>IF('Cumulative Cost Share Budget'!L166='Split CS budget (C)'!$L$1,'Cumulative Cost Share Budget'!N166,0)</f>
        <v>0</v>
      </c>
      <c r="O167" s="214">
        <f>IF('Cumulative Cost Share Budget'!$L166='Split CS budget (C)'!$L$1,'Cumulative Cost Share Budget'!O166,0)</f>
        <v>0</v>
      </c>
      <c r="P167" s="209">
        <f>IF('Cumulative Cost Share Budget'!L166='Split CS budget (C)'!$L$1,'Cumulative Cost Share Budget'!P166,0)</f>
        <v>0</v>
      </c>
      <c r="Q167" s="211">
        <f>IF('Cumulative Cost Share Budget'!L166='Split CS budget (C)'!$L$1,'Cumulative Cost Share Budget'!Q166,0)</f>
        <v>0</v>
      </c>
      <c r="R167" s="212">
        <f>IF('Cumulative Cost Share Budget'!L166='Split CS budget (C)'!$L$1,'Cumulative Cost Share Budget'!R166,0)</f>
        <v>0</v>
      </c>
      <c r="S167" s="61">
        <f>IF('Cumulative Cost Share Budget'!L166='Split CS budget (C)'!$L$1,'Cumulative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93">
        <f>IF('Cumulative Cost Share Budget'!$L167='Split CS budget (C)'!$L$1,'Cumulative Cost Share Budget'!A167,0)</f>
        <v>0</v>
      </c>
      <c r="B168" s="493">
        <f>IF('Cumulative Cost Share Budget'!$L167='Split CS budget (C)'!$L$1,'Cumulative Cost Share Budget'!B167,0)</f>
        <v>0</v>
      </c>
      <c r="C168" s="480"/>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(C)'!$L$1,'Cumulative Cost Share Budget'!Q167,0)</f>
        <v>0</v>
      </c>
      <c r="R168" s="212">
        <f>IF('Cumulative Cost Share Budget'!L167='Split CS budget (C)'!$L$1,'Cumulative Cost Share Budget'!R167,0)</f>
        <v>0</v>
      </c>
      <c r="S168" s="61">
        <f>IF('Cumulative Cost Share Budget'!L167='Split CS budget (C)'!$L$1,'Cumulative Cost Share Budget'!S167,0)</f>
        <v>0</v>
      </c>
      <c r="T168" s="16"/>
      <c r="U168" s="324"/>
      <c r="V168" s="324"/>
      <c r="W168" s="324"/>
      <c r="X168" s="324"/>
      <c r="Y168" s="324"/>
    </row>
    <row r="169" spans="1:25" hidden="1">
      <c r="A169" s="449"/>
      <c r="B169" s="486"/>
      <c r="C169" s="480"/>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(C)'!$L$1,'Cumulative Cost Share Budget'!Q168,0)</f>
        <v>0</v>
      </c>
      <c r="R169" s="212">
        <f>IF('Cumulative Cost Share Budget'!L168='Split CS budget (C)'!$L$1,'Cumulative Cost Share Budget'!R168,0)</f>
        <v>0</v>
      </c>
      <c r="S169" s="61">
        <f>IF('Cumulative Cost Share Budget'!L168='Split CS budget (C)'!$L$1,'Cumulative Cost Share Budget'!S168,0)</f>
        <v>0</v>
      </c>
      <c r="T169" s="16"/>
      <c r="U169" s="323"/>
      <c r="V169" s="323"/>
      <c r="W169" s="323"/>
      <c r="X169" s="323"/>
      <c r="Y169" s="323"/>
    </row>
    <row r="170" spans="1:25" ht="15" hidden="1">
      <c r="A170" s="449"/>
      <c r="B170" s="486"/>
      <c r="C170" s="480"/>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(C)'!$L$1,'Cumulative Cost Share Budget'!Q169,0)</f>
        <v>0</v>
      </c>
      <c r="R170" s="212">
        <f>IF('Cumulative Cost Share Budget'!L169='Split CS budget (C)'!$L$1,'Cumulative Cost Share Budget'!R169,0)</f>
        <v>0</v>
      </c>
      <c r="S170" s="61">
        <f>IF('Cumulative Cost Share Budget'!L169='Split CS budget (C)'!$L$1,'Cumulative Cost Share Budget'!S169,0)</f>
        <v>0</v>
      </c>
      <c r="T170" s="16"/>
      <c r="U170" s="324"/>
      <c r="V170" s="324"/>
      <c r="W170" s="324"/>
      <c r="X170" s="324"/>
      <c r="Y170" s="324"/>
    </row>
    <row r="171" spans="1:25" hidden="1">
      <c r="A171" s="449"/>
      <c r="B171" s="486"/>
      <c r="C171" s="480"/>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(C)'!$L$1,'Cumulative Cost Share Budget'!Q170,0)</f>
        <v>0</v>
      </c>
      <c r="R171" s="212">
        <f>IF('Cumulative Cost Share Budget'!L170='Split CS budget (C)'!$L$1,'Cumulative Cost Share Budget'!R170,0)</f>
        <v>0</v>
      </c>
      <c r="S171" s="61">
        <f>IF('Cumulative Cost Share Budget'!L170='Split CS budget (C)'!$L$1,'Cumulative Cost Share Budget'!S170,0)</f>
        <v>0</v>
      </c>
      <c r="T171" s="16"/>
      <c r="U171" s="323"/>
      <c r="V171" s="323"/>
      <c r="W171" s="323"/>
      <c r="X171" s="323"/>
      <c r="Y171" s="323"/>
    </row>
    <row r="172" spans="1:25" hidden="1">
      <c r="A172" s="449"/>
      <c r="B172" s="481"/>
      <c r="C172" s="480"/>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5">
        <f>IF('Cumulative Cost Share Budget'!$L172='Split CS budget (C)'!$L$1,'Cumulative Cost Share Budget'!A172,0)</f>
        <v>0</v>
      </c>
      <c r="B173" s="493">
        <f>IF('Cumulative Cost Share Budget'!$L172='Split CS budget (C)'!$L$1,'Cumulative Cost Share Budget'!B172,0)</f>
        <v>0</v>
      </c>
      <c r="C173" s="481"/>
      <c r="D173" s="33" t="s">
        <v>123</v>
      </c>
      <c r="E173" s="76">
        <f>ROUND($R173*$S173,6)</f>
        <v>0</v>
      </c>
      <c r="F173" s="76">
        <f>ROUND($R174*$S174,6)</f>
        <v>0</v>
      </c>
      <c r="G173" s="76">
        <f>ROUND($R175*$S175,6)</f>
        <v>0</v>
      </c>
      <c r="H173" s="76">
        <f>ROUND($R176*$S176,6)</f>
        <v>0</v>
      </c>
      <c r="I173" s="76">
        <f>ROUND($R177*$S177,6)</f>
        <v>0</v>
      </c>
      <c r="J173" s="46"/>
      <c r="M173" s="133">
        <f>IF('Cumulative Cost Share Budget'!L172='Split CS budget (C)'!$L$1,'Cumulative Cost Share Budget'!M172,0)</f>
        <v>0</v>
      </c>
      <c r="N173" s="214">
        <f>IF('Cumulative Cost Share Budget'!L172='Split CS budget (C)'!$L$1,'Cumulative Cost Share Budget'!N172,0)</f>
        <v>0</v>
      </c>
      <c r="O173" s="214">
        <f>IF('Cumulative Cost Share Budget'!$L172='Split CS budget (C)'!$L$1,'Cumulative Cost Share Budget'!O172,0)</f>
        <v>0</v>
      </c>
      <c r="P173" s="209">
        <f>IF('Cumulative Cost Share Budget'!L172='Split CS budget (C)'!$L$1,'Cumulative Cost Share Budget'!P172,0)</f>
        <v>0</v>
      </c>
      <c r="Q173" s="211">
        <f>IF('Cumulative Cost Share Budget'!L172='Split CS budget (C)'!$L$1,'Cumulative Cost Share Budget'!Q172,0)</f>
        <v>0</v>
      </c>
      <c r="R173" s="212">
        <f>IF('Cumulative Cost Share Budget'!L172='Split CS budget (C)'!$L$1,'Cumulative Cost Share Budget'!R172,0)</f>
        <v>0</v>
      </c>
      <c r="S173" s="61">
        <f>IF('Cumulative Cost Share Budget'!L172='Split CS budget (C)'!$L$1,'Cumulative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93">
        <f>IF('Cumulative Cost Share Budget'!$L173='Split CS budget (C)'!$L$1,'Cumulative Cost Share Budget'!A173,0)</f>
        <v>0</v>
      </c>
      <c r="B174" s="493">
        <f>IF('Cumulative Cost Share Budget'!$L173='Split CS budget (C)'!$L$1,'Cumulative Cost Share Budget'!B173,0)</f>
        <v>0</v>
      </c>
      <c r="C174" s="480"/>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(C)'!$L$1,'Cumulative Cost Share Budget'!Q173,0)</f>
        <v>0</v>
      </c>
      <c r="R174" s="212">
        <f>IF('Cumulative Cost Share Budget'!L173='Split CS budget (C)'!$L$1,'Cumulative Cost Share Budget'!R173,0)</f>
        <v>0</v>
      </c>
      <c r="S174" s="61">
        <f>IF('Cumulative Cost Share Budget'!L173='Split CS budget (C)'!$L$1,'Cumulative Cost Share Budget'!S173,0)</f>
        <v>0</v>
      </c>
      <c r="T174" s="16"/>
      <c r="U174" s="324"/>
      <c r="V174" s="324"/>
      <c r="W174" s="324"/>
      <c r="X174" s="324"/>
      <c r="Y174" s="324"/>
    </row>
    <row r="175" spans="1:25" hidden="1">
      <c r="A175" s="449"/>
      <c r="B175" s="486"/>
      <c r="C175" s="480"/>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(C)'!$L$1,'Cumulative Cost Share Budget'!Q174,0)</f>
        <v>0</v>
      </c>
      <c r="R175" s="212">
        <f>IF('Cumulative Cost Share Budget'!L174='Split CS budget (C)'!$L$1,'Cumulative Cost Share Budget'!R174,0)</f>
        <v>0</v>
      </c>
      <c r="S175" s="61">
        <f>IF('Cumulative Cost Share Budget'!L174='Split CS budget (C)'!$L$1,'Cumulative Cost Share Budget'!S174,0)</f>
        <v>0</v>
      </c>
      <c r="T175" s="16"/>
      <c r="U175" s="323"/>
      <c r="V175" s="323"/>
      <c r="W175" s="323"/>
      <c r="X175" s="323"/>
      <c r="Y175" s="323"/>
    </row>
    <row r="176" spans="1:25" ht="15" hidden="1">
      <c r="A176" s="449"/>
      <c r="B176" s="486"/>
      <c r="C176" s="480"/>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(C)'!$L$1,'Cumulative Cost Share Budget'!Q175,0)</f>
        <v>0</v>
      </c>
      <c r="R176" s="212">
        <f>IF('Cumulative Cost Share Budget'!L175='Split CS budget (C)'!$L$1,'Cumulative Cost Share Budget'!R175,0)</f>
        <v>0</v>
      </c>
      <c r="S176" s="61">
        <f>IF('Cumulative Cost Share Budget'!L175='Split CS budget (C)'!$L$1,'Cumulative Cost Share Budget'!S175,0)</f>
        <v>0</v>
      </c>
      <c r="T176" s="16"/>
      <c r="U176" s="324"/>
      <c r="V176" s="324"/>
      <c r="W176" s="324"/>
      <c r="X176" s="324"/>
      <c r="Y176" s="324"/>
    </row>
    <row r="177" spans="1:25" hidden="1">
      <c r="A177" s="449"/>
      <c r="B177" s="486"/>
      <c r="C177" s="480"/>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(C)'!$L$1,'Cumulative Cost Share Budget'!Q176,0)</f>
        <v>0</v>
      </c>
      <c r="R177" s="212">
        <f>IF('Cumulative Cost Share Budget'!L176='Split CS budget (C)'!$L$1,'Cumulative Cost Share Budget'!R176,0)</f>
        <v>0</v>
      </c>
      <c r="S177" s="61">
        <f>IF('Cumulative Cost Share Budget'!L176='Split CS budget (C)'!$L$1,'Cumulative Cost Share Budget'!S176,0)</f>
        <v>0</v>
      </c>
      <c r="T177" s="16"/>
      <c r="U177" s="323"/>
      <c r="V177" s="323"/>
      <c r="W177" s="323"/>
      <c r="X177" s="323"/>
      <c r="Y177" s="323"/>
    </row>
    <row r="178" spans="1:25" hidden="1">
      <c r="A178" s="449"/>
      <c r="B178" s="481"/>
      <c r="C178" s="480"/>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5">
        <f>IF('Cumulative Cost Share Budget'!$L178='Split CS budget (C)'!$L$1,'Cumulative Cost Share Budget'!A178,0)</f>
        <v>0</v>
      </c>
      <c r="B179" s="493">
        <f>IF('Cumulative Cost Share Budget'!$L178='Split CS budget (C)'!$L$1,'Cumulative Cost Share Budget'!B178,0)</f>
        <v>0</v>
      </c>
      <c r="C179" s="481"/>
      <c r="D179" s="33" t="s">
        <v>123</v>
      </c>
      <c r="E179" s="76">
        <f>ROUND($R179*$S179,6)</f>
        <v>0</v>
      </c>
      <c r="F179" s="76">
        <f>ROUND($R180*$S180,6)</f>
        <v>0</v>
      </c>
      <c r="G179" s="76">
        <f>ROUND($R181*$S181,6)</f>
        <v>0</v>
      </c>
      <c r="H179" s="76">
        <f>ROUND($R182*$S182,6)</f>
        <v>0</v>
      </c>
      <c r="I179" s="76">
        <f>ROUND($R183*$S183,6)</f>
        <v>0</v>
      </c>
      <c r="J179" s="46"/>
      <c r="M179" s="133">
        <f>IF('Cumulative Cost Share Budget'!L178='Split CS budget (C)'!$L$1,'Cumulative Cost Share Budget'!M178,0)</f>
        <v>0</v>
      </c>
      <c r="N179" s="214">
        <f>IF('Cumulative Cost Share Budget'!L178='Split CS budget (C)'!$L$1,'Cumulative Cost Share Budget'!N178,0)</f>
        <v>0</v>
      </c>
      <c r="O179" s="214">
        <f>IF('Cumulative Cost Share Budget'!$L178='Split CS budget (C)'!$L$1,'Cumulative Cost Share Budget'!O178,0)</f>
        <v>0</v>
      </c>
      <c r="P179" s="209">
        <f>IF('Cumulative Cost Share Budget'!L178='Split CS budget (C)'!$L$1,'Cumulative Cost Share Budget'!P178,0)</f>
        <v>0</v>
      </c>
      <c r="Q179" s="211">
        <f>IF('Cumulative Cost Share Budget'!L178='Split CS budget (C)'!$L$1,'Cumulative Cost Share Budget'!Q178,0)</f>
        <v>0</v>
      </c>
      <c r="R179" s="212">
        <f>IF('Cumulative Cost Share Budget'!L178='Split CS budget (C)'!$L$1,'Cumulative Cost Share Budget'!R178,0)</f>
        <v>0</v>
      </c>
      <c r="S179" s="61">
        <f>IF('Cumulative Cost Share Budget'!L178='Split CS budget (C)'!$L$1,'Cumulative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93">
        <f>IF('Cumulative Cost Share Budget'!$L179='Split CS budget (C)'!$L$1,'Cumulative Cost Share Budget'!A179,0)</f>
        <v>0</v>
      </c>
      <c r="B180" s="493">
        <f>IF('Cumulative Cost Share Budget'!$L179='Split CS budget (C)'!$L$1,'Cumulative Cost Share Budget'!B179,0)</f>
        <v>0</v>
      </c>
      <c r="C180" s="480"/>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(C)'!$L$1,'Cumulative Cost Share Budget'!Q179,0)</f>
        <v>0</v>
      </c>
      <c r="R180" s="212">
        <f>IF('Cumulative Cost Share Budget'!L179='Split CS budget (C)'!$L$1,'Cumulative Cost Share Budget'!R179,0)</f>
        <v>0</v>
      </c>
      <c r="S180" s="61">
        <f>IF('Cumulative Cost Share Budget'!L179='Split CS budget (C)'!$L$1,'Cumulative Cost Share Budget'!S179,0)</f>
        <v>0</v>
      </c>
      <c r="T180" s="16"/>
      <c r="U180" s="324"/>
      <c r="V180" s="324"/>
      <c r="W180" s="324"/>
      <c r="X180" s="324"/>
      <c r="Y180" s="324"/>
    </row>
    <row r="181" spans="1:25" hidden="1">
      <c r="A181" s="449"/>
      <c r="B181" s="486"/>
      <c r="C181" s="480"/>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(C)'!$L$1,'Cumulative Cost Share Budget'!Q180,0)</f>
        <v>0</v>
      </c>
      <c r="R181" s="212">
        <f>IF('Cumulative Cost Share Budget'!L180='Split CS budget (C)'!$L$1,'Cumulative Cost Share Budget'!R180,0)</f>
        <v>0</v>
      </c>
      <c r="S181" s="61">
        <f>IF('Cumulative Cost Share Budget'!L180='Split CS budget (C)'!$L$1,'Cumulative Cost Share Budget'!S180,0)</f>
        <v>0</v>
      </c>
      <c r="T181" s="16"/>
      <c r="U181" s="323"/>
      <c r="V181" s="323"/>
      <c r="W181" s="323"/>
      <c r="X181" s="323"/>
      <c r="Y181" s="323"/>
    </row>
    <row r="182" spans="1:25" ht="15" hidden="1">
      <c r="A182" s="449"/>
      <c r="B182" s="486"/>
      <c r="C182" s="480"/>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(C)'!$L$1,'Cumulative Cost Share Budget'!Q181,0)</f>
        <v>0</v>
      </c>
      <c r="R182" s="212">
        <f>IF('Cumulative Cost Share Budget'!L181='Split CS budget (C)'!$L$1,'Cumulative Cost Share Budget'!R181,0)</f>
        <v>0</v>
      </c>
      <c r="S182" s="61">
        <f>IF('Cumulative Cost Share Budget'!L181='Split CS budget (C)'!$L$1,'Cumulative Cost Share Budget'!S181,0)</f>
        <v>0</v>
      </c>
      <c r="T182" s="16"/>
      <c r="U182" s="324"/>
      <c r="V182" s="324"/>
      <c r="W182" s="324"/>
      <c r="X182" s="324"/>
      <c r="Y182" s="324"/>
    </row>
    <row r="183" spans="1:25" hidden="1">
      <c r="A183" s="449"/>
      <c r="B183" s="486"/>
      <c r="C183" s="480"/>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(C)'!$L$1,'Cumulative Cost Share Budget'!Q182,0)</f>
        <v>0</v>
      </c>
      <c r="R183" s="212">
        <f>IF('Cumulative Cost Share Budget'!L182='Split CS budget (C)'!$L$1,'Cumulative Cost Share Budget'!R182,0)</f>
        <v>0</v>
      </c>
      <c r="S183" s="61">
        <f>IF('Cumulative Cost Share Budget'!L182='Split CS budget (C)'!$L$1,'Cumulative Cost Share Budget'!S182,0)</f>
        <v>0</v>
      </c>
      <c r="T183" s="16"/>
      <c r="U183" s="323"/>
      <c r="V183" s="323"/>
      <c r="W183" s="323"/>
      <c r="X183" s="323"/>
      <c r="Y183" s="323"/>
    </row>
    <row r="184" spans="1:25" hidden="1">
      <c r="A184" s="449"/>
      <c r="B184" s="481"/>
      <c r="C184" s="480"/>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5">
        <f>IF('Cumulative Cost Share Budget'!$L184='Split CS budget (C)'!$L$1,'Cumulative Cost Share Budget'!A184,0)</f>
        <v>0</v>
      </c>
      <c r="B185" s="493">
        <f>IF('Cumulative Cost Share Budget'!$L184='Split CS budget (C)'!$L$1,'Cumulative Cost Share Budget'!B184,0)</f>
        <v>0</v>
      </c>
      <c r="C185" s="481"/>
      <c r="D185" s="33" t="s">
        <v>123</v>
      </c>
      <c r="E185" s="76">
        <f>ROUND($R185*$S185,6)</f>
        <v>0</v>
      </c>
      <c r="F185" s="76">
        <f>ROUND($R186*$S186,6)</f>
        <v>0</v>
      </c>
      <c r="G185" s="76">
        <f>ROUND($R187*$S187,6)</f>
        <v>0</v>
      </c>
      <c r="H185" s="76">
        <f>ROUND($R188*$S188,6)</f>
        <v>0</v>
      </c>
      <c r="I185" s="76">
        <f>ROUND($R189*$S189,6)</f>
        <v>0</v>
      </c>
      <c r="J185" s="46"/>
      <c r="M185" s="133">
        <f>IF('Cumulative Cost Share Budget'!L184='Split CS budget (C)'!$L$1,'Cumulative Cost Share Budget'!M184,0)</f>
        <v>0</v>
      </c>
      <c r="N185" s="214">
        <f>IF('Cumulative Cost Share Budget'!L184='Split CS budget (C)'!$L$1,'Cumulative Cost Share Budget'!N184,0)</f>
        <v>0</v>
      </c>
      <c r="O185" s="214">
        <f>IF('Cumulative Cost Share Budget'!$L184='Split CS budget (C)'!$L$1,'Cumulative Cost Share Budget'!O184,0)</f>
        <v>0</v>
      </c>
      <c r="P185" s="209">
        <f>IF('Cumulative Cost Share Budget'!L184='Split CS budget (C)'!$L$1,'Cumulative Cost Share Budget'!P184,0)</f>
        <v>0</v>
      </c>
      <c r="Q185" s="211">
        <f>IF('Cumulative Cost Share Budget'!L184='Split CS budget (C)'!$L$1,'Cumulative Cost Share Budget'!Q184,0)</f>
        <v>0</v>
      </c>
      <c r="R185" s="212">
        <f>IF('Cumulative Cost Share Budget'!L184='Split CS budget (C)'!$L$1,'Cumulative Cost Share Budget'!R184,0)</f>
        <v>0</v>
      </c>
      <c r="S185" s="61">
        <f>IF('Cumulative Cost Share Budget'!L184='Split CS budget (C)'!$L$1,'Cumulative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93">
        <f>IF('Cumulative Cost Share Budget'!$L185='Split CS budget (C)'!$L$1,'Cumulative Cost Share Budget'!A185,0)</f>
        <v>0</v>
      </c>
      <c r="B186" s="493">
        <f>IF('Cumulative Cost Share Budget'!$L185='Split CS budget (C)'!$L$1,'Cumulative Cost Share Budget'!B185,0)</f>
        <v>0</v>
      </c>
      <c r="C186" s="480"/>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(C)'!$L$1,'Cumulative Cost Share Budget'!Q185,0)</f>
        <v>0</v>
      </c>
      <c r="R186" s="212">
        <f>IF('Cumulative Cost Share Budget'!L185='Split CS budget (C)'!$L$1,'Cumulative Cost Share Budget'!R185,0)</f>
        <v>0</v>
      </c>
      <c r="S186" s="61">
        <f>IF('Cumulative Cost Share Budget'!L185='Split CS budget (C)'!$L$1,'Cumulative Cost Share Budget'!S185,0)</f>
        <v>0</v>
      </c>
      <c r="T186" s="16"/>
      <c r="U186" s="324"/>
      <c r="V186" s="324"/>
      <c r="W186" s="324"/>
      <c r="X186" s="324"/>
      <c r="Y186" s="324"/>
    </row>
    <row r="187" spans="1:25" hidden="1">
      <c r="A187" s="449"/>
      <c r="B187" s="486"/>
      <c r="C187" s="480"/>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(C)'!$L$1,'Cumulative Cost Share Budget'!Q186,0)</f>
        <v>0</v>
      </c>
      <c r="R187" s="212">
        <f>IF('Cumulative Cost Share Budget'!L186='Split CS budget (C)'!$L$1,'Cumulative Cost Share Budget'!R186,0)</f>
        <v>0</v>
      </c>
      <c r="S187" s="61">
        <f>IF('Cumulative Cost Share Budget'!L186='Split CS budget (C)'!$L$1,'Cumulative Cost Share Budget'!S186,0)</f>
        <v>0</v>
      </c>
      <c r="T187" s="16"/>
      <c r="U187" s="323"/>
      <c r="V187" s="323"/>
      <c r="W187" s="323"/>
      <c r="X187" s="323"/>
      <c r="Y187" s="323"/>
    </row>
    <row r="188" spans="1:25" ht="15" hidden="1">
      <c r="A188" s="449"/>
      <c r="B188" s="486"/>
      <c r="C188" s="480"/>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(C)'!$L$1,'Cumulative Cost Share Budget'!Q187,0)</f>
        <v>0</v>
      </c>
      <c r="R188" s="212">
        <f>IF('Cumulative Cost Share Budget'!L187='Split CS budget (C)'!$L$1,'Cumulative Cost Share Budget'!R187,0)</f>
        <v>0</v>
      </c>
      <c r="S188" s="61">
        <f>IF('Cumulative Cost Share Budget'!L187='Split CS budget (C)'!$L$1,'Cumulative Cost Share Budget'!S187,0)</f>
        <v>0</v>
      </c>
      <c r="T188" s="16"/>
      <c r="U188" s="324"/>
      <c r="V188" s="324"/>
      <c r="W188" s="324"/>
      <c r="X188" s="324"/>
      <c r="Y188" s="324"/>
    </row>
    <row r="189" spans="1:25" hidden="1">
      <c r="A189" s="449"/>
      <c r="B189" s="486"/>
      <c r="C189" s="480"/>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(C)'!$L$1,'Cumulative Cost Share Budget'!Q188,0)</f>
        <v>0</v>
      </c>
      <c r="R189" s="212">
        <f>IF('Cumulative Cost Share Budget'!L188='Split CS budget (C)'!$L$1,'Cumulative Cost Share Budget'!R188,0)</f>
        <v>0</v>
      </c>
      <c r="S189" s="61">
        <f>IF('Cumulative Cost Share Budget'!L188='Split CS budget (C)'!$L$1,'Cumulative Cost Share Budget'!S188,0)</f>
        <v>0</v>
      </c>
      <c r="T189" s="16"/>
      <c r="U189" s="323"/>
      <c r="V189" s="323"/>
      <c r="W189" s="323"/>
      <c r="X189" s="323"/>
      <c r="Y189" s="323"/>
    </row>
    <row r="190" spans="1:25" hidden="1">
      <c r="A190" s="449"/>
      <c r="B190" s="481"/>
      <c r="C190" s="480"/>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5">
        <f>IF('Cumulative Cost Share Budget'!$L190='Split CS budget (C)'!$L$1,'Cumulative Cost Share Budget'!A190,0)</f>
        <v>0</v>
      </c>
      <c r="B191" s="493">
        <f>IF('Cumulative Cost Share Budget'!$L190='Split CS budget (C)'!$L$1,'Cumulative Cost Share Budget'!B190,0)</f>
        <v>0</v>
      </c>
      <c r="C191" s="481"/>
      <c r="D191" s="33" t="s">
        <v>123</v>
      </c>
      <c r="E191" s="76">
        <f>ROUND($R191*$S191,6)</f>
        <v>0</v>
      </c>
      <c r="F191" s="76">
        <f>ROUND($R192*$S192,6)</f>
        <v>0</v>
      </c>
      <c r="G191" s="76">
        <f>ROUND($R193*$S193,6)</f>
        <v>0</v>
      </c>
      <c r="H191" s="76">
        <f>ROUND($R194*$S194,6)</f>
        <v>0</v>
      </c>
      <c r="I191" s="76">
        <f>ROUND($R195*$S195,6)</f>
        <v>0</v>
      </c>
      <c r="J191" s="46"/>
      <c r="M191" s="133">
        <f>IF('Cumulative Cost Share Budget'!L190='Split CS budget (C)'!$L$1,'Cumulative Cost Share Budget'!M190,0)</f>
        <v>0</v>
      </c>
      <c r="N191" s="214">
        <f>IF('Cumulative Cost Share Budget'!L190='Split CS budget (C)'!$L$1,'Cumulative Cost Share Budget'!N190,0)</f>
        <v>0</v>
      </c>
      <c r="O191" s="214">
        <f>IF('Cumulative Cost Share Budget'!$L190='Split CS budget (C)'!$L$1,'Cumulative Cost Share Budget'!O190,0)</f>
        <v>0</v>
      </c>
      <c r="P191" s="209">
        <f>IF('Cumulative Cost Share Budget'!L190='Split CS budget (C)'!$L$1,'Cumulative Cost Share Budget'!P190,0)</f>
        <v>0</v>
      </c>
      <c r="Q191" s="211">
        <f>IF('Cumulative Cost Share Budget'!L190='Split CS budget (C)'!$L$1,'Cumulative Cost Share Budget'!Q190,0)</f>
        <v>0</v>
      </c>
      <c r="R191" s="212">
        <f>IF('Cumulative Cost Share Budget'!L190='Split CS budget (C)'!$L$1,'Cumulative Cost Share Budget'!R190,0)</f>
        <v>0</v>
      </c>
      <c r="S191" s="61">
        <f>IF('Cumulative Cost Share Budget'!L190='Split CS budget (C)'!$L$1,'Cumulative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93">
        <f>IF('Cumulative Cost Share Budget'!$L191='Split CS budget (C)'!$L$1,'Cumulative Cost Share Budget'!A191,0)</f>
        <v>0</v>
      </c>
      <c r="B192" s="493">
        <f>IF('Cumulative Cost Share Budget'!$L191='Split CS budget (C)'!$L$1,'Cumulative Cost Share Budget'!B191,0)</f>
        <v>0</v>
      </c>
      <c r="C192" s="480"/>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(C)'!$L$1,'Cumulative Cost Share Budget'!Q191,0)</f>
        <v>0</v>
      </c>
      <c r="R192" s="212">
        <f>IF('Cumulative Cost Share Budget'!L191='Split CS budget (C)'!$L$1,'Cumulative Cost Share Budget'!R191,0)</f>
        <v>0</v>
      </c>
      <c r="S192" s="61">
        <f>IF('Cumulative Cost Share Budget'!L191='Split CS budget (C)'!$L$1,'Cumulative Cost Share Budget'!S191,0)</f>
        <v>0</v>
      </c>
      <c r="T192" s="16"/>
      <c r="U192" s="324"/>
      <c r="V192" s="324"/>
      <c r="W192" s="324"/>
      <c r="X192" s="324"/>
      <c r="Y192" s="324"/>
    </row>
    <row r="193" spans="1:25" hidden="1">
      <c r="A193" s="449"/>
      <c r="B193" s="486"/>
      <c r="C193" s="480"/>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(C)'!$L$1,'Cumulative Cost Share Budget'!Q192,0)</f>
        <v>0</v>
      </c>
      <c r="R193" s="212">
        <f>IF('Cumulative Cost Share Budget'!L192='Split CS budget (C)'!$L$1,'Cumulative Cost Share Budget'!R192,0)</f>
        <v>0</v>
      </c>
      <c r="S193" s="61">
        <f>IF('Cumulative Cost Share Budget'!L192='Split CS budget (C)'!$L$1,'Cumulative Cost Share Budget'!S192,0)</f>
        <v>0</v>
      </c>
      <c r="T193" s="16"/>
      <c r="U193" s="323"/>
      <c r="V193" s="323"/>
      <c r="W193" s="323"/>
      <c r="X193" s="323"/>
      <c r="Y193" s="323"/>
    </row>
    <row r="194" spans="1:25" ht="15" hidden="1">
      <c r="A194" s="449"/>
      <c r="B194" s="486"/>
      <c r="C194" s="480"/>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(C)'!$L$1,'Cumulative Cost Share Budget'!Q193,0)</f>
        <v>0</v>
      </c>
      <c r="R194" s="212">
        <f>IF('Cumulative Cost Share Budget'!L193='Split CS budget (C)'!$L$1,'Cumulative Cost Share Budget'!R193,0)</f>
        <v>0</v>
      </c>
      <c r="S194" s="61">
        <f>IF('Cumulative Cost Share Budget'!L193='Split CS budget (C)'!$L$1,'Cumulative Cost Share Budget'!S193,0)</f>
        <v>0</v>
      </c>
      <c r="T194" s="16"/>
      <c r="U194" s="324"/>
      <c r="V194" s="324"/>
      <c r="W194" s="324"/>
      <c r="X194" s="324"/>
      <c r="Y194" s="324"/>
    </row>
    <row r="195" spans="1:25" hidden="1">
      <c r="A195" s="449"/>
      <c r="B195" s="486"/>
      <c r="C195" s="480"/>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(C)'!$L$1,'Cumulative Cost Share Budget'!Q194,0)</f>
        <v>0</v>
      </c>
      <c r="R195" s="212">
        <f>IF('Cumulative Cost Share Budget'!L194='Split CS budget (C)'!$L$1,'Cumulative Cost Share Budget'!R194,0)</f>
        <v>0</v>
      </c>
      <c r="S195" s="61">
        <f>IF('Cumulative Cost Share Budget'!L194='Split CS budget (C)'!$L$1,'Cumulative Cost Share Budget'!S194,0)</f>
        <v>0</v>
      </c>
      <c r="T195" s="16"/>
      <c r="U195" s="323"/>
      <c r="V195" s="323"/>
      <c r="W195" s="323"/>
      <c r="X195" s="323"/>
      <c r="Y195" s="323"/>
    </row>
    <row r="196" spans="1:25" hidden="1">
      <c r="A196" s="449"/>
      <c r="B196" s="481"/>
      <c r="C196" s="480"/>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5">
        <f>IF('Cumulative Cost Share Budget'!$L196='Split CS budget (C)'!$L$1,'Cumulative Cost Share Budget'!A196,0)</f>
        <v>0</v>
      </c>
      <c r="B197" s="493">
        <f>IF('Cumulative Cost Share Budget'!$L196='Split CS budget (C)'!$L$1,'Cumulative Cost Share Budget'!B196,0)</f>
        <v>0</v>
      </c>
      <c r="C197" s="481"/>
      <c r="D197" s="33" t="s">
        <v>123</v>
      </c>
      <c r="E197" s="76">
        <f>ROUND($R197*$S197,6)</f>
        <v>0</v>
      </c>
      <c r="F197" s="76">
        <f>ROUND($R198*$S198,6)</f>
        <v>0</v>
      </c>
      <c r="G197" s="76">
        <f>ROUND($R199*$S199,6)</f>
        <v>0</v>
      </c>
      <c r="H197" s="76">
        <f>ROUND($R200*$S200,6)</f>
        <v>0</v>
      </c>
      <c r="I197" s="76">
        <f>ROUND($R201*$S201,6)</f>
        <v>0</v>
      </c>
      <c r="J197" s="46"/>
      <c r="M197" s="133">
        <f>IF('Cumulative Cost Share Budget'!L196='Split CS budget (C)'!$L$1,'Cumulative Cost Share Budget'!M196,0)</f>
        <v>0</v>
      </c>
      <c r="N197" s="214">
        <f>IF('Cumulative Cost Share Budget'!L196='Split CS budget (C)'!$L$1,'Cumulative Cost Share Budget'!N196,0)</f>
        <v>0</v>
      </c>
      <c r="O197" s="214">
        <f>IF('Cumulative Cost Share Budget'!$L196='Split CS budget (C)'!$L$1,'Cumulative Cost Share Budget'!O196,0)</f>
        <v>0</v>
      </c>
      <c r="P197" s="209">
        <f>IF('Cumulative Cost Share Budget'!L196='Split CS budget (C)'!$L$1,'Cumulative Cost Share Budget'!P196,0)</f>
        <v>0</v>
      </c>
      <c r="Q197" s="211">
        <f>IF('Cumulative Cost Share Budget'!L196='Split CS budget (C)'!$L$1,'Cumulative Cost Share Budget'!Q196,0)</f>
        <v>0</v>
      </c>
      <c r="R197" s="212">
        <f>IF('Cumulative Cost Share Budget'!L196='Split CS budget (C)'!$L$1,'Cumulative Cost Share Budget'!R196,0)</f>
        <v>0</v>
      </c>
      <c r="S197" s="61">
        <f>IF('Cumulative Cost Share Budget'!L196='Split CS budget (C)'!$L$1,'Cumulative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93">
        <f>IF('Cumulative Cost Share Budget'!$L197='Split CS budget (C)'!$L$1,'Cumulative Cost Share Budget'!A197,0)</f>
        <v>0</v>
      </c>
      <c r="B198" s="493">
        <f>IF('Cumulative Cost Share Budget'!$L197='Split CS budget (C)'!$L$1,'Cumulative Cost Share Budget'!B197,0)</f>
        <v>0</v>
      </c>
      <c r="C198" s="480"/>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(C)'!$L$1,'Cumulative Cost Share Budget'!Q197,0)</f>
        <v>0</v>
      </c>
      <c r="R198" s="212">
        <f>IF('Cumulative Cost Share Budget'!L197='Split CS budget (C)'!$L$1,'Cumulative Cost Share Budget'!R197,0)</f>
        <v>0</v>
      </c>
      <c r="S198" s="61">
        <f>IF('Cumulative Cost Share Budget'!L197='Split CS budget (C)'!$L$1,'Cumulative Cost Share Budget'!S197,0)</f>
        <v>0</v>
      </c>
      <c r="T198" s="16"/>
      <c r="U198" s="324"/>
      <c r="V198" s="324"/>
      <c r="W198" s="324"/>
      <c r="X198" s="324"/>
      <c r="Y198" s="324"/>
    </row>
    <row r="199" spans="1:25" hidden="1">
      <c r="A199" s="449"/>
      <c r="B199" s="486"/>
      <c r="C199" s="480"/>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(C)'!$L$1,'Cumulative Cost Share Budget'!Q198,0)</f>
        <v>0</v>
      </c>
      <c r="R199" s="212">
        <f>IF('Cumulative Cost Share Budget'!L198='Split CS budget (C)'!$L$1,'Cumulative Cost Share Budget'!R198,0)</f>
        <v>0</v>
      </c>
      <c r="S199" s="61">
        <f>IF('Cumulative Cost Share Budget'!L198='Split CS budget (C)'!$L$1,'Cumulative Cost Share Budget'!S198,0)</f>
        <v>0</v>
      </c>
      <c r="T199" s="16"/>
      <c r="U199" s="323"/>
      <c r="V199" s="323"/>
      <c r="W199" s="323"/>
      <c r="X199" s="323"/>
      <c r="Y199" s="323"/>
    </row>
    <row r="200" spans="1:25" ht="15" hidden="1">
      <c r="A200" s="449"/>
      <c r="B200" s="486"/>
      <c r="C200" s="480"/>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(C)'!$L$1,'Cumulative Cost Share Budget'!Q199,0)</f>
        <v>0</v>
      </c>
      <c r="R200" s="212">
        <f>IF('Cumulative Cost Share Budget'!L199='Split CS budget (C)'!$L$1,'Cumulative Cost Share Budget'!R199,0)</f>
        <v>0</v>
      </c>
      <c r="S200" s="61">
        <f>IF('Cumulative Cost Share Budget'!L199='Split CS budget (C)'!$L$1,'Cumulative Cost Share Budget'!S199,0)</f>
        <v>0</v>
      </c>
      <c r="T200" s="16"/>
      <c r="U200" s="324"/>
      <c r="V200" s="324"/>
      <c r="W200" s="324"/>
      <c r="X200" s="324"/>
      <c r="Y200" s="324"/>
    </row>
    <row r="201" spans="1:25" hidden="1">
      <c r="A201" s="449"/>
      <c r="B201" s="486"/>
      <c r="C201" s="480"/>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(C)'!$L$1,'Cumulative Cost Share Budget'!Q200,0)</f>
        <v>0</v>
      </c>
      <c r="R201" s="212">
        <f>IF('Cumulative Cost Share Budget'!L200='Split CS budget (C)'!$L$1,'Cumulative Cost Share Budget'!R200,0)</f>
        <v>0</v>
      </c>
      <c r="S201" s="61">
        <f>IF('Cumulative Cost Share Budget'!L200='Split CS budget (C)'!$L$1,'Cumulative Cost Share Budget'!S200,0)</f>
        <v>0</v>
      </c>
      <c r="T201" s="16"/>
      <c r="U201" s="323"/>
      <c r="V201" s="323"/>
      <c r="W201" s="323"/>
      <c r="X201" s="323"/>
      <c r="Y201" s="323"/>
    </row>
    <row r="202" spans="1:25" hidden="1">
      <c r="A202" s="449"/>
      <c r="B202" s="481"/>
      <c r="C202" s="480"/>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5">
        <f>IF('Cumulative Cost Share Budget'!$L202='Split CS budget (C)'!$L$1,'Cumulative Cost Share Budget'!A202,0)</f>
        <v>0</v>
      </c>
      <c r="B203" s="493">
        <f>IF('Cumulative Cost Share Budget'!$L202='Split CS budget (C)'!$L$1,'Cumulative Cost Share Budget'!B202,0)</f>
        <v>0</v>
      </c>
      <c r="C203" s="481"/>
      <c r="D203" s="33" t="s">
        <v>123</v>
      </c>
      <c r="E203" s="76">
        <f>ROUND($R203*$S203,6)</f>
        <v>0</v>
      </c>
      <c r="F203" s="76">
        <f>ROUND($R204*$S204,6)</f>
        <v>0</v>
      </c>
      <c r="G203" s="76">
        <f>ROUND($R205*$S205,6)</f>
        <v>0</v>
      </c>
      <c r="H203" s="76">
        <f>ROUND($R206*$S206,6)</f>
        <v>0</v>
      </c>
      <c r="I203" s="76">
        <f>ROUND($R207*$S207,6)</f>
        <v>0</v>
      </c>
      <c r="J203" s="46"/>
      <c r="M203" s="133">
        <f>IF('Cumulative Cost Share Budget'!L202='Split CS budget (C)'!$L$1,'Cumulative Cost Share Budget'!M202,0)</f>
        <v>0</v>
      </c>
      <c r="N203" s="214">
        <f>IF('Cumulative Cost Share Budget'!L202='Split CS budget (C)'!$L$1,'Cumulative Cost Share Budget'!N202,0)</f>
        <v>0</v>
      </c>
      <c r="O203" s="214">
        <f>IF('Cumulative Cost Share Budget'!$L202='Split CS budget (C)'!$L$1,'Cumulative Cost Share Budget'!O202,0)</f>
        <v>0</v>
      </c>
      <c r="P203" s="209">
        <f>IF('Cumulative Cost Share Budget'!L202='Split CS budget (C)'!$L$1,'Cumulative Cost Share Budget'!P202,0)</f>
        <v>0</v>
      </c>
      <c r="Q203" s="211">
        <f>IF('Cumulative Cost Share Budget'!L202='Split CS budget (C)'!$L$1,'Cumulative Cost Share Budget'!Q202,0)</f>
        <v>0</v>
      </c>
      <c r="R203" s="212">
        <f>IF('Cumulative Cost Share Budget'!L202='Split CS budget (C)'!$L$1,'Cumulative Cost Share Budget'!R202,0)</f>
        <v>0</v>
      </c>
      <c r="S203" s="61">
        <f>IF('Cumulative Cost Share Budget'!L202='Split CS budget (C)'!$L$1,'Cumulative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93">
        <f>IF('Cumulative Cost Share Budget'!$L203='Split CS budget (C)'!$L$1,'Cumulative Cost Share Budget'!A203,0)</f>
        <v>0</v>
      </c>
      <c r="B204" s="493">
        <f>IF('Cumulative Cost Share Budget'!$L203='Split CS budget (C)'!$L$1,'Cumulative Cost Share Budget'!B203,0)</f>
        <v>0</v>
      </c>
      <c r="C204" s="480"/>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(C)'!$L$1,'Cumulative Cost Share Budget'!Q203,0)</f>
        <v>0</v>
      </c>
      <c r="R204" s="212">
        <f>IF('Cumulative Cost Share Budget'!L203='Split CS budget (C)'!$L$1,'Cumulative Cost Share Budget'!R203,0)</f>
        <v>0</v>
      </c>
      <c r="S204" s="61">
        <f>IF('Cumulative Cost Share Budget'!L203='Split CS budget (C)'!$L$1,'Cumulative Cost Share Budget'!S203,0)</f>
        <v>0</v>
      </c>
      <c r="T204" s="16"/>
      <c r="U204" s="324"/>
      <c r="V204" s="324"/>
      <c r="W204" s="324"/>
      <c r="X204" s="324"/>
      <c r="Y204" s="324"/>
    </row>
    <row r="205" spans="1:25" hidden="1">
      <c r="A205" s="449"/>
      <c r="B205" s="486"/>
      <c r="C205" s="480"/>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(C)'!$L$1,'Cumulative Cost Share Budget'!Q204,0)</f>
        <v>0</v>
      </c>
      <c r="R205" s="212">
        <f>IF('Cumulative Cost Share Budget'!L204='Split CS budget (C)'!$L$1,'Cumulative Cost Share Budget'!R204,0)</f>
        <v>0</v>
      </c>
      <c r="S205" s="61">
        <f>IF('Cumulative Cost Share Budget'!L204='Split CS budget (C)'!$L$1,'Cumulative Cost Share Budget'!S204,0)</f>
        <v>0</v>
      </c>
      <c r="T205" s="16"/>
      <c r="U205" s="323"/>
      <c r="V205" s="323"/>
      <c r="W205" s="323"/>
      <c r="X205" s="323"/>
      <c r="Y205" s="323"/>
    </row>
    <row r="206" spans="1:25" ht="15" hidden="1">
      <c r="A206" s="449"/>
      <c r="B206" s="486"/>
      <c r="C206" s="480"/>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(C)'!$L$1,'Cumulative Cost Share Budget'!Q205,0)</f>
        <v>0</v>
      </c>
      <c r="R206" s="212">
        <f>IF('Cumulative Cost Share Budget'!L205='Split CS budget (C)'!$L$1,'Cumulative Cost Share Budget'!R205,0)</f>
        <v>0</v>
      </c>
      <c r="S206" s="61">
        <f>IF('Cumulative Cost Share Budget'!L205='Split CS budget (C)'!$L$1,'Cumulative Cost Share Budget'!S205,0)</f>
        <v>0</v>
      </c>
      <c r="T206" s="16"/>
      <c r="U206" s="324"/>
      <c r="V206" s="324"/>
      <c r="W206" s="324"/>
      <c r="X206" s="324"/>
      <c r="Y206" s="324"/>
    </row>
    <row r="207" spans="1:25" hidden="1">
      <c r="A207" s="449"/>
      <c r="B207" s="486"/>
      <c r="C207" s="480"/>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(C)'!$L$1,'Cumulative Cost Share Budget'!Q206,0)</f>
        <v>0</v>
      </c>
      <c r="R207" s="212">
        <f>IF('Cumulative Cost Share Budget'!L206='Split CS budget (C)'!$L$1,'Cumulative Cost Share Budget'!R206,0)</f>
        <v>0</v>
      </c>
      <c r="S207" s="61">
        <f>IF('Cumulative Cost Share Budget'!L206='Split CS budget (C)'!$L$1,'Cumulative Cost Share Budget'!S206,0)</f>
        <v>0</v>
      </c>
      <c r="T207" s="16"/>
      <c r="U207" s="323"/>
      <c r="V207" s="323"/>
      <c r="W207" s="323"/>
      <c r="X207" s="323"/>
      <c r="Y207" s="323"/>
    </row>
    <row r="208" spans="1:25" hidden="1">
      <c r="A208" s="449"/>
      <c r="B208" s="481"/>
      <c r="C208" s="480"/>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5">
        <f>IF('Cumulative Cost Share Budget'!$L208='Split CS budget (C)'!$L$1,'Cumulative Cost Share Budget'!A208,0)</f>
        <v>0</v>
      </c>
      <c r="B209" s="493">
        <f>IF('Cumulative Cost Share Budget'!$L208='Split CS budget (C)'!$L$1,'Cumulative Cost Share Budget'!B208,0)</f>
        <v>0</v>
      </c>
      <c r="C209" s="481"/>
      <c r="D209" s="33" t="s">
        <v>123</v>
      </c>
      <c r="E209" s="76">
        <f>ROUND($R209*$S209,6)</f>
        <v>0</v>
      </c>
      <c r="F209" s="76">
        <f>ROUND($R210*$S210,6)</f>
        <v>0</v>
      </c>
      <c r="G209" s="76">
        <f>ROUND($R211*$S211,6)</f>
        <v>0</v>
      </c>
      <c r="H209" s="76">
        <f>ROUND($R212*$S212,6)</f>
        <v>0</v>
      </c>
      <c r="I209" s="76">
        <f>ROUND($R213*$S213,6)</f>
        <v>0</v>
      </c>
      <c r="J209" s="46"/>
      <c r="M209" s="133">
        <f>IF('Cumulative Cost Share Budget'!L208='Split CS budget (C)'!$L$1,'Cumulative Cost Share Budget'!M208,0)</f>
        <v>0</v>
      </c>
      <c r="N209" s="214">
        <f>IF('Cumulative Cost Share Budget'!L208='Split CS budget (C)'!$L$1,'Cumulative Cost Share Budget'!N208,0)</f>
        <v>0</v>
      </c>
      <c r="O209" s="214">
        <f>IF('Cumulative Cost Share Budget'!$L208='Split CS budget (C)'!$L$1,'Cumulative Cost Share Budget'!O208,0)</f>
        <v>0</v>
      </c>
      <c r="P209" s="209">
        <f>IF('Cumulative Cost Share Budget'!L208='Split CS budget (C)'!$L$1,'Cumulative Cost Share Budget'!P208,0)</f>
        <v>0</v>
      </c>
      <c r="Q209" s="211">
        <f>IF('Cumulative Cost Share Budget'!L208='Split CS budget (C)'!$L$1,'Cumulative Cost Share Budget'!Q208,0)</f>
        <v>0</v>
      </c>
      <c r="R209" s="212">
        <f>IF('Cumulative Cost Share Budget'!L208='Split CS budget (C)'!$L$1,'Cumulative Cost Share Budget'!R208,0)</f>
        <v>0</v>
      </c>
      <c r="S209" s="61">
        <f>IF('Cumulative Cost Share Budget'!L208='Split CS budget (C)'!$L$1,'Cumulative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93">
        <f>IF('Cumulative Cost Share Budget'!$L209='Split CS budget (C)'!$L$1,'Cumulative Cost Share Budget'!A209,0)</f>
        <v>0</v>
      </c>
      <c r="B210" s="493">
        <f>IF('Cumulative Cost Share Budget'!$L209='Split CS budget (C)'!$L$1,'Cumulative Cost Share Budget'!B209,0)</f>
        <v>0</v>
      </c>
      <c r="C210" s="480"/>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(C)'!$L$1,'Cumulative Cost Share Budget'!Q209,0)</f>
        <v>0</v>
      </c>
      <c r="R210" s="212">
        <f>IF('Cumulative Cost Share Budget'!L209='Split CS budget (C)'!$L$1,'Cumulative Cost Share Budget'!R209,0)</f>
        <v>0</v>
      </c>
      <c r="S210" s="61">
        <f>IF('Cumulative Cost Share Budget'!L209='Split CS budget (C)'!$L$1,'Cumulative Cost Share Budget'!S209,0)</f>
        <v>0</v>
      </c>
      <c r="T210" s="16"/>
      <c r="U210" s="324"/>
      <c r="V210" s="324"/>
      <c r="W210" s="324"/>
      <c r="X210" s="324"/>
      <c r="Y210" s="324"/>
    </row>
    <row r="211" spans="1:25" hidden="1">
      <c r="A211" s="449"/>
      <c r="B211" s="486"/>
      <c r="C211" s="480"/>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(C)'!$L$1,'Cumulative Cost Share Budget'!Q210,0)</f>
        <v>0</v>
      </c>
      <c r="R211" s="212">
        <f>IF('Cumulative Cost Share Budget'!L210='Split CS budget (C)'!$L$1,'Cumulative Cost Share Budget'!R210,0)</f>
        <v>0</v>
      </c>
      <c r="S211" s="61">
        <f>IF('Cumulative Cost Share Budget'!L210='Split CS budget (C)'!$L$1,'Cumulative Cost Share Budget'!S210,0)</f>
        <v>0</v>
      </c>
      <c r="T211" s="16"/>
      <c r="U211" s="323"/>
      <c r="V211" s="323"/>
      <c r="W211" s="323"/>
      <c r="X211" s="323"/>
      <c r="Y211" s="323"/>
    </row>
    <row r="212" spans="1:25" ht="15" hidden="1">
      <c r="A212" s="449"/>
      <c r="B212" s="486"/>
      <c r="C212" s="480"/>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(C)'!$L$1,'Cumulative Cost Share Budget'!Q211,0)</f>
        <v>0</v>
      </c>
      <c r="R212" s="212">
        <f>IF('Cumulative Cost Share Budget'!L211='Split CS budget (C)'!$L$1,'Cumulative Cost Share Budget'!R211,0)</f>
        <v>0</v>
      </c>
      <c r="S212" s="61">
        <f>IF('Cumulative Cost Share Budget'!L211='Split CS budget (C)'!$L$1,'Cumulative Cost Share Budget'!S211,0)</f>
        <v>0</v>
      </c>
      <c r="T212" s="16"/>
      <c r="U212" s="324"/>
      <c r="V212" s="324"/>
      <c r="W212" s="324"/>
      <c r="X212" s="324"/>
      <c r="Y212" s="324"/>
    </row>
    <row r="213" spans="1:25" hidden="1">
      <c r="A213" s="449"/>
      <c r="B213" s="486"/>
      <c r="C213" s="480"/>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(C)'!$L$1,'Cumulative Cost Share Budget'!Q212,0)</f>
        <v>0</v>
      </c>
      <c r="R213" s="212">
        <f>IF('Cumulative Cost Share Budget'!L212='Split CS budget (C)'!$L$1,'Cumulative Cost Share Budget'!R212,0)</f>
        <v>0</v>
      </c>
      <c r="S213" s="61">
        <f>IF('Cumulative Cost Share Budget'!L212='Split CS budget (C)'!$L$1,'Cumulative Cost Share Budget'!S212,0)</f>
        <v>0</v>
      </c>
      <c r="T213" s="16"/>
      <c r="U213" s="323"/>
      <c r="V213" s="323"/>
      <c r="W213" s="323"/>
      <c r="X213" s="323"/>
      <c r="Y213" s="323"/>
    </row>
    <row r="214" spans="1:25" hidden="1">
      <c r="A214" s="449"/>
      <c r="B214" s="481"/>
      <c r="C214" s="480"/>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5">
        <f>IF('Cumulative Cost Share Budget'!$L214='Split CS budget (C)'!$L$1,'Cumulative Cost Share Budget'!A214,0)</f>
        <v>0</v>
      </c>
      <c r="B215" s="493">
        <f>IF('Cumulative Cost Share Budget'!$L214='Split CS budget (C)'!$L$1,'Cumulative Cost Share Budget'!B214,0)</f>
        <v>0</v>
      </c>
      <c r="C215" s="481"/>
      <c r="D215" s="33" t="s">
        <v>123</v>
      </c>
      <c r="E215" s="76">
        <f>ROUND($R215*$S215,6)</f>
        <v>0</v>
      </c>
      <c r="F215" s="76">
        <f>ROUND($R216*$S216,6)</f>
        <v>0</v>
      </c>
      <c r="G215" s="76">
        <f>ROUND($R217*$S217,6)</f>
        <v>0</v>
      </c>
      <c r="H215" s="76">
        <f>ROUND($R218*$S218,6)</f>
        <v>0</v>
      </c>
      <c r="I215" s="76">
        <f>ROUND($R219*$S219,6)</f>
        <v>0</v>
      </c>
      <c r="J215" s="46"/>
      <c r="M215" s="133">
        <f>IF('Cumulative Cost Share Budget'!L214='Split CS budget (C)'!$L$1,'Cumulative Cost Share Budget'!M214,0)</f>
        <v>0</v>
      </c>
      <c r="N215" s="214">
        <f>IF('Cumulative Cost Share Budget'!L214='Split CS budget (C)'!$L$1,'Cumulative Cost Share Budget'!N214,0)</f>
        <v>0</v>
      </c>
      <c r="O215" s="214">
        <f>IF('Cumulative Cost Share Budget'!$L214='Split CS budget (C)'!$L$1,'Cumulative Cost Share Budget'!O214,0)</f>
        <v>0</v>
      </c>
      <c r="P215" s="209">
        <f>IF('Cumulative Cost Share Budget'!L214='Split CS budget (C)'!$L$1,'Cumulative Cost Share Budget'!P214,0)</f>
        <v>0</v>
      </c>
      <c r="Q215" s="211">
        <f>IF('Cumulative Cost Share Budget'!L214='Split CS budget (C)'!$L$1,'Cumulative Cost Share Budget'!Q214,0)</f>
        <v>0</v>
      </c>
      <c r="R215" s="212">
        <f>IF('Cumulative Cost Share Budget'!L214='Split CS budget (C)'!$L$1,'Cumulative Cost Share Budget'!R214,0)</f>
        <v>0</v>
      </c>
      <c r="S215" s="61">
        <f>IF('Cumulative Cost Share Budget'!L214='Split CS budget (C)'!$L$1,'Cumulative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93">
        <f>IF('Cumulative Cost Share Budget'!$L215='Split CS budget (C)'!$L$1,'Cumulative Cost Share Budget'!A215,0)</f>
        <v>0</v>
      </c>
      <c r="B216" s="493">
        <f>IF('Cumulative Cost Share Budget'!$L215='Split CS budget (C)'!$L$1,'Cumulative Cost Share Budget'!B215,0)</f>
        <v>0</v>
      </c>
      <c r="C216" s="480"/>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(C)'!$L$1,'Cumulative Cost Share Budget'!Q215,0)</f>
        <v>0</v>
      </c>
      <c r="R216" s="212">
        <f>IF('Cumulative Cost Share Budget'!L215='Split CS budget (C)'!$L$1,'Cumulative Cost Share Budget'!R215,0)</f>
        <v>0</v>
      </c>
      <c r="S216" s="61">
        <f>IF('Cumulative Cost Share Budget'!L215='Split CS budget (C)'!$L$1,'Cumulative Cost Share Budget'!S215,0)</f>
        <v>0</v>
      </c>
      <c r="T216" s="16"/>
      <c r="U216" s="324"/>
      <c r="V216" s="324"/>
      <c r="W216" s="324"/>
      <c r="X216" s="324"/>
      <c r="Y216" s="324"/>
    </row>
    <row r="217" spans="1:25" hidden="1">
      <c r="A217" s="449"/>
      <c r="B217" s="486"/>
      <c r="C217" s="480"/>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(C)'!$L$1,'Cumulative Cost Share Budget'!Q216,0)</f>
        <v>0</v>
      </c>
      <c r="R217" s="212">
        <f>IF('Cumulative Cost Share Budget'!L216='Split CS budget (C)'!$L$1,'Cumulative Cost Share Budget'!R216,0)</f>
        <v>0</v>
      </c>
      <c r="S217" s="61">
        <f>IF('Cumulative Cost Share Budget'!L216='Split CS budget (C)'!$L$1,'Cumulative Cost Share Budget'!S216,0)</f>
        <v>0</v>
      </c>
      <c r="T217" s="16"/>
      <c r="U217" s="323"/>
      <c r="V217" s="323"/>
      <c r="W217" s="323"/>
      <c r="X217" s="323"/>
      <c r="Y217" s="323"/>
    </row>
    <row r="218" spans="1:25" ht="15" hidden="1">
      <c r="A218" s="449"/>
      <c r="B218" s="486"/>
      <c r="C218" s="480"/>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(C)'!$L$1,'Cumulative Cost Share Budget'!Q217,0)</f>
        <v>0</v>
      </c>
      <c r="R218" s="212">
        <f>IF('Cumulative Cost Share Budget'!L217='Split CS budget (C)'!$L$1,'Cumulative Cost Share Budget'!R217,0)</f>
        <v>0</v>
      </c>
      <c r="S218" s="61">
        <f>IF('Cumulative Cost Share Budget'!L217='Split CS budget (C)'!$L$1,'Cumulative Cost Share Budget'!S217,0)</f>
        <v>0</v>
      </c>
      <c r="T218" s="16"/>
      <c r="U218" s="324"/>
      <c r="V218" s="324"/>
      <c r="W218" s="324"/>
      <c r="X218" s="324"/>
      <c r="Y218" s="324"/>
    </row>
    <row r="219" spans="1:25" hidden="1">
      <c r="A219" s="449"/>
      <c r="B219" s="486"/>
      <c r="C219" s="480"/>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(C)'!$L$1,'Cumulative Cost Share Budget'!Q218,0)</f>
        <v>0</v>
      </c>
      <c r="R219" s="212">
        <f>IF('Cumulative Cost Share Budget'!L218='Split CS budget (C)'!$L$1,'Cumulative Cost Share Budget'!R218,0)</f>
        <v>0</v>
      </c>
      <c r="S219" s="61">
        <f>IF('Cumulative Cost Share Budget'!L218='Split CS budget (C)'!$L$1,'Cumulative Cost Share Budget'!S218,0)</f>
        <v>0</v>
      </c>
      <c r="T219" s="16"/>
      <c r="U219" s="323"/>
      <c r="V219" s="323"/>
      <c r="W219" s="323"/>
      <c r="X219" s="323"/>
      <c r="Y219" s="323"/>
    </row>
    <row r="220" spans="1:25" hidden="1">
      <c r="A220" s="449"/>
      <c r="B220" s="481"/>
      <c r="C220" s="480"/>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5">
        <f>IF('Cumulative Cost Share Budget'!$L220='Split CS budget (C)'!$L$1,'Cumulative Cost Share Budget'!A220,0)</f>
        <v>0</v>
      </c>
      <c r="B221" s="493">
        <f>IF('Cumulative Cost Share Budget'!$L220='Split CS budget (C)'!$L$1,'Cumulative Cost Share Budget'!B220,0)</f>
        <v>0</v>
      </c>
      <c r="C221" s="481"/>
      <c r="D221" s="33" t="s">
        <v>123</v>
      </c>
      <c r="E221" s="76">
        <f>ROUND($R221*$S221,6)</f>
        <v>0</v>
      </c>
      <c r="F221" s="76">
        <f>ROUND($R222*$S222,6)</f>
        <v>0</v>
      </c>
      <c r="G221" s="76">
        <f>ROUND($R223*$S223,6)</f>
        <v>0</v>
      </c>
      <c r="H221" s="76">
        <f>ROUND($R224*$S224,6)</f>
        <v>0</v>
      </c>
      <c r="I221" s="76">
        <f>ROUND($R225*$S225,6)</f>
        <v>0</v>
      </c>
      <c r="J221" s="46"/>
      <c r="M221" s="133">
        <f>IF('Cumulative Cost Share Budget'!L220='Split CS budget (C)'!$L$1,'Cumulative Cost Share Budget'!M220,0)</f>
        <v>0</v>
      </c>
      <c r="N221" s="214">
        <f>IF('Cumulative Cost Share Budget'!L220='Split CS budget (C)'!$L$1,'Cumulative Cost Share Budget'!N220,0)</f>
        <v>0</v>
      </c>
      <c r="O221" s="214">
        <f>IF('Cumulative Cost Share Budget'!$L220='Split CS budget (C)'!$L$1,'Cumulative Cost Share Budget'!O220,0)</f>
        <v>0</v>
      </c>
      <c r="P221" s="209">
        <f>IF('Cumulative Cost Share Budget'!L220='Split CS budget (C)'!$L$1,'Cumulative Cost Share Budget'!P220,0)</f>
        <v>0</v>
      </c>
      <c r="Q221" s="211">
        <f>IF('Cumulative Cost Share Budget'!L220='Split CS budget (C)'!$L$1,'Cumulative Cost Share Budget'!Q220,0)</f>
        <v>0</v>
      </c>
      <c r="R221" s="212">
        <f>IF('Cumulative Cost Share Budget'!L220='Split CS budget (C)'!$L$1,'Cumulative Cost Share Budget'!R220,0)</f>
        <v>0</v>
      </c>
      <c r="S221" s="61">
        <f>IF('Cumulative Cost Share Budget'!L220='Split CS budget (C)'!$L$1,'Cumulative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93">
        <f>IF('Cumulative Cost Share Budget'!$L221='Split CS budget (C)'!$L$1,'Cumulative Cost Share Budget'!A221,0)</f>
        <v>0</v>
      </c>
      <c r="B222" s="493">
        <f>IF('Cumulative Cost Share Budget'!$L221='Split CS budget (C)'!$L$1,'Cumulative Cost Share Budget'!B221,0)</f>
        <v>0</v>
      </c>
      <c r="C222" s="480"/>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(C)'!$L$1,'Cumulative Cost Share Budget'!Q221,0)</f>
        <v>0</v>
      </c>
      <c r="R222" s="212">
        <f>IF('Cumulative Cost Share Budget'!L221='Split CS budget (C)'!$L$1,'Cumulative Cost Share Budget'!R221,0)</f>
        <v>0</v>
      </c>
      <c r="S222" s="61">
        <f>IF('Cumulative Cost Share Budget'!L221='Split CS budget (C)'!$L$1,'Cumulative Cost Share Budget'!S221,0)</f>
        <v>0</v>
      </c>
      <c r="T222" s="16"/>
      <c r="U222" s="324"/>
      <c r="V222" s="324"/>
      <c r="W222" s="324"/>
      <c r="X222" s="324"/>
      <c r="Y222" s="324"/>
    </row>
    <row r="223" spans="1:25" hidden="1">
      <c r="A223" s="449"/>
      <c r="B223" s="486"/>
      <c r="C223" s="480"/>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(C)'!$L$1,'Cumulative Cost Share Budget'!Q222,0)</f>
        <v>0</v>
      </c>
      <c r="R223" s="212">
        <f>IF('Cumulative Cost Share Budget'!L222='Split CS budget (C)'!$L$1,'Cumulative Cost Share Budget'!R222,0)</f>
        <v>0</v>
      </c>
      <c r="S223" s="61">
        <f>IF('Cumulative Cost Share Budget'!L222='Split CS budget (C)'!$L$1,'Cumulative Cost Share Budget'!S222,0)</f>
        <v>0</v>
      </c>
      <c r="T223" s="16"/>
      <c r="U223" s="323"/>
      <c r="V223" s="323"/>
      <c r="W223" s="323"/>
      <c r="X223" s="323"/>
      <c r="Y223" s="323"/>
    </row>
    <row r="224" spans="1:25" ht="15" hidden="1">
      <c r="A224" s="449"/>
      <c r="B224" s="486"/>
      <c r="C224" s="480"/>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(C)'!$L$1,'Cumulative Cost Share Budget'!Q223,0)</f>
        <v>0</v>
      </c>
      <c r="R224" s="212">
        <f>IF('Cumulative Cost Share Budget'!L223='Split CS budget (C)'!$L$1,'Cumulative Cost Share Budget'!R223,0)</f>
        <v>0</v>
      </c>
      <c r="S224" s="61">
        <f>IF('Cumulative Cost Share Budget'!L223='Split CS budget (C)'!$L$1,'Cumulative Cost Share Budget'!S223,0)</f>
        <v>0</v>
      </c>
      <c r="T224" s="16"/>
      <c r="U224" s="324"/>
      <c r="V224" s="324"/>
      <c r="W224" s="324"/>
      <c r="X224" s="324"/>
      <c r="Y224" s="324"/>
    </row>
    <row r="225" spans="1:25" hidden="1">
      <c r="A225" s="449"/>
      <c r="B225" s="486"/>
      <c r="C225" s="480"/>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(C)'!$L$1,'Cumulative Cost Share Budget'!Q224,0)</f>
        <v>0</v>
      </c>
      <c r="R225" s="212">
        <f>IF('Cumulative Cost Share Budget'!L224='Split CS budget (C)'!$L$1,'Cumulative Cost Share Budget'!R224,0)</f>
        <v>0</v>
      </c>
      <c r="S225" s="61">
        <f>IF('Cumulative Cost Share Budget'!L224='Split CS budget (C)'!$L$1,'Cumulative Cost Share Budget'!S224,0)</f>
        <v>0</v>
      </c>
      <c r="T225" s="16"/>
      <c r="U225" s="323"/>
      <c r="V225" s="323"/>
      <c r="W225" s="323"/>
      <c r="X225" s="323"/>
      <c r="Y225" s="323"/>
    </row>
    <row r="226" spans="1:25" hidden="1">
      <c r="A226" s="449"/>
      <c r="B226" s="481"/>
      <c r="C226" s="480"/>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5">
        <f>IF('Cumulative Cost Share Budget'!$L226='Split CS budget (C)'!$L$1,'Cumulative Cost Share Budget'!A226,0)</f>
        <v>0</v>
      </c>
      <c r="B227" s="493">
        <f>IF('Cumulative Cost Share Budget'!$L226='Split CS budget (C)'!$L$1,'Cumulative Cost Share Budget'!B226,0)</f>
        <v>0</v>
      </c>
      <c r="C227" s="481"/>
      <c r="D227" s="33" t="s">
        <v>123</v>
      </c>
      <c r="E227" s="76">
        <f>ROUND($R227*$S227,6)</f>
        <v>0</v>
      </c>
      <c r="F227" s="76">
        <f>ROUND($R228*$S228,6)</f>
        <v>0</v>
      </c>
      <c r="G227" s="76">
        <f>ROUND($R229*$S229,6)</f>
        <v>0</v>
      </c>
      <c r="H227" s="76">
        <f>ROUND($R230*$S230,6)</f>
        <v>0</v>
      </c>
      <c r="I227" s="76">
        <f>ROUND($R231*$S231,6)</f>
        <v>0</v>
      </c>
      <c r="J227" s="46"/>
      <c r="M227" s="133">
        <f>IF('Cumulative Cost Share Budget'!L226='Split CS budget (C)'!$L$1,'Cumulative Cost Share Budget'!M226,0)</f>
        <v>0</v>
      </c>
      <c r="N227" s="214">
        <f>IF('Cumulative Cost Share Budget'!L226='Split CS budget (C)'!$L$1,'Cumulative Cost Share Budget'!N226,0)</f>
        <v>0</v>
      </c>
      <c r="O227" s="214">
        <f>IF('Cumulative Cost Share Budget'!$L226='Split CS budget (C)'!$L$1,'Cumulative Cost Share Budget'!O226,0)</f>
        <v>0</v>
      </c>
      <c r="P227" s="209">
        <f>IF('Cumulative Cost Share Budget'!L226='Split CS budget (C)'!$L$1,'Cumulative Cost Share Budget'!P226,0)</f>
        <v>0</v>
      </c>
      <c r="Q227" s="211">
        <f>IF('Cumulative Cost Share Budget'!L226='Split CS budget (C)'!$L$1,'Cumulative Cost Share Budget'!Q226,0)</f>
        <v>0</v>
      </c>
      <c r="R227" s="212">
        <f>IF('Cumulative Cost Share Budget'!L226='Split CS budget (C)'!$L$1,'Cumulative Cost Share Budget'!R226,0)</f>
        <v>0</v>
      </c>
      <c r="S227" s="61">
        <f>IF('Cumulative Cost Share Budget'!L226='Split CS budget (C)'!$L$1,'Cumulative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93">
        <f>IF('Cumulative Cost Share Budget'!$L227='Split CS budget (C)'!$L$1,'Cumulative Cost Share Budget'!A227,0)</f>
        <v>0</v>
      </c>
      <c r="B228" s="493">
        <f>IF('Cumulative Cost Share Budget'!$L227='Split CS budget (C)'!$L$1,'Cumulative Cost Share Budget'!B227,0)</f>
        <v>0</v>
      </c>
      <c r="C228" s="480"/>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(C)'!$L$1,'Cumulative Cost Share Budget'!Q227,0)</f>
        <v>0</v>
      </c>
      <c r="R228" s="212">
        <f>IF('Cumulative Cost Share Budget'!L227='Split CS budget (C)'!$L$1,'Cumulative Cost Share Budget'!R227,0)</f>
        <v>0</v>
      </c>
      <c r="S228" s="61">
        <f>IF('Cumulative Cost Share Budget'!L227='Split CS budget (C)'!$L$1,'Cumulative Cost Share Budget'!S227,0)</f>
        <v>0</v>
      </c>
      <c r="T228" s="16"/>
      <c r="U228" s="324"/>
      <c r="V228" s="324"/>
      <c r="W228" s="324"/>
      <c r="X228" s="324"/>
      <c r="Y228" s="324"/>
    </row>
    <row r="229" spans="1:25" hidden="1">
      <c r="A229" s="449"/>
      <c r="B229" s="486"/>
      <c r="C229" s="480"/>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(C)'!$L$1,'Cumulative Cost Share Budget'!Q228,0)</f>
        <v>0</v>
      </c>
      <c r="R229" s="212">
        <f>IF('Cumulative Cost Share Budget'!L228='Split CS budget (C)'!$L$1,'Cumulative Cost Share Budget'!R228,0)</f>
        <v>0</v>
      </c>
      <c r="S229" s="61">
        <f>IF('Cumulative Cost Share Budget'!L228='Split CS budget (C)'!$L$1,'Cumulative Cost Share Budget'!S228,0)</f>
        <v>0</v>
      </c>
      <c r="T229" s="16"/>
      <c r="U229" s="323"/>
      <c r="V229" s="323"/>
      <c r="W229" s="323"/>
      <c r="X229" s="323"/>
      <c r="Y229" s="323"/>
    </row>
    <row r="230" spans="1:25" ht="15" hidden="1">
      <c r="A230" s="449"/>
      <c r="B230" s="486"/>
      <c r="C230" s="480"/>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(C)'!$L$1,'Cumulative Cost Share Budget'!Q229,0)</f>
        <v>0</v>
      </c>
      <c r="R230" s="212">
        <f>IF('Cumulative Cost Share Budget'!L229='Split CS budget (C)'!$L$1,'Cumulative Cost Share Budget'!R229,0)</f>
        <v>0</v>
      </c>
      <c r="S230" s="61">
        <f>IF('Cumulative Cost Share Budget'!L229='Split CS budget (C)'!$L$1,'Cumulative Cost Share Budget'!S229,0)</f>
        <v>0</v>
      </c>
      <c r="T230" s="16"/>
      <c r="U230" s="324"/>
      <c r="V230" s="324"/>
      <c r="W230" s="324"/>
      <c r="X230" s="324"/>
      <c r="Y230" s="324"/>
    </row>
    <row r="231" spans="1:25" hidden="1">
      <c r="A231" s="449"/>
      <c r="B231" s="486"/>
      <c r="C231" s="480"/>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(C)'!$L$1,'Cumulative Cost Share Budget'!Q230,0)</f>
        <v>0</v>
      </c>
      <c r="R231" s="212">
        <f>IF('Cumulative Cost Share Budget'!L230='Split CS budget (C)'!$L$1,'Cumulative Cost Share Budget'!R230,0)</f>
        <v>0</v>
      </c>
      <c r="S231" s="61">
        <f>IF('Cumulative Cost Share Budget'!L230='Split CS budget (C)'!$L$1,'Cumulative Cost Share Budget'!S230,0)</f>
        <v>0</v>
      </c>
      <c r="T231" s="16"/>
      <c r="U231" s="323"/>
      <c r="V231" s="323"/>
      <c r="W231" s="323"/>
      <c r="X231" s="323"/>
      <c r="Y231" s="323"/>
    </row>
    <row r="232" spans="1:25" hidden="1">
      <c r="A232" s="449"/>
      <c r="B232" s="481"/>
      <c r="C232" s="480"/>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5">
        <f>IF('Cumulative Cost Share Budget'!$L232='Split CS budget (C)'!$L$1,'Cumulative Cost Share Budget'!A232,0)</f>
        <v>0</v>
      </c>
      <c r="B233" s="493">
        <f>IF('Cumulative Cost Share Budget'!$L232='Split CS budget (C)'!$L$1,'Cumulative Cost Share Budget'!B232,0)</f>
        <v>0</v>
      </c>
      <c r="C233" s="481"/>
      <c r="D233" s="33" t="s">
        <v>123</v>
      </c>
      <c r="E233" s="76">
        <f>ROUND($R233*$S233,6)</f>
        <v>0</v>
      </c>
      <c r="F233" s="76">
        <f>ROUND($R234*$S234,6)</f>
        <v>0</v>
      </c>
      <c r="G233" s="76">
        <f>ROUND($R235*$S235,6)</f>
        <v>0</v>
      </c>
      <c r="H233" s="76">
        <f>ROUND($R236*$S236,6)</f>
        <v>0</v>
      </c>
      <c r="I233" s="76">
        <f>ROUND($R237*$S237,6)</f>
        <v>0</v>
      </c>
      <c r="J233" s="46"/>
      <c r="M233" s="133">
        <f>IF('Cumulative Cost Share Budget'!L232='Split CS budget (C)'!$L$1,'Cumulative Cost Share Budget'!M232,0)</f>
        <v>0</v>
      </c>
      <c r="N233" s="214">
        <f>IF('Cumulative Cost Share Budget'!L232='Split CS budget (C)'!$L$1,'Cumulative Cost Share Budget'!N232,0)</f>
        <v>0</v>
      </c>
      <c r="O233" s="214">
        <f>IF('Cumulative Cost Share Budget'!$L232='Split CS budget (C)'!$L$1,'Cumulative Cost Share Budget'!O232,0)</f>
        <v>0</v>
      </c>
      <c r="P233" s="209">
        <f>IF('Cumulative Cost Share Budget'!L232='Split CS budget (C)'!$L$1,'Cumulative Cost Share Budget'!P232,0)</f>
        <v>0</v>
      </c>
      <c r="Q233" s="211">
        <f>IF('Cumulative Cost Share Budget'!L232='Split CS budget (C)'!$L$1,'Cumulative Cost Share Budget'!Q232,0)</f>
        <v>0</v>
      </c>
      <c r="R233" s="212">
        <f>IF('Cumulative Cost Share Budget'!L232='Split CS budget (C)'!$L$1,'Cumulative Cost Share Budget'!R232,0)</f>
        <v>0</v>
      </c>
      <c r="S233" s="61">
        <f>IF('Cumulative Cost Share Budget'!L232='Split CS budget (C)'!$L$1,'Cumulative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93">
        <f>IF('Cumulative Cost Share Budget'!$L233='Split CS budget (C)'!$L$1,'Cumulative Cost Share Budget'!A233,0)</f>
        <v>0</v>
      </c>
      <c r="B234" s="493">
        <f>IF('Cumulative Cost Share Budget'!$L233='Split CS budget (C)'!$L$1,'Cumulative Cost Share Budget'!B233,0)</f>
        <v>0</v>
      </c>
      <c r="C234" s="480"/>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(C)'!$L$1,'Cumulative Cost Share Budget'!Q233,0)</f>
        <v>0</v>
      </c>
      <c r="R234" s="212">
        <f>IF('Cumulative Cost Share Budget'!L233='Split CS budget (C)'!$L$1,'Cumulative Cost Share Budget'!R233,0)</f>
        <v>0</v>
      </c>
      <c r="S234" s="61">
        <f>IF('Cumulative Cost Share Budget'!L233='Split CS budget (C)'!$L$1,'Cumulative Cost Share Budget'!S233,0)</f>
        <v>0</v>
      </c>
      <c r="T234" s="16"/>
      <c r="U234" s="324"/>
      <c r="V234" s="324"/>
      <c r="W234" s="324"/>
      <c r="X234" s="324"/>
      <c r="Y234" s="324"/>
    </row>
    <row r="235" spans="1:25" hidden="1">
      <c r="A235" s="449"/>
      <c r="B235" s="486"/>
      <c r="C235" s="480"/>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(C)'!$L$1,'Cumulative Cost Share Budget'!Q234,0)</f>
        <v>0</v>
      </c>
      <c r="R235" s="212">
        <f>IF('Cumulative Cost Share Budget'!L234='Split CS budget (C)'!$L$1,'Cumulative Cost Share Budget'!R234,0)</f>
        <v>0</v>
      </c>
      <c r="S235" s="61">
        <f>IF('Cumulative Cost Share Budget'!L234='Split CS budget (C)'!$L$1,'Cumulative Cost Share Budget'!S234,0)</f>
        <v>0</v>
      </c>
      <c r="T235" s="16"/>
      <c r="U235" s="323"/>
      <c r="V235" s="323"/>
      <c r="W235" s="323"/>
      <c r="X235" s="323"/>
      <c r="Y235" s="323"/>
    </row>
    <row r="236" spans="1:25" ht="15" hidden="1">
      <c r="A236" s="449"/>
      <c r="B236" s="486"/>
      <c r="C236" s="480"/>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(C)'!$L$1,'Cumulative Cost Share Budget'!Q235,0)</f>
        <v>0</v>
      </c>
      <c r="R236" s="212">
        <f>IF('Cumulative Cost Share Budget'!L235='Split CS budget (C)'!$L$1,'Cumulative Cost Share Budget'!R235,0)</f>
        <v>0</v>
      </c>
      <c r="S236" s="61">
        <f>IF('Cumulative Cost Share Budget'!L235='Split CS budget (C)'!$L$1,'Cumulative Cost Share Budget'!S235,0)</f>
        <v>0</v>
      </c>
      <c r="T236" s="16"/>
      <c r="U236" s="324"/>
      <c r="V236" s="324"/>
      <c r="W236" s="324"/>
      <c r="X236" s="324"/>
      <c r="Y236" s="324"/>
    </row>
    <row r="237" spans="1:25" hidden="1">
      <c r="A237" s="449"/>
      <c r="B237" s="486"/>
      <c r="C237" s="480"/>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(C)'!$L$1,'Cumulative Cost Share Budget'!Q236,0)</f>
        <v>0</v>
      </c>
      <c r="R237" s="212">
        <f>IF('Cumulative Cost Share Budget'!L236='Split CS budget (C)'!$L$1,'Cumulative Cost Share Budget'!R236,0)</f>
        <v>0</v>
      </c>
      <c r="S237" s="61">
        <f>IF('Cumulative Cost Share Budget'!L236='Split CS budget (C)'!$L$1,'Cumulative Cost Share Budget'!S236,0)</f>
        <v>0</v>
      </c>
      <c r="T237" s="16"/>
      <c r="U237" s="323"/>
      <c r="V237" s="323"/>
      <c r="W237" s="323"/>
      <c r="X237" s="323"/>
      <c r="Y237" s="323"/>
    </row>
    <row r="238" spans="1:25" hidden="1">
      <c r="A238" s="449"/>
      <c r="B238" s="481"/>
      <c r="C238" s="480"/>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5">
        <f>IF('Cumulative Cost Share Budget'!$L238='Split CS budget (C)'!$L$1,'Cumulative Cost Share Budget'!A238,0)</f>
        <v>0</v>
      </c>
      <c r="B239" s="493">
        <f>IF('Cumulative Cost Share Budget'!$L238='Split CS budget (C)'!$L$1,'Cumulative Cost Share Budget'!B238,0)</f>
        <v>0</v>
      </c>
      <c r="C239" s="481"/>
      <c r="D239" s="33" t="s">
        <v>123</v>
      </c>
      <c r="E239" s="76">
        <f>ROUND($R239*$S239,6)</f>
        <v>0</v>
      </c>
      <c r="F239" s="76">
        <f>ROUND($R240*$S240,6)</f>
        <v>0</v>
      </c>
      <c r="G239" s="76">
        <f>ROUND($R241*$S241,6)</f>
        <v>0</v>
      </c>
      <c r="H239" s="76">
        <f>ROUND($R242*$S242,6)</f>
        <v>0</v>
      </c>
      <c r="I239" s="76">
        <f>ROUND($R243*$S243,6)</f>
        <v>0</v>
      </c>
      <c r="J239" s="46"/>
      <c r="M239" s="133">
        <f>IF('Cumulative Cost Share Budget'!L238='Split CS budget (C)'!$L$1,'Cumulative Cost Share Budget'!M238,0)</f>
        <v>0</v>
      </c>
      <c r="N239" s="214">
        <f>IF('Cumulative Cost Share Budget'!L238='Split CS budget (C)'!$L$1,'Cumulative Cost Share Budget'!N238,0)</f>
        <v>0</v>
      </c>
      <c r="O239" s="214">
        <f>IF('Cumulative Cost Share Budget'!$L238='Split CS budget (C)'!$L$1,'Cumulative Cost Share Budget'!O238,0)</f>
        <v>0</v>
      </c>
      <c r="P239" s="209">
        <f>IF('Cumulative Cost Share Budget'!L238='Split CS budget (C)'!$L$1,'Cumulative Cost Share Budget'!P238,0)</f>
        <v>0</v>
      </c>
      <c r="Q239" s="211">
        <f>IF('Cumulative Cost Share Budget'!L238='Split CS budget (C)'!$L$1,'Cumulative Cost Share Budget'!Q238,0)</f>
        <v>0</v>
      </c>
      <c r="R239" s="212">
        <f>IF('Cumulative Cost Share Budget'!L238='Split CS budget (C)'!$L$1,'Cumulative Cost Share Budget'!R238,0)</f>
        <v>0</v>
      </c>
      <c r="S239" s="61">
        <f>IF('Cumulative Cost Share Budget'!L238='Split CS budget (C)'!$L$1,'Cumulative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93">
        <f>IF('Cumulative Cost Share Budget'!$L239='Split CS budget (C)'!$L$1,'Cumulative Cost Share Budget'!A239,0)</f>
        <v>0</v>
      </c>
      <c r="B240" s="493">
        <f>IF('Cumulative Cost Share Budget'!$L239='Split CS budget (C)'!$L$1,'Cumulative Cost Share Budget'!B239,0)</f>
        <v>0</v>
      </c>
      <c r="C240" s="480"/>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(C)'!$L$1,'Cumulative Cost Share Budget'!Q239,0)</f>
        <v>0</v>
      </c>
      <c r="R240" s="212">
        <f>IF('Cumulative Cost Share Budget'!L239='Split CS budget (C)'!$L$1,'Cumulative Cost Share Budget'!R239,0)</f>
        <v>0</v>
      </c>
      <c r="S240" s="61">
        <f>IF('Cumulative Cost Share Budget'!L239='Split CS budget (C)'!$L$1,'Cumulative Cost Share Budget'!S239,0)</f>
        <v>0</v>
      </c>
      <c r="T240" s="16"/>
      <c r="U240" s="324"/>
      <c r="V240" s="324"/>
      <c r="W240" s="324"/>
      <c r="X240" s="324"/>
      <c r="Y240" s="324"/>
    </row>
    <row r="241" spans="1:25" hidden="1">
      <c r="A241" s="449"/>
      <c r="B241" s="486"/>
      <c r="C241" s="480"/>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(C)'!$L$1,'Cumulative Cost Share Budget'!Q240,0)</f>
        <v>0</v>
      </c>
      <c r="R241" s="212">
        <f>IF('Cumulative Cost Share Budget'!L240='Split CS budget (C)'!$L$1,'Cumulative Cost Share Budget'!R240,0)</f>
        <v>0</v>
      </c>
      <c r="S241" s="61">
        <f>IF('Cumulative Cost Share Budget'!L240='Split CS budget (C)'!$L$1,'Cumulative Cost Share Budget'!S240,0)</f>
        <v>0</v>
      </c>
      <c r="T241" s="16"/>
      <c r="U241" s="323"/>
      <c r="V241" s="323"/>
      <c r="W241" s="323"/>
      <c r="X241" s="323"/>
      <c r="Y241" s="323"/>
    </row>
    <row r="242" spans="1:25" ht="15" hidden="1">
      <c r="A242" s="449"/>
      <c r="B242" s="486"/>
      <c r="C242" s="480"/>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(C)'!$L$1,'Cumulative Cost Share Budget'!Q241,0)</f>
        <v>0</v>
      </c>
      <c r="R242" s="212">
        <f>IF('Cumulative Cost Share Budget'!L241='Split CS budget (C)'!$L$1,'Cumulative Cost Share Budget'!R241,0)</f>
        <v>0</v>
      </c>
      <c r="S242" s="61">
        <f>IF('Cumulative Cost Share Budget'!L241='Split CS budget (C)'!$L$1,'Cumulative Cost Share Budget'!S241,0)</f>
        <v>0</v>
      </c>
      <c r="T242" s="16"/>
      <c r="U242" s="324"/>
      <c r="V242" s="324"/>
      <c r="W242" s="324"/>
      <c r="X242" s="324"/>
      <c r="Y242" s="324"/>
    </row>
    <row r="243" spans="1:25" hidden="1">
      <c r="A243" s="449"/>
      <c r="B243" s="486"/>
      <c r="C243" s="480"/>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(C)'!$L$1,'Cumulative Cost Share Budget'!Q242,0)</f>
        <v>0</v>
      </c>
      <c r="R243" s="212">
        <f>IF('Cumulative Cost Share Budget'!L242='Split CS budget (C)'!$L$1,'Cumulative Cost Share Budget'!R242,0)</f>
        <v>0</v>
      </c>
      <c r="S243" s="61">
        <f>IF('Cumulative Cost Share Budget'!L242='Split CS budget (C)'!$L$1,'Cumulative Cost Share Budget'!S242,0)</f>
        <v>0</v>
      </c>
      <c r="T243" s="16"/>
      <c r="U243" s="323"/>
      <c r="V243" s="323"/>
      <c r="W243" s="323"/>
      <c r="X243" s="323"/>
      <c r="Y243" s="323"/>
    </row>
    <row r="244" spans="1:25" hidden="1">
      <c r="A244" s="449"/>
      <c r="B244" s="481"/>
      <c r="C244" s="480"/>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5">
        <f>IF('Cumulative Cost Share Budget'!$L244='Split CS budget (C)'!$L$1,'Cumulative Cost Share Budget'!A244,0)</f>
        <v>0</v>
      </c>
      <c r="B245" s="493">
        <f>IF('Cumulative Cost Share Budget'!$L244='Split CS budget (C)'!$L$1,'Cumulative Cost Share Budget'!B244,0)</f>
        <v>0</v>
      </c>
      <c r="C245" s="481"/>
      <c r="D245" s="33" t="s">
        <v>123</v>
      </c>
      <c r="E245" s="76">
        <f>ROUND($R245*$S245,6)</f>
        <v>0</v>
      </c>
      <c r="F245" s="76">
        <f>ROUND($R246*$S246,6)</f>
        <v>0</v>
      </c>
      <c r="G245" s="76">
        <f>ROUND($R247*$S247,6)</f>
        <v>0</v>
      </c>
      <c r="H245" s="76">
        <f>ROUND($R248*$S248,6)</f>
        <v>0</v>
      </c>
      <c r="I245" s="76">
        <f>ROUND($R249*$S249,6)</f>
        <v>0</v>
      </c>
      <c r="J245" s="46"/>
      <c r="M245" s="133">
        <f>IF('Cumulative Cost Share Budget'!L244='Split CS budget (C)'!$L$1,'Cumulative Cost Share Budget'!M244,0)</f>
        <v>0</v>
      </c>
      <c r="N245" s="214">
        <f>IF('Cumulative Cost Share Budget'!L244='Split CS budget (C)'!$L$1,'Cumulative Cost Share Budget'!N244,0)</f>
        <v>0</v>
      </c>
      <c r="O245" s="214">
        <f>IF('Cumulative Cost Share Budget'!$L244='Split CS budget (C)'!$L$1,'Cumulative Cost Share Budget'!O244,0)</f>
        <v>0</v>
      </c>
      <c r="P245" s="209">
        <f>IF('Cumulative Cost Share Budget'!L244='Split CS budget (C)'!$L$1,'Cumulative Cost Share Budget'!P244,0)</f>
        <v>0</v>
      </c>
      <c r="Q245" s="211">
        <f>IF('Cumulative Cost Share Budget'!L244='Split CS budget (C)'!$L$1,'Cumulative Cost Share Budget'!Q244,0)</f>
        <v>0</v>
      </c>
      <c r="R245" s="212">
        <f>IF('Cumulative Cost Share Budget'!L244='Split CS budget (C)'!$L$1,'Cumulative Cost Share Budget'!R244,0)</f>
        <v>0</v>
      </c>
      <c r="S245" s="61">
        <f>IF('Cumulative Cost Share Budget'!L244='Split CS budget (C)'!$L$1,'Cumulative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93">
        <f>IF('Cumulative Cost Share Budget'!$L245='Split CS budget (C)'!$L$1,'Cumulative Cost Share Budget'!A245,0)</f>
        <v>0</v>
      </c>
      <c r="B246" s="493">
        <f>IF('Cumulative Cost Share Budget'!$L245='Split CS budget (C)'!$L$1,'Cumulative Cost Share Budget'!B245,0)</f>
        <v>0</v>
      </c>
      <c r="C246" s="480"/>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(C)'!$L$1,'Cumulative Cost Share Budget'!Q245,0)</f>
        <v>0</v>
      </c>
      <c r="R246" s="212">
        <f>IF('Cumulative Cost Share Budget'!L245='Split CS budget (C)'!$L$1,'Cumulative Cost Share Budget'!R245,0)</f>
        <v>0</v>
      </c>
      <c r="S246" s="61">
        <f>IF('Cumulative Cost Share Budget'!L245='Split CS budget (C)'!$L$1,'Cumulative Cost Share Budget'!S245,0)</f>
        <v>0</v>
      </c>
      <c r="T246" s="16"/>
      <c r="U246" s="324"/>
      <c r="V246" s="324"/>
      <c r="W246" s="324"/>
      <c r="X246" s="324"/>
      <c r="Y246" s="324"/>
    </row>
    <row r="247" spans="1:25" hidden="1">
      <c r="A247" s="449"/>
      <c r="B247" s="486"/>
      <c r="C247" s="480"/>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(C)'!$L$1,'Cumulative Cost Share Budget'!Q246,0)</f>
        <v>0</v>
      </c>
      <c r="R247" s="212">
        <f>IF('Cumulative Cost Share Budget'!L246='Split CS budget (C)'!$L$1,'Cumulative Cost Share Budget'!R246,0)</f>
        <v>0</v>
      </c>
      <c r="S247" s="61">
        <f>IF('Cumulative Cost Share Budget'!L246='Split CS budget (C)'!$L$1,'Cumulative Cost Share Budget'!S246,0)</f>
        <v>0</v>
      </c>
      <c r="T247" s="16"/>
      <c r="U247" s="323"/>
      <c r="V247" s="323"/>
      <c r="W247" s="323"/>
      <c r="X247" s="323"/>
      <c r="Y247" s="323"/>
    </row>
    <row r="248" spans="1:25" ht="15" hidden="1">
      <c r="A248" s="449"/>
      <c r="B248" s="486"/>
      <c r="C248" s="480"/>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(C)'!$L$1,'Cumulative Cost Share Budget'!Q247,0)</f>
        <v>0</v>
      </c>
      <c r="R248" s="212">
        <f>IF('Cumulative Cost Share Budget'!L247='Split CS budget (C)'!$L$1,'Cumulative Cost Share Budget'!R247,0)</f>
        <v>0</v>
      </c>
      <c r="S248" s="61">
        <f>IF('Cumulative Cost Share Budget'!L247='Split CS budget (C)'!$L$1,'Cumulative Cost Share Budget'!S247,0)</f>
        <v>0</v>
      </c>
      <c r="T248" s="16"/>
      <c r="U248" s="324"/>
      <c r="V248" s="324"/>
      <c r="W248" s="324"/>
      <c r="X248" s="324"/>
      <c r="Y248" s="324"/>
    </row>
    <row r="249" spans="1:25" hidden="1">
      <c r="A249" s="449"/>
      <c r="B249" s="486"/>
      <c r="C249" s="480"/>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(C)'!$L$1,'Cumulative Cost Share Budget'!Q248,0)</f>
        <v>0</v>
      </c>
      <c r="R249" s="212">
        <f>IF('Cumulative Cost Share Budget'!L248='Split CS budget (C)'!$L$1,'Cumulative Cost Share Budget'!R248,0)</f>
        <v>0</v>
      </c>
      <c r="S249" s="61">
        <f>IF('Cumulative Cost Share Budget'!L248='Split CS budget (C)'!$L$1,'Cumulative Cost Share Budget'!S248,0)</f>
        <v>0</v>
      </c>
      <c r="T249" s="16"/>
      <c r="U249" s="323"/>
      <c r="V249" s="323"/>
      <c r="W249" s="323"/>
      <c r="X249" s="323"/>
      <c r="Y249" s="323"/>
    </row>
    <row r="250" spans="1:25" hidden="1">
      <c r="A250" s="449"/>
      <c r="B250" s="481"/>
      <c r="C250" s="480"/>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5">
        <f>IF('Cumulative Cost Share Budget'!$L250='Split CS budget (C)'!$L$1,'Cumulative Cost Share Budget'!A250,0)</f>
        <v>0</v>
      </c>
      <c r="B251" s="493">
        <f>IF('Cumulative Cost Share Budget'!$L250='Split CS budget (C)'!$L$1,'Cumulative Cost Share Budget'!B250,0)</f>
        <v>0</v>
      </c>
      <c r="C251" s="481"/>
      <c r="D251" s="33" t="s">
        <v>123</v>
      </c>
      <c r="E251" s="76">
        <f>ROUND($R251*$S251,6)</f>
        <v>0</v>
      </c>
      <c r="F251" s="76">
        <f>ROUND($R252*$S252,6)</f>
        <v>0</v>
      </c>
      <c r="G251" s="76">
        <f>ROUND($R253*$S253,6)</f>
        <v>0</v>
      </c>
      <c r="H251" s="76">
        <f>ROUND($R254*$S254,6)</f>
        <v>0</v>
      </c>
      <c r="I251" s="76">
        <f>ROUND($R255*$S255,6)</f>
        <v>0</v>
      </c>
      <c r="J251" s="46"/>
      <c r="M251" s="133">
        <f>IF('Cumulative Cost Share Budget'!L250='Split CS budget (C)'!$L$1,'Cumulative Cost Share Budget'!M250,0)</f>
        <v>0</v>
      </c>
      <c r="N251" s="214">
        <f>IF('Cumulative Cost Share Budget'!L250='Split CS budget (C)'!$L$1,'Cumulative Cost Share Budget'!N250,0)</f>
        <v>0</v>
      </c>
      <c r="O251" s="214">
        <f>IF('Cumulative Cost Share Budget'!$L250='Split CS budget (C)'!$L$1,'Cumulative Cost Share Budget'!O250,0)</f>
        <v>0</v>
      </c>
      <c r="P251" s="209">
        <f>IF('Cumulative Cost Share Budget'!L250='Split CS budget (C)'!$L$1,'Cumulative Cost Share Budget'!P250,0)</f>
        <v>0</v>
      </c>
      <c r="Q251" s="211">
        <f>IF('Cumulative Cost Share Budget'!L250='Split CS budget (C)'!$L$1,'Cumulative Cost Share Budget'!Q250,0)</f>
        <v>0</v>
      </c>
      <c r="R251" s="212">
        <f>IF('Cumulative Cost Share Budget'!L250='Split CS budget (C)'!$L$1,'Cumulative Cost Share Budget'!R250,0)</f>
        <v>0</v>
      </c>
      <c r="S251" s="61">
        <f>IF('Cumulative Cost Share Budget'!L250='Split CS budget (C)'!$L$1,'Cumulative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93">
        <f>IF('Cumulative Cost Share Budget'!$L251='Split CS budget (C)'!$L$1,'Cumulative Cost Share Budget'!A251,0)</f>
        <v>0</v>
      </c>
      <c r="B252" s="493">
        <f>IF('Cumulative Cost Share Budget'!$L251='Split CS budget (C)'!$L$1,'Cumulative Cost Share Budget'!B251,0)</f>
        <v>0</v>
      </c>
      <c r="C252" s="480"/>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(C)'!$L$1,'Cumulative Cost Share Budget'!Q251,0)</f>
        <v>0</v>
      </c>
      <c r="R252" s="212">
        <f>IF('Cumulative Cost Share Budget'!L251='Split CS budget (C)'!$L$1,'Cumulative Cost Share Budget'!R251,0)</f>
        <v>0</v>
      </c>
      <c r="S252" s="61">
        <f>IF('Cumulative Cost Share Budget'!L251='Split CS budget (C)'!$L$1,'Cumulative Cost Share Budget'!S251,0)</f>
        <v>0</v>
      </c>
      <c r="T252" s="16"/>
      <c r="U252" s="324"/>
      <c r="V252" s="324"/>
      <c r="W252" s="324"/>
      <c r="X252" s="324"/>
      <c r="Y252" s="324"/>
    </row>
    <row r="253" spans="1:25" hidden="1">
      <c r="A253" s="449"/>
      <c r="B253" s="486"/>
      <c r="C253" s="480"/>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(C)'!$L$1,'Cumulative Cost Share Budget'!Q252,0)</f>
        <v>0</v>
      </c>
      <c r="R253" s="212">
        <f>IF('Cumulative Cost Share Budget'!L252='Split CS budget (C)'!$L$1,'Cumulative Cost Share Budget'!R252,0)</f>
        <v>0</v>
      </c>
      <c r="S253" s="61">
        <f>IF('Cumulative Cost Share Budget'!L252='Split CS budget (C)'!$L$1,'Cumulative Cost Share Budget'!S252,0)</f>
        <v>0</v>
      </c>
      <c r="T253" s="16"/>
      <c r="U253" s="323"/>
      <c r="V253" s="323"/>
      <c r="W253" s="323"/>
      <c r="X253" s="323"/>
      <c r="Y253" s="323"/>
    </row>
    <row r="254" spans="1:25" ht="15" hidden="1">
      <c r="A254" s="449"/>
      <c r="B254" s="486"/>
      <c r="C254" s="480"/>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(C)'!$L$1,'Cumulative Cost Share Budget'!Q253,0)</f>
        <v>0</v>
      </c>
      <c r="R254" s="212">
        <f>IF('Cumulative Cost Share Budget'!L253='Split CS budget (C)'!$L$1,'Cumulative Cost Share Budget'!R253,0)</f>
        <v>0</v>
      </c>
      <c r="S254" s="61">
        <f>IF('Cumulative Cost Share Budget'!L253='Split CS budget (C)'!$L$1,'Cumulative Cost Share Budget'!S253,0)</f>
        <v>0</v>
      </c>
      <c r="T254" s="16"/>
      <c r="U254" s="324"/>
      <c r="V254" s="324"/>
      <c r="W254" s="324"/>
      <c r="X254" s="324"/>
      <c r="Y254" s="324"/>
    </row>
    <row r="255" spans="1:25" hidden="1">
      <c r="A255" s="449"/>
      <c r="B255" s="486"/>
      <c r="C255" s="480"/>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(C)'!$L$1,'Cumulative Cost Share Budget'!Q254,0)</f>
        <v>0</v>
      </c>
      <c r="R255" s="212">
        <f>IF('Cumulative Cost Share Budget'!L254='Split CS budget (C)'!$L$1,'Cumulative Cost Share Budget'!R254,0)</f>
        <v>0</v>
      </c>
      <c r="S255" s="61">
        <f>IF('Cumulative Cost Share Budget'!L254='Split CS budget (C)'!$L$1,'Cumulative Cost Share Budget'!S254,0)</f>
        <v>0</v>
      </c>
      <c r="T255" s="16"/>
      <c r="U255" s="323"/>
      <c r="V255" s="323"/>
      <c r="W255" s="323"/>
      <c r="X255" s="323"/>
      <c r="Y255" s="323"/>
    </row>
    <row r="256" spans="1:25" hidden="1">
      <c r="A256" s="449"/>
      <c r="B256" s="481"/>
      <c r="C256" s="480"/>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5">
        <f>IF('Cumulative Cost Share Budget'!$L256='Split CS budget (C)'!$L$1,'Cumulative Cost Share Budget'!A256,0)</f>
        <v>0</v>
      </c>
      <c r="B257" s="493">
        <f>IF('Cumulative Cost Share Budget'!$L256='Split CS budget (C)'!$L$1,'Cumulative Cost Share Budget'!B256,0)</f>
        <v>0</v>
      </c>
      <c r="C257" s="481"/>
      <c r="D257" s="33" t="s">
        <v>123</v>
      </c>
      <c r="E257" s="76">
        <f>ROUND($R257*$S257,6)</f>
        <v>0</v>
      </c>
      <c r="F257" s="76">
        <f>ROUND($R258*$S258,6)</f>
        <v>0</v>
      </c>
      <c r="G257" s="76">
        <f>ROUND($R259*$S259,6)</f>
        <v>0</v>
      </c>
      <c r="H257" s="76">
        <f>ROUND($R260*$S260,6)</f>
        <v>0</v>
      </c>
      <c r="I257" s="76">
        <f>ROUND($R261*$S261,6)</f>
        <v>0</v>
      </c>
      <c r="J257" s="46"/>
      <c r="M257" s="133">
        <f>IF('Cumulative Cost Share Budget'!L256='Split CS budget (C)'!$L$1,'Cumulative Cost Share Budget'!M256,0)</f>
        <v>0</v>
      </c>
      <c r="N257" s="214">
        <f>IF('Cumulative Cost Share Budget'!L256='Split CS budget (C)'!$L$1,'Cumulative Cost Share Budget'!N256,0)</f>
        <v>0</v>
      </c>
      <c r="O257" s="214">
        <f>IF('Cumulative Cost Share Budget'!$L256='Split CS budget (C)'!$L$1,'Cumulative Cost Share Budget'!O256,0)</f>
        <v>0</v>
      </c>
      <c r="P257" s="209">
        <f>IF('Cumulative Cost Share Budget'!L256='Split CS budget (C)'!$L$1,'Cumulative Cost Share Budget'!P256,0)</f>
        <v>0</v>
      </c>
      <c r="Q257" s="211">
        <f>IF('Cumulative Cost Share Budget'!L256='Split CS budget (C)'!$L$1,'Cumulative Cost Share Budget'!Q256,0)</f>
        <v>0</v>
      </c>
      <c r="R257" s="212">
        <f>IF('Cumulative Cost Share Budget'!L256='Split CS budget (C)'!$L$1,'Cumulative Cost Share Budget'!R256,0)</f>
        <v>0</v>
      </c>
      <c r="S257" s="61">
        <f>IF('Cumulative Cost Share Budget'!L256='Split CS budget (C)'!$L$1,'Cumulative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93">
        <f>IF('Cumulative Cost Share Budget'!$L257='Split CS budget (C)'!$L$1,'Cumulative Cost Share Budget'!A257,0)</f>
        <v>0</v>
      </c>
      <c r="B258" s="493">
        <f>IF('Cumulative Cost Share Budget'!$L257='Split CS budget (C)'!$L$1,'Cumulative Cost Share Budget'!B257,0)</f>
        <v>0</v>
      </c>
      <c r="C258" s="480"/>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(C)'!$L$1,'Cumulative Cost Share Budget'!Q257,0)</f>
        <v>0</v>
      </c>
      <c r="R258" s="212">
        <f>IF('Cumulative Cost Share Budget'!L257='Split CS budget (C)'!$L$1,'Cumulative Cost Share Budget'!R257,0)</f>
        <v>0</v>
      </c>
      <c r="S258" s="61">
        <f>IF('Cumulative Cost Share Budget'!L257='Split CS budget (C)'!$L$1,'Cumulative Cost Share Budget'!S257,0)</f>
        <v>0</v>
      </c>
      <c r="T258" s="16"/>
      <c r="U258" s="324"/>
      <c r="V258" s="324"/>
      <c r="W258" s="324"/>
      <c r="X258" s="324"/>
      <c r="Y258" s="324"/>
    </row>
    <row r="259" spans="1:25" hidden="1">
      <c r="A259" s="449"/>
      <c r="B259" s="486"/>
      <c r="C259" s="480"/>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(C)'!$L$1,'Cumulative Cost Share Budget'!Q258,0)</f>
        <v>0</v>
      </c>
      <c r="R259" s="212">
        <f>IF('Cumulative Cost Share Budget'!L258='Split CS budget (C)'!$L$1,'Cumulative Cost Share Budget'!R258,0)</f>
        <v>0</v>
      </c>
      <c r="S259" s="61">
        <f>IF('Cumulative Cost Share Budget'!L258='Split CS budget (C)'!$L$1,'Cumulative Cost Share Budget'!S258,0)</f>
        <v>0</v>
      </c>
      <c r="T259" s="16"/>
      <c r="U259" s="323"/>
      <c r="V259" s="323"/>
      <c r="W259" s="323"/>
      <c r="X259" s="323"/>
      <c r="Y259" s="323"/>
    </row>
    <row r="260" spans="1:25" ht="15" hidden="1">
      <c r="A260" s="449"/>
      <c r="B260" s="486"/>
      <c r="C260" s="480"/>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(C)'!$L$1,'Cumulative Cost Share Budget'!Q259,0)</f>
        <v>0</v>
      </c>
      <c r="R260" s="212">
        <f>IF('Cumulative Cost Share Budget'!L259='Split CS budget (C)'!$L$1,'Cumulative Cost Share Budget'!R259,0)</f>
        <v>0</v>
      </c>
      <c r="S260" s="61">
        <f>IF('Cumulative Cost Share Budget'!L259='Split CS budget (C)'!$L$1,'Cumulative Cost Share Budget'!S259,0)</f>
        <v>0</v>
      </c>
      <c r="T260" s="16"/>
      <c r="U260" s="324"/>
      <c r="V260" s="324"/>
      <c r="W260" s="324"/>
      <c r="X260" s="324"/>
      <c r="Y260" s="324"/>
    </row>
    <row r="261" spans="1:25" hidden="1">
      <c r="A261" s="449"/>
      <c r="B261" s="486"/>
      <c r="C261" s="480"/>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(C)'!$L$1,'Cumulative Cost Share Budget'!Q260,0)</f>
        <v>0</v>
      </c>
      <c r="R261" s="212">
        <f>IF('Cumulative Cost Share Budget'!L260='Split CS budget (C)'!$L$1,'Cumulative Cost Share Budget'!R260,0)</f>
        <v>0</v>
      </c>
      <c r="S261" s="61">
        <f>IF('Cumulative Cost Share Budget'!L260='Split CS budget (C)'!$L$1,'Cumulative Cost Share Budget'!S260,0)</f>
        <v>0</v>
      </c>
      <c r="T261" s="16"/>
      <c r="U261" s="323"/>
      <c r="V261" s="323"/>
      <c r="W261" s="323"/>
      <c r="X261" s="323"/>
      <c r="Y261" s="323"/>
    </row>
    <row r="262" spans="1:25" hidden="1">
      <c r="A262" s="449"/>
      <c r="B262" s="481"/>
      <c r="C262" s="480"/>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5">
        <f>IF('Cumulative Cost Share Budget'!$L262='Split CS budget (C)'!$L$1,'Cumulative Cost Share Budget'!A262,0)</f>
        <v>0</v>
      </c>
      <c r="B263" s="493">
        <f>IF('Cumulative Cost Share Budget'!$L262='Split CS budget (C)'!$L$1,'Cumulative Cost Share Budget'!B262,0)</f>
        <v>0</v>
      </c>
      <c r="C263" s="481"/>
      <c r="D263" s="33" t="s">
        <v>123</v>
      </c>
      <c r="E263" s="76">
        <f>ROUND($R263*$S263,6)</f>
        <v>0</v>
      </c>
      <c r="F263" s="76">
        <f>ROUND($R264*$S264,6)</f>
        <v>0</v>
      </c>
      <c r="G263" s="76">
        <f>ROUND($R265*$S265,6)</f>
        <v>0</v>
      </c>
      <c r="H263" s="76">
        <f>ROUND($R266*$S266,6)</f>
        <v>0</v>
      </c>
      <c r="I263" s="76">
        <f>ROUND($R267*$S267,6)</f>
        <v>0</v>
      </c>
      <c r="J263" s="46"/>
      <c r="M263" s="133">
        <f>IF('Cumulative Cost Share Budget'!L262='Split CS budget (C)'!$L$1,'Cumulative Cost Share Budget'!M262,0)</f>
        <v>0</v>
      </c>
      <c r="N263" s="214">
        <f>IF('Cumulative Cost Share Budget'!L262='Split CS budget (C)'!$L$1,'Cumulative Cost Share Budget'!N262,0)</f>
        <v>0</v>
      </c>
      <c r="O263" s="214">
        <f>IF('Cumulative Cost Share Budget'!$L262='Split CS budget (C)'!$L$1,'Cumulative Cost Share Budget'!O262,0)</f>
        <v>0</v>
      </c>
      <c r="P263" s="209">
        <f>IF('Cumulative Cost Share Budget'!L262='Split CS budget (C)'!$L$1,'Cumulative Cost Share Budget'!P262,0)</f>
        <v>0</v>
      </c>
      <c r="Q263" s="211">
        <f>IF('Cumulative Cost Share Budget'!L262='Split CS budget (C)'!$L$1,'Cumulative Cost Share Budget'!Q262,0)</f>
        <v>0</v>
      </c>
      <c r="R263" s="212">
        <f>IF('Cumulative Cost Share Budget'!L262='Split CS budget (C)'!$L$1,'Cumulative Cost Share Budget'!R262,0)</f>
        <v>0</v>
      </c>
      <c r="S263" s="61">
        <f>IF('Cumulative Cost Share Budget'!L262='Split CS budget (C)'!$L$1,'Cumulative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93">
        <f>IF('Cumulative Cost Share Budget'!$L263='Split CS budget (C)'!$L$1,'Cumulative Cost Share Budget'!A263,0)</f>
        <v>0</v>
      </c>
      <c r="B264" s="493">
        <f>IF('Cumulative Cost Share Budget'!$L263='Split CS budget (C)'!$L$1,'Cumulative Cost Share Budget'!B263,0)</f>
        <v>0</v>
      </c>
      <c r="C264" s="480"/>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(C)'!$L$1,'Cumulative Cost Share Budget'!Q263,0)</f>
        <v>0</v>
      </c>
      <c r="R264" s="212">
        <f>IF('Cumulative Cost Share Budget'!L263='Split CS budget (C)'!$L$1,'Cumulative Cost Share Budget'!R263,0)</f>
        <v>0</v>
      </c>
      <c r="S264" s="61">
        <f>IF('Cumulative Cost Share Budget'!L263='Split CS budget (C)'!$L$1,'Cumulative Cost Share Budget'!S263,0)</f>
        <v>0</v>
      </c>
      <c r="T264" s="16"/>
      <c r="U264" s="324"/>
      <c r="V264" s="324"/>
      <c r="W264" s="324"/>
      <c r="X264" s="324"/>
      <c r="Y264" s="324"/>
    </row>
    <row r="265" spans="1:25" hidden="1">
      <c r="A265" s="449"/>
      <c r="B265" s="486"/>
      <c r="C265" s="480"/>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(C)'!$L$1,'Cumulative Cost Share Budget'!Q264,0)</f>
        <v>0</v>
      </c>
      <c r="R265" s="212">
        <f>IF('Cumulative Cost Share Budget'!L264='Split CS budget (C)'!$L$1,'Cumulative Cost Share Budget'!R264,0)</f>
        <v>0</v>
      </c>
      <c r="S265" s="61">
        <f>IF('Cumulative Cost Share Budget'!L264='Split CS budget (C)'!$L$1,'Cumulative Cost Share Budget'!S264,0)</f>
        <v>0</v>
      </c>
      <c r="T265" s="16"/>
      <c r="U265" s="323"/>
      <c r="V265" s="323"/>
      <c r="W265" s="323"/>
      <c r="X265" s="323"/>
      <c r="Y265" s="323"/>
    </row>
    <row r="266" spans="1:25" ht="15" hidden="1">
      <c r="A266" s="449"/>
      <c r="B266" s="486"/>
      <c r="C266" s="480"/>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(C)'!$L$1,'Cumulative Cost Share Budget'!Q265,0)</f>
        <v>0</v>
      </c>
      <c r="R266" s="212">
        <f>IF('Cumulative Cost Share Budget'!L265='Split CS budget (C)'!$L$1,'Cumulative Cost Share Budget'!R265,0)</f>
        <v>0</v>
      </c>
      <c r="S266" s="61">
        <f>IF('Cumulative Cost Share Budget'!L265='Split CS budget (C)'!$L$1,'Cumulative Cost Share Budget'!S265,0)</f>
        <v>0</v>
      </c>
      <c r="T266" s="16"/>
      <c r="U266" s="324"/>
      <c r="V266" s="324"/>
      <c r="W266" s="324"/>
      <c r="X266" s="324"/>
      <c r="Y266" s="324"/>
    </row>
    <row r="267" spans="1:25" hidden="1">
      <c r="A267" s="449"/>
      <c r="B267" s="486"/>
      <c r="C267" s="480"/>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(C)'!$L$1,'Cumulative Cost Share Budget'!Q266,0)</f>
        <v>0</v>
      </c>
      <c r="R267" s="212">
        <f>IF('Cumulative Cost Share Budget'!L266='Split CS budget (C)'!$L$1,'Cumulative Cost Share Budget'!R266,0)</f>
        <v>0</v>
      </c>
      <c r="S267" s="61">
        <f>IF('Cumulative Cost Share Budget'!L266='Split CS budget (C)'!$L$1,'Cumulative Cost Share Budget'!S266,0)</f>
        <v>0</v>
      </c>
      <c r="T267" s="16"/>
      <c r="U267" s="323"/>
      <c r="V267" s="323"/>
      <c r="W267" s="323"/>
      <c r="X267" s="323"/>
      <c r="Y267" s="323"/>
    </row>
    <row r="268" spans="1:25" hidden="1">
      <c r="A268" s="449"/>
      <c r="B268" s="481"/>
      <c r="C268" s="480"/>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5">
        <f>IF('Cumulative Cost Share Budget'!$L268='Split CS budget (C)'!$L$1,'Cumulative Cost Share Budget'!A268,0)</f>
        <v>0</v>
      </c>
      <c r="B269" s="493">
        <f>IF('Cumulative Cost Share Budget'!$L268='Split CS budget (C)'!$L$1,'Cumulative Cost Share Budget'!B268,0)</f>
        <v>0</v>
      </c>
      <c r="C269" s="481"/>
      <c r="D269" s="33" t="s">
        <v>123</v>
      </c>
      <c r="E269" s="76">
        <f>ROUND($R269*$S269,6)</f>
        <v>0</v>
      </c>
      <c r="F269" s="76">
        <f>ROUND($R270*$S270,6)</f>
        <v>0</v>
      </c>
      <c r="G269" s="76">
        <f>ROUND($R271*$S271,6)</f>
        <v>0</v>
      </c>
      <c r="H269" s="76">
        <f>ROUND($R272*$S272,6)</f>
        <v>0</v>
      </c>
      <c r="I269" s="76">
        <f>ROUND($R273*$S273,6)</f>
        <v>0</v>
      </c>
      <c r="J269" s="46"/>
      <c r="M269" s="133">
        <f>IF('Cumulative Cost Share Budget'!L268='Split CS budget (C)'!$L$1,'Cumulative Cost Share Budget'!M268,0)</f>
        <v>0</v>
      </c>
      <c r="N269" s="214">
        <f>IF('Cumulative Cost Share Budget'!L268='Split CS budget (C)'!$L$1,'Cumulative Cost Share Budget'!N268,0)</f>
        <v>0</v>
      </c>
      <c r="O269" s="214">
        <f>IF('Cumulative Cost Share Budget'!$L268='Split CS budget (C)'!$L$1,'Cumulative Cost Share Budget'!O268,0)</f>
        <v>0</v>
      </c>
      <c r="P269" s="209">
        <f>IF('Cumulative Cost Share Budget'!L268='Split CS budget (C)'!$L$1,'Cumulative Cost Share Budget'!P268,0)</f>
        <v>0</v>
      </c>
      <c r="Q269" s="211">
        <f>IF('Cumulative Cost Share Budget'!L268='Split CS budget (C)'!$L$1,'Cumulative Cost Share Budget'!Q268,0)</f>
        <v>0</v>
      </c>
      <c r="R269" s="212">
        <f>IF('Cumulative Cost Share Budget'!L268='Split CS budget (C)'!$L$1,'Cumulative Cost Share Budget'!R268,0)</f>
        <v>0</v>
      </c>
      <c r="S269" s="61">
        <f>IF('Cumulative Cost Share Budget'!L268='Split CS budget (C)'!$L$1,'Cumulative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93">
        <f>IF('Cumulative Cost Share Budget'!$L269='Split CS budget (C)'!$L$1,'Cumulative Cost Share Budget'!A269,0)</f>
        <v>0</v>
      </c>
      <c r="B270" s="493">
        <f>IF('Cumulative Cost Share Budget'!$L269='Split CS budget (C)'!$L$1,'Cumulative Cost Share Budget'!B269,0)</f>
        <v>0</v>
      </c>
      <c r="C270" s="480"/>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(C)'!$L$1,'Cumulative Cost Share Budget'!Q269,0)</f>
        <v>0</v>
      </c>
      <c r="R270" s="212">
        <f>IF('Cumulative Cost Share Budget'!L269='Split CS budget (C)'!$L$1,'Cumulative Cost Share Budget'!R269,0)</f>
        <v>0</v>
      </c>
      <c r="S270" s="61">
        <f>IF('Cumulative Cost Share Budget'!L269='Split CS budget (C)'!$L$1,'Cumulative Cost Share Budget'!S269,0)</f>
        <v>0</v>
      </c>
      <c r="T270" s="16"/>
      <c r="U270" s="324"/>
      <c r="V270" s="324"/>
      <c r="W270" s="324"/>
      <c r="X270" s="324"/>
      <c r="Y270" s="324"/>
    </row>
    <row r="271" spans="1:25" hidden="1">
      <c r="A271" s="449"/>
      <c r="B271" s="486"/>
      <c r="C271" s="480"/>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(C)'!$L$1,'Cumulative Cost Share Budget'!Q270,0)</f>
        <v>0</v>
      </c>
      <c r="R271" s="212">
        <f>IF('Cumulative Cost Share Budget'!L270='Split CS budget (C)'!$L$1,'Cumulative Cost Share Budget'!R270,0)</f>
        <v>0</v>
      </c>
      <c r="S271" s="61">
        <f>IF('Cumulative Cost Share Budget'!L270='Split CS budget (C)'!$L$1,'Cumulative Cost Share Budget'!S270,0)</f>
        <v>0</v>
      </c>
      <c r="T271" s="16"/>
      <c r="U271" s="323"/>
      <c r="V271" s="323"/>
      <c r="W271" s="323"/>
      <c r="X271" s="323"/>
      <c r="Y271" s="323"/>
    </row>
    <row r="272" spans="1:25" ht="15" hidden="1">
      <c r="A272" s="449"/>
      <c r="B272" s="486"/>
      <c r="C272" s="480"/>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(C)'!$L$1,'Cumulative Cost Share Budget'!Q271,0)</f>
        <v>0</v>
      </c>
      <c r="R272" s="212">
        <f>IF('Cumulative Cost Share Budget'!L271='Split CS budget (C)'!$L$1,'Cumulative Cost Share Budget'!R271,0)</f>
        <v>0</v>
      </c>
      <c r="S272" s="61">
        <f>IF('Cumulative Cost Share Budget'!L271='Split CS budget (C)'!$L$1,'Cumulative Cost Share Budget'!S271,0)</f>
        <v>0</v>
      </c>
      <c r="T272" s="16"/>
      <c r="U272" s="324"/>
      <c r="V272" s="324"/>
      <c r="W272" s="324"/>
      <c r="X272" s="324"/>
      <c r="Y272" s="324"/>
    </row>
    <row r="273" spans="1:25" hidden="1">
      <c r="A273" s="449"/>
      <c r="B273" s="486"/>
      <c r="C273" s="480"/>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(C)'!$L$1,'Cumulative Cost Share Budget'!Q272,0)</f>
        <v>0</v>
      </c>
      <c r="R273" s="212">
        <f>IF('Cumulative Cost Share Budget'!L272='Split CS budget (C)'!$L$1,'Cumulative Cost Share Budget'!R272,0)</f>
        <v>0</v>
      </c>
      <c r="S273" s="61">
        <f>IF('Cumulative Cost Share Budget'!L272='Split CS budget (C)'!$L$1,'Cumulative Cost Share Budget'!S272,0)</f>
        <v>0</v>
      </c>
      <c r="T273" s="16"/>
      <c r="U273" s="323"/>
      <c r="V273" s="323"/>
      <c r="W273" s="323"/>
      <c r="X273" s="323"/>
      <c r="Y273" s="323"/>
    </row>
    <row r="274" spans="1:25" hidden="1">
      <c r="A274" s="449"/>
      <c r="B274" s="481"/>
      <c r="C274" s="480"/>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5">
        <f>IF('Cumulative Cost Share Budget'!$L274='Split CS budget (C)'!$L$1,'Cumulative Cost Share Budget'!A274,0)</f>
        <v>0</v>
      </c>
      <c r="B275" s="493">
        <f>IF('Cumulative Cost Share Budget'!$L274='Split CS budget (C)'!$L$1,'Cumulative Cost Share Budget'!B274,0)</f>
        <v>0</v>
      </c>
      <c r="C275" s="481"/>
      <c r="D275" s="33" t="s">
        <v>123</v>
      </c>
      <c r="E275" s="76">
        <f>ROUND($R275*$S275,6)</f>
        <v>0</v>
      </c>
      <c r="F275" s="76">
        <f>ROUND($R276*$S276,6)</f>
        <v>0</v>
      </c>
      <c r="G275" s="76">
        <f>ROUND($R277*$S277,6)</f>
        <v>0</v>
      </c>
      <c r="H275" s="76">
        <f>ROUND($R278*$S278,6)</f>
        <v>0</v>
      </c>
      <c r="I275" s="76">
        <f>ROUND($R279*$S279,6)</f>
        <v>0</v>
      </c>
      <c r="J275" s="46"/>
      <c r="M275" s="133">
        <f>IF('Cumulative Cost Share Budget'!L274='Split CS budget (C)'!$L$1,'Cumulative Cost Share Budget'!M274,0)</f>
        <v>0</v>
      </c>
      <c r="N275" s="214">
        <f>IF('Cumulative Cost Share Budget'!L274='Split CS budget (C)'!$L$1,'Cumulative Cost Share Budget'!N274,0)</f>
        <v>0</v>
      </c>
      <c r="O275" s="214">
        <f>IF('Cumulative Cost Share Budget'!$L274='Split CS budget (C)'!$L$1,'Cumulative Cost Share Budget'!O274,0)</f>
        <v>0</v>
      </c>
      <c r="P275" s="209">
        <f>IF('Cumulative Cost Share Budget'!L274='Split CS budget (C)'!$L$1,'Cumulative Cost Share Budget'!P274,0)</f>
        <v>0</v>
      </c>
      <c r="Q275" s="211">
        <f>IF('Cumulative Cost Share Budget'!L274='Split CS budget (C)'!$L$1,'Cumulative Cost Share Budget'!Q274,0)</f>
        <v>0</v>
      </c>
      <c r="R275" s="212">
        <f>IF('Cumulative Cost Share Budget'!L274='Split CS budget (C)'!$L$1,'Cumulative Cost Share Budget'!R274,0)</f>
        <v>0</v>
      </c>
      <c r="S275" s="61">
        <f>IF('Cumulative Cost Share Budget'!L274='Split CS budget (C)'!$L$1,'Cumulative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93">
        <f>IF('Cumulative Cost Share Budget'!$L275='Split CS budget (C)'!$L$1,'Cumulative Cost Share Budget'!A275,0)</f>
        <v>0</v>
      </c>
      <c r="B276" s="493">
        <f>IF('Cumulative Cost Share Budget'!$L275='Split CS budget (C)'!$L$1,'Cumulative Cost Share Budget'!B275,0)</f>
        <v>0</v>
      </c>
      <c r="C276" s="480"/>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(C)'!$L$1,'Cumulative Cost Share Budget'!Q275,0)</f>
        <v>0</v>
      </c>
      <c r="R276" s="212">
        <f>IF('Cumulative Cost Share Budget'!L275='Split CS budget (C)'!$L$1,'Cumulative Cost Share Budget'!R275,0)</f>
        <v>0</v>
      </c>
      <c r="S276" s="61">
        <f>IF('Cumulative Cost Share Budget'!L275='Split CS budget (C)'!$L$1,'Cumulative Cost Share Budget'!S275,0)</f>
        <v>0</v>
      </c>
      <c r="T276" s="16"/>
      <c r="U276" s="324"/>
      <c r="V276" s="324"/>
      <c r="W276" s="324"/>
      <c r="X276" s="324"/>
      <c r="Y276" s="324"/>
    </row>
    <row r="277" spans="1:25" hidden="1">
      <c r="A277" s="449"/>
      <c r="B277" s="486"/>
      <c r="C277" s="480"/>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(C)'!$L$1,'Cumulative Cost Share Budget'!Q276,0)</f>
        <v>0</v>
      </c>
      <c r="R277" s="212">
        <f>IF('Cumulative Cost Share Budget'!L276='Split CS budget (C)'!$L$1,'Cumulative Cost Share Budget'!R276,0)</f>
        <v>0</v>
      </c>
      <c r="S277" s="61">
        <f>IF('Cumulative Cost Share Budget'!L276='Split CS budget (C)'!$L$1,'Cumulative Cost Share Budget'!S276,0)</f>
        <v>0</v>
      </c>
      <c r="T277" s="16"/>
      <c r="U277" s="323"/>
      <c r="V277" s="323"/>
      <c r="W277" s="323"/>
      <c r="X277" s="323"/>
      <c r="Y277" s="323"/>
    </row>
    <row r="278" spans="1:25" ht="15" hidden="1">
      <c r="A278" s="449"/>
      <c r="B278" s="486"/>
      <c r="C278" s="480"/>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(C)'!$L$1,'Cumulative Cost Share Budget'!Q277,0)</f>
        <v>0</v>
      </c>
      <c r="R278" s="212">
        <f>IF('Cumulative Cost Share Budget'!L277='Split CS budget (C)'!$L$1,'Cumulative Cost Share Budget'!R277,0)</f>
        <v>0</v>
      </c>
      <c r="S278" s="61">
        <f>IF('Cumulative Cost Share Budget'!L277='Split CS budget (C)'!$L$1,'Cumulative Cost Share Budget'!S277,0)</f>
        <v>0</v>
      </c>
      <c r="T278" s="16"/>
      <c r="U278" s="324"/>
      <c r="V278" s="324"/>
      <c r="W278" s="324"/>
      <c r="X278" s="324"/>
      <c r="Y278" s="324"/>
    </row>
    <row r="279" spans="1:25" hidden="1">
      <c r="A279" s="449"/>
      <c r="B279" s="486"/>
      <c r="C279" s="480"/>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(C)'!$L$1,'Cumulative Cost Share Budget'!Q278,0)</f>
        <v>0</v>
      </c>
      <c r="R279" s="212">
        <f>IF('Cumulative Cost Share Budget'!L278='Split CS budget (C)'!$L$1,'Cumulative Cost Share Budget'!R278,0)</f>
        <v>0</v>
      </c>
      <c r="S279" s="61">
        <f>IF('Cumulative Cost Share Budget'!L278='Split CS budget (C)'!$L$1,'Cumulative Cost Share Budget'!S278,0)</f>
        <v>0</v>
      </c>
      <c r="T279" s="16"/>
      <c r="U279" s="323"/>
      <c r="V279" s="323"/>
      <c r="W279" s="323"/>
      <c r="X279" s="323"/>
      <c r="Y279" s="323"/>
    </row>
    <row r="280" spans="1:25" hidden="1">
      <c r="A280" s="449"/>
      <c r="B280" s="481"/>
      <c r="C280" s="480"/>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5">
        <f>IF('Cumulative Cost Share Budget'!$L280='Split CS budget (C)'!$L$1,'Cumulative Cost Share Budget'!A280,0)</f>
        <v>0</v>
      </c>
      <c r="B281" s="493">
        <f>IF('Cumulative Cost Share Budget'!$L280='Split CS budget (C)'!$L$1,'Cumulative Cost Share Budget'!B280,0)</f>
        <v>0</v>
      </c>
      <c r="C281" s="481"/>
      <c r="D281" s="33" t="s">
        <v>123</v>
      </c>
      <c r="E281" s="76">
        <f>ROUND($R281*$S281,6)</f>
        <v>0</v>
      </c>
      <c r="F281" s="76">
        <f>ROUND($R282*$S282,6)</f>
        <v>0</v>
      </c>
      <c r="G281" s="76">
        <f>ROUND($R283*$S283,6)</f>
        <v>0</v>
      </c>
      <c r="H281" s="76">
        <f>ROUND($R284*$S284,6)</f>
        <v>0</v>
      </c>
      <c r="I281" s="76">
        <f>ROUND($R285*$S285,6)</f>
        <v>0</v>
      </c>
      <c r="J281" s="46"/>
      <c r="M281" s="133">
        <f>IF('Cumulative Cost Share Budget'!L280='Split CS budget (C)'!$L$1,'Cumulative Cost Share Budget'!M280,0)</f>
        <v>0</v>
      </c>
      <c r="N281" s="214">
        <f>IF('Cumulative Cost Share Budget'!L280='Split CS budget (C)'!$L$1,'Cumulative Cost Share Budget'!N280,0)</f>
        <v>0</v>
      </c>
      <c r="O281" s="214">
        <f>IF('Cumulative Cost Share Budget'!$L280='Split CS budget (C)'!$L$1,'Cumulative Cost Share Budget'!O280,0)</f>
        <v>0</v>
      </c>
      <c r="P281" s="209">
        <f>IF('Cumulative Cost Share Budget'!L280='Split CS budget (C)'!$L$1,'Cumulative Cost Share Budget'!P280,0)</f>
        <v>0</v>
      </c>
      <c r="Q281" s="211">
        <f>IF('Cumulative Cost Share Budget'!L280='Split CS budget (C)'!$L$1,'Cumulative Cost Share Budget'!Q280,0)</f>
        <v>0</v>
      </c>
      <c r="R281" s="212">
        <f>IF('Cumulative Cost Share Budget'!L280='Split CS budget (C)'!$L$1,'Cumulative Cost Share Budget'!R280,0)</f>
        <v>0</v>
      </c>
      <c r="S281" s="61">
        <f>IF('Cumulative Cost Share Budget'!L280='Split CS budget (C)'!$L$1,'Cumulative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93">
        <f>IF('Cumulative Cost Share Budget'!$L281='Split CS budget (C)'!$L$1,'Cumulative Cost Share Budget'!A281,0)</f>
        <v>0</v>
      </c>
      <c r="B282" s="493">
        <f>IF('Cumulative Cost Share Budget'!$L281='Split CS budget (C)'!$L$1,'Cumulative Cost Share Budget'!B281,0)</f>
        <v>0</v>
      </c>
      <c r="C282" s="480"/>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(C)'!$L$1,'Cumulative Cost Share Budget'!Q281,0)</f>
        <v>0</v>
      </c>
      <c r="R282" s="212">
        <f>IF('Cumulative Cost Share Budget'!L281='Split CS budget (C)'!$L$1,'Cumulative Cost Share Budget'!R281,0)</f>
        <v>0</v>
      </c>
      <c r="S282" s="61">
        <f>IF('Cumulative Cost Share Budget'!L281='Split CS budget (C)'!$L$1,'Cumulative Cost Share Budget'!S281,0)</f>
        <v>0</v>
      </c>
      <c r="T282" s="16"/>
      <c r="U282" s="324"/>
      <c r="V282" s="324"/>
      <c r="W282" s="324"/>
      <c r="X282" s="324"/>
      <c r="Y282" s="324"/>
    </row>
    <row r="283" spans="1:25" hidden="1">
      <c r="A283" s="449"/>
      <c r="B283" s="486"/>
      <c r="C283" s="480"/>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(C)'!$L$1,'Cumulative Cost Share Budget'!Q282,0)</f>
        <v>0</v>
      </c>
      <c r="R283" s="212">
        <f>IF('Cumulative Cost Share Budget'!L282='Split CS budget (C)'!$L$1,'Cumulative Cost Share Budget'!R282,0)</f>
        <v>0</v>
      </c>
      <c r="S283" s="61">
        <f>IF('Cumulative Cost Share Budget'!L282='Split CS budget (C)'!$L$1,'Cumulative Cost Share Budget'!S282,0)</f>
        <v>0</v>
      </c>
      <c r="T283" s="16"/>
      <c r="U283" s="323"/>
      <c r="V283" s="323"/>
      <c r="W283" s="323"/>
      <c r="X283" s="323"/>
      <c r="Y283" s="323"/>
    </row>
    <row r="284" spans="1:25" ht="15" hidden="1">
      <c r="A284" s="449"/>
      <c r="B284" s="486"/>
      <c r="C284" s="480"/>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(C)'!$L$1,'Cumulative Cost Share Budget'!Q283,0)</f>
        <v>0</v>
      </c>
      <c r="R284" s="212">
        <f>IF('Cumulative Cost Share Budget'!L283='Split CS budget (C)'!$L$1,'Cumulative Cost Share Budget'!R283,0)</f>
        <v>0</v>
      </c>
      <c r="S284" s="61">
        <f>IF('Cumulative Cost Share Budget'!L283='Split CS budget (C)'!$L$1,'Cumulative Cost Share Budget'!S283,0)</f>
        <v>0</v>
      </c>
      <c r="T284" s="16"/>
      <c r="U284" s="324"/>
      <c r="V284" s="324"/>
      <c r="W284" s="324"/>
      <c r="X284" s="324"/>
      <c r="Y284" s="324"/>
    </row>
    <row r="285" spans="1:25" hidden="1">
      <c r="A285" s="449"/>
      <c r="B285" s="486"/>
      <c r="C285" s="480"/>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(C)'!$L$1,'Cumulative Cost Share Budget'!Q284,0)</f>
        <v>0</v>
      </c>
      <c r="R285" s="212">
        <f>IF('Cumulative Cost Share Budget'!L284='Split CS budget (C)'!$L$1,'Cumulative Cost Share Budget'!R284,0)</f>
        <v>0</v>
      </c>
      <c r="S285" s="61">
        <f>IF('Cumulative Cost Share Budget'!L284='Split CS budget (C)'!$L$1,'Cumulative Cost Share Budget'!S284,0)</f>
        <v>0</v>
      </c>
      <c r="T285" s="16"/>
      <c r="U285" s="323"/>
      <c r="V285" s="323"/>
      <c r="W285" s="323"/>
      <c r="X285" s="323"/>
      <c r="Y285" s="323"/>
    </row>
    <row r="286" spans="1:25" hidden="1">
      <c r="A286" s="449"/>
      <c r="B286" s="481"/>
      <c r="C286" s="480"/>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5">
        <f>IF('Cumulative Cost Share Budget'!$L286='Split CS budget (C)'!$L$1,'Cumulative Cost Share Budget'!A286,0)</f>
        <v>0</v>
      </c>
      <c r="B287" s="493">
        <f>IF('Cumulative Cost Share Budget'!$L286='Split CS budget (C)'!$L$1,'Cumulative Cost Share Budget'!B286,0)</f>
        <v>0</v>
      </c>
      <c r="C287" s="481"/>
      <c r="D287" s="33" t="s">
        <v>123</v>
      </c>
      <c r="E287" s="76">
        <f>ROUND($R287*$S287,6)</f>
        <v>0</v>
      </c>
      <c r="F287" s="76">
        <f>ROUND($R288*$S288,6)</f>
        <v>0</v>
      </c>
      <c r="G287" s="76">
        <f>ROUND($R289*$S289,6)</f>
        <v>0</v>
      </c>
      <c r="H287" s="76">
        <f>ROUND($R290*$S290,6)</f>
        <v>0</v>
      </c>
      <c r="I287" s="76">
        <f>ROUND($R291*$S291,6)</f>
        <v>0</v>
      </c>
      <c r="J287" s="46"/>
      <c r="M287" s="133">
        <f>IF('Cumulative Cost Share Budget'!L286='Split CS budget (C)'!$L$1,'Cumulative Cost Share Budget'!M286,0)</f>
        <v>0</v>
      </c>
      <c r="N287" s="214">
        <f>IF('Cumulative Cost Share Budget'!L286='Split CS budget (C)'!$L$1,'Cumulative Cost Share Budget'!N286,0)</f>
        <v>0</v>
      </c>
      <c r="O287" s="214">
        <f>IF('Cumulative Cost Share Budget'!$L286='Split CS budget (C)'!$L$1,'Cumulative Cost Share Budget'!O286,0)</f>
        <v>0</v>
      </c>
      <c r="P287" s="209">
        <f>IF('Cumulative Cost Share Budget'!L286='Split CS budget (C)'!$L$1,'Cumulative Cost Share Budget'!P286,0)</f>
        <v>0</v>
      </c>
      <c r="Q287" s="211">
        <f>IF('Cumulative Cost Share Budget'!L286='Split CS budget (C)'!$L$1,'Cumulative Cost Share Budget'!Q286,0)</f>
        <v>0</v>
      </c>
      <c r="R287" s="212">
        <f>IF('Cumulative Cost Share Budget'!L286='Split CS budget (C)'!$L$1,'Cumulative Cost Share Budget'!R286,0)</f>
        <v>0</v>
      </c>
      <c r="S287" s="61">
        <f>IF('Cumulative Cost Share Budget'!L286='Split CS budget (C)'!$L$1,'Cumulative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93">
        <f>IF('Cumulative Cost Share Budget'!$L287='Split CS budget (C)'!$L$1,'Cumulative Cost Share Budget'!A287,0)</f>
        <v>0</v>
      </c>
      <c r="B288" s="493">
        <f>IF('Cumulative Cost Share Budget'!$L287='Split CS budget (C)'!$L$1,'Cumulative Cost Share Budget'!B287,0)</f>
        <v>0</v>
      </c>
      <c r="C288" s="480"/>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(C)'!$L$1,'Cumulative Cost Share Budget'!Q287,0)</f>
        <v>0</v>
      </c>
      <c r="R288" s="212">
        <f>IF('Cumulative Cost Share Budget'!L287='Split CS budget (C)'!$L$1,'Cumulative Cost Share Budget'!R287,0)</f>
        <v>0</v>
      </c>
      <c r="S288" s="61">
        <f>IF('Cumulative Cost Share Budget'!L287='Split CS budget (C)'!$L$1,'Cumulative Cost Share Budget'!S287,0)</f>
        <v>0</v>
      </c>
      <c r="T288" s="16"/>
      <c r="U288" s="324"/>
      <c r="V288" s="324"/>
      <c r="W288" s="324"/>
      <c r="X288" s="324"/>
      <c r="Y288" s="324"/>
    </row>
    <row r="289" spans="1:25" hidden="1">
      <c r="A289" s="449"/>
      <c r="B289" s="486"/>
      <c r="C289" s="480"/>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(C)'!$L$1,'Cumulative Cost Share Budget'!Q288,0)</f>
        <v>0</v>
      </c>
      <c r="R289" s="212">
        <f>IF('Cumulative Cost Share Budget'!L288='Split CS budget (C)'!$L$1,'Cumulative Cost Share Budget'!R288,0)</f>
        <v>0</v>
      </c>
      <c r="S289" s="61">
        <f>IF('Cumulative Cost Share Budget'!L288='Split CS budget (C)'!$L$1,'Cumulative Cost Share Budget'!S288,0)</f>
        <v>0</v>
      </c>
      <c r="T289" s="16"/>
      <c r="U289" s="323"/>
      <c r="V289" s="323"/>
      <c r="W289" s="323"/>
      <c r="X289" s="323"/>
      <c r="Y289" s="323"/>
    </row>
    <row r="290" spans="1:25" ht="15" hidden="1">
      <c r="A290" s="449"/>
      <c r="B290" s="486"/>
      <c r="C290" s="480"/>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(C)'!$L$1,'Cumulative Cost Share Budget'!Q289,0)</f>
        <v>0</v>
      </c>
      <c r="R290" s="212">
        <f>IF('Cumulative Cost Share Budget'!L289='Split CS budget (C)'!$L$1,'Cumulative Cost Share Budget'!R289,0)</f>
        <v>0</v>
      </c>
      <c r="S290" s="61">
        <f>IF('Cumulative Cost Share Budget'!L289='Split CS budget (C)'!$L$1,'Cumulative Cost Share Budget'!S289,0)</f>
        <v>0</v>
      </c>
      <c r="T290" s="16"/>
      <c r="U290" s="324"/>
      <c r="V290" s="324"/>
      <c r="W290" s="324"/>
      <c r="X290" s="324"/>
      <c r="Y290" s="324"/>
    </row>
    <row r="291" spans="1:25" hidden="1">
      <c r="A291" s="449"/>
      <c r="B291" s="486"/>
      <c r="C291" s="480"/>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(C)'!$L$1,'Cumulative Cost Share Budget'!Q290,0)</f>
        <v>0</v>
      </c>
      <c r="R291" s="212">
        <f>IF('Cumulative Cost Share Budget'!L290='Split CS budget (C)'!$L$1,'Cumulative Cost Share Budget'!R290,0)</f>
        <v>0</v>
      </c>
      <c r="S291" s="61">
        <f>IF('Cumulative Cost Share Budget'!L290='Split CS budget (C)'!$L$1,'Cumulative Cost Share Budget'!S290,0)</f>
        <v>0</v>
      </c>
      <c r="T291" s="16"/>
      <c r="U291" s="323"/>
      <c r="V291" s="323"/>
      <c r="W291" s="323"/>
      <c r="X291" s="323"/>
      <c r="Y291" s="323"/>
    </row>
    <row r="292" spans="1:25" hidden="1">
      <c r="A292" s="449"/>
      <c r="B292" s="481"/>
      <c r="C292" s="480"/>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5">
        <f>IF('Cumulative Cost Share Budget'!$L292='Split CS budget (C)'!$L$1,'Cumulative Cost Share Budget'!A292,0)</f>
        <v>0</v>
      </c>
      <c r="B293" s="493">
        <f>IF('Cumulative Cost Share Budget'!$L292='Split CS budget (C)'!$L$1,'Cumulative Cost Share Budget'!B292,0)</f>
        <v>0</v>
      </c>
      <c r="C293" s="481"/>
      <c r="D293" s="33" t="s">
        <v>123</v>
      </c>
      <c r="E293" s="76">
        <f>ROUND($R293*$S293,6)</f>
        <v>0</v>
      </c>
      <c r="F293" s="76">
        <f>ROUND($R294*$S294,6)</f>
        <v>0</v>
      </c>
      <c r="G293" s="76">
        <f>ROUND($R295*$S295,6)</f>
        <v>0</v>
      </c>
      <c r="H293" s="76">
        <f>ROUND($R296*$S296,6)</f>
        <v>0</v>
      </c>
      <c r="I293" s="76">
        <f>ROUND($R297*$S297,6)</f>
        <v>0</v>
      </c>
      <c r="J293" s="46"/>
      <c r="M293" s="133">
        <f>IF('Cumulative Cost Share Budget'!L292='Split CS budget (C)'!$L$1,'Cumulative Cost Share Budget'!M292,0)</f>
        <v>0</v>
      </c>
      <c r="N293" s="214">
        <f>IF('Cumulative Cost Share Budget'!L292='Split CS budget (C)'!$L$1,'Cumulative Cost Share Budget'!N292,0)</f>
        <v>0</v>
      </c>
      <c r="O293" s="214">
        <f>IF('Cumulative Cost Share Budget'!$L292='Split CS budget (C)'!$L$1,'Cumulative Cost Share Budget'!O292,0)</f>
        <v>0</v>
      </c>
      <c r="P293" s="209">
        <f>IF('Cumulative Cost Share Budget'!L292='Split CS budget (C)'!$L$1,'Cumulative Cost Share Budget'!P292,0)</f>
        <v>0</v>
      </c>
      <c r="Q293" s="211">
        <f>IF('Cumulative Cost Share Budget'!L292='Split CS budget (C)'!$L$1,'Cumulative Cost Share Budget'!Q292,0)</f>
        <v>0</v>
      </c>
      <c r="R293" s="212">
        <f>IF('Cumulative Cost Share Budget'!L292='Split CS budget (C)'!$L$1,'Cumulative Cost Share Budget'!R292,0)</f>
        <v>0</v>
      </c>
      <c r="S293" s="61">
        <f>IF('Cumulative Cost Share Budget'!L292='Split CS budget (C)'!$L$1,'Cumulative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93">
        <f>IF('Cumulative Cost Share Budget'!$L293='Split CS budget (C)'!$L$1,'Cumulative Cost Share Budget'!A293,0)</f>
        <v>0</v>
      </c>
      <c r="B294" s="493">
        <f>IF('Cumulative Cost Share Budget'!$L293='Split CS budget (C)'!$L$1,'Cumulative Cost Share Budget'!B293,0)</f>
        <v>0</v>
      </c>
      <c r="C294" s="480"/>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(C)'!$L$1,'Cumulative Cost Share Budget'!Q293,0)</f>
        <v>0</v>
      </c>
      <c r="R294" s="212">
        <f>IF('Cumulative Cost Share Budget'!L293='Split CS budget (C)'!$L$1,'Cumulative Cost Share Budget'!R293,0)</f>
        <v>0</v>
      </c>
      <c r="S294" s="61">
        <f>IF('Cumulative Cost Share Budget'!L293='Split CS budget (C)'!$L$1,'Cumulative Cost Share Budget'!S293,0)</f>
        <v>0</v>
      </c>
      <c r="T294" s="16"/>
      <c r="U294" s="324"/>
      <c r="V294" s="324"/>
      <c r="W294" s="324"/>
      <c r="X294" s="324"/>
      <c r="Y294" s="324"/>
    </row>
    <row r="295" spans="1:25" hidden="1">
      <c r="A295" s="449"/>
      <c r="B295" s="486"/>
      <c r="C295" s="480"/>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(C)'!$L$1,'Cumulative Cost Share Budget'!Q294,0)</f>
        <v>0</v>
      </c>
      <c r="R295" s="212">
        <f>IF('Cumulative Cost Share Budget'!L294='Split CS budget (C)'!$L$1,'Cumulative Cost Share Budget'!R294,0)</f>
        <v>0</v>
      </c>
      <c r="S295" s="61">
        <f>IF('Cumulative Cost Share Budget'!L294='Split CS budget (C)'!$L$1,'Cumulative Cost Share Budget'!S294,0)</f>
        <v>0</v>
      </c>
      <c r="T295" s="16"/>
      <c r="U295" s="323"/>
      <c r="V295" s="323"/>
      <c r="W295" s="323"/>
      <c r="X295" s="323"/>
      <c r="Y295" s="323"/>
    </row>
    <row r="296" spans="1:25" ht="15" hidden="1">
      <c r="A296" s="449"/>
      <c r="B296" s="486"/>
      <c r="C296" s="480"/>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(C)'!$L$1,'Cumulative Cost Share Budget'!Q295,0)</f>
        <v>0</v>
      </c>
      <c r="R296" s="212">
        <f>IF('Cumulative Cost Share Budget'!L295='Split CS budget (C)'!$L$1,'Cumulative Cost Share Budget'!R295,0)</f>
        <v>0</v>
      </c>
      <c r="S296" s="61">
        <f>IF('Cumulative Cost Share Budget'!L295='Split CS budget (C)'!$L$1,'Cumulative Cost Share Budget'!S295,0)</f>
        <v>0</v>
      </c>
      <c r="T296" s="16"/>
      <c r="U296" s="324"/>
      <c r="V296" s="324"/>
      <c r="W296" s="324"/>
      <c r="X296" s="324"/>
      <c r="Y296" s="324"/>
    </row>
    <row r="297" spans="1:25" hidden="1">
      <c r="A297" s="449"/>
      <c r="B297" s="486"/>
      <c r="C297" s="480"/>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(C)'!$L$1,'Cumulative Cost Share Budget'!Q296,0)</f>
        <v>0</v>
      </c>
      <c r="R297" s="212">
        <f>IF('Cumulative Cost Share Budget'!L296='Split CS budget (C)'!$L$1,'Cumulative Cost Share Budget'!R296,0)</f>
        <v>0</v>
      </c>
      <c r="S297" s="61">
        <f>IF('Cumulative Cost Share Budget'!L296='Split CS budget (C)'!$L$1,'Cumulative Cost Share Budget'!S296,0)</f>
        <v>0</v>
      </c>
      <c r="T297" s="16"/>
      <c r="U297" s="323"/>
      <c r="V297" s="323"/>
      <c r="W297" s="323"/>
      <c r="X297" s="323"/>
      <c r="Y297" s="323"/>
    </row>
    <row r="298" spans="1:25" hidden="1">
      <c r="A298" s="449"/>
      <c r="B298" s="481"/>
      <c r="C298" s="480"/>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5">
        <f>IF('Cumulative Cost Share Budget'!$L298='Split CS budget (C)'!$L$1,'Cumulative Cost Share Budget'!A298,0)</f>
        <v>0</v>
      </c>
      <c r="B299" s="493">
        <f>IF('Cumulative Cost Share Budget'!$L298='Split CS budget (C)'!$L$1,'Cumulative Cost Share Budget'!B298,0)</f>
        <v>0</v>
      </c>
      <c r="C299" s="481"/>
      <c r="D299" s="33" t="s">
        <v>123</v>
      </c>
      <c r="E299" s="76">
        <f>ROUND($R299*$S299,6)</f>
        <v>0</v>
      </c>
      <c r="F299" s="76">
        <f>ROUND($R300*$S300,6)</f>
        <v>0</v>
      </c>
      <c r="G299" s="76">
        <f>ROUND($R301*$S301,6)</f>
        <v>0</v>
      </c>
      <c r="H299" s="76">
        <f>ROUND($R302*$S302,6)</f>
        <v>0</v>
      </c>
      <c r="I299" s="76">
        <f>ROUND($R303*$S303,6)</f>
        <v>0</v>
      </c>
      <c r="J299" s="46"/>
      <c r="M299" s="133">
        <f>IF('Cumulative Cost Share Budget'!L298='Split CS budget (C)'!$L$1,'Cumulative Cost Share Budget'!M298,0)</f>
        <v>0</v>
      </c>
      <c r="N299" s="214">
        <f>IF('Cumulative Cost Share Budget'!L298='Split CS budget (C)'!$L$1,'Cumulative Cost Share Budget'!N298,0)</f>
        <v>0</v>
      </c>
      <c r="O299" s="214">
        <f>IF('Cumulative Cost Share Budget'!$L298='Split CS budget (C)'!$L$1,'Cumulative Cost Share Budget'!O298,0)</f>
        <v>0</v>
      </c>
      <c r="P299" s="209">
        <f>IF('Cumulative Cost Share Budget'!L298='Split CS budget (C)'!$L$1,'Cumulative Cost Share Budget'!P298,0)</f>
        <v>0</v>
      </c>
      <c r="Q299" s="211">
        <f>IF('Cumulative Cost Share Budget'!L298='Split CS budget (C)'!$L$1,'Cumulative Cost Share Budget'!Q298,0)</f>
        <v>0</v>
      </c>
      <c r="R299" s="212">
        <f>IF('Cumulative Cost Share Budget'!L298='Split CS budget (C)'!$L$1,'Cumulative Cost Share Budget'!R298,0)</f>
        <v>0</v>
      </c>
      <c r="S299" s="61">
        <f>IF('Cumulative Cost Share Budget'!L298='Split CS budget (C)'!$L$1,'Cumulative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93">
        <f>IF('Cumulative Cost Share Budget'!$L299='Split CS budget (C)'!$L$1,'Cumulative Cost Share Budget'!A299,0)</f>
        <v>0</v>
      </c>
      <c r="B300" s="493">
        <f>IF('Cumulative Cost Share Budget'!$L299='Split CS budget (C)'!$L$1,'Cumulative Cost Share Budget'!B299,0)</f>
        <v>0</v>
      </c>
      <c r="C300" s="480"/>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(C)'!$L$1,'Cumulative Cost Share Budget'!Q299,0)</f>
        <v>0</v>
      </c>
      <c r="R300" s="212">
        <f>IF('Cumulative Cost Share Budget'!L299='Split CS budget (C)'!$L$1,'Cumulative Cost Share Budget'!R299,0)</f>
        <v>0</v>
      </c>
      <c r="S300" s="61">
        <f>IF('Cumulative Cost Share Budget'!L299='Split CS budget (C)'!$L$1,'Cumulative Cost Share Budget'!S299,0)</f>
        <v>0</v>
      </c>
      <c r="T300" s="16"/>
      <c r="U300" s="324"/>
      <c r="V300" s="324"/>
      <c r="W300" s="324"/>
      <c r="X300" s="324"/>
      <c r="Y300" s="324"/>
    </row>
    <row r="301" spans="1:25" hidden="1">
      <c r="A301" s="449"/>
      <c r="B301" s="486"/>
      <c r="C301" s="480"/>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(C)'!$L$1,'Cumulative Cost Share Budget'!Q300,0)</f>
        <v>0</v>
      </c>
      <c r="R301" s="212">
        <f>IF('Cumulative Cost Share Budget'!L300='Split CS budget (C)'!$L$1,'Cumulative Cost Share Budget'!R300,0)</f>
        <v>0</v>
      </c>
      <c r="S301" s="61">
        <f>IF('Cumulative Cost Share Budget'!L300='Split CS budget (C)'!$L$1,'Cumulative Cost Share Budget'!S300,0)</f>
        <v>0</v>
      </c>
      <c r="T301" s="16"/>
      <c r="U301" s="323"/>
      <c r="V301" s="323"/>
      <c r="W301" s="323"/>
      <c r="X301" s="323"/>
      <c r="Y301" s="323"/>
    </row>
    <row r="302" spans="1:25" ht="15" hidden="1">
      <c r="A302" s="449"/>
      <c r="B302" s="486"/>
      <c r="C302" s="480"/>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(C)'!$L$1,'Cumulative Cost Share Budget'!Q301,0)</f>
        <v>0</v>
      </c>
      <c r="R302" s="212">
        <f>IF('Cumulative Cost Share Budget'!L301='Split CS budget (C)'!$L$1,'Cumulative Cost Share Budget'!R301,0)</f>
        <v>0</v>
      </c>
      <c r="S302" s="61">
        <f>IF('Cumulative Cost Share Budget'!L301='Split CS budget (C)'!$L$1,'Cumulative Cost Share Budget'!S301,0)</f>
        <v>0</v>
      </c>
      <c r="T302" s="16"/>
      <c r="U302" s="324"/>
      <c r="V302" s="324"/>
      <c r="W302" s="324"/>
      <c r="X302" s="324"/>
      <c r="Y302" s="324"/>
    </row>
    <row r="303" spans="1:25" hidden="1">
      <c r="A303" s="449"/>
      <c r="B303" s="486"/>
      <c r="C303" s="480"/>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(C)'!$L$1,'Cumulative Cost Share Budget'!Q302,0)</f>
        <v>0</v>
      </c>
      <c r="R303" s="212">
        <f>IF('Cumulative Cost Share Budget'!L302='Split CS budget (C)'!$L$1,'Cumulative Cost Share Budget'!R302,0)</f>
        <v>0</v>
      </c>
      <c r="S303" s="61">
        <f>IF('Cumulative Cost Share Budget'!L302='Split CS budget (C)'!$L$1,'Cumulative Cost Share Budget'!S302,0)</f>
        <v>0</v>
      </c>
      <c r="T303" s="16"/>
      <c r="U303" s="323"/>
      <c r="V303" s="323"/>
      <c r="W303" s="323"/>
      <c r="X303" s="323"/>
      <c r="Y303" s="323"/>
    </row>
    <row r="304" spans="1:25" hidden="1">
      <c r="A304" s="449"/>
      <c r="B304" s="481"/>
      <c r="C304" s="480"/>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5">
        <f>IF('Cumulative Cost Share Budget'!$L304='Split CS budget (C)'!$L$1,'Cumulative Cost Share Budget'!A304,0)</f>
        <v>0</v>
      </c>
      <c r="B305" s="493">
        <f>IF('Cumulative Cost Share Budget'!$L304='Split CS budget (C)'!$L$1,'Cumulative Cost Share Budget'!B304,0)</f>
        <v>0</v>
      </c>
      <c r="C305" s="481"/>
      <c r="D305" s="33" t="s">
        <v>123</v>
      </c>
      <c r="E305" s="76">
        <f>ROUND($R305*$S305,6)</f>
        <v>0</v>
      </c>
      <c r="F305" s="76">
        <f>ROUND($R306*$S306,6)</f>
        <v>0</v>
      </c>
      <c r="G305" s="76">
        <f>ROUND($R307*$S307,6)</f>
        <v>0</v>
      </c>
      <c r="H305" s="76">
        <f>ROUND($R308*$S308,6)</f>
        <v>0</v>
      </c>
      <c r="I305" s="76">
        <f>ROUND($R309*$S309,6)</f>
        <v>0</v>
      </c>
      <c r="J305" s="46"/>
      <c r="M305" s="133">
        <f>IF('Cumulative Cost Share Budget'!L304='Split CS budget (C)'!$L$1,'Cumulative Cost Share Budget'!M304,0)</f>
        <v>0</v>
      </c>
      <c r="N305" s="214">
        <f>IF('Cumulative Cost Share Budget'!L304='Split CS budget (C)'!$L$1,'Cumulative Cost Share Budget'!N304,0)</f>
        <v>0</v>
      </c>
      <c r="O305" s="214">
        <f>IF('Cumulative Cost Share Budget'!$L304='Split CS budget (C)'!$L$1,'Cumulative Cost Share Budget'!O304,0)</f>
        <v>0</v>
      </c>
      <c r="P305" s="209">
        <f>IF('Cumulative Cost Share Budget'!L304='Split CS budget (C)'!$L$1,'Cumulative Cost Share Budget'!P304,0)</f>
        <v>0</v>
      </c>
      <c r="Q305" s="211">
        <f>IF('Cumulative Cost Share Budget'!L304='Split CS budget (C)'!$L$1,'Cumulative Cost Share Budget'!Q304,0)</f>
        <v>0</v>
      </c>
      <c r="R305" s="212">
        <f>IF('Cumulative Cost Share Budget'!L304='Split CS budget (C)'!$L$1,'Cumulative Cost Share Budget'!R304,0)</f>
        <v>0</v>
      </c>
      <c r="S305" s="61">
        <f>IF('Cumulative Cost Share Budget'!L304='Split CS budget (C)'!$L$1,'Cumulative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93">
        <f>IF('Cumulative Cost Share Budget'!$L305='Split CS budget (C)'!$L$1,'Cumulative Cost Share Budget'!A305,0)</f>
        <v>0</v>
      </c>
      <c r="B306" s="493">
        <f>IF('Cumulative Cost Share Budget'!$L305='Split CS budget (C)'!$L$1,'Cumulative Cost Share Budget'!B305,0)</f>
        <v>0</v>
      </c>
      <c r="C306" s="480"/>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(C)'!$L$1,'Cumulative Cost Share Budget'!Q305,0)</f>
        <v>0</v>
      </c>
      <c r="R306" s="212">
        <f>IF('Cumulative Cost Share Budget'!L305='Split CS budget (C)'!$L$1,'Cumulative Cost Share Budget'!R305,0)</f>
        <v>0</v>
      </c>
      <c r="S306" s="61">
        <f>IF('Cumulative Cost Share Budget'!L305='Split CS budget (C)'!$L$1,'Cumulative Cost Share Budget'!S305,0)</f>
        <v>0</v>
      </c>
      <c r="T306" s="16"/>
      <c r="U306" s="324"/>
      <c r="V306" s="324"/>
      <c r="W306" s="324"/>
      <c r="X306" s="324"/>
      <c r="Y306" s="324"/>
    </row>
    <row r="307" spans="1:25" hidden="1">
      <c r="A307" s="449"/>
      <c r="B307" s="486"/>
      <c r="C307" s="480"/>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(C)'!$L$1,'Cumulative Cost Share Budget'!Q306,0)</f>
        <v>0</v>
      </c>
      <c r="R307" s="212">
        <f>IF('Cumulative Cost Share Budget'!L306='Split CS budget (C)'!$L$1,'Cumulative Cost Share Budget'!R306,0)</f>
        <v>0</v>
      </c>
      <c r="S307" s="61">
        <f>IF('Cumulative Cost Share Budget'!L306='Split CS budget (C)'!$L$1,'Cumulative Cost Share Budget'!S306,0)</f>
        <v>0</v>
      </c>
      <c r="T307" s="16"/>
      <c r="U307" s="323"/>
      <c r="V307" s="323"/>
      <c r="W307" s="323"/>
      <c r="X307" s="323"/>
      <c r="Y307" s="323"/>
    </row>
    <row r="308" spans="1:25" ht="15" hidden="1">
      <c r="A308" s="449"/>
      <c r="B308" s="486"/>
      <c r="C308" s="480"/>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(C)'!$L$1,'Cumulative Cost Share Budget'!Q307,0)</f>
        <v>0</v>
      </c>
      <c r="R308" s="212">
        <f>IF('Cumulative Cost Share Budget'!L307='Split CS budget (C)'!$L$1,'Cumulative Cost Share Budget'!R307,0)</f>
        <v>0</v>
      </c>
      <c r="S308" s="61">
        <f>IF('Cumulative Cost Share Budget'!L307='Split CS budget (C)'!$L$1,'Cumulative Cost Share Budget'!S307,0)</f>
        <v>0</v>
      </c>
      <c r="T308" s="16"/>
      <c r="U308" s="324"/>
      <c r="V308" s="324"/>
      <c r="W308" s="324"/>
      <c r="X308" s="324"/>
      <c r="Y308" s="324"/>
    </row>
    <row r="309" spans="1:25" hidden="1">
      <c r="A309" s="449"/>
      <c r="B309" s="486"/>
      <c r="C309" s="480"/>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(C)'!$L$1,'Cumulative Cost Share Budget'!Q308,0)</f>
        <v>0</v>
      </c>
      <c r="R309" s="212">
        <f>IF('Cumulative Cost Share Budget'!L308='Split CS budget (C)'!$L$1,'Cumulative Cost Share Budget'!R308,0)</f>
        <v>0</v>
      </c>
      <c r="S309" s="61">
        <f>IF('Cumulative Cost Share Budget'!L308='Split CS budget (C)'!$L$1,'Cumulative Cost Share Budget'!S308,0)</f>
        <v>0</v>
      </c>
      <c r="T309" s="16"/>
      <c r="U309" s="323"/>
      <c r="V309" s="323"/>
      <c r="W309" s="323"/>
      <c r="X309" s="323"/>
      <c r="Y309" s="323"/>
    </row>
    <row r="310" spans="1:25" hidden="1">
      <c r="A310" s="449"/>
      <c r="B310" s="481"/>
      <c r="C310" s="480"/>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5">
        <f>IF('Cumulative Cost Share Budget'!$L310='Split CS budget (C)'!$L$1,'Cumulative Cost Share Budget'!A310,0)</f>
        <v>0</v>
      </c>
      <c r="B311" s="493">
        <f>IF('Cumulative Cost Share Budget'!$L310='Split CS budget (C)'!$L$1,'Cumulative Cost Share Budget'!B310,0)</f>
        <v>0</v>
      </c>
      <c r="C311" s="481"/>
      <c r="D311" s="33" t="s">
        <v>123</v>
      </c>
      <c r="E311" s="76">
        <f>ROUND($R311*$S311,6)</f>
        <v>0</v>
      </c>
      <c r="F311" s="76">
        <f>ROUND($R312*$S312,6)</f>
        <v>0</v>
      </c>
      <c r="G311" s="76">
        <f>ROUND($R313*$S313,6)</f>
        <v>0</v>
      </c>
      <c r="H311" s="76">
        <f>ROUND($R314*$S314,6)</f>
        <v>0</v>
      </c>
      <c r="I311" s="76">
        <f>ROUND($R315*$S315,6)</f>
        <v>0</v>
      </c>
      <c r="J311" s="46"/>
      <c r="M311" s="133">
        <f>IF('Cumulative Cost Share Budget'!L310='Split CS budget (C)'!$L$1,'Cumulative Cost Share Budget'!M310,0)</f>
        <v>0</v>
      </c>
      <c r="N311" s="214">
        <f>IF('Cumulative Cost Share Budget'!L310='Split CS budget (C)'!$L$1,'Cumulative Cost Share Budget'!N310,0)</f>
        <v>0</v>
      </c>
      <c r="O311" s="214">
        <f>IF('Cumulative Cost Share Budget'!$L310='Split CS budget (C)'!$L$1,'Cumulative Cost Share Budget'!O310,0)</f>
        <v>0</v>
      </c>
      <c r="P311" s="209">
        <f>IF('Cumulative Cost Share Budget'!L310='Split CS budget (C)'!$L$1,'Cumulative Cost Share Budget'!P310,0)</f>
        <v>0</v>
      </c>
      <c r="Q311" s="211">
        <f>IF('Cumulative Cost Share Budget'!L310='Split CS budget (C)'!$L$1,'Cumulative Cost Share Budget'!Q310,0)</f>
        <v>0</v>
      </c>
      <c r="R311" s="212">
        <f>IF('Cumulative Cost Share Budget'!L310='Split CS budget (C)'!$L$1,'Cumulative Cost Share Budget'!R310,0)</f>
        <v>0</v>
      </c>
      <c r="S311" s="61">
        <f>IF('Cumulative Cost Share Budget'!L310='Split CS budget (C)'!$L$1,'Cumulative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93">
        <f>IF('Cumulative Cost Share Budget'!$L311='Split CS budget (C)'!$L$1,'Cumulative Cost Share Budget'!A311,0)</f>
        <v>0</v>
      </c>
      <c r="B312" s="493">
        <f>IF('Cumulative Cost Share Budget'!$L311='Split CS budget (C)'!$L$1,'Cumulative Cost Share Budget'!B311,0)</f>
        <v>0</v>
      </c>
      <c r="C312" s="480"/>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(C)'!$L$1,'Cumulative Cost Share Budget'!Q311,0)</f>
        <v>0</v>
      </c>
      <c r="R312" s="212">
        <f>IF('Cumulative Cost Share Budget'!L311='Split CS budget (C)'!$L$1,'Cumulative Cost Share Budget'!R311,0)</f>
        <v>0</v>
      </c>
      <c r="S312" s="61">
        <f>IF('Cumulative Cost Share Budget'!L311='Split CS budget (C)'!$L$1,'Cumulative Cost Share Budget'!S311,0)</f>
        <v>0</v>
      </c>
      <c r="T312" s="16"/>
      <c r="U312" s="324"/>
      <c r="V312" s="324"/>
      <c r="W312" s="324"/>
      <c r="X312" s="324"/>
      <c r="Y312" s="324"/>
    </row>
    <row r="313" spans="1:25" hidden="1">
      <c r="A313" s="449"/>
      <c r="B313" s="486"/>
      <c r="C313" s="480"/>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(C)'!$L$1,'Cumulative Cost Share Budget'!Q312,0)</f>
        <v>0</v>
      </c>
      <c r="R313" s="212">
        <f>IF('Cumulative Cost Share Budget'!L312='Split CS budget (C)'!$L$1,'Cumulative Cost Share Budget'!R312,0)</f>
        <v>0</v>
      </c>
      <c r="S313" s="61">
        <f>IF('Cumulative Cost Share Budget'!L312='Split CS budget (C)'!$L$1,'Cumulative Cost Share Budget'!S312,0)</f>
        <v>0</v>
      </c>
      <c r="T313" s="16"/>
      <c r="U313" s="323"/>
      <c r="V313" s="323"/>
      <c r="W313" s="323"/>
      <c r="X313" s="323"/>
      <c r="Y313" s="323"/>
    </row>
    <row r="314" spans="1:25" ht="15" hidden="1">
      <c r="A314" s="449"/>
      <c r="B314" s="486"/>
      <c r="C314" s="480"/>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(C)'!$L$1,'Cumulative Cost Share Budget'!Q313,0)</f>
        <v>0</v>
      </c>
      <c r="R314" s="212">
        <f>IF('Cumulative Cost Share Budget'!L313='Split CS budget (C)'!$L$1,'Cumulative Cost Share Budget'!R313,0)</f>
        <v>0</v>
      </c>
      <c r="S314" s="61">
        <f>IF('Cumulative Cost Share Budget'!L313='Split CS budget (C)'!$L$1,'Cumulative Cost Share Budget'!S313,0)</f>
        <v>0</v>
      </c>
      <c r="T314" s="16"/>
      <c r="U314" s="324"/>
      <c r="V314" s="324"/>
      <c r="W314" s="324"/>
      <c r="X314" s="324"/>
      <c r="Y314" s="324"/>
    </row>
    <row r="315" spans="1:25" hidden="1">
      <c r="A315" s="449"/>
      <c r="B315" s="486"/>
      <c r="C315" s="480"/>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(C)'!$L$1,'Cumulative Cost Share Budget'!Q314,0)</f>
        <v>0</v>
      </c>
      <c r="R315" s="212">
        <f>IF('Cumulative Cost Share Budget'!L314='Split CS budget (C)'!$L$1,'Cumulative Cost Share Budget'!R314,0)</f>
        <v>0</v>
      </c>
      <c r="S315" s="61">
        <f>IF('Cumulative Cost Share Budget'!L314='Split CS budget (C)'!$L$1,'Cumulative Cost Share Budget'!S314,0)</f>
        <v>0</v>
      </c>
      <c r="T315" s="16"/>
      <c r="U315" s="323"/>
      <c r="V315" s="323"/>
      <c r="W315" s="323"/>
      <c r="X315" s="323"/>
      <c r="Y315" s="323"/>
    </row>
    <row r="316" spans="1:25" hidden="1">
      <c r="A316" s="449"/>
      <c r="C316" s="76"/>
      <c r="D316" s="59"/>
      <c r="E316" s="16"/>
      <c r="F316" s="16"/>
      <c r="G316" s="16"/>
      <c r="H316" s="16"/>
      <c r="I316" s="16"/>
      <c r="J316" s="25"/>
      <c r="M316" s="2"/>
      <c r="N316" s="2"/>
      <c r="O316" s="2"/>
      <c r="P316" s="2"/>
      <c r="Q316" s="2"/>
      <c r="R316" s="4"/>
      <c r="S316" s="3"/>
      <c r="T316" s="16"/>
      <c r="U316" s="24"/>
      <c r="V316" s="24"/>
      <c r="W316" s="24"/>
      <c r="X316" s="24"/>
      <c r="Y316" s="24"/>
    </row>
    <row r="317" spans="1:25" ht="5.4" customHeight="1">
      <c r="A317" s="449"/>
      <c r="D317" s="21"/>
      <c r="E317" s="21"/>
      <c r="F317" s="21"/>
      <c r="G317" s="21"/>
      <c r="H317" s="21"/>
      <c r="I317" s="21"/>
      <c r="J317" s="61"/>
      <c r="S317" s="16"/>
    </row>
    <row r="318" spans="1:25">
      <c r="A318" s="487"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row>
    <row r="323" spans="1:25">
      <c r="A323" s="786" t="s">
        <v>422</v>
      </c>
      <c r="B323" s="786"/>
      <c r="C323" s="786"/>
      <c r="D323" s="786"/>
      <c r="E323" s="786"/>
      <c r="F323" s="786"/>
      <c r="G323" s="786"/>
      <c r="H323" s="786"/>
      <c r="I323" s="786"/>
      <c r="J323" s="786"/>
      <c r="M323" s="53" t="s">
        <v>120</v>
      </c>
      <c r="N323" s="57" t="s">
        <v>79</v>
      </c>
      <c r="O323" s="57"/>
      <c r="P323" s="57" t="s">
        <v>249</v>
      </c>
      <c r="Q323" s="57" t="s">
        <v>109</v>
      </c>
      <c r="R323" s="57" t="s">
        <v>18</v>
      </c>
      <c r="S323" s="57"/>
      <c r="T323" s="57" t="s">
        <v>176</v>
      </c>
      <c r="U323" s="762" t="s">
        <v>118</v>
      </c>
      <c r="V323" s="762"/>
      <c r="W323" s="762"/>
      <c r="X323" s="762"/>
      <c r="Y323" s="762"/>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5">
        <f>IF('Cumulative Cost Share Budget'!$L324='Split CS budget (C)'!$L$1,'Cumulative Cost Share Budget'!A324,0)</f>
        <v>0</v>
      </c>
      <c r="B325" s="493">
        <f>IF('Cumulative Cost Share Budget'!$L324='Split CS budget (C)'!$L$1,'Cumulative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(C)'!$L$1,'Cumulative Cost Share Budget'!M324,0)</f>
        <v>0</v>
      </c>
      <c r="N325" s="214">
        <f>IF('Cumulative Cost Share Budget'!L324='Split CS budget (C)'!$L$1,'Cumulative Cost Share Budget'!N324,0)</f>
        <v>0</v>
      </c>
      <c r="O325" s="214">
        <f>IF('Cumulative Cost Share Budget'!$L324='Split CS budget (C)'!$L$1,'Cumulative Cost Share Budget'!O324,0)</f>
        <v>0</v>
      </c>
      <c r="P325" s="209">
        <f>IF('Cumulative Cost Share Budget'!L324='Split CS budget (C)'!$L$1,'Cumulative Cost Share Budget'!P324,0)</f>
        <v>0</v>
      </c>
      <c r="Q325" s="211">
        <f>IF('Cumulative Cost Share Budget'!L324='Split CS budget (C)'!$L$1,'Cumulative Cost Share Budget'!Q324,0)</f>
        <v>0</v>
      </c>
      <c r="R325" s="212">
        <f>IF('Cumulative Cost Share Budget'!L324='Split CS budget (C)'!$L$1,'Cumulative Cost Share Budget'!R324,0)</f>
        <v>0</v>
      </c>
      <c r="S325" s="61">
        <f>IF('Cumulative Cost Share Budget'!L324='Split CS budget (C)'!$L$1,'Cumulative Cost Share Budget'!S324,0)</f>
        <v>0</v>
      </c>
      <c r="T325" s="211">
        <f>IF('Cumulative Cost Share Budget'!L324='Split CS budget (C)'!$L$1,'Cumulative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93">
        <f>IF('Cumulative Cost Share Budget'!$L325='Split CS budget (C)'!$L$1,'Cumulative Cost Share Budget'!A325,0)</f>
        <v>0</v>
      </c>
      <c r="B326" s="493">
        <f>IF('Cumulative Cost Share Budget'!$L325='Split CS budget (C)'!$L$1,'Cumulative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(C)'!$L$1,'Cumulative Cost Share Budget'!Q325,0)</f>
        <v>0</v>
      </c>
      <c r="R326" s="212">
        <f>IF('Cumulative Cost Share Budget'!L325='Split CS budget (C)'!$L$1,'Cumulative Cost Share Budget'!R325,0)</f>
        <v>0</v>
      </c>
      <c r="S326" s="61">
        <f>IF('Cumulative Cost Share Budget'!L325='Split CS budget (C)'!$L$1,'Cumulative Cost Share Budget'!S325,0)</f>
        <v>0</v>
      </c>
      <c r="T326" s="211">
        <f>IF('Cumulative Cost Share Budget'!L325='Split CS budget (C)'!$L$1,'Cumulative Cost Share Budget'!T325,0)</f>
        <v>0</v>
      </c>
      <c r="U326" s="323"/>
      <c r="V326" s="323"/>
      <c r="W326" s="323"/>
      <c r="X326" s="323"/>
      <c r="Y326" s="323"/>
    </row>
    <row r="327" spans="1:25">
      <c r="A327" s="449"/>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(C)'!$L$1,'Cumulative Cost Share Budget'!Q326,0)</f>
        <v>0</v>
      </c>
      <c r="R327" s="212">
        <f>IF('Cumulative Cost Share Budget'!L326='Split CS budget (C)'!$L$1,'Cumulative Cost Share Budget'!R326,0)</f>
        <v>0</v>
      </c>
      <c r="S327" s="61">
        <f>IF('Cumulative Cost Share Budget'!L326='Split CS budget (C)'!$L$1,'Cumulative Cost Share Budget'!S326,0)</f>
        <v>0</v>
      </c>
      <c r="T327" s="211">
        <f>IF('Cumulative Cost Share Budget'!L326='Split CS budget (C)'!$L$1,'Cumulative Cost Share Budget'!T326,0)</f>
        <v>0</v>
      </c>
      <c r="U327" s="324"/>
      <c r="V327" s="324"/>
      <c r="W327" s="324"/>
      <c r="X327" s="324"/>
      <c r="Y327" s="324"/>
    </row>
    <row r="328" spans="1:25">
      <c r="A328" s="449"/>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(C)'!$L$1,'Cumulative Cost Share Budget'!Q327,0)</f>
        <v>0</v>
      </c>
      <c r="R328" s="212">
        <f>IF('Cumulative Cost Share Budget'!L327='Split CS budget (C)'!$L$1,'Cumulative Cost Share Budget'!R327,0)</f>
        <v>0</v>
      </c>
      <c r="S328" s="61">
        <f>IF('Cumulative Cost Share Budget'!L327='Split CS budget (C)'!$L$1,'Cumulative Cost Share Budget'!S327,0)</f>
        <v>0</v>
      </c>
      <c r="T328" s="211">
        <f>IF('Cumulative Cost Share Budget'!L327='Split CS budget (C)'!$L$1,'Cumulative Cost Share Budget'!T327,0)</f>
        <v>0</v>
      </c>
      <c r="U328" s="323"/>
      <c r="V328" s="323"/>
      <c r="W328" s="323"/>
      <c r="X328" s="323"/>
      <c r="Y328" s="323"/>
    </row>
    <row r="329" spans="1:25" ht="15">
      <c r="A329" s="449"/>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(C)'!$L$1,'Cumulative Cost Share Budget'!Q328,0)</f>
        <v>0</v>
      </c>
      <c r="R329" s="212">
        <f>IF('Cumulative Cost Share Budget'!L328='Split CS budget (C)'!$L$1,'Cumulative Cost Share Budget'!R328,0)</f>
        <v>0</v>
      </c>
      <c r="S329" s="61">
        <f>IF('Cumulative Cost Share Budget'!L328='Split CS budget (C)'!$L$1,'Cumulative Cost Share Budget'!S328,0)</f>
        <v>0</v>
      </c>
      <c r="T329" s="211">
        <f>IF('Cumulative Cost Share Budget'!L328='Split CS budget (C)'!$L$1,'Cumulative Cost Share Budget'!T328,0)</f>
        <v>0</v>
      </c>
      <c r="U329" s="323"/>
      <c r="V329" s="323"/>
      <c r="W329" s="323"/>
      <c r="X329" s="323"/>
      <c r="Y329" s="323"/>
    </row>
    <row r="330" spans="1:25">
      <c r="A330" s="449"/>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c r="A331" s="449"/>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5">
        <f>IF('Cumulative Cost Share Budget'!$L331='Split CS budget (C)'!$L$1,'Cumulative Cost Share Budget'!A331,0)</f>
        <v>0</v>
      </c>
      <c r="B332" s="493">
        <f>IF('Cumulative Cost Share Budget'!$L331='Split CS budget (C)'!$L$1,'Cumulative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(C)'!$L$1,'Cumulative Cost Share Budget'!M331,0)</f>
        <v>0</v>
      </c>
      <c r="N332" s="214">
        <f>IF('Cumulative Cost Share Budget'!L331='Split CS budget (C)'!$L$1,'Cumulative Cost Share Budget'!N331,0)</f>
        <v>0</v>
      </c>
      <c r="O332" s="214">
        <f>IF('Cumulative Cost Share Budget'!$L331='Split CS budget (C)'!$L$1,'Cumulative Cost Share Budget'!O331,0)</f>
        <v>0</v>
      </c>
      <c r="P332" s="209">
        <f>IF('Cumulative Cost Share Budget'!L331='Split CS budget (C)'!$L$1,'Cumulative Cost Share Budget'!P331,0)</f>
        <v>0</v>
      </c>
      <c r="Q332" s="211">
        <f>IF('Cumulative Cost Share Budget'!L331='Split CS budget (C)'!$L$1,'Cumulative Cost Share Budget'!Q331,0)</f>
        <v>0</v>
      </c>
      <c r="R332" s="212">
        <f>IF('Cumulative Cost Share Budget'!L331='Split CS budget (C)'!$L$1,'Cumulative Cost Share Budget'!R331,0)</f>
        <v>0</v>
      </c>
      <c r="S332" s="61">
        <f>IF('Cumulative Cost Share Budget'!L331='Split CS budget (C)'!$L$1,'Cumulative Cost Share Budget'!S331,0)</f>
        <v>0</v>
      </c>
      <c r="T332" s="211">
        <f>IF('Cumulative Cost Share Budget'!L331='Split CS budget (C)'!$L$1,'Cumulative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93">
        <f>IF('Cumulative Cost Share Budget'!$L332='Split CS budget (C)'!$L$1,'Cumulative Cost Share Budget'!A332,0)</f>
        <v>0</v>
      </c>
      <c r="B333" s="493">
        <f>IF('Cumulative Cost Share Budget'!$L332='Split CS budget (C)'!$L$1,'Cumulative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(C)'!$L$1,'Cumulative Cost Share Budget'!Q332,0)</f>
        <v>0</v>
      </c>
      <c r="R333" s="212">
        <f>IF('Cumulative Cost Share Budget'!L332='Split CS budget (C)'!$L$1,'Cumulative Cost Share Budget'!R332,0)</f>
        <v>0</v>
      </c>
      <c r="S333" s="61">
        <f>IF('Cumulative Cost Share Budget'!L332='Split CS budget (C)'!$L$1,'Cumulative Cost Share Budget'!S332,0)</f>
        <v>0</v>
      </c>
      <c r="T333" s="211">
        <f>IF('Cumulative Cost Share Budget'!L332='Split CS budget (C)'!$L$1,'Cumulative Cost Share Budget'!T332,0)</f>
        <v>0</v>
      </c>
      <c r="U333" s="323"/>
      <c r="V333" s="323"/>
      <c r="W333" s="323"/>
      <c r="X333" s="323"/>
      <c r="Y333" s="323"/>
    </row>
    <row r="334" spans="1:25" hidden="1">
      <c r="A334" s="449"/>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(C)'!$L$1,'Cumulative Cost Share Budget'!Q333,0)</f>
        <v>0</v>
      </c>
      <c r="R334" s="212">
        <f>IF('Cumulative Cost Share Budget'!L333='Split CS budget (C)'!$L$1,'Cumulative Cost Share Budget'!R333,0)</f>
        <v>0</v>
      </c>
      <c r="S334" s="61">
        <f>IF('Cumulative Cost Share Budget'!L333='Split CS budget (C)'!$L$1,'Cumulative Cost Share Budget'!S333,0)</f>
        <v>0</v>
      </c>
      <c r="T334" s="211">
        <f>IF('Cumulative Cost Share Budget'!L333='Split CS budget (C)'!$L$1,'Cumulative Cost Share Budget'!T333,0)</f>
        <v>0</v>
      </c>
      <c r="U334" s="324"/>
      <c r="V334" s="324"/>
      <c r="W334" s="324"/>
      <c r="X334" s="324"/>
      <c r="Y334" s="324"/>
    </row>
    <row r="335" spans="1:25" hidden="1">
      <c r="A335" s="449"/>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(C)'!$L$1,'Cumulative Cost Share Budget'!Q334,0)</f>
        <v>0</v>
      </c>
      <c r="R335" s="212">
        <f>IF('Cumulative Cost Share Budget'!L334='Split CS budget (C)'!$L$1,'Cumulative Cost Share Budget'!R334,0)</f>
        <v>0</v>
      </c>
      <c r="S335" s="61">
        <f>IF('Cumulative Cost Share Budget'!L334='Split CS budget (C)'!$L$1,'Cumulative Cost Share Budget'!S334,0)</f>
        <v>0</v>
      </c>
      <c r="T335" s="211">
        <f>IF('Cumulative Cost Share Budget'!L334='Split CS budget (C)'!$L$1,'Cumulative Cost Share Budget'!T334,0)</f>
        <v>0</v>
      </c>
      <c r="U335" s="323"/>
      <c r="V335" s="323"/>
      <c r="W335" s="323"/>
      <c r="X335" s="323"/>
      <c r="Y335" s="323"/>
    </row>
    <row r="336" spans="1:25" ht="15" hidden="1">
      <c r="A336" s="449"/>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(C)'!$L$1,'Cumulative Cost Share Budget'!Q335,0)</f>
        <v>0</v>
      </c>
      <c r="R336" s="212">
        <f>IF('Cumulative Cost Share Budget'!L335='Split CS budget (C)'!$L$1,'Cumulative Cost Share Budget'!R335,0)</f>
        <v>0</v>
      </c>
      <c r="S336" s="61">
        <f>IF('Cumulative Cost Share Budget'!L335='Split CS budget (C)'!$L$1,'Cumulative Cost Share Budget'!S335,0)</f>
        <v>0</v>
      </c>
      <c r="T336" s="211">
        <f>IF('Cumulative Cost Share Budget'!L335='Split CS budget (C)'!$L$1,'Cumulative Cost Share Budget'!T335,0)</f>
        <v>0</v>
      </c>
      <c r="U336" s="323"/>
      <c r="V336" s="323"/>
      <c r="W336" s="323"/>
      <c r="X336" s="323"/>
      <c r="Y336" s="323"/>
    </row>
    <row r="337" spans="1:25" hidden="1">
      <c r="A337" s="449"/>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9"/>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5">
        <f>IF('Cumulative Cost Share Budget'!$L338='Split CS budget (C)'!$L$1,'Cumulative Cost Share Budget'!A338,0)</f>
        <v>0</v>
      </c>
      <c r="B339" s="493">
        <f>IF('Cumulative Cost Share Budget'!$L338='Split CS budget (C)'!$L$1,'Cumulative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(C)'!$L$1,'Cumulative Cost Share Budget'!M338,0)</f>
        <v>0</v>
      </c>
      <c r="N339" s="214">
        <f>IF('Cumulative Cost Share Budget'!L338='Split CS budget (C)'!$L$1,'Cumulative Cost Share Budget'!N338,0)</f>
        <v>0</v>
      </c>
      <c r="O339" s="214">
        <f>IF('Cumulative Cost Share Budget'!$L338='Split CS budget (C)'!$L$1,'Cumulative Cost Share Budget'!O338,0)</f>
        <v>0</v>
      </c>
      <c r="P339" s="209">
        <f>IF('Cumulative Cost Share Budget'!L338='Split CS budget (C)'!$L$1,'Cumulative Cost Share Budget'!P338,0)</f>
        <v>0</v>
      </c>
      <c r="Q339" s="211">
        <f>IF('Cumulative Cost Share Budget'!L338='Split CS budget (C)'!$L$1,'Cumulative Cost Share Budget'!Q338,0)</f>
        <v>0</v>
      </c>
      <c r="R339" s="212">
        <f>IF('Cumulative Cost Share Budget'!L338='Split CS budget (C)'!$L$1,'Cumulative Cost Share Budget'!R338,0)</f>
        <v>0</v>
      </c>
      <c r="S339" s="61">
        <f>IF('Cumulative Cost Share Budget'!L338='Split CS budget (C)'!$L$1,'Cumulative Cost Share Budget'!S338,0)</f>
        <v>0</v>
      </c>
      <c r="T339" s="211">
        <f>IF('Cumulative Cost Share Budget'!L338='Split CS budget (C)'!$L$1,'Cumulative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93">
        <f>IF('Cumulative Cost Share Budget'!$L339='Split CS budget (C)'!$L$1,'Cumulative Cost Share Budget'!A339,0)</f>
        <v>0</v>
      </c>
      <c r="B340" s="493">
        <f>IF('Cumulative Cost Share Budget'!$L339='Split CS budget (C)'!$L$1,'Cumulative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(C)'!$L$1,'Cumulative Cost Share Budget'!Q339,0)</f>
        <v>0</v>
      </c>
      <c r="R340" s="212">
        <f>IF('Cumulative Cost Share Budget'!L339='Split CS budget (C)'!$L$1,'Cumulative Cost Share Budget'!R339,0)</f>
        <v>0</v>
      </c>
      <c r="S340" s="61">
        <f>IF('Cumulative Cost Share Budget'!L339='Split CS budget (C)'!$L$1,'Cumulative Cost Share Budget'!S339,0)</f>
        <v>0</v>
      </c>
      <c r="T340" s="211">
        <f>IF('Cumulative Cost Share Budget'!L339='Split CS budget (C)'!$L$1,'Cumulative Cost Share Budget'!T339,0)</f>
        <v>0</v>
      </c>
      <c r="U340" s="323"/>
      <c r="V340" s="323"/>
      <c r="W340" s="323"/>
      <c r="X340" s="323"/>
      <c r="Y340" s="323"/>
    </row>
    <row r="341" spans="1:25" hidden="1">
      <c r="A341" s="449"/>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(C)'!$L$1,'Cumulative Cost Share Budget'!Q340,0)</f>
        <v>0</v>
      </c>
      <c r="R341" s="212">
        <f>IF('Cumulative Cost Share Budget'!L340='Split CS budget (C)'!$L$1,'Cumulative Cost Share Budget'!R340,0)</f>
        <v>0</v>
      </c>
      <c r="S341" s="61">
        <f>IF('Cumulative Cost Share Budget'!L340='Split CS budget (C)'!$L$1,'Cumulative Cost Share Budget'!S340,0)</f>
        <v>0</v>
      </c>
      <c r="T341" s="211">
        <f>IF('Cumulative Cost Share Budget'!L340='Split CS budget (C)'!$L$1,'Cumulative Cost Share Budget'!T340,0)</f>
        <v>0</v>
      </c>
      <c r="U341" s="324"/>
      <c r="V341" s="324"/>
      <c r="W341" s="324"/>
      <c r="X341" s="324"/>
      <c r="Y341" s="324"/>
    </row>
    <row r="342" spans="1:25" hidden="1">
      <c r="A342" s="449"/>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(C)'!$L$1,'Cumulative Cost Share Budget'!Q341,0)</f>
        <v>0</v>
      </c>
      <c r="R342" s="212">
        <f>IF('Cumulative Cost Share Budget'!L341='Split CS budget (C)'!$L$1,'Cumulative Cost Share Budget'!R341,0)</f>
        <v>0</v>
      </c>
      <c r="S342" s="61">
        <f>IF('Cumulative Cost Share Budget'!L341='Split CS budget (C)'!$L$1,'Cumulative Cost Share Budget'!S341,0)</f>
        <v>0</v>
      </c>
      <c r="T342" s="211">
        <f>IF('Cumulative Cost Share Budget'!L341='Split CS budget (C)'!$L$1,'Cumulative Cost Share Budget'!T341,0)</f>
        <v>0</v>
      </c>
      <c r="U342" s="324"/>
      <c r="V342" s="324"/>
      <c r="W342" s="324"/>
      <c r="X342" s="324"/>
      <c r="Y342" s="324"/>
    </row>
    <row r="343" spans="1:25" ht="15" hidden="1">
      <c r="A343" s="449"/>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(C)'!$L$1,'Cumulative Cost Share Budget'!Q342,0)</f>
        <v>0</v>
      </c>
      <c r="R343" s="212">
        <f>IF('Cumulative Cost Share Budget'!L342='Split CS budget (C)'!$L$1,'Cumulative Cost Share Budget'!R342,0)</f>
        <v>0</v>
      </c>
      <c r="S343" s="61">
        <f>IF('Cumulative Cost Share Budget'!L342='Split CS budget (C)'!$L$1,'Cumulative Cost Share Budget'!S342,0)</f>
        <v>0</v>
      </c>
      <c r="T343" s="211">
        <f>IF('Cumulative Cost Share Budget'!L342='Split CS budget (C)'!$L$1,'Cumulative Cost Share Budget'!T342,0)</f>
        <v>0</v>
      </c>
      <c r="U343" s="323"/>
      <c r="V343" s="323"/>
      <c r="W343" s="323"/>
      <c r="X343" s="323"/>
      <c r="Y343" s="323"/>
    </row>
    <row r="344" spans="1:25" hidden="1">
      <c r="A344" s="449"/>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9"/>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5">
        <f>IF('Cumulative Cost Share Budget'!$L345='Split CS budget (C)'!$L$1,'Cumulative Cost Share Budget'!A345,0)</f>
        <v>0</v>
      </c>
      <c r="B346" s="493">
        <f>IF('Cumulative Cost Share Budget'!$L345='Split CS budget (C)'!$L$1,'Cumulative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(C)'!$L$1,'Cumulative Cost Share Budget'!M345,0)</f>
        <v>0</v>
      </c>
      <c r="N346" s="214">
        <f>IF('Cumulative Cost Share Budget'!L345='Split CS budget (C)'!$L$1,'Cumulative Cost Share Budget'!N345,0)</f>
        <v>0</v>
      </c>
      <c r="O346" s="214">
        <f>IF('Cumulative Cost Share Budget'!$L345='Split CS budget (C)'!$L$1,'Cumulative Cost Share Budget'!O345,0)</f>
        <v>0</v>
      </c>
      <c r="P346" s="209">
        <f>IF('Cumulative Cost Share Budget'!L345='Split CS budget (C)'!$L$1,'Cumulative Cost Share Budget'!P345,0)</f>
        <v>0</v>
      </c>
      <c r="Q346" s="211">
        <f>IF('Cumulative Cost Share Budget'!L345='Split CS budget (C)'!$L$1,'Cumulative Cost Share Budget'!Q345,0)</f>
        <v>0</v>
      </c>
      <c r="R346" s="212">
        <f>IF('Cumulative Cost Share Budget'!L345='Split CS budget (C)'!$L$1,'Cumulative Cost Share Budget'!R345,0)</f>
        <v>0</v>
      </c>
      <c r="S346" s="61">
        <f>IF('Cumulative Cost Share Budget'!L345='Split CS budget (C)'!$L$1,'Cumulative Cost Share Budget'!S345,0)</f>
        <v>0</v>
      </c>
      <c r="T346" s="211">
        <f>IF('Cumulative Cost Share Budget'!L345='Split CS budget (C)'!$L$1,'Cumulative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93">
        <f>IF('Cumulative Cost Share Budget'!$L346='Split CS budget (C)'!$L$1,'Cumulative Cost Share Budget'!A346,0)</f>
        <v>0</v>
      </c>
      <c r="B347" s="493">
        <f>IF('Cumulative Cost Share Budget'!$L346='Split CS budget (C)'!$L$1,'Cumulative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(C)'!$L$1,'Cumulative Cost Share Budget'!Q346,0)</f>
        <v>0</v>
      </c>
      <c r="R347" s="212">
        <f>IF('Cumulative Cost Share Budget'!L346='Split CS budget (C)'!$L$1,'Cumulative Cost Share Budget'!R346,0)</f>
        <v>0</v>
      </c>
      <c r="S347" s="61">
        <f>IF('Cumulative Cost Share Budget'!L346='Split CS budget (C)'!$L$1,'Cumulative Cost Share Budget'!S346,0)</f>
        <v>0</v>
      </c>
      <c r="T347" s="211">
        <f>IF('Cumulative Cost Share Budget'!L346='Split CS budget (C)'!$L$1,'Cumulative Cost Share Budget'!T346,0)</f>
        <v>0</v>
      </c>
      <c r="U347" s="323"/>
      <c r="V347" s="323"/>
      <c r="W347" s="323"/>
      <c r="X347" s="323"/>
      <c r="Y347" s="323"/>
    </row>
    <row r="348" spans="1:25" hidden="1">
      <c r="A348" s="449"/>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(C)'!$L$1,'Cumulative Cost Share Budget'!Q347,0)</f>
        <v>0</v>
      </c>
      <c r="R348" s="212">
        <f>IF('Cumulative Cost Share Budget'!L347='Split CS budget (C)'!$L$1,'Cumulative Cost Share Budget'!R347,0)</f>
        <v>0</v>
      </c>
      <c r="S348" s="61">
        <f>IF('Cumulative Cost Share Budget'!L347='Split CS budget (C)'!$L$1,'Cumulative Cost Share Budget'!S347,0)</f>
        <v>0</v>
      </c>
      <c r="T348" s="211">
        <f>IF('Cumulative Cost Share Budget'!L347='Split CS budget (C)'!$L$1,'Cumulative Cost Share Budget'!T347,0)</f>
        <v>0</v>
      </c>
      <c r="U348" s="324"/>
      <c r="V348" s="324"/>
      <c r="W348" s="324"/>
      <c r="X348" s="324"/>
      <c r="Y348" s="324"/>
    </row>
    <row r="349" spans="1:25" hidden="1">
      <c r="A349" s="449"/>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(C)'!$L$1,'Cumulative Cost Share Budget'!Q348,0)</f>
        <v>0</v>
      </c>
      <c r="R349" s="212">
        <f>IF('Cumulative Cost Share Budget'!L348='Split CS budget (C)'!$L$1,'Cumulative Cost Share Budget'!R348,0)</f>
        <v>0</v>
      </c>
      <c r="S349" s="61">
        <f>IF('Cumulative Cost Share Budget'!L348='Split CS budget (C)'!$L$1,'Cumulative Cost Share Budget'!S348,0)</f>
        <v>0</v>
      </c>
      <c r="T349" s="211">
        <f>IF('Cumulative Cost Share Budget'!L348='Split CS budget (C)'!$L$1,'Cumulative Cost Share Budget'!T348,0)</f>
        <v>0</v>
      </c>
      <c r="U349" s="324"/>
      <c r="V349" s="324"/>
      <c r="W349" s="324"/>
      <c r="X349" s="324"/>
      <c r="Y349" s="324"/>
    </row>
    <row r="350" spans="1:25" ht="15" hidden="1">
      <c r="A350" s="449"/>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(C)'!$L$1,'Cumulative Cost Share Budget'!Q349,0)</f>
        <v>0</v>
      </c>
      <c r="R350" s="212">
        <f>IF('Cumulative Cost Share Budget'!L349='Split CS budget (C)'!$L$1,'Cumulative Cost Share Budget'!R349,0)</f>
        <v>0</v>
      </c>
      <c r="S350" s="61">
        <f>IF('Cumulative Cost Share Budget'!L349='Split CS budget (C)'!$L$1,'Cumulative Cost Share Budget'!S349,0)</f>
        <v>0</v>
      </c>
      <c r="T350" s="211">
        <f>IF('Cumulative Cost Share Budget'!L349='Split CS budget (C)'!$L$1,'Cumulative Cost Share Budget'!T349,0)</f>
        <v>0</v>
      </c>
      <c r="U350" s="323"/>
      <c r="V350" s="323"/>
      <c r="W350" s="323"/>
      <c r="X350" s="323"/>
      <c r="Y350" s="323"/>
    </row>
    <row r="351" spans="1:25" hidden="1">
      <c r="A351" s="449"/>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9"/>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5">
        <f>IF('Cumulative Cost Share Budget'!$L352='Split CS budget (C)'!$L$1,'Cumulative Cost Share Budget'!A352,0)</f>
        <v>0</v>
      </c>
      <c r="B353" s="493">
        <f>IF('Cumulative Cost Share Budget'!$L352='Split CS budget (C)'!$L$1,'Cumulative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(C)'!$L$1,'Cumulative Cost Share Budget'!M352,0)</f>
        <v>0</v>
      </c>
      <c r="N353" s="214">
        <f>IF('Cumulative Cost Share Budget'!L352='Split CS budget (C)'!$L$1,'Cumulative Cost Share Budget'!N352,0)</f>
        <v>0</v>
      </c>
      <c r="O353" s="214">
        <f>IF('Cumulative Cost Share Budget'!$L352='Split CS budget (C)'!$L$1,'Cumulative Cost Share Budget'!O352,0)</f>
        <v>0</v>
      </c>
      <c r="P353" s="209">
        <f>IF('Cumulative Cost Share Budget'!L352='Split CS budget (C)'!$L$1,'Cumulative Cost Share Budget'!P352,0)</f>
        <v>0</v>
      </c>
      <c r="Q353" s="211">
        <f>IF('Cumulative Cost Share Budget'!L352='Split CS budget (C)'!$L$1,'Cumulative Cost Share Budget'!Q352,0)</f>
        <v>0</v>
      </c>
      <c r="R353" s="212">
        <f>IF('Cumulative Cost Share Budget'!L352='Split CS budget (C)'!$L$1,'Cumulative Cost Share Budget'!R352,0)</f>
        <v>0</v>
      </c>
      <c r="S353" s="61">
        <f>IF('Cumulative Cost Share Budget'!L352='Split CS budget (C)'!$L$1,'Cumulative Cost Share Budget'!S352,0)</f>
        <v>0</v>
      </c>
      <c r="T353" s="211">
        <f>IF('Cumulative Cost Share Budget'!L352='Split CS budget (C)'!$L$1,'Cumulative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93">
        <f>IF('Cumulative Cost Share Budget'!$L353='Split CS budget (C)'!$L$1,'Cumulative Cost Share Budget'!A353,0)</f>
        <v>0</v>
      </c>
      <c r="B354" s="493">
        <f>IF('Cumulative Cost Share Budget'!$L353='Split CS budget (C)'!$L$1,'Cumulative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(C)'!$L$1,'Cumulative Cost Share Budget'!Q353,0)</f>
        <v>0</v>
      </c>
      <c r="R354" s="212">
        <f>IF('Cumulative Cost Share Budget'!L353='Split CS budget (C)'!$L$1,'Cumulative Cost Share Budget'!R353,0)</f>
        <v>0</v>
      </c>
      <c r="S354" s="61">
        <f>IF('Cumulative Cost Share Budget'!L353='Split CS budget (C)'!$L$1,'Cumulative Cost Share Budget'!S353,0)</f>
        <v>0</v>
      </c>
      <c r="T354" s="211">
        <f>IF('Cumulative Cost Share Budget'!L353='Split CS budget (C)'!$L$1,'Cumulative Cost Share Budget'!T353,0)</f>
        <v>0</v>
      </c>
      <c r="U354" s="323"/>
      <c r="V354" s="323"/>
      <c r="W354" s="323"/>
      <c r="X354" s="323"/>
      <c r="Y354" s="323"/>
    </row>
    <row r="355" spans="1:25" hidden="1">
      <c r="A355" s="449"/>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(C)'!$L$1,'Cumulative Cost Share Budget'!Q354,0)</f>
        <v>0</v>
      </c>
      <c r="R355" s="212">
        <f>IF('Cumulative Cost Share Budget'!L354='Split CS budget (C)'!$L$1,'Cumulative Cost Share Budget'!R354,0)</f>
        <v>0</v>
      </c>
      <c r="S355" s="61">
        <f>IF('Cumulative Cost Share Budget'!L354='Split CS budget (C)'!$L$1,'Cumulative Cost Share Budget'!S354,0)</f>
        <v>0</v>
      </c>
      <c r="T355" s="211">
        <f>IF('Cumulative Cost Share Budget'!L354='Split CS budget (C)'!$L$1,'Cumulative Cost Share Budget'!T354,0)</f>
        <v>0</v>
      </c>
      <c r="U355" s="324"/>
      <c r="V355" s="324"/>
      <c r="W355" s="324"/>
      <c r="X355" s="324"/>
      <c r="Y355" s="324"/>
    </row>
    <row r="356" spans="1:25" hidden="1">
      <c r="A356" s="449"/>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(C)'!$L$1,'Cumulative Cost Share Budget'!Q355,0)</f>
        <v>0</v>
      </c>
      <c r="R356" s="212">
        <f>IF('Cumulative Cost Share Budget'!L355='Split CS budget (C)'!$L$1,'Cumulative Cost Share Budget'!R355,0)</f>
        <v>0</v>
      </c>
      <c r="S356" s="61">
        <f>IF('Cumulative Cost Share Budget'!L355='Split CS budget (C)'!$L$1,'Cumulative Cost Share Budget'!S355,0)</f>
        <v>0</v>
      </c>
      <c r="T356" s="211">
        <f>IF('Cumulative Cost Share Budget'!L355='Split CS budget (C)'!$L$1,'Cumulative Cost Share Budget'!T355,0)</f>
        <v>0</v>
      </c>
      <c r="U356" s="324"/>
      <c r="V356" s="324"/>
      <c r="W356" s="324"/>
      <c r="X356" s="324"/>
      <c r="Y356" s="324"/>
    </row>
    <row r="357" spans="1:25" ht="15" hidden="1">
      <c r="A357" s="449"/>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(C)'!$L$1,'Cumulative Cost Share Budget'!Q356,0)</f>
        <v>0</v>
      </c>
      <c r="R357" s="212">
        <f>IF('Cumulative Cost Share Budget'!L356='Split CS budget (C)'!$L$1,'Cumulative Cost Share Budget'!R356,0)</f>
        <v>0</v>
      </c>
      <c r="S357" s="61">
        <f>IF('Cumulative Cost Share Budget'!L356='Split CS budget (C)'!$L$1,'Cumulative Cost Share Budget'!S356,0)</f>
        <v>0</v>
      </c>
      <c r="T357" s="211">
        <f>IF('Cumulative Cost Share Budget'!L356='Split CS budget (C)'!$L$1,'Cumulative Cost Share Budget'!T356,0)</f>
        <v>0</v>
      </c>
      <c r="U357" s="323"/>
      <c r="V357" s="323"/>
      <c r="W357" s="323"/>
      <c r="X357" s="323"/>
      <c r="Y357" s="323"/>
    </row>
    <row r="358" spans="1:25" hidden="1">
      <c r="A358" s="449"/>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9"/>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5">
        <f>IF('Cumulative Cost Share Budget'!$L359='Split CS budget (C)'!$L$1,'Cumulative Cost Share Budget'!A359,0)</f>
        <v>0</v>
      </c>
      <c r="B360" s="493">
        <f>IF('Cumulative Cost Share Budget'!$L359='Split CS budget (C)'!$L$1,'Cumulative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(C)'!$L$1,'Cumulative Cost Share Budget'!M359,0)</f>
        <v>0</v>
      </c>
      <c r="N360" s="214">
        <f>IF('Cumulative Cost Share Budget'!L359='Split CS budget (C)'!$L$1,'Cumulative Cost Share Budget'!N359,0)</f>
        <v>0</v>
      </c>
      <c r="O360" s="214">
        <f>IF('Cumulative Cost Share Budget'!$L359='Split CS budget (C)'!$L$1,'Cumulative Cost Share Budget'!O359,0)</f>
        <v>0</v>
      </c>
      <c r="P360" s="209">
        <f>IF('Cumulative Cost Share Budget'!L359='Split CS budget (C)'!$L$1,'Cumulative Cost Share Budget'!P359,0)</f>
        <v>0</v>
      </c>
      <c r="Q360" s="211">
        <f>IF('Cumulative Cost Share Budget'!L359='Split CS budget (C)'!$L$1,'Cumulative Cost Share Budget'!Q359,0)</f>
        <v>0</v>
      </c>
      <c r="R360" s="212">
        <f>IF('Cumulative Cost Share Budget'!L359='Split CS budget (C)'!$L$1,'Cumulative Cost Share Budget'!R359,0)</f>
        <v>0</v>
      </c>
      <c r="S360" s="61">
        <f>IF('Cumulative Cost Share Budget'!L359='Split CS budget (C)'!$L$1,'Cumulative Cost Share Budget'!S359,0)</f>
        <v>0</v>
      </c>
      <c r="T360" s="211">
        <f>IF('Cumulative Cost Share Budget'!L359='Split CS budget (C)'!$L$1,'Cumulative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93">
        <f>IF('Cumulative Cost Share Budget'!$L360='Split CS budget (C)'!$L$1,'Cumulative Cost Share Budget'!A360,0)</f>
        <v>0</v>
      </c>
      <c r="B361" s="493">
        <f>IF('Cumulative Cost Share Budget'!$L360='Split CS budget (C)'!$L$1,'Cumulative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(C)'!$L$1,'Cumulative Cost Share Budget'!Q360,0)</f>
        <v>0</v>
      </c>
      <c r="R361" s="212">
        <f>IF('Cumulative Cost Share Budget'!L360='Split CS budget (C)'!$L$1,'Cumulative Cost Share Budget'!R360,0)</f>
        <v>0</v>
      </c>
      <c r="S361" s="61">
        <f>IF('Cumulative Cost Share Budget'!L360='Split CS budget (C)'!$L$1,'Cumulative Cost Share Budget'!S360,0)</f>
        <v>0</v>
      </c>
      <c r="T361" s="211">
        <f>IF('Cumulative Cost Share Budget'!L360='Split CS budget (C)'!$L$1,'Cumulative Cost Share Budget'!T360,0)</f>
        <v>0</v>
      </c>
      <c r="U361" s="323"/>
      <c r="V361" s="323"/>
      <c r="W361" s="323"/>
      <c r="X361" s="323"/>
      <c r="Y361" s="323"/>
    </row>
    <row r="362" spans="1:25" hidden="1">
      <c r="A362" s="449"/>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(C)'!$L$1,'Cumulative Cost Share Budget'!Q361,0)</f>
        <v>0</v>
      </c>
      <c r="R362" s="212">
        <f>IF('Cumulative Cost Share Budget'!L361='Split CS budget (C)'!$L$1,'Cumulative Cost Share Budget'!R361,0)</f>
        <v>0</v>
      </c>
      <c r="S362" s="61">
        <f>IF('Cumulative Cost Share Budget'!L361='Split CS budget (C)'!$L$1,'Cumulative Cost Share Budget'!S361,0)</f>
        <v>0</v>
      </c>
      <c r="T362" s="211">
        <f>IF('Cumulative Cost Share Budget'!L361='Split CS budget (C)'!$L$1,'Cumulative Cost Share Budget'!T361,0)</f>
        <v>0</v>
      </c>
      <c r="U362" s="324"/>
      <c r="V362" s="324"/>
      <c r="W362" s="324"/>
      <c r="X362" s="324"/>
      <c r="Y362" s="324"/>
    </row>
    <row r="363" spans="1:25" hidden="1">
      <c r="A363" s="449"/>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(C)'!$L$1,'Cumulative Cost Share Budget'!Q362,0)</f>
        <v>0</v>
      </c>
      <c r="R363" s="212">
        <f>IF('Cumulative Cost Share Budget'!L362='Split CS budget (C)'!$L$1,'Cumulative Cost Share Budget'!R362,0)</f>
        <v>0</v>
      </c>
      <c r="S363" s="61">
        <f>IF('Cumulative Cost Share Budget'!L362='Split CS budget (C)'!$L$1,'Cumulative Cost Share Budget'!S362,0)</f>
        <v>0</v>
      </c>
      <c r="T363" s="211">
        <f>IF('Cumulative Cost Share Budget'!L362='Split CS budget (C)'!$L$1,'Cumulative Cost Share Budget'!T362,0)</f>
        <v>0</v>
      </c>
      <c r="U363" s="324"/>
      <c r="V363" s="324"/>
      <c r="W363" s="324"/>
      <c r="X363" s="324"/>
      <c r="Y363" s="324"/>
    </row>
    <row r="364" spans="1:25" ht="15" hidden="1">
      <c r="A364" s="449"/>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(C)'!$L$1,'Cumulative Cost Share Budget'!Q363,0)</f>
        <v>0</v>
      </c>
      <c r="R364" s="212">
        <f>IF('Cumulative Cost Share Budget'!L363='Split CS budget (C)'!$L$1,'Cumulative Cost Share Budget'!R363,0)</f>
        <v>0</v>
      </c>
      <c r="S364" s="61">
        <f>IF('Cumulative Cost Share Budget'!L363='Split CS budget (C)'!$L$1,'Cumulative Cost Share Budget'!S363,0)</f>
        <v>0</v>
      </c>
      <c r="T364" s="211">
        <f>IF('Cumulative Cost Share Budget'!L363='Split CS budget (C)'!$L$1,'Cumulative Cost Share Budget'!T363,0)</f>
        <v>0</v>
      </c>
      <c r="U364" s="323"/>
      <c r="V364" s="323"/>
      <c r="W364" s="323"/>
      <c r="X364" s="323"/>
      <c r="Y364" s="323"/>
    </row>
    <row r="365" spans="1:25" hidden="1">
      <c r="A365" s="449"/>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9"/>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5">
        <f>IF('Cumulative Cost Share Budget'!$L366='Split CS budget (C)'!$L$1,'Cumulative Cost Share Budget'!A366,0)</f>
        <v>0</v>
      </c>
      <c r="B367" s="493">
        <f>IF('Cumulative Cost Share Budget'!$L366='Split CS budget (C)'!$L$1,'Cumulative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(C)'!$L$1,'Cumulative Cost Share Budget'!M366,0)</f>
        <v>0</v>
      </c>
      <c r="N367" s="214">
        <f>IF('Cumulative Cost Share Budget'!L366='Split CS budget (C)'!$L$1,'Cumulative Cost Share Budget'!N366,0)</f>
        <v>0</v>
      </c>
      <c r="O367" s="214">
        <f>IF('Cumulative Cost Share Budget'!$L366='Split CS budget (C)'!$L$1,'Cumulative Cost Share Budget'!O366,0)</f>
        <v>0</v>
      </c>
      <c r="P367" s="209">
        <f>IF('Cumulative Cost Share Budget'!L366='Split CS budget (C)'!$L$1,'Cumulative Cost Share Budget'!P366,0)</f>
        <v>0</v>
      </c>
      <c r="Q367" s="211">
        <f>IF('Cumulative Cost Share Budget'!L366='Split CS budget (C)'!$L$1,'Cumulative Cost Share Budget'!Q366,0)</f>
        <v>0</v>
      </c>
      <c r="R367" s="212">
        <f>IF('Cumulative Cost Share Budget'!L366='Split CS budget (C)'!$L$1,'Cumulative Cost Share Budget'!R366,0)</f>
        <v>0</v>
      </c>
      <c r="S367" s="61">
        <f>IF('Cumulative Cost Share Budget'!L366='Split CS budget (C)'!$L$1,'Cumulative Cost Share Budget'!S366,0)</f>
        <v>0</v>
      </c>
      <c r="T367" s="211">
        <f>IF('Cumulative Cost Share Budget'!L366='Split CS budget (C)'!$L$1,'Cumulative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93">
        <f>IF('Cumulative Cost Share Budget'!$L367='Split CS budget (C)'!$L$1,'Cumulative Cost Share Budget'!A367,0)</f>
        <v>0</v>
      </c>
      <c r="B368" s="493">
        <f>IF('Cumulative Cost Share Budget'!$L367='Split CS budget (C)'!$L$1,'Cumulative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(C)'!$L$1,'Cumulative Cost Share Budget'!Q367,0)</f>
        <v>0</v>
      </c>
      <c r="R368" s="212">
        <f>IF('Cumulative Cost Share Budget'!L367='Split CS budget (C)'!$L$1,'Cumulative Cost Share Budget'!R367,0)</f>
        <v>0</v>
      </c>
      <c r="S368" s="61">
        <f>IF('Cumulative Cost Share Budget'!L367='Split CS budget (C)'!$L$1,'Cumulative Cost Share Budget'!S367,0)</f>
        <v>0</v>
      </c>
      <c r="T368" s="211">
        <f>IF('Cumulative Cost Share Budget'!L367='Split CS budget (C)'!$L$1,'Cumulative Cost Share Budget'!T367,0)</f>
        <v>0</v>
      </c>
      <c r="U368" s="323"/>
      <c r="V368" s="323"/>
      <c r="W368" s="323"/>
      <c r="X368" s="323"/>
      <c r="Y368" s="323"/>
    </row>
    <row r="369" spans="1:25" hidden="1">
      <c r="A369" s="449"/>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(C)'!$L$1,'Cumulative Cost Share Budget'!Q368,0)</f>
        <v>0</v>
      </c>
      <c r="R369" s="212">
        <f>IF('Cumulative Cost Share Budget'!L368='Split CS budget (C)'!$L$1,'Cumulative Cost Share Budget'!R368,0)</f>
        <v>0</v>
      </c>
      <c r="S369" s="61">
        <f>IF('Cumulative Cost Share Budget'!L368='Split CS budget (C)'!$L$1,'Cumulative Cost Share Budget'!S368,0)</f>
        <v>0</v>
      </c>
      <c r="T369" s="211">
        <f>IF('Cumulative Cost Share Budget'!L368='Split CS budget (C)'!$L$1,'Cumulative Cost Share Budget'!T368,0)</f>
        <v>0</v>
      </c>
      <c r="U369" s="324"/>
      <c r="V369" s="324"/>
      <c r="W369" s="324"/>
      <c r="X369" s="324"/>
      <c r="Y369" s="324"/>
    </row>
    <row r="370" spans="1:25" hidden="1">
      <c r="A370" s="449"/>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(C)'!$L$1,'Cumulative Cost Share Budget'!Q369,0)</f>
        <v>0</v>
      </c>
      <c r="R370" s="212">
        <f>IF('Cumulative Cost Share Budget'!L369='Split CS budget (C)'!$L$1,'Cumulative Cost Share Budget'!R369,0)</f>
        <v>0</v>
      </c>
      <c r="S370" s="61">
        <f>IF('Cumulative Cost Share Budget'!L369='Split CS budget (C)'!$L$1,'Cumulative Cost Share Budget'!S369,0)</f>
        <v>0</v>
      </c>
      <c r="T370" s="211">
        <f>IF('Cumulative Cost Share Budget'!L369='Split CS budget (C)'!$L$1,'Cumulative Cost Share Budget'!T369,0)</f>
        <v>0</v>
      </c>
      <c r="U370" s="324"/>
      <c r="V370" s="324"/>
      <c r="W370" s="324"/>
      <c r="X370" s="324"/>
      <c r="Y370" s="324"/>
    </row>
    <row r="371" spans="1:25" ht="15" hidden="1">
      <c r="A371" s="449"/>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(C)'!$L$1,'Cumulative Cost Share Budget'!Q370,0)</f>
        <v>0</v>
      </c>
      <c r="R371" s="212">
        <f>IF('Cumulative Cost Share Budget'!L370='Split CS budget (C)'!$L$1,'Cumulative Cost Share Budget'!R370,0)</f>
        <v>0</v>
      </c>
      <c r="S371" s="61">
        <f>IF('Cumulative Cost Share Budget'!L370='Split CS budget (C)'!$L$1,'Cumulative Cost Share Budget'!S370,0)</f>
        <v>0</v>
      </c>
      <c r="T371" s="211">
        <f>IF('Cumulative Cost Share Budget'!L370='Split CS budget (C)'!$L$1,'Cumulative Cost Share Budget'!T370,0)</f>
        <v>0</v>
      </c>
      <c r="U371" s="323"/>
      <c r="V371" s="323"/>
      <c r="W371" s="323"/>
      <c r="X371" s="323"/>
      <c r="Y371" s="323"/>
    </row>
    <row r="372" spans="1:25" hidden="1">
      <c r="A372" s="449"/>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9"/>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5">
        <f>IF('Cumulative Cost Share Budget'!$L373='Split CS budget (C)'!$L$1,'Cumulative Cost Share Budget'!A373,0)</f>
        <v>0</v>
      </c>
      <c r="B374" s="493">
        <f>IF('Cumulative Cost Share Budget'!$L373='Split CS budget (C)'!$L$1,'Cumulative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(C)'!$L$1,'Cumulative Cost Share Budget'!M373,0)</f>
        <v>0</v>
      </c>
      <c r="N374" s="214">
        <f>IF('Cumulative Cost Share Budget'!L373='Split CS budget (C)'!$L$1,'Cumulative Cost Share Budget'!N373,0)</f>
        <v>0</v>
      </c>
      <c r="O374" s="214">
        <f>IF('Cumulative Cost Share Budget'!$L373='Split CS budget (C)'!$L$1,'Cumulative Cost Share Budget'!O373,0)</f>
        <v>0</v>
      </c>
      <c r="P374" s="209">
        <f>IF('Cumulative Cost Share Budget'!L373='Split CS budget (C)'!$L$1,'Cumulative Cost Share Budget'!P373,0)</f>
        <v>0</v>
      </c>
      <c r="Q374" s="211">
        <f>IF('Cumulative Cost Share Budget'!L373='Split CS budget (C)'!$L$1,'Cumulative Cost Share Budget'!Q373,0)</f>
        <v>0</v>
      </c>
      <c r="R374" s="212">
        <f>IF('Cumulative Cost Share Budget'!L373='Split CS budget (C)'!$L$1,'Cumulative Cost Share Budget'!R373,0)</f>
        <v>0</v>
      </c>
      <c r="S374" s="61">
        <f>IF('Cumulative Cost Share Budget'!L373='Split CS budget (C)'!$L$1,'Cumulative Cost Share Budget'!S373,0)</f>
        <v>0</v>
      </c>
      <c r="T374" s="211">
        <f>IF('Cumulative Cost Share Budget'!L373='Split CS budget (C)'!$L$1,'Cumulative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93">
        <f>IF('Cumulative Cost Share Budget'!$L374='Split CS budget (C)'!$L$1,'Cumulative Cost Share Budget'!A374,0)</f>
        <v>0</v>
      </c>
      <c r="B375" s="493">
        <f>IF('Cumulative Cost Share Budget'!$L374='Split CS budget (C)'!$L$1,'Cumulative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(C)'!$L$1,'Cumulative Cost Share Budget'!Q374,0)</f>
        <v>0</v>
      </c>
      <c r="R375" s="212">
        <f>IF('Cumulative Cost Share Budget'!L374='Split CS budget (C)'!$L$1,'Cumulative Cost Share Budget'!R374,0)</f>
        <v>0</v>
      </c>
      <c r="S375" s="61">
        <f>IF('Cumulative Cost Share Budget'!L374='Split CS budget (C)'!$L$1,'Cumulative Cost Share Budget'!S374,0)</f>
        <v>0</v>
      </c>
      <c r="T375" s="211">
        <f>IF('Cumulative Cost Share Budget'!L374='Split CS budget (C)'!$L$1,'Cumulative Cost Share Budget'!T374,0)</f>
        <v>0</v>
      </c>
      <c r="U375" s="323"/>
      <c r="V375" s="323"/>
      <c r="W375" s="323"/>
      <c r="X375" s="323"/>
      <c r="Y375" s="323"/>
    </row>
    <row r="376" spans="1:25" hidden="1">
      <c r="A376" s="449"/>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(C)'!$L$1,'Cumulative Cost Share Budget'!Q375,0)</f>
        <v>0</v>
      </c>
      <c r="R376" s="212">
        <f>IF('Cumulative Cost Share Budget'!L375='Split CS budget (C)'!$L$1,'Cumulative Cost Share Budget'!R375,0)</f>
        <v>0</v>
      </c>
      <c r="S376" s="61">
        <f>IF('Cumulative Cost Share Budget'!L375='Split CS budget (C)'!$L$1,'Cumulative Cost Share Budget'!S375,0)</f>
        <v>0</v>
      </c>
      <c r="T376" s="211">
        <f>IF('Cumulative Cost Share Budget'!L375='Split CS budget (C)'!$L$1,'Cumulative Cost Share Budget'!T375,0)</f>
        <v>0</v>
      </c>
      <c r="U376" s="324"/>
      <c r="V376" s="324"/>
      <c r="W376" s="324"/>
      <c r="X376" s="324"/>
      <c r="Y376" s="324"/>
    </row>
    <row r="377" spans="1:25" hidden="1">
      <c r="A377" s="449"/>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(C)'!$L$1,'Cumulative Cost Share Budget'!Q376,0)</f>
        <v>0</v>
      </c>
      <c r="R377" s="212">
        <f>IF('Cumulative Cost Share Budget'!L376='Split CS budget (C)'!$L$1,'Cumulative Cost Share Budget'!R376,0)</f>
        <v>0</v>
      </c>
      <c r="S377" s="61">
        <f>IF('Cumulative Cost Share Budget'!L376='Split CS budget (C)'!$L$1,'Cumulative Cost Share Budget'!S376,0)</f>
        <v>0</v>
      </c>
      <c r="T377" s="211">
        <f>IF('Cumulative Cost Share Budget'!L376='Split CS budget (C)'!$L$1,'Cumulative Cost Share Budget'!T376,0)</f>
        <v>0</v>
      </c>
      <c r="U377" s="324"/>
      <c r="V377" s="324"/>
      <c r="W377" s="324"/>
      <c r="X377" s="324"/>
      <c r="Y377" s="324"/>
    </row>
    <row r="378" spans="1:25" ht="15" hidden="1">
      <c r="A378" s="449"/>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(C)'!$L$1,'Cumulative Cost Share Budget'!Q377,0)</f>
        <v>0</v>
      </c>
      <c r="R378" s="212">
        <f>IF('Cumulative Cost Share Budget'!L377='Split CS budget (C)'!$L$1,'Cumulative Cost Share Budget'!R377,0)</f>
        <v>0</v>
      </c>
      <c r="S378" s="61">
        <f>IF('Cumulative Cost Share Budget'!L377='Split CS budget (C)'!$L$1,'Cumulative Cost Share Budget'!S377,0)</f>
        <v>0</v>
      </c>
      <c r="T378" s="211">
        <f>IF('Cumulative Cost Share Budget'!L377='Split CS budget (C)'!$L$1,'Cumulative Cost Share Budget'!T377,0)</f>
        <v>0</v>
      </c>
      <c r="U378" s="323"/>
      <c r="V378" s="323"/>
      <c r="W378" s="323"/>
      <c r="X378" s="323"/>
      <c r="Y378" s="323"/>
    </row>
    <row r="379" spans="1:25" hidden="1">
      <c r="A379" s="449"/>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9"/>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5">
        <f>IF('Cumulative Cost Share Budget'!$L380='Split CS budget (C)'!$L$1,'Cumulative Cost Share Budget'!A380,0)</f>
        <v>0</v>
      </c>
      <c r="B381" s="493">
        <f>IF('Cumulative Cost Share Budget'!$L380='Split CS budget (C)'!$L$1,'Cumulative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(C)'!$L$1,'Cumulative Cost Share Budget'!M380,0)</f>
        <v>0</v>
      </c>
      <c r="N381" s="214">
        <f>IF('Cumulative Cost Share Budget'!L380='Split CS budget (C)'!$L$1,'Cumulative Cost Share Budget'!N380,0)</f>
        <v>0</v>
      </c>
      <c r="O381" s="214">
        <f>IF('Cumulative Cost Share Budget'!$L380='Split CS budget (C)'!$L$1,'Cumulative Cost Share Budget'!O380,0)</f>
        <v>0</v>
      </c>
      <c r="P381" s="209">
        <f>IF('Cumulative Cost Share Budget'!L380='Split CS budget (C)'!$L$1,'Cumulative Cost Share Budget'!P380,0)</f>
        <v>0</v>
      </c>
      <c r="Q381" s="211">
        <f>IF('Cumulative Cost Share Budget'!L380='Split CS budget (C)'!$L$1,'Cumulative Cost Share Budget'!Q380,0)</f>
        <v>0</v>
      </c>
      <c r="R381" s="212">
        <f>IF('Cumulative Cost Share Budget'!L380='Split CS budget (C)'!$L$1,'Cumulative Cost Share Budget'!R380,0)</f>
        <v>0</v>
      </c>
      <c r="S381" s="61">
        <f>IF('Cumulative Cost Share Budget'!L380='Split CS budget (C)'!$L$1,'Cumulative Cost Share Budget'!S380,0)</f>
        <v>0</v>
      </c>
      <c r="T381" s="211">
        <f>IF('Cumulative Cost Share Budget'!L380='Split CS budget (C)'!$L$1,'Cumulative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93">
        <f>IF('Cumulative Cost Share Budget'!$L381='Split CS budget (C)'!$L$1,'Cumulative Cost Share Budget'!A381,0)</f>
        <v>0</v>
      </c>
      <c r="B382" s="493">
        <f>IF('Cumulative Cost Share Budget'!$L381='Split CS budget (C)'!$L$1,'Cumulative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(C)'!$L$1,'Cumulative Cost Share Budget'!Q381,0)</f>
        <v>0</v>
      </c>
      <c r="R382" s="212">
        <f>IF('Cumulative Cost Share Budget'!L381='Split CS budget (C)'!$L$1,'Cumulative Cost Share Budget'!R381,0)</f>
        <v>0</v>
      </c>
      <c r="S382" s="61">
        <f>IF('Cumulative Cost Share Budget'!L381='Split CS budget (C)'!$L$1,'Cumulative Cost Share Budget'!S381,0)</f>
        <v>0</v>
      </c>
      <c r="T382" s="211">
        <f>IF('Cumulative Cost Share Budget'!L381='Split CS budget (C)'!$L$1,'Cumulative Cost Share Budget'!T381,0)</f>
        <v>0</v>
      </c>
      <c r="U382" s="323"/>
      <c r="V382" s="323"/>
      <c r="W382" s="323"/>
      <c r="X382" s="323"/>
      <c r="Y382" s="323"/>
    </row>
    <row r="383" spans="1:25" hidden="1">
      <c r="A383" s="449"/>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(C)'!$L$1,'Cumulative Cost Share Budget'!Q382,0)</f>
        <v>0</v>
      </c>
      <c r="R383" s="212">
        <f>IF('Cumulative Cost Share Budget'!L382='Split CS budget (C)'!$L$1,'Cumulative Cost Share Budget'!R382,0)</f>
        <v>0</v>
      </c>
      <c r="S383" s="61">
        <f>IF('Cumulative Cost Share Budget'!L382='Split CS budget (C)'!$L$1,'Cumulative Cost Share Budget'!S382,0)</f>
        <v>0</v>
      </c>
      <c r="T383" s="211">
        <f>IF('Cumulative Cost Share Budget'!L382='Split CS budget (C)'!$L$1,'Cumulative Cost Share Budget'!T382,0)</f>
        <v>0</v>
      </c>
      <c r="U383" s="324"/>
      <c r="V383" s="324"/>
      <c r="W383" s="324"/>
      <c r="X383" s="324"/>
      <c r="Y383" s="324"/>
    </row>
    <row r="384" spans="1:25" hidden="1">
      <c r="A384" s="449"/>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(C)'!$L$1,'Cumulative Cost Share Budget'!Q383,0)</f>
        <v>0</v>
      </c>
      <c r="R384" s="212">
        <f>IF('Cumulative Cost Share Budget'!L383='Split CS budget (C)'!$L$1,'Cumulative Cost Share Budget'!R383,0)</f>
        <v>0</v>
      </c>
      <c r="S384" s="61">
        <f>IF('Cumulative Cost Share Budget'!L383='Split CS budget (C)'!$L$1,'Cumulative Cost Share Budget'!S383,0)</f>
        <v>0</v>
      </c>
      <c r="T384" s="211">
        <f>IF('Cumulative Cost Share Budget'!L383='Split CS budget (C)'!$L$1,'Cumulative Cost Share Budget'!T383,0)</f>
        <v>0</v>
      </c>
      <c r="U384" s="324"/>
      <c r="V384" s="324"/>
      <c r="W384" s="324"/>
      <c r="X384" s="324"/>
      <c r="Y384" s="324"/>
    </row>
    <row r="385" spans="1:25" ht="15" hidden="1">
      <c r="A385" s="449"/>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(C)'!$L$1,'Cumulative Cost Share Budget'!Q384,0)</f>
        <v>0</v>
      </c>
      <c r="R385" s="212">
        <f>IF('Cumulative Cost Share Budget'!L384='Split CS budget (C)'!$L$1,'Cumulative Cost Share Budget'!R384,0)</f>
        <v>0</v>
      </c>
      <c r="S385" s="61">
        <f>IF('Cumulative Cost Share Budget'!L384='Split CS budget (C)'!$L$1,'Cumulative Cost Share Budget'!S384,0)</f>
        <v>0</v>
      </c>
      <c r="T385" s="211">
        <f>IF('Cumulative Cost Share Budget'!L384='Split CS budget (C)'!$L$1,'Cumulative Cost Share Budget'!T384,0)</f>
        <v>0</v>
      </c>
      <c r="U385" s="323"/>
      <c r="V385" s="323"/>
      <c r="W385" s="323"/>
      <c r="X385" s="323"/>
      <c r="Y385" s="323"/>
    </row>
    <row r="386" spans="1:25" hidden="1">
      <c r="A386" s="449"/>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9"/>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5">
        <f>IF('Cumulative Cost Share Budget'!$L387='Split CS budget (C)'!$L$1,'Cumulative Cost Share Budget'!A387,0)</f>
        <v>0</v>
      </c>
      <c r="B388" s="493">
        <f>IF('Cumulative Cost Share Budget'!$L387='Split CS budget (C)'!$L$1,'Cumulative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(C)'!$L$1,'Cumulative Cost Share Budget'!M387,0)</f>
        <v>0</v>
      </c>
      <c r="N388" s="214">
        <f>IF('Cumulative Cost Share Budget'!L387='Split CS budget (C)'!$L$1,'Cumulative Cost Share Budget'!N387,0)</f>
        <v>0</v>
      </c>
      <c r="O388" s="214">
        <f>IF('Cumulative Cost Share Budget'!$L387='Split CS budget (C)'!$L$1,'Cumulative Cost Share Budget'!O387,0)</f>
        <v>0</v>
      </c>
      <c r="P388" s="209">
        <f>IF('Cumulative Cost Share Budget'!L387='Split CS budget (C)'!$L$1,'Cumulative Cost Share Budget'!P387,0)</f>
        <v>0</v>
      </c>
      <c r="Q388" s="211">
        <f>IF('Cumulative Cost Share Budget'!L387='Split CS budget (C)'!$L$1,'Cumulative Cost Share Budget'!Q387,0)</f>
        <v>0</v>
      </c>
      <c r="R388" s="212">
        <f>IF('Cumulative Cost Share Budget'!L387='Split CS budget (C)'!$L$1,'Cumulative Cost Share Budget'!R387,0)</f>
        <v>0</v>
      </c>
      <c r="S388" s="61">
        <f>IF('Cumulative Cost Share Budget'!L387='Split CS budget (C)'!$L$1,'Cumulative Cost Share Budget'!S387,0)</f>
        <v>0</v>
      </c>
      <c r="T388" s="211">
        <f>IF('Cumulative Cost Share Budget'!L387='Split CS budget (C)'!$L$1,'Cumulative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93">
        <f>IF('Cumulative Cost Share Budget'!$L388='Split CS budget (C)'!$L$1,'Cumulative Cost Share Budget'!A388,0)</f>
        <v>0</v>
      </c>
      <c r="B389" s="493">
        <f>IF('Cumulative Cost Share Budget'!$L388='Split CS budget (C)'!$L$1,'Cumulative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(C)'!$L$1,'Cumulative Cost Share Budget'!Q388,0)</f>
        <v>0</v>
      </c>
      <c r="R389" s="212">
        <f>IF('Cumulative Cost Share Budget'!L388='Split CS budget (C)'!$L$1,'Cumulative Cost Share Budget'!R388,0)</f>
        <v>0</v>
      </c>
      <c r="S389" s="61">
        <f>IF('Cumulative Cost Share Budget'!L388='Split CS budget (C)'!$L$1,'Cumulative Cost Share Budget'!S388,0)</f>
        <v>0</v>
      </c>
      <c r="T389" s="211">
        <f>IF('Cumulative Cost Share Budget'!L388='Split CS budget (C)'!$L$1,'Cumulative Cost Share Budget'!T388,0)</f>
        <v>0</v>
      </c>
      <c r="U389" s="323"/>
      <c r="V389" s="323"/>
      <c r="W389" s="323"/>
      <c r="X389" s="323"/>
      <c r="Y389" s="323"/>
    </row>
    <row r="390" spans="1:25" hidden="1">
      <c r="A390" s="449"/>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(C)'!$L$1,'Cumulative Cost Share Budget'!Q389,0)</f>
        <v>0</v>
      </c>
      <c r="R390" s="212">
        <f>IF('Cumulative Cost Share Budget'!L389='Split CS budget (C)'!$L$1,'Cumulative Cost Share Budget'!R389,0)</f>
        <v>0</v>
      </c>
      <c r="S390" s="61">
        <f>IF('Cumulative Cost Share Budget'!L389='Split CS budget (C)'!$L$1,'Cumulative Cost Share Budget'!S389,0)</f>
        <v>0</v>
      </c>
      <c r="T390" s="211">
        <f>IF('Cumulative Cost Share Budget'!L389='Split CS budget (C)'!$L$1,'Cumulative Cost Share Budget'!T389,0)</f>
        <v>0</v>
      </c>
      <c r="U390" s="324"/>
      <c r="V390" s="324"/>
      <c r="W390" s="324"/>
      <c r="X390" s="324"/>
      <c r="Y390" s="324"/>
    </row>
    <row r="391" spans="1:25" hidden="1">
      <c r="A391" s="449"/>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(C)'!$L$1,'Cumulative Cost Share Budget'!Q390,0)</f>
        <v>0</v>
      </c>
      <c r="R391" s="212">
        <f>IF('Cumulative Cost Share Budget'!L390='Split CS budget (C)'!$L$1,'Cumulative Cost Share Budget'!R390,0)</f>
        <v>0</v>
      </c>
      <c r="S391" s="61">
        <f>IF('Cumulative Cost Share Budget'!L390='Split CS budget (C)'!$L$1,'Cumulative Cost Share Budget'!S390,0)</f>
        <v>0</v>
      </c>
      <c r="T391" s="211">
        <f>IF('Cumulative Cost Share Budget'!L390='Split CS budget (C)'!$L$1,'Cumulative Cost Share Budget'!T390,0)</f>
        <v>0</v>
      </c>
      <c r="U391" s="324"/>
      <c r="V391" s="324"/>
      <c r="W391" s="324"/>
      <c r="X391" s="324"/>
      <c r="Y391" s="324"/>
    </row>
    <row r="392" spans="1:25" ht="15" hidden="1">
      <c r="A392" s="449"/>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(C)'!$L$1,'Cumulative Cost Share Budget'!Q391,0)</f>
        <v>0</v>
      </c>
      <c r="R392" s="212">
        <f>IF('Cumulative Cost Share Budget'!L391='Split CS budget (C)'!$L$1,'Cumulative Cost Share Budget'!R391,0)</f>
        <v>0</v>
      </c>
      <c r="S392" s="61">
        <f>IF('Cumulative Cost Share Budget'!L391='Split CS budget (C)'!$L$1,'Cumulative Cost Share Budget'!S391,0)</f>
        <v>0</v>
      </c>
      <c r="T392" s="211">
        <f>IF('Cumulative Cost Share Budget'!L391='Split CS budget (C)'!$L$1,'Cumulative Cost Share Budget'!T391,0)</f>
        <v>0</v>
      </c>
      <c r="U392" s="323"/>
      <c r="V392" s="323"/>
      <c r="W392" s="323"/>
      <c r="X392" s="323"/>
      <c r="Y392" s="323"/>
    </row>
    <row r="393" spans="1:25" hidden="1">
      <c r="A393" s="449"/>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9"/>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9"/>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9"/>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62"/>
      <c r="V396" s="762"/>
      <c r="W396" s="762"/>
      <c r="X396" s="762"/>
      <c r="Y396" s="762"/>
    </row>
    <row r="397" spans="1:25">
      <c r="A397" s="785" t="s">
        <v>421</v>
      </c>
      <c r="B397" s="785"/>
      <c r="C397" s="785"/>
      <c r="D397" s="785"/>
      <c r="E397" s="785"/>
      <c r="F397" s="785"/>
      <c r="G397" s="785"/>
      <c r="H397" s="785"/>
      <c r="I397" s="785"/>
      <c r="J397" s="785"/>
      <c r="M397" s="53" t="s">
        <v>120</v>
      </c>
      <c r="N397" s="57" t="s">
        <v>79</v>
      </c>
      <c r="O397" s="57"/>
      <c r="P397" s="57" t="s">
        <v>249</v>
      </c>
      <c r="Q397" s="57" t="s">
        <v>109</v>
      </c>
      <c r="R397" s="57" t="s">
        <v>18</v>
      </c>
      <c r="S397" s="57"/>
      <c r="T397" s="57" t="s">
        <v>176</v>
      </c>
      <c r="U397" s="762" t="s">
        <v>118</v>
      </c>
      <c r="V397" s="762"/>
      <c r="W397" s="762"/>
      <c r="X397" s="762"/>
      <c r="Y397" s="762"/>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5">
        <f>IF('Cumulative Cost Share Budget'!$L398='Split CS budget (C)'!$L$1,'Cumulative Cost Share Budget'!A398,0)</f>
        <v>0</v>
      </c>
      <c r="B399" s="493">
        <f>IF('Cumulative Cost Share Budget'!$L398='Split CS budget (C)'!$L$1,'Cumulative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(C)'!$L$1,'Cumulative Cost Share Budget'!M398,0)</f>
        <v>0</v>
      </c>
      <c r="N399" s="214">
        <f>IF('Cumulative Cost Share Budget'!L398='Split CS budget (C)'!$L$1,'Cumulative Cost Share Budget'!N398,0)</f>
        <v>0</v>
      </c>
      <c r="O399" s="214">
        <f>IF('Cumulative Cost Share Budget'!$L398='Split CS budget (C)'!$L$1,'Cumulative Cost Share Budget'!O398,0)</f>
        <v>0</v>
      </c>
      <c r="P399" s="209">
        <f>IF('Cumulative Cost Share Budget'!L398='Split CS budget (C)'!$L$1,'Cumulative Cost Share Budget'!P398,0)</f>
        <v>0</v>
      </c>
      <c r="Q399" s="211">
        <f>IF('Cumulative Cost Share Budget'!L398='Split CS budget (C)'!$L$1,'Cumulative Cost Share Budget'!Q398,0)</f>
        <v>0</v>
      </c>
      <c r="R399" s="212">
        <f>IF('Cumulative Cost Share Budget'!L398='Split CS budget (C)'!$L$1,'Cumulative Cost Share Budget'!R398,0)</f>
        <v>0</v>
      </c>
      <c r="S399" s="61">
        <f>IF('Cumulative Cost Share Budget'!L398='Split CS budget (C)'!$L$1,'Cumulative Cost Share Budget'!S398,0)</f>
        <v>0</v>
      </c>
      <c r="T399" s="211">
        <f>IF('Cumulative Cost Share Budget'!L398='Split CS budget (C)'!$L$1,'Cumulative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6"/>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(C)'!$L$1,'Cumulative Cost Share Budget'!Q399,0)</f>
        <v>0</v>
      </c>
      <c r="R400" s="212">
        <f>IF('Cumulative Cost Share Budget'!L399='Split CS budget (C)'!$L$1,'Cumulative Cost Share Budget'!R399,0)</f>
        <v>0</v>
      </c>
      <c r="S400" s="61">
        <f>IF('Cumulative Cost Share Budget'!L399='Split CS budget (C)'!$L$1,'Cumulative Cost Share Budget'!S399,0)</f>
        <v>0</v>
      </c>
      <c r="T400" s="211">
        <f>IF('Cumulative Cost Share Budget'!L399='Split CS budget (C)'!$L$1,'Cumulative Cost Share Budget'!T399,0)</f>
        <v>0</v>
      </c>
      <c r="U400" s="323"/>
      <c r="V400" s="323"/>
      <c r="W400" s="323"/>
      <c r="X400" s="323"/>
      <c r="Y400" s="323"/>
    </row>
    <row r="401" spans="1:25">
      <c r="A401" s="449"/>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(C)'!$L$1,'Cumulative Cost Share Budget'!Q400,0)</f>
        <v>0</v>
      </c>
      <c r="R401" s="212">
        <f>IF('Cumulative Cost Share Budget'!L400='Split CS budget (C)'!$L$1,'Cumulative Cost Share Budget'!R400,0)</f>
        <v>0</v>
      </c>
      <c r="S401" s="61">
        <f>IF('Cumulative Cost Share Budget'!L400='Split CS budget (C)'!$L$1,'Cumulative Cost Share Budget'!S400,0)</f>
        <v>0</v>
      </c>
      <c r="T401" s="211">
        <f>IF('Cumulative Cost Share Budget'!L400='Split CS budget (C)'!$L$1,'Cumulative Cost Share Budget'!T400,0)</f>
        <v>0</v>
      </c>
      <c r="U401" s="323"/>
      <c r="V401" s="323"/>
      <c r="W401" s="323"/>
      <c r="X401" s="323"/>
      <c r="Y401" s="323"/>
    </row>
    <row r="402" spans="1:25">
      <c r="A402" s="449"/>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(C)'!$L$1,'Cumulative Cost Share Budget'!Q401,0)</f>
        <v>0</v>
      </c>
      <c r="R402" s="212">
        <f>IF('Cumulative Cost Share Budget'!L401='Split CS budget (C)'!$L$1,'Cumulative Cost Share Budget'!R401,0)</f>
        <v>0</v>
      </c>
      <c r="S402" s="61">
        <f>IF('Cumulative Cost Share Budget'!L401='Split CS budget (C)'!$L$1,'Cumulative Cost Share Budget'!S401,0)</f>
        <v>0</v>
      </c>
      <c r="T402" s="211">
        <f>IF('Cumulative Cost Share Budget'!L401='Split CS budget (C)'!$L$1,'Cumulative Cost Share Budget'!T401,0)</f>
        <v>0</v>
      </c>
      <c r="U402" s="323"/>
      <c r="V402" s="323"/>
      <c r="W402" s="323"/>
      <c r="X402" s="323"/>
      <c r="Y402" s="323"/>
    </row>
    <row r="403" spans="1:25" ht="15">
      <c r="A403" s="449"/>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(C)'!$L$1,'Cumulative Cost Share Budget'!Q402,0)</f>
        <v>0</v>
      </c>
      <c r="R403" s="212">
        <f>IF('Cumulative Cost Share Budget'!L402='Split CS budget (C)'!$L$1,'Cumulative Cost Share Budget'!R402,0)</f>
        <v>0</v>
      </c>
      <c r="S403" s="61">
        <f>IF('Cumulative Cost Share Budget'!L402='Split CS budget (C)'!$L$1,'Cumulative Cost Share Budget'!S402,0)</f>
        <v>0</v>
      </c>
      <c r="T403" s="211">
        <f>IF('Cumulative Cost Share Budget'!L402='Split CS budget (C)'!$L$1,'Cumulative Cost Share Budget'!T402,0)</f>
        <v>0</v>
      </c>
      <c r="U403" s="323"/>
      <c r="V403" s="323"/>
      <c r="W403" s="323"/>
      <c r="X403" s="323"/>
      <c r="Y403" s="323"/>
    </row>
    <row r="404" spans="1:25">
      <c r="A404" s="449"/>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c r="A405" s="486"/>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5">
        <f>IF('Cumulative Cost Share Budget'!$L405='Split CS budget (C)'!$L$1,'Cumulative Cost Share Budget'!A405,0)</f>
        <v>0</v>
      </c>
      <c r="B406" s="493">
        <f>IF('Cumulative Cost Share Budget'!$L405='Split CS budget (C)'!$L$1,'Cumulative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(C)'!$L$1,'Cumulative Cost Share Budget'!M405,0)</f>
        <v>0</v>
      </c>
      <c r="N406" s="214">
        <f>IF('Cumulative Cost Share Budget'!L405='Split CS budget (C)'!$L$1,'Cumulative Cost Share Budget'!N405,0)</f>
        <v>0</v>
      </c>
      <c r="O406" s="214">
        <f>IF('Cumulative Cost Share Budget'!$L405='Split CS budget (C)'!$L$1,'Cumulative Cost Share Budget'!O405,0)</f>
        <v>0</v>
      </c>
      <c r="P406" s="209">
        <f>IF('Cumulative Cost Share Budget'!L405='Split CS budget (C)'!$L$1,'Cumulative Cost Share Budget'!P405,0)</f>
        <v>0</v>
      </c>
      <c r="Q406" s="211">
        <f>IF('Cumulative Cost Share Budget'!L405='Split CS budget (C)'!$L$1,'Cumulative Cost Share Budget'!Q405,0)</f>
        <v>0</v>
      </c>
      <c r="R406" s="212">
        <f>IF('Cumulative Cost Share Budget'!L405='Split CS budget (C)'!$L$1,'Cumulative Cost Share Budget'!R405,0)</f>
        <v>0</v>
      </c>
      <c r="S406" s="61">
        <f>IF('Cumulative Cost Share Budget'!L405='Split CS budget (C)'!$L$1,'Cumulative Cost Share Budget'!S405,0)</f>
        <v>0</v>
      </c>
      <c r="T406" s="211">
        <f>IF('Cumulative Cost Share Budget'!L405='Split CS budget (C)'!$L$1,'Cumulative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6"/>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(C)'!$L$1,'Cumulative Cost Share Budget'!Q406,0)</f>
        <v>0</v>
      </c>
      <c r="R407" s="212">
        <f>IF('Cumulative Cost Share Budget'!L406='Split CS budget (C)'!$L$1,'Cumulative Cost Share Budget'!R406,0)</f>
        <v>0</v>
      </c>
      <c r="S407" s="61">
        <f>IF('Cumulative Cost Share Budget'!L406='Split CS budget (C)'!$L$1,'Cumulative Cost Share Budget'!S406,0)</f>
        <v>0</v>
      </c>
      <c r="T407" s="211">
        <f>IF('Cumulative Cost Share Budget'!L406='Split CS budget (C)'!$L$1,'Cumulative Cost Share Budget'!T406,0)</f>
        <v>0</v>
      </c>
      <c r="U407" s="323"/>
      <c r="V407" s="323"/>
      <c r="W407" s="323"/>
      <c r="X407" s="323"/>
      <c r="Y407" s="323"/>
    </row>
    <row r="408" spans="1:25" hidden="1">
      <c r="A408" s="449"/>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(C)'!$L$1,'Cumulative Cost Share Budget'!Q407,0)</f>
        <v>0</v>
      </c>
      <c r="R408" s="212">
        <f>IF('Cumulative Cost Share Budget'!L407='Split CS budget (C)'!$L$1,'Cumulative Cost Share Budget'!R407,0)</f>
        <v>0</v>
      </c>
      <c r="S408" s="61">
        <f>IF('Cumulative Cost Share Budget'!L407='Split CS budget (C)'!$L$1,'Cumulative Cost Share Budget'!S407,0)</f>
        <v>0</v>
      </c>
      <c r="T408" s="211">
        <f>IF('Cumulative Cost Share Budget'!L407='Split CS budget (C)'!$L$1,'Cumulative Cost Share Budget'!T407,0)</f>
        <v>0</v>
      </c>
      <c r="U408" s="323"/>
      <c r="V408" s="323"/>
      <c r="W408" s="323"/>
      <c r="X408" s="323"/>
      <c r="Y408" s="323"/>
    </row>
    <row r="409" spans="1:25" hidden="1">
      <c r="A409" s="449"/>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(C)'!$L$1,'Cumulative Cost Share Budget'!Q408,0)</f>
        <v>0</v>
      </c>
      <c r="R409" s="212">
        <f>IF('Cumulative Cost Share Budget'!L408='Split CS budget (C)'!$L$1,'Cumulative Cost Share Budget'!R408,0)</f>
        <v>0</v>
      </c>
      <c r="S409" s="61">
        <f>IF('Cumulative Cost Share Budget'!L408='Split CS budget (C)'!$L$1,'Cumulative Cost Share Budget'!S408,0)</f>
        <v>0</v>
      </c>
      <c r="T409" s="211">
        <f>IF('Cumulative Cost Share Budget'!L408='Split CS budget (C)'!$L$1,'Cumulative Cost Share Budget'!T408,0)</f>
        <v>0</v>
      </c>
      <c r="U409" s="323"/>
      <c r="V409" s="323"/>
      <c r="W409" s="323"/>
      <c r="X409" s="323"/>
      <c r="Y409" s="323"/>
    </row>
    <row r="410" spans="1:25" ht="15" hidden="1">
      <c r="A410" s="449"/>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(C)'!$L$1,'Cumulative Cost Share Budget'!Q409,0)</f>
        <v>0</v>
      </c>
      <c r="R410" s="212">
        <f>IF('Cumulative Cost Share Budget'!L409='Split CS budget (C)'!$L$1,'Cumulative Cost Share Budget'!R409,0)</f>
        <v>0</v>
      </c>
      <c r="S410" s="61">
        <f>IF('Cumulative Cost Share Budget'!L409='Split CS budget (C)'!$L$1,'Cumulative Cost Share Budget'!S409,0)</f>
        <v>0</v>
      </c>
      <c r="T410" s="211">
        <f>IF('Cumulative Cost Share Budget'!L409='Split CS budget (C)'!$L$1,'Cumulative Cost Share Budget'!T409,0)</f>
        <v>0</v>
      </c>
      <c r="U410" s="323"/>
      <c r="V410" s="323"/>
      <c r="W410" s="323"/>
      <c r="X410" s="323"/>
      <c r="Y410" s="323"/>
    </row>
    <row r="411" spans="1:25" hidden="1">
      <c r="A411" s="449"/>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9"/>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5">
        <f>IF('Cumulative Cost Share Budget'!$L412='Split CS budget (C)'!$L$1,'Cumulative Cost Share Budget'!A412,0)</f>
        <v>0</v>
      </c>
      <c r="B413" s="493">
        <f>IF('Cumulative Cost Share Budget'!$L412='Split CS budget (C)'!$L$1,'Cumulative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(C)'!$L$1,'Cumulative Cost Share Budget'!M412,0)</f>
        <v>0</v>
      </c>
      <c r="N413" s="214">
        <f>IF('Cumulative Cost Share Budget'!L412='Split CS budget (C)'!$L$1,'Cumulative Cost Share Budget'!N412,0)</f>
        <v>0</v>
      </c>
      <c r="O413" s="214">
        <f>IF('Cumulative Cost Share Budget'!$L412='Split CS budget (C)'!$L$1,'Cumulative Cost Share Budget'!O412,0)</f>
        <v>0</v>
      </c>
      <c r="P413" s="209">
        <f>IF('Cumulative Cost Share Budget'!L412='Split CS budget (C)'!$L$1,'Cumulative Cost Share Budget'!P412,0)</f>
        <v>0</v>
      </c>
      <c r="Q413" s="211">
        <f>IF('Cumulative Cost Share Budget'!L412='Split CS budget (C)'!$L$1,'Cumulative Cost Share Budget'!Q412,0)</f>
        <v>0</v>
      </c>
      <c r="R413" s="212">
        <f>IF('Cumulative Cost Share Budget'!L412='Split CS budget (C)'!$L$1,'Cumulative Cost Share Budget'!R412,0)</f>
        <v>0</v>
      </c>
      <c r="S413" s="61">
        <f>IF('Cumulative Cost Share Budget'!L412='Split CS budget (C)'!$L$1,'Cumulative Cost Share Budget'!S412,0)</f>
        <v>0</v>
      </c>
      <c r="T413" s="211">
        <f>IF('Cumulative Cost Share Budget'!L412='Split CS budget (C)'!$L$1,'Cumulative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6"/>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(C)'!$L$1,'Cumulative Cost Share Budget'!Q413,0)</f>
        <v>0</v>
      </c>
      <c r="R414" s="212">
        <f>IF('Cumulative Cost Share Budget'!L413='Split CS budget (C)'!$L$1,'Cumulative Cost Share Budget'!R413,0)</f>
        <v>0</v>
      </c>
      <c r="S414" s="61">
        <f>IF('Cumulative Cost Share Budget'!L413='Split CS budget (C)'!$L$1,'Cumulative Cost Share Budget'!S413,0)</f>
        <v>0</v>
      </c>
      <c r="T414" s="211">
        <f>IF('Cumulative Cost Share Budget'!L413='Split CS budget (C)'!$L$1,'Cumulative Cost Share Budget'!T413,0)</f>
        <v>0</v>
      </c>
      <c r="U414" s="323"/>
      <c r="V414" s="323"/>
      <c r="W414" s="323"/>
      <c r="X414" s="323"/>
      <c r="Y414" s="323"/>
    </row>
    <row r="415" spans="1:25" hidden="1">
      <c r="A415" s="449"/>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(C)'!$L$1,'Cumulative Cost Share Budget'!Q414,0)</f>
        <v>0</v>
      </c>
      <c r="R415" s="212">
        <f>IF('Cumulative Cost Share Budget'!L414='Split CS budget (C)'!$L$1,'Cumulative Cost Share Budget'!R414,0)</f>
        <v>0</v>
      </c>
      <c r="S415" s="61">
        <f>IF('Cumulative Cost Share Budget'!L414='Split CS budget (C)'!$L$1,'Cumulative Cost Share Budget'!S414,0)</f>
        <v>0</v>
      </c>
      <c r="T415" s="211">
        <f>IF('Cumulative Cost Share Budget'!L414='Split CS budget (C)'!$L$1,'Cumulative Cost Share Budget'!T414,0)</f>
        <v>0</v>
      </c>
      <c r="U415" s="324"/>
      <c r="V415" s="324"/>
      <c r="W415" s="324"/>
      <c r="X415" s="324"/>
      <c r="Y415" s="324"/>
    </row>
    <row r="416" spans="1:25" hidden="1">
      <c r="A416" s="449"/>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(C)'!$L$1,'Cumulative Cost Share Budget'!Q415,0)</f>
        <v>0</v>
      </c>
      <c r="R416" s="212">
        <f>IF('Cumulative Cost Share Budget'!L415='Split CS budget (C)'!$L$1,'Cumulative Cost Share Budget'!R415,0)</f>
        <v>0</v>
      </c>
      <c r="S416" s="61">
        <f>IF('Cumulative Cost Share Budget'!L415='Split CS budget (C)'!$L$1,'Cumulative Cost Share Budget'!S415,0)</f>
        <v>0</v>
      </c>
      <c r="T416" s="211">
        <f>IF('Cumulative Cost Share Budget'!L415='Split CS budget (C)'!$L$1,'Cumulative Cost Share Budget'!T415,0)</f>
        <v>0</v>
      </c>
      <c r="U416" s="324"/>
      <c r="V416" s="324"/>
      <c r="W416" s="324"/>
      <c r="X416" s="324"/>
      <c r="Y416" s="324"/>
    </row>
    <row r="417" spans="1:25" ht="15" hidden="1">
      <c r="A417" s="449"/>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(C)'!$L$1,'Cumulative Cost Share Budget'!Q416,0)</f>
        <v>0</v>
      </c>
      <c r="R417" s="212">
        <f>IF('Cumulative Cost Share Budget'!L416='Split CS budget (C)'!$L$1,'Cumulative Cost Share Budget'!R416,0)</f>
        <v>0</v>
      </c>
      <c r="S417" s="61">
        <f>IF('Cumulative Cost Share Budget'!L416='Split CS budget (C)'!$L$1,'Cumulative Cost Share Budget'!S416,0)</f>
        <v>0</v>
      </c>
      <c r="T417" s="211">
        <f>IF('Cumulative Cost Share Budget'!L416='Split CS budget (C)'!$L$1,'Cumulative Cost Share Budget'!T416,0)</f>
        <v>0</v>
      </c>
      <c r="U417" s="323"/>
      <c r="V417" s="323"/>
      <c r="W417" s="323"/>
      <c r="X417" s="323"/>
      <c r="Y417" s="323"/>
    </row>
    <row r="418" spans="1:25" hidden="1">
      <c r="A418" s="449"/>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9"/>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5">
        <f>IF('Cumulative Cost Share Budget'!$L419='Split CS budget (C)'!$L$1,'Cumulative Cost Share Budget'!A419,0)</f>
        <v>0</v>
      </c>
      <c r="B420" s="493">
        <f>IF('Cumulative Cost Share Budget'!$L419='Split CS budget (C)'!$L$1,'Cumulative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(C)'!$L$1,'Cumulative Cost Share Budget'!M419,0)</f>
        <v>0</v>
      </c>
      <c r="N420" s="214">
        <f>IF('Cumulative Cost Share Budget'!L419='Split CS budget (C)'!$L$1,'Cumulative Cost Share Budget'!N419,0)</f>
        <v>0</v>
      </c>
      <c r="O420" s="214">
        <f>IF('Cumulative Cost Share Budget'!$L419='Split CS budget (C)'!$L$1,'Cumulative Cost Share Budget'!O419,0)</f>
        <v>0</v>
      </c>
      <c r="P420" s="209">
        <f>IF('Cumulative Cost Share Budget'!L419='Split CS budget (C)'!$L$1,'Cumulative Cost Share Budget'!P419,0)</f>
        <v>0</v>
      </c>
      <c r="Q420" s="211">
        <f>IF('Cumulative Cost Share Budget'!L419='Split CS budget (C)'!$L$1,'Cumulative Cost Share Budget'!Q419,0)</f>
        <v>0</v>
      </c>
      <c r="R420" s="212">
        <f>IF('Cumulative Cost Share Budget'!L419='Split CS budget (C)'!$L$1,'Cumulative Cost Share Budget'!R419,0)</f>
        <v>0</v>
      </c>
      <c r="S420" s="61">
        <f>IF('Cumulative Cost Share Budget'!L419='Split CS budget (C)'!$L$1,'Cumulative Cost Share Budget'!S419,0)</f>
        <v>0</v>
      </c>
      <c r="T420" s="211">
        <f>IF('Cumulative Cost Share Budget'!L419='Split CS budget (C)'!$L$1,'Cumulative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6"/>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(C)'!$L$1,'Cumulative Cost Share Budget'!Q420,0)</f>
        <v>0</v>
      </c>
      <c r="R421" s="212">
        <f>IF('Cumulative Cost Share Budget'!L420='Split CS budget (C)'!$L$1,'Cumulative Cost Share Budget'!R420,0)</f>
        <v>0</v>
      </c>
      <c r="S421" s="61">
        <f>IF('Cumulative Cost Share Budget'!L420='Split CS budget (C)'!$L$1,'Cumulative Cost Share Budget'!S420,0)</f>
        <v>0</v>
      </c>
      <c r="T421" s="211">
        <f>IF('Cumulative Cost Share Budget'!L420='Split CS budget (C)'!$L$1,'Cumulative Cost Share Budget'!T420,0)</f>
        <v>0</v>
      </c>
      <c r="U421" s="323"/>
      <c r="V421" s="323"/>
      <c r="W421" s="323"/>
      <c r="X421" s="323"/>
      <c r="Y421" s="323"/>
    </row>
    <row r="422" spans="1:25" hidden="1">
      <c r="A422" s="449"/>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(C)'!$L$1,'Cumulative Cost Share Budget'!Q421,0)</f>
        <v>0</v>
      </c>
      <c r="R422" s="212">
        <f>IF('Cumulative Cost Share Budget'!L421='Split CS budget (C)'!$L$1,'Cumulative Cost Share Budget'!R421,0)</f>
        <v>0</v>
      </c>
      <c r="S422" s="61">
        <f>IF('Cumulative Cost Share Budget'!L421='Split CS budget (C)'!$L$1,'Cumulative Cost Share Budget'!S421,0)</f>
        <v>0</v>
      </c>
      <c r="T422" s="211">
        <f>IF('Cumulative Cost Share Budget'!L421='Split CS budget (C)'!$L$1,'Cumulative Cost Share Budget'!T421,0)</f>
        <v>0</v>
      </c>
      <c r="U422" s="324"/>
      <c r="V422" s="324"/>
      <c r="W422" s="324"/>
      <c r="X422" s="324"/>
      <c r="Y422" s="324"/>
    </row>
    <row r="423" spans="1:25" hidden="1">
      <c r="A423" s="449"/>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(C)'!$L$1,'Cumulative Cost Share Budget'!Q422,0)</f>
        <v>0</v>
      </c>
      <c r="R423" s="212">
        <f>IF('Cumulative Cost Share Budget'!L422='Split CS budget (C)'!$L$1,'Cumulative Cost Share Budget'!R422,0)</f>
        <v>0</v>
      </c>
      <c r="S423" s="61">
        <f>IF('Cumulative Cost Share Budget'!L422='Split CS budget (C)'!$L$1,'Cumulative Cost Share Budget'!S422,0)</f>
        <v>0</v>
      </c>
      <c r="T423" s="211">
        <f>IF('Cumulative Cost Share Budget'!L422='Split CS budget (C)'!$L$1,'Cumulative Cost Share Budget'!T422,0)</f>
        <v>0</v>
      </c>
      <c r="U423" s="324"/>
      <c r="V423" s="324"/>
      <c r="W423" s="324"/>
      <c r="X423" s="324"/>
      <c r="Y423" s="324"/>
    </row>
    <row r="424" spans="1:25" ht="15" hidden="1">
      <c r="A424" s="449"/>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(C)'!$L$1,'Cumulative Cost Share Budget'!Q423,0)</f>
        <v>0</v>
      </c>
      <c r="R424" s="212">
        <f>IF('Cumulative Cost Share Budget'!L423='Split CS budget (C)'!$L$1,'Cumulative Cost Share Budget'!R423,0)</f>
        <v>0</v>
      </c>
      <c r="S424" s="61">
        <f>IF('Cumulative Cost Share Budget'!L423='Split CS budget (C)'!$L$1,'Cumulative Cost Share Budget'!S423,0)</f>
        <v>0</v>
      </c>
      <c r="T424" s="211">
        <f>IF('Cumulative Cost Share Budget'!L423='Split CS budget (C)'!$L$1,'Cumulative Cost Share Budget'!T423,0)</f>
        <v>0</v>
      </c>
      <c r="U424" s="323"/>
      <c r="V424" s="323"/>
      <c r="W424" s="323"/>
      <c r="X424" s="323"/>
      <c r="Y424" s="323"/>
    </row>
    <row r="425" spans="1:25" hidden="1">
      <c r="A425" s="449"/>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9"/>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5">
        <f>IF('Cumulative Cost Share Budget'!$L426='Split CS budget (C)'!$L$1,'Cumulative Cost Share Budget'!A426,0)</f>
        <v>0</v>
      </c>
      <c r="B427" s="493">
        <f>IF('Cumulative Cost Share Budget'!$L426='Split CS budget (C)'!$L$1,'Cumulative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(C)'!$L$1,'Cumulative Cost Share Budget'!M426,0)</f>
        <v>0</v>
      </c>
      <c r="N427" s="214">
        <f>IF('Cumulative Cost Share Budget'!L426='Split CS budget (C)'!$L$1,'Cumulative Cost Share Budget'!N426,0)</f>
        <v>0</v>
      </c>
      <c r="O427" s="214">
        <f>IF('Cumulative Cost Share Budget'!$L426='Split CS budget (C)'!$L$1,'Cumulative Cost Share Budget'!O426,0)</f>
        <v>0</v>
      </c>
      <c r="P427" s="209">
        <f>IF('Cumulative Cost Share Budget'!L426='Split CS budget (C)'!$L$1,'Cumulative Cost Share Budget'!P426,0)</f>
        <v>0</v>
      </c>
      <c r="Q427" s="211">
        <f>IF('Cumulative Cost Share Budget'!L426='Split CS budget (C)'!$L$1,'Cumulative Cost Share Budget'!Q426,0)</f>
        <v>0</v>
      </c>
      <c r="R427" s="212">
        <f>IF('Cumulative Cost Share Budget'!L426='Split CS budget (C)'!$L$1,'Cumulative Cost Share Budget'!R426,0)</f>
        <v>0</v>
      </c>
      <c r="S427" s="61">
        <f>IF('Cumulative Cost Share Budget'!L426='Split CS budget (C)'!$L$1,'Cumulative Cost Share Budget'!S426,0)</f>
        <v>0</v>
      </c>
      <c r="T427" s="211">
        <f>IF('Cumulative Cost Share Budget'!L426='Split CS budget (C)'!$L$1,'Cumulative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6"/>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(C)'!$L$1,'Cumulative Cost Share Budget'!Q427,0)</f>
        <v>0</v>
      </c>
      <c r="R428" s="212">
        <f>IF('Cumulative Cost Share Budget'!L427='Split CS budget (C)'!$L$1,'Cumulative Cost Share Budget'!R427,0)</f>
        <v>0</v>
      </c>
      <c r="S428" s="61">
        <f>IF('Cumulative Cost Share Budget'!L427='Split CS budget (C)'!$L$1,'Cumulative Cost Share Budget'!S427,0)</f>
        <v>0</v>
      </c>
      <c r="T428" s="211">
        <f>IF('Cumulative Cost Share Budget'!L427='Split CS budget (C)'!$L$1,'Cumulative Cost Share Budget'!T427,0)</f>
        <v>0</v>
      </c>
      <c r="U428" s="323"/>
      <c r="V428" s="323"/>
      <c r="W428" s="323"/>
      <c r="X428" s="323"/>
      <c r="Y428" s="323"/>
    </row>
    <row r="429" spans="1:25" hidden="1">
      <c r="A429" s="449"/>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(C)'!$L$1,'Cumulative Cost Share Budget'!Q428,0)</f>
        <v>0</v>
      </c>
      <c r="R429" s="212">
        <f>IF('Cumulative Cost Share Budget'!L428='Split CS budget (C)'!$L$1,'Cumulative Cost Share Budget'!R428,0)</f>
        <v>0</v>
      </c>
      <c r="S429" s="61">
        <f>IF('Cumulative Cost Share Budget'!L428='Split CS budget (C)'!$L$1,'Cumulative Cost Share Budget'!S428,0)</f>
        <v>0</v>
      </c>
      <c r="T429" s="211">
        <f>IF('Cumulative Cost Share Budget'!L428='Split CS budget (C)'!$L$1,'Cumulative Cost Share Budget'!T428,0)</f>
        <v>0</v>
      </c>
      <c r="U429" s="324"/>
      <c r="V429" s="324"/>
      <c r="W429" s="324"/>
      <c r="X429" s="324"/>
      <c r="Y429" s="324"/>
    </row>
    <row r="430" spans="1:25" hidden="1">
      <c r="A430" s="449"/>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(C)'!$L$1,'Cumulative Cost Share Budget'!Q429,0)</f>
        <v>0</v>
      </c>
      <c r="R430" s="212">
        <f>IF('Cumulative Cost Share Budget'!L429='Split CS budget (C)'!$L$1,'Cumulative Cost Share Budget'!R429,0)</f>
        <v>0</v>
      </c>
      <c r="S430" s="61">
        <f>IF('Cumulative Cost Share Budget'!L429='Split CS budget (C)'!$L$1,'Cumulative Cost Share Budget'!S429,0)</f>
        <v>0</v>
      </c>
      <c r="T430" s="211">
        <f>IF('Cumulative Cost Share Budget'!L429='Split CS budget (C)'!$L$1,'Cumulative Cost Share Budget'!T429,0)</f>
        <v>0</v>
      </c>
      <c r="U430" s="324"/>
      <c r="V430" s="324"/>
      <c r="W430" s="324"/>
      <c r="X430" s="324"/>
      <c r="Y430" s="324"/>
    </row>
    <row r="431" spans="1:25" ht="15" hidden="1">
      <c r="A431" s="449"/>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(C)'!$L$1,'Cumulative Cost Share Budget'!Q430,0)</f>
        <v>0</v>
      </c>
      <c r="R431" s="212">
        <f>IF('Cumulative Cost Share Budget'!L430='Split CS budget (C)'!$L$1,'Cumulative Cost Share Budget'!R430,0)</f>
        <v>0</v>
      </c>
      <c r="S431" s="61">
        <f>IF('Cumulative Cost Share Budget'!L430='Split CS budget (C)'!$L$1,'Cumulative Cost Share Budget'!S430,0)</f>
        <v>0</v>
      </c>
      <c r="T431" s="211">
        <f>IF('Cumulative Cost Share Budget'!L430='Split CS budget (C)'!$L$1,'Cumulative Cost Share Budget'!T430,0)</f>
        <v>0</v>
      </c>
      <c r="U431" s="323"/>
      <c r="V431" s="323"/>
      <c r="W431" s="323"/>
      <c r="X431" s="323"/>
      <c r="Y431" s="323"/>
    </row>
    <row r="432" spans="1:25" hidden="1">
      <c r="A432" s="449"/>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9"/>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5">
        <f>IF('Cumulative Cost Share Budget'!$L433='Split CS budget (C)'!$L$1,'Cumulative Cost Share Budget'!A433,0)</f>
        <v>0</v>
      </c>
      <c r="B434" s="493">
        <f>IF('Cumulative Cost Share Budget'!$L433='Split CS budget (C)'!$L$1,'Cumulative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(C)'!$L$1,'Cumulative Cost Share Budget'!M433,0)</f>
        <v>0</v>
      </c>
      <c r="N434" s="214">
        <f>IF('Cumulative Cost Share Budget'!L433='Split CS budget (C)'!$L$1,'Cumulative Cost Share Budget'!N433,0)</f>
        <v>0</v>
      </c>
      <c r="O434" s="214">
        <f>IF('Cumulative Cost Share Budget'!$L433='Split CS budget (C)'!$L$1,'Cumulative Cost Share Budget'!O433,0)</f>
        <v>0</v>
      </c>
      <c r="P434" s="209">
        <f>IF('Cumulative Cost Share Budget'!L433='Split CS budget (C)'!$L$1,'Cumulative Cost Share Budget'!P433,0)</f>
        <v>0</v>
      </c>
      <c r="Q434" s="211">
        <f>IF('Cumulative Cost Share Budget'!L433='Split CS budget (C)'!$L$1,'Cumulative Cost Share Budget'!Q433,0)</f>
        <v>0</v>
      </c>
      <c r="R434" s="212">
        <f>IF('Cumulative Cost Share Budget'!L433='Split CS budget (C)'!$L$1,'Cumulative Cost Share Budget'!R433,0)</f>
        <v>0</v>
      </c>
      <c r="S434" s="61">
        <f>IF('Cumulative Cost Share Budget'!L433='Split CS budget (C)'!$L$1,'Cumulative Cost Share Budget'!S433,0)</f>
        <v>0</v>
      </c>
      <c r="T434" s="211">
        <f>IF('Cumulative Cost Share Budget'!L433='Split CS budget (C)'!$L$1,'Cumulative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6"/>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(C)'!$L$1,'Cumulative Cost Share Budget'!Q434,0)</f>
        <v>0</v>
      </c>
      <c r="R435" s="212">
        <f>IF('Cumulative Cost Share Budget'!L434='Split CS budget (C)'!$L$1,'Cumulative Cost Share Budget'!R434,0)</f>
        <v>0</v>
      </c>
      <c r="S435" s="61">
        <f>IF('Cumulative Cost Share Budget'!L434='Split CS budget (C)'!$L$1,'Cumulative Cost Share Budget'!S434,0)</f>
        <v>0</v>
      </c>
      <c r="T435" s="211">
        <f>IF('Cumulative Cost Share Budget'!L434='Split CS budget (C)'!$L$1,'Cumulative Cost Share Budget'!T434,0)</f>
        <v>0</v>
      </c>
      <c r="U435" s="323"/>
      <c r="V435" s="323"/>
      <c r="W435" s="323"/>
      <c r="X435" s="323"/>
      <c r="Y435" s="323"/>
    </row>
    <row r="436" spans="1:25" hidden="1">
      <c r="A436" s="449"/>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(C)'!$L$1,'Cumulative Cost Share Budget'!Q435,0)</f>
        <v>0</v>
      </c>
      <c r="R436" s="212">
        <f>IF('Cumulative Cost Share Budget'!L435='Split CS budget (C)'!$L$1,'Cumulative Cost Share Budget'!R435,0)</f>
        <v>0</v>
      </c>
      <c r="S436" s="61">
        <f>IF('Cumulative Cost Share Budget'!L435='Split CS budget (C)'!$L$1,'Cumulative Cost Share Budget'!S435,0)</f>
        <v>0</v>
      </c>
      <c r="T436" s="211">
        <f>IF('Cumulative Cost Share Budget'!L435='Split CS budget (C)'!$L$1,'Cumulative Cost Share Budget'!T435,0)</f>
        <v>0</v>
      </c>
      <c r="U436" s="324"/>
      <c r="V436" s="324"/>
      <c r="W436" s="324"/>
      <c r="X436" s="324"/>
      <c r="Y436" s="324"/>
    </row>
    <row r="437" spans="1:25" hidden="1">
      <c r="A437" s="449"/>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(C)'!$L$1,'Cumulative Cost Share Budget'!Q436,0)</f>
        <v>0</v>
      </c>
      <c r="R437" s="212">
        <f>IF('Cumulative Cost Share Budget'!L436='Split CS budget (C)'!$L$1,'Cumulative Cost Share Budget'!R436,0)</f>
        <v>0</v>
      </c>
      <c r="S437" s="61">
        <f>IF('Cumulative Cost Share Budget'!L436='Split CS budget (C)'!$L$1,'Cumulative Cost Share Budget'!S436,0)</f>
        <v>0</v>
      </c>
      <c r="T437" s="211">
        <f>IF('Cumulative Cost Share Budget'!L436='Split CS budget (C)'!$L$1,'Cumulative Cost Share Budget'!T436,0)</f>
        <v>0</v>
      </c>
      <c r="U437" s="324"/>
      <c r="V437" s="324"/>
      <c r="W437" s="324"/>
      <c r="X437" s="324"/>
      <c r="Y437" s="324"/>
    </row>
    <row r="438" spans="1:25" ht="15" hidden="1">
      <c r="A438" s="449"/>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(C)'!$L$1,'Cumulative Cost Share Budget'!Q437,0)</f>
        <v>0</v>
      </c>
      <c r="R438" s="212">
        <f>IF('Cumulative Cost Share Budget'!L437='Split CS budget (C)'!$L$1,'Cumulative Cost Share Budget'!R437,0)</f>
        <v>0</v>
      </c>
      <c r="S438" s="61">
        <f>IF('Cumulative Cost Share Budget'!L437='Split CS budget (C)'!$L$1,'Cumulative Cost Share Budget'!S437,0)</f>
        <v>0</v>
      </c>
      <c r="T438" s="211">
        <f>IF('Cumulative Cost Share Budget'!L437='Split CS budget (C)'!$L$1,'Cumulative Cost Share Budget'!T437,0)</f>
        <v>0</v>
      </c>
      <c r="U438" s="323"/>
      <c r="V438" s="323"/>
      <c r="W438" s="323"/>
      <c r="X438" s="323"/>
      <c r="Y438" s="323"/>
    </row>
    <row r="439" spans="1:25" hidden="1">
      <c r="A439" s="449"/>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9"/>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5">
        <f>IF('Cumulative Cost Share Budget'!$L440='Split CS budget (C)'!$L$1,'Cumulative Cost Share Budget'!A440,0)</f>
        <v>0</v>
      </c>
      <c r="B441" s="493">
        <f>IF('Cumulative Cost Share Budget'!$L440='Split CS budget (C)'!$L$1,'Cumulative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(C)'!$L$1,'Cumulative Cost Share Budget'!M440,0)</f>
        <v>0</v>
      </c>
      <c r="N441" s="214">
        <f>IF('Cumulative Cost Share Budget'!L440='Split CS budget (C)'!$L$1,'Cumulative Cost Share Budget'!N440,0)</f>
        <v>0</v>
      </c>
      <c r="O441" s="214">
        <f>IF('Cumulative Cost Share Budget'!$L440='Split CS budget (C)'!$L$1,'Cumulative Cost Share Budget'!O440,0)</f>
        <v>0</v>
      </c>
      <c r="P441" s="209">
        <f>IF('Cumulative Cost Share Budget'!L440='Split CS budget (C)'!$L$1,'Cumulative Cost Share Budget'!P440,0)</f>
        <v>0</v>
      </c>
      <c r="Q441" s="211">
        <f>IF('Cumulative Cost Share Budget'!L440='Split CS budget (C)'!$L$1,'Cumulative Cost Share Budget'!Q440,0)</f>
        <v>0</v>
      </c>
      <c r="R441" s="212">
        <f>IF('Cumulative Cost Share Budget'!L440='Split CS budget (C)'!$L$1,'Cumulative Cost Share Budget'!R440,0)</f>
        <v>0</v>
      </c>
      <c r="S441" s="61">
        <f>IF('Cumulative Cost Share Budget'!L440='Split CS budget (C)'!$L$1,'Cumulative Cost Share Budget'!S440,0)</f>
        <v>0</v>
      </c>
      <c r="T441" s="211">
        <f>IF('Cumulative Cost Share Budget'!L440='Split CS budget (C)'!$L$1,'Cumulative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6"/>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(C)'!$L$1,'Cumulative Cost Share Budget'!Q441,0)</f>
        <v>0</v>
      </c>
      <c r="R442" s="212">
        <f>IF('Cumulative Cost Share Budget'!L441='Split CS budget (C)'!$L$1,'Cumulative Cost Share Budget'!R441,0)</f>
        <v>0</v>
      </c>
      <c r="S442" s="61">
        <f>IF('Cumulative Cost Share Budget'!L441='Split CS budget (C)'!$L$1,'Cumulative Cost Share Budget'!S441,0)</f>
        <v>0</v>
      </c>
      <c r="T442" s="211">
        <f>IF('Cumulative Cost Share Budget'!L441='Split CS budget (C)'!$L$1,'Cumulative Cost Share Budget'!T441,0)</f>
        <v>0</v>
      </c>
      <c r="U442" s="323"/>
      <c r="V442" s="323"/>
      <c r="W442" s="323"/>
      <c r="X442" s="323"/>
      <c r="Y442" s="323"/>
    </row>
    <row r="443" spans="1:25" hidden="1">
      <c r="A443" s="449"/>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(C)'!$L$1,'Cumulative Cost Share Budget'!Q442,0)</f>
        <v>0</v>
      </c>
      <c r="R443" s="212">
        <f>IF('Cumulative Cost Share Budget'!L442='Split CS budget (C)'!$L$1,'Cumulative Cost Share Budget'!R442,0)</f>
        <v>0</v>
      </c>
      <c r="S443" s="61">
        <f>IF('Cumulative Cost Share Budget'!L442='Split CS budget (C)'!$L$1,'Cumulative Cost Share Budget'!S442,0)</f>
        <v>0</v>
      </c>
      <c r="T443" s="211">
        <f>IF('Cumulative Cost Share Budget'!L442='Split CS budget (C)'!$L$1,'Cumulative Cost Share Budget'!T442,0)</f>
        <v>0</v>
      </c>
      <c r="U443" s="324"/>
      <c r="V443" s="324"/>
      <c r="W443" s="324"/>
      <c r="X443" s="324"/>
      <c r="Y443" s="324"/>
    </row>
    <row r="444" spans="1:25" hidden="1">
      <c r="A444" s="449"/>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(C)'!$L$1,'Cumulative Cost Share Budget'!Q443,0)</f>
        <v>0</v>
      </c>
      <c r="R444" s="212">
        <f>IF('Cumulative Cost Share Budget'!L443='Split CS budget (C)'!$L$1,'Cumulative Cost Share Budget'!R443,0)</f>
        <v>0</v>
      </c>
      <c r="S444" s="61">
        <f>IF('Cumulative Cost Share Budget'!L443='Split CS budget (C)'!$L$1,'Cumulative Cost Share Budget'!S443,0)</f>
        <v>0</v>
      </c>
      <c r="T444" s="211">
        <f>IF('Cumulative Cost Share Budget'!L443='Split CS budget (C)'!$L$1,'Cumulative Cost Share Budget'!T443,0)</f>
        <v>0</v>
      </c>
      <c r="U444" s="324"/>
      <c r="V444" s="324"/>
      <c r="W444" s="324"/>
      <c r="X444" s="324"/>
      <c r="Y444" s="324"/>
    </row>
    <row r="445" spans="1:25" ht="15" hidden="1">
      <c r="A445" s="449"/>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(C)'!$L$1,'Cumulative Cost Share Budget'!Q444,0)</f>
        <v>0</v>
      </c>
      <c r="R445" s="212">
        <f>IF('Cumulative Cost Share Budget'!L444='Split CS budget (C)'!$L$1,'Cumulative Cost Share Budget'!R444,0)</f>
        <v>0</v>
      </c>
      <c r="S445" s="61">
        <f>IF('Cumulative Cost Share Budget'!L444='Split CS budget (C)'!$L$1,'Cumulative Cost Share Budget'!S444,0)</f>
        <v>0</v>
      </c>
      <c r="T445" s="211">
        <f>IF('Cumulative Cost Share Budget'!L444='Split CS budget (C)'!$L$1,'Cumulative Cost Share Budget'!T444,0)</f>
        <v>0</v>
      </c>
      <c r="U445" s="323"/>
      <c r="V445" s="323"/>
      <c r="W445" s="323"/>
      <c r="X445" s="323"/>
      <c r="Y445" s="323"/>
    </row>
    <row r="446" spans="1:25" hidden="1">
      <c r="A446" s="449"/>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9"/>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5">
        <f>IF('Cumulative Cost Share Budget'!$L447='Split CS budget (C)'!$L$1,'Cumulative Cost Share Budget'!A447,0)</f>
        <v>0</v>
      </c>
      <c r="B448" s="493">
        <f>IF('Cumulative Cost Share Budget'!$L447='Split CS budget (C)'!$L$1,'Cumulative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(C)'!$L$1,'Cumulative Cost Share Budget'!M447,0)</f>
        <v>0</v>
      </c>
      <c r="N448" s="214">
        <f>IF('Cumulative Cost Share Budget'!L447='Split CS budget (C)'!$L$1,'Cumulative Cost Share Budget'!N447,0)</f>
        <v>0</v>
      </c>
      <c r="O448" s="214">
        <f>IF('Cumulative Cost Share Budget'!$L447='Split CS budget (C)'!$L$1,'Cumulative Cost Share Budget'!O447,0)</f>
        <v>0</v>
      </c>
      <c r="P448" s="209">
        <f>IF('Cumulative Cost Share Budget'!L447='Split CS budget (C)'!$L$1,'Cumulative Cost Share Budget'!P447,0)</f>
        <v>0</v>
      </c>
      <c r="Q448" s="211">
        <f>IF('Cumulative Cost Share Budget'!L447='Split CS budget (C)'!$L$1,'Cumulative Cost Share Budget'!Q447,0)</f>
        <v>0</v>
      </c>
      <c r="R448" s="212">
        <f>IF('Cumulative Cost Share Budget'!L447='Split CS budget (C)'!$L$1,'Cumulative Cost Share Budget'!R447,0)</f>
        <v>0</v>
      </c>
      <c r="S448" s="61">
        <f>IF('Cumulative Cost Share Budget'!L447='Split CS budget (C)'!$L$1,'Cumulative Cost Share Budget'!S447,0)</f>
        <v>0</v>
      </c>
      <c r="T448" s="211">
        <f>IF('Cumulative Cost Share Budget'!L447='Split CS budget (C)'!$L$1,'Cumulative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6"/>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(C)'!$L$1,'Cumulative Cost Share Budget'!Q448,0)</f>
        <v>0</v>
      </c>
      <c r="R449" s="212">
        <f>IF('Cumulative Cost Share Budget'!L448='Split CS budget (C)'!$L$1,'Cumulative Cost Share Budget'!R448,0)</f>
        <v>0</v>
      </c>
      <c r="S449" s="61">
        <f>IF('Cumulative Cost Share Budget'!L448='Split CS budget (C)'!$L$1,'Cumulative Cost Share Budget'!S448,0)</f>
        <v>0</v>
      </c>
      <c r="T449" s="211">
        <f>IF('Cumulative Cost Share Budget'!L448='Split CS budget (C)'!$L$1,'Cumulative Cost Share Budget'!T448,0)</f>
        <v>0</v>
      </c>
      <c r="U449" s="323"/>
      <c r="V449" s="323"/>
      <c r="W449" s="323"/>
      <c r="X449" s="323"/>
      <c r="Y449" s="323"/>
    </row>
    <row r="450" spans="1:25" hidden="1">
      <c r="A450" s="449"/>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(C)'!$L$1,'Cumulative Cost Share Budget'!Q449,0)</f>
        <v>0</v>
      </c>
      <c r="R450" s="212">
        <f>IF('Cumulative Cost Share Budget'!L449='Split CS budget (C)'!$L$1,'Cumulative Cost Share Budget'!R449,0)</f>
        <v>0</v>
      </c>
      <c r="S450" s="61">
        <f>IF('Cumulative Cost Share Budget'!L449='Split CS budget (C)'!$L$1,'Cumulative Cost Share Budget'!S449,0)</f>
        <v>0</v>
      </c>
      <c r="T450" s="211">
        <f>IF('Cumulative Cost Share Budget'!L449='Split CS budget (C)'!$L$1,'Cumulative Cost Share Budget'!T449,0)</f>
        <v>0</v>
      </c>
      <c r="U450" s="324"/>
      <c r="V450" s="324"/>
      <c r="W450" s="324"/>
      <c r="X450" s="324"/>
      <c r="Y450" s="324"/>
    </row>
    <row r="451" spans="1:25" hidden="1">
      <c r="A451" s="449"/>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(C)'!$L$1,'Cumulative Cost Share Budget'!Q450,0)</f>
        <v>0</v>
      </c>
      <c r="R451" s="212">
        <f>IF('Cumulative Cost Share Budget'!L450='Split CS budget (C)'!$L$1,'Cumulative Cost Share Budget'!R450,0)</f>
        <v>0</v>
      </c>
      <c r="S451" s="61">
        <f>IF('Cumulative Cost Share Budget'!L450='Split CS budget (C)'!$L$1,'Cumulative Cost Share Budget'!S450,0)</f>
        <v>0</v>
      </c>
      <c r="T451" s="211">
        <f>IF('Cumulative Cost Share Budget'!L450='Split CS budget (C)'!$L$1,'Cumulative Cost Share Budget'!T450,0)</f>
        <v>0</v>
      </c>
      <c r="U451" s="324"/>
      <c r="V451" s="324"/>
      <c r="W451" s="324"/>
      <c r="X451" s="324"/>
      <c r="Y451" s="324"/>
    </row>
    <row r="452" spans="1:25" ht="15" hidden="1">
      <c r="A452" s="449"/>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(C)'!$L$1,'Cumulative Cost Share Budget'!Q451,0)</f>
        <v>0</v>
      </c>
      <c r="R452" s="212">
        <f>IF('Cumulative Cost Share Budget'!L451='Split CS budget (C)'!$L$1,'Cumulative Cost Share Budget'!R451,0)</f>
        <v>0</v>
      </c>
      <c r="S452" s="61">
        <f>IF('Cumulative Cost Share Budget'!L451='Split CS budget (C)'!$L$1,'Cumulative Cost Share Budget'!S451,0)</f>
        <v>0</v>
      </c>
      <c r="T452" s="211">
        <f>IF('Cumulative Cost Share Budget'!L451='Split CS budget (C)'!$L$1,'Cumulative Cost Share Budget'!T451,0)</f>
        <v>0</v>
      </c>
      <c r="U452" s="323"/>
      <c r="V452" s="323"/>
      <c r="W452" s="323"/>
      <c r="X452" s="323"/>
      <c r="Y452" s="323"/>
    </row>
    <row r="453" spans="1:25" hidden="1">
      <c r="A453" s="449"/>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9"/>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5">
        <f>IF('Cumulative Cost Share Budget'!$L454='Split CS budget (C)'!$L$1,'Cumulative Cost Share Budget'!A454,0)</f>
        <v>0</v>
      </c>
      <c r="B455" s="493">
        <f>IF('Cumulative Cost Share Budget'!$L454='Split CS budget (C)'!$L$1,'Cumulative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(C)'!$L$1,'Cumulative Cost Share Budget'!M454,0)</f>
        <v>0</v>
      </c>
      <c r="N455" s="214">
        <f>IF('Cumulative Cost Share Budget'!L454='Split CS budget (C)'!$L$1,'Cumulative Cost Share Budget'!N454,0)</f>
        <v>0</v>
      </c>
      <c r="O455" s="214">
        <f>IF('Cumulative Cost Share Budget'!$L454='Split CS budget (C)'!$L$1,'Cumulative Cost Share Budget'!O454,0)</f>
        <v>0</v>
      </c>
      <c r="P455" s="209">
        <f>IF('Cumulative Cost Share Budget'!L454='Split CS budget (C)'!$L$1,'Cumulative Cost Share Budget'!P454,0)</f>
        <v>0</v>
      </c>
      <c r="Q455" s="211">
        <f>IF('Cumulative Cost Share Budget'!L454='Split CS budget (C)'!$L$1,'Cumulative Cost Share Budget'!Q454,0)</f>
        <v>0</v>
      </c>
      <c r="R455" s="212">
        <f>IF('Cumulative Cost Share Budget'!L454='Split CS budget (C)'!$L$1,'Cumulative Cost Share Budget'!R454,0)</f>
        <v>0</v>
      </c>
      <c r="S455" s="61">
        <f>IF('Cumulative Cost Share Budget'!L454='Split CS budget (C)'!$L$1,'Cumulative Cost Share Budget'!S454,0)</f>
        <v>0</v>
      </c>
      <c r="T455" s="211">
        <f>IF('Cumulative Cost Share Budget'!L454='Split CS budget (C)'!$L$1,'Cumulative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6"/>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(C)'!$L$1,'Cumulative Cost Share Budget'!Q455,0)</f>
        <v>0</v>
      </c>
      <c r="R456" s="212">
        <f>IF('Cumulative Cost Share Budget'!L455='Split CS budget (C)'!$L$1,'Cumulative Cost Share Budget'!R455,0)</f>
        <v>0</v>
      </c>
      <c r="S456" s="61">
        <f>IF('Cumulative Cost Share Budget'!L455='Split CS budget (C)'!$L$1,'Cumulative Cost Share Budget'!S455,0)</f>
        <v>0</v>
      </c>
      <c r="T456" s="211">
        <f>IF('Cumulative Cost Share Budget'!L455='Split CS budget (C)'!$L$1,'Cumulative Cost Share Budget'!T455,0)</f>
        <v>0</v>
      </c>
      <c r="U456" s="323"/>
      <c r="V456" s="323"/>
      <c r="W456" s="323"/>
      <c r="X456" s="323"/>
      <c r="Y456" s="323"/>
    </row>
    <row r="457" spans="1:25" hidden="1">
      <c r="A457" s="449"/>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(C)'!$L$1,'Cumulative Cost Share Budget'!Q456,0)</f>
        <v>0</v>
      </c>
      <c r="R457" s="212">
        <f>IF('Cumulative Cost Share Budget'!L456='Split CS budget (C)'!$L$1,'Cumulative Cost Share Budget'!R456,0)</f>
        <v>0</v>
      </c>
      <c r="S457" s="61">
        <f>IF('Cumulative Cost Share Budget'!L456='Split CS budget (C)'!$L$1,'Cumulative Cost Share Budget'!S456,0)</f>
        <v>0</v>
      </c>
      <c r="T457" s="211">
        <f>IF('Cumulative Cost Share Budget'!L456='Split CS budget (C)'!$L$1,'Cumulative Cost Share Budget'!T456,0)</f>
        <v>0</v>
      </c>
      <c r="U457" s="324"/>
      <c r="V457" s="324"/>
      <c r="W457" s="324"/>
      <c r="X457" s="324"/>
      <c r="Y457" s="324"/>
    </row>
    <row r="458" spans="1:25" hidden="1">
      <c r="A458" s="449"/>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(C)'!$L$1,'Cumulative Cost Share Budget'!Q457,0)</f>
        <v>0</v>
      </c>
      <c r="R458" s="212">
        <f>IF('Cumulative Cost Share Budget'!L457='Split CS budget (C)'!$L$1,'Cumulative Cost Share Budget'!R457,0)</f>
        <v>0</v>
      </c>
      <c r="S458" s="61">
        <f>IF('Cumulative Cost Share Budget'!L457='Split CS budget (C)'!$L$1,'Cumulative Cost Share Budget'!S457,0)</f>
        <v>0</v>
      </c>
      <c r="T458" s="211">
        <f>IF('Cumulative Cost Share Budget'!L457='Split CS budget (C)'!$L$1,'Cumulative Cost Share Budget'!T457,0)</f>
        <v>0</v>
      </c>
      <c r="U458" s="324"/>
      <c r="V458" s="324"/>
      <c r="W458" s="324"/>
      <c r="X458" s="324"/>
      <c r="Y458" s="324"/>
    </row>
    <row r="459" spans="1:25" ht="15" hidden="1">
      <c r="A459" s="449"/>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(C)'!$L$1,'Cumulative Cost Share Budget'!Q458,0)</f>
        <v>0</v>
      </c>
      <c r="R459" s="212">
        <f>IF('Cumulative Cost Share Budget'!L458='Split CS budget (C)'!$L$1,'Cumulative Cost Share Budget'!R458,0)</f>
        <v>0</v>
      </c>
      <c r="S459" s="61">
        <f>IF('Cumulative Cost Share Budget'!L458='Split CS budget (C)'!$L$1,'Cumulative Cost Share Budget'!S458,0)</f>
        <v>0</v>
      </c>
      <c r="T459" s="211">
        <f>IF('Cumulative Cost Share Budget'!L458='Split CS budget (C)'!$L$1,'Cumulative Cost Share Budget'!T458,0)</f>
        <v>0</v>
      </c>
      <c r="U459" s="323"/>
      <c r="V459" s="323"/>
      <c r="W459" s="323"/>
      <c r="X459" s="323"/>
      <c r="Y459" s="323"/>
    </row>
    <row r="460" spans="1:25" hidden="1">
      <c r="A460" s="449"/>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9"/>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5">
        <f>IF('Cumulative Cost Share Budget'!$L461='Split CS budget (C)'!$L$1,'Cumulative Cost Share Budget'!A461,0)</f>
        <v>0</v>
      </c>
      <c r="B462" s="493">
        <f>IF('Cumulative Cost Share Budget'!$L461='Split CS budget (C)'!$L$1,'Cumulative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(C)'!$L$1,'Cumulative Cost Share Budget'!M461,0)</f>
        <v>0</v>
      </c>
      <c r="N462" s="214">
        <f>IF('Cumulative Cost Share Budget'!L461='Split CS budget (C)'!$L$1,'Cumulative Cost Share Budget'!N461,0)</f>
        <v>0</v>
      </c>
      <c r="O462" s="214">
        <f>IF('Cumulative Cost Share Budget'!$L461='Split CS budget (C)'!$L$1,'Cumulative Cost Share Budget'!O461,0)</f>
        <v>0</v>
      </c>
      <c r="P462" s="209">
        <f>IF('Cumulative Cost Share Budget'!L461='Split CS budget (C)'!$L$1,'Cumulative Cost Share Budget'!P461,0)</f>
        <v>0</v>
      </c>
      <c r="Q462" s="211">
        <f>IF('Cumulative Cost Share Budget'!L461='Split CS budget (C)'!$L$1,'Cumulative Cost Share Budget'!Q461,0)</f>
        <v>0</v>
      </c>
      <c r="R462" s="212">
        <f>IF('Cumulative Cost Share Budget'!L461='Split CS budget (C)'!$L$1,'Cumulative Cost Share Budget'!R461,0)</f>
        <v>0</v>
      </c>
      <c r="S462" s="61">
        <f>IF('Cumulative Cost Share Budget'!L461='Split CS budget (C)'!$L$1,'Cumulative Cost Share Budget'!S461,0)</f>
        <v>0</v>
      </c>
      <c r="T462" s="211">
        <f>IF('Cumulative Cost Share Budget'!L461='Split CS budget (C)'!$L$1,'Cumulative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6"/>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(C)'!$L$1,'Cumulative Cost Share Budget'!Q462,0)</f>
        <v>0</v>
      </c>
      <c r="R463" s="212">
        <f>IF('Cumulative Cost Share Budget'!L462='Split CS budget (C)'!$L$1,'Cumulative Cost Share Budget'!R462,0)</f>
        <v>0</v>
      </c>
      <c r="S463" s="61">
        <f>IF('Cumulative Cost Share Budget'!L462='Split CS budget (C)'!$L$1,'Cumulative Cost Share Budget'!S462,0)</f>
        <v>0</v>
      </c>
      <c r="T463" s="211">
        <f>IF('Cumulative Cost Share Budget'!L462='Split CS budget (C)'!$L$1,'Cumulative Cost Share Budget'!T462,0)</f>
        <v>0</v>
      </c>
      <c r="U463" s="323"/>
      <c r="V463" s="323"/>
      <c r="W463" s="323"/>
      <c r="X463" s="323"/>
      <c r="Y463" s="323"/>
    </row>
    <row r="464" spans="1:25" hidden="1">
      <c r="A464" s="449"/>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(C)'!$L$1,'Cumulative Cost Share Budget'!Q463,0)</f>
        <v>0</v>
      </c>
      <c r="R464" s="212">
        <f>IF('Cumulative Cost Share Budget'!L463='Split CS budget (C)'!$L$1,'Cumulative Cost Share Budget'!R463,0)</f>
        <v>0</v>
      </c>
      <c r="S464" s="61">
        <f>IF('Cumulative Cost Share Budget'!L463='Split CS budget (C)'!$L$1,'Cumulative Cost Share Budget'!S463,0)</f>
        <v>0</v>
      </c>
      <c r="T464" s="211">
        <f>IF('Cumulative Cost Share Budget'!L463='Split CS budget (C)'!$L$1,'Cumulative Cost Share Budget'!T463,0)</f>
        <v>0</v>
      </c>
      <c r="U464" s="324"/>
      <c r="V464" s="324"/>
      <c r="W464" s="324"/>
      <c r="X464" s="324"/>
      <c r="Y464" s="324"/>
    </row>
    <row r="465" spans="1:41" hidden="1">
      <c r="A465" s="449"/>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(C)'!$L$1,'Cumulative Cost Share Budget'!Q464,0)</f>
        <v>0</v>
      </c>
      <c r="R465" s="212">
        <f>IF('Cumulative Cost Share Budget'!L464='Split CS budget (C)'!$L$1,'Cumulative Cost Share Budget'!R464,0)</f>
        <v>0</v>
      </c>
      <c r="S465" s="61">
        <f>IF('Cumulative Cost Share Budget'!L464='Split CS budget (C)'!$L$1,'Cumulative Cost Share Budget'!S464,0)</f>
        <v>0</v>
      </c>
      <c r="T465" s="211">
        <f>IF('Cumulative Cost Share Budget'!L464='Split CS budget (C)'!$L$1,'Cumulative Cost Share Budget'!T464,0)</f>
        <v>0</v>
      </c>
      <c r="U465" s="324"/>
      <c r="V465" s="324"/>
      <c r="W465" s="324"/>
      <c r="X465" s="324"/>
      <c r="Y465" s="324"/>
    </row>
    <row r="466" spans="1:41" ht="15" hidden="1">
      <c r="A466" s="449"/>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(C)'!$L$1,'Cumulative Cost Share Budget'!Q465,0)</f>
        <v>0</v>
      </c>
      <c r="R466" s="212">
        <f>IF('Cumulative Cost Share Budget'!L465='Split CS budget (C)'!$L$1,'Cumulative Cost Share Budget'!R465,0)</f>
        <v>0</v>
      </c>
      <c r="S466" s="61">
        <f>IF('Cumulative Cost Share Budget'!L465='Split CS budget (C)'!$L$1,'Cumulative Cost Share Budget'!S465,0)</f>
        <v>0</v>
      </c>
      <c r="T466" s="211">
        <f>IF('Cumulative Cost Share Budget'!L465='Split CS budget (C)'!$L$1,'Cumulative Cost Share Budget'!T465,0)</f>
        <v>0</v>
      </c>
      <c r="U466" s="323"/>
      <c r="V466" s="323"/>
      <c r="W466" s="323"/>
      <c r="X466" s="323"/>
      <c r="Y466" s="323"/>
    </row>
    <row r="467" spans="1:41" hidden="1">
      <c r="A467" s="449"/>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9"/>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62"/>
      <c r="V470" s="762"/>
      <c r="W470" s="762"/>
      <c r="X470" s="762"/>
      <c r="Y470" s="762"/>
      <c r="Z470" s="51"/>
      <c r="AA470" s="51"/>
      <c r="AB470" s="51"/>
      <c r="AC470" s="51"/>
      <c r="AD470" s="51"/>
      <c r="AE470" s="51"/>
      <c r="AF470" s="51"/>
      <c r="AH470" s="1"/>
      <c r="AI470" s="1"/>
      <c r="AJ470" s="1"/>
      <c r="AK470" s="1"/>
      <c r="AL470" s="1"/>
      <c r="AM470" s="1"/>
      <c r="AN470" s="1"/>
      <c r="AO470" s="1"/>
    </row>
    <row r="471" spans="1:41">
      <c r="A471" s="449"/>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9"/>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785" t="s">
        <v>426</v>
      </c>
      <c r="B473" s="785"/>
      <c r="C473" s="785"/>
      <c r="D473" s="785"/>
      <c r="E473" s="785"/>
      <c r="F473" s="785"/>
      <c r="G473" s="785"/>
      <c r="H473" s="785"/>
      <c r="I473" s="785"/>
      <c r="J473" s="785"/>
      <c r="M473" s="53" t="s">
        <v>120</v>
      </c>
      <c r="N473" s="57" t="s">
        <v>79</v>
      </c>
      <c r="O473" s="57" t="s">
        <v>109</v>
      </c>
      <c r="P473" s="57" t="s">
        <v>18</v>
      </c>
      <c r="Q473" s="57"/>
      <c r="R473" s="57" t="s">
        <v>176</v>
      </c>
      <c r="S473" s="57"/>
      <c r="T473" s="57"/>
      <c r="U473" s="762" t="s">
        <v>118</v>
      </c>
      <c r="V473" s="762"/>
      <c r="W473" s="762"/>
      <c r="X473" s="762"/>
      <c r="Y473" s="762"/>
      <c r="Z473" s="68"/>
      <c r="AA473" s="68"/>
      <c r="AB473" s="68"/>
      <c r="AC473" s="68"/>
      <c r="AD473" s="68"/>
      <c r="AE473" s="68"/>
      <c r="AF473" s="68"/>
      <c r="AH473" s="53"/>
      <c r="AI473" s="53"/>
      <c r="AJ473" s="53"/>
      <c r="AK473" s="53"/>
      <c r="AL473" s="53"/>
      <c r="AM473" s="53"/>
      <c r="AN473" s="53"/>
      <c r="AO473" s="53"/>
    </row>
    <row r="474" spans="1:41">
      <c r="A474" s="53" t="s">
        <v>61</v>
      </c>
      <c r="B474" s="489" t="s">
        <v>417</v>
      </c>
      <c r="C474" s="489" t="s">
        <v>415</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5">
        <f>IF('Cumulative Cost Share Budget'!$L475='Split CS budget (C)'!$L$1,'Cumulative Cost Share Budget'!A475,0)</f>
        <v>0</v>
      </c>
      <c r="B475" s="493">
        <f>IF('Cumulative Cost Share Budget'!L476='Split CS budget (C)'!$L$1,'Cumulative Cost Share Budget'!B475,0)</f>
        <v>0</v>
      </c>
      <c r="C475" s="493">
        <f>IF('Cumulative Cost Share Budget'!L476='Split CS budget (C)'!$L$1,'Cumulative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(C)'!$L$1,'Cumulative Cost Share Budget'!M475,0)</f>
        <v>0</v>
      </c>
      <c r="N475" s="214">
        <f>IF('Cumulative Cost Share Budget'!L475='Split CS budget (C)'!$L$1,'Cumulative Cost Share Budget'!N475,0)</f>
        <v>0</v>
      </c>
      <c r="O475" s="211">
        <f>IF('Cumulative Cost Share Budget'!L475='Split CS budget (C)'!$L$1,'Cumulative Cost Share Budget'!O475,0)</f>
        <v>0</v>
      </c>
      <c r="P475" s="212">
        <f>IF('Cumulative Cost Share Budget'!L475='Split CS budget (C)'!$L$1,'Cumulative Cost Share Budget'!P475,0)</f>
        <v>0</v>
      </c>
      <c r="Q475" s="61">
        <f>IF('Cumulative Cost Share Budget'!L475='Split CS budget (C)'!$L$1,'Cumulative Cost Share Budget'!Q475,0)</f>
        <v>0</v>
      </c>
      <c r="R475" s="211">
        <f>IF('Cumulative Cost Share Budget'!L475='Split CS budget (C)'!$L$1,'Cumulative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32">
        <f>IF('Cumulative Cost Share Budget'!$L476='Split CS budget (C)'!$L$1,'Cumulative Cost Share Budget'!A476,0)</f>
        <v>0</v>
      </c>
      <c r="B476" s="493">
        <f>IF('Cumulative Cost Share Budget'!L477='Split CS budget (C)'!$L$1,'Cumulative Cost Share Budget'!B476,0)</f>
        <v>0</v>
      </c>
      <c r="C476" s="493">
        <f>IF('Cumulative Cost Share Budget'!L477='Split CS budget (C)'!$L$1,'Cumulative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(C)'!$L$1,'Cumulative Cost Share Budget'!O476,0)</f>
        <v>0</v>
      </c>
      <c r="P476" s="212">
        <f>IF('Cumulative Cost Share Budget'!L476='Split CS budget (C)'!$L$1,'Cumulative Cost Share Budget'!P476,0)</f>
        <v>0</v>
      </c>
      <c r="Q476" s="61">
        <f>IF('Cumulative Cost Share Budget'!L476='Split CS budget (C)'!$L$1,'Cumulative Cost Share Budget'!Q476,0)</f>
        <v>0</v>
      </c>
      <c r="R476" s="211">
        <f>IF('Cumulative Cost Share Budget'!L476='Split CS budget (C)'!$L$1,'Cumulative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9"/>
      <c r="B477" s="493">
        <f>IF('Cumulative Cost Share Budget'!L478='Split CS budget (C)'!$L$1,'Cumulative Cost Share Budget'!B477,0)</f>
        <v>0</v>
      </c>
      <c r="C477" s="493">
        <f>IF('Cumulative Cost Share Budget'!L478='Split CS budget (C)'!$L$1,'Cumulative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(C)'!$L$1,'Cumulative Cost Share Budget'!O477,0)</f>
        <v>0</v>
      </c>
      <c r="P477" s="212">
        <f>IF('Cumulative Cost Share Budget'!L477='Split CS budget (C)'!$L$1,'Cumulative Cost Share Budget'!P477,0)</f>
        <v>0</v>
      </c>
      <c r="Q477" s="61">
        <f>IF('Cumulative Cost Share Budget'!L477='Split CS budget (C)'!$L$1,'Cumulative Cost Share Budget'!Q477,0)</f>
        <v>0</v>
      </c>
      <c r="R477" s="211">
        <f>IF('Cumulative Cost Share Budget'!L477='Split CS budget (C)'!$L$1,'Cumulative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9"/>
      <c r="B478" s="493">
        <f>IF('Cumulative Cost Share Budget'!L479='Split CS budget (C)'!$L$1,'Cumulative Cost Share Budget'!B478,0)</f>
        <v>0</v>
      </c>
      <c r="C478" s="493">
        <f>IF('Cumulative Cost Share Budget'!L479='Split CS budget (C)'!$L$1,'Cumulative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(C)'!$L$1,'Cumulative Cost Share Budget'!O478,0)</f>
        <v>0</v>
      </c>
      <c r="P478" s="212">
        <f>IF('Cumulative Cost Share Budget'!L478='Split CS budget (C)'!$L$1,'Cumulative Cost Share Budget'!P478,0)</f>
        <v>0</v>
      </c>
      <c r="Q478" s="61">
        <f>IF('Cumulative Cost Share Budget'!L478='Split CS budget (C)'!$L$1,'Cumulative Cost Share Budget'!Q478,0)</f>
        <v>0</v>
      </c>
      <c r="R478" s="211">
        <f>IF('Cumulative Cost Share Budget'!L478='Split CS budget (C)'!$L$1,'Cumulative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9"/>
      <c r="B479" s="493">
        <f>IF('Cumulative Cost Share Budget'!L480='Split CS budget (C)'!$L$1,'Cumulative Cost Share Budget'!B479,0)</f>
        <v>0</v>
      </c>
      <c r="C479" s="493">
        <f>IF('Cumulative Cost Share Budget'!L480='Split CS budget (C)'!$L$1,'Cumulative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(C)'!$L$1,'Cumulative Cost Share Budget'!O479,0)</f>
        <v>0</v>
      </c>
      <c r="P479" s="212">
        <f>IF('Cumulative Cost Share Budget'!L479='Split CS budget (C)'!$L$1,'Cumulative Cost Share Budget'!P479,0)</f>
        <v>0</v>
      </c>
      <c r="Q479" s="61">
        <f>IF('Cumulative Cost Share Budget'!L479='Split CS budget (C)'!$L$1,'Cumulative Cost Share Budget'!Q479,0)</f>
        <v>0</v>
      </c>
      <c r="R479" s="211">
        <f>IF('Cumulative Cost Share Budget'!L479='Split CS budget (C)'!$L$1,'Cumulative Cost Share Budget'!R479,0)</f>
        <v>0</v>
      </c>
      <c r="S479" s="61"/>
      <c r="T479" s="59"/>
      <c r="U479" s="323"/>
      <c r="V479" s="323"/>
      <c r="W479" s="323"/>
      <c r="X479" s="323"/>
      <c r="Y479" s="323"/>
      <c r="AA479" s="20"/>
      <c r="AB479" s="20"/>
      <c r="AC479" s="20"/>
      <c r="AD479" s="20"/>
      <c r="AE479" s="20"/>
      <c r="AF479" s="20"/>
    </row>
    <row r="480" spans="1:41">
      <c r="A480" s="449"/>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9"/>
      <c r="B481" s="491"/>
      <c r="C481" s="482"/>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5">
        <f>IF('Cumulative Cost Share Budget'!$L482='Split CS budget (C)'!$L$1,'Cumulative Cost Share Budget'!A482,0)</f>
        <v>0</v>
      </c>
      <c r="B482" s="493">
        <f>IF('Cumulative Cost Share Budget'!L483='Split CS budget (C)'!$L$1,'Cumulative Cost Share Budget'!B482,0)</f>
        <v>0</v>
      </c>
      <c r="C482" s="493">
        <f>IF('Cumulative Cost Share Budget'!L483='Split CS budget (C)'!$L$1,'Cumulative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(C)'!$L$1,'Cumulative Cost Share Budget'!M482,0)</f>
        <v>0</v>
      </c>
      <c r="N482" s="214">
        <f>IF('Cumulative Cost Share Budget'!L482='Split CS budget (C)'!$L$1,'Cumulative Cost Share Budget'!N482,0)</f>
        <v>0</v>
      </c>
      <c r="O482" s="211">
        <f>IF('Cumulative Cost Share Budget'!L482='Split CS budget (C)'!$L$1,'Cumulative Cost Share Budget'!O482,0)</f>
        <v>0</v>
      </c>
      <c r="P482" s="212">
        <f>IF('Cumulative Cost Share Budget'!L482='Split CS budget (C)'!$L$1,'Cumulative Cost Share Budget'!P482,0)</f>
        <v>0</v>
      </c>
      <c r="Q482" s="61">
        <f>IF('Cumulative Cost Share Budget'!L482='Split CS budget (C)'!$L$1,'Cumulative Cost Share Budget'!Q482,0)</f>
        <v>0</v>
      </c>
      <c r="R482" s="211">
        <f>IF('Cumulative Cost Share Budget'!L482='Split CS budget (C)'!$L$1,'Cumulative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32">
        <f>IF('Cumulative Cost Share Budget'!$L483='Split CS budget (C)'!$L$1,'Cumulative Cost Share Budget'!A483,0)</f>
        <v>0</v>
      </c>
      <c r="B483" s="493">
        <f>IF('Cumulative Cost Share Budget'!L484='Split CS budget (C)'!$L$1,'Cumulative Cost Share Budget'!B483,0)</f>
        <v>0</v>
      </c>
      <c r="C483" s="493">
        <f>IF('Cumulative Cost Share Budget'!L484='Split CS budget (C)'!$L$1,'Cumulative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(C)'!$L$1,'Cumulative Cost Share Budget'!O483,0)</f>
        <v>0</v>
      </c>
      <c r="P483" s="212">
        <f>IF('Cumulative Cost Share Budget'!L483='Split CS budget (C)'!$L$1,'Cumulative Cost Share Budget'!P483,0)</f>
        <v>0</v>
      </c>
      <c r="Q483" s="61">
        <f>IF('Cumulative Cost Share Budget'!L483='Split CS budget (C)'!$L$1,'Cumulative Cost Share Budget'!Q483,0)</f>
        <v>0</v>
      </c>
      <c r="R483" s="211">
        <f>IF('Cumulative Cost Share Budget'!L483='Split CS budget (C)'!$L$1,'Cumulative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9"/>
      <c r="B484" s="493">
        <f>IF('Cumulative Cost Share Budget'!L485='Split CS budget (C)'!$L$1,'Cumulative Cost Share Budget'!B484,0)</f>
        <v>0</v>
      </c>
      <c r="C484" s="493">
        <f>IF('Cumulative Cost Share Budget'!L485='Split CS budget (C)'!$L$1,'Cumulative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(C)'!$L$1,'Cumulative Cost Share Budget'!O484,0)</f>
        <v>0</v>
      </c>
      <c r="P484" s="212">
        <f>IF('Cumulative Cost Share Budget'!L484='Split CS budget (C)'!$L$1,'Cumulative Cost Share Budget'!P484,0)</f>
        <v>0</v>
      </c>
      <c r="Q484" s="61">
        <f>IF('Cumulative Cost Share Budget'!L484='Split CS budget (C)'!$L$1,'Cumulative Cost Share Budget'!Q484,0)</f>
        <v>0</v>
      </c>
      <c r="R484" s="211">
        <f>IF('Cumulative Cost Share Budget'!L484='Split CS budget (C)'!$L$1,'Cumulative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9"/>
      <c r="B485" s="493">
        <f>IF('Cumulative Cost Share Budget'!L486='Split CS budget (C)'!$L$1,'Cumulative Cost Share Budget'!B485,0)</f>
        <v>0</v>
      </c>
      <c r="C485" s="493">
        <f>IF('Cumulative Cost Share Budget'!L486='Split CS budget (C)'!$L$1,'Cumulative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(C)'!$L$1,'Cumulative Cost Share Budget'!O485,0)</f>
        <v>0</v>
      </c>
      <c r="P485" s="212">
        <f>IF('Cumulative Cost Share Budget'!L485='Split CS budget (C)'!$L$1,'Cumulative Cost Share Budget'!P485,0)</f>
        <v>0</v>
      </c>
      <c r="Q485" s="61">
        <f>IF('Cumulative Cost Share Budget'!L485='Split CS budget (C)'!$L$1,'Cumulative Cost Share Budget'!Q485,0)</f>
        <v>0</v>
      </c>
      <c r="R485" s="211">
        <f>IF('Cumulative Cost Share Budget'!L485='Split CS budget (C)'!$L$1,'Cumulative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9"/>
      <c r="B486" s="493">
        <f>IF('Cumulative Cost Share Budget'!L487='Split CS budget (C)'!$L$1,'Cumulative Cost Share Budget'!B486,0)</f>
        <v>0</v>
      </c>
      <c r="C486" s="493">
        <f>IF('Cumulative Cost Share Budget'!L487='Split CS budget (C)'!$L$1,'Cumulative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(C)'!$L$1,'Cumulative Cost Share Budget'!O486,0)</f>
        <v>0</v>
      </c>
      <c r="P486" s="212">
        <f>IF('Cumulative Cost Share Budget'!L486='Split CS budget (C)'!$L$1,'Cumulative Cost Share Budget'!P486,0)</f>
        <v>0</v>
      </c>
      <c r="Q486" s="61">
        <f>IF('Cumulative Cost Share Budget'!L486='Split CS budget (C)'!$L$1,'Cumulative Cost Share Budget'!Q486,0)</f>
        <v>0</v>
      </c>
      <c r="R486" s="211">
        <f>IF('Cumulative Cost Share Budget'!L486='Split CS budget (C)'!$L$1,'Cumulative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9"/>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9"/>
      <c r="B488" s="491"/>
      <c r="C488" s="482"/>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5">
        <f>IF('Cumulative Cost Share Budget'!$L489='Split CS budget (C)'!$L$1,'Cumulative Cost Share Budget'!A489,0)</f>
        <v>0</v>
      </c>
      <c r="B489" s="493">
        <f>IF('Cumulative Cost Share Budget'!L490='Split CS budget (C)'!$L$1,'Cumulative Cost Share Budget'!B489,0)</f>
        <v>0</v>
      </c>
      <c r="C489" s="493">
        <f>IF('Cumulative Cost Share Budget'!L490='Split CS budget (C)'!$L$1,'Cumulative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(C)'!$L$1,'Cumulative Cost Share Budget'!M489,0)</f>
        <v>0</v>
      </c>
      <c r="N489" s="214">
        <f>IF('Cumulative Cost Share Budget'!L489='Split CS budget (C)'!$L$1,'Cumulative Cost Share Budget'!N489,0)</f>
        <v>0</v>
      </c>
      <c r="O489" s="211">
        <f>IF('Cumulative Cost Share Budget'!L489='Split CS budget (C)'!$L$1,'Cumulative Cost Share Budget'!O489,0)</f>
        <v>0</v>
      </c>
      <c r="P489" s="212">
        <f>IF('Cumulative Cost Share Budget'!L489='Split CS budget (C)'!$L$1,'Cumulative Cost Share Budget'!P489,0)</f>
        <v>0</v>
      </c>
      <c r="Q489" s="61">
        <f>IF('Cumulative Cost Share Budget'!L489='Split CS budget (C)'!$L$1,'Cumulative Cost Share Budget'!Q489,0)</f>
        <v>0</v>
      </c>
      <c r="R489" s="211">
        <f>IF('Cumulative Cost Share Budget'!L489='Split CS budget (C)'!$L$1,'Cumulative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32">
        <f>IF('Cumulative Cost Share Budget'!$L490='Split CS budget (C)'!$L$1,'Cumulative Cost Share Budget'!A490,0)</f>
        <v>0</v>
      </c>
      <c r="B490" s="493">
        <f>IF('Cumulative Cost Share Budget'!L491='Split CS budget (C)'!$L$1,'Cumulative Cost Share Budget'!B490,0)</f>
        <v>0</v>
      </c>
      <c r="C490" s="493">
        <f>IF('Cumulative Cost Share Budget'!L491='Split CS budget (C)'!$L$1,'Cumulative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(C)'!$L$1,'Cumulative Cost Share Budget'!O490,0)</f>
        <v>0</v>
      </c>
      <c r="P490" s="212">
        <f>IF('Cumulative Cost Share Budget'!L490='Split CS budget (C)'!$L$1,'Cumulative Cost Share Budget'!P490,0)</f>
        <v>0</v>
      </c>
      <c r="Q490" s="61">
        <f>IF('Cumulative Cost Share Budget'!L490='Split CS budget (C)'!$L$1,'Cumulative Cost Share Budget'!Q490,0)</f>
        <v>0</v>
      </c>
      <c r="R490" s="211">
        <f>IF('Cumulative Cost Share Budget'!L490='Split CS budget (C)'!$L$1,'Cumulative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9"/>
      <c r="B491" s="493">
        <f>IF('Cumulative Cost Share Budget'!L492='Split CS budget (C)'!$L$1,'Cumulative Cost Share Budget'!B491,0)</f>
        <v>0</v>
      </c>
      <c r="C491" s="493">
        <f>IF('Cumulative Cost Share Budget'!L492='Split CS budget (C)'!$L$1,'Cumulative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(C)'!$L$1,'Cumulative Cost Share Budget'!O491,0)</f>
        <v>0</v>
      </c>
      <c r="P491" s="212">
        <f>IF('Cumulative Cost Share Budget'!L491='Split CS budget (C)'!$L$1,'Cumulative Cost Share Budget'!P491,0)</f>
        <v>0</v>
      </c>
      <c r="Q491" s="61">
        <f>IF('Cumulative Cost Share Budget'!L491='Split CS budget (C)'!$L$1,'Cumulative Cost Share Budget'!Q491,0)</f>
        <v>0</v>
      </c>
      <c r="R491" s="211">
        <f>IF('Cumulative Cost Share Budget'!L491='Split CS budget (C)'!$L$1,'Cumulative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9"/>
      <c r="B492" s="493">
        <f>IF('Cumulative Cost Share Budget'!L493='Split CS budget (C)'!$L$1,'Cumulative Cost Share Budget'!B492,0)</f>
        <v>0</v>
      </c>
      <c r="C492" s="493">
        <f>IF('Cumulative Cost Share Budget'!L493='Split CS budget (C)'!$L$1,'Cumulative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(C)'!$L$1,'Cumulative Cost Share Budget'!O492,0)</f>
        <v>0</v>
      </c>
      <c r="P492" s="212">
        <f>IF('Cumulative Cost Share Budget'!L492='Split CS budget (C)'!$L$1,'Cumulative Cost Share Budget'!P492,0)</f>
        <v>0</v>
      </c>
      <c r="Q492" s="61">
        <f>IF('Cumulative Cost Share Budget'!L492='Split CS budget (C)'!$L$1,'Cumulative Cost Share Budget'!Q492,0)</f>
        <v>0</v>
      </c>
      <c r="R492" s="211">
        <f>IF('Cumulative Cost Share Budget'!L492='Split CS budget (C)'!$L$1,'Cumulative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9"/>
      <c r="B493" s="493">
        <f>IF('Cumulative Cost Share Budget'!L494='Split CS budget (C)'!$L$1,'Cumulative Cost Share Budget'!B493,0)</f>
        <v>0</v>
      </c>
      <c r="C493" s="493">
        <f>IF('Cumulative Cost Share Budget'!L494='Split CS budget (C)'!$L$1,'Cumulative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(C)'!$L$1,'Cumulative Cost Share Budget'!O493,0)</f>
        <v>0</v>
      </c>
      <c r="P493" s="212">
        <f>IF('Cumulative Cost Share Budget'!L493='Split CS budget (C)'!$L$1,'Cumulative Cost Share Budget'!P493,0)</f>
        <v>0</v>
      </c>
      <c r="Q493" s="61">
        <f>IF('Cumulative Cost Share Budget'!L493='Split CS budget (C)'!$L$1,'Cumulative Cost Share Budget'!Q493,0)</f>
        <v>0</v>
      </c>
      <c r="R493" s="211">
        <f>IF('Cumulative Cost Share Budget'!L493='Split CS budget (C)'!$L$1,'Cumulative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9"/>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9"/>
      <c r="B495" s="491"/>
      <c r="C495" s="482"/>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5">
        <f>IF('Cumulative Cost Share Budget'!$L496='Split CS budget (C)'!$L$1,'Cumulative Cost Share Budget'!A496,0)</f>
        <v>0</v>
      </c>
      <c r="B496" s="493">
        <f>IF('Cumulative Cost Share Budget'!L497='Split CS budget (C)'!$L$1,'Cumulative Cost Share Budget'!B496,0)</f>
        <v>0</v>
      </c>
      <c r="C496" s="493">
        <f>IF('Cumulative Cost Share Budget'!L497='Split CS budget (C)'!$L$1,'Cumulative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(C)'!$L$1,'Cumulative Cost Share Budget'!M496,0)</f>
        <v>0</v>
      </c>
      <c r="N496" s="214">
        <f>IF('Cumulative Cost Share Budget'!L496='Split CS budget (C)'!$L$1,'Cumulative Cost Share Budget'!N496,0)</f>
        <v>0</v>
      </c>
      <c r="O496" s="211">
        <f>IF('Cumulative Cost Share Budget'!L496='Split CS budget (C)'!$L$1,'Cumulative Cost Share Budget'!O496,0)</f>
        <v>0</v>
      </c>
      <c r="P496" s="212">
        <f>IF('Cumulative Cost Share Budget'!L496='Split CS budget (C)'!$L$1,'Cumulative Cost Share Budget'!P496,0)</f>
        <v>0</v>
      </c>
      <c r="Q496" s="61">
        <f>IF('Cumulative Cost Share Budget'!L496='Split CS budget (C)'!$L$1,'Cumulative Cost Share Budget'!Q496,0)</f>
        <v>0</v>
      </c>
      <c r="R496" s="211">
        <f>IF('Cumulative Cost Share Budget'!L496='Split CS budget (C)'!$L$1,'Cumulative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32">
        <f>IF('Cumulative Cost Share Budget'!$L497='Split CS budget (C)'!$L$1,'Cumulative Cost Share Budget'!A497,0)</f>
        <v>0</v>
      </c>
      <c r="B497" s="493">
        <f>IF('Cumulative Cost Share Budget'!L498='Split CS budget (C)'!$L$1,'Cumulative Cost Share Budget'!B497,0)</f>
        <v>0</v>
      </c>
      <c r="C497" s="493">
        <f>IF('Cumulative Cost Share Budget'!L498='Split CS budget (C)'!$L$1,'Cumulative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(C)'!$L$1,'Cumulative Cost Share Budget'!O497,0)</f>
        <v>0</v>
      </c>
      <c r="P497" s="212">
        <f>IF('Cumulative Cost Share Budget'!L497='Split CS budget (C)'!$L$1,'Cumulative Cost Share Budget'!P497,0)</f>
        <v>0</v>
      </c>
      <c r="Q497" s="61">
        <f>IF('Cumulative Cost Share Budget'!L497='Split CS budget (C)'!$L$1,'Cumulative Cost Share Budget'!Q497,0)</f>
        <v>0</v>
      </c>
      <c r="R497" s="211">
        <f>IF('Cumulative Cost Share Budget'!L497='Split CS budget (C)'!$L$1,'Cumulative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9"/>
      <c r="B498" s="493">
        <f>IF('Cumulative Cost Share Budget'!L499='Split CS budget (C)'!$L$1,'Cumulative Cost Share Budget'!B498,0)</f>
        <v>0</v>
      </c>
      <c r="C498" s="493">
        <f>IF('Cumulative Cost Share Budget'!L499='Split CS budget (C)'!$L$1,'Cumulative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(C)'!$L$1,'Cumulative Cost Share Budget'!O498,0)</f>
        <v>0</v>
      </c>
      <c r="P498" s="212">
        <f>IF('Cumulative Cost Share Budget'!L498='Split CS budget (C)'!$L$1,'Cumulative Cost Share Budget'!P498,0)</f>
        <v>0</v>
      </c>
      <c r="Q498" s="61">
        <f>IF('Cumulative Cost Share Budget'!L498='Split CS budget (C)'!$L$1,'Cumulative Cost Share Budget'!Q498,0)</f>
        <v>0</v>
      </c>
      <c r="R498" s="211">
        <f>IF('Cumulative Cost Share Budget'!L498='Split CS budget (C)'!$L$1,'Cumulative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9"/>
      <c r="B499" s="493">
        <f>IF('Cumulative Cost Share Budget'!L500='Split CS budget (C)'!$L$1,'Cumulative Cost Share Budget'!B499,0)</f>
        <v>0</v>
      </c>
      <c r="C499" s="493">
        <f>IF('Cumulative Cost Share Budget'!L500='Split CS budget (C)'!$L$1,'Cumulative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(C)'!$L$1,'Cumulative Cost Share Budget'!O499,0)</f>
        <v>0</v>
      </c>
      <c r="P499" s="212">
        <f>IF('Cumulative Cost Share Budget'!L499='Split CS budget (C)'!$L$1,'Cumulative Cost Share Budget'!P499,0)</f>
        <v>0</v>
      </c>
      <c r="Q499" s="61">
        <f>IF('Cumulative Cost Share Budget'!L499='Split CS budget (C)'!$L$1,'Cumulative Cost Share Budget'!Q499,0)</f>
        <v>0</v>
      </c>
      <c r="R499" s="211">
        <f>IF('Cumulative Cost Share Budget'!L499='Split CS budget (C)'!$L$1,'Cumulative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9"/>
      <c r="B500" s="493">
        <f>IF('Cumulative Cost Share Budget'!L501='Split CS budget (C)'!$L$1,'Cumulative Cost Share Budget'!B500,0)</f>
        <v>0</v>
      </c>
      <c r="C500" s="493">
        <f>IF('Cumulative Cost Share Budget'!L501='Split CS budget (C)'!$L$1,'Cumulative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(C)'!$L$1,'Cumulative Cost Share Budget'!O500,0)</f>
        <v>0</v>
      </c>
      <c r="P500" s="212">
        <f>IF('Cumulative Cost Share Budget'!L500='Split CS budget (C)'!$L$1,'Cumulative Cost Share Budget'!P500,0)</f>
        <v>0</v>
      </c>
      <c r="Q500" s="61">
        <f>IF('Cumulative Cost Share Budget'!L500='Split CS budget (C)'!$L$1,'Cumulative Cost Share Budget'!Q500,0)</f>
        <v>0</v>
      </c>
      <c r="R500" s="211">
        <f>IF('Cumulative Cost Share Budget'!L500='Split CS budget (C)'!$L$1,'Cumulative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9"/>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9"/>
      <c r="B502" s="491"/>
      <c r="C502" s="482"/>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5">
        <f>IF('Cumulative Cost Share Budget'!$L503='Split CS budget (C)'!$L$1,'Cumulative Cost Share Budget'!A503,0)</f>
        <v>0</v>
      </c>
      <c r="B503" s="493">
        <f>IF('Cumulative Cost Share Budget'!L504='Split CS budget (C)'!$L$1,'Cumulative Cost Share Budget'!B503,0)</f>
        <v>0</v>
      </c>
      <c r="C503" s="493">
        <f>IF('Cumulative Cost Share Budget'!L504='Split CS budget (C)'!$L$1,'Cumulative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(C)'!$L$1,'Cumulative Cost Share Budget'!M503,0)</f>
        <v>0</v>
      </c>
      <c r="N503" s="214">
        <f>IF('Cumulative Cost Share Budget'!L503='Split CS budget (C)'!$L$1,'Cumulative Cost Share Budget'!N503,0)</f>
        <v>0</v>
      </c>
      <c r="O503" s="211">
        <f>IF('Cumulative Cost Share Budget'!L503='Split CS budget (C)'!$L$1,'Cumulative Cost Share Budget'!O503,0)</f>
        <v>0</v>
      </c>
      <c r="P503" s="212">
        <f>IF('Cumulative Cost Share Budget'!L503='Split CS budget (C)'!$L$1,'Cumulative Cost Share Budget'!P503,0)</f>
        <v>0</v>
      </c>
      <c r="Q503" s="61">
        <f>IF('Cumulative Cost Share Budget'!L503='Split CS budget (C)'!$L$1,'Cumulative Cost Share Budget'!Q503,0)</f>
        <v>0</v>
      </c>
      <c r="R503" s="211">
        <f>IF('Cumulative Cost Share Budget'!L503='Split CS budget (C)'!$L$1,'Cumulative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32">
        <f>IF('Cumulative Cost Share Budget'!$L504='Split CS budget (C)'!$L$1,'Cumulative Cost Share Budget'!A504,0)</f>
        <v>0</v>
      </c>
      <c r="B504" s="493">
        <f>IF('Cumulative Cost Share Budget'!L505='Split CS budget (C)'!$L$1,'Cumulative Cost Share Budget'!B504,0)</f>
        <v>0</v>
      </c>
      <c r="C504" s="493">
        <f>IF('Cumulative Cost Share Budget'!L505='Split CS budget (C)'!$L$1,'Cumulative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(C)'!$L$1,'Cumulative Cost Share Budget'!O504,0)</f>
        <v>0</v>
      </c>
      <c r="P504" s="212">
        <f>IF('Cumulative Cost Share Budget'!L504='Split CS budget (C)'!$L$1,'Cumulative Cost Share Budget'!P504,0)</f>
        <v>0</v>
      </c>
      <c r="Q504" s="61">
        <f>IF('Cumulative Cost Share Budget'!L504='Split CS budget (C)'!$L$1,'Cumulative Cost Share Budget'!Q504,0)</f>
        <v>0</v>
      </c>
      <c r="R504" s="211">
        <f>IF('Cumulative Cost Share Budget'!L504='Split CS budget (C)'!$L$1,'Cumulative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9"/>
      <c r="B505" s="493">
        <f>IF('Cumulative Cost Share Budget'!L506='Split CS budget (C)'!$L$1,'Cumulative Cost Share Budget'!B505,0)</f>
        <v>0</v>
      </c>
      <c r="C505" s="493">
        <f>IF('Cumulative Cost Share Budget'!L506='Split CS budget (C)'!$L$1,'Cumulative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(C)'!$L$1,'Cumulative Cost Share Budget'!O505,0)</f>
        <v>0</v>
      </c>
      <c r="P505" s="212">
        <f>IF('Cumulative Cost Share Budget'!L505='Split CS budget (C)'!$L$1,'Cumulative Cost Share Budget'!P505,0)</f>
        <v>0</v>
      </c>
      <c r="Q505" s="61">
        <f>IF('Cumulative Cost Share Budget'!L505='Split CS budget (C)'!$L$1,'Cumulative Cost Share Budget'!Q505,0)</f>
        <v>0</v>
      </c>
      <c r="R505" s="211">
        <f>IF('Cumulative Cost Share Budget'!L505='Split CS budget (C)'!$L$1,'Cumulative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9"/>
      <c r="B506" s="493">
        <f>IF('Cumulative Cost Share Budget'!L507='Split CS budget (C)'!$L$1,'Cumulative Cost Share Budget'!B506,0)</f>
        <v>0</v>
      </c>
      <c r="C506" s="493">
        <f>IF('Cumulative Cost Share Budget'!L507='Split CS budget (C)'!$L$1,'Cumulative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(C)'!$L$1,'Cumulative Cost Share Budget'!O506,0)</f>
        <v>0</v>
      </c>
      <c r="P506" s="212">
        <f>IF('Cumulative Cost Share Budget'!L506='Split CS budget (C)'!$L$1,'Cumulative Cost Share Budget'!P506,0)</f>
        <v>0</v>
      </c>
      <c r="Q506" s="61">
        <f>IF('Cumulative Cost Share Budget'!L506='Split CS budget (C)'!$L$1,'Cumulative Cost Share Budget'!Q506,0)</f>
        <v>0</v>
      </c>
      <c r="R506" s="211">
        <f>IF('Cumulative Cost Share Budget'!L506='Split CS budget (C)'!$L$1,'Cumulative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9"/>
      <c r="B507" s="493">
        <f>IF('Cumulative Cost Share Budget'!L508='Split CS budget (C)'!$L$1,'Cumulative Cost Share Budget'!B507,0)</f>
        <v>0</v>
      </c>
      <c r="C507" s="493">
        <f>IF('Cumulative Cost Share Budget'!L508='Split CS budget (C)'!$L$1,'Cumulative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(C)'!$L$1,'Cumulative Cost Share Budget'!O507,0)</f>
        <v>0</v>
      </c>
      <c r="P507" s="212">
        <f>IF('Cumulative Cost Share Budget'!L507='Split CS budget (C)'!$L$1,'Cumulative Cost Share Budget'!P507,0)</f>
        <v>0</v>
      </c>
      <c r="Q507" s="61">
        <f>IF('Cumulative Cost Share Budget'!L507='Split CS budget (C)'!$L$1,'Cumulative Cost Share Budget'!Q507,0)</f>
        <v>0</v>
      </c>
      <c r="R507" s="211">
        <f>IF('Cumulative Cost Share Budget'!L507='Split CS budget (C)'!$L$1,'Cumulative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9"/>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9"/>
      <c r="B509" s="491"/>
      <c r="C509" s="482"/>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5">
        <f>IF('Cumulative Cost Share Budget'!$L510='Split CS budget (C)'!$L$1,'Cumulative Cost Share Budget'!A510,0)</f>
        <v>0</v>
      </c>
      <c r="B510" s="493">
        <f>IF('Cumulative Cost Share Budget'!L511='Split CS budget (C)'!$L$1,'Cumulative Cost Share Budget'!B510,0)</f>
        <v>0</v>
      </c>
      <c r="C510" s="493">
        <f>IF('Cumulative Cost Share Budget'!L511='Split CS budget (C)'!$L$1,'Cumulative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(C)'!$L$1,'Cumulative Cost Share Budget'!M510,0)</f>
        <v>0</v>
      </c>
      <c r="N510" s="214">
        <f>IF('Cumulative Cost Share Budget'!L510='Split CS budget (C)'!$L$1,'Cumulative Cost Share Budget'!N510,0)</f>
        <v>0</v>
      </c>
      <c r="O510" s="211">
        <f>IF('Cumulative Cost Share Budget'!L510='Split CS budget (C)'!$L$1,'Cumulative Cost Share Budget'!O510,0)</f>
        <v>0</v>
      </c>
      <c r="P510" s="212">
        <f>IF('Cumulative Cost Share Budget'!L510='Split CS budget (C)'!$L$1,'Cumulative Cost Share Budget'!P510,0)</f>
        <v>0</v>
      </c>
      <c r="Q510" s="61">
        <f>IF('Cumulative Cost Share Budget'!L510='Split CS budget (C)'!$L$1,'Cumulative Cost Share Budget'!Q510,0)</f>
        <v>0</v>
      </c>
      <c r="R510" s="211">
        <f>IF('Cumulative Cost Share Budget'!L510='Split CS budget (C)'!$L$1,'Cumulative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32">
        <f>IF('Cumulative Cost Share Budget'!$L511='Split CS budget (C)'!$L$1,'Cumulative Cost Share Budget'!A511,0)</f>
        <v>0</v>
      </c>
      <c r="B511" s="493">
        <f>IF('Cumulative Cost Share Budget'!L512='Split CS budget (C)'!$L$1,'Cumulative Cost Share Budget'!B511,0)</f>
        <v>0</v>
      </c>
      <c r="C511" s="493">
        <f>IF('Cumulative Cost Share Budget'!L512='Split CS budget (C)'!$L$1,'Cumulative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(C)'!$L$1,'Cumulative Cost Share Budget'!O511,0)</f>
        <v>0</v>
      </c>
      <c r="P511" s="212">
        <f>IF('Cumulative Cost Share Budget'!L511='Split CS budget (C)'!$L$1,'Cumulative Cost Share Budget'!P511,0)</f>
        <v>0</v>
      </c>
      <c r="Q511" s="61">
        <f>IF('Cumulative Cost Share Budget'!L511='Split CS budget (C)'!$L$1,'Cumulative Cost Share Budget'!Q511,0)</f>
        <v>0</v>
      </c>
      <c r="R511" s="211">
        <f>IF('Cumulative Cost Share Budget'!L511='Split CS budget (C)'!$L$1,'Cumulative Cost Share Budget'!R511,0)</f>
        <v>0</v>
      </c>
      <c r="S511" s="61"/>
      <c r="T511" s="59"/>
      <c r="U511" s="323"/>
      <c r="V511" s="323"/>
      <c r="W511" s="323"/>
      <c r="X511" s="323"/>
      <c r="Y511" s="323"/>
      <c r="Z511" s="267"/>
      <c r="AA511" s="20"/>
      <c r="AB511" s="20"/>
      <c r="AC511" s="20"/>
      <c r="AD511" s="20"/>
      <c r="AE511" s="20"/>
      <c r="AF511" s="20"/>
    </row>
    <row r="512" spans="1:41" hidden="1">
      <c r="A512" s="449"/>
      <c r="B512" s="493">
        <f>IF('Cumulative Cost Share Budget'!L513='Split CS budget (C)'!$L$1,'Cumulative Cost Share Budget'!B512,0)</f>
        <v>0</v>
      </c>
      <c r="C512" s="493">
        <f>IF('Cumulative Cost Share Budget'!L513='Split CS budget (C)'!$L$1,'Cumulative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(C)'!$L$1,'Cumulative Cost Share Budget'!O512,0)</f>
        <v>0</v>
      </c>
      <c r="P512" s="212">
        <f>IF('Cumulative Cost Share Budget'!L512='Split CS budget (C)'!$L$1,'Cumulative Cost Share Budget'!P512,0)</f>
        <v>0</v>
      </c>
      <c r="Q512" s="61">
        <f>IF('Cumulative Cost Share Budget'!L512='Split CS budget (C)'!$L$1,'Cumulative Cost Share Budget'!Q512,0)</f>
        <v>0</v>
      </c>
      <c r="R512" s="211">
        <f>IF('Cumulative Cost Share Budget'!L512='Split CS budget (C)'!$L$1,'Cumulative Cost Share Budget'!R512,0)</f>
        <v>0</v>
      </c>
      <c r="S512" s="61"/>
      <c r="T512" s="59"/>
      <c r="U512" s="323"/>
      <c r="V512" s="323"/>
      <c r="W512" s="323"/>
      <c r="X512" s="323"/>
      <c r="Y512" s="323"/>
      <c r="AA512" s="20"/>
      <c r="AB512" s="20"/>
      <c r="AC512" s="20"/>
      <c r="AD512" s="20"/>
      <c r="AE512" s="20"/>
      <c r="AF512" s="20"/>
    </row>
    <row r="513" spans="1:32" hidden="1">
      <c r="A513" s="449"/>
      <c r="B513" s="493">
        <f>IF('Cumulative Cost Share Budget'!L514='Split CS budget (C)'!$L$1,'Cumulative Cost Share Budget'!B513,0)</f>
        <v>0</v>
      </c>
      <c r="C513" s="493">
        <f>IF('Cumulative Cost Share Budget'!L514='Split CS budget (C)'!$L$1,'Cumulative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(C)'!$L$1,'Cumulative Cost Share Budget'!O513,0)</f>
        <v>0</v>
      </c>
      <c r="P513" s="212">
        <f>IF('Cumulative Cost Share Budget'!L513='Split CS budget (C)'!$L$1,'Cumulative Cost Share Budget'!P513,0)</f>
        <v>0</v>
      </c>
      <c r="Q513" s="61">
        <f>IF('Cumulative Cost Share Budget'!L513='Split CS budget (C)'!$L$1,'Cumulative Cost Share Budget'!Q513,0)</f>
        <v>0</v>
      </c>
      <c r="R513" s="211">
        <f>IF('Cumulative Cost Share Budget'!L513='Split CS budget (C)'!$L$1,'Cumulative Cost Share Budget'!R513,0)</f>
        <v>0</v>
      </c>
      <c r="S513" s="61"/>
      <c r="T513" s="59"/>
      <c r="U513" s="323"/>
      <c r="V513" s="323"/>
      <c r="W513" s="323"/>
      <c r="X513" s="323"/>
      <c r="Y513" s="323"/>
      <c r="AA513" s="20"/>
      <c r="AB513" s="20"/>
      <c r="AC513" s="20"/>
      <c r="AD513" s="20"/>
      <c r="AE513" s="20"/>
      <c r="AF513" s="20"/>
    </row>
    <row r="514" spans="1:32" ht="15" hidden="1">
      <c r="A514" s="449"/>
      <c r="B514" s="493">
        <f>IF('Cumulative Cost Share Budget'!L515='Split CS budget (C)'!$L$1,'Cumulative Cost Share Budget'!B514,0)</f>
        <v>0</v>
      </c>
      <c r="C514" s="493">
        <f>IF('Cumulative Cost Share Budget'!L515='Split CS budget (C)'!$L$1,'Cumulative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(C)'!$L$1,'Cumulative Cost Share Budget'!O514,0)</f>
        <v>0</v>
      </c>
      <c r="P514" s="212">
        <f>IF('Cumulative Cost Share Budget'!L514='Split CS budget (C)'!$L$1,'Cumulative Cost Share Budget'!P514,0)</f>
        <v>0</v>
      </c>
      <c r="Q514" s="61">
        <f>IF('Cumulative Cost Share Budget'!L514='Split CS budget (C)'!$L$1,'Cumulative Cost Share Budget'!Q514,0)</f>
        <v>0</v>
      </c>
      <c r="R514" s="211">
        <f>IF('Cumulative Cost Share Budget'!L514='Split CS budget (C)'!$L$1,'Cumulative Cost Share Budget'!R514,0)</f>
        <v>0</v>
      </c>
      <c r="S514" s="61"/>
      <c r="T514" s="59"/>
      <c r="U514" s="323"/>
      <c r="V514" s="323"/>
      <c r="W514" s="323"/>
      <c r="X514" s="323"/>
      <c r="Y514" s="323"/>
      <c r="AA514" s="20"/>
      <c r="AB514" s="20"/>
      <c r="AC514" s="20"/>
      <c r="AD514" s="20"/>
      <c r="AE514" s="20"/>
      <c r="AF514" s="20"/>
    </row>
    <row r="515" spans="1:32" hidden="1">
      <c r="A515" s="449"/>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9"/>
      <c r="B516" s="491"/>
      <c r="C516" s="482"/>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5">
        <f>IF('Cumulative Cost Share Budget'!$L517='Split CS budget (C)'!$L$1,'Cumulative Cost Share Budget'!A517,0)</f>
        <v>0</v>
      </c>
      <c r="B517" s="493">
        <f>IF('Cumulative Cost Share Budget'!L518='Split CS budget (C)'!$L$1,'Cumulative Cost Share Budget'!B517,0)</f>
        <v>0</v>
      </c>
      <c r="C517" s="493">
        <f>IF('Cumulative Cost Share Budget'!L518='Split CS budget (C)'!$L$1,'Cumulative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(C)'!$L$1,'Cumulative Cost Share Budget'!M517,0)</f>
        <v>0</v>
      </c>
      <c r="N517" s="214">
        <f>IF('Cumulative Cost Share Budget'!L517='Split CS budget (C)'!$L$1,'Cumulative Cost Share Budget'!N517,0)</f>
        <v>0</v>
      </c>
      <c r="O517" s="211">
        <f>IF('Cumulative Cost Share Budget'!L517='Split CS budget (C)'!$L$1,'Cumulative Cost Share Budget'!O517,0)</f>
        <v>0</v>
      </c>
      <c r="P517" s="212">
        <f>IF('Cumulative Cost Share Budget'!L517='Split CS budget (C)'!$L$1,'Cumulative Cost Share Budget'!P517,0)</f>
        <v>0</v>
      </c>
      <c r="Q517" s="61">
        <f>IF('Cumulative Cost Share Budget'!L517='Split CS budget (C)'!$L$1,'Cumulative Cost Share Budget'!Q517,0)</f>
        <v>0</v>
      </c>
      <c r="R517" s="211">
        <f>IF('Cumulative Cost Share Budget'!L517='Split CS budget (C)'!$L$1,'Cumulative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32">
        <f>IF('Cumulative Cost Share Budget'!$L518='Split CS budget (C)'!$L$1,'Cumulative Cost Share Budget'!A518,0)</f>
        <v>0</v>
      </c>
      <c r="B518" s="493">
        <f>IF('Cumulative Cost Share Budget'!L519='Split CS budget (C)'!$L$1,'Cumulative Cost Share Budget'!B518,0)</f>
        <v>0</v>
      </c>
      <c r="C518" s="493">
        <f>IF('Cumulative Cost Share Budget'!L519='Split CS budget (C)'!$L$1,'Cumulative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(C)'!$L$1,'Cumulative Cost Share Budget'!O518,0)</f>
        <v>0</v>
      </c>
      <c r="P518" s="212">
        <f>IF('Cumulative Cost Share Budget'!L518='Split CS budget (C)'!$L$1,'Cumulative Cost Share Budget'!P518,0)</f>
        <v>0</v>
      </c>
      <c r="Q518" s="61">
        <f>IF('Cumulative Cost Share Budget'!L518='Split CS budget (C)'!$L$1,'Cumulative Cost Share Budget'!Q518,0)</f>
        <v>0</v>
      </c>
      <c r="R518" s="211">
        <f>IF('Cumulative Cost Share Budget'!L518='Split CS budget (C)'!$L$1,'Cumulative Cost Share Budget'!R518,0)</f>
        <v>0</v>
      </c>
      <c r="S518" s="61"/>
      <c r="T518" s="59"/>
      <c r="U518" s="323"/>
      <c r="V518" s="323"/>
      <c r="W518" s="323"/>
      <c r="X518" s="323"/>
      <c r="Y518" s="323"/>
      <c r="Z518" s="267"/>
      <c r="AA518" s="20"/>
      <c r="AB518" s="20"/>
      <c r="AC518" s="20"/>
      <c r="AD518" s="20"/>
      <c r="AE518" s="20"/>
      <c r="AF518" s="20"/>
    </row>
    <row r="519" spans="1:32" hidden="1">
      <c r="A519" s="449"/>
      <c r="B519" s="493">
        <f>IF('Cumulative Cost Share Budget'!L520='Split CS budget (C)'!$L$1,'Cumulative Cost Share Budget'!B519,0)</f>
        <v>0</v>
      </c>
      <c r="C519" s="493">
        <f>IF('Cumulative Cost Share Budget'!L520='Split CS budget (C)'!$L$1,'Cumulative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(C)'!$L$1,'Cumulative Cost Share Budget'!O519,0)</f>
        <v>0</v>
      </c>
      <c r="P519" s="212">
        <f>IF('Cumulative Cost Share Budget'!L519='Split CS budget (C)'!$L$1,'Cumulative Cost Share Budget'!P519,0)</f>
        <v>0</v>
      </c>
      <c r="Q519" s="61">
        <f>IF('Cumulative Cost Share Budget'!L519='Split CS budget (C)'!$L$1,'Cumulative Cost Share Budget'!Q519,0)</f>
        <v>0</v>
      </c>
      <c r="R519" s="211">
        <f>IF('Cumulative Cost Share Budget'!L519='Split CS budget (C)'!$L$1,'Cumulative Cost Share Budget'!R519,0)</f>
        <v>0</v>
      </c>
      <c r="S519" s="61"/>
      <c r="T519" s="59"/>
      <c r="U519" s="323"/>
      <c r="V519" s="323"/>
      <c r="W519" s="323"/>
      <c r="X519" s="323"/>
      <c r="Y519" s="323"/>
      <c r="AA519" s="20"/>
      <c r="AB519" s="20"/>
      <c r="AC519" s="20"/>
      <c r="AD519" s="20"/>
      <c r="AE519" s="20"/>
      <c r="AF519" s="20"/>
    </row>
    <row r="520" spans="1:32" hidden="1">
      <c r="A520" s="449"/>
      <c r="B520" s="493">
        <f>IF('Cumulative Cost Share Budget'!L521='Split CS budget (C)'!$L$1,'Cumulative Cost Share Budget'!B520,0)</f>
        <v>0</v>
      </c>
      <c r="C520" s="493">
        <f>IF('Cumulative Cost Share Budget'!L521='Split CS budget (C)'!$L$1,'Cumulative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(C)'!$L$1,'Cumulative Cost Share Budget'!O520,0)</f>
        <v>0</v>
      </c>
      <c r="P520" s="212">
        <f>IF('Cumulative Cost Share Budget'!L520='Split CS budget (C)'!$L$1,'Cumulative Cost Share Budget'!P520,0)</f>
        <v>0</v>
      </c>
      <c r="Q520" s="61">
        <f>IF('Cumulative Cost Share Budget'!L520='Split CS budget (C)'!$L$1,'Cumulative Cost Share Budget'!Q520,0)</f>
        <v>0</v>
      </c>
      <c r="R520" s="211">
        <f>IF('Cumulative Cost Share Budget'!L520='Split CS budget (C)'!$L$1,'Cumulative Cost Share Budget'!R520,0)</f>
        <v>0</v>
      </c>
      <c r="S520" s="61"/>
      <c r="T520" s="59"/>
      <c r="U520" s="323"/>
      <c r="V520" s="323"/>
      <c r="W520" s="323"/>
      <c r="X520" s="323"/>
      <c r="Y520" s="323"/>
      <c r="AA520" s="20"/>
      <c r="AB520" s="20"/>
      <c r="AC520" s="20"/>
      <c r="AD520" s="20"/>
      <c r="AE520" s="20"/>
      <c r="AF520" s="20"/>
    </row>
    <row r="521" spans="1:32" ht="15" hidden="1">
      <c r="A521" s="449"/>
      <c r="B521" s="493">
        <f>IF('Cumulative Cost Share Budget'!L522='Split CS budget (C)'!$L$1,'Cumulative Cost Share Budget'!B521,0)</f>
        <v>0</v>
      </c>
      <c r="C521" s="493">
        <f>IF('Cumulative Cost Share Budget'!L522='Split CS budget (C)'!$L$1,'Cumulative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(C)'!$L$1,'Cumulative Cost Share Budget'!O521,0)</f>
        <v>0</v>
      </c>
      <c r="P521" s="212">
        <f>IF('Cumulative Cost Share Budget'!L521='Split CS budget (C)'!$L$1,'Cumulative Cost Share Budget'!P521,0)</f>
        <v>0</v>
      </c>
      <c r="Q521" s="61">
        <f>IF('Cumulative Cost Share Budget'!L521='Split CS budget (C)'!$L$1,'Cumulative Cost Share Budget'!Q521,0)</f>
        <v>0</v>
      </c>
      <c r="R521" s="211">
        <f>IF('Cumulative Cost Share Budget'!L521='Split CS budget (C)'!$L$1,'Cumulative Cost Share Budget'!R521,0)</f>
        <v>0</v>
      </c>
      <c r="S521" s="61"/>
      <c r="T521" s="59"/>
      <c r="U521" s="323"/>
      <c r="V521" s="323"/>
      <c r="W521" s="323"/>
      <c r="X521" s="323"/>
      <c r="Y521" s="323"/>
      <c r="AA521" s="20"/>
      <c r="AB521" s="20"/>
      <c r="AC521" s="20"/>
      <c r="AD521" s="20"/>
      <c r="AE521" s="20"/>
      <c r="AF521" s="20"/>
    </row>
    <row r="522" spans="1:32" hidden="1">
      <c r="A522" s="449"/>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9"/>
      <c r="B523" s="491"/>
      <c r="C523" s="482"/>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5">
        <f>IF('Cumulative Cost Share Budget'!$L524='Split CS budget (C)'!$L$1,'Cumulative Cost Share Budget'!A524,0)</f>
        <v>0</v>
      </c>
      <c r="B524" s="493">
        <f>IF('Cumulative Cost Share Budget'!L525='Split CS budget (C)'!$L$1,'Cumulative Cost Share Budget'!B524,0)</f>
        <v>0</v>
      </c>
      <c r="C524" s="493">
        <f>IF('Cumulative Cost Share Budget'!L525='Split CS budget (C)'!$L$1,'Cumulative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(C)'!$L$1,'Cumulative Cost Share Budget'!M524,0)</f>
        <v>0</v>
      </c>
      <c r="N524" s="214">
        <f>IF('Cumulative Cost Share Budget'!L524='Split CS budget (C)'!$L$1,'Cumulative Cost Share Budget'!N524,0)</f>
        <v>0</v>
      </c>
      <c r="O524" s="211">
        <f>IF('Cumulative Cost Share Budget'!L524='Split CS budget (C)'!$L$1,'Cumulative Cost Share Budget'!O524,0)</f>
        <v>0</v>
      </c>
      <c r="P524" s="212">
        <f>IF('Cumulative Cost Share Budget'!L524='Split CS budget (C)'!$L$1,'Cumulative Cost Share Budget'!P524,0)</f>
        <v>0</v>
      </c>
      <c r="Q524" s="61">
        <f>IF('Cumulative Cost Share Budget'!L524='Split CS budget (C)'!$L$1,'Cumulative Cost Share Budget'!Q524,0)</f>
        <v>0</v>
      </c>
      <c r="R524" s="211">
        <f>IF('Cumulative Cost Share Budget'!L524='Split CS budget (C)'!$L$1,'Cumulative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32">
        <f>IF('Cumulative Cost Share Budget'!$L525='Split CS budget (C)'!$L$1,'Cumulative Cost Share Budget'!A525,0)</f>
        <v>0</v>
      </c>
      <c r="B525" s="493">
        <f>IF('Cumulative Cost Share Budget'!L526='Split CS budget (C)'!$L$1,'Cumulative Cost Share Budget'!B525,0)</f>
        <v>0</v>
      </c>
      <c r="C525" s="493">
        <f>IF('Cumulative Cost Share Budget'!L526='Split CS budget (C)'!$L$1,'Cumulative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(C)'!$L$1,'Cumulative Cost Share Budget'!O525,0)</f>
        <v>0</v>
      </c>
      <c r="P525" s="212">
        <f>IF('Cumulative Cost Share Budget'!L525='Split CS budget (C)'!$L$1,'Cumulative Cost Share Budget'!P525,0)</f>
        <v>0</v>
      </c>
      <c r="Q525" s="61">
        <f>IF('Cumulative Cost Share Budget'!L525='Split CS budget (C)'!$L$1,'Cumulative Cost Share Budget'!Q525,0)</f>
        <v>0</v>
      </c>
      <c r="R525" s="211">
        <f>IF('Cumulative Cost Share Budget'!L525='Split CS budget (C)'!$L$1,'Cumulative Cost Share Budget'!R525,0)</f>
        <v>0</v>
      </c>
      <c r="S525" s="61"/>
      <c r="T525" s="59"/>
      <c r="U525" s="323"/>
      <c r="V525" s="323"/>
      <c r="W525" s="323"/>
      <c r="X525" s="323"/>
      <c r="Y525" s="323"/>
      <c r="Z525" s="267"/>
      <c r="AA525" s="20"/>
      <c r="AB525" s="20"/>
      <c r="AC525" s="20"/>
      <c r="AD525" s="20"/>
      <c r="AE525" s="20"/>
      <c r="AF525" s="20"/>
    </row>
    <row r="526" spans="1:32" hidden="1">
      <c r="A526" s="449"/>
      <c r="B526" s="493">
        <f>IF('Cumulative Cost Share Budget'!L527='Split CS budget (C)'!$L$1,'Cumulative Cost Share Budget'!B526,0)</f>
        <v>0</v>
      </c>
      <c r="C526" s="493">
        <f>IF('Cumulative Cost Share Budget'!L527='Split CS budget (C)'!$L$1,'Cumulative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(C)'!$L$1,'Cumulative Cost Share Budget'!O526,0)</f>
        <v>0</v>
      </c>
      <c r="P526" s="212">
        <f>IF('Cumulative Cost Share Budget'!L526='Split CS budget (C)'!$L$1,'Cumulative Cost Share Budget'!P526,0)</f>
        <v>0</v>
      </c>
      <c r="Q526" s="61">
        <f>IF('Cumulative Cost Share Budget'!L526='Split CS budget (C)'!$L$1,'Cumulative Cost Share Budget'!Q526,0)</f>
        <v>0</v>
      </c>
      <c r="R526" s="211">
        <f>IF('Cumulative Cost Share Budget'!L526='Split CS budget (C)'!$L$1,'Cumulative Cost Share Budget'!R526,0)</f>
        <v>0</v>
      </c>
      <c r="S526" s="61"/>
      <c r="T526" s="59"/>
      <c r="U526" s="323"/>
      <c r="V526" s="323"/>
      <c r="W526" s="323"/>
      <c r="X526" s="323"/>
      <c r="Y526" s="323"/>
      <c r="AA526" s="20"/>
      <c r="AB526" s="20"/>
      <c r="AC526" s="20"/>
      <c r="AD526" s="20"/>
      <c r="AE526" s="20"/>
      <c r="AF526" s="20"/>
    </row>
    <row r="527" spans="1:32" hidden="1">
      <c r="A527" s="449"/>
      <c r="B527" s="493">
        <f>IF('Cumulative Cost Share Budget'!L528='Split CS budget (C)'!$L$1,'Cumulative Cost Share Budget'!B527,0)</f>
        <v>0</v>
      </c>
      <c r="C527" s="493">
        <f>IF('Cumulative Cost Share Budget'!L528='Split CS budget (C)'!$L$1,'Cumulative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(C)'!$L$1,'Cumulative Cost Share Budget'!O527,0)</f>
        <v>0</v>
      </c>
      <c r="P527" s="212">
        <f>IF('Cumulative Cost Share Budget'!L527='Split CS budget (C)'!$L$1,'Cumulative Cost Share Budget'!P527,0)</f>
        <v>0</v>
      </c>
      <c r="Q527" s="61">
        <f>IF('Cumulative Cost Share Budget'!L527='Split CS budget (C)'!$L$1,'Cumulative Cost Share Budget'!Q527,0)</f>
        <v>0</v>
      </c>
      <c r="R527" s="211">
        <f>IF('Cumulative Cost Share Budget'!L527='Split CS budget (C)'!$L$1,'Cumulative Cost Share Budget'!R527,0)</f>
        <v>0</v>
      </c>
      <c r="S527" s="61"/>
      <c r="T527" s="59"/>
      <c r="U527" s="323"/>
      <c r="V527" s="323"/>
      <c r="W527" s="323"/>
      <c r="X527" s="323"/>
      <c r="Y527" s="323"/>
      <c r="AA527" s="20"/>
      <c r="AB527" s="20"/>
      <c r="AC527" s="20"/>
      <c r="AD527" s="20"/>
      <c r="AE527" s="20"/>
      <c r="AF527" s="20"/>
    </row>
    <row r="528" spans="1:32" ht="15" hidden="1">
      <c r="A528" s="449"/>
      <c r="B528" s="493">
        <f>IF('Cumulative Cost Share Budget'!L529='Split CS budget (C)'!$L$1,'Cumulative Cost Share Budget'!B528,0)</f>
        <v>0</v>
      </c>
      <c r="C528" s="493">
        <f>IF('Cumulative Cost Share Budget'!L529='Split CS budget (C)'!$L$1,'Cumulative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(C)'!$L$1,'Cumulative Cost Share Budget'!O528,0)</f>
        <v>0</v>
      </c>
      <c r="P528" s="212">
        <f>IF('Cumulative Cost Share Budget'!L528='Split CS budget (C)'!$L$1,'Cumulative Cost Share Budget'!P528,0)</f>
        <v>0</v>
      </c>
      <c r="Q528" s="61">
        <f>IF('Cumulative Cost Share Budget'!L528='Split CS budget (C)'!$L$1,'Cumulative Cost Share Budget'!Q528,0)</f>
        <v>0</v>
      </c>
      <c r="R528" s="211">
        <f>IF('Cumulative Cost Share Budget'!L528='Split CS budget (C)'!$L$1,'Cumulative Cost Share Budget'!R528,0)</f>
        <v>0</v>
      </c>
      <c r="S528" s="61"/>
      <c r="T528" s="59"/>
      <c r="U528" s="323"/>
      <c r="V528" s="323"/>
      <c r="W528" s="323"/>
      <c r="X528" s="323"/>
      <c r="Y528" s="323"/>
      <c r="AA528" s="20"/>
      <c r="AB528" s="20"/>
      <c r="AC528" s="20"/>
      <c r="AD528" s="20"/>
      <c r="AE528" s="20"/>
      <c r="AF528" s="20"/>
    </row>
    <row r="529" spans="1:32" hidden="1">
      <c r="A529" s="449"/>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9"/>
      <c r="B530" s="491"/>
      <c r="C530" s="482"/>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5">
        <f>IF('Cumulative Cost Share Budget'!$L531='Split CS budget (C)'!$L$1,'Cumulative Cost Share Budget'!A531,0)</f>
        <v>0</v>
      </c>
      <c r="B531" s="493">
        <f>IF('Cumulative Cost Share Budget'!L532='Split CS budget (C)'!$L$1,'Cumulative Cost Share Budget'!B531,0)</f>
        <v>0</v>
      </c>
      <c r="C531" s="493">
        <f>IF('Cumulative Cost Share Budget'!L532='Split CS budget (C)'!$L$1,'Cumulative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(C)'!$L$1,'Cumulative Cost Share Budget'!M531,0)</f>
        <v>0</v>
      </c>
      <c r="N531" s="214">
        <f>IF('Cumulative Cost Share Budget'!L531='Split CS budget (C)'!$L$1,'Cumulative Cost Share Budget'!N531,0)</f>
        <v>0</v>
      </c>
      <c r="O531" s="211">
        <f>IF('Cumulative Cost Share Budget'!L531='Split CS budget (C)'!$L$1,'Cumulative Cost Share Budget'!O531,0)</f>
        <v>0</v>
      </c>
      <c r="P531" s="212">
        <f>IF('Cumulative Cost Share Budget'!L531='Split CS budget (C)'!$L$1,'Cumulative Cost Share Budget'!P531,0)</f>
        <v>0</v>
      </c>
      <c r="Q531" s="61">
        <f>IF('Cumulative Cost Share Budget'!L531='Split CS budget (C)'!$L$1,'Cumulative Cost Share Budget'!Q531,0)</f>
        <v>0</v>
      </c>
      <c r="R531" s="211">
        <f>IF('Cumulative Cost Share Budget'!L531='Split CS budget (C)'!$L$1,'Cumulative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32">
        <f>IF('Cumulative Cost Share Budget'!$L532='Split CS budget (C)'!$L$1,'Cumulative Cost Share Budget'!A532,0)</f>
        <v>0</v>
      </c>
      <c r="B532" s="493">
        <f>IF('Cumulative Cost Share Budget'!L533='Split CS budget (C)'!$L$1,'Cumulative Cost Share Budget'!B532,0)</f>
        <v>0</v>
      </c>
      <c r="C532" s="493">
        <f>IF('Cumulative Cost Share Budget'!L533='Split CS budget (C)'!$L$1,'Cumulative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(C)'!$L$1,'Cumulative Cost Share Budget'!O532,0)</f>
        <v>0</v>
      </c>
      <c r="P532" s="212">
        <f>IF('Cumulative Cost Share Budget'!L532='Split CS budget (C)'!$L$1,'Cumulative Cost Share Budget'!P532,0)</f>
        <v>0</v>
      </c>
      <c r="Q532" s="61">
        <f>IF('Cumulative Cost Share Budget'!L532='Split CS budget (C)'!$L$1,'Cumulative Cost Share Budget'!Q532,0)</f>
        <v>0</v>
      </c>
      <c r="R532" s="211">
        <f>IF('Cumulative Cost Share Budget'!L532='Split CS budget (C)'!$L$1,'Cumulative Cost Share Budget'!R532,0)</f>
        <v>0</v>
      </c>
      <c r="S532" s="61"/>
      <c r="T532" s="59"/>
      <c r="U532" s="323"/>
      <c r="V532" s="323"/>
      <c r="W532" s="323"/>
      <c r="X532" s="323"/>
      <c r="Y532" s="323"/>
      <c r="Z532" s="267"/>
      <c r="AA532" s="20"/>
      <c r="AB532" s="20"/>
      <c r="AC532" s="20"/>
      <c r="AD532" s="20"/>
      <c r="AE532" s="20"/>
      <c r="AF532" s="20"/>
    </row>
    <row r="533" spans="1:32" hidden="1">
      <c r="A533" s="449"/>
      <c r="B533" s="493">
        <f>IF('Cumulative Cost Share Budget'!L534='Split CS budget (C)'!$L$1,'Cumulative Cost Share Budget'!B533,0)</f>
        <v>0</v>
      </c>
      <c r="C533" s="493">
        <f>IF('Cumulative Cost Share Budget'!L534='Split CS budget (C)'!$L$1,'Cumulative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(C)'!$L$1,'Cumulative Cost Share Budget'!O533,0)</f>
        <v>0</v>
      </c>
      <c r="P533" s="212">
        <f>IF('Cumulative Cost Share Budget'!L533='Split CS budget (C)'!$L$1,'Cumulative Cost Share Budget'!P533,0)</f>
        <v>0</v>
      </c>
      <c r="Q533" s="61">
        <f>IF('Cumulative Cost Share Budget'!L533='Split CS budget (C)'!$L$1,'Cumulative Cost Share Budget'!Q533,0)</f>
        <v>0</v>
      </c>
      <c r="R533" s="211">
        <f>IF('Cumulative Cost Share Budget'!L533='Split CS budget (C)'!$L$1,'Cumulative Cost Share Budget'!R533,0)</f>
        <v>0</v>
      </c>
      <c r="S533" s="61"/>
      <c r="T533" s="59"/>
      <c r="U533" s="323"/>
      <c r="V533" s="323"/>
      <c r="W533" s="323"/>
      <c r="X533" s="323"/>
      <c r="Y533" s="323"/>
      <c r="AA533" s="20"/>
      <c r="AB533" s="20"/>
      <c r="AC533" s="20"/>
      <c r="AD533" s="20"/>
      <c r="AE533" s="20"/>
      <c r="AF533" s="20"/>
    </row>
    <row r="534" spans="1:32" hidden="1">
      <c r="A534" s="449"/>
      <c r="B534" s="493">
        <f>IF('Cumulative Cost Share Budget'!L535='Split CS budget (C)'!$L$1,'Cumulative Cost Share Budget'!B534,0)</f>
        <v>0</v>
      </c>
      <c r="C534" s="493">
        <f>IF('Cumulative Cost Share Budget'!L535='Split CS budget (C)'!$L$1,'Cumulative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(C)'!$L$1,'Cumulative Cost Share Budget'!O534,0)</f>
        <v>0</v>
      </c>
      <c r="P534" s="212">
        <f>IF('Cumulative Cost Share Budget'!L534='Split CS budget (C)'!$L$1,'Cumulative Cost Share Budget'!P534,0)</f>
        <v>0</v>
      </c>
      <c r="Q534" s="61">
        <f>IF('Cumulative Cost Share Budget'!L534='Split CS budget (C)'!$L$1,'Cumulative Cost Share Budget'!Q534,0)</f>
        <v>0</v>
      </c>
      <c r="R534" s="211">
        <f>IF('Cumulative Cost Share Budget'!L534='Split CS budget (C)'!$L$1,'Cumulative Cost Share Budget'!R534,0)</f>
        <v>0</v>
      </c>
      <c r="S534" s="61"/>
      <c r="T534" s="59"/>
      <c r="U534" s="323"/>
      <c r="V534" s="323"/>
      <c r="W534" s="323"/>
      <c r="X534" s="323"/>
      <c r="Y534" s="323"/>
      <c r="AA534" s="20"/>
      <c r="AB534" s="20"/>
      <c r="AC534" s="20"/>
      <c r="AD534" s="20"/>
      <c r="AE534" s="20"/>
      <c r="AF534" s="20"/>
    </row>
    <row r="535" spans="1:32" ht="15" hidden="1">
      <c r="A535" s="449"/>
      <c r="B535" s="493">
        <f>IF('Cumulative Cost Share Budget'!L536='Split CS budget (C)'!$L$1,'Cumulative Cost Share Budget'!B535,0)</f>
        <v>0</v>
      </c>
      <c r="C535" s="493">
        <f>IF('Cumulative Cost Share Budget'!L536='Split CS budget (C)'!$L$1,'Cumulative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(C)'!$L$1,'Cumulative Cost Share Budget'!O535,0)</f>
        <v>0</v>
      </c>
      <c r="P535" s="212">
        <f>IF('Cumulative Cost Share Budget'!L535='Split CS budget (C)'!$L$1,'Cumulative Cost Share Budget'!P535,0)</f>
        <v>0</v>
      </c>
      <c r="Q535" s="61">
        <f>IF('Cumulative Cost Share Budget'!L535='Split CS budget (C)'!$L$1,'Cumulative Cost Share Budget'!Q535,0)</f>
        <v>0</v>
      </c>
      <c r="R535" s="211">
        <f>IF('Cumulative Cost Share Budget'!L535='Split CS budget (C)'!$L$1,'Cumulative Cost Share Budget'!R535,0)</f>
        <v>0</v>
      </c>
      <c r="S535" s="61"/>
      <c r="T535" s="59"/>
      <c r="U535" s="323"/>
      <c r="V535" s="323"/>
      <c r="W535" s="323"/>
      <c r="X535" s="323"/>
      <c r="Y535" s="323"/>
      <c r="AA535" s="20"/>
      <c r="AB535" s="20"/>
      <c r="AC535" s="20"/>
      <c r="AD535" s="20"/>
      <c r="AE535" s="20"/>
      <c r="AF535" s="20"/>
    </row>
    <row r="536" spans="1:32" hidden="1">
      <c r="A536" s="449"/>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9"/>
      <c r="B537" s="491"/>
      <c r="C537" s="482"/>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5">
        <f>IF('Cumulative Cost Share Budget'!$L538='Split CS budget (C)'!$L$1,'Cumulative Cost Share Budget'!A538,0)</f>
        <v>0</v>
      </c>
      <c r="B538" s="493">
        <f>IF('Cumulative Cost Share Budget'!L539='Split CS budget (C)'!$L$1,'Cumulative Cost Share Budget'!B538,0)</f>
        <v>0</v>
      </c>
      <c r="C538" s="493">
        <f>IF('Cumulative Cost Share Budget'!L539='Split CS budget (C)'!$L$1,'Cumulative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(C)'!$L$1,'Cumulative Cost Share Budget'!M538,0)</f>
        <v>0</v>
      </c>
      <c r="N538" s="214">
        <f>IF('Cumulative Cost Share Budget'!L538='Split CS budget (C)'!$L$1,'Cumulative Cost Share Budget'!N538,0)</f>
        <v>0</v>
      </c>
      <c r="O538" s="211">
        <f>IF('Cumulative Cost Share Budget'!L538='Split CS budget (C)'!$L$1,'Cumulative Cost Share Budget'!O538,0)</f>
        <v>0</v>
      </c>
      <c r="P538" s="212">
        <f>IF('Cumulative Cost Share Budget'!L538='Split CS budget (C)'!$L$1,'Cumulative Cost Share Budget'!P538,0)</f>
        <v>0</v>
      </c>
      <c r="Q538" s="61">
        <f>IF('Cumulative Cost Share Budget'!L538='Split CS budget (C)'!$L$1,'Cumulative Cost Share Budget'!Q538,0)</f>
        <v>0</v>
      </c>
      <c r="R538" s="211">
        <f>IF('Cumulative Cost Share Budget'!L538='Split CS budget (C)'!$L$1,'Cumulative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32">
        <f>IF('Cumulative Cost Share Budget'!$L539='Split CS budget (C)'!$L$1,'Cumulative Cost Share Budget'!A539,0)</f>
        <v>0</v>
      </c>
      <c r="B539" s="493">
        <f>IF('Cumulative Cost Share Budget'!L540='Split CS budget (C)'!$L$1,'Cumulative Cost Share Budget'!B539,0)</f>
        <v>0</v>
      </c>
      <c r="C539" s="493">
        <f>IF('Cumulative Cost Share Budget'!L540='Split CS budget (C)'!$L$1,'Cumulative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(C)'!$L$1,'Cumulative Cost Share Budget'!O539,0)</f>
        <v>0</v>
      </c>
      <c r="P539" s="212">
        <f>IF('Cumulative Cost Share Budget'!L539='Split CS budget (C)'!$L$1,'Cumulative Cost Share Budget'!P539,0)</f>
        <v>0</v>
      </c>
      <c r="Q539" s="61">
        <f>IF('Cumulative Cost Share Budget'!L539='Split CS budget (C)'!$L$1,'Cumulative Cost Share Budget'!Q539,0)</f>
        <v>0</v>
      </c>
      <c r="R539" s="211">
        <f>IF('Cumulative Cost Share Budget'!L539='Split CS budget (C)'!$L$1,'Cumulative Cost Share Budget'!R539,0)</f>
        <v>0</v>
      </c>
      <c r="S539" s="61"/>
      <c r="T539" s="59"/>
      <c r="U539" s="323"/>
      <c r="V539" s="323"/>
      <c r="W539" s="323"/>
      <c r="X539" s="323"/>
      <c r="Y539" s="323"/>
      <c r="Z539" s="267"/>
      <c r="AA539" s="20"/>
      <c r="AB539" s="20"/>
      <c r="AC539" s="20"/>
      <c r="AD539" s="20"/>
      <c r="AE539" s="20"/>
      <c r="AF539" s="20"/>
    </row>
    <row r="540" spans="1:32" hidden="1">
      <c r="A540" s="449"/>
      <c r="B540" s="493">
        <f>IF('Cumulative Cost Share Budget'!L541='Split CS budget (C)'!$L$1,'Cumulative Cost Share Budget'!B540,0)</f>
        <v>0</v>
      </c>
      <c r="C540" s="493">
        <f>IF('Cumulative Cost Share Budget'!L541='Split CS budget (C)'!$L$1,'Cumulative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(C)'!$L$1,'Cumulative Cost Share Budget'!O540,0)</f>
        <v>0</v>
      </c>
      <c r="P540" s="212">
        <f>IF('Cumulative Cost Share Budget'!L540='Split CS budget (C)'!$L$1,'Cumulative Cost Share Budget'!P540,0)</f>
        <v>0</v>
      </c>
      <c r="Q540" s="61">
        <f>IF('Cumulative Cost Share Budget'!L540='Split CS budget (C)'!$L$1,'Cumulative Cost Share Budget'!Q540,0)</f>
        <v>0</v>
      </c>
      <c r="R540" s="211">
        <f>IF('Cumulative Cost Share Budget'!L540='Split CS budget (C)'!$L$1,'Cumulative Cost Share Budget'!R540,0)</f>
        <v>0</v>
      </c>
      <c r="S540" s="61"/>
      <c r="T540" s="59"/>
      <c r="U540" s="324"/>
      <c r="V540" s="324"/>
      <c r="W540" s="324"/>
      <c r="X540" s="324"/>
      <c r="Y540" s="324"/>
      <c r="AA540" s="20"/>
      <c r="AB540" s="20"/>
      <c r="AC540" s="20"/>
      <c r="AD540" s="20"/>
      <c r="AE540" s="20"/>
      <c r="AF540" s="20"/>
    </row>
    <row r="541" spans="1:32" hidden="1">
      <c r="A541" s="449"/>
      <c r="B541" s="493">
        <f>IF('Cumulative Cost Share Budget'!L542='Split CS budget (C)'!$L$1,'Cumulative Cost Share Budget'!B541,0)</f>
        <v>0</v>
      </c>
      <c r="C541" s="493">
        <f>IF('Cumulative Cost Share Budget'!L542='Split CS budget (C)'!$L$1,'Cumulative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(C)'!$L$1,'Cumulative Cost Share Budget'!O541,0)</f>
        <v>0</v>
      </c>
      <c r="P541" s="212">
        <f>IF('Cumulative Cost Share Budget'!L541='Split CS budget (C)'!$L$1,'Cumulative Cost Share Budget'!P541,0)</f>
        <v>0</v>
      </c>
      <c r="Q541" s="61">
        <f>IF('Cumulative Cost Share Budget'!L541='Split CS budget (C)'!$L$1,'Cumulative Cost Share Budget'!Q541,0)</f>
        <v>0</v>
      </c>
      <c r="R541" s="211">
        <f>IF('Cumulative Cost Share Budget'!L541='Split CS budget (C)'!$L$1,'Cumulative Cost Share Budget'!R541,0)</f>
        <v>0</v>
      </c>
      <c r="S541" s="61"/>
      <c r="T541" s="59"/>
      <c r="U541" s="324"/>
      <c r="V541" s="324"/>
      <c r="W541" s="324"/>
      <c r="X541" s="324"/>
      <c r="Y541" s="324"/>
      <c r="AA541" s="20"/>
      <c r="AB541" s="20"/>
      <c r="AC541" s="20"/>
      <c r="AD541" s="20"/>
      <c r="AE541" s="20"/>
      <c r="AF541" s="20"/>
    </row>
    <row r="542" spans="1:32" ht="15" hidden="1">
      <c r="A542" s="449"/>
      <c r="B542" s="493">
        <f>IF('Cumulative Cost Share Budget'!L543='Split CS budget (C)'!$L$1,'Cumulative Cost Share Budget'!B542,0)</f>
        <v>0</v>
      </c>
      <c r="C542" s="493">
        <f>IF('Cumulative Cost Share Budget'!L543='Split CS budget (C)'!$L$1,'Cumulative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(C)'!$L$1,'Cumulative Cost Share Budget'!O542,0)</f>
        <v>0</v>
      </c>
      <c r="P542" s="212">
        <f>IF('Cumulative Cost Share Budget'!L542='Split CS budget (C)'!$L$1,'Cumulative Cost Share Budget'!P542,0)</f>
        <v>0</v>
      </c>
      <c r="Q542" s="61">
        <f>IF('Cumulative Cost Share Budget'!L542='Split CS budget (C)'!$L$1,'Cumulative Cost Share Budget'!Q542,0)</f>
        <v>0</v>
      </c>
      <c r="R542" s="211">
        <f>IF('Cumulative Cost Share Budget'!L542='Split CS budget (C)'!$L$1,'Cumulative Cost Share Budget'!R542,0)</f>
        <v>0</v>
      </c>
      <c r="S542" s="61"/>
      <c r="T542" s="59"/>
      <c r="U542" s="323"/>
      <c r="V542" s="323"/>
      <c r="W542" s="323"/>
      <c r="X542" s="323"/>
      <c r="Y542" s="323"/>
      <c r="AA542" s="20"/>
      <c r="AB542" s="20"/>
      <c r="AC542" s="20"/>
      <c r="AD542" s="20"/>
      <c r="AE542" s="20"/>
      <c r="AF542" s="20"/>
    </row>
    <row r="543" spans="1:32" hidden="1">
      <c r="A543" s="449"/>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9"/>
      <c r="B544" s="491"/>
      <c r="C544" s="480"/>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9"/>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9"/>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8" thickBot="1">
      <c r="A547" s="449"/>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8"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63" t="s">
        <v>181</v>
      </c>
      <c r="O548" s="764"/>
      <c r="P548" s="764"/>
      <c r="Q548" s="764"/>
      <c r="R548" s="764"/>
      <c r="S548" s="764"/>
      <c r="T548" s="764"/>
      <c r="U548" s="765"/>
      <c r="V548" s="762" t="s">
        <v>118</v>
      </c>
      <c r="W548" s="762"/>
      <c r="X548" s="762"/>
      <c r="Y548" s="762"/>
      <c r="Z548" s="762"/>
    </row>
    <row r="549" spans="1:33" ht="13.8" thickBot="1">
      <c r="A549" s="785" t="s">
        <v>423</v>
      </c>
      <c r="B549" s="785"/>
      <c r="C549" s="785"/>
      <c r="D549" s="785"/>
      <c r="E549" s="785"/>
      <c r="F549" s="785"/>
      <c r="G549" s="785"/>
      <c r="H549" s="785"/>
      <c r="I549" s="785"/>
      <c r="J549" s="785"/>
      <c r="M549" s="15"/>
      <c r="N549" s="782"/>
      <c r="O549" s="783"/>
      <c r="P549" s="783"/>
      <c r="Q549" s="178" t="s">
        <v>31</v>
      </c>
      <c r="R549" s="179" t="s">
        <v>32</v>
      </c>
      <c r="S549" s="179" t="s">
        <v>33</v>
      </c>
      <c r="T549" s="178" t="s">
        <v>34</v>
      </c>
      <c r="U549" s="180" t="s">
        <v>35</v>
      </c>
      <c r="V549" s="321" t="s">
        <v>31</v>
      </c>
      <c r="W549" s="322" t="s">
        <v>32</v>
      </c>
      <c r="X549" s="322" t="s">
        <v>33</v>
      </c>
      <c r="Y549" s="322" t="s">
        <v>34</v>
      </c>
      <c r="Z549" s="322" t="s">
        <v>35</v>
      </c>
    </row>
    <row r="550" spans="1:33" ht="13.8" thickBot="1">
      <c r="C550" s="68"/>
      <c r="D550" s="45"/>
      <c r="E550" s="17" t="str">
        <f>E15</f>
        <v>Year 1</v>
      </c>
      <c r="F550" s="17" t="str">
        <f>F15</f>
        <v>Year 2</v>
      </c>
      <c r="G550" s="17" t="str">
        <f>G15</f>
        <v>Year 3</v>
      </c>
      <c r="H550" s="17" t="str">
        <f>H15</f>
        <v>Year 4</v>
      </c>
      <c r="I550" s="17" t="str">
        <f>I15</f>
        <v>Year 5</v>
      </c>
      <c r="J550" s="45" t="s">
        <v>1</v>
      </c>
      <c r="N550" s="782" t="s">
        <v>302</v>
      </c>
      <c r="O550" s="783"/>
      <c r="P550" s="783"/>
      <c r="Q550" s="382">
        <f>IF('Cumulative Cost Share Budget'!L552='Split CS budget (C)'!$L$1,'Cumulative Cost Share Budget'!Q552,0)</f>
        <v>0</v>
      </c>
      <c r="R550" s="382">
        <f>IF('Cumulative Cost Share Budget'!L552='Split CS budget (C)'!$L$1,'Cumulative Cost Share Budget'!R552,0)</f>
        <v>0</v>
      </c>
      <c r="S550" s="382">
        <f>IF('Cumulative Cost Share Budget'!L552='Split CS budget (C)'!$L$1,'Cumulative Cost Share Budget'!S552,0)</f>
        <v>0</v>
      </c>
      <c r="T550" s="382">
        <f>IF('Cumulative Cost Share Budget'!L552='Split CS budget (C)'!$L$1,'Cumulative Cost Share Budget'!T552,0)</f>
        <v>0</v>
      </c>
      <c r="U550" s="383">
        <f>IF('Cumulative Cost Share Budget'!L552='Split CS budget (C)'!$L$1,'Cumulative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93">
        <f>IF('Cumulative Cost Share Budget'!$L551='Split CS budget (C)'!$L$1,'Cumulative Cost Share Budget'!A551,0)</f>
        <v>0</v>
      </c>
      <c r="B551" s="493">
        <f>IF('Cumulative Cost Share Budget'!$L551='Split CS budget (C)'!$L$1,'Cumulative Cost Share Budget'!B551,0)</f>
        <v>0</v>
      </c>
      <c r="C551" s="68"/>
      <c r="D551" s="33" t="s">
        <v>123</v>
      </c>
      <c r="E551" s="76">
        <f>IF('Cumulative Cost Share Budget'!$L547='Split CS budget (C)'!$L$1,'Cumulative Cost Share Budget'!E547,0)</f>
        <v>0</v>
      </c>
      <c r="F551" s="76">
        <f>IF('Cumulative Cost Share Budget'!$L547='Split CS budget (C)'!$L$1,'Cumulative Cost Share Budget'!F547,0)</f>
        <v>0</v>
      </c>
      <c r="G551" s="76">
        <f>IF('Cumulative Cost Share Budget'!$L547='Split CS budget (C)'!$L$1,'Cumulative Cost Share Budget'!G547,0)</f>
        <v>0</v>
      </c>
      <c r="H551" s="76">
        <f>IF('Cumulative Cost Share Budget'!$L547='Split CS budget (C)'!$L$1,'Cumulative Cost Share Budget'!H547,0)</f>
        <v>0</v>
      </c>
      <c r="I551" s="76">
        <f>IF('Cumulative Cost Share Budget'!$L547='Split CS budget (C)'!$L$1,'Cumulative Cost Share Budget'!I547,0)</f>
        <v>0</v>
      </c>
      <c r="J551" s="45"/>
      <c r="N551" s="386" t="s">
        <v>303</v>
      </c>
      <c r="O551" s="45"/>
      <c r="P551" s="375" t="s">
        <v>299</v>
      </c>
      <c r="Q551" s="502">
        <f>IF('Cumulative Cost Share Budget'!L553='Split CS budget (C)'!$L$1,'Cumulative Cost Share Budget'!Q553,0)</f>
        <v>0</v>
      </c>
      <c r="R551" s="502">
        <f>IF('Cumulative Cost Share Budget'!L553='Split CS budget (C)'!$L$1,'Cumulative Cost Share Budget'!R553,0)</f>
        <v>0</v>
      </c>
      <c r="S551" s="502">
        <f>IF('Cumulative Cost Share Budget'!L553='Split CS budget (C)'!$L$1,'Cumulative Cost Share Budget'!S553,0)</f>
        <v>0</v>
      </c>
      <c r="T551" s="502">
        <f>IF('Cumulative Cost Share Budget'!L553='Split CS budget (C)'!$L$1,'Cumulative Cost Share Budget'!T553,0)</f>
        <v>0</v>
      </c>
      <c r="U551" s="503">
        <f>IF('Cumulative Cost Share Budget'!L553='Split CS budget (C)'!$L$1,'Cumulative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4">
        <f>IF('Cumulative Cost Share Budget'!L554='Split CS budget (C)'!$L$1,'Cumulative Cost Share Budget'!Q554,0)</f>
        <v>0</v>
      </c>
      <c r="R552" s="504">
        <f>IF('Cumulative Cost Share Budget'!L554='Split CS budget (C)'!$L$1,'Cumulative Cost Share Budget'!R554,0)</f>
        <v>0</v>
      </c>
      <c r="S552" s="504">
        <f>IF('Cumulative Cost Share Budget'!L554='Split CS budget (C)'!$L$1,'Cumulative Cost Share Budget'!S554,0)</f>
        <v>0</v>
      </c>
      <c r="T552" s="504">
        <f>IF('Cumulative Cost Share Budget'!L554='Split CS budget (C)'!$L$1,'Cumulative Cost Share Budget'!T554,0)</f>
        <v>0</v>
      </c>
      <c r="U552" s="505">
        <f>IF('Cumulative Cost Share Budget'!L554='Split CS budget (C)'!$L$1,'Cumulative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Budget Request '!$L549='Split CS budget (C)'!$L$1,'Cumulative Budget Request '!E549,0)</f>
        <v>0</v>
      </c>
      <c r="F553" s="161">
        <f>IF('Cumulative Budget Request '!$L549='Split CS budget (C)'!$L$1,'Cumulative Budget Request '!F549,0)</f>
        <v>0</v>
      </c>
      <c r="G553" s="161">
        <f>IF('Cumulative Budget Request '!$L549='Split CS budget (C)'!$L$1,'Cumulative Budget Request '!G549,0)</f>
        <v>0</v>
      </c>
      <c r="H553" s="161">
        <f>IF('Cumulative Budget Request '!$L549='Split CS budget (C)'!$L$1,'Cumulative Budget Request '!H549,0)</f>
        <v>0</v>
      </c>
      <c r="I553" s="161">
        <f>IF('Cumulative Budget Request '!$L549='Split CS budget (C)'!$L$1,'Cumulative Budget Request '!I549,0)</f>
        <v>0</v>
      </c>
      <c r="J553" s="158">
        <f>SUM(E553:I553)</f>
        <v>0</v>
      </c>
      <c r="N553" s="182"/>
      <c r="O553" s="377">
        <f>IF('Cumulative Cost Share Budget'!L555='Split CS budget (C)'!$L$1,'Cumulative Cost Share Budget'!O555,0)</f>
        <v>0</v>
      </c>
      <c r="P553" s="375" t="s">
        <v>301</v>
      </c>
      <c r="Q553" s="504">
        <f>IF('Cumulative Cost Share Budget'!L555='Split CS budget (C)'!$L$1,'Cumulative Cost Share Budget'!Q555,0)</f>
        <v>0</v>
      </c>
      <c r="R553" s="504">
        <f>IF('Cumulative Cost Share Budget'!L555='Split CS budget (C)'!$L$1,'Cumulative Cost Share Budget'!R555,0)</f>
        <v>0</v>
      </c>
      <c r="S553" s="504">
        <f>IF('Cumulative Cost Share Budget'!L555='Split CS budget (C)'!$L$1,'Cumulative Cost Share Budget'!S555,0)</f>
        <v>0</v>
      </c>
      <c r="T553" s="504">
        <f>IF('Cumulative Cost Share Budget'!L555='Split CS budget (C)'!$L$1,'Cumulative Cost Share Budget'!T555,0)</f>
        <v>0</v>
      </c>
      <c r="U553" s="505">
        <f>IF('Cumulative Cost Share Budget'!L555='Split CS budget (C)'!$L$1,'Cumulative Cost Share Budget'!U555,0)</f>
        <v>0</v>
      </c>
      <c r="V553" s="324"/>
      <c r="W553" s="324"/>
      <c r="X553" s="324"/>
      <c r="Y553" s="324"/>
      <c r="Z553" s="324"/>
      <c r="AA553" s="53"/>
      <c r="AB553" s="53"/>
      <c r="AC553" s="53"/>
      <c r="AD553" s="53"/>
      <c r="AE553" s="53"/>
      <c r="AF553" s="53"/>
      <c r="AG553" s="53"/>
    </row>
    <row r="554" spans="1:33">
      <c r="D554" s="33" t="s">
        <v>30</v>
      </c>
      <c r="E554" s="161">
        <f>IF('Cumulative Budget Request '!$L550='Split CS budget (C)'!$L$1,'Cumulative Budget Request '!E550,0)</f>
        <v>0</v>
      </c>
      <c r="F554" s="161">
        <f>IF('Cumulative Budget Request '!$L550='Split CS budget (C)'!$L$1,'Cumulative Budget Request '!F550,0)</f>
        <v>0</v>
      </c>
      <c r="G554" s="161">
        <f>IF('Cumulative Budget Request '!$L550='Split CS budget (C)'!$L$1,'Cumulative Budget Request '!G550,0)</f>
        <v>0</v>
      </c>
      <c r="H554" s="161">
        <f>IF('Cumulative Budget Request '!$L550='Split CS budget (C)'!$L$1,'Cumulative Budget Request '!H550,0)</f>
        <v>0</v>
      </c>
      <c r="I554" s="161">
        <f>IF('Cumulative Budget Request '!$L550='Split CS budget (C)'!$L$1,'Cumulative Budget Request '!I550,0)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4">
        <f>IF('Cumulative Cost Share Budget'!L557='Split CS budget (C)'!$L$1,'Cumulative Cost Share Budget'!Q557,0)</f>
        <v>0</v>
      </c>
      <c r="R555" s="504">
        <f>IF('Cumulative Cost Share Budget'!L557='Split CS budget (C)'!$L$1,'Cumulative Cost Share Budget'!R557,0)</f>
        <v>0</v>
      </c>
      <c r="S555" s="504">
        <f>IF('Cumulative Cost Share Budget'!L557='Split CS budget (C)'!$L$1,'Cumulative Cost Share Budget'!S557,0)</f>
        <v>0</v>
      </c>
      <c r="T555" s="504">
        <f>IF('Cumulative Cost Share Budget'!L557='Split CS budget (C)'!$L$1,'Cumulative Cost Share Budget'!T557,0)</f>
        <v>0</v>
      </c>
      <c r="U555" s="505">
        <f>IF('Cumulative Cost Share Budget'!L557='Split CS budget (C)'!$L$1,'Cumulative Cost Share Budget'!U557,0)</f>
        <v>0</v>
      </c>
      <c r="V555" s="324"/>
      <c r="W555" s="324"/>
      <c r="X555" s="324"/>
      <c r="Y555" s="324"/>
      <c r="Z555" s="324"/>
      <c r="AA555" s="748"/>
      <c r="AB555" s="748"/>
      <c r="AC555" s="748"/>
      <c r="AD555" s="114"/>
      <c r="AE555" s="114"/>
      <c r="AF555" s="114"/>
      <c r="AG555" s="114"/>
    </row>
    <row r="556" spans="1:33">
      <c r="A556" s="493">
        <f>IF('Cumulative Cost Share Budget'!$L556='Split CS budget (C)'!$L$1,'Cumulative Cost Share Budget'!A556,0)</f>
        <v>0</v>
      </c>
      <c r="B556" s="493">
        <f>IF('Cumulative Cost Share Budget'!$L556='Split CS budget (C)'!$L$1,'Cumulative Cost Share Budget'!B556,0)</f>
        <v>0</v>
      </c>
      <c r="C556" s="68"/>
      <c r="D556" s="33" t="s">
        <v>123</v>
      </c>
      <c r="E556" s="76">
        <f>IF('Cumulative Cost Share Budget'!$L552='Split CS budget (C)'!$L$1,'Cumulative Cost Share Budget'!E552,0)</f>
        <v>0</v>
      </c>
      <c r="F556" s="76">
        <f>IF('Cumulative Cost Share Budget'!$L552='Split CS budget (C)'!$L$1,'Cumulative Cost Share Budget'!F552,0)</f>
        <v>0</v>
      </c>
      <c r="G556" s="76">
        <f>IF('Cumulative Cost Share Budget'!$L552='Split CS budget (C)'!$L$1,'Cumulative Cost Share Budget'!G552,0)</f>
        <v>0</v>
      </c>
      <c r="H556" s="76">
        <f>IF('Cumulative Cost Share Budget'!$L552='Split CS budget (C)'!$L$1,'Cumulative Cost Share Budget'!H552,0)</f>
        <v>0</v>
      </c>
      <c r="I556" s="76">
        <f>IF('Cumulative Cost Share Budget'!$L552='Split CS budget (C)'!$L$1,'Cumulative Cost Share Budget'!I552,0)</f>
        <v>0</v>
      </c>
      <c r="J556" s="25"/>
      <c r="N556" s="154"/>
      <c r="O556" s="376" t="s">
        <v>121</v>
      </c>
      <c r="P556" s="375" t="s">
        <v>300</v>
      </c>
      <c r="Q556" s="504">
        <f>IF('Cumulative Cost Share Budget'!L558='Split CS budget (C)'!$L$1,'Cumulative Cost Share Budget'!Q558,0)</f>
        <v>0</v>
      </c>
      <c r="R556" s="504">
        <f>IF('Cumulative Cost Share Budget'!L558='Split CS budget (C)'!$L$1,'Cumulative Cost Share Budget'!R558,0)</f>
        <v>0</v>
      </c>
      <c r="S556" s="504">
        <f>IF('Cumulative Cost Share Budget'!L558='Split CS budget (C)'!$L$1,'Cumulative Cost Share Budget'!S558,0)</f>
        <v>0</v>
      </c>
      <c r="T556" s="504">
        <f>IF('Cumulative Cost Share Budget'!L558='Split CS budget (C)'!$L$1,'Cumulative Cost Share Budget'!T558,0)</f>
        <v>0</v>
      </c>
      <c r="U556" s="505">
        <f>IF('Cumulative Cost Share Budget'!L558='Split CS budget (C)'!$L$1,'Cumulative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(C)'!$L$1,'Cumulative Cost Share Budget'!O559,0)</f>
        <v>0</v>
      </c>
      <c r="P557" s="375" t="s">
        <v>301</v>
      </c>
      <c r="Q557" s="504">
        <f>IF('Cumulative Cost Share Budget'!L559='Split CS budget (C)'!$L$1,'Cumulative Cost Share Budget'!Q559,0)</f>
        <v>0</v>
      </c>
      <c r="R557" s="504">
        <f>IF('Cumulative Cost Share Budget'!L559='Split CS budget (C)'!$L$1,'Cumulative Cost Share Budget'!R559,0)</f>
        <v>0</v>
      </c>
      <c r="S557" s="504">
        <f>IF('Cumulative Cost Share Budget'!L559='Split CS budget (C)'!$L$1,'Cumulative Cost Share Budget'!S559,0)</f>
        <v>0</v>
      </c>
      <c r="T557" s="504">
        <f>IF('Cumulative Cost Share Budget'!L559='Split CS budget (C)'!$L$1,'Cumulative Cost Share Budget'!T559,0)</f>
        <v>0</v>
      </c>
      <c r="U557" s="505">
        <f>IF('Cumulative Cost Share Budget'!L559='Split CS budget (C)'!$L$1,'Cumulative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Budget Request '!$L553='Split CS budget (C)'!$L$1,'Cumulative Budget Request '!E554,0)</f>
        <v>0</v>
      </c>
      <c r="F558" s="161">
        <f>IF('Cumulative Budget Request '!$L553='Split CS budget (C)'!$L$1,'Cumulative Budget Request '!F554,0)</f>
        <v>0</v>
      </c>
      <c r="G558" s="161">
        <f>IF('Cumulative Budget Request '!$L553='Split CS budget (C)'!$L$1,'Cumulative Budget Request '!G554,0)</f>
        <v>0</v>
      </c>
      <c r="H558" s="161">
        <f>IF('Cumulative Budget Request '!$L553='Split CS budget (C)'!$L$1,'Cumulative Budget Request '!H554,0)</f>
        <v>0</v>
      </c>
      <c r="I558" s="161">
        <f>IF('Cumulative Budget Request '!$L553='Split CS budget (C)'!$L$1,'Cumulative Budget Request '!I554,0)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Budget Request '!$L554='Split CS budget (C)'!$L$1,'Cumulative Budget Request '!E555,0)</f>
        <v>0</v>
      </c>
      <c r="F559" s="161">
        <f>IF('Cumulative Budget Request '!$L554='Split CS budget (C)'!$L$1,'Cumulative Budget Request '!F555,0)</f>
        <v>0</v>
      </c>
      <c r="G559" s="161">
        <f>IF('Cumulative Budget Request '!$L554='Split CS budget (C)'!$L$1,'Cumulative Budget Request '!G555,0)</f>
        <v>0</v>
      </c>
      <c r="H559" s="161">
        <f>IF('Cumulative Budget Request '!$L554='Split CS budget (C)'!$L$1,'Cumulative Budget Request '!H555,0)</f>
        <v>0</v>
      </c>
      <c r="I559" s="161">
        <f>IF('Cumulative Budget Request '!$L554='Split CS budget (C)'!$L$1,'Cumulative Budget Request '!I555,0)</f>
        <v>0</v>
      </c>
      <c r="J559" s="158">
        <f>SUM(E559:I559)</f>
        <v>0</v>
      </c>
      <c r="N559" s="396" t="s">
        <v>305</v>
      </c>
      <c r="O559" s="45"/>
      <c r="P559" s="375" t="s">
        <v>299</v>
      </c>
      <c r="Q559" s="504">
        <f>IF('Cumulative Cost Share Budget'!L561='Split CS budget (C)'!$L$1,'Cumulative Cost Share Budget'!Q561,0)</f>
        <v>0</v>
      </c>
      <c r="R559" s="504">
        <f>IF('Cumulative Cost Share Budget'!L561='Split CS budget (C)'!$L$1,'Cumulative Cost Share Budget'!R561,0)</f>
        <v>0</v>
      </c>
      <c r="S559" s="504">
        <f>IF('Cumulative Cost Share Budget'!L561='Split CS budget (C)'!$L$1,'Cumulative Cost Share Budget'!S561,0)</f>
        <v>0</v>
      </c>
      <c r="T559" s="504">
        <f>IF('Cumulative Cost Share Budget'!L561='Split CS budget (C)'!$L$1,'Cumulative Cost Share Budget'!T561,0)</f>
        <v>0</v>
      </c>
      <c r="U559" s="505">
        <f>IF('Cumulative Cost Share Budget'!L561='Split CS budget (C)'!$L$1,'Cumulative Cost Share Budget'!U561,0)</f>
        <v>0</v>
      </c>
      <c r="V559" s="324"/>
      <c r="W559" s="324"/>
      <c r="X559" s="324"/>
      <c r="Y559" s="324"/>
      <c r="Z559" s="324"/>
      <c r="AA559" s="748"/>
      <c r="AB559" s="748"/>
      <c r="AC559" s="748"/>
      <c r="AD559" s="114"/>
      <c r="AE559" s="114"/>
      <c r="AF559" s="114"/>
      <c r="AG559" s="114"/>
    </row>
    <row r="560" spans="1:33">
      <c r="C560" s="68"/>
      <c r="D560" s="45"/>
      <c r="E560" s="16"/>
      <c r="F560" s="16"/>
      <c r="G560" s="16"/>
      <c r="H560" s="16"/>
      <c r="I560" s="16"/>
      <c r="J560" s="25"/>
      <c r="N560" s="154"/>
      <c r="O560" s="376" t="s">
        <v>121</v>
      </c>
      <c r="P560" s="375" t="s">
        <v>300</v>
      </c>
      <c r="Q560" s="504">
        <f>IF('Cumulative Cost Share Budget'!L562='Split CS budget (C)'!$L$1,'Cumulative Cost Share Budget'!Q562,0)</f>
        <v>0</v>
      </c>
      <c r="R560" s="504">
        <f>IF('Cumulative Cost Share Budget'!L562='Split CS budget (C)'!$L$1,'Cumulative Cost Share Budget'!R562,0)</f>
        <v>0</v>
      </c>
      <c r="S560" s="504">
        <f>IF('Cumulative Cost Share Budget'!L562='Split CS budget (C)'!$L$1,'Cumulative Cost Share Budget'!S562,0)</f>
        <v>0</v>
      </c>
      <c r="T560" s="504">
        <f>IF('Cumulative Cost Share Budget'!L562='Split CS budget (C)'!$L$1,'Cumulative Cost Share Budget'!T562,0)</f>
        <v>0</v>
      </c>
      <c r="U560" s="505">
        <f>IF('Cumulative Cost Share Budget'!L562='Split CS budget (C)'!$L$1,'Cumulative Cost Share Budget'!U562,0)</f>
        <v>0</v>
      </c>
      <c r="V560" s="324"/>
      <c r="W560" s="324"/>
      <c r="X560" s="324"/>
      <c r="Y560" s="324"/>
      <c r="Z560" s="324"/>
    </row>
    <row r="561" spans="1:26">
      <c r="A561" s="493">
        <f>IF('Cumulative Cost Share Budget'!$L561='Split CS budget (C)'!$L$1,'Cumulative Cost Share Budget'!A561,0)</f>
        <v>0</v>
      </c>
      <c r="B561" s="493">
        <f>IF('Cumulative Cost Share Budget'!$L561='Split CS budget (C)'!$L$1,'Cumulative Cost Share Budget'!B561,0)</f>
        <v>0</v>
      </c>
      <c r="C561" s="68"/>
      <c r="D561" s="33" t="s">
        <v>123</v>
      </c>
      <c r="E561" s="76">
        <f>IF('Cumulative Cost Share Budget'!$L557='Split CS budget (C)'!$L$1,'Cumulative Cost Share Budget'!E557,0)</f>
        <v>0</v>
      </c>
      <c r="F561" s="76">
        <f>IF('Cumulative Cost Share Budget'!$L557='Split CS budget (C)'!$L$1,'Cumulative Cost Share Budget'!F557,0)</f>
        <v>0</v>
      </c>
      <c r="G561" s="76">
        <f>IF('Cumulative Cost Share Budget'!$L557='Split CS budget (C)'!$L$1,'Cumulative Cost Share Budget'!G557,0)</f>
        <v>0</v>
      </c>
      <c r="H561" s="76">
        <f>IF('Cumulative Cost Share Budget'!$L557='Split CS budget (C)'!$L$1,'Cumulative Cost Share Budget'!H557,0)</f>
        <v>0</v>
      </c>
      <c r="I561" s="76">
        <f>IF('Cumulative Cost Share Budget'!$L557='Split CS budget (C)'!$L$1,'Cumulative Cost Share Budget'!I557,0)</f>
        <v>0</v>
      </c>
      <c r="J561" s="25"/>
      <c r="M561" s="2"/>
      <c r="N561" s="182"/>
      <c r="O561" s="377">
        <f>IF('Cumulative Cost Share Budget'!L563='Split CS budget (C)'!$L$1,'Cumulative Cost Share Budget'!O563,0)</f>
        <v>0</v>
      </c>
      <c r="P561" s="375" t="s">
        <v>301</v>
      </c>
      <c r="Q561" s="504">
        <f>IF('Cumulative Cost Share Budget'!L563='Split CS budget (C)'!$L$1,'Cumulative Cost Share Budget'!Q563,0)</f>
        <v>0</v>
      </c>
      <c r="R561" s="504">
        <f>IF('Cumulative Cost Share Budget'!L563='Split CS budget (C)'!$L$1,'Cumulative Cost Share Budget'!R563,0)</f>
        <v>0</v>
      </c>
      <c r="S561" s="504">
        <f>IF('Cumulative Cost Share Budget'!L563='Split CS budget (C)'!$L$1,'Cumulative Cost Share Budget'!S563,0)</f>
        <v>0</v>
      </c>
      <c r="T561" s="504">
        <f>IF('Cumulative Cost Share Budget'!L563='Split CS budget (C)'!$L$1,'Cumulative Cost Share Budget'!T563,0)</f>
        <v>0</v>
      </c>
      <c r="U561" s="505">
        <f>IF('Cumulative Cost Share Budget'!L563='Split CS budget (C)'!$L$1,'Cumulative Cost Share Budget'!U563,0)</f>
        <v>0</v>
      </c>
      <c r="V561" s="324"/>
      <c r="W561" s="324"/>
      <c r="X561" s="324"/>
      <c r="Y561" s="324"/>
      <c r="Z561" s="324"/>
    </row>
    <row r="562" spans="1:26" ht="13.8"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Budget Request '!$L558='Split CS budget (C)'!$L$1,'Cumulative Budget Request '!E559,0)</f>
        <v>0</v>
      </c>
      <c r="F563" s="161">
        <f>IF('Cumulative Budget Request '!$L558='Split CS budget (C)'!$L$1,'Cumulative Budget Request '!F559,0)</f>
        <v>0</v>
      </c>
      <c r="G563" s="161">
        <f>IF('Cumulative Budget Request '!$L558='Split CS budget (C)'!$L$1,'Cumulative Budget Request '!G559,0)</f>
        <v>0</v>
      </c>
      <c r="H563" s="161">
        <f>IF('Cumulative Budget Request '!$L558='Split CS budget (C)'!$L$1,'Cumulative Budget Request '!H559,0)</f>
        <v>0</v>
      </c>
      <c r="I563" s="161">
        <f>IF('Cumulative Budget Request '!$L558='Split CS budget (C)'!$L$1,'Cumulative Budget Request '!I559,0)</f>
        <v>0</v>
      </c>
      <c r="J563" s="158">
        <f>SUM(E563:I563)</f>
        <v>0</v>
      </c>
      <c r="M563" s="2"/>
    </row>
    <row r="564" spans="1:26">
      <c r="A564" s="9"/>
      <c r="D564" s="33" t="s">
        <v>30</v>
      </c>
      <c r="E564" s="161">
        <f>IF('Cumulative Budget Request '!$L559='Split CS budget (C)'!$L$1,'Cumulative Budget Request '!E560,0)</f>
        <v>0</v>
      </c>
      <c r="F564" s="161">
        <f>IF('Cumulative Budget Request '!$L559='Split CS budget (C)'!$L$1,'Cumulative Budget Request '!F560,0)</f>
        <v>0</v>
      </c>
      <c r="G564" s="161">
        <f>IF('Cumulative Budget Request '!$L559='Split CS budget (C)'!$L$1,'Cumulative Budget Request '!G560,0)</f>
        <v>0</v>
      </c>
      <c r="H564" s="161">
        <f>IF('Cumulative Budget Request '!$L559='Split CS budget (C)'!$L$1,'Cumulative Budget Request '!H560,0)</f>
        <v>0</v>
      </c>
      <c r="I564" s="161">
        <f>IF('Cumulative Budget Request '!$L559='Split CS budget (C)'!$L$1,'Cumulative Budget Request '!I560,0)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4.4">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57" t="s">
        <v>168</v>
      </c>
      <c r="C575" s="757"/>
      <c r="D575" s="757"/>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493">
        <f>IF('Cumulative Cost Share Budget'!$L579='Split CS budget (C)'!$L$1,'Cumulative Cost Share Budget'!A579,0)</f>
        <v>0</v>
      </c>
      <c r="B579" s="493">
        <f>IF('Cumulative Cost Share Budget'!L579='Split CS budget (C)'!$L$1,'Cumulative Cost Share Budget'!B579,0)</f>
        <v>0</v>
      </c>
      <c r="D579" s="3"/>
      <c r="E579" s="161">
        <f>IF('Cumulative Cost Share Budget'!$L579='Split CS budget (C)'!$L$1,'Cumulative Cost Share Budget'!E579,0)</f>
        <v>0</v>
      </c>
      <c r="F579" s="161">
        <f>IF('Cumulative Cost Share Budget'!$L579='Split CS budget (C)'!$L$1,'Cumulative Cost Share Budget'!F579,0)</f>
        <v>0</v>
      </c>
      <c r="G579" s="161">
        <f>IF('Cumulative Cost Share Budget'!$L579='Split CS budget (C)'!$L$1,'Cumulative Cost Share Budget'!G579,0)</f>
        <v>0</v>
      </c>
      <c r="H579" s="161">
        <f>IF('Cumulative Cost Share Budget'!$L579='Split CS budget (C)'!$L$1,'Cumulative Cost Share Budget'!H579,0)</f>
        <v>0</v>
      </c>
      <c r="I579" s="161">
        <f>IF('Cumulative Cost Share Budget'!$L579='Split CS budget (C)'!$L$1,'Cumulative Cost Share Budget'!I579,0)</f>
        <v>0</v>
      </c>
      <c r="J579" s="158">
        <f>SUM(E579:I579)</f>
        <v>0</v>
      </c>
      <c r="K579" s="2"/>
      <c r="L579" s="2"/>
      <c r="M579" s="2"/>
      <c r="Q579" s="199"/>
      <c r="R579" s="199"/>
      <c r="S579" s="199"/>
      <c r="T579" s="4"/>
    </row>
    <row r="580" spans="1:20" hidden="1">
      <c r="A580" s="493">
        <f>IF('Cumulative Cost Share Budget'!$L580='Split CS budget (C)'!$L$1,'Cumulative Cost Share Budget'!A580,0)</f>
        <v>0</v>
      </c>
      <c r="B580" s="493">
        <f>IF('Cumulative Cost Share Budget'!L580='Split CS budget (C)'!$L$1,'Cumulative Cost Share Budget'!B580,0)</f>
        <v>0</v>
      </c>
      <c r="D580" s="3"/>
      <c r="E580" s="161">
        <f>IF('Cumulative Cost Share Budget'!$L580='Split CS budget (C)'!$L$1,'Cumulative Cost Share Budget'!E580,0)</f>
        <v>0</v>
      </c>
      <c r="F580" s="161">
        <f>IF('Cumulative Cost Share Budget'!$L580='Split CS budget (C)'!$L$1,'Cumulative Cost Share Budget'!F580,0)</f>
        <v>0</v>
      </c>
      <c r="G580" s="161">
        <f>IF('Cumulative Cost Share Budget'!$L580='Split CS budget (C)'!$L$1,'Cumulative Cost Share Budget'!G580,0)</f>
        <v>0</v>
      </c>
      <c r="H580" s="161">
        <f>IF('Cumulative Cost Share Budget'!$L580='Split CS budget (C)'!$L$1,'Cumulative Cost Share Budget'!H580,0)</f>
        <v>0</v>
      </c>
      <c r="I580" s="161">
        <f>IF('Cumulative Cost Share Budget'!$L580='Split CS budget (C)'!$L$1,'Cumulative Cost Share Budget'!I580,0)</f>
        <v>0</v>
      </c>
      <c r="J580" s="158">
        <f t="shared" ref="J580:J586" si="336">SUM(E580:I580)</f>
        <v>0</v>
      </c>
      <c r="K580" s="2"/>
      <c r="L580" s="2"/>
      <c r="M580" s="2"/>
    </row>
    <row r="581" spans="1:20" hidden="1">
      <c r="A581" s="493">
        <f>IF('Cumulative Cost Share Budget'!$L581='Split CS budget (C)'!$L$1,'Cumulative Cost Share Budget'!A581,0)</f>
        <v>0</v>
      </c>
      <c r="B581" s="493"/>
      <c r="D581" s="3"/>
      <c r="E581" s="161">
        <f>IF('Cumulative Cost Share Budget'!$L581='Split CS budget (C)'!$L$1,'Cumulative Cost Share Budget'!E581,0)</f>
        <v>0</v>
      </c>
      <c r="F581" s="161">
        <f>IF('Cumulative Cost Share Budget'!$L581='Split CS budget (C)'!$L$1,'Cumulative Cost Share Budget'!F581,0)</f>
        <v>0</v>
      </c>
      <c r="G581" s="161">
        <f>IF('Cumulative Cost Share Budget'!$L581='Split CS budget (C)'!$L$1,'Cumulative Cost Share Budget'!G581,0)</f>
        <v>0</v>
      </c>
      <c r="H581" s="161">
        <f>IF('Cumulative Cost Share Budget'!$L581='Split CS budget (C)'!$L$1,'Cumulative Cost Share Budget'!H581,0)</f>
        <v>0</v>
      </c>
      <c r="I581" s="161">
        <f>IF('Cumulative Cost Share Budget'!$L581='Split CS budget (C)'!$L$1,'Cumulative Cost Share Budget'!I581,0)</f>
        <v>0</v>
      </c>
      <c r="J581" s="158">
        <f t="shared" si="336"/>
        <v>0</v>
      </c>
      <c r="K581" s="2"/>
      <c r="L581" s="2"/>
      <c r="M581" s="2"/>
    </row>
    <row r="582" spans="1:20" hidden="1">
      <c r="A582" s="493">
        <f>IF('Cumulative Cost Share Budget'!$L582='Split CS budget (C)'!$L$1,'Cumulative Cost Share Budget'!A582,0)</f>
        <v>0</v>
      </c>
      <c r="B582" s="493"/>
      <c r="D582" s="3"/>
      <c r="E582" s="161">
        <f>IF('Cumulative Cost Share Budget'!$L582='Split CS budget (C)'!$L$1,'Cumulative Cost Share Budget'!E582,0)</f>
        <v>0</v>
      </c>
      <c r="F582" s="161">
        <f>IF('Cumulative Cost Share Budget'!$L582='Split CS budget (C)'!$L$1,'Cumulative Cost Share Budget'!F582,0)</f>
        <v>0</v>
      </c>
      <c r="G582" s="161">
        <f>IF('Cumulative Cost Share Budget'!$L582='Split CS budget (C)'!$L$1,'Cumulative Cost Share Budget'!G582,0)</f>
        <v>0</v>
      </c>
      <c r="H582" s="161">
        <f>IF('Cumulative Cost Share Budget'!$L582='Split CS budget (C)'!$L$1,'Cumulative Cost Share Budget'!H582,0)</f>
        <v>0</v>
      </c>
      <c r="I582" s="161">
        <f>IF('Cumulative Cost Share Budget'!$L582='Split CS budget (C)'!$L$1,'Cumulative Cost Share Budget'!I582,0)</f>
        <v>0</v>
      </c>
      <c r="J582" s="158">
        <f t="shared" si="336"/>
        <v>0</v>
      </c>
      <c r="K582" s="2"/>
      <c r="L582" s="2"/>
      <c r="M582" s="2"/>
    </row>
    <row r="583" spans="1:20" hidden="1">
      <c r="A583" s="493">
        <f>IF('Cumulative Cost Share Budget'!$L583='Split CS budget (C)'!$L$1,'Cumulative Cost Share Budget'!A583,0)</f>
        <v>0</v>
      </c>
      <c r="B583" s="493">
        <f>IF('Cumulative Cost Share Budget'!L581='Split CS budget (C)'!$L$1,'Cumulative Cost Share Budget'!B581,0)</f>
        <v>0</v>
      </c>
      <c r="D583" s="3"/>
      <c r="E583" s="161">
        <f>IF('Cumulative Cost Share Budget'!$L583='Split CS budget (C)'!$L$1,'Cumulative Cost Share Budget'!E583,0)</f>
        <v>0</v>
      </c>
      <c r="F583" s="161">
        <f>IF('Cumulative Cost Share Budget'!$L583='Split CS budget (C)'!$L$1,'Cumulative Cost Share Budget'!F583,0)</f>
        <v>0</v>
      </c>
      <c r="G583" s="161">
        <f>IF('Cumulative Cost Share Budget'!$L583='Split CS budget (C)'!$L$1,'Cumulative Cost Share Budget'!G583,0)</f>
        <v>0</v>
      </c>
      <c r="H583" s="161">
        <f>IF('Cumulative Cost Share Budget'!$L583='Split CS budget (C)'!$L$1,'Cumulative Cost Share Budget'!H583,0)</f>
        <v>0</v>
      </c>
      <c r="I583" s="161">
        <f>IF('Cumulative Cost Share Budget'!$L583='Split CS budget (C)'!$L$1,'Cumulative Cost Share Budget'!I583,0)</f>
        <v>0</v>
      </c>
      <c r="J583" s="158">
        <f t="shared" si="336"/>
        <v>0</v>
      </c>
      <c r="K583" s="2"/>
      <c r="L583" s="2"/>
      <c r="M583" s="2"/>
      <c r="N583" s="2"/>
      <c r="O583" s="2"/>
      <c r="P583" s="2"/>
    </row>
    <row r="584" spans="1:20" hidden="1">
      <c r="A584" s="493">
        <f>IF('Cumulative Cost Share Budget'!$L584='Split CS budget (C)'!$L$1,'Cumulative Cost Share Budget'!A584,0)</f>
        <v>0</v>
      </c>
      <c r="B584" s="493">
        <f>IF('Cumulative Cost Share Budget'!L582='Split CS budget (C)'!$L$1,'Cumulative Cost Share Budget'!B582,0)</f>
        <v>0</v>
      </c>
      <c r="D584" s="3"/>
      <c r="E584" s="161">
        <f>IF('Cumulative Cost Share Budget'!$L584='Split CS budget (C)'!$L$1,'Cumulative Cost Share Budget'!E584,0)</f>
        <v>0</v>
      </c>
      <c r="F584" s="161">
        <f>IF('Cumulative Cost Share Budget'!$L584='Split CS budget (C)'!$L$1,'Cumulative Cost Share Budget'!F584,0)</f>
        <v>0</v>
      </c>
      <c r="G584" s="161">
        <f>IF('Cumulative Cost Share Budget'!$L584='Split CS budget (C)'!$L$1,'Cumulative Cost Share Budget'!G584,0)</f>
        <v>0</v>
      </c>
      <c r="H584" s="161">
        <f>IF('Cumulative Cost Share Budget'!$L584='Split CS budget (C)'!$L$1,'Cumulative Cost Share Budget'!H584,0)</f>
        <v>0</v>
      </c>
      <c r="I584" s="161">
        <f>IF('Cumulative Cost Share Budget'!$L584='Split CS budget (C)'!$L$1,'Cumulative Cost Share Budget'!I584,0)</f>
        <v>0</v>
      </c>
      <c r="J584" s="158">
        <f t="shared" si="336"/>
        <v>0</v>
      </c>
      <c r="K584" s="2"/>
      <c r="L584" s="2"/>
      <c r="M584" s="2"/>
      <c r="N584" s="2"/>
      <c r="O584" s="2"/>
      <c r="P584" s="2"/>
    </row>
    <row r="585" spans="1:20" hidden="1">
      <c r="A585" s="493">
        <f>IF('Cumulative Cost Share Budget'!$L585='Split CS budget (C)'!$L$1,'Cumulative Cost Share Budget'!A585,0)</f>
        <v>0</v>
      </c>
      <c r="B585" s="493">
        <f>IF('Cumulative Cost Share Budget'!L583='Split CS budget (C)'!$L$1,'Cumulative Cost Share Budget'!B583,0)</f>
        <v>0</v>
      </c>
      <c r="D585" s="3"/>
      <c r="E585" s="161">
        <f>IF('Cumulative Cost Share Budget'!$L585='Split CS budget (C)'!$L$1,'Cumulative Cost Share Budget'!E585,0)</f>
        <v>0</v>
      </c>
      <c r="F585" s="161">
        <f>IF('Cumulative Cost Share Budget'!$L585='Split CS budget (C)'!$L$1,'Cumulative Cost Share Budget'!F585,0)</f>
        <v>0</v>
      </c>
      <c r="G585" s="161">
        <f>IF('Cumulative Cost Share Budget'!$L585='Split CS budget (C)'!$L$1,'Cumulative Cost Share Budget'!G585,0)</f>
        <v>0</v>
      </c>
      <c r="H585" s="161">
        <f>IF('Cumulative Cost Share Budget'!$L585='Split CS budget (C)'!$L$1,'Cumulative Cost Share Budget'!H585,0)</f>
        <v>0</v>
      </c>
      <c r="I585" s="161">
        <f>IF('Cumulative Cost Share Budget'!$L585='Split CS budget (C)'!$L$1,'Cumulative Cost Share Budget'!I585,0)</f>
        <v>0</v>
      </c>
      <c r="J585" s="158">
        <f t="shared" si="336"/>
        <v>0</v>
      </c>
      <c r="K585" s="2"/>
      <c r="L585" s="2"/>
      <c r="M585" s="2"/>
    </row>
    <row r="586" spans="1:20" hidden="1">
      <c r="A586" s="493">
        <f>IF('Cumulative Cost Share Budget'!$L586='Split CS budget (C)'!$L$1,'Cumulative Cost Share Budget'!A586,0)</f>
        <v>0</v>
      </c>
      <c r="B586" s="493">
        <f>IF('Cumulative Cost Share Budget'!L586='Split CS budget (C)'!$L$1,'Cumulative Cost Share Budget'!B586,0)</f>
        <v>0</v>
      </c>
      <c r="D586" s="3"/>
      <c r="E586" s="161">
        <f>IF('Cumulative Cost Share Budget'!$L586='Split CS budget (C)'!$L$1,'Cumulative Cost Share Budget'!E586,0)</f>
        <v>0</v>
      </c>
      <c r="F586" s="161">
        <f>IF('Cumulative Cost Share Budget'!$L586='Split CS budget (C)'!$L$1,'Cumulative Cost Share Budget'!F586,0)</f>
        <v>0</v>
      </c>
      <c r="G586" s="161">
        <f>IF('Cumulative Cost Share Budget'!$L586='Split CS budget (C)'!$L$1,'Cumulative Cost Share Budget'!G586,0)</f>
        <v>0</v>
      </c>
      <c r="H586" s="161">
        <f>IF('Cumulative Cost Share Budget'!$L586='Split CS budget (C)'!$L$1,'Cumulative Cost Share Budget'!H586,0)</f>
        <v>0</v>
      </c>
      <c r="I586" s="161">
        <f>IF('Cumulative Cost Share Budget'!$L586='Split CS budget (C)'!$L$1,'Cumulative Cost Share Budget'!I586,0)</f>
        <v>0</v>
      </c>
      <c r="J586" s="158">
        <f t="shared" si="336"/>
        <v>0</v>
      </c>
      <c r="K586" s="2"/>
      <c r="L586" s="2"/>
      <c r="M586" s="2"/>
    </row>
    <row r="587" spans="1:20">
      <c r="A587" s="740" t="s">
        <v>57</v>
      </c>
      <c r="B587" s="740"/>
      <c r="C587" s="740"/>
      <c r="D587" s="740"/>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6"/>
      <c r="B588" s="486"/>
      <c r="E588" s="3"/>
      <c r="F588" s="2"/>
      <c r="G588" s="2"/>
      <c r="H588" s="2"/>
      <c r="I588" s="2"/>
      <c r="J588" s="46"/>
      <c r="K588" s="2"/>
      <c r="L588" s="2"/>
      <c r="M588" s="2"/>
    </row>
    <row r="589" spans="1:20" hidden="1">
      <c r="A589" s="488" t="s">
        <v>122</v>
      </c>
      <c r="B589" s="497"/>
      <c r="C589" s="9"/>
      <c r="D589" s="229" t="s">
        <v>184</v>
      </c>
      <c r="E589" s="117">
        <f>IF('Cumulative Cost Share Budget'!$L583='Split CS budget (C)'!$L$1,'Cumulative Cost Share Budget'!E583,0)</f>
        <v>0</v>
      </c>
      <c r="F589" s="117">
        <f>IF('Cumulative Cost Share Budget'!$L583='Split CS budget (C)'!$L$1,'Cumulative Cost Share Budget'!F583,0)</f>
        <v>0</v>
      </c>
      <c r="G589" s="117">
        <f>IF('Cumulative Cost Share Budget'!$L583='Split CS budget (C)'!$L$1,'Cumulative Cost Share Budget'!G583,0)</f>
        <v>0</v>
      </c>
      <c r="H589" s="117">
        <f>IF('Cumulative Cost Share Budget'!$L583='Split CS budget (C)'!$L$1,'Cumulative Cost Share Budget'!H583,0)</f>
        <v>0</v>
      </c>
      <c r="I589" s="117">
        <f>IF('Cumulative Cost Share Budget'!$L583='Split CS budget (C)'!$L$1,'Cumulative Cost Share Budget'!I583,0)</f>
        <v>0</v>
      </c>
      <c r="J589" s="73"/>
      <c r="K589" s="2"/>
      <c r="L589" s="2"/>
      <c r="M589" s="2"/>
    </row>
    <row r="590" spans="1:20" hidden="1">
      <c r="A590" s="486"/>
      <c r="B590" s="486"/>
      <c r="D590" s="229" t="s">
        <v>264</v>
      </c>
      <c r="E590" s="117">
        <f>IF('Cumulative Cost Share Budget'!$L586='Split CS budget (C)'!$L$1,'Cumulative Cost Share Budget'!E586,0)</f>
        <v>0</v>
      </c>
      <c r="F590" s="117">
        <f>IF('Cumulative Cost Share Budget'!$L586='Split CS budget (C)'!$L$1,'Cumulative Cost Share Budget'!F586,0)</f>
        <v>0</v>
      </c>
      <c r="G590" s="117">
        <f>IF('Cumulative Cost Share Budget'!$L586='Split CS budget (C)'!$L$1,'Cumulative Cost Share Budget'!G586,0)</f>
        <v>0</v>
      </c>
      <c r="H590" s="117">
        <f>IF('Cumulative Cost Share Budget'!$L586='Split CS budget (C)'!$L$1,'Cumulative Cost Share Budget'!H586,0)</f>
        <v>0</v>
      </c>
      <c r="I590" s="117">
        <f>IF('Cumulative Cost Share Budget'!$L586='Split CS budget (C)'!$L$1,'Cumulative Cost Share Budget'!I586,0)</f>
        <v>0</v>
      </c>
      <c r="J590" s="73"/>
      <c r="K590" s="2"/>
      <c r="L590" s="2"/>
      <c r="M590" s="2"/>
    </row>
    <row r="591" spans="1:20" hidden="1">
      <c r="A591" s="488" t="s">
        <v>169</v>
      </c>
      <c r="B591" s="493">
        <f>IF('Cumulative Cost Share Budget'!$L591='Split CS budget (C)'!$L$1,'Cumulative Cost Share Budget'!B591,0)</f>
        <v>0</v>
      </c>
      <c r="C591" s="9"/>
      <c r="D591" s="229" t="s">
        <v>265</v>
      </c>
      <c r="E591" s="117">
        <f>IF('Cumulative Cost Share Budget'!$L587='Split CS budget (C)'!$L$1,'Cumulative Cost Share Budget'!E587,0)</f>
        <v>0</v>
      </c>
      <c r="F591" s="117">
        <f>IF('Cumulative Cost Share Budget'!$L587='Split CS budget (C)'!$L$1,'Cumulative Cost Share Budget'!F587,0)</f>
        <v>0</v>
      </c>
      <c r="G591" s="117">
        <f>IF('Cumulative Cost Share Budget'!$L587='Split CS budget (C)'!$L$1,'Cumulative Cost Share Budget'!G587,0)</f>
        <v>0</v>
      </c>
      <c r="H591" s="117">
        <f>IF('Cumulative Cost Share Budget'!$L587='Split CS budget (C)'!$L$1,'Cumulative Cost Share Budget'!H587,0)</f>
        <v>0</v>
      </c>
      <c r="I591" s="117">
        <f>IF('Cumulative Cost Share Budget'!$L587='Split CS budget (C)'!$L$1,'Cumulative Cost Share Budget'!I587,0)</f>
        <v>0</v>
      </c>
      <c r="J591" s="73"/>
      <c r="K591" s="2"/>
      <c r="L591" s="2"/>
      <c r="M591" s="2"/>
    </row>
    <row r="592" spans="1:20" hidden="1">
      <c r="A592" s="800">
        <f>IF('Cumulative Cost Share Budget'!L592='Split CS budget (C)'!$L$1,'Cumulative Cost Share Budget'!A592,0)</f>
        <v>0</v>
      </c>
      <c r="B592" s="486"/>
      <c r="D592" s="229" t="s">
        <v>266</v>
      </c>
      <c r="E592" s="117">
        <f>IF('Cumulative Cost Share Budget'!$L588='Split CS budget (C)'!$L$1,'Cumulative Cost Share Budget'!E588,0)</f>
        <v>0</v>
      </c>
      <c r="F592" s="117">
        <f>IF('Cumulative Cost Share Budget'!$L588='Split CS budget (C)'!$L$1,'Cumulative Cost Share Budget'!F588,0)</f>
        <v>0</v>
      </c>
      <c r="G592" s="117">
        <f>IF('Cumulative Cost Share Budget'!$L588='Split CS budget (C)'!$L$1,'Cumulative Cost Share Budget'!G588,0)</f>
        <v>0</v>
      </c>
      <c r="H592" s="117">
        <f>IF('Cumulative Cost Share Budget'!$L588='Split CS budget (C)'!$L$1,'Cumulative Cost Share Budget'!H588,0)</f>
        <v>0</v>
      </c>
      <c r="I592" s="117">
        <f>IF('Cumulative Cost Share Budget'!$L588='Split CS budget (C)'!$L$1,'Cumulative Cost Share Budget'!I588,0)</f>
        <v>0</v>
      </c>
      <c r="J592" s="46"/>
      <c r="K592" s="2"/>
      <c r="L592" s="2"/>
      <c r="M592" s="2"/>
    </row>
    <row r="593" spans="1:16" hidden="1">
      <c r="A593" s="800"/>
      <c r="B593" s="489" t="s">
        <v>41</v>
      </c>
      <c r="C593" s="68" t="s">
        <v>42</v>
      </c>
      <c r="D593" s="26"/>
      <c r="E593" s="14"/>
      <c r="F593" s="14"/>
      <c r="G593" s="14"/>
      <c r="H593" s="14"/>
      <c r="I593" s="14"/>
      <c r="J593" s="46"/>
      <c r="K593" s="2"/>
      <c r="L593" s="2"/>
      <c r="M593" s="2"/>
    </row>
    <row r="594" spans="1:16" hidden="1">
      <c r="A594" s="801"/>
      <c r="B594" s="498" t="s">
        <v>43</v>
      </c>
      <c r="C594" s="116">
        <f>IF('Cumulative Cost Share Budget'!$L594='Split CS budget (C)'!$L$1,'Cumulative Cost Share Budget'!C594,0)</f>
        <v>0</v>
      </c>
      <c r="D594" s="26"/>
      <c r="E594" s="235">
        <f>IF('Cumulative Cost Share Budget'!$L594='Split CS budget (C)'!$L$1,'Cumulative Cost Share Budget'!E594,0)</f>
        <v>0</v>
      </c>
      <c r="F594" s="235">
        <f>IF('Cumulative Cost Share Budget'!$L594='Split CS budget (C)'!$L$1,'Cumulative Cost Share Budget'!F594,0)</f>
        <v>0</v>
      </c>
      <c r="G594" s="235">
        <f>IF('Cumulative Cost Share Budget'!$L594='Split CS budget (C)'!$L$1,'Cumulative Cost Share Budget'!G594,0)</f>
        <v>0</v>
      </c>
      <c r="H594" s="235">
        <f>IF('Cumulative Cost Share Budget'!$L594='Split CS budget (C)'!$L$1,'Cumulative Cost Share Budget'!H594,0)</f>
        <v>0</v>
      </c>
      <c r="I594" s="235">
        <f>IF('Cumulative Cost Share Budget'!$L594='Split CS budget (C)'!$L$1,'Cumulative Cost Share Budget'!I594,0)</f>
        <v>0</v>
      </c>
      <c r="J594" s="158">
        <f t="shared" ref="J594:J599" si="338">SUM(E594:I594)</f>
        <v>0</v>
      </c>
      <c r="K594" s="2"/>
      <c r="L594" s="2"/>
      <c r="M594" s="2"/>
    </row>
    <row r="595" spans="1:16" hidden="1">
      <c r="A595" s="801"/>
      <c r="B595" s="498" t="s">
        <v>44</v>
      </c>
      <c r="C595" s="116">
        <f>IF('Cumulative Cost Share Budget'!$L595='Split CS budget (C)'!$L$1,'Cumulative Cost Share Budget'!C595,0)</f>
        <v>0</v>
      </c>
      <c r="D595" s="26"/>
      <c r="E595" s="235">
        <f>IF('Cumulative Cost Share Budget'!$L595='Split CS budget (C)'!$L$1,'Cumulative Cost Share Budget'!E595,0)</f>
        <v>0</v>
      </c>
      <c r="F595" s="235">
        <f>IF('Cumulative Cost Share Budget'!$L595='Split CS budget (C)'!$L$1,'Cumulative Cost Share Budget'!F595,0)</f>
        <v>0</v>
      </c>
      <c r="G595" s="235">
        <f>IF('Cumulative Cost Share Budget'!$L595='Split CS budget (C)'!$L$1,'Cumulative Cost Share Budget'!G595,0)</f>
        <v>0</v>
      </c>
      <c r="H595" s="235">
        <f>IF('Cumulative Cost Share Budget'!$L595='Split CS budget (C)'!$L$1,'Cumulative Cost Share Budget'!H595,0)</f>
        <v>0</v>
      </c>
      <c r="I595" s="235">
        <f>IF('Cumulative Cost Share Budget'!$L595='Split CS budget (C)'!$L$1,'Cumulative Cost Share Budget'!I595,0)</f>
        <v>0</v>
      </c>
      <c r="J595" s="158">
        <f t="shared" si="338"/>
        <v>0</v>
      </c>
      <c r="K595" s="2"/>
      <c r="L595" s="2"/>
      <c r="M595" s="2"/>
    </row>
    <row r="596" spans="1:16" hidden="1">
      <c r="A596" s="801"/>
      <c r="B596" s="498" t="s">
        <v>182</v>
      </c>
      <c r="C596" s="116">
        <f>IF('Cumulative Cost Share Budget'!$L596='Split CS budget (C)'!$L$1,'Cumulative Cost Share Budget'!C596,0)</f>
        <v>0</v>
      </c>
      <c r="D596" s="26"/>
      <c r="E596" s="235">
        <f>IF('Cumulative Cost Share Budget'!$L596='Split CS budget (C)'!$L$1,'Cumulative Cost Share Budget'!E596,0)</f>
        <v>0</v>
      </c>
      <c r="F596" s="235">
        <f>IF('Cumulative Cost Share Budget'!$L596='Split CS budget (C)'!$L$1,'Cumulative Cost Share Budget'!F596,0)</f>
        <v>0</v>
      </c>
      <c r="G596" s="235">
        <f>IF('Cumulative Cost Share Budget'!$L596='Split CS budget (C)'!$L$1,'Cumulative Cost Share Budget'!G596,0)</f>
        <v>0</v>
      </c>
      <c r="H596" s="235">
        <f>IF('Cumulative Cost Share Budget'!$L596='Split CS budget (C)'!$L$1,'Cumulative Cost Share Budget'!H596,0)</f>
        <v>0</v>
      </c>
      <c r="I596" s="235">
        <f>IF('Cumulative Cost Share Budget'!$L596='Split CS budget (C)'!$L$1,'Cumulative Cost Share Budget'!I596,0)</f>
        <v>0</v>
      </c>
      <c r="J596" s="158">
        <f t="shared" si="338"/>
        <v>0</v>
      </c>
      <c r="K596" s="2"/>
      <c r="L596" s="2"/>
      <c r="M596" s="2"/>
    </row>
    <row r="597" spans="1:16" hidden="1">
      <c r="A597" s="801"/>
      <c r="B597" s="498" t="s">
        <v>45</v>
      </c>
      <c r="C597" s="116">
        <f>IF('Cumulative Cost Share Budget'!$L597='Split CS budget (C)'!$L$1,'Cumulative Cost Share Budget'!C597,0)</f>
        <v>0</v>
      </c>
      <c r="D597" s="26"/>
      <c r="E597" s="235">
        <f>IF('Cumulative Cost Share Budget'!$L597='Split CS budget (C)'!$L$1,'Cumulative Cost Share Budget'!E597,0)</f>
        <v>0</v>
      </c>
      <c r="F597" s="235">
        <f>IF('Cumulative Cost Share Budget'!$L597='Split CS budget (C)'!$L$1,'Cumulative Cost Share Budget'!F597,0)</f>
        <v>0</v>
      </c>
      <c r="G597" s="235">
        <f>IF('Cumulative Cost Share Budget'!$L597='Split CS budget (C)'!$L$1,'Cumulative Cost Share Budget'!G597,0)</f>
        <v>0</v>
      </c>
      <c r="H597" s="235">
        <f>IF('Cumulative Cost Share Budget'!$L597='Split CS budget (C)'!$L$1,'Cumulative Cost Share Budget'!H597,0)</f>
        <v>0</v>
      </c>
      <c r="I597" s="235">
        <f>IF('Cumulative Cost Share Budget'!$L597='Split CS budget (C)'!$L$1,'Cumulative Cost Share Budget'!I597,0)</f>
        <v>0</v>
      </c>
      <c r="J597" s="158">
        <f t="shared" si="338"/>
        <v>0</v>
      </c>
      <c r="K597" s="2"/>
      <c r="L597" s="2"/>
      <c r="M597" s="8"/>
      <c r="N597" s="2"/>
      <c r="O597" s="2"/>
      <c r="P597" s="2"/>
    </row>
    <row r="598" spans="1:16" hidden="1">
      <c r="A598" s="801"/>
      <c r="B598" s="498" t="s">
        <v>46</v>
      </c>
      <c r="C598" s="116">
        <f>IF('Cumulative Cost Share Budget'!$L598='Split CS budget (C)'!$L$1,'Cumulative Cost Share Budget'!C598,0)</f>
        <v>0</v>
      </c>
      <c r="D598" s="26"/>
      <c r="E598" s="235">
        <f>IF('Cumulative Cost Share Budget'!$L598='Split CS budget (C)'!$L$1,'Cumulative Cost Share Budget'!E598,0)</f>
        <v>0</v>
      </c>
      <c r="F598" s="235">
        <f>IF('Cumulative Cost Share Budget'!$L598='Split CS budget (C)'!$L$1,'Cumulative Cost Share Budget'!F598,0)</f>
        <v>0</v>
      </c>
      <c r="G598" s="235">
        <f>IF('Cumulative Cost Share Budget'!$L598='Split CS budget (C)'!$L$1,'Cumulative Cost Share Budget'!G598,0)</f>
        <v>0</v>
      </c>
      <c r="H598" s="235">
        <f>IF('Cumulative Cost Share Budget'!$L598='Split CS budget (C)'!$L$1,'Cumulative Cost Share Budget'!H598,0)</f>
        <v>0</v>
      </c>
      <c r="I598" s="235">
        <f>IF('Cumulative Cost Share Budget'!$L598='Split CS budget (C)'!$L$1,'Cumulative Cost Share Budget'!I598,0)</f>
        <v>0</v>
      </c>
      <c r="J598" s="158">
        <f t="shared" si="338"/>
        <v>0</v>
      </c>
      <c r="K598" s="2"/>
      <c r="L598" s="2"/>
      <c r="M598" s="2"/>
    </row>
    <row r="599" spans="1:16" hidden="1">
      <c r="A599" s="801"/>
      <c r="B599" s="498" t="s">
        <v>47</v>
      </c>
      <c r="C599" s="116">
        <f>IF('Cumulative Cost Share Budget'!$L599='Split CS budget (C)'!$L$1,'Cumulative Cost Share Budget'!C599,0)</f>
        <v>0</v>
      </c>
      <c r="D599" s="26"/>
      <c r="E599" s="235">
        <f>IF('Cumulative Cost Share Budget'!$L599='Split CS budget (C)'!$L$1,'Cumulative Cost Share Budget'!E599,0)</f>
        <v>0</v>
      </c>
      <c r="F599" s="235">
        <f>IF('Cumulative Cost Share Budget'!$L599='Split CS budget (C)'!$L$1,'Cumulative Cost Share Budget'!F599,0)</f>
        <v>0</v>
      </c>
      <c r="G599" s="235">
        <f>IF('Cumulative Cost Share Budget'!$L599='Split CS budget (C)'!$L$1,'Cumulative Cost Share Budget'!G599,0)</f>
        <v>0</v>
      </c>
      <c r="H599" s="235">
        <f>IF('Cumulative Cost Share Budget'!$L599='Split CS budget (C)'!$L$1,'Cumulative Cost Share Budget'!H599,0)</f>
        <v>0</v>
      </c>
      <c r="I599" s="235">
        <f>IF('Cumulative Cost Share Budget'!$L599='Split CS budget (C)'!$L$1,'Cumulative Cost Share Budget'!I599,0)</f>
        <v>0</v>
      </c>
      <c r="J599" s="158">
        <f t="shared" si="338"/>
        <v>0</v>
      </c>
      <c r="K599" s="2"/>
      <c r="L599" s="2"/>
      <c r="M599" s="2"/>
    </row>
    <row r="600" spans="1:16" hidden="1">
      <c r="A600" s="740" t="s">
        <v>57</v>
      </c>
      <c r="B600" s="740"/>
      <c r="C600" s="740"/>
      <c r="D600" s="740"/>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6"/>
      <c r="B601" s="486"/>
      <c r="E601" s="3"/>
      <c r="F601" s="2"/>
      <c r="G601" s="2"/>
      <c r="H601" s="2"/>
      <c r="I601" s="2"/>
      <c r="J601" s="46"/>
      <c r="K601" s="2"/>
      <c r="L601" s="2"/>
      <c r="M601" s="2"/>
    </row>
    <row r="602" spans="1:16" hidden="1">
      <c r="A602" s="488" t="s">
        <v>122</v>
      </c>
      <c r="B602" s="497"/>
      <c r="C602" s="9"/>
      <c r="D602" s="229" t="s">
        <v>184</v>
      </c>
      <c r="E602" s="117">
        <f>IF('Cumulative Cost Share Budget'!$L598='Split CS budget (C)'!$L$1,'Cumulative Cost Share Budget'!E598,0)</f>
        <v>0</v>
      </c>
      <c r="F602" s="117">
        <f>IF('Cumulative Cost Share Budget'!$L598='Split CS budget (C)'!$L$1,'Cumulative Cost Share Budget'!F598,0)</f>
        <v>0</v>
      </c>
      <c r="G602" s="117">
        <f>IF('Cumulative Cost Share Budget'!$L598='Split CS budget (C)'!$L$1,'Cumulative Cost Share Budget'!G598,0)</f>
        <v>0</v>
      </c>
      <c r="H602" s="117">
        <f>IF('Cumulative Cost Share Budget'!$L598='Split CS budget (C)'!$L$1,'Cumulative Cost Share Budget'!H598,0)</f>
        <v>0</v>
      </c>
      <c r="I602" s="117">
        <f>IF('Cumulative Cost Share Budget'!$L598='Split CS budget (C)'!$L$1,'Cumulative Cost Share Budget'!I598,0)</f>
        <v>0</v>
      </c>
      <c r="J602" s="73"/>
      <c r="K602" s="2"/>
      <c r="L602" s="2"/>
      <c r="M602" s="2"/>
    </row>
    <row r="603" spans="1:16" hidden="1">
      <c r="A603" s="486"/>
      <c r="B603" s="486"/>
      <c r="D603" s="229" t="s">
        <v>264</v>
      </c>
      <c r="E603" s="117">
        <f>IF('Cumulative Cost Share Budget'!$L599='Split CS budget (C)'!$L$1,'Cumulative Cost Share Budget'!E599,0)</f>
        <v>0</v>
      </c>
      <c r="F603" s="117">
        <f>IF('Cumulative Cost Share Budget'!$L599='Split CS budget (C)'!$L$1,'Cumulative Cost Share Budget'!F599,0)</f>
        <v>0</v>
      </c>
      <c r="G603" s="117">
        <f>IF('Cumulative Cost Share Budget'!$L599='Split CS budget (C)'!$L$1,'Cumulative Cost Share Budget'!G599,0)</f>
        <v>0</v>
      </c>
      <c r="H603" s="117">
        <f>IF('Cumulative Cost Share Budget'!$L599='Split CS budget (C)'!$L$1,'Cumulative Cost Share Budget'!H599,0)</f>
        <v>0</v>
      </c>
      <c r="I603" s="117">
        <f>IF('Cumulative Cost Share Budget'!$L599='Split CS budget (C)'!$L$1,'Cumulative Cost Share Budget'!I599,0)</f>
        <v>0</v>
      </c>
      <c r="J603" s="73"/>
      <c r="K603" s="2"/>
      <c r="L603" s="2"/>
      <c r="M603" s="2"/>
    </row>
    <row r="604" spans="1:16" hidden="1">
      <c r="A604" s="488" t="s">
        <v>169</v>
      </c>
      <c r="B604" s="493">
        <f>IF('Cumulative Cost Share Budget'!$L604='Split CS budget (C)'!$L$1,'Cumulative Cost Share Budget'!B604,0)</f>
        <v>0</v>
      </c>
      <c r="C604" s="9"/>
      <c r="D604" s="229" t="s">
        <v>265</v>
      </c>
      <c r="E604" s="117">
        <f>IF('Cumulative Cost Share Budget'!$L600='Split CS budget (C)'!$L$1,'Cumulative Cost Share Budget'!E600,0)</f>
        <v>0</v>
      </c>
      <c r="F604" s="117">
        <f>IF('Cumulative Cost Share Budget'!$L600='Split CS budget (C)'!$L$1,'Cumulative Cost Share Budget'!F600,0)</f>
        <v>0</v>
      </c>
      <c r="G604" s="117">
        <f>IF('Cumulative Cost Share Budget'!$L600='Split CS budget (C)'!$L$1,'Cumulative Cost Share Budget'!G600,0)</f>
        <v>0</v>
      </c>
      <c r="H604" s="117">
        <f>IF('Cumulative Cost Share Budget'!$L600='Split CS budget (C)'!$L$1,'Cumulative Cost Share Budget'!H600,0)</f>
        <v>0</v>
      </c>
      <c r="I604" s="117">
        <f>IF('Cumulative Cost Share Budget'!$L600='Split CS budget (C)'!$L$1,'Cumulative Cost Share Budget'!I600,0)</f>
        <v>0</v>
      </c>
      <c r="J604" s="73"/>
      <c r="K604" s="2"/>
      <c r="L604" s="2"/>
      <c r="M604" s="2"/>
    </row>
    <row r="605" spans="1:16" hidden="1">
      <c r="A605" s="800">
        <f>IF('Cumulative Cost Share Budget'!L605='Split CS budget (C)'!$L$1,'Cumulative Cost Share Budget'!A605,0)</f>
        <v>0</v>
      </c>
      <c r="B605" s="486"/>
      <c r="D605" s="229" t="s">
        <v>266</v>
      </c>
      <c r="E605" s="117">
        <f>IF('Cumulative Cost Share Budget'!$L601='Split CS budget (C)'!$L$1,'Cumulative Cost Share Budget'!E601,0)</f>
        <v>0</v>
      </c>
      <c r="F605" s="117">
        <f>IF('Cumulative Cost Share Budget'!$L601='Split CS budget (C)'!$L$1,'Cumulative Cost Share Budget'!F601,0)</f>
        <v>0</v>
      </c>
      <c r="G605" s="117">
        <f>IF('Cumulative Cost Share Budget'!$L601='Split CS budget (C)'!$L$1,'Cumulative Cost Share Budget'!G601,0)</f>
        <v>0</v>
      </c>
      <c r="H605" s="117">
        <f>IF('Cumulative Cost Share Budget'!$L601='Split CS budget (C)'!$L$1,'Cumulative Cost Share Budget'!H601,0)</f>
        <v>0</v>
      </c>
      <c r="I605" s="117">
        <f>IF('Cumulative Cost Share Budget'!$L601='Split CS budget (C)'!$L$1,'Cumulative Cost Share Budget'!I601,0)</f>
        <v>0</v>
      </c>
      <c r="J605" s="46"/>
      <c r="K605" s="2"/>
      <c r="L605" s="2"/>
      <c r="M605" s="2"/>
    </row>
    <row r="606" spans="1:16" hidden="1">
      <c r="A606" s="800"/>
      <c r="B606" s="489" t="s">
        <v>41</v>
      </c>
      <c r="C606" s="68" t="s">
        <v>42</v>
      </c>
      <c r="D606" s="26"/>
      <c r="E606" s="14"/>
      <c r="F606" s="14"/>
      <c r="G606" s="14"/>
      <c r="H606" s="14"/>
      <c r="I606" s="14"/>
      <c r="J606" s="46"/>
      <c r="K606" s="2"/>
      <c r="L606" s="2"/>
      <c r="M606" s="2"/>
    </row>
    <row r="607" spans="1:16" hidden="1">
      <c r="A607" s="801"/>
      <c r="B607" s="498" t="s">
        <v>43</v>
      </c>
      <c r="C607" s="116">
        <f>IF('Cumulative Cost Share Budget'!$L607='Split CS budget (C)'!$L$1,'Cumulative Cost Share Budget'!C607,0)</f>
        <v>0</v>
      </c>
      <c r="D607" s="26"/>
      <c r="E607" s="235">
        <f>IF('Cumulative Cost Share Budget'!$L607='Split CS budget (C)'!$L$1,'Cumulative Cost Share Budget'!E607,0)</f>
        <v>0</v>
      </c>
      <c r="F607" s="235">
        <f>IF('Cumulative Cost Share Budget'!$L607='Split CS budget (C)'!$L$1,'Cumulative Cost Share Budget'!F607,0)</f>
        <v>0</v>
      </c>
      <c r="G607" s="235">
        <f>IF('Cumulative Cost Share Budget'!$L607='Split CS budget (C)'!$L$1,'Cumulative Cost Share Budget'!G607,0)</f>
        <v>0</v>
      </c>
      <c r="H607" s="235">
        <f>IF('Cumulative Cost Share Budget'!$L607='Split CS budget (C)'!$L$1,'Cumulative Cost Share Budget'!H607,0)</f>
        <v>0</v>
      </c>
      <c r="I607" s="235">
        <f>IF('Cumulative Cost Share Budget'!$L607='Split CS budget (C)'!$L$1,'Cumulative Cost Share Budget'!I607,0)</f>
        <v>0</v>
      </c>
      <c r="J607" s="158">
        <f t="shared" ref="J607:J612" si="340">SUM(E607:I607)</f>
        <v>0</v>
      </c>
      <c r="K607" s="2"/>
      <c r="L607" s="2"/>
      <c r="M607" s="2"/>
    </row>
    <row r="608" spans="1:16" hidden="1">
      <c r="A608" s="801"/>
      <c r="B608" s="498" t="s">
        <v>44</v>
      </c>
      <c r="C608" s="116">
        <f>IF('Cumulative Cost Share Budget'!$L608='Split CS budget (C)'!$L$1,'Cumulative Cost Share Budget'!C608,0)</f>
        <v>0</v>
      </c>
      <c r="D608" s="26"/>
      <c r="E608" s="235">
        <f>IF('Cumulative Cost Share Budget'!$L608='Split CS budget (C)'!$L$1,'Cumulative Cost Share Budget'!E608,0)</f>
        <v>0</v>
      </c>
      <c r="F608" s="235">
        <f>IF('Cumulative Cost Share Budget'!$L608='Split CS budget (C)'!$L$1,'Cumulative Cost Share Budget'!F608,0)</f>
        <v>0</v>
      </c>
      <c r="G608" s="235">
        <f>IF('Cumulative Cost Share Budget'!$L608='Split CS budget (C)'!$L$1,'Cumulative Cost Share Budget'!G608,0)</f>
        <v>0</v>
      </c>
      <c r="H608" s="235">
        <f>IF('Cumulative Cost Share Budget'!$L608='Split CS budget (C)'!$L$1,'Cumulative Cost Share Budget'!H608,0)</f>
        <v>0</v>
      </c>
      <c r="I608" s="235">
        <f>IF('Cumulative Cost Share Budget'!$L608='Split CS budget (C)'!$L$1,'Cumulative Cost Share Budget'!I608,0)</f>
        <v>0</v>
      </c>
      <c r="J608" s="158">
        <f t="shared" si="340"/>
        <v>0</v>
      </c>
      <c r="K608" s="2"/>
      <c r="L608" s="2"/>
      <c r="M608" s="2"/>
    </row>
    <row r="609" spans="1:17" hidden="1">
      <c r="A609" s="801"/>
      <c r="B609" s="498" t="s">
        <v>182</v>
      </c>
      <c r="C609" s="116">
        <f>IF('Cumulative Cost Share Budget'!$L609='Split CS budget (C)'!$L$1,'Cumulative Cost Share Budget'!C609,0)</f>
        <v>0</v>
      </c>
      <c r="D609" s="26"/>
      <c r="E609" s="235">
        <f>IF('Cumulative Cost Share Budget'!$L609='Split CS budget (C)'!$L$1,'Cumulative Cost Share Budget'!E609,0)</f>
        <v>0</v>
      </c>
      <c r="F609" s="235">
        <f>IF('Cumulative Cost Share Budget'!$L609='Split CS budget (C)'!$L$1,'Cumulative Cost Share Budget'!F609,0)</f>
        <v>0</v>
      </c>
      <c r="G609" s="235">
        <f>IF('Cumulative Cost Share Budget'!$L609='Split CS budget (C)'!$L$1,'Cumulative Cost Share Budget'!G609,0)</f>
        <v>0</v>
      </c>
      <c r="H609" s="235">
        <f>IF('Cumulative Cost Share Budget'!$L609='Split CS budget (C)'!$L$1,'Cumulative Cost Share Budget'!H609,0)</f>
        <v>0</v>
      </c>
      <c r="I609" s="235">
        <f>IF('Cumulative Cost Share Budget'!$L609='Split CS budget (C)'!$L$1,'Cumulative Cost Share Budget'!I609,0)</f>
        <v>0</v>
      </c>
      <c r="J609" s="158">
        <f t="shared" si="340"/>
        <v>0</v>
      </c>
      <c r="K609" s="2"/>
      <c r="L609" s="2"/>
      <c r="M609" s="2"/>
    </row>
    <row r="610" spans="1:17" hidden="1">
      <c r="A610" s="801"/>
      <c r="B610" s="498" t="s">
        <v>45</v>
      </c>
      <c r="C610" s="116">
        <f>IF('Cumulative Cost Share Budget'!$L610='Split CS budget (C)'!$L$1,'Cumulative Cost Share Budget'!C610,0)</f>
        <v>0</v>
      </c>
      <c r="D610" s="26"/>
      <c r="E610" s="235">
        <f>IF('Cumulative Cost Share Budget'!$L610='Split CS budget (C)'!$L$1,'Cumulative Cost Share Budget'!E610,0)</f>
        <v>0</v>
      </c>
      <c r="F610" s="235">
        <f>IF('Cumulative Cost Share Budget'!$L610='Split CS budget (C)'!$L$1,'Cumulative Cost Share Budget'!F610,0)</f>
        <v>0</v>
      </c>
      <c r="G610" s="235">
        <f>IF('Cumulative Cost Share Budget'!$L610='Split CS budget (C)'!$L$1,'Cumulative Cost Share Budget'!G610,0)</f>
        <v>0</v>
      </c>
      <c r="H610" s="235">
        <f>IF('Cumulative Cost Share Budget'!$L610='Split CS budget (C)'!$L$1,'Cumulative Cost Share Budget'!H610,0)</f>
        <v>0</v>
      </c>
      <c r="I610" s="235">
        <f>IF('Cumulative Cost Share Budget'!$L610='Split CS budget (C)'!$L$1,'Cumulative Cost Share Budget'!I610,0)</f>
        <v>0</v>
      </c>
      <c r="J610" s="158">
        <f t="shared" si="340"/>
        <v>0</v>
      </c>
      <c r="K610" s="2"/>
      <c r="L610" s="2"/>
      <c r="M610" s="8"/>
      <c r="N610" s="2"/>
      <c r="O610" s="2"/>
      <c r="P610" s="2"/>
      <c r="Q610" s="2"/>
    </row>
    <row r="611" spans="1:17" hidden="1">
      <c r="A611" s="801"/>
      <c r="B611" s="498" t="s">
        <v>46</v>
      </c>
      <c r="C611" s="116">
        <f>IF('Cumulative Cost Share Budget'!$L611='Split CS budget (C)'!$L$1,'Cumulative Cost Share Budget'!C611,0)</f>
        <v>0</v>
      </c>
      <c r="D611" s="26"/>
      <c r="E611" s="235">
        <f>IF('Cumulative Cost Share Budget'!$L611='Split CS budget (C)'!$L$1,'Cumulative Cost Share Budget'!E611,0)</f>
        <v>0</v>
      </c>
      <c r="F611" s="235">
        <f>IF('Cumulative Cost Share Budget'!$L611='Split CS budget (C)'!$L$1,'Cumulative Cost Share Budget'!F611,0)</f>
        <v>0</v>
      </c>
      <c r="G611" s="235">
        <f>IF('Cumulative Cost Share Budget'!$L611='Split CS budget (C)'!$L$1,'Cumulative Cost Share Budget'!G611,0)</f>
        <v>0</v>
      </c>
      <c r="H611" s="235">
        <f>IF('Cumulative Cost Share Budget'!$L611='Split CS budget (C)'!$L$1,'Cumulative Cost Share Budget'!H611,0)</f>
        <v>0</v>
      </c>
      <c r="I611" s="235">
        <f>IF('Cumulative Cost Share Budget'!$L611='Split CS budget (C)'!$L$1,'Cumulative Cost Share Budget'!I611,0)</f>
        <v>0</v>
      </c>
      <c r="J611" s="158">
        <f t="shared" si="340"/>
        <v>0</v>
      </c>
      <c r="K611" s="2"/>
      <c r="L611" s="2"/>
      <c r="M611" s="2"/>
      <c r="N611" s="2"/>
      <c r="O611" s="2"/>
      <c r="P611" s="2"/>
      <c r="Q611" s="2"/>
    </row>
    <row r="612" spans="1:17" hidden="1">
      <c r="A612" s="801"/>
      <c r="B612" s="498" t="s">
        <v>47</v>
      </c>
      <c r="C612" s="116">
        <f>IF('Cumulative Cost Share Budget'!$L612='Split CS budget (C)'!$L$1,'Cumulative Cost Share Budget'!C612,0)</f>
        <v>0</v>
      </c>
      <c r="D612" s="26"/>
      <c r="E612" s="235">
        <f>IF('Cumulative Cost Share Budget'!$L612='Split CS budget (C)'!$L$1,'Cumulative Cost Share Budget'!E612,0)</f>
        <v>0</v>
      </c>
      <c r="F612" s="235">
        <f>IF('Cumulative Cost Share Budget'!$L612='Split CS budget (C)'!$L$1,'Cumulative Cost Share Budget'!F612,0)</f>
        <v>0</v>
      </c>
      <c r="G612" s="235">
        <f>IF('Cumulative Cost Share Budget'!$L612='Split CS budget (C)'!$L$1,'Cumulative Cost Share Budget'!G612,0)</f>
        <v>0</v>
      </c>
      <c r="H612" s="235">
        <f>IF('Cumulative Cost Share Budget'!$L612='Split CS budget (C)'!$L$1,'Cumulative Cost Share Budget'!H612,0)</f>
        <v>0</v>
      </c>
      <c r="I612" s="235">
        <f>IF('Cumulative Cost Share Budget'!$L612='Split CS budget (C)'!$L$1,'Cumulative Cost Share Budget'!I612,0)</f>
        <v>0</v>
      </c>
      <c r="J612" s="158">
        <f t="shared" si="340"/>
        <v>0</v>
      </c>
      <c r="K612" s="29"/>
      <c r="L612" s="29"/>
      <c r="M612" s="2"/>
    </row>
    <row r="613" spans="1:17" hidden="1">
      <c r="A613" s="740" t="s">
        <v>57</v>
      </c>
      <c r="B613" s="740"/>
      <c r="C613" s="740"/>
      <c r="D613" s="740"/>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57" t="s">
        <v>51</v>
      </c>
      <c r="C614" s="757"/>
      <c r="D614" s="757"/>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493">
        <f>IF('Cumulative Cost Share Budget'!$L617='Split CS budget (C)'!$L$1,'Cumulative Cost Share Budget'!A617,0)</f>
        <v>0</v>
      </c>
      <c r="B617" s="493">
        <f>IF('Cumulative Cost Share Budget'!L617='Split CS budget (C)'!$L$1,'Cumulative Cost Share Budget'!B617,0)</f>
        <v>0</v>
      </c>
      <c r="D617" s="3"/>
      <c r="E617" s="161">
        <f>IF('Cumulative Cost Share Budget'!$L617='Split CS budget (C)'!$L$1,'Cumulative Cost Share Budget'!E617,0)</f>
        <v>0</v>
      </c>
      <c r="F617" s="161">
        <f>IF('Cumulative Cost Share Budget'!$L617='Split CS budget (C)'!$L$1,'Cumulative Cost Share Budget'!F617,0)</f>
        <v>0</v>
      </c>
      <c r="G617" s="161">
        <f>IF('Cumulative Cost Share Budget'!$L617='Split CS budget (C)'!$L$1,'Cumulative Cost Share Budget'!G617,0)</f>
        <v>0</v>
      </c>
      <c r="H617" s="161">
        <f>IF('Cumulative Cost Share Budget'!$L617='Split CS budget (C)'!$L$1,'Cumulative Cost Share Budget'!H617,0)</f>
        <v>0</v>
      </c>
      <c r="I617" s="161">
        <f>IF('Cumulative Cost Share Budget'!$L617='Split CS budget (C)'!$L$1,'Cumulative Cost Share Budget'!I617,0)</f>
        <v>0</v>
      </c>
      <c r="J617" s="70">
        <f>SUM(E617:I617)</f>
        <v>0</v>
      </c>
      <c r="K617" s="2"/>
      <c r="L617" s="2"/>
      <c r="M617" s="2"/>
    </row>
    <row r="618" spans="1:17" hidden="1">
      <c r="A618" s="493">
        <f>IF('Cumulative Cost Share Budget'!$L618='Split CS budget (C)'!$L$1,'Cumulative Cost Share Budget'!A618,0)</f>
        <v>0</v>
      </c>
      <c r="B618" s="493">
        <f>IF('Cumulative Cost Share Budget'!L618='Split CS budget (C)'!$L$1,'Cumulative Cost Share Budget'!B618,0)</f>
        <v>0</v>
      </c>
      <c r="D618" s="3"/>
      <c r="E618" s="161">
        <f>IF('Cumulative Cost Share Budget'!$L618='Split CS budget (C)'!$L$1,'Cumulative Cost Share Budget'!E618,0)</f>
        <v>0</v>
      </c>
      <c r="F618" s="161">
        <f>IF('Cumulative Cost Share Budget'!$L618='Split CS budget (C)'!$L$1,'Cumulative Cost Share Budget'!F618,0)</f>
        <v>0</v>
      </c>
      <c r="G618" s="161">
        <f>IF('Cumulative Cost Share Budget'!$L618='Split CS budget (C)'!$L$1,'Cumulative Cost Share Budget'!G618,0)</f>
        <v>0</v>
      </c>
      <c r="H618" s="161">
        <f>IF('Cumulative Cost Share Budget'!$L618='Split CS budget (C)'!$L$1,'Cumulative Cost Share Budget'!H618,0)</f>
        <v>0</v>
      </c>
      <c r="I618" s="161">
        <f>IF('Cumulative Cost Share Budget'!$L618='Split CS budget (C)'!$L$1,'Cumulative Cost Share Budget'!I618,0)</f>
        <v>0</v>
      </c>
      <c r="J618" s="70">
        <f t="shared" ref="J618:J624" si="343">SUM(E618:I618)</f>
        <v>0</v>
      </c>
      <c r="K618" s="2"/>
      <c r="L618" s="2"/>
      <c r="M618" s="2"/>
    </row>
    <row r="619" spans="1:17" hidden="1">
      <c r="A619" s="493">
        <f>IF('Cumulative Cost Share Budget'!$L619='Split CS budget (C)'!$L$1,'Cumulative Cost Share Budget'!A619,0)</f>
        <v>0</v>
      </c>
      <c r="B619" s="493">
        <f>IF('Cumulative Cost Share Budget'!L619='Split CS budget (C)'!$L$1,'Cumulative Cost Share Budget'!B619,0)</f>
        <v>0</v>
      </c>
      <c r="D619" s="3"/>
      <c r="E619" s="161">
        <f>IF('Cumulative Cost Share Budget'!$L619='Split CS budget (C)'!$L$1,'Cumulative Cost Share Budget'!E619,0)</f>
        <v>0</v>
      </c>
      <c r="F619" s="161">
        <f>IF('Cumulative Cost Share Budget'!$L619='Split CS budget (C)'!$L$1,'Cumulative Cost Share Budget'!F619,0)</f>
        <v>0</v>
      </c>
      <c r="G619" s="161">
        <f>IF('Cumulative Cost Share Budget'!$L619='Split CS budget (C)'!$L$1,'Cumulative Cost Share Budget'!G619,0)</f>
        <v>0</v>
      </c>
      <c r="H619" s="161">
        <f>IF('Cumulative Cost Share Budget'!$L619='Split CS budget (C)'!$L$1,'Cumulative Cost Share Budget'!H619,0)</f>
        <v>0</v>
      </c>
      <c r="I619" s="161">
        <f>IF('Cumulative Cost Share Budget'!$L619='Split CS budget (C)'!$L$1,'Cumulative Cost Share Budget'!I619,0)</f>
        <v>0</v>
      </c>
      <c r="J619" s="70">
        <f t="shared" si="343"/>
        <v>0</v>
      </c>
      <c r="K619" s="2"/>
      <c r="L619" s="2"/>
      <c r="M619" s="2"/>
      <c r="N619" s="2"/>
      <c r="O619" s="2"/>
      <c r="P619" s="2"/>
    </row>
    <row r="620" spans="1:17" hidden="1">
      <c r="A620" s="493">
        <f>IF('Cumulative Cost Share Budget'!$L620='Split CS budget (C)'!$L$1,'Cumulative Cost Share Budget'!A620,0)</f>
        <v>0</v>
      </c>
      <c r="B620" s="493"/>
      <c r="D620" s="3"/>
      <c r="E620" s="161">
        <f>IF('Cumulative Cost Share Budget'!$L620='Split CS budget (C)'!$L$1,'Cumulative Cost Share Budget'!E620,0)</f>
        <v>0</v>
      </c>
      <c r="F620" s="161">
        <f>IF('Cumulative Cost Share Budget'!$L620='Split CS budget (C)'!$L$1,'Cumulative Cost Share Budget'!F620,0)</f>
        <v>0</v>
      </c>
      <c r="G620" s="161">
        <f>IF('Cumulative Cost Share Budget'!$L620='Split CS budget (C)'!$L$1,'Cumulative Cost Share Budget'!G620,0)</f>
        <v>0</v>
      </c>
      <c r="H620" s="161">
        <f>IF('Cumulative Cost Share Budget'!$L620='Split CS budget (C)'!$L$1,'Cumulative Cost Share Budget'!H620,0)</f>
        <v>0</v>
      </c>
      <c r="I620" s="161">
        <f>IF('Cumulative Cost Share Budget'!$L620='Split CS budget (C)'!$L$1,'Cumulative Cost Share Budget'!I620,0)</f>
        <v>0</v>
      </c>
      <c r="J620" s="70">
        <f t="shared" si="343"/>
        <v>0</v>
      </c>
      <c r="K620" s="2"/>
      <c r="L620" s="2"/>
      <c r="M620" s="2"/>
      <c r="N620" s="2"/>
      <c r="O620" s="2"/>
      <c r="P620" s="2"/>
    </row>
    <row r="621" spans="1:17" hidden="1">
      <c r="A621" s="493">
        <f>IF('Cumulative Cost Share Budget'!$L621='Split CS budget (C)'!$L$1,'Cumulative Cost Share Budget'!A621,0)</f>
        <v>0</v>
      </c>
      <c r="B621" s="493"/>
      <c r="D621" s="3"/>
      <c r="E621" s="161">
        <f>IF('Cumulative Cost Share Budget'!$L621='Split CS budget (C)'!$L$1,'Cumulative Cost Share Budget'!E621,0)</f>
        <v>0</v>
      </c>
      <c r="F621" s="161">
        <f>IF('Cumulative Cost Share Budget'!$L621='Split CS budget (C)'!$L$1,'Cumulative Cost Share Budget'!F621,0)</f>
        <v>0</v>
      </c>
      <c r="G621" s="161">
        <f>IF('Cumulative Cost Share Budget'!$L621='Split CS budget (C)'!$L$1,'Cumulative Cost Share Budget'!G621,0)</f>
        <v>0</v>
      </c>
      <c r="H621" s="161">
        <f>IF('Cumulative Cost Share Budget'!$L621='Split CS budget (C)'!$L$1,'Cumulative Cost Share Budget'!H621,0)</f>
        <v>0</v>
      </c>
      <c r="I621" s="161">
        <f>IF('Cumulative Cost Share Budget'!$L621='Split CS budget (C)'!$L$1,'Cumulative Cost Share Budget'!I621,0)</f>
        <v>0</v>
      </c>
      <c r="J621" s="70">
        <f t="shared" si="343"/>
        <v>0</v>
      </c>
      <c r="K621" s="2"/>
      <c r="L621" s="2"/>
      <c r="M621" s="2"/>
      <c r="N621" s="2"/>
      <c r="O621" s="2"/>
      <c r="P621" s="2"/>
    </row>
    <row r="622" spans="1:17" hidden="1">
      <c r="A622" s="493">
        <f>IF('Cumulative Cost Share Budget'!$L622='Split CS budget (C)'!$L$1,'Cumulative Cost Share Budget'!A622,0)</f>
        <v>0</v>
      </c>
      <c r="B622" s="493">
        <f>IF('Cumulative Cost Share Budget'!L620='Split CS budget (C)'!$L$1,'Cumulative Cost Share Budget'!B620,0)</f>
        <v>0</v>
      </c>
      <c r="D622" s="3"/>
      <c r="E622" s="161">
        <f>IF('Cumulative Cost Share Budget'!$L622='Split CS budget (C)'!$L$1,'Cumulative Cost Share Budget'!E622,0)</f>
        <v>0</v>
      </c>
      <c r="F622" s="161">
        <f>IF('Cumulative Cost Share Budget'!$L622='Split CS budget (C)'!$L$1,'Cumulative Cost Share Budget'!F622,0)</f>
        <v>0</v>
      </c>
      <c r="G622" s="161">
        <f>IF('Cumulative Cost Share Budget'!$L622='Split CS budget (C)'!$L$1,'Cumulative Cost Share Budget'!G622,0)</f>
        <v>0</v>
      </c>
      <c r="H622" s="161">
        <f>IF('Cumulative Cost Share Budget'!$L622='Split CS budget (C)'!$L$1,'Cumulative Cost Share Budget'!H622,0)</f>
        <v>0</v>
      </c>
      <c r="I622" s="161">
        <f>IF('Cumulative Cost Share Budget'!$L622='Split CS budget (C)'!$L$1,'Cumulative Cost Share Budget'!I622,0)</f>
        <v>0</v>
      </c>
      <c r="J622" s="70">
        <f t="shared" si="343"/>
        <v>0</v>
      </c>
      <c r="K622" s="2"/>
      <c r="L622" s="2"/>
      <c r="M622" s="2"/>
      <c r="N622" s="2"/>
      <c r="O622" s="2"/>
      <c r="P622" s="2"/>
    </row>
    <row r="623" spans="1:17" hidden="1">
      <c r="A623" s="493">
        <f>IF('Cumulative Cost Share Budget'!$L623='Split CS budget (C)'!$L$1,'Cumulative Cost Share Budget'!A623,0)</f>
        <v>0</v>
      </c>
      <c r="B623" s="493">
        <f>IF('Cumulative Cost Share Budget'!L623='Split CS budget (C)'!$L$1,'Cumulative Cost Share Budget'!B623,0)</f>
        <v>0</v>
      </c>
      <c r="D623" s="3"/>
      <c r="E623" s="161">
        <f>IF('Cumulative Cost Share Budget'!$L623='Split CS budget (C)'!$L$1,'Cumulative Cost Share Budget'!E623,0)</f>
        <v>0</v>
      </c>
      <c r="F623" s="161">
        <f>IF('Cumulative Cost Share Budget'!$L623='Split CS budget (C)'!$L$1,'Cumulative Cost Share Budget'!F623,0)</f>
        <v>0</v>
      </c>
      <c r="G623" s="161">
        <f>IF('Cumulative Cost Share Budget'!$L623='Split CS budget (C)'!$L$1,'Cumulative Cost Share Budget'!G623,0)</f>
        <v>0</v>
      </c>
      <c r="H623" s="161">
        <f>IF('Cumulative Cost Share Budget'!$L623='Split CS budget (C)'!$L$1,'Cumulative Cost Share Budget'!H623,0)</f>
        <v>0</v>
      </c>
      <c r="I623" s="161">
        <f>IF('Cumulative Cost Share Budget'!$L623='Split CS budget (C)'!$L$1,'Cumulative Cost Share Budget'!I623,0)</f>
        <v>0</v>
      </c>
      <c r="J623" s="70">
        <f t="shared" si="343"/>
        <v>0</v>
      </c>
      <c r="K623" s="2"/>
      <c r="L623" s="2"/>
      <c r="M623" s="2"/>
    </row>
    <row r="624" spans="1:17" hidden="1">
      <c r="A624" s="493">
        <f>IF('Cumulative Cost Share Budget'!$L624='Split CS budget (C)'!$L$1,'Cumulative Cost Share Budget'!A624,0)</f>
        <v>0</v>
      </c>
      <c r="B624" s="493">
        <f>IF('Cumulative Cost Share Budget'!L624='Split CS budget (C)'!$L$1,'Cumulative Cost Share Budget'!B624,0)</f>
        <v>0</v>
      </c>
      <c r="D624" s="3"/>
      <c r="E624" s="161">
        <f>IF('Cumulative Cost Share Budget'!$L624='Split CS budget (C)'!$L$1,'Cumulative Cost Share Budget'!E624,0)</f>
        <v>0</v>
      </c>
      <c r="F624" s="161">
        <f>IF('Cumulative Cost Share Budget'!$L624='Split CS budget (C)'!$L$1,'Cumulative Cost Share Budget'!F624,0)</f>
        <v>0</v>
      </c>
      <c r="G624" s="161">
        <f>IF('Cumulative Cost Share Budget'!$L624='Split CS budget (C)'!$L$1,'Cumulative Cost Share Budget'!G624,0)</f>
        <v>0</v>
      </c>
      <c r="H624" s="161">
        <f>IF('Cumulative Cost Share Budget'!$L624='Split CS budget (C)'!$L$1,'Cumulative Cost Share Budget'!H624,0)</f>
        <v>0</v>
      </c>
      <c r="I624" s="161">
        <f>IF('Cumulative Cost Share Budget'!$L624='Split CS budget (C)'!$L$1,'Cumulative Cost Share Budget'!I624,0)</f>
        <v>0</v>
      </c>
      <c r="J624" s="70">
        <f t="shared" si="343"/>
        <v>0</v>
      </c>
      <c r="K624" s="2"/>
      <c r="L624" s="2"/>
      <c r="M624" s="2"/>
    </row>
    <row r="625" spans="1:16">
      <c r="A625" s="740" t="s">
        <v>57</v>
      </c>
      <c r="B625" s="740"/>
      <c r="C625" s="740"/>
      <c r="D625" s="740"/>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6"/>
      <c r="B626" s="486"/>
      <c r="E626" s="3"/>
      <c r="F626" s="2"/>
      <c r="G626" s="2"/>
      <c r="H626" s="2"/>
      <c r="I626" s="2"/>
      <c r="J626" s="46"/>
      <c r="K626" s="2"/>
      <c r="L626" s="2"/>
      <c r="M626" s="2"/>
    </row>
    <row r="627" spans="1:16" hidden="1">
      <c r="A627" s="488" t="s">
        <v>122</v>
      </c>
      <c r="B627" s="497"/>
      <c r="C627" s="9"/>
      <c r="D627" s="229" t="s">
        <v>184</v>
      </c>
      <c r="E627" s="117">
        <f>IF('Cumulative Cost Share Budget'!$L623='Split CS budget (C)'!$L$1,'Cumulative Cost Share Budget'!E623,0)</f>
        <v>0</v>
      </c>
      <c r="F627" s="117">
        <f>IF('Cumulative Cost Share Budget'!$L623='Split CS budget (C)'!$L$1,'Cumulative Cost Share Budget'!F623,0)</f>
        <v>0</v>
      </c>
      <c r="G627" s="117">
        <f>IF('Cumulative Cost Share Budget'!$L623='Split CS budget (C)'!$L$1,'Cumulative Cost Share Budget'!G623,0)</f>
        <v>0</v>
      </c>
      <c r="H627" s="117">
        <f>IF('Cumulative Cost Share Budget'!$L623='Split CS budget (C)'!$L$1,'Cumulative Cost Share Budget'!H623,0)</f>
        <v>0</v>
      </c>
      <c r="I627" s="117">
        <f>IF('Cumulative Cost Share Budget'!$L623='Split CS budget (C)'!$L$1,'Cumulative Cost Share Budget'!I623,0)</f>
        <v>0</v>
      </c>
      <c r="J627" s="73"/>
      <c r="K627" s="2"/>
      <c r="L627" s="2"/>
      <c r="M627" s="2"/>
    </row>
    <row r="628" spans="1:16" hidden="1">
      <c r="A628" s="486"/>
      <c r="B628" s="486"/>
      <c r="D628" s="229" t="s">
        <v>264</v>
      </c>
      <c r="E628" s="117">
        <f>IF('Cumulative Cost Share Budget'!$L624='Split CS budget (C)'!$L$1,'Cumulative Cost Share Budget'!E624,0)</f>
        <v>0</v>
      </c>
      <c r="F628" s="117">
        <f>IF('Cumulative Cost Share Budget'!$L624='Split CS budget (C)'!$L$1,'Cumulative Cost Share Budget'!F624,0)</f>
        <v>0</v>
      </c>
      <c r="G628" s="117">
        <f>IF('Cumulative Cost Share Budget'!$L624='Split CS budget (C)'!$L$1,'Cumulative Cost Share Budget'!G624,0)</f>
        <v>0</v>
      </c>
      <c r="H628" s="117">
        <f>IF('Cumulative Cost Share Budget'!$L624='Split CS budget (C)'!$L$1,'Cumulative Cost Share Budget'!H624,0)</f>
        <v>0</v>
      </c>
      <c r="I628" s="117">
        <f>IF('Cumulative Cost Share Budget'!$L624='Split CS budget (C)'!$L$1,'Cumulative Cost Share Budget'!I624,0)</f>
        <v>0</v>
      </c>
      <c r="J628" s="73"/>
      <c r="K628" s="2"/>
      <c r="L628" s="2"/>
      <c r="M628" s="2"/>
    </row>
    <row r="629" spans="1:16" hidden="1">
      <c r="A629" s="488" t="s">
        <v>169</v>
      </c>
      <c r="B629" s="493">
        <f>IF('Cumulative Cost Share Budget'!$L629='Split CS budget (C)'!$L$1,'Cumulative Cost Share Budget'!B629,0)</f>
        <v>0</v>
      </c>
      <c r="C629" s="9"/>
      <c r="D629" s="229" t="s">
        <v>265</v>
      </c>
      <c r="E629" s="117">
        <f>IF('Cumulative Cost Share Budget'!$L625='Split CS budget (C)'!$L$1,'Cumulative Cost Share Budget'!E625,0)</f>
        <v>0</v>
      </c>
      <c r="F629" s="117">
        <f>IF('Cumulative Cost Share Budget'!$L625='Split CS budget (C)'!$L$1,'Cumulative Cost Share Budget'!F625,0)</f>
        <v>0</v>
      </c>
      <c r="G629" s="117">
        <f>IF('Cumulative Cost Share Budget'!$L625='Split CS budget (C)'!$L$1,'Cumulative Cost Share Budget'!G625,0)</f>
        <v>0</v>
      </c>
      <c r="H629" s="117">
        <f>IF('Cumulative Cost Share Budget'!$L625='Split CS budget (C)'!$L$1,'Cumulative Cost Share Budget'!H625,0)</f>
        <v>0</v>
      </c>
      <c r="I629" s="117">
        <f>IF('Cumulative Cost Share Budget'!$L625='Split CS budget (C)'!$L$1,'Cumulative Cost Share Budget'!I625,0)</f>
        <v>0</v>
      </c>
      <c r="J629" s="73"/>
      <c r="K629" s="2"/>
      <c r="L629" s="2"/>
      <c r="M629" s="2"/>
    </row>
    <row r="630" spans="1:16" hidden="1">
      <c r="A630" s="800">
        <f>IF('Cumulative Cost Share Budget'!L630='Split CS budget (C)'!$L$1,'Cumulative Cost Share Budget'!A630,0)</f>
        <v>0</v>
      </c>
      <c r="B630" s="486"/>
      <c r="D630" s="229" t="s">
        <v>266</v>
      </c>
      <c r="E630" s="117">
        <f>IF('Cumulative Cost Share Budget'!$L626='Split CS budget (C)'!$L$1,'Cumulative Cost Share Budget'!E626,0)</f>
        <v>0</v>
      </c>
      <c r="F630" s="117">
        <f>IF('Cumulative Cost Share Budget'!$L626='Split CS budget (C)'!$L$1,'Cumulative Cost Share Budget'!F626,0)</f>
        <v>0</v>
      </c>
      <c r="G630" s="117">
        <f>IF('Cumulative Cost Share Budget'!$L626='Split CS budget (C)'!$L$1,'Cumulative Cost Share Budget'!G626,0)</f>
        <v>0</v>
      </c>
      <c r="H630" s="117">
        <f>IF('Cumulative Cost Share Budget'!$L626='Split CS budget (C)'!$L$1,'Cumulative Cost Share Budget'!H626,0)</f>
        <v>0</v>
      </c>
      <c r="I630" s="117">
        <f>IF('Cumulative Cost Share Budget'!$L626='Split CS budget (C)'!$L$1,'Cumulative Cost Share Budget'!I626,0)</f>
        <v>0</v>
      </c>
      <c r="J630" s="46"/>
      <c r="K630" s="2"/>
      <c r="L630" s="2"/>
      <c r="M630" s="2"/>
    </row>
    <row r="631" spans="1:16" hidden="1">
      <c r="A631" s="800"/>
      <c r="B631" s="489" t="s">
        <v>41</v>
      </c>
      <c r="C631" s="68" t="s">
        <v>42</v>
      </c>
      <c r="D631" s="26"/>
      <c r="E631" s="14"/>
      <c r="F631" s="14"/>
      <c r="G631" s="14"/>
      <c r="H631" s="14"/>
      <c r="I631" s="14"/>
      <c r="J631" s="46"/>
      <c r="K631" s="2"/>
      <c r="L631" s="2"/>
      <c r="M631" s="2"/>
    </row>
    <row r="632" spans="1:16" hidden="1">
      <c r="A632" s="801"/>
      <c r="B632" s="498" t="s">
        <v>43</v>
      </c>
      <c r="C632" s="116">
        <f>IF('Cumulative Cost Share Budget'!$L632='Split CS budget (C)'!$L$1,'Cumulative Cost Share Budget'!C632,0)</f>
        <v>0</v>
      </c>
      <c r="D632" s="26"/>
      <c r="E632" s="235">
        <f>IF('Cumulative Cost Share Budget'!$L632='Split CS budget (C)'!$L$1,'Cumulative Cost Share Budget'!E632,0)</f>
        <v>0</v>
      </c>
      <c r="F632" s="235">
        <f>IF('Cumulative Cost Share Budget'!$L632='Split CS budget (C)'!$L$1,'Cumulative Cost Share Budget'!F632,0)</f>
        <v>0</v>
      </c>
      <c r="G632" s="235">
        <f>IF('Cumulative Cost Share Budget'!$L632='Split CS budget (C)'!$L$1,'Cumulative Cost Share Budget'!G632,0)</f>
        <v>0</v>
      </c>
      <c r="H632" s="235">
        <f>IF('Cumulative Cost Share Budget'!$L632='Split CS budget (C)'!$L$1,'Cumulative Cost Share Budget'!H632,0)</f>
        <v>0</v>
      </c>
      <c r="I632" s="235">
        <f>IF('Cumulative Cost Share Budget'!$L632='Split CS budget (C)'!$L$1,'Cumulative Cost Share Budget'!I632,0)</f>
        <v>0</v>
      </c>
      <c r="J632" s="158">
        <f t="shared" ref="J632:J637" si="345">SUM(E632:I632)</f>
        <v>0</v>
      </c>
      <c r="K632" s="2"/>
      <c r="L632" s="2"/>
      <c r="M632" s="2"/>
    </row>
    <row r="633" spans="1:16" hidden="1">
      <c r="A633" s="801"/>
      <c r="B633" s="498" t="s">
        <v>44</v>
      </c>
      <c r="C633" s="116">
        <f>IF('Cumulative Cost Share Budget'!$L633='Split CS budget (C)'!$L$1,'Cumulative Cost Share Budget'!C633,0)</f>
        <v>0</v>
      </c>
      <c r="D633" s="26"/>
      <c r="E633" s="235">
        <f>IF('Cumulative Cost Share Budget'!$L633='Split CS budget (C)'!$L$1,'Cumulative Cost Share Budget'!E633,0)</f>
        <v>0</v>
      </c>
      <c r="F633" s="235">
        <f>IF('Cumulative Cost Share Budget'!$L633='Split CS budget (C)'!$L$1,'Cumulative Cost Share Budget'!F633,0)</f>
        <v>0</v>
      </c>
      <c r="G633" s="235">
        <f>IF('Cumulative Cost Share Budget'!$L633='Split CS budget (C)'!$L$1,'Cumulative Cost Share Budget'!G633,0)</f>
        <v>0</v>
      </c>
      <c r="H633" s="235">
        <f>IF('Cumulative Cost Share Budget'!$L633='Split CS budget (C)'!$L$1,'Cumulative Cost Share Budget'!H633,0)</f>
        <v>0</v>
      </c>
      <c r="I633" s="235">
        <f>IF('Cumulative Cost Share Budget'!$L633='Split CS budget (C)'!$L$1,'Cumulative Cost Share Budget'!I633,0)</f>
        <v>0</v>
      </c>
      <c r="J633" s="158">
        <f t="shared" si="345"/>
        <v>0</v>
      </c>
      <c r="K633" s="2"/>
      <c r="L633" s="2"/>
      <c r="M633" s="2"/>
    </row>
    <row r="634" spans="1:16" hidden="1">
      <c r="A634" s="801"/>
      <c r="B634" s="498" t="s">
        <v>182</v>
      </c>
      <c r="C634" s="116">
        <f>IF('Cumulative Cost Share Budget'!$L634='Split CS budget (C)'!$L$1,'Cumulative Cost Share Budget'!C634,0)</f>
        <v>0</v>
      </c>
      <c r="D634" s="26"/>
      <c r="E634" s="235">
        <f>IF('Cumulative Cost Share Budget'!$L634='Split CS budget (C)'!$L$1,'Cumulative Cost Share Budget'!E634,0)</f>
        <v>0</v>
      </c>
      <c r="F634" s="235">
        <f>IF('Cumulative Cost Share Budget'!$L634='Split CS budget (C)'!$L$1,'Cumulative Cost Share Budget'!F634,0)</f>
        <v>0</v>
      </c>
      <c r="G634" s="235">
        <f>IF('Cumulative Cost Share Budget'!$L634='Split CS budget (C)'!$L$1,'Cumulative Cost Share Budget'!G634,0)</f>
        <v>0</v>
      </c>
      <c r="H634" s="235">
        <f>IF('Cumulative Cost Share Budget'!$L634='Split CS budget (C)'!$L$1,'Cumulative Cost Share Budget'!H634,0)</f>
        <v>0</v>
      </c>
      <c r="I634" s="235">
        <f>IF('Cumulative Cost Share Budget'!$L634='Split CS budget (C)'!$L$1,'Cumulative Cost Share Budget'!I634,0)</f>
        <v>0</v>
      </c>
      <c r="J634" s="158">
        <f t="shared" si="345"/>
        <v>0</v>
      </c>
      <c r="K634" s="2"/>
      <c r="L634" s="2"/>
      <c r="M634" s="2"/>
    </row>
    <row r="635" spans="1:16" hidden="1">
      <c r="A635" s="801"/>
      <c r="B635" s="498" t="s">
        <v>45</v>
      </c>
      <c r="C635" s="116">
        <f>IF('Cumulative Cost Share Budget'!$L635='Split CS budget (C)'!$L$1,'Cumulative Cost Share Budget'!C635,0)</f>
        <v>0</v>
      </c>
      <c r="D635" s="26"/>
      <c r="E635" s="235">
        <f>IF('Cumulative Cost Share Budget'!$L635='Split CS budget (C)'!$L$1,'Cumulative Cost Share Budget'!E635,0)</f>
        <v>0</v>
      </c>
      <c r="F635" s="235">
        <f>IF('Cumulative Cost Share Budget'!$L635='Split CS budget (C)'!$L$1,'Cumulative Cost Share Budget'!F635,0)</f>
        <v>0</v>
      </c>
      <c r="G635" s="235">
        <f>IF('Cumulative Cost Share Budget'!$L635='Split CS budget (C)'!$L$1,'Cumulative Cost Share Budget'!G635,0)</f>
        <v>0</v>
      </c>
      <c r="H635" s="235">
        <f>IF('Cumulative Cost Share Budget'!$L635='Split CS budget (C)'!$L$1,'Cumulative Cost Share Budget'!H635,0)</f>
        <v>0</v>
      </c>
      <c r="I635" s="235">
        <f>IF('Cumulative Cost Share Budget'!$L635='Split CS budget (C)'!$L$1,'Cumulative Cost Share Budget'!I635,0)</f>
        <v>0</v>
      </c>
      <c r="J635" s="158">
        <f t="shared" si="345"/>
        <v>0</v>
      </c>
      <c r="K635" s="2"/>
      <c r="L635" s="2"/>
      <c r="M635" s="8"/>
      <c r="N635" s="2"/>
      <c r="O635" s="2"/>
      <c r="P635" s="2"/>
    </row>
    <row r="636" spans="1:16" hidden="1">
      <c r="A636" s="801"/>
      <c r="B636" s="498" t="s">
        <v>46</v>
      </c>
      <c r="C636" s="116">
        <f>IF('Cumulative Cost Share Budget'!$L636='Split CS budget (C)'!$L$1,'Cumulative Cost Share Budget'!C636,0)</f>
        <v>0</v>
      </c>
      <c r="D636" s="26"/>
      <c r="E636" s="235">
        <f>IF('Cumulative Cost Share Budget'!$L636='Split CS budget (C)'!$L$1,'Cumulative Cost Share Budget'!E636,0)</f>
        <v>0</v>
      </c>
      <c r="F636" s="235">
        <f>IF('Cumulative Cost Share Budget'!$L636='Split CS budget (C)'!$L$1,'Cumulative Cost Share Budget'!F636,0)</f>
        <v>0</v>
      </c>
      <c r="G636" s="235">
        <f>IF('Cumulative Cost Share Budget'!$L636='Split CS budget (C)'!$L$1,'Cumulative Cost Share Budget'!G636,0)</f>
        <v>0</v>
      </c>
      <c r="H636" s="235">
        <f>IF('Cumulative Cost Share Budget'!$L636='Split CS budget (C)'!$L$1,'Cumulative Cost Share Budget'!H636,0)</f>
        <v>0</v>
      </c>
      <c r="I636" s="235">
        <f>IF('Cumulative Cost Share Budget'!$L636='Split CS budget (C)'!$L$1,'Cumulative Cost Share Budget'!I636,0)</f>
        <v>0</v>
      </c>
      <c r="J636" s="158">
        <f t="shared" si="345"/>
        <v>0</v>
      </c>
      <c r="K636" s="2"/>
      <c r="L636" s="2"/>
      <c r="M636" s="2"/>
    </row>
    <row r="637" spans="1:16" hidden="1">
      <c r="A637" s="801"/>
      <c r="B637" s="498" t="s">
        <v>47</v>
      </c>
      <c r="C637" s="116">
        <f>IF('Cumulative Cost Share Budget'!$L637='Split CS budget (C)'!$L$1,'Cumulative Cost Share Budget'!C637,0)</f>
        <v>0</v>
      </c>
      <c r="D637" s="26"/>
      <c r="E637" s="235">
        <f>IF('Cumulative Cost Share Budget'!$L637='Split CS budget (C)'!$L$1,'Cumulative Cost Share Budget'!E637,0)</f>
        <v>0</v>
      </c>
      <c r="F637" s="235">
        <f>IF('Cumulative Cost Share Budget'!$L637='Split CS budget (C)'!$L$1,'Cumulative Cost Share Budget'!F637,0)</f>
        <v>0</v>
      </c>
      <c r="G637" s="235">
        <f>IF('Cumulative Cost Share Budget'!$L637='Split CS budget (C)'!$L$1,'Cumulative Cost Share Budget'!G637,0)</f>
        <v>0</v>
      </c>
      <c r="H637" s="235">
        <f>IF('Cumulative Cost Share Budget'!$L637='Split CS budget (C)'!$L$1,'Cumulative Cost Share Budget'!H637,0)</f>
        <v>0</v>
      </c>
      <c r="I637" s="235">
        <f>IF('Cumulative Cost Share Budget'!$L637='Split CS budget (C)'!$L$1,'Cumulative Cost Share Budget'!I637,0)</f>
        <v>0</v>
      </c>
      <c r="J637" s="158">
        <f t="shared" si="345"/>
        <v>0</v>
      </c>
      <c r="K637" s="2"/>
      <c r="L637" s="2"/>
      <c r="M637" s="2"/>
    </row>
    <row r="638" spans="1:16" hidden="1">
      <c r="A638" s="740" t="s">
        <v>57</v>
      </c>
      <c r="B638" s="740"/>
      <c r="C638" s="740"/>
      <c r="D638" s="740"/>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8" t="s">
        <v>122</v>
      </c>
      <c r="B640" s="497"/>
      <c r="C640" s="9"/>
      <c r="D640" s="229" t="s">
        <v>184</v>
      </c>
      <c r="E640" s="117">
        <f>IF('Cumulative Cost Share Budget'!$L636='Split CS budget (C)'!$L$1,'Cumulative Cost Share Budget'!E636,0)</f>
        <v>0</v>
      </c>
      <c r="F640" s="117">
        <f>IF('Cumulative Cost Share Budget'!$L636='Split CS budget (C)'!$L$1,'Cumulative Cost Share Budget'!F636,0)</f>
        <v>0</v>
      </c>
      <c r="G640" s="117">
        <f>IF('Cumulative Cost Share Budget'!$L636='Split CS budget (C)'!$L$1,'Cumulative Cost Share Budget'!G636,0)</f>
        <v>0</v>
      </c>
      <c r="H640" s="117">
        <f>IF('Cumulative Cost Share Budget'!$L636='Split CS budget (C)'!$L$1,'Cumulative Cost Share Budget'!H636,0)</f>
        <v>0</v>
      </c>
      <c r="I640" s="117">
        <f>IF('Cumulative Cost Share Budget'!$L636='Split CS budget (C)'!$L$1,'Cumulative Cost Share Budget'!I636,0)</f>
        <v>0</v>
      </c>
      <c r="J640" s="73"/>
      <c r="K640" s="2"/>
      <c r="L640" s="2"/>
      <c r="M640" s="2"/>
    </row>
    <row r="641" spans="1:17" hidden="1">
      <c r="A641" s="486"/>
      <c r="B641" s="486"/>
      <c r="D641" s="229" t="s">
        <v>264</v>
      </c>
      <c r="E641" s="117">
        <f>IF('Cumulative Cost Share Budget'!$L637='Split CS budget (C)'!$L$1,'Cumulative Cost Share Budget'!E637,0)</f>
        <v>0</v>
      </c>
      <c r="F641" s="117">
        <f>IF('Cumulative Cost Share Budget'!$L637='Split CS budget (C)'!$L$1,'Cumulative Cost Share Budget'!F637,0)</f>
        <v>0</v>
      </c>
      <c r="G641" s="117">
        <f>IF('Cumulative Cost Share Budget'!$L637='Split CS budget (C)'!$L$1,'Cumulative Cost Share Budget'!G637,0)</f>
        <v>0</v>
      </c>
      <c r="H641" s="117">
        <f>IF('Cumulative Cost Share Budget'!$L637='Split CS budget (C)'!$L$1,'Cumulative Cost Share Budget'!H637,0)</f>
        <v>0</v>
      </c>
      <c r="I641" s="117">
        <f>IF('Cumulative Cost Share Budget'!$L637='Split CS budget (C)'!$L$1,'Cumulative Cost Share Budget'!I637,0)</f>
        <v>0</v>
      </c>
      <c r="J641" s="73"/>
      <c r="K641" s="2"/>
      <c r="L641" s="2"/>
      <c r="M641" s="2"/>
    </row>
    <row r="642" spans="1:17" hidden="1">
      <c r="A642" s="488" t="s">
        <v>169</v>
      </c>
      <c r="B642" s="493">
        <f>IF('Cumulative Cost Share Budget'!$L642='Split CS budget (C)'!$L$1,'Cumulative Cost Share Budget'!B642,0)</f>
        <v>0</v>
      </c>
      <c r="C642" s="9"/>
      <c r="D642" s="229" t="s">
        <v>265</v>
      </c>
      <c r="E642" s="117">
        <f>IF('Cumulative Cost Share Budget'!$L638='Split CS budget (C)'!$L$1,'Cumulative Cost Share Budget'!E638,0)</f>
        <v>0</v>
      </c>
      <c r="F642" s="117">
        <f>IF('Cumulative Cost Share Budget'!$L638='Split CS budget (C)'!$L$1,'Cumulative Cost Share Budget'!F638,0)</f>
        <v>0</v>
      </c>
      <c r="G642" s="117">
        <f>IF('Cumulative Cost Share Budget'!$L638='Split CS budget (C)'!$L$1,'Cumulative Cost Share Budget'!G638,0)</f>
        <v>0</v>
      </c>
      <c r="H642" s="117">
        <f>IF('Cumulative Cost Share Budget'!$L638='Split CS budget (C)'!$L$1,'Cumulative Cost Share Budget'!H638,0)</f>
        <v>0</v>
      </c>
      <c r="I642" s="117">
        <f>IF('Cumulative Cost Share Budget'!$L638='Split CS budget (C)'!$L$1,'Cumulative Cost Share Budget'!I638,0)</f>
        <v>0</v>
      </c>
      <c r="J642" s="73"/>
      <c r="K642" s="2"/>
      <c r="L642" s="2"/>
      <c r="M642" s="2"/>
    </row>
    <row r="643" spans="1:17" hidden="1">
      <c r="A643" s="800">
        <f>IF('Cumulative Cost Share Budget'!L643='Split CS budget (C)'!$L$1,'Cumulative Cost Share Budget'!A643,0)</f>
        <v>0</v>
      </c>
      <c r="B643" s="486"/>
      <c r="D643" s="229" t="s">
        <v>266</v>
      </c>
      <c r="E643" s="117">
        <f>IF('Cumulative Cost Share Budget'!$L639='Split CS budget (C)'!$L$1,'Cumulative Cost Share Budget'!E639,0)</f>
        <v>0</v>
      </c>
      <c r="F643" s="117">
        <f>IF('Cumulative Cost Share Budget'!$L639='Split CS budget (C)'!$L$1,'Cumulative Cost Share Budget'!F639,0)</f>
        <v>0</v>
      </c>
      <c r="G643" s="117">
        <f>IF('Cumulative Cost Share Budget'!$L639='Split CS budget (C)'!$L$1,'Cumulative Cost Share Budget'!G639,0)</f>
        <v>0</v>
      </c>
      <c r="H643" s="117">
        <f>IF('Cumulative Cost Share Budget'!$L639='Split CS budget (C)'!$L$1,'Cumulative Cost Share Budget'!H639,0)</f>
        <v>0</v>
      </c>
      <c r="I643" s="117">
        <f>IF('Cumulative Cost Share Budget'!$L639='Split CS budget (C)'!$L$1,'Cumulative Cost Share Budget'!I639,0)</f>
        <v>0</v>
      </c>
      <c r="J643" s="46"/>
      <c r="K643" s="2"/>
      <c r="L643" s="2"/>
      <c r="M643" s="2"/>
    </row>
    <row r="644" spans="1:17" hidden="1">
      <c r="A644" s="800"/>
      <c r="B644" s="489" t="s">
        <v>41</v>
      </c>
      <c r="C644" s="68" t="s">
        <v>42</v>
      </c>
      <c r="D644" s="26"/>
      <c r="E644" s="14"/>
      <c r="F644" s="14"/>
      <c r="G644" s="14"/>
      <c r="H644" s="14"/>
      <c r="I644" s="14"/>
      <c r="J644" s="46"/>
      <c r="K644" s="2"/>
      <c r="L644" s="2"/>
      <c r="M644" s="2"/>
    </row>
    <row r="645" spans="1:17" hidden="1">
      <c r="A645" s="801"/>
      <c r="B645" s="498" t="s">
        <v>43</v>
      </c>
      <c r="C645" s="116">
        <f>IF('Cumulative Cost Share Budget'!$L645='Split CS budget (C)'!$L$1,'Cumulative Cost Share Budget'!C645,0)</f>
        <v>0</v>
      </c>
      <c r="D645" s="26"/>
      <c r="E645" s="235">
        <f>IF('Cumulative Cost Share Budget'!$L645='Split CS budget (C)'!$L$1,'Cumulative Cost Share Budget'!E645,0)</f>
        <v>0</v>
      </c>
      <c r="F645" s="235">
        <f>IF('Cumulative Cost Share Budget'!$L645='Split CS budget (C)'!$L$1,'Cumulative Cost Share Budget'!F645,0)</f>
        <v>0</v>
      </c>
      <c r="G645" s="235">
        <f>IF('Cumulative Cost Share Budget'!$L645='Split CS budget (C)'!$L$1,'Cumulative Cost Share Budget'!G645,0)</f>
        <v>0</v>
      </c>
      <c r="H645" s="235">
        <f>IF('Cumulative Cost Share Budget'!$L645='Split CS budget (C)'!$L$1,'Cumulative Cost Share Budget'!H645,0)</f>
        <v>0</v>
      </c>
      <c r="I645" s="235">
        <f>IF('Cumulative Cost Share Budget'!$L645='Split CS budget (C)'!$L$1,'Cumulative Cost Share Budget'!I645,0)</f>
        <v>0</v>
      </c>
      <c r="J645" s="158">
        <f t="shared" ref="J645:J650" si="347">SUM(E645:I645)</f>
        <v>0</v>
      </c>
      <c r="K645" s="2"/>
      <c r="L645" s="2"/>
      <c r="M645" s="2"/>
    </row>
    <row r="646" spans="1:17" hidden="1">
      <c r="A646" s="801"/>
      <c r="B646" s="498" t="s">
        <v>44</v>
      </c>
      <c r="C646" s="116">
        <f>IF('Cumulative Cost Share Budget'!$L646='Split CS budget (C)'!$L$1,'Cumulative Cost Share Budget'!C646,0)</f>
        <v>0</v>
      </c>
      <c r="D646" s="26"/>
      <c r="E646" s="235">
        <f>IF('Cumulative Cost Share Budget'!$L646='Split CS budget (C)'!$L$1,'Cumulative Cost Share Budget'!E646,0)</f>
        <v>0</v>
      </c>
      <c r="F646" s="235">
        <f>IF('Cumulative Cost Share Budget'!$L646='Split CS budget (C)'!$L$1,'Cumulative Cost Share Budget'!F646,0)</f>
        <v>0</v>
      </c>
      <c r="G646" s="235">
        <f>IF('Cumulative Cost Share Budget'!$L646='Split CS budget (C)'!$L$1,'Cumulative Cost Share Budget'!G646,0)</f>
        <v>0</v>
      </c>
      <c r="H646" s="235">
        <f>IF('Cumulative Cost Share Budget'!$L646='Split CS budget (C)'!$L$1,'Cumulative Cost Share Budget'!H646,0)</f>
        <v>0</v>
      </c>
      <c r="I646" s="235">
        <f>IF('Cumulative Cost Share Budget'!$L646='Split CS budget (C)'!$L$1,'Cumulative Cost Share Budget'!I646,0)</f>
        <v>0</v>
      </c>
      <c r="J646" s="158">
        <f t="shared" si="347"/>
        <v>0</v>
      </c>
      <c r="K646" s="2"/>
      <c r="L646" s="2"/>
      <c r="M646" s="2"/>
    </row>
    <row r="647" spans="1:17" hidden="1">
      <c r="A647" s="801"/>
      <c r="B647" s="498" t="s">
        <v>182</v>
      </c>
      <c r="C647" s="116">
        <f>IF('Cumulative Cost Share Budget'!$L647='Split CS budget (C)'!$L$1,'Cumulative Cost Share Budget'!C647,0)</f>
        <v>0</v>
      </c>
      <c r="D647" s="26"/>
      <c r="E647" s="235">
        <f>IF('Cumulative Cost Share Budget'!$L647='Split CS budget (C)'!$L$1,'Cumulative Cost Share Budget'!E647,0)</f>
        <v>0</v>
      </c>
      <c r="F647" s="235">
        <f>IF('Cumulative Cost Share Budget'!$L647='Split CS budget (C)'!$L$1,'Cumulative Cost Share Budget'!F647,0)</f>
        <v>0</v>
      </c>
      <c r="G647" s="235">
        <f>IF('Cumulative Cost Share Budget'!$L647='Split CS budget (C)'!$L$1,'Cumulative Cost Share Budget'!G647,0)</f>
        <v>0</v>
      </c>
      <c r="H647" s="235">
        <f>IF('Cumulative Cost Share Budget'!$L647='Split CS budget (C)'!$L$1,'Cumulative Cost Share Budget'!H647,0)</f>
        <v>0</v>
      </c>
      <c r="I647" s="235">
        <f>IF('Cumulative Cost Share Budget'!$L647='Split CS budget (C)'!$L$1,'Cumulative Cost Share Budget'!I647,0)</f>
        <v>0</v>
      </c>
      <c r="J647" s="158">
        <f t="shared" si="347"/>
        <v>0</v>
      </c>
      <c r="K647" s="2"/>
      <c r="L647" s="2"/>
      <c r="M647" s="2"/>
    </row>
    <row r="648" spans="1:17" hidden="1">
      <c r="A648" s="801"/>
      <c r="B648" s="498" t="s">
        <v>45</v>
      </c>
      <c r="C648" s="116">
        <f>IF('Cumulative Cost Share Budget'!$L648='Split CS budget (C)'!$L$1,'Cumulative Cost Share Budget'!C648,0)</f>
        <v>0</v>
      </c>
      <c r="D648" s="26"/>
      <c r="E648" s="235">
        <f>IF('Cumulative Cost Share Budget'!$L648='Split CS budget (C)'!$L$1,'Cumulative Cost Share Budget'!E648,0)</f>
        <v>0</v>
      </c>
      <c r="F648" s="235">
        <f>IF('Cumulative Cost Share Budget'!$L648='Split CS budget (C)'!$L$1,'Cumulative Cost Share Budget'!F648,0)</f>
        <v>0</v>
      </c>
      <c r="G648" s="235">
        <f>IF('Cumulative Cost Share Budget'!$L648='Split CS budget (C)'!$L$1,'Cumulative Cost Share Budget'!G648,0)</f>
        <v>0</v>
      </c>
      <c r="H648" s="235">
        <f>IF('Cumulative Cost Share Budget'!$L648='Split CS budget (C)'!$L$1,'Cumulative Cost Share Budget'!H648,0)</f>
        <v>0</v>
      </c>
      <c r="I648" s="235">
        <f>IF('Cumulative Cost Share Budget'!$L648='Split CS budget (C)'!$L$1,'Cumulative Cost Share Budget'!I648,0)</f>
        <v>0</v>
      </c>
      <c r="J648" s="158">
        <f t="shared" si="347"/>
        <v>0</v>
      </c>
      <c r="K648" s="2"/>
      <c r="L648" s="2"/>
      <c r="M648" s="8"/>
      <c r="N648" s="2"/>
      <c r="O648" s="2"/>
      <c r="P648" s="2"/>
      <c r="Q648" s="2"/>
    </row>
    <row r="649" spans="1:17" hidden="1">
      <c r="A649" s="801"/>
      <c r="B649" s="498" t="s">
        <v>46</v>
      </c>
      <c r="C649" s="116">
        <f>IF('Cumulative Cost Share Budget'!$L649='Split CS budget (C)'!$L$1,'Cumulative Cost Share Budget'!C649,0)</f>
        <v>0</v>
      </c>
      <c r="D649" s="26"/>
      <c r="E649" s="235">
        <f>IF('Cumulative Cost Share Budget'!$L649='Split CS budget (C)'!$L$1,'Cumulative Cost Share Budget'!E649,0)</f>
        <v>0</v>
      </c>
      <c r="F649" s="235">
        <f>IF('Cumulative Cost Share Budget'!$L649='Split CS budget (C)'!$L$1,'Cumulative Cost Share Budget'!F649,0)</f>
        <v>0</v>
      </c>
      <c r="G649" s="235">
        <f>IF('Cumulative Cost Share Budget'!$L649='Split CS budget (C)'!$L$1,'Cumulative Cost Share Budget'!G649,0)</f>
        <v>0</v>
      </c>
      <c r="H649" s="235">
        <f>IF('Cumulative Cost Share Budget'!$L649='Split CS budget (C)'!$L$1,'Cumulative Cost Share Budget'!H649,0)</f>
        <v>0</v>
      </c>
      <c r="I649" s="235">
        <f>IF('Cumulative Cost Share Budget'!$L649='Split CS budget (C)'!$L$1,'Cumulative Cost Share Budget'!I649,0)</f>
        <v>0</v>
      </c>
      <c r="J649" s="158">
        <f t="shared" si="347"/>
        <v>0</v>
      </c>
      <c r="K649" s="2"/>
      <c r="L649" s="2"/>
      <c r="M649" s="2"/>
      <c r="N649" s="8"/>
      <c r="O649" s="8"/>
      <c r="P649" s="8"/>
    </row>
    <row r="650" spans="1:17" hidden="1">
      <c r="A650" s="801"/>
      <c r="B650" s="498" t="s">
        <v>47</v>
      </c>
      <c r="C650" s="116">
        <f>IF('Cumulative Cost Share Budget'!$L650='Split CS budget (C)'!$L$1,'Cumulative Cost Share Budget'!C650,0)</f>
        <v>0</v>
      </c>
      <c r="D650" s="26"/>
      <c r="E650" s="235">
        <f>IF('Cumulative Cost Share Budget'!$L650='Split CS budget (C)'!$L$1,'Cumulative Cost Share Budget'!E650,0)</f>
        <v>0</v>
      </c>
      <c r="F650" s="235">
        <f>IF('Cumulative Cost Share Budget'!$L650='Split CS budget (C)'!$L$1,'Cumulative Cost Share Budget'!F650,0)</f>
        <v>0</v>
      </c>
      <c r="G650" s="235">
        <f>IF('Cumulative Cost Share Budget'!$L650='Split CS budget (C)'!$L$1,'Cumulative Cost Share Budget'!G650,0)</f>
        <v>0</v>
      </c>
      <c r="H650" s="235">
        <f>IF('Cumulative Cost Share Budget'!$L650='Split CS budget (C)'!$L$1,'Cumulative Cost Share Budget'!H650,0)</f>
        <v>0</v>
      </c>
      <c r="I650" s="235">
        <f>IF('Cumulative Cost Share Budget'!$L650='Split CS budget (C)'!$L$1,'Cumulative Cost Share Budget'!I650,0)</f>
        <v>0</v>
      </c>
      <c r="J650" s="158">
        <f t="shared" si="347"/>
        <v>0</v>
      </c>
      <c r="K650" s="29"/>
      <c r="L650" s="29"/>
      <c r="N650" s="8"/>
      <c r="O650" s="8"/>
      <c r="P650" s="8"/>
    </row>
    <row r="651" spans="1:17" hidden="1">
      <c r="A651" s="740" t="s">
        <v>57</v>
      </c>
      <c r="B651" s="740"/>
      <c r="C651" s="740"/>
      <c r="D651" s="740"/>
      <c r="E651" s="185">
        <f>SUM(E645:E650)</f>
        <v>0</v>
      </c>
      <c r="F651" s="185">
        <f t="shared" ref="F651:J651" si="348">SUM(F645:F650)</f>
        <v>0</v>
      </c>
      <c r="G651" s="185">
        <f t="shared" si="348"/>
        <v>0</v>
      </c>
      <c r="H651" s="185">
        <f t="shared" si="348"/>
        <v>0</v>
      </c>
      <c r="I651" s="185">
        <f t="shared" si="348"/>
        <v>0</v>
      </c>
      <c r="J651" s="186">
        <f t="shared" si="348"/>
        <v>0</v>
      </c>
    </row>
    <row r="652" spans="1:17">
      <c r="A652" s="74"/>
      <c r="B652" s="757" t="s">
        <v>58</v>
      </c>
      <c r="C652" s="757"/>
      <c r="D652" s="757"/>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493">
        <f>IF('Cumulative Cost Share Budget'!$L655='Split CS budget (C)'!$L$1,'Cumulative Cost Share Budget'!A655,0)</f>
        <v>0</v>
      </c>
      <c r="B655" s="492">
        <f>IF('Cumulative Cost Share Budget'!L655='Split CS budget (C)'!$L$1,'Cumulative Cost Share Budget'!B655,0)</f>
        <v>0</v>
      </c>
      <c r="C655" s="361"/>
      <c r="D655" s="362"/>
      <c r="E655" s="235">
        <f>IF('Cumulative Cost Share Budget'!$L655='Split CS budget (C)'!$L$1,'Cumulative Cost Share Budget'!E655,0)</f>
        <v>0</v>
      </c>
      <c r="F655" s="235">
        <f>IF('Cumulative Cost Share Budget'!$L655='Split CS budget (C)'!$L$1,'Cumulative Cost Share Budget'!F655,0)</f>
        <v>0</v>
      </c>
      <c r="G655" s="235">
        <f>IF('Cumulative Cost Share Budget'!$L655='Split CS budget (C)'!$L$1,'Cumulative Cost Share Budget'!G655,0)</f>
        <v>0</v>
      </c>
      <c r="H655" s="235">
        <f>IF('Cumulative Cost Share Budget'!$L655='Split CS budget (C)'!$L$1,'Cumulative Cost Share Budget'!H655,0)</f>
        <v>0</v>
      </c>
      <c r="I655" s="235">
        <f>IF('Cumulative Cost Share Budget'!$L655='Split CS budget (C)'!$L$1,'Cumulative Cost Share Budget'!I655,0)</f>
        <v>0</v>
      </c>
      <c r="J655" s="158">
        <f>SUM(E655:I655)</f>
        <v>0</v>
      </c>
    </row>
    <row r="656" spans="1:17" hidden="1">
      <c r="A656" s="493">
        <f>IF('Cumulative Cost Share Budget'!$L656='Split CS budget (C)'!$L$1,'Cumulative Cost Share Budget'!A656,0)</f>
        <v>0</v>
      </c>
      <c r="B656" s="492">
        <f>IF('Cumulative Cost Share Budget'!L656='Split CS budget (C)'!$L$1,'Cumulative Cost Share Budget'!B656,0)</f>
        <v>0</v>
      </c>
      <c r="C656" s="361"/>
      <c r="D656" s="362"/>
      <c r="E656" s="235">
        <f>IF('Cumulative Cost Share Budget'!$L656='Split CS budget (C)'!$L$1,'Cumulative Cost Share Budget'!E656,0)</f>
        <v>0</v>
      </c>
      <c r="F656" s="235">
        <f>IF('Cumulative Cost Share Budget'!$L656='Split CS budget (C)'!$L$1,'Cumulative Cost Share Budget'!F656,0)</f>
        <v>0</v>
      </c>
      <c r="G656" s="235">
        <f>IF('Cumulative Cost Share Budget'!$L656='Split CS budget (C)'!$L$1,'Cumulative Cost Share Budget'!G656,0)</f>
        <v>0</v>
      </c>
      <c r="H656" s="235">
        <f>IF('Cumulative Cost Share Budget'!$L656='Split CS budget (C)'!$L$1,'Cumulative Cost Share Budget'!H656,0)</f>
        <v>0</v>
      </c>
      <c r="I656" s="235">
        <f>IF('Cumulative Cost Share Budget'!$L656='Split CS budget (C)'!$L$1,'Cumulative Cost Share Budget'!I656,0)</f>
        <v>0</v>
      </c>
      <c r="J656" s="158">
        <f t="shared" ref="J656:J664" si="350">SUM(E656:I656)</f>
        <v>0</v>
      </c>
    </row>
    <row r="657" spans="1:16" hidden="1">
      <c r="A657" s="493">
        <f>IF('Cumulative Cost Share Budget'!$L657='Split CS budget (C)'!$L$1,'Cumulative Cost Share Budget'!A657,0)</f>
        <v>0</v>
      </c>
      <c r="B657" s="492">
        <f>IF('Cumulative Cost Share Budget'!L657='Split CS budget (C)'!$L$1,'Cumulative Cost Share Budget'!B657,0)</f>
        <v>0</v>
      </c>
      <c r="C657" s="361"/>
      <c r="D657" s="362"/>
      <c r="E657" s="235">
        <f>IF('Cumulative Cost Share Budget'!$L657='Split CS budget (C)'!$L$1,'Cumulative Cost Share Budget'!E657,0)</f>
        <v>0</v>
      </c>
      <c r="F657" s="235">
        <f>IF('Cumulative Cost Share Budget'!$L657='Split CS budget (C)'!$L$1,'Cumulative Cost Share Budget'!F657,0)</f>
        <v>0</v>
      </c>
      <c r="G657" s="235">
        <f>IF('Cumulative Cost Share Budget'!$L657='Split CS budget (C)'!$L$1,'Cumulative Cost Share Budget'!G657,0)</f>
        <v>0</v>
      </c>
      <c r="H657" s="235">
        <f>IF('Cumulative Cost Share Budget'!$L657='Split CS budget (C)'!$L$1,'Cumulative Cost Share Budget'!H657,0)</f>
        <v>0</v>
      </c>
      <c r="I657" s="235">
        <f>IF('Cumulative Cost Share Budget'!$L657='Split CS budget (C)'!$L$1,'Cumulative Cost Share Budget'!I657,0)</f>
        <v>0</v>
      </c>
      <c r="J657" s="158">
        <f t="shared" si="350"/>
        <v>0</v>
      </c>
    </row>
    <row r="658" spans="1:16" hidden="1">
      <c r="A658" s="493">
        <f>IF('Cumulative Cost Share Budget'!$L658='Split CS budget (C)'!$L$1,'Cumulative Cost Share Budget'!A658,0)</f>
        <v>0</v>
      </c>
      <c r="B658" s="492">
        <f>IF('Cumulative Cost Share Budget'!L658='Split CS budget (C)'!$L$1,'Cumulative Cost Share Budget'!B658,0)</f>
        <v>0</v>
      </c>
      <c r="C658" s="361"/>
      <c r="D658" s="362"/>
      <c r="E658" s="235">
        <f>IF('Cumulative Cost Share Budget'!$L658='Split CS budget (C)'!$L$1,'Cumulative Cost Share Budget'!E658,0)</f>
        <v>0</v>
      </c>
      <c r="F658" s="235">
        <f>IF('Cumulative Cost Share Budget'!$L658='Split CS budget (C)'!$L$1,'Cumulative Cost Share Budget'!F658,0)</f>
        <v>0</v>
      </c>
      <c r="G658" s="235">
        <f>IF('Cumulative Cost Share Budget'!$L658='Split CS budget (C)'!$L$1,'Cumulative Cost Share Budget'!G658,0)</f>
        <v>0</v>
      </c>
      <c r="H658" s="235">
        <f>IF('Cumulative Cost Share Budget'!$L658='Split CS budget (C)'!$L$1,'Cumulative Cost Share Budget'!H658,0)</f>
        <v>0</v>
      </c>
      <c r="I658" s="235">
        <f>IF('Cumulative Cost Share Budget'!$L658='Split CS budget (C)'!$L$1,'Cumulative Cost Share Budget'!I658,0)</f>
        <v>0</v>
      </c>
      <c r="J658" s="158">
        <f t="shared" si="350"/>
        <v>0</v>
      </c>
    </row>
    <row r="659" spans="1:16" hidden="1">
      <c r="A659" s="493">
        <f>IF('Cumulative Cost Share Budget'!$L659='Split CS budget (C)'!$L$1,'Cumulative Cost Share Budget'!A659,0)</f>
        <v>0</v>
      </c>
      <c r="B659" s="492">
        <f>IF('Cumulative Cost Share Budget'!L659='Split CS budget (C)'!$L$1,'Cumulative Cost Share Budget'!B659,0)</f>
        <v>0</v>
      </c>
      <c r="C659" s="361"/>
      <c r="D659" s="362"/>
      <c r="E659" s="235">
        <f>IF('Cumulative Cost Share Budget'!$L659='Split CS budget (C)'!$L$1,'Cumulative Cost Share Budget'!E659,0)</f>
        <v>0</v>
      </c>
      <c r="F659" s="235">
        <f>IF('Cumulative Cost Share Budget'!$L659='Split CS budget (C)'!$L$1,'Cumulative Cost Share Budget'!F659,0)</f>
        <v>0</v>
      </c>
      <c r="G659" s="235">
        <f>IF('Cumulative Cost Share Budget'!$L659='Split CS budget (C)'!$L$1,'Cumulative Cost Share Budget'!G659,0)</f>
        <v>0</v>
      </c>
      <c r="H659" s="235">
        <f>IF('Cumulative Cost Share Budget'!$L659='Split CS budget (C)'!$L$1,'Cumulative Cost Share Budget'!H659,0)</f>
        <v>0</v>
      </c>
      <c r="I659" s="235">
        <f>IF('Cumulative Cost Share Budget'!$L659='Split CS budget (C)'!$L$1,'Cumulative Cost Share Budget'!I659,0)</f>
        <v>0</v>
      </c>
      <c r="J659" s="158">
        <f t="shared" si="350"/>
        <v>0</v>
      </c>
    </row>
    <row r="660" spans="1:16" hidden="1">
      <c r="A660" s="493">
        <f>IF('Cumulative Cost Share Budget'!$L660='Split CS budget (C)'!$L$1,'Cumulative Cost Share Budget'!A660,0)</f>
        <v>0</v>
      </c>
      <c r="B660" s="492">
        <f>IF('Cumulative Cost Share Budget'!L660='Split CS budget (C)'!$L$1,'Cumulative Cost Share Budget'!B660,0)</f>
        <v>0</v>
      </c>
      <c r="C660" s="361"/>
      <c r="D660" s="362"/>
      <c r="E660" s="235">
        <f>IF('Cumulative Cost Share Budget'!$L660='Split CS budget (C)'!$L$1,'Cumulative Cost Share Budget'!E660,0)</f>
        <v>0</v>
      </c>
      <c r="F660" s="235">
        <f>IF('Cumulative Cost Share Budget'!$L660='Split CS budget (C)'!$L$1,'Cumulative Cost Share Budget'!F660,0)</f>
        <v>0</v>
      </c>
      <c r="G660" s="235">
        <f>IF('Cumulative Cost Share Budget'!$L660='Split CS budget (C)'!$L$1,'Cumulative Cost Share Budget'!G660,0)</f>
        <v>0</v>
      </c>
      <c r="H660" s="235">
        <f>IF('Cumulative Cost Share Budget'!$L660='Split CS budget (C)'!$L$1,'Cumulative Cost Share Budget'!H660,0)</f>
        <v>0</v>
      </c>
      <c r="I660" s="235">
        <f>IF('Cumulative Cost Share Budget'!$L660='Split CS budget (C)'!$L$1,'Cumulative Cost Share Budget'!I660,0)</f>
        <v>0</v>
      </c>
      <c r="J660" s="158">
        <f t="shared" si="350"/>
        <v>0</v>
      </c>
    </row>
    <row r="661" spans="1:16" hidden="1">
      <c r="A661" s="493">
        <f>IF('Cumulative Cost Share Budget'!$L661='Split CS budget (C)'!$L$1,'Cumulative Cost Share Budget'!A661,0)</f>
        <v>0</v>
      </c>
      <c r="B661" s="492">
        <f>IF('Cumulative Cost Share Budget'!L661='Split CS budget (C)'!$L$1,'Cumulative Cost Share Budget'!B661,0)</f>
        <v>0</v>
      </c>
      <c r="C661" s="361"/>
      <c r="D661" s="362"/>
      <c r="E661" s="235">
        <f>IF('Cumulative Cost Share Budget'!$L661='Split CS budget (C)'!$L$1,'Cumulative Cost Share Budget'!E661,0)</f>
        <v>0</v>
      </c>
      <c r="F661" s="235">
        <f>IF('Cumulative Cost Share Budget'!$L661='Split CS budget (C)'!$L$1,'Cumulative Cost Share Budget'!F661,0)</f>
        <v>0</v>
      </c>
      <c r="G661" s="235">
        <f>IF('Cumulative Cost Share Budget'!$L661='Split CS budget (C)'!$L$1,'Cumulative Cost Share Budget'!G661,0)</f>
        <v>0</v>
      </c>
      <c r="H661" s="235">
        <f>IF('Cumulative Cost Share Budget'!$L661='Split CS budget (C)'!$L$1,'Cumulative Cost Share Budget'!H661,0)</f>
        <v>0</v>
      </c>
      <c r="I661" s="235">
        <f>IF('Cumulative Cost Share Budget'!$L661='Split CS budget (C)'!$L$1,'Cumulative Cost Share Budget'!I661,0)</f>
        <v>0</v>
      </c>
      <c r="J661" s="158">
        <f t="shared" si="350"/>
        <v>0</v>
      </c>
    </row>
    <row r="662" spans="1:16" hidden="1">
      <c r="A662" s="493">
        <f>IF('Cumulative Cost Share Budget'!$L662='Split CS budget (C)'!$L$1,'Cumulative Cost Share Budget'!A662,0)</f>
        <v>0</v>
      </c>
      <c r="B662" s="492">
        <f>IF('Cumulative Cost Share Budget'!L662='Split CS budget (C)'!$L$1,'Cumulative Cost Share Budget'!B662,0)</f>
        <v>0</v>
      </c>
      <c r="C662" s="361"/>
      <c r="D662" s="362"/>
      <c r="E662" s="235">
        <f>IF('Cumulative Cost Share Budget'!$L662='Split CS budget (C)'!$L$1,'Cumulative Cost Share Budget'!E662,0)</f>
        <v>0</v>
      </c>
      <c r="F662" s="235">
        <f>IF('Cumulative Cost Share Budget'!$L662='Split CS budget (C)'!$L$1,'Cumulative Cost Share Budget'!F662,0)</f>
        <v>0</v>
      </c>
      <c r="G662" s="235">
        <f>IF('Cumulative Cost Share Budget'!$L662='Split CS budget (C)'!$L$1,'Cumulative Cost Share Budget'!G662,0)</f>
        <v>0</v>
      </c>
      <c r="H662" s="235">
        <f>IF('Cumulative Cost Share Budget'!$L662='Split CS budget (C)'!$L$1,'Cumulative Cost Share Budget'!H662,0)</f>
        <v>0</v>
      </c>
      <c r="I662" s="235">
        <f>IF('Cumulative Cost Share Budget'!$L662='Split CS budget (C)'!$L$1,'Cumulative Cost Share Budget'!I662,0)</f>
        <v>0</v>
      </c>
      <c r="J662" s="158">
        <f t="shared" si="350"/>
        <v>0</v>
      </c>
      <c r="N662" s="8"/>
      <c r="O662" s="8"/>
      <c r="P662" s="8"/>
    </row>
    <row r="663" spans="1:16" hidden="1">
      <c r="A663" s="493">
        <f>IF('Cumulative Cost Share Budget'!$L663='Split CS budget (C)'!$L$1,'Cumulative Cost Share Budget'!A663,0)</f>
        <v>0</v>
      </c>
      <c r="B663" s="492">
        <f>IF('Cumulative Cost Share Budget'!L663='Split CS budget (C)'!$L$1,'Cumulative Cost Share Budget'!B663,0)</f>
        <v>0</v>
      </c>
      <c r="C663" s="361"/>
      <c r="D663" s="362"/>
      <c r="E663" s="235">
        <f>IF('Cumulative Cost Share Budget'!$L663='Split CS budget (C)'!$L$1,'Cumulative Cost Share Budget'!E663,0)</f>
        <v>0</v>
      </c>
      <c r="F663" s="235">
        <f>IF('Cumulative Cost Share Budget'!$L663='Split CS budget (C)'!$L$1,'Cumulative Cost Share Budget'!F663,0)</f>
        <v>0</v>
      </c>
      <c r="G663" s="235">
        <f>IF('Cumulative Cost Share Budget'!$L663='Split CS budget (C)'!$L$1,'Cumulative Cost Share Budget'!G663,0)</f>
        <v>0</v>
      </c>
      <c r="H663" s="235">
        <f>IF('Cumulative Cost Share Budget'!$L663='Split CS budget (C)'!$L$1,'Cumulative Cost Share Budget'!H663,0)</f>
        <v>0</v>
      </c>
      <c r="I663" s="235">
        <f>IF('Cumulative Cost Share Budget'!$L663='Split CS budget (C)'!$L$1,'Cumulative Cost Share Budget'!I663,0)</f>
        <v>0</v>
      </c>
      <c r="J663" s="158">
        <f t="shared" si="350"/>
        <v>0</v>
      </c>
      <c r="K663" s="20"/>
      <c r="L663" s="16"/>
    </row>
    <row r="664" spans="1:16" hidden="1">
      <c r="A664" s="493">
        <f>IF('Cumulative Cost Share Budget'!$L664='Split CS budget (C)'!$L$1,'Cumulative Cost Share Budget'!A664,0)</f>
        <v>0</v>
      </c>
      <c r="B664" s="492">
        <f>IF('Cumulative Cost Share Budget'!L664='Split CS budget (C)'!$L$1,'Cumulative Cost Share Budget'!B664,0)</f>
        <v>0</v>
      </c>
      <c r="C664" s="361"/>
      <c r="D664" s="362"/>
      <c r="E664" s="235">
        <f>IF('Cumulative Cost Share Budget'!$L664='Split CS budget (C)'!$L$1,'Cumulative Cost Share Budget'!E664,0)</f>
        <v>0</v>
      </c>
      <c r="F664" s="235">
        <f>IF('Cumulative Cost Share Budget'!$L664='Split CS budget (C)'!$L$1,'Cumulative Cost Share Budget'!F664,0)</f>
        <v>0</v>
      </c>
      <c r="G664" s="235">
        <f>IF('Cumulative Cost Share Budget'!$L664='Split CS budget (C)'!$L$1,'Cumulative Cost Share Budget'!G664,0)</f>
        <v>0</v>
      </c>
      <c r="H664" s="235">
        <f>IF('Cumulative Cost Share Budget'!$L664='Split CS budget (C)'!$L$1,'Cumulative Cost Share Budget'!H664,0)</f>
        <v>0</v>
      </c>
      <c r="I664" s="235">
        <f>IF('Cumulative Cost Share Budget'!$L664='Split CS budget (C)'!$L$1,'Cumulative Cost Share Budget'!I664,0)</f>
        <v>0</v>
      </c>
      <c r="J664" s="158">
        <f t="shared" si="350"/>
        <v>0</v>
      </c>
    </row>
    <row r="665" spans="1:16">
      <c r="A665" s="79"/>
      <c r="B665" s="770" t="s">
        <v>36</v>
      </c>
      <c r="C665" s="770"/>
      <c r="D665" s="770"/>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493">
        <f>IF('Cumulative Cost Share Budget'!$L668='Split CS budget (C)'!$L$1,'Cumulative Cost Share Budget'!A668,0)</f>
        <v>0</v>
      </c>
      <c r="B668" s="493">
        <f>IF('Cumulative Cost Share Budget'!L668='Split CS budget (C)'!$L$1,'Cumulative Cost Share Budget'!B668,0)</f>
        <v>0</v>
      </c>
      <c r="C668" s="9"/>
      <c r="E668" s="235">
        <f>IF('Cumulative Cost Share Budget'!$L668='Split CS budget (C)'!$L$1,'Cumulative Cost Share Budget'!E668,0)</f>
        <v>0</v>
      </c>
      <c r="F668" s="235">
        <f>IF('Cumulative Cost Share Budget'!$L668='Split CS budget (C)'!$L$1,'Cumulative Cost Share Budget'!F668,0)</f>
        <v>0</v>
      </c>
      <c r="G668" s="235">
        <f>IF('Cumulative Cost Share Budget'!$L668='Split CS budget (C)'!$L$1,'Cumulative Cost Share Budget'!G668,0)</f>
        <v>0</v>
      </c>
      <c r="H668" s="235">
        <f>IF('Cumulative Cost Share Budget'!$L668='Split CS budget (C)'!$L$1,'Cumulative Cost Share Budget'!H668,0)</f>
        <v>0</v>
      </c>
      <c r="I668" s="235">
        <f>IF('Cumulative Cost Share Budget'!$L668='Split CS budget (C)'!$L$1,'Cumulative Cost Share Budget'!I668,0)</f>
        <v>0</v>
      </c>
      <c r="J668" s="158">
        <f>SUM(E668:I668)</f>
        <v>0</v>
      </c>
    </row>
    <row r="669" spans="1:16" hidden="1">
      <c r="A669" s="493">
        <f>IF('Cumulative Cost Share Budget'!$L669='Split CS budget (C)'!$L$1,'Cumulative Cost Share Budget'!A669,0)</f>
        <v>0</v>
      </c>
      <c r="B669" s="493">
        <f>IF('Cumulative Cost Share Budget'!L669='Split CS budget (C)'!$L$1,'Cumulative Cost Share Budget'!B669,0)</f>
        <v>0</v>
      </c>
      <c r="C669" s="9"/>
      <c r="E669" s="235">
        <f>IF('Cumulative Cost Share Budget'!$L669='Split CS budget (C)'!$L$1,'Cumulative Cost Share Budget'!E669,0)</f>
        <v>0</v>
      </c>
      <c r="F669" s="235">
        <f>IF('Cumulative Cost Share Budget'!$L669='Split CS budget (C)'!$L$1,'Cumulative Cost Share Budget'!F669,0)</f>
        <v>0</v>
      </c>
      <c r="G669" s="235">
        <f>IF('Cumulative Cost Share Budget'!$L669='Split CS budget (C)'!$L$1,'Cumulative Cost Share Budget'!G669,0)</f>
        <v>0</v>
      </c>
      <c r="H669" s="235">
        <f>IF('Cumulative Cost Share Budget'!$L669='Split CS budget (C)'!$L$1,'Cumulative Cost Share Budget'!H669,0)</f>
        <v>0</v>
      </c>
      <c r="I669" s="235">
        <f>IF('Cumulative Cost Share Budget'!$L669='Split CS budget (C)'!$L$1,'Cumulative Cost Share Budget'!I669,0)</f>
        <v>0</v>
      </c>
      <c r="J669" s="158">
        <f t="shared" ref="J669:J672" si="352">SUM(E669:I669)</f>
        <v>0</v>
      </c>
    </row>
    <row r="670" spans="1:16" hidden="1">
      <c r="A670" s="493">
        <f>IF('Cumulative Cost Share Budget'!$L670='Split CS budget (C)'!$L$1,'Cumulative Cost Share Budget'!A670,0)</f>
        <v>0</v>
      </c>
      <c r="B670" s="493">
        <f>IF('Cumulative Cost Share Budget'!L670='Split CS budget (C)'!$L$1,'Cumulative Cost Share Budget'!B670,0)</f>
        <v>0</v>
      </c>
      <c r="C670" s="9"/>
      <c r="E670" s="235">
        <f>IF('Cumulative Cost Share Budget'!$L670='Split CS budget (C)'!$L$1,'Cumulative Cost Share Budget'!E670,0)</f>
        <v>0</v>
      </c>
      <c r="F670" s="235">
        <f>IF('Cumulative Cost Share Budget'!$L670='Split CS budget (C)'!$L$1,'Cumulative Cost Share Budget'!F670,0)</f>
        <v>0</v>
      </c>
      <c r="G670" s="235">
        <f>IF('Cumulative Cost Share Budget'!$L670='Split CS budget (C)'!$L$1,'Cumulative Cost Share Budget'!G670,0)</f>
        <v>0</v>
      </c>
      <c r="H670" s="235">
        <f>IF('Cumulative Cost Share Budget'!$L670='Split CS budget (C)'!$L$1,'Cumulative Cost Share Budget'!H670,0)</f>
        <v>0</v>
      </c>
      <c r="I670" s="235">
        <f>IF('Cumulative Cost Share Budget'!$L670='Split CS budget (C)'!$L$1,'Cumulative Cost Share Budget'!I670,0)</f>
        <v>0</v>
      </c>
      <c r="J670" s="158">
        <f t="shared" si="352"/>
        <v>0</v>
      </c>
    </row>
    <row r="671" spans="1:16" hidden="1">
      <c r="A671" s="493">
        <f>IF('Cumulative Cost Share Budget'!$L671='Split CS budget (C)'!$L$1,'Cumulative Cost Share Budget'!A671,0)</f>
        <v>0</v>
      </c>
      <c r="B671" s="493">
        <f>IF('Cumulative Cost Share Budget'!L671='Split CS budget (C)'!$L$1,'Cumulative Cost Share Budget'!B671,0)</f>
        <v>0</v>
      </c>
      <c r="C671" s="9"/>
      <c r="E671" s="235">
        <f>IF('Cumulative Cost Share Budget'!$L671='Split CS budget (C)'!$L$1,'Cumulative Cost Share Budget'!E671,0)</f>
        <v>0</v>
      </c>
      <c r="F671" s="235">
        <f>IF('Cumulative Cost Share Budget'!$L671='Split CS budget (C)'!$L$1,'Cumulative Cost Share Budget'!F671,0)</f>
        <v>0</v>
      </c>
      <c r="G671" s="235">
        <f>IF('Cumulative Cost Share Budget'!$L671='Split CS budget (C)'!$L$1,'Cumulative Cost Share Budget'!G671,0)</f>
        <v>0</v>
      </c>
      <c r="H671" s="235">
        <f>IF('Cumulative Cost Share Budget'!$L671='Split CS budget (C)'!$L$1,'Cumulative Cost Share Budget'!H671,0)</f>
        <v>0</v>
      </c>
      <c r="I671" s="235">
        <f>IF('Cumulative Cost Share Budget'!$L671='Split CS budget (C)'!$L$1,'Cumulative Cost Share Budget'!I671,0)</f>
        <v>0</v>
      </c>
      <c r="J671" s="158">
        <f t="shared" si="352"/>
        <v>0</v>
      </c>
      <c r="N671" s="8"/>
      <c r="O671" s="8"/>
      <c r="P671" s="8"/>
    </row>
    <row r="672" spans="1:16" hidden="1">
      <c r="A672" s="493">
        <f>IF('Cumulative Cost Share Budget'!$L672='Split CS budget (C)'!$L$1,'Cumulative Cost Share Budget'!A672,0)</f>
        <v>0</v>
      </c>
      <c r="B672" s="485">
        <f>IF('Cumulative Cost Share Budget'!L672='Split CS budget (C)'!$L$1,'Cumulative Cost Share Budget'!B672,0)</f>
        <v>0</v>
      </c>
      <c r="C672" s="9"/>
      <c r="E672" s="235">
        <f>IF('Cumulative Cost Share Budget'!$L672='Split CS budget (C)'!$L$1,'Cumulative Cost Share Budget'!E672,0)</f>
        <v>0</v>
      </c>
      <c r="F672" s="235">
        <f>IF('Cumulative Cost Share Budget'!$L672='Split CS budget (C)'!$L$1,'Cumulative Cost Share Budget'!F672,0)</f>
        <v>0</v>
      </c>
      <c r="G672" s="235">
        <f>IF('Cumulative Cost Share Budget'!$L672='Split CS budget (C)'!$L$1,'Cumulative Cost Share Budget'!G672,0)</f>
        <v>0</v>
      </c>
      <c r="H672" s="235">
        <f>IF('Cumulative Cost Share Budget'!$L672='Split CS budget (C)'!$L$1,'Cumulative Cost Share Budget'!H672,0)</f>
        <v>0</v>
      </c>
      <c r="I672" s="235">
        <f>IF('Cumulative Cost Share Budget'!$L672='Split CS budget (C)'!$L$1,'Cumulative Cost Share Budget'!I672,0)</f>
        <v>0</v>
      </c>
      <c r="J672" s="158">
        <f t="shared" si="352"/>
        <v>0</v>
      </c>
    </row>
    <row r="673" spans="1:17">
      <c r="A673" s="80"/>
      <c r="B673" s="770" t="s">
        <v>82</v>
      </c>
      <c r="C673" s="757"/>
      <c r="D673" s="757"/>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6"/>
      <c r="D675" s="3"/>
      <c r="E675" s="16"/>
      <c r="F675" s="16"/>
      <c r="G675" s="16"/>
      <c r="H675" s="16"/>
      <c r="I675" s="20"/>
      <c r="J675" s="25"/>
      <c r="K675" s="2"/>
      <c r="L675" s="2"/>
      <c r="M675" s="2"/>
    </row>
    <row r="676" spans="1:17">
      <c r="A676" s="493">
        <f>IF('Cumulative Cost Share Budget'!$L676='Split CS budget (C)'!$L$1,'Cumulative Cost Share Budget'!A676,0)</f>
        <v>0</v>
      </c>
      <c r="B676" s="493">
        <f>IF('Cumulative Cost Share Budget'!L676='Split CS budget (C)'!$L$1,'Cumulative Cost Share Budget'!B676,0)</f>
        <v>0</v>
      </c>
      <c r="C676" s="9"/>
      <c r="E676" s="235">
        <f>IF('Cumulative Cost Share Budget'!$L676='Split CS budget (C)'!$L$1,'Cumulative Cost Share Budget'!E676,0)</f>
        <v>0</v>
      </c>
      <c r="F676" s="235">
        <f>IF('Cumulative Cost Share Budget'!$L676='Split CS budget (C)'!$L$1,'Cumulative Cost Share Budget'!F676,0)</f>
        <v>0</v>
      </c>
      <c r="G676" s="235">
        <f>IF('Cumulative Cost Share Budget'!$L676='Split CS budget (C)'!$L$1,'Cumulative Cost Share Budget'!G676,0)</f>
        <v>0</v>
      </c>
      <c r="H676" s="235">
        <f>IF('Cumulative Cost Share Budget'!$L676='Split CS budget (C)'!$L$1,'Cumulative Cost Share Budget'!H676,0)</f>
        <v>0</v>
      </c>
      <c r="I676" s="235">
        <f>IF('Cumulative Cost Share Budget'!$L676='Split CS budget (C)'!$L$1,'Cumulative Cost Share Budget'!I676,0)</f>
        <v>0</v>
      </c>
      <c r="J676" s="158">
        <f t="shared" ref="J676:J689" si="354">SUM(E676:I676)</f>
        <v>0</v>
      </c>
      <c r="K676" s="2"/>
      <c r="L676" s="2"/>
      <c r="M676" s="2"/>
    </row>
    <row r="677" spans="1:17">
      <c r="A677" s="493">
        <f>IF('Cumulative Cost Share Budget'!$L677='Split CS budget (C)'!$L$1,'Cumulative Cost Share Budget'!A677,0)</f>
        <v>0</v>
      </c>
      <c r="B677" s="493">
        <f>IF('Cumulative Cost Share Budget'!L677='Split CS budget (C)'!$L$1,'Cumulative Cost Share Budget'!B677,0)</f>
        <v>0</v>
      </c>
      <c r="C677" s="9"/>
      <c r="D677" s="10"/>
      <c r="E677" s="235">
        <f>IF('Cumulative Cost Share Budget'!$L677='Split CS budget (C)'!$L$1,'Cumulative Cost Share Budget'!E677,0)</f>
        <v>0</v>
      </c>
      <c r="F677" s="235">
        <f>IF('Cumulative Cost Share Budget'!$L677='Split CS budget (C)'!$L$1,'Cumulative Cost Share Budget'!F677,0)</f>
        <v>0</v>
      </c>
      <c r="G677" s="235">
        <f>IF('Cumulative Cost Share Budget'!$L677='Split CS budget (C)'!$L$1,'Cumulative Cost Share Budget'!G677,0)</f>
        <v>0</v>
      </c>
      <c r="H677" s="235">
        <f>IF('Cumulative Cost Share Budget'!$L677='Split CS budget (C)'!$L$1,'Cumulative Cost Share Budget'!H677,0)</f>
        <v>0</v>
      </c>
      <c r="I677" s="235">
        <f>IF('Cumulative Cost Share Budget'!$L677='Split CS budget (C)'!$L$1,'Cumulative Cost Share Budget'!I677,0)</f>
        <v>0</v>
      </c>
      <c r="J677" s="158">
        <f t="shared" si="354"/>
        <v>0</v>
      </c>
      <c r="K677" s="2"/>
      <c r="L677" s="2"/>
      <c r="M677" s="2"/>
    </row>
    <row r="678" spans="1:17">
      <c r="A678" s="493">
        <f>IF('Cumulative Cost Share Budget'!$L678='Split CS budget (C)'!$L$1,'Cumulative Cost Share Budget'!A678,0)</f>
        <v>0</v>
      </c>
      <c r="B678" s="493">
        <f>IF('Cumulative Cost Share Budget'!L678='Split CS budget (C)'!$L$1,'Cumulative Cost Share Budget'!B678,0)</f>
        <v>0</v>
      </c>
      <c r="C678" s="9"/>
      <c r="D678" s="10"/>
      <c r="E678" s="235">
        <f>IF('Cumulative Cost Share Budget'!$L678='Split CS budget (C)'!$L$1,'Cumulative Cost Share Budget'!E678,0)</f>
        <v>0</v>
      </c>
      <c r="F678" s="235">
        <f>IF('Cumulative Cost Share Budget'!$L678='Split CS budget (C)'!$L$1,'Cumulative Cost Share Budget'!F678,0)</f>
        <v>0</v>
      </c>
      <c r="G678" s="235">
        <f>IF('Cumulative Cost Share Budget'!$L678='Split CS budget (C)'!$L$1,'Cumulative Cost Share Budget'!G678,0)</f>
        <v>0</v>
      </c>
      <c r="H678" s="235">
        <f>IF('Cumulative Cost Share Budget'!$L678='Split CS budget (C)'!$L$1,'Cumulative Cost Share Budget'!H678,0)</f>
        <v>0</v>
      </c>
      <c r="I678" s="235">
        <f>IF('Cumulative Cost Share Budget'!$L678='Split CS budget (C)'!$L$1,'Cumulative Cost Share Budget'!I678,0)</f>
        <v>0</v>
      </c>
      <c r="J678" s="158">
        <f t="shared" si="354"/>
        <v>0</v>
      </c>
      <c r="K678" s="2"/>
      <c r="L678" s="2"/>
      <c r="M678" s="2"/>
    </row>
    <row r="679" spans="1:17">
      <c r="A679" s="493">
        <f>IF('Cumulative Cost Share Budget'!$L679='Split CS budget (C)'!$L$1,'Cumulative Cost Share Budget'!A679,0)</f>
        <v>0</v>
      </c>
      <c r="B679" s="493">
        <f>IF('Cumulative Cost Share Budget'!L679='Split CS budget (C)'!$L$1,'Cumulative Cost Share Budget'!B679,0)</f>
        <v>0</v>
      </c>
      <c r="C679" s="9"/>
      <c r="D679" s="10"/>
      <c r="E679" s="235">
        <f>IF('Cumulative Cost Share Budget'!$L679='Split CS budget (C)'!$L$1,'Cumulative Cost Share Budget'!E679,0)</f>
        <v>0</v>
      </c>
      <c r="F679" s="235">
        <f>IF('Cumulative Cost Share Budget'!$L679='Split CS budget (C)'!$L$1,'Cumulative Cost Share Budget'!F679,0)</f>
        <v>0</v>
      </c>
      <c r="G679" s="235">
        <f>IF('Cumulative Cost Share Budget'!$L679='Split CS budget (C)'!$L$1,'Cumulative Cost Share Budget'!G679,0)</f>
        <v>0</v>
      </c>
      <c r="H679" s="235">
        <f>IF('Cumulative Cost Share Budget'!$L679='Split CS budget (C)'!$L$1,'Cumulative Cost Share Budget'!H679,0)</f>
        <v>0</v>
      </c>
      <c r="I679" s="235">
        <f>IF('Cumulative Cost Share Budget'!$L679='Split CS budget (C)'!$L$1,'Cumulative Cost Share Budget'!I679,0)</f>
        <v>0</v>
      </c>
      <c r="J679" s="158">
        <f t="shared" si="354"/>
        <v>0</v>
      </c>
      <c r="K679" s="2"/>
      <c r="L679" s="2"/>
      <c r="M679" s="2"/>
    </row>
    <row r="680" spans="1:17">
      <c r="A680" s="493">
        <f>IF('Cumulative Cost Share Budget'!$L680='Split CS budget (C)'!$L$1,'Cumulative Cost Share Budget'!A680,0)</f>
        <v>0</v>
      </c>
      <c r="B680" s="493">
        <f>IF('Cumulative Cost Share Budget'!L680='Split CS budget (C)'!$L$1,'Cumulative Cost Share Budget'!B680,0)</f>
        <v>0</v>
      </c>
      <c r="C680" s="9"/>
      <c r="D680" s="10"/>
      <c r="E680" s="235">
        <f>IF('Cumulative Cost Share Budget'!$L680='Split CS budget (C)'!$L$1,'Cumulative Cost Share Budget'!E680,0)</f>
        <v>0</v>
      </c>
      <c r="F680" s="235">
        <f>IF('Cumulative Cost Share Budget'!$L680='Split CS budget (C)'!$L$1,'Cumulative Cost Share Budget'!F680,0)</f>
        <v>0</v>
      </c>
      <c r="G680" s="235">
        <f>IF('Cumulative Cost Share Budget'!$L680='Split CS budget (C)'!$L$1,'Cumulative Cost Share Budget'!G680,0)</f>
        <v>0</v>
      </c>
      <c r="H680" s="235">
        <f>IF('Cumulative Cost Share Budget'!$L680='Split CS budget (C)'!$L$1,'Cumulative Cost Share Budget'!H680,0)</f>
        <v>0</v>
      </c>
      <c r="I680" s="235">
        <f>IF('Cumulative Cost Share Budget'!$L680='Split CS budget (C)'!$L$1,'Cumulative Cost Share Budget'!I680,0)</f>
        <v>0</v>
      </c>
      <c r="J680" s="158">
        <f t="shared" si="354"/>
        <v>0</v>
      </c>
      <c r="K680" s="2"/>
      <c r="L680" s="2"/>
      <c r="M680" s="2"/>
    </row>
    <row r="681" spans="1:17">
      <c r="A681" s="493">
        <f>IF('Cumulative Cost Share Budget'!$L681='Split CS budget (C)'!$L$1,'Cumulative Cost Share Budget'!A681,0)</f>
        <v>0</v>
      </c>
      <c r="B681" s="493">
        <f>IF('Cumulative Cost Share Budget'!L681='Split CS budget (C)'!$L$1,'Cumulative Cost Share Budget'!B681,0)</f>
        <v>0</v>
      </c>
      <c r="C681" s="9"/>
      <c r="D681" s="10"/>
      <c r="E681" s="235">
        <f>IF('Cumulative Cost Share Budget'!$L681='Split CS budget (C)'!$L$1,'Cumulative Cost Share Budget'!E681,0)</f>
        <v>0</v>
      </c>
      <c r="F681" s="235">
        <f>IF('Cumulative Cost Share Budget'!$L681='Split CS budget (C)'!$L$1,'Cumulative Cost Share Budget'!F681,0)</f>
        <v>0</v>
      </c>
      <c r="G681" s="235">
        <f>IF('Cumulative Cost Share Budget'!$L681='Split CS budget (C)'!$L$1,'Cumulative Cost Share Budget'!G681,0)</f>
        <v>0</v>
      </c>
      <c r="H681" s="235">
        <f>IF('Cumulative Cost Share Budget'!$L681='Split CS budget (C)'!$L$1,'Cumulative Cost Share Budget'!H681,0)</f>
        <v>0</v>
      </c>
      <c r="I681" s="235">
        <f>IF('Cumulative Cost Share Budget'!$L681='Split CS budget (C)'!$L$1,'Cumulative Cost Share Budget'!I681,0)</f>
        <v>0</v>
      </c>
      <c r="J681" s="158">
        <f t="shared" si="354"/>
        <v>0</v>
      </c>
      <c r="K681" s="2"/>
      <c r="L681" s="2"/>
      <c r="M681" s="2"/>
    </row>
    <row r="682" spans="1:17">
      <c r="A682" s="493">
        <f>IF('Cumulative Cost Share Budget'!$L682='Split CS budget (C)'!$L$1,'Cumulative Cost Share Budget'!A682,0)</f>
        <v>0</v>
      </c>
      <c r="B682" s="493">
        <f>IF('Cumulative Cost Share Budget'!L682='Split CS budget (C)'!$L$1,'Cumulative Cost Share Budget'!B682,0)</f>
        <v>0</v>
      </c>
      <c r="C682" s="9"/>
      <c r="D682" s="10"/>
      <c r="E682" s="235">
        <f>IF('Cumulative Cost Share Budget'!$L682='Split CS budget (C)'!$L$1,'Cumulative Cost Share Budget'!E682,0)</f>
        <v>0</v>
      </c>
      <c r="F682" s="235">
        <f>IF('Cumulative Cost Share Budget'!$L682='Split CS budget (C)'!$L$1,'Cumulative Cost Share Budget'!F682,0)</f>
        <v>0</v>
      </c>
      <c r="G682" s="235">
        <f>IF('Cumulative Cost Share Budget'!$L682='Split CS budget (C)'!$L$1,'Cumulative Cost Share Budget'!G682,0)</f>
        <v>0</v>
      </c>
      <c r="H682" s="235">
        <f>IF('Cumulative Cost Share Budget'!$L682='Split CS budget (C)'!$L$1,'Cumulative Cost Share Budget'!H682,0)</f>
        <v>0</v>
      </c>
      <c r="I682" s="235">
        <f>IF('Cumulative Cost Share Budget'!$L682='Split CS budget (C)'!$L$1,'Cumulative Cost Share Budget'!I682,0)</f>
        <v>0</v>
      </c>
      <c r="J682" s="158">
        <f t="shared" si="354"/>
        <v>0</v>
      </c>
      <c r="K682" s="2"/>
      <c r="L682" s="2"/>
      <c r="M682" s="2"/>
    </row>
    <row r="683" spans="1:17">
      <c r="A683" s="493">
        <f>IF('Cumulative Cost Share Budget'!$L683='Split CS budget (C)'!$L$1,'Cumulative Cost Share Budget'!A683,0)</f>
        <v>0</v>
      </c>
      <c r="B683" s="493">
        <f>IF('Cumulative Cost Share Budget'!L683='Split CS budget (C)'!$L$1,'Cumulative Cost Share Budget'!B683,0)</f>
        <v>0</v>
      </c>
      <c r="C683" s="9"/>
      <c r="D683" s="10"/>
      <c r="E683" s="235">
        <f>IF('Cumulative Cost Share Budget'!$L683='Split CS budget (C)'!$L$1,'Cumulative Cost Share Budget'!E683,0)</f>
        <v>0</v>
      </c>
      <c r="F683" s="235">
        <f>IF('Cumulative Cost Share Budget'!$L683='Split CS budget (C)'!$L$1,'Cumulative Cost Share Budget'!F683,0)</f>
        <v>0</v>
      </c>
      <c r="G683" s="235">
        <f>IF('Cumulative Cost Share Budget'!$L683='Split CS budget (C)'!$L$1,'Cumulative Cost Share Budget'!G683,0)</f>
        <v>0</v>
      </c>
      <c r="H683" s="235">
        <f>IF('Cumulative Cost Share Budget'!$L683='Split CS budget (C)'!$L$1,'Cumulative Cost Share Budget'!H683,0)</f>
        <v>0</v>
      </c>
      <c r="I683" s="235">
        <f>IF('Cumulative Cost Share Budget'!$L683='Split CS budget (C)'!$L$1,'Cumulative Cost Share Budget'!I683,0)</f>
        <v>0</v>
      </c>
      <c r="J683" s="158">
        <f t="shared" si="354"/>
        <v>0</v>
      </c>
      <c r="K683" s="2"/>
      <c r="L683" s="2"/>
      <c r="M683" s="2"/>
    </row>
    <row r="684" spans="1:17">
      <c r="A684" s="493">
        <f>IF('Cumulative Cost Share Budget'!$L684='Split CS budget (C)'!$L$1,'Cumulative Cost Share Budget'!A684,0)</f>
        <v>0</v>
      </c>
      <c r="B684" s="493">
        <f>IF('Cumulative Cost Share Budget'!L684='Split CS budget (C)'!$L$1,'Cumulative Cost Share Budget'!B684,0)</f>
        <v>0</v>
      </c>
      <c r="C684" s="9"/>
      <c r="D684" s="10"/>
      <c r="E684" s="235">
        <f>IF('Cumulative Cost Share Budget'!$L684='Split CS budget (C)'!$L$1,'Cumulative Cost Share Budget'!E684,0)</f>
        <v>0</v>
      </c>
      <c r="F684" s="235">
        <f>IF('Cumulative Cost Share Budget'!$L684='Split CS budget (C)'!$L$1,'Cumulative Cost Share Budget'!F684,0)</f>
        <v>0</v>
      </c>
      <c r="G684" s="235">
        <f>IF('Cumulative Cost Share Budget'!$L684='Split CS budget (C)'!$L$1,'Cumulative Cost Share Budget'!G684,0)</f>
        <v>0</v>
      </c>
      <c r="H684" s="235">
        <f>IF('Cumulative Cost Share Budget'!$L684='Split CS budget (C)'!$L$1,'Cumulative Cost Share Budget'!H684,0)</f>
        <v>0</v>
      </c>
      <c r="I684" s="235">
        <f>IF('Cumulative Cost Share Budget'!$L684='Split CS budget (C)'!$L$1,'Cumulative Cost Share Budget'!I684,0)</f>
        <v>0</v>
      </c>
      <c r="J684" s="158">
        <f t="shared" si="354"/>
        <v>0</v>
      </c>
      <c r="K684" s="2"/>
      <c r="L684" s="2"/>
      <c r="M684" s="2"/>
    </row>
    <row r="685" spans="1:17" hidden="1">
      <c r="A685" s="493">
        <f>IF('Cumulative Cost Share Budget'!$L685='Split CS budget (C)'!$L$1,'Cumulative Cost Share Budget'!A685,0)</f>
        <v>0</v>
      </c>
      <c r="B685" s="493">
        <f>IF('Cumulative Cost Share Budget'!L685='Split CS budget (C)'!$L$1,'Cumulative Cost Share Budget'!B685,0)</f>
        <v>0</v>
      </c>
      <c r="C685" s="9"/>
      <c r="D685" s="10"/>
      <c r="E685" s="235">
        <f>IF('Cumulative Cost Share Budget'!$L685='Split CS budget (C)'!$L$1,'Cumulative Cost Share Budget'!E685,0)</f>
        <v>0</v>
      </c>
      <c r="F685" s="235">
        <f>IF('Cumulative Cost Share Budget'!$L685='Split CS budget (C)'!$L$1,'Cumulative Cost Share Budget'!F685,0)</f>
        <v>0</v>
      </c>
      <c r="G685" s="235">
        <f>IF('Cumulative Cost Share Budget'!$L685='Split CS budget (C)'!$L$1,'Cumulative Cost Share Budget'!G685,0)</f>
        <v>0</v>
      </c>
      <c r="H685" s="235">
        <f>IF('Cumulative Cost Share Budget'!$L685='Split CS budget (C)'!$L$1,'Cumulative Cost Share Budget'!H685,0)</f>
        <v>0</v>
      </c>
      <c r="I685" s="235">
        <f>IF('Cumulative Cost Share Budget'!$L685='Split CS budget (C)'!$L$1,'Cumulative Cost Share Budget'!I685,0)</f>
        <v>0</v>
      </c>
      <c r="J685" s="158">
        <f t="shared" si="354"/>
        <v>0</v>
      </c>
      <c r="K685" s="2"/>
      <c r="L685" s="2"/>
      <c r="M685" s="2"/>
    </row>
    <row r="686" spans="1:17" hidden="1">
      <c r="A686" s="493">
        <f>IF('Cumulative Cost Share Budget'!$L686='Split CS budget (C)'!$L$1,'Cumulative Cost Share Budget'!A686,0)</f>
        <v>0</v>
      </c>
      <c r="B686" s="493">
        <f>IF('Cumulative Cost Share Budget'!L686='Split CS budget (C)'!$L$1,'Cumulative Cost Share Budget'!B686,0)</f>
        <v>0</v>
      </c>
      <c r="C686" s="9"/>
      <c r="D686" s="10"/>
      <c r="E686" s="235">
        <f>IF('Cumulative Cost Share Budget'!$L686='Split CS budget (C)'!$L$1,'Cumulative Cost Share Budget'!E686,0)</f>
        <v>0</v>
      </c>
      <c r="F686" s="235">
        <f>IF('Cumulative Cost Share Budget'!$L686='Split CS budget (C)'!$L$1,'Cumulative Cost Share Budget'!F686,0)</f>
        <v>0</v>
      </c>
      <c r="G686" s="235">
        <f>IF('Cumulative Cost Share Budget'!$L686='Split CS budget (C)'!$L$1,'Cumulative Cost Share Budget'!G686,0)</f>
        <v>0</v>
      </c>
      <c r="H686" s="235">
        <f>IF('Cumulative Cost Share Budget'!$L686='Split CS budget (C)'!$L$1,'Cumulative Cost Share Budget'!H686,0)</f>
        <v>0</v>
      </c>
      <c r="I686" s="235">
        <f>IF('Cumulative Cost Share Budget'!$L686='Split CS budget (C)'!$L$1,'Cumulative Cost Share Budget'!I686,0)</f>
        <v>0</v>
      </c>
      <c r="J686" s="158">
        <f t="shared" si="354"/>
        <v>0</v>
      </c>
      <c r="K686" s="2"/>
      <c r="L686" s="2"/>
      <c r="M686" s="2"/>
    </row>
    <row r="687" spans="1:17" hidden="1">
      <c r="A687" s="493">
        <f>IF('Cumulative Cost Share Budget'!$L687='Split CS budget (C)'!$L$1,'Cumulative Cost Share Budget'!A687,0)</f>
        <v>0</v>
      </c>
      <c r="B687" s="493">
        <f>IF('Cumulative Cost Share Budget'!L687='Split CS budget (C)'!$L$1,'Cumulative Cost Share Budget'!B687,0)</f>
        <v>0</v>
      </c>
      <c r="C687" s="9"/>
      <c r="D687" s="10"/>
      <c r="E687" s="235">
        <f>IF('Cumulative Cost Share Budget'!$L687='Split CS budget (C)'!$L$1,'Cumulative Cost Share Budget'!E687,0)</f>
        <v>0</v>
      </c>
      <c r="F687" s="235">
        <f>IF('Cumulative Cost Share Budget'!$L687='Split CS budget (C)'!$L$1,'Cumulative Cost Share Budget'!F687,0)</f>
        <v>0</v>
      </c>
      <c r="G687" s="235">
        <f>IF('Cumulative Cost Share Budget'!$L687='Split CS budget (C)'!$L$1,'Cumulative Cost Share Budget'!G687,0)</f>
        <v>0</v>
      </c>
      <c r="H687" s="235">
        <f>IF('Cumulative Cost Share Budget'!$L687='Split CS budget (C)'!$L$1,'Cumulative Cost Share Budget'!H687,0)</f>
        <v>0</v>
      </c>
      <c r="I687" s="235">
        <f>IF('Cumulative Cost Share Budget'!$L687='Split CS budget (C)'!$L$1,'Cumulative Cost Share Budget'!I687,0)</f>
        <v>0</v>
      </c>
      <c r="J687" s="158">
        <f t="shared" si="354"/>
        <v>0</v>
      </c>
      <c r="K687" s="2"/>
      <c r="L687" s="2"/>
      <c r="M687" s="2"/>
      <c r="N687" s="2"/>
      <c r="O687" s="2"/>
      <c r="P687" s="2"/>
      <c r="Q687" s="2"/>
    </row>
    <row r="688" spans="1:17" hidden="1">
      <c r="A688" s="493">
        <f>IF('Cumulative Cost Share Budget'!$L688='Split CS budget (C)'!$L$1,'Cumulative Cost Share Budget'!A688,0)</f>
        <v>0</v>
      </c>
      <c r="B688" s="493">
        <f>IF('Cumulative Cost Share Budget'!L688='Split CS budget (C)'!$L$1,'Cumulative Cost Share Budget'!B688,0)</f>
        <v>0</v>
      </c>
      <c r="C688" s="9"/>
      <c r="D688" s="10"/>
      <c r="E688" s="235">
        <f>IF('Cumulative Cost Share Budget'!$L688='Split CS budget (C)'!$L$1,'Cumulative Cost Share Budget'!E688,0)</f>
        <v>0</v>
      </c>
      <c r="F688" s="235">
        <f>IF('Cumulative Cost Share Budget'!$L688='Split CS budget (C)'!$L$1,'Cumulative Cost Share Budget'!F688,0)</f>
        <v>0</v>
      </c>
      <c r="G688" s="235">
        <f>IF('Cumulative Cost Share Budget'!$L688='Split CS budget (C)'!$L$1,'Cumulative Cost Share Budget'!G688,0)</f>
        <v>0</v>
      </c>
      <c r="H688" s="235">
        <f>IF('Cumulative Cost Share Budget'!$L688='Split CS budget (C)'!$L$1,'Cumulative Cost Share Budget'!H688,0)</f>
        <v>0</v>
      </c>
      <c r="I688" s="235">
        <f>IF('Cumulative Cost Share Budget'!$L688='Split CS budget (C)'!$L$1,'Cumulative Cost Share Budget'!I688,0)</f>
        <v>0</v>
      </c>
      <c r="J688" s="158">
        <f t="shared" si="354"/>
        <v>0</v>
      </c>
      <c r="K688" s="20"/>
      <c r="L688" s="272"/>
      <c r="M688" s="2"/>
      <c r="N688" s="8"/>
      <c r="O688" s="8"/>
      <c r="P688" s="8"/>
    </row>
    <row r="689" spans="1:20" hidden="1">
      <c r="A689" s="493">
        <f>IF('Cumulative Cost Share Budget'!$L689='Split CS budget (C)'!$L$1,'Cumulative Cost Share Budget'!A689,0)</f>
        <v>0</v>
      </c>
      <c r="B689" s="485">
        <f>IF('Cumulative Cost Share Budget'!L689='Split CS budget (C)'!$L$1,'Cumulative Cost Share Budget'!B689,0)</f>
        <v>0</v>
      </c>
      <c r="C689" s="9"/>
      <c r="D689" s="10"/>
      <c r="E689" s="235">
        <f>IF('Cumulative Cost Share Budget'!$L689='Split CS budget (C)'!$L$1,'Cumulative Cost Share Budget'!E689,0)</f>
        <v>0</v>
      </c>
      <c r="F689" s="235">
        <f>IF('Cumulative Cost Share Budget'!$L689='Split CS budget (C)'!$L$1,'Cumulative Cost Share Budget'!F689,0)</f>
        <v>0</v>
      </c>
      <c r="G689" s="235">
        <f>IF('Cumulative Cost Share Budget'!$L689='Split CS budget (C)'!$L$1,'Cumulative Cost Share Budget'!G689,0)</f>
        <v>0</v>
      </c>
      <c r="H689" s="235">
        <f>IF('Cumulative Cost Share Budget'!$L689='Split CS budget (C)'!$L$1,'Cumulative Cost Share Budget'!H689,0)</f>
        <v>0</v>
      </c>
      <c r="I689" s="235">
        <f>IF('Cumulative Cost Share Budget'!$L689='Split CS budget (C)'!$L$1,'Cumulative Cost Share Budget'!I689,0)</f>
        <v>0</v>
      </c>
      <c r="J689" s="158">
        <f t="shared" si="354"/>
        <v>0</v>
      </c>
    </row>
    <row r="690" spans="1:20">
      <c r="A690" s="79"/>
      <c r="B690" s="749" t="s">
        <v>37</v>
      </c>
      <c r="C690" s="749"/>
      <c r="D690" s="749"/>
      <c r="E690" s="159">
        <f t="shared" ref="E690:J690" si="355">SUM(E676:E689)</f>
        <v>0</v>
      </c>
      <c r="F690" s="159">
        <f t="shared" si="355"/>
        <v>0</v>
      </c>
      <c r="G690" s="159">
        <f t="shared" si="355"/>
        <v>0</v>
      </c>
      <c r="H690" s="159">
        <f t="shared" si="355"/>
        <v>0</v>
      </c>
      <c r="I690" s="159">
        <f t="shared" si="355"/>
        <v>0</v>
      </c>
      <c r="J690" s="160">
        <f t="shared" si="355"/>
        <v>0</v>
      </c>
      <c r="L690" s="23"/>
      <c r="M690" s="725"/>
      <c r="N690" s="726"/>
      <c r="O690" s="726"/>
      <c r="P690" s="727"/>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4" t="s">
        <v>338</v>
      </c>
      <c r="B693" s="449"/>
      <c r="C693" s="449"/>
      <c r="E693" s="52"/>
      <c r="F693" s="52"/>
      <c r="G693" s="52"/>
      <c r="H693" s="52"/>
      <c r="I693" s="52"/>
      <c r="J693" s="158"/>
      <c r="K693" s="2"/>
      <c r="L693" s="23"/>
      <c r="M693" s="2"/>
      <c r="N693" s="2"/>
      <c r="O693" s="2"/>
      <c r="P693" s="2"/>
    </row>
    <row r="694" spans="1:20">
      <c r="A694" s="494"/>
      <c r="B694" s="493">
        <f>IF('Cumulative Cost Share Budget'!L694='Split CS budget (C)'!$L$1,'Cumulative Cost Share Budget'!B694,0)</f>
        <v>0</v>
      </c>
      <c r="C694" s="449"/>
      <c r="D694" s="493">
        <f>IF('Cumulative Cost Share Budget'!$L694='Split CS budget (C)'!$L$1,'Cumulative Cost Share Budget'!D694,0)</f>
        <v>0</v>
      </c>
      <c r="E694" s="235">
        <f>IF('Cumulative Cost Share Budget'!$L694='Split CS budget (C)'!$L$1,'Cumulative Cost Share Budget'!E694,0)</f>
        <v>0</v>
      </c>
      <c r="F694" s="235">
        <f>IF('Cumulative Cost Share Budget'!$L694='Split CS budget (C)'!$L$1,'Cumulative Cost Share Budget'!F694,0)</f>
        <v>0</v>
      </c>
      <c r="G694" s="235">
        <f>IF('Cumulative Cost Share Budget'!$L694='Split CS budget (C)'!$L$1,'Cumulative Cost Share Budget'!G694,0)</f>
        <v>0</v>
      </c>
      <c r="H694" s="235">
        <f>IF('Cumulative Cost Share Budget'!$L694='Split CS budget (C)'!$L$1,'Cumulative Cost Share Budget'!H694,0)</f>
        <v>0</v>
      </c>
      <c r="I694" s="235">
        <f>IF('Cumulative Cost Share Budget'!$L694='Split CS budget (C)'!$L$1,'Cumulative Cost Share Budget'!I694,0)</f>
        <v>0</v>
      </c>
      <c r="J694" s="158">
        <f t="shared" ref="J694:J696" si="356">SUM(E694:I694)</f>
        <v>0</v>
      </c>
      <c r="K694" s="2"/>
      <c r="L694" s="23"/>
      <c r="M694" s="2"/>
      <c r="N694" s="2"/>
      <c r="O694" s="2"/>
      <c r="P694" s="2"/>
    </row>
    <row r="695" spans="1:20">
      <c r="A695" s="486"/>
      <c r="B695" s="493">
        <f>IF('Cumulative Cost Share Budget'!L695='Split CS budget (C)'!$L$1,'Cumulative Cost Share Budget'!B695,0)</f>
        <v>0</v>
      </c>
      <c r="C695" s="449"/>
      <c r="D695" s="493">
        <f>IF('Cumulative Cost Share Budget'!$L695='Split CS budget (C)'!$L$1,'Cumulative Cost Share Budget'!D695,0)</f>
        <v>0</v>
      </c>
      <c r="E695" s="235">
        <f>IF('Cumulative Cost Share Budget'!$L695='Split CS budget (C)'!$L$1,'Cumulative Cost Share Budget'!E695,0)</f>
        <v>0</v>
      </c>
      <c r="F695" s="235">
        <f>IF('Cumulative Cost Share Budget'!$L695='Split CS budget (C)'!$L$1,'Cumulative Cost Share Budget'!F695,0)</f>
        <v>0</v>
      </c>
      <c r="G695" s="235">
        <f>IF('Cumulative Cost Share Budget'!$L695='Split CS budget (C)'!$L$1,'Cumulative Cost Share Budget'!G695,0)</f>
        <v>0</v>
      </c>
      <c r="H695" s="235">
        <f>IF('Cumulative Cost Share Budget'!$L695='Split CS budget (C)'!$L$1,'Cumulative Cost Share Budget'!H695,0)</f>
        <v>0</v>
      </c>
      <c r="I695" s="235">
        <f>IF('Cumulative Cost Share Budget'!$L695='Split CS budget (C)'!$L$1,'Cumulative Cost Share Budget'!I695,0)</f>
        <v>0</v>
      </c>
      <c r="J695" s="158">
        <f t="shared" si="356"/>
        <v>0</v>
      </c>
      <c r="K695" s="2"/>
      <c r="L695" s="23"/>
      <c r="M695" s="2"/>
      <c r="N695" s="2"/>
      <c r="O695" s="2"/>
      <c r="P695" s="2"/>
    </row>
    <row r="696" spans="1:20">
      <c r="A696" s="486"/>
      <c r="B696" s="493">
        <f>IF('Cumulative Cost Share Budget'!L696='Split CS budget (C)'!$L$1,'Cumulative Cost Share Budget'!B696,0)</f>
        <v>0</v>
      </c>
      <c r="C696" s="449"/>
      <c r="D696" s="493">
        <f>IF('Cumulative Cost Share Budget'!$L696='Split CS budget (C)'!$L$1,'Cumulative Cost Share Budget'!D696,0)</f>
        <v>0</v>
      </c>
      <c r="E696" s="235">
        <f>IF('Cumulative Cost Share Budget'!$L696='Split CS budget (C)'!$L$1,'Cumulative Cost Share Budget'!E696,0)</f>
        <v>0</v>
      </c>
      <c r="F696" s="235">
        <f>IF('Cumulative Cost Share Budget'!$L696='Split CS budget (C)'!$L$1,'Cumulative Cost Share Budget'!F696,0)</f>
        <v>0</v>
      </c>
      <c r="G696" s="235">
        <f>IF('Cumulative Cost Share Budget'!$L696='Split CS budget (C)'!$L$1,'Cumulative Cost Share Budget'!G696,0)</f>
        <v>0</v>
      </c>
      <c r="H696" s="235">
        <f>IF('Cumulative Cost Share Budget'!$L696='Split CS budget (C)'!$L$1,'Cumulative Cost Share Budget'!H696,0)</f>
        <v>0</v>
      </c>
      <c r="I696" s="235">
        <f>IF('Cumulative Cost Share Budget'!$L696='Split CS budget (C)'!$L$1,'Cumulative Cost Share Budget'!I696,0)</f>
        <v>0</v>
      </c>
      <c r="J696" s="158">
        <f t="shared" si="356"/>
        <v>0</v>
      </c>
      <c r="K696" s="2"/>
      <c r="L696" s="23"/>
      <c r="M696" s="65"/>
      <c r="N696" s="65"/>
      <c r="O696" s="65"/>
      <c r="P696" s="65"/>
      <c r="Q696" s="65"/>
      <c r="R696" s="65"/>
    </row>
    <row r="697" spans="1:20">
      <c r="A697" s="494" t="s">
        <v>314</v>
      </c>
      <c r="B697" s="486"/>
      <c r="C697" s="449"/>
      <c r="E697" s="52"/>
      <c r="F697" s="52"/>
      <c r="G697" s="52"/>
      <c r="H697" s="52"/>
      <c r="I697" s="52"/>
      <c r="J697" s="158"/>
      <c r="K697" s="2"/>
      <c r="L697" s="23"/>
      <c r="M697" s="2"/>
      <c r="N697" s="2"/>
      <c r="O697" s="2"/>
      <c r="P697" s="2"/>
    </row>
    <row r="698" spans="1:20">
      <c r="A698" s="495"/>
      <c r="B698" s="493">
        <f>IF('Cumulative Cost Share Budget'!L698='Split CS budget (C)'!$L$1,'Cumulative Cost Share Budget'!B698,0)</f>
        <v>0</v>
      </c>
      <c r="C698" s="493">
        <f>IF('Cumulative Cost Share Budget'!M698='Split CS budget (C)'!$L$1,'Cumulative Cost Share Budget'!C698,0)</f>
        <v>0</v>
      </c>
      <c r="D698" s="493">
        <f>IF('Cumulative Cost Share Budget'!$L698='Split CS budget (C)'!$L$1,'Cumulative Cost Share Budget'!D698,0)</f>
        <v>0</v>
      </c>
      <c r="E698" s="235">
        <f>IF('Cumulative Cost Share Budget'!$L698='Split CS budget (C)'!$L$1,'Cumulative Cost Share Budget'!E698,0)</f>
        <v>0</v>
      </c>
      <c r="F698" s="235">
        <f>IF('Cumulative Cost Share Budget'!$L698='Split CS budget (C)'!$L$1,'Cumulative Cost Share Budget'!F698,0)</f>
        <v>0</v>
      </c>
      <c r="G698" s="235">
        <f>IF('Cumulative Cost Share Budget'!$L698='Split CS budget (C)'!$L$1,'Cumulative Cost Share Budget'!G698,0)</f>
        <v>0</v>
      </c>
      <c r="H698" s="235">
        <f>IF('Cumulative Cost Share Budget'!$L698='Split CS budget (C)'!$L$1,'Cumulative Cost Share Budget'!H698,0)</f>
        <v>0</v>
      </c>
      <c r="I698" s="235">
        <f>IF('Cumulative Cost Share Budget'!$L698='Split CS budget (C)'!$L$1,'Cumulative Cost Share Budget'!I698,0)</f>
        <v>0</v>
      </c>
      <c r="J698" s="158">
        <f t="shared" ref="J698:J700" si="357">SUM(E698:I698)</f>
        <v>0</v>
      </c>
      <c r="K698" s="2"/>
      <c r="L698" s="23"/>
      <c r="M698" s="2"/>
      <c r="N698" s="2"/>
      <c r="O698" s="2"/>
      <c r="P698" s="2"/>
    </row>
    <row r="699" spans="1:20">
      <c r="A699" s="495"/>
      <c r="B699" s="493">
        <f>IF('Cumulative Cost Share Budget'!L699='Split CS budget (C)'!$L$1,'Cumulative Cost Share Budget'!B699,0)</f>
        <v>0</v>
      </c>
      <c r="C699" s="493">
        <f>IF('Cumulative Cost Share Budget'!M699='Split CS budget (C)'!$L$1,'Cumulative Cost Share Budget'!C699,0)</f>
        <v>0</v>
      </c>
      <c r="D699" s="493">
        <f>IF('Cumulative Cost Share Budget'!$L699='Split CS budget (C)'!$L$1,'Cumulative Cost Share Budget'!D699,0)</f>
        <v>0</v>
      </c>
      <c r="E699" s="235">
        <f>IF('Cumulative Cost Share Budget'!$L699='Split CS budget (C)'!$L$1,'Cumulative Cost Share Budget'!E699,0)</f>
        <v>0</v>
      </c>
      <c r="F699" s="235">
        <f>IF('Cumulative Cost Share Budget'!$L699='Split CS budget (C)'!$L$1,'Cumulative Cost Share Budget'!F699,0)</f>
        <v>0</v>
      </c>
      <c r="G699" s="235">
        <f>IF('Cumulative Cost Share Budget'!$L699='Split CS budget (C)'!$L$1,'Cumulative Cost Share Budget'!G699,0)</f>
        <v>0</v>
      </c>
      <c r="H699" s="235">
        <f>IF('Cumulative Cost Share Budget'!$L699='Split CS budget (C)'!$L$1,'Cumulative Cost Share Budget'!H699,0)</f>
        <v>0</v>
      </c>
      <c r="I699" s="235">
        <f>IF('Cumulative Cost Share Budget'!$L699='Split CS budget (C)'!$L$1,'Cumulative Cost Share Budget'!I699,0)</f>
        <v>0</v>
      </c>
      <c r="J699" s="158">
        <f t="shared" si="357"/>
        <v>0</v>
      </c>
      <c r="K699" s="2"/>
      <c r="L699" s="23"/>
      <c r="M699" s="2"/>
      <c r="N699" s="2"/>
      <c r="O699" s="2"/>
      <c r="P699" s="2"/>
    </row>
    <row r="700" spans="1:20">
      <c r="A700" s="495"/>
      <c r="B700" s="493">
        <f>IF('Cumulative Cost Share Budget'!L700='Split CS budget (C)'!$L$1,'Cumulative Cost Share Budget'!B700,0)</f>
        <v>0</v>
      </c>
      <c r="C700" s="493">
        <f>IF('Cumulative Cost Share Budget'!M700='Split CS budget (C)'!$L$1,'Cumulative Cost Share Budget'!C700,0)</f>
        <v>0</v>
      </c>
      <c r="D700" s="493">
        <f>IF('Cumulative Cost Share Budget'!$L700='Split CS budget (C)'!$L$1,'Cumulative Cost Share Budget'!D700,0)</f>
        <v>0</v>
      </c>
      <c r="E700" s="235">
        <f>IF('Cumulative Cost Share Budget'!$L700='Split CS budget (C)'!$L$1,'Cumulative Cost Share Budget'!E700,0)</f>
        <v>0</v>
      </c>
      <c r="F700" s="235">
        <f>IF('Cumulative Cost Share Budget'!$L700='Split CS budget (C)'!$L$1,'Cumulative Cost Share Budget'!F700,0)</f>
        <v>0</v>
      </c>
      <c r="G700" s="235">
        <f>IF('Cumulative Cost Share Budget'!$L700='Split CS budget (C)'!$L$1,'Cumulative Cost Share Budget'!G700,0)</f>
        <v>0</v>
      </c>
      <c r="H700" s="235">
        <f>IF('Cumulative Cost Share Budget'!$L700='Split CS budget (C)'!$L$1,'Cumulative Cost Share Budget'!H700,0)</f>
        <v>0</v>
      </c>
      <c r="I700" s="235">
        <f>IF('Cumulative Cost Share Budget'!$L700='Split CS budget (C)'!$L$1,'Cumulative Cost Share Budget'!I700,0)</f>
        <v>0</v>
      </c>
      <c r="J700" s="158">
        <f t="shared" si="357"/>
        <v>0</v>
      </c>
      <c r="K700" s="2"/>
      <c r="L700" s="23"/>
      <c r="M700" s="2"/>
      <c r="N700" s="2"/>
      <c r="O700" s="2"/>
      <c r="P700" s="2"/>
    </row>
    <row r="701" spans="1:20">
      <c r="A701" s="494" t="s">
        <v>322</v>
      </c>
      <c r="B701" s="449"/>
      <c r="C701" s="449"/>
      <c r="E701" s="52"/>
      <c r="F701" s="52"/>
      <c r="G701" s="52"/>
      <c r="H701" s="52"/>
      <c r="I701" s="52"/>
      <c r="J701" s="158"/>
      <c r="K701" s="2"/>
      <c r="L701" s="23"/>
      <c r="M701" s="2"/>
      <c r="N701" s="2"/>
      <c r="O701" s="2"/>
      <c r="P701" s="2"/>
    </row>
    <row r="702" spans="1:20">
      <c r="A702" s="486"/>
      <c r="B702" s="493">
        <f>IF('Cumulative Cost Share Budget'!L702='Split CS budget (C)'!$L$1,'Cumulative Cost Share Budget'!B702,0)</f>
        <v>0</v>
      </c>
      <c r="C702" s="449"/>
      <c r="D702" s="493">
        <f>IF('Cumulative Cost Share Budget'!$L702='Split CS budget (C)'!$L$1,'Cumulative Cost Share Budget'!D702,0)</f>
        <v>0</v>
      </c>
      <c r="E702" s="235">
        <f>IF('Cumulative Cost Share Budget'!$L702='Split CS budget (C)'!$L$1,'Cumulative Cost Share Budget'!E702,0)</f>
        <v>0</v>
      </c>
      <c r="F702" s="235">
        <f>IF('Cumulative Cost Share Budget'!$L702='Split CS budget (C)'!$L$1,'Cumulative Cost Share Budget'!F702,0)</f>
        <v>0</v>
      </c>
      <c r="G702" s="235">
        <f>IF('Cumulative Cost Share Budget'!$L702='Split CS budget (C)'!$L$1,'Cumulative Cost Share Budget'!G702,0)</f>
        <v>0</v>
      </c>
      <c r="H702" s="235">
        <f>IF('Cumulative Cost Share Budget'!$L702='Split CS budget (C)'!$L$1,'Cumulative Cost Share Budget'!H702,0)</f>
        <v>0</v>
      </c>
      <c r="I702" s="235">
        <f>IF('Cumulative Cost Share Budget'!$L702='Split CS budget (C)'!$L$1,'Cumulative Cost Share Budget'!I702,0)</f>
        <v>0</v>
      </c>
      <c r="J702" s="158">
        <f>SUM(E702:I702)</f>
        <v>0</v>
      </c>
      <c r="K702" s="2"/>
      <c r="L702" s="23"/>
      <c r="M702" s="2"/>
      <c r="N702" s="2"/>
      <c r="O702" s="2"/>
      <c r="P702" s="2"/>
    </row>
    <row r="703" spans="1:20">
      <c r="A703" s="486"/>
      <c r="B703" s="493">
        <f>IF('Cumulative Cost Share Budget'!L703='Split CS budget (C)'!$L$1,'Cumulative Cost Share Budget'!B703,0)</f>
        <v>0</v>
      </c>
      <c r="C703" s="449"/>
      <c r="D703" s="493">
        <f>IF('Cumulative Cost Share Budget'!$L703='Split CS budget (C)'!$L$1,'Cumulative Cost Share Budget'!D703,0)</f>
        <v>0</v>
      </c>
      <c r="E703" s="235">
        <f>IF('Cumulative Cost Share Budget'!$L703='Split CS budget (C)'!$L$1,'Cumulative Cost Share Budget'!E703,0)</f>
        <v>0</v>
      </c>
      <c r="F703" s="235">
        <f>IF('Cumulative Cost Share Budget'!$L703='Split CS budget (C)'!$L$1,'Cumulative Cost Share Budget'!F703,0)</f>
        <v>0</v>
      </c>
      <c r="G703" s="235">
        <f>IF('Cumulative Cost Share Budget'!$L703='Split CS budget (C)'!$L$1,'Cumulative Cost Share Budget'!G703,0)</f>
        <v>0</v>
      </c>
      <c r="H703" s="235">
        <f>IF('Cumulative Cost Share Budget'!$L703='Split CS budget (C)'!$L$1,'Cumulative Cost Share Budget'!H703,0)</f>
        <v>0</v>
      </c>
      <c r="I703" s="235">
        <f>IF('Cumulative Cost Share Budget'!$L703='Split CS budget (C)'!$L$1,'Cumulative Cost Share Budget'!I703,0)</f>
        <v>0</v>
      </c>
      <c r="J703" s="158">
        <f>SUM(E703:I703)</f>
        <v>0</v>
      </c>
      <c r="K703" s="2"/>
      <c r="L703" s="23"/>
      <c r="M703" s="2"/>
      <c r="N703" s="2"/>
      <c r="O703" s="2"/>
      <c r="P703" s="2"/>
    </row>
    <row r="704" spans="1:20">
      <c r="A704" s="494" t="s">
        <v>47</v>
      </c>
      <c r="B704" s="449"/>
      <c r="C704" s="449"/>
      <c r="E704" s="52"/>
      <c r="F704" s="52"/>
      <c r="G704" s="52"/>
      <c r="H704" s="52"/>
      <c r="I704" s="52"/>
      <c r="J704" s="158"/>
      <c r="K704" s="2"/>
      <c r="L704" s="23"/>
      <c r="M704" s="2"/>
      <c r="N704" s="2"/>
      <c r="O704" s="2"/>
      <c r="P704" s="2"/>
    </row>
    <row r="705" spans="1:34">
      <c r="A705" s="494"/>
      <c r="B705" s="493">
        <f>IF('Cumulative Cost Share Budget'!L705='Split CS budget (C)'!$L$1,'Cumulative Cost Share Budget'!B705,0)</f>
        <v>0</v>
      </c>
      <c r="C705" s="449"/>
      <c r="D705" s="493">
        <f>IF('Cumulative Cost Share Budget'!$L705='Split CS budget (C)'!$L$1,'Cumulative Cost Share Budget'!D705,0)</f>
        <v>0</v>
      </c>
      <c r="E705" s="235">
        <f>IF('Cumulative Cost Share Budget'!$L705='Split CS budget (C)'!$L$1,'Cumulative Cost Share Budget'!E705,0)</f>
        <v>0</v>
      </c>
      <c r="F705" s="235">
        <f>IF('Cumulative Cost Share Budget'!$L705='Split CS budget (C)'!$L$1,'Cumulative Cost Share Budget'!F705,0)</f>
        <v>0</v>
      </c>
      <c r="G705" s="235">
        <f>IF('Cumulative Cost Share Budget'!$L705='Split CS budget (C)'!$L$1,'Cumulative Cost Share Budget'!G705,0)</f>
        <v>0</v>
      </c>
      <c r="H705" s="235">
        <f>IF('Cumulative Cost Share Budget'!$L705='Split CS budget (C)'!$L$1,'Cumulative Cost Share Budget'!H705,0)</f>
        <v>0</v>
      </c>
      <c r="I705" s="235">
        <f>IF('Cumulative Cost Share Budget'!$L705='Split CS budget (C)'!$L$1,'Cumulative Cost Share Budget'!I705,0)</f>
        <v>0</v>
      </c>
      <c r="J705" s="158">
        <f>SUM(E705:I705)</f>
        <v>0</v>
      </c>
      <c r="K705" s="2"/>
      <c r="L705" s="23"/>
      <c r="M705" s="2"/>
      <c r="N705" s="2"/>
      <c r="O705" s="2"/>
      <c r="P705" s="2"/>
    </row>
    <row r="706" spans="1:34">
      <c r="A706" s="486"/>
      <c r="B706" s="493">
        <f>IF('Cumulative Cost Share Budget'!L706='Split CS budget (C)'!$L$1,'Cumulative Cost Share Budget'!B706,0)</f>
        <v>0</v>
      </c>
      <c r="C706" s="449"/>
      <c r="D706" s="493">
        <f>IF('Cumulative Cost Share Budget'!$L706='Split CS budget (C)'!$L$1,'Cumulative Cost Share Budget'!D706,0)</f>
        <v>0</v>
      </c>
      <c r="E706" s="235">
        <f>IF('Cumulative Cost Share Budget'!$L706='Split CS budget (C)'!$L$1,'Cumulative Cost Share Budget'!E706,0)</f>
        <v>0</v>
      </c>
      <c r="F706" s="235">
        <f>IF('Cumulative Cost Share Budget'!$L706='Split CS budget (C)'!$L$1,'Cumulative Cost Share Budget'!F706,0)</f>
        <v>0</v>
      </c>
      <c r="G706" s="235">
        <f>IF('Cumulative Cost Share Budget'!$L706='Split CS budget (C)'!$L$1,'Cumulative Cost Share Budget'!G706,0)</f>
        <v>0</v>
      </c>
      <c r="H706" s="235">
        <f>IF('Cumulative Cost Share Budget'!$L706='Split CS budget (C)'!$L$1,'Cumulative Cost Share Budget'!H706,0)</f>
        <v>0</v>
      </c>
      <c r="I706" s="235">
        <f>IF('Cumulative Cost Share Budget'!$L706='Split CS budget (C)'!$L$1,'Cumulative Cost Share Budget'!I706,0)</f>
        <v>0</v>
      </c>
      <c r="J706" s="158">
        <f>SUM(E706:I706)</f>
        <v>0</v>
      </c>
      <c r="K706" s="2"/>
      <c r="L706" s="23"/>
      <c r="M706" s="2"/>
      <c r="N706" s="2"/>
      <c r="O706" s="2"/>
      <c r="P706" s="2"/>
    </row>
    <row r="707" spans="1:34" ht="15">
      <c r="A707" s="486"/>
      <c r="B707" s="493">
        <f>IF('Cumulative Cost Share Budget'!L707='Split CS budget (C)'!$L$1,'Cumulative Cost Share Budget'!B707,0)</f>
        <v>0</v>
      </c>
      <c r="C707" s="449"/>
      <c r="D707" s="493">
        <f>IF('Cumulative Cost Share Budget'!$L707='Split CS budget (C)'!$L$1,'Cumulative Cost Share Budget'!D707,0)</f>
        <v>0</v>
      </c>
      <c r="E707" s="235">
        <f>IF('Cumulative Cost Share Budget'!$L707='Split CS budget (C)'!$L$1,'Cumulative Cost Share Budget'!E707,0)</f>
        <v>0</v>
      </c>
      <c r="F707" s="235">
        <f>IF('Cumulative Cost Share Budget'!$L707='Split CS budget (C)'!$L$1,'Cumulative Cost Share Budget'!F707,0)</f>
        <v>0</v>
      </c>
      <c r="G707" s="235">
        <f>IF('Cumulative Cost Share Budget'!$L707='Split CS budget (C)'!$L$1,'Cumulative Cost Share Budget'!G707,0)</f>
        <v>0</v>
      </c>
      <c r="H707" s="235">
        <f>IF('Cumulative Cost Share Budget'!$L707='Split CS budget (C)'!$L$1,'Cumulative Cost Share Budget'!H707,0)</f>
        <v>0</v>
      </c>
      <c r="I707" s="235">
        <f>IF('Cumulative Cost Share Budget'!$L707='Split CS budget (C)'!$L$1,'Cumulative Cost Share Budget'!I707,0)</f>
        <v>0</v>
      </c>
      <c r="J707" s="158">
        <f>SUM(E707:I707)</f>
        <v>0</v>
      </c>
      <c r="K707" s="2"/>
      <c r="L707" s="23"/>
      <c r="M707" s="2"/>
      <c r="N707" s="2"/>
      <c r="O707" s="2"/>
      <c r="P707" s="2"/>
      <c r="AA707" s="85"/>
      <c r="AB707" s="85"/>
      <c r="AC707" s="85"/>
      <c r="AD707" s="85"/>
      <c r="AE707" s="85"/>
      <c r="AF707" s="85"/>
      <c r="AG707" s="85"/>
    </row>
    <row r="708" spans="1:34">
      <c r="A708" s="494"/>
      <c r="B708" s="493">
        <f>IF('Cumulative Cost Share Budget'!L708='Split CS budget (C)'!$L$1,'Cumulative Cost Share Budget'!B708,0)</f>
        <v>0</v>
      </c>
      <c r="C708" s="449"/>
      <c r="D708" s="493">
        <f>IF('Cumulative Cost Share Budget'!$L708='Split CS budget (C)'!$L$1,'Cumulative Cost Share Budget'!D708,0)</f>
        <v>0</v>
      </c>
      <c r="E708" s="235">
        <f>IF('Cumulative Cost Share Budget'!$L708='Split CS budget (C)'!$L$1,'Cumulative Cost Share Budget'!E708,0)</f>
        <v>0</v>
      </c>
      <c r="F708" s="235">
        <f>IF('Cumulative Cost Share Budget'!$L708='Split CS budget (C)'!$L$1,'Cumulative Cost Share Budget'!F708,0)</f>
        <v>0</v>
      </c>
      <c r="G708" s="235">
        <f>IF('Cumulative Cost Share Budget'!$L708='Split CS budget (C)'!$L$1,'Cumulative Cost Share Budget'!G708,0)</f>
        <v>0</v>
      </c>
      <c r="H708" s="235">
        <f>IF('Cumulative Cost Share Budget'!$L708='Split CS budget (C)'!$L$1,'Cumulative Cost Share Budget'!H708,0)</f>
        <v>0</v>
      </c>
      <c r="I708" s="235">
        <f>IF('Cumulative Cost Share Budget'!$L708='Split CS budget (C)'!$L$1,'Cumulative Cost Share Budget'!I708,0)</f>
        <v>0</v>
      </c>
      <c r="J708" s="158">
        <f>SUM(E708:I708)</f>
        <v>0</v>
      </c>
      <c r="K708" s="2"/>
      <c r="L708" s="23"/>
      <c r="M708" s="2"/>
      <c r="N708" s="2"/>
      <c r="O708" s="2"/>
      <c r="P708" s="2"/>
    </row>
    <row r="709" spans="1:34">
      <c r="A709" s="494"/>
      <c r="B709" s="485">
        <f>IF('Cumulative Cost Share Budget'!L709='Split CS budget (C)'!$L$1,'Cumulative Cost Share Budget'!B709,0)</f>
        <v>0</v>
      </c>
      <c r="C709" s="449"/>
      <c r="D709" s="493">
        <f>IF('Cumulative Cost Share Budget'!$L709='Split CS budget (C)'!$L$1,'Cumulative Cost Share Budget'!D709,0)</f>
        <v>0</v>
      </c>
      <c r="E709" s="235">
        <f>IF('Cumulative Cost Share Budget'!$L709='Split CS budget (C)'!$L$1,'Cumulative Cost Share Budget'!E709,0)</f>
        <v>0</v>
      </c>
      <c r="F709" s="235">
        <f>IF('Cumulative Cost Share Budget'!$L709='Split CS budget (C)'!$L$1,'Cumulative Cost Share Budget'!F709,0)</f>
        <v>0</v>
      </c>
      <c r="G709" s="235">
        <f>IF('Cumulative Cost Share Budget'!$L709='Split CS budget (C)'!$L$1,'Cumulative Cost Share Budget'!G709,0)</f>
        <v>0</v>
      </c>
      <c r="H709" s="235">
        <f>IF('Cumulative Cost Share Budget'!$L709='Split CS budget (C)'!$L$1,'Cumulative Cost Share Budget'!H709,0)</f>
        <v>0</v>
      </c>
      <c r="I709" s="235">
        <f>IF('Cumulative Cost Share Budget'!$L709='Split CS budget (C)'!$L$1,'Cumulative Cost Share Budget'!I709,0)</f>
        <v>0</v>
      </c>
      <c r="J709" s="158">
        <f t="shared" ref="J709" si="358">SUM(E709:I709)</f>
        <v>0</v>
      </c>
      <c r="K709" s="2"/>
      <c r="L709" s="23"/>
      <c r="M709" s="2"/>
      <c r="N709" s="2"/>
      <c r="O709" s="2"/>
      <c r="P709" s="2"/>
    </row>
    <row r="710" spans="1:34" ht="15">
      <c r="A710" s="86"/>
      <c r="B710" s="749" t="s">
        <v>337</v>
      </c>
      <c r="C710" s="749"/>
      <c r="D710" s="749"/>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3.8">
      <c r="A712" s="30" t="s">
        <v>76</v>
      </c>
      <c r="B712" s="486"/>
      <c r="C712" s="496"/>
      <c r="D712" s="486"/>
      <c r="F712"/>
      <c r="J712" s="32"/>
    </row>
    <row r="713" spans="1:34">
      <c r="A713" s="28"/>
      <c r="B713" s="550">
        <f>IF('Cumulative Cost Share Budget'!L713='Split CS budget (C)'!$L$1,'Cumulative Cost Share Budget'!B713,0)</f>
        <v>0</v>
      </c>
      <c r="C713" s="449"/>
      <c r="D713" s="493">
        <f>IF('Cumulative Cost Share Budget'!$L713='Split CS budget (C)'!$L$1,'Cumulative Cost Share Budget'!D713,0)</f>
        <v>0</v>
      </c>
      <c r="E713" s="235">
        <f>IF('Cumulative Cost Share Budget'!$L713='Split CS budget (C)'!$L$1,'Cumulative Cost Share Budget'!E713,0)</f>
        <v>0</v>
      </c>
      <c r="F713" s="235">
        <f>IF('Cumulative Cost Share Budget'!$L713='Split CS budget (C)'!$L$1,'Cumulative Cost Share Budget'!F713,0)</f>
        <v>0</v>
      </c>
      <c r="G713" s="235">
        <f>IF('Cumulative Cost Share Budget'!$L713='Split CS budget (C)'!$L$1,'Cumulative Cost Share Budget'!G713,0)</f>
        <v>0</v>
      </c>
      <c r="H713" s="235">
        <f>IF('Cumulative Cost Share Budget'!$L713='Split CS budget (C)'!$L$1,'Cumulative Cost Share Budget'!H713,0)</f>
        <v>0</v>
      </c>
      <c r="I713" s="235">
        <f>IF('Cumulative Cost Share Budget'!$L713='Split CS budget (C)'!$L$1,'Cumulative Cost Share Budget'!I713,0)</f>
        <v>0</v>
      </c>
      <c r="J713" s="158">
        <f>SUM(E713:I713)</f>
        <v>0</v>
      </c>
      <c r="M713" s="808" t="s">
        <v>175</v>
      </c>
      <c r="N713" s="808"/>
      <c r="O713" s="808"/>
      <c r="P713" s="808"/>
    </row>
    <row r="714" spans="1:34">
      <c r="A714" s="315"/>
      <c r="B714" s="550">
        <f>IF('Cumulative Cost Share Budget'!L714='Split CS budget (C)'!$L$1,'Cumulative Cost Share Budget'!B714,0)</f>
        <v>0</v>
      </c>
      <c r="C714" s="449"/>
      <c r="D714" s="486"/>
      <c r="E714" s="235"/>
      <c r="F714" s="235"/>
      <c r="G714" s="235"/>
      <c r="H714" s="235"/>
      <c r="I714" s="235"/>
      <c r="J714" s="158"/>
      <c r="M714" s="66"/>
    </row>
    <row r="715" spans="1:34">
      <c r="A715" s="28"/>
      <c r="B715" s="495"/>
      <c r="C715" s="493">
        <f>IF('Cumulative Cost Share Budget'!L715='Split CS budget (C)'!$L$1,'Cumulative Cost Share Budget'!C715,0)</f>
        <v>0</v>
      </c>
      <c r="D715" s="493">
        <f>IF('Cumulative Cost Share Budget'!$L715='Split CS budget (C)'!$L$1,'Cumulative Cost Share Budget'!D715,0)</f>
        <v>0</v>
      </c>
      <c r="E715" s="235">
        <f>IF('Cumulative Cost Share Budget'!$L715='Split CS budget (C)'!$L$1,'Cumulative Cost Share Budget'!E715,0)</f>
        <v>0</v>
      </c>
      <c r="F715" s="235">
        <f>IF('Cumulative Cost Share Budget'!$L715='Split CS budget (C)'!$L$1,'Cumulative Cost Share Budget'!F715,0)</f>
        <v>0</v>
      </c>
      <c r="G715" s="235">
        <f>IF('Cumulative Cost Share Budget'!$L715='Split CS budget (C)'!$L$1,'Cumulative Cost Share Budget'!G715,0)</f>
        <v>0</v>
      </c>
      <c r="H715" s="235">
        <f>IF('Cumulative Cost Share Budget'!$L715='Split CS budget (C)'!$L$1,'Cumulative Cost Share Budget'!H715,0)</f>
        <v>0</v>
      </c>
      <c r="I715" s="235">
        <f>IF('Cumulative Cost Share Budget'!$L715='Split CS budget (C)'!$L$1,'Cumulative Cost Share Budget'!I715,0)</f>
        <v>0</v>
      </c>
      <c r="J715" s="158">
        <f t="shared" ref="J715:J725" si="360">SUM(E715:I715)</f>
        <v>0</v>
      </c>
      <c r="M715" s="66"/>
    </row>
    <row r="716" spans="1:34">
      <c r="A716" s="28"/>
      <c r="B716" s="495"/>
      <c r="C716" s="493">
        <f>IF('Cumulative Cost Share Budget'!L716='Split CS budget (C)'!$L$1,'Cumulative Cost Share Budget'!C716,0)</f>
        <v>0</v>
      </c>
      <c r="D716" s="493">
        <f>IF('Cumulative Cost Share Budget'!$L716='Split CS budget (C)'!$L$1,'Cumulative Cost Share Budget'!D716,0)</f>
        <v>0</v>
      </c>
      <c r="E716" s="235">
        <f>IF('Cumulative Cost Share Budget'!$L716='Split CS budget (C)'!$L$1,'Cumulative Cost Share Budget'!E716,0)</f>
        <v>0</v>
      </c>
      <c r="F716" s="235">
        <f>IF('Cumulative Cost Share Budget'!$L716='Split CS budget (C)'!$L$1,'Cumulative Cost Share Budget'!F716,0)</f>
        <v>0</v>
      </c>
      <c r="G716" s="235">
        <f>IF('Cumulative Cost Share Budget'!$L716='Split CS budget (C)'!$L$1,'Cumulative Cost Share Budget'!G716,0)</f>
        <v>0</v>
      </c>
      <c r="H716" s="235">
        <f>IF('Cumulative Cost Share Budget'!$L716='Split CS budget (C)'!$L$1,'Cumulative Cost Share Budget'!H716,0)</f>
        <v>0</v>
      </c>
      <c r="I716" s="235">
        <f>IF('Cumulative Cost Share Budget'!$L716='Split CS budget (C)'!$L$1,'Cumulative Cost Share Budget'!I716,0)</f>
        <v>0</v>
      </c>
      <c r="J716" s="158">
        <f t="shared" si="360"/>
        <v>0</v>
      </c>
      <c r="M716" s="66"/>
    </row>
    <row r="717" spans="1:34">
      <c r="A717" s="28"/>
      <c r="B717" s="495"/>
      <c r="C717" s="493">
        <f>IF('Cumulative Cost Share Budget'!L717='Split CS budget (C)'!$L$1,'Cumulative Cost Share Budget'!C717,0)</f>
        <v>0</v>
      </c>
      <c r="D717" s="493">
        <f>IF('Cumulative Cost Share Budget'!$L717='Split CS budget (C)'!$L$1,'Cumulative Cost Share Budget'!D717,0)</f>
        <v>0</v>
      </c>
      <c r="E717" s="235">
        <f>IF('Cumulative Cost Share Budget'!$L717='Split CS budget (C)'!$L$1,'Cumulative Cost Share Budget'!E717,0)</f>
        <v>0</v>
      </c>
      <c r="F717" s="235">
        <f>IF('Cumulative Cost Share Budget'!$L717='Split CS budget (C)'!$L$1,'Cumulative Cost Share Budget'!F717,0)</f>
        <v>0</v>
      </c>
      <c r="G717" s="235">
        <f>IF('Cumulative Cost Share Budget'!$L717='Split CS budget (C)'!$L$1,'Cumulative Cost Share Budget'!G717,0)</f>
        <v>0</v>
      </c>
      <c r="H717" s="235">
        <f>IF('Cumulative Cost Share Budget'!$L717='Split CS budget (C)'!$L$1,'Cumulative Cost Share Budget'!H717,0)</f>
        <v>0</v>
      </c>
      <c r="I717" s="235">
        <f>IF('Cumulative Cost Share Budget'!$L717='Split CS budget (C)'!$L$1,'Cumulative Cost Share Budget'!I717,0)</f>
        <v>0</v>
      </c>
      <c r="J717" s="158">
        <f t="shared" si="360"/>
        <v>0</v>
      </c>
      <c r="M717" s="66"/>
    </row>
    <row r="718" spans="1:34">
      <c r="A718" s="315"/>
      <c r="B718" s="550">
        <f>IF('Cumulative Cost Share Budget'!L718='Split CS budget (C)'!$L$1,'Cumulative Cost Share Budget'!B718,0)</f>
        <v>0</v>
      </c>
      <c r="C718" s="449"/>
      <c r="D718" s="486"/>
      <c r="E718" s="235"/>
      <c r="F718" s="235"/>
      <c r="G718" s="235"/>
      <c r="H718" s="235"/>
      <c r="I718" s="235"/>
      <c r="J718" s="158"/>
      <c r="M718" s="66"/>
    </row>
    <row r="719" spans="1:34">
      <c r="A719" s="28"/>
      <c r="B719" s="495"/>
      <c r="C719" s="493">
        <f>IF('Cumulative Cost Share Budget'!L719='Split CS budget (C)'!$L$1,'Cumulative Cost Share Budget'!C719,0)</f>
        <v>0</v>
      </c>
      <c r="D719" s="493">
        <f>IF('Cumulative Cost Share Budget'!$L719='Split CS budget (C)'!$L$1,'Cumulative Cost Share Budget'!D719,0)</f>
        <v>0</v>
      </c>
      <c r="E719" s="235">
        <f>IF('Cumulative Cost Share Budget'!$L719='Split CS budget (C)'!$L$1,'Cumulative Cost Share Budget'!E719,0)</f>
        <v>0</v>
      </c>
      <c r="F719" s="235">
        <f>IF('Cumulative Cost Share Budget'!$L719='Split CS budget (C)'!$L$1,'Cumulative Cost Share Budget'!F719,0)</f>
        <v>0</v>
      </c>
      <c r="G719" s="235">
        <f>IF('Cumulative Cost Share Budget'!$L719='Split CS budget (C)'!$L$1,'Cumulative Cost Share Budget'!G719,0)</f>
        <v>0</v>
      </c>
      <c r="H719" s="235">
        <f>IF('Cumulative Cost Share Budget'!$L719='Split CS budget (C)'!$L$1,'Cumulative Cost Share Budget'!H719,0)</f>
        <v>0</v>
      </c>
      <c r="I719" s="235">
        <f>IF('Cumulative Cost Share Budget'!$L719='Split CS budget (C)'!$L$1,'Cumulative Cost Share Budget'!I719,0)</f>
        <v>0</v>
      </c>
      <c r="J719" s="158">
        <f t="shared" si="360"/>
        <v>0</v>
      </c>
      <c r="M719" s="66"/>
    </row>
    <row r="720" spans="1:34">
      <c r="A720" s="28"/>
      <c r="B720" s="495"/>
      <c r="C720" s="493">
        <f>IF('Cumulative Cost Share Budget'!L720='Split CS budget (C)'!$L$1,'Cumulative Cost Share Budget'!C720,0)</f>
        <v>0</v>
      </c>
      <c r="D720" s="493">
        <f>IF('Cumulative Cost Share Budget'!$L720='Split CS budget (C)'!$L$1,'Cumulative Cost Share Budget'!D720,0)</f>
        <v>0</v>
      </c>
      <c r="E720" s="235">
        <f>IF('Cumulative Cost Share Budget'!$L720='Split CS budget (C)'!$L$1,'Cumulative Cost Share Budget'!E720,0)</f>
        <v>0</v>
      </c>
      <c r="F720" s="235">
        <f>IF('Cumulative Cost Share Budget'!$L720='Split CS budget (C)'!$L$1,'Cumulative Cost Share Budget'!F720,0)</f>
        <v>0</v>
      </c>
      <c r="G720" s="235">
        <f>IF('Cumulative Cost Share Budget'!$L720='Split CS budget (C)'!$L$1,'Cumulative Cost Share Budget'!G720,0)</f>
        <v>0</v>
      </c>
      <c r="H720" s="235">
        <f>IF('Cumulative Cost Share Budget'!$L720='Split CS budget (C)'!$L$1,'Cumulative Cost Share Budget'!H720,0)</f>
        <v>0</v>
      </c>
      <c r="I720" s="235">
        <f>IF('Cumulative Cost Share Budget'!$L720='Split CS budget (C)'!$L$1,'Cumulative Cost Share Budget'!I720,0)</f>
        <v>0</v>
      </c>
      <c r="J720" s="158">
        <f t="shared" si="360"/>
        <v>0</v>
      </c>
      <c r="M720" s="66"/>
    </row>
    <row r="721" spans="1:20">
      <c r="A721" s="28"/>
      <c r="B721" s="550">
        <f>IF('Cumulative Cost Share Budget'!L721='Split CS budget (C)'!$L$1,'Cumulative Cost Share Budget'!B721,0)</f>
        <v>0</v>
      </c>
      <c r="C721" s="449"/>
      <c r="D721" s="493">
        <f>IF('Cumulative Cost Share Budget'!$L721='Split CS budget (C)'!$L$1,'Cumulative Cost Share Budget'!D721,0)</f>
        <v>0</v>
      </c>
      <c r="E721" s="235">
        <f>IF('Cumulative Cost Share Budget'!$L721='Split CS budget (C)'!$L$1,'Cumulative Cost Share Budget'!E721,0)</f>
        <v>0</v>
      </c>
      <c r="F721" s="235">
        <f>IF('Cumulative Cost Share Budget'!$L721='Split CS budget (C)'!$L$1,'Cumulative Cost Share Budget'!F721,0)</f>
        <v>0</v>
      </c>
      <c r="G721" s="235">
        <f>IF('Cumulative Cost Share Budget'!$L721='Split CS budget (C)'!$L$1,'Cumulative Cost Share Budget'!G721,0)</f>
        <v>0</v>
      </c>
      <c r="H721" s="235">
        <f>IF('Cumulative Cost Share Budget'!$L721='Split CS budget (C)'!$L$1,'Cumulative Cost Share Budget'!H721,0)</f>
        <v>0</v>
      </c>
      <c r="I721" s="235">
        <f>IF('Cumulative Cost Share Budget'!$L721='Split CS budget (C)'!$L$1,'Cumulative Cost Share Budget'!I721,0)</f>
        <v>0</v>
      </c>
      <c r="J721" s="158">
        <f t="shared" si="360"/>
        <v>0</v>
      </c>
      <c r="M721" s="66"/>
    </row>
    <row r="722" spans="1:20">
      <c r="A722" s="28"/>
      <c r="B722" s="550">
        <f>IF('Cumulative Cost Share Budget'!L722='Split CS budget (C)'!$L$1,'Cumulative Cost Share Budget'!B722,0)</f>
        <v>0</v>
      </c>
      <c r="C722" s="449"/>
      <c r="D722" s="493">
        <f>IF('Cumulative Cost Share Budget'!$L722='Split CS budget (C)'!$L$1,'Cumulative Cost Share Budget'!D722,0)</f>
        <v>0</v>
      </c>
      <c r="E722" s="235">
        <f>IF('Cumulative Cost Share Budget'!$L722='Split CS budget (C)'!$L$1,'Cumulative Cost Share Budget'!E722,0)</f>
        <v>0</v>
      </c>
      <c r="F722" s="235">
        <f>IF('Cumulative Cost Share Budget'!$L722='Split CS budget (C)'!$L$1,'Cumulative Cost Share Budget'!F722,0)</f>
        <v>0</v>
      </c>
      <c r="G722" s="235">
        <f>IF('Cumulative Cost Share Budget'!$L722='Split CS budget (C)'!$L$1,'Cumulative Cost Share Budget'!G722,0)</f>
        <v>0</v>
      </c>
      <c r="H722" s="235">
        <f>IF('Cumulative Cost Share Budget'!$L722='Split CS budget (C)'!$L$1,'Cumulative Cost Share Budget'!H722,0)</f>
        <v>0</v>
      </c>
      <c r="I722" s="235">
        <f>IF('Cumulative Cost Share Budget'!$L722='Split CS budget (C)'!$L$1,'Cumulative Cost Share Budget'!I722,0)</f>
        <v>0</v>
      </c>
      <c r="J722" s="158">
        <f t="shared" si="360"/>
        <v>0</v>
      </c>
      <c r="M722" s="66"/>
    </row>
    <row r="723" spans="1:20">
      <c r="A723" s="28"/>
      <c r="B723" s="550">
        <f>IF('Cumulative Cost Share Budget'!L723='Split CS budget (C)'!$L$1,'Cumulative Cost Share Budget'!B723,0)</f>
        <v>0</v>
      </c>
      <c r="C723" s="449"/>
      <c r="D723" s="493">
        <f>IF('Cumulative Cost Share Budget'!$L723='Split CS budget (C)'!$L$1,'Cumulative Cost Share Budget'!D723,0)</f>
        <v>0</v>
      </c>
      <c r="E723" s="235">
        <f>IF('Cumulative Cost Share Budget'!$L723='Split CS budget (C)'!$L$1,'Cumulative Cost Share Budget'!E723,0)</f>
        <v>0</v>
      </c>
      <c r="F723" s="235">
        <f>IF('Cumulative Cost Share Budget'!$L723='Split CS budget (C)'!$L$1,'Cumulative Cost Share Budget'!F723,0)</f>
        <v>0</v>
      </c>
      <c r="G723" s="235">
        <f>IF('Cumulative Cost Share Budget'!$L723='Split CS budget (C)'!$L$1,'Cumulative Cost Share Budget'!G723,0)</f>
        <v>0</v>
      </c>
      <c r="H723" s="235">
        <f>IF('Cumulative Cost Share Budget'!$L723='Split CS budget (C)'!$L$1,'Cumulative Cost Share Budget'!H723,0)</f>
        <v>0</v>
      </c>
      <c r="I723" s="235">
        <f>IF('Cumulative Cost Share Budget'!$L723='Split CS budget (C)'!$L$1,'Cumulative Cost Share Budget'!I723,0)</f>
        <v>0</v>
      </c>
      <c r="J723" s="158">
        <f t="shared" si="360"/>
        <v>0</v>
      </c>
    </row>
    <row r="724" spans="1:20">
      <c r="A724" s="28"/>
      <c r="B724" s="550">
        <f>IF('Cumulative Cost Share Budget'!L724='Split CS budget (C)'!$L$1,'Cumulative Cost Share Budget'!B724,0)</f>
        <v>0</v>
      </c>
      <c r="C724" s="449"/>
      <c r="D724" s="493">
        <f>IF('Cumulative Cost Share Budget'!$L724='Split CS budget (C)'!$L$1,'Cumulative Cost Share Budget'!D724,0)</f>
        <v>0</v>
      </c>
      <c r="E724" s="235">
        <f>IF('Cumulative Cost Share Budget'!$L724='Split CS budget (C)'!$L$1,'Cumulative Cost Share Budget'!E724,0)</f>
        <v>0</v>
      </c>
      <c r="F724" s="235">
        <f>IF('Cumulative Cost Share Budget'!$L724='Split CS budget (C)'!$L$1,'Cumulative Cost Share Budget'!F724,0)</f>
        <v>0</v>
      </c>
      <c r="G724" s="235">
        <f>IF('Cumulative Cost Share Budget'!$L724='Split CS budget (C)'!$L$1,'Cumulative Cost Share Budget'!G724,0)</f>
        <v>0</v>
      </c>
      <c r="H724" s="235">
        <f>IF('Cumulative Cost Share Budget'!$L724='Split CS budget (C)'!$L$1,'Cumulative Cost Share Budget'!H724,0)</f>
        <v>0</v>
      </c>
      <c r="I724" s="235">
        <f>IF('Cumulative Cost Share Budget'!$L724='Split CS budget (C)'!$L$1,'Cumulative Cost Share Budget'!I724,0)</f>
        <v>0</v>
      </c>
      <c r="J724" s="158">
        <f t="shared" si="360"/>
        <v>0</v>
      </c>
      <c r="M724" s="2"/>
    </row>
    <row r="725" spans="1:20">
      <c r="A725" s="28"/>
      <c r="B725" s="550">
        <f>IF('Cumulative Cost Share Budget'!L725='Split CS budget (C)'!$L$1,'Cumulative Cost Share Budget'!B725,0)</f>
        <v>0</v>
      </c>
      <c r="C725" s="449"/>
      <c r="D725" s="493">
        <f>IF('Cumulative Cost Share Budget'!$L725='Split CS budget (C)'!$L$1,'Cumulative Cost Share Budget'!D725,0)</f>
        <v>0</v>
      </c>
      <c r="E725" s="235">
        <f>IF('Cumulative Cost Share Budget'!$L725='Split CS budget (C)'!$L$1,'Cumulative Cost Share Budget'!E725,0)</f>
        <v>0</v>
      </c>
      <c r="F725" s="235">
        <f>IF('Cumulative Cost Share Budget'!$L725='Split CS budget (C)'!$L$1,'Cumulative Cost Share Budget'!F725,0)</f>
        <v>0</v>
      </c>
      <c r="G725" s="235">
        <f>IF('Cumulative Cost Share Budget'!$L725='Split CS budget (C)'!$L$1,'Cumulative Cost Share Budget'!G725,0)</f>
        <v>0</v>
      </c>
      <c r="H725" s="235">
        <f>IF('Cumulative Cost Share Budget'!$L725='Split CS budget (C)'!$L$1,'Cumulative Cost Share Budget'!H725,0)</f>
        <v>0</v>
      </c>
      <c r="I725" s="235">
        <f>IF('Cumulative Cost Share Budget'!$L725='Split CS budget (C)'!$L$1,'Cumulative Cost Share Budget'!I725,0)</f>
        <v>0</v>
      </c>
      <c r="J725" s="158">
        <f t="shared" si="360"/>
        <v>0</v>
      </c>
    </row>
    <row r="726" spans="1:20">
      <c r="A726" s="28"/>
      <c r="B726" s="550">
        <f>IF('Cumulative Cost Share Budget'!L726='Split CS budget (C)'!$L$1,'Cumulative Cost Share Budget'!B726,0)</f>
        <v>0</v>
      </c>
      <c r="C726" s="449"/>
      <c r="D726" s="493">
        <f>IF('Cumulative Cost Share Budget'!$L726='Split CS budget (C)'!$L$1,'Cumulative Cost Share Budget'!D726,0)</f>
        <v>0</v>
      </c>
      <c r="E726" s="235">
        <f>IF('Cumulative Cost Share Budget'!$L726='Split CS budget (C)'!$L$1,'Cumulative Cost Share Budget'!E726,0)</f>
        <v>0</v>
      </c>
      <c r="F726" s="235">
        <f>IF('Cumulative Cost Share Budget'!$L726='Split CS budget (C)'!$L$1,'Cumulative Cost Share Budget'!F726,0)</f>
        <v>0</v>
      </c>
      <c r="G726" s="235">
        <f>IF('Cumulative Cost Share Budget'!$L726='Split CS budget (C)'!$L$1,'Cumulative Cost Share Budget'!G726,0)</f>
        <v>0</v>
      </c>
      <c r="H726" s="235">
        <f>IF('Cumulative Cost Share Budget'!$L726='Split CS budget (C)'!$L$1,'Cumulative Cost Share Budget'!H726,0)</f>
        <v>0</v>
      </c>
      <c r="I726" s="235">
        <f>IF('Cumulative Cost Share Budget'!$L726='Split CS budget (C)'!$L$1,'Cumulative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(C)'!$L$1,'Cumulative Cost Share Budget'!E727,0)</f>
        <v>0</v>
      </c>
      <c r="F727" s="118">
        <f>IF('Cumulative Cost Share Budget'!$L727='Split CS budget (C)'!$L$1,'Cumulative Cost Share Budget'!F727,0)</f>
        <v>0</v>
      </c>
      <c r="G727" s="118">
        <f>IF('Cumulative Cost Share Budget'!$L727='Split CS budget (C)'!$L$1,'Cumulative Cost Share Budget'!G727,0)</f>
        <v>0</v>
      </c>
      <c r="H727" s="118">
        <f>IF('Cumulative Cost Share Budget'!$L727='Split CS budget (C)'!$L$1,'Cumulative Cost Share Budget'!H727,0)</f>
        <v>0</v>
      </c>
      <c r="I727" s="118">
        <f>IF('Cumulative Cost Share Budget'!$L727='Split CS budget (C)'!$L$1,'Cumulative Cost Share Budget'!I727,0)</f>
        <v>0</v>
      </c>
      <c r="J727" s="109"/>
      <c r="K727" s="16"/>
      <c r="L727" s="16"/>
    </row>
    <row r="728" spans="1:20">
      <c r="A728" s="79"/>
      <c r="B728" s="757" t="s">
        <v>70</v>
      </c>
      <c r="C728" s="757"/>
      <c r="D728" s="757"/>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417</v>
      </c>
      <c r="C731" s="68" t="s">
        <v>415</v>
      </c>
      <c r="D731" s="404"/>
      <c r="E731" s="809"/>
      <c r="F731" s="809"/>
      <c r="G731" s="809"/>
      <c r="H731" s="809"/>
      <c r="I731" s="809"/>
      <c r="J731" s="25"/>
      <c r="K731" s="16"/>
      <c r="L731" s="16"/>
    </row>
    <row r="732" spans="1:20">
      <c r="A732" s="480">
        <f>A475</f>
        <v>0</v>
      </c>
      <c r="B732" s="480">
        <f>B475</f>
        <v>0</v>
      </c>
      <c r="C732" s="480">
        <f>C475</f>
        <v>0</v>
      </c>
      <c r="D732" s="493">
        <f>IF('Cumulative Cost Share Budget'!$L732='Split CS budget (C)'!$L$1,'Cumulative Cost Share Budget'!D732,0)</f>
        <v>0</v>
      </c>
      <c r="E732" s="235">
        <f>IF('Cumulative Cost Share Budget'!$L732='Split CS budget (C)'!$L$1,'Cumulative Cost Share Budget'!E732,0)</f>
        <v>0</v>
      </c>
      <c r="F732" s="235">
        <f>IF('Cumulative Cost Share Budget'!$L732='Split CS budget (C)'!$L$1,'Cumulative Cost Share Budget'!F732,0)</f>
        <v>0</v>
      </c>
      <c r="G732" s="235">
        <f>IF('Cumulative Cost Share Budget'!$L732='Split CS budget (C)'!$L$1,'Cumulative Cost Share Budget'!G732,0)</f>
        <v>0</v>
      </c>
      <c r="H732" s="235">
        <f>IF('Cumulative Cost Share Budget'!$L732='Split CS budget (C)'!$L$1,'Cumulative Cost Share Budget'!H732,0)</f>
        <v>0</v>
      </c>
      <c r="I732" s="235">
        <f>IF('Cumulative Cost Share Budget'!$L732='Split CS budget (C)'!$L$1,'Cumulative Cost Share Budget'!I732,0)</f>
        <v>0</v>
      </c>
      <c r="J732" s="158">
        <f>SUM(E732:I732)</f>
        <v>0</v>
      </c>
      <c r="K732" s="16"/>
      <c r="L732" s="16"/>
      <c r="M732" s="274"/>
      <c r="N732" s="274"/>
      <c r="O732" s="274"/>
      <c r="P732" s="274"/>
      <c r="Q732" s="274"/>
      <c r="R732" s="274"/>
      <c r="S732" s="274"/>
      <c r="T732" s="274"/>
    </row>
    <row r="733" spans="1:20" hidden="1">
      <c r="A733" s="480">
        <f>A482</f>
        <v>0</v>
      </c>
      <c r="B733" s="480">
        <f>B482</f>
        <v>0</v>
      </c>
      <c r="C733" s="480">
        <f>C482</f>
        <v>0</v>
      </c>
      <c r="D733" s="493">
        <f>IF('Cumulative Cost Share Budget'!$L733='Split CS budget (C)'!$L$1,'Cumulative Cost Share Budget'!D733,0)</f>
        <v>0</v>
      </c>
      <c r="E733" s="235">
        <f>IF('Cumulative Cost Share Budget'!$L733='Split CS budget (C)'!$L$1,'Cumulative Cost Share Budget'!E733,0)</f>
        <v>0</v>
      </c>
      <c r="F733" s="235">
        <f>IF('Cumulative Cost Share Budget'!$L733='Split CS budget (C)'!$L$1,'Cumulative Cost Share Budget'!F733,0)</f>
        <v>0</v>
      </c>
      <c r="G733" s="235">
        <f>IF('Cumulative Cost Share Budget'!$L733='Split CS budget (C)'!$L$1,'Cumulative Cost Share Budget'!G733,0)</f>
        <v>0</v>
      </c>
      <c r="H733" s="235">
        <f>IF('Cumulative Cost Share Budget'!$L733='Split CS budget (C)'!$L$1,'Cumulative Cost Share Budget'!H733,0)</f>
        <v>0</v>
      </c>
      <c r="I733" s="235">
        <f>IF('Cumulative Cost Share Budget'!$L733='Split CS budget (C)'!$L$1,'Cumulative Cost Share Budget'!I733,0)</f>
        <v>0</v>
      </c>
      <c r="J733" s="158">
        <f>SUM(E733:I733)</f>
        <v>0</v>
      </c>
      <c r="K733" s="2"/>
      <c r="L733" s="2"/>
    </row>
    <row r="734" spans="1:20" hidden="1">
      <c r="A734" s="480">
        <f>A489</f>
        <v>0</v>
      </c>
      <c r="B734" s="480">
        <f>B489</f>
        <v>0</v>
      </c>
      <c r="C734" s="480">
        <f>C489</f>
        <v>0</v>
      </c>
      <c r="D734" s="493">
        <f>IF('Cumulative Cost Share Budget'!$L734='Split CS budget (C)'!$L$1,'Cumulative Cost Share Budget'!D734,0)</f>
        <v>0</v>
      </c>
      <c r="E734" s="235">
        <f>IF('Cumulative Cost Share Budget'!$L734='Split CS budget (C)'!$L$1,'Cumulative Cost Share Budget'!E734,0)</f>
        <v>0</v>
      </c>
      <c r="F734" s="235">
        <f>IF('Cumulative Cost Share Budget'!$L734='Split CS budget (C)'!$L$1,'Cumulative Cost Share Budget'!F734,0)</f>
        <v>0</v>
      </c>
      <c r="G734" s="235">
        <f>IF('Cumulative Cost Share Budget'!$L734='Split CS budget (C)'!$L$1,'Cumulative Cost Share Budget'!G734,0)</f>
        <v>0</v>
      </c>
      <c r="H734" s="235">
        <f>IF('Cumulative Cost Share Budget'!$L734='Split CS budget (C)'!$L$1,'Cumulative Cost Share Budget'!H734,0)</f>
        <v>0</v>
      </c>
      <c r="I734" s="235">
        <f>IF('Cumulative Cost Share Budget'!$L734='Split CS budget (C)'!$L$1,'Cumulative Cost Share Budget'!I734,0)</f>
        <v>0</v>
      </c>
      <c r="J734" s="158">
        <f>SUM(E734:I734)</f>
        <v>0</v>
      </c>
      <c r="K734" s="2"/>
      <c r="L734" s="2"/>
    </row>
    <row r="735" spans="1:20" hidden="1">
      <c r="A735" s="480">
        <f>A496</f>
        <v>0</v>
      </c>
      <c r="B735" s="480">
        <f>B496</f>
        <v>0</v>
      </c>
      <c r="C735" s="480">
        <f>C496</f>
        <v>0</v>
      </c>
      <c r="D735" s="493">
        <f>IF('Cumulative Cost Share Budget'!$L735='Split CS budget (C)'!$L$1,'Cumulative Cost Share Budget'!D735,0)</f>
        <v>0</v>
      </c>
      <c r="E735" s="235">
        <f>IF('Cumulative Cost Share Budget'!$L735='Split CS budget (C)'!$L$1,'Cumulative Cost Share Budget'!E735,0)</f>
        <v>0</v>
      </c>
      <c r="F735" s="235">
        <f>IF('Cumulative Cost Share Budget'!$L735='Split CS budget (C)'!$L$1,'Cumulative Cost Share Budget'!F735,0)</f>
        <v>0</v>
      </c>
      <c r="G735" s="235">
        <f>IF('Cumulative Cost Share Budget'!$L735='Split CS budget (C)'!$L$1,'Cumulative Cost Share Budget'!G735,0)</f>
        <v>0</v>
      </c>
      <c r="H735" s="235">
        <f>IF('Cumulative Cost Share Budget'!$L735='Split CS budget (C)'!$L$1,'Cumulative Cost Share Budget'!H735,0)</f>
        <v>0</v>
      </c>
      <c r="I735" s="235">
        <f>IF('Cumulative Cost Share Budget'!$L735='Split CS budget (C)'!$L$1,'Cumulative Cost Share Budget'!I735,0)</f>
        <v>0</v>
      </c>
      <c r="J735" s="158">
        <f>SUM(E735:I735)</f>
        <v>0</v>
      </c>
      <c r="K735" s="2"/>
      <c r="L735" s="2"/>
    </row>
    <row r="736" spans="1:20" hidden="1">
      <c r="A736" s="480">
        <f>A503</f>
        <v>0</v>
      </c>
      <c r="B736" s="480">
        <f>B503</f>
        <v>0</v>
      </c>
      <c r="C736" s="480">
        <f>C503</f>
        <v>0</v>
      </c>
      <c r="D736" s="493">
        <f>IF('Cumulative Cost Share Budget'!$L736='Split CS budget (C)'!$L$1,'Cumulative Cost Share Budget'!D736,0)</f>
        <v>0</v>
      </c>
      <c r="E736" s="235">
        <f>IF('Cumulative Cost Share Budget'!$L736='Split CS budget (C)'!$L$1,'Cumulative Cost Share Budget'!E736,0)</f>
        <v>0</v>
      </c>
      <c r="F736" s="235">
        <f>IF('Cumulative Cost Share Budget'!$L736='Split CS budget (C)'!$L$1,'Cumulative Cost Share Budget'!F736,0)</f>
        <v>0</v>
      </c>
      <c r="G736" s="235">
        <f>IF('Cumulative Cost Share Budget'!$L736='Split CS budget (C)'!$L$1,'Cumulative Cost Share Budget'!G736,0)</f>
        <v>0</v>
      </c>
      <c r="H736" s="235">
        <f>IF('Cumulative Cost Share Budget'!$L736='Split CS budget (C)'!$L$1,'Cumulative Cost Share Budget'!H736,0)</f>
        <v>0</v>
      </c>
      <c r="I736" s="235">
        <f>IF('Cumulative Cost Share Budget'!$L736='Split CS budget (C)'!$L$1,'Cumulative Cost Share Budget'!I736,0)</f>
        <v>0</v>
      </c>
      <c r="J736" s="158">
        <f>SUM(E736:I736)</f>
        <v>0</v>
      </c>
      <c r="K736" s="2"/>
      <c r="L736" s="2"/>
    </row>
    <row r="737" spans="1:45" hidden="1">
      <c r="A737" s="480">
        <f>A510</f>
        <v>0</v>
      </c>
      <c r="B737" s="480">
        <f>B510</f>
        <v>0</v>
      </c>
      <c r="C737" s="480">
        <f>C510</f>
        <v>0</v>
      </c>
      <c r="D737" s="493">
        <f>IF('Cumulative Cost Share Budget'!$L737='Split CS budget (C)'!$L$1,'Cumulative Cost Share Budget'!D737,0)</f>
        <v>0</v>
      </c>
      <c r="E737" s="235">
        <f>IF('Cumulative Cost Share Budget'!$L737='Split CS budget (C)'!$L$1,'Cumulative Cost Share Budget'!E737,0)</f>
        <v>0</v>
      </c>
      <c r="F737" s="235">
        <f>IF('Cumulative Cost Share Budget'!$L737='Split CS budget (C)'!$L$1,'Cumulative Cost Share Budget'!F737,0)</f>
        <v>0</v>
      </c>
      <c r="G737" s="235">
        <f>IF('Cumulative Cost Share Budget'!$L737='Split CS budget (C)'!$L$1,'Cumulative Cost Share Budget'!G737,0)</f>
        <v>0</v>
      </c>
      <c r="H737" s="235">
        <f>IF('Cumulative Cost Share Budget'!$L737='Split CS budget (C)'!$L$1,'Cumulative Cost Share Budget'!H737,0)</f>
        <v>0</v>
      </c>
      <c r="I737" s="235">
        <f>IF('Cumulative Cost Share Budget'!$L737='Split CS budget (C)'!$L$1,'Cumulative Cost Share Budget'!I737,0)</f>
        <v>0</v>
      </c>
      <c r="J737" s="158">
        <f t="shared" ref="J737:J741" si="362">SUM(E737:I737)</f>
        <v>0</v>
      </c>
      <c r="K737" s="2"/>
      <c r="L737" s="2"/>
    </row>
    <row r="738" spans="1:45" hidden="1">
      <c r="A738" s="480">
        <f>A517</f>
        <v>0</v>
      </c>
      <c r="B738" s="480">
        <f>B517</f>
        <v>0</v>
      </c>
      <c r="C738" s="480">
        <f>C517</f>
        <v>0</v>
      </c>
      <c r="D738" s="493">
        <f>IF('Cumulative Cost Share Budget'!$L738='Split CS budget (C)'!$L$1,'Cumulative Cost Share Budget'!D738,0)</f>
        <v>0</v>
      </c>
      <c r="E738" s="235">
        <f>IF('Cumulative Cost Share Budget'!$L738='Split CS budget (C)'!$L$1,'Cumulative Cost Share Budget'!E738,0)</f>
        <v>0</v>
      </c>
      <c r="F738" s="235">
        <f>IF('Cumulative Cost Share Budget'!$L738='Split CS budget (C)'!$L$1,'Cumulative Cost Share Budget'!F738,0)</f>
        <v>0</v>
      </c>
      <c r="G738" s="235">
        <f>IF('Cumulative Cost Share Budget'!$L738='Split CS budget (C)'!$L$1,'Cumulative Cost Share Budget'!G738,0)</f>
        <v>0</v>
      </c>
      <c r="H738" s="235">
        <f>IF('Cumulative Cost Share Budget'!$L738='Split CS budget (C)'!$L$1,'Cumulative Cost Share Budget'!H738,0)</f>
        <v>0</v>
      </c>
      <c r="I738" s="235">
        <f>IF('Cumulative Cost Share Budget'!$L738='Split CS budget (C)'!$L$1,'Cumulative Cost Share Budget'!I738,0)</f>
        <v>0</v>
      </c>
      <c r="J738" s="158">
        <f t="shared" si="362"/>
        <v>0</v>
      </c>
      <c r="K738" s="2"/>
      <c r="L738" s="2"/>
    </row>
    <row r="739" spans="1:45" hidden="1">
      <c r="A739" s="480">
        <f>A524</f>
        <v>0</v>
      </c>
      <c r="B739" s="480">
        <f>B524</f>
        <v>0</v>
      </c>
      <c r="C739" s="480">
        <f>C524</f>
        <v>0</v>
      </c>
      <c r="D739" s="493">
        <f>IF('Cumulative Cost Share Budget'!$L739='Split CS budget (C)'!$L$1,'Cumulative Cost Share Budget'!D739,0)</f>
        <v>0</v>
      </c>
      <c r="E739" s="235">
        <f>IF('Cumulative Cost Share Budget'!$L739='Split CS budget (C)'!$L$1,'Cumulative Cost Share Budget'!E739,0)</f>
        <v>0</v>
      </c>
      <c r="F739" s="235">
        <f>IF('Cumulative Cost Share Budget'!$L739='Split CS budget (C)'!$L$1,'Cumulative Cost Share Budget'!F739,0)</f>
        <v>0</v>
      </c>
      <c r="G739" s="235">
        <f>IF('Cumulative Cost Share Budget'!$L739='Split CS budget (C)'!$L$1,'Cumulative Cost Share Budget'!G739,0)</f>
        <v>0</v>
      </c>
      <c r="H739" s="235">
        <f>IF('Cumulative Cost Share Budget'!$L739='Split CS budget (C)'!$L$1,'Cumulative Cost Share Budget'!H739,0)</f>
        <v>0</v>
      </c>
      <c r="I739" s="235">
        <f>IF('Cumulative Cost Share Budget'!$L739='Split CS budget (C)'!$L$1,'Cumulative Cost Share Budget'!I739,0)</f>
        <v>0</v>
      </c>
      <c r="J739" s="158">
        <f t="shared" si="362"/>
        <v>0</v>
      </c>
      <c r="K739" s="2"/>
      <c r="L739" s="2"/>
      <c r="M739" s="2"/>
      <c r="N739" s="2"/>
      <c r="O739" s="2"/>
      <c r="P739" s="2"/>
    </row>
    <row r="740" spans="1:45" hidden="1">
      <c r="A740" s="480">
        <f>A531</f>
        <v>0</v>
      </c>
      <c r="B740" s="480">
        <f>B531</f>
        <v>0</v>
      </c>
      <c r="C740" s="480">
        <f>C531</f>
        <v>0</v>
      </c>
      <c r="D740" s="493">
        <f>IF('Cumulative Cost Share Budget'!$L740='Split CS budget (C)'!$L$1,'Cumulative Cost Share Budget'!D740,0)</f>
        <v>0</v>
      </c>
      <c r="E740" s="235">
        <f>IF('Cumulative Cost Share Budget'!$L740='Split CS budget (C)'!$L$1,'Cumulative Cost Share Budget'!E740,0)</f>
        <v>0</v>
      </c>
      <c r="F740" s="235">
        <f>IF('Cumulative Cost Share Budget'!$L740='Split CS budget (C)'!$L$1,'Cumulative Cost Share Budget'!F740,0)</f>
        <v>0</v>
      </c>
      <c r="G740" s="235">
        <f>IF('Cumulative Cost Share Budget'!$L740='Split CS budget (C)'!$L$1,'Cumulative Cost Share Budget'!G740,0)</f>
        <v>0</v>
      </c>
      <c r="H740" s="235">
        <f>IF('Cumulative Cost Share Budget'!$L740='Split CS budget (C)'!$L$1,'Cumulative Cost Share Budget'!H740,0)</f>
        <v>0</v>
      </c>
      <c r="I740" s="235">
        <f>IF('Cumulative Cost Share Budget'!$L740='Split CS budget (C)'!$L$1,'Cumulative Cost Share Budget'!I740,0)</f>
        <v>0</v>
      </c>
      <c r="J740" s="158">
        <f t="shared" si="362"/>
        <v>0</v>
      </c>
      <c r="K740" s="2"/>
      <c r="L740" s="2"/>
      <c r="M740" s="2"/>
      <c r="N740" s="2"/>
      <c r="O740" s="2"/>
      <c r="P740" s="2"/>
      <c r="V740" s="123"/>
    </row>
    <row r="741" spans="1:45" hidden="1">
      <c r="A741" s="480">
        <f>A538</f>
        <v>0</v>
      </c>
      <c r="B741" s="480">
        <f>B538</f>
        <v>0</v>
      </c>
      <c r="C741" s="480">
        <f>C538</f>
        <v>0</v>
      </c>
      <c r="D741" s="493">
        <f>IF('Cumulative Cost Share Budget'!$L741='Split CS budget (C)'!$L$1,'Cumulative Cost Share Budget'!D741,0)</f>
        <v>0</v>
      </c>
      <c r="E741" s="235">
        <f>IF('Cumulative Cost Share Budget'!$L741='Split CS budget (C)'!$L$1,'Cumulative Cost Share Budget'!E741,0)</f>
        <v>0</v>
      </c>
      <c r="F741" s="235">
        <f>IF('Cumulative Cost Share Budget'!$L741='Split CS budget (C)'!$L$1,'Cumulative Cost Share Budget'!F741,0)</f>
        <v>0</v>
      </c>
      <c r="G741" s="235">
        <f>IF('Cumulative Cost Share Budget'!$L741='Split CS budget (C)'!$L$1,'Cumulative Cost Share Budget'!G741,0)</f>
        <v>0</v>
      </c>
      <c r="H741" s="235">
        <f>IF('Cumulative Cost Share Budget'!$L741='Split CS budget (C)'!$L$1,'Cumulative Cost Share Budget'!H741,0)</f>
        <v>0</v>
      </c>
      <c r="I741" s="235">
        <f>IF('Cumulative Cost Share Budget'!$L741='Split CS budget (C)'!$L$1,'Cumulative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49" t="s">
        <v>268</v>
      </c>
      <c r="C742" s="749"/>
      <c r="D742" s="749"/>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4.4" thickBot="1">
      <c r="A744" s="758" t="s">
        <v>11</v>
      </c>
      <c r="B744" s="758"/>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4.4" thickBot="1">
      <c r="A745" s="758" t="s">
        <v>12</v>
      </c>
      <c r="B745" s="758"/>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0.52500000000000002</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8" thickBot="1">
      <c r="A746" s="1" t="s">
        <v>5</v>
      </c>
      <c r="D746" s="53" t="s">
        <v>167</v>
      </c>
      <c r="E746" s="343">
        <f>M745</f>
        <v>0.52500000000000002</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8"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4.4"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3:Y323"/>
    <mergeCell ref="A1:J1"/>
    <mergeCell ref="B2:D2"/>
    <mergeCell ref="B3:D3"/>
    <mergeCell ref="B4:D4"/>
    <mergeCell ref="B5:D5"/>
    <mergeCell ref="R3:V3"/>
    <mergeCell ref="U14:Y14"/>
    <mergeCell ref="B6:D6"/>
    <mergeCell ref="A8:A10"/>
    <mergeCell ref="B8:B9"/>
    <mergeCell ref="C8:C9"/>
    <mergeCell ref="A12:J12"/>
  </mergeCells>
  <dataValidations count="1">
    <dataValidation allowBlank="1" sqref="B701 B704" xr:uid="{6587DE39-1F13-47E8-855A-66E22398D3B7}"/>
  </dataValidations>
  <pageMargins left="1" right="0.5" top="0.5" bottom="0.5" header="0.5" footer="0.5"/>
  <pageSetup scale="10" fitToHeight="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8E209-6F51-4355-9042-BA29A3B73B73}">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85" customFormat="1" ht="18" thickBot="1">
      <c r="A1" s="780" t="s">
        <v>201</v>
      </c>
      <c r="B1" s="780"/>
      <c r="C1" s="780"/>
      <c r="D1" s="780"/>
      <c r="E1" s="780"/>
      <c r="F1" s="780"/>
      <c r="G1" s="780"/>
      <c r="H1" s="780"/>
      <c r="I1" s="780"/>
      <c r="J1" s="780"/>
      <c r="K1" s="82"/>
      <c r="L1" s="234" t="s">
        <v>243</v>
      </c>
      <c r="M1" s="84"/>
      <c r="N1" s="410" t="s">
        <v>339</v>
      </c>
      <c r="O1" s="411"/>
      <c r="P1" s="412"/>
      <c r="Q1" s="413" t="str">
        <f>'Cumulative Budget Request '!Q2</f>
        <v>FY2025</v>
      </c>
      <c r="R1" s="83"/>
      <c r="X1" s="85" t="s">
        <v>282</v>
      </c>
    </row>
    <row r="2" spans="1:65" s="85" customFormat="1" ht="16.2" thickBot="1">
      <c r="A2" s="82" t="s">
        <v>78</v>
      </c>
      <c r="B2" s="791">
        <f>'Cumulative Budget Request '!B3</f>
        <v>0</v>
      </c>
      <c r="C2" s="791"/>
      <c r="D2" s="791"/>
      <c r="E2" s="113"/>
      <c r="F2" s="113"/>
      <c r="G2" s="113"/>
      <c r="H2" s="113"/>
      <c r="I2" s="113"/>
      <c r="J2" s="113"/>
      <c r="K2" s="82"/>
      <c r="L2" s="113"/>
      <c r="M2" s="84"/>
      <c r="N2" s="36" t="s">
        <v>73</v>
      </c>
      <c r="O2" s="37"/>
      <c r="P2" s="38"/>
      <c r="Q2" s="210">
        <f>'Cumulative Budget Request '!Q3</f>
        <v>0.189</v>
      </c>
      <c r="R2" s="83"/>
      <c r="X2" s="85" t="s">
        <v>277</v>
      </c>
    </row>
    <row r="3" spans="1:65" s="85" customFormat="1" ht="16.2" thickBot="1">
      <c r="A3" s="82" t="s">
        <v>69</v>
      </c>
      <c r="B3" s="873">
        <f>'Cumulative Budget Request '!B4</f>
        <v>0</v>
      </c>
      <c r="C3" s="873"/>
      <c r="D3" s="873"/>
      <c r="K3" s="82"/>
      <c r="L3" s="113"/>
      <c r="M3" s="84"/>
      <c r="N3" s="36" t="s">
        <v>170</v>
      </c>
      <c r="O3" s="313"/>
      <c r="P3" s="313"/>
      <c r="Q3" s="210">
        <f>'Cumulative Budget Request '!Q4</f>
        <v>0.03</v>
      </c>
      <c r="R3" s="771" t="s">
        <v>454</v>
      </c>
      <c r="S3" s="772"/>
      <c r="T3" s="772"/>
      <c r="U3" s="772"/>
      <c r="V3" s="773"/>
      <c r="X3" s="85" t="s">
        <v>278</v>
      </c>
    </row>
    <row r="4" spans="1:65" s="85" customFormat="1" ht="16.2" thickBot="1">
      <c r="A4" s="82" t="s">
        <v>86</v>
      </c>
      <c r="B4" s="873">
        <f>'Cumulative Budget Request '!B5</f>
        <v>0</v>
      </c>
      <c r="C4" s="873"/>
      <c r="D4" s="873"/>
      <c r="K4" s="82"/>
      <c r="L4" s="113"/>
      <c r="N4" s="414" t="s">
        <v>171</v>
      </c>
      <c r="O4" s="415"/>
      <c r="P4" s="415"/>
      <c r="Q4" s="416">
        <f>'Cumulative Budget Request '!Q5</f>
        <v>0.03</v>
      </c>
      <c r="R4" s="565" t="s">
        <v>2</v>
      </c>
      <c r="S4" s="566" t="s">
        <v>3</v>
      </c>
      <c r="T4" s="566" t="s">
        <v>4</v>
      </c>
      <c r="U4" s="566" t="s">
        <v>8</v>
      </c>
      <c r="V4" s="571" t="s">
        <v>9</v>
      </c>
    </row>
    <row r="5" spans="1:65" s="85" customFormat="1" ht="16.2" thickBot="1">
      <c r="A5" s="82" t="s">
        <v>252</v>
      </c>
      <c r="B5" s="778"/>
      <c r="C5" s="778"/>
      <c r="D5" s="778"/>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65" s="85" customFormat="1" ht="16.2" thickBot="1">
      <c r="A6" s="82" t="s">
        <v>186</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65" s="85" customFormat="1" ht="15.6">
      <c r="A7" s="82"/>
      <c r="B7" s="113"/>
      <c r="C7" s="113"/>
      <c r="D7" s="113"/>
      <c r="K7" s="82"/>
      <c r="L7" s="113"/>
      <c r="N7" s="406"/>
      <c r="O7" s="406"/>
      <c r="P7" s="406"/>
      <c r="Q7" s="499"/>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6">
      <c r="A8" s="875" t="s">
        <v>276</v>
      </c>
      <c r="B8" s="876" t="s">
        <v>280</v>
      </c>
      <c r="C8" s="876"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6">
      <c r="A9" s="875"/>
      <c r="B9" s="876"/>
      <c r="C9" s="876"/>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6">
      <c r="A10" s="875"/>
      <c r="B10" s="350">
        <v>0</v>
      </c>
      <c r="C10" s="350">
        <v>0</v>
      </c>
      <c r="D10" s="113"/>
      <c r="K10" s="82"/>
      <c r="L10" s="113"/>
      <c r="N10" s="262"/>
      <c r="O10" s="262"/>
      <c r="P10" s="262"/>
      <c r="Q10" s="500"/>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6">
      <c r="A11" s="82"/>
      <c r="B11" s="113"/>
      <c r="C11" s="113"/>
      <c r="D11" s="113"/>
      <c r="F11" s="83"/>
      <c r="K11" s="82"/>
      <c r="L11" s="113"/>
      <c r="N11" s="261"/>
    </row>
    <row r="12" spans="1:65">
      <c r="A12" s="781" t="s">
        <v>253</v>
      </c>
      <c r="B12" s="781"/>
      <c r="C12" s="781"/>
      <c r="D12" s="781"/>
      <c r="E12" s="781"/>
      <c r="F12" s="781"/>
      <c r="G12" s="781"/>
      <c r="H12" s="781"/>
      <c r="I12" s="781"/>
      <c r="J12" s="781"/>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62" t="s">
        <v>118</v>
      </c>
      <c r="V14" s="762"/>
      <c r="W14" s="762"/>
      <c r="X14" s="762"/>
      <c r="Y14" s="762"/>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5">
        <f>IF('Cumulative Cost Share Budget'!$L16='Split CS budget (D)'!$L$1,'Cumulative Cost Share Budget'!A16,0)</f>
        <v>0</v>
      </c>
      <c r="B17" s="493">
        <f>IF('Cumulative Cost Share Budget'!$L16='Split CS budget (D)'!$L$1,'Cumulative Cost Share Budget'!B16,0)</f>
        <v>0</v>
      </c>
      <c r="C17" s="486"/>
      <c r="D17" s="33" t="s">
        <v>123</v>
      </c>
      <c r="E17" s="76">
        <f>ROUND($R17*$S17,6)</f>
        <v>0</v>
      </c>
      <c r="F17" s="76">
        <f>ROUND($R18*$S18,6)</f>
        <v>0</v>
      </c>
      <c r="G17" s="76">
        <f>ROUND($R19*$S19,6)</f>
        <v>0</v>
      </c>
      <c r="H17" s="76">
        <f>ROUND($R20*$S20,6)</f>
        <v>0</v>
      </c>
      <c r="I17" s="76">
        <f>ROUND($R21*$S21,6)</f>
        <v>0</v>
      </c>
      <c r="J17" s="46"/>
      <c r="M17" s="133">
        <f>IF('Cumulative Cost Share Budget'!L16='Split CS budget (D)'!$L$1,'Cumulative Cost Share Budget'!M16,0)</f>
        <v>0</v>
      </c>
      <c r="N17" s="214">
        <f>IF('Cumulative Cost Share Budget'!$L16='Split CS budget (D)'!$L$1,'Cumulative Cost Share Budget'!N16,0)</f>
        <v>0</v>
      </c>
      <c r="O17" s="214">
        <f>IF('Cumulative Cost Share Budget'!$L16='Split CS budget (D)'!$L$1,'Cumulative Cost Share Budget'!O16,0)</f>
        <v>0</v>
      </c>
      <c r="P17" s="209">
        <f>IF('Cumulative Cost Share Budget'!L16='Split CS budget (D)'!$L$1,'Cumulative Cost Share Budget'!P16,0)</f>
        <v>0</v>
      </c>
      <c r="Q17" s="211">
        <f>IF('Cumulative Cost Share Budget'!L16='Split CS budget (D)'!$L$1,'Cumulative Cost Share Budget'!Q16,0)</f>
        <v>0</v>
      </c>
      <c r="R17" s="212">
        <f>IF('Cumulative Cost Share Budget'!L16='Split CS budget (D)'!$L$1,'Cumulative Cost Share Budget'!R16,0)</f>
        <v>0</v>
      </c>
      <c r="S17" s="209">
        <f>IF('Cumulative Cost Share Budget'!L16='Split CS budget (D)'!$L$1,'Cumulative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93">
        <f>IF('Cumulative Cost Share Budget'!$L17='Split CS budget (D)'!$L$1,'Cumulative Cost Share Budget'!A17,0)</f>
        <v>0</v>
      </c>
      <c r="B18" s="493">
        <f>IF('Cumulative Cost Share Budget'!$L17='Split CS budget (D)'!$L$1,'Cumulative Cost Share Budget'!B17,0)</f>
        <v>0</v>
      </c>
      <c r="C18" s="480"/>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(D)'!$L$1,'Cumulative Cost Share Budget'!Q17,0)</f>
        <v>0</v>
      </c>
      <c r="R18" s="212">
        <f>IF('Cumulative Cost Share Budget'!L17='Split CS budget (D)'!$L$1,'Cumulative Cost Share Budget'!R17,0)</f>
        <v>0</v>
      </c>
      <c r="S18" s="209">
        <f>IF('Cumulative Cost Share Budget'!L17='Split CS budget (D)'!$L$1,'Cumulative Cost Share Budget'!S17,0)</f>
        <v>0</v>
      </c>
      <c r="T18" s="16"/>
      <c r="U18" s="324"/>
      <c r="V18" s="324"/>
      <c r="W18" s="324"/>
      <c r="X18" s="324"/>
      <c r="Y18" s="324"/>
    </row>
    <row r="19" spans="1:29">
      <c r="A19" s="449"/>
      <c r="B19" s="481"/>
      <c r="C19" s="480"/>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(D)'!$L$1,'Cumulative Cost Share Budget'!Q18,0)</f>
        <v>0</v>
      </c>
      <c r="R19" s="212">
        <f>IF('Cumulative Cost Share Budget'!L18='Split CS budget (D)'!$L$1,'Cumulative Cost Share Budget'!R18,0)</f>
        <v>0</v>
      </c>
      <c r="S19" s="209">
        <f>IF('Cumulative Cost Share Budget'!L18='Split CS budget (D)'!$L$1,'Cumulative Cost Share Budget'!S18,0)</f>
        <v>0</v>
      </c>
      <c r="T19" s="16"/>
      <c r="U19" s="323"/>
      <c r="V19" s="323"/>
      <c r="W19" s="323"/>
      <c r="X19" s="323"/>
      <c r="Y19" s="323"/>
    </row>
    <row r="20" spans="1:29" ht="15">
      <c r="A20" s="449"/>
      <c r="B20" s="481"/>
      <c r="C20" s="480"/>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(D)'!$L$1,'Cumulative Cost Share Budget'!Q19,0)</f>
        <v>0</v>
      </c>
      <c r="R20" s="212">
        <f>IF('Cumulative Cost Share Budget'!L19='Split CS budget (D)'!$L$1,'Cumulative Cost Share Budget'!R19,0)</f>
        <v>0</v>
      </c>
      <c r="S20" s="209">
        <f>IF('Cumulative Cost Share Budget'!L19='Split CS budget (D)'!$L$1,'Cumulative Cost Share Budget'!S19,0)</f>
        <v>0</v>
      </c>
      <c r="T20" s="16"/>
      <c r="U20" s="323"/>
      <c r="V20" s="323"/>
      <c r="W20" s="323"/>
      <c r="X20" s="323"/>
      <c r="Y20" s="323"/>
    </row>
    <row r="21" spans="1:29">
      <c r="A21" s="449"/>
      <c r="B21" s="481"/>
      <c r="C21" s="480"/>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(D)'!$L$1,'Cumulative Cost Share Budget'!Q20,0)</f>
        <v>0</v>
      </c>
      <c r="R21" s="212">
        <f>IF('Cumulative Cost Share Budget'!L20='Split CS budget (D)'!$L$1,'Cumulative Cost Share Budget'!R20,0)</f>
        <v>0</v>
      </c>
      <c r="S21" s="209">
        <f>IF('Cumulative Cost Share Budget'!L20='Split CS budget (D)'!$L$1,'Cumulative Cost Share Budget'!S20,0)</f>
        <v>0</v>
      </c>
      <c r="T21" s="16"/>
      <c r="U21" s="323"/>
      <c r="V21" s="323"/>
      <c r="W21" s="323"/>
      <c r="X21" s="323"/>
      <c r="Y21" s="323"/>
    </row>
    <row r="22" spans="1:29" hidden="1">
      <c r="A22" s="449"/>
      <c r="B22" s="481"/>
      <c r="C22" s="480"/>
      <c r="D22" s="59"/>
      <c r="E22" s="16"/>
      <c r="F22" s="16"/>
      <c r="G22" s="16"/>
      <c r="H22" s="16"/>
      <c r="I22" s="16"/>
      <c r="J22" s="25"/>
      <c r="M22" s="215"/>
      <c r="N22" s="56"/>
      <c r="O22" s="56"/>
      <c r="P22" s="56"/>
      <c r="Q22" s="31"/>
      <c r="R22" s="56"/>
      <c r="S22" s="31"/>
      <c r="T22" s="16"/>
      <c r="U22" s="325"/>
      <c r="V22" s="326"/>
      <c r="W22" s="324"/>
      <c r="X22" s="324"/>
      <c r="Y22" s="324"/>
    </row>
    <row r="23" spans="1:29" hidden="1">
      <c r="A23" s="485">
        <f>IF('Cumulative Cost Share Budget'!$L22='Split CS budget (D)'!$L$1,'Cumulative Cost Share Budget'!A22,0)</f>
        <v>0</v>
      </c>
      <c r="B23" s="493">
        <f>IF('Cumulative Cost Share Budget'!$L22='Split CS budget (D)'!$L$1,'Cumulative Cost Share Budget'!B22,0)</f>
        <v>0</v>
      </c>
      <c r="C23" s="481"/>
      <c r="D23" s="33" t="s">
        <v>123</v>
      </c>
      <c r="E23" s="76">
        <f>ROUND($R23*$S23,6)</f>
        <v>0</v>
      </c>
      <c r="F23" s="76">
        <f>ROUND($R24*$S24,6)</f>
        <v>0</v>
      </c>
      <c r="G23" s="76">
        <f>ROUND($R25*$S25,6)</f>
        <v>0</v>
      </c>
      <c r="H23" s="76">
        <f>ROUND($R26*$S26,6)</f>
        <v>0</v>
      </c>
      <c r="I23" s="76">
        <f>ROUND($R27*$S27,6)</f>
        <v>0</v>
      </c>
      <c r="J23" s="46"/>
      <c r="M23" s="133">
        <f>IF('Cumulative Cost Share Budget'!L22='Split CS budget (D)'!$L$1,'Cumulative Cost Share Budget'!M22,0)</f>
        <v>0</v>
      </c>
      <c r="N23" s="214">
        <f>IF('Cumulative Cost Share Budget'!L22='Split CS budget (D)'!$L$1,'Cumulative Cost Share Budget'!N22,0)</f>
        <v>0</v>
      </c>
      <c r="O23" s="214">
        <f>IF('Cumulative Cost Share Budget'!$L22='Split CS budget (D)'!$L$1,'Cumulative Cost Share Budget'!O22,0)</f>
        <v>0</v>
      </c>
      <c r="P23" s="209">
        <f>IF('Cumulative Cost Share Budget'!L22='Split CS budget (D)'!$L$1,'Cumulative Cost Share Budget'!P22,0)</f>
        <v>0</v>
      </c>
      <c r="Q23" s="211">
        <f>IF('Cumulative Cost Share Budget'!L22='Split CS budget (D)'!$L$1,'Cumulative Cost Share Budget'!Q22,0)</f>
        <v>0</v>
      </c>
      <c r="R23" s="212">
        <f>IF('Cumulative Cost Share Budget'!L22='Split CS budget (D)'!$L$1,'Cumulative Cost Share Budget'!R22,0)</f>
        <v>0</v>
      </c>
      <c r="S23" s="61">
        <f>IF('Cumulative Cost Share Budget'!L22='Split CS budget (D)'!$L$1,'Cumulative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93">
        <f>IF('Cumulative Cost Share Budget'!$L23='Split CS budget (D)'!$L$1,'Cumulative Cost Share Budget'!A23,0)</f>
        <v>0</v>
      </c>
      <c r="B24" s="493">
        <f>IF('Cumulative Cost Share Budget'!$L23='Split CS budget (D)'!$L$1,'Cumulative Cost Share Budget'!B23,0)</f>
        <v>0</v>
      </c>
      <c r="C24" s="480"/>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(D)'!$L$1,'Cumulative Cost Share Budget'!Q23,0)</f>
        <v>0</v>
      </c>
      <c r="R24" s="212">
        <f>IF('Cumulative Cost Share Budget'!L23='Split CS budget (D)'!$L$1,'Cumulative Cost Share Budget'!R23,0)</f>
        <v>0</v>
      </c>
      <c r="S24" s="61">
        <f>IF('Cumulative Cost Share Budget'!L23='Split CS budget (D)'!$L$1,'Cumulative Cost Share Budget'!S23,0)</f>
        <v>0</v>
      </c>
      <c r="T24" s="16"/>
      <c r="U24" s="324"/>
      <c r="V24" s="324"/>
      <c r="W24" s="324"/>
      <c r="X24" s="324"/>
      <c r="Y24" s="324"/>
    </row>
    <row r="25" spans="1:29" hidden="1">
      <c r="A25" s="449"/>
      <c r="B25" s="481"/>
      <c r="C25" s="480"/>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(D)'!$L$1,'Cumulative Cost Share Budget'!Q24,0)</f>
        <v>0</v>
      </c>
      <c r="R25" s="212">
        <f>IF('Cumulative Cost Share Budget'!L24='Split CS budget (D)'!$L$1,'Cumulative Cost Share Budget'!R24,0)</f>
        <v>0</v>
      </c>
      <c r="S25" s="61">
        <f>IF('Cumulative Cost Share Budget'!L24='Split CS budget (D)'!$L$1,'Cumulative Cost Share Budget'!S24,0)</f>
        <v>0</v>
      </c>
      <c r="T25" s="16"/>
      <c r="U25" s="323"/>
      <c r="V25" s="323"/>
      <c r="W25" s="323"/>
      <c r="X25" s="323"/>
      <c r="Y25" s="323"/>
    </row>
    <row r="26" spans="1:29" ht="15" hidden="1">
      <c r="A26" s="449"/>
      <c r="B26" s="481"/>
      <c r="C26" s="480"/>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(D)'!$L$1,'Cumulative Cost Share Budget'!Q25,0)</f>
        <v>0</v>
      </c>
      <c r="R26" s="212">
        <f>IF('Cumulative Cost Share Budget'!L25='Split CS budget (D)'!$L$1,'Cumulative Cost Share Budget'!R25,0)</f>
        <v>0</v>
      </c>
      <c r="S26" s="61">
        <f>IF('Cumulative Cost Share Budget'!L25='Split CS budget (D)'!$L$1,'Cumulative Cost Share Budget'!S25,0)</f>
        <v>0</v>
      </c>
      <c r="T26" s="16"/>
      <c r="U26" s="323"/>
      <c r="V26" s="323"/>
      <c r="W26" s="323"/>
      <c r="X26" s="323"/>
      <c r="Y26" s="323"/>
    </row>
    <row r="27" spans="1:29" hidden="1">
      <c r="A27" s="449"/>
      <c r="B27" s="481"/>
      <c r="C27" s="480"/>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(D)'!$L$1,'Cumulative Cost Share Budget'!Q26,0)</f>
        <v>0</v>
      </c>
      <c r="R27" s="212">
        <f>IF('Cumulative Cost Share Budget'!L26='Split CS budget (D)'!$L$1,'Cumulative Cost Share Budget'!R26,0)</f>
        <v>0</v>
      </c>
      <c r="S27" s="61">
        <f>IF('Cumulative Cost Share Budget'!L26='Split CS budget (D)'!$L$1,'Cumulative Cost Share Budget'!S26,0)</f>
        <v>0</v>
      </c>
      <c r="T27" s="16"/>
      <c r="U27" s="323"/>
      <c r="V27" s="323"/>
      <c r="W27" s="323"/>
      <c r="X27" s="323"/>
      <c r="Y27" s="323"/>
    </row>
    <row r="28" spans="1:29" hidden="1">
      <c r="A28" s="449"/>
      <c r="B28" s="481"/>
      <c r="C28" s="480"/>
      <c r="D28" s="59"/>
      <c r="E28" s="16"/>
      <c r="F28" s="16"/>
      <c r="G28" s="16"/>
      <c r="H28" s="16"/>
      <c r="I28" s="16"/>
      <c r="J28" s="25"/>
      <c r="M28" s="215"/>
      <c r="N28" s="56"/>
      <c r="O28" s="56"/>
      <c r="P28" s="56"/>
      <c r="Q28" s="31"/>
      <c r="R28" s="56"/>
      <c r="S28" s="31"/>
      <c r="T28" s="16"/>
      <c r="U28" s="325"/>
      <c r="V28" s="326"/>
      <c r="W28" s="324"/>
      <c r="X28" s="324"/>
      <c r="Y28" s="324"/>
    </row>
    <row r="29" spans="1:29" hidden="1">
      <c r="A29" s="485">
        <f>IF('Cumulative Cost Share Budget'!$L28='Split CS budget (D)'!$L$1,'Cumulative Cost Share Budget'!A28,0)</f>
        <v>0</v>
      </c>
      <c r="B29" s="493">
        <f>IF('Cumulative Cost Share Budget'!$L28='Split CS budget (D)'!$L$1,'Cumulative Cost Share Budget'!B28,0)</f>
        <v>0</v>
      </c>
      <c r="C29" s="481"/>
      <c r="D29" s="33" t="s">
        <v>123</v>
      </c>
      <c r="E29" s="76">
        <f>ROUND($R29*$S29,6)</f>
        <v>0</v>
      </c>
      <c r="F29" s="76">
        <f>ROUND($R30*$S30,6)</f>
        <v>0</v>
      </c>
      <c r="G29" s="76">
        <f>ROUND($R31*$S31,6)</f>
        <v>0</v>
      </c>
      <c r="H29" s="76">
        <f>ROUND($R32*$S32,6)</f>
        <v>0</v>
      </c>
      <c r="I29" s="76">
        <f>ROUND($R33*$S33,6)</f>
        <v>0</v>
      </c>
      <c r="J29" s="46"/>
      <c r="M29" s="133">
        <f>IF('Cumulative Cost Share Budget'!L28='Split CS budget (D)'!$L$1,'Cumulative Cost Share Budget'!M28,0)</f>
        <v>0</v>
      </c>
      <c r="N29" s="214">
        <f>IF('Cumulative Cost Share Budget'!L28='Split CS budget (D)'!$L$1,'Cumulative Cost Share Budget'!N28,0)</f>
        <v>0</v>
      </c>
      <c r="O29" s="214">
        <f>IF('Cumulative Cost Share Budget'!$L28='Split CS budget (D)'!$L$1,'Cumulative Cost Share Budget'!O28,0)</f>
        <v>0</v>
      </c>
      <c r="P29" s="209">
        <f>IF('Cumulative Cost Share Budget'!L28='Split CS budget (D)'!$L$1,'Cumulative Cost Share Budget'!P28,0)</f>
        <v>0</v>
      </c>
      <c r="Q29" s="211">
        <f>IF('Cumulative Cost Share Budget'!L28='Split CS budget (D)'!$L$1,'Cumulative Cost Share Budget'!Q28,0)</f>
        <v>0</v>
      </c>
      <c r="R29" s="212">
        <f>IF('Cumulative Cost Share Budget'!L28='Split CS budget (D)'!$L$1,'Cumulative Cost Share Budget'!R28,0)</f>
        <v>0</v>
      </c>
      <c r="S29" s="61">
        <f>IF('Cumulative Cost Share Budget'!L28='Split CS budget (D)'!$L$1,'Cumulative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93">
        <f>IF('Cumulative Cost Share Budget'!$L29='Split CS budget (D)'!$L$1,'Cumulative Cost Share Budget'!A29,0)</f>
        <v>0</v>
      </c>
      <c r="B30" s="493">
        <f>IF('Cumulative Cost Share Budget'!$L29='Split CS budget (D)'!$L$1,'Cumulative Cost Share Budget'!B29,0)</f>
        <v>0</v>
      </c>
      <c r="C30" s="480"/>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(D)'!$L$1,'Cumulative Cost Share Budget'!Q29,0)</f>
        <v>0</v>
      </c>
      <c r="R30" s="212">
        <f>IF('Cumulative Cost Share Budget'!L29='Split CS budget (D)'!$L$1,'Cumulative Cost Share Budget'!R29,0)</f>
        <v>0</v>
      </c>
      <c r="S30" s="61">
        <f>IF('Cumulative Cost Share Budget'!L29='Split CS budget (D)'!$L$1,'Cumulative Cost Share Budget'!S29,0)</f>
        <v>0</v>
      </c>
      <c r="T30" s="16"/>
      <c r="U30" s="324"/>
      <c r="V30" s="324"/>
      <c r="W30" s="324"/>
      <c r="X30" s="324"/>
      <c r="Y30" s="324"/>
    </row>
    <row r="31" spans="1:29" hidden="1">
      <c r="A31" s="449"/>
      <c r="B31" s="481"/>
      <c r="C31" s="480"/>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(D)'!$L$1,'Cumulative Cost Share Budget'!Q30,0)</f>
        <v>0</v>
      </c>
      <c r="R31" s="212">
        <f>IF('Cumulative Cost Share Budget'!L30='Split CS budget (D)'!$L$1,'Cumulative Cost Share Budget'!R30,0)</f>
        <v>0</v>
      </c>
      <c r="S31" s="61">
        <f>IF('Cumulative Cost Share Budget'!L30='Split CS budget (D)'!$L$1,'Cumulative Cost Share Budget'!S30,0)</f>
        <v>0</v>
      </c>
      <c r="T31" s="16"/>
      <c r="U31" s="323"/>
      <c r="V31" s="323"/>
      <c r="W31" s="323"/>
      <c r="X31" s="323"/>
      <c r="Y31" s="323"/>
    </row>
    <row r="32" spans="1:29" ht="15" hidden="1">
      <c r="A32" s="449"/>
      <c r="B32" s="481"/>
      <c r="C32" s="480"/>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(D)'!$L$1,'Cumulative Cost Share Budget'!Q31,0)</f>
        <v>0</v>
      </c>
      <c r="R32" s="212">
        <f>IF('Cumulative Cost Share Budget'!L31='Split CS budget (D)'!$L$1,'Cumulative Cost Share Budget'!R31,0)</f>
        <v>0</v>
      </c>
      <c r="S32" s="61">
        <f>IF('Cumulative Cost Share Budget'!L31='Split CS budget (D)'!$L$1,'Cumulative Cost Share Budget'!S31,0)</f>
        <v>0</v>
      </c>
      <c r="T32" s="16"/>
      <c r="U32" s="323"/>
      <c r="V32" s="323"/>
      <c r="W32" s="323"/>
      <c r="X32" s="323"/>
      <c r="Y32" s="323"/>
    </row>
    <row r="33" spans="1:25" hidden="1">
      <c r="A33" s="449"/>
      <c r="B33" s="481"/>
      <c r="C33" s="480"/>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(D)'!$L$1,'Cumulative Cost Share Budget'!Q32,0)</f>
        <v>0</v>
      </c>
      <c r="R33" s="212">
        <f>IF('Cumulative Cost Share Budget'!L32='Split CS budget (D)'!$L$1,'Cumulative Cost Share Budget'!R32,0)</f>
        <v>0</v>
      </c>
      <c r="S33" s="61">
        <f>IF('Cumulative Cost Share Budget'!L32='Split CS budget (D)'!$L$1,'Cumulative Cost Share Budget'!S32,0)</f>
        <v>0</v>
      </c>
      <c r="T33" s="16"/>
      <c r="U33" s="323"/>
      <c r="V33" s="323"/>
      <c r="W33" s="323"/>
      <c r="X33" s="323"/>
      <c r="Y33" s="323"/>
    </row>
    <row r="34" spans="1:25" hidden="1">
      <c r="A34" s="449"/>
      <c r="B34" s="481"/>
      <c r="C34" s="480"/>
      <c r="D34" s="59"/>
      <c r="E34" s="16"/>
      <c r="F34" s="16"/>
      <c r="G34" s="16"/>
      <c r="H34" s="16"/>
      <c r="I34" s="16"/>
      <c r="J34" s="25"/>
      <c r="M34" s="215"/>
      <c r="N34" s="56"/>
      <c r="O34" s="56"/>
      <c r="P34" s="56"/>
      <c r="Q34" s="31"/>
      <c r="R34" s="56"/>
      <c r="S34" s="31"/>
      <c r="T34" s="16"/>
      <c r="U34" s="325"/>
      <c r="V34" s="326"/>
      <c r="W34" s="324"/>
      <c r="X34" s="324"/>
      <c r="Y34" s="324"/>
    </row>
    <row r="35" spans="1:25" hidden="1">
      <c r="A35" s="485">
        <f>IF('Cumulative Cost Share Budget'!$L34='Split CS budget (D)'!$L$1,'Cumulative Cost Share Budget'!A34,0)</f>
        <v>0</v>
      </c>
      <c r="B35" s="493">
        <f>IF('Cumulative Cost Share Budget'!$L34='Split CS budget (D)'!$L$1,'Cumulative Cost Share Budget'!B34,0)</f>
        <v>0</v>
      </c>
      <c r="C35" s="481"/>
      <c r="D35" s="33" t="s">
        <v>123</v>
      </c>
      <c r="E35" s="76">
        <f>ROUND($R35*$S35,6)</f>
        <v>0</v>
      </c>
      <c r="F35" s="76">
        <f>ROUND($R36*$S36,6)</f>
        <v>0</v>
      </c>
      <c r="G35" s="76">
        <f>ROUND($R37*$S37,6)</f>
        <v>0</v>
      </c>
      <c r="H35" s="76">
        <f>ROUND($R38*$S38,6)</f>
        <v>0</v>
      </c>
      <c r="I35" s="76">
        <f>ROUND($R39*$S39,6)</f>
        <v>0</v>
      </c>
      <c r="J35" s="46"/>
      <c r="M35" s="133">
        <f>IF('Cumulative Cost Share Budget'!L34='Split CS budget (D)'!$L$1,'Cumulative Cost Share Budget'!M34,0)</f>
        <v>0</v>
      </c>
      <c r="N35" s="214">
        <f>IF('Cumulative Cost Share Budget'!L34='Split CS budget (D)'!$L$1,'Cumulative Cost Share Budget'!N34,0)</f>
        <v>0</v>
      </c>
      <c r="O35" s="214">
        <f>IF('Cumulative Cost Share Budget'!$L34='Split CS budget (D)'!$L$1,'Cumulative Cost Share Budget'!O34,0)</f>
        <v>0</v>
      </c>
      <c r="P35" s="209">
        <f>IF('Cumulative Cost Share Budget'!L34='Split CS budget (D)'!$L$1,'Cumulative Cost Share Budget'!P34,0)</f>
        <v>0</v>
      </c>
      <c r="Q35" s="211">
        <f>IF('Cumulative Cost Share Budget'!L34='Split CS budget (D)'!$L$1,'Cumulative Cost Share Budget'!Q34,0)</f>
        <v>0</v>
      </c>
      <c r="R35" s="212">
        <f>IF('Cumulative Cost Share Budget'!L34='Split CS budget (D)'!$L$1,'Cumulative Cost Share Budget'!R34,0)</f>
        <v>0</v>
      </c>
      <c r="S35" s="61">
        <f>IF('Cumulative Cost Share Budget'!L34='Split CS budget (D)'!$L$1,'Cumulative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93">
        <f>IF('Cumulative Cost Share Budget'!$L35='Split CS budget (D)'!$L$1,'Cumulative Cost Share Budget'!A35,0)</f>
        <v>0</v>
      </c>
      <c r="B36" s="493">
        <f>IF('Cumulative Cost Share Budget'!$L35='Split CS budget (D)'!$L$1,'Cumulative Cost Share Budget'!B35,0)</f>
        <v>0</v>
      </c>
      <c r="C36" s="480"/>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(D)'!$L$1,'Cumulative Cost Share Budget'!Q35,0)</f>
        <v>0</v>
      </c>
      <c r="R36" s="212">
        <f>IF('Cumulative Cost Share Budget'!L35='Split CS budget (D)'!$L$1,'Cumulative Cost Share Budget'!R35,0)</f>
        <v>0</v>
      </c>
      <c r="S36" s="61">
        <f>IF('Cumulative Cost Share Budget'!L35='Split CS budget (D)'!$L$1,'Cumulative Cost Share Budget'!S35,0)</f>
        <v>0</v>
      </c>
      <c r="T36" s="16"/>
      <c r="U36" s="324"/>
      <c r="V36" s="324"/>
      <c r="W36" s="324"/>
      <c r="X36" s="324"/>
      <c r="Y36" s="324"/>
    </row>
    <row r="37" spans="1:25" hidden="1">
      <c r="A37" s="449"/>
      <c r="B37" s="481"/>
      <c r="C37" s="480"/>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(D)'!$L$1,'Cumulative Cost Share Budget'!Q36,0)</f>
        <v>0</v>
      </c>
      <c r="R37" s="212">
        <f>IF('Cumulative Cost Share Budget'!L36='Split CS budget (D)'!$L$1,'Cumulative Cost Share Budget'!R36,0)</f>
        <v>0</v>
      </c>
      <c r="S37" s="61">
        <f>IF('Cumulative Cost Share Budget'!L36='Split CS budget (D)'!$L$1,'Cumulative Cost Share Budget'!S36,0)</f>
        <v>0</v>
      </c>
      <c r="T37" s="16"/>
      <c r="U37" s="323"/>
      <c r="V37" s="323"/>
      <c r="W37" s="323"/>
      <c r="X37" s="323"/>
      <c r="Y37" s="323"/>
    </row>
    <row r="38" spans="1:25" ht="15" hidden="1">
      <c r="A38" s="449"/>
      <c r="B38" s="481"/>
      <c r="C38" s="480"/>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(D)'!$L$1,'Cumulative Cost Share Budget'!Q37,0)</f>
        <v>0</v>
      </c>
      <c r="R38" s="212">
        <f>IF('Cumulative Cost Share Budget'!L37='Split CS budget (D)'!$L$1,'Cumulative Cost Share Budget'!R37,0)</f>
        <v>0</v>
      </c>
      <c r="S38" s="61">
        <f>IF('Cumulative Cost Share Budget'!L37='Split CS budget (D)'!$L$1,'Cumulative Cost Share Budget'!S37,0)</f>
        <v>0</v>
      </c>
      <c r="T38" s="16"/>
      <c r="U38" s="323"/>
      <c r="V38" s="323"/>
      <c r="W38" s="323"/>
      <c r="X38" s="323"/>
      <c r="Y38" s="323"/>
    </row>
    <row r="39" spans="1:25" hidden="1">
      <c r="A39" s="449"/>
      <c r="B39" s="481"/>
      <c r="C39" s="480"/>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(D)'!$L$1,'Cumulative Cost Share Budget'!Q38,0)</f>
        <v>0</v>
      </c>
      <c r="R39" s="212">
        <f>IF('Cumulative Cost Share Budget'!L38='Split CS budget (D)'!$L$1,'Cumulative Cost Share Budget'!R38,0)</f>
        <v>0</v>
      </c>
      <c r="S39" s="61">
        <f>IF('Cumulative Cost Share Budget'!L38='Split CS budget (D)'!$L$1,'Cumulative Cost Share Budget'!S38,0)</f>
        <v>0</v>
      </c>
      <c r="T39" s="16"/>
      <c r="U39" s="323"/>
      <c r="V39" s="323"/>
      <c r="W39" s="323"/>
      <c r="X39" s="323"/>
      <c r="Y39" s="323"/>
    </row>
    <row r="40" spans="1:25" hidden="1">
      <c r="A40" s="449"/>
      <c r="B40" s="481"/>
      <c r="C40" s="480"/>
      <c r="D40" s="59"/>
      <c r="E40" s="16"/>
      <c r="F40" s="16"/>
      <c r="G40" s="16"/>
      <c r="H40" s="16"/>
      <c r="I40" s="16"/>
      <c r="J40" s="25"/>
      <c r="M40" s="215"/>
      <c r="N40" s="56"/>
      <c r="O40" s="56"/>
      <c r="P40" s="56"/>
      <c r="Q40" s="31"/>
      <c r="R40" s="56"/>
      <c r="S40" s="31"/>
      <c r="T40" s="16"/>
      <c r="U40" s="325"/>
      <c r="V40" s="326"/>
      <c r="W40" s="324"/>
      <c r="X40" s="324"/>
      <c r="Y40" s="324"/>
    </row>
    <row r="41" spans="1:25" hidden="1">
      <c r="A41" s="485">
        <f>IF('Cumulative Cost Share Budget'!$L40='Split CS budget (D)'!$L$1,'Cumulative Cost Share Budget'!A40,0)</f>
        <v>0</v>
      </c>
      <c r="B41" s="493">
        <f>IF('Cumulative Cost Share Budget'!$L40='Split CS budget (D)'!$L$1,'Cumulative Cost Share Budget'!B40,0)</f>
        <v>0</v>
      </c>
      <c r="C41" s="481"/>
      <c r="D41" s="33" t="s">
        <v>123</v>
      </c>
      <c r="E41" s="76">
        <f>ROUND($R41*$S41,6)</f>
        <v>0</v>
      </c>
      <c r="F41" s="76">
        <f>ROUND($R42*$S42,6)</f>
        <v>0</v>
      </c>
      <c r="G41" s="76">
        <f>ROUND($R43*$S43,6)</f>
        <v>0</v>
      </c>
      <c r="H41" s="76">
        <f>ROUND($R44*$S44,6)</f>
        <v>0</v>
      </c>
      <c r="I41" s="76">
        <f>ROUND($R45*$S45,6)</f>
        <v>0</v>
      </c>
      <c r="J41" s="46"/>
      <c r="M41" s="133">
        <f>IF('Cumulative Cost Share Budget'!L40='Split CS budget (D)'!$L$1,'Cumulative Cost Share Budget'!M40,0)</f>
        <v>0</v>
      </c>
      <c r="N41" s="214">
        <f>IF('Cumulative Cost Share Budget'!L40='Split CS budget (D)'!$L$1,'Cumulative Cost Share Budget'!N40,0)</f>
        <v>0</v>
      </c>
      <c r="O41" s="214">
        <f>IF('Cumulative Cost Share Budget'!$L40='Split CS budget (D)'!$L$1,'Cumulative Cost Share Budget'!O40,0)</f>
        <v>0</v>
      </c>
      <c r="P41" s="209">
        <f>IF('Cumulative Cost Share Budget'!L40='Split CS budget (D)'!$L$1,'Cumulative Cost Share Budget'!P40,0)</f>
        <v>0</v>
      </c>
      <c r="Q41" s="211">
        <f>IF('Cumulative Cost Share Budget'!L40='Split CS budget (D)'!$L$1,'Cumulative Cost Share Budget'!Q40,0)</f>
        <v>0</v>
      </c>
      <c r="R41" s="212">
        <f>IF('Cumulative Cost Share Budget'!L40='Split CS budget (D)'!$L$1,'Cumulative Cost Share Budget'!R40,0)</f>
        <v>0</v>
      </c>
      <c r="S41" s="61">
        <f>IF('Cumulative Cost Share Budget'!L40='Split CS budget (D)'!$L$1,'Cumulative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93">
        <f>IF('Cumulative Cost Share Budget'!$L41='Split CS budget (D)'!$L$1,'Cumulative Cost Share Budget'!A41,0)</f>
        <v>0</v>
      </c>
      <c r="B42" s="493">
        <f>IF('Cumulative Cost Share Budget'!$L41='Split CS budget (D)'!$L$1,'Cumulative Cost Share Budget'!B41,0)</f>
        <v>0</v>
      </c>
      <c r="C42" s="480"/>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(D)'!$L$1,'Cumulative Cost Share Budget'!Q41,0)</f>
        <v>0</v>
      </c>
      <c r="R42" s="212">
        <f>IF('Cumulative Cost Share Budget'!L41='Split CS budget (D)'!$L$1,'Cumulative Cost Share Budget'!R41,0)</f>
        <v>0</v>
      </c>
      <c r="S42" s="61">
        <f>IF('Cumulative Cost Share Budget'!L41='Split CS budget (D)'!$L$1,'Cumulative Cost Share Budget'!S41,0)</f>
        <v>0</v>
      </c>
      <c r="T42" s="16"/>
      <c r="U42" s="324"/>
      <c r="V42" s="324"/>
      <c r="W42" s="324"/>
      <c r="X42" s="324"/>
      <c r="Y42" s="324"/>
    </row>
    <row r="43" spans="1:25" hidden="1">
      <c r="A43" s="449"/>
      <c r="B43" s="481"/>
      <c r="C43" s="480"/>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(D)'!$L$1,'Cumulative Cost Share Budget'!Q42,0)</f>
        <v>0</v>
      </c>
      <c r="R43" s="212">
        <f>IF('Cumulative Cost Share Budget'!L42='Split CS budget (D)'!$L$1,'Cumulative Cost Share Budget'!R42,0)</f>
        <v>0</v>
      </c>
      <c r="S43" s="61">
        <f>IF('Cumulative Cost Share Budget'!L42='Split CS budget (D)'!$L$1,'Cumulative Cost Share Budget'!S42,0)</f>
        <v>0</v>
      </c>
      <c r="T43" s="16"/>
      <c r="U43" s="323"/>
      <c r="V43" s="323"/>
      <c r="W43" s="323"/>
      <c r="X43" s="323"/>
      <c r="Y43" s="323"/>
    </row>
    <row r="44" spans="1:25" ht="15" hidden="1">
      <c r="A44" s="449"/>
      <c r="B44" s="481"/>
      <c r="C44" s="480"/>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(D)'!$L$1,'Cumulative Cost Share Budget'!Q43,0)</f>
        <v>0</v>
      </c>
      <c r="R44" s="212">
        <f>IF('Cumulative Cost Share Budget'!L43='Split CS budget (D)'!$L$1,'Cumulative Cost Share Budget'!R43,0)</f>
        <v>0</v>
      </c>
      <c r="S44" s="61">
        <f>IF('Cumulative Cost Share Budget'!L43='Split CS budget (D)'!$L$1,'Cumulative Cost Share Budget'!S43,0)</f>
        <v>0</v>
      </c>
      <c r="T44" s="16"/>
      <c r="U44" s="323"/>
      <c r="V44" s="323"/>
      <c r="W44" s="323"/>
      <c r="X44" s="323"/>
      <c r="Y44" s="323"/>
    </row>
    <row r="45" spans="1:25" hidden="1">
      <c r="A45" s="449"/>
      <c r="B45" s="481"/>
      <c r="C45" s="480"/>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(D)'!$L$1,'Cumulative Cost Share Budget'!Q44,0)</f>
        <v>0</v>
      </c>
      <c r="R45" s="212">
        <f>IF('Cumulative Cost Share Budget'!L44='Split CS budget (D)'!$L$1,'Cumulative Cost Share Budget'!R44,0)</f>
        <v>0</v>
      </c>
      <c r="S45" s="61">
        <f>IF('Cumulative Cost Share Budget'!L44='Split CS budget (D)'!$L$1,'Cumulative Cost Share Budget'!S44,0)</f>
        <v>0</v>
      </c>
      <c r="T45" s="16"/>
      <c r="U45" s="323"/>
      <c r="V45" s="323"/>
      <c r="W45" s="323"/>
      <c r="X45" s="323"/>
      <c r="Y45" s="323"/>
    </row>
    <row r="46" spans="1:25" hidden="1">
      <c r="A46" s="449"/>
      <c r="B46" s="481"/>
      <c r="C46" s="480"/>
      <c r="D46" s="59"/>
      <c r="E46" s="16"/>
      <c r="F46" s="16"/>
      <c r="G46" s="16"/>
      <c r="H46" s="16"/>
      <c r="I46" s="16"/>
      <c r="J46" s="25"/>
      <c r="M46" s="215"/>
      <c r="N46" s="56"/>
      <c r="O46" s="56"/>
      <c r="P46" s="56"/>
      <c r="Q46" s="31"/>
      <c r="R46" s="56"/>
      <c r="S46" s="31"/>
      <c r="T46" s="16"/>
      <c r="U46" s="325"/>
      <c r="V46" s="326"/>
      <c r="W46" s="324"/>
      <c r="X46" s="324"/>
      <c r="Y46" s="324"/>
    </row>
    <row r="47" spans="1:25" hidden="1">
      <c r="A47" s="485">
        <f>IF('Cumulative Cost Share Budget'!$L46='Split CS budget (D)'!$L$1,'Cumulative Cost Share Budget'!A46,0)</f>
        <v>0</v>
      </c>
      <c r="B47" s="493">
        <f>IF('Cumulative Cost Share Budget'!$L46='Split CS budget (D)'!$L$1,'Cumulative Cost Share Budget'!B46,0)</f>
        <v>0</v>
      </c>
      <c r="C47" s="481"/>
      <c r="D47" s="33" t="s">
        <v>123</v>
      </c>
      <c r="E47" s="76">
        <f>ROUND($R47*$S47,6)</f>
        <v>0</v>
      </c>
      <c r="F47" s="76">
        <f>ROUND($R48*$S48,6)</f>
        <v>0</v>
      </c>
      <c r="G47" s="76">
        <f>ROUND($R49*$S49,6)</f>
        <v>0</v>
      </c>
      <c r="H47" s="76">
        <f>ROUND($R50*$S50,6)</f>
        <v>0</v>
      </c>
      <c r="I47" s="76">
        <f>ROUND($R51*$S51,6)</f>
        <v>0</v>
      </c>
      <c r="J47" s="46"/>
      <c r="M47" s="133">
        <f>IF('Cumulative Cost Share Budget'!L46='Split CS budget (D)'!$L$1,'Cumulative Cost Share Budget'!M46,0)</f>
        <v>0</v>
      </c>
      <c r="N47" s="214">
        <f>IF('Cumulative Cost Share Budget'!L46='Split CS budget (D)'!$L$1,'Cumulative Cost Share Budget'!N46,0)</f>
        <v>0</v>
      </c>
      <c r="O47" s="214">
        <f>IF('Cumulative Cost Share Budget'!$L46='Split CS budget (D)'!$L$1,'Cumulative Cost Share Budget'!O46,0)</f>
        <v>0</v>
      </c>
      <c r="P47" s="209">
        <f>IF('Cumulative Cost Share Budget'!L46='Split CS budget (D)'!$L$1,'Cumulative Cost Share Budget'!P46,0)</f>
        <v>0</v>
      </c>
      <c r="Q47" s="211">
        <f>IF('Cumulative Cost Share Budget'!L46='Split CS budget (D)'!$L$1,'Cumulative Cost Share Budget'!Q46,0)</f>
        <v>0</v>
      </c>
      <c r="R47" s="212">
        <f>IF('Cumulative Cost Share Budget'!L46='Split CS budget (D)'!$L$1,'Cumulative Cost Share Budget'!R46,0)</f>
        <v>0</v>
      </c>
      <c r="S47" s="61">
        <f>IF('Cumulative Cost Share Budget'!L46='Split CS budget (D)'!$L$1,'Cumulative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93">
        <f>IF('Cumulative Cost Share Budget'!$L47='Split CS budget (D)'!$L$1,'Cumulative Cost Share Budget'!A47,0)</f>
        <v>0</v>
      </c>
      <c r="B48" s="493">
        <f>IF('Cumulative Cost Share Budget'!$L47='Split CS budget (D)'!$L$1,'Cumulative Cost Share Budget'!B47,0)</f>
        <v>0</v>
      </c>
      <c r="C48" s="480"/>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(D)'!$L$1,'Cumulative Cost Share Budget'!Q47,0)</f>
        <v>0</v>
      </c>
      <c r="R48" s="212">
        <f>IF('Cumulative Cost Share Budget'!L47='Split CS budget (D)'!$L$1,'Cumulative Cost Share Budget'!R47,0)</f>
        <v>0</v>
      </c>
      <c r="S48" s="61">
        <f>IF('Cumulative Cost Share Budget'!L47='Split CS budget (D)'!$L$1,'Cumulative Cost Share Budget'!S47,0)</f>
        <v>0</v>
      </c>
      <c r="T48" s="16"/>
      <c r="U48" s="324"/>
      <c r="V48" s="324"/>
      <c r="W48" s="324"/>
      <c r="X48" s="324"/>
      <c r="Y48" s="324"/>
    </row>
    <row r="49" spans="1:25" hidden="1">
      <c r="A49" s="449"/>
      <c r="B49" s="481"/>
      <c r="C49" s="480"/>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(D)'!$L$1,'Cumulative Cost Share Budget'!Q48,0)</f>
        <v>0</v>
      </c>
      <c r="R49" s="212">
        <f>IF('Cumulative Cost Share Budget'!L48='Split CS budget (D)'!$L$1,'Cumulative Cost Share Budget'!R48,0)</f>
        <v>0</v>
      </c>
      <c r="S49" s="61">
        <f>IF('Cumulative Cost Share Budget'!L48='Split CS budget (D)'!$L$1,'Cumulative Cost Share Budget'!S48,0)</f>
        <v>0</v>
      </c>
      <c r="T49" s="16"/>
      <c r="U49" s="323"/>
      <c r="V49" s="323"/>
      <c r="W49" s="323"/>
      <c r="X49" s="323"/>
      <c r="Y49" s="323"/>
    </row>
    <row r="50" spans="1:25" ht="15" hidden="1">
      <c r="A50" s="449"/>
      <c r="B50" s="481"/>
      <c r="C50" s="480"/>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(D)'!$L$1,'Cumulative Cost Share Budget'!Q49,0)</f>
        <v>0</v>
      </c>
      <c r="R50" s="212">
        <f>IF('Cumulative Cost Share Budget'!L49='Split CS budget (D)'!$L$1,'Cumulative Cost Share Budget'!R49,0)</f>
        <v>0</v>
      </c>
      <c r="S50" s="61">
        <f>IF('Cumulative Cost Share Budget'!L49='Split CS budget (D)'!$L$1,'Cumulative Cost Share Budget'!S49,0)</f>
        <v>0</v>
      </c>
      <c r="T50" s="16"/>
      <c r="U50" s="323"/>
      <c r="V50" s="323"/>
      <c r="W50" s="323"/>
      <c r="X50" s="323"/>
      <c r="Y50" s="323"/>
    </row>
    <row r="51" spans="1:25" hidden="1">
      <c r="A51" s="449"/>
      <c r="B51" s="481"/>
      <c r="C51" s="480"/>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(D)'!$L$1,'Cumulative Cost Share Budget'!Q50,0)</f>
        <v>0</v>
      </c>
      <c r="R51" s="212">
        <f>IF('Cumulative Cost Share Budget'!L50='Split CS budget (D)'!$L$1,'Cumulative Cost Share Budget'!R50,0)</f>
        <v>0</v>
      </c>
      <c r="S51" s="61">
        <f>IF('Cumulative Cost Share Budget'!L50='Split CS budget (D)'!$L$1,'Cumulative Cost Share Budget'!S50,0)</f>
        <v>0</v>
      </c>
      <c r="T51" s="16"/>
      <c r="U51" s="323"/>
      <c r="V51" s="323"/>
      <c r="W51" s="323"/>
      <c r="X51" s="323"/>
      <c r="Y51" s="323"/>
    </row>
    <row r="52" spans="1:25" hidden="1">
      <c r="A52" s="449"/>
      <c r="B52" s="481"/>
      <c r="C52" s="480"/>
      <c r="D52" s="59"/>
      <c r="E52" s="16"/>
      <c r="F52" s="16"/>
      <c r="G52" s="16"/>
      <c r="H52" s="16"/>
      <c r="I52" s="16"/>
      <c r="J52" s="25"/>
      <c r="M52" s="215"/>
      <c r="N52" s="56"/>
      <c r="O52" s="56"/>
      <c r="P52" s="56"/>
      <c r="Q52" s="31"/>
      <c r="R52" s="56"/>
      <c r="S52" s="31"/>
      <c r="T52" s="16"/>
      <c r="U52" s="325"/>
      <c r="V52" s="326"/>
      <c r="W52" s="324"/>
      <c r="X52" s="324"/>
      <c r="Y52" s="324"/>
    </row>
    <row r="53" spans="1:25" hidden="1">
      <c r="A53" s="485">
        <f>IF('Cumulative Cost Share Budget'!$L52='Split CS budget (D)'!$L$1,'Cumulative Cost Share Budget'!A52,0)</f>
        <v>0</v>
      </c>
      <c r="B53" s="493">
        <f>IF('Cumulative Cost Share Budget'!$L52='Split CS budget (D)'!$L$1,'Cumulative Cost Share Budget'!B52,0)</f>
        <v>0</v>
      </c>
      <c r="C53" s="481"/>
      <c r="D53" s="33" t="s">
        <v>123</v>
      </c>
      <c r="E53" s="76">
        <f>ROUND($R53*$S53,6)</f>
        <v>0</v>
      </c>
      <c r="F53" s="76">
        <f>ROUND($R54*$S54,6)</f>
        <v>0</v>
      </c>
      <c r="G53" s="76">
        <f>ROUND($R55*$S55,6)</f>
        <v>0</v>
      </c>
      <c r="H53" s="76">
        <f>ROUND($R56*$S56,6)</f>
        <v>0</v>
      </c>
      <c r="I53" s="76">
        <f>ROUND($R57*$S57,6)</f>
        <v>0</v>
      </c>
      <c r="J53" s="46"/>
      <c r="M53" s="133">
        <f>IF('Cumulative Cost Share Budget'!L52='Split CS budget (D)'!$L$1,'Cumulative Cost Share Budget'!M52,0)</f>
        <v>0</v>
      </c>
      <c r="N53" s="214">
        <f>IF('Cumulative Cost Share Budget'!L52='Split CS budget (D)'!$L$1,'Cumulative Cost Share Budget'!N52,0)</f>
        <v>0</v>
      </c>
      <c r="O53" s="214">
        <f>IF('Cumulative Cost Share Budget'!$L52='Split CS budget (D)'!$L$1,'Cumulative Cost Share Budget'!O52,0)</f>
        <v>0</v>
      </c>
      <c r="P53" s="209">
        <f>IF('Cumulative Cost Share Budget'!L52='Split CS budget (D)'!$L$1,'Cumulative Cost Share Budget'!P52,0)</f>
        <v>0</v>
      </c>
      <c r="Q53" s="211">
        <f>IF('Cumulative Cost Share Budget'!L52='Split CS budget (D)'!$L$1,'Cumulative Cost Share Budget'!Q52,0)</f>
        <v>0</v>
      </c>
      <c r="R53" s="212">
        <f>IF('Cumulative Cost Share Budget'!L52='Split CS budget (D)'!$L$1,'Cumulative Cost Share Budget'!R52,0)</f>
        <v>0</v>
      </c>
      <c r="S53" s="61">
        <f>IF('Cumulative Cost Share Budget'!L52='Split CS budget (D)'!$L$1,'Cumulative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93">
        <f>IF('Cumulative Cost Share Budget'!$L53='Split CS budget (D)'!$L$1,'Cumulative Cost Share Budget'!A53,0)</f>
        <v>0</v>
      </c>
      <c r="B54" s="493">
        <f>IF('Cumulative Cost Share Budget'!$L53='Split CS budget (D)'!$L$1,'Cumulative Cost Share Budget'!B53,0)</f>
        <v>0</v>
      </c>
      <c r="C54" s="480"/>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(D)'!$L$1,'Cumulative Cost Share Budget'!Q53,0)</f>
        <v>0</v>
      </c>
      <c r="R54" s="212">
        <f>IF('Cumulative Cost Share Budget'!L53='Split CS budget (D)'!$L$1,'Cumulative Cost Share Budget'!R53,0)</f>
        <v>0</v>
      </c>
      <c r="S54" s="61">
        <f>IF('Cumulative Cost Share Budget'!L53='Split CS budget (D)'!$L$1,'Cumulative Cost Share Budget'!S53,0)</f>
        <v>0</v>
      </c>
      <c r="T54" s="16"/>
      <c r="U54" s="324"/>
      <c r="V54" s="324"/>
      <c r="W54" s="324"/>
      <c r="X54" s="324"/>
      <c r="Y54" s="324"/>
    </row>
    <row r="55" spans="1:25" hidden="1">
      <c r="A55" s="449"/>
      <c r="B55" s="481"/>
      <c r="C55" s="480"/>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(D)'!$L$1,'Cumulative Cost Share Budget'!Q54,0)</f>
        <v>0</v>
      </c>
      <c r="R55" s="212">
        <f>IF('Cumulative Cost Share Budget'!L54='Split CS budget (D)'!$L$1,'Cumulative Cost Share Budget'!R54,0)</f>
        <v>0</v>
      </c>
      <c r="S55" s="61">
        <f>IF('Cumulative Cost Share Budget'!L54='Split CS budget (D)'!$L$1,'Cumulative Cost Share Budget'!S54,0)</f>
        <v>0</v>
      </c>
      <c r="T55" s="16"/>
      <c r="U55" s="323"/>
      <c r="V55" s="323"/>
      <c r="W55" s="323"/>
      <c r="X55" s="323"/>
      <c r="Y55" s="323"/>
    </row>
    <row r="56" spans="1:25" ht="15" hidden="1">
      <c r="A56" s="449"/>
      <c r="B56" s="481"/>
      <c r="C56" s="480"/>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(D)'!$L$1,'Cumulative Cost Share Budget'!Q55,0)</f>
        <v>0</v>
      </c>
      <c r="R56" s="212">
        <f>IF('Cumulative Cost Share Budget'!L55='Split CS budget (D)'!$L$1,'Cumulative Cost Share Budget'!R55,0)</f>
        <v>0</v>
      </c>
      <c r="S56" s="61">
        <f>IF('Cumulative Cost Share Budget'!L55='Split CS budget (D)'!$L$1,'Cumulative Cost Share Budget'!S55,0)</f>
        <v>0</v>
      </c>
      <c r="T56" s="16"/>
      <c r="U56" s="323"/>
      <c r="V56" s="323"/>
      <c r="W56" s="323"/>
      <c r="X56" s="323"/>
      <c r="Y56" s="323"/>
    </row>
    <row r="57" spans="1:25" hidden="1">
      <c r="A57" s="449"/>
      <c r="B57" s="481"/>
      <c r="C57" s="480"/>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(D)'!$L$1,'Cumulative Cost Share Budget'!Q56,0)</f>
        <v>0</v>
      </c>
      <c r="R57" s="212">
        <f>IF('Cumulative Cost Share Budget'!L56='Split CS budget (D)'!$L$1,'Cumulative Cost Share Budget'!R56,0)</f>
        <v>0</v>
      </c>
      <c r="S57" s="61">
        <f>IF('Cumulative Cost Share Budget'!L56='Split CS budget (D)'!$L$1,'Cumulative Cost Share Budget'!S56,0)</f>
        <v>0</v>
      </c>
      <c r="T57" s="16"/>
      <c r="U57" s="323"/>
      <c r="V57" s="323"/>
      <c r="W57" s="323"/>
      <c r="X57" s="323"/>
      <c r="Y57" s="323"/>
    </row>
    <row r="58" spans="1:25" hidden="1">
      <c r="A58" s="449"/>
      <c r="B58" s="481"/>
      <c r="C58" s="480"/>
      <c r="D58" s="59"/>
      <c r="E58" s="16"/>
      <c r="F58" s="16"/>
      <c r="G58" s="16"/>
      <c r="H58" s="16"/>
      <c r="I58" s="16"/>
      <c r="J58" s="25"/>
      <c r="M58" s="215"/>
      <c r="N58" s="56"/>
      <c r="O58" s="56"/>
      <c r="P58" s="56"/>
      <c r="Q58" s="31"/>
      <c r="R58" s="56"/>
      <c r="S58" s="31"/>
      <c r="T58" s="16"/>
      <c r="U58" s="325"/>
      <c r="V58" s="326"/>
      <c r="W58" s="324"/>
      <c r="X58" s="324"/>
      <c r="Y58" s="324"/>
    </row>
    <row r="59" spans="1:25" hidden="1">
      <c r="A59" s="485">
        <f>IF('Cumulative Cost Share Budget'!$L58='Split CS budget (D)'!$L$1,'Cumulative Cost Share Budget'!A58,0)</f>
        <v>0</v>
      </c>
      <c r="B59" s="493">
        <f>IF('Cumulative Cost Share Budget'!$L58='Split CS budget (D)'!$L$1,'Cumulative Cost Share Budget'!B58,0)</f>
        <v>0</v>
      </c>
      <c r="C59" s="481"/>
      <c r="D59" s="33" t="s">
        <v>123</v>
      </c>
      <c r="E59" s="76">
        <f>ROUND($R59*$S59,6)</f>
        <v>0</v>
      </c>
      <c r="F59" s="76">
        <f>ROUND($R60*$S60,6)</f>
        <v>0</v>
      </c>
      <c r="G59" s="76">
        <f>ROUND($R61*$S61,6)</f>
        <v>0</v>
      </c>
      <c r="H59" s="76">
        <f>ROUND($R62*$S62,6)</f>
        <v>0</v>
      </c>
      <c r="I59" s="76">
        <f>ROUND($R63*$S63,6)</f>
        <v>0</v>
      </c>
      <c r="J59" s="46"/>
      <c r="M59" s="133">
        <f>IF('Cumulative Cost Share Budget'!L58='Split CS budget (D)'!$L$1,'Cumulative Cost Share Budget'!M58,0)</f>
        <v>0</v>
      </c>
      <c r="N59" s="214">
        <f>IF('Cumulative Cost Share Budget'!L58='Split CS budget (D)'!$L$1,'Cumulative Cost Share Budget'!N58,0)</f>
        <v>0</v>
      </c>
      <c r="O59" s="214">
        <f>IF('Cumulative Cost Share Budget'!$L58='Split CS budget (D)'!$L$1,'Cumulative Cost Share Budget'!O58,0)</f>
        <v>0</v>
      </c>
      <c r="P59" s="209">
        <f>IF('Cumulative Cost Share Budget'!L58='Split CS budget (D)'!$L$1,'Cumulative Cost Share Budget'!P58,0)</f>
        <v>0</v>
      </c>
      <c r="Q59" s="211">
        <f>IF('Cumulative Cost Share Budget'!L58='Split CS budget (D)'!$L$1,'Cumulative Cost Share Budget'!Q58,0)</f>
        <v>0</v>
      </c>
      <c r="R59" s="212">
        <f>IF('Cumulative Cost Share Budget'!L58='Split CS budget (D)'!$L$1,'Cumulative Cost Share Budget'!R58,0)</f>
        <v>0</v>
      </c>
      <c r="S59" s="61">
        <f>IF('Cumulative Cost Share Budget'!L58='Split CS budget (D)'!$L$1,'Cumulative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93">
        <f>IF('Cumulative Cost Share Budget'!$L59='Split CS budget (D)'!$L$1,'Cumulative Cost Share Budget'!A59,0)</f>
        <v>0</v>
      </c>
      <c r="B60" s="493">
        <f>IF('Cumulative Cost Share Budget'!$L59='Split CS budget (D)'!$L$1,'Cumulative Cost Share Budget'!B59,0)</f>
        <v>0</v>
      </c>
      <c r="C60" s="480"/>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(D)'!$L$1,'Cumulative Cost Share Budget'!Q59,0)</f>
        <v>0</v>
      </c>
      <c r="R60" s="212">
        <f>IF('Cumulative Cost Share Budget'!L59='Split CS budget (D)'!$L$1,'Cumulative Cost Share Budget'!R59,0)</f>
        <v>0</v>
      </c>
      <c r="S60" s="61">
        <f>IF('Cumulative Cost Share Budget'!L59='Split CS budget (D)'!$L$1,'Cumulative Cost Share Budget'!S59,0)</f>
        <v>0</v>
      </c>
      <c r="T60" s="16"/>
      <c r="U60" s="324"/>
      <c r="V60" s="324"/>
      <c r="W60" s="324"/>
      <c r="X60" s="324"/>
      <c r="Y60" s="324"/>
    </row>
    <row r="61" spans="1:25" hidden="1">
      <c r="A61" s="449"/>
      <c r="B61" s="486"/>
      <c r="C61" s="480"/>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(D)'!$L$1,'Cumulative Cost Share Budget'!Q60,0)</f>
        <v>0</v>
      </c>
      <c r="R61" s="212">
        <f>IF('Cumulative Cost Share Budget'!L60='Split CS budget (D)'!$L$1,'Cumulative Cost Share Budget'!R60,0)</f>
        <v>0</v>
      </c>
      <c r="S61" s="61">
        <f>IF('Cumulative Cost Share Budget'!L60='Split CS budget (D)'!$L$1,'Cumulative Cost Share Budget'!S60,0)</f>
        <v>0</v>
      </c>
      <c r="T61" s="16"/>
      <c r="U61" s="323"/>
      <c r="V61" s="323"/>
      <c r="W61" s="323"/>
      <c r="X61" s="323"/>
      <c r="Y61" s="323"/>
    </row>
    <row r="62" spans="1:25" ht="15" hidden="1">
      <c r="A62" s="449"/>
      <c r="B62" s="486"/>
      <c r="C62" s="480"/>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(D)'!$L$1,'Cumulative Cost Share Budget'!Q61,0)</f>
        <v>0</v>
      </c>
      <c r="R62" s="212">
        <f>IF('Cumulative Cost Share Budget'!L61='Split CS budget (D)'!$L$1,'Cumulative Cost Share Budget'!R61,0)</f>
        <v>0</v>
      </c>
      <c r="S62" s="61">
        <f>IF('Cumulative Cost Share Budget'!L61='Split CS budget (D)'!$L$1,'Cumulative Cost Share Budget'!S61,0)</f>
        <v>0</v>
      </c>
      <c r="T62" s="16"/>
      <c r="U62" s="324"/>
      <c r="V62" s="324"/>
      <c r="W62" s="324"/>
      <c r="X62" s="324"/>
      <c r="Y62" s="324"/>
    </row>
    <row r="63" spans="1:25" hidden="1">
      <c r="A63" s="449"/>
      <c r="B63" s="486"/>
      <c r="C63" s="480"/>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(D)'!$L$1,'Cumulative Cost Share Budget'!Q62,0)</f>
        <v>0</v>
      </c>
      <c r="R63" s="212">
        <f>IF('Cumulative Cost Share Budget'!L62='Split CS budget (D)'!$L$1,'Cumulative Cost Share Budget'!R62,0)</f>
        <v>0</v>
      </c>
      <c r="S63" s="61">
        <f>IF('Cumulative Cost Share Budget'!L62='Split CS budget (D)'!$L$1,'Cumulative Cost Share Budget'!S62,0)</f>
        <v>0</v>
      </c>
      <c r="T63" s="16"/>
      <c r="U63" s="323"/>
      <c r="V63" s="323"/>
      <c r="W63" s="323"/>
      <c r="X63" s="323"/>
      <c r="Y63" s="323"/>
    </row>
    <row r="64" spans="1:25" hidden="1">
      <c r="A64" s="449"/>
      <c r="B64" s="481"/>
      <c r="C64" s="480"/>
      <c r="D64" s="59"/>
      <c r="E64" s="16"/>
      <c r="F64" s="16"/>
      <c r="G64" s="16"/>
      <c r="H64" s="16"/>
      <c r="I64" s="16"/>
      <c r="J64" s="25"/>
      <c r="M64" s="215"/>
      <c r="N64" s="56"/>
      <c r="O64" s="56"/>
      <c r="P64" s="56"/>
      <c r="Q64" s="31"/>
      <c r="R64" s="56"/>
      <c r="S64" s="31"/>
      <c r="T64" s="16"/>
      <c r="U64" s="325"/>
      <c r="V64" s="326"/>
      <c r="W64" s="324"/>
      <c r="X64" s="324"/>
      <c r="Y64" s="324"/>
    </row>
    <row r="65" spans="1:25" hidden="1">
      <c r="A65" s="485">
        <f>IF('Cumulative Cost Share Budget'!$L64='Split CS budget (D)'!$L$1,'Cumulative Cost Share Budget'!A64,0)</f>
        <v>0</v>
      </c>
      <c r="B65" s="493">
        <f>IF('Cumulative Cost Share Budget'!$L64='Split CS budget (D)'!$L$1,'Cumulative Cost Share Budget'!B64,0)</f>
        <v>0</v>
      </c>
      <c r="C65" s="481"/>
      <c r="D65" s="33" t="s">
        <v>123</v>
      </c>
      <c r="E65" s="76">
        <f>ROUND($R65*$S65,6)</f>
        <v>0</v>
      </c>
      <c r="F65" s="76">
        <f>ROUND($R66*$S66,6)</f>
        <v>0</v>
      </c>
      <c r="G65" s="76">
        <f>ROUND($R67*$S67,6)</f>
        <v>0</v>
      </c>
      <c r="H65" s="76">
        <f>ROUND($R68*$S68,6)</f>
        <v>0</v>
      </c>
      <c r="I65" s="76">
        <f>ROUND($R69*$S69,6)</f>
        <v>0</v>
      </c>
      <c r="J65" s="46"/>
      <c r="M65" s="133">
        <f>IF('Cumulative Cost Share Budget'!L64='Split CS budget (D)'!$L$1,'Cumulative Cost Share Budget'!M64,0)</f>
        <v>0</v>
      </c>
      <c r="N65" s="214">
        <f>IF('Cumulative Cost Share Budget'!L64='Split CS budget (D)'!$L$1,'Cumulative Cost Share Budget'!N64,0)</f>
        <v>0</v>
      </c>
      <c r="O65" s="214">
        <f>IF('Cumulative Cost Share Budget'!$L64='Split CS budget (D)'!$L$1,'Cumulative Cost Share Budget'!O64,0)</f>
        <v>0</v>
      </c>
      <c r="P65" s="209">
        <f>IF('Cumulative Cost Share Budget'!L64='Split CS budget (D)'!$L$1,'Cumulative Cost Share Budget'!P64,0)</f>
        <v>0</v>
      </c>
      <c r="Q65" s="211">
        <f>IF('Cumulative Cost Share Budget'!L64='Split CS budget (D)'!$L$1,'Cumulative Cost Share Budget'!Q64,0)</f>
        <v>0</v>
      </c>
      <c r="R65" s="212">
        <f>IF('Cumulative Cost Share Budget'!L64='Split CS budget (D)'!$L$1,'Cumulative Cost Share Budget'!R64,0)</f>
        <v>0</v>
      </c>
      <c r="S65" s="61">
        <f>IF('Cumulative Cost Share Budget'!L64='Split CS budget (D)'!$L$1,'Cumulative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93">
        <f>IF('Cumulative Cost Share Budget'!$L65='Split CS budget (D)'!$L$1,'Cumulative Cost Share Budget'!A65,0)</f>
        <v>0</v>
      </c>
      <c r="B66" s="493">
        <f>IF('Cumulative Cost Share Budget'!$L65='Split CS budget (D)'!$L$1,'Cumulative Cost Share Budget'!B65,0)</f>
        <v>0</v>
      </c>
      <c r="C66" s="480"/>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(D)'!$L$1,'Cumulative Cost Share Budget'!Q65,0)</f>
        <v>0</v>
      </c>
      <c r="R66" s="212">
        <f>IF('Cumulative Cost Share Budget'!L65='Split CS budget (D)'!$L$1,'Cumulative Cost Share Budget'!R65,0)</f>
        <v>0</v>
      </c>
      <c r="S66" s="61">
        <f>IF('Cumulative Cost Share Budget'!L65='Split CS budget (D)'!$L$1,'Cumulative Cost Share Budget'!S65,0)</f>
        <v>0</v>
      </c>
      <c r="T66" s="16"/>
      <c r="U66" s="324"/>
      <c r="V66" s="324"/>
      <c r="W66" s="324"/>
      <c r="X66" s="324"/>
      <c r="Y66" s="324"/>
    </row>
    <row r="67" spans="1:25" hidden="1">
      <c r="A67" s="449"/>
      <c r="B67" s="486"/>
      <c r="C67" s="480"/>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(D)'!$L$1,'Cumulative Cost Share Budget'!Q66,0)</f>
        <v>0</v>
      </c>
      <c r="R67" s="212">
        <f>IF('Cumulative Cost Share Budget'!L66='Split CS budget (D)'!$L$1,'Cumulative Cost Share Budget'!R66,0)</f>
        <v>0</v>
      </c>
      <c r="S67" s="61">
        <f>IF('Cumulative Cost Share Budget'!L66='Split CS budget (D)'!$L$1,'Cumulative Cost Share Budget'!S66,0)</f>
        <v>0</v>
      </c>
      <c r="T67" s="16"/>
      <c r="U67" s="323"/>
      <c r="V67" s="323"/>
      <c r="W67" s="323"/>
      <c r="X67" s="323"/>
      <c r="Y67" s="323"/>
    </row>
    <row r="68" spans="1:25" ht="15" hidden="1">
      <c r="A68" s="449"/>
      <c r="B68" s="486"/>
      <c r="C68" s="480"/>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(D)'!$L$1,'Cumulative Cost Share Budget'!Q67,0)</f>
        <v>0</v>
      </c>
      <c r="R68" s="212">
        <f>IF('Cumulative Cost Share Budget'!L67='Split CS budget (D)'!$L$1,'Cumulative Cost Share Budget'!R67,0)</f>
        <v>0</v>
      </c>
      <c r="S68" s="61">
        <f>IF('Cumulative Cost Share Budget'!L67='Split CS budget (D)'!$L$1,'Cumulative Cost Share Budget'!S67,0)</f>
        <v>0</v>
      </c>
      <c r="T68" s="16"/>
      <c r="U68" s="324"/>
      <c r="V68" s="324"/>
      <c r="W68" s="324"/>
      <c r="X68" s="324"/>
      <c r="Y68" s="324"/>
    </row>
    <row r="69" spans="1:25" hidden="1">
      <c r="A69" s="449"/>
      <c r="B69" s="486"/>
      <c r="C69" s="480"/>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(D)'!$L$1,'Cumulative Cost Share Budget'!Q68,0)</f>
        <v>0</v>
      </c>
      <c r="R69" s="212">
        <f>IF('Cumulative Cost Share Budget'!L68='Split CS budget (D)'!$L$1,'Cumulative Cost Share Budget'!R68,0)</f>
        <v>0</v>
      </c>
      <c r="S69" s="61">
        <f>IF('Cumulative Cost Share Budget'!L68='Split CS budget (D)'!$L$1,'Cumulative Cost Share Budget'!S68,0)</f>
        <v>0</v>
      </c>
      <c r="T69" s="16"/>
      <c r="U69" s="323"/>
      <c r="V69" s="323"/>
      <c r="W69" s="323"/>
      <c r="X69" s="323"/>
      <c r="Y69" s="323"/>
    </row>
    <row r="70" spans="1:25" hidden="1">
      <c r="A70" s="449"/>
      <c r="B70" s="481"/>
      <c r="C70" s="480"/>
      <c r="D70" s="59"/>
      <c r="E70" s="16"/>
      <c r="F70" s="16"/>
      <c r="G70" s="16"/>
      <c r="H70" s="16"/>
      <c r="I70" s="16"/>
      <c r="J70" s="25"/>
      <c r="M70" s="215"/>
      <c r="N70" s="56"/>
      <c r="O70" s="56"/>
      <c r="P70" s="56"/>
      <c r="Q70" s="31"/>
      <c r="R70" s="56"/>
      <c r="S70" s="31"/>
      <c r="T70" s="16"/>
      <c r="U70" s="325"/>
      <c r="V70" s="326"/>
      <c r="W70" s="324"/>
      <c r="X70" s="324"/>
      <c r="Y70" s="324"/>
    </row>
    <row r="71" spans="1:25" hidden="1">
      <c r="A71" s="485">
        <f>IF('Cumulative Cost Share Budget'!$L70='Split CS budget (D)'!$L$1,'Cumulative Cost Share Budget'!A70,0)</f>
        <v>0</v>
      </c>
      <c r="B71" s="493">
        <f>IF('Cumulative Cost Share Budget'!$L70='Split CS budget (D)'!$L$1,'Cumulative Cost Share Budget'!B70,0)</f>
        <v>0</v>
      </c>
      <c r="C71" s="481"/>
      <c r="D71" s="33" t="s">
        <v>123</v>
      </c>
      <c r="E71" s="76">
        <f>ROUND($R71*$S71,6)</f>
        <v>0</v>
      </c>
      <c r="F71" s="76">
        <f>ROUND($R72*$S72,6)</f>
        <v>0</v>
      </c>
      <c r="G71" s="76">
        <f>ROUND($R73*$S73,6)</f>
        <v>0</v>
      </c>
      <c r="H71" s="76">
        <f>ROUND($R74*$S74,6)</f>
        <v>0</v>
      </c>
      <c r="I71" s="76">
        <f>ROUND($R75*$S75,6)</f>
        <v>0</v>
      </c>
      <c r="J71" s="46"/>
      <c r="M71" s="133">
        <f>IF('Cumulative Cost Share Budget'!L70='Split CS budget (D)'!$L$1,'Cumulative Cost Share Budget'!M70,0)</f>
        <v>0</v>
      </c>
      <c r="N71" s="214">
        <f>IF('Cumulative Cost Share Budget'!L70='Split CS budget (D)'!$L$1,'Cumulative Cost Share Budget'!N70,0)</f>
        <v>0</v>
      </c>
      <c r="O71" s="214">
        <f>IF('Cumulative Cost Share Budget'!$L70='Split CS budget (D)'!$L$1,'Cumulative Cost Share Budget'!O70,0)</f>
        <v>0</v>
      </c>
      <c r="P71" s="209">
        <f>IF('Cumulative Cost Share Budget'!L70='Split CS budget (D)'!$L$1,'Cumulative Cost Share Budget'!P70,0)</f>
        <v>0</v>
      </c>
      <c r="Q71" s="211">
        <f>IF('Cumulative Cost Share Budget'!L70='Split CS budget (D)'!$L$1,'Cumulative Cost Share Budget'!Q70,0)</f>
        <v>0</v>
      </c>
      <c r="R71" s="212">
        <f>IF('Cumulative Cost Share Budget'!L70='Split CS budget (D)'!$L$1,'Cumulative Cost Share Budget'!R70,0)</f>
        <v>0</v>
      </c>
      <c r="S71" s="61">
        <f>IF('Cumulative Cost Share Budget'!L70='Split CS budget (D)'!$L$1,'Cumulative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93">
        <f>IF('Cumulative Cost Share Budget'!$L71='Split CS budget (D)'!$L$1,'Cumulative Cost Share Budget'!A71,0)</f>
        <v>0</v>
      </c>
      <c r="B72" s="493">
        <f>IF('Cumulative Cost Share Budget'!$L71='Split CS budget (D)'!$L$1,'Cumulative Cost Share Budget'!B71,0)</f>
        <v>0</v>
      </c>
      <c r="C72" s="480"/>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(D)'!$L$1,'Cumulative Cost Share Budget'!Q71,0)</f>
        <v>0</v>
      </c>
      <c r="R72" s="212">
        <f>IF('Cumulative Cost Share Budget'!L71='Split CS budget (D)'!$L$1,'Cumulative Cost Share Budget'!R71,0)</f>
        <v>0</v>
      </c>
      <c r="S72" s="61">
        <f>IF('Cumulative Cost Share Budget'!L71='Split CS budget (D)'!$L$1,'Cumulative Cost Share Budget'!S71,0)</f>
        <v>0</v>
      </c>
      <c r="T72" s="16"/>
      <c r="U72" s="324"/>
      <c r="V72" s="324"/>
      <c r="W72" s="324"/>
      <c r="X72" s="324"/>
      <c r="Y72" s="324"/>
    </row>
    <row r="73" spans="1:25" hidden="1">
      <c r="A73" s="449"/>
      <c r="B73" s="486"/>
      <c r="C73" s="480"/>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(D)'!$L$1,'Cumulative Cost Share Budget'!Q72,0)</f>
        <v>0</v>
      </c>
      <c r="R73" s="212">
        <f>IF('Cumulative Cost Share Budget'!L72='Split CS budget (D)'!$L$1,'Cumulative Cost Share Budget'!R72,0)</f>
        <v>0</v>
      </c>
      <c r="S73" s="61">
        <f>IF('Cumulative Cost Share Budget'!L72='Split CS budget (D)'!$L$1,'Cumulative Cost Share Budget'!S72,0)</f>
        <v>0</v>
      </c>
      <c r="T73" s="16"/>
      <c r="U73" s="323"/>
      <c r="V73" s="323"/>
      <c r="W73" s="323"/>
      <c r="X73" s="323"/>
      <c r="Y73" s="323"/>
    </row>
    <row r="74" spans="1:25" ht="15" hidden="1">
      <c r="A74" s="449"/>
      <c r="B74" s="486"/>
      <c r="C74" s="480"/>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(D)'!$L$1,'Cumulative Cost Share Budget'!Q73,0)</f>
        <v>0</v>
      </c>
      <c r="R74" s="212">
        <f>IF('Cumulative Cost Share Budget'!L73='Split CS budget (D)'!$L$1,'Cumulative Cost Share Budget'!R73,0)</f>
        <v>0</v>
      </c>
      <c r="S74" s="61">
        <f>IF('Cumulative Cost Share Budget'!L73='Split CS budget (D)'!$L$1,'Cumulative Cost Share Budget'!S73,0)</f>
        <v>0</v>
      </c>
      <c r="T74" s="16"/>
      <c r="U74" s="324"/>
      <c r="V74" s="324"/>
      <c r="W74" s="324"/>
      <c r="X74" s="324"/>
      <c r="Y74" s="324"/>
    </row>
    <row r="75" spans="1:25" hidden="1">
      <c r="A75" s="449"/>
      <c r="B75" s="486"/>
      <c r="C75" s="480"/>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(D)'!$L$1,'Cumulative Cost Share Budget'!Q74,0)</f>
        <v>0</v>
      </c>
      <c r="R75" s="212">
        <f>IF('Cumulative Cost Share Budget'!L74='Split CS budget (D)'!$L$1,'Cumulative Cost Share Budget'!R74,0)</f>
        <v>0</v>
      </c>
      <c r="S75" s="61">
        <f>IF('Cumulative Cost Share Budget'!L74='Split CS budget (D)'!$L$1,'Cumulative Cost Share Budget'!S74,0)</f>
        <v>0</v>
      </c>
      <c r="T75" s="16"/>
      <c r="U75" s="323"/>
      <c r="V75" s="323"/>
      <c r="W75" s="323"/>
      <c r="X75" s="323"/>
      <c r="Y75" s="323"/>
    </row>
    <row r="76" spans="1:25" hidden="1">
      <c r="A76" s="449"/>
      <c r="B76" s="481"/>
      <c r="C76" s="480"/>
      <c r="D76" s="59"/>
      <c r="E76" s="16"/>
      <c r="F76" s="16"/>
      <c r="G76" s="16"/>
      <c r="H76" s="16"/>
      <c r="I76" s="16"/>
      <c r="J76" s="25"/>
      <c r="M76" s="215"/>
      <c r="N76" s="56"/>
      <c r="O76" s="56"/>
      <c r="P76" s="56"/>
      <c r="Q76" s="31"/>
      <c r="R76" s="56"/>
      <c r="S76" s="31"/>
      <c r="T76" s="16"/>
      <c r="U76" s="325"/>
      <c r="V76" s="326"/>
      <c r="W76" s="324"/>
      <c r="X76" s="324"/>
      <c r="Y76" s="324"/>
    </row>
    <row r="77" spans="1:25" hidden="1">
      <c r="A77" s="485">
        <f>IF('Cumulative Cost Share Budget'!$L76='Split CS budget (D)'!$L$1,'Cumulative Cost Share Budget'!A76,0)</f>
        <v>0</v>
      </c>
      <c r="B77" s="493">
        <f>IF('Cumulative Cost Share Budget'!$L76='Split CS budget (D)'!$L$1,'Cumulative Cost Share Budget'!B76,0)</f>
        <v>0</v>
      </c>
      <c r="C77" s="481"/>
      <c r="D77" s="33" t="s">
        <v>123</v>
      </c>
      <c r="E77" s="76">
        <f>ROUND($R77*$S77,6)</f>
        <v>0</v>
      </c>
      <c r="F77" s="76">
        <f>ROUND($R78*$S78,6)</f>
        <v>0</v>
      </c>
      <c r="G77" s="76">
        <f>ROUND($R79*$S79,6)</f>
        <v>0</v>
      </c>
      <c r="H77" s="76">
        <f>ROUND($R80*$S80,6)</f>
        <v>0</v>
      </c>
      <c r="I77" s="76">
        <f>ROUND($R81*$S81,6)</f>
        <v>0</v>
      </c>
      <c r="J77" s="46"/>
      <c r="M77" s="133">
        <f>IF('Cumulative Cost Share Budget'!L76='Split CS budget (D)'!$L$1,'Cumulative Cost Share Budget'!M76,0)</f>
        <v>0</v>
      </c>
      <c r="N77" s="214">
        <f>IF('Cumulative Cost Share Budget'!L76='Split CS budget (D)'!$L$1,'Cumulative Cost Share Budget'!N76,0)</f>
        <v>0</v>
      </c>
      <c r="O77" s="214">
        <f>IF('Cumulative Cost Share Budget'!$L76='Split CS budget (D)'!$L$1,'Cumulative Cost Share Budget'!O76,0)</f>
        <v>0</v>
      </c>
      <c r="P77" s="209">
        <f>IF('Cumulative Cost Share Budget'!L76='Split CS budget (D)'!$L$1,'Cumulative Cost Share Budget'!P76,0)</f>
        <v>0</v>
      </c>
      <c r="Q77" s="211">
        <f>IF('Cumulative Cost Share Budget'!L76='Split CS budget (D)'!$L$1,'Cumulative Cost Share Budget'!Q76,0)</f>
        <v>0</v>
      </c>
      <c r="R77" s="212">
        <f>IF('Cumulative Cost Share Budget'!L76='Split CS budget (D)'!$L$1,'Cumulative Cost Share Budget'!R76,0)</f>
        <v>0</v>
      </c>
      <c r="S77" s="61">
        <f>IF('Cumulative Cost Share Budget'!L76='Split CS budget (D)'!$L$1,'Cumulative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93">
        <f>IF('Cumulative Cost Share Budget'!$L77='Split CS budget (D)'!$L$1,'Cumulative Cost Share Budget'!A77,0)</f>
        <v>0</v>
      </c>
      <c r="B78" s="493">
        <f>IF('Cumulative Cost Share Budget'!$L77='Split CS budget (D)'!$L$1,'Cumulative Cost Share Budget'!B77,0)</f>
        <v>0</v>
      </c>
      <c r="C78" s="480"/>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(D)'!$L$1,'Cumulative Cost Share Budget'!Q77,0)</f>
        <v>0</v>
      </c>
      <c r="R78" s="212">
        <f>IF('Cumulative Cost Share Budget'!L77='Split CS budget (D)'!$L$1,'Cumulative Cost Share Budget'!R77,0)</f>
        <v>0</v>
      </c>
      <c r="S78" s="61">
        <f>IF('Cumulative Cost Share Budget'!L77='Split CS budget (D)'!$L$1,'Cumulative Cost Share Budget'!S77,0)</f>
        <v>0</v>
      </c>
      <c r="T78" s="16"/>
      <c r="U78" s="324"/>
      <c r="V78" s="324"/>
      <c r="W78" s="324"/>
      <c r="X78" s="324"/>
      <c r="Y78" s="324"/>
    </row>
    <row r="79" spans="1:25" hidden="1">
      <c r="A79" s="449"/>
      <c r="B79" s="486"/>
      <c r="C79" s="480"/>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(D)'!$L$1,'Cumulative Cost Share Budget'!Q78,0)</f>
        <v>0</v>
      </c>
      <c r="R79" s="212">
        <f>IF('Cumulative Cost Share Budget'!L78='Split CS budget (D)'!$L$1,'Cumulative Cost Share Budget'!R78,0)</f>
        <v>0</v>
      </c>
      <c r="S79" s="61">
        <f>IF('Cumulative Cost Share Budget'!L78='Split CS budget (D)'!$L$1,'Cumulative Cost Share Budget'!S78,0)</f>
        <v>0</v>
      </c>
      <c r="T79" s="16"/>
      <c r="U79" s="323"/>
      <c r="V79" s="323"/>
      <c r="W79" s="323"/>
      <c r="X79" s="323"/>
      <c r="Y79" s="323"/>
    </row>
    <row r="80" spans="1:25" ht="15" hidden="1">
      <c r="A80" s="449"/>
      <c r="B80" s="486"/>
      <c r="C80" s="480"/>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(D)'!$L$1,'Cumulative Cost Share Budget'!Q79,0)</f>
        <v>0</v>
      </c>
      <c r="R80" s="212">
        <f>IF('Cumulative Cost Share Budget'!L79='Split CS budget (D)'!$L$1,'Cumulative Cost Share Budget'!R79,0)</f>
        <v>0</v>
      </c>
      <c r="S80" s="61">
        <f>IF('Cumulative Cost Share Budget'!L79='Split CS budget (D)'!$L$1,'Cumulative Cost Share Budget'!S79,0)</f>
        <v>0</v>
      </c>
      <c r="T80" s="16"/>
      <c r="U80" s="324"/>
      <c r="V80" s="324"/>
      <c r="W80" s="324"/>
      <c r="X80" s="324"/>
      <c r="Y80" s="324"/>
    </row>
    <row r="81" spans="1:25" hidden="1">
      <c r="A81" s="449"/>
      <c r="B81" s="486"/>
      <c r="C81" s="480"/>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(D)'!$L$1,'Cumulative Cost Share Budget'!Q80,0)</f>
        <v>0</v>
      </c>
      <c r="R81" s="212">
        <f>IF('Cumulative Cost Share Budget'!L80='Split CS budget (D)'!$L$1,'Cumulative Cost Share Budget'!R80,0)</f>
        <v>0</v>
      </c>
      <c r="S81" s="61">
        <f>IF('Cumulative Cost Share Budget'!L80='Split CS budget (D)'!$L$1,'Cumulative Cost Share Budget'!S80,0)</f>
        <v>0</v>
      </c>
      <c r="T81" s="16"/>
      <c r="U81" s="323"/>
      <c r="V81" s="323"/>
      <c r="W81" s="323"/>
      <c r="X81" s="323"/>
      <c r="Y81" s="323"/>
    </row>
    <row r="82" spans="1:25" hidden="1">
      <c r="A82" s="449"/>
      <c r="B82" s="481"/>
      <c r="C82" s="480"/>
      <c r="D82" s="59"/>
      <c r="E82" s="16"/>
      <c r="F82" s="16"/>
      <c r="G82" s="16"/>
      <c r="H82" s="16"/>
      <c r="I82" s="16"/>
      <c r="J82" s="25"/>
      <c r="M82" s="215"/>
      <c r="N82" s="56"/>
      <c r="O82" s="56"/>
      <c r="P82" s="56"/>
      <c r="Q82" s="31"/>
      <c r="R82" s="56"/>
      <c r="S82" s="31"/>
      <c r="T82" s="16"/>
      <c r="U82" s="325"/>
      <c r="V82" s="326"/>
      <c r="W82" s="324"/>
      <c r="X82" s="324"/>
      <c r="Y82" s="324"/>
    </row>
    <row r="83" spans="1:25" hidden="1">
      <c r="A83" s="485">
        <f>IF('Cumulative Cost Share Budget'!$L82='Split CS budget (D)'!$L$1,'Cumulative Cost Share Budget'!A82,0)</f>
        <v>0</v>
      </c>
      <c r="B83" s="493">
        <f>IF('Cumulative Cost Share Budget'!$L82='Split CS budget (D)'!$L$1,'Cumulative Cost Share Budget'!B82,0)</f>
        <v>0</v>
      </c>
      <c r="C83" s="481"/>
      <c r="D83" s="33" t="s">
        <v>123</v>
      </c>
      <c r="E83" s="76">
        <f>ROUND($R83*$S83,6)</f>
        <v>0</v>
      </c>
      <c r="F83" s="76">
        <f>ROUND($R84*$S84,6)</f>
        <v>0</v>
      </c>
      <c r="G83" s="76">
        <f>ROUND($R85*$S85,6)</f>
        <v>0</v>
      </c>
      <c r="H83" s="76">
        <f>ROUND($R86*$S86,6)</f>
        <v>0</v>
      </c>
      <c r="I83" s="76">
        <f>ROUND($R87*$S87,6)</f>
        <v>0</v>
      </c>
      <c r="J83" s="46"/>
      <c r="M83" s="133">
        <f>IF('Cumulative Cost Share Budget'!L82='Split CS budget (D)'!$L$1,'Cumulative Cost Share Budget'!M82,0)</f>
        <v>0</v>
      </c>
      <c r="N83" s="214">
        <f>IF('Cumulative Cost Share Budget'!L82='Split CS budget (D)'!$L$1,'Cumulative Cost Share Budget'!N82,0)</f>
        <v>0</v>
      </c>
      <c r="O83" s="214">
        <f>IF('Cumulative Cost Share Budget'!$L82='Split CS budget (D)'!$L$1,'Cumulative Cost Share Budget'!O82,0)</f>
        <v>0</v>
      </c>
      <c r="P83" s="209">
        <f>IF('Cumulative Cost Share Budget'!L82='Split CS budget (D)'!$L$1,'Cumulative Cost Share Budget'!P82,0)</f>
        <v>0</v>
      </c>
      <c r="Q83" s="211">
        <f>IF('Cumulative Cost Share Budget'!L82='Split CS budget (D)'!$L$1,'Cumulative Cost Share Budget'!Q82,0)</f>
        <v>0</v>
      </c>
      <c r="R83" s="212">
        <f>IF('Cumulative Cost Share Budget'!L82='Split CS budget (D)'!$L$1,'Cumulative Cost Share Budget'!R82,0)</f>
        <v>0</v>
      </c>
      <c r="S83" s="61">
        <f>IF('Cumulative Cost Share Budget'!L82='Split CS budget (D)'!$L$1,'Cumulative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93">
        <f>IF('Cumulative Cost Share Budget'!$L83='Split CS budget (D)'!$L$1,'Cumulative Cost Share Budget'!A83,0)</f>
        <v>0</v>
      </c>
      <c r="B84" s="493">
        <f>IF('Cumulative Cost Share Budget'!$L83='Split CS budget (D)'!$L$1,'Cumulative Cost Share Budget'!B83,0)</f>
        <v>0</v>
      </c>
      <c r="C84" s="480"/>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(D)'!$L$1,'Cumulative Cost Share Budget'!Q83,0)</f>
        <v>0</v>
      </c>
      <c r="R84" s="212">
        <f>IF('Cumulative Cost Share Budget'!L83='Split CS budget (D)'!$L$1,'Cumulative Cost Share Budget'!R83,0)</f>
        <v>0</v>
      </c>
      <c r="S84" s="61">
        <f>IF('Cumulative Cost Share Budget'!L83='Split CS budget (D)'!$L$1,'Cumulative Cost Share Budget'!S83,0)</f>
        <v>0</v>
      </c>
      <c r="T84" s="16"/>
      <c r="U84" s="324"/>
      <c r="V84" s="324"/>
      <c r="W84" s="324"/>
      <c r="X84" s="324"/>
      <c r="Y84" s="324"/>
    </row>
    <row r="85" spans="1:25" hidden="1">
      <c r="A85" s="449"/>
      <c r="B85" s="486"/>
      <c r="C85" s="480"/>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(D)'!$L$1,'Cumulative Cost Share Budget'!Q84,0)</f>
        <v>0</v>
      </c>
      <c r="R85" s="212">
        <f>IF('Cumulative Cost Share Budget'!L84='Split CS budget (D)'!$L$1,'Cumulative Cost Share Budget'!R84,0)</f>
        <v>0</v>
      </c>
      <c r="S85" s="61">
        <f>IF('Cumulative Cost Share Budget'!L84='Split CS budget (D)'!$L$1,'Cumulative Cost Share Budget'!S84,0)</f>
        <v>0</v>
      </c>
      <c r="T85" s="16"/>
      <c r="U85" s="323"/>
      <c r="V85" s="323"/>
      <c r="W85" s="323"/>
      <c r="X85" s="323"/>
      <c r="Y85" s="323"/>
    </row>
    <row r="86" spans="1:25" ht="15" hidden="1">
      <c r="A86" s="449"/>
      <c r="B86" s="486"/>
      <c r="C86" s="480"/>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(D)'!$L$1,'Cumulative Cost Share Budget'!Q85,0)</f>
        <v>0</v>
      </c>
      <c r="R86" s="212">
        <f>IF('Cumulative Cost Share Budget'!L85='Split CS budget (D)'!$L$1,'Cumulative Cost Share Budget'!R85,0)</f>
        <v>0</v>
      </c>
      <c r="S86" s="61">
        <f>IF('Cumulative Cost Share Budget'!L85='Split CS budget (D)'!$L$1,'Cumulative Cost Share Budget'!S85,0)</f>
        <v>0</v>
      </c>
      <c r="T86" s="16"/>
      <c r="U86" s="324"/>
      <c r="V86" s="324"/>
      <c r="W86" s="324"/>
      <c r="X86" s="324"/>
      <c r="Y86" s="324"/>
    </row>
    <row r="87" spans="1:25" hidden="1">
      <c r="A87" s="449"/>
      <c r="B87" s="486"/>
      <c r="C87" s="480"/>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(D)'!$L$1,'Cumulative Cost Share Budget'!Q86,0)</f>
        <v>0</v>
      </c>
      <c r="R87" s="212">
        <f>IF('Cumulative Cost Share Budget'!L86='Split CS budget (D)'!$L$1,'Cumulative Cost Share Budget'!R86,0)</f>
        <v>0</v>
      </c>
      <c r="S87" s="61">
        <f>IF('Cumulative Cost Share Budget'!L86='Split CS budget (D)'!$L$1,'Cumulative Cost Share Budget'!S86,0)</f>
        <v>0</v>
      </c>
      <c r="T87" s="16"/>
      <c r="U87" s="323"/>
      <c r="V87" s="323"/>
      <c r="W87" s="323"/>
      <c r="X87" s="323"/>
      <c r="Y87" s="323"/>
    </row>
    <row r="88" spans="1:25" hidden="1">
      <c r="A88" s="449"/>
      <c r="B88" s="481"/>
      <c r="C88" s="480"/>
      <c r="D88" s="59"/>
      <c r="E88" s="16"/>
      <c r="F88" s="16"/>
      <c r="G88" s="16"/>
      <c r="H88" s="16"/>
      <c r="I88" s="16"/>
      <c r="J88" s="25"/>
      <c r="M88" s="215"/>
      <c r="N88" s="56"/>
      <c r="O88" s="56"/>
      <c r="P88" s="56"/>
      <c r="Q88" s="31"/>
      <c r="R88" s="56"/>
      <c r="S88" s="31"/>
      <c r="T88" s="16"/>
      <c r="U88" s="325"/>
      <c r="V88" s="326"/>
      <c r="W88" s="324"/>
      <c r="X88" s="324"/>
      <c r="Y88" s="324"/>
    </row>
    <row r="89" spans="1:25" hidden="1">
      <c r="A89" s="485">
        <f>IF('Cumulative Cost Share Budget'!$L88='Split CS budget (D)'!$L$1,'Cumulative Cost Share Budget'!A88,0)</f>
        <v>0</v>
      </c>
      <c r="B89" s="493">
        <f>IF('Cumulative Cost Share Budget'!$L88='Split CS budget (D)'!$L$1,'Cumulative Cost Share Budget'!B88,0)</f>
        <v>0</v>
      </c>
      <c r="C89" s="481"/>
      <c r="D89" s="33" t="s">
        <v>123</v>
      </c>
      <c r="E89" s="76">
        <f>ROUND($R89*$S89,6)</f>
        <v>0</v>
      </c>
      <c r="F89" s="76">
        <f>ROUND($R90*$S90,6)</f>
        <v>0</v>
      </c>
      <c r="G89" s="76">
        <f>ROUND($R91*$S91,6)</f>
        <v>0</v>
      </c>
      <c r="H89" s="76">
        <f>ROUND($R92*$S92,6)</f>
        <v>0</v>
      </c>
      <c r="I89" s="76">
        <f>ROUND($R93*$S93,6)</f>
        <v>0</v>
      </c>
      <c r="J89" s="46"/>
      <c r="M89" s="133">
        <f>IF('Cumulative Cost Share Budget'!L88='Split CS budget (D)'!$L$1,'Cumulative Cost Share Budget'!M88,0)</f>
        <v>0</v>
      </c>
      <c r="N89" s="214">
        <f>IF('Cumulative Cost Share Budget'!L88='Split CS budget (D)'!$L$1,'Cumulative Cost Share Budget'!N88,0)</f>
        <v>0</v>
      </c>
      <c r="O89" s="214">
        <f>IF('Cumulative Cost Share Budget'!$L88='Split CS budget (D)'!$L$1,'Cumulative Cost Share Budget'!O88,0)</f>
        <v>0</v>
      </c>
      <c r="P89" s="209">
        <f>IF('Cumulative Cost Share Budget'!L88='Split CS budget (D)'!$L$1,'Cumulative Cost Share Budget'!P88,0)</f>
        <v>0</v>
      </c>
      <c r="Q89" s="211">
        <f>IF('Cumulative Cost Share Budget'!L88='Split CS budget (D)'!$L$1,'Cumulative Cost Share Budget'!Q88,0)</f>
        <v>0</v>
      </c>
      <c r="R89" s="212">
        <f>IF('Cumulative Cost Share Budget'!L88='Split CS budget (D)'!$L$1,'Cumulative Cost Share Budget'!R88,0)</f>
        <v>0</v>
      </c>
      <c r="S89" s="61">
        <f>IF('Cumulative Cost Share Budget'!L88='Split CS budget (D)'!$L$1,'Cumulative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93">
        <f>IF('Cumulative Cost Share Budget'!$L89='Split CS budget (D)'!$L$1,'Cumulative Cost Share Budget'!A89,0)</f>
        <v>0</v>
      </c>
      <c r="B90" s="493">
        <f>IF('Cumulative Cost Share Budget'!$L89='Split CS budget (D)'!$L$1,'Cumulative Cost Share Budget'!B89,0)</f>
        <v>0</v>
      </c>
      <c r="C90" s="480"/>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(D)'!$L$1,'Cumulative Cost Share Budget'!Q89,0)</f>
        <v>0</v>
      </c>
      <c r="R90" s="212">
        <f>IF('Cumulative Cost Share Budget'!L89='Split CS budget (D)'!$L$1,'Cumulative Cost Share Budget'!R89,0)</f>
        <v>0</v>
      </c>
      <c r="S90" s="61">
        <f>IF('Cumulative Cost Share Budget'!L89='Split CS budget (D)'!$L$1,'Cumulative Cost Share Budget'!S89,0)</f>
        <v>0</v>
      </c>
      <c r="T90" s="16"/>
      <c r="U90" s="324"/>
      <c r="V90" s="324"/>
      <c r="W90" s="324"/>
      <c r="X90" s="324"/>
      <c r="Y90" s="324"/>
    </row>
    <row r="91" spans="1:25" hidden="1">
      <c r="A91" s="449"/>
      <c r="B91" s="486"/>
      <c r="C91" s="480"/>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(D)'!$L$1,'Cumulative Cost Share Budget'!Q90,0)</f>
        <v>0</v>
      </c>
      <c r="R91" s="212">
        <f>IF('Cumulative Cost Share Budget'!L90='Split CS budget (D)'!$L$1,'Cumulative Cost Share Budget'!R90,0)</f>
        <v>0</v>
      </c>
      <c r="S91" s="61">
        <f>IF('Cumulative Cost Share Budget'!L90='Split CS budget (D)'!$L$1,'Cumulative Cost Share Budget'!S90,0)</f>
        <v>0</v>
      </c>
      <c r="T91" s="16"/>
      <c r="U91" s="323"/>
      <c r="V91" s="323"/>
      <c r="W91" s="323"/>
      <c r="X91" s="323"/>
      <c r="Y91" s="323"/>
    </row>
    <row r="92" spans="1:25" ht="15" hidden="1">
      <c r="A92" s="449"/>
      <c r="B92" s="486"/>
      <c r="C92" s="480"/>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(D)'!$L$1,'Cumulative Cost Share Budget'!Q91,0)</f>
        <v>0</v>
      </c>
      <c r="R92" s="212">
        <f>IF('Cumulative Cost Share Budget'!L91='Split CS budget (D)'!$L$1,'Cumulative Cost Share Budget'!R91,0)</f>
        <v>0</v>
      </c>
      <c r="S92" s="61">
        <f>IF('Cumulative Cost Share Budget'!L91='Split CS budget (D)'!$L$1,'Cumulative Cost Share Budget'!S91,0)</f>
        <v>0</v>
      </c>
      <c r="T92" s="16"/>
      <c r="U92" s="324"/>
      <c r="V92" s="324"/>
      <c r="W92" s="324"/>
      <c r="X92" s="324"/>
      <c r="Y92" s="324"/>
    </row>
    <row r="93" spans="1:25" hidden="1">
      <c r="A93" s="449"/>
      <c r="B93" s="486"/>
      <c r="C93" s="480"/>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(D)'!$L$1,'Cumulative Cost Share Budget'!Q92,0)</f>
        <v>0</v>
      </c>
      <c r="R93" s="212">
        <f>IF('Cumulative Cost Share Budget'!L92='Split CS budget (D)'!$L$1,'Cumulative Cost Share Budget'!R92,0)</f>
        <v>0</v>
      </c>
      <c r="S93" s="61">
        <f>IF('Cumulative Cost Share Budget'!L92='Split CS budget (D)'!$L$1,'Cumulative Cost Share Budget'!S92,0)</f>
        <v>0</v>
      </c>
      <c r="T93" s="16"/>
      <c r="U93" s="323"/>
      <c r="V93" s="323"/>
      <c r="W93" s="323"/>
      <c r="X93" s="323"/>
      <c r="Y93" s="323"/>
    </row>
    <row r="94" spans="1:25" hidden="1">
      <c r="A94" s="449"/>
      <c r="B94" s="481"/>
      <c r="C94" s="480"/>
      <c r="D94" s="59"/>
      <c r="E94" s="16"/>
      <c r="F94" s="16"/>
      <c r="G94" s="16"/>
      <c r="H94" s="16"/>
      <c r="I94" s="16"/>
      <c r="J94" s="25"/>
      <c r="M94" s="215"/>
      <c r="N94" s="56"/>
      <c r="O94" s="56"/>
      <c r="P94" s="56"/>
      <c r="Q94" s="31"/>
      <c r="R94" s="56"/>
      <c r="S94" s="31"/>
      <c r="T94" s="16"/>
      <c r="U94" s="325"/>
      <c r="V94" s="326"/>
      <c r="W94" s="324"/>
      <c r="X94" s="324"/>
      <c r="Y94" s="324"/>
    </row>
    <row r="95" spans="1:25" hidden="1">
      <c r="A95" s="485">
        <f>IF('Cumulative Cost Share Budget'!$L94='Split CS budget (D)'!$L$1,'Cumulative Cost Share Budget'!A94,0)</f>
        <v>0</v>
      </c>
      <c r="B95" s="493">
        <f>IF('Cumulative Cost Share Budget'!$L94='Split CS budget (D)'!$L$1,'Cumulative Cost Share Budget'!B94,0)</f>
        <v>0</v>
      </c>
      <c r="C95" s="481"/>
      <c r="D95" s="33" t="s">
        <v>123</v>
      </c>
      <c r="E95" s="76">
        <f>ROUND($R95*$S95,6)</f>
        <v>0</v>
      </c>
      <c r="F95" s="76">
        <f>ROUND($R96*$S96,6)</f>
        <v>0</v>
      </c>
      <c r="G95" s="76">
        <f>ROUND($R97*$S97,6)</f>
        <v>0</v>
      </c>
      <c r="H95" s="76">
        <f>ROUND($R98*$S98,6)</f>
        <v>0</v>
      </c>
      <c r="I95" s="76">
        <f>ROUND($R99*$S99,6)</f>
        <v>0</v>
      </c>
      <c r="J95" s="46"/>
      <c r="M95" s="133">
        <f>IF('Cumulative Cost Share Budget'!L94='Split CS budget (D)'!$L$1,'Cumulative Cost Share Budget'!M94,0)</f>
        <v>0</v>
      </c>
      <c r="N95" s="214">
        <f>IF('Cumulative Cost Share Budget'!L94='Split CS budget (D)'!$L$1,'Cumulative Cost Share Budget'!N94,0)</f>
        <v>0</v>
      </c>
      <c r="O95" s="214">
        <f>IF('Cumulative Cost Share Budget'!$L94='Split CS budget (D)'!$L$1,'Cumulative Cost Share Budget'!O94,0)</f>
        <v>0</v>
      </c>
      <c r="P95" s="209">
        <f>IF('Cumulative Cost Share Budget'!L94='Split CS budget (D)'!$L$1,'Cumulative Cost Share Budget'!P94,0)</f>
        <v>0</v>
      </c>
      <c r="Q95" s="211">
        <f>IF('Cumulative Cost Share Budget'!L94='Split CS budget (D)'!$L$1,'Cumulative Cost Share Budget'!Q94,0)</f>
        <v>0</v>
      </c>
      <c r="R95" s="212">
        <f>IF('Cumulative Cost Share Budget'!L94='Split CS budget (D)'!$L$1,'Cumulative Cost Share Budget'!R94,0)</f>
        <v>0</v>
      </c>
      <c r="S95" s="61">
        <f>IF('Cumulative Cost Share Budget'!L94='Split CS budget (D)'!$L$1,'Cumulative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93">
        <f>IF('Cumulative Cost Share Budget'!$L95='Split CS budget (D)'!$L$1,'Cumulative Cost Share Budget'!A95,0)</f>
        <v>0</v>
      </c>
      <c r="B96" s="493">
        <f>IF('Cumulative Cost Share Budget'!$L95='Split CS budget (D)'!$L$1,'Cumulative Cost Share Budget'!B95,0)</f>
        <v>0</v>
      </c>
      <c r="C96" s="480"/>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(D)'!$L$1,'Cumulative Cost Share Budget'!Q95,0)</f>
        <v>0</v>
      </c>
      <c r="R96" s="212">
        <f>IF('Cumulative Cost Share Budget'!L95='Split CS budget (D)'!$L$1,'Cumulative Cost Share Budget'!R95,0)</f>
        <v>0</v>
      </c>
      <c r="S96" s="61">
        <f>IF('Cumulative Cost Share Budget'!L95='Split CS budget (D)'!$L$1,'Cumulative Cost Share Budget'!S95,0)</f>
        <v>0</v>
      </c>
      <c r="T96" s="16"/>
      <c r="U96" s="324"/>
      <c r="V96" s="324"/>
      <c r="W96" s="324"/>
      <c r="X96" s="324"/>
      <c r="Y96" s="324"/>
    </row>
    <row r="97" spans="1:25" hidden="1">
      <c r="A97" s="449"/>
      <c r="B97" s="486"/>
      <c r="C97" s="480"/>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(D)'!$L$1,'Cumulative Cost Share Budget'!Q96,0)</f>
        <v>0</v>
      </c>
      <c r="R97" s="212">
        <f>IF('Cumulative Cost Share Budget'!L96='Split CS budget (D)'!$L$1,'Cumulative Cost Share Budget'!R96,0)</f>
        <v>0</v>
      </c>
      <c r="S97" s="61">
        <f>IF('Cumulative Cost Share Budget'!L96='Split CS budget (D)'!$L$1,'Cumulative Cost Share Budget'!S96,0)</f>
        <v>0</v>
      </c>
      <c r="T97" s="16"/>
      <c r="U97" s="323"/>
      <c r="V97" s="323"/>
      <c r="W97" s="323"/>
      <c r="X97" s="323"/>
      <c r="Y97" s="323"/>
    </row>
    <row r="98" spans="1:25" ht="15" hidden="1">
      <c r="A98" s="449"/>
      <c r="B98" s="486"/>
      <c r="C98" s="480"/>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(D)'!$L$1,'Cumulative Cost Share Budget'!Q97,0)</f>
        <v>0</v>
      </c>
      <c r="R98" s="212">
        <f>IF('Cumulative Cost Share Budget'!L97='Split CS budget (D)'!$L$1,'Cumulative Cost Share Budget'!R97,0)</f>
        <v>0</v>
      </c>
      <c r="S98" s="61">
        <f>IF('Cumulative Cost Share Budget'!L97='Split CS budget (D)'!$L$1,'Cumulative Cost Share Budget'!S97,0)</f>
        <v>0</v>
      </c>
      <c r="T98" s="16"/>
      <c r="U98" s="324"/>
      <c r="V98" s="324"/>
      <c r="W98" s="324"/>
      <c r="X98" s="324"/>
      <c r="Y98" s="324"/>
    </row>
    <row r="99" spans="1:25" hidden="1">
      <c r="A99" s="449"/>
      <c r="B99" s="486"/>
      <c r="C99" s="480"/>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(D)'!$L$1,'Cumulative Cost Share Budget'!Q98,0)</f>
        <v>0</v>
      </c>
      <c r="R99" s="212">
        <f>IF('Cumulative Cost Share Budget'!L98='Split CS budget (D)'!$L$1,'Cumulative Cost Share Budget'!R98,0)</f>
        <v>0</v>
      </c>
      <c r="S99" s="61">
        <f>IF('Cumulative Cost Share Budget'!L98='Split CS budget (D)'!$L$1,'Cumulative Cost Share Budget'!S98,0)</f>
        <v>0</v>
      </c>
      <c r="T99" s="16"/>
      <c r="U99" s="323"/>
      <c r="V99" s="323"/>
      <c r="W99" s="323"/>
      <c r="X99" s="323"/>
      <c r="Y99" s="323"/>
    </row>
    <row r="100" spans="1:25" hidden="1">
      <c r="A100" s="449"/>
      <c r="B100" s="481"/>
      <c r="C100" s="480"/>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5">
        <f>IF('Cumulative Cost Share Budget'!$L100='Split CS budget (D)'!$L$1,'Cumulative Cost Share Budget'!A100,0)</f>
        <v>0</v>
      </c>
      <c r="B101" s="493">
        <f>IF('Cumulative Cost Share Budget'!$L100='Split CS budget (D)'!$L$1,'Cumulative Cost Share Budget'!B100,0)</f>
        <v>0</v>
      </c>
      <c r="C101" s="481"/>
      <c r="D101" s="33" t="s">
        <v>123</v>
      </c>
      <c r="E101" s="76">
        <f>ROUND($R101*$S101,6)</f>
        <v>0</v>
      </c>
      <c r="F101" s="76">
        <f>ROUND($R102*$S102,6)</f>
        <v>0</v>
      </c>
      <c r="G101" s="76">
        <f>ROUND($R103*$S103,6)</f>
        <v>0</v>
      </c>
      <c r="H101" s="76">
        <f>ROUND($R104*$S104,6)</f>
        <v>0</v>
      </c>
      <c r="I101" s="76">
        <f>ROUND($R105*$S105,6)</f>
        <v>0</v>
      </c>
      <c r="J101" s="46"/>
      <c r="M101" s="133">
        <f>IF('Cumulative Cost Share Budget'!L100='Split CS budget (D)'!$L$1,'Cumulative Cost Share Budget'!M100,0)</f>
        <v>0</v>
      </c>
      <c r="N101" s="214">
        <f>IF('Cumulative Cost Share Budget'!L100='Split CS budget (D)'!$L$1,'Cumulative Cost Share Budget'!N100,0)</f>
        <v>0</v>
      </c>
      <c r="O101" s="214">
        <f>IF('Cumulative Cost Share Budget'!$L100='Split CS budget (D)'!$L$1,'Cumulative Cost Share Budget'!O100,0)</f>
        <v>0</v>
      </c>
      <c r="P101" s="209">
        <f>IF('Cumulative Cost Share Budget'!L100='Split CS budget (D)'!$L$1,'Cumulative Cost Share Budget'!P100,0)</f>
        <v>0</v>
      </c>
      <c r="Q101" s="211">
        <f>IF('Cumulative Cost Share Budget'!L100='Split CS budget (D)'!$L$1,'Cumulative Cost Share Budget'!Q100,0)</f>
        <v>0</v>
      </c>
      <c r="R101" s="212">
        <f>IF('Cumulative Cost Share Budget'!L100='Split CS budget (D)'!$L$1,'Cumulative Cost Share Budget'!R100,0)</f>
        <v>0</v>
      </c>
      <c r="S101" s="61">
        <f>IF('Cumulative Cost Share Budget'!L100='Split CS budget (D)'!$L$1,'Cumulative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93">
        <f>IF('Cumulative Cost Share Budget'!$L101='Split CS budget (D)'!$L$1,'Cumulative Cost Share Budget'!A101,0)</f>
        <v>0</v>
      </c>
      <c r="B102" s="493">
        <f>IF('Cumulative Cost Share Budget'!$L101='Split CS budget (D)'!$L$1,'Cumulative Cost Share Budget'!B101,0)</f>
        <v>0</v>
      </c>
      <c r="C102" s="480"/>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(D)'!$L$1,'Cumulative Cost Share Budget'!Q101,0)</f>
        <v>0</v>
      </c>
      <c r="R102" s="212">
        <f>IF('Cumulative Cost Share Budget'!L101='Split CS budget (D)'!$L$1,'Cumulative Cost Share Budget'!R101,0)</f>
        <v>0</v>
      </c>
      <c r="S102" s="61">
        <f>IF('Cumulative Cost Share Budget'!L101='Split CS budget (D)'!$L$1,'Cumulative Cost Share Budget'!S101,0)</f>
        <v>0</v>
      </c>
      <c r="T102" s="16"/>
      <c r="U102" s="324"/>
      <c r="V102" s="324"/>
      <c r="W102" s="324"/>
      <c r="X102" s="324"/>
      <c r="Y102" s="324"/>
    </row>
    <row r="103" spans="1:25" hidden="1">
      <c r="A103" s="449"/>
      <c r="B103" s="486"/>
      <c r="C103" s="480"/>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(D)'!$L$1,'Cumulative Cost Share Budget'!Q102,0)</f>
        <v>0</v>
      </c>
      <c r="R103" s="212">
        <f>IF('Cumulative Cost Share Budget'!L102='Split CS budget (D)'!$L$1,'Cumulative Cost Share Budget'!R102,0)</f>
        <v>0</v>
      </c>
      <c r="S103" s="61">
        <f>IF('Cumulative Cost Share Budget'!L102='Split CS budget (D)'!$L$1,'Cumulative Cost Share Budget'!S102,0)</f>
        <v>0</v>
      </c>
      <c r="T103" s="16"/>
      <c r="U103" s="323"/>
      <c r="V103" s="323"/>
      <c r="W103" s="323"/>
      <c r="X103" s="323"/>
      <c r="Y103" s="323"/>
    </row>
    <row r="104" spans="1:25" ht="15" hidden="1">
      <c r="A104" s="449"/>
      <c r="B104" s="486"/>
      <c r="C104" s="480"/>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(D)'!$L$1,'Cumulative Cost Share Budget'!Q103,0)</f>
        <v>0</v>
      </c>
      <c r="R104" s="212">
        <f>IF('Cumulative Cost Share Budget'!L103='Split CS budget (D)'!$L$1,'Cumulative Cost Share Budget'!R103,0)</f>
        <v>0</v>
      </c>
      <c r="S104" s="61">
        <f>IF('Cumulative Cost Share Budget'!L103='Split CS budget (D)'!$L$1,'Cumulative Cost Share Budget'!S103,0)</f>
        <v>0</v>
      </c>
      <c r="T104" s="16"/>
      <c r="U104" s="324"/>
      <c r="V104" s="324"/>
      <c r="W104" s="324"/>
      <c r="X104" s="324"/>
      <c r="Y104" s="324"/>
    </row>
    <row r="105" spans="1:25" hidden="1">
      <c r="A105" s="449"/>
      <c r="B105" s="486"/>
      <c r="C105" s="480"/>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(D)'!$L$1,'Cumulative Cost Share Budget'!Q104,0)</f>
        <v>0</v>
      </c>
      <c r="R105" s="212">
        <f>IF('Cumulative Cost Share Budget'!L104='Split CS budget (D)'!$L$1,'Cumulative Cost Share Budget'!R104,0)</f>
        <v>0</v>
      </c>
      <c r="S105" s="61">
        <f>IF('Cumulative Cost Share Budget'!L104='Split CS budget (D)'!$L$1,'Cumulative Cost Share Budget'!S104,0)</f>
        <v>0</v>
      </c>
      <c r="T105" s="16"/>
      <c r="U105" s="323"/>
      <c r="V105" s="323"/>
      <c r="W105" s="323"/>
      <c r="X105" s="323"/>
      <c r="Y105" s="323"/>
    </row>
    <row r="106" spans="1:25" hidden="1">
      <c r="A106" s="449"/>
      <c r="B106" s="481"/>
      <c r="C106" s="480"/>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5">
        <f>IF('Cumulative Cost Share Budget'!$L106='Split CS budget (D)'!$L$1,'Cumulative Cost Share Budget'!A106,0)</f>
        <v>0</v>
      </c>
      <c r="B107" s="493">
        <f>IF('Cumulative Cost Share Budget'!$L106='Split CS budget (D)'!$L$1,'Cumulative Cost Share Budget'!B106,0)</f>
        <v>0</v>
      </c>
      <c r="C107" s="481"/>
      <c r="D107" s="33" t="s">
        <v>123</v>
      </c>
      <c r="E107" s="76">
        <f>ROUND($R107*$S107,6)</f>
        <v>0</v>
      </c>
      <c r="F107" s="76">
        <f>ROUND($R108*$S108,6)</f>
        <v>0</v>
      </c>
      <c r="G107" s="76">
        <f>ROUND($R109*$S109,6)</f>
        <v>0</v>
      </c>
      <c r="H107" s="76">
        <f>ROUND($R110*$S110,6)</f>
        <v>0</v>
      </c>
      <c r="I107" s="76">
        <f>ROUND($R111*$S111,6)</f>
        <v>0</v>
      </c>
      <c r="J107" s="46"/>
      <c r="M107" s="133">
        <f>IF('Cumulative Cost Share Budget'!L106='Split CS budget (D)'!$L$1,'Cumulative Cost Share Budget'!M106,0)</f>
        <v>0</v>
      </c>
      <c r="N107" s="214">
        <f>IF('Cumulative Cost Share Budget'!L106='Split CS budget (D)'!$L$1,'Cumulative Cost Share Budget'!N106,0)</f>
        <v>0</v>
      </c>
      <c r="O107" s="214">
        <f>IF('Cumulative Cost Share Budget'!$L106='Split CS budget (D)'!$L$1,'Cumulative Cost Share Budget'!O106,0)</f>
        <v>0</v>
      </c>
      <c r="P107" s="209">
        <f>IF('Cumulative Cost Share Budget'!L106='Split CS budget (D)'!$L$1,'Cumulative Cost Share Budget'!P106,0)</f>
        <v>0</v>
      </c>
      <c r="Q107" s="211">
        <f>IF('Cumulative Cost Share Budget'!L106='Split CS budget (D)'!$L$1,'Cumulative Cost Share Budget'!Q106,0)</f>
        <v>0</v>
      </c>
      <c r="R107" s="212">
        <f>IF('Cumulative Cost Share Budget'!L106='Split CS budget (D)'!$L$1,'Cumulative Cost Share Budget'!R106,0)</f>
        <v>0</v>
      </c>
      <c r="S107" s="61">
        <f>IF('Cumulative Cost Share Budget'!L106='Split CS budget (D)'!$L$1,'Cumulative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93">
        <f>IF('Cumulative Cost Share Budget'!$L107='Split CS budget (D)'!$L$1,'Cumulative Cost Share Budget'!A107,0)</f>
        <v>0</v>
      </c>
      <c r="B108" s="493">
        <f>IF('Cumulative Cost Share Budget'!$L107='Split CS budget (D)'!$L$1,'Cumulative Cost Share Budget'!B107,0)</f>
        <v>0</v>
      </c>
      <c r="C108" s="480"/>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(D)'!$L$1,'Cumulative Cost Share Budget'!Q107,0)</f>
        <v>0</v>
      </c>
      <c r="R108" s="212">
        <f>IF('Cumulative Cost Share Budget'!L107='Split CS budget (D)'!$L$1,'Cumulative Cost Share Budget'!R107,0)</f>
        <v>0</v>
      </c>
      <c r="S108" s="61">
        <f>IF('Cumulative Cost Share Budget'!L107='Split CS budget (D)'!$L$1,'Cumulative Cost Share Budget'!S107,0)</f>
        <v>0</v>
      </c>
      <c r="T108" s="16"/>
      <c r="U108" s="324"/>
      <c r="V108" s="324"/>
      <c r="W108" s="324"/>
      <c r="X108" s="324"/>
      <c r="Y108" s="324"/>
    </row>
    <row r="109" spans="1:25" hidden="1">
      <c r="A109" s="449"/>
      <c r="B109" s="486"/>
      <c r="C109" s="480"/>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(D)'!$L$1,'Cumulative Cost Share Budget'!Q108,0)</f>
        <v>0</v>
      </c>
      <c r="R109" s="212">
        <f>IF('Cumulative Cost Share Budget'!L108='Split CS budget (D)'!$L$1,'Cumulative Cost Share Budget'!R108,0)</f>
        <v>0</v>
      </c>
      <c r="S109" s="61">
        <f>IF('Cumulative Cost Share Budget'!L108='Split CS budget (D)'!$L$1,'Cumulative Cost Share Budget'!S108,0)</f>
        <v>0</v>
      </c>
      <c r="T109" s="16"/>
      <c r="U109" s="323"/>
      <c r="V109" s="323"/>
      <c r="W109" s="323"/>
      <c r="X109" s="323"/>
      <c r="Y109" s="323"/>
    </row>
    <row r="110" spans="1:25" ht="15" hidden="1">
      <c r="A110" s="449"/>
      <c r="B110" s="486"/>
      <c r="C110" s="480"/>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(D)'!$L$1,'Cumulative Cost Share Budget'!Q109,0)</f>
        <v>0</v>
      </c>
      <c r="R110" s="212">
        <f>IF('Cumulative Cost Share Budget'!L109='Split CS budget (D)'!$L$1,'Cumulative Cost Share Budget'!R109,0)</f>
        <v>0</v>
      </c>
      <c r="S110" s="61">
        <f>IF('Cumulative Cost Share Budget'!L109='Split CS budget (D)'!$L$1,'Cumulative Cost Share Budget'!S109,0)</f>
        <v>0</v>
      </c>
      <c r="T110" s="16"/>
      <c r="U110" s="324"/>
      <c r="V110" s="324"/>
      <c r="W110" s="324"/>
      <c r="X110" s="324"/>
      <c r="Y110" s="324"/>
    </row>
    <row r="111" spans="1:25" hidden="1">
      <c r="A111" s="449"/>
      <c r="B111" s="486"/>
      <c r="C111" s="480"/>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(D)'!$L$1,'Cumulative Cost Share Budget'!Q110,0)</f>
        <v>0</v>
      </c>
      <c r="R111" s="212">
        <f>IF('Cumulative Cost Share Budget'!L110='Split CS budget (D)'!$L$1,'Cumulative Cost Share Budget'!R110,0)</f>
        <v>0</v>
      </c>
      <c r="S111" s="61">
        <f>IF('Cumulative Cost Share Budget'!L110='Split CS budget (D)'!$L$1,'Cumulative Cost Share Budget'!S110,0)</f>
        <v>0</v>
      </c>
      <c r="T111" s="16"/>
      <c r="U111" s="323"/>
      <c r="V111" s="323"/>
      <c r="W111" s="323"/>
      <c r="X111" s="323"/>
      <c r="Y111" s="323"/>
    </row>
    <row r="112" spans="1:25" hidden="1">
      <c r="A112" s="449"/>
      <c r="B112" s="481"/>
      <c r="C112" s="480"/>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5">
        <f>IF('Cumulative Cost Share Budget'!$L112='Split CS budget (D)'!$L$1,'Cumulative Cost Share Budget'!A112,0)</f>
        <v>0</v>
      </c>
      <c r="B113" s="493">
        <f>IF('Cumulative Cost Share Budget'!$L112='Split CS budget (D)'!$L$1,'Cumulative Cost Share Budget'!B112,0)</f>
        <v>0</v>
      </c>
      <c r="C113" s="481"/>
      <c r="D113" s="33" t="s">
        <v>123</v>
      </c>
      <c r="E113" s="76">
        <f>ROUND($R113*$S113,6)</f>
        <v>0</v>
      </c>
      <c r="F113" s="76">
        <f>ROUND($R114*$S114,6)</f>
        <v>0</v>
      </c>
      <c r="G113" s="76">
        <f>ROUND($R115*$S115,6)</f>
        <v>0</v>
      </c>
      <c r="H113" s="76">
        <f>ROUND($R116*$S116,6)</f>
        <v>0</v>
      </c>
      <c r="I113" s="76">
        <f>ROUND($R117*$S117,6)</f>
        <v>0</v>
      </c>
      <c r="J113" s="46"/>
      <c r="M113" s="133">
        <f>IF('Cumulative Cost Share Budget'!L112='Split CS budget (D)'!$L$1,'Cumulative Cost Share Budget'!M112,0)</f>
        <v>0</v>
      </c>
      <c r="N113" s="214">
        <f>IF('Cumulative Cost Share Budget'!L112='Split CS budget (D)'!$L$1,'Cumulative Cost Share Budget'!N112,0)</f>
        <v>0</v>
      </c>
      <c r="O113" s="214">
        <f>IF('Cumulative Cost Share Budget'!$L112='Split CS budget (D)'!$L$1,'Cumulative Cost Share Budget'!O112,0)</f>
        <v>0</v>
      </c>
      <c r="P113" s="209">
        <f>IF('Cumulative Cost Share Budget'!L112='Split CS budget (D)'!$L$1,'Cumulative Cost Share Budget'!P112,0)</f>
        <v>0</v>
      </c>
      <c r="Q113" s="211">
        <f>IF('Cumulative Cost Share Budget'!L112='Split CS budget (D)'!$L$1,'Cumulative Cost Share Budget'!Q112,0)</f>
        <v>0</v>
      </c>
      <c r="R113" s="212">
        <f>IF('Cumulative Cost Share Budget'!L112='Split CS budget (D)'!$L$1,'Cumulative Cost Share Budget'!R112,0)</f>
        <v>0</v>
      </c>
      <c r="S113" s="61">
        <f>IF('Cumulative Cost Share Budget'!L112='Split CS budget (D)'!$L$1,'Cumulative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93">
        <f>IF('Cumulative Cost Share Budget'!$L113='Split CS budget (D)'!$L$1,'Cumulative Cost Share Budget'!A113,0)</f>
        <v>0</v>
      </c>
      <c r="B114" s="493">
        <f>IF('Cumulative Cost Share Budget'!$L113='Split CS budget (D)'!$L$1,'Cumulative Cost Share Budget'!B113,0)</f>
        <v>0</v>
      </c>
      <c r="C114" s="480"/>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(D)'!$L$1,'Cumulative Cost Share Budget'!Q113,0)</f>
        <v>0</v>
      </c>
      <c r="R114" s="212">
        <f>IF('Cumulative Cost Share Budget'!L113='Split CS budget (D)'!$L$1,'Cumulative Cost Share Budget'!R113,0)</f>
        <v>0</v>
      </c>
      <c r="S114" s="61">
        <f>IF('Cumulative Cost Share Budget'!L113='Split CS budget (D)'!$L$1,'Cumulative Cost Share Budget'!S113,0)</f>
        <v>0</v>
      </c>
      <c r="T114" s="16"/>
      <c r="U114" s="324"/>
      <c r="V114" s="324"/>
      <c r="W114" s="324"/>
      <c r="X114" s="324"/>
      <c r="Y114" s="324"/>
    </row>
    <row r="115" spans="1:25" hidden="1">
      <c r="A115" s="449"/>
      <c r="B115" s="486"/>
      <c r="C115" s="480"/>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(D)'!$L$1,'Cumulative Cost Share Budget'!Q114,0)</f>
        <v>0</v>
      </c>
      <c r="R115" s="212">
        <f>IF('Cumulative Cost Share Budget'!L114='Split CS budget (D)'!$L$1,'Cumulative Cost Share Budget'!R114,0)</f>
        <v>0</v>
      </c>
      <c r="S115" s="61">
        <f>IF('Cumulative Cost Share Budget'!L114='Split CS budget (D)'!$L$1,'Cumulative Cost Share Budget'!S114,0)</f>
        <v>0</v>
      </c>
      <c r="T115" s="16"/>
      <c r="U115" s="323"/>
      <c r="V115" s="323"/>
      <c r="W115" s="323"/>
      <c r="X115" s="323"/>
      <c r="Y115" s="323"/>
    </row>
    <row r="116" spans="1:25" ht="15" hidden="1">
      <c r="A116" s="449"/>
      <c r="B116" s="486"/>
      <c r="C116" s="480"/>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(D)'!$L$1,'Cumulative Cost Share Budget'!Q115,0)</f>
        <v>0</v>
      </c>
      <c r="R116" s="212">
        <f>IF('Cumulative Cost Share Budget'!L115='Split CS budget (D)'!$L$1,'Cumulative Cost Share Budget'!R115,0)</f>
        <v>0</v>
      </c>
      <c r="S116" s="61">
        <f>IF('Cumulative Cost Share Budget'!L115='Split CS budget (D)'!$L$1,'Cumulative Cost Share Budget'!S115,0)</f>
        <v>0</v>
      </c>
      <c r="T116" s="16"/>
      <c r="U116" s="324"/>
      <c r="V116" s="324"/>
      <c r="W116" s="324"/>
      <c r="X116" s="324"/>
      <c r="Y116" s="324"/>
    </row>
    <row r="117" spans="1:25" hidden="1">
      <c r="A117" s="449"/>
      <c r="B117" s="486"/>
      <c r="C117" s="480"/>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(D)'!$L$1,'Cumulative Cost Share Budget'!Q116,0)</f>
        <v>0</v>
      </c>
      <c r="R117" s="212">
        <f>IF('Cumulative Cost Share Budget'!L116='Split CS budget (D)'!$L$1,'Cumulative Cost Share Budget'!R116,0)</f>
        <v>0</v>
      </c>
      <c r="S117" s="61">
        <f>IF('Cumulative Cost Share Budget'!L116='Split CS budget (D)'!$L$1,'Cumulative Cost Share Budget'!S116,0)</f>
        <v>0</v>
      </c>
      <c r="T117" s="16"/>
      <c r="U117" s="323"/>
      <c r="V117" s="323"/>
      <c r="W117" s="323"/>
      <c r="X117" s="323"/>
      <c r="Y117" s="323"/>
    </row>
    <row r="118" spans="1:25" hidden="1">
      <c r="A118" s="449"/>
      <c r="B118" s="481"/>
      <c r="C118" s="480"/>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5">
        <f>IF('Cumulative Cost Share Budget'!$L118='Split CS budget (D)'!$L$1,'Cumulative Cost Share Budget'!A118,0)</f>
        <v>0</v>
      </c>
      <c r="B119" s="493">
        <f>IF('Cumulative Cost Share Budget'!$L118='Split CS budget (D)'!$L$1,'Cumulative Cost Share Budget'!B118,0)</f>
        <v>0</v>
      </c>
      <c r="C119" s="481"/>
      <c r="D119" s="33" t="s">
        <v>123</v>
      </c>
      <c r="E119" s="76">
        <f>ROUND($R119*$S119,6)</f>
        <v>0</v>
      </c>
      <c r="F119" s="76">
        <f>ROUND($R120*$S120,6)</f>
        <v>0</v>
      </c>
      <c r="G119" s="76">
        <f>ROUND($R121*$S121,6)</f>
        <v>0</v>
      </c>
      <c r="H119" s="76">
        <f>ROUND($R122*$S122,6)</f>
        <v>0</v>
      </c>
      <c r="I119" s="76">
        <f>ROUND($R123*$S123,6)</f>
        <v>0</v>
      </c>
      <c r="J119" s="46"/>
      <c r="M119" s="133">
        <f>IF('Cumulative Cost Share Budget'!L118='Split CS budget (D)'!$L$1,'Cumulative Cost Share Budget'!M118,0)</f>
        <v>0</v>
      </c>
      <c r="N119" s="214">
        <f>IF('Cumulative Cost Share Budget'!L118='Split CS budget (D)'!$L$1,'Cumulative Cost Share Budget'!N118,0)</f>
        <v>0</v>
      </c>
      <c r="O119" s="214">
        <f>IF('Cumulative Cost Share Budget'!$L118='Split CS budget (D)'!$L$1,'Cumulative Cost Share Budget'!O118,0)</f>
        <v>0</v>
      </c>
      <c r="P119" s="209">
        <f>IF('Cumulative Cost Share Budget'!L118='Split CS budget (D)'!$L$1,'Cumulative Cost Share Budget'!P118,0)</f>
        <v>0</v>
      </c>
      <c r="Q119" s="211">
        <f>IF('Cumulative Cost Share Budget'!L118='Split CS budget (D)'!$L$1,'Cumulative Cost Share Budget'!Q118,0)</f>
        <v>0</v>
      </c>
      <c r="R119" s="212">
        <f>IF('Cumulative Cost Share Budget'!L118='Split CS budget (D)'!$L$1,'Cumulative Cost Share Budget'!R118,0)</f>
        <v>0</v>
      </c>
      <c r="S119" s="61">
        <f>IF('Cumulative Cost Share Budget'!L118='Split CS budget (D)'!$L$1,'Cumulative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93">
        <f>IF('Cumulative Cost Share Budget'!$L119='Split CS budget (D)'!$L$1,'Cumulative Cost Share Budget'!A119,0)</f>
        <v>0</v>
      </c>
      <c r="B120" s="493">
        <f>IF('Cumulative Cost Share Budget'!$L119='Split CS budget (D)'!$L$1,'Cumulative Cost Share Budget'!B119,0)</f>
        <v>0</v>
      </c>
      <c r="C120" s="480"/>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(D)'!$L$1,'Cumulative Cost Share Budget'!Q119,0)</f>
        <v>0</v>
      </c>
      <c r="R120" s="212">
        <f>IF('Cumulative Cost Share Budget'!L119='Split CS budget (D)'!$L$1,'Cumulative Cost Share Budget'!R119,0)</f>
        <v>0</v>
      </c>
      <c r="S120" s="61">
        <f>IF('Cumulative Cost Share Budget'!L119='Split CS budget (D)'!$L$1,'Cumulative Cost Share Budget'!S119,0)</f>
        <v>0</v>
      </c>
      <c r="T120" s="16"/>
      <c r="U120" s="324"/>
      <c r="V120" s="324"/>
      <c r="W120" s="324"/>
      <c r="X120" s="324"/>
      <c r="Y120" s="324"/>
    </row>
    <row r="121" spans="1:25" hidden="1">
      <c r="A121" s="449"/>
      <c r="B121" s="486"/>
      <c r="C121" s="480"/>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(D)'!$L$1,'Cumulative Cost Share Budget'!Q120,0)</f>
        <v>0</v>
      </c>
      <c r="R121" s="212">
        <f>IF('Cumulative Cost Share Budget'!L120='Split CS budget (D)'!$L$1,'Cumulative Cost Share Budget'!R120,0)</f>
        <v>0</v>
      </c>
      <c r="S121" s="61">
        <f>IF('Cumulative Cost Share Budget'!L120='Split CS budget (D)'!$L$1,'Cumulative Cost Share Budget'!S120,0)</f>
        <v>0</v>
      </c>
      <c r="T121" s="16"/>
      <c r="U121" s="323"/>
      <c r="V121" s="323"/>
      <c r="W121" s="323"/>
      <c r="X121" s="323"/>
      <c r="Y121" s="323"/>
    </row>
    <row r="122" spans="1:25" ht="15" hidden="1">
      <c r="A122" s="449"/>
      <c r="B122" s="486"/>
      <c r="C122" s="480"/>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(D)'!$L$1,'Cumulative Cost Share Budget'!Q121,0)</f>
        <v>0</v>
      </c>
      <c r="R122" s="212">
        <f>IF('Cumulative Cost Share Budget'!L121='Split CS budget (D)'!$L$1,'Cumulative Cost Share Budget'!R121,0)</f>
        <v>0</v>
      </c>
      <c r="S122" s="61">
        <f>IF('Cumulative Cost Share Budget'!L121='Split CS budget (D)'!$L$1,'Cumulative Cost Share Budget'!S121,0)</f>
        <v>0</v>
      </c>
      <c r="T122" s="16"/>
      <c r="U122" s="324"/>
      <c r="V122" s="324"/>
      <c r="W122" s="324"/>
      <c r="X122" s="324"/>
      <c r="Y122" s="324"/>
    </row>
    <row r="123" spans="1:25" hidden="1">
      <c r="A123" s="449"/>
      <c r="B123" s="486"/>
      <c r="C123" s="480"/>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(D)'!$L$1,'Cumulative Cost Share Budget'!Q122,0)</f>
        <v>0</v>
      </c>
      <c r="R123" s="212">
        <f>IF('Cumulative Cost Share Budget'!L122='Split CS budget (D)'!$L$1,'Cumulative Cost Share Budget'!R122,0)</f>
        <v>0</v>
      </c>
      <c r="S123" s="61">
        <f>IF('Cumulative Cost Share Budget'!L122='Split CS budget (D)'!$L$1,'Cumulative Cost Share Budget'!S122,0)</f>
        <v>0</v>
      </c>
      <c r="T123" s="16"/>
      <c r="U123" s="323"/>
      <c r="V123" s="323"/>
      <c r="W123" s="323"/>
      <c r="X123" s="323"/>
      <c r="Y123" s="323"/>
    </row>
    <row r="124" spans="1:25" hidden="1">
      <c r="A124" s="449"/>
      <c r="B124" s="481"/>
      <c r="C124" s="480"/>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5">
        <f>IF('Cumulative Cost Share Budget'!$L124='Split CS budget (D)'!$L$1,'Cumulative Cost Share Budget'!A124,0)</f>
        <v>0</v>
      </c>
      <c r="B125" s="493">
        <f>IF('Cumulative Cost Share Budget'!$L124='Split CS budget (D)'!$L$1,'Cumulative Cost Share Budget'!B124,0)</f>
        <v>0</v>
      </c>
      <c r="C125" s="481"/>
      <c r="D125" s="33" t="s">
        <v>123</v>
      </c>
      <c r="E125" s="76">
        <f>ROUND($R125*$S125,6)</f>
        <v>0</v>
      </c>
      <c r="F125" s="76">
        <f>ROUND($R126*$S126,6)</f>
        <v>0</v>
      </c>
      <c r="G125" s="76">
        <f>ROUND($R127*$S127,6)</f>
        <v>0</v>
      </c>
      <c r="H125" s="76">
        <f>ROUND($R128*$S128,6)</f>
        <v>0</v>
      </c>
      <c r="I125" s="76">
        <f>ROUND($R129*$S129,6)</f>
        <v>0</v>
      </c>
      <c r="J125" s="46"/>
      <c r="M125" s="133">
        <f>IF('Cumulative Cost Share Budget'!L124='Split CS budget (D)'!$L$1,'Cumulative Cost Share Budget'!M124,0)</f>
        <v>0</v>
      </c>
      <c r="N125" s="214">
        <f>IF('Cumulative Cost Share Budget'!L124='Split CS budget (D)'!$L$1,'Cumulative Cost Share Budget'!N124,0)</f>
        <v>0</v>
      </c>
      <c r="O125" s="214">
        <f>IF('Cumulative Cost Share Budget'!$L124='Split CS budget (D)'!$L$1,'Cumulative Cost Share Budget'!O124,0)</f>
        <v>0</v>
      </c>
      <c r="P125" s="209">
        <f>IF('Cumulative Cost Share Budget'!L124='Split CS budget (D)'!$L$1,'Cumulative Cost Share Budget'!P124,0)</f>
        <v>0</v>
      </c>
      <c r="Q125" s="211">
        <f>IF('Cumulative Cost Share Budget'!L124='Split CS budget (D)'!$L$1,'Cumulative Cost Share Budget'!Q124,0)</f>
        <v>0</v>
      </c>
      <c r="R125" s="212">
        <f>IF('Cumulative Cost Share Budget'!L124='Split CS budget (D)'!$L$1,'Cumulative Cost Share Budget'!R124,0)</f>
        <v>0</v>
      </c>
      <c r="S125" s="61">
        <f>IF('Cumulative Cost Share Budget'!L124='Split CS budget (D)'!$L$1,'Cumulative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93">
        <f>IF('Cumulative Cost Share Budget'!$L125='Split CS budget (D)'!$L$1,'Cumulative Cost Share Budget'!A125,0)</f>
        <v>0</v>
      </c>
      <c r="B126" s="493">
        <f>IF('Cumulative Cost Share Budget'!$L125='Split CS budget (D)'!$L$1,'Cumulative Cost Share Budget'!B125,0)</f>
        <v>0</v>
      </c>
      <c r="C126" s="480"/>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(D)'!$L$1,'Cumulative Cost Share Budget'!Q125,0)</f>
        <v>0</v>
      </c>
      <c r="R126" s="212">
        <f>IF('Cumulative Cost Share Budget'!L125='Split CS budget (D)'!$L$1,'Cumulative Cost Share Budget'!R125,0)</f>
        <v>0</v>
      </c>
      <c r="S126" s="61">
        <f>IF('Cumulative Cost Share Budget'!L125='Split CS budget (D)'!$L$1,'Cumulative Cost Share Budget'!S125,0)</f>
        <v>0</v>
      </c>
      <c r="T126" s="16"/>
      <c r="U126" s="324"/>
      <c r="V126" s="324"/>
      <c r="W126" s="324"/>
      <c r="X126" s="324"/>
      <c r="Y126" s="324"/>
    </row>
    <row r="127" spans="1:25" hidden="1">
      <c r="A127" s="449"/>
      <c r="B127" s="486"/>
      <c r="C127" s="480"/>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(D)'!$L$1,'Cumulative Cost Share Budget'!Q126,0)</f>
        <v>0</v>
      </c>
      <c r="R127" s="212">
        <f>IF('Cumulative Cost Share Budget'!L126='Split CS budget (D)'!$L$1,'Cumulative Cost Share Budget'!R126,0)</f>
        <v>0</v>
      </c>
      <c r="S127" s="61">
        <f>IF('Cumulative Cost Share Budget'!L126='Split CS budget (D)'!$L$1,'Cumulative Cost Share Budget'!S126,0)</f>
        <v>0</v>
      </c>
      <c r="T127" s="16"/>
      <c r="U127" s="323"/>
      <c r="V127" s="323"/>
      <c r="W127" s="323"/>
      <c r="X127" s="323"/>
      <c r="Y127" s="323"/>
    </row>
    <row r="128" spans="1:25" ht="15" hidden="1">
      <c r="A128" s="449"/>
      <c r="B128" s="486"/>
      <c r="C128" s="480"/>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(D)'!$L$1,'Cumulative Cost Share Budget'!Q127,0)</f>
        <v>0</v>
      </c>
      <c r="R128" s="212">
        <f>IF('Cumulative Cost Share Budget'!L127='Split CS budget (D)'!$L$1,'Cumulative Cost Share Budget'!R127,0)</f>
        <v>0</v>
      </c>
      <c r="S128" s="61">
        <f>IF('Cumulative Cost Share Budget'!L127='Split CS budget (D)'!$L$1,'Cumulative Cost Share Budget'!S127,0)</f>
        <v>0</v>
      </c>
      <c r="T128" s="16"/>
      <c r="U128" s="324"/>
      <c r="V128" s="324"/>
      <c r="W128" s="324"/>
      <c r="X128" s="324"/>
      <c r="Y128" s="324"/>
    </row>
    <row r="129" spans="1:25" hidden="1">
      <c r="A129" s="449"/>
      <c r="B129" s="486"/>
      <c r="C129" s="480"/>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(D)'!$L$1,'Cumulative Cost Share Budget'!Q128,0)</f>
        <v>0</v>
      </c>
      <c r="R129" s="212">
        <f>IF('Cumulative Cost Share Budget'!L128='Split CS budget (D)'!$L$1,'Cumulative Cost Share Budget'!R128,0)</f>
        <v>0</v>
      </c>
      <c r="S129" s="61">
        <f>IF('Cumulative Cost Share Budget'!L128='Split CS budget (D)'!$L$1,'Cumulative Cost Share Budget'!S128,0)</f>
        <v>0</v>
      </c>
      <c r="T129" s="16"/>
      <c r="U129" s="323"/>
      <c r="V129" s="323"/>
      <c r="W129" s="323"/>
      <c r="X129" s="323"/>
      <c r="Y129" s="323"/>
    </row>
    <row r="130" spans="1:25" hidden="1">
      <c r="A130" s="449"/>
      <c r="B130" s="481"/>
      <c r="C130" s="480"/>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5">
        <f>IF('Cumulative Cost Share Budget'!$L130='Split CS budget (D)'!$L$1,'Cumulative Cost Share Budget'!A130,0)</f>
        <v>0</v>
      </c>
      <c r="B131" s="493">
        <f>IF('Cumulative Cost Share Budget'!$L130='Split CS budget (D)'!$L$1,'Cumulative Cost Share Budget'!B130,0)</f>
        <v>0</v>
      </c>
      <c r="C131" s="481"/>
      <c r="D131" s="33" t="s">
        <v>123</v>
      </c>
      <c r="E131" s="76">
        <f>ROUND($R131*$S131,6)</f>
        <v>0</v>
      </c>
      <c r="F131" s="76">
        <f>ROUND($R132*$S132,6)</f>
        <v>0</v>
      </c>
      <c r="G131" s="76">
        <f>ROUND($R133*$S133,6)</f>
        <v>0</v>
      </c>
      <c r="H131" s="76">
        <f>ROUND($R134*$S134,6)</f>
        <v>0</v>
      </c>
      <c r="I131" s="76">
        <f>ROUND($R135*$S135,6)</f>
        <v>0</v>
      </c>
      <c r="J131" s="46"/>
      <c r="M131" s="133">
        <f>IF('Cumulative Cost Share Budget'!L130='Split CS budget (D)'!$L$1,'Cumulative Cost Share Budget'!M130,0)</f>
        <v>0</v>
      </c>
      <c r="N131" s="214">
        <f>IF('Cumulative Cost Share Budget'!L130='Split CS budget (D)'!$L$1,'Cumulative Cost Share Budget'!N130,0)</f>
        <v>0</v>
      </c>
      <c r="O131" s="214">
        <f>IF('Cumulative Cost Share Budget'!$L130='Split CS budget (D)'!$L$1,'Cumulative Cost Share Budget'!O130,0)</f>
        <v>0</v>
      </c>
      <c r="P131" s="209">
        <f>IF('Cumulative Cost Share Budget'!L130='Split CS budget (D)'!$L$1,'Cumulative Cost Share Budget'!P130,0)</f>
        <v>0</v>
      </c>
      <c r="Q131" s="211">
        <f>IF('Cumulative Cost Share Budget'!L130='Split CS budget (D)'!$L$1,'Cumulative Cost Share Budget'!Q130,0)</f>
        <v>0</v>
      </c>
      <c r="R131" s="212">
        <f>IF('Cumulative Cost Share Budget'!L130='Split CS budget (D)'!$L$1,'Cumulative Cost Share Budget'!R130,0)</f>
        <v>0</v>
      </c>
      <c r="S131" s="61">
        <f>IF('Cumulative Cost Share Budget'!L130='Split CS budget (D)'!$L$1,'Cumulative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93">
        <f>IF('Cumulative Cost Share Budget'!$L131='Split CS budget (D)'!$L$1,'Cumulative Cost Share Budget'!A131,0)</f>
        <v>0</v>
      </c>
      <c r="B132" s="493">
        <f>IF('Cumulative Cost Share Budget'!$L131='Split CS budget (D)'!$L$1,'Cumulative Cost Share Budget'!B131,0)</f>
        <v>0</v>
      </c>
      <c r="C132" s="480"/>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(D)'!$L$1,'Cumulative Cost Share Budget'!Q131,0)</f>
        <v>0</v>
      </c>
      <c r="R132" s="212">
        <f>IF('Cumulative Cost Share Budget'!L131='Split CS budget (D)'!$L$1,'Cumulative Cost Share Budget'!R131,0)</f>
        <v>0</v>
      </c>
      <c r="S132" s="61">
        <f>IF('Cumulative Cost Share Budget'!L131='Split CS budget (D)'!$L$1,'Cumulative Cost Share Budget'!S131,0)</f>
        <v>0</v>
      </c>
      <c r="T132" s="16"/>
      <c r="U132" s="324"/>
      <c r="V132" s="324"/>
      <c r="W132" s="324"/>
      <c r="X132" s="324"/>
      <c r="Y132" s="324"/>
    </row>
    <row r="133" spans="1:25" hidden="1">
      <c r="A133" s="449"/>
      <c r="B133" s="486"/>
      <c r="C133" s="480"/>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(D)'!$L$1,'Cumulative Cost Share Budget'!Q132,0)</f>
        <v>0</v>
      </c>
      <c r="R133" s="212">
        <f>IF('Cumulative Cost Share Budget'!L132='Split CS budget (D)'!$L$1,'Cumulative Cost Share Budget'!R132,0)</f>
        <v>0</v>
      </c>
      <c r="S133" s="61">
        <f>IF('Cumulative Cost Share Budget'!L132='Split CS budget (D)'!$L$1,'Cumulative Cost Share Budget'!S132,0)</f>
        <v>0</v>
      </c>
      <c r="T133" s="16"/>
      <c r="U133" s="323"/>
      <c r="V133" s="323"/>
      <c r="W133" s="323"/>
      <c r="X133" s="323"/>
      <c r="Y133" s="323"/>
    </row>
    <row r="134" spans="1:25" ht="15" hidden="1">
      <c r="A134" s="449"/>
      <c r="B134" s="486"/>
      <c r="C134" s="480"/>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(D)'!$L$1,'Cumulative Cost Share Budget'!Q133,0)</f>
        <v>0</v>
      </c>
      <c r="R134" s="212">
        <f>IF('Cumulative Cost Share Budget'!L133='Split CS budget (D)'!$L$1,'Cumulative Cost Share Budget'!R133,0)</f>
        <v>0</v>
      </c>
      <c r="S134" s="61">
        <f>IF('Cumulative Cost Share Budget'!L133='Split CS budget (D)'!$L$1,'Cumulative Cost Share Budget'!S133,0)</f>
        <v>0</v>
      </c>
      <c r="T134" s="16"/>
      <c r="U134" s="324"/>
      <c r="V134" s="324"/>
      <c r="W134" s="324"/>
      <c r="X134" s="324"/>
      <c r="Y134" s="324"/>
    </row>
    <row r="135" spans="1:25" hidden="1">
      <c r="A135" s="449"/>
      <c r="B135" s="486"/>
      <c r="C135" s="480"/>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(D)'!$L$1,'Cumulative Cost Share Budget'!Q134,0)</f>
        <v>0</v>
      </c>
      <c r="R135" s="212">
        <f>IF('Cumulative Cost Share Budget'!L134='Split CS budget (D)'!$L$1,'Cumulative Cost Share Budget'!R134,0)</f>
        <v>0</v>
      </c>
      <c r="S135" s="61">
        <f>IF('Cumulative Cost Share Budget'!L134='Split CS budget (D)'!$L$1,'Cumulative Cost Share Budget'!S134,0)</f>
        <v>0</v>
      </c>
      <c r="T135" s="16"/>
      <c r="U135" s="323"/>
      <c r="V135" s="323"/>
      <c r="W135" s="323"/>
      <c r="X135" s="323"/>
      <c r="Y135" s="323"/>
    </row>
    <row r="136" spans="1:25" hidden="1">
      <c r="A136" s="449"/>
      <c r="B136" s="481"/>
      <c r="C136" s="480"/>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5">
        <f>IF('Cumulative Cost Share Budget'!$L136='Split CS budget (D)'!$L$1,'Cumulative Cost Share Budget'!A136,0)</f>
        <v>0</v>
      </c>
      <c r="B137" s="493">
        <f>IF('Cumulative Cost Share Budget'!$L136='Split CS budget (D)'!$L$1,'Cumulative Cost Share Budget'!B136,0)</f>
        <v>0</v>
      </c>
      <c r="C137" s="481"/>
      <c r="D137" s="33" t="s">
        <v>123</v>
      </c>
      <c r="E137" s="76">
        <f>ROUND($R137*$S137,6)</f>
        <v>0</v>
      </c>
      <c r="F137" s="76">
        <f>ROUND($R138*$S138,6)</f>
        <v>0</v>
      </c>
      <c r="G137" s="76">
        <f>ROUND($R139*$S139,6)</f>
        <v>0</v>
      </c>
      <c r="H137" s="76">
        <f>ROUND($R140*$S140,6)</f>
        <v>0</v>
      </c>
      <c r="I137" s="76">
        <f>ROUND($R141*$S141,6)</f>
        <v>0</v>
      </c>
      <c r="J137" s="46"/>
      <c r="M137" s="133">
        <f>IF('Cumulative Cost Share Budget'!L136='Split CS budget (D)'!$L$1,'Cumulative Cost Share Budget'!M136,0)</f>
        <v>0</v>
      </c>
      <c r="N137" s="214">
        <f>IF('Cumulative Cost Share Budget'!L136='Split CS budget (D)'!$L$1,'Cumulative Cost Share Budget'!N136,0)</f>
        <v>0</v>
      </c>
      <c r="O137" s="214">
        <f>IF('Cumulative Cost Share Budget'!$L136='Split CS budget (D)'!$L$1,'Cumulative Cost Share Budget'!O136,0)</f>
        <v>0</v>
      </c>
      <c r="P137" s="209">
        <f>IF('Cumulative Cost Share Budget'!L136='Split CS budget (D)'!$L$1,'Cumulative Cost Share Budget'!P136,0)</f>
        <v>0</v>
      </c>
      <c r="Q137" s="211">
        <f>IF('Cumulative Cost Share Budget'!L136='Split CS budget (D)'!$L$1,'Cumulative Cost Share Budget'!Q136,0)</f>
        <v>0</v>
      </c>
      <c r="R137" s="212">
        <f>IF('Cumulative Cost Share Budget'!L136='Split CS budget (D)'!$L$1,'Cumulative Cost Share Budget'!R136,0)</f>
        <v>0</v>
      </c>
      <c r="S137" s="61">
        <f>IF('Cumulative Cost Share Budget'!L136='Split CS budget (D)'!$L$1,'Cumulative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93">
        <f>IF('Cumulative Cost Share Budget'!$L137='Split CS budget (D)'!$L$1,'Cumulative Cost Share Budget'!A137,0)</f>
        <v>0</v>
      </c>
      <c r="B138" s="493">
        <f>IF('Cumulative Cost Share Budget'!$L137='Split CS budget (D)'!$L$1,'Cumulative Cost Share Budget'!B137,0)</f>
        <v>0</v>
      </c>
      <c r="C138" s="480"/>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(D)'!$L$1,'Cumulative Cost Share Budget'!Q137,0)</f>
        <v>0</v>
      </c>
      <c r="R138" s="212">
        <f>IF('Cumulative Cost Share Budget'!L137='Split CS budget (D)'!$L$1,'Cumulative Cost Share Budget'!R137,0)</f>
        <v>0</v>
      </c>
      <c r="S138" s="61">
        <f>IF('Cumulative Cost Share Budget'!L137='Split CS budget (D)'!$L$1,'Cumulative Cost Share Budget'!S137,0)</f>
        <v>0</v>
      </c>
      <c r="T138" s="16"/>
      <c r="U138" s="324"/>
      <c r="V138" s="324"/>
      <c r="W138" s="324"/>
      <c r="X138" s="324"/>
      <c r="Y138" s="324"/>
    </row>
    <row r="139" spans="1:25" hidden="1">
      <c r="A139" s="449"/>
      <c r="B139" s="486"/>
      <c r="C139" s="480"/>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(D)'!$L$1,'Cumulative Cost Share Budget'!Q138,0)</f>
        <v>0</v>
      </c>
      <c r="R139" s="212">
        <f>IF('Cumulative Cost Share Budget'!L138='Split CS budget (D)'!$L$1,'Cumulative Cost Share Budget'!R138,0)</f>
        <v>0</v>
      </c>
      <c r="S139" s="61">
        <f>IF('Cumulative Cost Share Budget'!L138='Split CS budget (D)'!$L$1,'Cumulative Cost Share Budget'!S138,0)</f>
        <v>0</v>
      </c>
      <c r="T139" s="16"/>
      <c r="U139" s="323"/>
      <c r="V139" s="323"/>
      <c r="W139" s="323"/>
      <c r="X139" s="323"/>
      <c r="Y139" s="323"/>
    </row>
    <row r="140" spans="1:25" ht="15" hidden="1">
      <c r="A140" s="449"/>
      <c r="B140" s="486"/>
      <c r="C140" s="480"/>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(D)'!$L$1,'Cumulative Cost Share Budget'!Q139,0)</f>
        <v>0</v>
      </c>
      <c r="R140" s="212">
        <f>IF('Cumulative Cost Share Budget'!L139='Split CS budget (D)'!$L$1,'Cumulative Cost Share Budget'!R139,0)</f>
        <v>0</v>
      </c>
      <c r="S140" s="61">
        <f>IF('Cumulative Cost Share Budget'!L139='Split CS budget (D)'!$L$1,'Cumulative Cost Share Budget'!S139,0)</f>
        <v>0</v>
      </c>
      <c r="T140" s="16"/>
      <c r="U140" s="324"/>
      <c r="V140" s="324"/>
      <c r="W140" s="324"/>
      <c r="X140" s="324"/>
      <c r="Y140" s="324"/>
    </row>
    <row r="141" spans="1:25" hidden="1">
      <c r="A141" s="449"/>
      <c r="B141" s="486"/>
      <c r="C141" s="480"/>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(D)'!$L$1,'Cumulative Cost Share Budget'!Q140,0)</f>
        <v>0</v>
      </c>
      <c r="R141" s="212">
        <f>IF('Cumulative Cost Share Budget'!L140='Split CS budget (D)'!$L$1,'Cumulative Cost Share Budget'!R140,0)</f>
        <v>0</v>
      </c>
      <c r="S141" s="61">
        <f>IF('Cumulative Cost Share Budget'!L140='Split CS budget (D)'!$L$1,'Cumulative Cost Share Budget'!S140,0)</f>
        <v>0</v>
      </c>
      <c r="T141" s="16"/>
      <c r="U141" s="323"/>
      <c r="V141" s="323"/>
      <c r="W141" s="323"/>
      <c r="X141" s="323"/>
      <c r="Y141" s="323"/>
    </row>
    <row r="142" spans="1:25" hidden="1">
      <c r="A142" s="449"/>
      <c r="B142" s="481"/>
      <c r="C142" s="480"/>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5">
        <f>IF('Cumulative Cost Share Budget'!$L142='Split CS budget (D)'!$L$1,'Cumulative Cost Share Budget'!A142,0)</f>
        <v>0</v>
      </c>
      <c r="B143" s="493">
        <f>IF('Cumulative Cost Share Budget'!$L142='Split CS budget (D)'!$L$1,'Cumulative Cost Share Budget'!B142,0)</f>
        <v>0</v>
      </c>
      <c r="C143" s="481"/>
      <c r="D143" s="33" t="s">
        <v>123</v>
      </c>
      <c r="E143" s="76">
        <f>ROUND($R143*$S143,6)</f>
        <v>0</v>
      </c>
      <c r="F143" s="76">
        <f>ROUND($R144*$S144,6)</f>
        <v>0</v>
      </c>
      <c r="G143" s="76">
        <f>ROUND($R145*$S145,6)</f>
        <v>0</v>
      </c>
      <c r="H143" s="76">
        <f>ROUND($R146*$S146,6)</f>
        <v>0</v>
      </c>
      <c r="I143" s="76">
        <f>ROUND($R147*$S147,6)</f>
        <v>0</v>
      </c>
      <c r="J143" s="46"/>
      <c r="M143" s="133">
        <f>IF('Cumulative Cost Share Budget'!L142='Split CS budget (D)'!$L$1,'Cumulative Cost Share Budget'!M142,0)</f>
        <v>0</v>
      </c>
      <c r="N143" s="214">
        <f>IF('Cumulative Cost Share Budget'!L142='Split CS budget (D)'!$L$1,'Cumulative Cost Share Budget'!N142,0)</f>
        <v>0</v>
      </c>
      <c r="O143" s="214">
        <f>IF('Cumulative Cost Share Budget'!$L142='Split CS budget (D)'!$L$1,'Cumulative Cost Share Budget'!O142,0)</f>
        <v>0</v>
      </c>
      <c r="P143" s="209">
        <f>IF('Cumulative Cost Share Budget'!L142='Split CS budget (D)'!$L$1,'Cumulative Cost Share Budget'!P142,0)</f>
        <v>0</v>
      </c>
      <c r="Q143" s="211">
        <f>IF('Cumulative Cost Share Budget'!L142='Split CS budget (D)'!$L$1,'Cumulative Cost Share Budget'!Q142,0)</f>
        <v>0</v>
      </c>
      <c r="R143" s="212">
        <f>IF('Cumulative Cost Share Budget'!L142='Split CS budget (D)'!$L$1,'Cumulative Cost Share Budget'!R142,0)</f>
        <v>0</v>
      </c>
      <c r="S143" s="61">
        <f>IF('Cumulative Cost Share Budget'!L142='Split CS budget (D)'!$L$1,'Cumulative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93">
        <f>IF('Cumulative Cost Share Budget'!$L143='Split CS budget (D)'!$L$1,'Cumulative Cost Share Budget'!A143,0)</f>
        <v>0</v>
      </c>
      <c r="B144" s="493">
        <f>IF('Cumulative Cost Share Budget'!$L143='Split CS budget (D)'!$L$1,'Cumulative Cost Share Budget'!B143,0)</f>
        <v>0</v>
      </c>
      <c r="C144" s="480"/>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(D)'!$L$1,'Cumulative Cost Share Budget'!Q143,0)</f>
        <v>0</v>
      </c>
      <c r="R144" s="212">
        <f>IF('Cumulative Cost Share Budget'!L143='Split CS budget (D)'!$L$1,'Cumulative Cost Share Budget'!R143,0)</f>
        <v>0</v>
      </c>
      <c r="S144" s="61">
        <f>IF('Cumulative Cost Share Budget'!L143='Split CS budget (D)'!$L$1,'Cumulative Cost Share Budget'!S143,0)</f>
        <v>0</v>
      </c>
      <c r="T144" s="16"/>
      <c r="U144" s="324"/>
      <c r="V144" s="324"/>
      <c r="W144" s="324"/>
      <c r="X144" s="324"/>
      <c r="Y144" s="324"/>
    </row>
    <row r="145" spans="1:25" hidden="1">
      <c r="A145" s="449"/>
      <c r="B145" s="486"/>
      <c r="C145" s="480"/>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(D)'!$L$1,'Cumulative Cost Share Budget'!Q144,0)</f>
        <v>0</v>
      </c>
      <c r="R145" s="212">
        <f>IF('Cumulative Cost Share Budget'!L144='Split CS budget (D)'!$L$1,'Cumulative Cost Share Budget'!R144,0)</f>
        <v>0</v>
      </c>
      <c r="S145" s="61">
        <f>IF('Cumulative Cost Share Budget'!L144='Split CS budget (D)'!$L$1,'Cumulative Cost Share Budget'!S144,0)</f>
        <v>0</v>
      </c>
      <c r="T145" s="16"/>
      <c r="U145" s="323"/>
      <c r="V145" s="323"/>
      <c r="W145" s="323"/>
      <c r="X145" s="323"/>
      <c r="Y145" s="323"/>
    </row>
    <row r="146" spans="1:25" ht="15" hidden="1">
      <c r="A146" s="449"/>
      <c r="B146" s="486"/>
      <c r="C146" s="480"/>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(D)'!$L$1,'Cumulative Cost Share Budget'!Q145,0)</f>
        <v>0</v>
      </c>
      <c r="R146" s="212">
        <f>IF('Cumulative Cost Share Budget'!L145='Split CS budget (D)'!$L$1,'Cumulative Cost Share Budget'!R145,0)</f>
        <v>0</v>
      </c>
      <c r="S146" s="61">
        <f>IF('Cumulative Cost Share Budget'!L145='Split CS budget (D)'!$L$1,'Cumulative Cost Share Budget'!S145,0)</f>
        <v>0</v>
      </c>
      <c r="T146" s="16"/>
      <c r="U146" s="324"/>
      <c r="V146" s="324"/>
      <c r="W146" s="324"/>
      <c r="X146" s="324"/>
      <c r="Y146" s="324"/>
    </row>
    <row r="147" spans="1:25" hidden="1">
      <c r="A147" s="449"/>
      <c r="B147" s="486"/>
      <c r="C147" s="480"/>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(D)'!$L$1,'Cumulative Cost Share Budget'!Q146,0)</f>
        <v>0</v>
      </c>
      <c r="R147" s="212">
        <f>IF('Cumulative Cost Share Budget'!L146='Split CS budget (D)'!$L$1,'Cumulative Cost Share Budget'!R146,0)</f>
        <v>0</v>
      </c>
      <c r="S147" s="61">
        <f>IF('Cumulative Cost Share Budget'!L146='Split CS budget (D)'!$L$1,'Cumulative Cost Share Budget'!S146,0)</f>
        <v>0</v>
      </c>
      <c r="T147" s="16"/>
      <c r="U147" s="323"/>
      <c r="V147" s="323"/>
      <c r="W147" s="323"/>
      <c r="X147" s="323"/>
      <c r="Y147" s="323"/>
    </row>
    <row r="148" spans="1:25" hidden="1">
      <c r="A148" s="449"/>
      <c r="B148" s="481"/>
      <c r="C148" s="480"/>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5">
        <f>IF('Cumulative Cost Share Budget'!$L148='Split CS budget (D)'!$L$1,'Cumulative Cost Share Budget'!A148,0)</f>
        <v>0</v>
      </c>
      <c r="B149" s="493">
        <f>IF('Cumulative Cost Share Budget'!$L148='Split CS budget (D)'!$L$1,'Cumulative Cost Share Budget'!B148,0)</f>
        <v>0</v>
      </c>
      <c r="C149" s="481"/>
      <c r="D149" s="33" t="s">
        <v>123</v>
      </c>
      <c r="E149" s="76">
        <f>ROUND($R149*$S149,6)</f>
        <v>0</v>
      </c>
      <c r="F149" s="76">
        <f>ROUND($R150*$S150,6)</f>
        <v>0</v>
      </c>
      <c r="G149" s="76">
        <f>ROUND($R151*$S151,6)</f>
        <v>0</v>
      </c>
      <c r="H149" s="76">
        <f>ROUND($R152*$S152,6)</f>
        <v>0</v>
      </c>
      <c r="I149" s="76">
        <f>ROUND($R153*$S153,6)</f>
        <v>0</v>
      </c>
      <c r="J149" s="46"/>
      <c r="M149" s="133">
        <f>IF('Cumulative Cost Share Budget'!L148='Split CS budget (D)'!$L$1,'Cumulative Cost Share Budget'!M148,0)</f>
        <v>0</v>
      </c>
      <c r="N149" s="214">
        <f>IF('Cumulative Cost Share Budget'!L148='Split CS budget (D)'!$L$1,'Cumulative Cost Share Budget'!N148,0)</f>
        <v>0</v>
      </c>
      <c r="O149" s="214">
        <f>IF('Cumulative Cost Share Budget'!$L148='Split CS budget (D)'!$L$1,'Cumulative Cost Share Budget'!O148,0)</f>
        <v>0</v>
      </c>
      <c r="P149" s="209">
        <f>IF('Cumulative Cost Share Budget'!L148='Split CS budget (D)'!$L$1,'Cumulative Cost Share Budget'!P148,0)</f>
        <v>0</v>
      </c>
      <c r="Q149" s="211">
        <f>IF('Cumulative Cost Share Budget'!L148='Split CS budget (D)'!$L$1,'Cumulative Cost Share Budget'!Q148,0)</f>
        <v>0</v>
      </c>
      <c r="R149" s="212">
        <f>IF('Cumulative Cost Share Budget'!L148='Split CS budget (D)'!$L$1,'Cumulative Cost Share Budget'!R148,0)</f>
        <v>0</v>
      </c>
      <c r="S149" s="61">
        <f>IF('Cumulative Cost Share Budget'!L148='Split CS budget (D)'!$L$1,'Cumulative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93">
        <f>IF('Cumulative Cost Share Budget'!$L149='Split CS budget (D)'!$L$1,'Cumulative Cost Share Budget'!A149,0)</f>
        <v>0</v>
      </c>
      <c r="B150" s="493">
        <f>IF('Cumulative Cost Share Budget'!$L149='Split CS budget (D)'!$L$1,'Cumulative Cost Share Budget'!B149,0)</f>
        <v>0</v>
      </c>
      <c r="C150" s="480"/>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(D)'!$L$1,'Cumulative Cost Share Budget'!Q149,0)</f>
        <v>0</v>
      </c>
      <c r="R150" s="212">
        <f>IF('Cumulative Cost Share Budget'!L149='Split CS budget (D)'!$L$1,'Cumulative Cost Share Budget'!R149,0)</f>
        <v>0</v>
      </c>
      <c r="S150" s="61">
        <f>IF('Cumulative Cost Share Budget'!L149='Split CS budget (D)'!$L$1,'Cumulative Cost Share Budget'!S149,0)</f>
        <v>0</v>
      </c>
      <c r="T150" s="16"/>
      <c r="U150" s="324"/>
      <c r="V150" s="324"/>
      <c r="W150" s="324"/>
      <c r="X150" s="324"/>
      <c r="Y150" s="324"/>
    </row>
    <row r="151" spans="1:25" hidden="1">
      <c r="A151" s="449"/>
      <c r="B151" s="486"/>
      <c r="C151" s="480"/>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(D)'!$L$1,'Cumulative Cost Share Budget'!Q150,0)</f>
        <v>0</v>
      </c>
      <c r="R151" s="212">
        <f>IF('Cumulative Cost Share Budget'!L150='Split CS budget (D)'!$L$1,'Cumulative Cost Share Budget'!R150,0)</f>
        <v>0</v>
      </c>
      <c r="S151" s="61">
        <f>IF('Cumulative Cost Share Budget'!L150='Split CS budget (D)'!$L$1,'Cumulative Cost Share Budget'!S150,0)</f>
        <v>0</v>
      </c>
      <c r="T151" s="16"/>
      <c r="U151" s="323"/>
      <c r="V151" s="323"/>
      <c r="W151" s="323"/>
      <c r="X151" s="323"/>
      <c r="Y151" s="323"/>
    </row>
    <row r="152" spans="1:25" ht="15" hidden="1">
      <c r="A152" s="449"/>
      <c r="B152" s="486"/>
      <c r="C152" s="480"/>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(D)'!$L$1,'Cumulative Cost Share Budget'!Q151,0)</f>
        <v>0</v>
      </c>
      <c r="R152" s="212">
        <f>IF('Cumulative Cost Share Budget'!L151='Split CS budget (D)'!$L$1,'Cumulative Cost Share Budget'!R151,0)</f>
        <v>0</v>
      </c>
      <c r="S152" s="61">
        <f>IF('Cumulative Cost Share Budget'!L151='Split CS budget (D)'!$L$1,'Cumulative Cost Share Budget'!S151,0)</f>
        <v>0</v>
      </c>
      <c r="T152" s="16"/>
      <c r="U152" s="324"/>
      <c r="V152" s="324"/>
      <c r="W152" s="324"/>
      <c r="X152" s="324"/>
      <c r="Y152" s="324"/>
    </row>
    <row r="153" spans="1:25" hidden="1">
      <c r="A153" s="449"/>
      <c r="B153" s="486"/>
      <c r="C153" s="480"/>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(D)'!$L$1,'Cumulative Cost Share Budget'!Q152,0)</f>
        <v>0</v>
      </c>
      <c r="R153" s="212">
        <f>IF('Cumulative Cost Share Budget'!L152='Split CS budget (D)'!$L$1,'Cumulative Cost Share Budget'!R152,0)</f>
        <v>0</v>
      </c>
      <c r="S153" s="61">
        <f>IF('Cumulative Cost Share Budget'!L152='Split CS budget (D)'!$L$1,'Cumulative Cost Share Budget'!S152,0)</f>
        <v>0</v>
      </c>
      <c r="T153" s="16"/>
      <c r="U153" s="323"/>
      <c r="V153" s="323"/>
      <c r="W153" s="323"/>
      <c r="X153" s="323"/>
      <c r="Y153" s="323"/>
    </row>
    <row r="154" spans="1:25" hidden="1">
      <c r="A154" s="449"/>
      <c r="B154" s="481"/>
      <c r="C154" s="480"/>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5">
        <f>IF('Cumulative Cost Share Budget'!$L154='Split CS budget (D)'!$L$1,'Cumulative Cost Share Budget'!A154,0)</f>
        <v>0</v>
      </c>
      <c r="B155" s="493">
        <f>IF('Cumulative Cost Share Budget'!$L154='Split CS budget (D)'!$L$1,'Cumulative Cost Share Budget'!B154,0)</f>
        <v>0</v>
      </c>
      <c r="C155" s="481"/>
      <c r="D155" s="33" t="s">
        <v>123</v>
      </c>
      <c r="E155" s="76">
        <f>ROUND($R155*$S155,6)</f>
        <v>0</v>
      </c>
      <c r="F155" s="76">
        <f>ROUND($R156*$S156,6)</f>
        <v>0</v>
      </c>
      <c r="G155" s="76">
        <f>ROUND($R157*$S157,6)</f>
        <v>0</v>
      </c>
      <c r="H155" s="76">
        <f>ROUND($R158*$S158,6)</f>
        <v>0</v>
      </c>
      <c r="I155" s="76">
        <f>ROUND($R159*$S159,6)</f>
        <v>0</v>
      </c>
      <c r="J155" s="46"/>
      <c r="M155" s="133">
        <f>IF('Cumulative Cost Share Budget'!L154='Split CS budget (D)'!$L$1,'Cumulative Cost Share Budget'!M154,0)</f>
        <v>0</v>
      </c>
      <c r="N155" s="214">
        <f>IF('Cumulative Cost Share Budget'!L154='Split CS budget (D)'!$L$1,'Cumulative Cost Share Budget'!N154,0)</f>
        <v>0</v>
      </c>
      <c r="O155" s="214">
        <f>IF('Cumulative Cost Share Budget'!$L154='Split CS budget (D)'!$L$1,'Cumulative Cost Share Budget'!O154,0)</f>
        <v>0</v>
      </c>
      <c r="P155" s="209">
        <f>IF('Cumulative Cost Share Budget'!L154='Split CS budget (D)'!$L$1,'Cumulative Cost Share Budget'!P154,0)</f>
        <v>0</v>
      </c>
      <c r="Q155" s="211">
        <f>IF('Cumulative Cost Share Budget'!L154='Split CS budget (D)'!$L$1,'Cumulative Cost Share Budget'!Q154,0)</f>
        <v>0</v>
      </c>
      <c r="R155" s="212">
        <f>IF('Cumulative Cost Share Budget'!L154='Split CS budget (D)'!$L$1,'Cumulative Cost Share Budget'!R154,0)</f>
        <v>0</v>
      </c>
      <c r="S155" s="61">
        <f>IF('Cumulative Cost Share Budget'!L154='Split CS budget (D)'!$L$1,'Cumulative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93">
        <f>IF('Cumulative Cost Share Budget'!$L155='Split CS budget (D)'!$L$1,'Cumulative Cost Share Budget'!A155,0)</f>
        <v>0</v>
      </c>
      <c r="B156" s="493">
        <f>IF('Cumulative Cost Share Budget'!$L155='Split CS budget (D)'!$L$1,'Cumulative Cost Share Budget'!B155,0)</f>
        <v>0</v>
      </c>
      <c r="C156" s="480"/>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(D)'!$L$1,'Cumulative Cost Share Budget'!Q155,0)</f>
        <v>0</v>
      </c>
      <c r="R156" s="212">
        <f>IF('Cumulative Cost Share Budget'!L155='Split CS budget (D)'!$L$1,'Cumulative Cost Share Budget'!R155,0)</f>
        <v>0</v>
      </c>
      <c r="S156" s="61">
        <f>IF('Cumulative Cost Share Budget'!L155='Split CS budget (D)'!$L$1,'Cumulative Cost Share Budget'!S155,0)</f>
        <v>0</v>
      </c>
      <c r="T156" s="16"/>
      <c r="U156" s="324"/>
      <c r="V156" s="324"/>
      <c r="W156" s="324"/>
      <c r="X156" s="324"/>
      <c r="Y156" s="324"/>
    </row>
    <row r="157" spans="1:25" hidden="1">
      <c r="A157" s="449"/>
      <c r="B157" s="486"/>
      <c r="C157" s="480"/>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(D)'!$L$1,'Cumulative Cost Share Budget'!Q156,0)</f>
        <v>0</v>
      </c>
      <c r="R157" s="212">
        <f>IF('Cumulative Cost Share Budget'!L156='Split CS budget (D)'!$L$1,'Cumulative Cost Share Budget'!R156,0)</f>
        <v>0</v>
      </c>
      <c r="S157" s="61">
        <f>IF('Cumulative Cost Share Budget'!L156='Split CS budget (D)'!$L$1,'Cumulative Cost Share Budget'!S156,0)</f>
        <v>0</v>
      </c>
      <c r="T157" s="16"/>
      <c r="U157" s="323"/>
      <c r="V157" s="323"/>
      <c r="W157" s="323"/>
      <c r="X157" s="323"/>
      <c r="Y157" s="323"/>
    </row>
    <row r="158" spans="1:25" ht="15" hidden="1">
      <c r="A158" s="449"/>
      <c r="B158" s="486"/>
      <c r="C158" s="480"/>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(D)'!$L$1,'Cumulative Cost Share Budget'!Q157,0)</f>
        <v>0</v>
      </c>
      <c r="R158" s="212">
        <f>IF('Cumulative Cost Share Budget'!L157='Split CS budget (D)'!$L$1,'Cumulative Cost Share Budget'!R157,0)</f>
        <v>0</v>
      </c>
      <c r="S158" s="61">
        <f>IF('Cumulative Cost Share Budget'!L157='Split CS budget (D)'!$L$1,'Cumulative Cost Share Budget'!S157,0)</f>
        <v>0</v>
      </c>
      <c r="T158" s="16"/>
      <c r="U158" s="324"/>
      <c r="V158" s="324"/>
      <c r="W158" s="324"/>
      <c r="X158" s="324"/>
      <c r="Y158" s="324"/>
    </row>
    <row r="159" spans="1:25" hidden="1">
      <c r="A159" s="449"/>
      <c r="B159" s="486"/>
      <c r="C159" s="480"/>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(D)'!$L$1,'Cumulative Cost Share Budget'!Q158,0)</f>
        <v>0</v>
      </c>
      <c r="R159" s="212">
        <f>IF('Cumulative Cost Share Budget'!L158='Split CS budget (D)'!$L$1,'Cumulative Cost Share Budget'!R158,0)</f>
        <v>0</v>
      </c>
      <c r="S159" s="61">
        <f>IF('Cumulative Cost Share Budget'!L158='Split CS budget (D)'!$L$1,'Cumulative Cost Share Budget'!S158,0)</f>
        <v>0</v>
      </c>
      <c r="T159" s="16"/>
      <c r="U159" s="323"/>
      <c r="V159" s="323"/>
      <c r="W159" s="323"/>
      <c r="X159" s="323"/>
      <c r="Y159" s="323"/>
    </row>
    <row r="160" spans="1:25" hidden="1">
      <c r="A160" s="449"/>
      <c r="B160" s="481"/>
      <c r="C160" s="480"/>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5">
        <f>IF('Cumulative Cost Share Budget'!$L160='Split CS budget (D)'!$L$1,'Cumulative Cost Share Budget'!A160,0)</f>
        <v>0</v>
      </c>
      <c r="B161" s="493">
        <f>IF('Cumulative Cost Share Budget'!$L160='Split CS budget (D)'!$L$1,'Cumulative Cost Share Budget'!B160,0)</f>
        <v>0</v>
      </c>
      <c r="C161" s="481"/>
      <c r="D161" s="33" t="s">
        <v>123</v>
      </c>
      <c r="E161" s="76">
        <f>ROUND($R161*$S161,6)</f>
        <v>0</v>
      </c>
      <c r="F161" s="76">
        <f>ROUND($R162*$S162,6)</f>
        <v>0</v>
      </c>
      <c r="G161" s="76">
        <f>ROUND($R163*$S163,6)</f>
        <v>0</v>
      </c>
      <c r="H161" s="76">
        <f>ROUND($R164*$S164,6)</f>
        <v>0</v>
      </c>
      <c r="I161" s="76">
        <f>ROUND($R165*$S165,6)</f>
        <v>0</v>
      </c>
      <c r="J161" s="46"/>
      <c r="M161" s="133">
        <f>IF('Cumulative Cost Share Budget'!L160='Split CS budget (D)'!$L$1,'Cumulative Cost Share Budget'!M160,0)</f>
        <v>0</v>
      </c>
      <c r="N161" s="214">
        <f>IF('Cumulative Cost Share Budget'!L160='Split CS budget (D)'!$L$1,'Cumulative Cost Share Budget'!N160,0)</f>
        <v>0</v>
      </c>
      <c r="O161" s="214">
        <f>IF('Cumulative Cost Share Budget'!$L160='Split CS budget (D)'!$L$1,'Cumulative Cost Share Budget'!O160,0)</f>
        <v>0</v>
      </c>
      <c r="P161" s="209">
        <f>IF('Cumulative Cost Share Budget'!L160='Split CS budget (D)'!$L$1,'Cumulative Cost Share Budget'!P160,0)</f>
        <v>0</v>
      </c>
      <c r="Q161" s="211">
        <f>IF('Cumulative Cost Share Budget'!L160='Split CS budget (D)'!$L$1,'Cumulative Cost Share Budget'!Q160,0)</f>
        <v>0</v>
      </c>
      <c r="R161" s="212">
        <f>IF('Cumulative Cost Share Budget'!L160='Split CS budget (D)'!$L$1,'Cumulative Cost Share Budget'!R160,0)</f>
        <v>0</v>
      </c>
      <c r="S161" s="61">
        <f>IF('Cumulative Cost Share Budget'!L160='Split CS budget (D)'!$L$1,'Cumulative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93">
        <f>IF('Cumulative Cost Share Budget'!$L161='Split CS budget (D)'!$L$1,'Cumulative Cost Share Budget'!A161,0)</f>
        <v>0</v>
      </c>
      <c r="B162" s="493">
        <f>IF('Cumulative Cost Share Budget'!$L161='Split CS budget (D)'!$L$1,'Cumulative Cost Share Budget'!B161,0)</f>
        <v>0</v>
      </c>
      <c r="C162" s="480"/>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(D)'!$L$1,'Cumulative Cost Share Budget'!Q161,0)</f>
        <v>0</v>
      </c>
      <c r="R162" s="212">
        <f>IF('Cumulative Cost Share Budget'!L161='Split CS budget (D)'!$L$1,'Cumulative Cost Share Budget'!R161,0)</f>
        <v>0</v>
      </c>
      <c r="S162" s="61">
        <f>IF('Cumulative Cost Share Budget'!L161='Split CS budget (D)'!$L$1,'Cumulative Cost Share Budget'!S161,0)</f>
        <v>0</v>
      </c>
      <c r="T162" s="16"/>
      <c r="U162" s="324"/>
      <c r="V162" s="324"/>
      <c r="W162" s="324"/>
      <c r="X162" s="324"/>
      <c r="Y162" s="324"/>
    </row>
    <row r="163" spans="1:25" hidden="1">
      <c r="A163" s="449"/>
      <c r="B163" s="486"/>
      <c r="C163" s="480"/>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(D)'!$L$1,'Cumulative Cost Share Budget'!Q162,0)</f>
        <v>0</v>
      </c>
      <c r="R163" s="212">
        <f>IF('Cumulative Cost Share Budget'!L162='Split CS budget (D)'!$L$1,'Cumulative Cost Share Budget'!R162,0)</f>
        <v>0</v>
      </c>
      <c r="S163" s="61">
        <f>IF('Cumulative Cost Share Budget'!L162='Split CS budget (D)'!$L$1,'Cumulative Cost Share Budget'!S162,0)</f>
        <v>0</v>
      </c>
      <c r="T163" s="16"/>
      <c r="U163" s="323"/>
      <c r="V163" s="323"/>
      <c r="W163" s="323"/>
      <c r="X163" s="323"/>
      <c r="Y163" s="323"/>
    </row>
    <row r="164" spans="1:25" ht="15" hidden="1">
      <c r="A164" s="449"/>
      <c r="B164" s="486"/>
      <c r="C164" s="480"/>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(D)'!$L$1,'Cumulative Cost Share Budget'!Q163,0)</f>
        <v>0</v>
      </c>
      <c r="R164" s="212">
        <f>IF('Cumulative Cost Share Budget'!L163='Split CS budget (D)'!$L$1,'Cumulative Cost Share Budget'!R163,0)</f>
        <v>0</v>
      </c>
      <c r="S164" s="61">
        <f>IF('Cumulative Cost Share Budget'!L163='Split CS budget (D)'!$L$1,'Cumulative Cost Share Budget'!S163,0)</f>
        <v>0</v>
      </c>
      <c r="T164" s="16"/>
      <c r="U164" s="324"/>
      <c r="V164" s="324"/>
      <c r="W164" s="324"/>
      <c r="X164" s="324"/>
      <c r="Y164" s="324"/>
    </row>
    <row r="165" spans="1:25" hidden="1">
      <c r="A165" s="449"/>
      <c r="B165" s="486"/>
      <c r="C165" s="480"/>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(D)'!$L$1,'Cumulative Cost Share Budget'!Q164,0)</f>
        <v>0</v>
      </c>
      <c r="R165" s="212">
        <f>IF('Cumulative Cost Share Budget'!L164='Split CS budget (D)'!$L$1,'Cumulative Cost Share Budget'!R164,0)</f>
        <v>0</v>
      </c>
      <c r="S165" s="61">
        <f>IF('Cumulative Cost Share Budget'!L164='Split CS budget (D)'!$L$1,'Cumulative Cost Share Budget'!S164,0)</f>
        <v>0</v>
      </c>
      <c r="T165" s="16"/>
      <c r="U165" s="323"/>
      <c r="V165" s="323"/>
      <c r="W165" s="323"/>
      <c r="X165" s="323"/>
      <c r="Y165" s="323"/>
    </row>
    <row r="166" spans="1:25" hidden="1">
      <c r="A166" s="449"/>
      <c r="B166" s="481"/>
      <c r="C166" s="480"/>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5">
        <f>IF('Cumulative Cost Share Budget'!$L166='Split CS budget (D)'!$L$1,'Cumulative Cost Share Budget'!A166,0)</f>
        <v>0</v>
      </c>
      <c r="B167" s="493">
        <f>IF('Cumulative Cost Share Budget'!$L166='Split CS budget (D)'!$L$1,'Cumulative Cost Share Budget'!B166,0)</f>
        <v>0</v>
      </c>
      <c r="C167" s="481"/>
      <c r="D167" s="33" t="s">
        <v>123</v>
      </c>
      <c r="E167" s="76">
        <f>ROUND($R167*$S167,6)</f>
        <v>0</v>
      </c>
      <c r="F167" s="76">
        <f>ROUND($R168*$S168,6)</f>
        <v>0</v>
      </c>
      <c r="G167" s="76">
        <f>ROUND($R169*$S169,6)</f>
        <v>0</v>
      </c>
      <c r="H167" s="76">
        <f>ROUND($R170*$S170,6)</f>
        <v>0</v>
      </c>
      <c r="I167" s="76">
        <f>ROUND($R171*$S171,6)</f>
        <v>0</v>
      </c>
      <c r="J167" s="46"/>
      <c r="M167" s="133">
        <f>IF('Cumulative Cost Share Budget'!L166='Split CS budget (D)'!$L$1,'Cumulative Cost Share Budget'!M166,0)</f>
        <v>0</v>
      </c>
      <c r="N167" s="214">
        <f>IF('Cumulative Cost Share Budget'!L166='Split CS budget (D)'!$L$1,'Cumulative Cost Share Budget'!N166,0)</f>
        <v>0</v>
      </c>
      <c r="O167" s="214">
        <f>IF('Cumulative Cost Share Budget'!$L166='Split CS budget (D)'!$L$1,'Cumulative Cost Share Budget'!O166,0)</f>
        <v>0</v>
      </c>
      <c r="P167" s="209">
        <f>IF('Cumulative Cost Share Budget'!L166='Split CS budget (D)'!$L$1,'Cumulative Cost Share Budget'!P166,0)</f>
        <v>0</v>
      </c>
      <c r="Q167" s="211">
        <f>IF('Cumulative Cost Share Budget'!L166='Split CS budget (D)'!$L$1,'Cumulative Cost Share Budget'!Q166,0)</f>
        <v>0</v>
      </c>
      <c r="R167" s="212">
        <f>IF('Cumulative Cost Share Budget'!L166='Split CS budget (D)'!$L$1,'Cumulative Cost Share Budget'!R166,0)</f>
        <v>0</v>
      </c>
      <c r="S167" s="61">
        <f>IF('Cumulative Cost Share Budget'!L166='Split CS budget (D)'!$L$1,'Cumulative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93">
        <f>IF('Cumulative Cost Share Budget'!$L167='Split CS budget (D)'!$L$1,'Cumulative Cost Share Budget'!A167,0)</f>
        <v>0</v>
      </c>
      <c r="B168" s="493">
        <f>IF('Cumulative Cost Share Budget'!$L167='Split CS budget (D)'!$L$1,'Cumulative Cost Share Budget'!B167,0)</f>
        <v>0</v>
      </c>
      <c r="C168" s="480"/>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(D)'!$L$1,'Cumulative Cost Share Budget'!Q167,0)</f>
        <v>0</v>
      </c>
      <c r="R168" s="212">
        <f>IF('Cumulative Cost Share Budget'!L167='Split CS budget (D)'!$L$1,'Cumulative Cost Share Budget'!R167,0)</f>
        <v>0</v>
      </c>
      <c r="S168" s="61">
        <f>IF('Cumulative Cost Share Budget'!L167='Split CS budget (D)'!$L$1,'Cumulative Cost Share Budget'!S167,0)</f>
        <v>0</v>
      </c>
      <c r="T168" s="16"/>
      <c r="U168" s="324"/>
      <c r="V168" s="324"/>
      <c r="W168" s="324"/>
      <c r="X168" s="324"/>
      <c r="Y168" s="324"/>
    </row>
    <row r="169" spans="1:25" hidden="1">
      <c r="A169" s="449"/>
      <c r="B169" s="486"/>
      <c r="C169" s="480"/>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(D)'!$L$1,'Cumulative Cost Share Budget'!Q168,0)</f>
        <v>0</v>
      </c>
      <c r="R169" s="212">
        <f>IF('Cumulative Cost Share Budget'!L168='Split CS budget (D)'!$L$1,'Cumulative Cost Share Budget'!R168,0)</f>
        <v>0</v>
      </c>
      <c r="S169" s="61">
        <f>IF('Cumulative Cost Share Budget'!L168='Split CS budget (D)'!$L$1,'Cumulative Cost Share Budget'!S168,0)</f>
        <v>0</v>
      </c>
      <c r="T169" s="16"/>
      <c r="U169" s="323"/>
      <c r="V169" s="323"/>
      <c r="W169" s="323"/>
      <c r="X169" s="323"/>
      <c r="Y169" s="323"/>
    </row>
    <row r="170" spans="1:25" ht="15" hidden="1">
      <c r="A170" s="449"/>
      <c r="B170" s="486"/>
      <c r="C170" s="480"/>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(D)'!$L$1,'Cumulative Cost Share Budget'!Q169,0)</f>
        <v>0</v>
      </c>
      <c r="R170" s="212">
        <f>IF('Cumulative Cost Share Budget'!L169='Split CS budget (D)'!$L$1,'Cumulative Cost Share Budget'!R169,0)</f>
        <v>0</v>
      </c>
      <c r="S170" s="61">
        <f>IF('Cumulative Cost Share Budget'!L169='Split CS budget (D)'!$L$1,'Cumulative Cost Share Budget'!S169,0)</f>
        <v>0</v>
      </c>
      <c r="T170" s="16"/>
      <c r="U170" s="324"/>
      <c r="V170" s="324"/>
      <c r="W170" s="324"/>
      <c r="X170" s="324"/>
      <c r="Y170" s="324"/>
    </row>
    <row r="171" spans="1:25" hidden="1">
      <c r="A171" s="449"/>
      <c r="B171" s="486"/>
      <c r="C171" s="480"/>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(D)'!$L$1,'Cumulative Cost Share Budget'!Q170,0)</f>
        <v>0</v>
      </c>
      <c r="R171" s="212">
        <f>IF('Cumulative Cost Share Budget'!L170='Split CS budget (D)'!$L$1,'Cumulative Cost Share Budget'!R170,0)</f>
        <v>0</v>
      </c>
      <c r="S171" s="61">
        <f>IF('Cumulative Cost Share Budget'!L170='Split CS budget (D)'!$L$1,'Cumulative Cost Share Budget'!S170,0)</f>
        <v>0</v>
      </c>
      <c r="T171" s="16"/>
      <c r="U171" s="323"/>
      <c r="V171" s="323"/>
      <c r="W171" s="323"/>
      <c r="X171" s="323"/>
      <c r="Y171" s="323"/>
    </row>
    <row r="172" spans="1:25" hidden="1">
      <c r="A172" s="449"/>
      <c r="B172" s="481"/>
      <c r="C172" s="480"/>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5">
        <f>IF('Cumulative Cost Share Budget'!$L172='Split CS budget (D)'!$L$1,'Cumulative Cost Share Budget'!A172,0)</f>
        <v>0</v>
      </c>
      <c r="B173" s="493">
        <f>IF('Cumulative Cost Share Budget'!$L172='Split CS budget (D)'!$L$1,'Cumulative Cost Share Budget'!B172,0)</f>
        <v>0</v>
      </c>
      <c r="C173" s="481"/>
      <c r="D173" s="33" t="s">
        <v>123</v>
      </c>
      <c r="E173" s="76">
        <f>ROUND($R173*$S173,6)</f>
        <v>0</v>
      </c>
      <c r="F173" s="76">
        <f>ROUND($R174*$S174,6)</f>
        <v>0</v>
      </c>
      <c r="G173" s="76">
        <f>ROUND($R175*$S175,6)</f>
        <v>0</v>
      </c>
      <c r="H173" s="76">
        <f>ROUND($R176*$S176,6)</f>
        <v>0</v>
      </c>
      <c r="I173" s="76">
        <f>ROUND($R177*$S177,6)</f>
        <v>0</v>
      </c>
      <c r="J173" s="46"/>
      <c r="M173" s="133">
        <f>IF('Cumulative Cost Share Budget'!L172='Split CS budget (D)'!$L$1,'Cumulative Cost Share Budget'!M172,0)</f>
        <v>0</v>
      </c>
      <c r="N173" s="214">
        <f>IF('Cumulative Cost Share Budget'!L172='Split CS budget (D)'!$L$1,'Cumulative Cost Share Budget'!N172,0)</f>
        <v>0</v>
      </c>
      <c r="O173" s="214">
        <f>IF('Cumulative Cost Share Budget'!$L172='Split CS budget (D)'!$L$1,'Cumulative Cost Share Budget'!O172,0)</f>
        <v>0</v>
      </c>
      <c r="P173" s="209">
        <f>IF('Cumulative Cost Share Budget'!L172='Split CS budget (D)'!$L$1,'Cumulative Cost Share Budget'!P172,0)</f>
        <v>0</v>
      </c>
      <c r="Q173" s="211">
        <f>IF('Cumulative Cost Share Budget'!L172='Split CS budget (D)'!$L$1,'Cumulative Cost Share Budget'!Q172,0)</f>
        <v>0</v>
      </c>
      <c r="R173" s="212">
        <f>IF('Cumulative Cost Share Budget'!L172='Split CS budget (D)'!$L$1,'Cumulative Cost Share Budget'!R172,0)</f>
        <v>0</v>
      </c>
      <c r="S173" s="61">
        <f>IF('Cumulative Cost Share Budget'!L172='Split CS budget (D)'!$L$1,'Cumulative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93">
        <f>IF('Cumulative Cost Share Budget'!$L173='Split CS budget (D)'!$L$1,'Cumulative Cost Share Budget'!A173,0)</f>
        <v>0</v>
      </c>
      <c r="B174" s="493">
        <f>IF('Cumulative Cost Share Budget'!$L173='Split CS budget (D)'!$L$1,'Cumulative Cost Share Budget'!B173,0)</f>
        <v>0</v>
      </c>
      <c r="C174" s="480"/>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(D)'!$L$1,'Cumulative Cost Share Budget'!Q173,0)</f>
        <v>0</v>
      </c>
      <c r="R174" s="212">
        <f>IF('Cumulative Cost Share Budget'!L173='Split CS budget (D)'!$L$1,'Cumulative Cost Share Budget'!R173,0)</f>
        <v>0</v>
      </c>
      <c r="S174" s="61">
        <f>IF('Cumulative Cost Share Budget'!L173='Split CS budget (D)'!$L$1,'Cumulative Cost Share Budget'!S173,0)</f>
        <v>0</v>
      </c>
      <c r="T174" s="16"/>
      <c r="U174" s="324"/>
      <c r="V174" s="324"/>
      <c r="W174" s="324"/>
      <c r="X174" s="324"/>
      <c r="Y174" s="324"/>
    </row>
    <row r="175" spans="1:25" hidden="1">
      <c r="A175" s="449"/>
      <c r="B175" s="486"/>
      <c r="C175" s="480"/>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(D)'!$L$1,'Cumulative Cost Share Budget'!Q174,0)</f>
        <v>0</v>
      </c>
      <c r="R175" s="212">
        <f>IF('Cumulative Cost Share Budget'!L174='Split CS budget (D)'!$L$1,'Cumulative Cost Share Budget'!R174,0)</f>
        <v>0</v>
      </c>
      <c r="S175" s="61">
        <f>IF('Cumulative Cost Share Budget'!L174='Split CS budget (D)'!$L$1,'Cumulative Cost Share Budget'!S174,0)</f>
        <v>0</v>
      </c>
      <c r="T175" s="16"/>
      <c r="U175" s="323"/>
      <c r="V175" s="323"/>
      <c r="W175" s="323"/>
      <c r="X175" s="323"/>
      <c r="Y175" s="323"/>
    </row>
    <row r="176" spans="1:25" ht="15" hidden="1">
      <c r="A176" s="449"/>
      <c r="B176" s="486"/>
      <c r="C176" s="480"/>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(D)'!$L$1,'Cumulative Cost Share Budget'!Q175,0)</f>
        <v>0</v>
      </c>
      <c r="R176" s="212">
        <f>IF('Cumulative Cost Share Budget'!L175='Split CS budget (D)'!$L$1,'Cumulative Cost Share Budget'!R175,0)</f>
        <v>0</v>
      </c>
      <c r="S176" s="61">
        <f>IF('Cumulative Cost Share Budget'!L175='Split CS budget (D)'!$L$1,'Cumulative Cost Share Budget'!S175,0)</f>
        <v>0</v>
      </c>
      <c r="T176" s="16"/>
      <c r="U176" s="324"/>
      <c r="V176" s="324"/>
      <c r="W176" s="324"/>
      <c r="X176" s="324"/>
      <c r="Y176" s="324"/>
    </row>
    <row r="177" spans="1:25" hidden="1">
      <c r="A177" s="449"/>
      <c r="B177" s="486"/>
      <c r="C177" s="480"/>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(D)'!$L$1,'Cumulative Cost Share Budget'!Q176,0)</f>
        <v>0</v>
      </c>
      <c r="R177" s="212">
        <f>IF('Cumulative Cost Share Budget'!L176='Split CS budget (D)'!$L$1,'Cumulative Cost Share Budget'!R176,0)</f>
        <v>0</v>
      </c>
      <c r="S177" s="61">
        <f>IF('Cumulative Cost Share Budget'!L176='Split CS budget (D)'!$L$1,'Cumulative Cost Share Budget'!S176,0)</f>
        <v>0</v>
      </c>
      <c r="T177" s="16"/>
      <c r="U177" s="323"/>
      <c r="V177" s="323"/>
      <c r="W177" s="323"/>
      <c r="X177" s="323"/>
      <c r="Y177" s="323"/>
    </row>
    <row r="178" spans="1:25" hidden="1">
      <c r="A178" s="449"/>
      <c r="B178" s="481"/>
      <c r="C178" s="480"/>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5">
        <f>IF('Cumulative Cost Share Budget'!$L178='Split CS budget (D)'!$L$1,'Cumulative Cost Share Budget'!A178,0)</f>
        <v>0</v>
      </c>
      <c r="B179" s="493">
        <f>IF('Cumulative Cost Share Budget'!$L178='Split CS budget (D)'!$L$1,'Cumulative Cost Share Budget'!B178,0)</f>
        <v>0</v>
      </c>
      <c r="C179" s="481"/>
      <c r="D179" s="33" t="s">
        <v>123</v>
      </c>
      <c r="E179" s="76">
        <f>ROUND($R179*$S179,6)</f>
        <v>0</v>
      </c>
      <c r="F179" s="76">
        <f>ROUND($R180*$S180,6)</f>
        <v>0</v>
      </c>
      <c r="G179" s="76">
        <f>ROUND($R181*$S181,6)</f>
        <v>0</v>
      </c>
      <c r="H179" s="76">
        <f>ROUND($R182*$S182,6)</f>
        <v>0</v>
      </c>
      <c r="I179" s="76">
        <f>ROUND($R183*$S183,6)</f>
        <v>0</v>
      </c>
      <c r="J179" s="46"/>
      <c r="M179" s="133">
        <f>IF('Cumulative Cost Share Budget'!L178='Split CS budget (D)'!$L$1,'Cumulative Cost Share Budget'!M178,0)</f>
        <v>0</v>
      </c>
      <c r="N179" s="214">
        <f>IF('Cumulative Cost Share Budget'!L178='Split CS budget (D)'!$L$1,'Cumulative Cost Share Budget'!N178,0)</f>
        <v>0</v>
      </c>
      <c r="O179" s="214">
        <f>IF('Cumulative Cost Share Budget'!$L178='Split CS budget (D)'!$L$1,'Cumulative Cost Share Budget'!O178,0)</f>
        <v>0</v>
      </c>
      <c r="P179" s="209">
        <f>IF('Cumulative Cost Share Budget'!L178='Split CS budget (D)'!$L$1,'Cumulative Cost Share Budget'!P178,0)</f>
        <v>0</v>
      </c>
      <c r="Q179" s="211">
        <f>IF('Cumulative Cost Share Budget'!L178='Split CS budget (D)'!$L$1,'Cumulative Cost Share Budget'!Q178,0)</f>
        <v>0</v>
      </c>
      <c r="R179" s="212">
        <f>IF('Cumulative Cost Share Budget'!L178='Split CS budget (D)'!$L$1,'Cumulative Cost Share Budget'!R178,0)</f>
        <v>0</v>
      </c>
      <c r="S179" s="61">
        <f>IF('Cumulative Cost Share Budget'!L178='Split CS budget (D)'!$L$1,'Cumulative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93">
        <f>IF('Cumulative Cost Share Budget'!$L179='Split CS budget (D)'!$L$1,'Cumulative Cost Share Budget'!A179,0)</f>
        <v>0</v>
      </c>
      <c r="B180" s="493">
        <f>IF('Cumulative Cost Share Budget'!$L179='Split CS budget (D)'!$L$1,'Cumulative Cost Share Budget'!B179,0)</f>
        <v>0</v>
      </c>
      <c r="C180" s="480"/>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(D)'!$L$1,'Cumulative Cost Share Budget'!Q179,0)</f>
        <v>0</v>
      </c>
      <c r="R180" s="212">
        <f>IF('Cumulative Cost Share Budget'!L179='Split CS budget (D)'!$L$1,'Cumulative Cost Share Budget'!R179,0)</f>
        <v>0</v>
      </c>
      <c r="S180" s="61">
        <f>IF('Cumulative Cost Share Budget'!L179='Split CS budget (D)'!$L$1,'Cumulative Cost Share Budget'!S179,0)</f>
        <v>0</v>
      </c>
      <c r="T180" s="16"/>
      <c r="U180" s="324"/>
      <c r="V180" s="324"/>
      <c r="W180" s="324"/>
      <c r="X180" s="324"/>
      <c r="Y180" s="324"/>
    </row>
    <row r="181" spans="1:25" hidden="1">
      <c r="A181" s="449"/>
      <c r="B181" s="486"/>
      <c r="C181" s="480"/>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(D)'!$L$1,'Cumulative Cost Share Budget'!Q180,0)</f>
        <v>0</v>
      </c>
      <c r="R181" s="212">
        <f>IF('Cumulative Cost Share Budget'!L180='Split CS budget (D)'!$L$1,'Cumulative Cost Share Budget'!R180,0)</f>
        <v>0</v>
      </c>
      <c r="S181" s="61">
        <f>IF('Cumulative Cost Share Budget'!L180='Split CS budget (D)'!$L$1,'Cumulative Cost Share Budget'!S180,0)</f>
        <v>0</v>
      </c>
      <c r="T181" s="16"/>
      <c r="U181" s="323"/>
      <c r="V181" s="323"/>
      <c r="W181" s="323"/>
      <c r="X181" s="323"/>
      <c r="Y181" s="323"/>
    </row>
    <row r="182" spans="1:25" ht="15" hidden="1">
      <c r="A182" s="449"/>
      <c r="B182" s="486"/>
      <c r="C182" s="480"/>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(D)'!$L$1,'Cumulative Cost Share Budget'!Q181,0)</f>
        <v>0</v>
      </c>
      <c r="R182" s="212">
        <f>IF('Cumulative Cost Share Budget'!L181='Split CS budget (D)'!$L$1,'Cumulative Cost Share Budget'!R181,0)</f>
        <v>0</v>
      </c>
      <c r="S182" s="61">
        <f>IF('Cumulative Cost Share Budget'!L181='Split CS budget (D)'!$L$1,'Cumulative Cost Share Budget'!S181,0)</f>
        <v>0</v>
      </c>
      <c r="T182" s="16"/>
      <c r="U182" s="324"/>
      <c r="V182" s="324"/>
      <c r="W182" s="324"/>
      <c r="X182" s="324"/>
      <c r="Y182" s="324"/>
    </row>
    <row r="183" spans="1:25" hidden="1">
      <c r="A183" s="449"/>
      <c r="B183" s="486"/>
      <c r="C183" s="480"/>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(D)'!$L$1,'Cumulative Cost Share Budget'!Q182,0)</f>
        <v>0</v>
      </c>
      <c r="R183" s="212">
        <f>IF('Cumulative Cost Share Budget'!L182='Split CS budget (D)'!$L$1,'Cumulative Cost Share Budget'!R182,0)</f>
        <v>0</v>
      </c>
      <c r="S183" s="61">
        <f>IF('Cumulative Cost Share Budget'!L182='Split CS budget (D)'!$L$1,'Cumulative Cost Share Budget'!S182,0)</f>
        <v>0</v>
      </c>
      <c r="T183" s="16"/>
      <c r="U183" s="323"/>
      <c r="V183" s="323"/>
      <c r="W183" s="323"/>
      <c r="X183" s="323"/>
      <c r="Y183" s="323"/>
    </row>
    <row r="184" spans="1:25" hidden="1">
      <c r="A184" s="449"/>
      <c r="B184" s="481"/>
      <c r="C184" s="480"/>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5">
        <f>IF('Cumulative Cost Share Budget'!$L184='Split CS budget (D)'!$L$1,'Cumulative Cost Share Budget'!A184,0)</f>
        <v>0</v>
      </c>
      <c r="B185" s="493">
        <f>IF('Cumulative Cost Share Budget'!$L184='Split CS budget (D)'!$L$1,'Cumulative Cost Share Budget'!B184,0)</f>
        <v>0</v>
      </c>
      <c r="C185" s="481"/>
      <c r="D185" s="33" t="s">
        <v>123</v>
      </c>
      <c r="E185" s="76">
        <f>ROUND($R185*$S185,6)</f>
        <v>0</v>
      </c>
      <c r="F185" s="76">
        <f>ROUND($R186*$S186,6)</f>
        <v>0</v>
      </c>
      <c r="G185" s="76">
        <f>ROUND($R187*$S187,6)</f>
        <v>0</v>
      </c>
      <c r="H185" s="76">
        <f>ROUND($R188*$S188,6)</f>
        <v>0</v>
      </c>
      <c r="I185" s="76">
        <f>ROUND($R189*$S189,6)</f>
        <v>0</v>
      </c>
      <c r="J185" s="46"/>
      <c r="M185" s="133">
        <f>IF('Cumulative Cost Share Budget'!L184='Split CS budget (D)'!$L$1,'Cumulative Cost Share Budget'!M184,0)</f>
        <v>0</v>
      </c>
      <c r="N185" s="214">
        <f>IF('Cumulative Cost Share Budget'!L184='Split CS budget (D)'!$L$1,'Cumulative Cost Share Budget'!N184,0)</f>
        <v>0</v>
      </c>
      <c r="O185" s="214">
        <f>IF('Cumulative Cost Share Budget'!$L184='Split CS budget (D)'!$L$1,'Cumulative Cost Share Budget'!O184,0)</f>
        <v>0</v>
      </c>
      <c r="P185" s="209">
        <f>IF('Cumulative Cost Share Budget'!L184='Split CS budget (D)'!$L$1,'Cumulative Cost Share Budget'!P184,0)</f>
        <v>0</v>
      </c>
      <c r="Q185" s="211">
        <f>IF('Cumulative Cost Share Budget'!L184='Split CS budget (D)'!$L$1,'Cumulative Cost Share Budget'!Q184,0)</f>
        <v>0</v>
      </c>
      <c r="R185" s="212">
        <f>IF('Cumulative Cost Share Budget'!L184='Split CS budget (D)'!$L$1,'Cumulative Cost Share Budget'!R184,0)</f>
        <v>0</v>
      </c>
      <c r="S185" s="61">
        <f>IF('Cumulative Cost Share Budget'!L184='Split CS budget (D)'!$L$1,'Cumulative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93">
        <f>IF('Cumulative Cost Share Budget'!$L185='Split CS budget (D)'!$L$1,'Cumulative Cost Share Budget'!A185,0)</f>
        <v>0</v>
      </c>
      <c r="B186" s="493">
        <f>IF('Cumulative Cost Share Budget'!$L185='Split CS budget (D)'!$L$1,'Cumulative Cost Share Budget'!B185,0)</f>
        <v>0</v>
      </c>
      <c r="C186" s="480"/>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(D)'!$L$1,'Cumulative Cost Share Budget'!Q185,0)</f>
        <v>0</v>
      </c>
      <c r="R186" s="212">
        <f>IF('Cumulative Cost Share Budget'!L185='Split CS budget (D)'!$L$1,'Cumulative Cost Share Budget'!R185,0)</f>
        <v>0</v>
      </c>
      <c r="S186" s="61">
        <f>IF('Cumulative Cost Share Budget'!L185='Split CS budget (D)'!$L$1,'Cumulative Cost Share Budget'!S185,0)</f>
        <v>0</v>
      </c>
      <c r="T186" s="16"/>
      <c r="U186" s="324"/>
      <c r="V186" s="324"/>
      <c r="W186" s="324"/>
      <c r="X186" s="324"/>
      <c r="Y186" s="324"/>
    </row>
    <row r="187" spans="1:25" hidden="1">
      <c r="A187" s="449"/>
      <c r="B187" s="486"/>
      <c r="C187" s="480"/>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(D)'!$L$1,'Cumulative Cost Share Budget'!Q186,0)</f>
        <v>0</v>
      </c>
      <c r="R187" s="212">
        <f>IF('Cumulative Cost Share Budget'!L186='Split CS budget (D)'!$L$1,'Cumulative Cost Share Budget'!R186,0)</f>
        <v>0</v>
      </c>
      <c r="S187" s="61">
        <f>IF('Cumulative Cost Share Budget'!L186='Split CS budget (D)'!$L$1,'Cumulative Cost Share Budget'!S186,0)</f>
        <v>0</v>
      </c>
      <c r="T187" s="16"/>
      <c r="U187" s="323"/>
      <c r="V187" s="323"/>
      <c r="W187" s="323"/>
      <c r="X187" s="323"/>
      <c r="Y187" s="323"/>
    </row>
    <row r="188" spans="1:25" ht="15" hidden="1">
      <c r="A188" s="449"/>
      <c r="B188" s="486"/>
      <c r="C188" s="480"/>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(D)'!$L$1,'Cumulative Cost Share Budget'!Q187,0)</f>
        <v>0</v>
      </c>
      <c r="R188" s="212">
        <f>IF('Cumulative Cost Share Budget'!L187='Split CS budget (D)'!$L$1,'Cumulative Cost Share Budget'!R187,0)</f>
        <v>0</v>
      </c>
      <c r="S188" s="61">
        <f>IF('Cumulative Cost Share Budget'!L187='Split CS budget (D)'!$L$1,'Cumulative Cost Share Budget'!S187,0)</f>
        <v>0</v>
      </c>
      <c r="T188" s="16"/>
      <c r="U188" s="324"/>
      <c r="V188" s="324"/>
      <c r="W188" s="324"/>
      <c r="X188" s="324"/>
      <c r="Y188" s="324"/>
    </row>
    <row r="189" spans="1:25" hidden="1">
      <c r="A189" s="449"/>
      <c r="B189" s="486"/>
      <c r="C189" s="480"/>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(D)'!$L$1,'Cumulative Cost Share Budget'!Q188,0)</f>
        <v>0</v>
      </c>
      <c r="R189" s="212">
        <f>IF('Cumulative Cost Share Budget'!L188='Split CS budget (D)'!$L$1,'Cumulative Cost Share Budget'!R188,0)</f>
        <v>0</v>
      </c>
      <c r="S189" s="61">
        <f>IF('Cumulative Cost Share Budget'!L188='Split CS budget (D)'!$L$1,'Cumulative Cost Share Budget'!S188,0)</f>
        <v>0</v>
      </c>
      <c r="T189" s="16"/>
      <c r="U189" s="323"/>
      <c r="V189" s="323"/>
      <c r="W189" s="323"/>
      <c r="X189" s="323"/>
      <c r="Y189" s="323"/>
    </row>
    <row r="190" spans="1:25" hidden="1">
      <c r="A190" s="449"/>
      <c r="B190" s="481"/>
      <c r="C190" s="480"/>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5">
        <f>IF('Cumulative Cost Share Budget'!$L190='Split CS budget (D)'!$L$1,'Cumulative Cost Share Budget'!A190,0)</f>
        <v>0</v>
      </c>
      <c r="B191" s="493">
        <f>IF('Cumulative Cost Share Budget'!$L190='Split CS budget (D)'!$L$1,'Cumulative Cost Share Budget'!B190,0)</f>
        <v>0</v>
      </c>
      <c r="C191" s="481"/>
      <c r="D191" s="33" t="s">
        <v>123</v>
      </c>
      <c r="E191" s="76">
        <f>ROUND($R191*$S191,6)</f>
        <v>0</v>
      </c>
      <c r="F191" s="76">
        <f>ROUND($R192*$S192,6)</f>
        <v>0</v>
      </c>
      <c r="G191" s="76">
        <f>ROUND($R193*$S193,6)</f>
        <v>0</v>
      </c>
      <c r="H191" s="76">
        <f>ROUND($R194*$S194,6)</f>
        <v>0</v>
      </c>
      <c r="I191" s="76">
        <f>ROUND($R195*$S195,6)</f>
        <v>0</v>
      </c>
      <c r="J191" s="46"/>
      <c r="M191" s="133">
        <f>IF('Cumulative Cost Share Budget'!L190='Split CS budget (D)'!$L$1,'Cumulative Cost Share Budget'!M190,0)</f>
        <v>0</v>
      </c>
      <c r="N191" s="214">
        <f>IF('Cumulative Cost Share Budget'!L190='Split CS budget (D)'!$L$1,'Cumulative Cost Share Budget'!N190,0)</f>
        <v>0</v>
      </c>
      <c r="O191" s="214">
        <f>IF('Cumulative Cost Share Budget'!$L190='Split CS budget (D)'!$L$1,'Cumulative Cost Share Budget'!O190,0)</f>
        <v>0</v>
      </c>
      <c r="P191" s="209">
        <f>IF('Cumulative Cost Share Budget'!L190='Split CS budget (D)'!$L$1,'Cumulative Cost Share Budget'!P190,0)</f>
        <v>0</v>
      </c>
      <c r="Q191" s="211">
        <f>IF('Cumulative Cost Share Budget'!L190='Split CS budget (D)'!$L$1,'Cumulative Cost Share Budget'!Q190,0)</f>
        <v>0</v>
      </c>
      <c r="R191" s="212">
        <f>IF('Cumulative Cost Share Budget'!L190='Split CS budget (D)'!$L$1,'Cumulative Cost Share Budget'!R190,0)</f>
        <v>0</v>
      </c>
      <c r="S191" s="61">
        <f>IF('Cumulative Cost Share Budget'!L190='Split CS budget (D)'!$L$1,'Cumulative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93">
        <f>IF('Cumulative Cost Share Budget'!$L191='Split CS budget (D)'!$L$1,'Cumulative Cost Share Budget'!A191,0)</f>
        <v>0</v>
      </c>
      <c r="B192" s="493">
        <f>IF('Cumulative Cost Share Budget'!$L191='Split CS budget (D)'!$L$1,'Cumulative Cost Share Budget'!B191,0)</f>
        <v>0</v>
      </c>
      <c r="C192" s="480"/>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(D)'!$L$1,'Cumulative Cost Share Budget'!Q191,0)</f>
        <v>0</v>
      </c>
      <c r="R192" s="212">
        <f>IF('Cumulative Cost Share Budget'!L191='Split CS budget (D)'!$L$1,'Cumulative Cost Share Budget'!R191,0)</f>
        <v>0</v>
      </c>
      <c r="S192" s="61">
        <f>IF('Cumulative Cost Share Budget'!L191='Split CS budget (D)'!$L$1,'Cumulative Cost Share Budget'!S191,0)</f>
        <v>0</v>
      </c>
      <c r="T192" s="16"/>
      <c r="U192" s="324"/>
      <c r="V192" s="324"/>
      <c r="W192" s="324"/>
      <c r="X192" s="324"/>
      <c r="Y192" s="324"/>
    </row>
    <row r="193" spans="1:25" hidden="1">
      <c r="A193" s="449"/>
      <c r="B193" s="486"/>
      <c r="C193" s="480"/>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(D)'!$L$1,'Cumulative Cost Share Budget'!Q192,0)</f>
        <v>0</v>
      </c>
      <c r="R193" s="212">
        <f>IF('Cumulative Cost Share Budget'!L192='Split CS budget (D)'!$L$1,'Cumulative Cost Share Budget'!R192,0)</f>
        <v>0</v>
      </c>
      <c r="S193" s="61">
        <f>IF('Cumulative Cost Share Budget'!L192='Split CS budget (D)'!$L$1,'Cumulative Cost Share Budget'!S192,0)</f>
        <v>0</v>
      </c>
      <c r="T193" s="16"/>
      <c r="U193" s="323"/>
      <c r="V193" s="323"/>
      <c r="W193" s="323"/>
      <c r="X193" s="323"/>
      <c r="Y193" s="323"/>
    </row>
    <row r="194" spans="1:25" ht="15" hidden="1">
      <c r="A194" s="449"/>
      <c r="B194" s="486"/>
      <c r="C194" s="480"/>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(D)'!$L$1,'Cumulative Cost Share Budget'!Q193,0)</f>
        <v>0</v>
      </c>
      <c r="R194" s="212">
        <f>IF('Cumulative Cost Share Budget'!L193='Split CS budget (D)'!$L$1,'Cumulative Cost Share Budget'!R193,0)</f>
        <v>0</v>
      </c>
      <c r="S194" s="61">
        <f>IF('Cumulative Cost Share Budget'!L193='Split CS budget (D)'!$L$1,'Cumulative Cost Share Budget'!S193,0)</f>
        <v>0</v>
      </c>
      <c r="T194" s="16"/>
      <c r="U194" s="324"/>
      <c r="V194" s="324"/>
      <c r="W194" s="324"/>
      <c r="X194" s="324"/>
      <c r="Y194" s="324"/>
    </row>
    <row r="195" spans="1:25" hidden="1">
      <c r="A195" s="449"/>
      <c r="B195" s="486"/>
      <c r="C195" s="480"/>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(D)'!$L$1,'Cumulative Cost Share Budget'!Q194,0)</f>
        <v>0</v>
      </c>
      <c r="R195" s="212">
        <f>IF('Cumulative Cost Share Budget'!L194='Split CS budget (D)'!$L$1,'Cumulative Cost Share Budget'!R194,0)</f>
        <v>0</v>
      </c>
      <c r="S195" s="61">
        <f>IF('Cumulative Cost Share Budget'!L194='Split CS budget (D)'!$L$1,'Cumulative Cost Share Budget'!S194,0)</f>
        <v>0</v>
      </c>
      <c r="T195" s="16"/>
      <c r="U195" s="323"/>
      <c r="V195" s="323"/>
      <c r="W195" s="323"/>
      <c r="X195" s="323"/>
      <c r="Y195" s="323"/>
    </row>
    <row r="196" spans="1:25" hidden="1">
      <c r="A196" s="449"/>
      <c r="B196" s="481"/>
      <c r="C196" s="480"/>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5">
        <f>IF('Cumulative Cost Share Budget'!$L196='Split CS budget (D)'!$L$1,'Cumulative Cost Share Budget'!A196,0)</f>
        <v>0</v>
      </c>
      <c r="B197" s="493">
        <f>IF('Cumulative Cost Share Budget'!$L196='Split CS budget (D)'!$L$1,'Cumulative Cost Share Budget'!B196,0)</f>
        <v>0</v>
      </c>
      <c r="C197" s="481"/>
      <c r="D197" s="33" t="s">
        <v>123</v>
      </c>
      <c r="E197" s="76">
        <f>ROUND($R197*$S197,6)</f>
        <v>0</v>
      </c>
      <c r="F197" s="76">
        <f>ROUND($R198*$S198,6)</f>
        <v>0</v>
      </c>
      <c r="G197" s="76">
        <f>ROUND($R199*$S199,6)</f>
        <v>0</v>
      </c>
      <c r="H197" s="76">
        <f>ROUND($R200*$S200,6)</f>
        <v>0</v>
      </c>
      <c r="I197" s="76">
        <f>ROUND($R201*$S201,6)</f>
        <v>0</v>
      </c>
      <c r="J197" s="46"/>
      <c r="M197" s="133">
        <f>IF('Cumulative Cost Share Budget'!L196='Split CS budget (D)'!$L$1,'Cumulative Cost Share Budget'!M196,0)</f>
        <v>0</v>
      </c>
      <c r="N197" s="214">
        <f>IF('Cumulative Cost Share Budget'!L196='Split CS budget (D)'!$L$1,'Cumulative Cost Share Budget'!N196,0)</f>
        <v>0</v>
      </c>
      <c r="O197" s="214">
        <f>IF('Cumulative Cost Share Budget'!$L196='Split CS budget (D)'!$L$1,'Cumulative Cost Share Budget'!O196,0)</f>
        <v>0</v>
      </c>
      <c r="P197" s="209">
        <f>IF('Cumulative Cost Share Budget'!L196='Split CS budget (D)'!$L$1,'Cumulative Cost Share Budget'!P196,0)</f>
        <v>0</v>
      </c>
      <c r="Q197" s="211">
        <f>IF('Cumulative Cost Share Budget'!L196='Split CS budget (D)'!$L$1,'Cumulative Cost Share Budget'!Q196,0)</f>
        <v>0</v>
      </c>
      <c r="R197" s="212">
        <f>IF('Cumulative Cost Share Budget'!L196='Split CS budget (D)'!$L$1,'Cumulative Cost Share Budget'!R196,0)</f>
        <v>0</v>
      </c>
      <c r="S197" s="61">
        <f>IF('Cumulative Cost Share Budget'!L196='Split CS budget (D)'!$L$1,'Cumulative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93">
        <f>IF('Cumulative Cost Share Budget'!$L197='Split CS budget (D)'!$L$1,'Cumulative Cost Share Budget'!A197,0)</f>
        <v>0</v>
      </c>
      <c r="B198" s="493">
        <f>IF('Cumulative Cost Share Budget'!$L197='Split CS budget (D)'!$L$1,'Cumulative Cost Share Budget'!B197,0)</f>
        <v>0</v>
      </c>
      <c r="C198" s="480"/>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(D)'!$L$1,'Cumulative Cost Share Budget'!Q197,0)</f>
        <v>0</v>
      </c>
      <c r="R198" s="212">
        <f>IF('Cumulative Cost Share Budget'!L197='Split CS budget (D)'!$L$1,'Cumulative Cost Share Budget'!R197,0)</f>
        <v>0</v>
      </c>
      <c r="S198" s="61">
        <f>IF('Cumulative Cost Share Budget'!L197='Split CS budget (D)'!$L$1,'Cumulative Cost Share Budget'!S197,0)</f>
        <v>0</v>
      </c>
      <c r="T198" s="16"/>
      <c r="U198" s="324"/>
      <c r="V198" s="324"/>
      <c r="W198" s="324"/>
      <c r="X198" s="324"/>
      <c r="Y198" s="324"/>
    </row>
    <row r="199" spans="1:25" hidden="1">
      <c r="A199" s="449"/>
      <c r="B199" s="486"/>
      <c r="C199" s="480"/>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(D)'!$L$1,'Cumulative Cost Share Budget'!Q198,0)</f>
        <v>0</v>
      </c>
      <c r="R199" s="212">
        <f>IF('Cumulative Cost Share Budget'!L198='Split CS budget (D)'!$L$1,'Cumulative Cost Share Budget'!R198,0)</f>
        <v>0</v>
      </c>
      <c r="S199" s="61">
        <f>IF('Cumulative Cost Share Budget'!L198='Split CS budget (D)'!$L$1,'Cumulative Cost Share Budget'!S198,0)</f>
        <v>0</v>
      </c>
      <c r="T199" s="16"/>
      <c r="U199" s="323"/>
      <c r="V199" s="323"/>
      <c r="W199" s="323"/>
      <c r="X199" s="323"/>
      <c r="Y199" s="323"/>
    </row>
    <row r="200" spans="1:25" ht="15" hidden="1">
      <c r="A200" s="449"/>
      <c r="B200" s="486"/>
      <c r="C200" s="480"/>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(D)'!$L$1,'Cumulative Cost Share Budget'!Q199,0)</f>
        <v>0</v>
      </c>
      <c r="R200" s="212">
        <f>IF('Cumulative Cost Share Budget'!L199='Split CS budget (D)'!$L$1,'Cumulative Cost Share Budget'!R199,0)</f>
        <v>0</v>
      </c>
      <c r="S200" s="61">
        <f>IF('Cumulative Cost Share Budget'!L199='Split CS budget (D)'!$L$1,'Cumulative Cost Share Budget'!S199,0)</f>
        <v>0</v>
      </c>
      <c r="T200" s="16"/>
      <c r="U200" s="324"/>
      <c r="V200" s="324"/>
      <c r="W200" s="324"/>
      <c r="X200" s="324"/>
      <c r="Y200" s="324"/>
    </row>
    <row r="201" spans="1:25" hidden="1">
      <c r="A201" s="449"/>
      <c r="B201" s="486"/>
      <c r="C201" s="480"/>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(D)'!$L$1,'Cumulative Cost Share Budget'!Q200,0)</f>
        <v>0</v>
      </c>
      <c r="R201" s="212">
        <f>IF('Cumulative Cost Share Budget'!L200='Split CS budget (D)'!$L$1,'Cumulative Cost Share Budget'!R200,0)</f>
        <v>0</v>
      </c>
      <c r="S201" s="61">
        <f>IF('Cumulative Cost Share Budget'!L200='Split CS budget (D)'!$L$1,'Cumulative Cost Share Budget'!S200,0)</f>
        <v>0</v>
      </c>
      <c r="T201" s="16"/>
      <c r="U201" s="323"/>
      <c r="V201" s="323"/>
      <c r="W201" s="323"/>
      <c r="X201" s="323"/>
      <c r="Y201" s="323"/>
    </row>
    <row r="202" spans="1:25" hidden="1">
      <c r="A202" s="449"/>
      <c r="B202" s="481"/>
      <c r="C202" s="480"/>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5">
        <f>IF('Cumulative Cost Share Budget'!$L202='Split CS budget (D)'!$L$1,'Cumulative Cost Share Budget'!A202,0)</f>
        <v>0</v>
      </c>
      <c r="B203" s="493">
        <f>IF('Cumulative Cost Share Budget'!$L202='Split CS budget (D)'!$L$1,'Cumulative Cost Share Budget'!B202,0)</f>
        <v>0</v>
      </c>
      <c r="C203" s="481"/>
      <c r="D203" s="33" t="s">
        <v>123</v>
      </c>
      <c r="E203" s="76">
        <f>ROUND($R203*$S203,6)</f>
        <v>0</v>
      </c>
      <c r="F203" s="76">
        <f>ROUND($R204*$S204,6)</f>
        <v>0</v>
      </c>
      <c r="G203" s="76">
        <f>ROUND($R205*$S205,6)</f>
        <v>0</v>
      </c>
      <c r="H203" s="76">
        <f>ROUND($R206*$S206,6)</f>
        <v>0</v>
      </c>
      <c r="I203" s="76">
        <f>ROUND($R207*$S207,6)</f>
        <v>0</v>
      </c>
      <c r="J203" s="46"/>
      <c r="M203" s="133">
        <f>IF('Cumulative Cost Share Budget'!L202='Split CS budget (D)'!$L$1,'Cumulative Cost Share Budget'!M202,0)</f>
        <v>0</v>
      </c>
      <c r="N203" s="214">
        <f>IF('Cumulative Cost Share Budget'!L202='Split CS budget (D)'!$L$1,'Cumulative Cost Share Budget'!N202,0)</f>
        <v>0</v>
      </c>
      <c r="O203" s="214">
        <f>IF('Cumulative Cost Share Budget'!$L202='Split CS budget (D)'!$L$1,'Cumulative Cost Share Budget'!O202,0)</f>
        <v>0</v>
      </c>
      <c r="P203" s="209">
        <f>IF('Cumulative Cost Share Budget'!L202='Split CS budget (D)'!$L$1,'Cumulative Cost Share Budget'!P202,0)</f>
        <v>0</v>
      </c>
      <c r="Q203" s="211">
        <f>IF('Cumulative Cost Share Budget'!L202='Split CS budget (D)'!$L$1,'Cumulative Cost Share Budget'!Q202,0)</f>
        <v>0</v>
      </c>
      <c r="R203" s="212">
        <f>IF('Cumulative Cost Share Budget'!L202='Split CS budget (D)'!$L$1,'Cumulative Cost Share Budget'!R202,0)</f>
        <v>0</v>
      </c>
      <c r="S203" s="61">
        <f>IF('Cumulative Cost Share Budget'!L202='Split CS budget (D)'!$L$1,'Cumulative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93">
        <f>IF('Cumulative Cost Share Budget'!$L203='Split CS budget (D)'!$L$1,'Cumulative Cost Share Budget'!A203,0)</f>
        <v>0</v>
      </c>
      <c r="B204" s="493">
        <f>IF('Cumulative Cost Share Budget'!$L203='Split CS budget (D)'!$L$1,'Cumulative Cost Share Budget'!B203,0)</f>
        <v>0</v>
      </c>
      <c r="C204" s="480"/>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(D)'!$L$1,'Cumulative Cost Share Budget'!Q203,0)</f>
        <v>0</v>
      </c>
      <c r="R204" s="212">
        <f>IF('Cumulative Cost Share Budget'!L203='Split CS budget (D)'!$L$1,'Cumulative Cost Share Budget'!R203,0)</f>
        <v>0</v>
      </c>
      <c r="S204" s="61">
        <f>IF('Cumulative Cost Share Budget'!L203='Split CS budget (D)'!$L$1,'Cumulative Cost Share Budget'!S203,0)</f>
        <v>0</v>
      </c>
      <c r="T204" s="16"/>
      <c r="U204" s="324"/>
      <c r="V204" s="324"/>
      <c r="W204" s="324"/>
      <c r="X204" s="324"/>
      <c r="Y204" s="324"/>
    </row>
    <row r="205" spans="1:25" hidden="1">
      <c r="A205" s="449"/>
      <c r="B205" s="486"/>
      <c r="C205" s="480"/>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(D)'!$L$1,'Cumulative Cost Share Budget'!Q204,0)</f>
        <v>0</v>
      </c>
      <c r="R205" s="212">
        <f>IF('Cumulative Cost Share Budget'!L204='Split CS budget (D)'!$L$1,'Cumulative Cost Share Budget'!R204,0)</f>
        <v>0</v>
      </c>
      <c r="S205" s="61">
        <f>IF('Cumulative Cost Share Budget'!L204='Split CS budget (D)'!$L$1,'Cumulative Cost Share Budget'!S204,0)</f>
        <v>0</v>
      </c>
      <c r="T205" s="16"/>
      <c r="U205" s="323"/>
      <c r="V205" s="323"/>
      <c r="W205" s="323"/>
      <c r="X205" s="323"/>
      <c r="Y205" s="323"/>
    </row>
    <row r="206" spans="1:25" ht="15" hidden="1">
      <c r="A206" s="449"/>
      <c r="B206" s="486"/>
      <c r="C206" s="480"/>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(D)'!$L$1,'Cumulative Cost Share Budget'!Q205,0)</f>
        <v>0</v>
      </c>
      <c r="R206" s="212">
        <f>IF('Cumulative Cost Share Budget'!L205='Split CS budget (D)'!$L$1,'Cumulative Cost Share Budget'!R205,0)</f>
        <v>0</v>
      </c>
      <c r="S206" s="61">
        <f>IF('Cumulative Cost Share Budget'!L205='Split CS budget (D)'!$L$1,'Cumulative Cost Share Budget'!S205,0)</f>
        <v>0</v>
      </c>
      <c r="T206" s="16"/>
      <c r="U206" s="324"/>
      <c r="V206" s="324"/>
      <c r="W206" s="324"/>
      <c r="X206" s="324"/>
      <c r="Y206" s="324"/>
    </row>
    <row r="207" spans="1:25" hidden="1">
      <c r="A207" s="449"/>
      <c r="B207" s="486"/>
      <c r="C207" s="480"/>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(D)'!$L$1,'Cumulative Cost Share Budget'!Q206,0)</f>
        <v>0</v>
      </c>
      <c r="R207" s="212">
        <f>IF('Cumulative Cost Share Budget'!L206='Split CS budget (D)'!$L$1,'Cumulative Cost Share Budget'!R206,0)</f>
        <v>0</v>
      </c>
      <c r="S207" s="61">
        <f>IF('Cumulative Cost Share Budget'!L206='Split CS budget (D)'!$L$1,'Cumulative Cost Share Budget'!S206,0)</f>
        <v>0</v>
      </c>
      <c r="T207" s="16"/>
      <c r="U207" s="323"/>
      <c r="V207" s="323"/>
      <c r="W207" s="323"/>
      <c r="X207" s="323"/>
      <c r="Y207" s="323"/>
    </row>
    <row r="208" spans="1:25" hidden="1">
      <c r="A208" s="449"/>
      <c r="B208" s="481"/>
      <c r="C208" s="480"/>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5">
        <f>IF('Cumulative Cost Share Budget'!$L208='Split CS budget (D)'!$L$1,'Cumulative Cost Share Budget'!A208,0)</f>
        <v>0</v>
      </c>
      <c r="B209" s="493">
        <f>IF('Cumulative Cost Share Budget'!$L208='Split CS budget (D)'!$L$1,'Cumulative Cost Share Budget'!B208,0)</f>
        <v>0</v>
      </c>
      <c r="C209" s="481"/>
      <c r="D209" s="33" t="s">
        <v>123</v>
      </c>
      <c r="E209" s="76">
        <f>ROUND($R209*$S209,6)</f>
        <v>0</v>
      </c>
      <c r="F209" s="76">
        <f>ROUND($R210*$S210,6)</f>
        <v>0</v>
      </c>
      <c r="G209" s="76">
        <f>ROUND($R211*$S211,6)</f>
        <v>0</v>
      </c>
      <c r="H209" s="76">
        <f>ROUND($R212*$S212,6)</f>
        <v>0</v>
      </c>
      <c r="I209" s="76">
        <f>ROUND($R213*$S213,6)</f>
        <v>0</v>
      </c>
      <c r="J209" s="46"/>
      <c r="M209" s="133">
        <f>IF('Cumulative Cost Share Budget'!L208='Split CS budget (D)'!$L$1,'Cumulative Cost Share Budget'!M208,0)</f>
        <v>0</v>
      </c>
      <c r="N209" s="214">
        <f>IF('Cumulative Cost Share Budget'!L208='Split CS budget (D)'!$L$1,'Cumulative Cost Share Budget'!N208,0)</f>
        <v>0</v>
      </c>
      <c r="O209" s="214">
        <f>IF('Cumulative Cost Share Budget'!$L208='Split CS budget (D)'!$L$1,'Cumulative Cost Share Budget'!O208,0)</f>
        <v>0</v>
      </c>
      <c r="P209" s="209">
        <f>IF('Cumulative Cost Share Budget'!L208='Split CS budget (D)'!$L$1,'Cumulative Cost Share Budget'!P208,0)</f>
        <v>0</v>
      </c>
      <c r="Q209" s="211">
        <f>IF('Cumulative Cost Share Budget'!L208='Split CS budget (D)'!$L$1,'Cumulative Cost Share Budget'!Q208,0)</f>
        <v>0</v>
      </c>
      <c r="R209" s="212">
        <f>IF('Cumulative Cost Share Budget'!L208='Split CS budget (D)'!$L$1,'Cumulative Cost Share Budget'!R208,0)</f>
        <v>0</v>
      </c>
      <c r="S209" s="61">
        <f>IF('Cumulative Cost Share Budget'!L208='Split CS budget (D)'!$L$1,'Cumulative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93">
        <f>IF('Cumulative Cost Share Budget'!$L209='Split CS budget (D)'!$L$1,'Cumulative Cost Share Budget'!A209,0)</f>
        <v>0</v>
      </c>
      <c r="B210" s="493">
        <f>IF('Cumulative Cost Share Budget'!$L209='Split CS budget (D)'!$L$1,'Cumulative Cost Share Budget'!B209,0)</f>
        <v>0</v>
      </c>
      <c r="C210" s="480"/>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(D)'!$L$1,'Cumulative Cost Share Budget'!Q209,0)</f>
        <v>0</v>
      </c>
      <c r="R210" s="212">
        <f>IF('Cumulative Cost Share Budget'!L209='Split CS budget (D)'!$L$1,'Cumulative Cost Share Budget'!R209,0)</f>
        <v>0</v>
      </c>
      <c r="S210" s="61">
        <f>IF('Cumulative Cost Share Budget'!L209='Split CS budget (D)'!$L$1,'Cumulative Cost Share Budget'!S209,0)</f>
        <v>0</v>
      </c>
      <c r="T210" s="16"/>
      <c r="U210" s="324"/>
      <c r="V210" s="324"/>
      <c r="W210" s="324"/>
      <c r="X210" s="324"/>
      <c r="Y210" s="324"/>
    </row>
    <row r="211" spans="1:25" hidden="1">
      <c r="A211" s="449"/>
      <c r="B211" s="486"/>
      <c r="C211" s="480"/>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(D)'!$L$1,'Cumulative Cost Share Budget'!Q210,0)</f>
        <v>0</v>
      </c>
      <c r="R211" s="212">
        <f>IF('Cumulative Cost Share Budget'!L210='Split CS budget (D)'!$L$1,'Cumulative Cost Share Budget'!R210,0)</f>
        <v>0</v>
      </c>
      <c r="S211" s="61">
        <f>IF('Cumulative Cost Share Budget'!L210='Split CS budget (D)'!$L$1,'Cumulative Cost Share Budget'!S210,0)</f>
        <v>0</v>
      </c>
      <c r="T211" s="16"/>
      <c r="U211" s="323"/>
      <c r="V211" s="323"/>
      <c r="W211" s="323"/>
      <c r="X211" s="323"/>
      <c r="Y211" s="323"/>
    </row>
    <row r="212" spans="1:25" ht="15" hidden="1">
      <c r="A212" s="449"/>
      <c r="B212" s="486"/>
      <c r="C212" s="480"/>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(D)'!$L$1,'Cumulative Cost Share Budget'!Q211,0)</f>
        <v>0</v>
      </c>
      <c r="R212" s="212">
        <f>IF('Cumulative Cost Share Budget'!L211='Split CS budget (D)'!$L$1,'Cumulative Cost Share Budget'!R211,0)</f>
        <v>0</v>
      </c>
      <c r="S212" s="61">
        <f>IF('Cumulative Cost Share Budget'!L211='Split CS budget (D)'!$L$1,'Cumulative Cost Share Budget'!S211,0)</f>
        <v>0</v>
      </c>
      <c r="T212" s="16"/>
      <c r="U212" s="324"/>
      <c r="V212" s="324"/>
      <c r="W212" s="324"/>
      <c r="X212" s="324"/>
      <c r="Y212" s="324"/>
    </row>
    <row r="213" spans="1:25" hidden="1">
      <c r="A213" s="449"/>
      <c r="B213" s="486"/>
      <c r="C213" s="480"/>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(D)'!$L$1,'Cumulative Cost Share Budget'!Q212,0)</f>
        <v>0</v>
      </c>
      <c r="R213" s="212">
        <f>IF('Cumulative Cost Share Budget'!L212='Split CS budget (D)'!$L$1,'Cumulative Cost Share Budget'!R212,0)</f>
        <v>0</v>
      </c>
      <c r="S213" s="61">
        <f>IF('Cumulative Cost Share Budget'!L212='Split CS budget (D)'!$L$1,'Cumulative Cost Share Budget'!S212,0)</f>
        <v>0</v>
      </c>
      <c r="T213" s="16"/>
      <c r="U213" s="323"/>
      <c r="V213" s="323"/>
      <c r="W213" s="323"/>
      <c r="X213" s="323"/>
      <c r="Y213" s="323"/>
    </row>
    <row r="214" spans="1:25" hidden="1">
      <c r="A214" s="449"/>
      <c r="B214" s="481"/>
      <c r="C214" s="480"/>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5">
        <f>IF('Cumulative Cost Share Budget'!$L214='Split CS budget (D)'!$L$1,'Cumulative Cost Share Budget'!A214,0)</f>
        <v>0</v>
      </c>
      <c r="B215" s="493">
        <f>IF('Cumulative Cost Share Budget'!$L214='Split CS budget (D)'!$L$1,'Cumulative Cost Share Budget'!B214,0)</f>
        <v>0</v>
      </c>
      <c r="C215" s="481"/>
      <c r="D215" s="33" t="s">
        <v>123</v>
      </c>
      <c r="E215" s="76">
        <f>ROUND($R215*$S215,6)</f>
        <v>0</v>
      </c>
      <c r="F215" s="76">
        <f>ROUND($R216*$S216,6)</f>
        <v>0</v>
      </c>
      <c r="G215" s="76">
        <f>ROUND($R217*$S217,6)</f>
        <v>0</v>
      </c>
      <c r="H215" s="76">
        <f>ROUND($R218*$S218,6)</f>
        <v>0</v>
      </c>
      <c r="I215" s="76">
        <f>ROUND($R219*$S219,6)</f>
        <v>0</v>
      </c>
      <c r="J215" s="46"/>
      <c r="M215" s="133">
        <f>IF('Cumulative Cost Share Budget'!L214='Split CS budget (D)'!$L$1,'Cumulative Cost Share Budget'!M214,0)</f>
        <v>0</v>
      </c>
      <c r="N215" s="214">
        <f>IF('Cumulative Cost Share Budget'!L214='Split CS budget (D)'!$L$1,'Cumulative Cost Share Budget'!N214,0)</f>
        <v>0</v>
      </c>
      <c r="O215" s="214">
        <f>IF('Cumulative Cost Share Budget'!$L214='Split CS budget (D)'!$L$1,'Cumulative Cost Share Budget'!O214,0)</f>
        <v>0</v>
      </c>
      <c r="P215" s="209">
        <f>IF('Cumulative Cost Share Budget'!L214='Split CS budget (D)'!$L$1,'Cumulative Cost Share Budget'!P214,0)</f>
        <v>0</v>
      </c>
      <c r="Q215" s="211">
        <f>IF('Cumulative Cost Share Budget'!L214='Split CS budget (D)'!$L$1,'Cumulative Cost Share Budget'!Q214,0)</f>
        <v>0</v>
      </c>
      <c r="R215" s="212">
        <f>IF('Cumulative Cost Share Budget'!L214='Split CS budget (D)'!$L$1,'Cumulative Cost Share Budget'!R214,0)</f>
        <v>0</v>
      </c>
      <c r="S215" s="61">
        <f>IF('Cumulative Cost Share Budget'!L214='Split CS budget (D)'!$L$1,'Cumulative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93">
        <f>IF('Cumulative Cost Share Budget'!$L215='Split CS budget (D)'!$L$1,'Cumulative Cost Share Budget'!A215,0)</f>
        <v>0</v>
      </c>
      <c r="B216" s="493">
        <f>IF('Cumulative Cost Share Budget'!$L215='Split CS budget (D)'!$L$1,'Cumulative Cost Share Budget'!B215,0)</f>
        <v>0</v>
      </c>
      <c r="C216" s="480"/>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(D)'!$L$1,'Cumulative Cost Share Budget'!Q215,0)</f>
        <v>0</v>
      </c>
      <c r="R216" s="212">
        <f>IF('Cumulative Cost Share Budget'!L215='Split CS budget (D)'!$L$1,'Cumulative Cost Share Budget'!R215,0)</f>
        <v>0</v>
      </c>
      <c r="S216" s="61">
        <f>IF('Cumulative Cost Share Budget'!L215='Split CS budget (D)'!$L$1,'Cumulative Cost Share Budget'!S215,0)</f>
        <v>0</v>
      </c>
      <c r="T216" s="16"/>
      <c r="U216" s="324"/>
      <c r="V216" s="324"/>
      <c r="W216" s="324"/>
      <c r="X216" s="324"/>
      <c r="Y216" s="324"/>
    </row>
    <row r="217" spans="1:25" hidden="1">
      <c r="A217" s="449"/>
      <c r="B217" s="486"/>
      <c r="C217" s="480"/>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(D)'!$L$1,'Cumulative Cost Share Budget'!Q216,0)</f>
        <v>0</v>
      </c>
      <c r="R217" s="212">
        <f>IF('Cumulative Cost Share Budget'!L216='Split CS budget (D)'!$L$1,'Cumulative Cost Share Budget'!R216,0)</f>
        <v>0</v>
      </c>
      <c r="S217" s="61">
        <f>IF('Cumulative Cost Share Budget'!L216='Split CS budget (D)'!$L$1,'Cumulative Cost Share Budget'!S216,0)</f>
        <v>0</v>
      </c>
      <c r="T217" s="16"/>
      <c r="U217" s="323"/>
      <c r="V217" s="323"/>
      <c r="W217" s="323"/>
      <c r="X217" s="323"/>
      <c r="Y217" s="323"/>
    </row>
    <row r="218" spans="1:25" ht="15" hidden="1">
      <c r="A218" s="449"/>
      <c r="B218" s="486"/>
      <c r="C218" s="480"/>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(D)'!$L$1,'Cumulative Cost Share Budget'!Q217,0)</f>
        <v>0</v>
      </c>
      <c r="R218" s="212">
        <f>IF('Cumulative Cost Share Budget'!L217='Split CS budget (D)'!$L$1,'Cumulative Cost Share Budget'!R217,0)</f>
        <v>0</v>
      </c>
      <c r="S218" s="61">
        <f>IF('Cumulative Cost Share Budget'!L217='Split CS budget (D)'!$L$1,'Cumulative Cost Share Budget'!S217,0)</f>
        <v>0</v>
      </c>
      <c r="T218" s="16"/>
      <c r="U218" s="324"/>
      <c r="V218" s="324"/>
      <c r="W218" s="324"/>
      <c r="X218" s="324"/>
      <c r="Y218" s="324"/>
    </row>
    <row r="219" spans="1:25" hidden="1">
      <c r="A219" s="449"/>
      <c r="B219" s="486"/>
      <c r="C219" s="480"/>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(D)'!$L$1,'Cumulative Cost Share Budget'!Q218,0)</f>
        <v>0</v>
      </c>
      <c r="R219" s="212">
        <f>IF('Cumulative Cost Share Budget'!L218='Split CS budget (D)'!$L$1,'Cumulative Cost Share Budget'!R218,0)</f>
        <v>0</v>
      </c>
      <c r="S219" s="61">
        <f>IF('Cumulative Cost Share Budget'!L218='Split CS budget (D)'!$L$1,'Cumulative Cost Share Budget'!S218,0)</f>
        <v>0</v>
      </c>
      <c r="T219" s="16"/>
      <c r="U219" s="323"/>
      <c r="V219" s="323"/>
      <c r="W219" s="323"/>
      <c r="X219" s="323"/>
      <c r="Y219" s="323"/>
    </row>
    <row r="220" spans="1:25" hidden="1">
      <c r="A220" s="449"/>
      <c r="B220" s="481"/>
      <c r="C220" s="480"/>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5">
        <f>IF('Cumulative Cost Share Budget'!$L220='Split CS budget (D)'!$L$1,'Cumulative Cost Share Budget'!A220,0)</f>
        <v>0</v>
      </c>
      <c r="B221" s="493">
        <f>IF('Cumulative Cost Share Budget'!$L220='Split CS budget (D)'!$L$1,'Cumulative Cost Share Budget'!B220,0)</f>
        <v>0</v>
      </c>
      <c r="C221" s="481"/>
      <c r="D221" s="33" t="s">
        <v>123</v>
      </c>
      <c r="E221" s="76">
        <f>ROUND($R221*$S221,6)</f>
        <v>0</v>
      </c>
      <c r="F221" s="76">
        <f>ROUND($R222*$S222,6)</f>
        <v>0</v>
      </c>
      <c r="G221" s="76">
        <f>ROUND($R223*$S223,6)</f>
        <v>0</v>
      </c>
      <c r="H221" s="76">
        <f>ROUND($R224*$S224,6)</f>
        <v>0</v>
      </c>
      <c r="I221" s="76">
        <f>ROUND($R225*$S225,6)</f>
        <v>0</v>
      </c>
      <c r="J221" s="46"/>
      <c r="M221" s="133">
        <f>IF('Cumulative Cost Share Budget'!L220='Split CS budget (D)'!$L$1,'Cumulative Cost Share Budget'!M220,0)</f>
        <v>0</v>
      </c>
      <c r="N221" s="214">
        <f>IF('Cumulative Cost Share Budget'!L220='Split CS budget (D)'!$L$1,'Cumulative Cost Share Budget'!N220,0)</f>
        <v>0</v>
      </c>
      <c r="O221" s="214">
        <f>IF('Cumulative Cost Share Budget'!$L220='Split CS budget (D)'!$L$1,'Cumulative Cost Share Budget'!O220,0)</f>
        <v>0</v>
      </c>
      <c r="P221" s="209">
        <f>IF('Cumulative Cost Share Budget'!L220='Split CS budget (D)'!$L$1,'Cumulative Cost Share Budget'!P220,0)</f>
        <v>0</v>
      </c>
      <c r="Q221" s="211">
        <f>IF('Cumulative Cost Share Budget'!L220='Split CS budget (D)'!$L$1,'Cumulative Cost Share Budget'!Q220,0)</f>
        <v>0</v>
      </c>
      <c r="R221" s="212">
        <f>IF('Cumulative Cost Share Budget'!L220='Split CS budget (D)'!$L$1,'Cumulative Cost Share Budget'!R220,0)</f>
        <v>0</v>
      </c>
      <c r="S221" s="61">
        <f>IF('Cumulative Cost Share Budget'!L220='Split CS budget (D)'!$L$1,'Cumulative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93">
        <f>IF('Cumulative Cost Share Budget'!$L221='Split CS budget (D)'!$L$1,'Cumulative Cost Share Budget'!A221,0)</f>
        <v>0</v>
      </c>
      <c r="B222" s="493">
        <f>IF('Cumulative Cost Share Budget'!$L221='Split CS budget (D)'!$L$1,'Cumulative Cost Share Budget'!B221,0)</f>
        <v>0</v>
      </c>
      <c r="C222" s="480"/>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(D)'!$L$1,'Cumulative Cost Share Budget'!Q221,0)</f>
        <v>0</v>
      </c>
      <c r="R222" s="212">
        <f>IF('Cumulative Cost Share Budget'!L221='Split CS budget (D)'!$L$1,'Cumulative Cost Share Budget'!R221,0)</f>
        <v>0</v>
      </c>
      <c r="S222" s="61">
        <f>IF('Cumulative Cost Share Budget'!L221='Split CS budget (D)'!$L$1,'Cumulative Cost Share Budget'!S221,0)</f>
        <v>0</v>
      </c>
      <c r="T222" s="16"/>
      <c r="U222" s="324"/>
      <c r="V222" s="324"/>
      <c r="W222" s="324"/>
      <c r="X222" s="324"/>
      <c r="Y222" s="324"/>
    </row>
    <row r="223" spans="1:25" hidden="1">
      <c r="A223" s="449"/>
      <c r="B223" s="486"/>
      <c r="C223" s="480"/>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(D)'!$L$1,'Cumulative Cost Share Budget'!Q222,0)</f>
        <v>0</v>
      </c>
      <c r="R223" s="212">
        <f>IF('Cumulative Cost Share Budget'!L222='Split CS budget (D)'!$L$1,'Cumulative Cost Share Budget'!R222,0)</f>
        <v>0</v>
      </c>
      <c r="S223" s="61">
        <f>IF('Cumulative Cost Share Budget'!L222='Split CS budget (D)'!$L$1,'Cumulative Cost Share Budget'!S222,0)</f>
        <v>0</v>
      </c>
      <c r="T223" s="16"/>
      <c r="U223" s="323"/>
      <c r="V223" s="323"/>
      <c r="W223" s="323"/>
      <c r="X223" s="323"/>
      <c r="Y223" s="323"/>
    </row>
    <row r="224" spans="1:25" ht="15" hidden="1">
      <c r="A224" s="449"/>
      <c r="B224" s="486"/>
      <c r="C224" s="480"/>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(D)'!$L$1,'Cumulative Cost Share Budget'!Q223,0)</f>
        <v>0</v>
      </c>
      <c r="R224" s="212">
        <f>IF('Cumulative Cost Share Budget'!L223='Split CS budget (D)'!$L$1,'Cumulative Cost Share Budget'!R223,0)</f>
        <v>0</v>
      </c>
      <c r="S224" s="61">
        <f>IF('Cumulative Cost Share Budget'!L223='Split CS budget (D)'!$L$1,'Cumulative Cost Share Budget'!S223,0)</f>
        <v>0</v>
      </c>
      <c r="T224" s="16"/>
      <c r="U224" s="324"/>
      <c r="V224" s="324"/>
      <c r="W224" s="324"/>
      <c r="X224" s="324"/>
      <c r="Y224" s="324"/>
    </row>
    <row r="225" spans="1:25" hidden="1">
      <c r="A225" s="449"/>
      <c r="B225" s="486"/>
      <c r="C225" s="480"/>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(D)'!$L$1,'Cumulative Cost Share Budget'!Q224,0)</f>
        <v>0</v>
      </c>
      <c r="R225" s="212">
        <f>IF('Cumulative Cost Share Budget'!L224='Split CS budget (D)'!$L$1,'Cumulative Cost Share Budget'!R224,0)</f>
        <v>0</v>
      </c>
      <c r="S225" s="61">
        <f>IF('Cumulative Cost Share Budget'!L224='Split CS budget (D)'!$L$1,'Cumulative Cost Share Budget'!S224,0)</f>
        <v>0</v>
      </c>
      <c r="T225" s="16"/>
      <c r="U225" s="323"/>
      <c r="V225" s="323"/>
      <c r="W225" s="323"/>
      <c r="X225" s="323"/>
      <c r="Y225" s="323"/>
    </row>
    <row r="226" spans="1:25" hidden="1">
      <c r="A226" s="449"/>
      <c r="B226" s="481"/>
      <c r="C226" s="480"/>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5">
        <f>IF('Cumulative Cost Share Budget'!$L226='Split CS budget (D)'!$L$1,'Cumulative Cost Share Budget'!A226,0)</f>
        <v>0</v>
      </c>
      <c r="B227" s="493">
        <f>IF('Cumulative Cost Share Budget'!$L226='Split CS budget (D)'!$L$1,'Cumulative Cost Share Budget'!B226,0)</f>
        <v>0</v>
      </c>
      <c r="C227" s="481"/>
      <c r="D227" s="33" t="s">
        <v>123</v>
      </c>
      <c r="E227" s="76">
        <f>ROUND($R227*$S227,6)</f>
        <v>0</v>
      </c>
      <c r="F227" s="76">
        <f>ROUND($R228*$S228,6)</f>
        <v>0</v>
      </c>
      <c r="G227" s="76">
        <f>ROUND($R229*$S229,6)</f>
        <v>0</v>
      </c>
      <c r="H227" s="76">
        <f>ROUND($R230*$S230,6)</f>
        <v>0</v>
      </c>
      <c r="I227" s="76">
        <f>ROUND($R231*$S231,6)</f>
        <v>0</v>
      </c>
      <c r="J227" s="46"/>
      <c r="M227" s="133">
        <f>IF('Cumulative Cost Share Budget'!L226='Split CS budget (D)'!$L$1,'Cumulative Cost Share Budget'!M226,0)</f>
        <v>0</v>
      </c>
      <c r="N227" s="214">
        <f>IF('Cumulative Cost Share Budget'!L226='Split CS budget (D)'!$L$1,'Cumulative Cost Share Budget'!N226,0)</f>
        <v>0</v>
      </c>
      <c r="O227" s="214">
        <f>IF('Cumulative Cost Share Budget'!$L226='Split CS budget (D)'!$L$1,'Cumulative Cost Share Budget'!O226,0)</f>
        <v>0</v>
      </c>
      <c r="P227" s="209">
        <f>IF('Cumulative Cost Share Budget'!L226='Split CS budget (D)'!$L$1,'Cumulative Cost Share Budget'!P226,0)</f>
        <v>0</v>
      </c>
      <c r="Q227" s="211">
        <f>IF('Cumulative Cost Share Budget'!L226='Split CS budget (D)'!$L$1,'Cumulative Cost Share Budget'!Q226,0)</f>
        <v>0</v>
      </c>
      <c r="R227" s="212">
        <f>IF('Cumulative Cost Share Budget'!L226='Split CS budget (D)'!$L$1,'Cumulative Cost Share Budget'!R226,0)</f>
        <v>0</v>
      </c>
      <c r="S227" s="61">
        <f>IF('Cumulative Cost Share Budget'!L226='Split CS budget (D)'!$L$1,'Cumulative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93">
        <f>IF('Cumulative Cost Share Budget'!$L227='Split CS budget (D)'!$L$1,'Cumulative Cost Share Budget'!A227,0)</f>
        <v>0</v>
      </c>
      <c r="B228" s="493">
        <f>IF('Cumulative Cost Share Budget'!$L227='Split CS budget (D)'!$L$1,'Cumulative Cost Share Budget'!B227,0)</f>
        <v>0</v>
      </c>
      <c r="C228" s="480"/>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(D)'!$L$1,'Cumulative Cost Share Budget'!Q227,0)</f>
        <v>0</v>
      </c>
      <c r="R228" s="212">
        <f>IF('Cumulative Cost Share Budget'!L227='Split CS budget (D)'!$L$1,'Cumulative Cost Share Budget'!R227,0)</f>
        <v>0</v>
      </c>
      <c r="S228" s="61">
        <f>IF('Cumulative Cost Share Budget'!L227='Split CS budget (D)'!$L$1,'Cumulative Cost Share Budget'!S227,0)</f>
        <v>0</v>
      </c>
      <c r="T228" s="16"/>
      <c r="U228" s="324"/>
      <c r="V228" s="324"/>
      <c r="W228" s="324"/>
      <c r="X228" s="324"/>
      <c r="Y228" s="324"/>
    </row>
    <row r="229" spans="1:25" hidden="1">
      <c r="A229" s="449"/>
      <c r="B229" s="486"/>
      <c r="C229" s="480"/>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(D)'!$L$1,'Cumulative Cost Share Budget'!Q228,0)</f>
        <v>0</v>
      </c>
      <c r="R229" s="212">
        <f>IF('Cumulative Cost Share Budget'!L228='Split CS budget (D)'!$L$1,'Cumulative Cost Share Budget'!R228,0)</f>
        <v>0</v>
      </c>
      <c r="S229" s="61">
        <f>IF('Cumulative Cost Share Budget'!L228='Split CS budget (D)'!$L$1,'Cumulative Cost Share Budget'!S228,0)</f>
        <v>0</v>
      </c>
      <c r="T229" s="16"/>
      <c r="U229" s="323"/>
      <c r="V229" s="323"/>
      <c r="W229" s="323"/>
      <c r="X229" s="323"/>
      <c r="Y229" s="323"/>
    </row>
    <row r="230" spans="1:25" ht="15" hidden="1">
      <c r="A230" s="449"/>
      <c r="B230" s="486"/>
      <c r="C230" s="480"/>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(D)'!$L$1,'Cumulative Cost Share Budget'!Q229,0)</f>
        <v>0</v>
      </c>
      <c r="R230" s="212">
        <f>IF('Cumulative Cost Share Budget'!L229='Split CS budget (D)'!$L$1,'Cumulative Cost Share Budget'!R229,0)</f>
        <v>0</v>
      </c>
      <c r="S230" s="61">
        <f>IF('Cumulative Cost Share Budget'!L229='Split CS budget (D)'!$L$1,'Cumulative Cost Share Budget'!S229,0)</f>
        <v>0</v>
      </c>
      <c r="T230" s="16"/>
      <c r="U230" s="324"/>
      <c r="V230" s="324"/>
      <c r="W230" s="324"/>
      <c r="X230" s="324"/>
      <c r="Y230" s="324"/>
    </row>
    <row r="231" spans="1:25" hidden="1">
      <c r="A231" s="449"/>
      <c r="B231" s="486"/>
      <c r="C231" s="480"/>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(D)'!$L$1,'Cumulative Cost Share Budget'!Q230,0)</f>
        <v>0</v>
      </c>
      <c r="R231" s="212">
        <f>IF('Cumulative Cost Share Budget'!L230='Split CS budget (D)'!$L$1,'Cumulative Cost Share Budget'!R230,0)</f>
        <v>0</v>
      </c>
      <c r="S231" s="61">
        <f>IF('Cumulative Cost Share Budget'!L230='Split CS budget (D)'!$L$1,'Cumulative Cost Share Budget'!S230,0)</f>
        <v>0</v>
      </c>
      <c r="T231" s="16"/>
      <c r="U231" s="323"/>
      <c r="V231" s="323"/>
      <c r="W231" s="323"/>
      <c r="X231" s="323"/>
      <c r="Y231" s="323"/>
    </row>
    <row r="232" spans="1:25" hidden="1">
      <c r="A232" s="449"/>
      <c r="B232" s="481"/>
      <c r="C232" s="480"/>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5">
        <f>IF('Cumulative Cost Share Budget'!$L232='Split CS budget (D)'!$L$1,'Cumulative Cost Share Budget'!A232,0)</f>
        <v>0</v>
      </c>
      <c r="B233" s="493">
        <f>IF('Cumulative Cost Share Budget'!$L232='Split CS budget (D)'!$L$1,'Cumulative Cost Share Budget'!B232,0)</f>
        <v>0</v>
      </c>
      <c r="C233" s="481"/>
      <c r="D233" s="33" t="s">
        <v>123</v>
      </c>
      <c r="E233" s="76">
        <f>ROUND($R233*$S233,6)</f>
        <v>0</v>
      </c>
      <c r="F233" s="76">
        <f>ROUND($R234*$S234,6)</f>
        <v>0</v>
      </c>
      <c r="G233" s="76">
        <f>ROUND($R235*$S235,6)</f>
        <v>0</v>
      </c>
      <c r="H233" s="76">
        <f>ROUND($R236*$S236,6)</f>
        <v>0</v>
      </c>
      <c r="I233" s="76">
        <f>ROUND($R237*$S237,6)</f>
        <v>0</v>
      </c>
      <c r="J233" s="46"/>
      <c r="M233" s="133">
        <f>IF('Cumulative Cost Share Budget'!L232='Split CS budget (D)'!$L$1,'Cumulative Cost Share Budget'!M232,0)</f>
        <v>0</v>
      </c>
      <c r="N233" s="214">
        <f>IF('Cumulative Cost Share Budget'!L232='Split CS budget (D)'!$L$1,'Cumulative Cost Share Budget'!N232,0)</f>
        <v>0</v>
      </c>
      <c r="O233" s="214">
        <f>IF('Cumulative Cost Share Budget'!$L232='Split CS budget (D)'!$L$1,'Cumulative Cost Share Budget'!O232,0)</f>
        <v>0</v>
      </c>
      <c r="P233" s="209">
        <f>IF('Cumulative Cost Share Budget'!L232='Split CS budget (D)'!$L$1,'Cumulative Cost Share Budget'!P232,0)</f>
        <v>0</v>
      </c>
      <c r="Q233" s="211">
        <f>IF('Cumulative Cost Share Budget'!L232='Split CS budget (D)'!$L$1,'Cumulative Cost Share Budget'!Q232,0)</f>
        <v>0</v>
      </c>
      <c r="R233" s="212">
        <f>IF('Cumulative Cost Share Budget'!L232='Split CS budget (D)'!$L$1,'Cumulative Cost Share Budget'!R232,0)</f>
        <v>0</v>
      </c>
      <c r="S233" s="61">
        <f>IF('Cumulative Cost Share Budget'!L232='Split CS budget (D)'!$L$1,'Cumulative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93">
        <f>IF('Cumulative Cost Share Budget'!$L233='Split CS budget (D)'!$L$1,'Cumulative Cost Share Budget'!A233,0)</f>
        <v>0</v>
      </c>
      <c r="B234" s="493">
        <f>IF('Cumulative Cost Share Budget'!$L233='Split CS budget (D)'!$L$1,'Cumulative Cost Share Budget'!B233,0)</f>
        <v>0</v>
      </c>
      <c r="C234" s="480"/>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(D)'!$L$1,'Cumulative Cost Share Budget'!Q233,0)</f>
        <v>0</v>
      </c>
      <c r="R234" s="212">
        <f>IF('Cumulative Cost Share Budget'!L233='Split CS budget (D)'!$L$1,'Cumulative Cost Share Budget'!R233,0)</f>
        <v>0</v>
      </c>
      <c r="S234" s="61">
        <f>IF('Cumulative Cost Share Budget'!L233='Split CS budget (D)'!$L$1,'Cumulative Cost Share Budget'!S233,0)</f>
        <v>0</v>
      </c>
      <c r="T234" s="16"/>
      <c r="U234" s="324"/>
      <c r="V234" s="324"/>
      <c r="W234" s="324"/>
      <c r="X234" s="324"/>
      <c r="Y234" s="324"/>
    </row>
    <row r="235" spans="1:25" hidden="1">
      <c r="A235" s="449"/>
      <c r="B235" s="486"/>
      <c r="C235" s="480"/>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(D)'!$L$1,'Cumulative Cost Share Budget'!Q234,0)</f>
        <v>0</v>
      </c>
      <c r="R235" s="212">
        <f>IF('Cumulative Cost Share Budget'!L234='Split CS budget (D)'!$L$1,'Cumulative Cost Share Budget'!R234,0)</f>
        <v>0</v>
      </c>
      <c r="S235" s="61">
        <f>IF('Cumulative Cost Share Budget'!L234='Split CS budget (D)'!$L$1,'Cumulative Cost Share Budget'!S234,0)</f>
        <v>0</v>
      </c>
      <c r="T235" s="16"/>
      <c r="U235" s="323"/>
      <c r="V235" s="323"/>
      <c r="W235" s="323"/>
      <c r="X235" s="323"/>
      <c r="Y235" s="323"/>
    </row>
    <row r="236" spans="1:25" ht="15" hidden="1">
      <c r="A236" s="449"/>
      <c r="B236" s="486"/>
      <c r="C236" s="480"/>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(D)'!$L$1,'Cumulative Cost Share Budget'!Q235,0)</f>
        <v>0</v>
      </c>
      <c r="R236" s="212">
        <f>IF('Cumulative Cost Share Budget'!L235='Split CS budget (D)'!$L$1,'Cumulative Cost Share Budget'!R235,0)</f>
        <v>0</v>
      </c>
      <c r="S236" s="61">
        <f>IF('Cumulative Cost Share Budget'!L235='Split CS budget (D)'!$L$1,'Cumulative Cost Share Budget'!S235,0)</f>
        <v>0</v>
      </c>
      <c r="T236" s="16"/>
      <c r="U236" s="324"/>
      <c r="V236" s="324"/>
      <c r="W236" s="324"/>
      <c r="X236" s="324"/>
      <c r="Y236" s="324"/>
    </row>
    <row r="237" spans="1:25" hidden="1">
      <c r="A237" s="449"/>
      <c r="B237" s="486"/>
      <c r="C237" s="480"/>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(D)'!$L$1,'Cumulative Cost Share Budget'!Q236,0)</f>
        <v>0</v>
      </c>
      <c r="R237" s="212">
        <f>IF('Cumulative Cost Share Budget'!L236='Split CS budget (D)'!$L$1,'Cumulative Cost Share Budget'!R236,0)</f>
        <v>0</v>
      </c>
      <c r="S237" s="61">
        <f>IF('Cumulative Cost Share Budget'!L236='Split CS budget (D)'!$L$1,'Cumulative Cost Share Budget'!S236,0)</f>
        <v>0</v>
      </c>
      <c r="T237" s="16"/>
      <c r="U237" s="323"/>
      <c r="V237" s="323"/>
      <c r="W237" s="323"/>
      <c r="X237" s="323"/>
      <c r="Y237" s="323"/>
    </row>
    <row r="238" spans="1:25" hidden="1">
      <c r="A238" s="449"/>
      <c r="B238" s="481"/>
      <c r="C238" s="480"/>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5">
        <f>IF('Cumulative Cost Share Budget'!$L238='Split CS budget (D)'!$L$1,'Cumulative Cost Share Budget'!A238,0)</f>
        <v>0</v>
      </c>
      <c r="B239" s="493">
        <f>IF('Cumulative Cost Share Budget'!$L238='Split CS budget (D)'!$L$1,'Cumulative Cost Share Budget'!B238,0)</f>
        <v>0</v>
      </c>
      <c r="C239" s="481"/>
      <c r="D239" s="33" t="s">
        <v>123</v>
      </c>
      <c r="E239" s="76">
        <f>ROUND($R239*$S239,6)</f>
        <v>0</v>
      </c>
      <c r="F239" s="76">
        <f>ROUND($R240*$S240,6)</f>
        <v>0</v>
      </c>
      <c r="G239" s="76">
        <f>ROUND($R241*$S241,6)</f>
        <v>0</v>
      </c>
      <c r="H239" s="76">
        <f>ROUND($R242*$S242,6)</f>
        <v>0</v>
      </c>
      <c r="I239" s="76">
        <f>ROUND($R243*$S243,6)</f>
        <v>0</v>
      </c>
      <c r="J239" s="46"/>
      <c r="M239" s="133">
        <f>IF('Cumulative Cost Share Budget'!L238='Split CS budget (D)'!$L$1,'Cumulative Cost Share Budget'!M238,0)</f>
        <v>0</v>
      </c>
      <c r="N239" s="214">
        <f>IF('Cumulative Cost Share Budget'!L238='Split CS budget (D)'!$L$1,'Cumulative Cost Share Budget'!N238,0)</f>
        <v>0</v>
      </c>
      <c r="O239" s="214">
        <f>IF('Cumulative Cost Share Budget'!$L238='Split CS budget (D)'!$L$1,'Cumulative Cost Share Budget'!O238,0)</f>
        <v>0</v>
      </c>
      <c r="P239" s="209">
        <f>IF('Cumulative Cost Share Budget'!L238='Split CS budget (D)'!$L$1,'Cumulative Cost Share Budget'!P238,0)</f>
        <v>0</v>
      </c>
      <c r="Q239" s="211">
        <f>IF('Cumulative Cost Share Budget'!L238='Split CS budget (D)'!$L$1,'Cumulative Cost Share Budget'!Q238,0)</f>
        <v>0</v>
      </c>
      <c r="R239" s="212">
        <f>IF('Cumulative Cost Share Budget'!L238='Split CS budget (D)'!$L$1,'Cumulative Cost Share Budget'!R238,0)</f>
        <v>0</v>
      </c>
      <c r="S239" s="61">
        <f>IF('Cumulative Cost Share Budget'!L238='Split CS budget (D)'!$L$1,'Cumulative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93">
        <f>IF('Cumulative Cost Share Budget'!$L239='Split CS budget (D)'!$L$1,'Cumulative Cost Share Budget'!A239,0)</f>
        <v>0</v>
      </c>
      <c r="B240" s="493">
        <f>IF('Cumulative Cost Share Budget'!$L239='Split CS budget (D)'!$L$1,'Cumulative Cost Share Budget'!B239,0)</f>
        <v>0</v>
      </c>
      <c r="C240" s="480"/>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(D)'!$L$1,'Cumulative Cost Share Budget'!Q239,0)</f>
        <v>0</v>
      </c>
      <c r="R240" s="212">
        <f>IF('Cumulative Cost Share Budget'!L239='Split CS budget (D)'!$L$1,'Cumulative Cost Share Budget'!R239,0)</f>
        <v>0</v>
      </c>
      <c r="S240" s="61">
        <f>IF('Cumulative Cost Share Budget'!L239='Split CS budget (D)'!$L$1,'Cumulative Cost Share Budget'!S239,0)</f>
        <v>0</v>
      </c>
      <c r="T240" s="16"/>
      <c r="U240" s="324"/>
      <c r="V240" s="324"/>
      <c r="W240" s="324"/>
      <c r="X240" s="324"/>
      <c r="Y240" s="324"/>
    </row>
    <row r="241" spans="1:25" hidden="1">
      <c r="A241" s="449"/>
      <c r="B241" s="486"/>
      <c r="C241" s="480"/>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(D)'!$L$1,'Cumulative Cost Share Budget'!Q240,0)</f>
        <v>0</v>
      </c>
      <c r="R241" s="212">
        <f>IF('Cumulative Cost Share Budget'!L240='Split CS budget (D)'!$L$1,'Cumulative Cost Share Budget'!R240,0)</f>
        <v>0</v>
      </c>
      <c r="S241" s="61">
        <f>IF('Cumulative Cost Share Budget'!L240='Split CS budget (D)'!$L$1,'Cumulative Cost Share Budget'!S240,0)</f>
        <v>0</v>
      </c>
      <c r="T241" s="16"/>
      <c r="U241" s="323"/>
      <c r="V241" s="323"/>
      <c r="W241" s="323"/>
      <c r="X241" s="323"/>
      <c r="Y241" s="323"/>
    </row>
    <row r="242" spans="1:25" ht="15" hidden="1">
      <c r="A242" s="449"/>
      <c r="B242" s="486"/>
      <c r="C242" s="480"/>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(D)'!$L$1,'Cumulative Cost Share Budget'!Q241,0)</f>
        <v>0</v>
      </c>
      <c r="R242" s="212">
        <f>IF('Cumulative Cost Share Budget'!L241='Split CS budget (D)'!$L$1,'Cumulative Cost Share Budget'!R241,0)</f>
        <v>0</v>
      </c>
      <c r="S242" s="61">
        <f>IF('Cumulative Cost Share Budget'!L241='Split CS budget (D)'!$L$1,'Cumulative Cost Share Budget'!S241,0)</f>
        <v>0</v>
      </c>
      <c r="T242" s="16"/>
      <c r="U242" s="324"/>
      <c r="V242" s="324"/>
      <c r="W242" s="324"/>
      <c r="X242" s="324"/>
      <c r="Y242" s="324"/>
    </row>
    <row r="243" spans="1:25" hidden="1">
      <c r="A243" s="449"/>
      <c r="B243" s="486"/>
      <c r="C243" s="480"/>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(D)'!$L$1,'Cumulative Cost Share Budget'!Q242,0)</f>
        <v>0</v>
      </c>
      <c r="R243" s="212">
        <f>IF('Cumulative Cost Share Budget'!L242='Split CS budget (D)'!$L$1,'Cumulative Cost Share Budget'!R242,0)</f>
        <v>0</v>
      </c>
      <c r="S243" s="61">
        <f>IF('Cumulative Cost Share Budget'!L242='Split CS budget (D)'!$L$1,'Cumulative Cost Share Budget'!S242,0)</f>
        <v>0</v>
      </c>
      <c r="T243" s="16"/>
      <c r="U243" s="323"/>
      <c r="V243" s="323"/>
      <c r="W243" s="323"/>
      <c r="X243" s="323"/>
      <c r="Y243" s="323"/>
    </row>
    <row r="244" spans="1:25" hidden="1">
      <c r="A244" s="449"/>
      <c r="B244" s="481"/>
      <c r="C244" s="480"/>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5">
        <f>IF('Cumulative Cost Share Budget'!$L244='Split CS budget (D)'!$L$1,'Cumulative Cost Share Budget'!A244,0)</f>
        <v>0</v>
      </c>
      <c r="B245" s="493">
        <f>IF('Cumulative Cost Share Budget'!$L244='Split CS budget (D)'!$L$1,'Cumulative Cost Share Budget'!B244,0)</f>
        <v>0</v>
      </c>
      <c r="C245" s="481"/>
      <c r="D245" s="33" t="s">
        <v>123</v>
      </c>
      <c r="E245" s="76">
        <f>ROUND($R245*$S245,6)</f>
        <v>0</v>
      </c>
      <c r="F245" s="76">
        <f>ROUND($R246*$S246,6)</f>
        <v>0</v>
      </c>
      <c r="G245" s="76">
        <f>ROUND($R247*$S247,6)</f>
        <v>0</v>
      </c>
      <c r="H245" s="76">
        <f>ROUND($R248*$S248,6)</f>
        <v>0</v>
      </c>
      <c r="I245" s="76">
        <f>ROUND($R249*$S249,6)</f>
        <v>0</v>
      </c>
      <c r="J245" s="46"/>
      <c r="M245" s="133">
        <f>IF('Cumulative Cost Share Budget'!L244='Split CS budget (D)'!$L$1,'Cumulative Cost Share Budget'!M244,0)</f>
        <v>0</v>
      </c>
      <c r="N245" s="214">
        <f>IF('Cumulative Cost Share Budget'!L244='Split CS budget (D)'!$L$1,'Cumulative Cost Share Budget'!N244,0)</f>
        <v>0</v>
      </c>
      <c r="O245" s="214">
        <f>IF('Cumulative Cost Share Budget'!$L244='Split CS budget (D)'!$L$1,'Cumulative Cost Share Budget'!O244,0)</f>
        <v>0</v>
      </c>
      <c r="P245" s="209">
        <f>IF('Cumulative Cost Share Budget'!L244='Split CS budget (D)'!$L$1,'Cumulative Cost Share Budget'!P244,0)</f>
        <v>0</v>
      </c>
      <c r="Q245" s="211">
        <f>IF('Cumulative Cost Share Budget'!L244='Split CS budget (D)'!$L$1,'Cumulative Cost Share Budget'!Q244,0)</f>
        <v>0</v>
      </c>
      <c r="R245" s="212">
        <f>IF('Cumulative Cost Share Budget'!L244='Split CS budget (D)'!$L$1,'Cumulative Cost Share Budget'!R244,0)</f>
        <v>0</v>
      </c>
      <c r="S245" s="61">
        <f>IF('Cumulative Cost Share Budget'!L244='Split CS budget (D)'!$L$1,'Cumulative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93">
        <f>IF('Cumulative Cost Share Budget'!$L245='Split CS budget (D)'!$L$1,'Cumulative Cost Share Budget'!A245,0)</f>
        <v>0</v>
      </c>
      <c r="B246" s="493">
        <f>IF('Cumulative Cost Share Budget'!$L245='Split CS budget (D)'!$L$1,'Cumulative Cost Share Budget'!B245,0)</f>
        <v>0</v>
      </c>
      <c r="C246" s="480"/>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(D)'!$L$1,'Cumulative Cost Share Budget'!Q245,0)</f>
        <v>0</v>
      </c>
      <c r="R246" s="212">
        <f>IF('Cumulative Cost Share Budget'!L245='Split CS budget (D)'!$L$1,'Cumulative Cost Share Budget'!R245,0)</f>
        <v>0</v>
      </c>
      <c r="S246" s="61">
        <f>IF('Cumulative Cost Share Budget'!L245='Split CS budget (D)'!$L$1,'Cumulative Cost Share Budget'!S245,0)</f>
        <v>0</v>
      </c>
      <c r="T246" s="16"/>
      <c r="U246" s="324"/>
      <c r="V246" s="324"/>
      <c r="W246" s="324"/>
      <c r="X246" s="324"/>
      <c r="Y246" s="324"/>
    </row>
    <row r="247" spans="1:25" hidden="1">
      <c r="A247" s="449"/>
      <c r="B247" s="486"/>
      <c r="C247" s="480"/>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(D)'!$L$1,'Cumulative Cost Share Budget'!Q246,0)</f>
        <v>0</v>
      </c>
      <c r="R247" s="212">
        <f>IF('Cumulative Cost Share Budget'!L246='Split CS budget (D)'!$L$1,'Cumulative Cost Share Budget'!R246,0)</f>
        <v>0</v>
      </c>
      <c r="S247" s="61">
        <f>IF('Cumulative Cost Share Budget'!L246='Split CS budget (D)'!$L$1,'Cumulative Cost Share Budget'!S246,0)</f>
        <v>0</v>
      </c>
      <c r="T247" s="16"/>
      <c r="U247" s="323"/>
      <c r="V247" s="323"/>
      <c r="W247" s="323"/>
      <c r="X247" s="323"/>
      <c r="Y247" s="323"/>
    </row>
    <row r="248" spans="1:25" ht="15" hidden="1">
      <c r="A248" s="449"/>
      <c r="B248" s="486"/>
      <c r="C248" s="480"/>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(D)'!$L$1,'Cumulative Cost Share Budget'!Q247,0)</f>
        <v>0</v>
      </c>
      <c r="R248" s="212">
        <f>IF('Cumulative Cost Share Budget'!L247='Split CS budget (D)'!$L$1,'Cumulative Cost Share Budget'!R247,0)</f>
        <v>0</v>
      </c>
      <c r="S248" s="61">
        <f>IF('Cumulative Cost Share Budget'!L247='Split CS budget (D)'!$L$1,'Cumulative Cost Share Budget'!S247,0)</f>
        <v>0</v>
      </c>
      <c r="T248" s="16"/>
      <c r="U248" s="324"/>
      <c r="V248" s="324"/>
      <c r="W248" s="324"/>
      <c r="X248" s="324"/>
      <c r="Y248" s="324"/>
    </row>
    <row r="249" spans="1:25" hidden="1">
      <c r="A249" s="449"/>
      <c r="B249" s="486"/>
      <c r="C249" s="480"/>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(D)'!$L$1,'Cumulative Cost Share Budget'!Q248,0)</f>
        <v>0</v>
      </c>
      <c r="R249" s="212">
        <f>IF('Cumulative Cost Share Budget'!L248='Split CS budget (D)'!$L$1,'Cumulative Cost Share Budget'!R248,0)</f>
        <v>0</v>
      </c>
      <c r="S249" s="61">
        <f>IF('Cumulative Cost Share Budget'!L248='Split CS budget (D)'!$L$1,'Cumulative Cost Share Budget'!S248,0)</f>
        <v>0</v>
      </c>
      <c r="T249" s="16"/>
      <c r="U249" s="323"/>
      <c r="V249" s="323"/>
      <c r="W249" s="323"/>
      <c r="X249" s="323"/>
      <c r="Y249" s="323"/>
    </row>
    <row r="250" spans="1:25" hidden="1">
      <c r="A250" s="449"/>
      <c r="B250" s="481"/>
      <c r="C250" s="480"/>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5">
        <f>IF('Cumulative Cost Share Budget'!$L250='Split CS budget (D)'!$L$1,'Cumulative Cost Share Budget'!A250,0)</f>
        <v>0</v>
      </c>
      <c r="B251" s="493">
        <f>IF('Cumulative Cost Share Budget'!$L250='Split CS budget (D)'!$L$1,'Cumulative Cost Share Budget'!B250,0)</f>
        <v>0</v>
      </c>
      <c r="C251" s="481"/>
      <c r="D251" s="33" t="s">
        <v>123</v>
      </c>
      <c r="E251" s="76">
        <f>ROUND($R251*$S251,6)</f>
        <v>0</v>
      </c>
      <c r="F251" s="76">
        <f>ROUND($R252*$S252,6)</f>
        <v>0</v>
      </c>
      <c r="G251" s="76">
        <f>ROUND($R253*$S253,6)</f>
        <v>0</v>
      </c>
      <c r="H251" s="76">
        <f>ROUND($R254*$S254,6)</f>
        <v>0</v>
      </c>
      <c r="I251" s="76">
        <f>ROUND($R255*$S255,6)</f>
        <v>0</v>
      </c>
      <c r="J251" s="46"/>
      <c r="M251" s="133">
        <f>IF('Cumulative Cost Share Budget'!L250='Split CS budget (D)'!$L$1,'Cumulative Cost Share Budget'!M250,0)</f>
        <v>0</v>
      </c>
      <c r="N251" s="214">
        <f>IF('Cumulative Cost Share Budget'!L250='Split CS budget (D)'!$L$1,'Cumulative Cost Share Budget'!N250,0)</f>
        <v>0</v>
      </c>
      <c r="O251" s="214">
        <f>IF('Cumulative Cost Share Budget'!$L250='Split CS budget (D)'!$L$1,'Cumulative Cost Share Budget'!O250,0)</f>
        <v>0</v>
      </c>
      <c r="P251" s="209">
        <f>IF('Cumulative Cost Share Budget'!L250='Split CS budget (D)'!$L$1,'Cumulative Cost Share Budget'!P250,0)</f>
        <v>0</v>
      </c>
      <c r="Q251" s="211">
        <f>IF('Cumulative Cost Share Budget'!L250='Split CS budget (D)'!$L$1,'Cumulative Cost Share Budget'!Q250,0)</f>
        <v>0</v>
      </c>
      <c r="R251" s="212">
        <f>IF('Cumulative Cost Share Budget'!L250='Split CS budget (D)'!$L$1,'Cumulative Cost Share Budget'!R250,0)</f>
        <v>0</v>
      </c>
      <c r="S251" s="61">
        <f>IF('Cumulative Cost Share Budget'!L250='Split CS budget (D)'!$L$1,'Cumulative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93">
        <f>IF('Cumulative Cost Share Budget'!$L251='Split CS budget (D)'!$L$1,'Cumulative Cost Share Budget'!A251,0)</f>
        <v>0</v>
      </c>
      <c r="B252" s="493">
        <f>IF('Cumulative Cost Share Budget'!$L251='Split CS budget (D)'!$L$1,'Cumulative Cost Share Budget'!B251,0)</f>
        <v>0</v>
      </c>
      <c r="C252" s="480"/>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(D)'!$L$1,'Cumulative Cost Share Budget'!Q251,0)</f>
        <v>0</v>
      </c>
      <c r="R252" s="212">
        <f>IF('Cumulative Cost Share Budget'!L251='Split CS budget (D)'!$L$1,'Cumulative Cost Share Budget'!R251,0)</f>
        <v>0</v>
      </c>
      <c r="S252" s="61">
        <f>IF('Cumulative Cost Share Budget'!L251='Split CS budget (D)'!$L$1,'Cumulative Cost Share Budget'!S251,0)</f>
        <v>0</v>
      </c>
      <c r="T252" s="16"/>
      <c r="U252" s="324"/>
      <c r="V252" s="324"/>
      <c r="W252" s="324"/>
      <c r="X252" s="324"/>
      <c r="Y252" s="324"/>
    </row>
    <row r="253" spans="1:25" hidden="1">
      <c r="A253" s="449"/>
      <c r="B253" s="486"/>
      <c r="C253" s="480"/>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(D)'!$L$1,'Cumulative Cost Share Budget'!Q252,0)</f>
        <v>0</v>
      </c>
      <c r="R253" s="212">
        <f>IF('Cumulative Cost Share Budget'!L252='Split CS budget (D)'!$L$1,'Cumulative Cost Share Budget'!R252,0)</f>
        <v>0</v>
      </c>
      <c r="S253" s="61">
        <f>IF('Cumulative Cost Share Budget'!L252='Split CS budget (D)'!$L$1,'Cumulative Cost Share Budget'!S252,0)</f>
        <v>0</v>
      </c>
      <c r="T253" s="16"/>
      <c r="U253" s="323"/>
      <c r="V253" s="323"/>
      <c r="W253" s="323"/>
      <c r="X253" s="323"/>
      <c r="Y253" s="323"/>
    </row>
    <row r="254" spans="1:25" ht="15" hidden="1">
      <c r="A254" s="449"/>
      <c r="B254" s="486"/>
      <c r="C254" s="480"/>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(D)'!$L$1,'Cumulative Cost Share Budget'!Q253,0)</f>
        <v>0</v>
      </c>
      <c r="R254" s="212">
        <f>IF('Cumulative Cost Share Budget'!L253='Split CS budget (D)'!$L$1,'Cumulative Cost Share Budget'!R253,0)</f>
        <v>0</v>
      </c>
      <c r="S254" s="61">
        <f>IF('Cumulative Cost Share Budget'!L253='Split CS budget (D)'!$L$1,'Cumulative Cost Share Budget'!S253,0)</f>
        <v>0</v>
      </c>
      <c r="T254" s="16"/>
      <c r="U254" s="324"/>
      <c r="V254" s="324"/>
      <c r="W254" s="324"/>
      <c r="X254" s="324"/>
      <c r="Y254" s="324"/>
    </row>
    <row r="255" spans="1:25" hidden="1">
      <c r="A255" s="449"/>
      <c r="B255" s="486"/>
      <c r="C255" s="480"/>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(D)'!$L$1,'Cumulative Cost Share Budget'!Q254,0)</f>
        <v>0</v>
      </c>
      <c r="R255" s="212">
        <f>IF('Cumulative Cost Share Budget'!L254='Split CS budget (D)'!$L$1,'Cumulative Cost Share Budget'!R254,0)</f>
        <v>0</v>
      </c>
      <c r="S255" s="61">
        <f>IF('Cumulative Cost Share Budget'!L254='Split CS budget (D)'!$L$1,'Cumulative Cost Share Budget'!S254,0)</f>
        <v>0</v>
      </c>
      <c r="T255" s="16"/>
      <c r="U255" s="323"/>
      <c r="V255" s="323"/>
      <c r="W255" s="323"/>
      <c r="X255" s="323"/>
      <c r="Y255" s="323"/>
    </row>
    <row r="256" spans="1:25" hidden="1">
      <c r="A256" s="449"/>
      <c r="B256" s="481"/>
      <c r="C256" s="480"/>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5">
        <f>IF('Cumulative Cost Share Budget'!$L256='Split CS budget (D)'!$L$1,'Cumulative Cost Share Budget'!A256,0)</f>
        <v>0</v>
      </c>
      <c r="B257" s="493">
        <f>IF('Cumulative Cost Share Budget'!$L256='Split CS budget (D)'!$L$1,'Cumulative Cost Share Budget'!B256,0)</f>
        <v>0</v>
      </c>
      <c r="C257" s="481"/>
      <c r="D257" s="33" t="s">
        <v>123</v>
      </c>
      <c r="E257" s="76">
        <f>ROUND($R257*$S257,6)</f>
        <v>0</v>
      </c>
      <c r="F257" s="76">
        <f>ROUND($R258*$S258,6)</f>
        <v>0</v>
      </c>
      <c r="G257" s="76">
        <f>ROUND($R259*$S259,6)</f>
        <v>0</v>
      </c>
      <c r="H257" s="76">
        <f>ROUND($R260*$S260,6)</f>
        <v>0</v>
      </c>
      <c r="I257" s="76">
        <f>ROUND($R261*$S261,6)</f>
        <v>0</v>
      </c>
      <c r="J257" s="46"/>
      <c r="M257" s="133">
        <f>IF('Cumulative Cost Share Budget'!L256='Split CS budget (D)'!$L$1,'Cumulative Cost Share Budget'!M256,0)</f>
        <v>0</v>
      </c>
      <c r="N257" s="214">
        <f>IF('Cumulative Cost Share Budget'!L256='Split CS budget (D)'!$L$1,'Cumulative Cost Share Budget'!N256,0)</f>
        <v>0</v>
      </c>
      <c r="O257" s="214">
        <f>IF('Cumulative Cost Share Budget'!$L256='Split CS budget (D)'!$L$1,'Cumulative Cost Share Budget'!O256,0)</f>
        <v>0</v>
      </c>
      <c r="P257" s="209">
        <f>IF('Cumulative Cost Share Budget'!L256='Split CS budget (D)'!$L$1,'Cumulative Cost Share Budget'!P256,0)</f>
        <v>0</v>
      </c>
      <c r="Q257" s="211">
        <f>IF('Cumulative Cost Share Budget'!L256='Split CS budget (D)'!$L$1,'Cumulative Cost Share Budget'!Q256,0)</f>
        <v>0</v>
      </c>
      <c r="R257" s="212">
        <f>IF('Cumulative Cost Share Budget'!L256='Split CS budget (D)'!$L$1,'Cumulative Cost Share Budget'!R256,0)</f>
        <v>0</v>
      </c>
      <c r="S257" s="61">
        <f>IF('Cumulative Cost Share Budget'!L256='Split CS budget (D)'!$L$1,'Cumulative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93">
        <f>IF('Cumulative Cost Share Budget'!$L257='Split CS budget (D)'!$L$1,'Cumulative Cost Share Budget'!A257,0)</f>
        <v>0</v>
      </c>
      <c r="B258" s="493">
        <f>IF('Cumulative Cost Share Budget'!$L257='Split CS budget (D)'!$L$1,'Cumulative Cost Share Budget'!B257,0)</f>
        <v>0</v>
      </c>
      <c r="C258" s="480"/>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(D)'!$L$1,'Cumulative Cost Share Budget'!Q257,0)</f>
        <v>0</v>
      </c>
      <c r="R258" s="212">
        <f>IF('Cumulative Cost Share Budget'!L257='Split CS budget (D)'!$L$1,'Cumulative Cost Share Budget'!R257,0)</f>
        <v>0</v>
      </c>
      <c r="S258" s="61">
        <f>IF('Cumulative Cost Share Budget'!L257='Split CS budget (D)'!$L$1,'Cumulative Cost Share Budget'!S257,0)</f>
        <v>0</v>
      </c>
      <c r="T258" s="16"/>
      <c r="U258" s="324"/>
      <c r="V258" s="324"/>
      <c r="W258" s="324"/>
      <c r="X258" s="324"/>
      <c r="Y258" s="324"/>
    </row>
    <row r="259" spans="1:25" hidden="1">
      <c r="A259" s="449"/>
      <c r="B259" s="486"/>
      <c r="C259" s="480"/>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(D)'!$L$1,'Cumulative Cost Share Budget'!Q258,0)</f>
        <v>0</v>
      </c>
      <c r="R259" s="212">
        <f>IF('Cumulative Cost Share Budget'!L258='Split CS budget (D)'!$L$1,'Cumulative Cost Share Budget'!R258,0)</f>
        <v>0</v>
      </c>
      <c r="S259" s="61">
        <f>IF('Cumulative Cost Share Budget'!L258='Split CS budget (D)'!$L$1,'Cumulative Cost Share Budget'!S258,0)</f>
        <v>0</v>
      </c>
      <c r="T259" s="16"/>
      <c r="U259" s="323"/>
      <c r="V259" s="323"/>
      <c r="W259" s="323"/>
      <c r="X259" s="323"/>
      <c r="Y259" s="323"/>
    </row>
    <row r="260" spans="1:25" ht="15" hidden="1">
      <c r="A260" s="449"/>
      <c r="B260" s="486"/>
      <c r="C260" s="480"/>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(D)'!$L$1,'Cumulative Cost Share Budget'!Q259,0)</f>
        <v>0</v>
      </c>
      <c r="R260" s="212">
        <f>IF('Cumulative Cost Share Budget'!L259='Split CS budget (D)'!$L$1,'Cumulative Cost Share Budget'!R259,0)</f>
        <v>0</v>
      </c>
      <c r="S260" s="61">
        <f>IF('Cumulative Cost Share Budget'!L259='Split CS budget (D)'!$L$1,'Cumulative Cost Share Budget'!S259,0)</f>
        <v>0</v>
      </c>
      <c r="T260" s="16"/>
      <c r="U260" s="324"/>
      <c r="V260" s="324"/>
      <c r="W260" s="324"/>
      <c r="X260" s="324"/>
      <c r="Y260" s="324"/>
    </row>
    <row r="261" spans="1:25" hidden="1">
      <c r="A261" s="449"/>
      <c r="B261" s="486"/>
      <c r="C261" s="480"/>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(D)'!$L$1,'Cumulative Cost Share Budget'!Q260,0)</f>
        <v>0</v>
      </c>
      <c r="R261" s="212">
        <f>IF('Cumulative Cost Share Budget'!L260='Split CS budget (D)'!$L$1,'Cumulative Cost Share Budget'!R260,0)</f>
        <v>0</v>
      </c>
      <c r="S261" s="61">
        <f>IF('Cumulative Cost Share Budget'!L260='Split CS budget (D)'!$L$1,'Cumulative Cost Share Budget'!S260,0)</f>
        <v>0</v>
      </c>
      <c r="T261" s="16"/>
      <c r="U261" s="323"/>
      <c r="V261" s="323"/>
      <c r="W261" s="323"/>
      <c r="X261" s="323"/>
      <c r="Y261" s="323"/>
    </row>
    <row r="262" spans="1:25" hidden="1">
      <c r="A262" s="449"/>
      <c r="B262" s="481"/>
      <c r="C262" s="480"/>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5">
        <f>IF('Cumulative Cost Share Budget'!$L262='Split CS budget (D)'!$L$1,'Cumulative Cost Share Budget'!A262,0)</f>
        <v>0</v>
      </c>
      <c r="B263" s="493">
        <f>IF('Cumulative Cost Share Budget'!$L262='Split CS budget (D)'!$L$1,'Cumulative Cost Share Budget'!B262,0)</f>
        <v>0</v>
      </c>
      <c r="C263" s="481"/>
      <c r="D263" s="33" t="s">
        <v>123</v>
      </c>
      <c r="E263" s="76">
        <f>ROUND($R263*$S263,6)</f>
        <v>0</v>
      </c>
      <c r="F263" s="76">
        <f>ROUND($R264*$S264,6)</f>
        <v>0</v>
      </c>
      <c r="G263" s="76">
        <f>ROUND($R265*$S265,6)</f>
        <v>0</v>
      </c>
      <c r="H263" s="76">
        <f>ROUND($R266*$S266,6)</f>
        <v>0</v>
      </c>
      <c r="I263" s="76">
        <f>ROUND($R267*$S267,6)</f>
        <v>0</v>
      </c>
      <c r="J263" s="46"/>
      <c r="M263" s="133">
        <f>IF('Cumulative Cost Share Budget'!L262='Split CS budget (D)'!$L$1,'Cumulative Cost Share Budget'!M262,0)</f>
        <v>0</v>
      </c>
      <c r="N263" s="214">
        <f>IF('Cumulative Cost Share Budget'!L262='Split CS budget (D)'!$L$1,'Cumulative Cost Share Budget'!N262,0)</f>
        <v>0</v>
      </c>
      <c r="O263" s="214">
        <f>IF('Cumulative Cost Share Budget'!$L262='Split CS budget (D)'!$L$1,'Cumulative Cost Share Budget'!O262,0)</f>
        <v>0</v>
      </c>
      <c r="P263" s="209">
        <f>IF('Cumulative Cost Share Budget'!L262='Split CS budget (D)'!$L$1,'Cumulative Cost Share Budget'!P262,0)</f>
        <v>0</v>
      </c>
      <c r="Q263" s="211">
        <f>IF('Cumulative Cost Share Budget'!L262='Split CS budget (D)'!$L$1,'Cumulative Cost Share Budget'!Q262,0)</f>
        <v>0</v>
      </c>
      <c r="R263" s="212">
        <f>IF('Cumulative Cost Share Budget'!L262='Split CS budget (D)'!$L$1,'Cumulative Cost Share Budget'!R262,0)</f>
        <v>0</v>
      </c>
      <c r="S263" s="61">
        <f>IF('Cumulative Cost Share Budget'!L262='Split CS budget (D)'!$L$1,'Cumulative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93">
        <f>IF('Cumulative Cost Share Budget'!$L263='Split CS budget (D)'!$L$1,'Cumulative Cost Share Budget'!A263,0)</f>
        <v>0</v>
      </c>
      <c r="B264" s="493">
        <f>IF('Cumulative Cost Share Budget'!$L263='Split CS budget (D)'!$L$1,'Cumulative Cost Share Budget'!B263,0)</f>
        <v>0</v>
      </c>
      <c r="C264" s="480"/>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(D)'!$L$1,'Cumulative Cost Share Budget'!Q263,0)</f>
        <v>0</v>
      </c>
      <c r="R264" s="212">
        <f>IF('Cumulative Cost Share Budget'!L263='Split CS budget (D)'!$L$1,'Cumulative Cost Share Budget'!R263,0)</f>
        <v>0</v>
      </c>
      <c r="S264" s="61">
        <f>IF('Cumulative Cost Share Budget'!L263='Split CS budget (D)'!$L$1,'Cumulative Cost Share Budget'!S263,0)</f>
        <v>0</v>
      </c>
      <c r="T264" s="16"/>
      <c r="U264" s="324"/>
      <c r="V264" s="324"/>
      <c r="W264" s="324"/>
      <c r="X264" s="324"/>
      <c r="Y264" s="324"/>
    </row>
    <row r="265" spans="1:25" hidden="1">
      <c r="A265" s="449"/>
      <c r="B265" s="486"/>
      <c r="C265" s="480"/>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(D)'!$L$1,'Cumulative Cost Share Budget'!Q264,0)</f>
        <v>0</v>
      </c>
      <c r="R265" s="212">
        <f>IF('Cumulative Cost Share Budget'!L264='Split CS budget (D)'!$L$1,'Cumulative Cost Share Budget'!R264,0)</f>
        <v>0</v>
      </c>
      <c r="S265" s="61">
        <f>IF('Cumulative Cost Share Budget'!L264='Split CS budget (D)'!$L$1,'Cumulative Cost Share Budget'!S264,0)</f>
        <v>0</v>
      </c>
      <c r="T265" s="16"/>
      <c r="U265" s="323"/>
      <c r="V265" s="323"/>
      <c r="W265" s="323"/>
      <c r="X265" s="323"/>
      <c r="Y265" s="323"/>
    </row>
    <row r="266" spans="1:25" ht="15" hidden="1">
      <c r="A266" s="449"/>
      <c r="B266" s="486"/>
      <c r="C266" s="480"/>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(D)'!$L$1,'Cumulative Cost Share Budget'!Q265,0)</f>
        <v>0</v>
      </c>
      <c r="R266" s="212">
        <f>IF('Cumulative Cost Share Budget'!L265='Split CS budget (D)'!$L$1,'Cumulative Cost Share Budget'!R265,0)</f>
        <v>0</v>
      </c>
      <c r="S266" s="61">
        <f>IF('Cumulative Cost Share Budget'!L265='Split CS budget (D)'!$L$1,'Cumulative Cost Share Budget'!S265,0)</f>
        <v>0</v>
      </c>
      <c r="T266" s="16"/>
      <c r="U266" s="324"/>
      <c r="V266" s="324"/>
      <c r="W266" s="324"/>
      <c r="X266" s="324"/>
      <c r="Y266" s="324"/>
    </row>
    <row r="267" spans="1:25" hidden="1">
      <c r="A267" s="449"/>
      <c r="B267" s="486"/>
      <c r="C267" s="480"/>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(D)'!$L$1,'Cumulative Cost Share Budget'!Q266,0)</f>
        <v>0</v>
      </c>
      <c r="R267" s="212">
        <f>IF('Cumulative Cost Share Budget'!L266='Split CS budget (D)'!$L$1,'Cumulative Cost Share Budget'!R266,0)</f>
        <v>0</v>
      </c>
      <c r="S267" s="61">
        <f>IF('Cumulative Cost Share Budget'!L266='Split CS budget (D)'!$L$1,'Cumulative Cost Share Budget'!S266,0)</f>
        <v>0</v>
      </c>
      <c r="T267" s="16"/>
      <c r="U267" s="323"/>
      <c r="V267" s="323"/>
      <c r="W267" s="323"/>
      <c r="X267" s="323"/>
      <c r="Y267" s="323"/>
    </row>
    <row r="268" spans="1:25" hidden="1">
      <c r="A268" s="449"/>
      <c r="B268" s="481"/>
      <c r="C268" s="480"/>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5">
        <f>IF('Cumulative Cost Share Budget'!$L268='Split CS budget (D)'!$L$1,'Cumulative Cost Share Budget'!A268,0)</f>
        <v>0</v>
      </c>
      <c r="B269" s="493">
        <f>IF('Cumulative Cost Share Budget'!$L268='Split CS budget (D)'!$L$1,'Cumulative Cost Share Budget'!B268,0)</f>
        <v>0</v>
      </c>
      <c r="C269" s="481"/>
      <c r="D269" s="33" t="s">
        <v>123</v>
      </c>
      <c r="E269" s="76">
        <f>ROUND($R269*$S269,6)</f>
        <v>0</v>
      </c>
      <c r="F269" s="76">
        <f>ROUND($R270*$S270,6)</f>
        <v>0</v>
      </c>
      <c r="G269" s="76">
        <f>ROUND($R271*$S271,6)</f>
        <v>0</v>
      </c>
      <c r="H269" s="76">
        <f>ROUND($R272*$S272,6)</f>
        <v>0</v>
      </c>
      <c r="I269" s="76">
        <f>ROUND($R273*$S273,6)</f>
        <v>0</v>
      </c>
      <c r="J269" s="46"/>
      <c r="M269" s="133">
        <f>IF('Cumulative Cost Share Budget'!L268='Split CS budget (D)'!$L$1,'Cumulative Cost Share Budget'!M268,0)</f>
        <v>0</v>
      </c>
      <c r="N269" s="214">
        <f>IF('Cumulative Cost Share Budget'!L268='Split CS budget (D)'!$L$1,'Cumulative Cost Share Budget'!N268,0)</f>
        <v>0</v>
      </c>
      <c r="O269" s="214">
        <f>IF('Cumulative Cost Share Budget'!$L268='Split CS budget (D)'!$L$1,'Cumulative Cost Share Budget'!O268,0)</f>
        <v>0</v>
      </c>
      <c r="P269" s="209">
        <f>IF('Cumulative Cost Share Budget'!L268='Split CS budget (D)'!$L$1,'Cumulative Cost Share Budget'!P268,0)</f>
        <v>0</v>
      </c>
      <c r="Q269" s="211">
        <f>IF('Cumulative Cost Share Budget'!L268='Split CS budget (D)'!$L$1,'Cumulative Cost Share Budget'!Q268,0)</f>
        <v>0</v>
      </c>
      <c r="R269" s="212">
        <f>IF('Cumulative Cost Share Budget'!L268='Split CS budget (D)'!$L$1,'Cumulative Cost Share Budget'!R268,0)</f>
        <v>0</v>
      </c>
      <c r="S269" s="61">
        <f>IF('Cumulative Cost Share Budget'!L268='Split CS budget (D)'!$L$1,'Cumulative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93">
        <f>IF('Cumulative Cost Share Budget'!$L269='Split CS budget (D)'!$L$1,'Cumulative Cost Share Budget'!A269,0)</f>
        <v>0</v>
      </c>
      <c r="B270" s="493">
        <f>IF('Cumulative Cost Share Budget'!$L269='Split CS budget (D)'!$L$1,'Cumulative Cost Share Budget'!B269,0)</f>
        <v>0</v>
      </c>
      <c r="C270" s="480"/>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(D)'!$L$1,'Cumulative Cost Share Budget'!Q269,0)</f>
        <v>0</v>
      </c>
      <c r="R270" s="212">
        <f>IF('Cumulative Cost Share Budget'!L269='Split CS budget (D)'!$L$1,'Cumulative Cost Share Budget'!R269,0)</f>
        <v>0</v>
      </c>
      <c r="S270" s="61">
        <f>IF('Cumulative Cost Share Budget'!L269='Split CS budget (D)'!$L$1,'Cumulative Cost Share Budget'!S269,0)</f>
        <v>0</v>
      </c>
      <c r="T270" s="16"/>
      <c r="U270" s="324"/>
      <c r="V270" s="324"/>
      <c r="W270" s="324"/>
      <c r="X270" s="324"/>
      <c r="Y270" s="324"/>
    </row>
    <row r="271" spans="1:25" hidden="1">
      <c r="A271" s="449"/>
      <c r="B271" s="486"/>
      <c r="C271" s="480"/>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(D)'!$L$1,'Cumulative Cost Share Budget'!Q270,0)</f>
        <v>0</v>
      </c>
      <c r="R271" s="212">
        <f>IF('Cumulative Cost Share Budget'!L270='Split CS budget (D)'!$L$1,'Cumulative Cost Share Budget'!R270,0)</f>
        <v>0</v>
      </c>
      <c r="S271" s="61">
        <f>IF('Cumulative Cost Share Budget'!L270='Split CS budget (D)'!$L$1,'Cumulative Cost Share Budget'!S270,0)</f>
        <v>0</v>
      </c>
      <c r="T271" s="16"/>
      <c r="U271" s="323"/>
      <c r="V271" s="323"/>
      <c r="W271" s="323"/>
      <c r="X271" s="323"/>
      <c r="Y271" s="323"/>
    </row>
    <row r="272" spans="1:25" ht="15" hidden="1">
      <c r="A272" s="449"/>
      <c r="B272" s="486"/>
      <c r="C272" s="480"/>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(D)'!$L$1,'Cumulative Cost Share Budget'!Q271,0)</f>
        <v>0</v>
      </c>
      <c r="R272" s="212">
        <f>IF('Cumulative Cost Share Budget'!L271='Split CS budget (D)'!$L$1,'Cumulative Cost Share Budget'!R271,0)</f>
        <v>0</v>
      </c>
      <c r="S272" s="61">
        <f>IF('Cumulative Cost Share Budget'!L271='Split CS budget (D)'!$L$1,'Cumulative Cost Share Budget'!S271,0)</f>
        <v>0</v>
      </c>
      <c r="T272" s="16"/>
      <c r="U272" s="324"/>
      <c r="V272" s="324"/>
      <c r="W272" s="324"/>
      <c r="X272" s="324"/>
      <c r="Y272" s="324"/>
    </row>
    <row r="273" spans="1:25" hidden="1">
      <c r="A273" s="449"/>
      <c r="B273" s="486"/>
      <c r="C273" s="480"/>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(D)'!$L$1,'Cumulative Cost Share Budget'!Q272,0)</f>
        <v>0</v>
      </c>
      <c r="R273" s="212">
        <f>IF('Cumulative Cost Share Budget'!L272='Split CS budget (D)'!$L$1,'Cumulative Cost Share Budget'!R272,0)</f>
        <v>0</v>
      </c>
      <c r="S273" s="61">
        <f>IF('Cumulative Cost Share Budget'!L272='Split CS budget (D)'!$L$1,'Cumulative Cost Share Budget'!S272,0)</f>
        <v>0</v>
      </c>
      <c r="T273" s="16"/>
      <c r="U273" s="323"/>
      <c r="V273" s="323"/>
      <c r="W273" s="323"/>
      <c r="X273" s="323"/>
      <c r="Y273" s="323"/>
    </row>
    <row r="274" spans="1:25" hidden="1">
      <c r="A274" s="449"/>
      <c r="B274" s="481"/>
      <c r="C274" s="480"/>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5">
        <f>IF('Cumulative Cost Share Budget'!$L274='Split CS budget (D)'!$L$1,'Cumulative Cost Share Budget'!A274,0)</f>
        <v>0</v>
      </c>
      <c r="B275" s="493">
        <f>IF('Cumulative Cost Share Budget'!$L274='Split CS budget (D)'!$L$1,'Cumulative Cost Share Budget'!B274,0)</f>
        <v>0</v>
      </c>
      <c r="C275" s="481"/>
      <c r="D275" s="33" t="s">
        <v>123</v>
      </c>
      <c r="E275" s="76">
        <f>ROUND($R275*$S275,6)</f>
        <v>0</v>
      </c>
      <c r="F275" s="76">
        <f>ROUND($R276*$S276,6)</f>
        <v>0</v>
      </c>
      <c r="G275" s="76">
        <f>ROUND($R277*$S277,6)</f>
        <v>0</v>
      </c>
      <c r="H275" s="76">
        <f>ROUND($R278*$S278,6)</f>
        <v>0</v>
      </c>
      <c r="I275" s="76">
        <f>ROUND($R279*$S279,6)</f>
        <v>0</v>
      </c>
      <c r="J275" s="46"/>
      <c r="M275" s="133">
        <f>IF('Cumulative Cost Share Budget'!L274='Split CS budget (D)'!$L$1,'Cumulative Cost Share Budget'!M274,0)</f>
        <v>0</v>
      </c>
      <c r="N275" s="214">
        <f>IF('Cumulative Cost Share Budget'!L274='Split CS budget (D)'!$L$1,'Cumulative Cost Share Budget'!N274,0)</f>
        <v>0</v>
      </c>
      <c r="O275" s="214">
        <f>IF('Cumulative Cost Share Budget'!$L274='Split CS budget (D)'!$L$1,'Cumulative Cost Share Budget'!O274,0)</f>
        <v>0</v>
      </c>
      <c r="P275" s="209">
        <f>IF('Cumulative Cost Share Budget'!L274='Split CS budget (D)'!$L$1,'Cumulative Cost Share Budget'!P274,0)</f>
        <v>0</v>
      </c>
      <c r="Q275" s="211">
        <f>IF('Cumulative Cost Share Budget'!L274='Split CS budget (D)'!$L$1,'Cumulative Cost Share Budget'!Q274,0)</f>
        <v>0</v>
      </c>
      <c r="R275" s="212">
        <f>IF('Cumulative Cost Share Budget'!L274='Split CS budget (D)'!$L$1,'Cumulative Cost Share Budget'!R274,0)</f>
        <v>0</v>
      </c>
      <c r="S275" s="61">
        <f>IF('Cumulative Cost Share Budget'!L274='Split CS budget (D)'!$L$1,'Cumulative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93">
        <f>IF('Cumulative Cost Share Budget'!$L275='Split CS budget (D)'!$L$1,'Cumulative Cost Share Budget'!A275,0)</f>
        <v>0</v>
      </c>
      <c r="B276" s="493">
        <f>IF('Cumulative Cost Share Budget'!$L275='Split CS budget (D)'!$L$1,'Cumulative Cost Share Budget'!B275,0)</f>
        <v>0</v>
      </c>
      <c r="C276" s="480"/>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(D)'!$L$1,'Cumulative Cost Share Budget'!Q275,0)</f>
        <v>0</v>
      </c>
      <c r="R276" s="212">
        <f>IF('Cumulative Cost Share Budget'!L275='Split CS budget (D)'!$L$1,'Cumulative Cost Share Budget'!R275,0)</f>
        <v>0</v>
      </c>
      <c r="S276" s="61">
        <f>IF('Cumulative Cost Share Budget'!L275='Split CS budget (D)'!$L$1,'Cumulative Cost Share Budget'!S275,0)</f>
        <v>0</v>
      </c>
      <c r="T276" s="16"/>
      <c r="U276" s="324"/>
      <c r="V276" s="324"/>
      <c r="W276" s="324"/>
      <c r="X276" s="324"/>
      <c r="Y276" s="324"/>
    </row>
    <row r="277" spans="1:25" hidden="1">
      <c r="A277" s="449"/>
      <c r="B277" s="486"/>
      <c r="C277" s="480"/>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(D)'!$L$1,'Cumulative Cost Share Budget'!Q276,0)</f>
        <v>0</v>
      </c>
      <c r="R277" s="212">
        <f>IF('Cumulative Cost Share Budget'!L276='Split CS budget (D)'!$L$1,'Cumulative Cost Share Budget'!R276,0)</f>
        <v>0</v>
      </c>
      <c r="S277" s="61">
        <f>IF('Cumulative Cost Share Budget'!L276='Split CS budget (D)'!$L$1,'Cumulative Cost Share Budget'!S276,0)</f>
        <v>0</v>
      </c>
      <c r="T277" s="16"/>
      <c r="U277" s="323"/>
      <c r="V277" s="323"/>
      <c r="W277" s="323"/>
      <c r="X277" s="323"/>
      <c r="Y277" s="323"/>
    </row>
    <row r="278" spans="1:25" ht="15" hidden="1">
      <c r="A278" s="449"/>
      <c r="B278" s="486"/>
      <c r="C278" s="480"/>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(D)'!$L$1,'Cumulative Cost Share Budget'!Q277,0)</f>
        <v>0</v>
      </c>
      <c r="R278" s="212">
        <f>IF('Cumulative Cost Share Budget'!L277='Split CS budget (D)'!$L$1,'Cumulative Cost Share Budget'!R277,0)</f>
        <v>0</v>
      </c>
      <c r="S278" s="61">
        <f>IF('Cumulative Cost Share Budget'!L277='Split CS budget (D)'!$L$1,'Cumulative Cost Share Budget'!S277,0)</f>
        <v>0</v>
      </c>
      <c r="T278" s="16"/>
      <c r="U278" s="324"/>
      <c r="V278" s="324"/>
      <c r="W278" s="324"/>
      <c r="X278" s="324"/>
      <c r="Y278" s="324"/>
    </row>
    <row r="279" spans="1:25" hidden="1">
      <c r="A279" s="449"/>
      <c r="B279" s="486"/>
      <c r="C279" s="480"/>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(D)'!$L$1,'Cumulative Cost Share Budget'!Q278,0)</f>
        <v>0</v>
      </c>
      <c r="R279" s="212">
        <f>IF('Cumulative Cost Share Budget'!L278='Split CS budget (D)'!$L$1,'Cumulative Cost Share Budget'!R278,0)</f>
        <v>0</v>
      </c>
      <c r="S279" s="61">
        <f>IF('Cumulative Cost Share Budget'!L278='Split CS budget (D)'!$L$1,'Cumulative Cost Share Budget'!S278,0)</f>
        <v>0</v>
      </c>
      <c r="T279" s="16"/>
      <c r="U279" s="323"/>
      <c r="V279" s="323"/>
      <c r="W279" s="323"/>
      <c r="X279" s="323"/>
      <c r="Y279" s="323"/>
    </row>
    <row r="280" spans="1:25" hidden="1">
      <c r="A280" s="449"/>
      <c r="B280" s="481"/>
      <c r="C280" s="480"/>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5">
        <f>IF('Cumulative Cost Share Budget'!$L280='Split CS budget (D)'!$L$1,'Cumulative Cost Share Budget'!A280,0)</f>
        <v>0</v>
      </c>
      <c r="B281" s="493">
        <f>IF('Cumulative Cost Share Budget'!$L280='Split CS budget (D)'!$L$1,'Cumulative Cost Share Budget'!B280,0)</f>
        <v>0</v>
      </c>
      <c r="C281" s="481"/>
      <c r="D281" s="33" t="s">
        <v>123</v>
      </c>
      <c r="E281" s="76">
        <f>ROUND($R281*$S281,6)</f>
        <v>0</v>
      </c>
      <c r="F281" s="76">
        <f>ROUND($R282*$S282,6)</f>
        <v>0</v>
      </c>
      <c r="G281" s="76">
        <f>ROUND($R283*$S283,6)</f>
        <v>0</v>
      </c>
      <c r="H281" s="76">
        <f>ROUND($R284*$S284,6)</f>
        <v>0</v>
      </c>
      <c r="I281" s="76">
        <f>ROUND($R285*$S285,6)</f>
        <v>0</v>
      </c>
      <c r="J281" s="46"/>
      <c r="M281" s="133">
        <f>IF('Cumulative Cost Share Budget'!L280='Split CS budget (D)'!$L$1,'Cumulative Cost Share Budget'!M280,0)</f>
        <v>0</v>
      </c>
      <c r="N281" s="214">
        <f>IF('Cumulative Cost Share Budget'!L280='Split CS budget (D)'!$L$1,'Cumulative Cost Share Budget'!N280,0)</f>
        <v>0</v>
      </c>
      <c r="O281" s="214">
        <f>IF('Cumulative Cost Share Budget'!$L280='Split CS budget (D)'!$L$1,'Cumulative Cost Share Budget'!O280,0)</f>
        <v>0</v>
      </c>
      <c r="P281" s="209">
        <f>IF('Cumulative Cost Share Budget'!L280='Split CS budget (D)'!$L$1,'Cumulative Cost Share Budget'!P280,0)</f>
        <v>0</v>
      </c>
      <c r="Q281" s="211">
        <f>IF('Cumulative Cost Share Budget'!L280='Split CS budget (D)'!$L$1,'Cumulative Cost Share Budget'!Q280,0)</f>
        <v>0</v>
      </c>
      <c r="R281" s="212">
        <f>IF('Cumulative Cost Share Budget'!L280='Split CS budget (D)'!$L$1,'Cumulative Cost Share Budget'!R280,0)</f>
        <v>0</v>
      </c>
      <c r="S281" s="61">
        <f>IF('Cumulative Cost Share Budget'!L280='Split CS budget (D)'!$L$1,'Cumulative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93">
        <f>IF('Cumulative Cost Share Budget'!$L281='Split CS budget (D)'!$L$1,'Cumulative Cost Share Budget'!A281,0)</f>
        <v>0</v>
      </c>
      <c r="B282" s="493">
        <f>IF('Cumulative Cost Share Budget'!$L281='Split CS budget (D)'!$L$1,'Cumulative Cost Share Budget'!B281,0)</f>
        <v>0</v>
      </c>
      <c r="C282" s="480"/>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(D)'!$L$1,'Cumulative Cost Share Budget'!Q281,0)</f>
        <v>0</v>
      </c>
      <c r="R282" s="212">
        <f>IF('Cumulative Cost Share Budget'!L281='Split CS budget (D)'!$L$1,'Cumulative Cost Share Budget'!R281,0)</f>
        <v>0</v>
      </c>
      <c r="S282" s="61">
        <f>IF('Cumulative Cost Share Budget'!L281='Split CS budget (D)'!$L$1,'Cumulative Cost Share Budget'!S281,0)</f>
        <v>0</v>
      </c>
      <c r="T282" s="16"/>
      <c r="U282" s="324"/>
      <c r="V282" s="324"/>
      <c r="W282" s="324"/>
      <c r="X282" s="324"/>
      <c r="Y282" s="324"/>
    </row>
    <row r="283" spans="1:25" hidden="1">
      <c r="A283" s="449"/>
      <c r="B283" s="486"/>
      <c r="C283" s="480"/>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(D)'!$L$1,'Cumulative Cost Share Budget'!Q282,0)</f>
        <v>0</v>
      </c>
      <c r="R283" s="212">
        <f>IF('Cumulative Cost Share Budget'!L282='Split CS budget (D)'!$L$1,'Cumulative Cost Share Budget'!R282,0)</f>
        <v>0</v>
      </c>
      <c r="S283" s="61">
        <f>IF('Cumulative Cost Share Budget'!L282='Split CS budget (D)'!$L$1,'Cumulative Cost Share Budget'!S282,0)</f>
        <v>0</v>
      </c>
      <c r="T283" s="16"/>
      <c r="U283" s="323"/>
      <c r="V283" s="323"/>
      <c r="W283" s="323"/>
      <c r="X283" s="323"/>
      <c r="Y283" s="323"/>
    </row>
    <row r="284" spans="1:25" ht="15" hidden="1">
      <c r="A284" s="449"/>
      <c r="B284" s="486"/>
      <c r="C284" s="480"/>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(D)'!$L$1,'Cumulative Cost Share Budget'!Q283,0)</f>
        <v>0</v>
      </c>
      <c r="R284" s="212">
        <f>IF('Cumulative Cost Share Budget'!L283='Split CS budget (D)'!$L$1,'Cumulative Cost Share Budget'!R283,0)</f>
        <v>0</v>
      </c>
      <c r="S284" s="61">
        <f>IF('Cumulative Cost Share Budget'!L283='Split CS budget (D)'!$L$1,'Cumulative Cost Share Budget'!S283,0)</f>
        <v>0</v>
      </c>
      <c r="T284" s="16"/>
      <c r="U284" s="324"/>
      <c r="V284" s="324"/>
      <c r="W284" s="324"/>
      <c r="X284" s="324"/>
      <c r="Y284" s="324"/>
    </row>
    <row r="285" spans="1:25" hidden="1">
      <c r="A285" s="449"/>
      <c r="B285" s="486"/>
      <c r="C285" s="480"/>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(D)'!$L$1,'Cumulative Cost Share Budget'!Q284,0)</f>
        <v>0</v>
      </c>
      <c r="R285" s="212">
        <f>IF('Cumulative Cost Share Budget'!L284='Split CS budget (D)'!$L$1,'Cumulative Cost Share Budget'!R284,0)</f>
        <v>0</v>
      </c>
      <c r="S285" s="61">
        <f>IF('Cumulative Cost Share Budget'!L284='Split CS budget (D)'!$L$1,'Cumulative Cost Share Budget'!S284,0)</f>
        <v>0</v>
      </c>
      <c r="T285" s="16"/>
      <c r="U285" s="323"/>
      <c r="V285" s="323"/>
      <c r="W285" s="323"/>
      <c r="X285" s="323"/>
      <c r="Y285" s="323"/>
    </row>
    <row r="286" spans="1:25" hidden="1">
      <c r="A286" s="449"/>
      <c r="B286" s="481"/>
      <c r="C286" s="480"/>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5">
        <f>IF('Cumulative Cost Share Budget'!$L286='Split CS budget (D)'!$L$1,'Cumulative Cost Share Budget'!A286,0)</f>
        <v>0</v>
      </c>
      <c r="B287" s="493">
        <f>IF('Cumulative Cost Share Budget'!$L286='Split CS budget (D)'!$L$1,'Cumulative Cost Share Budget'!B286,0)</f>
        <v>0</v>
      </c>
      <c r="C287" s="481"/>
      <c r="D287" s="33" t="s">
        <v>123</v>
      </c>
      <c r="E287" s="76">
        <f>ROUND($R287*$S287,6)</f>
        <v>0</v>
      </c>
      <c r="F287" s="76">
        <f>ROUND($R288*$S288,6)</f>
        <v>0</v>
      </c>
      <c r="G287" s="76">
        <f>ROUND($R289*$S289,6)</f>
        <v>0</v>
      </c>
      <c r="H287" s="76">
        <f>ROUND($R290*$S290,6)</f>
        <v>0</v>
      </c>
      <c r="I287" s="76">
        <f>ROUND($R291*$S291,6)</f>
        <v>0</v>
      </c>
      <c r="J287" s="46"/>
      <c r="M287" s="133">
        <f>IF('Cumulative Cost Share Budget'!L286='Split CS budget (D)'!$L$1,'Cumulative Cost Share Budget'!M286,0)</f>
        <v>0</v>
      </c>
      <c r="N287" s="214">
        <f>IF('Cumulative Cost Share Budget'!L286='Split CS budget (D)'!$L$1,'Cumulative Cost Share Budget'!N286,0)</f>
        <v>0</v>
      </c>
      <c r="O287" s="214">
        <f>IF('Cumulative Cost Share Budget'!$L286='Split CS budget (D)'!$L$1,'Cumulative Cost Share Budget'!O286,0)</f>
        <v>0</v>
      </c>
      <c r="P287" s="209">
        <f>IF('Cumulative Cost Share Budget'!L286='Split CS budget (D)'!$L$1,'Cumulative Cost Share Budget'!P286,0)</f>
        <v>0</v>
      </c>
      <c r="Q287" s="211">
        <f>IF('Cumulative Cost Share Budget'!L286='Split CS budget (D)'!$L$1,'Cumulative Cost Share Budget'!Q286,0)</f>
        <v>0</v>
      </c>
      <c r="R287" s="212">
        <f>IF('Cumulative Cost Share Budget'!L286='Split CS budget (D)'!$L$1,'Cumulative Cost Share Budget'!R286,0)</f>
        <v>0</v>
      </c>
      <c r="S287" s="61">
        <f>IF('Cumulative Cost Share Budget'!L286='Split CS budget (D)'!$L$1,'Cumulative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93">
        <f>IF('Cumulative Cost Share Budget'!$L287='Split CS budget (D)'!$L$1,'Cumulative Cost Share Budget'!A287,0)</f>
        <v>0</v>
      </c>
      <c r="B288" s="493">
        <f>IF('Cumulative Cost Share Budget'!$L287='Split CS budget (D)'!$L$1,'Cumulative Cost Share Budget'!B287,0)</f>
        <v>0</v>
      </c>
      <c r="C288" s="480"/>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(D)'!$L$1,'Cumulative Cost Share Budget'!Q287,0)</f>
        <v>0</v>
      </c>
      <c r="R288" s="212">
        <f>IF('Cumulative Cost Share Budget'!L287='Split CS budget (D)'!$L$1,'Cumulative Cost Share Budget'!R287,0)</f>
        <v>0</v>
      </c>
      <c r="S288" s="61">
        <f>IF('Cumulative Cost Share Budget'!L287='Split CS budget (D)'!$L$1,'Cumulative Cost Share Budget'!S287,0)</f>
        <v>0</v>
      </c>
      <c r="T288" s="16"/>
      <c r="U288" s="324"/>
      <c r="V288" s="324"/>
      <c r="W288" s="324"/>
      <c r="X288" s="324"/>
      <c r="Y288" s="324"/>
    </row>
    <row r="289" spans="1:25" hidden="1">
      <c r="A289" s="449"/>
      <c r="B289" s="486"/>
      <c r="C289" s="480"/>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(D)'!$L$1,'Cumulative Cost Share Budget'!Q288,0)</f>
        <v>0</v>
      </c>
      <c r="R289" s="212">
        <f>IF('Cumulative Cost Share Budget'!L288='Split CS budget (D)'!$L$1,'Cumulative Cost Share Budget'!R288,0)</f>
        <v>0</v>
      </c>
      <c r="S289" s="61">
        <f>IF('Cumulative Cost Share Budget'!L288='Split CS budget (D)'!$L$1,'Cumulative Cost Share Budget'!S288,0)</f>
        <v>0</v>
      </c>
      <c r="T289" s="16"/>
      <c r="U289" s="323"/>
      <c r="V289" s="323"/>
      <c r="W289" s="323"/>
      <c r="X289" s="323"/>
      <c r="Y289" s="323"/>
    </row>
    <row r="290" spans="1:25" ht="15" hidden="1">
      <c r="A290" s="449"/>
      <c r="B290" s="486"/>
      <c r="C290" s="480"/>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(D)'!$L$1,'Cumulative Cost Share Budget'!Q289,0)</f>
        <v>0</v>
      </c>
      <c r="R290" s="212">
        <f>IF('Cumulative Cost Share Budget'!L289='Split CS budget (D)'!$L$1,'Cumulative Cost Share Budget'!R289,0)</f>
        <v>0</v>
      </c>
      <c r="S290" s="61">
        <f>IF('Cumulative Cost Share Budget'!L289='Split CS budget (D)'!$L$1,'Cumulative Cost Share Budget'!S289,0)</f>
        <v>0</v>
      </c>
      <c r="T290" s="16"/>
      <c r="U290" s="324"/>
      <c r="V290" s="324"/>
      <c r="W290" s="324"/>
      <c r="X290" s="324"/>
      <c r="Y290" s="324"/>
    </row>
    <row r="291" spans="1:25" hidden="1">
      <c r="A291" s="449"/>
      <c r="B291" s="486"/>
      <c r="C291" s="480"/>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(D)'!$L$1,'Cumulative Cost Share Budget'!Q290,0)</f>
        <v>0</v>
      </c>
      <c r="R291" s="212">
        <f>IF('Cumulative Cost Share Budget'!L290='Split CS budget (D)'!$L$1,'Cumulative Cost Share Budget'!R290,0)</f>
        <v>0</v>
      </c>
      <c r="S291" s="61">
        <f>IF('Cumulative Cost Share Budget'!L290='Split CS budget (D)'!$L$1,'Cumulative Cost Share Budget'!S290,0)</f>
        <v>0</v>
      </c>
      <c r="T291" s="16"/>
      <c r="U291" s="323"/>
      <c r="V291" s="323"/>
      <c r="W291" s="323"/>
      <c r="X291" s="323"/>
      <c r="Y291" s="323"/>
    </row>
    <row r="292" spans="1:25" hidden="1">
      <c r="A292" s="449"/>
      <c r="B292" s="481"/>
      <c r="C292" s="480"/>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5">
        <f>IF('Cumulative Cost Share Budget'!$L292='Split CS budget (D)'!$L$1,'Cumulative Cost Share Budget'!A292,0)</f>
        <v>0</v>
      </c>
      <c r="B293" s="493">
        <f>IF('Cumulative Cost Share Budget'!$L292='Split CS budget (D)'!$L$1,'Cumulative Cost Share Budget'!B292,0)</f>
        <v>0</v>
      </c>
      <c r="C293" s="481"/>
      <c r="D293" s="33" t="s">
        <v>123</v>
      </c>
      <c r="E293" s="76">
        <f>ROUND($R293*$S293,6)</f>
        <v>0</v>
      </c>
      <c r="F293" s="76">
        <f>ROUND($R294*$S294,6)</f>
        <v>0</v>
      </c>
      <c r="G293" s="76">
        <f>ROUND($R295*$S295,6)</f>
        <v>0</v>
      </c>
      <c r="H293" s="76">
        <f>ROUND($R296*$S296,6)</f>
        <v>0</v>
      </c>
      <c r="I293" s="76">
        <f>ROUND($R297*$S297,6)</f>
        <v>0</v>
      </c>
      <c r="J293" s="46"/>
      <c r="M293" s="133">
        <f>IF('Cumulative Cost Share Budget'!L292='Split CS budget (D)'!$L$1,'Cumulative Cost Share Budget'!M292,0)</f>
        <v>0</v>
      </c>
      <c r="N293" s="214">
        <f>IF('Cumulative Cost Share Budget'!L292='Split CS budget (D)'!$L$1,'Cumulative Cost Share Budget'!N292,0)</f>
        <v>0</v>
      </c>
      <c r="O293" s="214">
        <f>IF('Cumulative Cost Share Budget'!$L292='Split CS budget (D)'!$L$1,'Cumulative Cost Share Budget'!O292,0)</f>
        <v>0</v>
      </c>
      <c r="P293" s="209">
        <f>IF('Cumulative Cost Share Budget'!L292='Split CS budget (D)'!$L$1,'Cumulative Cost Share Budget'!P292,0)</f>
        <v>0</v>
      </c>
      <c r="Q293" s="211">
        <f>IF('Cumulative Cost Share Budget'!L292='Split CS budget (D)'!$L$1,'Cumulative Cost Share Budget'!Q292,0)</f>
        <v>0</v>
      </c>
      <c r="R293" s="212">
        <f>IF('Cumulative Cost Share Budget'!L292='Split CS budget (D)'!$L$1,'Cumulative Cost Share Budget'!R292,0)</f>
        <v>0</v>
      </c>
      <c r="S293" s="61">
        <f>IF('Cumulative Cost Share Budget'!L292='Split CS budget (D)'!$L$1,'Cumulative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93">
        <f>IF('Cumulative Cost Share Budget'!$L293='Split CS budget (D)'!$L$1,'Cumulative Cost Share Budget'!A293,0)</f>
        <v>0</v>
      </c>
      <c r="B294" s="493">
        <f>IF('Cumulative Cost Share Budget'!$L293='Split CS budget (D)'!$L$1,'Cumulative Cost Share Budget'!B293,0)</f>
        <v>0</v>
      </c>
      <c r="C294" s="480"/>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(D)'!$L$1,'Cumulative Cost Share Budget'!Q293,0)</f>
        <v>0</v>
      </c>
      <c r="R294" s="212">
        <f>IF('Cumulative Cost Share Budget'!L293='Split CS budget (D)'!$L$1,'Cumulative Cost Share Budget'!R293,0)</f>
        <v>0</v>
      </c>
      <c r="S294" s="61">
        <f>IF('Cumulative Cost Share Budget'!L293='Split CS budget (D)'!$L$1,'Cumulative Cost Share Budget'!S293,0)</f>
        <v>0</v>
      </c>
      <c r="T294" s="16"/>
      <c r="U294" s="324"/>
      <c r="V294" s="324"/>
      <c r="W294" s="324"/>
      <c r="X294" s="324"/>
      <c r="Y294" s="324"/>
    </row>
    <row r="295" spans="1:25" hidden="1">
      <c r="A295" s="449"/>
      <c r="B295" s="486"/>
      <c r="C295" s="480"/>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(D)'!$L$1,'Cumulative Cost Share Budget'!Q294,0)</f>
        <v>0</v>
      </c>
      <c r="R295" s="212">
        <f>IF('Cumulative Cost Share Budget'!L294='Split CS budget (D)'!$L$1,'Cumulative Cost Share Budget'!R294,0)</f>
        <v>0</v>
      </c>
      <c r="S295" s="61">
        <f>IF('Cumulative Cost Share Budget'!L294='Split CS budget (D)'!$L$1,'Cumulative Cost Share Budget'!S294,0)</f>
        <v>0</v>
      </c>
      <c r="T295" s="16"/>
      <c r="U295" s="323"/>
      <c r="V295" s="323"/>
      <c r="W295" s="323"/>
      <c r="X295" s="323"/>
      <c r="Y295" s="323"/>
    </row>
    <row r="296" spans="1:25" ht="15" hidden="1">
      <c r="A296" s="449"/>
      <c r="B296" s="486"/>
      <c r="C296" s="480"/>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(D)'!$L$1,'Cumulative Cost Share Budget'!Q295,0)</f>
        <v>0</v>
      </c>
      <c r="R296" s="212">
        <f>IF('Cumulative Cost Share Budget'!L295='Split CS budget (D)'!$L$1,'Cumulative Cost Share Budget'!R295,0)</f>
        <v>0</v>
      </c>
      <c r="S296" s="61">
        <f>IF('Cumulative Cost Share Budget'!L295='Split CS budget (D)'!$L$1,'Cumulative Cost Share Budget'!S295,0)</f>
        <v>0</v>
      </c>
      <c r="T296" s="16"/>
      <c r="U296" s="324"/>
      <c r="V296" s="324"/>
      <c r="W296" s="324"/>
      <c r="X296" s="324"/>
      <c r="Y296" s="324"/>
    </row>
    <row r="297" spans="1:25" hidden="1">
      <c r="A297" s="449"/>
      <c r="B297" s="486"/>
      <c r="C297" s="480"/>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(D)'!$L$1,'Cumulative Cost Share Budget'!Q296,0)</f>
        <v>0</v>
      </c>
      <c r="R297" s="212">
        <f>IF('Cumulative Cost Share Budget'!L296='Split CS budget (D)'!$L$1,'Cumulative Cost Share Budget'!R296,0)</f>
        <v>0</v>
      </c>
      <c r="S297" s="61">
        <f>IF('Cumulative Cost Share Budget'!L296='Split CS budget (D)'!$L$1,'Cumulative Cost Share Budget'!S296,0)</f>
        <v>0</v>
      </c>
      <c r="T297" s="16"/>
      <c r="U297" s="323"/>
      <c r="V297" s="323"/>
      <c r="W297" s="323"/>
      <c r="X297" s="323"/>
      <c r="Y297" s="323"/>
    </row>
    <row r="298" spans="1:25" hidden="1">
      <c r="A298" s="449"/>
      <c r="B298" s="481"/>
      <c r="C298" s="480"/>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5">
        <f>IF('Cumulative Cost Share Budget'!$L298='Split CS budget (D)'!$L$1,'Cumulative Cost Share Budget'!A298,0)</f>
        <v>0</v>
      </c>
      <c r="B299" s="493">
        <f>IF('Cumulative Cost Share Budget'!$L298='Split CS budget (D)'!$L$1,'Cumulative Cost Share Budget'!B298,0)</f>
        <v>0</v>
      </c>
      <c r="C299" s="481"/>
      <c r="D299" s="33" t="s">
        <v>123</v>
      </c>
      <c r="E299" s="76">
        <f>ROUND($R299*$S299,6)</f>
        <v>0</v>
      </c>
      <c r="F299" s="76">
        <f>ROUND($R300*$S300,6)</f>
        <v>0</v>
      </c>
      <c r="G299" s="76">
        <f>ROUND($R301*$S301,6)</f>
        <v>0</v>
      </c>
      <c r="H299" s="76">
        <f>ROUND($R302*$S302,6)</f>
        <v>0</v>
      </c>
      <c r="I299" s="76">
        <f>ROUND($R303*$S303,6)</f>
        <v>0</v>
      </c>
      <c r="J299" s="46"/>
      <c r="M299" s="133">
        <f>IF('Cumulative Cost Share Budget'!L298='Split CS budget (D)'!$L$1,'Cumulative Cost Share Budget'!M298,0)</f>
        <v>0</v>
      </c>
      <c r="N299" s="214">
        <f>IF('Cumulative Cost Share Budget'!L298='Split CS budget (D)'!$L$1,'Cumulative Cost Share Budget'!N298,0)</f>
        <v>0</v>
      </c>
      <c r="O299" s="214">
        <f>IF('Cumulative Cost Share Budget'!$L298='Split CS budget (D)'!$L$1,'Cumulative Cost Share Budget'!O298,0)</f>
        <v>0</v>
      </c>
      <c r="P299" s="209">
        <f>IF('Cumulative Cost Share Budget'!L298='Split CS budget (D)'!$L$1,'Cumulative Cost Share Budget'!P298,0)</f>
        <v>0</v>
      </c>
      <c r="Q299" s="211">
        <f>IF('Cumulative Cost Share Budget'!L298='Split CS budget (D)'!$L$1,'Cumulative Cost Share Budget'!Q298,0)</f>
        <v>0</v>
      </c>
      <c r="R299" s="212">
        <f>IF('Cumulative Cost Share Budget'!L298='Split CS budget (D)'!$L$1,'Cumulative Cost Share Budget'!R298,0)</f>
        <v>0</v>
      </c>
      <c r="S299" s="61">
        <f>IF('Cumulative Cost Share Budget'!L298='Split CS budget (D)'!$L$1,'Cumulative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93">
        <f>IF('Cumulative Cost Share Budget'!$L299='Split CS budget (D)'!$L$1,'Cumulative Cost Share Budget'!A299,0)</f>
        <v>0</v>
      </c>
      <c r="B300" s="493">
        <f>IF('Cumulative Cost Share Budget'!$L299='Split CS budget (D)'!$L$1,'Cumulative Cost Share Budget'!B299,0)</f>
        <v>0</v>
      </c>
      <c r="C300" s="480"/>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(D)'!$L$1,'Cumulative Cost Share Budget'!Q299,0)</f>
        <v>0</v>
      </c>
      <c r="R300" s="212">
        <f>IF('Cumulative Cost Share Budget'!L299='Split CS budget (D)'!$L$1,'Cumulative Cost Share Budget'!R299,0)</f>
        <v>0</v>
      </c>
      <c r="S300" s="61">
        <f>IF('Cumulative Cost Share Budget'!L299='Split CS budget (D)'!$L$1,'Cumulative Cost Share Budget'!S299,0)</f>
        <v>0</v>
      </c>
      <c r="T300" s="16"/>
      <c r="U300" s="324"/>
      <c r="V300" s="324"/>
      <c r="W300" s="324"/>
      <c r="X300" s="324"/>
      <c r="Y300" s="324"/>
    </row>
    <row r="301" spans="1:25" hidden="1">
      <c r="A301" s="449"/>
      <c r="B301" s="486"/>
      <c r="C301" s="480"/>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(D)'!$L$1,'Cumulative Cost Share Budget'!Q300,0)</f>
        <v>0</v>
      </c>
      <c r="R301" s="212">
        <f>IF('Cumulative Cost Share Budget'!L300='Split CS budget (D)'!$L$1,'Cumulative Cost Share Budget'!R300,0)</f>
        <v>0</v>
      </c>
      <c r="S301" s="61">
        <f>IF('Cumulative Cost Share Budget'!L300='Split CS budget (D)'!$L$1,'Cumulative Cost Share Budget'!S300,0)</f>
        <v>0</v>
      </c>
      <c r="T301" s="16"/>
      <c r="U301" s="323"/>
      <c r="V301" s="323"/>
      <c r="W301" s="323"/>
      <c r="X301" s="323"/>
      <c r="Y301" s="323"/>
    </row>
    <row r="302" spans="1:25" ht="15" hidden="1">
      <c r="A302" s="449"/>
      <c r="B302" s="486"/>
      <c r="C302" s="480"/>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(D)'!$L$1,'Cumulative Cost Share Budget'!Q301,0)</f>
        <v>0</v>
      </c>
      <c r="R302" s="212">
        <f>IF('Cumulative Cost Share Budget'!L301='Split CS budget (D)'!$L$1,'Cumulative Cost Share Budget'!R301,0)</f>
        <v>0</v>
      </c>
      <c r="S302" s="61">
        <f>IF('Cumulative Cost Share Budget'!L301='Split CS budget (D)'!$L$1,'Cumulative Cost Share Budget'!S301,0)</f>
        <v>0</v>
      </c>
      <c r="T302" s="16"/>
      <c r="U302" s="324"/>
      <c r="V302" s="324"/>
      <c r="W302" s="324"/>
      <c r="X302" s="324"/>
      <c r="Y302" s="324"/>
    </row>
    <row r="303" spans="1:25" hidden="1">
      <c r="A303" s="449"/>
      <c r="B303" s="486"/>
      <c r="C303" s="480"/>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(D)'!$L$1,'Cumulative Cost Share Budget'!Q302,0)</f>
        <v>0</v>
      </c>
      <c r="R303" s="212">
        <f>IF('Cumulative Cost Share Budget'!L302='Split CS budget (D)'!$L$1,'Cumulative Cost Share Budget'!R302,0)</f>
        <v>0</v>
      </c>
      <c r="S303" s="61">
        <f>IF('Cumulative Cost Share Budget'!L302='Split CS budget (D)'!$L$1,'Cumulative Cost Share Budget'!S302,0)</f>
        <v>0</v>
      </c>
      <c r="T303" s="16"/>
      <c r="U303" s="323"/>
      <c r="V303" s="323"/>
      <c r="W303" s="323"/>
      <c r="X303" s="323"/>
      <c r="Y303" s="323"/>
    </row>
    <row r="304" spans="1:25" hidden="1">
      <c r="A304" s="449"/>
      <c r="B304" s="481"/>
      <c r="C304" s="480"/>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5">
        <f>IF('Cumulative Cost Share Budget'!$L304='Split CS budget (D)'!$L$1,'Cumulative Cost Share Budget'!A304,0)</f>
        <v>0</v>
      </c>
      <c r="B305" s="493">
        <f>IF('Cumulative Cost Share Budget'!$L304='Split CS budget (D)'!$L$1,'Cumulative Cost Share Budget'!B304,0)</f>
        <v>0</v>
      </c>
      <c r="C305" s="481"/>
      <c r="D305" s="33" t="s">
        <v>123</v>
      </c>
      <c r="E305" s="76">
        <f>ROUND($R305*$S305,6)</f>
        <v>0</v>
      </c>
      <c r="F305" s="76">
        <f>ROUND($R306*$S306,6)</f>
        <v>0</v>
      </c>
      <c r="G305" s="76">
        <f>ROUND($R307*$S307,6)</f>
        <v>0</v>
      </c>
      <c r="H305" s="76">
        <f>ROUND($R308*$S308,6)</f>
        <v>0</v>
      </c>
      <c r="I305" s="76">
        <f>ROUND($R309*$S309,6)</f>
        <v>0</v>
      </c>
      <c r="J305" s="46"/>
      <c r="M305" s="133">
        <f>IF('Cumulative Cost Share Budget'!L304='Split CS budget (D)'!$L$1,'Cumulative Cost Share Budget'!M304,0)</f>
        <v>0</v>
      </c>
      <c r="N305" s="214">
        <f>IF('Cumulative Cost Share Budget'!L304='Split CS budget (D)'!$L$1,'Cumulative Cost Share Budget'!N304,0)</f>
        <v>0</v>
      </c>
      <c r="O305" s="214">
        <f>IF('Cumulative Cost Share Budget'!$L304='Split CS budget (D)'!$L$1,'Cumulative Cost Share Budget'!O304,0)</f>
        <v>0</v>
      </c>
      <c r="P305" s="209">
        <f>IF('Cumulative Cost Share Budget'!L304='Split CS budget (D)'!$L$1,'Cumulative Cost Share Budget'!P304,0)</f>
        <v>0</v>
      </c>
      <c r="Q305" s="211">
        <f>IF('Cumulative Cost Share Budget'!L304='Split CS budget (D)'!$L$1,'Cumulative Cost Share Budget'!Q304,0)</f>
        <v>0</v>
      </c>
      <c r="R305" s="212">
        <f>IF('Cumulative Cost Share Budget'!L304='Split CS budget (D)'!$L$1,'Cumulative Cost Share Budget'!R304,0)</f>
        <v>0</v>
      </c>
      <c r="S305" s="61">
        <f>IF('Cumulative Cost Share Budget'!L304='Split CS budget (D)'!$L$1,'Cumulative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93">
        <f>IF('Cumulative Cost Share Budget'!$L305='Split CS budget (D)'!$L$1,'Cumulative Cost Share Budget'!A305,0)</f>
        <v>0</v>
      </c>
      <c r="B306" s="493">
        <f>IF('Cumulative Cost Share Budget'!$L305='Split CS budget (D)'!$L$1,'Cumulative Cost Share Budget'!B305,0)</f>
        <v>0</v>
      </c>
      <c r="C306" s="480"/>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(D)'!$L$1,'Cumulative Cost Share Budget'!Q305,0)</f>
        <v>0</v>
      </c>
      <c r="R306" s="212">
        <f>IF('Cumulative Cost Share Budget'!L305='Split CS budget (D)'!$L$1,'Cumulative Cost Share Budget'!R305,0)</f>
        <v>0</v>
      </c>
      <c r="S306" s="61">
        <f>IF('Cumulative Cost Share Budget'!L305='Split CS budget (D)'!$L$1,'Cumulative Cost Share Budget'!S305,0)</f>
        <v>0</v>
      </c>
      <c r="T306" s="16"/>
      <c r="U306" s="324"/>
      <c r="V306" s="324"/>
      <c r="W306" s="324"/>
      <c r="X306" s="324"/>
      <c r="Y306" s="324"/>
    </row>
    <row r="307" spans="1:25" hidden="1">
      <c r="A307" s="449"/>
      <c r="B307" s="486"/>
      <c r="C307" s="480"/>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(D)'!$L$1,'Cumulative Cost Share Budget'!Q306,0)</f>
        <v>0</v>
      </c>
      <c r="R307" s="212">
        <f>IF('Cumulative Cost Share Budget'!L306='Split CS budget (D)'!$L$1,'Cumulative Cost Share Budget'!R306,0)</f>
        <v>0</v>
      </c>
      <c r="S307" s="61">
        <f>IF('Cumulative Cost Share Budget'!L306='Split CS budget (D)'!$L$1,'Cumulative Cost Share Budget'!S306,0)</f>
        <v>0</v>
      </c>
      <c r="T307" s="16"/>
      <c r="U307" s="323"/>
      <c r="V307" s="323"/>
      <c r="W307" s="323"/>
      <c r="X307" s="323"/>
      <c r="Y307" s="323"/>
    </row>
    <row r="308" spans="1:25" ht="15" hidden="1">
      <c r="A308" s="449"/>
      <c r="B308" s="486"/>
      <c r="C308" s="480"/>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(D)'!$L$1,'Cumulative Cost Share Budget'!Q307,0)</f>
        <v>0</v>
      </c>
      <c r="R308" s="212">
        <f>IF('Cumulative Cost Share Budget'!L307='Split CS budget (D)'!$L$1,'Cumulative Cost Share Budget'!R307,0)</f>
        <v>0</v>
      </c>
      <c r="S308" s="61">
        <f>IF('Cumulative Cost Share Budget'!L307='Split CS budget (D)'!$L$1,'Cumulative Cost Share Budget'!S307,0)</f>
        <v>0</v>
      </c>
      <c r="T308" s="16"/>
      <c r="U308" s="324"/>
      <c r="V308" s="324"/>
      <c r="W308" s="324"/>
      <c r="X308" s="324"/>
      <c r="Y308" s="324"/>
    </row>
    <row r="309" spans="1:25" hidden="1">
      <c r="A309" s="449"/>
      <c r="B309" s="486"/>
      <c r="C309" s="480"/>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(D)'!$L$1,'Cumulative Cost Share Budget'!Q308,0)</f>
        <v>0</v>
      </c>
      <c r="R309" s="212">
        <f>IF('Cumulative Cost Share Budget'!L308='Split CS budget (D)'!$L$1,'Cumulative Cost Share Budget'!R308,0)</f>
        <v>0</v>
      </c>
      <c r="S309" s="61">
        <f>IF('Cumulative Cost Share Budget'!L308='Split CS budget (D)'!$L$1,'Cumulative Cost Share Budget'!S308,0)</f>
        <v>0</v>
      </c>
      <c r="T309" s="16"/>
      <c r="U309" s="323"/>
      <c r="V309" s="323"/>
      <c r="W309" s="323"/>
      <c r="X309" s="323"/>
      <c r="Y309" s="323"/>
    </row>
    <row r="310" spans="1:25" hidden="1">
      <c r="A310" s="449"/>
      <c r="B310" s="481"/>
      <c r="C310" s="480"/>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5">
        <f>IF('Cumulative Cost Share Budget'!$L310='Split CS budget (D)'!$L$1,'Cumulative Cost Share Budget'!A310,0)</f>
        <v>0</v>
      </c>
      <c r="B311" s="493">
        <f>IF('Cumulative Cost Share Budget'!$L310='Split CS budget (D)'!$L$1,'Cumulative Cost Share Budget'!B310,0)</f>
        <v>0</v>
      </c>
      <c r="C311" s="481"/>
      <c r="D311" s="33" t="s">
        <v>123</v>
      </c>
      <c r="E311" s="76">
        <f>ROUND($R311*$S311,6)</f>
        <v>0</v>
      </c>
      <c r="F311" s="76">
        <f>ROUND($R312*$S312,6)</f>
        <v>0</v>
      </c>
      <c r="G311" s="76">
        <f>ROUND($R313*$S313,6)</f>
        <v>0</v>
      </c>
      <c r="H311" s="76">
        <f>ROUND($R314*$S314,6)</f>
        <v>0</v>
      </c>
      <c r="I311" s="76">
        <f>ROUND($R315*$S315,6)</f>
        <v>0</v>
      </c>
      <c r="J311" s="46"/>
      <c r="M311" s="133">
        <f>IF('Cumulative Cost Share Budget'!L310='Split CS budget (D)'!$L$1,'Cumulative Cost Share Budget'!M310,0)</f>
        <v>0</v>
      </c>
      <c r="N311" s="214">
        <f>IF('Cumulative Cost Share Budget'!L310='Split CS budget (D)'!$L$1,'Cumulative Cost Share Budget'!N310,0)</f>
        <v>0</v>
      </c>
      <c r="O311" s="214">
        <f>IF('Cumulative Cost Share Budget'!$L310='Split CS budget (D)'!$L$1,'Cumulative Cost Share Budget'!O310,0)</f>
        <v>0</v>
      </c>
      <c r="P311" s="209">
        <f>IF('Cumulative Cost Share Budget'!L310='Split CS budget (D)'!$L$1,'Cumulative Cost Share Budget'!P310,0)</f>
        <v>0</v>
      </c>
      <c r="Q311" s="211">
        <f>IF('Cumulative Cost Share Budget'!L310='Split CS budget (D)'!$L$1,'Cumulative Cost Share Budget'!Q310,0)</f>
        <v>0</v>
      </c>
      <c r="R311" s="212">
        <f>IF('Cumulative Cost Share Budget'!L310='Split CS budget (D)'!$L$1,'Cumulative Cost Share Budget'!R310,0)</f>
        <v>0</v>
      </c>
      <c r="S311" s="61">
        <f>IF('Cumulative Cost Share Budget'!L310='Split CS budget (D)'!$L$1,'Cumulative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93">
        <f>IF('Cumulative Cost Share Budget'!$L311='Split CS budget (D)'!$L$1,'Cumulative Cost Share Budget'!A311,0)</f>
        <v>0</v>
      </c>
      <c r="B312" s="493">
        <f>IF('Cumulative Cost Share Budget'!$L311='Split CS budget (D)'!$L$1,'Cumulative Cost Share Budget'!B311,0)</f>
        <v>0</v>
      </c>
      <c r="C312" s="480"/>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(D)'!$L$1,'Cumulative Cost Share Budget'!Q311,0)</f>
        <v>0</v>
      </c>
      <c r="R312" s="212">
        <f>IF('Cumulative Cost Share Budget'!L311='Split CS budget (D)'!$L$1,'Cumulative Cost Share Budget'!R311,0)</f>
        <v>0</v>
      </c>
      <c r="S312" s="61">
        <f>IF('Cumulative Cost Share Budget'!L311='Split CS budget (D)'!$L$1,'Cumulative Cost Share Budget'!S311,0)</f>
        <v>0</v>
      </c>
      <c r="T312" s="16"/>
      <c r="U312" s="324"/>
      <c r="V312" s="324"/>
      <c r="W312" s="324"/>
      <c r="X312" s="324"/>
      <c r="Y312" s="324"/>
    </row>
    <row r="313" spans="1:25" hidden="1">
      <c r="A313" s="449"/>
      <c r="B313" s="486"/>
      <c r="C313" s="480"/>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(D)'!$L$1,'Cumulative Cost Share Budget'!Q312,0)</f>
        <v>0</v>
      </c>
      <c r="R313" s="212">
        <f>IF('Cumulative Cost Share Budget'!L312='Split CS budget (D)'!$L$1,'Cumulative Cost Share Budget'!R312,0)</f>
        <v>0</v>
      </c>
      <c r="S313" s="61">
        <f>IF('Cumulative Cost Share Budget'!L312='Split CS budget (D)'!$L$1,'Cumulative Cost Share Budget'!S312,0)</f>
        <v>0</v>
      </c>
      <c r="T313" s="16"/>
      <c r="U313" s="323"/>
      <c r="V313" s="323"/>
      <c r="W313" s="323"/>
      <c r="X313" s="323"/>
      <c r="Y313" s="323"/>
    </row>
    <row r="314" spans="1:25" ht="15" hidden="1">
      <c r="A314" s="449"/>
      <c r="B314" s="486"/>
      <c r="C314" s="480"/>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(D)'!$L$1,'Cumulative Cost Share Budget'!Q313,0)</f>
        <v>0</v>
      </c>
      <c r="R314" s="212">
        <f>IF('Cumulative Cost Share Budget'!L313='Split CS budget (D)'!$L$1,'Cumulative Cost Share Budget'!R313,0)</f>
        <v>0</v>
      </c>
      <c r="S314" s="61">
        <f>IF('Cumulative Cost Share Budget'!L313='Split CS budget (D)'!$L$1,'Cumulative Cost Share Budget'!S313,0)</f>
        <v>0</v>
      </c>
      <c r="T314" s="16"/>
      <c r="U314" s="324"/>
      <c r="V314" s="324"/>
      <c r="W314" s="324"/>
      <c r="X314" s="324"/>
      <c r="Y314" s="324"/>
    </row>
    <row r="315" spans="1:25" hidden="1">
      <c r="A315" s="449"/>
      <c r="B315" s="486"/>
      <c r="C315" s="480"/>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(D)'!$L$1,'Cumulative Cost Share Budget'!Q314,0)</f>
        <v>0</v>
      </c>
      <c r="R315" s="212">
        <f>IF('Cumulative Cost Share Budget'!L314='Split CS budget (D)'!$L$1,'Cumulative Cost Share Budget'!R314,0)</f>
        <v>0</v>
      </c>
      <c r="S315" s="61">
        <f>IF('Cumulative Cost Share Budget'!L314='Split CS budget (D)'!$L$1,'Cumulative Cost Share Budget'!S314,0)</f>
        <v>0</v>
      </c>
      <c r="T315" s="16"/>
      <c r="U315" s="323"/>
      <c r="V315" s="323"/>
      <c r="W315" s="323"/>
      <c r="X315" s="323"/>
      <c r="Y315" s="323"/>
    </row>
    <row r="316" spans="1:25" hidden="1">
      <c r="A316" s="449"/>
      <c r="C316" s="76"/>
      <c r="D316" s="59"/>
      <c r="E316" s="16"/>
      <c r="F316" s="16"/>
      <c r="G316" s="16"/>
      <c r="H316" s="16"/>
      <c r="I316" s="16"/>
      <c r="J316" s="25"/>
      <c r="M316" s="2"/>
      <c r="N316" s="2"/>
      <c r="O316" s="2"/>
      <c r="P316" s="2"/>
      <c r="Q316" s="2"/>
      <c r="R316" s="4"/>
      <c r="S316" s="3"/>
      <c r="T316" s="16"/>
      <c r="U316" s="24"/>
      <c r="V316" s="24"/>
      <c r="W316" s="24"/>
      <c r="X316" s="24"/>
      <c r="Y316" s="24"/>
    </row>
    <row r="317" spans="1:25" ht="5.4" customHeight="1">
      <c r="A317" s="449"/>
      <c r="D317" s="21"/>
      <c r="E317" s="21"/>
      <c r="F317" s="21"/>
      <c r="G317" s="21"/>
      <c r="H317" s="21"/>
      <c r="I317" s="21"/>
      <c r="J317" s="61"/>
      <c r="S317" s="16"/>
    </row>
    <row r="318" spans="1:25">
      <c r="A318" s="487"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62" t="s">
        <v>118</v>
      </c>
      <c r="V322" s="762"/>
      <c r="W322" s="762"/>
      <c r="X322" s="762"/>
      <c r="Y322" s="762"/>
    </row>
    <row r="323" spans="1:25">
      <c r="A323" s="786" t="s">
        <v>422</v>
      </c>
      <c r="B323" s="786"/>
      <c r="C323" s="786"/>
      <c r="D323" s="786"/>
      <c r="E323" s="786"/>
      <c r="F323" s="786"/>
      <c r="G323" s="786"/>
      <c r="H323" s="786"/>
      <c r="I323" s="786"/>
      <c r="J323" s="786"/>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5">
        <f>IF('Cumulative Cost Share Budget'!$L324='Split CS budget (D)'!$L$1,'Cumulative Cost Share Budget'!A324,0)</f>
        <v>0</v>
      </c>
      <c r="B325" s="493">
        <f>IF('Cumulative Cost Share Budget'!$L324='Split CS budget (D)'!$L$1,'Cumulative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(D)'!$L$1,'Cumulative Cost Share Budget'!M324,0)</f>
        <v>0</v>
      </c>
      <c r="N325" s="214">
        <f>IF('Cumulative Cost Share Budget'!L324='Split CS budget (D)'!$L$1,'Cumulative Cost Share Budget'!N324,0)</f>
        <v>0</v>
      </c>
      <c r="O325" s="214">
        <f>IF('Cumulative Cost Share Budget'!$L324='Split CS budget (D)'!$L$1,'Cumulative Cost Share Budget'!O324,0)</f>
        <v>0</v>
      </c>
      <c r="P325" s="209">
        <f>IF('Cumulative Cost Share Budget'!L324='Split CS budget (D)'!$L$1,'Cumulative Cost Share Budget'!P324,0)</f>
        <v>0</v>
      </c>
      <c r="Q325" s="211">
        <f>IF('Cumulative Cost Share Budget'!L324='Split CS budget (D)'!$L$1,'Cumulative Cost Share Budget'!Q324,0)</f>
        <v>0</v>
      </c>
      <c r="R325" s="212">
        <f>IF('Cumulative Cost Share Budget'!L324='Split CS budget (D)'!$L$1,'Cumulative Cost Share Budget'!R324,0)</f>
        <v>0</v>
      </c>
      <c r="S325" s="61">
        <f>IF('Cumulative Cost Share Budget'!L324='Split CS budget (D)'!$L$1,'Cumulative Cost Share Budget'!S324,0)</f>
        <v>0</v>
      </c>
      <c r="T325" s="211">
        <f>IF('Cumulative Cost Share Budget'!L324='Split CS budget (D)'!$L$1,'Cumulative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93">
        <f>IF('Cumulative Cost Share Budget'!$L325='Split CS budget (D)'!$L$1,'Cumulative Cost Share Budget'!A325,0)</f>
        <v>0</v>
      </c>
      <c r="B326" s="493">
        <f>IF('Cumulative Cost Share Budget'!$L325='Split CS budget (D)'!$L$1,'Cumulative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(D)'!$L$1,'Cumulative Cost Share Budget'!Q325,0)</f>
        <v>0</v>
      </c>
      <c r="R326" s="212">
        <f>IF('Cumulative Cost Share Budget'!L325='Split CS budget (D)'!$L$1,'Cumulative Cost Share Budget'!R325,0)</f>
        <v>0</v>
      </c>
      <c r="S326" s="61">
        <f>IF('Cumulative Cost Share Budget'!L325='Split CS budget (D)'!$L$1,'Cumulative Cost Share Budget'!S325,0)</f>
        <v>0</v>
      </c>
      <c r="T326" s="211">
        <f>IF('Cumulative Cost Share Budget'!L325='Split CS budget (D)'!$L$1,'Cumulative Cost Share Budget'!T325,0)</f>
        <v>0</v>
      </c>
      <c r="U326" s="323"/>
      <c r="V326" s="323"/>
      <c r="W326" s="323"/>
      <c r="X326" s="323"/>
      <c r="Y326" s="323"/>
    </row>
    <row r="327" spans="1:25">
      <c r="A327" s="449"/>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(D)'!$L$1,'Cumulative Cost Share Budget'!Q326,0)</f>
        <v>0</v>
      </c>
      <c r="R327" s="212">
        <f>IF('Cumulative Cost Share Budget'!L326='Split CS budget (D)'!$L$1,'Cumulative Cost Share Budget'!R326,0)</f>
        <v>0</v>
      </c>
      <c r="S327" s="61">
        <f>IF('Cumulative Cost Share Budget'!L326='Split CS budget (D)'!$L$1,'Cumulative Cost Share Budget'!S326,0)</f>
        <v>0</v>
      </c>
      <c r="T327" s="211">
        <f>IF('Cumulative Cost Share Budget'!L326='Split CS budget (D)'!$L$1,'Cumulative Cost Share Budget'!T326,0)</f>
        <v>0</v>
      </c>
      <c r="U327" s="324"/>
      <c r="V327" s="324"/>
      <c r="W327" s="324"/>
      <c r="X327" s="324"/>
      <c r="Y327" s="324"/>
    </row>
    <row r="328" spans="1:25">
      <c r="A328" s="449"/>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(D)'!$L$1,'Cumulative Cost Share Budget'!Q327,0)</f>
        <v>0</v>
      </c>
      <c r="R328" s="212">
        <f>IF('Cumulative Cost Share Budget'!L327='Split CS budget (D)'!$L$1,'Cumulative Cost Share Budget'!R327,0)</f>
        <v>0</v>
      </c>
      <c r="S328" s="61">
        <f>IF('Cumulative Cost Share Budget'!L327='Split CS budget (D)'!$L$1,'Cumulative Cost Share Budget'!S327,0)</f>
        <v>0</v>
      </c>
      <c r="T328" s="211">
        <f>IF('Cumulative Cost Share Budget'!L327='Split CS budget (D)'!$L$1,'Cumulative Cost Share Budget'!T327,0)</f>
        <v>0</v>
      </c>
      <c r="U328" s="323"/>
      <c r="V328" s="323"/>
      <c r="W328" s="323"/>
      <c r="X328" s="323"/>
      <c r="Y328" s="323"/>
    </row>
    <row r="329" spans="1:25" ht="15">
      <c r="A329" s="449"/>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(D)'!$L$1,'Cumulative Cost Share Budget'!Q328,0)</f>
        <v>0</v>
      </c>
      <c r="R329" s="212">
        <f>IF('Cumulative Cost Share Budget'!L328='Split CS budget (D)'!$L$1,'Cumulative Cost Share Budget'!R328,0)</f>
        <v>0</v>
      </c>
      <c r="S329" s="61">
        <f>IF('Cumulative Cost Share Budget'!L328='Split CS budget (D)'!$L$1,'Cumulative Cost Share Budget'!S328,0)</f>
        <v>0</v>
      </c>
      <c r="T329" s="211">
        <f>IF('Cumulative Cost Share Budget'!L328='Split CS budget (D)'!$L$1,'Cumulative Cost Share Budget'!T328,0)</f>
        <v>0</v>
      </c>
      <c r="U329" s="323"/>
      <c r="V329" s="323"/>
      <c r="W329" s="323"/>
      <c r="X329" s="323"/>
      <c r="Y329" s="323"/>
    </row>
    <row r="330" spans="1:25">
      <c r="A330" s="449"/>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9"/>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5">
        <f>IF('Cumulative Cost Share Budget'!$L331='Split CS budget (D)'!$L$1,'Cumulative Cost Share Budget'!A331,0)</f>
        <v>0</v>
      </c>
      <c r="B332" s="493">
        <f>IF('Cumulative Cost Share Budget'!$L331='Split CS budget (D)'!$L$1,'Cumulative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(D)'!$L$1,'Cumulative Cost Share Budget'!M331,0)</f>
        <v>0</v>
      </c>
      <c r="N332" s="214">
        <f>IF('Cumulative Cost Share Budget'!L331='Split CS budget (D)'!$L$1,'Cumulative Cost Share Budget'!N331,0)</f>
        <v>0</v>
      </c>
      <c r="O332" s="214">
        <f>IF('Cumulative Cost Share Budget'!$L331='Split CS budget (D)'!$L$1,'Cumulative Cost Share Budget'!O331,0)</f>
        <v>0</v>
      </c>
      <c r="P332" s="209">
        <f>IF('Cumulative Cost Share Budget'!L331='Split CS budget (D)'!$L$1,'Cumulative Cost Share Budget'!P331,0)</f>
        <v>0</v>
      </c>
      <c r="Q332" s="211">
        <f>IF('Cumulative Cost Share Budget'!L331='Split CS budget (D)'!$L$1,'Cumulative Cost Share Budget'!Q331,0)</f>
        <v>0</v>
      </c>
      <c r="R332" s="212">
        <f>IF('Cumulative Cost Share Budget'!L331='Split CS budget (D)'!$L$1,'Cumulative Cost Share Budget'!R331,0)</f>
        <v>0</v>
      </c>
      <c r="S332" s="61">
        <f>IF('Cumulative Cost Share Budget'!L331='Split CS budget (D)'!$L$1,'Cumulative Cost Share Budget'!S331,0)</f>
        <v>0</v>
      </c>
      <c r="T332" s="211">
        <f>IF('Cumulative Cost Share Budget'!L331='Split CS budget (D)'!$L$1,'Cumulative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93">
        <f>IF('Cumulative Cost Share Budget'!$L332='Split CS budget (D)'!$L$1,'Cumulative Cost Share Budget'!A332,0)</f>
        <v>0</v>
      </c>
      <c r="B333" s="493">
        <f>IF('Cumulative Cost Share Budget'!$L332='Split CS budget (D)'!$L$1,'Cumulative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(D)'!$L$1,'Cumulative Cost Share Budget'!Q332,0)</f>
        <v>0</v>
      </c>
      <c r="R333" s="212">
        <f>IF('Cumulative Cost Share Budget'!L332='Split CS budget (D)'!$L$1,'Cumulative Cost Share Budget'!R332,0)</f>
        <v>0</v>
      </c>
      <c r="S333" s="61">
        <f>IF('Cumulative Cost Share Budget'!L332='Split CS budget (D)'!$L$1,'Cumulative Cost Share Budget'!S332,0)</f>
        <v>0</v>
      </c>
      <c r="T333" s="211">
        <f>IF('Cumulative Cost Share Budget'!L332='Split CS budget (D)'!$L$1,'Cumulative Cost Share Budget'!T332,0)</f>
        <v>0</v>
      </c>
      <c r="U333" s="323"/>
      <c r="V333" s="323"/>
      <c r="W333" s="323"/>
      <c r="X333" s="323"/>
      <c r="Y333" s="323"/>
    </row>
    <row r="334" spans="1:25" hidden="1">
      <c r="A334" s="449"/>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(D)'!$L$1,'Cumulative Cost Share Budget'!Q333,0)</f>
        <v>0</v>
      </c>
      <c r="R334" s="212">
        <f>IF('Cumulative Cost Share Budget'!L333='Split CS budget (D)'!$L$1,'Cumulative Cost Share Budget'!R333,0)</f>
        <v>0</v>
      </c>
      <c r="S334" s="61">
        <f>IF('Cumulative Cost Share Budget'!L333='Split CS budget (D)'!$L$1,'Cumulative Cost Share Budget'!S333,0)</f>
        <v>0</v>
      </c>
      <c r="T334" s="211">
        <f>IF('Cumulative Cost Share Budget'!L333='Split CS budget (D)'!$L$1,'Cumulative Cost Share Budget'!T333,0)</f>
        <v>0</v>
      </c>
      <c r="U334" s="324"/>
      <c r="V334" s="324"/>
      <c r="W334" s="324"/>
      <c r="X334" s="324"/>
      <c r="Y334" s="324"/>
    </row>
    <row r="335" spans="1:25" hidden="1">
      <c r="A335" s="449"/>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(D)'!$L$1,'Cumulative Cost Share Budget'!Q334,0)</f>
        <v>0</v>
      </c>
      <c r="R335" s="212">
        <f>IF('Cumulative Cost Share Budget'!L334='Split CS budget (D)'!$L$1,'Cumulative Cost Share Budget'!R334,0)</f>
        <v>0</v>
      </c>
      <c r="S335" s="61">
        <f>IF('Cumulative Cost Share Budget'!L334='Split CS budget (D)'!$L$1,'Cumulative Cost Share Budget'!S334,0)</f>
        <v>0</v>
      </c>
      <c r="T335" s="211">
        <f>IF('Cumulative Cost Share Budget'!L334='Split CS budget (D)'!$L$1,'Cumulative Cost Share Budget'!T334,0)</f>
        <v>0</v>
      </c>
      <c r="U335" s="323"/>
      <c r="V335" s="323"/>
      <c r="W335" s="323"/>
      <c r="X335" s="323"/>
      <c r="Y335" s="323"/>
    </row>
    <row r="336" spans="1:25" ht="15" hidden="1">
      <c r="A336" s="449"/>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(D)'!$L$1,'Cumulative Cost Share Budget'!Q335,0)</f>
        <v>0</v>
      </c>
      <c r="R336" s="212">
        <f>IF('Cumulative Cost Share Budget'!L335='Split CS budget (D)'!$L$1,'Cumulative Cost Share Budget'!R335,0)</f>
        <v>0</v>
      </c>
      <c r="S336" s="61">
        <f>IF('Cumulative Cost Share Budget'!L335='Split CS budget (D)'!$L$1,'Cumulative Cost Share Budget'!S335,0)</f>
        <v>0</v>
      </c>
      <c r="T336" s="211">
        <f>IF('Cumulative Cost Share Budget'!L335='Split CS budget (D)'!$L$1,'Cumulative Cost Share Budget'!T335,0)</f>
        <v>0</v>
      </c>
      <c r="U336" s="323"/>
      <c r="V336" s="323"/>
      <c r="W336" s="323"/>
      <c r="X336" s="323"/>
      <c r="Y336" s="323"/>
    </row>
    <row r="337" spans="1:25" hidden="1">
      <c r="A337" s="449"/>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9"/>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5">
        <f>IF('Cumulative Cost Share Budget'!$L338='Split CS budget (D)'!$L$1,'Cumulative Cost Share Budget'!A338,0)</f>
        <v>0</v>
      </c>
      <c r="B339" s="493">
        <f>IF('Cumulative Cost Share Budget'!$L338='Split CS budget (D)'!$L$1,'Cumulative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(D)'!$L$1,'Cumulative Cost Share Budget'!M338,0)</f>
        <v>0</v>
      </c>
      <c r="N339" s="214">
        <f>IF('Cumulative Cost Share Budget'!L338='Split CS budget (D)'!$L$1,'Cumulative Cost Share Budget'!N338,0)</f>
        <v>0</v>
      </c>
      <c r="O339" s="214">
        <f>IF('Cumulative Cost Share Budget'!$L338='Split CS budget (D)'!$L$1,'Cumulative Cost Share Budget'!O338,0)</f>
        <v>0</v>
      </c>
      <c r="P339" s="209">
        <f>IF('Cumulative Cost Share Budget'!L338='Split CS budget (D)'!$L$1,'Cumulative Cost Share Budget'!P338,0)</f>
        <v>0</v>
      </c>
      <c r="Q339" s="211">
        <f>IF('Cumulative Cost Share Budget'!L338='Split CS budget (D)'!$L$1,'Cumulative Cost Share Budget'!Q338,0)</f>
        <v>0</v>
      </c>
      <c r="R339" s="212">
        <f>IF('Cumulative Cost Share Budget'!L338='Split CS budget (D)'!$L$1,'Cumulative Cost Share Budget'!R338,0)</f>
        <v>0</v>
      </c>
      <c r="S339" s="61">
        <f>IF('Cumulative Cost Share Budget'!L338='Split CS budget (D)'!$L$1,'Cumulative Cost Share Budget'!S338,0)</f>
        <v>0</v>
      </c>
      <c r="T339" s="211">
        <f>IF('Cumulative Cost Share Budget'!L338='Split CS budget (D)'!$L$1,'Cumulative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93">
        <f>IF('Cumulative Cost Share Budget'!$L339='Split CS budget (D)'!$L$1,'Cumulative Cost Share Budget'!A339,0)</f>
        <v>0</v>
      </c>
      <c r="B340" s="493">
        <f>IF('Cumulative Cost Share Budget'!$L339='Split CS budget (D)'!$L$1,'Cumulative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(D)'!$L$1,'Cumulative Cost Share Budget'!Q339,0)</f>
        <v>0</v>
      </c>
      <c r="R340" s="212">
        <f>IF('Cumulative Cost Share Budget'!L339='Split CS budget (D)'!$L$1,'Cumulative Cost Share Budget'!R339,0)</f>
        <v>0</v>
      </c>
      <c r="S340" s="61">
        <f>IF('Cumulative Cost Share Budget'!L339='Split CS budget (D)'!$L$1,'Cumulative Cost Share Budget'!S339,0)</f>
        <v>0</v>
      </c>
      <c r="T340" s="211">
        <f>IF('Cumulative Cost Share Budget'!L339='Split CS budget (D)'!$L$1,'Cumulative Cost Share Budget'!T339,0)</f>
        <v>0</v>
      </c>
      <c r="U340" s="323"/>
      <c r="V340" s="323"/>
      <c r="W340" s="323"/>
      <c r="X340" s="323"/>
      <c r="Y340" s="323"/>
    </row>
    <row r="341" spans="1:25" hidden="1">
      <c r="A341" s="449"/>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(D)'!$L$1,'Cumulative Cost Share Budget'!Q340,0)</f>
        <v>0</v>
      </c>
      <c r="R341" s="212">
        <f>IF('Cumulative Cost Share Budget'!L340='Split CS budget (D)'!$L$1,'Cumulative Cost Share Budget'!R340,0)</f>
        <v>0</v>
      </c>
      <c r="S341" s="61">
        <f>IF('Cumulative Cost Share Budget'!L340='Split CS budget (D)'!$L$1,'Cumulative Cost Share Budget'!S340,0)</f>
        <v>0</v>
      </c>
      <c r="T341" s="211">
        <f>IF('Cumulative Cost Share Budget'!L340='Split CS budget (D)'!$L$1,'Cumulative Cost Share Budget'!T340,0)</f>
        <v>0</v>
      </c>
      <c r="U341" s="324"/>
      <c r="V341" s="324"/>
      <c r="W341" s="324"/>
      <c r="X341" s="324"/>
      <c r="Y341" s="324"/>
    </row>
    <row r="342" spans="1:25" hidden="1">
      <c r="A342" s="449"/>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(D)'!$L$1,'Cumulative Cost Share Budget'!Q341,0)</f>
        <v>0</v>
      </c>
      <c r="R342" s="212">
        <f>IF('Cumulative Cost Share Budget'!L341='Split CS budget (D)'!$L$1,'Cumulative Cost Share Budget'!R341,0)</f>
        <v>0</v>
      </c>
      <c r="S342" s="61">
        <f>IF('Cumulative Cost Share Budget'!L341='Split CS budget (D)'!$L$1,'Cumulative Cost Share Budget'!S341,0)</f>
        <v>0</v>
      </c>
      <c r="T342" s="211">
        <f>IF('Cumulative Cost Share Budget'!L341='Split CS budget (D)'!$L$1,'Cumulative Cost Share Budget'!T341,0)</f>
        <v>0</v>
      </c>
      <c r="U342" s="324"/>
      <c r="V342" s="324"/>
      <c r="W342" s="324"/>
      <c r="X342" s="324"/>
      <c r="Y342" s="324"/>
    </row>
    <row r="343" spans="1:25" ht="15" hidden="1">
      <c r="A343" s="449"/>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(D)'!$L$1,'Cumulative Cost Share Budget'!Q342,0)</f>
        <v>0</v>
      </c>
      <c r="R343" s="212">
        <f>IF('Cumulative Cost Share Budget'!L342='Split CS budget (D)'!$L$1,'Cumulative Cost Share Budget'!R342,0)</f>
        <v>0</v>
      </c>
      <c r="S343" s="61">
        <f>IF('Cumulative Cost Share Budget'!L342='Split CS budget (D)'!$L$1,'Cumulative Cost Share Budget'!S342,0)</f>
        <v>0</v>
      </c>
      <c r="T343" s="211">
        <f>IF('Cumulative Cost Share Budget'!L342='Split CS budget (D)'!$L$1,'Cumulative Cost Share Budget'!T342,0)</f>
        <v>0</v>
      </c>
      <c r="U343" s="323"/>
      <c r="V343" s="323"/>
      <c r="W343" s="323"/>
      <c r="X343" s="323"/>
      <c r="Y343" s="323"/>
    </row>
    <row r="344" spans="1:25" hidden="1">
      <c r="A344" s="449"/>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9"/>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5">
        <f>IF('Cumulative Cost Share Budget'!$L345='Split CS budget (D)'!$L$1,'Cumulative Cost Share Budget'!A345,0)</f>
        <v>0</v>
      </c>
      <c r="B346" s="493">
        <f>IF('Cumulative Cost Share Budget'!$L345='Split CS budget (D)'!$L$1,'Cumulative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(D)'!$L$1,'Cumulative Cost Share Budget'!M345,0)</f>
        <v>0</v>
      </c>
      <c r="N346" s="214">
        <f>IF('Cumulative Cost Share Budget'!L345='Split CS budget (D)'!$L$1,'Cumulative Cost Share Budget'!N345,0)</f>
        <v>0</v>
      </c>
      <c r="O346" s="214">
        <f>IF('Cumulative Cost Share Budget'!$L345='Split CS budget (D)'!$L$1,'Cumulative Cost Share Budget'!O345,0)</f>
        <v>0</v>
      </c>
      <c r="P346" s="209">
        <f>IF('Cumulative Cost Share Budget'!L345='Split CS budget (D)'!$L$1,'Cumulative Cost Share Budget'!P345,0)</f>
        <v>0</v>
      </c>
      <c r="Q346" s="211">
        <f>IF('Cumulative Cost Share Budget'!L345='Split CS budget (D)'!$L$1,'Cumulative Cost Share Budget'!Q345,0)</f>
        <v>0</v>
      </c>
      <c r="R346" s="212">
        <f>IF('Cumulative Cost Share Budget'!L345='Split CS budget (D)'!$L$1,'Cumulative Cost Share Budget'!R345,0)</f>
        <v>0</v>
      </c>
      <c r="S346" s="61">
        <f>IF('Cumulative Cost Share Budget'!L345='Split CS budget (D)'!$L$1,'Cumulative Cost Share Budget'!S345,0)</f>
        <v>0</v>
      </c>
      <c r="T346" s="211">
        <f>IF('Cumulative Cost Share Budget'!L345='Split CS budget (D)'!$L$1,'Cumulative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93">
        <f>IF('Cumulative Cost Share Budget'!$L346='Split CS budget (D)'!$L$1,'Cumulative Cost Share Budget'!A346,0)</f>
        <v>0</v>
      </c>
      <c r="B347" s="493">
        <f>IF('Cumulative Cost Share Budget'!$L346='Split CS budget (D)'!$L$1,'Cumulative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(D)'!$L$1,'Cumulative Cost Share Budget'!Q346,0)</f>
        <v>0</v>
      </c>
      <c r="R347" s="212">
        <f>IF('Cumulative Cost Share Budget'!L346='Split CS budget (D)'!$L$1,'Cumulative Cost Share Budget'!R346,0)</f>
        <v>0</v>
      </c>
      <c r="S347" s="61">
        <f>IF('Cumulative Cost Share Budget'!L346='Split CS budget (D)'!$L$1,'Cumulative Cost Share Budget'!S346,0)</f>
        <v>0</v>
      </c>
      <c r="T347" s="211">
        <f>IF('Cumulative Cost Share Budget'!L346='Split CS budget (D)'!$L$1,'Cumulative Cost Share Budget'!T346,0)</f>
        <v>0</v>
      </c>
      <c r="U347" s="323"/>
      <c r="V347" s="323"/>
      <c r="W347" s="323"/>
      <c r="X347" s="323"/>
      <c r="Y347" s="323"/>
    </row>
    <row r="348" spans="1:25" hidden="1">
      <c r="A348" s="449"/>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(D)'!$L$1,'Cumulative Cost Share Budget'!Q347,0)</f>
        <v>0</v>
      </c>
      <c r="R348" s="212">
        <f>IF('Cumulative Cost Share Budget'!L347='Split CS budget (D)'!$L$1,'Cumulative Cost Share Budget'!R347,0)</f>
        <v>0</v>
      </c>
      <c r="S348" s="61">
        <f>IF('Cumulative Cost Share Budget'!L347='Split CS budget (D)'!$L$1,'Cumulative Cost Share Budget'!S347,0)</f>
        <v>0</v>
      </c>
      <c r="T348" s="211">
        <f>IF('Cumulative Cost Share Budget'!L347='Split CS budget (D)'!$L$1,'Cumulative Cost Share Budget'!T347,0)</f>
        <v>0</v>
      </c>
      <c r="U348" s="324"/>
      <c r="V348" s="324"/>
      <c r="W348" s="324"/>
      <c r="X348" s="324"/>
      <c r="Y348" s="324"/>
    </row>
    <row r="349" spans="1:25" hidden="1">
      <c r="A349" s="449"/>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(D)'!$L$1,'Cumulative Cost Share Budget'!Q348,0)</f>
        <v>0</v>
      </c>
      <c r="R349" s="212">
        <f>IF('Cumulative Cost Share Budget'!L348='Split CS budget (D)'!$L$1,'Cumulative Cost Share Budget'!R348,0)</f>
        <v>0</v>
      </c>
      <c r="S349" s="61">
        <f>IF('Cumulative Cost Share Budget'!L348='Split CS budget (D)'!$L$1,'Cumulative Cost Share Budget'!S348,0)</f>
        <v>0</v>
      </c>
      <c r="T349" s="211">
        <f>IF('Cumulative Cost Share Budget'!L348='Split CS budget (D)'!$L$1,'Cumulative Cost Share Budget'!T348,0)</f>
        <v>0</v>
      </c>
      <c r="U349" s="324"/>
      <c r="V349" s="324"/>
      <c r="W349" s="324"/>
      <c r="X349" s="324"/>
      <c r="Y349" s="324"/>
    </row>
    <row r="350" spans="1:25" ht="15" hidden="1">
      <c r="A350" s="449"/>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(D)'!$L$1,'Cumulative Cost Share Budget'!Q349,0)</f>
        <v>0</v>
      </c>
      <c r="R350" s="212">
        <f>IF('Cumulative Cost Share Budget'!L349='Split CS budget (D)'!$L$1,'Cumulative Cost Share Budget'!R349,0)</f>
        <v>0</v>
      </c>
      <c r="S350" s="61">
        <f>IF('Cumulative Cost Share Budget'!L349='Split CS budget (D)'!$L$1,'Cumulative Cost Share Budget'!S349,0)</f>
        <v>0</v>
      </c>
      <c r="T350" s="211">
        <f>IF('Cumulative Cost Share Budget'!L349='Split CS budget (D)'!$L$1,'Cumulative Cost Share Budget'!T349,0)</f>
        <v>0</v>
      </c>
      <c r="U350" s="323"/>
      <c r="V350" s="323"/>
      <c r="W350" s="323"/>
      <c r="X350" s="323"/>
      <c r="Y350" s="323"/>
    </row>
    <row r="351" spans="1:25" hidden="1">
      <c r="A351" s="449"/>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9"/>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5">
        <f>IF('Cumulative Cost Share Budget'!$L352='Split CS budget (D)'!$L$1,'Cumulative Cost Share Budget'!A352,0)</f>
        <v>0</v>
      </c>
      <c r="B353" s="493">
        <f>IF('Cumulative Cost Share Budget'!$L352='Split CS budget (D)'!$L$1,'Cumulative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(D)'!$L$1,'Cumulative Cost Share Budget'!M352,0)</f>
        <v>0</v>
      </c>
      <c r="N353" s="214">
        <f>IF('Cumulative Cost Share Budget'!L352='Split CS budget (D)'!$L$1,'Cumulative Cost Share Budget'!N352,0)</f>
        <v>0</v>
      </c>
      <c r="O353" s="214">
        <f>IF('Cumulative Cost Share Budget'!$L352='Split CS budget (D)'!$L$1,'Cumulative Cost Share Budget'!O352,0)</f>
        <v>0</v>
      </c>
      <c r="P353" s="209">
        <f>IF('Cumulative Cost Share Budget'!L352='Split CS budget (D)'!$L$1,'Cumulative Cost Share Budget'!P352,0)</f>
        <v>0</v>
      </c>
      <c r="Q353" s="211">
        <f>IF('Cumulative Cost Share Budget'!L352='Split CS budget (D)'!$L$1,'Cumulative Cost Share Budget'!Q352,0)</f>
        <v>0</v>
      </c>
      <c r="R353" s="212">
        <f>IF('Cumulative Cost Share Budget'!L352='Split CS budget (D)'!$L$1,'Cumulative Cost Share Budget'!R352,0)</f>
        <v>0</v>
      </c>
      <c r="S353" s="61">
        <f>IF('Cumulative Cost Share Budget'!L352='Split CS budget (D)'!$L$1,'Cumulative Cost Share Budget'!S352,0)</f>
        <v>0</v>
      </c>
      <c r="T353" s="211">
        <f>IF('Cumulative Cost Share Budget'!L352='Split CS budget (D)'!$L$1,'Cumulative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93">
        <f>IF('Cumulative Cost Share Budget'!$L353='Split CS budget (D)'!$L$1,'Cumulative Cost Share Budget'!A353,0)</f>
        <v>0</v>
      </c>
      <c r="B354" s="493">
        <f>IF('Cumulative Cost Share Budget'!$L353='Split CS budget (D)'!$L$1,'Cumulative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(D)'!$L$1,'Cumulative Cost Share Budget'!Q353,0)</f>
        <v>0</v>
      </c>
      <c r="R354" s="212">
        <f>IF('Cumulative Cost Share Budget'!L353='Split CS budget (D)'!$L$1,'Cumulative Cost Share Budget'!R353,0)</f>
        <v>0</v>
      </c>
      <c r="S354" s="61">
        <f>IF('Cumulative Cost Share Budget'!L353='Split CS budget (D)'!$L$1,'Cumulative Cost Share Budget'!S353,0)</f>
        <v>0</v>
      </c>
      <c r="T354" s="211">
        <f>IF('Cumulative Cost Share Budget'!L353='Split CS budget (D)'!$L$1,'Cumulative Cost Share Budget'!T353,0)</f>
        <v>0</v>
      </c>
      <c r="U354" s="323"/>
      <c r="V354" s="323"/>
      <c r="W354" s="323"/>
      <c r="X354" s="323"/>
      <c r="Y354" s="323"/>
    </row>
    <row r="355" spans="1:25" hidden="1">
      <c r="A355" s="449"/>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(D)'!$L$1,'Cumulative Cost Share Budget'!Q354,0)</f>
        <v>0</v>
      </c>
      <c r="R355" s="212">
        <f>IF('Cumulative Cost Share Budget'!L354='Split CS budget (D)'!$L$1,'Cumulative Cost Share Budget'!R354,0)</f>
        <v>0</v>
      </c>
      <c r="S355" s="61">
        <f>IF('Cumulative Cost Share Budget'!L354='Split CS budget (D)'!$L$1,'Cumulative Cost Share Budget'!S354,0)</f>
        <v>0</v>
      </c>
      <c r="T355" s="211">
        <f>IF('Cumulative Cost Share Budget'!L354='Split CS budget (D)'!$L$1,'Cumulative Cost Share Budget'!T354,0)</f>
        <v>0</v>
      </c>
      <c r="U355" s="324"/>
      <c r="V355" s="324"/>
      <c r="W355" s="324"/>
      <c r="X355" s="324"/>
      <c r="Y355" s="324"/>
    </row>
    <row r="356" spans="1:25" hidden="1">
      <c r="A356" s="449"/>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(D)'!$L$1,'Cumulative Cost Share Budget'!Q355,0)</f>
        <v>0</v>
      </c>
      <c r="R356" s="212">
        <f>IF('Cumulative Cost Share Budget'!L355='Split CS budget (D)'!$L$1,'Cumulative Cost Share Budget'!R355,0)</f>
        <v>0</v>
      </c>
      <c r="S356" s="61">
        <f>IF('Cumulative Cost Share Budget'!L355='Split CS budget (D)'!$L$1,'Cumulative Cost Share Budget'!S355,0)</f>
        <v>0</v>
      </c>
      <c r="T356" s="211">
        <f>IF('Cumulative Cost Share Budget'!L355='Split CS budget (D)'!$L$1,'Cumulative Cost Share Budget'!T355,0)</f>
        <v>0</v>
      </c>
      <c r="U356" s="324"/>
      <c r="V356" s="324"/>
      <c r="W356" s="324"/>
      <c r="X356" s="324"/>
      <c r="Y356" s="324"/>
    </row>
    <row r="357" spans="1:25" ht="15" hidden="1">
      <c r="A357" s="449"/>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(D)'!$L$1,'Cumulative Cost Share Budget'!Q356,0)</f>
        <v>0</v>
      </c>
      <c r="R357" s="212">
        <f>IF('Cumulative Cost Share Budget'!L356='Split CS budget (D)'!$L$1,'Cumulative Cost Share Budget'!R356,0)</f>
        <v>0</v>
      </c>
      <c r="S357" s="61">
        <f>IF('Cumulative Cost Share Budget'!L356='Split CS budget (D)'!$L$1,'Cumulative Cost Share Budget'!S356,0)</f>
        <v>0</v>
      </c>
      <c r="T357" s="211">
        <f>IF('Cumulative Cost Share Budget'!L356='Split CS budget (D)'!$L$1,'Cumulative Cost Share Budget'!T356,0)</f>
        <v>0</v>
      </c>
      <c r="U357" s="323"/>
      <c r="V357" s="323"/>
      <c r="W357" s="323"/>
      <c r="X357" s="323"/>
      <c r="Y357" s="323"/>
    </row>
    <row r="358" spans="1:25" hidden="1">
      <c r="A358" s="449"/>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9"/>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5">
        <f>IF('Cumulative Cost Share Budget'!$L359='Split CS budget (D)'!$L$1,'Cumulative Cost Share Budget'!A359,0)</f>
        <v>0</v>
      </c>
      <c r="B360" s="493">
        <f>IF('Cumulative Cost Share Budget'!$L359='Split CS budget (D)'!$L$1,'Cumulative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(D)'!$L$1,'Cumulative Cost Share Budget'!M359,0)</f>
        <v>0</v>
      </c>
      <c r="N360" s="214">
        <f>IF('Cumulative Cost Share Budget'!L359='Split CS budget (D)'!$L$1,'Cumulative Cost Share Budget'!N359,0)</f>
        <v>0</v>
      </c>
      <c r="O360" s="214">
        <f>IF('Cumulative Cost Share Budget'!$L359='Split CS budget (D)'!$L$1,'Cumulative Cost Share Budget'!O359,0)</f>
        <v>0</v>
      </c>
      <c r="P360" s="209">
        <f>IF('Cumulative Cost Share Budget'!L359='Split CS budget (D)'!$L$1,'Cumulative Cost Share Budget'!P359,0)</f>
        <v>0</v>
      </c>
      <c r="Q360" s="211">
        <f>IF('Cumulative Cost Share Budget'!L359='Split CS budget (D)'!$L$1,'Cumulative Cost Share Budget'!Q359,0)</f>
        <v>0</v>
      </c>
      <c r="R360" s="212">
        <f>IF('Cumulative Cost Share Budget'!L359='Split CS budget (D)'!$L$1,'Cumulative Cost Share Budget'!R359,0)</f>
        <v>0</v>
      </c>
      <c r="S360" s="61">
        <f>IF('Cumulative Cost Share Budget'!L359='Split CS budget (D)'!$L$1,'Cumulative Cost Share Budget'!S359,0)</f>
        <v>0</v>
      </c>
      <c r="T360" s="211">
        <f>IF('Cumulative Cost Share Budget'!L359='Split CS budget (D)'!$L$1,'Cumulative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93">
        <f>IF('Cumulative Cost Share Budget'!$L360='Split CS budget (D)'!$L$1,'Cumulative Cost Share Budget'!A360,0)</f>
        <v>0</v>
      </c>
      <c r="B361" s="493">
        <f>IF('Cumulative Cost Share Budget'!$L360='Split CS budget (D)'!$L$1,'Cumulative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(D)'!$L$1,'Cumulative Cost Share Budget'!Q360,0)</f>
        <v>0</v>
      </c>
      <c r="R361" s="212">
        <f>IF('Cumulative Cost Share Budget'!L360='Split CS budget (D)'!$L$1,'Cumulative Cost Share Budget'!R360,0)</f>
        <v>0</v>
      </c>
      <c r="S361" s="61">
        <f>IF('Cumulative Cost Share Budget'!L360='Split CS budget (D)'!$L$1,'Cumulative Cost Share Budget'!S360,0)</f>
        <v>0</v>
      </c>
      <c r="T361" s="211">
        <f>IF('Cumulative Cost Share Budget'!L360='Split CS budget (D)'!$L$1,'Cumulative Cost Share Budget'!T360,0)</f>
        <v>0</v>
      </c>
      <c r="U361" s="323"/>
      <c r="V361" s="323"/>
      <c r="W361" s="323"/>
      <c r="X361" s="323"/>
      <c r="Y361" s="323"/>
    </row>
    <row r="362" spans="1:25" hidden="1">
      <c r="A362" s="449"/>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(D)'!$L$1,'Cumulative Cost Share Budget'!Q361,0)</f>
        <v>0</v>
      </c>
      <c r="R362" s="212">
        <f>IF('Cumulative Cost Share Budget'!L361='Split CS budget (D)'!$L$1,'Cumulative Cost Share Budget'!R361,0)</f>
        <v>0</v>
      </c>
      <c r="S362" s="61">
        <f>IF('Cumulative Cost Share Budget'!L361='Split CS budget (D)'!$L$1,'Cumulative Cost Share Budget'!S361,0)</f>
        <v>0</v>
      </c>
      <c r="T362" s="211">
        <f>IF('Cumulative Cost Share Budget'!L361='Split CS budget (D)'!$L$1,'Cumulative Cost Share Budget'!T361,0)</f>
        <v>0</v>
      </c>
      <c r="U362" s="324"/>
      <c r="V362" s="324"/>
      <c r="W362" s="324"/>
      <c r="X362" s="324"/>
      <c r="Y362" s="324"/>
    </row>
    <row r="363" spans="1:25" hidden="1">
      <c r="A363" s="449"/>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(D)'!$L$1,'Cumulative Cost Share Budget'!Q362,0)</f>
        <v>0</v>
      </c>
      <c r="R363" s="212">
        <f>IF('Cumulative Cost Share Budget'!L362='Split CS budget (D)'!$L$1,'Cumulative Cost Share Budget'!R362,0)</f>
        <v>0</v>
      </c>
      <c r="S363" s="61">
        <f>IF('Cumulative Cost Share Budget'!L362='Split CS budget (D)'!$L$1,'Cumulative Cost Share Budget'!S362,0)</f>
        <v>0</v>
      </c>
      <c r="T363" s="211">
        <f>IF('Cumulative Cost Share Budget'!L362='Split CS budget (D)'!$L$1,'Cumulative Cost Share Budget'!T362,0)</f>
        <v>0</v>
      </c>
      <c r="U363" s="324"/>
      <c r="V363" s="324"/>
      <c r="W363" s="324"/>
      <c r="X363" s="324"/>
      <c r="Y363" s="324"/>
    </row>
    <row r="364" spans="1:25" ht="15" hidden="1">
      <c r="A364" s="449"/>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(D)'!$L$1,'Cumulative Cost Share Budget'!Q363,0)</f>
        <v>0</v>
      </c>
      <c r="R364" s="212">
        <f>IF('Cumulative Cost Share Budget'!L363='Split CS budget (D)'!$L$1,'Cumulative Cost Share Budget'!R363,0)</f>
        <v>0</v>
      </c>
      <c r="S364" s="61">
        <f>IF('Cumulative Cost Share Budget'!L363='Split CS budget (D)'!$L$1,'Cumulative Cost Share Budget'!S363,0)</f>
        <v>0</v>
      </c>
      <c r="T364" s="211">
        <f>IF('Cumulative Cost Share Budget'!L363='Split CS budget (D)'!$L$1,'Cumulative Cost Share Budget'!T363,0)</f>
        <v>0</v>
      </c>
      <c r="U364" s="323"/>
      <c r="V364" s="323"/>
      <c r="W364" s="323"/>
      <c r="X364" s="323"/>
      <c r="Y364" s="323"/>
    </row>
    <row r="365" spans="1:25" hidden="1">
      <c r="A365" s="449"/>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9"/>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5">
        <f>IF('Cumulative Cost Share Budget'!$L366='Split CS budget (D)'!$L$1,'Cumulative Cost Share Budget'!A366,0)</f>
        <v>0</v>
      </c>
      <c r="B367" s="493">
        <f>IF('Cumulative Cost Share Budget'!$L366='Split CS budget (D)'!$L$1,'Cumulative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(D)'!$L$1,'Cumulative Cost Share Budget'!M366,0)</f>
        <v>0</v>
      </c>
      <c r="N367" s="214">
        <f>IF('Cumulative Cost Share Budget'!L366='Split CS budget (D)'!$L$1,'Cumulative Cost Share Budget'!N366,0)</f>
        <v>0</v>
      </c>
      <c r="O367" s="214">
        <f>IF('Cumulative Cost Share Budget'!$L366='Split CS budget (D)'!$L$1,'Cumulative Cost Share Budget'!O366,0)</f>
        <v>0</v>
      </c>
      <c r="P367" s="209">
        <f>IF('Cumulative Cost Share Budget'!L366='Split CS budget (D)'!$L$1,'Cumulative Cost Share Budget'!P366,0)</f>
        <v>0</v>
      </c>
      <c r="Q367" s="211">
        <f>IF('Cumulative Cost Share Budget'!L366='Split CS budget (D)'!$L$1,'Cumulative Cost Share Budget'!Q366,0)</f>
        <v>0</v>
      </c>
      <c r="R367" s="212">
        <f>IF('Cumulative Cost Share Budget'!L366='Split CS budget (D)'!$L$1,'Cumulative Cost Share Budget'!R366,0)</f>
        <v>0</v>
      </c>
      <c r="S367" s="61">
        <f>IF('Cumulative Cost Share Budget'!L366='Split CS budget (D)'!$L$1,'Cumulative Cost Share Budget'!S366,0)</f>
        <v>0</v>
      </c>
      <c r="T367" s="211">
        <f>IF('Cumulative Cost Share Budget'!L366='Split CS budget (D)'!$L$1,'Cumulative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93">
        <f>IF('Cumulative Cost Share Budget'!$L367='Split CS budget (D)'!$L$1,'Cumulative Cost Share Budget'!A367,0)</f>
        <v>0</v>
      </c>
      <c r="B368" s="493">
        <f>IF('Cumulative Cost Share Budget'!$L367='Split CS budget (D)'!$L$1,'Cumulative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(D)'!$L$1,'Cumulative Cost Share Budget'!Q367,0)</f>
        <v>0</v>
      </c>
      <c r="R368" s="212">
        <f>IF('Cumulative Cost Share Budget'!L367='Split CS budget (D)'!$L$1,'Cumulative Cost Share Budget'!R367,0)</f>
        <v>0</v>
      </c>
      <c r="S368" s="61">
        <f>IF('Cumulative Cost Share Budget'!L367='Split CS budget (D)'!$L$1,'Cumulative Cost Share Budget'!S367,0)</f>
        <v>0</v>
      </c>
      <c r="T368" s="211">
        <f>IF('Cumulative Cost Share Budget'!L367='Split CS budget (D)'!$L$1,'Cumulative Cost Share Budget'!T367,0)</f>
        <v>0</v>
      </c>
      <c r="U368" s="323"/>
      <c r="V368" s="323"/>
      <c r="W368" s="323"/>
      <c r="X368" s="323"/>
      <c r="Y368" s="323"/>
    </row>
    <row r="369" spans="1:25" hidden="1">
      <c r="A369" s="449"/>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(D)'!$L$1,'Cumulative Cost Share Budget'!Q368,0)</f>
        <v>0</v>
      </c>
      <c r="R369" s="212">
        <f>IF('Cumulative Cost Share Budget'!L368='Split CS budget (D)'!$L$1,'Cumulative Cost Share Budget'!R368,0)</f>
        <v>0</v>
      </c>
      <c r="S369" s="61">
        <f>IF('Cumulative Cost Share Budget'!L368='Split CS budget (D)'!$L$1,'Cumulative Cost Share Budget'!S368,0)</f>
        <v>0</v>
      </c>
      <c r="T369" s="211">
        <f>IF('Cumulative Cost Share Budget'!L368='Split CS budget (D)'!$L$1,'Cumulative Cost Share Budget'!T368,0)</f>
        <v>0</v>
      </c>
      <c r="U369" s="324"/>
      <c r="V369" s="324"/>
      <c r="W369" s="324"/>
      <c r="X369" s="324"/>
      <c r="Y369" s="324"/>
    </row>
    <row r="370" spans="1:25" hidden="1">
      <c r="A370" s="449"/>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(D)'!$L$1,'Cumulative Cost Share Budget'!Q369,0)</f>
        <v>0</v>
      </c>
      <c r="R370" s="212">
        <f>IF('Cumulative Cost Share Budget'!L369='Split CS budget (D)'!$L$1,'Cumulative Cost Share Budget'!R369,0)</f>
        <v>0</v>
      </c>
      <c r="S370" s="61">
        <f>IF('Cumulative Cost Share Budget'!L369='Split CS budget (D)'!$L$1,'Cumulative Cost Share Budget'!S369,0)</f>
        <v>0</v>
      </c>
      <c r="T370" s="211">
        <f>IF('Cumulative Cost Share Budget'!L369='Split CS budget (D)'!$L$1,'Cumulative Cost Share Budget'!T369,0)</f>
        <v>0</v>
      </c>
      <c r="U370" s="324"/>
      <c r="V370" s="324"/>
      <c r="W370" s="324"/>
      <c r="X370" s="324"/>
      <c r="Y370" s="324"/>
    </row>
    <row r="371" spans="1:25" ht="15" hidden="1">
      <c r="A371" s="449"/>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(D)'!$L$1,'Cumulative Cost Share Budget'!Q370,0)</f>
        <v>0</v>
      </c>
      <c r="R371" s="212">
        <f>IF('Cumulative Cost Share Budget'!L370='Split CS budget (D)'!$L$1,'Cumulative Cost Share Budget'!R370,0)</f>
        <v>0</v>
      </c>
      <c r="S371" s="61">
        <f>IF('Cumulative Cost Share Budget'!L370='Split CS budget (D)'!$L$1,'Cumulative Cost Share Budget'!S370,0)</f>
        <v>0</v>
      </c>
      <c r="T371" s="211">
        <f>IF('Cumulative Cost Share Budget'!L370='Split CS budget (D)'!$L$1,'Cumulative Cost Share Budget'!T370,0)</f>
        <v>0</v>
      </c>
      <c r="U371" s="323"/>
      <c r="V371" s="323"/>
      <c r="W371" s="323"/>
      <c r="X371" s="323"/>
      <c r="Y371" s="323"/>
    </row>
    <row r="372" spans="1:25" hidden="1">
      <c r="A372" s="449"/>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9"/>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5">
        <f>IF('Cumulative Cost Share Budget'!$L373='Split CS budget (D)'!$L$1,'Cumulative Cost Share Budget'!A373,0)</f>
        <v>0</v>
      </c>
      <c r="B374" s="493">
        <f>IF('Cumulative Cost Share Budget'!$L373='Split CS budget (D)'!$L$1,'Cumulative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(D)'!$L$1,'Cumulative Cost Share Budget'!M373,0)</f>
        <v>0</v>
      </c>
      <c r="N374" s="214">
        <f>IF('Cumulative Cost Share Budget'!L373='Split CS budget (D)'!$L$1,'Cumulative Cost Share Budget'!N373,0)</f>
        <v>0</v>
      </c>
      <c r="O374" s="214">
        <f>IF('Cumulative Cost Share Budget'!$L373='Split CS budget (D)'!$L$1,'Cumulative Cost Share Budget'!O373,0)</f>
        <v>0</v>
      </c>
      <c r="P374" s="209">
        <f>IF('Cumulative Cost Share Budget'!L373='Split CS budget (D)'!$L$1,'Cumulative Cost Share Budget'!P373,0)</f>
        <v>0</v>
      </c>
      <c r="Q374" s="211">
        <f>IF('Cumulative Cost Share Budget'!L373='Split CS budget (D)'!$L$1,'Cumulative Cost Share Budget'!Q373,0)</f>
        <v>0</v>
      </c>
      <c r="R374" s="212">
        <f>IF('Cumulative Cost Share Budget'!L373='Split CS budget (D)'!$L$1,'Cumulative Cost Share Budget'!R373,0)</f>
        <v>0</v>
      </c>
      <c r="S374" s="61">
        <f>IF('Cumulative Cost Share Budget'!L373='Split CS budget (D)'!$L$1,'Cumulative Cost Share Budget'!S373,0)</f>
        <v>0</v>
      </c>
      <c r="T374" s="211">
        <f>IF('Cumulative Cost Share Budget'!L373='Split CS budget (D)'!$L$1,'Cumulative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93">
        <f>IF('Cumulative Cost Share Budget'!$L374='Split CS budget (D)'!$L$1,'Cumulative Cost Share Budget'!A374,0)</f>
        <v>0</v>
      </c>
      <c r="B375" s="493">
        <f>IF('Cumulative Cost Share Budget'!$L374='Split CS budget (D)'!$L$1,'Cumulative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(D)'!$L$1,'Cumulative Cost Share Budget'!Q374,0)</f>
        <v>0</v>
      </c>
      <c r="R375" s="212">
        <f>IF('Cumulative Cost Share Budget'!L374='Split CS budget (D)'!$L$1,'Cumulative Cost Share Budget'!R374,0)</f>
        <v>0</v>
      </c>
      <c r="S375" s="61">
        <f>IF('Cumulative Cost Share Budget'!L374='Split CS budget (D)'!$L$1,'Cumulative Cost Share Budget'!S374,0)</f>
        <v>0</v>
      </c>
      <c r="T375" s="211">
        <f>IF('Cumulative Cost Share Budget'!L374='Split CS budget (D)'!$L$1,'Cumulative Cost Share Budget'!T374,0)</f>
        <v>0</v>
      </c>
      <c r="U375" s="323"/>
      <c r="V375" s="323"/>
      <c r="W375" s="323"/>
      <c r="X375" s="323"/>
      <c r="Y375" s="323"/>
    </row>
    <row r="376" spans="1:25" hidden="1">
      <c r="A376" s="449"/>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(D)'!$L$1,'Cumulative Cost Share Budget'!Q375,0)</f>
        <v>0</v>
      </c>
      <c r="R376" s="212">
        <f>IF('Cumulative Cost Share Budget'!L375='Split CS budget (D)'!$L$1,'Cumulative Cost Share Budget'!R375,0)</f>
        <v>0</v>
      </c>
      <c r="S376" s="61">
        <f>IF('Cumulative Cost Share Budget'!L375='Split CS budget (D)'!$L$1,'Cumulative Cost Share Budget'!S375,0)</f>
        <v>0</v>
      </c>
      <c r="T376" s="211">
        <f>IF('Cumulative Cost Share Budget'!L375='Split CS budget (D)'!$L$1,'Cumulative Cost Share Budget'!T375,0)</f>
        <v>0</v>
      </c>
      <c r="U376" s="324"/>
      <c r="V376" s="324"/>
      <c r="W376" s="324"/>
      <c r="X376" s="324"/>
      <c r="Y376" s="324"/>
    </row>
    <row r="377" spans="1:25" hidden="1">
      <c r="A377" s="449"/>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(D)'!$L$1,'Cumulative Cost Share Budget'!Q376,0)</f>
        <v>0</v>
      </c>
      <c r="R377" s="212">
        <f>IF('Cumulative Cost Share Budget'!L376='Split CS budget (D)'!$L$1,'Cumulative Cost Share Budget'!R376,0)</f>
        <v>0</v>
      </c>
      <c r="S377" s="61">
        <f>IF('Cumulative Cost Share Budget'!L376='Split CS budget (D)'!$L$1,'Cumulative Cost Share Budget'!S376,0)</f>
        <v>0</v>
      </c>
      <c r="T377" s="211">
        <f>IF('Cumulative Cost Share Budget'!L376='Split CS budget (D)'!$L$1,'Cumulative Cost Share Budget'!T376,0)</f>
        <v>0</v>
      </c>
      <c r="U377" s="324"/>
      <c r="V377" s="324"/>
      <c r="W377" s="324"/>
      <c r="X377" s="324"/>
      <c r="Y377" s="324"/>
    </row>
    <row r="378" spans="1:25" ht="15" hidden="1">
      <c r="A378" s="449"/>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(D)'!$L$1,'Cumulative Cost Share Budget'!Q377,0)</f>
        <v>0</v>
      </c>
      <c r="R378" s="212">
        <f>IF('Cumulative Cost Share Budget'!L377='Split CS budget (D)'!$L$1,'Cumulative Cost Share Budget'!R377,0)</f>
        <v>0</v>
      </c>
      <c r="S378" s="61">
        <f>IF('Cumulative Cost Share Budget'!L377='Split CS budget (D)'!$L$1,'Cumulative Cost Share Budget'!S377,0)</f>
        <v>0</v>
      </c>
      <c r="T378" s="211">
        <f>IF('Cumulative Cost Share Budget'!L377='Split CS budget (D)'!$L$1,'Cumulative Cost Share Budget'!T377,0)</f>
        <v>0</v>
      </c>
      <c r="U378" s="323"/>
      <c r="V378" s="323"/>
      <c r="W378" s="323"/>
      <c r="X378" s="323"/>
      <c r="Y378" s="323"/>
    </row>
    <row r="379" spans="1:25" hidden="1">
      <c r="A379" s="449"/>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9"/>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5">
        <f>IF('Cumulative Cost Share Budget'!$L380='Split CS budget (D)'!$L$1,'Cumulative Cost Share Budget'!A380,0)</f>
        <v>0</v>
      </c>
      <c r="B381" s="493">
        <f>IF('Cumulative Cost Share Budget'!$L380='Split CS budget (D)'!$L$1,'Cumulative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(D)'!$L$1,'Cumulative Cost Share Budget'!M380,0)</f>
        <v>0</v>
      </c>
      <c r="N381" s="214">
        <f>IF('Cumulative Cost Share Budget'!L380='Split CS budget (D)'!$L$1,'Cumulative Cost Share Budget'!N380,0)</f>
        <v>0</v>
      </c>
      <c r="O381" s="214">
        <f>IF('Cumulative Cost Share Budget'!$L380='Split CS budget (D)'!$L$1,'Cumulative Cost Share Budget'!O380,0)</f>
        <v>0</v>
      </c>
      <c r="P381" s="209">
        <f>IF('Cumulative Cost Share Budget'!L380='Split CS budget (D)'!$L$1,'Cumulative Cost Share Budget'!P380,0)</f>
        <v>0</v>
      </c>
      <c r="Q381" s="211">
        <f>IF('Cumulative Cost Share Budget'!L380='Split CS budget (D)'!$L$1,'Cumulative Cost Share Budget'!Q380,0)</f>
        <v>0</v>
      </c>
      <c r="R381" s="212">
        <f>IF('Cumulative Cost Share Budget'!L380='Split CS budget (D)'!$L$1,'Cumulative Cost Share Budget'!R380,0)</f>
        <v>0</v>
      </c>
      <c r="S381" s="61">
        <f>IF('Cumulative Cost Share Budget'!L380='Split CS budget (D)'!$L$1,'Cumulative Cost Share Budget'!S380,0)</f>
        <v>0</v>
      </c>
      <c r="T381" s="211">
        <f>IF('Cumulative Cost Share Budget'!L380='Split CS budget (D)'!$L$1,'Cumulative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93">
        <f>IF('Cumulative Cost Share Budget'!$L381='Split CS budget (D)'!$L$1,'Cumulative Cost Share Budget'!A381,0)</f>
        <v>0</v>
      </c>
      <c r="B382" s="493">
        <f>IF('Cumulative Cost Share Budget'!$L381='Split CS budget (D)'!$L$1,'Cumulative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(D)'!$L$1,'Cumulative Cost Share Budget'!Q381,0)</f>
        <v>0</v>
      </c>
      <c r="R382" s="212">
        <f>IF('Cumulative Cost Share Budget'!L381='Split CS budget (D)'!$L$1,'Cumulative Cost Share Budget'!R381,0)</f>
        <v>0</v>
      </c>
      <c r="S382" s="61">
        <f>IF('Cumulative Cost Share Budget'!L381='Split CS budget (D)'!$L$1,'Cumulative Cost Share Budget'!S381,0)</f>
        <v>0</v>
      </c>
      <c r="T382" s="211">
        <f>IF('Cumulative Cost Share Budget'!L381='Split CS budget (D)'!$L$1,'Cumulative Cost Share Budget'!T381,0)</f>
        <v>0</v>
      </c>
      <c r="U382" s="323"/>
      <c r="V382" s="323"/>
      <c r="W382" s="323"/>
      <c r="X382" s="323"/>
      <c r="Y382" s="323"/>
    </row>
    <row r="383" spans="1:25" hidden="1">
      <c r="A383" s="449"/>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(D)'!$L$1,'Cumulative Cost Share Budget'!Q382,0)</f>
        <v>0</v>
      </c>
      <c r="R383" s="212">
        <f>IF('Cumulative Cost Share Budget'!L382='Split CS budget (D)'!$L$1,'Cumulative Cost Share Budget'!R382,0)</f>
        <v>0</v>
      </c>
      <c r="S383" s="61">
        <f>IF('Cumulative Cost Share Budget'!L382='Split CS budget (D)'!$L$1,'Cumulative Cost Share Budget'!S382,0)</f>
        <v>0</v>
      </c>
      <c r="T383" s="211">
        <f>IF('Cumulative Cost Share Budget'!L382='Split CS budget (D)'!$L$1,'Cumulative Cost Share Budget'!T382,0)</f>
        <v>0</v>
      </c>
      <c r="U383" s="324"/>
      <c r="V383" s="324"/>
      <c r="W383" s="324"/>
      <c r="X383" s="324"/>
      <c r="Y383" s="324"/>
    </row>
    <row r="384" spans="1:25" hidden="1">
      <c r="A384" s="449"/>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(D)'!$L$1,'Cumulative Cost Share Budget'!Q383,0)</f>
        <v>0</v>
      </c>
      <c r="R384" s="212">
        <f>IF('Cumulative Cost Share Budget'!L383='Split CS budget (D)'!$L$1,'Cumulative Cost Share Budget'!R383,0)</f>
        <v>0</v>
      </c>
      <c r="S384" s="61">
        <f>IF('Cumulative Cost Share Budget'!L383='Split CS budget (D)'!$L$1,'Cumulative Cost Share Budget'!S383,0)</f>
        <v>0</v>
      </c>
      <c r="T384" s="211">
        <f>IF('Cumulative Cost Share Budget'!L383='Split CS budget (D)'!$L$1,'Cumulative Cost Share Budget'!T383,0)</f>
        <v>0</v>
      </c>
      <c r="U384" s="324"/>
      <c r="V384" s="324"/>
      <c r="W384" s="324"/>
      <c r="X384" s="324"/>
      <c r="Y384" s="324"/>
    </row>
    <row r="385" spans="1:25" ht="15" hidden="1">
      <c r="A385" s="449"/>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(D)'!$L$1,'Cumulative Cost Share Budget'!Q384,0)</f>
        <v>0</v>
      </c>
      <c r="R385" s="212">
        <f>IF('Cumulative Cost Share Budget'!L384='Split CS budget (D)'!$L$1,'Cumulative Cost Share Budget'!R384,0)</f>
        <v>0</v>
      </c>
      <c r="S385" s="61">
        <f>IF('Cumulative Cost Share Budget'!L384='Split CS budget (D)'!$L$1,'Cumulative Cost Share Budget'!S384,0)</f>
        <v>0</v>
      </c>
      <c r="T385" s="211">
        <f>IF('Cumulative Cost Share Budget'!L384='Split CS budget (D)'!$L$1,'Cumulative Cost Share Budget'!T384,0)</f>
        <v>0</v>
      </c>
      <c r="U385" s="323"/>
      <c r="V385" s="323"/>
      <c r="W385" s="323"/>
      <c r="X385" s="323"/>
      <c r="Y385" s="323"/>
    </row>
    <row r="386" spans="1:25" hidden="1">
      <c r="A386" s="449"/>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9"/>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5">
        <f>IF('Cumulative Cost Share Budget'!$L387='Split CS budget (D)'!$L$1,'Cumulative Cost Share Budget'!A387,0)</f>
        <v>0</v>
      </c>
      <c r="B388" s="493">
        <f>IF('Cumulative Cost Share Budget'!$L387='Split CS budget (D)'!$L$1,'Cumulative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(D)'!$L$1,'Cumulative Cost Share Budget'!M387,0)</f>
        <v>0</v>
      </c>
      <c r="N388" s="214">
        <f>IF('Cumulative Cost Share Budget'!L387='Split CS budget (D)'!$L$1,'Cumulative Cost Share Budget'!N387,0)</f>
        <v>0</v>
      </c>
      <c r="O388" s="214">
        <f>IF('Cumulative Cost Share Budget'!$L387='Split CS budget (D)'!$L$1,'Cumulative Cost Share Budget'!O387,0)</f>
        <v>0</v>
      </c>
      <c r="P388" s="209">
        <f>IF('Cumulative Cost Share Budget'!L387='Split CS budget (D)'!$L$1,'Cumulative Cost Share Budget'!P387,0)</f>
        <v>0</v>
      </c>
      <c r="Q388" s="211">
        <f>IF('Cumulative Cost Share Budget'!L387='Split CS budget (D)'!$L$1,'Cumulative Cost Share Budget'!Q387,0)</f>
        <v>0</v>
      </c>
      <c r="R388" s="212">
        <f>IF('Cumulative Cost Share Budget'!L387='Split CS budget (D)'!$L$1,'Cumulative Cost Share Budget'!R387,0)</f>
        <v>0</v>
      </c>
      <c r="S388" s="61">
        <f>IF('Cumulative Cost Share Budget'!L387='Split CS budget (D)'!$L$1,'Cumulative Cost Share Budget'!S387,0)</f>
        <v>0</v>
      </c>
      <c r="T388" s="211">
        <f>IF('Cumulative Cost Share Budget'!L387='Split CS budget (D)'!$L$1,'Cumulative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93">
        <f>IF('Cumulative Cost Share Budget'!$L388='Split CS budget (D)'!$L$1,'Cumulative Cost Share Budget'!A388,0)</f>
        <v>0</v>
      </c>
      <c r="B389" s="493">
        <f>IF('Cumulative Cost Share Budget'!$L388='Split CS budget (D)'!$L$1,'Cumulative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(D)'!$L$1,'Cumulative Cost Share Budget'!Q388,0)</f>
        <v>0</v>
      </c>
      <c r="R389" s="212">
        <f>IF('Cumulative Cost Share Budget'!L388='Split CS budget (D)'!$L$1,'Cumulative Cost Share Budget'!R388,0)</f>
        <v>0</v>
      </c>
      <c r="S389" s="61">
        <f>IF('Cumulative Cost Share Budget'!L388='Split CS budget (D)'!$L$1,'Cumulative Cost Share Budget'!S388,0)</f>
        <v>0</v>
      </c>
      <c r="T389" s="211">
        <f>IF('Cumulative Cost Share Budget'!L388='Split CS budget (D)'!$L$1,'Cumulative Cost Share Budget'!T388,0)</f>
        <v>0</v>
      </c>
      <c r="U389" s="323"/>
      <c r="V389" s="323"/>
      <c r="W389" s="323"/>
      <c r="X389" s="323"/>
      <c r="Y389" s="323"/>
    </row>
    <row r="390" spans="1:25" hidden="1">
      <c r="A390" s="449"/>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(D)'!$L$1,'Cumulative Cost Share Budget'!Q389,0)</f>
        <v>0</v>
      </c>
      <c r="R390" s="212">
        <f>IF('Cumulative Cost Share Budget'!L389='Split CS budget (D)'!$L$1,'Cumulative Cost Share Budget'!R389,0)</f>
        <v>0</v>
      </c>
      <c r="S390" s="61">
        <f>IF('Cumulative Cost Share Budget'!L389='Split CS budget (D)'!$L$1,'Cumulative Cost Share Budget'!S389,0)</f>
        <v>0</v>
      </c>
      <c r="T390" s="211">
        <f>IF('Cumulative Cost Share Budget'!L389='Split CS budget (D)'!$L$1,'Cumulative Cost Share Budget'!T389,0)</f>
        <v>0</v>
      </c>
      <c r="U390" s="324"/>
      <c r="V390" s="324"/>
      <c r="W390" s="324"/>
      <c r="X390" s="324"/>
      <c r="Y390" s="324"/>
    </row>
    <row r="391" spans="1:25" hidden="1">
      <c r="A391" s="449"/>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(D)'!$L$1,'Cumulative Cost Share Budget'!Q390,0)</f>
        <v>0</v>
      </c>
      <c r="R391" s="212">
        <f>IF('Cumulative Cost Share Budget'!L390='Split CS budget (D)'!$L$1,'Cumulative Cost Share Budget'!R390,0)</f>
        <v>0</v>
      </c>
      <c r="S391" s="61">
        <f>IF('Cumulative Cost Share Budget'!L390='Split CS budget (D)'!$L$1,'Cumulative Cost Share Budget'!S390,0)</f>
        <v>0</v>
      </c>
      <c r="T391" s="211">
        <f>IF('Cumulative Cost Share Budget'!L390='Split CS budget (D)'!$L$1,'Cumulative Cost Share Budget'!T390,0)</f>
        <v>0</v>
      </c>
      <c r="U391" s="324"/>
      <c r="V391" s="324"/>
      <c r="W391" s="324"/>
      <c r="X391" s="324"/>
      <c r="Y391" s="324"/>
    </row>
    <row r="392" spans="1:25" ht="15" hidden="1">
      <c r="A392" s="449"/>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(D)'!$L$1,'Cumulative Cost Share Budget'!Q391,0)</f>
        <v>0</v>
      </c>
      <c r="R392" s="212">
        <f>IF('Cumulative Cost Share Budget'!L391='Split CS budget (D)'!$L$1,'Cumulative Cost Share Budget'!R391,0)</f>
        <v>0</v>
      </c>
      <c r="S392" s="61">
        <f>IF('Cumulative Cost Share Budget'!L391='Split CS budget (D)'!$L$1,'Cumulative Cost Share Budget'!S391,0)</f>
        <v>0</v>
      </c>
      <c r="T392" s="211">
        <f>IF('Cumulative Cost Share Budget'!L391='Split CS budget (D)'!$L$1,'Cumulative Cost Share Budget'!T391,0)</f>
        <v>0</v>
      </c>
      <c r="U392" s="323"/>
      <c r="V392" s="323"/>
      <c r="W392" s="323"/>
      <c r="X392" s="323"/>
      <c r="Y392" s="323"/>
    </row>
    <row r="393" spans="1:25" hidden="1">
      <c r="A393" s="449"/>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9"/>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9"/>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9"/>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62"/>
      <c r="V396" s="762"/>
      <c r="W396" s="762"/>
      <c r="X396" s="762"/>
      <c r="Y396" s="762"/>
    </row>
    <row r="397" spans="1:25">
      <c r="A397" s="785" t="s">
        <v>421</v>
      </c>
      <c r="B397" s="785"/>
      <c r="C397" s="785"/>
      <c r="D397" s="785"/>
      <c r="E397" s="785"/>
      <c r="F397" s="785"/>
      <c r="G397" s="785"/>
      <c r="H397" s="785"/>
      <c r="I397" s="785"/>
      <c r="J397" s="785"/>
      <c r="M397" s="53" t="s">
        <v>120</v>
      </c>
      <c r="N397" s="57" t="s">
        <v>79</v>
      </c>
      <c r="O397" s="57"/>
      <c r="P397" s="57" t="s">
        <v>249</v>
      </c>
      <c r="Q397" s="57" t="s">
        <v>109</v>
      </c>
      <c r="R397" s="57" t="s">
        <v>18</v>
      </c>
      <c r="S397" s="57"/>
      <c r="T397" s="57" t="s">
        <v>176</v>
      </c>
      <c r="U397" s="762" t="s">
        <v>118</v>
      </c>
      <c r="V397" s="762"/>
      <c r="W397" s="762"/>
      <c r="X397" s="762"/>
      <c r="Y397" s="762"/>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5">
        <f>IF('Cumulative Cost Share Budget'!$L398='Split CS budget (D)'!$L$1,'Cumulative Cost Share Budget'!A398,0)</f>
        <v>0</v>
      </c>
      <c r="B399" s="493">
        <f>IF('Cumulative Cost Share Budget'!$L398='Split CS budget (D)'!$L$1,'Cumulative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(D)'!$L$1,'Cumulative Cost Share Budget'!M398,0)</f>
        <v>0</v>
      </c>
      <c r="N399" s="214">
        <f>IF('Cumulative Cost Share Budget'!L398='Split CS budget (D)'!$L$1,'Cumulative Cost Share Budget'!N398,0)</f>
        <v>0</v>
      </c>
      <c r="O399" s="214">
        <f>IF('Cumulative Cost Share Budget'!$L398='Split CS budget (D)'!$L$1,'Cumulative Cost Share Budget'!O398,0)</f>
        <v>0</v>
      </c>
      <c r="P399" s="209">
        <f>IF('Cumulative Cost Share Budget'!L398='Split CS budget (D)'!$L$1,'Cumulative Cost Share Budget'!P398,0)</f>
        <v>0</v>
      </c>
      <c r="Q399" s="211">
        <f>IF('Cumulative Cost Share Budget'!L398='Split CS budget (D)'!$L$1,'Cumulative Cost Share Budget'!Q398,0)</f>
        <v>0</v>
      </c>
      <c r="R399" s="212">
        <f>IF('Cumulative Cost Share Budget'!L398='Split CS budget (D)'!$L$1,'Cumulative Cost Share Budget'!R398,0)</f>
        <v>0</v>
      </c>
      <c r="S399" s="61">
        <f>IF('Cumulative Cost Share Budget'!L398='Split CS budget (D)'!$L$1,'Cumulative Cost Share Budget'!S398,0)</f>
        <v>0</v>
      </c>
      <c r="T399" s="211">
        <f>IF('Cumulative Cost Share Budget'!L398='Split CS budget (D)'!$L$1,'Cumulative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6"/>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(D)'!$L$1,'Cumulative Cost Share Budget'!Q399,0)</f>
        <v>0</v>
      </c>
      <c r="R400" s="212">
        <f>IF('Cumulative Cost Share Budget'!L399='Split CS budget (D)'!$L$1,'Cumulative Cost Share Budget'!R399,0)</f>
        <v>0</v>
      </c>
      <c r="S400" s="61">
        <f>IF('Cumulative Cost Share Budget'!L399='Split CS budget (D)'!$L$1,'Cumulative Cost Share Budget'!S399,0)</f>
        <v>0</v>
      </c>
      <c r="T400" s="211">
        <f>IF('Cumulative Cost Share Budget'!L399='Split CS budget (D)'!$L$1,'Cumulative Cost Share Budget'!T399,0)</f>
        <v>0</v>
      </c>
      <c r="U400" s="323"/>
      <c r="V400" s="323"/>
      <c r="W400" s="323"/>
      <c r="X400" s="323"/>
      <c r="Y400" s="323"/>
    </row>
    <row r="401" spans="1:25">
      <c r="A401" s="449"/>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(D)'!$L$1,'Cumulative Cost Share Budget'!Q400,0)</f>
        <v>0</v>
      </c>
      <c r="R401" s="212">
        <f>IF('Cumulative Cost Share Budget'!L400='Split CS budget (D)'!$L$1,'Cumulative Cost Share Budget'!R400,0)</f>
        <v>0</v>
      </c>
      <c r="S401" s="61">
        <f>IF('Cumulative Cost Share Budget'!L400='Split CS budget (D)'!$L$1,'Cumulative Cost Share Budget'!S400,0)</f>
        <v>0</v>
      </c>
      <c r="T401" s="211">
        <f>IF('Cumulative Cost Share Budget'!L400='Split CS budget (D)'!$L$1,'Cumulative Cost Share Budget'!T400,0)</f>
        <v>0</v>
      </c>
      <c r="U401" s="323"/>
      <c r="V401" s="323"/>
      <c r="W401" s="323"/>
      <c r="X401" s="323"/>
      <c r="Y401" s="323"/>
    </row>
    <row r="402" spans="1:25">
      <c r="A402" s="449"/>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(D)'!$L$1,'Cumulative Cost Share Budget'!Q401,0)</f>
        <v>0</v>
      </c>
      <c r="R402" s="212">
        <f>IF('Cumulative Cost Share Budget'!L401='Split CS budget (D)'!$L$1,'Cumulative Cost Share Budget'!R401,0)</f>
        <v>0</v>
      </c>
      <c r="S402" s="61">
        <f>IF('Cumulative Cost Share Budget'!L401='Split CS budget (D)'!$L$1,'Cumulative Cost Share Budget'!S401,0)</f>
        <v>0</v>
      </c>
      <c r="T402" s="211">
        <f>IF('Cumulative Cost Share Budget'!L401='Split CS budget (D)'!$L$1,'Cumulative Cost Share Budget'!T401,0)</f>
        <v>0</v>
      </c>
      <c r="U402" s="323"/>
      <c r="V402" s="323"/>
      <c r="W402" s="323"/>
      <c r="X402" s="323"/>
      <c r="Y402" s="323"/>
    </row>
    <row r="403" spans="1:25" ht="15">
      <c r="A403" s="449"/>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(D)'!$L$1,'Cumulative Cost Share Budget'!Q402,0)</f>
        <v>0</v>
      </c>
      <c r="R403" s="212">
        <f>IF('Cumulative Cost Share Budget'!L402='Split CS budget (D)'!$L$1,'Cumulative Cost Share Budget'!R402,0)</f>
        <v>0</v>
      </c>
      <c r="S403" s="61">
        <f>IF('Cumulative Cost Share Budget'!L402='Split CS budget (D)'!$L$1,'Cumulative Cost Share Budget'!S402,0)</f>
        <v>0</v>
      </c>
      <c r="T403" s="211">
        <f>IF('Cumulative Cost Share Budget'!L402='Split CS budget (D)'!$L$1,'Cumulative Cost Share Budget'!T402,0)</f>
        <v>0</v>
      </c>
      <c r="U403" s="323"/>
      <c r="V403" s="323"/>
      <c r="W403" s="323"/>
      <c r="X403" s="323"/>
      <c r="Y403" s="323"/>
    </row>
    <row r="404" spans="1:25">
      <c r="A404" s="449"/>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6"/>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5">
        <f>IF('Cumulative Cost Share Budget'!$L405='Split CS budget (D)'!$L$1,'Cumulative Cost Share Budget'!A405,0)</f>
        <v>0</v>
      </c>
      <c r="B406" s="493">
        <f>IF('Cumulative Cost Share Budget'!$L405='Split CS budget (D)'!$L$1,'Cumulative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(D)'!$L$1,'Cumulative Cost Share Budget'!M405,0)</f>
        <v>0</v>
      </c>
      <c r="N406" s="214">
        <f>IF('Cumulative Cost Share Budget'!L405='Split CS budget (D)'!$L$1,'Cumulative Cost Share Budget'!N405,0)</f>
        <v>0</v>
      </c>
      <c r="O406" s="214">
        <f>IF('Cumulative Cost Share Budget'!$L405='Split CS budget (D)'!$L$1,'Cumulative Cost Share Budget'!O405,0)</f>
        <v>0</v>
      </c>
      <c r="P406" s="209">
        <f>IF('Cumulative Cost Share Budget'!L405='Split CS budget (D)'!$L$1,'Cumulative Cost Share Budget'!P405,0)</f>
        <v>0</v>
      </c>
      <c r="Q406" s="211">
        <f>IF('Cumulative Cost Share Budget'!L405='Split CS budget (D)'!$L$1,'Cumulative Cost Share Budget'!Q405,0)</f>
        <v>0</v>
      </c>
      <c r="R406" s="212">
        <f>IF('Cumulative Cost Share Budget'!L405='Split CS budget (D)'!$L$1,'Cumulative Cost Share Budget'!R405,0)</f>
        <v>0</v>
      </c>
      <c r="S406" s="61">
        <f>IF('Cumulative Cost Share Budget'!L405='Split CS budget (D)'!$L$1,'Cumulative Cost Share Budget'!S405,0)</f>
        <v>0</v>
      </c>
      <c r="T406" s="211">
        <f>IF('Cumulative Cost Share Budget'!L405='Split CS budget (D)'!$L$1,'Cumulative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6"/>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(D)'!$L$1,'Cumulative Cost Share Budget'!Q406,0)</f>
        <v>0</v>
      </c>
      <c r="R407" s="212">
        <f>IF('Cumulative Cost Share Budget'!L406='Split CS budget (D)'!$L$1,'Cumulative Cost Share Budget'!R406,0)</f>
        <v>0</v>
      </c>
      <c r="S407" s="61">
        <f>IF('Cumulative Cost Share Budget'!L406='Split CS budget (D)'!$L$1,'Cumulative Cost Share Budget'!S406,0)</f>
        <v>0</v>
      </c>
      <c r="T407" s="211">
        <f>IF('Cumulative Cost Share Budget'!L406='Split CS budget (D)'!$L$1,'Cumulative Cost Share Budget'!T406,0)</f>
        <v>0</v>
      </c>
      <c r="U407" s="323"/>
      <c r="V407" s="323"/>
      <c r="W407" s="323"/>
      <c r="X407" s="323"/>
      <c r="Y407" s="323"/>
    </row>
    <row r="408" spans="1:25" hidden="1">
      <c r="A408" s="449"/>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(D)'!$L$1,'Cumulative Cost Share Budget'!Q407,0)</f>
        <v>0</v>
      </c>
      <c r="R408" s="212">
        <f>IF('Cumulative Cost Share Budget'!L407='Split CS budget (D)'!$L$1,'Cumulative Cost Share Budget'!R407,0)</f>
        <v>0</v>
      </c>
      <c r="S408" s="61">
        <f>IF('Cumulative Cost Share Budget'!L407='Split CS budget (D)'!$L$1,'Cumulative Cost Share Budget'!S407,0)</f>
        <v>0</v>
      </c>
      <c r="T408" s="211">
        <f>IF('Cumulative Cost Share Budget'!L407='Split CS budget (D)'!$L$1,'Cumulative Cost Share Budget'!T407,0)</f>
        <v>0</v>
      </c>
      <c r="U408" s="323"/>
      <c r="V408" s="323"/>
      <c r="W408" s="323"/>
      <c r="X408" s="323"/>
      <c r="Y408" s="323"/>
    </row>
    <row r="409" spans="1:25" hidden="1">
      <c r="A409" s="449"/>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(D)'!$L$1,'Cumulative Cost Share Budget'!Q408,0)</f>
        <v>0</v>
      </c>
      <c r="R409" s="212">
        <f>IF('Cumulative Cost Share Budget'!L408='Split CS budget (D)'!$L$1,'Cumulative Cost Share Budget'!R408,0)</f>
        <v>0</v>
      </c>
      <c r="S409" s="61">
        <f>IF('Cumulative Cost Share Budget'!L408='Split CS budget (D)'!$L$1,'Cumulative Cost Share Budget'!S408,0)</f>
        <v>0</v>
      </c>
      <c r="T409" s="211">
        <f>IF('Cumulative Cost Share Budget'!L408='Split CS budget (D)'!$L$1,'Cumulative Cost Share Budget'!T408,0)</f>
        <v>0</v>
      </c>
      <c r="U409" s="323"/>
      <c r="V409" s="323"/>
      <c r="W409" s="323"/>
      <c r="X409" s="323"/>
      <c r="Y409" s="323"/>
    </row>
    <row r="410" spans="1:25" ht="15" hidden="1">
      <c r="A410" s="449"/>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(D)'!$L$1,'Cumulative Cost Share Budget'!Q409,0)</f>
        <v>0</v>
      </c>
      <c r="R410" s="212">
        <f>IF('Cumulative Cost Share Budget'!L409='Split CS budget (D)'!$L$1,'Cumulative Cost Share Budget'!R409,0)</f>
        <v>0</v>
      </c>
      <c r="S410" s="61">
        <f>IF('Cumulative Cost Share Budget'!L409='Split CS budget (D)'!$L$1,'Cumulative Cost Share Budget'!S409,0)</f>
        <v>0</v>
      </c>
      <c r="T410" s="211">
        <f>IF('Cumulative Cost Share Budget'!L409='Split CS budget (D)'!$L$1,'Cumulative Cost Share Budget'!T409,0)</f>
        <v>0</v>
      </c>
      <c r="U410" s="323"/>
      <c r="V410" s="323"/>
      <c r="W410" s="323"/>
      <c r="X410" s="323"/>
      <c r="Y410" s="323"/>
    </row>
    <row r="411" spans="1:25" hidden="1">
      <c r="A411" s="449"/>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9"/>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5">
        <f>IF('Cumulative Cost Share Budget'!$L412='Split CS budget (D)'!$L$1,'Cumulative Cost Share Budget'!A412,0)</f>
        <v>0</v>
      </c>
      <c r="B413" s="493">
        <f>IF('Cumulative Cost Share Budget'!$L412='Split CS budget (D)'!$L$1,'Cumulative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(D)'!$L$1,'Cumulative Cost Share Budget'!M412,0)</f>
        <v>0</v>
      </c>
      <c r="N413" s="214">
        <f>IF('Cumulative Cost Share Budget'!L412='Split CS budget (D)'!$L$1,'Cumulative Cost Share Budget'!N412,0)</f>
        <v>0</v>
      </c>
      <c r="O413" s="214">
        <f>IF('Cumulative Cost Share Budget'!$L412='Split CS budget (D)'!$L$1,'Cumulative Cost Share Budget'!O412,0)</f>
        <v>0</v>
      </c>
      <c r="P413" s="209">
        <f>IF('Cumulative Cost Share Budget'!L412='Split CS budget (D)'!$L$1,'Cumulative Cost Share Budget'!P412,0)</f>
        <v>0</v>
      </c>
      <c r="Q413" s="211">
        <f>IF('Cumulative Cost Share Budget'!L412='Split CS budget (D)'!$L$1,'Cumulative Cost Share Budget'!Q412,0)</f>
        <v>0</v>
      </c>
      <c r="R413" s="212">
        <f>IF('Cumulative Cost Share Budget'!L412='Split CS budget (D)'!$L$1,'Cumulative Cost Share Budget'!R412,0)</f>
        <v>0</v>
      </c>
      <c r="S413" s="61">
        <f>IF('Cumulative Cost Share Budget'!L412='Split CS budget (D)'!$L$1,'Cumulative Cost Share Budget'!S412,0)</f>
        <v>0</v>
      </c>
      <c r="T413" s="211">
        <f>IF('Cumulative Cost Share Budget'!L412='Split CS budget (D)'!$L$1,'Cumulative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6"/>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(D)'!$L$1,'Cumulative Cost Share Budget'!Q413,0)</f>
        <v>0</v>
      </c>
      <c r="R414" s="212">
        <f>IF('Cumulative Cost Share Budget'!L413='Split CS budget (D)'!$L$1,'Cumulative Cost Share Budget'!R413,0)</f>
        <v>0</v>
      </c>
      <c r="S414" s="61">
        <f>IF('Cumulative Cost Share Budget'!L413='Split CS budget (D)'!$L$1,'Cumulative Cost Share Budget'!S413,0)</f>
        <v>0</v>
      </c>
      <c r="T414" s="211">
        <f>IF('Cumulative Cost Share Budget'!L413='Split CS budget (D)'!$L$1,'Cumulative Cost Share Budget'!T413,0)</f>
        <v>0</v>
      </c>
      <c r="U414" s="323"/>
      <c r="V414" s="323"/>
      <c r="W414" s="323"/>
      <c r="X414" s="323"/>
      <c r="Y414" s="323"/>
    </row>
    <row r="415" spans="1:25" hidden="1">
      <c r="A415" s="449"/>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(D)'!$L$1,'Cumulative Cost Share Budget'!Q414,0)</f>
        <v>0</v>
      </c>
      <c r="R415" s="212">
        <f>IF('Cumulative Cost Share Budget'!L414='Split CS budget (D)'!$L$1,'Cumulative Cost Share Budget'!R414,0)</f>
        <v>0</v>
      </c>
      <c r="S415" s="61">
        <f>IF('Cumulative Cost Share Budget'!L414='Split CS budget (D)'!$L$1,'Cumulative Cost Share Budget'!S414,0)</f>
        <v>0</v>
      </c>
      <c r="T415" s="211">
        <f>IF('Cumulative Cost Share Budget'!L414='Split CS budget (D)'!$L$1,'Cumulative Cost Share Budget'!T414,0)</f>
        <v>0</v>
      </c>
      <c r="U415" s="324"/>
      <c r="V415" s="324"/>
      <c r="W415" s="324"/>
      <c r="X415" s="324"/>
      <c r="Y415" s="324"/>
    </row>
    <row r="416" spans="1:25" hidden="1">
      <c r="A416" s="449"/>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(D)'!$L$1,'Cumulative Cost Share Budget'!Q415,0)</f>
        <v>0</v>
      </c>
      <c r="R416" s="212">
        <f>IF('Cumulative Cost Share Budget'!L415='Split CS budget (D)'!$L$1,'Cumulative Cost Share Budget'!R415,0)</f>
        <v>0</v>
      </c>
      <c r="S416" s="61">
        <f>IF('Cumulative Cost Share Budget'!L415='Split CS budget (D)'!$L$1,'Cumulative Cost Share Budget'!S415,0)</f>
        <v>0</v>
      </c>
      <c r="T416" s="211">
        <f>IF('Cumulative Cost Share Budget'!L415='Split CS budget (D)'!$L$1,'Cumulative Cost Share Budget'!T415,0)</f>
        <v>0</v>
      </c>
      <c r="U416" s="324"/>
      <c r="V416" s="324"/>
      <c r="W416" s="324"/>
      <c r="X416" s="324"/>
      <c r="Y416" s="324"/>
    </row>
    <row r="417" spans="1:25" ht="15" hidden="1">
      <c r="A417" s="449"/>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(D)'!$L$1,'Cumulative Cost Share Budget'!Q416,0)</f>
        <v>0</v>
      </c>
      <c r="R417" s="212">
        <f>IF('Cumulative Cost Share Budget'!L416='Split CS budget (D)'!$L$1,'Cumulative Cost Share Budget'!R416,0)</f>
        <v>0</v>
      </c>
      <c r="S417" s="61">
        <f>IF('Cumulative Cost Share Budget'!L416='Split CS budget (D)'!$L$1,'Cumulative Cost Share Budget'!S416,0)</f>
        <v>0</v>
      </c>
      <c r="T417" s="211">
        <f>IF('Cumulative Cost Share Budget'!L416='Split CS budget (D)'!$L$1,'Cumulative Cost Share Budget'!T416,0)</f>
        <v>0</v>
      </c>
      <c r="U417" s="323"/>
      <c r="V417" s="323"/>
      <c r="W417" s="323"/>
      <c r="X417" s="323"/>
      <c r="Y417" s="323"/>
    </row>
    <row r="418" spans="1:25" hidden="1">
      <c r="A418" s="449"/>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9"/>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5">
        <f>IF('Cumulative Cost Share Budget'!$L419='Split CS budget (D)'!$L$1,'Cumulative Cost Share Budget'!A419,0)</f>
        <v>0</v>
      </c>
      <c r="B420" s="493">
        <f>IF('Cumulative Cost Share Budget'!$L419='Split CS budget (D)'!$L$1,'Cumulative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(D)'!$L$1,'Cumulative Cost Share Budget'!M419,0)</f>
        <v>0</v>
      </c>
      <c r="N420" s="214">
        <f>IF('Cumulative Cost Share Budget'!L419='Split CS budget (D)'!$L$1,'Cumulative Cost Share Budget'!N419,0)</f>
        <v>0</v>
      </c>
      <c r="O420" s="214">
        <f>IF('Cumulative Cost Share Budget'!$L419='Split CS budget (D)'!$L$1,'Cumulative Cost Share Budget'!O419,0)</f>
        <v>0</v>
      </c>
      <c r="P420" s="209">
        <f>IF('Cumulative Cost Share Budget'!L419='Split CS budget (D)'!$L$1,'Cumulative Cost Share Budget'!P419,0)</f>
        <v>0</v>
      </c>
      <c r="Q420" s="211">
        <f>IF('Cumulative Cost Share Budget'!L419='Split CS budget (D)'!$L$1,'Cumulative Cost Share Budget'!Q419,0)</f>
        <v>0</v>
      </c>
      <c r="R420" s="212">
        <f>IF('Cumulative Cost Share Budget'!L419='Split CS budget (D)'!$L$1,'Cumulative Cost Share Budget'!R419,0)</f>
        <v>0</v>
      </c>
      <c r="S420" s="61">
        <f>IF('Cumulative Cost Share Budget'!L419='Split CS budget (D)'!$L$1,'Cumulative Cost Share Budget'!S419,0)</f>
        <v>0</v>
      </c>
      <c r="T420" s="211">
        <f>IF('Cumulative Cost Share Budget'!L419='Split CS budget (D)'!$L$1,'Cumulative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6"/>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(D)'!$L$1,'Cumulative Cost Share Budget'!Q420,0)</f>
        <v>0</v>
      </c>
      <c r="R421" s="212">
        <f>IF('Cumulative Cost Share Budget'!L420='Split CS budget (D)'!$L$1,'Cumulative Cost Share Budget'!R420,0)</f>
        <v>0</v>
      </c>
      <c r="S421" s="61">
        <f>IF('Cumulative Cost Share Budget'!L420='Split CS budget (D)'!$L$1,'Cumulative Cost Share Budget'!S420,0)</f>
        <v>0</v>
      </c>
      <c r="T421" s="211">
        <f>IF('Cumulative Cost Share Budget'!L420='Split CS budget (D)'!$L$1,'Cumulative Cost Share Budget'!T420,0)</f>
        <v>0</v>
      </c>
      <c r="U421" s="323"/>
      <c r="V421" s="323"/>
      <c r="W421" s="323"/>
      <c r="X421" s="323"/>
      <c r="Y421" s="323"/>
    </row>
    <row r="422" spans="1:25" hidden="1">
      <c r="A422" s="449"/>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(D)'!$L$1,'Cumulative Cost Share Budget'!Q421,0)</f>
        <v>0</v>
      </c>
      <c r="R422" s="212">
        <f>IF('Cumulative Cost Share Budget'!L421='Split CS budget (D)'!$L$1,'Cumulative Cost Share Budget'!R421,0)</f>
        <v>0</v>
      </c>
      <c r="S422" s="61">
        <f>IF('Cumulative Cost Share Budget'!L421='Split CS budget (D)'!$L$1,'Cumulative Cost Share Budget'!S421,0)</f>
        <v>0</v>
      </c>
      <c r="T422" s="211">
        <f>IF('Cumulative Cost Share Budget'!L421='Split CS budget (D)'!$L$1,'Cumulative Cost Share Budget'!T421,0)</f>
        <v>0</v>
      </c>
      <c r="U422" s="324"/>
      <c r="V422" s="324"/>
      <c r="W422" s="324"/>
      <c r="X422" s="324"/>
      <c r="Y422" s="324"/>
    </row>
    <row r="423" spans="1:25" hidden="1">
      <c r="A423" s="449"/>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(D)'!$L$1,'Cumulative Cost Share Budget'!Q422,0)</f>
        <v>0</v>
      </c>
      <c r="R423" s="212">
        <f>IF('Cumulative Cost Share Budget'!L422='Split CS budget (D)'!$L$1,'Cumulative Cost Share Budget'!R422,0)</f>
        <v>0</v>
      </c>
      <c r="S423" s="61">
        <f>IF('Cumulative Cost Share Budget'!L422='Split CS budget (D)'!$L$1,'Cumulative Cost Share Budget'!S422,0)</f>
        <v>0</v>
      </c>
      <c r="T423" s="211">
        <f>IF('Cumulative Cost Share Budget'!L422='Split CS budget (D)'!$L$1,'Cumulative Cost Share Budget'!T422,0)</f>
        <v>0</v>
      </c>
      <c r="U423" s="324"/>
      <c r="V423" s="324"/>
      <c r="W423" s="324"/>
      <c r="X423" s="324"/>
      <c r="Y423" s="324"/>
    </row>
    <row r="424" spans="1:25" ht="15" hidden="1">
      <c r="A424" s="449"/>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(D)'!$L$1,'Cumulative Cost Share Budget'!Q423,0)</f>
        <v>0</v>
      </c>
      <c r="R424" s="212">
        <f>IF('Cumulative Cost Share Budget'!L423='Split CS budget (D)'!$L$1,'Cumulative Cost Share Budget'!R423,0)</f>
        <v>0</v>
      </c>
      <c r="S424" s="61">
        <f>IF('Cumulative Cost Share Budget'!L423='Split CS budget (D)'!$L$1,'Cumulative Cost Share Budget'!S423,0)</f>
        <v>0</v>
      </c>
      <c r="T424" s="211">
        <f>IF('Cumulative Cost Share Budget'!L423='Split CS budget (D)'!$L$1,'Cumulative Cost Share Budget'!T423,0)</f>
        <v>0</v>
      </c>
      <c r="U424" s="323"/>
      <c r="V424" s="323"/>
      <c r="W424" s="323"/>
      <c r="X424" s="323"/>
      <c r="Y424" s="323"/>
    </row>
    <row r="425" spans="1:25" hidden="1">
      <c r="A425" s="449"/>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9"/>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5">
        <f>IF('Cumulative Cost Share Budget'!$L426='Split CS budget (D)'!$L$1,'Cumulative Cost Share Budget'!A426,0)</f>
        <v>0</v>
      </c>
      <c r="B427" s="493">
        <f>IF('Cumulative Cost Share Budget'!$L426='Split CS budget (D)'!$L$1,'Cumulative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(D)'!$L$1,'Cumulative Cost Share Budget'!M426,0)</f>
        <v>0</v>
      </c>
      <c r="N427" s="214">
        <f>IF('Cumulative Cost Share Budget'!L426='Split CS budget (D)'!$L$1,'Cumulative Cost Share Budget'!N426,0)</f>
        <v>0</v>
      </c>
      <c r="O427" s="214">
        <f>IF('Cumulative Cost Share Budget'!$L426='Split CS budget (D)'!$L$1,'Cumulative Cost Share Budget'!O426,0)</f>
        <v>0</v>
      </c>
      <c r="P427" s="209">
        <f>IF('Cumulative Cost Share Budget'!L426='Split CS budget (D)'!$L$1,'Cumulative Cost Share Budget'!P426,0)</f>
        <v>0</v>
      </c>
      <c r="Q427" s="211">
        <f>IF('Cumulative Cost Share Budget'!L426='Split CS budget (D)'!$L$1,'Cumulative Cost Share Budget'!Q426,0)</f>
        <v>0</v>
      </c>
      <c r="R427" s="212">
        <f>IF('Cumulative Cost Share Budget'!L426='Split CS budget (D)'!$L$1,'Cumulative Cost Share Budget'!R426,0)</f>
        <v>0</v>
      </c>
      <c r="S427" s="61">
        <f>IF('Cumulative Cost Share Budget'!L426='Split CS budget (D)'!$L$1,'Cumulative Cost Share Budget'!S426,0)</f>
        <v>0</v>
      </c>
      <c r="T427" s="211">
        <f>IF('Cumulative Cost Share Budget'!L426='Split CS budget (D)'!$L$1,'Cumulative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6"/>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(D)'!$L$1,'Cumulative Cost Share Budget'!Q427,0)</f>
        <v>0</v>
      </c>
      <c r="R428" s="212">
        <f>IF('Cumulative Cost Share Budget'!L427='Split CS budget (D)'!$L$1,'Cumulative Cost Share Budget'!R427,0)</f>
        <v>0</v>
      </c>
      <c r="S428" s="61">
        <f>IF('Cumulative Cost Share Budget'!L427='Split CS budget (D)'!$L$1,'Cumulative Cost Share Budget'!S427,0)</f>
        <v>0</v>
      </c>
      <c r="T428" s="211">
        <f>IF('Cumulative Cost Share Budget'!L427='Split CS budget (D)'!$L$1,'Cumulative Cost Share Budget'!T427,0)</f>
        <v>0</v>
      </c>
      <c r="U428" s="323"/>
      <c r="V428" s="323"/>
      <c r="W428" s="323"/>
      <c r="X428" s="323"/>
      <c r="Y428" s="323"/>
    </row>
    <row r="429" spans="1:25" hidden="1">
      <c r="A429" s="449"/>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(D)'!$L$1,'Cumulative Cost Share Budget'!Q428,0)</f>
        <v>0</v>
      </c>
      <c r="R429" s="212">
        <f>IF('Cumulative Cost Share Budget'!L428='Split CS budget (D)'!$L$1,'Cumulative Cost Share Budget'!R428,0)</f>
        <v>0</v>
      </c>
      <c r="S429" s="61">
        <f>IF('Cumulative Cost Share Budget'!L428='Split CS budget (D)'!$L$1,'Cumulative Cost Share Budget'!S428,0)</f>
        <v>0</v>
      </c>
      <c r="T429" s="211">
        <f>IF('Cumulative Cost Share Budget'!L428='Split CS budget (D)'!$L$1,'Cumulative Cost Share Budget'!T428,0)</f>
        <v>0</v>
      </c>
      <c r="U429" s="324"/>
      <c r="V429" s="324"/>
      <c r="W429" s="324"/>
      <c r="X429" s="324"/>
      <c r="Y429" s="324"/>
    </row>
    <row r="430" spans="1:25" hidden="1">
      <c r="A430" s="449"/>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(D)'!$L$1,'Cumulative Cost Share Budget'!Q429,0)</f>
        <v>0</v>
      </c>
      <c r="R430" s="212">
        <f>IF('Cumulative Cost Share Budget'!L429='Split CS budget (D)'!$L$1,'Cumulative Cost Share Budget'!R429,0)</f>
        <v>0</v>
      </c>
      <c r="S430" s="61">
        <f>IF('Cumulative Cost Share Budget'!L429='Split CS budget (D)'!$L$1,'Cumulative Cost Share Budget'!S429,0)</f>
        <v>0</v>
      </c>
      <c r="T430" s="211">
        <f>IF('Cumulative Cost Share Budget'!L429='Split CS budget (D)'!$L$1,'Cumulative Cost Share Budget'!T429,0)</f>
        <v>0</v>
      </c>
      <c r="U430" s="324"/>
      <c r="V430" s="324"/>
      <c r="W430" s="324"/>
      <c r="X430" s="324"/>
      <c r="Y430" s="324"/>
    </row>
    <row r="431" spans="1:25" ht="15" hidden="1">
      <c r="A431" s="449"/>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(D)'!$L$1,'Cumulative Cost Share Budget'!Q430,0)</f>
        <v>0</v>
      </c>
      <c r="R431" s="212">
        <f>IF('Cumulative Cost Share Budget'!L430='Split CS budget (D)'!$L$1,'Cumulative Cost Share Budget'!R430,0)</f>
        <v>0</v>
      </c>
      <c r="S431" s="61">
        <f>IF('Cumulative Cost Share Budget'!L430='Split CS budget (D)'!$L$1,'Cumulative Cost Share Budget'!S430,0)</f>
        <v>0</v>
      </c>
      <c r="T431" s="211">
        <f>IF('Cumulative Cost Share Budget'!L430='Split CS budget (D)'!$L$1,'Cumulative Cost Share Budget'!T430,0)</f>
        <v>0</v>
      </c>
      <c r="U431" s="323"/>
      <c r="V431" s="323"/>
      <c r="W431" s="323"/>
      <c r="X431" s="323"/>
      <c r="Y431" s="323"/>
    </row>
    <row r="432" spans="1:25" hidden="1">
      <c r="A432" s="449"/>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9"/>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5">
        <f>IF('Cumulative Cost Share Budget'!$L433='Split CS budget (D)'!$L$1,'Cumulative Cost Share Budget'!A433,0)</f>
        <v>0</v>
      </c>
      <c r="B434" s="493">
        <f>IF('Cumulative Cost Share Budget'!$L433='Split CS budget (D)'!$L$1,'Cumulative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(D)'!$L$1,'Cumulative Cost Share Budget'!M433,0)</f>
        <v>0</v>
      </c>
      <c r="N434" s="214">
        <f>IF('Cumulative Cost Share Budget'!L433='Split CS budget (D)'!$L$1,'Cumulative Cost Share Budget'!N433,0)</f>
        <v>0</v>
      </c>
      <c r="O434" s="214">
        <f>IF('Cumulative Cost Share Budget'!$L433='Split CS budget (D)'!$L$1,'Cumulative Cost Share Budget'!O433,0)</f>
        <v>0</v>
      </c>
      <c r="P434" s="209">
        <f>IF('Cumulative Cost Share Budget'!L433='Split CS budget (D)'!$L$1,'Cumulative Cost Share Budget'!P433,0)</f>
        <v>0</v>
      </c>
      <c r="Q434" s="211">
        <f>IF('Cumulative Cost Share Budget'!L433='Split CS budget (D)'!$L$1,'Cumulative Cost Share Budget'!Q433,0)</f>
        <v>0</v>
      </c>
      <c r="R434" s="212">
        <f>IF('Cumulative Cost Share Budget'!L433='Split CS budget (D)'!$L$1,'Cumulative Cost Share Budget'!R433,0)</f>
        <v>0</v>
      </c>
      <c r="S434" s="61">
        <f>IF('Cumulative Cost Share Budget'!L433='Split CS budget (D)'!$L$1,'Cumulative Cost Share Budget'!S433,0)</f>
        <v>0</v>
      </c>
      <c r="T434" s="211">
        <f>IF('Cumulative Cost Share Budget'!L433='Split CS budget (D)'!$L$1,'Cumulative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6"/>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(D)'!$L$1,'Cumulative Cost Share Budget'!Q434,0)</f>
        <v>0</v>
      </c>
      <c r="R435" s="212">
        <f>IF('Cumulative Cost Share Budget'!L434='Split CS budget (D)'!$L$1,'Cumulative Cost Share Budget'!R434,0)</f>
        <v>0</v>
      </c>
      <c r="S435" s="61">
        <f>IF('Cumulative Cost Share Budget'!L434='Split CS budget (D)'!$L$1,'Cumulative Cost Share Budget'!S434,0)</f>
        <v>0</v>
      </c>
      <c r="T435" s="211">
        <f>IF('Cumulative Cost Share Budget'!L434='Split CS budget (D)'!$L$1,'Cumulative Cost Share Budget'!T434,0)</f>
        <v>0</v>
      </c>
      <c r="U435" s="323"/>
      <c r="V435" s="323"/>
      <c r="W435" s="323"/>
      <c r="X435" s="323"/>
      <c r="Y435" s="323"/>
    </row>
    <row r="436" spans="1:25" hidden="1">
      <c r="A436" s="449"/>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(D)'!$L$1,'Cumulative Cost Share Budget'!Q435,0)</f>
        <v>0</v>
      </c>
      <c r="R436" s="212">
        <f>IF('Cumulative Cost Share Budget'!L435='Split CS budget (D)'!$L$1,'Cumulative Cost Share Budget'!R435,0)</f>
        <v>0</v>
      </c>
      <c r="S436" s="61">
        <f>IF('Cumulative Cost Share Budget'!L435='Split CS budget (D)'!$L$1,'Cumulative Cost Share Budget'!S435,0)</f>
        <v>0</v>
      </c>
      <c r="T436" s="211">
        <f>IF('Cumulative Cost Share Budget'!L435='Split CS budget (D)'!$L$1,'Cumulative Cost Share Budget'!T435,0)</f>
        <v>0</v>
      </c>
      <c r="U436" s="324"/>
      <c r="V436" s="324"/>
      <c r="W436" s="324"/>
      <c r="X436" s="324"/>
      <c r="Y436" s="324"/>
    </row>
    <row r="437" spans="1:25" hidden="1">
      <c r="A437" s="449"/>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(D)'!$L$1,'Cumulative Cost Share Budget'!Q436,0)</f>
        <v>0</v>
      </c>
      <c r="R437" s="212">
        <f>IF('Cumulative Cost Share Budget'!L436='Split CS budget (D)'!$L$1,'Cumulative Cost Share Budget'!R436,0)</f>
        <v>0</v>
      </c>
      <c r="S437" s="61">
        <f>IF('Cumulative Cost Share Budget'!L436='Split CS budget (D)'!$L$1,'Cumulative Cost Share Budget'!S436,0)</f>
        <v>0</v>
      </c>
      <c r="T437" s="211">
        <f>IF('Cumulative Cost Share Budget'!L436='Split CS budget (D)'!$L$1,'Cumulative Cost Share Budget'!T436,0)</f>
        <v>0</v>
      </c>
      <c r="U437" s="324"/>
      <c r="V437" s="324"/>
      <c r="W437" s="324"/>
      <c r="X437" s="324"/>
      <c r="Y437" s="324"/>
    </row>
    <row r="438" spans="1:25" ht="15" hidden="1">
      <c r="A438" s="449"/>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(D)'!$L$1,'Cumulative Cost Share Budget'!Q437,0)</f>
        <v>0</v>
      </c>
      <c r="R438" s="212">
        <f>IF('Cumulative Cost Share Budget'!L437='Split CS budget (D)'!$L$1,'Cumulative Cost Share Budget'!R437,0)</f>
        <v>0</v>
      </c>
      <c r="S438" s="61">
        <f>IF('Cumulative Cost Share Budget'!L437='Split CS budget (D)'!$L$1,'Cumulative Cost Share Budget'!S437,0)</f>
        <v>0</v>
      </c>
      <c r="T438" s="211">
        <f>IF('Cumulative Cost Share Budget'!L437='Split CS budget (D)'!$L$1,'Cumulative Cost Share Budget'!T437,0)</f>
        <v>0</v>
      </c>
      <c r="U438" s="323"/>
      <c r="V438" s="323"/>
      <c r="W438" s="323"/>
      <c r="X438" s="323"/>
      <c r="Y438" s="323"/>
    </row>
    <row r="439" spans="1:25" hidden="1">
      <c r="A439" s="449"/>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9"/>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5">
        <f>IF('Cumulative Cost Share Budget'!$L440='Split CS budget (D)'!$L$1,'Cumulative Cost Share Budget'!A440,0)</f>
        <v>0</v>
      </c>
      <c r="B441" s="493">
        <f>IF('Cumulative Cost Share Budget'!$L440='Split CS budget (D)'!$L$1,'Cumulative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(D)'!$L$1,'Cumulative Cost Share Budget'!M440,0)</f>
        <v>0</v>
      </c>
      <c r="N441" s="214">
        <f>IF('Cumulative Cost Share Budget'!L440='Split CS budget (D)'!$L$1,'Cumulative Cost Share Budget'!N440,0)</f>
        <v>0</v>
      </c>
      <c r="O441" s="214">
        <f>IF('Cumulative Cost Share Budget'!$L440='Split CS budget (D)'!$L$1,'Cumulative Cost Share Budget'!O440,0)</f>
        <v>0</v>
      </c>
      <c r="P441" s="209">
        <f>IF('Cumulative Cost Share Budget'!L440='Split CS budget (D)'!$L$1,'Cumulative Cost Share Budget'!P440,0)</f>
        <v>0</v>
      </c>
      <c r="Q441" s="211">
        <f>IF('Cumulative Cost Share Budget'!L440='Split CS budget (D)'!$L$1,'Cumulative Cost Share Budget'!Q440,0)</f>
        <v>0</v>
      </c>
      <c r="R441" s="212">
        <f>IF('Cumulative Cost Share Budget'!L440='Split CS budget (D)'!$L$1,'Cumulative Cost Share Budget'!R440,0)</f>
        <v>0</v>
      </c>
      <c r="S441" s="61">
        <f>IF('Cumulative Cost Share Budget'!L440='Split CS budget (D)'!$L$1,'Cumulative Cost Share Budget'!S440,0)</f>
        <v>0</v>
      </c>
      <c r="T441" s="211">
        <f>IF('Cumulative Cost Share Budget'!L440='Split CS budget (D)'!$L$1,'Cumulative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6"/>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(D)'!$L$1,'Cumulative Cost Share Budget'!Q441,0)</f>
        <v>0</v>
      </c>
      <c r="R442" s="212">
        <f>IF('Cumulative Cost Share Budget'!L441='Split CS budget (D)'!$L$1,'Cumulative Cost Share Budget'!R441,0)</f>
        <v>0</v>
      </c>
      <c r="S442" s="61">
        <f>IF('Cumulative Cost Share Budget'!L441='Split CS budget (D)'!$L$1,'Cumulative Cost Share Budget'!S441,0)</f>
        <v>0</v>
      </c>
      <c r="T442" s="211">
        <f>IF('Cumulative Cost Share Budget'!L441='Split CS budget (D)'!$L$1,'Cumulative Cost Share Budget'!T441,0)</f>
        <v>0</v>
      </c>
      <c r="U442" s="323"/>
      <c r="V442" s="323"/>
      <c r="W442" s="323"/>
      <c r="X442" s="323"/>
      <c r="Y442" s="323"/>
    </row>
    <row r="443" spans="1:25" hidden="1">
      <c r="A443" s="449"/>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(D)'!$L$1,'Cumulative Cost Share Budget'!Q442,0)</f>
        <v>0</v>
      </c>
      <c r="R443" s="212">
        <f>IF('Cumulative Cost Share Budget'!L442='Split CS budget (D)'!$L$1,'Cumulative Cost Share Budget'!R442,0)</f>
        <v>0</v>
      </c>
      <c r="S443" s="61">
        <f>IF('Cumulative Cost Share Budget'!L442='Split CS budget (D)'!$L$1,'Cumulative Cost Share Budget'!S442,0)</f>
        <v>0</v>
      </c>
      <c r="T443" s="211">
        <f>IF('Cumulative Cost Share Budget'!L442='Split CS budget (D)'!$L$1,'Cumulative Cost Share Budget'!T442,0)</f>
        <v>0</v>
      </c>
      <c r="U443" s="324"/>
      <c r="V443" s="324"/>
      <c r="W443" s="324"/>
      <c r="X443" s="324"/>
      <c r="Y443" s="324"/>
    </row>
    <row r="444" spans="1:25" hidden="1">
      <c r="A444" s="449"/>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(D)'!$L$1,'Cumulative Cost Share Budget'!Q443,0)</f>
        <v>0</v>
      </c>
      <c r="R444" s="212">
        <f>IF('Cumulative Cost Share Budget'!L443='Split CS budget (D)'!$L$1,'Cumulative Cost Share Budget'!R443,0)</f>
        <v>0</v>
      </c>
      <c r="S444" s="61">
        <f>IF('Cumulative Cost Share Budget'!L443='Split CS budget (D)'!$L$1,'Cumulative Cost Share Budget'!S443,0)</f>
        <v>0</v>
      </c>
      <c r="T444" s="211">
        <f>IF('Cumulative Cost Share Budget'!L443='Split CS budget (D)'!$L$1,'Cumulative Cost Share Budget'!T443,0)</f>
        <v>0</v>
      </c>
      <c r="U444" s="324"/>
      <c r="V444" s="324"/>
      <c r="W444" s="324"/>
      <c r="X444" s="324"/>
      <c r="Y444" s="324"/>
    </row>
    <row r="445" spans="1:25" ht="15" hidden="1">
      <c r="A445" s="449"/>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(D)'!$L$1,'Cumulative Cost Share Budget'!Q444,0)</f>
        <v>0</v>
      </c>
      <c r="R445" s="212">
        <f>IF('Cumulative Cost Share Budget'!L444='Split CS budget (D)'!$L$1,'Cumulative Cost Share Budget'!R444,0)</f>
        <v>0</v>
      </c>
      <c r="S445" s="61">
        <f>IF('Cumulative Cost Share Budget'!L444='Split CS budget (D)'!$L$1,'Cumulative Cost Share Budget'!S444,0)</f>
        <v>0</v>
      </c>
      <c r="T445" s="211">
        <f>IF('Cumulative Cost Share Budget'!L444='Split CS budget (D)'!$L$1,'Cumulative Cost Share Budget'!T444,0)</f>
        <v>0</v>
      </c>
      <c r="U445" s="323"/>
      <c r="V445" s="323"/>
      <c r="W445" s="323"/>
      <c r="X445" s="323"/>
      <c r="Y445" s="323"/>
    </row>
    <row r="446" spans="1:25" hidden="1">
      <c r="A446" s="449"/>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9"/>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5">
        <f>IF('Cumulative Cost Share Budget'!$L447='Split CS budget (D)'!$L$1,'Cumulative Cost Share Budget'!A447,0)</f>
        <v>0</v>
      </c>
      <c r="B448" s="493">
        <f>IF('Cumulative Cost Share Budget'!$L447='Split CS budget (D)'!$L$1,'Cumulative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(D)'!$L$1,'Cumulative Cost Share Budget'!M447,0)</f>
        <v>0</v>
      </c>
      <c r="N448" s="214">
        <f>IF('Cumulative Cost Share Budget'!L447='Split CS budget (D)'!$L$1,'Cumulative Cost Share Budget'!N447,0)</f>
        <v>0</v>
      </c>
      <c r="O448" s="214">
        <f>IF('Cumulative Cost Share Budget'!$L447='Split CS budget (D)'!$L$1,'Cumulative Cost Share Budget'!O447,0)</f>
        <v>0</v>
      </c>
      <c r="P448" s="209">
        <f>IF('Cumulative Cost Share Budget'!L447='Split CS budget (D)'!$L$1,'Cumulative Cost Share Budget'!P447,0)</f>
        <v>0</v>
      </c>
      <c r="Q448" s="211">
        <f>IF('Cumulative Cost Share Budget'!L447='Split CS budget (D)'!$L$1,'Cumulative Cost Share Budget'!Q447,0)</f>
        <v>0</v>
      </c>
      <c r="R448" s="212">
        <f>IF('Cumulative Cost Share Budget'!L447='Split CS budget (D)'!$L$1,'Cumulative Cost Share Budget'!R447,0)</f>
        <v>0</v>
      </c>
      <c r="S448" s="61">
        <f>IF('Cumulative Cost Share Budget'!L447='Split CS budget (D)'!$L$1,'Cumulative Cost Share Budget'!S447,0)</f>
        <v>0</v>
      </c>
      <c r="T448" s="211">
        <f>IF('Cumulative Cost Share Budget'!L447='Split CS budget (D)'!$L$1,'Cumulative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6"/>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(D)'!$L$1,'Cumulative Cost Share Budget'!Q448,0)</f>
        <v>0</v>
      </c>
      <c r="R449" s="212">
        <f>IF('Cumulative Cost Share Budget'!L448='Split CS budget (D)'!$L$1,'Cumulative Cost Share Budget'!R448,0)</f>
        <v>0</v>
      </c>
      <c r="S449" s="61">
        <f>IF('Cumulative Cost Share Budget'!L448='Split CS budget (D)'!$L$1,'Cumulative Cost Share Budget'!S448,0)</f>
        <v>0</v>
      </c>
      <c r="T449" s="211">
        <f>IF('Cumulative Cost Share Budget'!L448='Split CS budget (D)'!$L$1,'Cumulative Cost Share Budget'!T448,0)</f>
        <v>0</v>
      </c>
      <c r="U449" s="323"/>
      <c r="V449" s="323"/>
      <c r="W449" s="323"/>
      <c r="X449" s="323"/>
      <c r="Y449" s="323"/>
    </row>
    <row r="450" spans="1:25" hidden="1">
      <c r="A450" s="449"/>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(D)'!$L$1,'Cumulative Cost Share Budget'!Q449,0)</f>
        <v>0</v>
      </c>
      <c r="R450" s="212">
        <f>IF('Cumulative Cost Share Budget'!L449='Split CS budget (D)'!$L$1,'Cumulative Cost Share Budget'!R449,0)</f>
        <v>0</v>
      </c>
      <c r="S450" s="61">
        <f>IF('Cumulative Cost Share Budget'!L449='Split CS budget (D)'!$L$1,'Cumulative Cost Share Budget'!S449,0)</f>
        <v>0</v>
      </c>
      <c r="T450" s="211">
        <f>IF('Cumulative Cost Share Budget'!L449='Split CS budget (D)'!$L$1,'Cumulative Cost Share Budget'!T449,0)</f>
        <v>0</v>
      </c>
      <c r="U450" s="324"/>
      <c r="V450" s="324"/>
      <c r="W450" s="324"/>
      <c r="X450" s="324"/>
      <c r="Y450" s="324"/>
    </row>
    <row r="451" spans="1:25" hidden="1">
      <c r="A451" s="449"/>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(D)'!$L$1,'Cumulative Cost Share Budget'!Q450,0)</f>
        <v>0</v>
      </c>
      <c r="R451" s="212">
        <f>IF('Cumulative Cost Share Budget'!L450='Split CS budget (D)'!$L$1,'Cumulative Cost Share Budget'!R450,0)</f>
        <v>0</v>
      </c>
      <c r="S451" s="61">
        <f>IF('Cumulative Cost Share Budget'!L450='Split CS budget (D)'!$L$1,'Cumulative Cost Share Budget'!S450,0)</f>
        <v>0</v>
      </c>
      <c r="T451" s="211">
        <f>IF('Cumulative Cost Share Budget'!L450='Split CS budget (D)'!$L$1,'Cumulative Cost Share Budget'!T450,0)</f>
        <v>0</v>
      </c>
      <c r="U451" s="324"/>
      <c r="V451" s="324"/>
      <c r="W451" s="324"/>
      <c r="X451" s="324"/>
      <c r="Y451" s="324"/>
    </row>
    <row r="452" spans="1:25" ht="15" hidden="1">
      <c r="A452" s="449"/>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(D)'!$L$1,'Cumulative Cost Share Budget'!Q451,0)</f>
        <v>0</v>
      </c>
      <c r="R452" s="212">
        <f>IF('Cumulative Cost Share Budget'!L451='Split CS budget (D)'!$L$1,'Cumulative Cost Share Budget'!R451,0)</f>
        <v>0</v>
      </c>
      <c r="S452" s="61">
        <f>IF('Cumulative Cost Share Budget'!L451='Split CS budget (D)'!$L$1,'Cumulative Cost Share Budget'!S451,0)</f>
        <v>0</v>
      </c>
      <c r="T452" s="211">
        <f>IF('Cumulative Cost Share Budget'!L451='Split CS budget (D)'!$L$1,'Cumulative Cost Share Budget'!T451,0)</f>
        <v>0</v>
      </c>
      <c r="U452" s="323"/>
      <c r="V452" s="323"/>
      <c r="W452" s="323"/>
      <c r="X452" s="323"/>
      <c r="Y452" s="323"/>
    </row>
    <row r="453" spans="1:25" hidden="1">
      <c r="A453" s="449"/>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9"/>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5">
        <f>IF('Cumulative Cost Share Budget'!$L454='Split CS budget (D)'!$L$1,'Cumulative Cost Share Budget'!A454,0)</f>
        <v>0</v>
      </c>
      <c r="B455" s="493">
        <f>IF('Cumulative Cost Share Budget'!$L454='Split CS budget (D)'!$L$1,'Cumulative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(D)'!$L$1,'Cumulative Cost Share Budget'!M454,0)</f>
        <v>0</v>
      </c>
      <c r="N455" s="214">
        <f>IF('Cumulative Cost Share Budget'!L454='Split CS budget (D)'!$L$1,'Cumulative Cost Share Budget'!N454,0)</f>
        <v>0</v>
      </c>
      <c r="O455" s="214">
        <f>IF('Cumulative Cost Share Budget'!$L454='Split CS budget (D)'!$L$1,'Cumulative Cost Share Budget'!O454,0)</f>
        <v>0</v>
      </c>
      <c r="P455" s="209">
        <f>IF('Cumulative Cost Share Budget'!L454='Split CS budget (D)'!$L$1,'Cumulative Cost Share Budget'!P454,0)</f>
        <v>0</v>
      </c>
      <c r="Q455" s="211">
        <f>IF('Cumulative Cost Share Budget'!L454='Split CS budget (D)'!$L$1,'Cumulative Cost Share Budget'!Q454,0)</f>
        <v>0</v>
      </c>
      <c r="R455" s="212">
        <f>IF('Cumulative Cost Share Budget'!L454='Split CS budget (D)'!$L$1,'Cumulative Cost Share Budget'!R454,0)</f>
        <v>0</v>
      </c>
      <c r="S455" s="61">
        <f>IF('Cumulative Cost Share Budget'!L454='Split CS budget (D)'!$L$1,'Cumulative Cost Share Budget'!S454,0)</f>
        <v>0</v>
      </c>
      <c r="T455" s="211">
        <f>IF('Cumulative Cost Share Budget'!L454='Split CS budget (D)'!$L$1,'Cumulative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6"/>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(D)'!$L$1,'Cumulative Cost Share Budget'!Q455,0)</f>
        <v>0</v>
      </c>
      <c r="R456" s="212">
        <f>IF('Cumulative Cost Share Budget'!L455='Split CS budget (D)'!$L$1,'Cumulative Cost Share Budget'!R455,0)</f>
        <v>0</v>
      </c>
      <c r="S456" s="61">
        <f>IF('Cumulative Cost Share Budget'!L455='Split CS budget (D)'!$L$1,'Cumulative Cost Share Budget'!S455,0)</f>
        <v>0</v>
      </c>
      <c r="T456" s="211">
        <f>IF('Cumulative Cost Share Budget'!L455='Split CS budget (D)'!$L$1,'Cumulative Cost Share Budget'!T455,0)</f>
        <v>0</v>
      </c>
      <c r="U456" s="323"/>
      <c r="V456" s="323"/>
      <c r="W456" s="323"/>
      <c r="X456" s="323"/>
      <c r="Y456" s="323"/>
    </row>
    <row r="457" spans="1:25" hidden="1">
      <c r="A457" s="449"/>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(D)'!$L$1,'Cumulative Cost Share Budget'!Q456,0)</f>
        <v>0</v>
      </c>
      <c r="R457" s="212">
        <f>IF('Cumulative Cost Share Budget'!L456='Split CS budget (D)'!$L$1,'Cumulative Cost Share Budget'!R456,0)</f>
        <v>0</v>
      </c>
      <c r="S457" s="61">
        <f>IF('Cumulative Cost Share Budget'!L456='Split CS budget (D)'!$L$1,'Cumulative Cost Share Budget'!S456,0)</f>
        <v>0</v>
      </c>
      <c r="T457" s="211">
        <f>IF('Cumulative Cost Share Budget'!L456='Split CS budget (D)'!$L$1,'Cumulative Cost Share Budget'!T456,0)</f>
        <v>0</v>
      </c>
      <c r="U457" s="324"/>
      <c r="V457" s="324"/>
      <c r="W457" s="324"/>
      <c r="X457" s="324"/>
      <c r="Y457" s="324"/>
    </row>
    <row r="458" spans="1:25" hidden="1">
      <c r="A458" s="449"/>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(D)'!$L$1,'Cumulative Cost Share Budget'!Q457,0)</f>
        <v>0</v>
      </c>
      <c r="R458" s="212">
        <f>IF('Cumulative Cost Share Budget'!L457='Split CS budget (D)'!$L$1,'Cumulative Cost Share Budget'!R457,0)</f>
        <v>0</v>
      </c>
      <c r="S458" s="61">
        <f>IF('Cumulative Cost Share Budget'!L457='Split CS budget (D)'!$L$1,'Cumulative Cost Share Budget'!S457,0)</f>
        <v>0</v>
      </c>
      <c r="T458" s="211">
        <f>IF('Cumulative Cost Share Budget'!L457='Split CS budget (D)'!$L$1,'Cumulative Cost Share Budget'!T457,0)</f>
        <v>0</v>
      </c>
      <c r="U458" s="324"/>
      <c r="V458" s="324"/>
      <c r="W458" s="324"/>
      <c r="X458" s="324"/>
      <c r="Y458" s="324"/>
    </row>
    <row r="459" spans="1:25" ht="15" hidden="1">
      <c r="A459" s="449"/>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(D)'!$L$1,'Cumulative Cost Share Budget'!Q458,0)</f>
        <v>0</v>
      </c>
      <c r="R459" s="212">
        <f>IF('Cumulative Cost Share Budget'!L458='Split CS budget (D)'!$L$1,'Cumulative Cost Share Budget'!R458,0)</f>
        <v>0</v>
      </c>
      <c r="S459" s="61">
        <f>IF('Cumulative Cost Share Budget'!L458='Split CS budget (D)'!$L$1,'Cumulative Cost Share Budget'!S458,0)</f>
        <v>0</v>
      </c>
      <c r="T459" s="211">
        <f>IF('Cumulative Cost Share Budget'!L458='Split CS budget (D)'!$L$1,'Cumulative Cost Share Budget'!T458,0)</f>
        <v>0</v>
      </c>
      <c r="U459" s="323"/>
      <c r="V459" s="323"/>
      <c r="W459" s="323"/>
      <c r="X459" s="323"/>
      <c r="Y459" s="323"/>
    </row>
    <row r="460" spans="1:25" hidden="1">
      <c r="A460" s="449"/>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9"/>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5">
        <f>IF('Cumulative Cost Share Budget'!$L461='Split CS budget (D)'!$L$1,'Cumulative Cost Share Budget'!A461,0)</f>
        <v>0</v>
      </c>
      <c r="B462" s="493">
        <f>IF('Cumulative Cost Share Budget'!$L461='Split CS budget (D)'!$L$1,'Cumulative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(D)'!$L$1,'Cumulative Cost Share Budget'!M461,0)</f>
        <v>0</v>
      </c>
      <c r="N462" s="214">
        <f>IF('Cumulative Cost Share Budget'!L461='Split CS budget (D)'!$L$1,'Cumulative Cost Share Budget'!N461,0)</f>
        <v>0</v>
      </c>
      <c r="O462" s="214">
        <f>IF('Cumulative Cost Share Budget'!$L461='Split CS budget (D)'!$L$1,'Cumulative Cost Share Budget'!O461,0)</f>
        <v>0</v>
      </c>
      <c r="P462" s="209">
        <f>IF('Cumulative Cost Share Budget'!L461='Split CS budget (D)'!$L$1,'Cumulative Cost Share Budget'!P461,0)</f>
        <v>0</v>
      </c>
      <c r="Q462" s="211">
        <f>IF('Cumulative Cost Share Budget'!L461='Split CS budget (D)'!$L$1,'Cumulative Cost Share Budget'!Q461,0)</f>
        <v>0</v>
      </c>
      <c r="R462" s="212">
        <f>IF('Cumulative Cost Share Budget'!L461='Split CS budget (D)'!$L$1,'Cumulative Cost Share Budget'!R461,0)</f>
        <v>0</v>
      </c>
      <c r="S462" s="61">
        <f>IF('Cumulative Cost Share Budget'!L461='Split CS budget (D)'!$L$1,'Cumulative Cost Share Budget'!S461,0)</f>
        <v>0</v>
      </c>
      <c r="T462" s="211">
        <f>IF('Cumulative Cost Share Budget'!L461='Split CS budget (D)'!$L$1,'Cumulative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6"/>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(D)'!$L$1,'Cumulative Cost Share Budget'!Q462,0)</f>
        <v>0</v>
      </c>
      <c r="R463" s="212">
        <f>IF('Cumulative Cost Share Budget'!L462='Split CS budget (D)'!$L$1,'Cumulative Cost Share Budget'!R462,0)</f>
        <v>0</v>
      </c>
      <c r="S463" s="61">
        <f>IF('Cumulative Cost Share Budget'!L462='Split CS budget (D)'!$L$1,'Cumulative Cost Share Budget'!S462,0)</f>
        <v>0</v>
      </c>
      <c r="T463" s="211">
        <f>IF('Cumulative Cost Share Budget'!L462='Split CS budget (D)'!$L$1,'Cumulative Cost Share Budget'!T462,0)</f>
        <v>0</v>
      </c>
      <c r="U463" s="323"/>
      <c r="V463" s="323"/>
      <c r="W463" s="323"/>
      <c r="X463" s="323"/>
      <c r="Y463" s="323"/>
    </row>
    <row r="464" spans="1:25" hidden="1">
      <c r="A464" s="449"/>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(D)'!$L$1,'Cumulative Cost Share Budget'!Q463,0)</f>
        <v>0</v>
      </c>
      <c r="R464" s="212">
        <f>IF('Cumulative Cost Share Budget'!L463='Split CS budget (D)'!$L$1,'Cumulative Cost Share Budget'!R463,0)</f>
        <v>0</v>
      </c>
      <c r="S464" s="61">
        <f>IF('Cumulative Cost Share Budget'!L463='Split CS budget (D)'!$L$1,'Cumulative Cost Share Budget'!S463,0)</f>
        <v>0</v>
      </c>
      <c r="T464" s="211">
        <f>IF('Cumulative Cost Share Budget'!L463='Split CS budget (D)'!$L$1,'Cumulative Cost Share Budget'!T463,0)</f>
        <v>0</v>
      </c>
      <c r="U464" s="324"/>
      <c r="V464" s="324"/>
      <c r="W464" s="324"/>
      <c r="X464" s="324"/>
      <c r="Y464" s="324"/>
    </row>
    <row r="465" spans="1:41" hidden="1">
      <c r="A465" s="449"/>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(D)'!$L$1,'Cumulative Cost Share Budget'!Q464,0)</f>
        <v>0</v>
      </c>
      <c r="R465" s="212">
        <f>IF('Cumulative Cost Share Budget'!L464='Split CS budget (D)'!$L$1,'Cumulative Cost Share Budget'!R464,0)</f>
        <v>0</v>
      </c>
      <c r="S465" s="61">
        <f>IF('Cumulative Cost Share Budget'!L464='Split CS budget (D)'!$L$1,'Cumulative Cost Share Budget'!S464,0)</f>
        <v>0</v>
      </c>
      <c r="T465" s="211">
        <f>IF('Cumulative Cost Share Budget'!L464='Split CS budget (D)'!$L$1,'Cumulative Cost Share Budget'!T464,0)</f>
        <v>0</v>
      </c>
      <c r="U465" s="324"/>
      <c r="V465" s="324"/>
      <c r="W465" s="324"/>
      <c r="X465" s="324"/>
      <c r="Y465" s="324"/>
    </row>
    <row r="466" spans="1:41" ht="15" hidden="1">
      <c r="A466" s="449"/>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(D)'!$L$1,'Cumulative Cost Share Budget'!Q465,0)</f>
        <v>0</v>
      </c>
      <c r="R466" s="212">
        <f>IF('Cumulative Cost Share Budget'!L465='Split CS budget (D)'!$L$1,'Cumulative Cost Share Budget'!R465,0)</f>
        <v>0</v>
      </c>
      <c r="S466" s="61">
        <f>IF('Cumulative Cost Share Budget'!L465='Split CS budget (D)'!$L$1,'Cumulative Cost Share Budget'!S465,0)</f>
        <v>0</v>
      </c>
      <c r="T466" s="211">
        <f>IF('Cumulative Cost Share Budget'!L465='Split CS budget (D)'!$L$1,'Cumulative Cost Share Budget'!T465,0)</f>
        <v>0</v>
      </c>
      <c r="U466" s="323"/>
      <c r="V466" s="323"/>
      <c r="W466" s="323"/>
      <c r="X466" s="323"/>
      <c r="Y466" s="323"/>
    </row>
    <row r="467" spans="1:41" hidden="1">
      <c r="A467" s="449"/>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9"/>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62"/>
      <c r="V470" s="762"/>
      <c r="W470" s="762"/>
      <c r="X470" s="762"/>
      <c r="Y470" s="762"/>
      <c r="Z470" s="51"/>
      <c r="AA470" s="51"/>
      <c r="AB470" s="51"/>
      <c r="AC470" s="51"/>
      <c r="AD470" s="51"/>
      <c r="AE470" s="51"/>
      <c r="AF470" s="51"/>
      <c r="AH470" s="1"/>
      <c r="AI470" s="1"/>
      <c r="AJ470" s="1"/>
      <c r="AK470" s="1"/>
      <c r="AL470" s="1"/>
      <c r="AM470" s="1"/>
      <c r="AN470" s="1"/>
      <c r="AO470" s="1"/>
    </row>
    <row r="471" spans="1:41">
      <c r="A471" s="449"/>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9"/>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785" t="s">
        <v>426</v>
      </c>
      <c r="B473" s="785"/>
      <c r="C473" s="785"/>
      <c r="D473" s="785"/>
      <c r="E473" s="785"/>
      <c r="F473" s="785"/>
      <c r="G473" s="785"/>
      <c r="H473" s="785"/>
      <c r="I473" s="785"/>
      <c r="J473" s="785"/>
      <c r="M473" s="53" t="s">
        <v>120</v>
      </c>
      <c r="N473" s="57" t="s">
        <v>79</v>
      </c>
      <c r="O473" s="57" t="s">
        <v>109</v>
      </c>
      <c r="P473" s="57" t="s">
        <v>18</v>
      </c>
      <c r="Q473" s="57"/>
      <c r="R473" s="57" t="s">
        <v>176</v>
      </c>
      <c r="S473" s="57"/>
      <c r="T473" s="57"/>
      <c r="U473" s="762" t="s">
        <v>118</v>
      </c>
      <c r="V473" s="762"/>
      <c r="W473" s="762"/>
      <c r="X473" s="762"/>
      <c r="Y473" s="762"/>
      <c r="Z473" s="68"/>
      <c r="AA473" s="68"/>
      <c r="AB473" s="68"/>
      <c r="AC473" s="68"/>
      <c r="AD473" s="68"/>
      <c r="AE473" s="68"/>
      <c r="AF473" s="68"/>
      <c r="AH473" s="53"/>
      <c r="AI473" s="53"/>
      <c r="AJ473" s="53"/>
      <c r="AK473" s="53"/>
      <c r="AL473" s="53"/>
      <c r="AM473" s="53"/>
      <c r="AN473" s="53"/>
      <c r="AO473" s="53"/>
    </row>
    <row r="474" spans="1:41">
      <c r="A474" s="53" t="s">
        <v>61</v>
      </c>
      <c r="B474" s="489" t="s">
        <v>417</v>
      </c>
      <c r="C474" s="489" t="s">
        <v>415</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5">
        <f>IF('Cumulative Cost Share Budget'!$L475='Split CS budget (D)'!$L$1,'Cumulative Cost Share Budget'!A475,0)</f>
        <v>0</v>
      </c>
      <c r="B475" s="493">
        <f>IF('Cumulative Cost Share Budget'!L476='Split CS budget (D)'!$L$1,'Cumulative Cost Share Budget'!B475,0)</f>
        <v>0</v>
      </c>
      <c r="C475" s="493">
        <f>IF('Cumulative Cost Share Budget'!L476='Split CS budget (D)'!$L$1,'Cumulative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(D)'!$L$1,'Cumulative Cost Share Budget'!M475,0)</f>
        <v>0</v>
      </c>
      <c r="N475" s="214">
        <f>IF('Cumulative Cost Share Budget'!L475='Split CS budget (D)'!$L$1,'Cumulative Cost Share Budget'!N475,0)</f>
        <v>0</v>
      </c>
      <c r="O475" s="211">
        <f>IF('Cumulative Cost Share Budget'!L475='Split CS budget (D)'!$L$1,'Cumulative Cost Share Budget'!O475,0)</f>
        <v>0</v>
      </c>
      <c r="P475" s="212">
        <f>IF('Cumulative Cost Share Budget'!L475='Split CS budget (D)'!$L$1,'Cumulative Cost Share Budget'!P475,0)</f>
        <v>0</v>
      </c>
      <c r="Q475" s="61">
        <f>IF('Cumulative Cost Share Budget'!L475='Split CS budget (D)'!$L$1,'Cumulative Cost Share Budget'!Q475,0)</f>
        <v>0</v>
      </c>
      <c r="R475" s="211">
        <f>IF('Cumulative Cost Share Budget'!L475='Split CS budget (D)'!$L$1,'Cumulative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32">
        <f>IF('Cumulative Cost Share Budget'!$L476='Split CS budget (D)'!$L$1,'Cumulative Cost Share Budget'!A476,0)</f>
        <v>0</v>
      </c>
      <c r="B476" s="493">
        <f>IF('Cumulative Cost Share Budget'!L477='Split CS budget (D)'!$L$1,'Cumulative Cost Share Budget'!B476,0)</f>
        <v>0</v>
      </c>
      <c r="C476" s="493">
        <f>IF('Cumulative Cost Share Budget'!L477='Split CS budget (D)'!$L$1,'Cumulative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(D)'!$L$1,'Cumulative Cost Share Budget'!O476,0)</f>
        <v>0</v>
      </c>
      <c r="P476" s="212">
        <f>IF('Cumulative Cost Share Budget'!L476='Split CS budget (D)'!$L$1,'Cumulative Cost Share Budget'!P476,0)</f>
        <v>0</v>
      </c>
      <c r="Q476" s="61">
        <f>IF('Cumulative Cost Share Budget'!L476='Split CS budget (D)'!$L$1,'Cumulative Cost Share Budget'!Q476,0)</f>
        <v>0</v>
      </c>
      <c r="R476" s="211">
        <f>IF('Cumulative Cost Share Budget'!L476='Split CS budget (D)'!$L$1,'Cumulative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9"/>
      <c r="B477" s="493">
        <f>IF('Cumulative Cost Share Budget'!L478='Split CS budget (D)'!$L$1,'Cumulative Cost Share Budget'!B477,0)</f>
        <v>0</v>
      </c>
      <c r="C477" s="493">
        <f>IF('Cumulative Cost Share Budget'!L478='Split CS budget (D)'!$L$1,'Cumulative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(D)'!$L$1,'Cumulative Cost Share Budget'!O477,0)</f>
        <v>0</v>
      </c>
      <c r="P477" s="212">
        <f>IF('Cumulative Cost Share Budget'!L477='Split CS budget (D)'!$L$1,'Cumulative Cost Share Budget'!P477,0)</f>
        <v>0</v>
      </c>
      <c r="Q477" s="61">
        <f>IF('Cumulative Cost Share Budget'!L477='Split CS budget (D)'!$L$1,'Cumulative Cost Share Budget'!Q477,0)</f>
        <v>0</v>
      </c>
      <c r="R477" s="211">
        <f>IF('Cumulative Cost Share Budget'!L477='Split CS budget (D)'!$L$1,'Cumulative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9"/>
      <c r="B478" s="493">
        <f>IF('Cumulative Cost Share Budget'!L479='Split CS budget (D)'!$L$1,'Cumulative Cost Share Budget'!B478,0)</f>
        <v>0</v>
      </c>
      <c r="C478" s="493">
        <f>IF('Cumulative Cost Share Budget'!L479='Split CS budget (D)'!$L$1,'Cumulative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(D)'!$L$1,'Cumulative Cost Share Budget'!O478,0)</f>
        <v>0</v>
      </c>
      <c r="P478" s="212">
        <f>IF('Cumulative Cost Share Budget'!L478='Split CS budget (D)'!$L$1,'Cumulative Cost Share Budget'!P478,0)</f>
        <v>0</v>
      </c>
      <c r="Q478" s="61">
        <f>IF('Cumulative Cost Share Budget'!L478='Split CS budget (D)'!$L$1,'Cumulative Cost Share Budget'!Q478,0)</f>
        <v>0</v>
      </c>
      <c r="R478" s="211">
        <f>IF('Cumulative Cost Share Budget'!L478='Split CS budget (D)'!$L$1,'Cumulative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9"/>
      <c r="B479" s="493">
        <f>IF('Cumulative Cost Share Budget'!L480='Split CS budget (D)'!$L$1,'Cumulative Cost Share Budget'!B479,0)</f>
        <v>0</v>
      </c>
      <c r="C479" s="493">
        <f>IF('Cumulative Cost Share Budget'!L480='Split CS budget (D)'!$L$1,'Cumulative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(D)'!$L$1,'Cumulative Cost Share Budget'!O479,0)</f>
        <v>0</v>
      </c>
      <c r="P479" s="212">
        <f>IF('Cumulative Cost Share Budget'!L479='Split CS budget (D)'!$L$1,'Cumulative Cost Share Budget'!P479,0)</f>
        <v>0</v>
      </c>
      <c r="Q479" s="61">
        <f>IF('Cumulative Cost Share Budget'!L479='Split CS budget (D)'!$L$1,'Cumulative Cost Share Budget'!Q479,0)</f>
        <v>0</v>
      </c>
      <c r="R479" s="211">
        <f>IF('Cumulative Cost Share Budget'!L479='Split CS budget (D)'!$L$1,'Cumulative Cost Share Budget'!R479,0)</f>
        <v>0</v>
      </c>
      <c r="S479" s="61"/>
      <c r="T479" s="59"/>
      <c r="U479" s="323"/>
      <c r="V479" s="323"/>
      <c r="W479" s="323"/>
      <c r="X479" s="323"/>
      <c r="Y479" s="323"/>
      <c r="AA479" s="20"/>
      <c r="AB479" s="20"/>
      <c r="AC479" s="20"/>
      <c r="AD479" s="20"/>
      <c r="AE479" s="20"/>
      <c r="AF479" s="20"/>
    </row>
    <row r="480" spans="1:41">
      <c r="A480" s="449"/>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9"/>
      <c r="B481" s="491"/>
      <c r="C481" s="482"/>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5">
        <f>IF('Cumulative Cost Share Budget'!$L482='Split CS budget (D)'!$L$1,'Cumulative Cost Share Budget'!A482,0)</f>
        <v>0</v>
      </c>
      <c r="B482" s="493">
        <f>IF('Cumulative Cost Share Budget'!L483='Split CS budget (D)'!$L$1,'Cumulative Cost Share Budget'!B482,0)</f>
        <v>0</v>
      </c>
      <c r="C482" s="493">
        <f>IF('Cumulative Cost Share Budget'!L483='Split CS budget (D)'!$L$1,'Cumulative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(D)'!$L$1,'Cumulative Cost Share Budget'!M482,0)</f>
        <v>0</v>
      </c>
      <c r="N482" s="214">
        <f>IF('Cumulative Cost Share Budget'!L482='Split CS budget (D)'!$L$1,'Cumulative Cost Share Budget'!N482,0)</f>
        <v>0</v>
      </c>
      <c r="O482" s="211">
        <f>IF('Cumulative Cost Share Budget'!L482='Split CS budget (D)'!$L$1,'Cumulative Cost Share Budget'!O482,0)</f>
        <v>0</v>
      </c>
      <c r="P482" s="212">
        <f>IF('Cumulative Cost Share Budget'!L482='Split CS budget (D)'!$L$1,'Cumulative Cost Share Budget'!P482,0)</f>
        <v>0</v>
      </c>
      <c r="Q482" s="61">
        <f>IF('Cumulative Cost Share Budget'!L482='Split CS budget (D)'!$L$1,'Cumulative Cost Share Budget'!Q482,0)</f>
        <v>0</v>
      </c>
      <c r="R482" s="211">
        <f>IF('Cumulative Cost Share Budget'!L482='Split CS budget (D)'!$L$1,'Cumulative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32">
        <f>IF('Cumulative Cost Share Budget'!$L483='Split CS budget (D)'!$L$1,'Cumulative Cost Share Budget'!A483,0)</f>
        <v>0</v>
      </c>
      <c r="B483" s="493">
        <f>IF('Cumulative Cost Share Budget'!L484='Split CS budget (D)'!$L$1,'Cumulative Cost Share Budget'!B483,0)</f>
        <v>0</v>
      </c>
      <c r="C483" s="493">
        <f>IF('Cumulative Cost Share Budget'!L484='Split CS budget (D)'!$L$1,'Cumulative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(D)'!$L$1,'Cumulative Cost Share Budget'!O483,0)</f>
        <v>0</v>
      </c>
      <c r="P483" s="212">
        <f>IF('Cumulative Cost Share Budget'!L483='Split CS budget (D)'!$L$1,'Cumulative Cost Share Budget'!P483,0)</f>
        <v>0</v>
      </c>
      <c r="Q483" s="61">
        <f>IF('Cumulative Cost Share Budget'!L483='Split CS budget (D)'!$L$1,'Cumulative Cost Share Budget'!Q483,0)</f>
        <v>0</v>
      </c>
      <c r="R483" s="211">
        <f>IF('Cumulative Cost Share Budget'!L483='Split CS budget (D)'!$L$1,'Cumulative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9"/>
      <c r="B484" s="493">
        <f>IF('Cumulative Cost Share Budget'!L485='Split CS budget (D)'!$L$1,'Cumulative Cost Share Budget'!B484,0)</f>
        <v>0</v>
      </c>
      <c r="C484" s="493">
        <f>IF('Cumulative Cost Share Budget'!L485='Split CS budget (D)'!$L$1,'Cumulative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(D)'!$L$1,'Cumulative Cost Share Budget'!O484,0)</f>
        <v>0</v>
      </c>
      <c r="P484" s="212">
        <f>IF('Cumulative Cost Share Budget'!L484='Split CS budget (D)'!$L$1,'Cumulative Cost Share Budget'!P484,0)</f>
        <v>0</v>
      </c>
      <c r="Q484" s="61">
        <f>IF('Cumulative Cost Share Budget'!L484='Split CS budget (D)'!$L$1,'Cumulative Cost Share Budget'!Q484,0)</f>
        <v>0</v>
      </c>
      <c r="R484" s="211">
        <f>IF('Cumulative Cost Share Budget'!L484='Split CS budget (D)'!$L$1,'Cumulative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9"/>
      <c r="B485" s="493">
        <f>IF('Cumulative Cost Share Budget'!L486='Split CS budget (D)'!$L$1,'Cumulative Cost Share Budget'!B485,0)</f>
        <v>0</v>
      </c>
      <c r="C485" s="493">
        <f>IF('Cumulative Cost Share Budget'!L486='Split CS budget (D)'!$L$1,'Cumulative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(D)'!$L$1,'Cumulative Cost Share Budget'!O485,0)</f>
        <v>0</v>
      </c>
      <c r="P485" s="212">
        <f>IF('Cumulative Cost Share Budget'!L485='Split CS budget (D)'!$L$1,'Cumulative Cost Share Budget'!P485,0)</f>
        <v>0</v>
      </c>
      <c r="Q485" s="61">
        <f>IF('Cumulative Cost Share Budget'!L485='Split CS budget (D)'!$L$1,'Cumulative Cost Share Budget'!Q485,0)</f>
        <v>0</v>
      </c>
      <c r="R485" s="211">
        <f>IF('Cumulative Cost Share Budget'!L485='Split CS budget (D)'!$L$1,'Cumulative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9"/>
      <c r="B486" s="493">
        <f>IF('Cumulative Cost Share Budget'!L487='Split CS budget (D)'!$L$1,'Cumulative Cost Share Budget'!B486,0)</f>
        <v>0</v>
      </c>
      <c r="C486" s="493">
        <f>IF('Cumulative Cost Share Budget'!L487='Split CS budget (D)'!$L$1,'Cumulative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(D)'!$L$1,'Cumulative Cost Share Budget'!O486,0)</f>
        <v>0</v>
      </c>
      <c r="P486" s="212">
        <f>IF('Cumulative Cost Share Budget'!L486='Split CS budget (D)'!$L$1,'Cumulative Cost Share Budget'!P486,0)</f>
        <v>0</v>
      </c>
      <c r="Q486" s="61">
        <f>IF('Cumulative Cost Share Budget'!L486='Split CS budget (D)'!$L$1,'Cumulative Cost Share Budget'!Q486,0)</f>
        <v>0</v>
      </c>
      <c r="R486" s="211">
        <f>IF('Cumulative Cost Share Budget'!L486='Split CS budget (D)'!$L$1,'Cumulative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9"/>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9"/>
      <c r="B488" s="491"/>
      <c r="C488" s="482"/>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5">
        <f>IF('Cumulative Cost Share Budget'!$L489='Split CS budget (D)'!$L$1,'Cumulative Cost Share Budget'!A489,0)</f>
        <v>0</v>
      </c>
      <c r="B489" s="493">
        <f>IF('Cumulative Cost Share Budget'!L490='Split CS budget (D)'!$L$1,'Cumulative Cost Share Budget'!B489,0)</f>
        <v>0</v>
      </c>
      <c r="C489" s="493">
        <f>IF('Cumulative Cost Share Budget'!L490='Split CS budget (D)'!$L$1,'Cumulative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(D)'!$L$1,'Cumulative Cost Share Budget'!M489,0)</f>
        <v>0</v>
      </c>
      <c r="N489" s="214">
        <f>IF('Cumulative Cost Share Budget'!L489='Split CS budget (D)'!$L$1,'Cumulative Cost Share Budget'!N489,0)</f>
        <v>0</v>
      </c>
      <c r="O489" s="211">
        <f>IF('Cumulative Cost Share Budget'!L489='Split CS budget (D)'!$L$1,'Cumulative Cost Share Budget'!O489,0)</f>
        <v>0</v>
      </c>
      <c r="P489" s="212">
        <f>IF('Cumulative Cost Share Budget'!L489='Split CS budget (D)'!$L$1,'Cumulative Cost Share Budget'!P489,0)</f>
        <v>0</v>
      </c>
      <c r="Q489" s="61">
        <f>IF('Cumulative Cost Share Budget'!L489='Split CS budget (D)'!$L$1,'Cumulative Cost Share Budget'!Q489,0)</f>
        <v>0</v>
      </c>
      <c r="R489" s="211">
        <f>IF('Cumulative Cost Share Budget'!L489='Split CS budget (D)'!$L$1,'Cumulative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32">
        <f>IF('Cumulative Cost Share Budget'!$L490='Split CS budget (D)'!$L$1,'Cumulative Cost Share Budget'!A490,0)</f>
        <v>0</v>
      </c>
      <c r="B490" s="493">
        <f>IF('Cumulative Cost Share Budget'!L491='Split CS budget (D)'!$L$1,'Cumulative Cost Share Budget'!B490,0)</f>
        <v>0</v>
      </c>
      <c r="C490" s="493">
        <f>IF('Cumulative Cost Share Budget'!L491='Split CS budget (D)'!$L$1,'Cumulative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(D)'!$L$1,'Cumulative Cost Share Budget'!O490,0)</f>
        <v>0</v>
      </c>
      <c r="P490" s="212">
        <f>IF('Cumulative Cost Share Budget'!L490='Split CS budget (D)'!$L$1,'Cumulative Cost Share Budget'!P490,0)</f>
        <v>0</v>
      </c>
      <c r="Q490" s="61">
        <f>IF('Cumulative Cost Share Budget'!L490='Split CS budget (D)'!$L$1,'Cumulative Cost Share Budget'!Q490,0)</f>
        <v>0</v>
      </c>
      <c r="R490" s="211">
        <f>IF('Cumulative Cost Share Budget'!L490='Split CS budget (D)'!$L$1,'Cumulative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9"/>
      <c r="B491" s="493">
        <f>IF('Cumulative Cost Share Budget'!L492='Split CS budget (D)'!$L$1,'Cumulative Cost Share Budget'!B491,0)</f>
        <v>0</v>
      </c>
      <c r="C491" s="493">
        <f>IF('Cumulative Cost Share Budget'!L492='Split CS budget (D)'!$L$1,'Cumulative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(D)'!$L$1,'Cumulative Cost Share Budget'!O491,0)</f>
        <v>0</v>
      </c>
      <c r="P491" s="212">
        <f>IF('Cumulative Cost Share Budget'!L491='Split CS budget (D)'!$L$1,'Cumulative Cost Share Budget'!P491,0)</f>
        <v>0</v>
      </c>
      <c r="Q491" s="61">
        <f>IF('Cumulative Cost Share Budget'!L491='Split CS budget (D)'!$L$1,'Cumulative Cost Share Budget'!Q491,0)</f>
        <v>0</v>
      </c>
      <c r="R491" s="211">
        <f>IF('Cumulative Cost Share Budget'!L491='Split CS budget (D)'!$L$1,'Cumulative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9"/>
      <c r="B492" s="493">
        <f>IF('Cumulative Cost Share Budget'!L493='Split CS budget (D)'!$L$1,'Cumulative Cost Share Budget'!B492,0)</f>
        <v>0</v>
      </c>
      <c r="C492" s="493">
        <f>IF('Cumulative Cost Share Budget'!L493='Split CS budget (D)'!$L$1,'Cumulative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(D)'!$L$1,'Cumulative Cost Share Budget'!O492,0)</f>
        <v>0</v>
      </c>
      <c r="P492" s="212">
        <f>IF('Cumulative Cost Share Budget'!L492='Split CS budget (D)'!$L$1,'Cumulative Cost Share Budget'!P492,0)</f>
        <v>0</v>
      </c>
      <c r="Q492" s="61">
        <f>IF('Cumulative Cost Share Budget'!L492='Split CS budget (D)'!$L$1,'Cumulative Cost Share Budget'!Q492,0)</f>
        <v>0</v>
      </c>
      <c r="R492" s="211">
        <f>IF('Cumulative Cost Share Budget'!L492='Split CS budget (D)'!$L$1,'Cumulative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9"/>
      <c r="B493" s="493">
        <f>IF('Cumulative Cost Share Budget'!L494='Split CS budget (D)'!$L$1,'Cumulative Cost Share Budget'!B493,0)</f>
        <v>0</v>
      </c>
      <c r="C493" s="493">
        <f>IF('Cumulative Cost Share Budget'!L494='Split CS budget (D)'!$L$1,'Cumulative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(D)'!$L$1,'Cumulative Cost Share Budget'!O493,0)</f>
        <v>0</v>
      </c>
      <c r="P493" s="212">
        <f>IF('Cumulative Cost Share Budget'!L493='Split CS budget (D)'!$L$1,'Cumulative Cost Share Budget'!P493,0)</f>
        <v>0</v>
      </c>
      <c r="Q493" s="61">
        <f>IF('Cumulative Cost Share Budget'!L493='Split CS budget (D)'!$L$1,'Cumulative Cost Share Budget'!Q493,0)</f>
        <v>0</v>
      </c>
      <c r="R493" s="211">
        <f>IF('Cumulative Cost Share Budget'!L493='Split CS budget (D)'!$L$1,'Cumulative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9"/>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9"/>
      <c r="B495" s="491"/>
      <c r="C495" s="482"/>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5">
        <f>IF('Cumulative Cost Share Budget'!$L496='Split CS budget (D)'!$L$1,'Cumulative Cost Share Budget'!A496,0)</f>
        <v>0</v>
      </c>
      <c r="B496" s="493">
        <f>IF('Cumulative Cost Share Budget'!L497='Split CS budget (D)'!$L$1,'Cumulative Cost Share Budget'!B496,0)</f>
        <v>0</v>
      </c>
      <c r="C496" s="493">
        <f>IF('Cumulative Cost Share Budget'!L497='Split CS budget (D)'!$L$1,'Cumulative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(D)'!$L$1,'Cumulative Cost Share Budget'!M496,0)</f>
        <v>0</v>
      </c>
      <c r="N496" s="214">
        <f>IF('Cumulative Cost Share Budget'!L496='Split CS budget (D)'!$L$1,'Cumulative Cost Share Budget'!N496,0)</f>
        <v>0</v>
      </c>
      <c r="O496" s="211">
        <f>IF('Cumulative Cost Share Budget'!L496='Split CS budget (D)'!$L$1,'Cumulative Cost Share Budget'!O496,0)</f>
        <v>0</v>
      </c>
      <c r="P496" s="212">
        <f>IF('Cumulative Cost Share Budget'!L496='Split CS budget (D)'!$L$1,'Cumulative Cost Share Budget'!P496,0)</f>
        <v>0</v>
      </c>
      <c r="Q496" s="61">
        <f>IF('Cumulative Cost Share Budget'!L496='Split CS budget (D)'!$L$1,'Cumulative Cost Share Budget'!Q496,0)</f>
        <v>0</v>
      </c>
      <c r="R496" s="211">
        <f>IF('Cumulative Cost Share Budget'!L496='Split CS budget (D)'!$L$1,'Cumulative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32">
        <f>IF('Cumulative Cost Share Budget'!$L497='Split CS budget (D)'!$L$1,'Cumulative Cost Share Budget'!A497,0)</f>
        <v>0</v>
      </c>
      <c r="B497" s="493">
        <f>IF('Cumulative Cost Share Budget'!L498='Split CS budget (D)'!$L$1,'Cumulative Cost Share Budget'!B497,0)</f>
        <v>0</v>
      </c>
      <c r="C497" s="493">
        <f>IF('Cumulative Cost Share Budget'!L498='Split CS budget (D)'!$L$1,'Cumulative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(D)'!$L$1,'Cumulative Cost Share Budget'!O497,0)</f>
        <v>0</v>
      </c>
      <c r="P497" s="212">
        <f>IF('Cumulative Cost Share Budget'!L497='Split CS budget (D)'!$L$1,'Cumulative Cost Share Budget'!P497,0)</f>
        <v>0</v>
      </c>
      <c r="Q497" s="61">
        <f>IF('Cumulative Cost Share Budget'!L497='Split CS budget (D)'!$L$1,'Cumulative Cost Share Budget'!Q497,0)</f>
        <v>0</v>
      </c>
      <c r="R497" s="211">
        <f>IF('Cumulative Cost Share Budget'!L497='Split CS budget (D)'!$L$1,'Cumulative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9"/>
      <c r="B498" s="493">
        <f>IF('Cumulative Cost Share Budget'!L499='Split CS budget (D)'!$L$1,'Cumulative Cost Share Budget'!B498,0)</f>
        <v>0</v>
      </c>
      <c r="C498" s="493">
        <f>IF('Cumulative Cost Share Budget'!L499='Split CS budget (D)'!$L$1,'Cumulative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(D)'!$L$1,'Cumulative Cost Share Budget'!O498,0)</f>
        <v>0</v>
      </c>
      <c r="P498" s="212">
        <f>IF('Cumulative Cost Share Budget'!L498='Split CS budget (D)'!$L$1,'Cumulative Cost Share Budget'!P498,0)</f>
        <v>0</v>
      </c>
      <c r="Q498" s="61">
        <f>IF('Cumulative Cost Share Budget'!L498='Split CS budget (D)'!$L$1,'Cumulative Cost Share Budget'!Q498,0)</f>
        <v>0</v>
      </c>
      <c r="R498" s="211">
        <f>IF('Cumulative Cost Share Budget'!L498='Split CS budget (D)'!$L$1,'Cumulative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9"/>
      <c r="B499" s="493">
        <f>IF('Cumulative Cost Share Budget'!L500='Split CS budget (D)'!$L$1,'Cumulative Cost Share Budget'!B499,0)</f>
        <v>0</v>
      </c>
      <c r="C499" s="493">
        <f>IF('Cumulative Cost Share Budget'!L500='Split CS budget (D)'!$L$1,'Cumulative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(D)'!$L$1,'Cumulative Cost Share Budget'!O499,0)</f>
        <v>0</v>
      </c>
      <c r="P499" s="212">
        <f>IF('Cumulative Cost Share Budget'!L499='Split CS budget (D)'!$L$1,'Cumulative Cost Share Budget'!P499,0)</f>
        <v>0</v>
      </c>
      <c r="Q499" s="61">
        <f>IF('Cumulative Cost Share Budget'!L499='Split CS budget (D)'!$L$1,'Cumulative Cost Share Budget'!Q499,0)</f>
        <v>0</v>
      </c>
      <c r="R499" s="211">
        <f>IF('Cumulative Cost Share Budget'!L499='Split CS budget (D)'!$L$1,'Cumulative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9"/>
      <c r="B500" s="493">
        <f>IF('Cumulative Cost Share Budget'!L501='Split CS budget (D)'!$L$1,'Cumulative Cost Share Budget'!B500,0)</f>
        <v>0</v>
      </c>
      <c r="C500" s="493">
        <f>IF('Cumulative Cost Share Budget'!L501='Split CS budget (D)'!$L$1,'Cumulative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(D)'!$L$1,'Cumulative Cost Share Budget'!O500,0)</f>
        <v>0</v>
      </c>
      <c r="P500" s="212">
        <f>IF('Cumulative Cost Share Budget'!L500='Split CS budget (D)'!$L$1,'Cumulative Cost Share Budget'!P500,0)</f>
        <v>0</v>
      </c>
      <c r="Q500" s="61">
        <f>IF('Cumulative Cost Share Budget'!L500='Split CS budget (D)'!$L$1,'Cumulative Cost Share Budget'!Q500,0)</f>
        <v>0</v>
      </c>
      <c r="R500" s="211">
        <f>IF('Cumulative Cost Share Budget'!L500='Split CS budget (D)'!$L$1,'Cumulative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9"/>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9"/>
      <c r="B502" s="491"/>
      <c r="C502" s="482"/>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5">
        <f>IF('Cumulative Cost Share Budget'!$L503='Split CS budget (D)'!$L$1,'Cumulative Cost Share Budget'!A503,0)</f>
        <v>0</v>
      </c>
      <c r="B503" s="493">
        <f>IF('Cumulative Cost Share Budget'!L504='Split CS budget (D)'!$L$1,'Cumulative Cost Share Budget'!B503,0)</f>
        <v>0</v>
      </c>
      <c r="C503" s="493">
        <f>IF('Cumulative Cost Share Budget'!L504='Split CS budget (D)'!$L$1,'Cumulative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(D)'!$L$1,'Cumulative Cost Share Budget'!M503,0)</f>
        <v>0</v>
      </c>
      <c r="N503" s="214">
        <f>IF('Cumulative Cost Share Budget'!L503='Split CS budget (D)'!$L$1,'Cumulative Cost Share Budget'!N503,0)</f>
        <v>0</v>
      </c>
      <c r="O503" s="211">
        <f>IF('Cumulative Cost Share Budget'!L503='Split CS budget (D)'!$L$1,'Cumulative Cost Share Budget'!O503,0)</f>
        <v>0</v>
      </c>
      <c r="P503" s="212">
        <f>IF('Cumulative Cost Share Budget'!L503='Split CS budget (D)'!$L$1,'Cumulative Cost Share Budget'!P503,0)</f>
        <v>0</v>
      </c>
      <c r="Q503" s="61">
        <f>IF('Cumulative Cost Share Budget'!L503='Split CS budget (D)'!$L$1,'Cumulative Cost Share Budget'!Q503,0)</f>
        <v>0</v>
      </c>
      <c r="R503" s="211">
        <f>IF('Cumulative Cost Share Budget'!L503='Split CS budget (D)'!$L$1,'Cumulative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32">
        <f>IF('Cumulative Cost Share Budget'!$L504='Split CS budget (D)'!$L$1,'Cumulative Cost Share Budget'!A504,0)</f>
        <v>0</v>
      </c>
      <c r="B504" s="493">
        <f>IF('Cumulative Cost Share Budget'!L505='Split CS budget (D)'!$L$1,'Cumulative Cost Share Budget'!B504,0)</f>
        <v>0</v>
      </c>
      <c r="C504" s="493">
        <f>IF('Cumulative Cost Share Budget'!L505='Split CS budget (D)'!$L$1,'Cumulative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(D)'!$L$1,'Cumulative Cost Share Budget'!O504,0)</f>
        <v>0</v>
      </c>
      <c r="P504" s="212">
        <f>IF('Cumulative Cost Share Budget'!L504='Split CS budget (D)'!$L$1,'Cumulative Cost Share Budget'!P504,0)</f>
        <v>0</v>
      </c>
      <c r="Q504" s="61">
        <f>IF('Cumulative Cost Share Budget'!L504='Split CS budget (D)'!$L$1,'Cumulative Cost Share Budget'!Q504,0)</f>
        <v>0</v>
      </c>
      <c r="R504" s="211">
        <f>IF('Cumulative Cost Share Budget'!L504='Split CS budget (D)'!$L$1,'Cumulative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9"/>
      <c r="B505" s="493">
        <f>IF('Cumulative Cost Share Budget'!L506='Split CS budget (D)'!$L$1,'Cumulative Cost Share Budget'!B505,0)</f>
        <v>0</v>
      </c>
      <c r="C505" s="493">
        <f>IF('Cumulative Cost Share Budget'!L506='Split CS budget (D)'!$L$1,'Cumulative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(D)'!$L$1,'Cumulative Cost Share Budget'!O505,0)</f>
        <v>0</v>
      </c>
      <c r="P505" s="212">
        <f>IF('Cumulative Cost Share Budget'!L505='Split CS budget (D)'!$L$1,'Cumulative Cost Share Budget'!P505,0)</f>
        <v>0</v>
      </c>
      <c r="Q505" s="61">
        <f>IF('Cumulative Cost Share Budget'!L505='Split CS budget (D)'!$L$1,'Cumulative Cost Share Budget'!Q505,0)</f>
        <v>0</v>
      </c>
      <c r="R505" s="211">
        <f>IF('Cumulative Cost Share Budget'!L505='Split CS budget (D)'!$L$1,'Cumulative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9"/>
      <c r="B506" s="493">
        <f>IF('Cumulative Cost Share Budget'!L507='Split CS budget (D)'!$L$1,'Cumulative Cost Share Budget'!B506,0)</f>
        <v>0</v>
      </c>
      <c r="C506" s="493">
        <f>IF('Cumulative Cost Share Budget'!L507='Split CS budget (D)'!$L$1,'Cumulative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(D)'!$L$1,'Cumulative Cost Share Budget'!O506,0)</f>
        <v>0</v>
      </c>
      <c r="P506" s="212">
        <f>IF('Cumulative Cost Share Budget'!L506='Split CS budget (D)'!$L$1,'Cumulative Cost Share Budget'!P506,0)</f>
        <v>0</v>
      </c>
      <c r="Q506" s="61">
        <f>IF('Cumulative Cost Share Budget'!L506='Split CS budget (D)'!$L$1,'Cumulative Cost Share Budget'!Q506,0)</f>
        <v>0</v>
      </c>
      <c r="R506" s="211">
        <f>IF('Cumulative Cost Share Budget'!L506='Split CS budget (D)'!$L$1,'Cumulative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9"/>
      <c r="B507" s="493">
        <f>IF('Cumulative Cost Share Budget'!L508='Split CS budget (D)'!$L$1,'Cumulative Cost Share Budget'!B507,0)</f>
        <v>0</v>
      </c>
      <c r="C507" s="493">
        <f>IF('Cumulative Cost Share Budget'!L508='Split CS budget (D)'!$L$1,'Cumulative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(D)'!$L$1,'Cumulative Cost Share Budget'!O507,0)</f>
        <v>0</v>
      </c>
      <c r="P507" s="212">
        <f>IF('Cumulative Cost Share Budget'!L507='Split CS budget (D)'!$L$1,'Cumulative Cost Share Budget'!P507,0)</f>
        <v>0</v>
      </c>
      <c r="Q507" s="61">
        <f>IF('Cumulative Cost Share Budget'!L507='Split CS budget (D)'!$L$1,'Cumulative Cost Share Budget'!Q507,0)</f>
        <v>0</v>
      </c>
      <c r="R507" s="211">
        <f>IF('Cumulative Cost Share Budget'!L507='Split CS budget (D)'!$L$1,'Cumulative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9"/>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9"/>
      <c r="B509" s="491"/>
      <c r="C509" s="482"/>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5">
        <f>IF('Cumulative Cost Share Budget'!$L510='Split CS budget (D)'!$L$1,'Cumulative Cost Share Budget'!A510,0)</f>
        <v>0</v>
      </c>
      <c r="B510" s="493">
        <f>IF('Cumulative Cost Share Budget'!L511='Split CS budget (D)'!$L$1,'Cumulative Cost Share Budget'!B510,0)</f>
        <v>0</v>
      </c>
      <c r="C510" s="493">
        <f>IF('Cumulative Cost Share Budget'!L511='Split CS budget (D)'!$L$1,'Cumulative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(D)'!$L$1,'Cumulative Cost Share Budget'!M510,0)</f>
        <v>0</v>
      </c>
      <c r="N510" s="214">
        <f>IF('Cumulative Cost Share Budget'!L510='Split CS budget (D)'!$L$1,'Cumulative Cost Share Budget'!N510,0)</f>
        <v>0</v>
      </c>
      <c r="O510" s="211">
        <f>IF('Cumulative Cost Share Budget'!L510='Split CS budget (D)'!$L$1,'Cumulative Cost Share Budget'!O510,0)</f>
        <v>0</v>
      </c>
      <c r="P510" s="212">
        <f>IF('Cumulative Cost Share Budget'!L510='Split CS budget (D)'!$L$1,'Cumulative Cost Share Budget'!P510,0)</f>
        <v>0</v>
      </c>
      <c r="Q510" s="61">
        <f>IF('Cumulative Cost Share Budget'!L510='Split CS budget (D)'!$L$1,'Cumulative Cost Share Budget'!Q510,0)</f>
        <v>0</v>
      </c>
      <c r="R510" s="211">
        <f>IF('Cumulative Cost Share Budget'!L510='Split CS budget (D)'!$L$1,'Cumulative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32">
        <f>IF('Cumulative Cost Share Budget'!$L511='Split CS budget (D)'!$L$1,'Cumulative Cost Share Budget'!A511,0)</f>
        <v>0</v>
      </c>
      <c r="B511" s="493">
        <f>IF('Cumulative Cost Share Budget'!L512='Split CS budget (D)'!$L$1,'Cumulative Cost Share Budget'!B511,0)</f>
        <v>0</v>
      </c>
      <c r="C511" s="493">
        <f>IF('Cumulative Cost Share Budget'!L512='Split CS budget (D)'!$L$1,'Cumulative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(D)'!$L$1,'Cumulative Cost Share Budget'!O511,0)</f>
        <v>0</v>
      </c>
      <c r="P511" s="212">
        <f>IF('Cumulative Cost Share Budget'!L511='Split CS budget (D)'!$L$1,'Cumulative Cost Share Budget'!P511,0)</f>
        <v>0</v>
      </c>
      <c r="Q511" s="61">
        <f>IF('Cumulative Cost Share Budget'!L511='Split CS budget (D)'!$L$1,'Cumulative Cost Share Budget'!Q511,0)</f>
        <v>0</v>
      </c>
      <c r="R511" s="211">
        <f>IF('Cumulative Cost Share Budget'!L511='Split CS budget (D)'!$L$1,'Cumulative Cost Share Budget'!R511,0)</f>
        <v>0</v>
      </c>
      <c r="S511" s="61"/>
      <c r="T511" s="59"/>
      <c r="U511" s="323"/>
      <c r="V511" s="323"/>
      <c r="W511" s="323"/>
      <c r="X511" s="323"/>
      <c r="Y511" s="323"/>
      <c r="Z511" s="267"/>
      <c r="AA511" s="20"/>
      <c r="AB511" s="20"/>
      <c r="AC511" s="20"/>
      <c r="AD511" s="20"/>
      <c r="AE511" s="20"/>
      <c r="AF511" s="20"/>
    </row>
    <row r="512" spans="1:41" hidden="1">
      <c r="A512" s="449"/>
      <c r="B512" s="493">
        <f>IF('Cumulative Cost Share Budget'!L513='Split CS budget (D)'!$L$1,'Cumulative Cost Share Budget'!B512,0)</f>
        <v>0</v>
      </c>
      <c r="C512" s="493">
        <f>IF('Cumulative Cost Share Budget'!L513='Split CS budget (D)'!$L$1,'Cumulative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(D)'!$L$1,'Cumulative Cost Share Budget'!O512,0)</f>
        <v>0</v>
      </c>
      <c r="P512" s="212">
        <f>IF('Cumulative Cost Share Budget'!L512='Split CS budget (D)'!$L$1,'Cumulative Cost Share Budget'!P512,0)</f>
        <v>0</v>
      </c>
      <c r="Q512" s="61">
        <f>IF('Cumulative Cost Share Budget'!L512='Split CS budget (D)'!$L$1,'Cumulative Cost Share Budget'!Q512,0)</f>
        <v>0</v>
      </c>
      <c r="R512" s="211">
        <f>IF('Cumulative Cost Share Budget'!L512='Split CS budget (D)'!$L$1,'Cumulative Cost Share Budget'!R512,0)</f>
        <v>0</v>
      </c>
      <c r="S512" s="61"/>
      <c r="T512" s="59"/>
      <c r="U512" s="323"/>
      <c r="V512" s="323"/>
      <c r="W512" s="323"/>
      <c r="X512" s="323"/>
      <c r="Y512" s="323"/>
      <c r="AA512" s="20"/>
      <c r="AB512" s="20"/>
      <c r="AC512" s="20"/>
      <c r="AD512" s="20"/>
      <c r="AE512" s="20"/>
      <c r="AF512" s="20"/>
    </row>
    <row r="513" spans="1:32" hidden="1">
      <c r="A513" s="449"/>
      <c r="B513" s="493">
        <f>IF('Cumulative Cost Share Budget'!L514='Split CS budget (D)'!$L$1,'Cumulative Cost Share Budget'!B513,0)</f>
        <v>0</v>
      </c>
      <c r="C513" s="493">
        <f>IF('Cumulative Cost Share Budget'!L514='Split CS budget (D)'!$L$1,'Cumulative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(D)'!$L$1,'Cumulative Cost Share Budget'!O513,0)</f>
        <v>0</v>
      </c>
      <c r="P513" s="212">
        <f>IF('Cumulative Cost Share Budget'!L513='Split CS budget (D)'!$L$1,'Cumulative Cost Share Budget'!P513,0)</f>
        <v>0</v>
      </c>
      <c r="Q513" s="61">
        <f>IF('Cumulative Cost Share Budget'!L513='Split CS budget (D)'!$L$1,'Cumulative Cost Share Budget'!Q513,0)</f>
        <v>0</v>
      </c>
      <c r="R513" s="211">
        <f>IF('Cumulative Cost Share Budget'!L513='Split CS budget (D)'!$L$1,'Cumulative Cost Share Budget'!R513,0)</f>
        <v>0</v>
      </c>
      <c r="S513" s="61"/>
      <c r="T513" s="59"/>
      <c r="U513" s="323"/>
      <c r="V513" s="323"/>
      <c r="W513" s="323"/>
      <c r="X513" s="323"/>
      <c r="Y513" s="323"/>
      <c r="AA513" s="20"/>
      <c r="AB513" s="20"/>
      <c r="AC513" s="20"/>
      <c r="AD513" s="20"/>
      <c r="AE513" s="20"/>
      <c r="AF513" s="20"/>
    </row>
    <row r="514" spans="1:32" ht="15" hidden="1">
      <c r="A514" s="449"/>
      <c r="B514" s="493">
        <f>IF('Cumulative Cost Share Budget'!L515='Split CS budget (D)'!$L$1,'Cumulative Cost Share Budget'!B514,0)</f>
        <v>0</v>
      </c>
      <c r="C514" s="493">
        <f>IF('Cumulative Cost Share Budget'!L515='Split CS budget (D)'!$L$1,'Cumulative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(D)'!$L$1,'Cumulative Cost Share Budget'!O514,0)</f>
        <v>0</v>
      </c>
      <c r="P514" s="212">
        <f>IF('Cumulative Cost Share Budget'!L514='Split CS budget (D)'!$L$1,'Cumulative Cost Share Budget'!P514,0)</f>
        <v>0</v>
      </c>
      <c r="Q514" s="61">
        <f>IF('Cumulative Cost Share Budget'!L514='Split CS budget (D)'!$L$1,'Cumulative Cost Share Budget'!Q514,0)</f>
        <v>0</v>
      </c>
      <c r="R514" s="211">
        <f>IF('Cumulative Cost Share Budget'!L514='Split CS budget (D)'!$L$1,'Cumulative Cost Share Budget'!R514,0)</f>
        <v>0</v>
      </c>
      <c r="S514" s="61"/>
      <c r="T514" s="59"/>
      <c r="U514" s="323"/>
      <c r="V514" s="323"/>
      <c r="W514" s="323"/>
      <c r="X514" s="323"/>
      <c r="Y514" s="323"/>
      <c r="AA514" s="20"/>
      <c r="AB514" s="20"/>
      <c r="AC514" s="20"/>
      <c r="AD514" s="20"/>
      <c r="AE514" s="20"/>
      <c r="AF514" s="20"/>
    </row>
    <row r="515" spans="1:32" hidden="1">
      <c r="A515" s="449"/>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9"/>
      <c r="B516" s="491"/>
      <c r="C516" s="482"/>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5">
        <f>IF('Cumulative Cost Share Budget'!$L517='Split CS budget (D)'!$L$1,'Cumulative Cost Share Budget'!A517,0)</f>
        <v>0</v>
      </c>
      <c r="B517" s="493">
        <f>IF('Cumulative Cost Share Budget'!L518='Split CS budget (D)'!$L$1,'Cumulative Cost Share Budget'!B517,0)</f>
        <v>0</v>
      </c>
      <c r="C517" s="493">
        <f>IF('Cumulative Cost Share Budget'!L518='Split CS budget (D)'!$L$1,'Cumulative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(D)'!$L$1,'Cumulative Cost Share Budget'!M517,0)</f>
        <v>0</v>
      </c>
      <c r="N517" s="214">
        <f>IF('Cumulative Cost Share Budget'!L517='Split CS budget (D)'!$L$1,'Cumulative Cost Share Budget'!N517,0)</f>
        <v>0</v>
      </c>
      <c r="O517" s="211">
        <f>IF('Cumulative Cost Share Budget'!L517='Split CS budget (D)'!$L$1,'Cumulative Cost Share Budget'!O517,0)</f>
        <v>0</v>
      </c>
      <c r="P517" s="212">
        <f>IF('Cumulative Cost Share Budget'!L517='Split CS budget (D)'!$L$1,'Cumulative Cost Share Budget'!P517,0)</f>
        <v>0</v>
      </c>
      <c r="Q517" s="61">
        <f>IF('Cumulative Cost Share Budget'!L517='Split CS budget (D)'!$L$1,'Cumulative Cost Share Budget'!Q517,0)</f>
        <v>0</v>
      </c>
      <c r="R517" s="211">
        <f>IF('Cumulative Cost Share Budget'!L517='Split CS budget (D)'!$L$1,'Cumulative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32">
        <f>IF('Cumulative Cost Share Budget'!$L518='Split CS budget (D)'!$L$1,'Cumulative Cost Share Budget'!A518,0)</f>
        <v>0</v>
      </c>
      <c r="B518" s="493">
        <f>IF('Cumulative Cost Share Budget'!L519='Split CS budget (D)'!$L$1,'Cumulative Cost Share Budget'!B518,0)</f>
        <v>0</v>
      </c>
      <c r="C518" s="493">
        <f>IF('Cumulative Cost Share Budget'!L519='Split CS budget (D)'!$L$1,'Cumulative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(D)'!$L$1,'Cumulative Cost Share Budget'!O518,0)</f>
        <v>0</v>
      </c>
      <c r="P518" s="212">
        <f>IF('Cumulative Cost Share Budget'!L518='Split CS budget (D)'!$L$1,'Cumulative Cost Share Budget'!P518,0)</f>
        <v>0</v>
      </c>
      <c r="Q518" s="61">
        <f>IF('Cumulative Cost Share Budget'!L518='Split CS budget (D)'!$L$1,'Cumulative Cost Share Budget'!Q518,0)</f>
        <v>0</v>
      </c>
      <c r="R518" s="211">
        <f>IF('Cumulative Cost Share Budget'!L518='Split CS budget (D)'!$L$1,'Cumulative Cost Share Budget'!R518,0)</f>
        <v>0</v>
      </c>
      <c r="S518" s="61"/>
      <c r="T518" s="59"/>
      <c r="U518" s="323"/>
      <c r="V518" s="323"/>
      <c r="W518" s="323"/>
      <c r="X518" s="323"/>
      <c r="Y518" s="323"/>
      <c r="Z518" s="267"/>
      <c r="AA518" s="20"/>
      <c r="AB518" s="20"/>
      <c r="AC518" s="20"/>
      <c r="AD518" s="20"/>
      <c r="AE518" s="20"/>
      <c r="AF518" s="20"/>
    </row>
    <row r="519" spans="1:32" hidden="1">
      <c r="A519" s="449"/>
      <c r="B519" s="493">
        <f>IF('Cumulative Cost Share Budget'!L520='Split CS budget (D)'!$L$1,'Cumulative Cost Share Budget'!B519,0)</f>
        <v>0</v>
      </c>
      <c r="C519" s="493">
        <f>IF('Cumulative Cost Share Budget'!L520='Split CS budget (D)'!$L$1,'Cumulative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(D)'!$L$1,'Cumulative Cost Share Budget'!O519,0)</f>
        <v>0</v>
      </c>
      <c r="P519" s="212">
        <f>IF('Cumulative Cost Share Budget'!L519='Split CS budget (D)'!$L$1,'Cumulative Cost Share Budget'!P519,0)</f>
        <v>0</v>
      </c>
      <c r="Q519" s="61">
        <f>IF('Cumulative Cost Share Budget'!L519='Split CS budget (D)'!$L$1,'Cumulative Cost Share Budget'!Q519,0)</f>
        <v>0</v>
      </c>
      <c r="R519" s="211">
        <f>IF('Cumulative Cost Share Budget'!L519='Split CS budget (D)'!$L$1,'Cumulative Cost Share Budget'!R519,0)</f>
        <v>0</v>
      </c>
      <c r="S519" s="61"/>
      <c r="T519" s="59"/>
      <c r="U519" s="323"/>
      <c r="V519" s="323"/>
      <c r="W519" s="323"/>
      <c r="X519" s="323"/>
      <c r="Y519" s="323"/>
      <c r="AA519" s="20"/>
      <c r="AB519" s="20"/>
      <c r="AC519" s="20"/>
      <c r="AD519" s="20"/>
      <c r="AE519" s="20"/>
      <c r="AF519" s="20"/>
    </row>
    <row r="520" spans="1:32" hidden="1">
      <c r="A520" s="449"/>
      <c r="B520" s="493">
        <f>IF('Cumulative Cost Share Budget'!L521='Split CS budget (D)'!$L$1,'Cumulative Cost Share Budget'!B520,0)</f>
        <v>0</v>
      </c>
      <c r="C520" s="493">
        <f>IF('Cumulative Cost Share Budget'!L521='Split CS budget (D)'!$L$1,'Cumulative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(D)'!$L$1,'Cumulative Cost Share Budget'!O520,0)</f>
        <v>0</v>
      </c>
      <c r="P520" s="212">
        <f>IF('Cumulative Cost Share Budget'!L520='Split CS budget (D)'!$L$1,'Cumulative Cost Share Budget'!P520,0)</f>
        <v>0</v>
      </c>
      <c r="Q520" s="61">
        <f>IF('Cumulative Cost Share Budget'!L520='Split CS budget (D)'!$L$1,'Cumulative Cost Share Budget'!Q520,0)</f>
        <v>0</v>
      </c>
      <c r="R520" s="211">
        <f>IF('Cumulative Cost Share Budget'!L520='Split CS budget (D)'!$L$1,'Cumulative Cost Share Budget'!R520,0)</f>
        <v>0</v>
      </c>
      <c r="S520" s="61"/>
      <c r="T520" s="59"/>
      <c r="U520" s="323"/>
      <c r="V520" s="323"/>
      <c r="W520" s="323"/>
      <c r="X520" s="323"/>
      <c r="Y520" s="323"/>
      <c r="AA520" s="20"/>
      <c r="AB520" s="20"/>
      <c r="AC520" s="20"/>
      <c r="AD520" s="20"/>
      <c r="AE520" s="20"/>
      <c r="AF520" s="20"/>
    </row>
    <row r="521" spans="1:32" ht="15" hidden="1">
      <c r="A521" s="449"/>
      <c r="B521" s="493">
        <f>IF('Cumulative Cost Share Budget'!L522='Split CS budget (D)'!$L$1,'Cumulative Cost Share Budget'!B521,0)</f>
        <v>0</v>
      </c>
      <c r="C521" s="493">
        <f>IF('Cumulative Cost Share Budget'!L522='Split CS budget (D)'!$L$1,'Cumulative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(D)'!$L$1,'Cumulative Cost Share Budget'!O521,0)</f>
        <v>0</v>
      </c>
      <c r="P521" s="212">
        <f>IF('Cumulative Cost Share Budget'!L521='Split CS budget (D)'!$L$1,'Cumulative Cost Share Budget'!P521,0)</f>
        <v>0</v>
      </c>
      <c r="Q521" s="61">
        <f>IF('Cumulative Cost Share Budget'!L521='Split CS budget (D)'!$L$1,'Cumulative Cost Share Budget'!Q521,0)</f>
        <v>0</v>
      </c>
      <c r="R521" s="211">
        <f>IF('Cumulative Cost Share Budget'!L521='Split CS budget (D)'!$L$1,'Cumulative Cost Share Budget'!R521,0)</f>
        <v>0</v>
      </c>
      <c r="S521" s="61"/>
      <c r="T521" s="59"/>
      <c r="U521" s="323"/>
      <c r="V521" s="323"/>
      <c r="W521" s="323"/>
      <c r="X521" s="323"/>
      <c r="Y521" s="323"/>
      <c r="AA521" s="20"/>
      <c r="AB521" s="20"/>
      <c r="AC521" s="20"/>
      <c r="AD521" s="20"/>
      <c r="AE521" s="20"/>
      <c r="AF521" s="20"/>
    </row>
    <row r="522" spans="1:32" hidden="1">
      <c r="A522" s="449"/>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9"/>
      <c r="B523" s="491"/>
      <c r="C523" s="482"/>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5">
        <f>IF('Cumulative Cost Share Budget'!$L524='Split CS budget (D)'!$L$1,'Cumulative Cost Share Budget'!A524,0)</f>
        <v>0</v>
      </c>
      <c r="B524" s="493">
        <f>IF('Cumulative Cost Share Budget'!L525='Split CS budget (D)'!$L$1,'Cumulative Cost Share Budget'!B524,0)</f>
        <v>0</v>
      </c>
      <c r="C524" s="493">
        <f>IF('Cumulative Cost Share Budget'!L525='Split CS budget (D)'!$L$1,'Cumulative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(D)'!$L$1,'Cumulative Cost Share Budget'!M524,0)</f>
        <v>0</v>
      </c>
      <c r="N524" s="214">
        <f>IF('Cumulative Cost Share Budget'!L524='Split CS budget (D)'!$L$1,'Cumulative Cost Share Budget'!N524,0)</f>
        <v>0</v>
      </c>
      <c r="O524" s="211">
        <f>IF('Cumulative Cost Share Budget'!L524='Split CS budget (D)'!$L$1,'Cumulative Cost Share Budget'!O524,0)</f>
        <v>0</v>
      </c>
      <c r="P524" s="212">
        <f>IF('Cumulative Cost Share Budget'!L524='Split CS budget (D)'!$L$1,'Cumulative Cost Share Budget'!P524,0)</f>
        <v>0</v>
      </c>
      <c r="Q524" s="61">
        <f>IF('Cumulative Cost Share Budget'!L524='Split CS budget (D)'!$L$1,'Cumulative Cost Share Budget'!Q524,0)</f>
        <v>0</v>
      </c>
      <c r="R524" s="211">
        <f>IF('Cumulative Cost Share Budget'!L524='Split CS budget (D)'!$L$1,'Cumulative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32">
        <f>IF('Cumulative Cost Share Budget'!$L525='Split CS budget (D)'!$L$1,'Cumulative Cost Share Budget'!A525,0)</f>
        <v>0</v>
      </c>
      <c r="B525" s="493">
        <f>IF('Cumulative Cost Share Budget'!L526='Split CS budget (D)'!$L$1,'Cumulative Cost Share Budget'!B525,0)</f>
        <v>0</v>
      </c>
      <c r="C525" s="493">
        <f>IF('Cumulative Cost Share Budget'!L526='Split CS budget (D)'!$L$1,'Cumulative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(D)'!$L$1,'Cumulative Cost Share Budget'!O525,0)</f>
        <v>0</v>
      </c>
      <c r="P525" s="212">
        <f>IF('Cumulative Cost Share Budget'!L525='Split CS budget (D)'!$L$1,'Cumulative Cost Share Budget'!P525,0)</f>
        <v>0</v>
      </c>
      <c r="Q525" s="61">
        <f>IF('Cumulative Cost Share Budget'!L525='Split CS budget (D)'!$L$1,'Cumulative Cost Share Budget'!Q525,0)</f>
        <v>0</v>
      </c>
      <c r="R525" s="211">
        <f>IF('Cumulative Cost Share Budget'!L525='Split CS budget (D)'!$L$1,'Cumulative Cost Share Budget'!R525,0)</f>
        <v>0</v>
      </c>
      <c r="S525" s="61"/>
      <c r="T525" s="59"/>
      <c r="U525" s="323"/>
      <c r="V525" s="323"/>
      <c r="W525" s="323"/>
      <c r="X525" s="323"/>
      <c r="Y525" s="323"/>
      <c r="Z525" s="267"/>
      <c r="AA525" s="20"/>
      <c r="AB525" s="20"/>
      <c r="AC525" s="20"/>
      <c r="AD525" s="20"/>
      <c r="AE525" s="20"/>
      <c r="AF525" s="20"/>
    </row>
    <row r="526" spans="1:32" hidden="1">
      <c r="A526" s="449"/>
      <c r="B526" s="493">
        <f>IF('Cumulative Cost Share Budget'!L527='Split CS budget (D)'!$L$1,'Cumulative Cost Share Budget'!B526,0)</f>
        <v>0</v>
      </c>
      <c r="C526" s="493">
        <f>IF('Cumulative Cost Share Budget'!L527='Split CS budget (D)'!$L$1,'Cumulative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(D)'!$L$1,'Cumulative Cost Share Budget'!O526,0)</f>
        <v>0</v>
      </c>
      <c r="P526" s="212">
        <f>IF('Cumulative Cost Share Budget'!L526='Split CS budget (D)'!$L$1,'Cumulative Cost Share Budget'!P526,0)</f>
        <v>0</v>
      </c>
      <c r="Q526" s="61">
        <f>IF('Cumulative Cost Share Budget'!L526='Split CS budget (D)'!$L$1,'Cumulative Cost Share Budget'!Q526,0)</f>
        <v>0</v>
      </c>
      <c r="R526" s="211">
        <f>IF('Cumulative Cost Share Budget'!L526='Split CS budget (D)'!$L$1,'Cumulative Cost Share Budget'!R526,0)</f>
        <v>0</v>
      </c>
      <c r="S526" s="61"/>
      <c r="T526" s="59"/>
      <c r="U526" s="323"/>
      <c r="V526" s="323"/>
      <c r="W526" s="323"/>
      <c r="X526" s="323"/>
      <c r="Y526" s="323"/>
      <c r="AA526" s="20"/>
      <c r="AB526" s="20"/>
      <c r="AC526" s="20"/>
      <c r="AD526" s="20"/>
      <c r="AE526" s="20"/>
      <c r="AF526" s="20"/>
    </row>
    <row r="527" spans="1:32" hidden="1">
      <c r="A527" s="449"/>
      <c r="B527" s="493">
        <f>IF('Cumulative Cost Share Budget'!L528='Split CS budget (D)'!$L$1,'Cumulative Cost Share Budget'!B527,0)</f>
        <v>0</v>
      </c>
      <c r="C527" s="493">
        <f>IF('Cumulative Cost Share Budget'!L528='Split CS budget (D)'!$L$1,'Cumulative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(D)'!$L$1,'Cumulative Cost Share Budget'!O527,0)</f>
        <v>0</v>
      </c>
      <c r="P527" s="212">
        <f>IF('Cumulative Cost Share Budget'!L527='Split CS budget (D)'!$L$1,'Cumulative Cost Share Budget'!P527,0)</f>
        <v>0</v>
      </c>
      <c r="Q527" s="61">
        <f>IF('Cumulative Cost Share Budget'!L527='Split CS budget (D)'!$L$1,'Cumulative Cost Share Budget'!Q527,0)</f>
        <v>0</v>
      </c>
      <c r="R527" s="211">
        <f>IF('Cumulative Cost Share Budget'!L527='Split CS budget (D)'!$L$1,'Cumulative Cost Share Budget'!R527,0)</f>
        <v>0</v>
      </c>
      <c r="S527" s="61"/>
      <c r="T527" s="59"/>
      <c r="U527" s="323"/>
      <c r="V527" s="323"/>
      <c r="W527" s="323"/>
      <c r="X527" s="323"/>
      <c r="Y527" s="323"/>
      <c r="AA527" s="20"/>
      <c r="AB527" s="20"/>
      <c r="AC527" s="20"/>
      <c r="AD527" s="20"/>
      <c r="AE527" s="20"/>
      <c r="AF527" s="20"/>
    </row>
    <row r="528" spans="1:32" ht="15" hidden="1">
      <c r="A528" s="449"/>
      <c r="B528" s="493">
        <f>IF('Cumulative Cost Share Budget'!L529='Split CS budget (D)'!$L$1,'Cumulative Cost Share Budget'!B528,0)</f>
        <v>0</v>
      </c>
      <c r="C528" s="493">
        <f>IF('Cumulative Cost Share Budget'!L529='Split CS budget (D)'!$L$1,'Cumulative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(D)'!$L$1,'Cumulative Cost Share Budget'!O528,0)</f>
        <v>0</v>
      </c>
      <c r="P528" s="212">
        <f>IF('Cumulative Cost Share Budget'!L528='Split CS budget (D)'!$L$1,'Cumulative Cost Share Budget'!P528,0)</f>
        <v>0</v>
      </c>
      <c r="Q528" s="61">
        <f>IF('Cumulative Cost Share Budget'!L528='Split CS budget (D)'!$L$1,'Cumulative Cost Share Budget'!Q528,0)</f>
        <v>0</v>
      </c>
      <c r="R528" s="211">
        <f>IF('Cumulative Cost Share Budget'!L528='Split CS budget (D)'!$L$1,'Cumulative Cost Share Budget'!R528,0)</f>
        <v>0</v>
      </c>
      <c r="S528" s="61"/>
      <c r="T528" s="59"/>
      <c r="U528" s="323"/>
      <c r="V528" s="323"/>
      <c r="W528" s="323"/>
      <c r="X528" s="323"/>
      <c r="Y528" s="323"/>
      <c r="AA528" s="20"/>
      <c r="AB528" s="20"/>
      <c r="AC528" s="20"/>
      <c r="AD528" s="20"/>
      <c r="AE528" s="20"/>
      <c r="AF528" s="20"/>
    </row>
    <row r="529" spans="1:32" hidden="1">
      <c r="A529" s="449"/>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9"/>
      <c r="B530" s="491"/>
      <c r="C530" s="482"/>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5">
        <f>IF('Cumulative Cost Share Budget'!$L531='Split CS budget (D)'!$L$1,'Cumulative Cost Share Budget'!A531,0)</f>
        <v>0</v>
      </c>
      <c r="B531" s="493">
        <f>IF('Cumulative Cost Share Budget'!L532='Split CS budget (D)'!$L$1,'Cumulative Cost Share Budget'!B531,0)</f>
        <v>0</v>
      </c>
      <c r="C531" s="493">
        <f>IF('Cumulative Cost Share Budget'!L532='Split CS budget (D)'!$L$1,'Cumulative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(D)'!$L$1,'Cumulative Cost Share Budget'!M531,0)</f>
        <v>0</v>
      </c>
      <c r="N531" s="214">
        <f>IF('Cumulative Cost Share Budget'!L531='Split CS budget (D)'!$L$1,'Cumulative Cost Share Budget'!N531,0)</f>
        <v>0</v>
      </c>
      <c r="O531" s="211">
        <f>IF('Cumulative Cost Share Budget'!L531='Split CS budget (D)'!$L$1,'Cumulative Cost Share Budget'!O531,0)</f>
        <v>0</v>
      </c>
      <c r="P531" s="212">
        <f>IF('Cumulative Cost Share Budget'!L531='Split CS budget (D)'!$L$1,'Cumulative Cost Share Budget'!P531,0)</f>
        <v>0</v>
      </c>
      <c r="Q531" s="61">
        <f>IF('Cumulative Cost Share Budget'!L531='Split CS budget (D)'!$L$1,'Cumulative Cost Share Budget'!Q531,0)</f>
        <v>0</v>
      </c>
      <c r="R531" s="211">
        <f>IF('Cumulative Cost Share Budget'!L531='Split CS budget (D)'!$L$1,'Cumulative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32">
        <f>IF('Cumulative Cost Share Budget'!$L532='Split CS budget (D)'!$L$1,'Cumulative Cost Share Budget'!A532,0)</f>
        <v>0</v>
      </c>
      <c r="B532" s="493">
        <f>IF('Cumulative Cost Share Budget'!L533='Split CS budget (D)'!$L$1,'Cumulative Cost Share Budget'!B532,0)</f>
        <v>0</v>
      </c>
      <c r="C532" s="493">
        <f>IF('Cumulative Cost Share Budget'!L533='Split CS budget (D)'!$L$1,'Cumulative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(D)'!$L$1,'Cumulative Cost Share Budget'!O532,0)</f>
        <v>0</v>
      </c>
      <c r="P532" s="212">
        <f>IF('Cumulative Cost Share Budget'!L532='Split CS budget (D)'!$L$1,'Cumulative Cost Share Budget'!P532,0)</f>
        <v>0</v>
      </c>
      <c r="Q532" s="61">
        <f>IF('Cumulative Cost Share Budget'!L532='Split CS budget (D)'!$L$1,'Cumulative Cost Share Budget'!Q532,0)</f>
        <v>0</v>
      </c>
      <c r="R532" s="211">
        <f>IF('Cumulative Cost Share Budget'!L532='Split CS budget (D)'!$L$1,'Cumulative Cost Share Budget'!R532,0)</f>
        <v>0</v>
      </c>
      <c r="S532" s="61"/>
      <c r="T532" s="59"/>
      <c r="U532" s="323"/>
      <c r="V532" s="323"/>
      <c r="W532" s="323"/>
      <c r="X532" s="323"/>
      <c r="Y532" s="323"/>
      <c r="Z532" s="267"/>
      <c r="AA532" s="20"/>
      <c r="AB532" s="20"/>
      <c r="AC532" s="20"/>
      <c r="AD532" s="20"/>
      <c r="AE532" s="20"/>
      <c r="AF532" s="20"/>
    </row>
    <row r="533" spans="1:32" hidden="1">
      <c r="A533" s="449"/>
      <c r="B533" s="493">
        <f>IF('Cumulative Cost Share Budget'!L534='Split CS budget (D)'!$L$1,'Cumulative Cost Share Budget'!B533,0)</f>
        <v>0</v>
      </c>
      <c r="C533" s="493">
        <f>IF('Cumulative Cost Share Budget'!L534='Split CS budget (D)'!$L$1,'Cumulative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(D)'!$L$1,'Cumulative Cost Share Budget'!O533,0)</f>
        <v>0</v>
      </c>
      <c r="P533" s="212">
        <f>IF('Cumulative Cost Share Budget'!L533='Split CS budget (D)'!$L$1,'Cumulative Cost Share Budget'!P533,0)</f>
        <v>0</v>
      </c>
      <c r="Q533" s="61">
        <f>IF('Cumulative Cost Share Budget'!L533='Split CS budget (D)'!$L$1,'Cumulative Cost Share Budget'!Q533,0)</f>
        <v>0</v>
      </c>
      <c r="R533" s="211">
        <f>IF('Cumulative Cost Share Budget'!L533='Split CS budget (D)'!$L$1,'Cumulative Cost Share Budget'!R533,0)</f>
        <v>0</v>
      </c>
      <c r="S533" s="61"/>
      <c r="T533" s="59"/>
      <c r="U533" s="323"/>
      <c r="V533" s="323"/>
      <c r="W533" s="323"/>
      <c r="X533" s="323"/>
      <c r="Y533" s="323"/>
      <c r="AA533" s="20"/>
      <c r="AB533" s="20"/>
      <c r="AC533" s="20"/>
      <c r="AD533" s="20"/>
      <c r="AE533" s="20"/>
      <c r="AF533" s="20"/>
    </row>
    <row r="534" spans="1:32" hidden="1">
      <c r="A534" s="449"/>
      <c r="B534" s="493">
        <f>IF('Cumulative Cost Share Budget'!L535='Split CS budget (D)'!$L$1,'Cumulative Cost Share Budget'!B534,0)</f>
        <v>0</v>
      </c>
      <c r="C534" s="493">
        <f>IF('Cumulative Cost Share Budget'!L535='Split CS budget (D)'!$L$1,'Cumulative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(D)'!$L$1,'Cumulative Cost Share Budget'!O534,0)</f>
        <v>0</v>
      </c>
      <c r="P534" s="212">
        <f>IF('Cumulative Cost Share Budget'!L534='Split CS budget (D)'!$L$1,'Cumulative Cost Share Budget'!P534,0)</f>
        <v>0</v>
      </c>
      <c r="Q534" s="61">
        <f>IF('Cumulative Cost Share Budget'!L534='Split CS budget (D)'!$L$1,'Cumulative Cost Share Budget'!Q534,0)</f>
        <v>0</v>
      </c>
      <c r="R534" s="211">
        <f>IF('Cumulative Cost Share Budget'!L534='Split CS budget (D)'!$L$1,'Cumulative Cost Share Budget'!R534,0)</f>
        <v>0</v>
      </c>
      <c r="S534" s="61"/>
      <c r="T534" s="59"/>
      <c r="U534" s="323"/>
      <c r="V534" s="323"/>
      <c r="W534" s="323"/>
      <c r="X534" s="323"/>
      <c r="Y534" s="323"/>
      <c r="AA534" s="20"/>
      <c r="AB534" s="20"/>
      <c r="AC534" s="20"/>
      <c r="AD534" s="20"/>
      <c r="AE534" s="20"/>
      <c r="AF534" s="20"/>
    </row>
    <row r="535" spans="1:32" ht="15" hidden="1">
      <c r="A535" s="449"/>
      <c r="B535" s="493">
        <f>IF('Cumulative Cost Share Budget'!L536='Split CS budget (D)'!$L$1,'Cumulative Cost Share Budget'!B535,0)</f>
        <v>0</v>
      </c>
      <c r="C535" s="493">
        <f>IF('Cumulative Cost Share Budget'!L536='Split CS budget (D)'!$L$1,'Cumulative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(D)'!$L$1,'Cumulative Cost Share Budget'!O535,0)</f>
        <v>0</v>
      </c>
      <c r="P535" s="212">
        <f>IF('Cumulative Cost Share Budget'!L535='Split CS budget (D)'!$L$1,'Cumulative Cost Share Budget'!P535,0)</f>
        <v>0</v>
      </c>
      <c r="Q535" s="61">
        <f>IF('Cumulative Cost Share Budget'!L535='Split CS budget (D)'!$L$1,'Cumulative Cost Share Budget'!Q535,0)</f>
        <v>0</v>
      </c>
      <c r="R535" s="211">
        <f>IF('Cumulative Cost Share Budget'!L535='Split CS budget (D)'!$L$1,'Cumulative Cost Share Budget'!R535,0)</f>
        <v>0</v>
      </c>
      <c r="S535" s="61"/>
      <c r="T535" s="59"/>
      <c r="U535" s="323"/>
      <c r="V535" s="323"/>
      <c r="W535" s="323"/>
      <c r="X535" s="323"/>
      <c r="Y535" s="323"/>
      <c r="AA535" s="20"/>
      <c r="AB535" s="20"/>
      <c r="AC535" s="20"/>
      <c r="AD535" s="20"/>
      <c r="AE535" s="20"/>
      <c r="AF535" s="20"/>
    </row>
    <row r="536" spans="1:32" hidden="1">
      <c r="A536" s="449"/>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9"/>
      <c r="B537" s="491"/>
      <c r="C537" s="482"/>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5">
        <f>IF('Cumulative Cost Share Budget'!$L538='Split CS budget (D)'!$L$1,'Cumulative Cost Share Budget'!A538,0)</f>
        <v>0</v>
      </c>
      <c r="B538" s="493">
        <f>IF('Cumulative Cost Share Budget'!L539='Split CS budget (D)'!$L$1,'Cumulative Cost Share Budget'!B538,0)</f>
        <v>0</v>
      </c>
      <c r="C538" s="493">
        <f>IF('Cumulative Cost Share Budget'!L539='Split CS budget (D)'!$L$1,'Cumulative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(D)'!$L$1,'Cumulative Cost Share Budget'!M538,0)</f>
        <v>0</v>
      </c>
      <c r="N538" s="214">
        <f>IF('Cumulative Cost Share Budget'!L538='Split CS budget (D)'!$L$1,'Cumulative Cost Share Budget'!N538,0)</f>
        <v>0</v>
      </c>
      <c r="O538" s="211">
        <f>IF('Cumulative Cost Share Budget'!L538='Split CS budget (D)'!$L$1,'Cumulative Cost Share Budget'!O538,0)</f>
        <v>0</v>
      </c>
      <c r="P538" s="212">
        <f>IF('Cumulative Cost Share Budget'!L538='Split CS budget (D)'!$L$1,'Cumulative Cost Share Budget'!P538,0)</f>
        <v>0</v>
      </c>
      <c r="Q538" s="61">
        <f>IF('Cumulative Cost Share Budget'!L538='Split CS budget (D)'!$L$1,'Cumulative Cost Share Budget'!Q538,0)</f>
        <v>0</v>
      </c>
      <c r="R538" s="211">
        <f>IF('Cumulative Cost Share Budget'!L538='Split CS budget (D)'!$L$1,'Cumulative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32">
        <f>IF('Cumulative Cost Share Budget'!$L539='Split CS budget (D)'!$L$1,'Cumulative Cost Share Budget'!A539,0)</f>
        <v>0</v>
      </c>
      <c r="B539" s="493">
        <f>IF('Cumulative Cost Share Budget'!L540='Split CS budget (D)'!$L$1,'Cumulative Cost Share Budget'!B539,0)</f>
        <v>0</v>
      </c>
      <c r="C539" s="493">
        <f>IF('Cumulative Cost Share Budget'!L540='Split CS budget (D)'!$L$1,'Cumulative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(D)'!$L$1,'Cumulative Cost Share Budget'!O539,0)</f>
        <v>0</v>
      </c>
      <c r="P539" s="212">
        <f>IF('Cumulative Cost Share Budget'!L539='Split CS budget (D)'!$L$1,'Cumulative Cost Share Budget'!P539,0)</f>
        <v>0</v>
      </c>
      <c r="Q539" s="61">
        <f>IF('Cumulative Cost Share Budget'!L539='Split CS budget (D)'!$L$1,'Cumulative Cost Share Budget'!Q539,0)</f>
        <v>0</v>
      </c>
      <c r="R539" s="211">
        <f>IF('Cumulative Cost Share Budget'!L539='Split CS budget (D)'!$L$1,'Cumulative Cost Share Budget'!R539,0)</f>
        <v>0</v>
      </c>
      <c r="S539" s="61"/>
      <c r="T539" s="59"/>
      <c r="U539" s="323"/>
      <c r="V539" s="323"/>
      <c r="W539" s="323"/>
      <c r="X539" s="323"/>
      <c r="Y539" s="323"/>
      <c r="Z539" s="267"/>
      <c r="AA539" s="20"/>
      <c r="AB539" s="20"/>
      <c r="AC539" s="20"/>
      <c r="AD539" s="20"/>
      <c r="AE539" s="20"/>
      <c r="AF539" s="20"/>
    </row>
    <row r="540" spans="1:32" hidden="1">
      <c r="A540" s="449"/>
      <c r="B540" s="493">
        <f>IF('Cumulative Cost Share Budget'!L541='Split CS budget (D)'!$L$1,'Cumulative Cost Share Budget'!B540,0)</f>
        <v>0</v>
      </c>
      <c r="C540" s="493">
        <f>IF('Cumulative Cost Share Budget'!L541='Split CS budget (D)'!$L$1,'Cumulative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(D)'!$L$1,'Cumulative Cost Share Budget'!O540,0)</f>
        <v>0</v>
      </c>
      <c r="P540" s="212">
        <f>IF('Cumulative Cost Share Budget'!L540='Split CS budget (D)'!$L$1,'Cumulative Cost Share Budget'!P540,0)</f>
        <v>0</v>
      </c>
      <c r="Q540" s="61">
        <f>IF('Cumulative Cost Share Budget'!L540='Split CS budget (D)'!$L$1,'Cumulative Cost Share Budget'!Q540,0)</f>
        <v>0</v>
      </c>
      <c r="R540" s="211">
        <f>IF('Cumulative Cost Share Budget'!L540='Split CS budget (D)'!$L$1,'Cumulative Cost Share Budget'!R540,0)</f>
        <v>0</v>
      </c>
      <c r="S540" s="61"/>
      <c r="T540" s="59"/>
      <c r="U540" s="324"/>
      <c r="V540" s="324"/>
      <c r="W540" s="324"/>
      <c r="X540" s="324"/>
      <c r="Y540" s="324"/>
      <c r="AA540" s="20"/>
      <c r="AB540" s="20"/>
      <c r="AC540" s="20"/>
      <c r="AD540" s="20"/>
      <c r="AE540" s="20"/>
      <c r="AF540" s="20"/>
    </row>
    <row r="541" spans="1:32" hidden="1">
      <c r="A541" s="449"/>
      <c r="B541" s="493">
        <f>IF('Cumulative Cost Share Budget'!L542='Split CS budget (D)'!$L$1,'Cumulative Cost Share Budget'!B541,0)</f>
        <v>0</v>
      </c>
      <c r="C541" s="493">
        <f>IF('Cumulative Cost Share Budget'!L542='Split CS budget (D)'!$L$1,'Cumulative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(D)'!$L$1,'Cumulative Cost Share Budget'!O541,0)</f>
        <v>0</v>
      </c>
      <c r="P541" s="212">
        <f>IF('Cumulative Cost Share Budget'!L541='Split CS budget (D)'!$L$1,'Cumulative Cost Share Budget'!P541,0)</f>
        <v>0</v>
      </c>
      <c r="Q541" s="61">
        <f>IF('Cumulative Cost Share Budget'!L541='Split CS budget (D)'!$L$1,'Cumulative Cost Share Budget'!Q541,0)</f>
        <v>0</v>
      </c>
      <c r="R541" s="211">
        <f>IF('Cumulative Cost Share Budget'!L541='Split CS budget (D)'!$L$1,'Cumulative Cost Share Budget'!R541,0)</f>
        <v>0</v>
      </c>
      <c r="S541" s="61"/>
      <c r="T541" s="59"/>
      <c r="U541" s="324"/>
      <c r="V541" s="324"/>
      <c r="W541" s="324"/>
      <c r="X541" s="324"/>
      <c r="Y541" s="324"/>
      <c r="AA541" s="20"/>
      <c r="AB541" s="20"/>
      <c r="AC541" s="20"/>
      <c r="AD541" s="20"/>
      <c r="AE541" s="20"/>
      <c r="AF541" s="20"/>
    </row>
    <row r="542" spans="1:32" ht="15" hidden="1">
      <c r="A542" s="449"/>
      <c r="B542" s="493">
        <f>IF('Cumulative Cost Share Budget'!L543='Split CS budget (D)'!$L$1,'Cumulative Cost Share Budget'!B542,0)</f>
        <v>0</v>
      </c>
      <c r="C542" s="493">
        <f>IF('Cumulative Cost Share Budget'!L543='Split CS budget (D)'!$L$1,'Cumulative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(D)'!$L$1,'Cumulative Cost Share Budget'!O542,0)</f>
        <v>0</v>
      </c>
      <c r="P542" s="212">
        <f>IF('Cumulative Cost Share Budget'!L542='Split CS budget (D)'!$L$1,'Cumulative Cost Share Budget'!P542,0)</f>
        <v>0</v>
      </c>
      <c r="Q542" s="61">
        <f>IF('Cumulative Cost Share Budget'!L542='Split CS budget (D)'!$L$1,'Cumulative Cost Share Budget'!Q542,0)</f>
        <v>0</v>
      </c>
      <c r="R542" s="211">
        <f>IF('Cumulative Cost Share Budget'!L542='Split CS budget (D)'!$L$1,'Cumulative Cost Share Budget'!R542,0)</f>
        <v>0</v>
      </c>
      <c r="S542" s="61"/>
      <c r="T542" s="59"/>
      <c r="U542" s="323"/>
      <c r="V542" s="323"/>
      <c r="W542" s="323"/>
      <c r="X542" s="323"/>
      <c r="Y542" s="323"/>
      <c r="AA542" s="20"/>
      <c r="AB542" s="20"/>
      <c r="AC542" s="20"/>
      <c r="AD542" s="20"/>
      <c r="AE542" s="20"/>
      <c r="AF542" s="20"/>
    </row>
    <row r="543" spans="1:32" hidden="1">
      <c r="A543" s="449"/>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9"/>
      <c r="B544" s="491"/>
      <c r="C544" s="480"/>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9"/>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9"/>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8" thickBot="1">
      <c r="A547" s="449"/>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8"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63" t="s">
        <v>181</v>
      </c>
      <c r="O548" s="764"/>
      <c r="P548" s="764"/>
      <c r="Q548" s="764"/>
      <c r="R548" s="764"/>
      <c r="S548" s="764"/>
      <c r="T548" s="764"/>
      <c r="U548" s="765"/>
      <c r="V548" s="762" t="s">
        <v>118</v>
      </c>
      <c r="W548" s="762"/>
      <c r="X548" s="762"/>
      <c r="Y548" s="762"/>
      <c r="Z548" s="762"/>
    </row>
    <row r="549" spans="1:33" ht="13.8" thickBot="1">
      <c r="A549" s="785" t="s">
        <v>423</v>
      </c>
      <c r="B549" s="785"/>
      <c r="C549" s="785"/>
      <c r="D549" s="785"/>
      <c r="E549" s="785"/>
      <c r="F549" s="785"/>
      <c r="G549" s="785"/>
      <c r="H549" s="785"/>
      <c r="I549" s="785"/>
      <c r="J549" s="785"/>
      <c r="M549" s="15"/>
      <c r="N549" s="782"/>
      <c r="O549" s="783"/>
      <c r="P549" s="783"/>
      <c r="Q549" s="178" t="s">
        <v>31</v>
      </c>
      <c r="R549" s="179" t="s">
        <v>32</v>
      </c>
      <c r="S549" s="179" t="s">
        <v>33</v>
      </c>
      <c r="T549" s="178" t="s">
        <v>34</v>
      </c>
      <c r="U549" s="180" t="s">
        <v>35</v>
      </c>
      <c r="V549" s="321" t="s">
        <v>31</v>
      </c>
      <c r="W549" s="322" t="s">
        <v>32</v>
      </c>
      <c r="X549" s="322" t="s">
        <v>33</v>
      </c>
      <c r="Y549" s="322" t="s">
        <v>34</v>
      </c>
      <c r="Z549" s="322" t="s">
        <v>35</v>
      </c>
    </row>
    <row r="550" spans="1:33" ht="13.8" thickBot="1">
      <c r="C550" s="68"/>
      <c r="D550" s="45"/>
      <c r="E550" s="17" t="str">
        <f>E15</f>
        <v>Year 1</v>
      </c>
      <c r="F550" s="17" t="str">
        <f>F15</f>
        <v>Year 2</v>
      </c>
      <c r="G550" s="17" t="str">
        <f>G15</f>
        <v>Year 3</v>
      </c>
      <c r="H550" s="17" t="str">
        <f>H15</f>
        <v>Year 4</v>
      </c>
      <c r="I550" s="17" t="str">
        <f>I15</f>
        <v>Year 5</v>
      </c>
      <c r="J550" s="45" t="s">
        <v>1</v>
      </c>
      <c r="N550" s="782" t="s">
        <v>302</v>
      </c>
      <c r="O550" s="783"/>
      <c r="P550" s="783"/>
      <c r="Q550" s="382">
        <f>IF('Cumulative Cost Share Budget'!L552='Split CS budget (D)'!$L$1,'Cumulative Cost Share Budget'!Q552,0)</f>
        <v>0</v>
      </c>
      <c r="R550" s="382">
        <f>IF('Cumulative Cost Share Budget'!L552='Split CS budget (D)'!$L$1,'Cumulative Cost Share Budget'!R552,0)</f>
        <v>0</v>
      </c>
      <c r="S550" s="382">
        <f>IF('Cumulative Cost Share Budget'!L552='Split CS budget (D)'!$L$1,'Cumulative Cost Share Budget'!S552,0)</f>
        <v>0</v>
      </c>
      <c r="T550" s="382">
        <f>IF('Cumulative Cost Share Budget'!L552='Split CS budget (D)'!$L$1,'Cumulative Cost Share Budget'!T552,0)</f>
        <v>0</v>
      </c>
      <c r="U550" s="383">
        <f>IF('Cumulative Cost Share Budget'!L552='Split CS budget (D)'!$L$1,'Cumulative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93">
        <f>IF('Cumulative Cost Share Budget'!$L551='Split CS budget (D)'!$L$1,'Cumulative Cost Share Budget'!A551,0)</f>
        <v>0</v>
      </c>
      <c r="B551" s="493">
        <f>IF('Cumulative Cost Share Budget'!$L551='Split CS budget (D)'!$L$1,'Cumulative Cost Share Budget'!B551,0)</f>
        <v>0</v>
      </c>
      <c r="C551" s="68"/>
      <c r="D551" s="33" t="s">
        <v>123</v>
      </c>
      <c r="E551" s="76">
        <f>IF('Cumulative Cost Share Budget'!$L547='Split CS budget (D)'!$L$1,'Cumulative Cost Share Budget'!E547,0)</f>
        <v>0</v>
      </c>
      <c r="F551" s="76">
        <f>IF('Cumulative Cost Share Budget'!$L547='Split CS budget (D)'!$L$1,'Cumulative Cost Share Budget'!F547,0)</f>
        <v>0</v>
      </c>
      <c r="G551" s="76">
        <f>IF('Cumulative Cost Share Budget'!$L547='Split CS budget (D)'!$L$1,'Cumulative Cost Share Budget'!G547,0)</f>
        <v>0</v>
      </c>
      <c r="H551" s="76">
        <f>IF('Cumulative Cost Share Budget'!$L547='Split CS budget (D)'!$L$1,'Cumulative Cost Share Budget'!H547,0)</f>
        <v>0</v>
      </c>
      <c r="I551" s="76">
        <f>IF('Cumulative Cost Share Budget'!$L547='Split CS budget (D)'!$L$1,'Cumulative Cost Share Budget'!I547,0)</f>
        <v>0</v>
      </c>
      <c r="J551" s="45"/>
      <c r="N551" s="386" t="s">
        <v>303</v>
      </c>
      <c r="O551" s="45"/>
      <c r="P551" s="375" t="s">
        <v>299</v>
      </c>
      <c r="Q551" s="502">
        <f>IF('Cumulative Cost Share Budget'!L553='Split CS budget (D)'!$L$1,'Cumulative Cost Share Budget'!Q553,0)</f>
        <v>0</v>
      </c>
      <c r="R551" s="502">
        <f>IF('Cumulative Cost Share Budget'!L553='Split CS budget (D)'!$L$1,'Cumulative Cost Share Budget'!R553,0)</f>
        <v>0</v>
      </c>
      <c r="S551" s="502">
        <f>IF('Cumulative Cost Share Budget'!L553='Split CS budget (D)'!$L$1,'Cumulative Cost Share Budget'!S553,0)</f>
        <v>0</v>
      </c>
      <c r="T551" s="502">
        <f>IF('Cumulative Cost Share Budget'!L553='Split CS budget (D)'!$L$1,'Cumulative Cost Share Budget'!T553,0)</f>
        <v>0</v>
      </c>
      <c r="U551" s="503">
        <f>IF('Cumulative Cost Share Budget'!L553='Split CS budget (D)'!$L$1,'Cumulative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4">
        <f>IF('Cumulative Cost Share Budget'!L554='Split CS budget (D)'!$L$1,'Cumulative Cost Share Budget'!Q554,0)</f>
        <v>0</v>
      </c>
      <c r="R552" s="504">
        <f>IF('Cumulative Cost Share Budget'!L554='Split CS budget (D)'!$L$1,'Cumulative Cost Share Budget'!R554,0)</f>
        <v>0</v>
      </c>
      <c r="S552" s="504">
        <f>IF('Cumulative Cost Share Budget'!L554='Split CS budget (D)'!$L$1,'Cumulative Cost Share Budget'!S554,0)</f>
        <v>0</v>
      </c>
      <c r="T552" s="504">
        <f>IF('Cumulative Cost Share Budget'!L554='Split CS budget (D)'!$L$1,'Cumulative Cost Share Budget'!T554,0)</f>
        <v>0</v>
      </c>
      <c r="U552" s="505">
        <f>IF('Cumulative Cost Share Budget'!L554='Split CS budget (D)'!$L$1,'Cumulative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Budget Request '!$L549='Split CS budget (D)'!$L$1,'Cumulative Budget Request '!E549,0)</f>
        <v>0</v>
      </c>
      <c r="F553" s="161">
        <f>IF('Cumulative Budget Request '!$L549='Split CS budget (D)'!$L$1,'Cumulative Budget Request '!F549,0)</f>
        <v>0</v>
      </c>
      <c r="G553" s="161">
        <f>IF('Cumulative Budget Request '!$L549='Split CS budget (D)'!$L$1,'Cumulative Budget Request '!G549,0)</f>
        <v>0</v>
      </c>
      <c r="H553" s="161">
        <f>IF('Cumulative Budget Request '!$L549='Split CS budget (D)'!$L$1,'Cumulative Budget Request '!H549,0)</f>
        <v>0</v>
      </c>
      <c r="I553" s="161">
        <f>IF('Cumulative Budget Request '!$L549='Split CS budget (D)'!$L$1,'Cumulative Budget Request '!I549,0)</f>
        <v>0</v>
      </c>
      <c r="J553" s="158">
        <f>SUM(E553:I553)</f>
        <v>0</v>
      </c>
      <c r="N553" s="182"/>
      <c r="O553" s="377">
        <f>IF('Cumulative Cost Share Budget'!L555='Split CS budget (D)'!$L$1,'Cumulative Cost Share Budget'!O555,0)</f>
        <v>0</v>
      </c>
      <c r="P553" s="375" t="s">
        <v>301</v>
      </c>
      <c r="Q553" s="504">
        <f>IF('Cumulative Cost Share Budget'!L555='Split CS budget (D)'!$L$1,'Cumulative Cost Share Budget'!Q555,0)</f>
        <v>0</v>
      </c>
      <c r="R553" s="504">
        <f>IF('Cumulative Cost Share Budget'!L555='Split CS budget (D)'!$L$1,'Cumulative Cost Share Budget'!R555,0)</f>
        <v>0</v>
      </c>
      <c r="S553" s="504">
        <f>IF('Cumulative Cost Share Budget'!L555='Split CS budget (D)'!$L$1,'Cumulative Cost Share Budget'!S555,0)</f>
        <v>0</v>
      </c>
      <c r="T553" s="504">
        <f>IF('Cumulative Cost Share Budget'!L555='Split CS budget (D)'!$L$1,'Cumulative Cost Share Budget'!T555,0)</f>
        <v>0</v>
      </c>
      <c r="U553" s="505">
        <f>IF('Cumulative Cost Share Budget'!L555='Split CS budget (D)'!$L$1,'Cumulative Cost Share Budget'!U555,0)</f>
        <v>0</v>
      </c>
      <c r="V553" s="324"/>
      <c r="W553" s="324"/>
      <c r="X553" s="324"/>
      <c r="Y553" s="324"/>
      <c r="Z553" s="324"/>
      <c r="AA553" s="53"/>
      <c r="AB553" s="53"/>
      <c r="AC553" s="53"/>
      <c r="AD553" s="53"/>
      <c r="AE553" s="53"/>
      <c r="AF553" s="53"/>
      <c r="AG553" s="53"/>
    </row>
    <row r="554" spans="1:33">
      <c r="D554" s="33" t="s">
        <v>30</v>
      </c>
      <c r="E554" s="161">
        <f>IF('Cumulative Budget Request '!$L550='Split CS budget (D)'!$L$1,'Cumulative Budget Request '!E550,0)</f>
        <v>0</v>
      </c>
      <c r="F554" s="161">
        <f>IF('Cumulative Budget Request '!$L550='Split CS budget (D)'!$L$1,'Cumulative Budget Request '!F550,0)</f>
        <v>0</v>
      </c>
      <c r="G554" s="161">
        <f>IF('Cumulative Budget Request '!$L550='Split CS budget (D)'!$L$1,'Cumulative Budget Request '!G550,0)</f>
        <v>0</v>
      </c>
      <c r="H554" s="161">
        <f>IF('Cumulative Budget Request '!$L550='Split CS budget (D)'!$L$1,'Cumulative Budget Request '!H550,0)</f>
        <v>0</v>
      </c>
      <c r="I554" s="161">
        <f>IF('Cumulative Budget Request '!$L550='Split CS budget (D)'!$L$1,'Cumulative Budget Request '!I550,0)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4">
        <f>IF('Cumulative Cost Share Budget'!L557='Split CS budget (D)'!$L$1,'Cumulative Cost Share Budget'!Q557,0)</f>
        <v>0</v>
      </c>
      <c r="R555" s="504">
        <f>IF('Cumulative Cost Share Budget'!L557='Split CS budget (D)'!$L$1,'Cumulative Cost Share Budget'!R557,0)</f>
        <v>0</v>
      </c>
      <c r="S555" s="504">
        <f>IF('Cumulative Cost Share Budget'!L557='Split CS budget (D)'!$L$1,'Cumulative Cost Share Budget'!S557,0)</f>
        <v>0</v>
      </c>
      <c r="T555" s="504">
        <f>IF('Cumulative Cost Share Budget'!L557='Split CS budget (D)'!$L$1,'Cumulative Cost Share Budget'!T557,0)</f>
        <v>0</v>
      </c>
      <c r="U555" s="505">
        <f>IF('Cumulative Cost Share Budget'!L557='Split CS budget (D)'!$L$1,'Cumulative Cost Share Budget'!U557,0)</f>
        <v>0</v>
      </c>
      <c r="V555" s="324"/>
      <c r="W555" s="324"/>
      <c r="X555" s="324"/>
      <c r="Y555" s="324"/>
      <c r="Z555" s="324"/>
      <c r="AA555" s="748"/>
      <c r="AB555" s="748"/>
      <c r="AC555" s="748"/>
      <c r="AD555" s="114"/>
      <c r="AE555" s="114"/>
      <c r="AF555" s="114"/>
      <c r="AG555" s="114"/>
    </row>
    <row r="556" spans="1:33">
      <c r="A556" s="493">
        <f>IF('Cumulative Cost Share Budget'!$L556='Split CS budget (D)'!$L$1,'Cumulative Cost Share Budget'!A556,0)</f>
        <v>0</v>
      </c>
      <c r="B556" s="493">
        <f>IF('Cumulative Cost Share Budget'!$L556='Split CS budget (D)'!$L$1,'Cumulative Cost Share Budget'!B556,0)</f>
        <v>0</v>
      </c>
      <c r="C556" s="68"/>
      <c r="D556" s="33" t="s">
        <v>123</v>
      </c>
      <c r="E556" s="76">
        <f>IF('Cumulative Cost Share Budget'!$L552='Split CS budget (D)'!$L$1,'Cumulative Cost Share Budget'!E552,0)</f>
        <v>0</v>
      </c>
      <c r="F556" s="76">
        <f>IF('Cumulative Cost Share Budget'!$L552='Split CS budget (D)'!$L$1,'Cumulative Cost Share Budget'!F552,0)</f>
        <v>0</v>
      </c>
      <c r="G556" s="76">
        <f>IF('Cumulative Cost Share Budget'!$L552='Split CS budget (D)'!$L$1,'Cumulative Cost Share Budget'!G552,0)</f>
        <v>0</v>
      </c>
      <c r="H556" s="76">
        <f>IF('Cumulative Cost Share Budget'!$L552='Split CS budget (D)'!$L$1,'Cumulative Cost Share Budget'!H552,0)</f>
        <v>0</v>
      </c>
      <c r="I556" s="76">
        <f>IF('Cumulative Cost Share Budget'!$L552='Split CS budget (D)'!$L$1,'Cumulative Cost Share Budget'!I552,0)</f>
        <v>0</v>
      </c>
      <c r="J556" s="25"/>
      <c r="N556" s="154"/>
      <c r="O556" s="376" t="s">
        <v>121</v>
      </c>
      <c r="P556" s="375" t="s">
        <v>300</v>
      </c>
      <c r="Q556" s="504">
        <f>IF('Cumulative Cost Share Budget'!L558='Split CS budget (D)'!$L$1,'Cumulative Cost Share Budget'!Q558,0)</f>
        <v>0</v>
      </c>
      <c r="R556" s="504">
        <f>IF('Cumulative Cost Share Budget'!L558='Split CS budget (D)'!$L$1,'Cumulative Cost Share Budget'!R558,0)</f>
        <v>0</v>
      </c>
      <c r="S556" s="504">
        <f>IF('Cumulative Cost Share Budget'!L558='Split CS budget (D)'!$L$1,'Cumulative Cost Share Budget'!S558,0)</f>
        <v>0</v>
      </c>
      <c r="T556" s="504">
        <f>IF('Cumulative Cost Share Budget'!L558='Split CS budget (D)'!$L$1,'Cumulative Cost Share Budget'!T558,0)</f>
        <v>0</v>
      </c>
      <c r="U556" s="505">
        <f>IF('Cumulative Cost Share Budget'!L558='Split CS budget (D)'!$L$1,'Cumulative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(D)'!$L$1,'Cumulative Cost Share Budget'!O559,0)</f>
        <v>0</v>
      </c>
      <c r="P557" s="375" t="s">
        <v>301</v>
      </c>
      <c r="Q557" s="504">
        <f>IF('Cumulative Cost Share Budget'!L559='Split CS budget (D)'!$L$1,'Cumulative Cost Share Budget'!Q559,0)</f>
        <v>0</v>
      </c>
      <c r="R557" s="504">
        <f>IF('Cumulative Cost Share Budget'!L559='Split CS budget (D)'!$L$1,'Cumulative Cost Share Budget'!R559,0)</f>
        <v>0</v>
      </c>
      <c r="S557" s="504">
        <f>IF('Cumulative Cost Share Budget'!L559='Split CS budget (D)'!$L$1,'Cumulative Cost Share Budget'!S559,0)</f>
        <v>0</v>
      </c>
      <c r="T557" s="504">
        <f>IF('Cumulative Cost Share Budget'!L559='Split CS budget (D)'!$L$1,'Cumulative Cost Share Budget'!T559,0)</f>
        <v>0</v>
      </c>
      <c r="U557" s="505">
        <f>IF('Cumulative Cost Share Budget'!L559='Split CS budget (D)'!$L$1,'Cumulative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Budget Request '!$L553='Split CS budget (D)'!$L$1,'Cumulative Budget Request '!E554,0)</f>
        <v>0</v>
      </c>
      <c r="F558" s="161">
        <f>IF('Cumulative Budget Request '!$L553='Split CS budget (D)'!$L$1,'Cumulative Budget Request '!F554,0)</f>
        <v>0</v>
      </c>
      <c r="G558" s="161">
        <f>IF('Cumulative Budget Request '!$L553='Split CS budget (D)'!$L$1,'Cumulative Budget Request '!G554,0)</f>
        <v>0</v>
      </c>
      <c r="H558" s="161">
        <f>IF('Cumulative Budget Request '!$L553='Split CS budget (D)'!$L$1,'Cumulative Budget Request '!H554,0)</f>
        <v>0</v>
      </c>
      <c r="I558" s="161">
        <f>IF('Cumulative Budget Request '!$L553='Split CS budget (D)'!$L$1,'Cumulative Budget Request '!I554,0)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Budget Request '!$L554='Split CS budget (D)'!$L$1,'Cumulative Budget Request '!E555,0)</f>
        <v>0</v>
      </c>
      <c r="F559" s="161">
        <f>IF('Cumulative Budget Request '!$L554='Split CS budget (D)'!$L$1,'Cumulative Budget Request '!F555,0)</f>
        <v>0</v>
      </c>
      <c r="G559" s="161">
        <f>IF('Cumulative Budget Request '!$L554='Split CS budget (D)'!$L$1,'Cumulative Budget Request '!G555,0)</f>
        <v>0</v>
      </c>
      <c r="H559" s="161">
        <f>IF('Cumulative Budget Request '!$L554='Split CS budget (D)'!$L$1,'Cumulative Budget Request '!H555,0)</f>
        <v>0</v>
      </c>
      <c r="I559" s="161">
        <f>IF('Cumulative Budget Request '!$L554='Split CS budget (D)'!$L$1,'Cumulative Budget Request '!I555,0)</f>
        <v>0</v>
      </c>
      <c r="J559" s="158">
        <f>SUM(E559:I559)</f>
        <v>0</v>
      </c>
      <c r="N559" s="396" t="s">
        <v>305</v>
      </c>
      <c r="O559" s="45"/>
      <c r="P559" s="375" t="s">
        <v>299</v>
      </c>
      <c r="Q559" s="504">
        <f>IF('Cumulative Cost Share Budget'!L561='Split CS budget (D)'!$L$1,'Cumulative Cost Share Budget'!Q561,0)</f>
        <v>0</v>
      </c>
      <c r="R559" s="504">
        <f>IF('Cumulative Cost Share Budget'!L561='Split CS budget (D)'!$L$1,'Cumulative Cost Share Budget'!R561,0)</f>
        <v>0</v>
      </c>
      <c r="S559" s="504">
        <f>IF('Cumulative Cost Share Budget'!L561='Split CS budget (D)'!$L$1,'Cumulative Cost Share Budget'!S561,0)</f>
        <v>0</v>
      </c>
      <c r="T559" s="504">
        <f>IF('Cumulative Cost Share Budget'!L561='Split CS budget (D)'!$L$1,'Cumulative Cost Share Budget'!T561,0)</f>
        <v>0</v>
      </c>
      <c r="U559" s="505">
        <f>IF('Cumulative Cost Share Budget'!L561='Split CS budget (D)'!$L$1,'Cumulative Cost Share Budget'!U561,0)</f>
        <v>0</v>
      </c>
      <c r="V559" s="324"/>
      <c r="W559" s="324"/>
      <c r="X559" s="324"/>
      <c r="Y559" s="324"/>
      <c r="Z559" s="324"/>
      <c r="AA559" s="748"/>
      <c r="AB559" s="748"/>
      <c r="AC559" s="748"/>
      <c r="AD559" s="114"/>
      <c r="AE559" s="114"/>
      <c r="AF559" s="114"/>
      <c r="AG559" s="114"/>
    </row>
    <row r="560" spans="1:33">
      <c r="C560" s="68"/>
      <c r="D560" s="45"/>
      <c r="E560" s="16"/>
      <c r="F560" s="16"/>
      <c r="G560" s="16"/>
      <c r="H560" s="16"/>
      <c r="I560" s="16"/>
      <c r="J560" s="25"/>
      <c r="N560" s="154"/>
      <c r="O560" s="376" t="s">
        <v>121</v>
      </c>
      <c r="P560" s="375" t="s">
        <v>300</v>
      </c>
      <c r="Q560" s="504">
        <f>IF('Cumulative Cost Share Budget'!L562='Split CS budget (D)'!$L$1,'Cumulative Cost Share Budget'!Q562,0)</f>
        <v>0</v>
      </c>
      <c r="R560" s="504">
        <f>IF('Cumulative Cost Share Budget'!L562='Split CS budget (D)'!$L$1,'Cumulative Cost Share Budget'!R562,0)</f>
        <v>0</v>
      </c>
      <c r="S560" s="504">
        <f>IF('Cumulative Cost Share Budget'!L562='Split CS budget (D)'!$L$1,'Cumulative Cost Share Budget'!S562,0)</f>
        <v>0</v>
      </c>
      <c r="T560" s="504">
        <f>IF('Cumulative Cost Share Budget'!L562='Split CS budget (D)'!$L$1,'Cumulative Cost Share Budget'!T562,0)</f>
        <v>0</v>
      </c>
      <c r="U560" s="505">
        <f>IF('Cumulative Cost Share Budget'!L562='Split CS budget (D)'!$L$1,'Cumulative Cost Share Budget'!U562,0)</f>
        <v>0</v>
      </c>
      <c r="V560" s="324"/>
      <c r="W560" s="324"/>
      <c r="X560" s="324"/>
      <c r="Y560" s="324"/>
      <c r="Z560" s="324"/>
    </row>
    <row r="561" spans="1:26">
      <c r="A561" s="493">
        <f>IF('Cumulative Cost Share Budget'!$L561='Split CS budget (D)'!$L$1,'Cumulative Cost Share Budget'!A561,0)</f>
        <v>0</v>
      </c>
      <c r="B561" s="493">
        <f>IF('Cumulative Cost Share Budget'!$L561='Split CS budget (D)'!$L$1,'Cumulative Cost Share Budget'!B561,0)</f>
        <v>0</v>
      </c>
      <c r="C561" s="68"/>
      <c r="D561" s="33" t="s">
        <v>123</v>
      </c>
      <c r="E561" s="76">
        <f>IF('Cumulative Cost Share Budget'!$L557='Split CS budget (D)'!$L$1,'Cumulative Cost Share Budget'!E557,0)</f>
        <v>0</v>
      </c>
      <c r="F561" s="76">
        <f>IF('Cumulative Cost Share Budget'!$L557='Split CS budget (D)'!$L$1,'Cumulative Cost Share Budget'!F557,0)</f>
        <v>0</v>
      </c>
      <c r="G561" s="76">
        <f>IF('Cumulative Cost Share Budget'!$L557='Split CS budget (D)'!$L$1,'Cumulative Cost Share Budget'!G557,0)</f>
        <v>0</v>
      </c>
      <c r="H561" s="76">
        <f>IF('Cumulative Cost Share Budget'!$L557='Split CS budget (D)'!$L$1,'Cumulative Cost Share Budget'!H557,0)</f>
        <v>0</v>
      </c>
      <c r="I561" s="76">
        <f>IF('Cumulative Cost Share Budget'!$L557='Split CS budget (D)'!$L$1,'Cumulative Cost Share Budget'!I557,0)</f>
        <v>0</v>
      </c>
      <c r="J561" s="25"/>
      <c r="M561" s="2"/>
      <c r="N561" s="182"/>
      <c r="O561" s="377">
        <f>IF('Cumulative Cost Share Budget'!L563='Split CS budget (D)'!$L$1,'Cumulative Cost Share Budget'!O563,0)</f>
        <v>0</v>
      </c>
      <c r="P561" s="375" t="s">
        <v>301</v>
      </c>
      <c r="Q561" s="504">
        <f>IF('Cumulative Cost Share Budget'!L563='Split CS budget (D)'!$L$1,'Cumulative Cost Share Budget'!Q563,0)</f>
        <v>0</v>
      </c>
      <c r="R561" s="504">
        <f>IF('Cumulative Cost Share Budget'!L563='Split CS budget (D)'!$L$1,'Cumulative Cost Share Budget'!R563,0)</f>
        <v>0</v>
      </c>
      <c r="S561" s="504">
        <f>IF('Cumulative Cost Share Budget'!L563='Split CS budget (D)'!$L$1,'Cumulative Cost Share Budget'!S563,0)</f>
        <v>0</v>
      </c>
      <c r="T561" s="504">
        <f>IF('Cumulative Cost Share Budget'!L563='Split CS budget (D)'!$L$1,'Cumulative Cost Share Budget'!T563,0)</f>
        <v>0</v>
      </c>
      <c r="U561" s="505">
        <f>IF('Cumulative Cost Share Budget'!L563='Split CS budget (D)'!$L$1,'Cumulative Cost Share Budget'!U563,0)</f>
        <v>0</v>
      </c>
      <c r="V561" s="324"/>
      <c r="W561" s="324"/>
      <c r="X561" s="324"/>
      <c r="Y561" s="324"/>
      <c r="Z561" s="324"/>
    </row>
    <row r="562" spans="1:26" ht="13.8"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Budget Request '!$L558='Split CS budget (D)'!$L$1,'Cumulative Budget Request '!E559,0)</f>
        <v>0</v>
      </c>
      <c r="F563" s="161">
        <f>IF('Cumulative Budget Request '!$L558='Split CS budget (D)'!$L$1,'Cumulative Budget Request '!F559,0)</f>
        <v>0</v>
      </c>
      <c r="G563" s="161">
        <f>IF('Cumulative Budget Request '!$L558='Split CS budget (D)'!$L$1,'Cumulative Budget Request '!G559,0)</f>
        <v>0</v>
      </c>
      <c r="H563" s="161">
        <f>IF('Cumulative Budget Request '!$L558='Split CS budget (D)'!$L$1,'Cumulative Budget Request '!H559,0)</f>
        <v>0</v>
      </c>
      <c r="I563" s="161">
        <f>IF('Cumulative Budget Request '!$L558='Split CS budget (D)'!$L$1,'Cumulative Budget Request '!I559,0)</f>
        <v>0</v>
      </c>
      <c r="J563" s="158">
        <f>SUM(E563:I563)</f>
        <v>0</v>
      </c>
      <c r="M563" s="2"/>
    </row>
    <row r="564" spans="1:26">
      <c r="A564" s="9"/>
      <c r="D564" s="33" t="s">
        <v>30</v>
      </c>
      <c r="E564" s="161">
        <f>IF('Cumulative Budget Request '!$L559='Split CS budget (D)'!$L$1,'Cumulative Budget Request '!E560,0)</f>
        <v>0</v>
      </c>
      <c r="F564" s="161">
        <f>IF('Cumulative Budget Request '!$L559='Split CS budget (D)'!$L$1,'Cumulative Budget Request '!F560,0)</f>
        <v>0</v>
      </c>
      <c r="G564" s="161">
        <f>IF('Cumulative Budget Request '!$L559='Split CS budget (D)'!$L$1,'Cumulative Budget Request '!G560,0)</f>
        <v>0</v>
      </c>
      <c r="H564" s="161">
        <f>IF('Cumulative Budget Request '!$L559='Split CS budget (D)'!$L$1,'Cumulative Budget Request '!H560,0)</f>
        <v>0</v>
      </c>
      <c r="I564" s="161">
        <f>IF('Cumulative Budget Request '!$L559='Split CS budget (D)'!$L$1,'Cumulative Budget Request '!I560,0)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4.4">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57" t="s">
        <v>168</v>
      </c>
      <c r="C575" s="757"/>
      <c r="D575" s="757"/>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51">
        <f>IF('Cumulative Cost Share Budget'!$L579='Split CS budget (D)'!$L$1,'Cumulative Cost Share Budget'!A579,0)</f>
        <v>0</v>
      </c>
      <c r="B579" s="493">
        <f>IF('Cumulative Cost Share Budget'!L579='Split CS budget (D)'!$L$1,'Cumulative Cost Share Budget'!B579,0)</f>
        <v>0</v>
      </c>
      <c r="D579" s="3"/>
      <c r="E579" s="161">
        <f>IF('Cumulative Cost Share Budget'!$L579='Split CS budget (D)'!$L$1,'Cumulative Cost Share Budget'!E579,0)</f>
        <v>0</v>
      </c>
      <c r="F579" s="161">
        <f>IF('Cumulative Cost Share Budget'!$L579='Split CS budget (D)'!$L$1,'Cumulative Cost Share Budget'!F579,0)</f>
        <v>0</v>
      </c>
      <c r="G579" s="161">
        <f>IF('Cumulative Cost Share Budget'!$L579='Split CS budget (D)'!$L$1,'Cumulative Cost Share Budget'!G579,0)</f>
        <v>0</v>
      </c>
      <c r="H579" s="161">
        <f>IF('Cumulative Cost Share Budget'!$L579='Split CS budget (D)'!$L$1,'Cumulative Cost Share Budget'!H579,0)</f>
        <v>0</v>
      </c>
      <c r="I579" s="161">
        <f>IF('Cumulative Cost Share Budget'!$L579='Split CS budget (D)'!$L$1,'Cumulative Cost Share Budget'!I579,0)</f>
        <v>0</v>
      </c>
      <c r="J579" s="158">
        <f>SUM(E579:I579)</f>
        <v>0</v>
      </c>
      <c r="K579" s="2"/>
      <c r="L579" s="2"/>
      <c r="M579" s="2"/>
      <c r="Q579" s="199"/>
      <c r="R579" s="199"/>
      <c r="S579" s="199"/>
      <c r="T579" s="4"/>
    </row>
    <row r="580" spans="1:20" hidden="1">
      <c r="A580" s="551">
        <f>IF('Cumulative Cost Share Budget'!$L580='Split CS budget (D)'!$L$1,'Cumulative Cost Share Budget'!A580,0)</f>
        <v>0</v>
      </c>
      <c r="B580" s="493">
        <f>IF('Cumulative Cost Share Budget'!L580='Split CS budget (D)'!$L$1,'Cumulative Cost Share Budget'!B580,0)</f>
        <v>0</v>
      </c>
      <c r="D580" s="3"/>
      <c r="E580" s="161">
        <f>IF('Cumulative Cost Share Budget'!$L580='Split CS budget (D)'!$L$1,'Cumulative Cost Share Budget'!E580,0)</f>
        <v>0</v>
      </c>
      <c r="F580" s="161">
        <f>IF('Cumulative Cost Share Budget'!$L580='Split CS budget (D)'!$L$1,'Cumulative Cost Share Budget'!F580,0)</f>
        <v>0</v>
      </c>
      <c r="G580" s="161">
        <f>IF('Cumulative Cost Share Budget'!$L580='Split CS budget (D)'!$L$1,'Cumulative Cost Share Budget'!G580,0)</f>
        <v>0</v>
      </c>
      <c r="H580" s="161">
        <f>IF('Cumulative Cost Share Budget'!$L580='Split CS budget (D)'!$L$1,'Cumulative Cost Share Budget'!H580,0)</f>
        <v>0</v>
      </c>
      <c r="I580" s="161">
        <f>IF('Cumulative Cost Share Budget'!$L580='Split CS budget (D)'!$L$1,'Cumulative Cost Share Budget'!I580,0)</f>
        <v>0</v>
      </c>
      <c r="J580" s="158">
        <f t="shared" ref="J580:J586" si="336">SUM(E580:I580)</f>
        <v>0</v>
      </c>
      <c r="K580" s="2"/>
      <c r="L580" s="2"/>
      <c r="M580" s="2"/>
    </row>
    <row r="581" spans="1:20" hidden="1">
      <c r="A581" s="551">
        <f>IF('Cumulative Cost Share Budget'!$L581='Split CS budget (D)'!$L$1,'Cumulative Cost Share Budget'!A581,0)</f>
        <v>0</v>
      </c>
      <c r="B581" s="493"/>
      <c r="D581" s="3"/>
      <c r="E581" s="161">
        <f>IF('Cumulative Cost Share Budget'!$L581='Split CS budget (D)'!$L$1,'Cumulative Cost Share Budget'!E581,0)</f>
        <v>0</v>
      </c>
      <c r="F581" s="161">
        <f>IF('Cumulative Cost Share Budget'!$L581='Split CS budget (D)'!$L$1,'Cumulative Cost Share Budget'!F581,0)</f>
        <v>0</v>
      </c>
      <c r="G581" s="161">
        <f>IF('Cumulative Cost Share Budget'!$L581='Split CS budget (D)'!$L$1,'Cumulative Cost Share Budget'!G581,0)</f>
        <v>0</v>
      </c>
      <c r="H581" s="161">
        <f>IF('Cumulative Cost Share Budget'!$L581='Split CS budget (D)'!$L$1,'Cumulative Cost Share Budget'!H581,0)</f>
        <v>0</v>
      </c>
      <c r="I581" s="161">
        <f>IF('Cumulative Cost Share Budget'!$L581='Split CS budget (D)'!$L$1,'Cumulative Cost Share Budget'!I581,0)</f>
        <v>0</v>
      </c>
      <c r="J581" s="158">
        <f t="shared" si="336"/>
        <v>0</v>
      </c>
      <c r="K581" s="2"/>
      <c r="L581" s="2"/>
      <c r="M581" s="2"/>
    </row>
    <row r="582" spans="1:20" hidden="1">
      <c r="A582" s="551">
        <f>IF('Cumulative Cost Share Budget'!$L582='Split CS budget (D)'!$L$1,'Cumulative Cost Share Budget'!A582,0)</f>
        <v>0</v>
      </c>
      <c r="B582" s="493"/>
      <c r="D582" s="3"/>
      <c r="E582" s="161">
        <f>IF('Cumulative Cost Share Budget'!$L582='Split CS budget (D)'!$L$1,'Cumulative Cost Share Budget'!E582,0)</f>
        <v>0</v>
      </c>
      <c r="F582" s="161">
        <f>IF('Cumulative Cost Share Budget'!$L582='Split CS budget (D)'!$L$1,'Cumulative Cost Share Budget'!F582,0)</f>
        <v>0</v>
      </c>
      <c r="G582" s="161">
        <f>IF('Cumulative Cost Share Budget'!$L582='Split CS budget (D)'!$L$1,'Cumulative Cost Share Budget'!G582,0)</f>
        <v>0</v>
      </c>
      <c r="H582" s="161">
        <f>IF('Cumulative Cost Share Budget'!$L582='Split CS budget (D)'!$L$1,'Cumulative Cost Share Budget'!H582,0)</f>
        <v>0</v>
      </c>
      <c r="I582" s="161">
        <f>IF('Cumulative Cost Share Budget'!$L582='Split CS budget (D)'!$L$1,'Cumulative Cost Share Budget'!I582,0)</f>
        <v>0</v>
      </c>
      <c r="J582" s="158">
        <f t="shared" si="336"/>
        <v>0</v>
      </c>
      <c r="K582" s="2"/>
      <c r="L582" s="2"/>
      <c r="M582" s="2"/>
    </row>
    <row r="583" spans="1:20" hidden="1">
      <c r="A583" s="551">
        <f>IF('Cumulative Cost Share Budget'!$L583='Split CS budget (D)'!$L$1,'Cumulative Cost Share Budget'!A583,0)</f>
        <v>0</v>
      </c>
      <c r="B583" s="493">
        <f>IF('Cumulative Cost Share Budget'!L581='Split CS budget (D)'!$L$1,'Cumulative Cost Share Budget'!B581,0)</f>
        <v>0</v>
      </c>
      <c r="D583" s="3"/>
      <c r="E583" s="161">
        <f>IF('Cumulative Cost Share Budget'!$L583='Split CS budget (D)'!$L$1,'Cumulative Cost Share Budget'!E583,0)</f>
        <v>0</v>
      </c>
      <c r="F583" s="161">
        <f>IF('Cumulative Cost Share Budget'!$L583='Split CS budget (D)'!$L$1,'Cumulative Cost Share Budget'!F583,0)</f>
        <v>0</v>
      </c>
      <c r="G583" s="161">
        <f>IF('Cumulative Cost Share Budget'!$L583='Split CS budget (D)'!$L$1,'Cumulative Cost Share Budget'!G583,0)</f>
        <v>0</v>
      </c>
      <c r="H583" s="161">
        <f>IF('Cumulative Cost Share Budget'!$L583='Split CS budget (D)'!$L$1,'Cumulative Cost Share Budget'!H583,0)</f>
        <v>0</v>
      </c>
      <c r="I583" s="161">
        <f>IF('Cumulative Cost Share Budget'!$L583='Split CS budget (D)'!$L$1,'Cumulative Cost Share Budget'!I583,0)</f>
        <v>0</v>
      </c>
      <c r="J583" s="158">
        <f t="shared" si="336"/>
        <v>0</v>
      </c>
      <c r="K583" s="2"/>
      <c r="L583" s="2"/>
      <c r="M583" s="2"/>
      <c r="N583" s="2"/>
      <c r="O583" s="2"/>
      <c r="P583" s="2"/>
    </row>
    <row r="584" spans="1:20" hidden="1">
      <c r="A584" s="551">
        <f>IF('Cumulative Cost Share Budget'!$L584='Split CS budget (D)'!$L$1,'Cumulative Cost Share Budget'!A584,0)</f>
        <v>0</v>
      </c>
      <c r="B584" s="493">
        <f>IF('Cumulative Cost Share Budget'!L582='Split CS budget (D)'!$L$1,'Cumulative Cost Share Budget'!B582,0)</f>
        <v>0</v>
      </c>
      <c r="D584" s="3"/>
      <c r="E584" s="161">
        <f>IF('Cumulative Cost Share Budget'!$L584='Split CS budget (D)'!$L$1,'Cumulative Cost Share Budget'!E584,0)</f>
        <v>0</v>
      </c>
      <c r="F584" s="161">
        <f>IF('Cumulative Cost Share Budget'!$L584='Split CS budget (D)'!$L$1,'Cumulative Cost Share Budget'!F584,0)</f>
        <v>0</v>
      </c>
      <c r="G584" s="161">
        <f>IF('Cumulative Cost Share Budget'!$L584='Split CS budget (D)'!$L$1,'Cumulative Cost Share Budget'!G584,0)</f>
        <v>0</v>
      </c>
      <c r="H584" s="161">
        <f>IF('Cumulative Cost Share Budget'!$L584='Split CS budget (D)'!$L$1,'Cumulative Cost Share Budget'!H584,0)</f>
        <v>0</v>
      </c>
      <c r="I584" s="161">
        <f>IF('Cumulative Cost Share Budget'!$L584='Split CS budget (D)'!$L$1,'Cumulative Cost Share Budget'!I584,0)</f>
        <v>0</v>
      </c>
      <c r="J584" s="158">
        <f t="shared" si="336"/>
        <v>0</v>
      </c>
      <c r="K584" s="2"/>
      <c r="L584" s="2"/>
      <c r="M584" s="2"/>
      <c r="N584" s="2"/>
      <c r="O584" s="2"/>
      <c r="P584" s="2"/>
    </row>
    <row r="585" spans="1:20" hidden="1">
      <c r="A585" s="551">
        <f>IF('Cumulative Cost Share Budget'!$L585='Split CS budget (D)'!$L$1,'Cumulative Cost Share Budget'!A585,0)</f>
        <v>0</v>
      </c>
      <c r="B585" s="493">
        <f>IF('Cumulative Cost Share Budget'!L583='Split CS budget (D)'!$L$1,'Cumulative Cost Share Budget'!B583,0)</f>
        <v>0</v>
      </c>
      <c r="D585" s="3"/>
      <c r="E585" s="161">
        <f>IF('Cumulative Cost Share Budget'!$L585='Split CS budget (D)'!$L$1,'Cumulative Cost Share Budget'!E585,0)</f>
        <v>0</v>
      </c>
      <c r="F585" s="161">
        <f>IF('Cumulative Cost Share Budget'!$L585='Split CS budget (D)'!$L$1,'Cumulative Cost Share Budget'!F585,0)</f>
        <v>0</v>
      </c>
      <c r="G585" s="161">
        <f>IF('Cumulative Cost Share Budget'!$L585='Split CS budget (D)'!$L$1,'Cumulative Cost Share Budget'!G585,0)</f>
        <v>0</v>
      </c>
      <c r="H585" s="161">
        <f>IF('Cumulative Cost Share Budget'!$L585='Split CS budget (D)'!$L$1,'Cumulative Cost Share Budget'!H585,0)</f>
        <v>0</v>
      </c>
      <c r="I585" s="161">
        <f>IF('Cumulative Cost Share Budget'!$L585='Split CS budget (D)'!$L$1,'Cumulative Cost Share Budget'!I585,0)</f>
        <v>0</v>
      </c>
      <c r="J585" s="158">
        <f t="shared" si="336"/>
        <v>0</v>
      </c>
      <c r="K585" s="2"/>
      <c r="L585" s="2"/>
      <c r="M585" s="2"/>
    </row>
    <row r="586" spans="1:20" hidden="1">
      <c r="A586" s="551">
        <f>IF('Cumulative Cost Share Budget'!$L586='Split CS budget (D)'!$L$1,'Cumulative Cost Share Budget'!A586,0)</f>
        <v>0</v>
      </c>
      <c r="B586" s="493">
        <f>IF('Cumulative Cost Share Budget'!L586='Split CS budget (D)'!$L$1,'Cumulative Cost Share Budget'!B586,0)</f>
        <v>0</v>
      </c>
      <c r="D586" s="3"/>
      <c r="E586" s="161">
        <f>IF('Cumulative Cost Share Budget'!$L586='Split CS budget (D)'!$L$1,'Cumulative Cost Share Budget'!E586,0)</f>
        <v>0</v>
      </c>
      <c r="F586" s="161">
        <f>IF('Cumulative Cost Share Budget'!$L586='Split CS budget (D)'!$L$1,'Cumulative Cost Share Budget'!F586,0)</f>
        <v>0</v>
      </c>
      <c r="G586" s="161">
        <f>IF('Cumulative Cost Share Budget'!$L586='Split CS budget (D)'!$L$1,'Cumulative Cost Share Budget'!G586,0)</f>
        <v>0</v>
      </c>
      <c r="H586" s="161">
        <f>IF('Cumulative Cost Share Budget'!$L586='Split CS budget (D)'!$L$1,'Cumulative Cost Share Budget'!H586,0)</f>
        <v>0</v>
      </c>
      <c r="I586" s="161">
        <f>IF('Cumulative Cost Share Budget'!$L586='Split CS budget (D)'!$L$1,'Cumulative Cost Share Budget'!I586,0)</f>
        <v>0</v>
      </c>
      <c r="J586" s="158">
        <f t="shared" si="336"/>
        <v>0</v>
      </c>
      <c r="K586" s="2"/>
      <c r="L586" s="2"/>
      <c r="M586" s="2"/>
    </row>
    <row r="587" spans="1:20">
      <c r="A587" s="740" t="s">
        <v>57</v>
      </c>
      <c r="B587" s="740"/>
      <c r="C587" s="740"/>
      <c r="D587" s="740"/>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6"/>
      <c r="B588" s="486"/>
      <c r="E588" s="3"/>
      <c r="F588" s="2"/>
      <c r="G588" s="2"/>
      <c r="H588" s="2"/>
      <c r="I588" s="2"/>
      <c r="J588" s="46"/>
      <c r="K588" s="2"/>
      <c r="L588" s="2"/>
      <c r="M588" s="2"/>
    </row>
    <row r="589" spans="1:20" hidden="1">
      <c r="A589" s="488" t="s">
        <v>122</v>
      </c>
      <c r="B589" s="497"/>
      <c r="C589" s="9"/>
      <c r="D589" s="229" t="s">
        <v>184</v>
      </c>
      <c r="E589" s="117">
        <f>IF('Cumulative Cost Share Budget'!$L583='Split CS budget (D)'!$L$1,'Cumulative Cost Share Budget'!E583,0)</f>
        <v>0</v>
      </c>
      <c r="F589" s="117">
        <f>IF('Cumulative Cost Share Budget'!$L583='Split CS budget (D)'!$L$1,'Cumulative Cost Share Budget'!F583,0)</f>
        <v>0</v>
      </c>
      <c r="G589" s="117">
        <f>IF('Cumulative Cost Share Budget'!$L583='Split CS budget (D)'!$L$1,'Cumulative Cost Share Budget'!G583,0)</f>
        <v>0</v>
      </c>
      <c r="H589" s="117">
        <f>IF('Cumulative Cost Share Budget'!$L583='Split CS budget (D)'!$L$1,'Cumulative Cost Share Budget'!H583,0)</f>
        <v>0</v>
      </c>
      <c r="I589" s="117">
        <f>IF('Cumulative Cost Share Budget'!$L583='Split CS budget (D)'!$L$1,'Cumulative Cost Share Budget'!I583,0)</f>
        <v>0</v>
      </c>
      <c r="J589" s="73"/>
      <c r="K589" s="2"/>
      <c r="L589" s="2"/>
      <c r="M589" s="2"/>
    </row>
    <row r="590" spans="1:20" hidden="1">
      <c r="A590" s="486"/>
      <c r="B590" s="486"/>
      <c r="D590" s="229" t="s">
        <v>264</v>
      </c>
      <c r="E590" s="117">
        <f>IF('Cumulative Cost Share Budget'!$L586='Split CS budget (D)'!$L$1,'Cumulative Cost Share Budget'!E586,0)</f>
        <v>0</v>
      </c>
      <c r="F590" s="117">
        <f>IF('Cumulative Cost Share Budget'!$L586='Split CS budget (D)'!$L$1,'Cumulative Cost Share Budget'!F586,0)</f>
        <v>0</v>
      </c>
      <c r="G590" s="117">
        <f>IF('Cumulative Cost Share Budget'!$L586='Split CS budget (D)'!$L$1,'Cumulative Cost Share Budget'!G586,0)</f>
        <v>0</v>
      </c>
      <c r="H590" s="117">
        <f>IF('Cumulative Cost Share Budget'!$L586='Split CS budget (D)'!$L$1,'Cumulative Cost Share Budget'!H586,0)</f>
        <v>0</v>
      </c>
      <c r="I590" s="117">
        <f>IF('Cumulative Cost Share Budget'!$L586='Split CS budget (D)'!$L$1,'Cumulative Cost Share Budget'!I586,0)</f>
        <v>0</v>
      </c>
      <c r="J590" s="73"/>
      <c r="K590" s="2"/>
      <c r="L590" s="2"/>
      <c r="M590" s="2"/>
    </row>
    <row r="591" spans="1:20" hidden="1">
      <c r="A591" s="488" t="s">
        <v>169</v>
      </c>
      <c r="B591" s="551">
        <f>IF('Cumulative Cost Share Budget'!$L591='Split CS budget (D)'!$L$1,'Cumulative Cost Share Budget'!B591,0)</f>
        <v>0</v>
      </c>
      <c r="C591" s="9"/>
      <c r="D591" s="229" t="s">
        <v>265</v>
      </c>
      <c r="E591" s="117">
        <f>IF('Cumulative Cost Share Budget'!$L587='Split CS budget (D)'!$L$1,'Cumulative Cost Share Budget'!E587,0)</f>
        <v>0</v>
      </c>
      <c r="F591" s="117">
        <f>IF('Cumulative Cost Share Budget'!$L587='Split CS budget (D)'!$L$1,'Cumulative Cost Share Budget'!F587,0)</f>
        <v>0</v>
      </c>
      <c r="G591" s="117">
        <f>IF('Cumulative Cost Share Budget'!$L587='Split CS budget (D)'!$L$1,'Cumulative Cost Share Budget'!G587,0)</f>
        <v>0</v>
      </c>
      <c r="H591" s="117">
        <f>IF('Cumulative Cost Share Budget'!$L587='Split CS budget (D)'!$L$1,'Cumulative Cost Share Budget'!H587,0)</f>
        <v>0</v>
      </c>
      <c r="I591" s="117">
        <f>IF('Cumulative Cost Share Budget'!$L587='Split CS budget (D)'!$L$1,'Cumulative Cost Share Budget'!I587,0)</f>
        <v>0</v>
      </c>
      <c r="J591" s="73"/>
      <c r="K591" s="2"/>
      <c r="L591" s="2"/>
      <c r="M591" s="2"/>
    </row>
    <row r="592" spans="1:20" hidden="1">
      <c r="A592" s="800">
        <f>IF('Cumulative Cost Share Budget'!L592='Split CS budget (D)'!$L$1,'Cumulative Cost Share Budget'!A592,0)</f>
        <v>0</v>
      </c>
      <c r="B592" s="486"/>
      <c r="D592" s="229" t="s">
        <v>266</v>
      </c>
      <c r="E592" s="117">
        <f>IF('Cumulative Cost Share Budget'!$L588='Split CS budget (D)'!$L$1,'Cumulative Cost Share Budget'!E588,0)</f>
        <v>0</v>
      </c>
      <c r="F592" s="117">
        <f>IF('Cumulative Cost Share Budget'!$L588='Split CS budget (D)'!$L$1,'Cumulative Cost Share Budget'!F588,0)</f>
        <v>0</v>
      </c>
      <c r="G592" s="117">
        <f>IF('Cumulative Cost Share Budget'!$L588='Split CS budget (D)'!$L$1,'Cumulative Cost Share Budget'!G588,0)</f>
        <v>0</v>
      </c>
      <c r="H592" s="117">
        <f>IF('Cumulative Cost Share Budget'!$L588='Split CS budget (D)'!$L$1,'Cumulative Cost Share Budget'!H588,0)</f>
        <v>0</v>
      </c>
      <c r="I592" s="117">
        <f>IF('Cumulative Cost Share Budget'!$L588='Split CS budget (D)'!$L$1,'Cumulative Cost Share Budget'!I588,0)</f>
        <v>0</v>
      </c>
      <c r="J592" s="46"/>
      <c r="K592" s="2"/>
      <c r="L592" s="2"/>
      <c r="M592" s="2"/>
    </row>
    <row r="593" spans="1:16" hidden="1">
      <c r="A593" s="800"/>
      <c r="B593" s="489" t="s">
        <v>41</v>
      </c>
      <c r="C593" s="68" t="s">
        <v>42</v>
      </c>
      <c r="D593" s="26"/>
      <c r="E593" s="14"/>
      <c r="F593" s="14"/>
      <c r="G593" s="14"/>
      <c r="H593" s="14"/>
      <c r="I593" s="14"/>
      <c r="J593" s="46"/>
      <c r="K593" s="2"/>
      <c r="L593" s="2"/>
      <c r="M593" s="2"/>
    </row>
    <row r="594" spans="1:16" hidden="1">
      <c r="A594" s="801"/>
      <c r="B594" s="498" t="s">
        <v>43</v>
      </c>
      <c r="C594" s="116">
        <f>IF('Cumulative Cost Share Budget'!$L594='Split CS budget (D)'!$L$1,'Cumulative Cost Share Budget'!C594,0)</f>
        <v>0</v>
      </c>
      <c r="D594" s="26"/>
      <c r="E594" s="235">
        <f>IF('Cumulative Cost Share Budget'!$L594='Split CS budget (D)'!$L$1,'Cumulative Cost Share Budget'!E594,0)</f>
        <v>0</v>
      </c>
      <c r="F594" s="235">
        <f>IF('Cumulative Cost Share Budget'!$L594='Split CS budget (D)'!$L$1,'Cumulative Cost Share Budget'!F594,0)</f>
        <v>0</v>
      </c>
      <c r="G594" s="235">
        <f>IF('Cumulative Cost Share Budget'!$L594='Split CS budget (D)'!$L$1,'Cumulative Cost Share Budget'!G594,0)</f>
        <v>0</v>
      </c>
      <c r="H594" s="235">
        <f>IF('Cumulative Cost Share Budget'!$L594='Split CS budget (D)'!$L$1,'Cumulative Cost Share Budget'!H594,0)</f>
        <v>0</v>
      </c>
      <c r="I594" s="235">
        <f>IF('Cumulative Cost Share Budget'!$L594='Split CS budget (D)'!$L$1,'Cumulative Cost Share Budget'!I594,0)</f>
        <v>0</v>
      </c>
      <c r="J594" s="158">
        <f t="shared" ref="J594:J599" si="338">SUM(E594:I594)</f>
        <v>0</v>
      </c>
      <c r="K594" s="2"/>
      <c r="L594" s="2"/>
      <c r="M594" s="2"/>
    </row>
    <row r="595" spans="1:16" hidden="1">
      <c r="A595" s="801"/>
      <c r="B595" s="498" t="s">
        <v>44</v>
      </c>
      <c r="C595" s="116">
        <f>IF('Cumulative Cost Share Budget'!$L595='Split CS budget (D)'!$L$1,'Cumulative Cost Share Budget'!C595,0)</f>
        <v>0</v>
      </c>
      <c r="D595" s="26"/>
      <c r="E595" s="235">
        <f>IF('Cumulative Cost Share Budget'!$L595='Split CS budget (D)'!$L$1,'Cumulative Cost Share Budget'!E595,0)</f>
        <v>0</v>
      </c>
      <c r="F595" s="235">
        <f>IF('Cumulative Cost Share Budget'!$L595='Split CS budget (D)'!$L$1,'Cumulative Cost Share Budget'!F595,0)</f>
        <v>0</v>
      </c>
      <c r="G595" s="235">
        <f>IF('Cumulative Cost Share Budget'!$L595='Split CS budget (D)'!$L$1,'Cumulative Cost Share Budget'!G595,0)</f>
        <v>0</v>
      </c>
      <c r="H595" s="235">
        <f>IF('Cumulative Cost Share Budget'!$L595='Split CS budget (D)'!$L$1,'Cumulative Cost Share Budget'!H595,0)</f>
        <v>0</v>
      </c>
      <c r="I595" s="235">
        <f>IF('Cumulative Cost Share Budget'!$L595='Split CS budget (D)'!$L$1,'Cumulative Cost Share Budget'!I595,0)</f>
        <v>0</v>
      </c>
      <c r="J595" s="158">
        <f t="shared" si="338"/>
        <v>0</v>
      </c>
      <c r="K595" s="2"/>
      <c r="L595" s="2"/>
      <c r="M595" s="2"/>
    </row>
    <row r="596" spans="1:16" hidden="1">
      <c r="A596" s="801"/>
      <c r="B596" s="498" t="s">
        <v>182</v>
      </c>
      <c r="C596" s="116">
        <f>IF('Cumulative Cost Share Budget'!$L596='Split CS budget (D)'!$L$1,'Cumulative Cost Share Budget'!C596,0)</f>
        <v>0</v>
      </c>
      <c r="D596" s="26"/>
      <c r="E596" s="235">
        <f>IF('Cumulative Cost Share Budget'!$L596='Split CS budget (D)'!$L$1,'Cumulative Cost Share Budget'!E596,0)</f>
        <v>0</v>
      </c>
      <c r="F596" s="235">
        <f>IF('Cumulative Cost Share Budget'!$L596='Split CS budget (D)'!$L$1,'Cumulative Cost Share Budget'!F596,0)</f>
        <v>0</v>
      </c>
      <c r="G596" s="235">
        <f>IF('Cumulative Cost Share Budget'!$L596='Split CS budget (D)'!$L$1,'Cumulative Cost Share Budget'!G596,0)</f>
        <v>0</v>
      </c>
      <c r="H596" s="235">
        <f>IF('Cumulative Cost Share Budget'!$L596='Split CS budget (D)'!$L$1,'Cumulative Cost Share Budget'!H596,0)</f>
        <v>0</v>
      </c>
      <c r="I596" s="235">
        <f>IF('Cumulative Cost Share Budget'!$L596='Split CS budget (D)'!$L$1,'Cumulative Cost Share Budget'!I596,0)</f>
        <v>0</v>
      </c>
      <c r="J596" s="158">
        <f t="shared" si="338"/>
        <v>0</v>
      </c>
      <c r="K596" s="2"/>
      <c r="L596" s="2"/>
      <c r="M596" s="2"/>
    </row>
    <row r="597" spans="1:16" hidden="1">
      <c r="A597" s="801"/>
      <c r="B597" s="498" t="s">
        <v>45</v>
      </c>
      <c r="C597" s="116">
        <f>IF('Cumulative Cost Share Budget'!$L597='Split CS budget (D)'!$L$1,'Cumulative Cost Share Budget'!C597,0)</f>
        <v>0</v>
      </c>
      <c r="D597" s="26"/>
      <c r="E597" s="235">
        <f>IF('Cumulative Cost Share Budget'!$L597='Split CS budget (D)'!$L$1,'Cumulative Cost Share Budget'!E597,0)</f>
        <v>0</v>
      </c>
      <c r="F597" s="235">
        <f>IF('Cumulative Cost Share Budget'!$L597='Split CS budget (D)'!$L$1,'Cumulative Cost Share Budget'!F597,0)</f>
        <v>0</v>
      </c>
      <c r="G597" s="235">
        <f>IF('Cumulative Cost Share Budget'!$L597='Split CS budget (D)'!$L$1,'Cumulative Cost Share Budget'!G597,0)</f>
        <v>0</v>
      </c>
      <c r="H597" s="235">
        <f>IF('Cumulative Cost Share Budget'!$L597='Split CS budget (D)'!$L$1,'Cumulative Cost Share Budget'!H597,0)</f>
        <v>0</v>
      </c>
      <c r="I597" s="235">
        <f>IF('Cumulative Cost Share Budget'!$L597='Split CS budget (D)'!$L$1,'Cumulative Cost Share Budget'!I597,0)</f>
        <v>0</v>
      </c>
      <c r="J597" s="158">
        <f t="shared" si="338"/>
        <v>0</v>
      </c>
      <c r="K597" s="2"/>
      <c r="L597" s="2"/>
      <c r="M597" s="8"/>
      <c r="N597" s="2"/>
      <c r="O597" s="2"/>
      <c r="P597" s="2"/>
    </row>
    <row r="598" spans="1:16" hidden="1">
      <c r="A598" s="801"/>
      <c r="B598" s="498" t="s">
        <v>46</v>
      </c>
      <c r="C598" s="116">
        <f>IF('Cumulative Cost Share Budget'!$L598='Split CS budget (D)'!$L$1,'Cumulative Cost Share Budget'!C598,0)</f>
        <v>0</v>
      </c>
      <c r="D598" s="26"/>
      <c r="E598" s="235">
        <f>IF('Cumulative Cost Share Budget'!$L598='Split CS budget (D)'!$L$1,'Cumulative Cost Share Budget'!E598,0)</f>
        <v>0</v>
      </c>
      <c r="F598" s="235">
        <f>IF('Cumulative Cost Share Budget'!$L598='Split CS budget (D)'!$L$1,'Cumulative Cost Share Budget'!F598,0)</f>
        <v>0</v>
      </c>
      <c r="G598" s="235">
        <f>IF('Cumulative Cost Share Budget'!$L598='Split CS budget (D)'!$L$1,'Cumulative Cost Share Budget'!G598,0)</f>
        <v>0</v>
      </c>
      <c r="H598" s="235">
        <f>IF('Cumulative Cost Share Budget'!$L598='Split CS budget (D)'!$L$1,'Cumulative Cost Share Budget'!H598,0)</f>
        <v>0</v>
      </c>
      <c r="I598" s="235">
        <f>IF('Cumulative Cost Share Budget'!$L598='Split CS budget (D)'!$L$1,'Cumulative Cost Share Budget'!I598,0)</f>
        <v>0</v>
      </c>
      <c r="J598" s="158">
        <f t="shared" si="338"/>
        <v>0</v>
      </c>
      <c r="K598" s="2"/>
      <c r="L598" s="2"/>
      <c r="M598" s="2"/>
    </row>
    <row r="599" spans="1:16" hidden="1">
      <c r="A599" s="801"/>
      <c r="B599" s="498" t="s">
        <v>47</v>
      </c>
      <c r="C599" s="116">
        <f>IF('Cumulative Cost Share Budget'!$L599='Split CS budget (D)'!$L$1,'Cumulative Cost Share Budget'!C599,0)</f>
        <v>0</v>
      </c>
      <c r="D599" s="26"/>
      <c r="E599" s="235">
        <f>IF('Cumulative Cost Share Budget'!$L599='Split CS budget (D)'!$L$1,'Cumulative Cost Share Budget'!E599,0)</f>
        <v>0</v>
      </c>
      <c r="F599" s="235">
        <f>IF('Cumulative Cost Share Budget'!$L599='Split CS budget (D)'!$L$1,'Cumulative Cost Share Budget'!F599,0)</f>
        <v>0</v>
      </c>
      <c r="G599" s="235">
        <f>IF('Cumulative Cost Share Budget'!$L599='Split CS budget (D)'!$L$1,'Cumulative Cost Share Budget'!G599,0)</f>
        <v>0</v>
      </c>
      <c r="H599" s="235">
        <f>IF('Cumulative Cost Share Budget'!$L599='Split CS budget (D)'!$L$1,'Cumulative Cost Share Budget'!H599,0)</f>
        <v>0</v>
      </c>
      <c r="I599" s="235">
        <f>IF('Cumulative Cost Share Budget'!$L599='Split CS budget (D)'!$L$1,'Cumulative Cost Share Budget'!I599,0)</f>
        <v>0</v>
      </c>
      <c r="J599" s="158">
        <f t="shared" si="338"/>
        <v>0</v>
      </c>
      <c r="K599" s="2"/>
      <c r="L599" s="2"/>
      <c r="M599" s="2"/>
    </row>
    <row r="600" spans="1:16" hidden="1">
      <c r="A600" s="740" t="s">
        <v>57</v>
      </c>
      <c r="B600" s="740"/>
      <c r="C600" s="740"/>
      <c r="D600" s="740"/>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6"/>
      <c r="B601" s="486"/>
      <c r="E601" s="3"/>
      <c r="F601" s="2"/>
      <c r="G601" s="2"/>
      <c r="H601" s="2"/>
      <c r="I601" s="2"/>
      <c r="J601" s="46"/>
      <c r="K601" s="2"/>
      <c r="L601" s="2"/>
      <c r="M601" s="2"/>
    </row>
    <row r="602" spans="1:16" hidden="1">
      <c r="A602" s="488" t="s">
        <v>122</v>
      </c>
      <c r="B602" s="497"/>
      <c r="C602" s="9"/>
      <c r="D602" s="229" t="s">
        <v>184</v>
      </c>
      <c r="E602" s="117">
        <f>IF('Cumulative Cost Share Budget'!$L598='Split CS budget (D)'!$L$1,'Cumulative Cost Share Budget'!E598,0)</f>
        <v>0</v>
      </c>
      <c r="F602" s="117">
        <f>IF('Cumulative Cost Share Budget'!$L598='Split CS budget (D)'!$L$1,'Cumulative Cost Share Budget'!F598,0)</f>
        <v>0</v>
      </c>
      <c r="G602" s="117">
        <f>IF('Cumulative Cost Share Budget'!$L598='Split CS budget (D)'!$L$1,'Cumulative Cost Share Budget'!G598,0)</f>
        <v>0</v>
      </c>
      <c r="H602" s="117">
        <f>IF('Cumulative Cost Share Budget'!$L598='Split CS budget (D)'!$L$1,'Cumulative Cost Share Budget'!H598,0)</f>
        <v>0</v>
      </c>
      <c r="I602" s="117">
        <f>IF('Cumulative Cost Share Budget'!$L598='Split CS budget (D)'!$L$1,'Cumulative Cost Share Budget'!I598,0)</f>
        <v>0</v>
      </c>
      <c r="J602" s="73"/>
      <c r="K602" s="2"/>
      <c r="L602" s="2"/>
      <c r="M602" s="2"/>
    </row>
    <row r="603" spans="1:16" hidden="1">
      <c r="A603" s="486"/>
      <c r="B603" s="486"/>
      <c r="D603" s="229" t="s">
        <v>264</v>
      </c>
      <c r="E603" s="117">
        <f>IF('Cumulative Cost Share Budget'!$L599='Split CS budget (D)'!$L$1,'Cumulative Cost Share Budget'!E599,0)</f>
        <v>0</v>
      </c>
      <c r="F603" s="117">
        <f>IF('Cumulative Cost Share Budget'!$L599='Split CS budget (D)'!$L$1,'Cumulative Cost Share Budget'!F599,0)</f>
        <v>0</v>
      </c>
      <c r="G603" s="117">
        <f>IF('Cumulative Cost Share Budget'!$L599='Split CS budget (D)'!$L$1,'Cumulative Cost Share Budget'!G599,0)</f>
        <v>0</v>
      </c>
      <c r="H603" s="117">
        <f>IF('Cumulative Cost Share Budget'!$L599='Split CS budget (D)'!$L$1,'Cumulative Cost Share Budget'!H599,0)</f>
        <v>0</v>
      </c>
      <c r="I603" s="117">
        <f>IF('Cumulative Cost Share Budget'!$L599='Split CS budget (D)'!$L$1,'Cumulative Cost Share Budget'!I599,0)</f>
        <v>0</v>
      </c>
      <c r="J603" s="73"/>
      <c r="K603" s="2"/>
      <c r="L603" s="2"/>
      <c r="M603" s="2"/>
    </row>
    <row r="604" spans="1:16" hidden="1">
      <c r="A604" s="488" t="s">
        <v>169</v>
      </c>
      <c r="B604" s="551">
        <f>IF('Cumulative Cost Share Budget'!$L604='Split CS budget (D)'!$L$1,'Cumulative Cost Share Budget'!B604,0)</f>
        <v>0</v>
      </c>
      <c r="C604" s="9"/>
      <c r="D604" s="229" t="s">
        <v>265</v>
      </c>
      <c r="E604" s="117">
        <f>IF('Cumulative Cost Share Budget'!$L600='Split CS budget (D)'!$L$1,'Cumulative Cost Share Budget'!E600,0)</f>
        <v>0</v>
      </c>
      <c r="F604" s="117">
        <f>IF('Cumulative Cost Share Budget'!$L600='Split CS budget (D)'!$L$1,'Cumulative Cost Share Budget'!F600,0)</f>
        <v>0</v>
      </c>
      <c r="G604" s="117">
        <f>IF('Cumulative Cost Share Budget'!$L600='Split CS budget (D)'!$L$1,'Cumulative Cost Share Budget'!G600,0)</f>
        <v>0</v>
      </c>
      <c r="H604" s="117">
        <f>IF('Cumulative Cost Share Budget'!$L600='Split CS budget (D)'!$L$1,'Cumulative Cost Share Budget'!H600,0)</f>
        <v>0</v>
      </c>
      <c r="I604" s="117">
        <f>IF('Cumulative Cost Share Budget'!$L600='Split CS budget (D)'!$L$1,'Cumulative Cost Share Budget'!I600,0)</f>
        <v>0</v>
      </c>
      <c r="J604" s="73"/>
      <c r="K604" s="2"/>
      <c r="L604" s="2"/>
      <c r="M604" s="2"/>
    </row>
    <row r="605" spans="1:16" hidden="1">
      <c r="A605" s="800">
        <f>IF('Cumulative Cost Share Budget'!L605='Split CS budget (D)'!$L$1,'Cumulative Cost Share Budget'!A605,0)</f>
        <v>0</v>
      </c>
      <c r="B605" s="486"/>
      <c r="D605" s="229" t="s">
        <v>266</v>
      </c>
      <c r="E605" s="117">
        <f>IF('Cumulative Cost Share Budget'!$L601='Split CS budget (D)'!$L$1,'Cumulative Cost Share Budget'!E601,0)</f>
        <v>0</v>
      </c>
      <c r="F605" s="117">
        <f>IF('Cumulative Cost Share Budget'!$L601='Split CS budget (D)'!$L$1,'Cumulative Cost Share Budget'!F601,0)</f>
        <v>0</v>
      </c>
      <c r="G605" s="117">
        <f>IF('Cumulative Cost Share Budget'!$L601='Split CS budget (D)'!$L$1,'Cumulative Cost Share Budget'!G601,0)</f>
        <v>0</v>
      </c>
      <c r="H605" s="117">
        <f>IF('Cumulative Cost Share Budget'!$L601='Split CS budget (D)'!$L$1,'Cumulative Cost Share Budget'!H601,0)</f>
        <v>0</v>
      </c>
      <c r="I605" s="117">
        <f>IF('Cumulative Cost Share Budget'!$L601='Split CS budget (D)'!$L$1,'Cumulative Cost Share Budget'!I601,0)</f>
        <v>0</v>
      </c>
      <c r="J605" s="46"/>
      <c r="K605" s="2"/>
      <c r="L605" s="2"/>
      <c r="M605" s="2"/>
    </row>
    <row r="606" spans="1:16" hidden="1">
      <c r="A606" s="800"/>
      <c r="B606" s="489" t="s">
        <v>41</v>
      </c>
      <c r="C606" s="68" t="s">
        <v>42</v>
      </c>
      <c r="D606" s="26"/>
      <c r="E606" s="14"/>
      <c r="F606" s="14"/>
      <c r="G606" s="14"/>
      <c r="H606" s="14"/>
      <c r="I606" s="14"/>
      <c r="J606" s="46"/>
      <c r="K606" s="2"/>
      <c r="L606" s="2"/>
      <c r="M606" s="2"/>
    </row>
    <row r="607" spans="1:16" hidden="1">
      <c r="A607" s="801"/>
      <c r="B607" s="498" t="s">
        <v>43</v>
      </c>
      <c r="C607" s="116">
        <f>IF('Cumulative Cost Share Budget'!$L607='Split CS budget (D)'!$L$1,'Cumulative Cost Share Budget'!C607,0)</f>
        <v>0</v>
      </c>
      <c r="D607" s="26"/>
      <c r="E607" s="235">
        <f>IF('Cumulative Cost Share Budget'!$L607='Split CS budget (D)'!$L$1,'Cumulative Cost Share Budget'!E607,0)</f>
        <v>0</v>
      </c>
      <c r="F607" s="235">
        <f>IF('Cumulative Cost Share Budget'!$L607='Split CS budget (D)'!$L$1,'Cumulative Cost Share Budget'!F607,0)</f>
        <v>0</v>
      </c>
      <c r="G607" s="235">
        <f>IF('Cumulative Cost Share Budget'!$L607='Split CS budget (D)'!$L$1,'Cumulative Cost Share Budget'!G607,0)</f>
        <v>0</v>
      </c>
      <c r="H607" s="235">
        <f>IF('Cumulative Cost Share Budget'!$L607='Split CS budget (D)'!$L$1,'Cumulative Cost Share Budget'!H607,0)</f>
        <v>0</v>
      </c>
      <c r="I607" s="235">
        <f>IF('Cumulative Cost Share Budget'!$L607='Split CS budget (D)'!$L$1,'Cumulative Cost Share Budget'!I607,0)</f>
        <v>0</v>
      </c>
      <c r="J607" s="158">
        <f t="shared" ref="J607:J612" si="340">SUM(E607:I607)</f>
        <v>0</v>
      </c>
      <c r="K607" s="2"/>
      <c r="L607" s="2"/>
      <c r="M607" s="2"/>
    </row>
    <row r="608" spans="1:16" hidden="1">
      <c r="A608" s="801"/>
      <c r="B608" s="498" t="s">
        <v>44</v>
      </c>
      <c r="C608" s="116">
        <f>IF('Cumulative Cost Share Budget'!$L608='Split CS budget (D)'!$L$1,'Cumulative Cost Share Budget'!C608,0)</f>
        <v>0</v>
      </c>
      <c r="D608" s="26"/>
      <c r="E608" s="235">
        <f>IF('Cumulative Cost Share Budget'!$L608='Split CS budget (D)'!$L$1,'Cumulative Cost Share Budget'!E608,0)</f>
        <v>0</v>
      </c>
      <c r="F608" s="235">
        <f>IF('Cumulative Cost Share Budget'!$L608='Split CS budget (D)'!$L$1,'Cumulative Cost Share Budget'!F608,0)</f>
        <v>0</v>
      </c>
      <c r="G608" s="235">
        <f>IF('Cumulative Cost Share Budget'!$L608='Split CS budget (D)'!$L$1,'Cumulative Cost Share Budget'!G608,0)</f>
        <v>0</v>
      </c>
      <c r="H608" s="235">
        <f>IF('Cumulative Cost Share Budget'!$L608='Split CS budget (D)'!$L$1,'Cumulative Cost Share Budget'!H608,0)</f>
        <v>0</v>
      </c>
      <c r="I608" s="235">
        <f>IF('Cumulative Cost Share Budget'!$L608='Split CS budget (D)'!$L$1,'Cumulative Cost Share Budget'!I608,0)</f>
        <v>0</v>
      </c>
      <c r="J608" s="158">
        <f t="shared" si="340"/>
        <v>0</v>
      </c>
      <c r="K608" s="2"/>
      <c r="L608" s="2"/>
      <c r="M608" s="2"/>
    </row>
    <row r="609" spans="1:17" hidden="1">
      <c r="A609" s="801"/>
      <c r="B609" s="498" t="s">
        <v>182</v>
      </c>
      <c r="C609" s="116">
        <f>IF('Cumulative Cost Share Budget'!$L609='Split CS budget (D)'!$L$1,'Cumulative Cost Share Budget'!C609,0)</f>
        <v>0</v>
      </c>
      <c r="D609" s="26"/>
      <c r="E609" s="235">
        <f>IF('Cumulative Cost Share Budget'!$L609='Split CS budget (D)'!$L$1,'Cumulative Cost Share Budget'!E609,0)</f>
        <v>0</v>
      </c>
      <c r="F609" s="235">
        <f>IF('Cumulative Cost Share Budget'!$L609='Split CS budget (D)'!$L$1,'Cumulative Cost Share Budget'!F609,0)</f>
        <v>0</v>
      </c>
      <c r="G609" s="235">
        <f>IF('Cumulative Cost Share Budget'!$L609='Split CS budget (D)'!$L$1,'Cumulative Cost Share Budget'!G609,0)</f>
        <v>0</v>
      </c>
      <c r="H609" s="235">
        <f>IF('Cumulative Cost Share Budget'!$L609='Split CS budget (D)'!$L$1,'Cumulative Cost Share Budget'!H609,0)</f>
        <v>0</v>
      </c>
      <c r="I609" s="235">
        <f>IF('Cumulative Cost Share Budget'!$L609='Split CS budget (D)'!$L$1,'Cumulative Cost Share Budget'!I609,0)</f>
        <v>0</v>
      </c>
      <c r="J609" s="158">
        <f t="shared" si="340"/>
        <v>0</v>
      </c>
      <c r="K609" s="2"/>
      <c r="L609" s="2"/>
      <c r="M609" s="2"/>
    </row>
    <row r="610" spans="1:17" hidden="1">
      <c r="A610" s="801"/>
      <c r="B610" s="498" t="s">
        <v>45</v>
      </c>
      <c r="C610" s="116">
        <f>IF('Cumulative Cost Share Budget'!$L610='Split CS budget (D)'!$L$1,'Cumulative Cost Share Budget'!C610,0)</f>
        <v>0</v>
      </c>
      <c r="D610" s="26"/>
      <c r="E610" s="235">
        <f>IF('Cumulative Cost Share Budget'!$L610='Split CS budget (D)'!$L$1,'Cumulative Cost Share Budget'!E610,0)</f>
        <v>0</v>
      </c>
      <c r="F610" s="235">
        <f>IF('Cumulative Cost Share Budget'!$L610='Split CS budget (D)'!$L$1,'Cumulative Cost Share Budget'!F610,0)</f>
        <v>0</v>
      </c>
      <c r="G610" s="235">
        <f>IF('Cumulative Cost Share Budget'!$L610='Split CS budget (D)'!$L$1,'Cumulative Cost Share Budget'!G610,0)</f>
        <v>0</v>
      </c>
      <c r="H610" s="235">
        <f>IF('Cumulative Cost Share Budget'!$L610='Split CS budget (D)'!$L$1,'Cumulative Cost Share Budget'!H610,0)</f>
        <v>0</v>
      </c>
      <c r="I610" s="235">
        <f>IF('Cumulative Cost Share Budget'!$L610='Split CS budget (D)'!$L$1,'Cumulative Cost Share Budget'!I610,0)</f>
        <v>0</v>
      </c>
      <c r="J610" s="158">
        <f t="shared" si="340"/>
        <v>0</v>
      </c>
      <c r="K610" s="2"/>
      <c r="L610" s="2"/>
      <c r="M610" s="8"/>
      <c r="N610" s="2"/>
      <c r="O610" s="2"/>
      <c r="P610" s="2"/>
      <c r="Q610" s="2"/>
    </row>
    <row r="611" spans="1:17" hidden="1">
      <c r="A611" s="801"/>
      <c r="B611" s="498" t="s">
        <v>46</v>
      </c>
      <c r="C611" s="116">
        <f>IF('Cumulative Cost Share Budget'!$L611='Split CS budget (D)'!$L$1,'Cumulative Cost Share Budget'!C611,0)</f>
        <v>0</v>
      </c>
      <c r="D611" s="26"/>
      <c r="E611" s="235">
        <f>IF('Cumulative Cost Share Budget'!$L611='Split CS budget (D)'!$L$1,'Cumulative Cost Share Budget'!E611,0)</f>
        <v>0</v>
      </c>
      <c r="F611" s="235">
        <f>IF('Cumulative Cost Share Budget'!$L611='Split CS budget (D)'!$L$1,'Cumulative Cost Share Budget'!F611,0)</f>
        <v>0</v>
      </c>
      <c r="G611" s="235">
        <f>IF('Cumulative Cost Share Budget'!$L611='Split CS budget (D)'!$L$1,'Cumulative Cost Share Budget'!G611,0)</f>
        <v>0</v>
      </c>
      <c r="H611" s="235">
        <f>IF('Cumulative Cost Share Budget'!$L611='Split CS budget (D)'!$L$1,'Cumulative Cost Share Budget'!H611,0)</f>
        <v>0</v>
      </c>
      <c r="I611" s="235">
        <f>IF('Cumulative Cost Share Budget'!$L611='Split CS budget (D)'!$L$1,'Cumulative Cost Share Budget'!I611,0)</f>
        <v>0</v>
      </c>
      <c r="J611" s="158">
        <f t="shared" si="340"/>
        <v>0</v>
      </c>
      <c r="K611" s="2"/>
      <c r="L611" s="2"/>
      <c r="M611" s="2"/>
      <c r="N611" s="2"/>
      <c r="O611" s="2"/>
      <c r="P611" s="2"/>
      <c r="Q611" s="2"/>
    </row>
    <row r="612" spans="1:17" hidden="1">
      <c r="A612" s="801"/>
      <c r="B612" s="498" t="s">
        <v>47</v>
      </c>
      <c r="C612" s="116">
        <f>IF('Cumulative Cost Share Budget'!$L612='Split CS budget (D)'!$L$1,'Cumulative Cost Share Budget'!C612,0)</f>
        <v>0</v>
      </c>
      <c r="D612" s="26"/>
      <c r="E612" s="235">
        <f>IF('Cumulative Cost Share Budget'!$L612='Split CS budget (D)'!$L$1,'Cumulative Cost Share Budget'!E612,0)</f>
        <v>0</v>
      </c>
      <c r="F612" s="235">
        <f>IF('Cumulative Cost Share Budget'!$L612='Split CS budget (D)'!$L$1,'Cumulative Cost Share Budget'!F612,0)</f>
        <v>0</v>
      </c>
      <c r="G612" s="235">
        <f>IF('Cumulative Cost Share Budget'!$L612='Split CS budget (D)'!$L$1,'Cumulative Cost Share Budget'!G612,0)</f>
        <v>0</v>
      </c>
      <c r="H612" s="235">
        <f>IF('Cumulative Cost Share Budget'!$L612='Split CS budget (D)'!$L$1,'Cumulative Cost Share Budget'!H612,0)</f>
        <v>0</v>
      </c>
      <c r="I612" s="235">
        <f>IF('Cumulative Cost Share Budget'!$L612='Split CS budget (D)'!$L$1,'Cumulative Cost Share Budget'!I612,0)</f>
        <v>0</v>
      </c>
      <c r="J612" s="158">
        <f t="shared" si="340"/>
        <v>0</v>
      </c>
      <c r="K612" s="29"/>
      <c r="L612" s="29"/>
      <c r="M612" s="2"/>
    </row>
    <row r="613" spans="1:17" hidden="1">
      <c r="A613" s="740" t="s">
        <v>57</v>
      </c>
      <c r="B613" s="740"/>
      <c r="C613" s="740"/>
      <c r="D613" s="740"/>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57" t="s">
        <v>51</v>
      </c>
      <c r="C614" s="757"/>
      <c r="D614" s="757"/>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51">
        <f>IF('Cumulative Cost Share Budget'!$L617='Split CS budget (D)'!$L$1,'Cumulative Cost Share Budget'!A617,0)</f>
        <v>0</v>
      </c>
      <c r="B617" s="493">
        <f>IF('Cumulative Cost Share Budget'!L617='Split CS budget (D)'!$L$1,'Cumulative Cost Share Budget'!B617,0)</f>
        <v>0</v>
      </c>
      <c r="D617" s="3"/>
      <c r="E617" s="161">
        <f>IF('Cumulative Cost Share Budget'!$L617='Split CS budget (D)'!$L$1,'Cumulative Cost Share Budget'!E617,0)</f>
        <v>0</v>
      </c>
      <c r="F617" s="161">
        <f>IF('Cumulative Cost Share Budget'!$L617='Split CS budget (D)'!$L$1,'Cumulative Cost Share Budget'!F617,0)</f>
        <v>0</v>
      </c>
      <c r="G617" s="161">
        <f>IF('Cumulative Cost Share Budget'!$L617='Split CS budget (D)'!$L$1,'Cumulative Cost Share Budget'!G617,0)</f>
        <v>0</v>
      </c>
      <c r="H617" s="161">
        <f>IF('Cumulative Cost Share Budget'!$L617='Split CS budget (D)'!$L$1,'Cumulative Cost Share Budget'!H617,0)</f>
        <v>0</v>
      </c>
      <c r="I617" s="161">
        <f>IF('Cumulative Cost Share Budget'!$L617='Split CS budget (D)'!$L$1,'Cumulative Cost Share Budget'!I617,0)</f>
        <v>0</v>
      </c>
      <c r="J617" s="70">
        <f>SUM(E617:I617)</f>
        <v>0</v>
      </c>
      <c r="K617" s="2"/>
      <c r="L617" s="2"/>
      <c r="M617" s="2"/>
    </row>
    <row r="618" spans="1:17" hidden="1">
      <c r="A618" s="551">
        <f>IF('Cumulative Cost Share Budget'!$L618='Split CS budget (D)'!$L$1,'Cumulative Cost Share Budget'!A618,0)</f>
        <v>0</v>
      </c>
      <c r="B618" s="493">
        <f>IF('Cumulative Cost Share Budget'!L618='Split CS budget (D)'!$L$1,'Cumulative Cost Share Budget'!B618,0)</f>
        <v>0</v>
      </c>
      <c r="D618" s="3"/>
      <c r="E618" s="161">
        <f>IF('Cumulative Cost Share Budget'!$L618='Split CS budget (D)'!$L$1,'Cumulative Cost Share Budget'!E618,0)</f>
        <v>0</v>
      </c>
      <c r="F618" s="161">
        <f>IF('Cumulative Cost Share Budget'!$L618='Split CS budget (D)'!$L$1,'Cumulative Cost Share Budget'!F618,0)</f>
        <v>0</v>
      </c>
      <c r="G618" s="161">
        <f>IF('Cumulative Cost Share Budget'!$L618='Split CS budget (D)'!$L$1,'Cumulative Cost Share Budget'!G618,0)</f>
        <v>0</v>
      </c>
      <c r="H618" s="161">
        <f>IF('Cumulative Cost Share Budget'!$L618='Split CS budget (D)'!$L$1,'Cumulative Cost Share Budget'!H618,0)</f>
        <v>0</v>
      </c>
      <c r="I618" s="161">
        <f>IF('Cumulative Cost Share Budget'!$L618='Split CS budget (D)'!$L$1,'Cumulative Cost Share Budget'!I618,0)</f>
        <v>0</v>
      </c>
      <c r="J618" s="70">
        <f t="shared" ref="J618:J624" si="343">SUM(E618:I618)</f>
        <v>0</v>
      </c>
      <c r="K618" s="2"/>
      <c r="L618" s="2"/>
      <c r="M618" s="2"/>
    </row>
    <row r="619" spans="1:17" hidden="1">
      <c r="A619" s="551">
        <f>IF('Cumulative Cost Share Budget'!$L619='Split CS budget (D)'!$L$1,'Cumulative Cost Share Budget'!A619,0)</f>
        <v>0</v>
      </c>
      <c r="B619" s="493"/>
      <c r="D619" s="3"/>
      <c r="E619" s="161">
        <f>IF('Cumulative Cost Share Budget'!$L619='Split CS budget (D)'!$L$1,'Cumulative Cost Share Budget'!E619,0)</f>
        <v>0</v>
      </c>
      <c r="F619" s="161">
        <f>IF('Cumulative Cost Share Budget'!$L619='Split CS budget (D)'!$L$1,'Cumulative Cost Share Budget'!F619,0)</f>
        <v>0</v>
      </c>
      <c r="G619" s="161">
        <f>IF('Cumulative Cost Share Budget'!$L619='Split CS budget (D)'!$L$1,'Cumulative Cost Share Budget'!G619,0)</f>
        <v>0</v>
      </c>
      <c r="H619" s="161">
        <f>IF('Cumulative Cost Share Budget'!$L619='Split CS budget (D)'!$L$1,'Cumulative Cost Share Budget'!H619,0)</f>
        <v>0</v>
      </c>
      <c r="I619" s="161">
        <f>IF('Cumulative Cost Share Budget'!$L619='Split CS budget (D)'!$L$1,'Cumulative Cost Share Budget'!I619,0)</f>
        <v>0</v>
      </c>
      <c r="J619" s="70">
        <f t="shared" si="343"/>
        <v>0</v>
      </c>
      <c r="K619" s="2"/>
      <c r="L619" s="2"/>
      <c r="M619" s="2"/>
    </row>
    <row r="620" spans="1:17" hidden="1">
      <c r="A620" s="551">
        <f>IF('Cumulative Cost Share Budget'!$L620='Split CS budget (D)'!$L$1,'Cumulative Cost Share Budget'!A620,0)</f>
        <v>0</v>
      </c>
      <c r="B620" s="493"/>
      <c r="D620" s="3"/>
      <c r="E620" s="161">
        <f>IF('Cumulative Cost Share Budget'!$L620='Split CS budget (D)'!$L$1,'Cumulative Cost Share Budget'!E620,0)</f>
        <v>0</v>
      </c>
      <c r="F620" s="161">
        <f>IF('Cumulative Cost Share Budget'!$L620='Split CS budget (D)'!$L$1,'Cumulative Cost Share Budget'!F620,0)</f>
        <v>0</v>
      </c>
      <c r="G620" s="161">
        <f>IF('Cumulative Cost Share Budget'!$L620='Split CS budget (D)'!$L$1,'Cumulative Cost Share Budget'!G620,0)</f>
        <v>0</v>
      </c>
      <c r="H620" s="161">
        <f>IF('Cumulative Cost Share Budget'!$L620='Split CS budget (D)'!$L$1,'Cumulative Cost Share Budget'!H620,0)</f>
        <v>0</v>
      </c>
      <c r="I620" s="161">
        <f>IF('Cumulative Cost Share Budget'!$L620='Split CS budget (D)'!$L$1,'Cumulative Cost Share Budget'!I620,0)</f>
        <v>0</v>
      </c>
      <c r="J620" s="70">
        <f t="shared" si="343"/>
        <v>0</v>
      </c>
      <c r="K620" s="2"/>
      <c r="L620" s="2"/>
      <c r="M620" s="2"/>
    </row>
    <row r="621" spans="1:17" hidden="1">
      <c r="A621" s="551">
        <f>IF('Cumulative Cost Share Budget'!$L621='Split CS budget (D)'!$L$1,'Cumulative Cost Share Budget'!A621,0)</f>
        <v>0</v>
      </c>
      <c r="B621" s="493">
        <f>IF('Cumulative Cost Share Budget'!L619='Split CS budget (D)'!$L$1,'Cumulative Cost Share Budget'!B619,0)</f>
        <v>0</v>
      </c>
      <c r="D621" s="3"/>
      <c r="E621" s="161">
        <f>IF('Cumulative Cost Share Budget'!$L621='Split CS budget (D)'!$L$1,'Cumulative Cost Share Budget'!E621,0)</f>
        <v>0</v>
      </c>
      <c r="F621" s="161">
        <f>IF('Cumulative Cost Share Budget'!$L621='Split CS budget (D)'!$L$1,'Cumulative Cost Share Budget'!F621,0)</f>
        <v>0</v>
      </c>
      <c r="G621" s="161">
        <f>IF('Cumulative Cost Share Budget'!$L621='Split CS budget (D)'!$L$1,'Cumulative Cost Share Budget'!G621,0)</f>
        <v>0</v>
      </c>
      <c r="H621" s="161">
        <f>IF('Cumulative Cost Share Budget'!$L621='Split CS budget (D)'!$L$1,'Cumulative Cost Share Budget'!H621,0)</f>
        <v>0</v>
      </c>
      <c r="I621" s="161">
        <f>IF('Cumulative Cost Share Budget'!$L621='Split CS budget (D)'!$L$1,'Cumulative Cost Share Budget'!I621,0)</f>
        <v>0</v>
      </c>
      <c r="J621" s="70">
        <f t="shared" si="343"/>
        <v>0</v>
      </c>
      <c r="K621" s="2"/>
      <c r="L621" s="2"/>
      <c r="M621" s="2"/>
      <c r="N621" s="2"/>
      <c r="O621" s="2"/>
      <c r="P621" s="2"/>
    </row>
    <row r="622" spans="1:17" hidden="1">
      <c r="A622" s="551">
        <f>IF('Cumulative Cost Share Budget'!$L622='Split CS budget (D)'!$L$1,'Cumulative Cost Share Budget'!A622,0)</f>
        <v>0</v>
      </c>
      <c r="B622" s="493">
        <f>IF('Cumulative Cost Share Budget'!L620='Split CS budget (D)'!$L$1,'Cumulative Cost Share Budget'!B620,0)</f>
        <v>0</v>
      </c>
      <c r="D622" s="3"/>
      <c r="E622" s="161">
        <f>IF('Cumulative Cost Share Budget'!$L622='Split CS budget (D)'!$L$1,'Cumulative Cost Share Budget'!E622,0)</f>
        <v>0</v>
      </c>
      <c r="F622" s="161">
        <f>IF('Cumulative Cost Share Budget'!$L622='Split CS budget (D)'!$L$1,'Cumulative Cost Share Budget'!F622,0)</f>
        <v>0</v>
      </c>
      <c r="G622" s="161">
        <f>IF('Cumulative Cost Share Budget'!$L622='Split CS budget (D)'!$L$1,'Cumulative Cost Share Budget'!G622,0)</f>
        <v>0</v>
      </c>
      <c r="H622" s="161">
        <f>IF('Cumulative Cost Share Budget'!$L622='Split CS budget (D)'!$L$1,'Cumulative Cost Share Budget'!H622,0)</f>
        <v>0</v>
      </c>
      <c r="I622" s="161">
        <f>IF('Cumulative Cost Share Budget'!$L622='Split CS budget (D)'!$L$1,'Cumulative Cost Share Budget'!I622,0)</f>
        <v>0</v>
      </c>
      <c r="J622" s="70">
        <f t="shared" si="343"/>
        <v>0</v>
      </c>
      <c r="K622" s="2"/>
      <c r="L622" s="2"/>
      <c r="M622" s="2"/>
      <c r="N622" s="2"/>
      <c r="O622" s="2"/>
      <c r="P622" s="2"/>
    </row>
    <row r="623" spans="1:17" hidden="1">
      <c r="A623" s="551">
        <f>IF('Cumulative Cost Share Budget'!$L623='Split CS budget (D)'!$L$1,'Cumulative Cost Share Budget'!A623,0)</f>
        <v>0</v>
      </c>
      <c r="B623" s="493">
        <f>IF('Cumulative Cost Share Budget'!L623='Split CS budget (D)'!$L$1,'Cumulative Cost Share Budget'!B623,0)</f>
        <v>0</v>
      </c>
      <c r="D623" s="3"/>
      <c r="E623" s="161">
        <f>IF('Cumulative Cost Share Budget'!$L623='Split CS budget (D)'!$L$1,'Cumulative Cost Share Budget'!E623,0)</f>
        <v>0</v>
      </c>
      <c r="F623" s="161">
        <f>IF('Cumulative Cost Share Budget'!$L623='Split CS budget (D)'!$L$1,'Cumulative Cost Share Budget'!F623,0)</f>
        <v>0</v>
      </c>
      <c r="G623" s="161">
        <f>IF('Cumulative Cost Share Budget'!$L623='Split CS budget (D)'!$L$1,'Cumulative Cost Share Budget'!G623,0)</f>
        <v>0</v>
      </c>
      <c r="H623" s="161">
        <f>IF('Cumulative Cost Share Budget'!$L623='Split CS budget (D)'!$L$1,'Cumulative Cost Share Budget'!H623,0)</f>
        <v>0</v>
      </c>
      <c r="I623" s="161">
        <f>IF('Cumulative Cost Share Budget'!$L623='Split CS budget (D)'!$L$1,'Cumulative Cost Share Budget'!I623,0)</f>
        <v>0</v>
      </c>
      <c r="J623" s="70">
        <f t="shared" si="343"/>
        <v>0</v>
      </c>
      <c r="K623" s="2"/>
      <c r="L623" s="2"/>
      <c r="M623" s="2"/>
    </row>
    <row r="624" spans="1:17" hidden="1">
      <c r="A624" s="551">
        <f>IF('Cumulative Cost Share Budget'!$L624='Split CS budget (D)'!$L$1,'Cumulative Cost Share Budget'!A624,0)</f>
        <v>0</v>
      </c>
      <c r="B624" s="493">
        <f>IF('Cumulative Cost Share Budget'!L624='Split CS budget (D)'!$L$1,'Cumulative Cost Share Budget'!B624,0)</f>
        <v>0</v>
      </c>
      <c r="D624" s="3"/>
      <c r="E624" s="161">
        <f>IF('Cumulative Cost Share Budget'!$L624='Split CS budget (D)'!$L$1,'Cumulative Cost Share Budget'!E624,0)</f>
        <v>0</v>
      </c>
      <c r="F624" s="161">
        <f>IF('Cumulative Cost Share Budget'!$L624='Split CS budget (D)'!$L$1,'Cumulative Cost Share Budget'!F624,0)</f>
        <v>0</v>
      </c>
      <c r="G624" s="161">
        <f>IF('Cumulative Cost Share Budget'!$L624='Split CS budget (D)'!$L$1,'Cumulative Cost Share Budget'!G624,0)</f>
        <v>0</v>
      </c>
      <c r="H624" s="161">
        <f>IF('Cumulative Cost Share Budget'!$L624='Split CS budget (D)'!$L$1,'Cumulative Cost Share Budget'!H624,0)</f>
        <v>0</v>
      </c>
      <c r="I624" s="161">
        <f>IF('Cumulative Cost Share Budget'!$L624='Split CS budget (D)'!$L$1,'Cumulative Cost Share Budget'!I624,0)</f>
        <v>0</v>
      </c>
      <c r="J624" s="70">
        <f t="shared" si="343"/>
        <v>0</v>
      </c>
      <c r="K624" s="2"/>
      <c r="L624" s="2"/>
      <c r="M624" s="2"/>
    </row>
    <row r="625" spans="1:16">
      <c r="A625" s="740" t="s">
        <v>57</v>
      </c>
      <c r="B625" s="740"/>
      <c r="C625" s="740"/>
      <c r="D625" s="740"/>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6"/>
      <c r="B626" s="486"/>
      <c r="E626" s="3"/>
      <c r="F626" s="2"/>
      <c r="G626" s="2"/>
      <c r="H626" s="2"/>
      <c r="I626" s="2"/>
      <c r="J626" s="46"/>
      <c r="K626" s="2"/>
      <c r="L626" s="2"/>
      <c r="M626" s="2"/>
    </row>
    <row r="627" spans="1:16" hidden="1">
      <c r="A627" s="488" t="s">
        <v>122</v>
      </c>
      <c r="B627" s="497"/>
      <c r="C627" s="9"/>
      <c r="D627" s="229" t="s">
        <v>184</v>
      </c>
      <c r="E627" s="117">
        <f>IF('Cumulative Cost Share Budget'!$L623='Split CS budget (D)'!$L$1,'Cumulative Cost Share Budget'!E623,0)</f>
        <v>0</v>
      </c>
      <c r="F627" s="117">
        <f>IF('Cumulative Cost Share Budget'!$L623='Split CS budget (D)'!$L$1,'Cumulative Cost Share Budget'!F623,0)</f>
        <v>0</v>
      </c>
      <c r="G627" s="117">
        <f>IF('Cumulative Cost Share Budget'!$L623='Split CS budget (D)'!$L$1,'Cumulative Cost Share Budget'!G623,0)</f>
        <v>0</v>
      </c>
      <c r="H627" s="117">
        <f>IF('Cumulative Cost Share Budget'!$L623='Split CS budget (D)'!$L$1,'Cumulative Cost Share Budget'!H623,0)</f>
        <v>0</v>
      </c>
      <c r="I627" s="117">
        <f>IF('Cumulative Cost Share Budget'!$L623='Split CS budget (D)'!$L$1,'Cumulative Cost Share Budget'!I623,0)</f>
        <v>0</v>
      </c>
      <c r="J627" s="73"/>
      <c r="K627" s="2"/>
      <c r="L627" s="2"/>
      <c r="M627" s="2"/>
    </row>
    <row r="628" spans="1:16" hidden="1">
      <c r="A628" s="486"/>
      <c r="B628" s="486"/>
      <c r="D628" s="229" t="s">
        <v>264</v>
      </c>
      <c r="E628" s="117">
        <f>IF('Cumulative Cost Share Budget'!$L624='Split CS budget (D)'!$L$1,'Cumulative Cost Share Budget'!E624,0)</f>
        <v>0</v>
      </c>
      <c r="F628" s="117">
        <f>IF('Cumulative Cost Share Budget'!$L624='Split CS budget (D)'!$L$1,'Cumulative Cost Share Budget'!F624,0)</f>
        <v>0</v>
      </c>
      <c r="G628" s="117">
        <f>IF('Cumulative Cost Share Budget'!$L624='Split CS budget (D)'!$L$1,'Cumulative Cost Share Budget'!G624,0)</f>
        <v>0</v>
      </c>
      <c r="H628" s="117">
        <f>IF('Cumulative Cost Share Budget'!$L624='Split CS budget (D)'!$L$1,'Cumulative Cost Share Budget'!H624,0)</f>
        <v>0</v>
      </c>
      <c r="I628" s="117">
        <f>IF('Cumulative Cost Share Budget'!$L624='Split CS budget (D)'!$L$1,'Cumulative Cost Share Budget'!I624,0)</f>
        <v>0</v>
      </c>
      <c r="J628" s="73"/>
      <c r="K628" s="2"/>
      <c r="L628" s="2"/>
      <c r="M628" s="2"/>
    </row>
    <row r="629" spans="1:16" hidden="1">
      <c r="A629" s="488" t="s">
        <v>169</v>
      </c>
      <c r="B629" s="551">
        <f>IF('Cumulative Cost Share Budget'!$L629='Split CS budget (D)'!$L$1,'Cumulative Cost Share Budget'!B629,0)</f>
        <v>0</v>
      </c>
      <c r="C629" s="9"/>
      <c r="D629" s="229" t="s">
        <v>265</v>
      </c>
      <c r="E629" s="117">
        <f>IF('Cumulative Cost Share Budget'!$L625='Split CS budget (D)'!$L$1,'Cumulative Cost Share Budget'!E625,0)</f>
        <v>0</v>
      </c>
      <c r="F629" s="117">
        <f>IF('Cumulative Cost Share Budget'!$L625='Split CS budget (D)'!$L$1,'Cumulative Cost Share Budget'!F625,0)</f>
        <v>0</v>
      </c>
      <c r="G629" s="117">
        <f>IF('Cumulative Cost Share Budget'!$L625='Split CS budget (D)'!$L$1,'Cumulative Cost Share Budget'!G625,0)</f>
        <v>0</v>
      </c>
      <c r="H629" s="117">
        <f>IF('Cumulative Cost Share Budget'!$L625='Split CS budget (D)'!$L$1,'Cumulative Cost Share Budget'!H625,0)</f>
        <v>0</v>
      </c>
      <c r="I629" s="117">
        <f>IF('Cumulative Cost Share Budget'!$L625='Split CS budget (D)'!$L$1,'Cumulative Cost Share Budget'!I625,0)</f>
        <v>0</v>
      </c>
      <c r="J629" s="73"/>
      <c r="K629" s="2"/>
      <c r="L629" s="2"/>
      <c r="M629" s="2"/>
    </row>
    <row r="630" spans="1:16" hidden="1">
      <c r="A630" s="800">
        <f>IF('Cumulative Cost Share Budget'!L630='Split CS budget (D)'!$L$1,'Cumulative Cost Share Budget'!A630,0)</f>
        <v>0</v>
      </c>
      <c r="B630" s="486"/>
      <c r="D630" s="229" t="s">
        <v>266</v>
      </c>
      <c r="E630" s="117">
        <f>IF('Cumulative Cost Share Budget'!$L626='Split CS budget (D)'!$L$1,'Cumulative Cost Share Budget'!E626,0)</f>
        <v>0</v>
      </c>
      <c r="F630" s="117">
        <f>IF('Cumulative Cost Share Budget'!$L626='Split CS budget (D)'!$L$1,'Cumulative Cost Share Budget'!F626,0)</f>
        <v>0</v>
      </c>
      <c r="G630" s="117">
        <f>IF('Cumulative Cost Share Budget'!$L626='Split CS budget (D)'!$L$1,'Cumulative Cost Share Budget'!G626,0)</f>
        <v>0</v>
      </c>
      <c r="H630" s="117">
        <f>IF('Cumulative Cost Share Budget'!$L626='Split CS budget (D)'!$L$1,'Cumulative Cost Share Budget'!H626,0)</f>
        <v>0</v>
      </c>
      <c r="I630" s="117">
        <f>IF('Cumulative Cost Share Budget'!$L626='Split CS budget (D)'!$L$1,'Cumulative Cost Share Budget'!I626,0)</f>
        <v>0</v>
      </c>
      <c r="J630" s="46"/>
      <c r="K630" s="2"/>
      <c r="L630" s="2"/>
      <c r="M630" s="2"/>
    </row>
    <row r="631" spans="1:16" hidden="1">
      <c r="A631" s="800"/>
      <c r="B631" s="489" t="s">
        <v>41</v>
      </c>
      <c r="C631" s="68" t="s">
        <v>42</v>
      </c>
      <c r="D631" s="26"/>
      <c r="E631" s="14"/>
      <c r="F631" s="14"/>
      <c r="G631" s="14"/>
      <c r="H631" s="14"/>
      <c r="I631" s="14"/>
      <c r="J631" s="46"/>
      <c r="K631" s="2"/>
      <c r="L631" s="2"/>
      <c r="M631" s="2"/>
    </row>
    <row r="632" spans="1:16" hidden="1">
      <c r="A632" s="801"/>
      <c r="B632" s="498" t="s">
        <v>43</v>
      </c>
      <c r="C632" s="116">
        <f>IF('Cumulative Cost Share Budget'!$L632='Split CS budget (D)'!$L$1,'Cumulative Cost Share Budget'!C632,0)</f>
        <v>0</v>
      </c>
      <c r="D632" s="26"/>
      <c r="E632" s="235">
        <f>IF('Cumulative Cost Share Budget'!$L632='Split CS budget (D)'!$L$1,'Cumulative Cost Share Budget'!E632,0)</f>
        <v>0</v>
      </c>
      <c r="F632" s="235">
        <f>IF('Cumulative Cost Share Budget'!$L632='Split CS budget (D)'!$L$1,'Cumulative Cost Share Budget'!F632,0)</f>
        <v>0</v>
      </c>
      <c r="G632" s="235">
        <f>IF('Cumulative Cost Share Budget'!$L632='Split CS budget (D)'!$L$1,'Cumulative Cost Share Budget'!G632,0)</f>
        <v>0</v>
      </c>
      <c r="H632" s="235">
        <f>IF('Cumulative Cost Share Budget'!$L632='Split CS budget (D)'!$L$1,'Cumulative Cost Share Budget'!H632,0)</f>
        <v>0</v>
      </c>
      <c r="I632" s="235">
        <f>IF('Cumulative Cost Share Budget'!$L632='Split CS budget (D)'!$L$1,'Cumulative Cost Share Budget'!I632,0)</f>
        <v>0</v>
      </c>
      <c r="J632" s="158">
        <f t="shared" ref="J632:J637" si="345">SUM(E632:I632)</f>
        <v>0</v>
      </c>
      <c r="K632" s="2"/>
      <c r="L632" s="2"/>
      <c r="M632" s="2"/>
    </row>
    <row r="633" spans="1:16" hidden="1">
      <c r="A633" s="801"/>
      <c r="B633" s="498" t="s">
        <v>44</v>
      </c>
      <c r="C633" s="116">
        <f>IF('Cumulative Cost Share Budget'!$L633='Split CS budget (D)'!$L$1,'Cumulative Cost Share Budget'!C633,0)</f>
        <v>0</v>
      </c>
      <c r="D633" s="26"/>
      <c r="E633" s="235">
        <f>IF('Cumulative Cost Share Budget'!$L633='Split CS budget (D)'!$L$1,'Cumulative Cost Share Budget'!E633,0)</f>
        <v>0</v>
      </c>
      <c r="F633" s="235">
        <f>IF('Cumulative Cost Share Budget'!$L633='Split CS budget (D)'!$L$1,'Cumulative Cost Share Budget'!F633,0)</f>
        <v>0</v>
      </c>
      <c r="G633" s="235">
        <f>IF('Cumulative Cost Share Budget'!$L633='Split CS budget (D)'!$L$1,'Cumulative Cost Share Budget'!G633,0)</f>
        <v>0</v>
      </c>
      <c r="H633" s="235">
        <f>IF('Cumulative Cost Share Budget'!$L633='Split CS budget (D)'!$L$1,'Cumulative Cost Share Budget'!H633,0)</f>
        <v>0</v>
      </c>
      <c r="I633" s="235">
        <f>IF('Cumulative Cost Share Budget'!$L633='Split CS budget (D)'!$L$1,'Cumulative Cost Share Budget'!I633,0)</f>
        <v>0</v>
      </c>
      <c r="J633" s="158">
        <f t="shared" si="345"/>
        <v>0</v>
      </c>
      <c r="K633" s="2"/>
      <c r="L633" s="2"/>
      <c r="M633" s="2"/>
    </row>
    <row r="634" spans="1:16" hidden="1">
      <c r="A634" s="801"/>
      <c r="B634" s="498" t="s">
        <v>182</v>
      </c>
      <c r="C634" s="116">
        <f>IF('Cumulative Cost Share Budget'!$L634='Split CS budget (D)'!$L$1,'Cumulative Cost Share Budget'!C634,0)</f>
        <v>0</v>
      </c>
      <c r="D634" s="26"/>
      <c r="E634" s="235">
        <f>IF('Cumulative Cost Share Budget'!$L634='Split CS budget (D)'!$L$1,'Cumulative Cost Share Budget'!E634,0)</f>
        <v>0</v>
      </c>
      <c r="F634" s="235">
        <f>IF('Cumulative Cost Share Budget'!$L634='Split CS budget (D)'!$L$1,'Cumulative Cost Share Budget'!F634,0)</f>
        <v>0</v>
      </c>
      <c r="G634" s="235">
        <f>IF('Cumulative Cost Share Budget'!$L634='Split CS budget (D)'!$L$1,'Cumulative Cost Share Budget'!G634,0)</f>
        <v>0</v>
      </c>
      <c r="H634" s="235">
        <f>IF('Cumulative Cost Share Budget'!$L634='Split CS budget (D)'!$L$1,'Cumulative Cost Share Budget'!H634,0)</f>
        <v>0</v>
      </c>
      <c r="I634" s="235">
        <f>IF('Cumulative Cost Share Budget'!$L634='Split CS budget (D)'!$L$1,'Cumulative Cost Share Budget'!I634,0)</f>
        <v>0</v>
      </c>
      <c r="J634" s="158">
        <f t="shared" si="345"/>
        <v>0</v>
      </c>
      <c r="K634" s="2"/>
      <c r="L634" s="2"/>
      <c r="M634" s="2"/>
    </row>
    <row r="635" spans="1:16" hidden="1">
      <c r="A635" s="801"/>
      <c r="B635" s="498" t="s">
        <v>45</v>
      </c>
      <c r="C635" s="116">
        <f>IF('Cumulative Cost Share Budget'!$L635='Split CS budget (D)'!$L$1,'Cumulative Cost Share Budget'!C635,0)</f>
        <v>0</v>
      </c>
      <c r="D635" s="26"/>
      <c r="E635" s="235">
        <f>IF('Cumulative Cost Share Budget'!$L635='Split CS budget (D)'!$L$1,'Cumulative Cost Share Budget'!E635,0)</f>
        <v>0</v>
      </c>
      <c r="F635" s="235">
        <f>IF('Cumulative Cost Share Budget'!$L635='Split CS budget (D)'!$L$1,'Cumulative Cost Share Budget'!F635,0)</f>
        <v>0</v>
      </c>
      <c r="G635" s="235">
        <f>IF('Cumulative Cost Share Budget'!$L635='Split CS budget (D)'!$L$1,'Cumulative Cost Share Budget'!G635,0)</f>
        <v>0</v>
      </c>
      <c r="H635" s="235">
        <f>IF('Cumulative Cost Share Budget'!$L635='Split CS budget (D)'!$L$1,'Cumulative Cost Share Budget'!H635,0)</f>
        <v>0</v>
      </c>
      <c r="I635" s="235">
        <f>IF('Cumulative Cost Share Budget'!$L635='Split CS budget (D)'!$L$1,'Cumulative Cost Share Budget'!I635,0)</f>
        <v>0</v>
      </c>
      <c r="J635" s="158">
        <f t="shared" si="345"/>
        <v>0</v>
      </c>
      <c r="K635" s="2"/>
      <c r="L635" s="2"/>
      <c r="M635" s="8"/>
      <c r="N635" s="2"/>
      <c r="O635" s="2"/>
      <c r="P635" s="2"/>
    </row>
    <row r="636" spans="1:16" hidden="1">
      <c r="A636" s="801"/>
      <c r="B636" s="498" t="s">
        <v>46</v>
      </c>
      <c r="C636" s="116">
        <f>IF('Cumulative Cost Share Budget'!$L636='Split CS budget (D)'!$L$1,'Cumulative Cost Share Budget'!C636,0)</f>
        <v>0</v>
      </c>
      <c r="D636" s="26"/>
      <c r="E636" s="235">
        <f>IF('Cumulative Cost Share Budget'!$L636='Split CS budget (D)'!$L$1,'Cumulative Cost Share Budget'!E636,0)</f>
        <v>0</v>
      </c>
      <c r="F636" s="235">
        <f>IF('Cumulative Cost Share Budget'!$L636='Split CS budget (D)'!$L$1,'Cumulative Cost Share Budget'!F636,0)</f>
        <v>0</v>
      </c>
      <c r="G636" s="235">
        <f>IF('Cumulative Cost Share Budget'!$L636='Split CS budget (D)'!$L$1,'Cumulative Cost Share Budget'!G636,0)</f>
        <v>0</v>
      </c>
      <c r="H636" s="235">
        <f>IF('Cumulative Cost Share Budget'!$L636='Split CS budget (D)'!$L$1,'Cumulative Cost Share Budget'!H636,0)</f>
        <v>0</v>
      </c>
      <c r="I636" s="235">
        <f>IF('Cumulative Cost Share Budget'!$L636='Split CS budget (D)'!$L$1,'Cumulative Cost Share Budget'!I636,0)</f>
        <v>0</v>
      </c>
      <c r="J636" s="158">
        <f t="shared" si="345"/>
        <v>0</v>
      </c>
      <c r="K636" s="2"/>
      <c r="L636" s="2"/>
      <c r="M636" s="2"/>
    </row>
    <row r="637" spans="1:16" hidden="1">
      <c r="A637" s="801"/>
      <c r="B637" s="498" t="s">
        <v>47</v>
      </c>
      <c r="C637" s="116">
        <f>IF('Cumulative Cost Share Budget'!$L637='Split CS budget (D)'!$L$1,'Cumulative Cost Share Budget'!C637,0)</f>
        <v>0</v>
      </c>
      <c r="D637" s="26"/>
      <c r="E637" s="235">
        <f>IF('Cumulative Cost Share Budget'!$L637='Split CS budget (D)'!$L$1,'Cumulative Cost Share Budget'!E637,0)</f>
        <v>0</v>
      </c>
      <c r="F637" s="235">
        <f>IF('Cumulative Cost Share Budget'!$L637='Split CS budget (D)'!$L$1,'Cumulative Cost Share Budget'!F637,0)</f>
        <v>0</v>
      </c>
      <c r="G637" s="235">
        <f>IF('Cumulative Cost Share Budget'!$L637='Split CS budget (D)'!$L$1,'Cumulative Cost Share Budget'!G637,0)</f>
        <v>0</v>
      </c>
      <c r="H637" s="235">
        <f>IF('Cumulative Cost Share Budget'!$L637='Split CS budget (D)'!$L$1,'Cumulative Cost Share Budget'!H637,0)</f>
        <v>0</v>
      </c>
      <c r="I637" s="235">
        <f>IF('Cumulative Cost Share Budget'!$L637='Split CS budget (D)'!$L$1,'Cumulative Cost Share Budget'!I637,0)</f>
        <v>0</v>
      </c>
      <c r="J637" s="158">
        <f t="shared" si="345"/>
        <v>0</v>
      </c>
      <c r="K637" s="2"/>
      <c r="L637" s="2"/>
      <c r="M637" s="2"/>
    </row>
    <row r="638" spans="1:16" hidden="1">
      <c r="A638" s="740" t="s">
        <v>57</v>
      </c>
      <c r="B638" s="740"/>
      <c r="C638" s="740"/>
      <c r="D638" s="740"/>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8" t="s">
        <v>122</v>
      </c>
      <c r="B640" s="497"/>
      <c r="C640" s="9"/>
      <c r="D640" s="229" t="s">
        <v>184</v>
      </c>
      <c r="E640" s="117">
        <f>IF('Cumulative Cost Share Budget'!$L636='Split CS budget (D)'!$L$1,'Cumulative Cost Share Budget'!E636,0)</f>
        <v>0</v>
      </c>
      <c r="F640" s="117">
        <f>IF('Cumulative Cost Share Budget'!$L636='Split CS budget (D)'!$L$1,'Cumulative Cost Share Budget'!F636,0)</f>
        <v>0</v>
      </c>
      <c r="G640" s="117">
        <f>IF('Cumulative Cost Share Budget'!$L636='Split CS budget (D)'!$L$1,'Cumulative Cost Share Budget'!G636,0)</f>
        <v>0</v>
      </c>
      <c r="H640" s="117">
        <f>IF('Cumulative Cost Share Budget'!$L636='Split CS budget (D)'!$L$1,'Cumulative Cost Share Budget'!H636,0)</f>
        <v>0</v>
      </c>
      <c r="I640" s="117">
        <f>IF('Cumulative Cost Share Budget'!$L636='Split CS budget (D)'!$L$1,'Cumulative Cost Share Budget'!I636,0)</f>
        <v>0</v>
      </c>
      <c r="J640" s="73"/>
      <c r="K640" s="2"/>
      <c r="L640" s="2"/>
      <c r="M640" s="2"/>
    </row>
    <row r="641" spans="1:17" hidden="1">
      <c r="A641" s="486"/>
      <c r="B641" s="486"/>
      <c r="D641" s="229" t="s">
        <v>264</v>
      </c>
      <c r="E641" s="117">
        <f>IF('Cumulative Cost Share Budget'!$L637='Split CS budget (D)'!$L$1,'Cumulative Cost Share Budget'!E637,0)</f>
        <v>0</v>
      </c>
      <c r="F641" s="117">
        <f>IF('Cumulative Cost Share Budget'!$L637='Split CS budget (D)'!$L$1,'Cumulative Cost Share Budget'!F637,0)</f>
        <v>0</v>
      </c>
      <c r="G641" s="117">
        <f>IF('Cumulative Cost Share Budget'!$L637='Split CS budget (D)'!$L$1,'Cumulative Cost Share Budget'!G637,0)</f>
        <v>0</v>
      </c>
      <c r="H641" s="117">
        <f>IF('Cumulative Cost Share Budget'!$L637='Split CS budget (D)'!$L$1,'Cumulative Cost Share Budget'!H637,0)</f>
        <v>0</v>
      </c>
      <c r="I641" s="117">
        <f>IF('Cumulative Cost Share Budget'!$L637='Split CS budget (D)'!$L$1,'Cumulative Cost Share Budget'!I637,0)</f>
        <v>0</v>
      </c>
      <c r="J641" s="73"/>
      <c r="K641" s="2"/>
      <c r="L641" s="2"/>
      <c r="M641" s="2"/>
    </row>
    <row r="642" spans="1:17" hidden="1">
      <c r="A642" s="488" t="s">
        <v>169</v>
      </c>
      <c r="B642" s="551">
        <f>IF('Cumulative Cost Share Budget'!$L642='Split CS budget (D)'!$L$1,'Cumulative Cost Share Budget'!B642,0)</f>
        <v>0</v>
      </c>
      <c r="C642" s="9"/>
      <c r="D642" s="229" t="s">
        <v>265</v>
      </c>
      <c r="E642" s="117">
        <f>IF('Cumulative Cost Share Budget'!$L638='Split CS budget (D)'!$L$1,'Cumulative Cost Share Budget'!E638,0)</f>
        <v>0</v>
      </c>
      <c r="F642" s="117">
        <f>IF('Cumulative Cost Share Budget'!$L638='Split CS budget (D)'!$L$1,'Cumulative Cost Share Budget'!F638,0)</f>
        <v>0</v>
      </c>
      <c r="G642" s="117">
        <f>IF('Cumulative Cost Share Budget'!$L638='Split CS budget (D)'!$L$1,'Cumulative Cost Share Budget'!G638,0)</f>
        <v>0</v>
      </c>
      <c r="H642" s="117">
        <f>IF('Cumulative Cost Share Budget'!$L638='Split CS budget (D)'!$L$1,'Cumulative Cost Share Budget'!H638,0)</f>
        <v>0</v>
      </c>
      <c r="I642" s="117">
        <f>IF('Cumulative Cost Share Budget'!$L638='Split CS budget (D)'!$L$1,'Cumulative Cost Share Budget'!I638,0)</f>
        <v>0</v>
      </c>
      <c r="J642" s="73"/>
      <c r="K642" s="2"/>
      <c r="L642" s="2"/>
      <c r="M642" s="2"/>
    </row>
    <row r="643" spans="1:17" hidden="1">
      <c r="A643" s="800">
        <f>IF('Cumulative Cost Share Budget'!L643='Split CS budget (D)'!$L$1,'Cumulative Cost Share Budget'!A643,0)</f>
        <v>0</v>
      </c>
      <c r="B643" s="486"/>
      <c r="D643" s="229" t="s">
        <v>266</v>
      </c>
      <c r="E643" s="117">
        <f>IF('Cumulative Cost Share Budget'!$L639='Split CS budget (D)'!$L$1,'Cumulative Cost Share Budget'!E639,0)</f>
        <v>0</v>
      </c>
      <c r="F643" s="117">
        <f>IF('Cumulative Cost Share Budget'!$L639='Split CS budget (D)'!$L$1,'Cumulative Cost Share Budget'!F639,0)</f>
        <v>0</v>
      </c>
      <c r="G643" s="117">
        <f>IF('Cumulative Cost Share Budget'!$L639='Split CS budget (D)'!$L$1,'Cumulative Cost Share Budget'!G639,0)</f>
        <v>0</v>
      </c>
      <c r="H643" s="117">
        <f>IF('Cumulative Cost Share Budget'!$L639='Split CS budget (D)'!$L$1,'Cumulative Cost Share Budget'!H639,0)</f>
        <v>0</v>
      </c>
      <c r="I643" s="117">
        <f>IF('Cumulative Cost Share Budget'!$L639='Split CS budget (D)'!$L$1,'Cumulative Cost Share Budget'!I639,0)</f>
        <v>0</v>
      </c>
      <c r="J643" s="46"/>
      <c r="K643" s="2"/>
      <c r="L643" s="2"/>
      <c r="M643" s="2"/>
    </row>
    <row r="644" spans="1:17" hidden="1">
      <c r="A644" s="800"/>
      <c r="B644" s="489" t="s">
        <v>41</v>
      </c>
      <c r="C644" s="68" t="s">
        <v>42</v>
      </c>
      <c r="D644" s="26"/>
      <c r="E644" s="14"/>
      <c r="F644" s="14"/>
      <c r="G644" s="14"/>
      <c r="H644" s="14"/>
      <c r="I644" s="14"/>
      <c r="J644" s="46"/>
      <c r="K644" s="2"/>
      <c r="L644" s="2"/>
      <c r="M644" s="2"/>
    </row>
    <row r="645" spans="1:17" hidden="1">
      <c r="A645" s="801"/>
      <c r="B645" s="498" t="s">
        <v>43</v>
      </c>
      <c r="C645" s="116">
        <f>IF('Cumulative Cost Share Budget'!$L645='Split CS budget (D)'!$L$1,'Cumulative Cost Share Budget'!C645,0)</f>
        <v>0</v>
      </c>
      <c r="D645" s="26"/>
      <c r="E645" s="235">
        <f>IF('Cumulative Cost Share Budget'!$L645='Split CS budget (D)'!$L$1,'Cumulative Cost Share Budget'!E645,0)</f>
        <v>0</v>
      </c>
      <c r="F645" s="235">
        <f>IF('Cumulative Cost Share Budget'!$L645='Split CS budget (D)'!$L$1,'Cumulative Cost Share Budget'!F645,0)</f>
        <v>0</v>
      </c>
      <c r="G645" s="235">
        <f>IF('Cumulative Cost Share Budget'!$L645='Split CS budget (D)'!$L$1,'Cumulative Cost Share Budget'!G645,0)</f>
        <v>0</v>
      </c>
      <c r="H645" s="235">
        <f>IF('Cumulative Cost Share Budget'!$L645='Split CS budget (D)'!$L$1,'Cumulative Cost Share Budget'!H645,0)</f>
        <v>0</v>
      </c>
      <c r="I645" s="235">
        <f>IF('Cumulative Cost Share Budget'!$L645='Split CS budget (D)'!$L$1,'Cumulative Cost Share Budget'!I645,0)</f>
        <v>0</v>
      </c>
      <c r="J645" s="158">
        <f t="shared" ref="J645:J650" si="347">SUM(E645:I645)</f>
        <v>0</v>
      </c>
      <c r="K645" s="2"/>
      <c r="L645" s="2"/>
      <c r="M645" s="2"/>
    </row>
    <row r="646" spans="1:17" hidden="1">
      <c r="A646" s="801"/>
      <c r="B646" s="498" t="s">
        <v>44</v>
      </c>
      <c r="C646" s="116">
        <f>IF('Cumulative Cost Share Budget'!$L646='Split CS budget (D)'!$L$1,'Cumulative Cost Share Budget'!C646,0)</f>
        <v>0</v>
      </c>
      <c r="D646" s="26"/>
      <c r="E646" s="235">
        <f>IF('Cumulative Cost Share Budget'!$L646='Split CS budget (D)'!$L$1,'Cumulative Cost Share Budget'!E646,0)</f>
        <v>0</v>
      </c>
      <c r="F646" s="235">
        <f>IF('Cumulative Cost Share Budget'!$L646='Split CS budget (D)'!$L$1,'Cumulative Cost Share Budget'!F646,0)</f>
        <v>0</v>
      </c>
      <c r="G646" s="235">
        <f>IF('Cumulative Cost Share Budget'!$L646='Split CS budget (D)'!$L$1,'Cumulative Cost Share Budget'!G646,0)</f>
        <v>0</v>
      </c>
      <c r="H646" s="235">
        <f>IF('Cumulative Cost Share Budget'!$L646='Split CS budget (D)'!$L$1,'Cumulative Cost Share Budget'!H646,0)</f>
        <v>0</v>
      </c>
      <c r="I646" s="235">
        <f>IF('Cumulative Cost Share Budget'!$L646='Split CS budget (D)'!$L$1,'Cumulative Cost Share Budget'!I646,0)</f>
        <v>0</v>
      </c>
      <c r="J646" s="158">
        <f t="shared" si="347"/>
        <v>0</v>
      </c>
      <c r="K646" s="2"/>
      <c r="L646" s="2"/>
      <c r="M646" s="2"/>
    </row>
    <row r="647" spans="1:17" hidden="1">
      <c r="A647" s="801"/>
      <c r="B647" s="498" t="s">
        <v>182</v>
      </c>
      <c r="C647" s="116">
        <f>IF('Cumulative Cost Share Budget'!$L647='Split CS budget (D)'!$L$1,'Cumulative Cost Share Budget'!C647,0)</f>
        <v>0</v>
      </c>
      <c r="D647" s="26"/>
      <c r="E647" s="235">
        <f>IF('Cumulative Cost Share Budget'!$L647='Split CS budget (D)'!$L$1,'Cumulative Cost Share Budget'!E647,0)</f>
        <v>0</v>
      </c>
      <c r="F647" s="235">
        <f>IF('Cumulative Cost Share Budget'!$L647='Split CS budget (D)'!$L$1,'Cumulative Cost Share Budget'!F647,0)</f>
        <v>0</v>
      </c>
      <c r="G647" s="235">
        <f>IF('Cumulative Cost Share Budget'!$L647='Split CS budget (D)'!$L$1,'Cumulative Cost Share Budget'!G647,0)</f>
        <v>0</v>
      </c>
      <c r="H647" s="235">
        <f>IF('Cumulative Cost Share Budget'!$L647='Split CS budget (D)'!$L$1,'Cumulative Cost Share Budget'!H647,0)</f>
        <v>0</v>
      </c>
      <c r="I647" s="235">
        <f>IF('Cumulative Cost Share Budget'!$L647='Split CS budget (D)'!$L$1,'Cumulative Cost Share Budget'!I647,0)</f>
        <v>0</v>
      </c>
      <c r="J647" s="158">
        <f t="shared" si="347"/>
        <v>0</v>
      </c>
      <c r="K647" s="2"/>
      <c r="L647" s="2"/>
      <c r="M647" s="2"/>
    </row>
    <row r="648" spans="1:17" hidden="1">
      <c r="A648" s="801"/>
      <c r="B648" s="498" t="s">
        <v>45</v>
      </c>
      <c r="C648" s="116">
        <f>IF('Cumulative Cost Share Budget'!$L648='Split CS budget (D)'!$L$1,'Cumulative Cost Share Budget'!C648,0)</f>
        <v>0</v>
      </c>
      <c r="D648" s="26"/>
      <c r="E648" s="235">
        <f>IF('Cumulative Cost Share Budget'!$L648='Split CS budget (D)'!$L$1,'Cumulative Cost Share Budget'!E648,0)</f>
        <v>0</v>
      </c>
      <c r="F648" s="235">
        <f>IF('Cumulative Cost Share Budget'!$L648='Split CS budget (D)'!$L$1,'Cumulative Cost Share Budget'!F648,0)</f>
        <v>0</v>
      </c>
      <c r="G648" s="235">
        <f>IF('Cumulative Cost Share Budget'!$L648='Split CS budget (D)'!$L$1,'Cumulative Cost Share Budget'!G648,0)</f>
        <v>0</v>
      </c>
      <c r="H648" s="235">
        <f>IF('Cumulative Cost Share Budget'!$L648='Split CS budget (D)'!$L$1,'Cumulative Cost Share Budget'!H648,0)</f>
        <v>0</v>
      </c>
      <c r="I648" s="235">
        <f>IF('Cumulative Cost Share Budget'!$L648='Split CS budget (D)'!$L$1,'Cumulative Cost Share Budget'!I648,0)</f>
        <v>0</v>
      </c>
      <c r="J648" s="158">
        <f t="shared" si="347"/>
        <v>0</v>
      </c>
      <c r="K648" s="2"/>
      <c r="L648" s="2"/>
      <c r="M648" s="8"/>
      <c r="N648" s="2"/>
      <c r="O648" s="2"/>
      <c r="P648" s="2"/>
      <c r="Q648" s="2"/>
    </row>
    <row r="649" spans="1:17" hidden="1">
      <c r="A649" s="801"/>
      <c r="B649" s="498" t="s">
        <v>46</v>
      </c>
      <c r="C649" s="116">
        <f>IF('Cumulative Cost Share Budget'!$L649='Split CS budget (D)'!$L$1,'Cumulative Cost Share Budget'!C649,0)</f>
        <v>0</v>
      </c>
      <c r="D649" s="26"/>
      <c r="E649" s="235">
        <f>IF('Cumulative Cost Share Budget'!$L649='Split CS budget (D)'!$L$1,'Cumulative Cost Share Budget'!E649,0)</f>
        <v>0</v>
      </c>
      <c r="F649" s="235">
        <f>IF('Cumulative Cost Share Budget'!$L649='Split CS budget (D)'!$L$1,'Cumulative Cost Share Budget'!F649,0)</f>
        <v>0</v>
      </c>
      <c r="G649" s="235">
        <f>IF('Cumulative Cost Share Budget'!$L649='Split CS budget (D)'!$L$1,'Cumulative Cost Share Budget'!G649,0)</f>
        <v>0</v>
      </c>
      <c r="H649" s="235">
        <f>IF('Cumulative Cost Share Budget'!$L649='Split CS budget (D)'!$L$1,'Cumulative Cost Share Budget'!H649,0)</f>
        <v>0</v>
      </c>
      <c r="I649" s="235">
        <f>IF('Cumulative Cost Share Budget'!$L649='Split CS budget (D)'!$L$1,'Cumulative Cost Share Budget'!I649,0)</f>
        <v>0</v>
      </c>
      <c r="J649" s="158">
        <f t="shared" si="347"/>
        <v>0</v>
      </c>
      <c r="K649" s="2"/>
      <c r="L649" s="2"/>
      <c r="M649" s="2"/>
      <c r="N649" s="8"/>
      <c r="O649" s="8"/>
      <c r="P649" s="8"/>
    </row>
    <row r="650" spans="1:17" hidden="1">
      <c r="A650" s="801"/>
      <c r="B650" s="498" t="s">
        <v>47</v>
      </c>
      <c r="C650" s="116">
        <f>IF('Cumulative Cost Share Budget'!$L650='Split CS budget (D)'!$L$1,'Cumulative Cost Share Budget'!C650,0)</f>
        <v>0</v>
      </c>
      <c r="D650" s="26"/>
      <c r="E650" s="235">
        <f>IF('Cumulative Cost Share Budget'!$L650='Split CS budget (D)'!$L$1,'Cumulative Cost Share Budget'!E650,0)</f>
        <v>0</v>
      </c>
      <c r="F650" s="235">
        <f>IF('Cumulative Cost Share Budget'!$L650='Split CS budget (D)'!$L$1,'Cumulative Cost Share Budget'!F650,0)</f>
        <v>0</v>
      </c>
      <c r="G650" s="235">
        <f>IF('Cumulative Cost Share Budget'!$L650='Split CS budget (D)'!$L$1,'Cumulative Cost Share Budget'!G650,0)</f>
        <v>0</v>
      </c>
      <c r="H650" s="235">
        <f>IF('Cumulative Cost Share Budget'!$L650='Split CS budget (D)'!$L$1,'Cumulative Cost Share Budget'!H650,0)</f>
        <v>0</v>
      </c>
      <c r="I650" s="235">
        <f>IF('Cumulative Cost Share Budget'!$L650='Split CS budget (D)'!$L$1,'Cumulative Cost Share Budget'!I650,0)</f>
        <v>0</v>
      </c>
      <c r="J650" s="158">
        <f t="shared" si="347"/>
        <v>0</v>
      </c>
      <c r="K650" s="29"/>
      <c r="L650" s="29"/>
      <c r="N650" s="8"/>
      <c r="O650" s="8"/>
      <c r="P650" s="8"/>
    </row>
    <row r="651" spans="1:17" hidden="1">
      <c r="A651" s="740" t="s">
        <v>57</v>
      </c>
      <c r="B651" s="740"/>
      <c r="C651" s="740"/>
      <c r="D651" s="740"/>
      <c r="E651" s="185">
        <f>SUM(E645:E650)</f>
        <v>0</v>
      </c>
      <c r="F651" s="185">
        <f t="shared" ref="F651:J651" si="348">SUM(F645:F650)</f>
        <v>0</v>
      </c>
      <c r="G651" s="185">
        <f t="shared" si="348"/>
        <v>0</v>
      </c>
      <c r="H651" s="185">
        <f t="shared" si="348"/>
        <v>0</v>
      </c>
      <c r="I651" s="185">
        <f t="shared" si="348"/>
        <v>0</v>
      </c>
      <c r="J651" s="186">
        <f t="shared" si="348"/>
        <v>0</v>
      </c>
    </row>
    <row r="652" spans="1:17">
      <c r="A652" s="74"/>
      <c r="B652" s="757" t="s">
        <v>58</v>
      </c>
      <c r="C652" s="757"/>
      <c r="D652" s="757"/>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551">
        <f>IF('Cumulative Cost Share Budget'!$L655='Split CS budget (D)'!$L$1,'Cumulative Cost Share Budget'!A655,0)</f>
        <v>0</v>
      </c>
      <c r="B655" s="492">
        <f>IF('Cumulative Cost Share Budget'!L655='Split CS budget (D)'!$L$1,'Cumulative Cost Share Budget'!B655,0)</f>
        <v>0</v>
      </c>
      <c r="C655" s="361"/>
      <c r="D655" s="362"/>
      <c r="E655" s="235">
        <f>IF('Cumulative Cost Share Budget'!$L655='Split CS budget (D)'!$L$1,'Cumulative Cost Share Budget'!E655,0)</f>
        <v>0</v>
      </c>
      <c r="F655" s="235">
        <f>IF('Cumulative Cost Share Budget'!$L655='Split CS budget (D)'!$L$1,'Cumulative Cost Share Budget'!F655,0)</f>
        <v>0</v>
      </c>
      <c r="G655" s="235">
        <f>IF('Cumulative Cost Share Budget'!$L655='Split CS budget (D)'!$L$1,'Cumulative Cost Share Budget'!G655,0)</f>
        <v>0</v>
      </c>
      <c r="H655" s="235">
        <f>IF('Cumulative Cost Share Budget'!$L655='Split CS budget (D)'!$L$1,'Cumulative Cost Share Budget'!H655,0)</f>
        <v>0</v>
      </c>
      <c r="I655" s="235">
        <f>IF('Cumulative Cost Share Budget'!$L655='Split CS budget (D)'!$L$1,'Cumulative Cost Share Budget'!I655,0)</f>
        <v>0</v>
      </c>
      <c r="J655" s="158">
        <f>SUM(E655:I655)</f>
        <v>0</v>
      </c>
    </row>
    <row r="656" spans="1:17" hidden="1">
      <c r="A656" s="551">
        <f>IF('Cumulative Cost Share Budget'!$L656='Split CS budget (D)'!$L$1,'Cumulative Cost Share Budget'!A656,0)</f>
        <v>0</v>
      </c>
      <c r="B656" s="492">
        <f>IF('Cumulative Cost Share Budget'!L656='Split CS budget (D)'!$L$1,'Cumulative Cost Share Budget'!B656,0)</f>
        <v>0</v>
      </c>
      <c r="C656" s="361"/>
      <c r="D656" s="362"/>
      <c r="E656" s="235">
        <f>IF('Cumulative Cost Share Budget'!$L656='Split CS budget (D)'!$L$1,'Cumulative Cost Share Budget'!E656,0)</f>
        <v>0</v>
      </c>
      <c r="F656" s="235">
        <f>IF('Cumulative Cost Share Budget'!$L656='Split CS budget (D)'!$L$1,'Cumulative Cost Share Budget'!F656,0)</f>
        <v>0</v>
      </c>
      <c r="G656" s="235">
        <f>IF('Cumulative Cost Share Budget'!$L656='Split CS budget (D)'!$L$1,'Cumulative Cost Share Budget'!G656,0)</f>
        <v>0</v>
      </c>
      <c r="H656" s="235">
        <f>IF('Cumulative Cost Share Budget'!$L656='Split CS budget (D)'!$L$1,'Cumulative Cost Share Budget'!H656,0)</f>
        <v>0</v>
      </c>
      <c r="I656" s="235">
        <f>IF('Cumulative Cost Share Budget'!$L656='Split CS budget (D)'!$L$1,'Cumulative Cost Share Budget'!I656,0)</f>
        <v>0</v>
      </c>
      <c r="J656" s="158">
        <f t="shared" ref="J656:J664" si="350">SUM(E656:I656)</f>
        <v>0</v>
      </c>
    </row>
    <row r="657" spans="1:16" hidden="1">
      <c r="A657" s="551">
        <f>IF('Cumulative Cost Share Budget'!$L657='Split CS budget (D)'!$L$1,'Cumulative Cost Share Budget'!A657,0)</f>
        <v>0</v>
      </c>
      <c r="B657" s="492">
        <f>IF('Cumulative Cost Share Budget'!L657='Split CS budget (D)'!$L$1,'Cumulative Cost Share Budget'!B657,0)</f>
        <v>0</v>
      </c>
      <c r="C657" s="361"/>
      <c r="D657" s="362"/>
      <c r="E657" s="235">
        <f>IF('Cumulative Cost Share Budget'!$L657='Split CS budget (D)'!$L$1,'Cumulative Cost Share Budget'!E657,0)</f>
        <v>0</v>
      </c>
      <c r="F657" s="235">
        <f>IF('Cumulative Cost Share Budget'!$L657='Split CS budget (D)'!$L$1,'Cumulative Cost Share Budget'!F657,0)</f>
        <v>0</v>
      </c>
      <c r="G657" s="235">
        <f>IF('Cumulative Cost Share Budget'!$L657='Split CS budget (D)'!$L$1,'Cumulative Cost Share Budget'!G657,0)</f>
        <v>0</v>
      </c>
      <c r="H657" s="235">
        <f>IF('Cumulative Cost Share Budget'!$L657='Split CS budget (D)'!$L$1,'Cumulative Cost Share Budget'!H657,0)</f>
        <v>0</v>
      </c>
      <c r="I657" s="235">
        <f>IF('Cumulative Cost Share Budget'!$L657='Split CS budget (D)'!$L$1,'Cumulative Cost Share Budget'!I657,0)</f>
        <v>0</v>
      </c>
      <c r="J657" s="158">
        <f t="shared" si="350"/>
        <v>0</v>
      </c>
    </row>
    <row r="658" spans="1:16" hidden="1">
      <c r="A658" s="551">
        <f>IF('Cumulative Cost Share Budget'!$L658='Split CS budget (D)'!$L$1,'Cumulative Cost Share Budget'!A658,0)</f>
        <v>0</v>
      </c>
      <c r="B658" s="492">
        <f>IF('Cumulative Cost Share Budget'!L658='Split CS budget (D)'!$L$1,'Cumulative Cost Share Budget'!B658,0)</f>
        <v>0</v>
      </c>
      <c r="C658" s="361"/>
      <c r="D658" s="362"/>
      <c r="E658" s="235">
        <f>IF('Cumulative Cost Share Budget'!$L658='Split CS budget (D)'!$L$1,'Cumulative Cost Share Budget'!E658,0)</f>
        <v>0</v>
      </c>
      <c r="F658" s="235">
        <f>IF('Cumulative Cost Share Budget'!$L658='Split CS budget (D)'!$L$1,'Cumulative Cost Share Budget'!F658,0)</f>
        <v>0</v>
      </c>
      <c r="G658" s="235">
        <f>IF('Cumulative Cost Share Budget'!$L658='Split CS budget (D)'!$L$1,'Cumulative Cost Share Budget'!G658,0)</f>
        <v>0</v>
      </c>
      <c r="H658" s="235">
        <f>IF('Cumulative Cost Share Budget'!$L658='Split CS budget (D)'!$L$1,'Cumulative Cost Share Budget'!H658,0)</f>
        <v>0</v>
      </c>
      <c r="I658" s="235">
        <f>IF('Cumulative Cost Share Budget'!$L658='Split CS budget (D)'!$L$1,'Cumulative Cost Share Budget'!I658,0)</f>
        <v>0</v>
      </c>
      <c r="J658" s="158">
        <f t="shared" si="350"/>
        <v>0</v>
      </c>
    </row>
    <row r="659" spans="1:16" hidden="1">
      <c r="A659" s="551">
        <f>IF('Cumulative Cost Share Budget'!$L659='Split CS budget (D)'!$L$1,'Cumulative Cost Share Budget'!A659,0)</f>
        <v>0</v>
      </c>
      <c r="B659" s="492">
        <f>IF('Cumulative Cost Share Budget'!L659='Split CS budget (D)'!$L$1,'Cumulative Cost Share Budget'!B659,0)</f>
        <v>0</v>
      </c>
      <c r="C659" s="361"/>
      <c r="D659" s="362"/>
      <c r="E659" s="235">
        <f>IF('Cumulative Cost Share Budget'!$L659='Split CS budget (D)'!$L$1,'Cumulative Cost Share Budget'!E659,0)</f>
        <v>0</v>
      </c>
      <c r="F659" s="235">
        <f>IF('Cumulative Cost Share Budget'!$L659='Split CS budget (D)'!$L$1,'Cumulative Cost Share Budget'!F659,0)</f>
        <v>0</v>
      </c>
      <c r="G659" s="235">
        <f>IF('Cumulative Cost Share Budget'!$L659='Split CS budget (D)'!$L$1,'Cumulative Cost Share Budget'!G659,0)</f>
        <v>0</v>
      </c>
      <c r="H659" s="235">
        <f>IF('Cumulative Cost Share Budget'!$L659='Split CS budget (D)'!$L$1,'Cumulative Cost Share Budget'!H659,0)</f>
        <v>0</v>
      </c>
      <c r="I659" s="235">
        <f>IF('Cumulative Cost Share Budget'!$L659='Split CS budget (D)'!$L$1,'Cumulative Cost Share Budget'!I659,0)</f>
        <v>0</v>
      </c>
      <c r="J659" s="158">
        <f t="shared" si="350"/>
        <v>0</v>
      </c>
    </row>
    <row r="660" spans="1:16" hidden="1">
      <c r="A660" s="551">
        <f>IF('Cumulative Cost Share Budget'!$L660='Split CS budget (D)'!$L$1,'Cumulative Cost Share Budget'!A660,0)</f>
        <v>0</v>
      </c>
      <c r="B660" s="492">
        <f>IF('Cumulative Cost Share Budget'!L660='Split CS budget (D)'!$L$1,'Cumulative Cost Share Budget'!B660,0)</f>
        <v>0</v>
      </c>
      <c r="C660" s="361"/>
      <c r="D660" s="362"/>
      <c r="E660" s="235">
        <f>IF('Cumulative Cost Share Budget'!$L660='Split CS budget (D)'!$L$1,'Cumulative Cost Share Budget'!E660,0)</f>
        <v>0</v>
      </c>
      <c r="F660" s="235">
        <f>IF('Cumulative Cost Share Budget'!$L660='Split CS budget (D)'!$L$1,'Cumulative Cost Share Budget'!F660,0)</f>
        <v>0</v>
      </c>
      <c r="G660" s="235">
        <f>IF('Cumulative Cost Share Budget'!$L660='Split CS budget (D)'!$L$1,'Cumulative Cost Share Budget'!G660,0)</f>
        <v>0</v>
      </c>
      <c r="H660" s="235">
        <f>IF('Cumulative Cost Share Budget'!$L660='Split CS budget (D)'!$L$1,'Cumulative Cost Share Budget'!H660,0)</f>
        <v>0</v>
      </c>
      <c r="I660" s="235">
        <f>IF('Cumulative Cost Share Budget'!$L660='Split CS budget (D)'!$L$1,'Cumulative Cost Share Budget'!I660,0)</f>
        <v>0</v>
      </c>
      <c r="J660" s="158">
        <f t="shared" si="350"/>
        <v>0</v>
      </c>
    </row>
    <row r="661" spans="1:16" hidden="1">
      <c r="A661" s="551">
        <f>IF('Cumulative Cost Share Budget'!$L661='Split CS budget (D)'!$L$1,'Cumulative Cost Share Budget'!A661,0)</f>
        <v>0</v>
      </c>
      <c r="B661" s="492">
        <f>IF('Cumulative Cost Share Budget'!L661='Split CS budget (D)'!$L$1,'Cumulative Cost Share Budget'!B661,0)</f>
        <v>0</v>
      </c>
      <c r="C661" s="361"/>
      <c r="D661" s="362"/>
      <c r="E661" s="235">
        <f>IF('Cumulative Cost Share Budget'!$L661='Split CS budget (D)'!$L$1,'Cumulative Cost Share Budget'!E661,0)</f>
        <v>0</v>
      </c>
      <c r="F661" s="235">
        <f>IF('Cumulative Cost Share Budget'!$L661='Split CS budget (D)'!$L$1,'Cumulative Cost Share Budget'!F661,0)</f>
        <v>0</v>
      </c>
      <c r="G661" s="235">
        <f>IF('Cumulative Cost Share Budget'!$L661='Split CS budget (D)'!$L$1,'Cumulative Cost Share Budget'!G661,0)</f>
        <v>0</v>
      </c>
      <c r="H661" s="235">
        <f>IF('Cumulative Cost Share Budget'!$L661='Split CS budget (D)'!$L$1,'Cumulative Cost Share Budget'!H661,0)</f>
        <v>0</v>
      </c>
      <c r="I661" s="235">
        <f>IF('Cumulative Cost Share Budget'!$L661='Split CS budget (D)'!$L$1,'Cumulative Cost Share Budget'!I661,0)</f>
        <v>0</v>
      </c>
      <c r="J661" s="158">
        <f t="shared" si="350"/>
        <v>0</v>
      </c>
    </row>
    <row r="662" spans="1:16" hidden="1">
      <c r="A662" s="551">
        <f>IF('Cumulative Cost Share Budget'!$L662='Split CS budget (D)'!$L$1,'Cumulative Cost Share Budget'!A662,0)</f>
        <v>0</v>
      </c>
      <c r="B662" s="492">
        <f>IF('Cumulative Cost Share Budget'!L662='Split CS budget (D)'!$L$1,'Cumulative Cost Share Budget'!B662,0)</f>
        <v>0</v>
      </c>
      <c r="C662" s="361"/>
      <c r="D662" s="362"/>
      <c r="E662" s="235">
        <f>IF('Cumulative Cost Share Budget'!$L662='Split CS budget (D)'!$L$1,'Cumulative Cost Share Budget'!E662,0)</f>
        <v>0</v>
      </c>
      <c r="F662" s="235">
        <f>IF('Cumulative Cost Share Budget'!$L662='Split CS budget (D)'!$L$1,'Cumulative Cost Share Budget'!F662,0)</f>
        <v>0</v>
      </c>
      <c r="G662" s="235">
        <f>IF('Cumulative Cost Share Budget'!$L662='Split CS budget (D)'!$L$1,'Cumulative Cost Share Budget'!G662,0)</f>
        <v>0</v>
      </c>
      <c r="H662" s="235">
        <f>IF('Cumulative Cost Share Budget'!$L662='Split CS budget (D)'!$L$1,'Cumulative Cost Share Budget'!H662,0)</f>
        <v>0</v>
      </c>
      <c r="I662" s="235">
        <f>IF('Cumulative Cost Share Budget'!$L662='Split CS budget (D)'!$L$1,'Cumulative Cost Share Budget'!I662,0)</f>
        <v>0</v>
      </c>
      <c r="J662" s="158">
        <f t="shared" si="350"/>
        <v>0</v>
      </c>
      <c r="N662" s="8"/>
      <c r="O662" s="8"/>
      <c r="P662" s="8"/>
    </row>
    <row r="663" spans="1:16" hidden="1">
      <c r="A663" s="551">
        <f>IF('Cumulative Cost Share Budget'!$L663='Split CS budget (D)'!$L$1,'Cumulative Cost Share Budget'!A663,0)</f>
        <v>0</v>
      </c>
      <c r="B663" s="492">
        <f>IF('Cumulative Cost Share Budget'!L663='Split CS budget (D)'!$L$1,'Cumulative Cost Share Budget'!B663,0)</f>
        <v>0</v>
      </c>
      <c r="C663" s="361"/>
      <c r="D663" s="362"/>
      <c r="E663" s="235">
        <f>IF('Cumulative Cost Share Budget'!$L663='Split CS budget (D)'!$L$1,'Cumulative Cost Share Budget'!E663,0)</f>
        <v>0</v>
      </c>
      <c r="F663" s="235">
        <f>IF('Cumulative Cost Share Budget'!$L663='Split CS budget (D)'!$L$1,'Cumulative Cost Share Budget'!F663,0)</f>
        <v>0</v>
      </c>
      <c r="G663" s="235">
        <f>IF('Cumulative Cost Share Budget'!$L663='Split CS budget (D)'!$L$1,'Cumulative Cost Share Budget'!G663,0)</f>
        <v>0</v>
      </c>
      <c r="H663" s="235">
        <f>IF('Cumulative Cost Share Budget'!$L663='Split CS budget (D)'!$L$1,'Cumulative Cost Share Budget'!H663,0)</f>
        <v>0</v>
      </c>
      <c r="I663" s="235">
        <f>IF('Cumulative Cost Share Budget'!$L663='Split CS budget (D)'!$L$1,'Cumulative Cost Share Budget'!I663,0)</f>
        <v>0</v>
      </c>
      <c r="J663" s="158">
        <f t="shared" si="350"/>
        <v>0</v>
      </c>
      <c r="K663" s="20"/>
      <c r="L663" s="16"/>
    </row>
    <row r="664" spans="1:16" hidden="1">
      <c r="A664" s="551">
        <f>IF('Cumulative Cost Share Budget'!$L664='Split CS budget (D)'!$L$1,'Cumulative Cost Share Budget'!A664,0)</f>
        <v>0</v>
      </c>
      <c r="B664" s="492">
        <f>IF('Cumulative Cost Share Budget'!L664='Split CS budget (D)'!$L$1,'Cumulative Cost Share Budget'!B664,0)</f>
        <v>0</v>
      </c>
      <c r="C664" s="361"/>
      <c r="D664" s="362"/>
      <c r="E664" s="235">
        <f>IF('Cumulative Cost Share Budget'!$L664='Split CS budget (D)'!$L$1,'Cumulative Cost Share Budget'!E664,0)</f>
        <v>0</v>
      </c>
      <c r="F664" s="235">
        <f>IF('Cumulative Cost Share Budget'!$L664='Split CS budget (D)'!$L$1,'Cumulative Cost Share Budget'!F664,0)</f>
        <v>0</v>
      </c>
      <c r="G664" s="235">
        <f>IF('Cumulative Cost Share Budget'!$L664='Split CS budget (D)'!$L$1,'Cumulative Cost Share Budget'!G664,0)</f>
        <v>0</v>
      </c>
      <c r="H664" s="235">
        <f>IF('Cumulative Cost Share Budget'!$L664='Split CS budget (D)'!$L$1,'Cumulative Cost Share Budget'!H664,0)</f>
        <v>0</v>
      </c>
      <c r="I664" s="235">
        <f>IF('Cumulative Cost Share Budget'!$L664='Split CS budget (D)'!$L$1,'Cumulative Cost Share Budget'!I664,0)</f>
        <v>0</v>
      </c>
      <c r="J664" s="158">
        <f t="shared" si="350"/>
        <v>0</v>
      </c>
    </row>
    <row r="665" spans="1:16">
      <c r="A665" s="79"/>
      <c r="B665" s="770" t="s">
        <v>36</v>
      </c>
      <c r="C665" s="770"/>
      <c r="D665" s="770"/>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551">
        <f>IF('Cumulative Cost Share Budget'!$L668='Split CS budget (D)'!$L$1,'Cumulative Cost Share Budget'!A668,0)</f>
        <v>0</v>
      </c>
      <c r="B668" s="493">
        <f>IF('Cumulative Cost Share Budget'!L668='Split CS budget (D)'!$L$1,'Cumulative Cost Share Budget'!B668,0)</f>
        <v>0</v>
      </c>
      <c r="C668" s="9"/>
      <c r="E668" s="235">
        <f>IF('Cumulative Cost Share Budget'!$L668='Split CS budget (D)'!$L$1,'Cumulative Cost Share Budget'!E668,0)</f>
        <v>0</v>
      </c>
      <c r="F668" s="235">
        <f>IF('Cumulative Cost Share Budget'!$L668='Split CS budget (D)'!$L$1,'Cumulative Cost Share Budget'!F668,0)</f>
        <v>0</v>
      </c>
      <c r="G668" s="235">
        <f>IF('Cumulative Cost Share Budget'!$L668='Split CS budget (D)'!$L$1,'Cumulative Cost Share Budget'!G668,0)</f>
        <v>0</v>
      </c>
      <c r="H668" s="235">
        <f>IF('Cumulative Cost Share Budget'!$L668='Split CS budget (D)'!$L$1,'Cumulative Cost Share Budget'!H668,0)</f>
        <v>0</v>
      </c>
      <c r="I668" s="235">
        <f>IF('Cumulative Cost Share Budget'!$L668='Split CS budget (D)'!$L$1,'Cumulative Cost Share Budget'!I668,0)</f>
        <v>0</v>
      </c>
      <c r="J668" s="158">
        <f>SUM(E668:I668)</f>
        <v>0</v>
      </c>
    </row>
    <row r="669" spans="1:16" hidden="1">
      <c r="A669" s="551">
        <f>IF('Cumulative Cost Share Budget'!$L669='Split CS budget (D)'!$L$1,'Cumulative Cost Share Budget'!A669,0)</f>
        <v>0</v>
      </c>
      <c r="B669" s="493">
        <f>IF('Cumulative Cost Share Budget'!L669='Split CS budget (D)'!$L$1,'Cumulative Cost Share Budget'!B669,0)</f>
        <v>0</v>
      </c>
      <c r="C669" s="9"/>
      <c r="E669" s="235">
        <f>IF('Cumulative Cost Share Budget'!$L669='Split CS budget (D)'!$L$1,'Cumulative Cost Share Budget'!E669,0)</f>
        <v>0</v>
      </c>
      <c r="F669" s="235">
        <f>IF('Cumulative Cost Share Budget'!$L669='Split CS budget (D)'!$L$1,'Cumulative Cost Share Budget'!F669,0)</f>
        <v>0</v>
      </c>
      <c r="G669" s="235">
        <f>IF('Cumulative Cost Share Budget'!$L669='Split CS budget (D)'!$L$1,'Cumulative Cost Share Budget'!G669,0)</f>
        <v>0</v>
      </c>
      <c r="H669" s="235">
        <f>IF('Cumulative Cost Share Budget'!$L669='Split CS budget (D)'!$L$1,'Cumulative Cost Share Budget'!H669,0)</f>
        <v>0</v>
      </c>
      <c r="I669" s="235">
        <f>IF('Cumulative Cost Share Budget'!$L669='Split CS budget (D)'!$L$1,'Cumulative Cost Share Budget'!I669,0)</f>
        <v>0</v>
      </c>
      <c r="J669" s="158">
        <f t="shared" ref="J669:J672" si="352">SUM(E669:I669)</f>
        <v>0</v>
      </c>
    </row>
    <row r="670" spans="1:16" hidden="1">
      <c r="A670" s="551">
        <f>IF('Cumulative Cost Share Budget'!$L670='Split CS budget (D)'!$L$1,'Cumulative Cost Share Budget'!A670,0)</f>
        <v>0</v>
      </c>
      <c r="B670" s="493">
        <f>IF('Cumulative Cost Share Budget'!L670='Split CS budget (D)'!$L$1,'Cumulative Cost Share Budget'!B670,0)</f>
        <v>0</v>
      </c>
      <c r="C670" s="9"/>
      <c r="E670" s="235">
        <f>IF('Cumulative Cost Share Budget'!$L670='Split CS budget (D)'!$L$1,'Cumulative Cost Share Budget'!E670,0)</f>
        <v>0</v>
      </c>
      <c r="F670" s="235">
        <f>IF('Cumulative Cost Share Budget'!$L670='Split CS budget (D)'!$L$1,'Cumulative Cost Share Budget'!F670,0)</f>
        <v>0</v>
      </c>
      <c r="G670" s="235">
        <f>IF('Cumulative Cost Share Budget'!$L670='Split CS budget (D)'!$L$1,'Cumulative Cost Share Budget'!G670,0)</f>
        <v>0</v>
      </c>
      <c r="H670" s="235">
        <f>IF('Cumulative Cost Share Budget'!$L670='Split CS budget (D)'!$L$1,'Cumulative Cost Share Budget'!H670,0)</f>
        <v>0</v>
      </c>
      <c r="I670" s="235">
        <f>IF('Cumulative Cost Share Budget'!$L670='Split CS budget (D)'!$L$1,'Cumulative Cost Share Budget'!I670,0)</f>
        <v>0</v>
      </c>
      <c r="J670" s="158">
        <f t="shared" si="352"/>
        <v>0</v>
      </c>
    </row>
    <row r="671" spans="1:16" hidden="1">
      <c r="A671" s="551">
        <f>IF('Cumulative Cost Share Budget'!$L671='Split CS budget (D)'!$L$1,'Cumulative Cost Share Budget'!A671,0)</f>
        <v>0</v>
      </c>
      <c r="B671" s="493">
        <f>IF('Cumulative Cost Share Budget'!L671='Split CS budget (D)'!$L$1,'Cumulative Cost Share Budget'!B671,0)</f>
        <v>0</v>
      </c>
      <c r="C671" s="9"/>
      <c r="E671" s="235">
        <f>IF('Cumulative Cost Share Budget'!$L671='Split CS budget (D)'!$L$1,'Cumulative Cost Share Budget'!E671,0)</f>
        <v>0</v>
      </c>
      <c r="F671" s="235">
        <f>IF('Cumulative Cost Share Budget'!$L671='Split CS budget (D)'!$L$1,'Cumulative Cost Share Budget'!F671,0)</f>
        <v>0</v>
      </c>
      <c r="G671" s="235">
        <f>IF('Cumulative Cost Share Budget'!$L671='Split CS budget (D)'!$L$1,'Cumulative Cost Share Budget'!G671,0)</f>
        <v>0</v>
      </c>
      <c r="H671" s="235">
        <f>IF('Cumulative Cost Share Budget'!$L671='Split CS budget (D)'!$L$1,'Cumulative Cost Share Budget'!H671,0)</f>
        <v>0</v>
      </c>
      <c r="I671" s="235">
        <f>IF('Cumulative Cost Share Budget'!$L671='Split CS budget (D)'!$L$1,'Cumulative Cost Share Budget'!I671,0)</f>
        <v>0</v>
      </c>
      <c r="J671" s="158">
        <f t="shared" si="352"/>
        <v>0</v>
      </c>
      <c r="N671" s="8"/>
      <c r="O671" s="8"/>
      <c r="P671" s="8"/>
    </row>
    <row r="672" spans="1:16" hidden="1">
      <c r="A672" s="551">
        <f>IF('Cumulative Cost Share Budget'!$L672='Split CS budget (D)'!$L$1,'Cumulative Cost Share Budget'!A672,0)</f>
        <v>0</v>
      </c>
      <c r="B672" s="485">
        <f>IF('Cumulative Cost Share Budget'!L672='Split CS budget (D)'!$L$1,'Cumulative Cost Share Budget'!B672,0)</f>
        <v>0</v>
      </c>
      <c r="C672" s="9"/>
      <c r="E672" s="235">
        <f>IF('Cumulative Cost Share Budget'!$L672='Split CS budget (D)'!$L$1,'Cumulative Cost Share Budget'!E672,0)</f>
        <v>0</v>
      </c>
      <c r="F672" s="235">
        <f>IF('Cumulative Cost Share Budget'!$L672='Split CS budget (D)'!$L$1,'Cumulative Cost Share Budget'!F672,0)</f>
        <v>0</v>
      </c>
      <c r="G672" s="235">
        <f>IF('Cumulative Cost Share Budget'!$L672='Split CS budget (D)'!$L$1,'Cumulative Cost Share Budget'!G672,0)</f>
        <v>0</v>
      </c>
      <c r="H672" s="235">
        <f>IF('Cumulative Cost Share Budget'!$L672='Split CS budget (D)'!$L$1,'Cumulative Cost Share Budget'!H672,0)</f>
        <v>0</v>
      </c>
      <c r="I672" s="235">
        <f>IF('Cumulative Cost Share Budget'!$L672='Split CS budget (D)'!$L$1,'Cumulative Cost Share Budget'!I672,0)</f>
        <v>0</v>
      </c>
      <c r="J672" s="158">
        <f t="shared" si="352"/>
        <v>0</v>
      </c>
    </row>
    <row r="673" spans="1:17">
      <c r="A673" s="80"/>
      <c r="B673" s="770" t="s">
        <v>82</v>
      </c>
      <c r="C673" s="757"/>
      <c r="D673" s="757"/>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6"/>
      <c r="D675" s="3"/>
      <c r="E675" s="16"/>
      <c r="F675" s="16"/>
      <c r="G675" s="16"/>
      <c r="H675" s="16"/>
      <c r="I675" s="20"/>
      <c r="J675" s="25"/>
      <c r="K675" s="2"/>
      <c r="L675" s="2"/>
      <c r="M675" s="2"/>
    </row>
    <row r="676" spans="1:17">
      <c r="A676" s="551">
        <f>IF('Cumulative Cost Share Budget'!$L676='Split CS budget (D)'!$L$1,'Cumulative Cost Share Budget'!A676,0)</f>
        <v>0</v>
      </c>
      <c r="B676" s="493">
        <f>IF('Cumulative Cost Share Budget'!L676='Split CS budget (D)'!$L$1,'Cumulative Cost Share Budget'!B676,0)</f>
        <v>0</v>
      </c>
      <c r="C676" s="9"/>
      <c r="E676" s="235">
        <f>IF('Cumulative Cost Share Budget'!$L676='Split CS budget (D)'!$L$1,'Cumulative Cost Share Budget'!E676,0)</f>
        <v>0</v>
      </c>
      <c r="F676" s="235">
        <f>IF('Cumulative Cost Share Budget'!$L676='Split CS budget (D)'!$L$1,'Cumulative Cost Share Budget'!F676,0)</f>
        <v>0</v>
      </c>
      <c r="G676" s="235">
        <f>IF('Cumulative Cost Share Budget'!$L676='Split CS budget (D)'!$L$1,'Cumulative Cost Share Budget'!G676,0)</f>
        <v>0</v>
      </c>
      <c r="H676" s="235">
        <f>IF('Cumulative Cost Share Budget'!$L676='Split CS budget (D)'!$L$1,'Cumulative Cost Share Budget'!H676,0)</f>
        <v>0</v>
      </c>
      <c r="I676" s="235">
        <f>IF('Cumulative Cost Share Budget'!$L676='Split CS budget (D)'!$L$1,'Cumulative Cost Share Budget'!I676,0)</f>
        <v>0</v>
      </c>
      <c r="J676" s="158">
        <f t="shared" ref="J676:J689" si="354">SUM(E676:I676)</f>
        <v>0</v>
      </c>
      <c r="K676" s="2"/>
      <c r="L676" s="2"/>
      <c r="M676" s="2"/>
    </row>
    <row r="677" spans="1:17">
      <c r="A677" s="551">
        <f>IF('Cumulative Cost Share Budget'!$L677='Split CS budget (D)'!$L$1,'Cumulative Cost Share Budget'!A677,0)</f>
        <v>0</v>
      </c>
      <c r="B677" s="493">
        <f>IF('Cumulative Cost Share Budget'!L677='Split CS budget (D)'!$L$1,'Cumulative Cost Share Budget'!B677,0)</f>
        <v>0</v>
      </c>
      <c r="C677" s="9"/>
      <c r="D677" s="10"/>
      <c r="E677" s="235">
        <f>IF('Cumulative Cost Share Budget'!$L677='Split CS budget (D)'!$L$1,'Cumulative Cost Share Budget'!E677,0)</f>
        <v>0</v>
      </c>
      <c r="F677" s="235">
        <f>IF('Cumulative Cost Share Budget'!$L677='Split CS budget (D)'!$L$1,'Cumulative Cost Share Budget'!F677,0)</f>
        <v>0</v>
      </c>
      <c r="G677" s="235">
        <f>IF('Cumulative Cost Share Budget'!$L677='Split CS budget (D)'!$L$1,'Cumulative Cost Share Budget'!G677,0)</f>
        <v>0</v>
      </c>
      <c r="H677" s="235">
        <f>IF('Cumulative Cost Share Budget'!$L677='Split CS budget (D)'!$L$1,'Cumulative Cost Share Budget'!H677,0)</f>
        <v>0</v>
      </c>
      <c r="I677" s="235">
        <f>IF('Cumulative Cost Share Budget'!$L677='Split CS budget (D)'!$L$1,'Cumulative Cost Share Budget'!I677,0)</f>
        <v>0</v>
      </c>
      <c r="J677" s="158">
        <f t="shared" si="354"/>
        <v>0</v>
      </c>
      <c r="K677" s="2"/>
      <c r="L677" s="2"/>
      <c r="M677" s="2"/>
    </row>
    <row r="678" spans="1:17">
      <c r="A678" s="551">
        <f>IF('Cumulative Cost Share Budget'!$L678='Split CS budget (D)'!$L$1,'Cumulative Cost Share Budget'!A678,0)</f>
        <v>0</v>
      </c>
      <c r="B678" s="493">
        <f>IF('Cumulative Cost Share Budget'!L678='Split CS budget (D)'!$L$1,'Cumulative Cost Share Budget'!B678,0)</f>
        <v>0</v>
      </c>
      <c r="C678" s="9"/>
      <c r="D678" s="10"/>
      <c r="E678" s="235">
        <f>IF('Cumulative Cost Share Budget'!$L678='Split CS budget (D)'!$L$1,'Cumulative Cost Share Budget'!E678,0)</f>
        <v>0</v>
      </c>
      <c r="F678" s="235">
        <f>IF('Cumulative Cost Share Budget'!$L678='Split CS budget (D)'!$L$1,'Cumulative Cost Share Budget'!F678,0)</f>
        <v>0</v>
      </c>
      <c r="G678" s="235">
        <f>IF('Cumulative Cost Share Budget'!$L678='Split CS budget (D)'!$L$1,'Cumulative Cost Share Budget'!G678,0)</f>
        <v>0</v>
      </c>
      <c r="H678" s="235">
        <f>IF('Cumulative Cost Share Budget'!$L678='Split CS budget (D)'!$L$1,'Cumulative Cost Share Budget'!H678,0)</f>
        <v>0</v>
      </c>
      <c r="I678" s="235">
        <f>IF('Cumulative Cost Share Budget'!$L678='Split CS budget (D)'!$L$1,'Cumulative Cost Share Budget'!I678,0)</f>
        <v>0</v>
      </c>
      <c r="J678" s="158">
        <f t="shared" si="354"/>
        <v>0</v>
      </c>
      <c r="K678" s="2"/>
      <c r="L678" s="2"/>
      <c r="M678" s="2"/>
    </row>
    <row r="679" spans="1:17">
      <c r="A679" s="551">
        <f>IF('Cumulative Cost Share Budget'!$L679='Split CS budget (D)'!$L$1,'Cumulative Cost Share Budget'!A679,0)</f>
        <v>0</v>
      </c>
      <c r="B679" s="493">
        <f>IF('Cumulative Cost Share Budget'!L679='Split CS budget (D)'!$L$1,'Cumulative Cost Share Budget'!B679,0)</f>
        <v>0</v>
      </c>
      <c r="C679" s="9"/>
      <c r="D679" s="10"/>
      <c r="E679" s="235">
        <f>IF('Cumulative Cost Share Budget'!$L679='Split CS budget (D)'!$L$1,'Cumulative Cost Share Budget'!E679,0)</f>
        <v>0</v>
      </c>
      <c r="F679" s="235">
        <f>IF('Cumulative Cost Share Budget'!$L679='Split CS budget (D)'!$L$1,'Cumulative Cost Share Budget'!F679,0)</f>
        <v>0</v>
      </c>
      <c r="G679" s="235">
        <f>IF('Cumulative Cost Share Budget'!$L679='Split CS budget (D)'!$L$1,'Cumulative Cost Share Budget'!G679,0)</f>
        <v>0</v>
      </c>
      <c r="H679" s="235">
        <f>IF('Cumulative Cost Share Budget'!$L679='Split CS budget (D)'!$L$1,'Cumulative Cost Share Budget'!H679,0)</f>
        <v>0</v>
      </c>
      <c r="I679" s="235">
        <f>IF('Cumulative Cost Share Budget'!$L679='Split CS budget (D)'!$L$1,'Cumulative Cost Share Budget'!I679,0)</f>
        <v>0</v>
      </c>
      <c r="J679" s="158">
        <f t="shared" si="354"/>
        <v>0</v>
      </c>
      <c r="K679" s="2"/>
      <c r="L679" s="2"/>
      <c r="M679" s="2"/>
    </row>
    <row r="680" spans="1:17">
      <c r="A680" s="551">
        <f>IF('Cumulative Cost Share Budget'!$L680='Split CS budget (D)'!$L$1,'Cumulative Cost Share Budget'!A680,0)</f>
        <v>0</v>
      </c>
      <c r="B680" s="493">
        <f>IF('Cumulative Cost Share Budget'!L680='Split CS budget (D)'!$L$1,'Cumulative Cost Share Budget'!B680,0)</f>
        <v>0</v>
      </c>
      <c r="C680" s="9"/>
      <c r="D680" s="10"/>
      <c r="E680" s="235">
        <f>IF('Cumulative Cost Share Budget'!$L680='Split CS budget (D)'!$L$1,'Cumulative Cost Share Budget'!E680,0)</f>
        <v>0</v>
      </c>
      <c r="F680" s="235">
        <f>IF('Cumulative Cost Share Budget'!$L680='Split CS budget (D)'!$L$1,'Cumulative Cost Share Budget'!F680,0)</f>
        <v>0</v>
      </c>
      <c r="G680" s="235">
        <f>IF('Cumulative Cost Share Budget'!$L680='Split CS budget (D)'!$L$1,'Cumulative Cost Share Budget'!G680,0)</f>
        <v>0</v>
      </c>
      <c r="H680" s="235">
        <f>IF('Cumulative Cost Share Budget'!$L680='Split CS budget (D)'!$L$1,'Cumulative Cost Share Budget'!H680,0)</f>
        <v>0</v>
      </c>
      <c r="I680" s="235">
        <f>IF('Cumulative Cost Share Budget'!$L680='Split CS budget (D)'!$L$1,'Cumulative Cost Share Budget'!I680,0)</f>
        <v>0</v>
      </c>
      <c r="J680" s="158">
        <f t="shared" si="354"/>
        <v>0</v>
      </c>
      <c r="K680" s="2"/>
      <c r="L680" s="2"/>
      <c r="M680" s="2"/>
    </row>
    <row r="681" spans="1:17">
      <c r="A681" s="551">
        <f>IF('Cumulative Cost Share Budget'!$L681='Split CS budget (D)'!$L$1,'Cumulative Cost Share Budget'!A681,0)</f>
        <v>0</v>
      </c>
      <c r="B681" s="493">
        <f>IF('Cumulative Cost Share Budget'!L681='Split CS budget (D)'!$L$1,'Cumulative Cost Share Budget'!B681,0)</f>
        <v>0</v>
      </c>
      <c r="C681" s="9"/>
      <c r="D681" s="10"/>
      <c r="E681" s="235">
        <f>IF('Cumulative Cost Share Budget'!$L681='Split CS budget (D)'!$L$1,'Cumulative Cost Share Budget'!E681,0)</f>
        <v>0</v>
      </c>
      <c r="F681" s="235">
        <f>IF('Cumulative Cost Share Budget'!$L681='Split CS budget (D)'!$L$1,'Cumulative Cost Share Budget'!F681,0)</f>
        <v>0</v>
      </c>
      <c r="G681" s="235">
        <f>IF('Cumulative Cost Share Budget'!$L681='Split CS budget (D)'!$L$1,'Cumulative Cost Share Budget'!G681,0)</f>
        <v>0</v>
      </c>
      <c r="H681" s="235">
        <f>IF('Cumulative Cost Share Budget'!$L681='Split CS budget (D)'!$L$1,'Cumulative Cost Share Budget'!H681,0)</f>
        <v>0</v>
      </c>
      <c r="I681" s="235">
        <f>IF('Cumulative Cost Share Budget'!$L681='Split CS budget (D)'!$L$1,'Cumulative Cost Share Budget'!I681,0)</f>
        <v>0</v>
      </c>
      <c r="J681" s="158">
        <f t="shared" si="354"/>
        <v>0</v>
      </c>
      <c r="K681" s="2"/>
      <c r="L681" s="2"/>
      <c r="M681" s="2"/>
    </row>
    <row r="682" spans="1:17">
      <c r="A682" s="551">
        <f>IF('Cumulative Cost Share Budget'!$L682='Split CS budget (D)'!$L$1,'Cumulative Cost Share Budget'!A682,0)</f>
        <v>0</v>
      </c>
      <c r="B682" s="493">
        <f>IF('Cumulative Cost Share Budget'!L682='Split CS budget (D)'!$L$1,'Cumulative Cost Share Budget'!B682,0)</f>
        <v>0</v>
      </c>
      <c r="C682" s="9"/>
      <c r="D682" s="10"/>
      <c r="E682" s="235">
        <f>IF('Cumulative Cost Share Budget'!$L682='Split CS budget (D)'!$L$1,'Cumulative Cost Share Budget'!E682,0)</f>
        <v>0</v>
      </c>
      <c r="F682" s="235">
        <f>IF('Cumulative Cost Share Budget'!$L682='Split CS budget (D)'!$L$1,'Cumulative Cost Share Budget'!F682,0)</f>
        <v>0</v>
      </c>
      <c r="G682" s="235">
        <f>IF('Cumulative Cost Share Budget'!$L682='Split CS budget (D)'!$L$1,'Cumulative Cost Share Budget'!G682,0)</f>
        <v>0</v>
      </c>
      <c r="H682" s="235">
        <f>IF('Cumulative Cost Share Budget'!$L682='Split CS budget (D)'!$L$1,'Cumulative Cost Share Budget'!H682,0)</f>
        <v>0</v>
      </c>
      <c r="I682" s="235">
        <f>IF('Cumulative Cost Share Budget'!$L682='Split CS budget (D)'!$L$1,'Cumulative Cost Share Budget'!I682,0)</f>
        <v>0</v>
      </c>
      <c r="J682" s="158">
        <f t="shared" si="354"/>
        <v>0</v>
      </c>
      <c r="K682" s="2"/>
      <c r="L682" s="2"/>
      <c r="M682" s="2"/>
    </row>
    <row r="683" spans="1:17">
      <c r="A683" s="551">
        <f>IF('Cumulative Cost Share Budget'!$L683='Split CS budget (D)'!$L$1,'Cumulative Cost Share Budget'!A683,0)</f>
        <v>0</v>
      </c>
      <c r="B683" s="493">
        <f>IF('Cumulative Cost Share Budget'!L683='Split CS budget (D)'!$L$1,'Cumulative Cost Share Budget'!B683,0)</f>
        <v>0</v>
      </c>
      <c r="C683" s="9"/>
      <c r="D683" s="10"/>
      <c r="E683" s="235">
        <f>IF('Cumulative Cost Share Budget'!$L683='Split CS budget (D)'!$L$1,'Cumulative Cost Share Budget'!E683,0)</f>
        <v>0</v>
      </c>
      <c r="F683" s="235">
        <f>IF('Cumulative Cost Share Budget'!$L683='Split CS budget (D)'!$L$1,'Cumulative Cost Share Budget'!F683,0)</f>
        <v>0</v>
      </c>
      <c r="G683" s="235">
        <f>IF('Cumulative Cost Share Budget'!$L683='Split CS budget (D)'!$L$1,'Cumulative Cost Share Budget'!G683,0)</f>
        <v>0</v>
      </c>
      <c r="H683" s="235">
        <f>IF('Cumulative Cost Share Budget'!$L683='Split CS budget (D)'!$L$1,'Cumulative Cost Share Budget'!H683,0)</f>
        <v>0</v>
      </c>
      <c r="I683" s="235">
        <f>IF('Cumulative Cost Share Budget'!$L683='Split CS budget (D)'!$L$1,'Cumulative Cost Share Budget'!I683,0)</f>
        <v>0</v>
      </c>
      <c r="J683" s="158">
        <f t="shared" si="354"/>
        <v>0</v>
      </c>
      <c r="K683" s="2"/>
      <c r="L683" s="2"/>
      <c r="M683" s="2"/>
    </row>
    <row r="684" spans="1:17">
      <c r="A684" s="551">
        <f>IF('Cumulative Cost Share Budget'!$L684='Split CS budget (D)'!$L$1,'Cumulative Cost Share Budget'!A684,0)</f>
        <v>0</v>
      </c>
      <c r="B684" s="493">
        <f>IF('Cumulative Cost Share Budget'!L684='Split CS budget (D)'!$L$1,'Cumulative Cost Share Budget'!B684,0)</f>
        <v>0</v>
      </c>
      <c r="C684" s="9"/>
      <c r="D684" s="10"/>
      <c r="E684" s="235">
        <f>IF('Cumulative Cost Share Budget'!$L684='Split CS budget (D)'!$L$1,'Cumulative Cost Share Budget'!E684,0)</f>
        <v>0</v>
      </c>
      <c r="F684" s="235">
        <f>IF('Cumulative Cost Share Budget'!$L684='Split CS budget (D)'!$L$1,'Cumulative Cost Share Budget'!F684,0)</f>
        <v>0</v>
      </c>
      <c r="G684" s="235">
        <f>IF('Cumulative Cost Share Budget'!$L684='Split CS budget (D)'!$L$1,'Cumulative Cost Share Budget'!G684,0)</f>
        <v>0</v>
      </c>
      <c r="H684" s="235">
        <f>IF('Cumulative Cost Share Budget'!$L684='Split CS budget (D)'!$L$1,'Cumulative Cost Share Budget'!H684,0)</f>
        <v>0</v>
      </c>
      <c r="I684" s="235">
        <f>IF('Cumulative Cost Share Budget'!$L684='Split CS budget (D)'!$L$1,'Cumulative Cost Share Budget'!I684,0)</f>
        <v>0</v>
      </c>
      <c r="J684" s="158">
        <f t="shared" si="354"/>
        <v>0</v>
      </c>
      <c r="K684" s="2"/>
      <c r="L684" s="2"/>
      <c r="M684" s="2"/>
    </row>
    <row r="685" spans="1:17" hidden="1">
      <c r="A685" s="551">
        <f>IF('Cumulative Cost Share Budget'!$L685='Split CS budget (D)'!$L$1,'Cumulative Cost Share Budget'!A685,0)</f>
        <v>0</v>
      </c>
      <c r="B685" s="493">
        <f>IF('Cumulative Cost Share Budget'!L685='Split CS budget (D)'!$L$1,'Cumulative Cost Share Budget'!B685,0)</f>
        <v>0</v>
      </c>
      <c r="C685" s="9"/>
      <c r="D685" s="10"/>
      <c r="E685" s="235">
        <f>IF('Cumulative Cost Share Budget'!$L685='Split CS budget (D)'!$L$1,'Cumulative Cost Share Budget'!E685,0)</f>
        <v>0</v>
      </c>
      <c r="F685" s="235">
        <f>IF('Cumulative Cost Share Budget'!$L685='Split CS budget (D)'!$L$1,'Cumulative Cost Share Budget'!F685,0)</f>
        <v>0</v>
      </c>
      <c r="G685" s="235">
        <f>IF('Cumulative Cost Share Budget'!$L685='Split CS budget (D)'!$L$1,'Cumulative Cost Share Budget'!G685,0)</f>
        <v>0</v>
      </c>
      <c r="H685" s="235">
        <f>IF('Cumulative Cost Share Budget'!$L685='Split CS budget (D)'!$L$1,'Cumulative Cost Share Budget'!H685,0)</f>
        <v>0</v>
      </c>
      <c r="I685" s="235">
        <f>IF('Cumulative Cost Share Budget'!$L685='Split CS budget (D)'!$L$1,'Cumulative Cost Share Budget'!I685,0)</f>
        <v>0</v>
      </c>
      <c r="J685" s="158">
        <f t="shared" si="354"/>
        <v>0</v>
      </c>
      <c r="K685" s="2"/>
      <c r="L685" s="2"/>
      <c r="M685" s="2"/>
    </row>
    <row r="686" spans="1:17" hidden="1">
      <c r="A686" s="551">
        <f>IF('Cumulative Cost Share Budget'!$L686='Split CS budget (D)'!$L$1,'Cumulative Cost Share Budget'!A686,0)</f>
        <v>0</v>
      </c>
      <c r="B686" s="493">
        <f>IF('Cumulative Cost Share Budget'!L686='Split CS budget (D)'!$L$1,'Cumulative Cost Share Budget'!B686,0)</f>
        <v>0</v>
      </c>
      <c r="C686" s="9"/>
      <c r="D686" s="10"/>
      <c r="E686" s="235">
        <f>IF('Cumulative Cost Share Budget'!$L686='Split CS budget (D)'!$L$1,'Cumulative Cost Share Budget'!E686,0)</f>
        <v>0</v>
      </c>
      <c r="F686" s="235">
        <f>IF('Cumulative Cost Share Budget'!$L686='Split CS budget (D)'!$L$1,'Cumulative Cost Share Budget'!F686,0)</f>
        <v>0</v>
      </c>
      <c r="G686" s="235">
        <f>IF('Cumulative Cost Share Budget'!$L686='Split CS budget (D)'!$L$1,'Cumulative Cost Share Budget'!G686,0)</f>
        <v>0</v>
      </c>
      <c r="H686" s="235">
        <f>IF('Cumulative Cost Share Budget'!$L686='Split CS budget (D)'!$L$1,'Cumulative Cost Share Budget'!H686,0)</f>
        <v>0</v>
      </c>
      <c r="I686" s="235">
        <f>IF('Cumulative Cost Share Budget'!$L686='Split CS budget (D)'!$L$1,'Cumulative Cost Share Budget'!I686,0)</f>
        <v>0</v>
      </c>
      <c r="J686" s="158">
        <f t="shared" si="354"/>
        <v>0</v>
      </c>
      <c r="K686" s="2"/>
      <c r="L686" s="2"/>
      <c r="M686" s="2"/>
    </row>
    <row r="687" spans="1:17" hidden="1">
      <c r="A687" s="551">
        <f>IF('Cumulative Cost Share Budget'!$L687='Split CS budget (D)'!$L$1,'Cumulative Cost Share Budget'!A687,0)</f>
        <v>0</v>
      </c>
      <c r="B687" s="493">
        <f>IF('Cumulative Cost Share Budget'!L687='Split CS budget (D)'!$L$1,'Cumulative Cost Share Budget'!B687,0)</f>
        <v>0</v>
      </c>
      <c r="C687" s="9"/>
      <c r="D687" s="10"/>
      <c r="E687" s="235">
        <f>IF('Cumulative Cost Share Budget'!$L687='Split CS budget (D)'!$L$1,'Cumulative Cost Share Budget'!E687,0)</f>
        <v>0</v>
      </c>
      <c r="F687" s="235">
        <f>IF('Cumulative Cost Share Budget'!$L687='Split CS budget (D)'!$L$1,'Cumulative Cost Share Budget'!F687,0)</f>
        <v>0</v>
      </c>
      <c r="G687" s="235">
        <f>IF('Cumulative Cost Share Budget'!$L687='Split CS budget (D)'!$L$1,'Cumulative Cost Share Budget'!G687,0)</f>
        <v>0</v>
      </c>
      <c r="H687" s="235">
        <f>IF('Cumulative Cost Share Budget'!$L687='Split CS budget (D)'!$L$1,'Cumulative Cost Share Budget'!H687,0)</f>
        <v>0</v>
      </c>
      <c r="I687" s="235">
        <f>IF('Cumulative Cost Share Budget'!$L687='Split CS budget (D)'!$L$1,'Cumulative Cost Share Budget'!I687,0)</f>
        <v>0</v>
      </c>
      <c r="J687" s="158">
        <f t="shared" si="354"/>
        <v>0</v>
      </c>
      <c r="K687" s="2"/>
      <c r="L687" s="2"/>
      <c r="M687" s="2"/>
      <c r="N687" s="2"/>
      <c r="O687" s="2"/>
      <c r="P687" s="2"/>
      <c r="Q687" s="2"/>
    </row>
    <row r="688" spans="1:17" hidden="1">
      <c r="A688" s="551">
        <f>IF('Cumulative Cost Share Budget'!$L688='Split CS budget (D)'!$L$1,'Cumulative Cost Share Budget'!A688,0)</f>
        <v>0</v>
      </c>
      <c r="B688" s="493">
        <f>IF('Cumulative Cost Share Budget'!L688='Split CS budget (D)'!$L$1,'Cumulative Cost Share Budget'!B688,0)</f>
        <v>0</v>
      </c>
      <c r="C688" s="9"/>
      <c r="D688" s="10"/>
      <c r="E688" s="235">
        <f>IF('Cumulative Cost Share Budget'!$L688='Split CS budget (D)'!$L$1,'Cumulative Cost Share Budget'!E688,0)</f>
        <v>0</v>
      </c>
      <c r="F688" s="235">
        <f>IF('Cumulative Cost Share Budget'!$L688='Split CS budget (D)'!$L$1,'Cumulative Cost Share Budget'!F688,0)</f>
        <v>0</v>
      </c>
      <c r="G688" s="235">
        <f>IF('Cumulative Cost Share Budget'!$L688='Split CS budget (D)'!$L$1,'Cumulative Cost Share Budget'!G688,0)</f>
        <v>0</v>
      </c>
      <c r="H688" s="235">
        <f>IF('Cumulative Cost Share Budget'!$L688='Split CS budget (D)'!$L$1,'Cumulative Cost Share Budget'!H688,0)</f>
        <v>0</v>
      </c>
      <c r="I688" s="235">
        <f>IF('Cumulative Cost Share Budget'!$L688='Split CS budget (D)'!$L$1,'Cumulative Cost Share Budget'!I688,0)</f>
        <v>0</v>
      </c>
      <c r="J688" s="158">
        <f t="shared" si="354"/>
        <v>0</v>
      </c>
      <c r="K688" s="20"/>
      <c r="L688" s="272"/>
      <c r="M688" s="2"/>
      <c r="N688" s="8"/>
      <c r="O688" s="8"/>
      <c r="P688" s="8"/>
    </row>
    <row r="689" spans="1:20" hidden="1">
      <c r="A689" s="551">
        <f>IF('Cumulative Cost Share Budget'!$L689='Split CS budget (D)'!$L$1,'Cumulative Cost Share Budget'!A689,0)</f>
        <v>0</v>
      </c>
      <c r="B689" s="485">
        <f>IF('Cumulative Cost Share Budget'!L689='Split CS budget (D)'!$L$1,'Cumulative Cost Share Budget'!B689,0)</f>
        <v>0</v>
      </c>
      <c r="C689" s="9"/>
      <c r="D689" s="10"/>
      <c r="E689" s="235">
        <f>IF('Cumulative Cost Share Budget'!$L689='Split CS budget (D)'!$L$1,'Cumulative Cost Share Budget'!E689,0)</f>
        <v>0</v>
      </c>
      <c r="F689" s="235">
        <f>IF('Cumulative Cost Share Budget'!$L689='Split CS budget (D)'!$L$1,'Cumulative Cost Share Budget'!F689,0)</f>
        <v>0</v>
      </c>
      <c r="G689" s="235">
        <f>IF('Cumulative Cost Share Budget'!$L689='Split CS budget (D)'!$L$1,'Cumulative Cost Share Budget'!G689,0)</f>
        <v>0</v>
      </c>
      <c r="H689" s="235">
        <f>IF('Cumulative Cost Share Budget'!$L689='Split CS budget (D)'!$L$1,'Cumulative Cost Share Budget'!H689,0)</f>
        <v>0</v>
      </c>
      <c r="I689" s="235">
        <f>IF('Cumulative Cost Share Budget'!$L689='Split CS budget (D)'!$L$1,'Cumulative Cost Share Budget'!I689,0)</f>
        <v>0</v>
      </c>
      <c r="J689" s="158">
        <f t="shared" si="354"/>
        <v>0</v>
      </c>
    </row>
    <row r="690" spans="1:20">
      <c r="A690" s="79"/>
      <c r="B690" s="749" t="s">
        <v>37</v>
      </c>
      <c r="C690" s="749"/>
      <c r="D690" s="749"/>
      <c r="E690" s="159">
        <f t="shared" ref="E690:J690" si="355">SUM(E676:E689)</f>
        <v>0</v>
      </c>
      <c r="F690" s="159">
        <f t="shared" si="355"/>
        <v>0</v>
      </c>
      <c r="G690" s="159">
        <f t="shared" si="355"/>
        <v>0</v>
      </c>
      <c r="H690" s="159">
        <f t="shared" si="355"/>
        <v>0</v>
      </c>
      <c r="I690" s="159">
        <f t="shared" si="355"/>
        <v>0</v>
      </c>
      <c r="J690" s="160">
        <f t="shared" si="355"/>
        <v>0</v>
      </c>
      <c r="L690" s="23"/>
      <c r="M690" s="725"/>
      <c r="N690" s="726"/>
      <c r="O690" s="726"/>
      <c r="P690" s="727"/>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4" t="s">
        <v>338</v>
      </c>
      <c r="B693" s="449"/>
      <c r="C693" s="449"/>
      <c r="E693" s="52"/>
      <c r="F693" s="52"/>
      <c r="G693" s="52"/>
      <c r="H693" s="52"/>
      <c r="I693" s="52"/>
      <c r="J693" s="158"/>
      <c r="K693" s="2"/>
      <c r="L693" s="23"/>
      <c r="M693" s="2"/>
      <c r="N693" s="2"/>
      <c r="O693" s="2"/>
      <c r="P693" s="2"/>
    </row>
    <row r="694" spans="1:20">
      <c r="A694" s="494"/>
      <c r="B694" s="493">
        <f>IF('Cumulative Cost Share Budget'!L694='Split CS budget (D)'!$L$1,'Cumulative Cost Share Budget'!B694,0)</f>
        <v>0</v>
      </c>
      <c r="C694" s="449"/>
      <c r="D694" s="551">
        <f>IF('Cumulative Cost Share Budget'!$L694='Split CS budget (D)'!$L$1,'Cumulative Cost Share Budget'!D694,0)</f>
        <v>0</v>
      </c>
      <c r="E694" s="235">
        <f>IF('Cumulative Cost Share Budget'!$L694='Split CS budget (D)'!$L$1,'Cumulative Cost Share Budget'!E694,0)</f>
        <v>0</v>
      </c>
      <c r="F694" s="235">
        <f>IF('Cumulative Cost Share Budget'!$L694='Split CS budget (D)'!$L$1,'Cumulative Cost Share Budget'!F694,0)</f>
        <v>0</v>
      </c>
      <c r="G694" s="235">
        <f>IF('Cumulative Cost Share Budget'!$L694='Split CS budget (D)'!$L$1,'Cumulative Cost Share Budget'!G694,0)</f>
        <v>0</v>
      </c>
      <c r="H694" s="235">
        <f>IF('Cumulative Cost Share Budget'!$L694='Split CS budget (D)'!$L$1,'Cumulative Cost Share Budget'!H694,0)</f>
        <v>0</v>
      </c>
      <c r="I694" s="235">
        <f>IF('Cumulative Cost Share Budget'!$L694='Split CS budget (D)'!$L$1,'Cumulative Cost Share Budget'!I694,0)</f>
        <v>0</v>
      </c>
      <c r="J694" s="158">
        <f t="shared" ref="J694:J696" si="356">SUM(E694:I694)</f>
        <v>0</v>
      </c>
      <c r="K694" s="2"/>
      <c r="L694" s="23"/>
      <c r="M694" s="2"/>
      <c r="N694" s="2"/>
      <c r="O694" s="2"/>
      <c r="P694" s="2"/>
    </row>
    <row r="695" spans="1:20">
      <c r="A695" s="486"/>
      <c r="B695" s="493">
        <f>IF('Cumulative Cost Share Budget'!L695='Split CS budget (D)'!$L$1,'Cumulative Cost Share Budget'!B695,0)</f>
        <v>0</v>
      </c>
      <c r="C695" s="449"/>
      <c r="D695" s="551">
        <f>IF('Cumulative Cost Share Budget'!$L695='Split CS budget (D)'!$L$1,'Cumulative Cost Share Budget'!D695,0)</f>
        <v>0</v>
      </c>
      <c r="E695" s="235">
        <f>IF('Cumulative Cost Share Budget'!$L695='Split CS budget (D)'!$L$1,'Cumulative Cost Share Budget'!E695,0)</f>
        <v>0</v>
      </c>
      <c r="F695" s="235">
        <f>IF('Cumulative Cost Share Budget'!$L695='Split CS budget (D)'!$L$1,'Cumulative Cost Share Budget'!F695,0)</f>
        <v>0</v>
      </c>
      <c r="G695" s="235">
        <f>IF('Cumulative Cost Share Budget'!$L695='Split CS budget (D)'!$L$1,'Cumulative Cost Share Budget'!G695,0)</f>
        <v>0</v>
      </c>
      <c r="H695" s="235">
        <f>IF('Cumulative Cost Share Budget'!$L695='Split CS budget (D)'!$L$1,'Cumulative Cost Share Budget'!H695,0)</f>
        <v>0</v>
      </c>
      <c r="I695" s="235">
        <f>IF('Cumulative Cost Share Budget'!$L695='Split CS budget (D)'!$L$1,'Cumulative Cost Share Budget'!I695,0)</f>
        <v>0</v>
      </c>
      <c r="J695" s="158">
        <f t="shared" si="356"/>
        <v>0</v>
      </c>
      <c r="K695" s="2"/>
      <c r="L695" s="23"/>
      <c r="M695" s="2"/>
      <c r="N695" s="2"/>
      <c r="O695" s="2"/>
      <c r="P695" s="2"/>
    </row>
    <row r="696" spans="1:20">
      <c r="A696" s="486"/>
      <c r="B696" s="493">
        <f>IF('Cumulative Cost Share Budget'!L696='Split CS budget (D)'!$L$1,'Cumulative Cost Share Budget'!B696,0)</f>
        <v>0</v>
      </c>
      <c r="C696" s="449"/>
      <c r="D696" s="551">
        <f>IF('Cumulative Cost Share Budget'!$L696='Split CS budget (D)'!$L$1,'Cumulative Cost Share Budget'!D696,0)</f>
        <v>0</v>
      </c>
      <c r="E696" s="235">
        <f>IF('Cumulative Cost Share Budget'!$L696='Split CS budget (D)'!$L$1,'Cumulative Cost Share Budget'!E696,0)</f>
        <v>0</v>
      </c>
      <c r="F696" s="235">
        <f>IF('Cumulative Cost Share Budget'!$L696='Split CS budget (D)'!$L$1,'Cumulative Cost Share Budget'!F696,0)</f>
        <v>0</v>
      </c>
      <c r="G696" s="235">
        <f>IF('Cumulative Cost Share Budget'!$L696='Split CS budget (D)'!$L$1,'Cumulative Cost Share Budget'!G696,0)</f>
        <v>0</v>
      </c>
      <c r="H696" s="235">
        <f>IF('Cumulative Cost Share Budget'!$L696='Split CS budget (D)'!$L$1,'Cumulative Cost Share Budget'!H696,0)</f>
        <v>0</v>
      </c>
      <c r="I696" s="235">
        <f>IF('Cumulative Cost Share Budget'!$L696='Split CS budget (D)'!$L$1,'Cumulative Cost Share Budget'!I696,0)</f>
        <v>0</v>
      </c>
      <c r="J696" s="158">
        <f t="shared" si="356"/>
        <v>0</v>
      </c>
      <c r="K696" s="2"/>
      <c r="L696" s="23"/>
      <c r="M696" s="65"/>
      <c r="N696" s="65"/>
      <c r="O696" s="65"/>
      <c r="P696" s="65"/>
      <c r="Q696" s="65"/>
      <c r="R696" s="65"/>
    </row>
    <row r="697" spans="1:20">
      <c r="A697" s="494" t="s">
        <v>314</v>
      </c>
      <c r="B697" s="486"/>
      <c r="C697" s="449"/>
      <c r="E697" s="52"/>
      <c r="F697" s="52"/>
      <c r="G697" s="52"/>
      <c r="H697" s="52"/>
      <c r="I697" s="52"/>
      <c r="J697" s="158"/>
      <c r="K697" s="2"/>
      <c r="L697" s="23"/>
      <c r="M697" s="2"/>
      <c r="N697" s="2"/>
      <c r="O697" s="2"/>
      <c r="P697" s="2"/>
    </row>
    <row r="698" spans="1:20">
      <c r="A698" s="495"/>
      <c r="B698" s="493">
        <f>IF('Cumulative Cost Share Budget'!L698='Split CS budget (D)'!$L$1,'Cumulative Cost Share Budget'!B698,0)</f>
        <v>0</v>
      </c>
      <c r="C698" s="493">
        <f>IF('Cumulative Cost Share Budget'!M698='Split CS budget (D)'!$L$1,'Cumulative Cost Share Budget'!C698,0)</f>
        <v>0</v>
      </c>
      <c r="D698" s="551">
        <f>IF('Cumulative Cost Share Budget'!$L698='Split CS budget (D)'!$L$1,'Cumulative Cost Share Budget'!D698,0)</f>
        <v>0</v>
      </c>
      <c r="E698" s="235">
        <f>IF('Cumulative Cost Share Budget'!$L698='Split CS budget (D)'!$L$1,'Cumulative Cost Share Budget'!E698,0)</f>
        <v>0</v>
      </c>
      <c r="F698" s="235">
        <f>IF('Cumulative Cost Share Budget'!$L698='Split CS budget (D)'!$L$1,'Cumulative Cost Share Budget'!F698,0)</f>
        <v>0</v>
      </c>
      <c r="G698" s="235">
        <f>IF('Cumulative Cost Share Budget'!$L698='Split CS budget (D)'!$L$1,'Cumulative Cost Share Budget'!G698,0)</f>
        <v>0</v>
      </c>
      <c r="H698" s="235">
        <f>IF('Cumulative Cost Share Budget'!$L698='Split CS budget (D)'!$L$1,'Cumulative Cost Share Budget'!H698,0)</f>
        <v>0</v>
      </c>
      <c r="I698" s="235">
        <f>IF('Cumulative Cost Share Budget'!$L698='Split CS budget (D)'!$L$1,'Cumulative Cost Share Budget'!I698,0)</f>
        <v>0</v>
      </c>
      <c r="J698" s="158">
        <f t="shared" ref="J698:J700" si="357">SUM(E698:I698)</f>
        <v>0</v>
      </c>
      <c r="K698" s="2"/>
      <c r="L698" s="23"/>
      <c r="M698" s="2"/>
      <c r="N698" s="2"/>
      <c r="O698" s="2"/>
      <c r="P698" s="2"/>
    </row>
    <row r="699" spans="1:20">
      <c r="A699" s="495"/>
      <c r="B699" s="493">
        <f>IF('Cumulative Cost Share Budget'!L699='Split CS budget (D)'!$L$1,'Cumulative Cost Share Budget'!B699,0)</f>
        <v>0</v>
      </c>
      <c r="C699" s="493">
        <f>IF('Cumulative Cost Share Budget'!M699='Split CS budget (D)'!$L$1,'Cumulative Cost Share Budget'!C699,0)</f>
        <v>0</v>
      </c>
      <c r="D699" s="551">
        <f>IF('Cumulative Cost Share Budget'!$L699='Split CS budget (D)'!$L$1,'Cumulative Cost Share Budget'!D699,0)</f>
        <v>0</v>
      </c>
      <c r="E699" s="235">
        <f>IF('Cumulative Cost Share Budget'!$L699='Split CS budget (D)'!$L$1,'Cumulative Cost Share Budget'!E699,0)</f>
        <v>0</v>
      </c>
      <c r="F699" s="235">
        <f>IF('Cumulative Cost Share Budget'!$L699='Split CS budget (D)'!$L$1,'Cumulative Cost Share Budget'!F699,0)</f>
        <v>0</v>
      </c>
      <c r="G699" s="235">
        <f>IF('Cumulative Cost Share Budget'!$L699='Split CS budget (D)'!$L$1,'Cumulative Cost Share Budget'!G699,0)</f>
        <v>0</v>
      </c>
      <c r="H699" s="235">
        <f>IF('Cumulative Cost Share Budget'!$L699='Split CS budget (D)'!$L$1,'Cumulative Cost Share Budget'!H699,0)</f>
        <v>0</v>
      </c>
      <c r="I699" s="235">
        <f>IF('Cumulative Cost Share Budget'!$L699='Split CS budget (D)'!$L$1,'Cumulative Cost Share Budget'!I699,0)</f>
        <v>0</v>
      </c>
      <c r="J699" s="158">
        <f t="shared" si="357"/>
        <v>0</v>
      </c>
      <c r="K699" s="2"/>
      <c r="L699" s="23"/>
      <c r="M699" s="2"/>
      <c r="N699" s="2"/>
      <c r="O699" s="2"/>
      <c r="P699" s="2"/>
    </row>
    <row r="700" spans="1:20">
      <c r="A700" s="495"/>
      <c r="B700" s="493">
        <f>IF('Cumulative Cost Share Budget'!L700='Split CS budget (D)'!$L$1,'Cumulative Cost Share Budget'!B700,0)</f>
        <v>0</v>
      </c>
      <c r="C700" s="493">
        <f>IF('Cumulative Cost Share Budget'!M700='Split CS budget (D)'!$L$1,'Cumulative Cost Share Budget'!C700,0)</f>
        <v>0</v>
      </c>
      <c r="D700" s="551">
        <f>IF('Cumulative Cost Share Budget'!$L700='Split CS budget (D)'!$L$1,'Cumulative Cost Share Budget'!D700,0)</f>
        <v>0</v>
      </c>
      <c r="E700" s="235">
        <f>IF('Cumulative Cost Share Budget'!$L700='Split CS budget (D)'!$L$1,'Cumulative Cost Share Budget'!E700,0)</f>
        <v>0</v>
      </c>
      <c r="F700" s="235">
        <f>IF('Cumulative Cost Share Budget'!$L700='Split CS budget (D)'!$L$1,'Cumulative Cost Share Budget'!F700,0)</f>
        <v>0</v>
      </c>
      <c r="G700" s="235">
        <f>IF('Cumulative Cost Share Budget'!$L700='Split CS budget (D)'!$L$1,'Cumulative Cost Share Budget'!G700,0)</f>
        <v>0</v>
      </c>
      <c r="H700" s="235">
        <f>IF('Cumulative Cost Share Budget'!$L700='Split CS budget (D)'!$L$1,'Cumulative Cost Share Budget'!H700,0)</f>
        <v>0</v>
      </c>
      <c r="I700" s="235">
        <f>IF('Cumulative Cost Share Budget'!$L700='Split CS budget (D)'!$L$1,'Cumulative Cost Share Budget'!I700,0)</f>
        <v>0</v>
      </c>
      <c r="J700" s="158">
        <f t="shared" si="357"/>
        <v>0</v>
      </c>
      <c r="K700" s="2"/>
      <c r="L700" s="23"/>
      <c r="M700" s="2"/>
      <c r="N700" s="2"/>
      <c r="O700" s="2"/>
      <c r="P700" s="2"/>
    </row>
    <row r="701" spans="1:20">
      <c r="A701" s="494" t="s">
        <v>322</v>
      </c>
      <c r="B701" s="449"/>
      <c r="C701" s="449"/>
      <c r="E701" s="52"/>
      <c r="F701" s="52"/>
      <c r="G701" s="52"/>
      <c r="H701" s="52"/>
      <c r="I701" s="52"/>
      <c r="J701" s="158"/>
      <c r="K701" s="2"/>
      <c r="L701" s="23"/>
      <c r="M701" s="2"/>
      <c r="N701" s="2"/>
      <c r="O701" s="2"/>
      <c r="P701" s="2"/>
    </row>
    <row r="702" spans="1:20">
      <c r="A702" s="486"/>
      <c r="B702" s="493">
        <f>IF('Cumulative Cost Share Budget'!L702='Split CS budget (D)'!$L$1,'Cumulative Cost Share Budget'!B702,0)</f>
        <v>0</v>
      </c>
      <c r="C702" s="449"/>
      <c r="D702" s="551">
        <f>IF('Cumulative Cost Share Budget'!$L702='Split CS budget (D)'!$L$1,'Cumulative Cost Share Budget'!D702,0)</f>
        <v>0</v>
      </c>
      <c r="E702" s="235">
        <f>IF('Cumulative Cost Share Budget'!$L702='Split CS budget (D)'!$L$1,'Cumulative Cost Share Budget'!E702,0)</f>
        <v>0</v>
      </c>
      <c r="F702" s="235">
        <f>IF('Cumulative Cost Share Budget'!$L702='Split CS budget (D)'!$L$1,'Cumulative Cost Share Budget'!F702,0)</f>
        <v>0</v>
      </c>
      <c r="G702" s="235">
        <f>IF('Cumulative Cost Share Budget'!$L702='Split CS budget (D)'!$L$1,'Cumulative Cost Share Budget'!G702,0)</f>
        <v>0</v>
      </c>
      <c r="H702" s="235">
        <f>IF('Cumulative Cost Share Budget'!$L702='Split CS budget (D)'!$L$1,'Cumulative Cost Share Budget'!H702,0)</f>
        <v>0</v>
      </c>
      <c r="I702" s="235">
        <f>IF('Cumulative Cost Share Budget'!$L702='Split CS budget (D)'!$L$1,'Cumulative Cost Share Budget'!I702,0)</f>
        <v>0</v>
      </c>
      <c r="J702" s="158">
        <f>SUM(E702:I702)</f>
        <v>0</v>
      </c>
      <c r="K702" s="2"/>
      <c r="L702" s="23"/>
      <c r="M702" s="2"/>
      <c r="N702" s="2"/>
      <c r="O702" s="2"/>
      <c r="P702" s="2"/>
    </row>
    <row r="703" spans="1:20">
      <c r="A703" s="486"/>
      <c r="B703" s="493">
        <f>IF('Cumulative Cost Share Budget'!L703='Split CS budget (D)'!$L$1,'Cumulative Cost Share Budget'!B703,0)</f>
        <v>0</v>
      </c>
      <c r="C703" s="449"/>
      <c r="D703" s="551">
        <f>IF('Cumulative Cost Share Budget'!$L703='Split CS budget (D)'!$L$1,'Cumulative Cost Share Budget'!D703,0)</f>
        <v>0</v>
      </c>
      <c r="E703" s="235">
        <f>IF('Cumulative Cost Share Budget'!$L703='Split CS budget (D)'!$L$1,'Cumulative Cost Share Budget'!E703,0)</f>
        <v>0</v>
      </c>
      <c r="F703" s="235">
        <f>IF('Cumulative Cost Share Budget'!$L703='Split CS budget (D)'!$L$1,'Cumulative Cost Share Budget'!F703,0)</f>
        <v>0</v>
      </c>
      <c r="G703" s="235">
        <f>IF('Cumulative Cost Share Budget'!$L703='Split CS budget (D)'!$L$1,'Cumulative Cost Share Budget'!G703,0)</f>
        <v>0</v>
      </c>
      <c r="H703" s="235">
        <f>IF('Cumulative Cost Share Budget'!$L703='Split CS budget (D)'!$L$1,'Cumulative Cost Share Budget'!H703,0)</f>
        <v>0</v>
      </c>
      <c r="I703" s="235">
        <f>IF('Cumulative Cost Share Budget'!$L703='Split CS budget (D)'!$L$1,'Cumulative Cost Share Budget'!I703,0)</f>
        <v>0</v>
      </c>
      <c r="J703" s="158">
        <f>SUM(E703:I703)</f>
        <v>0</v>
      </c>
      <c r="K703" s="2"/>
      <c r="L703" s="23"/>
      <c r="M703" s="2"/>
      <c r="N703" s="2"/>
      <c r="O703" s="2"/>
      <c r="P703" s="2"/>
    </row>
    <row r="704" spans="1:20">
      <c r="A704" s="494" t="s">
        <v>47</v>
      </c>
      <c r="B704" s="449"/>
      <c r="C704" s="449"/>
      <c r="E704" s="52"/>
      <c r="F704" s="52"/>
      <c r="G704" s="52"/>
      <c r="H704" s="52"/>
      <c r="I704" s="52"/>
      <c r="J704" s="158"/>
      <c r="K704" s="2"/>
      <c r="L704" s="23"/>
      <c r="M704" s="2"/>
      <c r="N704" s="2"/>
      <c r="O704" s="2"/>
      <c r="P704" s="2"/>
    </row>
    <row r="705" spans="1:34">
      <c r="A705" s="494"/>
      <c r="B705" s="493">
        <f>IF('Cumulative Cost Share Budget'!L705='Split CS budget (D)'!$L$1,'Cumulative Cost Share Budget'!B705,0)</f>
        <v>0</v>
      </c>
      <c r="C705" s="449"/>
      <c r="D705" s="551">
        <f>IF('Cumulative Cost Share Budget'!$L705='Split CS budget (D)'!$L$1,'Cumulative Cost Share Budget'!D705,0)</f>
        <v>0</v>
      </c>
      <c r="E705" s="235">
        <f>IF('Cumulative Cost Share Budget'!$L705='Split CS budget (D)'!$L$1,'Cumulative Cost Share Budget'!E705,0)</f>
        <v>0</v>
      </c>
      <c r="F705" s="235">
        <f>IF('Cumulative Cost Share Budget'!$L705='Split CS budget (D)'!$L$1,'Cumulative Cost Share Budget'!F705,0)</f>
        <v>0</v>
      </c>
      <c r="G705" s="235">
        <f>IF('Cumulative Cost Share Budget'!$L705='Split CS budget (D)'!$L$1,'Cumulative Cost Share Budget'!G705,0)</f>
        <v>0</v>
      </c>
      <c r="H705" s="235">
        <f>IF('Cumulative Cost Share Budget'!$L705='Split CS budget (D)'!$L$1,'Cumulative Cost Share Budget'!H705,0)</f>
        <v>0</v>
      </c>
      <c r="I705" s="235">
        <f>IF('Cumulative Cost Share Budget'!$L705='Split CS budget (D)'!$L$1,'Cumulative Cost Share Budget'!I705,0)</f>
        <v>0</v>
      </c>
      <c r="J705" s="158">
        <f>SUM(E705:I705)</f>
        <v>0</v>
      </c>
      <c r="K705" s="2"/>
      <c r="L705" s="23"/>
      <c r="M705" s="2"/>
      <c r="N705" s="2"/>
      <c r="O705" s="2"/>
      <c r="P705" s="2"/>
    </row>
    <row r="706" spans="1:34">
      <c r="A706" s="486"/>
      <c r="B706" s="493">
        <f>IF('Cumulative Cost Share Budget'!L706='Split CS budget (D)'!$L$1,'Cumulative Cost Share Budget'!B706,0)</f>
        <v>0</v>
      </c>
      <c r="C706" s="449"/>
      <c r="D706" s="551">
        <f>IF('Cumulative Cost Share Budget'!$L706='Split CS budget (D)'!$L$1,'Cumulative Cost Share Budget'!D706,0)</f>
        <v>0</v>
      </c>
      <c r="E706" s="235">
        <f>IF('Cumulative Cost Share Budget'!$L706='Split CS budget (D)'!$L$1,'Cumulative Cost Share Budget'!E706,0)</f>
        <v>0</v>
      </c>
      <c r="F706" s="235">
        <f>IF('Cumulative Cost Share Budget'!$L706='Split CS budget (D)'!$L$1,'Cumulative Cost Share Budget'!F706,0)</f>
        <v>0</v>
      </c>
      <c r="G706" s="235">
        <f>IF('Cumulative Cost Share Budget'!$L706='Split CS budget (D)'!$L$1,'Cumulative Cost Share Budget'!G706,0)</f>
        <v>0</v>
      </c>
      <c r="H706" s="235">
        <f>IF('Cumulative Cost Share Budget'!$L706='Split CS budget (D)'!$L$1,'Cumulative Cost Share Budget'!H706,0)</f>
        <v>0</v>
      </c>
      <c r="I706" s="235">
        <f>IF('Cumulative Cost Share Budget'!$L706='Split CS budget (D)'!$L$1,'Cumulative Cost Share Budget'!I706,0)</f>
        <v>0</v>
      </c>
      <c r="J706" s="158">
        <f>SUM(E706:I706)</f>
        <v>0</v>
      </c>
      <c r="K706" s="2"/>
      <c r="L706" s="23"/>
      <c r="M706" s="2"/>
      <c r="N706" s="2"/>
      <c r="O706" s="2"/>
      <c r="P706" s="2"/>
    </row>
    <row r="707" spans="1:34" ht="15">
      <c r="A707" s="486"/>
      <c r="B707" s="493">
        <f>IF('Cumulative Cost Share Budget'!L707='Split CS budget (D)'!$L$1,'Cumulative Cost Share Budget'!B707,0)</f>
        <v>0</v>
      </c>
      <c r="C707" s="449"/>
      <c r="D707" s="551">
        <f>IF('Cumulative Cost Share Budget'!$L707='Split CS budget (D)'!$L$1,'Cumulative Cost Share Budget'!D707,0)</f>
        <v>0</v>
      </c>
      <c r="E707" s="235">
        <f>IF('Cumulative Cost Share Budget'!$L707='Split CS budget (D)'!$L$1,'Cumulative Cost Share Budget'!E707,0)</f>
        <v>0</v>
      </c>
      <c r="F707" s="235">
        <f>IF('Cumulative Cost Share Budget'!$L707='Split CS budget (D)'!$L$1,'Cumulative Cost Share Budget'!F707,0)</f>
        <v>0</v>
      </c>
      <c r="G707" s="235">
        <f>IF('Cumulative Cost Share Budget'!$L707='Split CS budget (D)'!$L$1,'Cumulative Cost Share Budget'!G707,0)</f>
        <v>0</v>
      </c>
      <c r="H707" s="235">
        <f>IF('Cumulative Cost Share Budget'!$L707='Split CS budget (D)'!$L$1,'Cumulative Cost Share Budget'!H707,0)</f>
        <v>0</v>
      </c>
      <c r="I707" s="235">
        <f>IF('Cumulative Cost Share Budget'!$L707='Split CS budget (D)'!$L$1,'Cumulative Cost Share Budget'!I707,0)</f>
        <v>0</v>
      </c>
      <c r="J707" s="158">
        <f>SUM(E707:I707)</f>
        <v>0</v>
      </c>
      <c r="K707" s="2"/>
      <c r="L707" s="23"/>
      <c r="M707" s="2"/>
      <c r="N707" s="2"/>
      <c r="O707" s="2"/>
      <c r="P707" s="2"/>
      <c r="AA707" s="85"/>
      <c r="AB707" s="85"/>
      <c r="AC707" s="85"/>
      <c r="AD707" s="85"/>
      <c r="AE707" s="85"/>
      <c r="AF707" s="85"/>
      <c r="AG707" s="85"/>
    </row>
    <row r="708" spans="1:34">
      <c r="A708" s="494"/>
      <c r="B708" s="493">
        <f>IF('Cumulative Cost Share Budget'!L708='Split CS budget (D)'!$L$1,'Cumulative Cost Share Budget'!B708,0)</f>
        <v>0</v>
      </c>
      <c r="C708" s="449"/>
      <c r="D708" s="551">
        <f>IF('Cumulative Cost Share Budget'!$L708='Split CS budget (D)'!$L$1,'Cumulative Cost Share Budget'!D708,0)</f>
        <v>0</v>
      </c>
      <c r="E708" s="235">
        <f>IF('Cumulative Cost Share Budget'!$L708='Split CS budget (D)'!$L$1,'Cumulative Cost Share Budget'!E708,0)</f>
        <v>0</v>
      </c>
      <c r="F708" s="235">
        <f>IF('Cumulative Cost Share Budget'!$L708='Split CS budget (D)'!$L$1,'Cumulative Cost Share Budget'!F708,0)</f>
        <v>0</v>
      </c>
      <c r="G708" s="235">
        <f>IF('Cumulative Cost Share Budget'!$L708='Split CS budget (D)'!$L$1,'Cumulative Cost Share Budget'!G708,0)</f>
        <v>0</v>
      </c>
      <c r="H708" s="235">
        <f>IF('Cumulative Cost Share Budget'!$L708='Split CS budget (D)'!$L$1,'Cumulative Cost Share Budget'!H708,0)</f>
        <v>0</v>
      </c>
      <c r="I708" s="235">
        <f>IF('Cumulative Cost Share Budget'!$L708='Split CS budget (D)'!$L$1,'Cumulative Cost Share Budget'!I708,0)</f>
        <v>0</v>
      </c>
      <c r="J708" s="158">
        <f>SUM(E708:I708)</f>
        <v>0</v>
      </c>
      <c r="K708" s="2"/>
      <c r="L708" s="23"/>
      <c r="M708" s="2"/>
      <c r="N708" s="2"/>
      <c r="O708" s="2"/>
      <c r="P708" s="2"/>
    </row>
    <row r="709" spans="1:34">
      <c r="A709" s="494"/>
      <c r="B709" s="485">
        <f>IF('Cumulative Cost Share Budget'!L709='Split CS budget (D)'!$L$1,'Cumulative Cost Share Budget'!B709,0)</f>
        <v>0</v>
      </c>
      <c r="C709" s="449"/>
      <c r="D709" s="551">
        <f>IF('Cumulative Cost Share Budget'!$L709='Split CS budget (D)'!$L$1,'Cumulative Cost Share Budget'!D709,0)</f>
        <v>0</v>
      </c>
      <c r="E709" s="235">
        <f>IF('Cumulative Cost Share Budget'!$L709='Split CS budget (D)'!$L$1,'Cumulative Cost Share Budget'!E709,0)</f>
        <v>0</v>
      </c>
      <c r="F709" s="235">
        <f>IF('Cumulative Cost Share Budget'!$L709='Split CS budget (D)'!$L$1,'Cumulative Cost Share Budget'!F709,0)</f>
        <v>0</v>
      </c>
      <c r="G709" s="235">
        <f>IF('Cumulative Cost Share Budget'!$L709='Split CS budget (D)'!$L$1,'Cumulative Cost Share Budget'!G709,0)</f>
        <v>0</v>
      </c>
      <c r="H709" s="235">
        <f>IF('Cumulative Cost Share Budget'!$L709='Split CS budget (D)'!$L$1,'Cumulative Cost Share Budget'!H709,0)</f>
        <v>0</v>
      </c>
      <c r="I709" s="235">
        <f>IF('Cumulative Cost Share Budget'!$L709='Split CS budget (D)'!$L$1,'Cumulative Cost Share Budget'!I709,0)</f>
        <v>0</v>
      </c>
      <c r="J709" s="158">
        <f t="shared" ref="J709" si="358">SUM(E709:I709)</f>
        <v>0</v>
      </c>
      <c r="K709" s="2"/>
      <c r="L709" s="23"/>
      <c r="M709" s="2"/>
      <c r="N709" s="2"/>
      <c r="O709" s="2"/>
      <c r="P709" s="2"/>
    </row>
    <row r="710" spans="1:34" ht="15">
      <c r="A710" s="86"/>
      <c r="B710" s="749" t="s">
        <v>337</v>
      </c>
      <c r="C710" s="749"/>
      <c r="D710" s="749"/>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3.8">
      <c r="A712" s="30" t="s">
        <v>76</v>
      </c>
      <c r="B712" s="486"/>
      <c r="C712" s="496"/>
      <c r="D712" s="486"/>
      <c r="F712"/>
      <c r="J712" s="32"/>
    </row>
    <row r="713" spans="1:34">
      <c r="A713" s="28" t="s">
        <v>282</v>
      </c>
      <c r="B713" s="485">
        <f>IF('Cumulative Cost Share Budget'!L713='Split CS budget (D)'!$L$1,'Cumulative Cost Share Budget'!B713,0)</f>
        <v>0</v>
      </c>
      <c r="C713" s="449"/>
      <c r="D713" s="551">
        <f>IF('Cumulative Cost Share Budget'!$L713='Split CS budget (D)'!$L$1,'Cumulative Cost Share Budget'!D713,0)</f>
        <v>0</v>
      </c>
      <c r="E713" s="235">
        <f>IF('Cumulative Cost Share Budget'!$L713='Split CS budget (D)'!$L$1,'Cumulative Cost Share Budget'!E713,0)</f>
        <v>0</v>
      </c>
      <c r="F713" s="235">
        <f>IF('Cumulative Cost Share Budget'!$L713='Split CS budget (D)'!$L$1,'Cumulative Cost Share Budget'!F713,0)</f>
        <v>0</v>
      </c>
      <c r="G713" s="235">
        <f>IF('Cumulative Cost Share Budget'!$L713='Split CS budget (D)'!$L$1,'Cumulative Cost Share Budget'!G713,0)</f>
        <v>0</v>
      </c>
      <c r="H713" s="235">
        <f>IF('Cumulative Cost Share Budget'!$L713='Split CS budget (D)'!$L$1,'Cumulative Cost Share Budget'!H713,0)</f>
        <v>0</v>
      </c>
      <c r="I713" s="235">
        <f>IF('Cumulative Cost Share Budget'!$L713='Split CS budget (D)'!$L$1,'Cumulative Cost Share Budget'!I713,0)</f>
        <v>0</v>
      </c>
      <c r="J713" s="158">
        <f>SUM(E713:I713)</f>
        <v>0</v>
      </c>
      <c r="M713" s="808" t="s">
        <v>175</v>
      </c>
      <c r="N713" s="808"/>
      <c r="O713" s="808"/>
      <c r="P713" s="808"/>
    </row>
    <row r="714" spans="1:34">
      <c r="A714" s="315"/>
      <c r="B714" s="485">
        <f>IF('Cumulative Cost Share Budget'!L714='Split CS budget (D)'!$L$1,'Cumulative Cost Share Budget'!B714,0)</f>
        <v>0</v>
      </c>
      <c r="C714" s="449"/>
      <c r="D714" s="486"/>
      <c r="E714" s="235"/>
      <c r="F714" s="235"/>
      <c r="G714" s="235"/>
      <c r="H714" s="235"/>
      <c r="I714" s="235"/>
      <c r="J714" s="158"/>
      <c r="M714" s="66"/>
    </row>
    <row r="715" spans="1:34">
      <c r="A715" s="28" t="s">
        <v>282</v>
      </c>
      <c r="B715" s="495"/>
      <c r="C715" s="493">
        <f>IF('Cumulative Cost Share Budget'!L715='Split CS budget (D)'!$L$1,'Cumulative Cost Share Budget'!C715,0)</f>
        <v>0</v>
      </c>
      <c r="D715" s="551">
        <f>IF('Cumulative Cost Share Budget'!$L715='Split CS budget (D)'!$L$1,'Cumulative Cost Share Budget'!D715,0)</f>
        <v>0</v>
      </c>
      <c r="E715" s="235">
        <f>IF('Cumulative Cost Share Budget'!$L715='Split CS budget (D)'!$L$1,'Cumulative Cost Share Budget'!E715,0)</f>
        <v>0</v>
      </c>
      <c r="F715" s="235">
        <f>IF('Cumulative Cost Share Budget'!$L715='Split CS budget (D)'!$L$1,'Cumulative Cost Share Budget'!F715,0)</f>
        <v>0</v>
      </c>
      <c r="G715" s="235">
        <f>IF('Cumulative Cost Share Budget'!$L715='Split CS budget (D)'!$L$1,'Cumulative Cost Share Budget'!G715,0)</f>
        <v>0</v>
      </c>
      <c r="H715" s="235">
        <f>IF('Cumulative Cost Share Budget'!$L715='Split CS budget (D)'!$L$1,'Cumulative Cost Share Budget'!H715,0)</f>
        <v>0</v>
      </c>
      <c r="I715" s="235">
        <f>IF('Cumulative Cost Share Budget'!$L715='Split CS budget (D)'!$L$1,'Cumulative Cost Share Budget'!I715,0)</f>
        <v>0</v>
      </c>
      <c r="J715" s="158">
        <f t="shared" ref="J715:J725" si="360">SUM(E715:I715)</f>
        <v>0</v>
      </c>
      <c r="M715" s="66"/>
    </row>
    <row r="716" spans="1:34">
      <c r="A716" s="28" t="s">
        <v>282</v>
      </c>
      <c r="B716" s="495"/>
      <c r="C716" s="493">
        <f>IF('Cumulative Cost Share Budget'!L716='Split CS budget (D)'!$L$1,'Cumulative Cost Share Budget'!C716,0)</f>
        <v>0</v>
      </c>
      <c r="D716" s="551">
        <f>IF('Cumulative Cost Share Budget'!$L716='Split CS budget (D)'!$L$1,'Cumulative Cost Share Budget'!D716,0)</f>
        <v>0</v>
      </c>
      <c r="E716" s="235">
        <f>IF('Cumulative Cost Share Budget'!$L716='Split CS budget (D)'!$L$1,'Cumulative Cost Share Budget'!E716,0)</f>
        <v>0</v>
      </c>
      <c r="F716" s="235">
        <f>IF('Cumulative Cost Share Budget'!$L716='Split CS budget (D)'!$L$1,'Cumulative Cost Share Budget'!F716,0)</f>
        <v>0</v>
      </c>
      <c r="G716" s="235">
        <f>IF('Cumulative Cost Share Budget'!$L716='Split CS budget (D)'!$L$1,'Cumulative Cost Share Budget'!G716,0)</f>
        <v>0</v>
      </c>
      <c r="H716" s="235">
        <f>IF('Cumulative Cost Share Budget'!$L716='Split CS budget (D)'!$L$1,'Cumulative Cost Share Budget'!H716,0)</f>
        <v>0</v>
      </c>
      <c r="I716" s="235">
        <f>IF('Cumulative Cost Share Budget'!$L716='Split CS budget (D)'!$L$1,'Cumulative Cost Share Budget'!I716,0)</f>
        <v>0</v>
      </c>
      <c r="J716" s="158">
        <f t="shared" si="360"/>
        <v>0</v>
      </c>
      <c r="M716" s="66"/>
    </row>
    <row r="717" spans="1:34">
      <c r="A717" s="28" t="s">
        <v>282</v>
      </c>
      <c r="B717" s="495"/>
      <c r="C717" s="493">
        <f>IF('Cumulative Cost Share Budget'!L717='Split CS budget (D)'!$L$1,'Cumulative Cost Share Budget'!C717,0)</f>
        <v>0</v>
      </c>
      <c r="D717" s="551">
        <f>IF('Cumulative Cost Share Budget'!$L717='Split CS budget (D)'!$L$1,'Cumulative Cost Share Budget'!D717,0)</f>
        <v>0</v>
      </c>
      <c r="E717" s="235">
        <f>IF('Cumulative Cost Share Budget'!$L717='Split CS budget (D)'!$L$1,'Cumulative Cost Share Budget'!E717,0)</f>
        <v>0</v>
      </c>
      <c r="F717" s="235">
        <f>IF('Cumulative Cost Share Budget'!$L717='Split CS budget (D)'!$L$1,'Cumulative Cost Share Budget'!F717,0)</f>
        <v>0</v>
      </c>
      <c r="G717" s="235">
        <f>IF('Cumulative Cost Share Budget'!$L717='Split CS budget (D)'!$L$1,'Cumulative Cost Share Budget'!G717,0)</f>
        <v>0</v>
      </c>
      <c r="H717" s="235">
        <f>IF('Cumulative Cost Share Budget'!$L717='Split CS budget (D)'!$L$1,'Cumulative Cost Share Budget'!H717,0)</f>
        <v>0</v>
      </c>
      <c r="I717" s="235">
        <f>IF('Cumulative Cost Share Budget'!$L717='Split CS budget (D)'!$L$1,'Cumulative Cost Share Budget'!I717,0)</f>
        <v>0</v>
      </c>
      <c r="J717" s="158">
        <f t="shared" si="360"/>
        <v>0</v>
      </c>
      <c r="M717" s="66"/>
    </row>
    <row r="718" spans="1:34">
      <c r="A718" s="315"/>
      <c r="B718" s="485">
        <f>IF('Cumulative Cost Share Budget'!L718='Split CS budget (D)'!$L$1,'Cumulative Cost Share Budget'!B718,0)</f>
        <v>0</v>
      </c>
      <c r="C718" s="449"/>
      <c r="D718" s="486"/>
      <c r="E718" s="235"/>
      <c r="F718" s="235"/>
      <c r="G718" s="235"/>
      <c r="H718" s="235"/>
      <c r="I718" s="235"/>
      <c r="J718" s="158"/>
      <c r="M718" s="66"/>
    </row>
    <row r="719" spans="1:34">
      <c r="A719" s="28" t="s">
        <v>282</v>
      </c>
      <c r="B719" s="495"/>
      <c r="C719" s="493">
        <f>IF('Cumulative Cost Share Budget'!L719='Split CS budget (D)'!$L$1,'Cumulative Cost Share Budget'!C719,0)</f>
        <v>0</v>
      </c>
      <c r="D719" s="551">
        <f>IF('Cumulative Cost Share Budget'!$L719='Split CS budget (D)'!$L$1,'Cumulative Cost Share Budget'!D719,0)</f>
        <v>0</v>
      </c>
      <c r="E719" s="235">
        <f>IF('Cumulative Cost Share Budget'!$L719='Split CS budget (D)'!$L$1,'Cumulative Cost Share Budget'!E719,0)</f>
        <v>0</v>
      </c>
      <c r="F719" s="235">
        <f>IF('Cumulative Cost Share Budget'!$L719='Split CS budget (D)'!$L$1,'Cumulative Cost Share Budget'!F719,0)</f>
        <v>0</v>
      </c>
      <c r="G719" s="235">
        <f>IF('Cumulative Cost Share Budget'!$L719='Split CS budget (D)'!$L$1,'Cumulative Cost Share Budget'!G719,0)</f>
        <v>0</v>
      </c>
      <c r="H719" s="235">
        <f>IF('Cumulative Cost Share Budget'!$L719='Split CS budget (D)'!$L$1,'Cumulative Cost Share Budget'!H719,0)</f>
        <v>0</v>
      </c>
      <c r="I719" s="235">
        <f>IF('Cumulative Cost Share Budget'!$L719='Split CS budget (D)'!$L$1,'Cumulative Cost Share Budget'!I719,0)</f>
        <v>0</v>
      </c>
      <c r="J719" s="158">
        <f t="shared" si="360"/>
        <v>0</v>
      </c>
      <c r="M719" s="66"/>
    </row>
    <row r="720" spans="1:34">
      <c r="A720" s="28" t="s">
        <v>282</v>
      </c>
      <c r="B720" s="495"/>
      <c r="C720" s="493">
        <f>IF('Cumulative Cost Share Budget'!L720='Split CS budget (D)'!$L$1,'Cumulative Cost Share Budget'!C720,0)</f>
        <v>0</v>
      </c>
      <c r="D720" s="551">
        <f>IF('Cumulative Cost Share Budget'!$L720='Split CS budget (D)'!$L$1,'Cumulative Cost Share Budget'!D720,0)</f>
        <v>0</v>
      </c>
      <c r="E720" s="235">
        <f>IF('Cumulative Cost Share Budget'!$L720='Split CS budget (D)'!$L$1,'Cumulative Cost Share Budget'!E720,0)</f>
        <v>0</v>
      </c>
      <c r="F720" s="235">
        <f>IF('Cumulative Cost Share Budget'!$L720='Split CS budget (D)'!$L$1,'Cumulative Cost Share Budget'!F720,0)</f>
        <v>0</v>
      </c>
      <c r="G720" s="235">
        <f>IF('Cumulative Cost Share Budget'!$L720='Split CS budget (D)'!$L$1,'Cumulative Cost Share Budget'!G720,0)</f>
        <v>0</v>
      </c>
      <c r="H720" s="235">
        <f>IF('Cumulative Cost Share Budget'!$L720='Split CS budget (D)'!$L$1,'Cumulative Cost Share Budget'!H720,0)</f>
        <v>0</v>
      </c>
      <c r="I720" s="235">
        <f>IF('Cumulative Cost Share Budget'!$L720='Split CS budget (D)'!$L$1,'Cumulative Cost Share Budget'!I720,0)</f>
        <v>0</v>
      </c>
      <c r="J720" s="158">
        <f t="shared" si="360"/>
        <v>0</v>
      </c>
      <c r="M720" s="66"/>
    </row>
    <row r="721" spans="1:20">
      <c r="A721" s="28" t="s">
        <v>282</v>
      </c>
      <c r="B721" s="485">
        <f>IF('Cumulative Cost Share Budget'!L721='Split CS budget (D)'!$L$1,'Cumulative Cost Share Budget'!B721,0)</f>
        <v>0</v>
      </c>
      <c r="C721" s="449"/>
      <c r="D721" s="551">
        <f>IF('Cumulative Cost Share Budget'!$L721='Split CS budget (D)'!$L$1,'Cumulative Cost Share Budget'!D721,0)</f>
        <v>0</v>
      </c>
      <c r="E721" s="235">
        <f>IF('Cumulative Cost Share Budget'!$L721='Split CS budget (D)'!$L$1,'Cumulative Cost Share Budget'!E721,0)</f>
        <v>0</v>
      </c>
      <c r="F721" s="235">
        <f>IF('Cumulative Cost Share Budget'!$L721='Split CS budget (D)'!$L$1,'Cumulative Cost Share Budget'!F721,0)</f>
        <v>0</v>
      </c>
      <c r="G721" s="235">
        <f>IF('Cumulative Cost Share Budget'!$L721='Split CS budget (D)'!$L$1,'Cumulative Cost Share Budget'!G721,0)</f>
        <v>0</v>
      </c>
      <c r="H721" s="235">
        <f>IF('Cumulative Cost Share Budget'!$L721='Split CS budget (D)'!$L$1,'Cumulative Cost Share Budget'!H721,0)</f>
        <v>0</v>
      </c>
      <c r="I721" s="235">
        <f>IF('Cumulative Cost Share Budget'!$L721='Split CS budget (D)'!$L$1,'Cumulative Cost Share Budget'!I721,0)</f>
        <v>0</v>
      </c>
      <c r="J721" s="158">
        <f t="shared" si="360"/>
        <v>0</v>
      </c>
      <c r="M721" s="66"/>
    </row>
    <row r="722" spans="1:20">
      <c r="A722" s="28" t="s">
        <v>282</v>
      </c>
      <c r="B722" s="485">
        <f>IF('Cumulative Cost Share Budget'!L722='Split CS budget (D)'!$L$1,'Cumulative Cost Share Budget'!B722,0)</f>
        <v>0</v>
      </c>
      <c r="C722" s="449"/>
      <c r="D722" s="551">
        <f>IF('Cumulative Cost Share Budget'!$L722='Split CS budget (D)'!$L$1,'Cumulative Cost Share Budget'!D722,0)</f>
        <v>0</v>
      </c>
      <c r="E722" s="235">
        <f>IF('Cumulative Cost Share Budget'!$L722='Split CS budget (D)'!$L$1,'Cumulative Cost Share Budget'!E722,0)</f>
        <v>0</v>
      </c>
      <c r="F722" s="235">
        <f>IF('Cumulative Cost Share Budget'!$L722='Split CS budget (D)'!$L$1,'Cumulative Cost Share Budget'!F722,0)</f>
        <v>0</v>
      </c>
      <c r="G722" s="235">
        <f>IF('Cumulative Cost Share Budget'!$L722='Split CS budget (D)'!$L$1,'Cumulative Cost Share Budget'!G722,0)</f>
        <v>0</v>
      </c>
      <c r="H722" s="235">
        <f>IF('Cumulative Cost Share Budget'!$L722='Split CS budget (D)'!$L$1,'Cumulative Cost Share Budget'!H722,0)</f>
        <v>0</v>
      </c>
      <c r="I722" s="235">
        <f>IF('Cumulative Cost Share Budget'!$L722='Split CS budget (D)'!$L$1,'Cumulative Cost Share Budget'!I722,0)</f>
        <v>0</v>
      </c>
      <c r="J722" s="158">
        <f t="shared" si="360"/>
        <v>0</v>
      </c>
      <c r="M722" s="66"/>
    </row>
    <row r="723" spans="1:20">
      <c r="A723" s="28" t="s">
        <v>282</v>
      </c>
      <c r="B723" s="485">
        <f>IF('Cumulative Cost Share Budget'!L723='Split CS budget (D)'!$L$1,'Cumulative Cost Share Budget'!B723,0)</f>
        <v>0</v>
      </c>
      <c r="C723" s="449"/>
      <c r="D723" s="551">
        <f>IF('Cumulative Cost Share Budget'!$L723='Split CS budget (D)'!$L$1,'Cumulative Cost Share Budget'!D723,0)</f>
        <v>0</v>
      </c>
      <c r="E723" s="235">
        <f>IF('Cumulative Cost Share Budget'!$L723='Split CS budget (D)'!$L$1,'Cumulative Cost Share Budget'!E723,0)</f>
        <v>0</v>
      </c>
      <c r="F723" s="235">
        <f>IF('Cumulative Cost Share Budget'!$L723='Split CS budget (D)'!$L$1,'Cumulative Cost Share Budget'!F723,0)</f>
        <v>0</v>
      </c>
      <c r="G723" s="235">
        <f>IF('Cumulative Cost Share Budget'!$L723='Split CS budget (D)'!$L$1,'Cumulative Cost Share Budget'!G723,0)</f>
        <v>0</v>
      </c>
      <c r="H723" s="235">
        <f>IF('Cumulative Cost Share Budget'!$L723='Split CS budget (D)'!$L$1,'Cumulative Cost Share Budget'!H723,0)</f>
        <v>0</v>
      </c>
      <c r="I723" s="235">
        <f>IF('Cumulative Cost Share Budget'!$L723='Split CS budget (D)'!$L$1,'Cumulative Cost Share Budget'!I723,0)</f>
        <v>0</v>
      </c>
      <c r="J723" s="158">
        <f t="shared" si="360"/>
        <v>0</v>
      </c>
    </row>
    <row r="724" spans="1:20">
      <c r="A724" s="28" t="s">
        <v>282</v>
      </c>
      <c r="B724" s="485">
        <f>IF('Cumulative Cost Share Budget'!L724='Split CS budget (D)'!$L$1,'Cumulative Cost Share Budget'!B724,0)</f>
        <v>0</v>
      </c>
      <c r="C724" s="449"/>
      <c r="D724" s="551">
        <f>IF('Cumulative Cost Share Budget'!$L724='Split CS budget (D)'!$L$1,'Cumulative Cost Share Budget'!D724,0)</f>
        <v>0</v>
      </c>
      <c r="E724" s="235">
        <f>IF('Cumulative Cost Share Budget'!$L724='Split CS budget (D)'!$L$1,'Cumulative Cost Share Budget'!E724,0)</f>
        <v>0</v>
      </c>
      <c r="F724" s="235">
        <f>IF('Cumulative Cost Share Budget'!$L724='Split CS budget (D)'!$L$1,'Cumulative Cost Share Budget'!F724,0)</f>
        <v>0</v>
      </c>
      <c r="G724" s="235">
        <f>IF('Cumulative Cost Share Budget'!$L724='Split CS budget (D)'!$L$1,'Cumulative Cost Share Budget'!G724,0)</f>
        <v>0</v>
      </c>
      <c r="H724" s="235">
        <f>IF('Cumulative Cost Share Budget'!$L724='Split CS budget (D)'!$L$1,'Cumulative Cost Share Budget'!H724,0)</f>
        <v>0</v>
      </c>
      <c r="I724" s="235">
        <f>IF('Cumulative Cost Share Budget'!$L724='Split CS budget (D)'!$L$1,'Cumulative Cost Share Budget'!I724,0)</f>
        <v>0</v>
      </c>
      <c r="J724" s="158">
        <f t="shared" si="360"/>
        <v>0</v>
      </c>
      <c r="M724" s="2"/>
    </row>
    <row r="725" spans="1:20">
      <c r="A725" s="28" t="s">
        <v>282</v>
      </c>
      <c r="B725" s="485">
        <f>IF('Cumulative Cost Share Budget'!L725='Split CS budget (D)'!$L$1,'Cumulative Cost Share Budget'!B725,0)</f>
        <v>0</v>
      </c>
      <c r="C725" s="449"/>
      <c r="D725" s="551">
        <f>IF('Cumulative Cost Share Budget'!$L725='Split CS budget (D)'!$L$1,'Cumulative Cost Share Budget'!D725,0)</f>
        <v>0</v>
      </c>
      <c r="E725" s="235">
        <f>IF('Cumulative Cost Share Budget'!$L725='Split CS budget (D)'!$L$1,'Cumulative Cost Share Budget'!E725,0)</f>
        <v>0</v>
      </c>
      <c r="F725" s="235">
        <f>IF('Cumulative Cost Share Budget'!$L725='Split CS budget (D)'!$L$1,'Cumulative Cost Share Budget'!F725,0)</f>
        <v>0</v>
      </c>
      <c r="G725" s="235">
        <f>IF('Cumulative Cost Share Budget'!$L725='Split CS budget (D)'!$L$1,'Cumulative Cost Share Budget'!G725,0)</f>
        <v>0</v>
      </c>
      <c r="H725" s="235">
        <f>IF('Cumulative Cost Share Budget'!$L725='Split CS budget (D)'!$L$1,'Cumulative Cost Share Budget'!H725,0)</f>
        <v>0</v>
      </c>
      <c r="I725" s="235">
        <f>IF('Cumulative Cost Share Budget'!$L725='Split CS budget (D)'!$L$1,'Cumulative Cost Share Budget'!I725,0)</f>
        <v>0</v>
      </c>
      <c r="J725" s="158">
        <f t="shared" si="360"/>
        <v>0</v>
      </c>
    </row>
    <row r="726" spans="1:20">
      <c r="A726" s="28" t="s">
        <v>282</v>
      </c>
      <c r="B726" s="485">
        <f>IF('Cumulative Cost Share Budget'!L726='Split CS budget (D)'!$L$1,'Cumulative Cost Share Budget'!B726,0)</f>
        <v>0</v>
      </c>
      <c r="C726" s="449"/>
      <c r="D726" s="551">
        <f>IF('Cumulative Cost Share Budget'!$L726='Split CS budget (D)'!$L$1,'Cumulative Cost Share Budget'!D726,0)</f>
        <v>0</v>
      </c>
      <c r="E726" s="235">
        <f>IF('Cumulative Cost Share Budget'!$L726='Split CS budget (D)'!$L$1,'Cumulative Cost Share Budget'!E726,0)</f>
        <v>0</v>
      </c>
      <c r="F726" s="235">
        <f>IF('Cumulative Cost Share Budget'!$L726='Split CS budget (D)'!$L$1,'Cumulative Cost Share Budget'!F726,0)</f>
        <v>0</v>
      </c>
      <c r="G726" s="235">
        <f>IF('Cumulative Cost Share Budget'!$L726='Split CS budget (D)'!$L$1,'Cumulative Cost Share Budget'!G726,0)</f>
        <v>0</v>
      </c>
      <c r="H726" s="235">
        <f>IF('Cumulative Cost Share Budget'!$L726='Split CS budget (D)'!$L$1,'Cumulative Cost Share Budget'!H726,0)</f>
        <v>0</v>
      </c>
      <c r="I726" s="235">
        <f>IF('Cumulative Cost Share Budget'!$L726='Split CS budget (D)'!$L$1,'Cumulative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(D)'!$L$1,'Cumulative Cost Share Budget'!E727,0)</f>
        <v>0</v>
      </c>
      <c r="F727" s="118">
        <f>IF('Cumulative Cost Share Budget'!$L727='Split CS budget (D)'!$L$1,'Cumulative Cost Share Budget'!F727,0)</f>
        <v>0</v>
      </c>
      <c r="G727" s="118">
        <f>IF('Cumulative Cost Share Budget'!$L727='Split CS budget (D)'!$L$1,'Cumulative Cost Share Budget'!G727,0)</f>
        <v>0</v>
      </c>
      <c r="H727" s="118">
        <f>IF('Cumulative Cost Share Budget'!$L727='Split CS budget (D)'!$L$1,'Cumulative Cost Share Budget'!H727,0)</f>
        <v>0</v>
      </c>
      <c r="I727" s="118">
        <f>IF('Cumulative Cost Share Budget'!$L727='Split CS budget (D)'!$L$1,'Cumulative Cost Share Budget'!I727,0)</f>
        <v>0</v>
      </c>
      <c r="J727" s="109"/>
      <c r="K727" s="16"/>
      <c r="L727" s="16"/>
    </row>
    <row r="728" spans="1:20">
      <c r="A728" s="79"/>
      <c r="B728" s="757" t="s">
        <v>70</v>
      </c>
      <c r="C728" s="757"/>
      <c r="D728" s="757"/>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417</v>
      </c>
      <c r="C731" s="68" t="s">
        <v>415</v>
      </c>
      <c r="D731" s="404"/>
      <c r="E731" s="809"/>
      <c r="F731" s="809"/>
      <c r="G731" s="809"/>
      <c r="H731" s="809"/>
      <c r="I731" s="809"/>
      <c r="J731" s="25"/>
      <c r="K731" s="16"/>
      <c r="L731" s="16"/>
    </row>
    <row r="732" spans="1:20">
      <c r="A732" s="480">
        <f>A475</f>
        <v>0</v>
      </c>
      <c r="B732" s="480">
        <f>B475</f>
        <v>0</v>
      </c>
      <c r="C732" s="480">
        <f>C475</f>
        <v>0</v>
      </c>
      <c r="D732" s="551">
        <f>IF('Cumulative Cost Share Budget'!$L732='Split CS budget (D)'!$L$1,'Cumulative Cost Share Budget'!D732,0)</f>
        <v>0</v>
      </c>
      <c r="E732" s="235">
        <f>IF('Cumulative Cost Share Budget'!$L732='Split CS budget (D)'!$L$1,'Cumulative Cost Share Budget'!E732,0)</f>
        <v>0</v>
      </c>
      <c r="F732" s="235">
        <f>IF('Cumulative Cost Share Budget'!$L732='Split CS budget (D)'!$L$1,'Cumulative Cost Share Budget'!F732,0)</f>
        <v>0</v>
      </c>
      <c r="G732" s="235">
        <f>IF('Cumulative Cost Share Budget'!$L732='Split CS budget (D)'!$L$1,'Cumulative Cost Share Budget'!G732,0)</f>
        <v>0</v>
      </c>
      <c r="H732" s="235">
        <f>IF('Cumulative Cost Share Budget'!$L732='Split CS budget (D)'!$L$1,'Cumulative Cost Share Budget'!H732,0)</f>
        <v>0</v>
      </c>
      <c r="I732" s="235">
        <f>IF('Cumulative Cost Share Budget'!$L732='Split CS budget (D)'!$L$1,'Cumulative Cost Share Budget'!I732,0)</f>
        <v>0</v>
      </c>
      <c r="J732" s="158">
        <f>SUM(E732:I732)</f>
        <v>0</v>
      </c>
      <c r="K732" s="16"/>
      <c r="L732" s="16"/>
      <c r="M732" s="274"/>
      <c r="N732" s="274"/>
      <c r="O732" s="274"/>
      <c r="P732" s="274"/>
      <c r="Q732" s="274"/>
      <c r="R732" s="274"/>
      <c r="S732" s="274"/>
      <c r="T732" s="274"/>
    </row>
    <row r="733" spans="1:20" hidden="1">
      <c r="A733" s="480">
        <f>A482</f>
        <v>0</v>
      </c>
      <c r="B733" s="480">
        <f>B482</f>
        <v>0</v>
      </c>
      <c r="C733" s="480">
        <f>C482</f>
        <v>0</v>
      </c>
      <c r="D733" s="551">
        <f>IF('Cumulative Cost Share Budget'!$L733='Split CS budget (D)'!$L$1,'Cumulative Cost Share Budget'!D733,0)</f>
        <v>0</v>
      </c>
      <c r="E733" s="235">
        <f>IF('Cumulative Cost Share Budget'!$L733='Split CS budget (D)'!$L$1,'Cumulative Cost Share Budget'!E733,0)</f>
        <v>0</v>
      </c>
      <c r="F733" s="235">
        <f>IF('Cumulative Cost Share Budget'!$L733='Split CS budget (D)'!$L$1,'Cumulative Cost Share Budget'!F733,0)</f>
        <v>0</v>
      </c>
      <c r="G733" s="235">
        <f>IF('Cumulative Cost Share Budget'!$L733='Split CS budget (D)'!$L$1,'Cumulative Cost Share Budget'!G733,0)</f>
        <v>0</v>
      </c>
      <c r="H733" s="235">
        <f>IF('Cumulative Cost Share Budget'!$L733='Split CS budget (D)'!$L$1,'Cumulative Cost Share Budget'!H733,0)</f>
        <v>0</v>
      </c>
      <c r="I733" s="235">
        <f>IF('Cumulative Cost Share Budget'!$L733='Split CS budget (D)'!$L$1,'Cumulative Cost Share Budget'!I733,0)</f>
        <v>0</v>
      </c>
      <c r="J733" s="158">
        <f>SUM(E733:I733)</f>
        <v>0</v>
      </c>
      <c r="K733" s="2"/>
      <c r="L733" s="2"/>
    </row>
    <row r="734" spans="1:20" hidden="1">
      <c r="A734" s="480">
        <f>A489</f>
        <v>0</v>
      </c>
      <c r="B734" s="480">
        <f>B489</f>
        <v>0</v>
      </c>
      <c r="C734" s="480">
        <f>C489</f>
        <v>0</v>
      </c>
      <c r="D734" s="551">
        <f>IF('Cumulative Cost Share Budget'!$L734='Split CS budget (D)'!$L$1,'Cumulative Cost Share Budget'!D734,0)</f>
        <v>0</v>
      </c>
      <c r="E734" s="235">
        <f>IF('Cumulative Cost Share Budget'!$L734='Split CS budget (D)'!$L$1,'Cumulative Cost Share Budget'!E734,0)</f>
        <v>0</v>
      </c>
      <c r="F734" s="235">
        <f>IF('Cumulative Cost Share Budget'!$L734='Split CS budget (D)'!$L$1,'Cumulative Cost Share Budget'!F734,0)</f>
        <v>0</v>
      </c>
      <c r="G734" s="235">
        <f>IF('Cumulative Cost Share Budget'!$L734='Split CS budget (D)'!$L$1,'Cumulative Cost Share Budget'!G734,0)</f>
        <v>0</v>
      </c>
      <c r="H734" s="235">
        <f>IF('Cumulative Cost Share Budget'!$L734='Split CS budget (D)'!$L$1,'Cumulative Cost Share Budget'!H734,0)</f>
        <v>0</v>
      </c>
      <c r="I734" s="235">
        <f>IF('Cumulative Cost Share Budget'!$L734='Split CS budget (D)'!$L$1,'Cumulative Cost Share Budget'!I734,0)</f>
        <v>0</v>
      </c>
      <c r="J734" s="158">
        <f>SUM(E734:I734)</f>
        <v>0</v>
      </c>
      <c r="K734" s="2"/>
      <c r="L734" s="2"/>
    </row>
    <row r="735" spans="1:20" hidden="1">
      <c r="A735" s="480">
        <f>A496</f>
        <v>0</v>
      </c>
      <c r="B735" s="480">
        <f>B496</f>
        <v>0</v>
      </c>
      <c r="C735" s="480">
        <f>C496</f>
        <v>0</v>
      </c>
      <c r="D735" s="551">
        <f>IF('Cumulative Cost Share Budget'!$L735='Split CS budget (D)'!$L$1,'Cumulative Cost Share Budget'!D735,0)</f>
        <v>0</v>
      </c>
      <c r="E735" s="235">
        <f>IF('Cumulative Cost Share Budget'!$L735='Split CS budget (D)'!$L$1,'Cumulative Cost Share Budget'!E735,0)</f>
        <v>0</v>
      </c>
      <c r="F735" s="235">
        <f>IF('Cumulative Cost Share Budget'!$L735='Split CS budget (D)'!$L$1,'Cumulative Cost Share Budget'!F735,0)</f>
        <v>0</v>
      </c>
      <c r="G735" s="235">
        <f>IF('Cumulative Cost Share Budget'!$L735='Split CS budget (D)'!$L$1,'Cumulative Cost Share Budget'!G735,0)</f>
        <v>0</v>
      </c>
      <c r="H735" s="235">
        <f>IF('Cumulative Cost Share Budget'!$L735='Split CS budget (D)'!$L$1,'Cumulative Cost Share Budget'!H735,0)</f>
        <v>0</v>
      </c>
      <c r="I735" s="235">
        <f>IF('Cumulative Cost Share Budget'!$L735='Split CS budget (D)'!$L$1,'Cumulative Cost Share Budget'!I735,0)</f>
        <v>0</v>
      </c>
      <c r="J735" s="158">
        <f>SUM(E735:I735)</f>
        <v>0</v>
      </c>
      <c r="K735" s="2"/>
      <c r="L735" s="2"/>
    </row>
    <row r="736" spans="1:20" hidden="1">
      <c r="A736" s="480">
        <f>A503</f>
        <v>0</v>
      </c>
      <c r="B736" s="480">
        <f>B503</f>
        <v>0</v>
      </c>
      <c r="C736" s="480">
        <f>C503</f>
        <v>0</v>
      </c>
      <c r="D736" s="551">
        <f>IF('Cumulative Cost Share Budget'!$L736='Split CS budget (D)'!$L$1,'Cumulative Cost Share Budget'!D736,0)</f>
        <v>0</v>
      </c>
      <c r="E736" s="235">
        <f>IF('Cumulative Cost Share Budget'!$L736='Split CS budget (D)'!$L$1,'Cumulative Cost Share Budget'!E736,0)</f>
        <v>0</v>
      </c>
      <c r="F736" s="235">
        <f>IF('Cumulative Cost Share Budget'!$L736='Split CS budget (D)'!$L$1,'Cumulative Cost Share Budget'!F736,0)</f>
        <v>0</v>
      </c>
      <c r="G736" s="235">
        <f>IF('Cumulative Cost Share Budget'!$L736='Split CS budget (D)'!$L$1,'Cumulative Cost Share Budget'!G736,0)</f>
        <v>0</v>
      </c>
      <c r="H736" s="235">
        <f>IF('Cumulative Cost Share Budget'!$L736='Split CS budget (D)'!$L$1,'Cumulative Cost Share Budget'!H736,0)</f>
        <v>0</v>
      </c>
      <c r="I736" s="235">
        <f>IF('Cumulative Cost Share Budget'!$L736='Split CS budget (D)'!$L$1,'Cumulative Cost Share Budget'!I736,0)</f>
        <v>0</v>
      </c>
      <c r="J736" s="158">
        <f>SUM(E736:I736)</f>
        <v>0</v>
      </c>
      <c r="K736" s="2"/>
      <c r="L736" s="2"/>
    </row>
    <row r="737" spans="1:45" hidden="1">
      <c r="A737" s="480">
        <f>A510</f>
        <v>0</v>
      </c>
      <c r="B737" s="480">
        <f>B510</f>
        <v>0</v>
      </c>
      <c r="C737" s="480">
        <f>C510</f>
        <v>0</v>
      </c>
      <c r="D737" s="551">
        <f>IF('Cumulative Cost Share Budget'!$L737='Split CS budget (D)'!$L$1,'Cumulative Cost Share Budget'!D737,0)</f>
        <v>0</v>
      </c>
      <c r="E737" s="235">
        <f>IF('Cumulative Cost Share Budget'!$L737='Split CS budget (D)'!$L$1,'Cumulative Cost Share Budget'!E737,0)</f>
        <v>0</v>
      </c>
      <c r="F737" s="235">
        <f>IF('Cumulative Cost Share Budget'!$L737='Split CS budget (D)'!$L$1,'Cumulative Cost Share Budget'!F737,0)</f>
        <v>0</v>
      </c>
      <c r="G737" s="235">
        <f>IF('Cumulative Cost Share Budget'!$L737='Split CS budget (D)'!$L$1,'Cumulative Cost Share Budget'!G737,0)</f>
        <v>0</v>
      </c>
      <c r="H737" s="235">
        <f>IF('Cumulative Cost Share Budget'!$L737='Split CS budget (D)'!$L$1,'Cumulative Cost Share Budget'!H737,0)</f>
        <v>0</v>
      </c>
      <c r="I737" s="235">
        <f>IF('Cumulative Cost Share Budget'!$L737='Split CS budget (D)'!$L$1,'Cumulative Cost Share Budget'!I737,0)</f>
        <v>0</v>
      </c>
      <c r="J737" s="158">
        <f t="shared" ref="J737:J741" si="362">SUM(E737:I737)</f>
        <v>0</v>
      </c>
      <c r="K737" s="2"/>
      <c r="L737" s="2"/>
    </row>
    <row r="738" spans="1:45" hidden="1">
      <c r="A738" s="480">
        <f>A517</f>
        <v>0</v>
      </c>
      <c r="B738" s="480">
        <f>B517</f>
        <v>0</v>
      </c>
      <c r="C738" s="480">
        <f>C517</f>
        <v>0</v>
      </c>
      <c r="D738" s="551">
        <f>IF('Cumulative Cost Share Budget'!$L738='Split CS budget (D)'!$L$1,'Cumulative Cost Share Budget'!D738,0)</f>
        <v>0</v>
      </c>
      <c r="E738" s="235">
        <f>IF('Cumulative Cost Share Budget'!$L738='Split CS budget (D)'!$L$1,'Cumulative Cost Share Budget'!E738,0)</f>
        <v>0</v>
      </c>
      <c r="F738" s="235">
        <f>IF('Cumulative Cost Share Budget'!$L738='Split CS budget (D)'!$L$1,'Cumulative Cost Share Budget'!F738,0)</f>
        <v>0</v>
      </c>
      <c r="G738" s="235">
        <f>IF('Cumulative Cost Share Budget'!$L738='Split CS budget (D)'!$L$1,'Cumulative Cost Share Budget'!G738,0)</f>
        <v>0</v>
      </c>
      <c r="H738" s="235">
        <f>IF('Cumulative Cost Share Budget'!$L738='Split CS budget (D)'!$L$1,'Cumulative Cost Share Budget'!H738,0)</f>
        <v>0</v>
      </c>
      <c r="I738" s="235">
        <f>IF('Cumulative Cost Share Budget'!$L738='Split CS budget (D)'!$L$1,'Cumulative Cost Share Budget'!I738,0)</f>
        <v>0</v>
      </c>
      <c r="J738" s="158">
        <f t="shared" si="362"/>
        <v>0</v>
      </c>
      <c r="K738" s="2"/>
      <c r="L738" s="2"/>
    </row>
    <row r="739" spans="1:45" hidden="1">
      <c r="A739" s="480">
        <f>A524</f>
        <v>0</v>
      </c>
      <c r="B739" s="480">
        <f>B524</f>
        <v>0</v>
      </c>
      <c r="C739" s="480">
        <f>C524</f>
        <v>0</v>
      </c>
      <c r="D739" s="551">
        <f>IF('Cumulative Cost Share Budget'!$L739='Split CS budget (D)'!$L$1,'Cumulative Cost Share Budget'!D739,0)</f>
        <v>0</v>
      </c>
      <c r="E739" s="235">
        <f>IF('Cumulative Cost Share Budget'!$L739='Split CS budget (D)'!$L$1,'Cumulative Cost Share Budget'!E739,0)</f>
        <v>0</v>
      </c>
      <c r="F739" s="235">
        <f>IF('Cumulative Cost Share Budget'!$L739='Split CS budget (D)'!$L$1,'Cumulative Cost Share Budget'!F739,0)</f>
        <v>0</v>
      </c>
      <c r="G739" s="235">
        <f>IF('Cumulative Cost Share Budget'!$L739='Split CS budget (D)'!$L$1,'Cumulative Cost Share Budget'!G739,0)</f>
        <v>0</v>
      </c>
      <c r="H739" s="235">
        <f>IF('Cumulative Cost Share Budget'!$L739='Split CS budget (D)'!$L$1,'Cumulative Cost Share Budget'!H739,0)</f>
        <v>0</v>
      </c>
      <c r="I739" s="235">
        <f>IF('Cumulative Cost Share Budget'!$L739='Split CS budget (D)'!$L$1,'Cumulative Cost Share Budget'!I739,0)</f>
        <v>0</v>
      </c>
      <c r="J739" s="158">
        <f t="shared" si="362"/>
        <v>0</v>
      </c>
      <c r="K739" s="2"/>
      <c r="L739" s="2"/>
      <c r="M739" s="2"/>
      <c r="N739" s="2"/>
      <c r="O739" s="2"/>
      <c r="P739" s="2"/>
    </row>
    <row r="740" spans="1:45" hidden="1">
      <c r="A740" s="480">
        <f>A531</f>
        <v>0</v>
      </c>
      <c r="B740" s="480">
        <f>B531</f>
        <v>0</v>
      </c>
      <c r="C740" s="480">
        <f>C531</f>
        <v>0</v>
      </c>
      <c r="D740" s="551">
        <f>IF('Cumulative Cost Share Budget'!$L740='Split CS budget (D)'!$L$1,'Cumulative Cost Share Budget'!D740,0)</f>
        <v>0</v>
      </c>
      <c r="E740" s="235">
        <f>IF('Cumulative Cost Share Budget'!$L740='Split CS budget (D)'!$L$1,'Cumulative Cost Share Budget'!E740,0)</f>
        <v>0</v>
      </c>
      <c r="F740" s="235">
        <f>IF('Cumulative Cost Share Budget'!$L740='Split CS budget (D)'!$L$1,'Cumulative Cost Share Budget'!F740,0)</f>
        <v>0</v>
      </c>
      <c r="G740" s="235">
        <f>IF('Cumulative Cost Share Budget'!$L740='Split CS budget (D)'!$L$1,'Cumulative Cost Share Budget'!G740,0)</f>
        <v>0</v>
      </c>
      <c r="H740" s="235">
        <f>IF('Cumulative Cost Share Budget'!$L740='Split CS budget (D)'!$L$1,'Cumulative Cost Share Budget'!H740,0)</f>
        <v>0</v>
      </c>
      <c r="I740" s="235">
        <f>IF('Cumulative Cost Share Budget'!$L740='Split CS budget (D)'!$L$1,'Cumulative Cost Share Budget'!I740,0)</f>
        <v>0</v>
      </c>
      <c r="J740" s="158">
        <f t="shared" si="362"/>
        <v>0</v>
      </c>
      <c r="K740" s="2"/>
      <c r="L740" s="2"/>
      <c r="M740" s="2"/>
      <c r="N740" s="2"/>
      <c r="O740" s="2"/>
      <c r="P740" s="2"/>
      <c r="V740" s="123"/>
    </row>
    <row r="741" spans="1:45" hidden="1">
      <c r="A741" s="480">
        <f>A538</f>
        <v>0</v>
      </c>
      <c r="B741" s="480">
        <f>B538</f>
        <v>0</v>
      </c>
      <c r="C741" s="480">
        <f>C538</f>
        <v>0</v>
      </c>
      <c r="D741" s="551">
        <f>IF('Cumulative Cost Share Budget'!$L741='Split CS budget (D)'!$L$1,'Cumulative Cost Share Budget'!D741,0)</f>
        <v>0</v>
      </c>
      <c r="E741" s="235">
        <f>IF('Cumulative Cost Share Budget'!$L741='Split CS budget (D)'!$L$1,'Cumulative Cost Share Budget'!E741,0)</f>
        <v>0</v>
      </c>
      <c r="F741" s="235">
        <f>IF('Cumulative Cost Share Budget'!$L741='Split CS budget (D)'!$L$1,'Cumulative Cost Share Budget'!F741,0)</f>
        <v>0</v>
      </c>
      <c r="G741" s="235">
        <f>IF('Cumulative Cost Share Budget'!$L741='Split CS budget (D)'!$L$1,'Cumulative Cost Share Budget'!G741,0)</f>
        <v>0</v>
      </c>
      <c r="H741" s="235">
        <f>IF('Cumulative Cost Share Budget'!$L741='Split CS budget (D)'!$L$1,'Cumulative Cost Share Budget'!H741,0)</f>
        <v>0</v>
      </c>
      <c r="I741" s="235">
        <f>IF('Cumulative Cost Share Budget'!$L741='Split CS budget (D)'!$L$1,'Cumulative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49" t="s">
        <v>268</v>
      </c>
      <c r="C742" s="749"/>
      <c r="D742" s="749"/>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4.4" thickBot="1">
      <c r="A744" s="758" t="s">
        <v>11</v>
      </c>
      <c r="B744" s="758"/>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4.4" thickBot="1">
      <c r="A745" s="758" t="s">
        <v>12</v>
      </c>
      <c r="B745" s="758"/>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0.52500000000000002</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8" thickBot="1">
      <c r="A746" s="1" t="s">
        <v>5</v>
      </c>
      <c r="D746" s="53" t="s">
        <v>167</v>
      </c>
      <c r="E746" s="343">
        <f>M745</f>
        <v>0.52500000000000002</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8"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4.4"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86215A67-9E45-4568-8236-3C6B4A96DA46}"/>
  </dataValidations>
  <pageMargins left="1" right="0.5" top="0.5" bottom="0.5" header="0.5" footer="0.5"/>
  <pageSetup scale="10" fitToHeight="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77FC5-4995-4122-A9E7-01C45EF38C72}">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85" customFormat="1" ht="18" thickBot="1">
      <c r="A1" s="780" t="s">
        <v>201</v>
      </c>
      <c r="B1" s="780"/>
      <c r="C1" s="780"/>
      <c r="D1" s="780"/>
      <c r="E1" s="780"/>
      <c r="F1" s="780"/>
      <c r="G1" s="780"/>
      <c r="H1" s="780"/>
      <c r="I1" s="780"/>
      <c r="J1" s="780"/>
      <c r="K1" s="82"/>
      <c r="L1" s="234" t="s">
        <v>244</v>
      </c>
      <c r="M1" s="84"/>
      <c r="N1" s="410" t="s">
        <v>339</v>
      </c>
      <c r="O1" s="411"/>
      <c r="P1" s="412"/>
      <c r="Q1" s="413" t="str">
        <f>'Cumulative Budget Request '!Q2</f>
        <v>FY2025</v>
      </c>
      <c r="R1" s="83"/>
      <c r="X1" s="85" t="s">
        <v>282</v>
      </c>
    </row>
    <row r="2" spans="1:65" s="85" customFormat="1" ht="16.2" thickBot="1">
      <c r="A2" s="82" t="s">
        <v>78</v>
      </c>
      <c r="B2" s="791">
        <f>'Cumulative Budget Request '!B3</f>
        <v>0</v>
      </c>
      <c r="C2" s="791"/>
      <c r="D2" s="791"/>
      <c r="E2" s="113"/>
      <c r="F2" s="113"/>
      <c r="G2" s="113"/>
      <c r="H2" s="113"/>
      <c r="I2" s="113"/>
      <c r="J2" s="113"/>
      <c r="K2" s="82"/>
      <c r="L2" s="113"/>
      <c r="M2" s="84"/>
      <c r="N2" s="36" t="s">
        <v>73</v>
      </c>
      <c r="O2" s="37"/>
      <c r="P2" s="38"/>
      <c r="Q2" s="210">
        <f>'Cumulative Budget Request '!Q3</f>
        <v>0.189</v>
      </c>
      <c r="R2" s="83"/>
      <c r="X2" s="85" t="s">
        <v>277</v>
      </c>
    </row>
    <row r="3" spans="1:65" s="85" customFormat="1" ht="16.2" thickBot="1">
      <c r="A3" s="82" t="s">
        <v>69</v>
      </c>
      <c r="B3" s="873">
        <f>'Cumulative Budget Request '!B4</f>
        <v>0</v>
      </c>
      <c r="C3" s="873"/>
      <c r="D3" s="873"/>
      <c r="K3" s="82"/>
      <c r="L3" s="113"/>
      <c r="M3" s="84"/>
      <c r="N3" s="36" t="s">
        <v>170</v>
      </c>
      <c r="O3" s="313"/>
      <c r="P3" s="313"/>
      <c r="Q3" s="210">
        <f>'Cumulative Budget Request '!Q4</f>
        <v>0.03</v>
      </c>
      <c r="R3" s="771" t="s">
        <v>454</v>
      </c>
      <c r="S3" s="772"/>
      <c r="T3" s="772"/>
      <c r="U3" s="772"/>
      <c r="V3" s="773"/>
      <c r="X3" s="85" t="s">
        <v>278</v>
      </c>
    </row>
    <row r="4" spans="1:65" s="85" customFormat="1" ht="16.2" thickBot="1">
      <c r="A4" s="82" t="s">
        <v>86</v>
      </c>
      <c r="B4" s="873">
        <f>'Cumulative Budget Request '!B5</f>
        <v>0</v>
      </c>
      <c r="C4" s="873"/>
      <c r="D4" s="873"/>
      <c r="K4" s="82"/>
      <c r="L4" s="113"/>
      <c r="N4" s="414" t="s">
        <v>171</v>
      </c>
      <c r="O4" s="415"/>
      <c r="P4" s="415"/>
      <c r="Q4" s="416">
        <f>'Cumulative Budget Request '!Q5</f>
        <v>0.03</v>
      </c>
      <c r="R4" s="565" t="s">
        <v>2</v>
      </c>
      <c r="S4" s="566" t="s">
        <v>3</v>
      </c>
      <c r="T4" s="566" t="s">
        <v>4</v>
      </c>
      <c r="U4" s="566" t="s">
        <v>8</v>
      </c>
      <c r="V4" s="571" t="s">
        <v>9</v>
      </c>
    </row>
    <row r="5" spans="1:65" s="85" customFormat="1" ht="16.2" thickBot="1">
      <c r="A5" s="82" t="s">
        <v>252</v>
      </c>
      <c r="B5" s="778"/>
      <c r="C5" s="778"/>
      <c r="D5" s="778"/>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65" s="85" customFormat="1" ht="16.2" thickBot="1">
      <c r="A6" s="82" t="s">
        <v>186</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65" s="85" customFormat="1" ht="15.6">
      <c r="A7" s="82"/>
      <c r="B7" s="113"/>
      <c r="C7" s="113"/>
      <c r="D7" s="113"/>
      <c r="K7" s="82"/>
      <c r="L7" s="113"/>
      <c r="N7" s="406"/>
      <c r="O7" s="406"/>
      <c r="P7" s="406"/>
      <c r="Q7" s="499"/>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6">
      <c r="A8" s="875" t="s">
        <v>276</v>
      </c>
      <c r="B8" s="876" t="s">
        <v>280</v>
      </c>
      <c r="C8" s="876"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6">
      <c r="A9" s="875"/>
      <c r="B9" s="876"/>
      <c r="C9" s="876"/>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6">
      <c r="A10" s="875"/>
      <c r="B10" s="350">
        <v>0</v>
      </c>
      <c r="C10" s="350">
        <v>0</v>
      </c>
      <c r="D10" s="113"/>
      <c r="K10" s="82"/>
      <c r="L10" s="113"/>
      <c r="N10" s="262"/>
      <c r="O10" s="262"/>
      <c r="P10" s="262"/>
      <c r="Q10" s="500"/>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6">
      <c r="A11" s="82"/>
      <c r="B11" s="113"/>
      <c r="C11" s="113"/>
      <c r="D11" s="113"/>
      <c r="F11" s="83"/>
      <c r="K11" s="82"/>
      <c r="L11" s="113"/>
      <c r="N11" s="261"/>
    </row>
    <row r="12" spans="1:65">
      <c r="A12" s="781" t="s">
        <v>253</v>
      </c>
      <c r="B12" s="781"/>
      <c r="C12" s="781"/>
      <c r="D12" s="781"/>
      <c r="E12" s="781"/>
      <c r="F12" s="781"/>
      <c r="G12" s="781"/>
      <c r="H12" s="781"/>
      <c r="I12" s="781"/>
      <c r="J12" s="781"/>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62" t="s">
        <v>118</v>
      </c>
      <c r="V14" s="762"/>
      <c r="W14" s="762"/>
      <c r="X14" s="762"/>
      <c r="Y14" s="762"/>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5">
        <f>IF('Cumulative Cost Share Budget'!$L16='Split CS budget (E)'!$L$1,'Cumulative Cost Share Budget'!A16,0)</f>
        <v>0</v>
      </c>
      <c r="B17" s="493">
        <f>IF('Cumulative Cost Share Budget'!$L16='Split CS budget (E)'!$L$1,'Cumulative Cost Share Budget'!B16,0)</f>
        <v>0</v>
      </c>
      <c r="C17" s="486"/>
      <c r="D17" s="33" t="s">
        <v>123</v>
      </c>
      <c r="E17" s="76">
        <f>ROUND($R17*$S17,6)</f>
        <v>0</v>
      </c>
      <c r="F17" s="76">
        <f>ROUND($R18*$S18,6)</f>
        <v>0</v>
      </c>
      <c r="G17" s="76">
        <f>ROUND($R19*$S19,6)</f>
        <v>0</v>
      </c>
      <c r="H17" s="76">
        <f>ROUND($R20*$S20,6)</f>
        <v>0</v>
      </c>
      <c r="I17" s="76">
        <f>ROUND($R21*$S21,6)</f>
        <v>0</v>
      </c>
      <c r="J17" s="46"/>
      <c r="M17" s="133">
        <f>IF('Cumulative Cost Share Budget'!L16='Split CS budget (E)'!$L$1,'Cumulative Cost Share Budget'!M16,0)</f>
        <v>0</v>
      </c>
      <c r="N17" s="214">
        <f>IF('Cumulative Cost Share Budget'!$L16='Split CS budget (E)'!$L$1,'Cumulative Cost Share Budget'!N16,0)</f>
        <v>0</v>
      </c>
      <c r="O17" s="214">
        <f>IF('Cumulative Cost Share Budget'!$L16='Split CS budget (E)'!$L$1,'Cumulative Cost Share Budget'!O16,0)</f>
        <v>0</v>
      </c>
      <c r="P17" s="209">
        <f>IF('Cumulative Cost Share Budget'!L16='Split CS budget (E)'!$L$1,'Cumulative Cost Share Budget'!P16,0)</f>
        <v>0</v>
      </c>
      <c r="Q17" s="211">
        <f>IF('Cumulative Cost Share Budget'!L16='Split CS budget (E)'!$L$1,'Cumulative Cost Share Budget'!Q16,0)</f>
        <v>0</v>
      </c>
      <c r="R17" s="212">
        <f>IF('Cumulative Cost Share Budget'!L16='Split CS budget (E)'!$L$1,'Cumulative Cost Share Budget'!R16,0)</f>
        <v>0</v>
      </c>
      <c r="S17" s="209">
        <f>IF('Cumulative Cost Share Budget'!L16='Split CS budget (E)'!$L$1,'Cumulative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93">
        <f>IF('Cumulative Cost Share Budget'!$L17='Split CS budget (E)'!$L$1,'Cumulative Cost Share Budget'!A17,0)</f>
        <v>0</v>
      </c>
      <c r="B18" s="493">
        <f>IF('Cumulative Cost Share Budget'!$L17='Split CS budget (E)'!$L$1,'Cumulative Cost Share Budget'!B17,0)</f>
        <v>0</v>
      </c>
      <c r="C18" s="480"/>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(E)'!$L$1,'Cumulative Cost Share Budget'!Q17,0)</f>
        <v>0</v>
      </c>
      <c r="R18" s="212">
        <f>IF('Cumulative Cost Share Budget'!L17='Split CS budget (E)'!$L$1,'Cumulative Cost Share Budget'!R17,0)</f>
        <v>0</v>
      </c>
      <c r="S18" s="209">
        <f>IF('Cumulative Cost Share Budget'!L17='Split CS budget (E)'!$L$1,'Cumulative Cost Share Budget'!S17,0)</f>
        <v>0</v>
      </c>
      <c r="T18" s="16"/>
      <c r="U18" s="324"/>
      <c r="V18" s="324"/>
      <c r="W18" s="324"/>
      <c r="X18" s="324"/>
      <c r="Y18" s="324"/>
    </row>
    <row r="19" spans="1:29">
      <c r="A19" s="449"/>
      <c r="B19" s="481"/>
      <c r="C19" s="480"/>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(E)'!$L$1,'Cumulative Cost Share Budget'!Q18,0)</f>
        <v>0</v>
      </c>
      <c r="R19" s="212">
        <f>IF('Cumulative Cost Share Budget'!L18='Split CS budget (E)'!$L$1,'Cumulative Cost Share Budget'!R18,0)</f>
        <v>0</v>
      </c>
      <c r="S19" s="209">
        <f>IF('Cumulative Cost Share Budget'!L18='Split CS budget (E)'!$L$1,'Cumulative Cost Share Budget'!S18,0)</f>
        <v>0</v>
      </c>
      <c r="T19" s="16"/>
      <c r="U19" s="323"/>
      <c r="V19" s="323"/>
      <c r="W19" s="323"/>
      <c r="X19" s="323"/>
      <c r="Y19" s="323"/>
    </row>
    <row r="20" spans="1:29" ht="15">
      <c r="A20" s="449"/>
      <c r="B20" s="481"/>
      <c r="C20" s="480"/>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(E)'!$L$1,'Cumulative Cost Share Budget'!Q19,0)</f>
        <v>0</v>
      </c>
      <c r="R20" s="212">
        <f>IF('Cumulative Cost Share Budget'!L19='Split CS budget (E)'!$L$1,'Cumulative Cost Share Budget'!R19,0)</f>
        <v>0</v>
      </c>
      <c r="S20" s="209">
        <f>IF('Cumulative Cost Share Budget'!L19='Split CS budget (E)'!$L$1,'Cumulative Cost Share Budget'!S19,0)</f>
        <v>0</v>
      </c>
      <c r="T20" s="16"/>
      <c r="U20" s="323"/>
      <c r="V20" s="323"/>
      <c r="W20" s="323"/>
      <c r="X20" s="323"/>
      <c r="Y20" s="323"/>
    </row>
    <row r="21" spans="1:29">
      <c r="A21" s="449"/>
      <c r="B21" s="481"/>
      <c r="C21" s="480"/>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(E)'!$L$1,'Cumulative Cost Share Budget'!Q20,0)</f>
        <v>0</v>
      </c>
      <c r="R21" s="212">
        <f>IF('Cumulative Cost Share Budget'!L20='Split CS budget (E)'!$L$1,'Cumulative Cost Share Budget'!R20,0)</f>
        <v>0</v>
      </c>
      <c r="S21" s="209">
        <f>IF('Cumulative Cost Share Budget'!L20='Split CS budget (E)'!$L$1,'Cumulative Cost Share Budget'!S20,0)</f>
        <v>0</v>
      </c>
      <c r="T21" s="16"/>
      <c r="U21" s="323"/>
      <c r="V21" s="323"/>
      <c r="W21" s="323"/>
      <c r="X21" s="323"/>
      <c r="Y21" s="323"/>
    </row>
    <row r="22" spans="1:29" hidden="1">
      <c r="A22" s="449"/>
      <c r="B22" s="481"/>
      <c r="C22" s="480"/>
      <c r="D22" s="59"/>
      <c r="E22" s="16"/>
      <c r="F22" s="16"/>
      <c r="G22" s="16"/>
      <c r="H22" s="16"/>
      <c r="I22" s="16"/>
      <c r="J22" s="25"/>
      <c r="M22" s="215"/>
      <c r="N22" s="56"/>
      <c r="O22" s="56"/>
      <c r="P22" s="56"/>
      <c r="Q22" s="31"/>
      <c r="R22" s="56"/>
      <c r="S22" s="31"/>
      <c r="T22" s="16"/>
      <c r="U22" s="325"/>
      <c r="V22" s="326"/>
      <c r="W22" s="324"/>
      <c r="X22" s="324"/>
      <c r="Y22" s="324"/>
    </row>
    <row r="23" spans="1:29" hidden="1">
      <c r="A23" s="485">
        <f>IF('Cumulative Cost Share Budget'!$L22='Split CS budget (E)'!$L$1,'Cumulative Cost Share Budget'!A22,0)</f>
        <v>0</v>
      </c>
      <c r="B23" s="493">
        <f>IF('Cumulative Cost Share Budget'!$L22='Split CS budget (E)'!$L$1,'Cumulative Cost Share Budget'!B22,0)</f>
        <v>0</v>
      </c>
      <c r="C23" s="481"/>
      <c r="D23" s="33" t="s">
        <v>123</v>
      </c>
      <c r="E23" s="76">
        <f>ROUND($R23*$S23,6)</f>
        <v>0</v>
      </c>
      <c r="F23" s="76">
        <f>ROUND($R24*$S24,6)</f>
        <v>0</v>
      </c>
      <c r="G23" s="76">
        <f>ROUND($R25*$S25,6)</f>
        <v>0</v>
      </c>
      <c r="H23" s="76">
        <f>ROUND($R26*$S26,6)</f>
        <v>0</v>
      </c>
      <c r="I23" s="76">
        <f>ROUND($R27*$S27,6)</f>
        <v>0</v>
      </c>
      <c r="J23" s="46"/>
      <c r="M23" s="133">
        <f>IF('Cumulative Cost Share Budget'!L22='Split CS budget (E)'!$L$1,'Cumulative Cost Share Budget'!M22,0)</f>
        <v>0</v>
      </c>
      <c r="N23" s="214">
        <f>IF('Cumulative Cost Share Budget'!L22='Split CS budget (E)'!$L$1,'Cumulative Cost Share Budget'!N22,0)</f>
        <v>0</v>
      </c>
      <c r="O23" s="214">
        <f>IF('Cumulative Cost Share Budget'!$L22='Split CS budget (E)'!$L$1,'Cumulative Cost Share Budget'!O22,0)</f>
        <v>0</v>
      </c>
      <c r="P23" s="209">
        <f>IF('Cumulative Cost Share Budget'!L22='Split CS budget (E)'!$L$1,'Cumulative Cost Share Budget'!P22,0)</f>
        <v>0</v>
      </c>
      <c r="Q23" s="211">
        <f>IF('Cumulative Cost Share Budget'!L22='Split CS budget (E)'!$L$1,'Cumulative Cost Share Budget'!Q22,0)</f>
        <v>0</v>
      </c>
      <c r="R23" s="212">
        <f>IF('Cumulative Cost Share Budget'!L22='Split CS budget (E)'!$L$1,'Cumulative Cost Share Budget'!R22,0)</f>
        <v>0</v>
      </c>
      <c r="S23" s="61">
        <f>IF('Cumulative Cost Share Budget'!L22='Split CS budget (E)'!$L$1,'Cumulative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93">
        <f>IF('Cumulative Cost Share Budget'!$L23='Split CS budget (E)'!$L$1,'Cumulative Cost Share Budget'!A23,0)</f>
        <v>0</v>
      </c>
      <c r="B24" s="493">
        <f>IF('Cumulative Cost Share Budget'!$L23='Split CS budget (E)'!$L$1,'Cumulative Cost Share Budget'!B23,0)</f>
        <v>0</v>
      </c>
      <c r="C24" s="480"/>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(E)'!$L$1,'Cumulative Cost Share Budget'!Q23,0)</f>
        <v>0</v>
      </c>
      <c r="R24" s="212">
        <f>IF('Cumulative Cost Share Budget'!L23='Split CS budget (E)'!$L$1,'Cumulative Cost Share Budget'!R23,0)</f>
        <v>0</v>
      </c>
      <c r="S24" s="61">
        <f>IF('Cumulative Cost Share Budget'!L23='Split CS budget (E)'!$L$1,'Cumulative Cost Share Budget'!S23,0)</f>
        <v>0</v>
      </c>
      <c r="T24" s="16"/>
      <c r="U24" s="324"/>
      <c r="V24" s="324"/>
      <c r="W24" s="324"/>
      <c r="X24" s="324"/>
      <c r="Y24" s="324"/>
    </row>
    <row r="25" spans="1:29" hidden="1">
      <c r="A25" s="449"/>
      <c r="B25" s="481"/>
      <c r="C25" s="480"/>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(E)'!$L$1,'Cumulative Cost Share Budget'!Q24,0)</f>
        <v>0</v>
      </c>
      <c r="R25" s="212">
        <f>IF('Cumulative Cost Share Budget'!L24='Split CS budget (E)'!$L$1,'Cumulative Cost Share Budget'!R24,0)</f>
        <v>0</v>
      </c>
      <c r="S25" s="61">
        <f>IF('Cumulative Cost Share Budget'!L24='Split CS budget (E)'!$L$1,'Cumulative Cost Share Budget'!S24,0)</f>
        <v>0</v>
      </c>
      <c r="T25" s="16"/>
      <c r="U25" s="323"/>
      <c r="V25" s="323"/>
      <c r="W25" s="323"/>
      <c r="X25" s="323"/>
      <c r="Y25" s="323"/>
    </row>
    <row r="26" spans="1:29" ht="15" hidden="1">
      <c r="A26" s="449"/>
      <c r="B26" s="481"/>
      <c r="C26" s="480"/>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(E)'!$L$1,'Cumulative Cost Share Budget'!Q25,0)</f>
        <v>0</v>
      </c>
      <c r="R26" s="212">
        <f>IF('Cumulative Cost Share Budget'!L25='Split CS budget (E)'!$L$1,'Cumulative Cost Share Budget'!R25,0)</f>
        <v>0</v>
      </c>
      <c r="S26" s="61">
        <f>IF('Cumulative Cost Share Budget'!L25='Split CS budget (E)'!$L$1,'Cumulative Cost Share Budget'!S25,0)</f>
        <v>0</v>
      </c>
      <c r="T26" s="16"/>
      <c r="U26" s="323"/>
      <c r="V26" s="323"/>
      <c r="W26" s="323"/>
      <c r="X26" s="323"/>
      <c r="Y26" s="323"/>
    </row>
    <row r="27" spans="1:29" hidden="1">
      <c r="A27" s="449"/>
      <c r="B27" s="481"/>
      <c r="C27" s="480"/>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(E)'!$L$1,'Cumulative Cost Share Budget'!Q26,0)</f>
        <v>0</v>
      </c>
      <c r="R27" s="212">
        <f>IF('Cumulative Cost Share Budget'!L26='Split CS budget (E)'!$L$1,'Cumulative Cost Share Budget'!R26,0)</f>
        <v>0</v>
      </c>
      <c r="S27" s="61">
        <f>IF('Cumulative Cost Share Budget'!L26='Split CS budget (E)'!$L$1,'Cumulative Cost Share Budget'!S26,0)</f>
        <v>0</v>
      </c>
      <c r="T27" s="16"/>
      <c r="U27" s="323"/>
      <c r="V27" s="323"/>
      <c r="W27" s="323"/>
      <c r="X27" s="323"/>
      <c r="Y27" s="323"/>
    </row>
    <row r="28" spans="1:29" hidden="1">
      <c r="A28" s="449"/>
      <c r="B28" s="481"/>
      <c r="C28" s="480"/>
      <c r="D28" s="59"/>
      <c r="E28" s="16"/>
      <c r="F28" s="16"/>
      <c r="G28" s="16"/>
      <c r="H28" s="16"/>
      <c r="I28" s="16"/>
      <c r="J28" s="25"/>
      <c r="M28" s="215"/>
      <c r="N28" s="56"/>
      <c r="O28" s="56"/>
      <c r="P28" s="56"/>
      <c r="Q28" s="31"/>
      <c r="R28" s="56"/>
      <c r="S28" s="31"/>
      <c r="T28" s="16"/>
      <c r="U28" s="325"/>
      <c r="V28" s="326"/>
      <c r="W28" s="324"/>
      <c r="X28" s="324"/>
      <c r="Y28" s="324"/>
    </row>
    <row r="29" spans="1:29" hidden="1">
      <c r="A29" s="485">
        <f>IF('Cumulative Cost Share Budget'!$L28='Split CS budget (E)'!$L$1,'Cumulative Cost Share Budget'!A28,0)</f>
        <v>0</v>
      </c>
      <c r="B29" s="493">
        <f>IF('Cumulative Cost Share Budget'!$L28='Split CS budget (E)'!$L$1,'Cumulative Cost Share Budget'!B28,0)</f>
        <v>0</v>
      </c>
      <c r="C29" s="481"/>
      <c r="D29" s="33" t="s">
        <v>123</v>
      </c>
      <c r="E29" s="76">
        <f>ROUND($R29*$S29,6)</f>
        <v>0</v>
      </c>
      <c r="F29" s="76">
        <f>ROUND($R30*$S30,6)</f>
        <v>0</v>
      </c>
      <c r="G29" s="76">
        <f>ROUND($R31*$S31,6)</f>
        <v>0</v>
      </c>
      <c r="H29" s="76">
        <f>ROUND($R32*$S32,6)</f>
        <v>0</v>
      </c>
      <c r="I29" s="76">
        <f>ROUND($R33*$S33,6)</f>
        <v>0</v>
      </c>
      <c r="J29" s="46"/>
      <c r="M29" s="133">
        <f>IF('Cumulative Cost Share Budget'!L28='Split CS budget (E)'!$L$1,'Cumulative Cost Share Budget'!M28,0)</f>
        <v>0</v>
      </c>
      <c r="N29" s="214">
        <f>IF('Cumulative Cost Share Budget'!L28='Split CS budget (E)'!$L$1,'Cumulative Cost Share Budget'!N28,0)</f>
        <v>0</v>
      </c>
      <c r="O29" s="214">
        <f>IF('Cumulative Cost Share Budget'!$L28='Split CS budget (E)'!$L$1,'Cumulative Cost Share Budget'!O28,0)</f>
        <v>0</v>
      </c>
      <c r="P29" s="209">
        <f>IF('Cumulative Cost Share Budget'!L28='Split CS budget (E)'!$L$1,'Cumulative Cost Share Budget'!P28,0)</f>
        <v>0</v>
      </c>
      <c r="Q29" s="211">
        <f>IF('Cumulative Cost Share Budget'!L28='Split CS budget (E)'!$L$1,'Cumulative Cost Share Budget'!Q28,0)</f>
        <v>0</v>
      </c>
      <c r="R29" s="212">
        <f>IF('Cumulative Cost Share Budget'!L28='Split CS budget (E)'!$L$1,'Cumulative Cost Share Budget'!R28,0)</f>
        <v>0</v>
      </c>
      <c r="S29" s="61">
        <f>IF('Cumulative Cost Share Budget'!L28='Split CS budget (E)'!$L$1,'Cumulative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93">
        <f>IF('Cumulative Cost Share Budget'!$L29='Split CS budget (E)'!$L$1,'Cumulative Cost Share Budget'!A29,0)</f>
        <v>0</v>
      </c>
      <c r="B30" s="493">
        <f>IF('Cumulative Cost Share Budget'!$L29='Split CS budget (E)'!$L$1,'Cumulative Cost Share Budget'!B29,0)</f>
        <v>0</v>
      </c>
      <c r="C30" s="480"/>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(E)'!$L$1,'Cumulative Cost Share Budget'!Q29,0)</f>
        <v>0</v>
      </c>
      <c r="R30" s="212">
        <f>IF('Cumulative Cost Share Budget'!L29='Split CS budget (E)'!$L$1,'Cumulative Cost Share Budget'!R29,0)</f>
        <v>0</v>
      </c>
      <c r="S30" s="61">
        <f>IF('Cumulative Cost Share Budget'!L29='Split CS budget (E)'!$L$1,'Cumulative Cost Share Budget'!S29,0)</f>
        <v>0</v>
      </c>
      <c r="T30" s="16"/>
      <c r="U30" s="324"/>
      <c r="V30" s="324"/>
      <c r="W30" s="324"/>
      <c r="X30" s="324"/>
      <c r="Y30" s="324"/>
    </row>
    <row r="31" spans="1:29" hidden="1">
      <c r="A31" s="449"/>
      <c r="B31" s="481"/>
      <c r="C31" s="480"/>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(E)'!$L$1,'Cumulative Cost Share Budget'!Q30,0)</f>
        <v>0</v>
      </c>
      <c r="R31" s="212">
        <f>IF('Cumulative Cost Share Budget'!L30='Split CS budget (E)'!$L$1,'Cumulative Cost Share Budget'!R30,0)</f>
        <v>0</v>
      </c>
      <c r="S31" s="61">
        <f>IF('Cumulative Cost Share Budget'!L30='Split CS budget (E)'!$L$1,'Cumulative Cost Share Budget'!S30,0)</f>
        <v>0</v>
      </c>
      <c r="T31" s="16"/>
      <c r="U31" s="323"/>
      <c r="V31" s="323"/>
      <c r="W31" s="323"/>
      <c r="X31" s="323"/>
      <c r="Y31" s="323"/>
    </row>
    <row r="32" spans="1:29" ht="15" hidden="1">
      <c r="A32" s="449"/>
      <c r="B32" s="481"/>
      <c r="C32" s="480"/>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(E)'!$L$1,'Cumulative Cost Share Budget'!Q31,0)</f>
        <v>0</v>
      </c>
      <c r="R32" s="212">
        <f>IF('Cumulative Cost Share Budget'!L31='Split CS budget (E)'!$L$1,'Cumulative Cost Share Budget'!R31,0)</f>
        <v>0</v>
      </c>
      <c r="S32" s="61">
        <f>IF('Cumulative Cost Share Budget'!L31='Split CS budget (E)'!$L$1,'Cumulative Cost Share Budget'!S31,0)</f>
        <v>0</v>
      </c>
      <c r="T32" s="16"/>
      <c r="U32" s="323"/>
      <c r="V32" s="323"/>
      <c r="W32" s="323"/>
      <c r="X32" s="323"/>
      <c r="Y32" s="323"/>
    </row>
    <row r="33" spans="1:25" hidden="1">
      <c r="A33" s="449"/>
      <c r="B33" s="481"/>
      <c r="C33" s="480"/>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(E)'!$L$1,'Cumulative Cost Share Budget'!Q32,0)</f>
        <v>0</v>
      </c>
      <c r="R33" s="212">
        <f>IF('Cumulative Cost Share Budget'!L32='Split CS budget (E)'!$L$1,'Cumulative Cost Share Budget'!R32,0)</f>
        <v>0</v>
      </c>
      <c r="S33" s="61">
        <f>IF('Cumulative Cost Share Budget'!L32='Split CS budget (E)'!$L$1,'Cumulative Cost Share Budget'!S32,0)</f>
        <v>0</v>
      </c>
      <c r="T33" s="16"/>
      <c r="U33" s="323"/>
      <c r="V33" s="323"/>
      <c r="W33" s="323"/>
      <c r="X33" s="323"/>
      <c r="Y33" s="323"/>
    </row>
    <row r="34" spans="1:25" hidden="1">
      <c r="A34" s="449"/>
      <c r="B34" s="481"/>
      <c r="C34" s="480"/>
      <c r="D34" s="59"/>
      <c r="E34" s="16"/>
      <c r="F34" s="16"/>
      <c r="G34" s="16"/>
      <c r="H34" s="16"/>
      <c r="I34" s="16"/>
      <c r="J34" s="25"/>
      <c r="M34" s="215"/>
      <c r="N34" s="56"/>
      <c r="O34" s="56"/>
      <c r="P34" s="56"/>
      <c r="Q34" s="31"/>
      <c r="R34" s="56"/>
      <c r="S34" s="31"/>
      <c r="T34" s="16"/>
      <c r="U34" s="325"/>
      <c r="V34" s="326"/>
      <c r="W34" s="324"/>
      <c r="X34" s="324"/>
      <c r="Y34" s="324"/>
    </row>
    <row r="35" spans="1:25" hidden="1">
      <c r="A35" s="485">
        <f>IF('Cumulative Cost Share Budget'!$L34='Split CS budget (E)'!$L$1,'Cumulative Cost Share Budget'!A34,0)</f>
        <v>0</v>
      </c>
      <c r="B35" s="493">
        <f>IF('Cumulative Cost Share Budget'!$L34='Split CS budget (E)'!$L$1,'Cumulative Cost Share Budget'!B34,0)</f>
        <v>0</v>
      </c>
      <c r="C35" s="481"/>
      <c r="D35" s="33" t="s">
        <v>123</v>
      </c>
      <c r="E35" s="76">
        <f>ROUND($R35*$S35,6)</f>
        <v>0</v>
      </c>
      <c r="F35" s="76">
        <f>ROUND($R36*$S36,6)</f>
        <v>0</v>
      </c>
      <c r="G35" s="76">
        <f>ROUND($R37*$S37,6)</f>
        <v>0</v>
      </c>
      <c r="H35" s="76">
        <f>ROUND($R38*$S38,6)</f>
        <v>0</v>
      </c>
      <c r="I35" s="76">
        <f>ROUND($R39*$S39,6)</f>
        <v>0</v>
      </c>
      <c r="J35" s="46"/>
      <c r="M35" s="133">
        <f>IF('Cumulative Cost Share Budget'!L34='Split CS budget (E)'!$L$1,'Cumulative Cost Share Budget'!M34,0)</f>
        <v>0</v>
      </c>
      <c r="N35" s="214">
        <f>IF('Cumulative Cost Share Budget'!L34='Split CS budget (E)'!$L$1,'Cumulative Cost Share Budget'!N34,0)</f>
        <v>0</v>
      </c>
      <c r="O35" s="214">
        <f>IF('Cumulative Cost Share Budget'!$L34='Split CS budget (E)'!$L$1,'Cumulative Cost Share Budget'!O34,0)</f>
        <v>0</v>
      </c>
      <c r="P35" s="209">
        <f>IF('Cumulative Cost Share Budget'!L34='Split CS budget (E)'!$L$1,'Cumulative Cost Share Budget'!P34,0)</f>
        <v>0</v>
      </c>
      <c r="Q35" s="211">
        <f>IF('Cumulative Cost Share Budget'!L34='Split CS budget (E)'!$L$1,'Cumulative Cost Share Budget'!Q34,0)</f>
        <v>0</v>
      </c>
      <c r="R35" s="212">
        <f>IF('Cumulative Cost Share Budget'!L34='Split CS budget (E)'!$L$1,'Cumulative Cost Share Budget'!R34,0)</f>
        <v>0</v>
      </c>
      <c r="S35" s="61">
        <f>IF('Cumulative Cost Share Budget'!L34='Split CS budget (E)'!$L$1,'Cumulative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93">
        <f>IF('Cumulative Cost Share Budget'!$L35='Split CS budget (E)'!$L$1,'Cumulative Cost Share Budget'!A35,0)</f>
        <v>0</v>
      </c>
      <c r="B36" s="493">
        <f>IF('Cumulative Cost Share Budget'!$L35='Split CS budget (E)'!$L$1,'Cumulative Cost Share Budget'!B35,0)</f>
        <v>0</v>
      </c>
      <c r="C36" s="480"/>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(E)'!$L$1,'Cumulative Cost Share Budget'!Q35,0)</f>
        <v>0</v>
      </c>
      <c r="R36" s="212">
        <f>IF('Cumulative Cost Share Budget'!L35='Split CS budget (E)'!$L$1,'Cumulative Cost Share Budget'!R35,0)</f>
        <v>0</v>
      </c>
      <c r="S36" s="61">
        <f>IF('Cumulative Cost Share Budget'!L35='Split CS budget (E)'!$L$1,'Cumulative Cost Share Budget'!S35,0)</f>
        <v>0</v>
      </c>
      <c r="T36" s="16"/>
      <c r="U36" s="324"/>
      <c r="V36" s="324"/>
      <c r="W36" s="324"/>
      <c r="X36" s="324"/>
      <c r="Y36" s="324"/>
    </row>
    <row r="37" spans="1:25" hidden="1">
      <c r="A37" s="449"/>
      <c r="B37" s="481"/>
      <c r="C37" s="480"/>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(E)'!$L$1,'Cumulative Cost Share Budget'!Q36,0)</f>
        <v>0</v>
      </c>
      <c r="R37" s="212">
        <f>IF('Cumulative Cost Share Budget'!L36='Split CS budget (E)'!$L$1,'Cumulative Cost Share Budget'!R36,0)</f>
        <v>0</v>
      </c>
      <c r="S37" s="61">
        <f>IF('Cumulative Cost Share Budget'!L36='Split CS budget (E)'!$L$1,'Cumulative Cost Share Budget'!S36,0)</f>
        <v>0</v>
      </c>
      <c r="T37" s="16"/>
      <c r="U37" s="323"/>
      <c r="V37" s="323"/>
      <c r="W37" s="323"/>
      <c r="X37" s="323"/>
      <c r="Y37" s="323"/>
    </row>
    <row r="38" spans="1:25" ht="15" hidden="1">
      <c r="A38" s="449"/>
      <c r="B38" s="481"/>
      <c r="C38" s="480"/>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(E)'!$L$1,'Cumulative Cost Share Budget'!Q37,0)</f>
        <v>0</v>
      </c>
      <c r="R38" s="212">
        <f>IF('Cumulative Cost Share Budget'!L37='Split CS budget (E)'!$L$1,'Cumulative Cost Share Budget'!R37,0)</f>
        <v>0</v>
      </c>
      <c r="S38" s="61">
        <f>IF('Cumulative Cost Share Budget'!L37='Split CS budget (E)'!$L$1,'Cumulative Cost Share Budget'!S37,0)</f>
        <v>0</v>
      </c>
      <c r="T38" s="16"/>
      <c r="U38" s="323"/>
      <c r="V38" s="323"/>
      <c r="W38" s="323"/>
      <c r="X38" s="323"/>
      <c r="Y38" s="323"/>
    </row>
    <row r="39" spans="1:25" hidden="1">
      <c r="A39" s="449"/>
      <c r="B39" s="481"/>
      <c r="C39" s="480"/>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(E)'!$L$1,'Cumulative Cost Share Budget'!Q38,0)</f>
        <v>0</v>
      </c>
      <c r="R39" s="212">
        <f>IF('Cumulative Cost Share Budget'!L38='Split CS budget (E)'!$L$1,'Cumulative Cost Share Budget'!R38,0)</f>
        <v>0</v>
      </c>
      <c r="S39" s="61">
        <f>IF('Cumulative Cost Share Budget'!L38='Split CS budget (E)'!$L$1,'Cumulative Cost Share Budget'!S38,0)</f>
        <v>0</v>
      </c>
      <c r="T39" s="16"/>
      <c r="U39" s="323"/>
      <c r="V39" s="323"/>
      <c r="W39" s="323"/>
      <c r="X39" s="323"/>
      <c r="Y39" s="323"/>
    </row>
    <row r="40" spans="1:25" hidden="1">
      <c r="A40" s="449"/>
      <c r="B40" s="481"/>
      <c r="C40" s="480"/>
      <c r="D40" s="59"/>
      <c r="E40" s="16"/>
      <c r="F40" s="16"/>
      <c r="G40" s="16"/>
      <c r="H40" s="16"/>
      <c r="I40" s="16"/>
      <c r="J40" s="25"/>
      <c r="M40" s="215"/>
      <c r="N40" s="56"/>
      <c r="O40" s="56"/>
      <c r="P40" s="56"/>
      <c r="Q40" s="31"/>
      <c r="R40" s="56"/>
      <c r="S40" s="31"/>
      <c r="T40" s="16"/>
      <c r="U40" s="325"/>
      <c r="V40" s="326"/>
      <c r="W40" s="324"/>
      <c r="X40" s="324"/>
      <c r="Y40" s="324"/>
    </row>
    <row r="41" spans="1:25" hidden="1">
      <c r="A41" s="485">
        <f>IF('Cumulative Cost Share Budget'!$L40='Split CS budget (E)'!$L$1,'Cumulative Cost Share Budget'!A40,0)</f>
        <v>0</v>
      </c>
      <c r="B41" s="493">
        <f>IF('Cumulative Cost Share Budget'!$L40='Split CS budget (E)'!$L$1,'Cumulative Cost Share Budget'!B40,0)</f>
        <v>0</v>
      </c>
      <c r="C41" s="481"/>
      <c r="D41" s="33" t="s">
        <v>123</v>
      </c>
      <c r="E41" s="76">
        <f>ROUND($R41*$S41,6)</f>
        <v>0</v>
      </c>
      <c r="F41" s="76">
        <f>ROUND($R42*$S42,6)</f>
        <v>0</v>
      </c>
      <c r="G41" s="76">
        <f>ROUND($R43*$S43,6)</f>
        <v>0</v>
      </c>
      <c r="H41" s="76">
        <f>ROUND($R44*$S44,6)</f>
        <v>0</v>
      </c>
      <c r="I41" s="76">
        <f>ROUND($R45*$S45,6)</f>
        <v>0</v>
      </c>
      <c r="J41" s="46"/>
      <c r="M41" s="133">
        <f>IF('Cumulative Cost Share Budget'!L40='Split CS budget (E)'!$L$1,'Cumulative Cost Share Budget'!M40,0)</f>
        <v>0</v>
      </c>
      <c r="N41" s="214">
        <f>IF('Cumulative Cost Share Budget'!L40='Split CS budget (E)'!$L$1,'Cumulative Cost Share Budget'!N40,0)</f>
        <v>0</v>
      </c>
      <c r="O41" s="214">
        <f>IF('Cumulative Cost Share Budget'!$L40='Split CS budget (E)'!$L$1,'Cumulative Cost Share Budget'!O40,0)</f>
        <v>0</v>
      </c>
      <c r="P41" s="209">
        <f>IF('Cumulative Cost Share Budget'!L40='Split CS budget (E)'!$L$1,'Cumulative Cost Share Budget'!P40,0)</f>
        <v>0</v>
      </c>
      <c r="Q41" s="211">
        <f>IF('Cumulative Cost Share Budget'!L40='Split CS budget (E)'!$L$1,'Cumulative Cost Share Budget'!Q40,0)</f>
        <v>0</v>
      </c>
      <c r="R41" s="212">
        <f>IF('Cumulative Cost Share Budget'!L40='Split CS budget (E)'!$L$1,'Cumulative Cost Share Budget'!R40,0)</f>
        <v>0</v>
      </c>
      <c r="S41" s="61">
        <f>IF('Cumulative Cost Share Budget'!L40='Split CS budget (E)'!$L$1,'Cumulative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93">
        <f>IF('Cumulative Cost Share Budget'!$L41='Split CS budget (E)'!$L$1,'Cumulative Cost Share Budget'!A41,0)</f>
        <v>0</v>
      </c>
      <c r="B42" s="493">
        <f>IF('Cumulative Cost Share Budget'!$L41='Split CS budget (E)'!$L$1,'Cumulative Cost Share Budget'!B41,0)</f>
        <v>0</v>
      </c>
      <c r="C42" s="480"/>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(E)'!$L$1,'Cumulative Cost Share Budget'!Q41,0)</f>
        <v>0</v>
      </c>
      <c r="R42" s="212">
        <f>IF('Cumulative Cost Share Budget'!L41='Split CS budget (E)'!$L$1,'Cumulative Cost Share Budget'!R41,0)</f>
        <v>0</v>
      </c>
      <c r="S42" s="61">
        <f>IF('Cumulative Cost Share Budget'!L41='Split CS budget (E)'!$L$1,'Cumulative Cost Share Budget'!S41,0)</f>
        <v>0</v>
      </c>
      <c r="T42" s="16"/>
      <c r="U42" s="324"/>
      <c r="V42" s="324"/>
      <c r="W42" s="324"/>
      <c r="X42" s="324"/>
      <c r="Y42" s="324"/>
    </row>
    <row r="43" spans="1:25" hidden="1">
      <c r="A43" s="449"/>
      <c r="B43" s="481"/>
      <c r="C43" s="480"/>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(E)'!$L$1,'Cumulative Cost Share Budget'!Q42,0)</f>
        <v>0</v>
      </c>
      <c r="R43" s="212">
        <f>IF('Cumulative Cost Share Budget'!L42='Split CS budget (E)'!$L$1,'Cumulative Cost Share Budget'!R42,0)</f>
        <v>0</v>
      </c>
      <c r="S43" s="61">
        <f>IF('Cumulative Cost Share Budget'!L42='Split CS budget (E)'!$L$1,'Cumulative Cost Share Budget'!S42,0)</f>
        <v>0</v>
      </c>
      <c r="T43" s="16"/>
      <c r="U43" s="323"/>
      <c r="V43" s="323"/>
      <c r="W43" s="323"/>
      <c r="X43" s="323"/>
      <c r="Y43" s="323"/>
    </row>
    <row r="44" spans="1:25" ht="15" hidden="1">
      <c r="A44" s="449"/>
      <c r="B44" s="481"/>
      <c r="C44" s="480"/>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(E)'!$L$1,'Cumulative Cost Share Budget'!Q43,0)</f>
        <v>0</v>
      </c>
      <c r="R44" s="212">
        <f>IF('Cumulative Cost Share Budget'!L43='Split CS budget (E)'!$L$1,'Cumulative Cost Share Budget'!R43,0)</f>
        <v>0</v>
      </c>
      <c r="S44" s="61">
        <f>IF('Cumulative Cost Share Budget'!L43='Split CS budget (E)'!$L$1,'Cumulative Cost Share Budget'!S43,0)</f>
        <v>0</v>
      </c>
      <c r="T44" s="16"/>
      <c r="U44" s="323"/>
      <c r="V44" s="323"/>
      <c r="W44" s="323"/>
      <c r="X44" s="323"/>
      <c r="Y44" s="323"/>
    </row>
    <row r="45" spans="1:25" hidden="1">
      <c r="A45" s="449"/>
      <c r="B45" s="481"/>
      <c r="C45" s="480"/>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(E)'!$L$1,'Cumulative Cost Share Budget'!Q44,0)</f>
        <v>0</v>
      </c>
      <c r="R45" s="212">
        <f>IF('Cumulative Cost Share Budget'!L44='Split CS budget (E)'!$L$1,'Cumulative Cost Share Budget'!R44,0)</f>
        <v>0</v>
      </c>
      <c r="S45" s="61">
        <f>IF('Cumulative Cost Share Budget'!L44='Split CS budget (E)'!$L$1,'Cumulative Cost Share Budget'!S44,0)</f>
        <v>0</v>
      </c>
      <c r="T45" s="16"/>
      <c r="U45" s="323"/>
      <c r="V45" s="323"/>
      <c r="W45" s="323"/>
      <c r="X45" s="323"/>
      <c r="Y45" s="323"/>
    </row>
    <row r="46" spans="1:25" hidden="1">
      <c r="A46" s="449"/>
      <c r="B46" s="481"/>
      <c r="C46" s="480"/>
      <c r="D46" s="59"/>
      <c r="E46" s="16"/>
      <c r="F46" s="16"/>
      <c r="G46" s="16"/>
      <c r="H46" s="16"/>
      <c r="I46" s="16"/>
      <c r="J46" s="25"/>
      <c r="M46" s="215"/>
      <c r="N46" s="56"/>
      <c r="O46" s="56"/>
      <c r="P46" s="56"/>
      <c r="Q46" s="31"/>
      <c r="R46" s="56"/>
      <c r="S46" s="31"/>
      <c r="T46" s="16"/>
      <c r="U46" s="325"/>
      <c r="V46" s="326"/>
      <c r="W46" s="324"/>
      <c r="X46" s="324"/>
      <c r="Y46" s="324"/>
    </row>
    <row r="47" spans="1:25" hidden="1">
      <c r="A47" s="485">
        <f>IF('Cumulative Cost Share Budget'!$L46='Split CS budget (E)'!$L$1,'Cumulative Cost Share Budget'!A46,0)</f>
        <v>0</v>
      </c>
      <c r="B47" s="493">
        <f>IF('Cumulative Cost Share Budget'!$L46='Split CS budget (E)'!$L$1,'Cumulative Cost Share Budget'!B46,0)</f>
        <v>0</v>
      </c>
      <c r="C47" s="481"/>
      <c r="D47" s="33" t="s">
        <v>123</v>
      </c>
      <c r="E47" s="76">
        <f>ROUND($R47*$S47,6)</f>
        <v>0</v>
      </c>
      <c r="F47" s="76">
        <f>ROUND($R48*$S48,6)</f>
        <v>0</v>
      </c>
      <c r="G47" s="76">
        <f>ROUND($R49*$S49,6)</f>
        <v>0</v>
      </c>
      <c r="H47" s="76">
        <f>ROUND($R50*$S50,6)</f>
        <v>0</v>
      </c>
      <c r="I47" s="76">
        <f>ROUND($R51*$S51,6)</f>
        <v>0</v>
      </c>
      <c r="J47" s="46"/>
      <c r="M47" s="133">
        <f>IF('Cumulative Cost Share Budget'!L46='Split CS budget (E)'!$L$1,'Cumulative Cost Share Budget'!M46,0)</f>
        <v>0</v>
      </c>
      <c r="N47" s="214">
        <f>IF('Cumulative Cost Share Budget'!L46='Split CS budget (E)'!$L$1,'Cumulative Cost Share Budget'!N46,0)</f>
        <v>0</v>
      </c>
      <c r="O47" s="214">
        <f>IF('Cumulative Cost Share Budget'!$L46='Split CS budget (E)'!$L$1,'Cumulative Cost Share Budget'!O46,0)</f>
        <v>0</v>
      </c>
      <c r="P47" s="209">
        <f>IF('Cumulative Cost Share Budget'!L46='Split CS budget (E)'!$L$1,'Cumulative Cost Share Budget'!P46,0)</f>
        <v>0</v>
      </c>
      <c r="Q47" s="211">
        <f>IF('Cumulative Cost Share Budget'!L46='Split CS budget (E)'!$L$1,'Cumulative Cost Share Budget'!Q46,0)</f>
        <v>0</v>
      </c>
      <c r="R47" s="212">
        <f>IF('Cumulative Cost Share Budget'!L46='Split CS budget (E)'!$L$1,'Cumulative Cost Share Budget'!R46,0)</f>
        <v>0</v>
      </c>
      <c r="S47" s="61">
        <f>IF('Cumulative Cost Share Budget'!L46='Split CS budget (E)'!$L$1,'Cumulative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93">
        <f>IF('Cumulative Cost Share Budget'!$L47='Split CS budget (E)'!$L$1,'Cumulative Cost Share Budget'!A47,0)</f>
        <v>0</v>
      </c>
      <c r="B48" s="493">
        <f>IF('Cumulative Cost Share Budget'!$L47='Split CS budget (E)'!$L$1,'Cumulative Cost Share Budget'!B47,0)</f>
        <v>0</v>
      </c>
      <c r="C48" s="480"/>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(E)'!$L$1,'Cumulative Cost Share Budget'!Q47,0)</f>
        <v>0</v>
      </c>
      <c r="R48" s="212">
        <f>IF('Cumulative Cost Share Budget'!L47='Split CS budget (E)'!$L$1,'Cumulative Cost Share Budget'!R47,0)</f>
        <v>0</v>
      </c>
      <c r="S48" s="61">
        <f>IF('Cumulative Cost Share Budget'!L47='Split CS budget (E)'!$L$1,'Cumulative Cost Share Budget'!S47,0)</f>
        <v>0</v>
      </c>
      <c r="T48" s="16"/>
      <c r="U48" s="324"/>
      <c r="V48" s="324"/>
      <c r="W48" s="324"/>
      <c r="X48" s="324"/>
      <c r="Y48" s="324"/>
    </row>
    <row r="49" spans="1:25" hidden="1">
      <c r="A49" s="449"/>
      <c r="B49" s="481"/>
      <c r="C49" s="480"/>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(E)'!$L$1,'Cumulative Cost Share Budget'!Q48,0)</f>
        <v>0</v>
      </c>
      <c r="R49" s="212">
        <f>IF('Cumulative Cost Share Budget'!L48='Split CS budget (E)'!$L$1,'Cumulative Cost Share Budget'!R48,0)</f>
        <v>0</v>
      </c>
      <c r="S49" s="61">
        <f>IF('Cumulative Cost Share Budget'!L48='Split CS budget (E)'!$L$1,'Cumulative Cost Share Budget'!S48,0)</f>
        <v>0</v>
      </c>
      <c r="T49" s="16"/>
      <c r="U49" s="323"/>
      <c r="V49" s="323"/>
      <c r="W49" s="323"/>
      <c r="X49" s="323"/>
      <c r="Y49" s="323"/>
    </row>
    <row r="50" spans="1:25" ht="15" hidden="1">
      <c r="A50" s="449"/>
      <c r="B50" s="481"/>
      <c r="C50" s="480"/>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(E)'!$L$1,'Cumulative Cost Share Budget'!Q49,0)</f>
        <v>0</v>
      </c>
      <c r="R50" s="212">
        <f>IF('Cumulative Cost Share Budget'!L49='Split CS budget (E)'!$L$1,'Cumulative Cost Share Budget'!R49,0)</f>
        <v>0</v>
      </c>
      <c r="S50" s="61">
        <f>IF('Cumulative Cost Share Budget'!L49='Split CS budget (E)'!$L$1,'Cumulative Cost Share Budget'!S49,0)</f>
        <v>0</v>
      </c>
      <c r="T50" s="16"/>
      <c r="U50" s="323"/>
      <c r="V50" s="323"/>
      <c r="W50" s="323"/>
      <c r="X50" s="323"/>
      <c r="Y50" s="323"/>
    </row>
    <row r="51" spans="1:25" hidden="1">
      <c r="A51" s="449"/>
      <c r="B51" s="481"/>
      <c r="C51" s="480"/>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(E)'!$L$1,'Cumulative Cost Share Budget'!Q50,0)</f>
        <v>0</v>
      </c>
      <c r="R51" s="212">
        <f>IF('Cumulative Cost Share Budget'!L50='Split CS budget (E)'!$L$1,'Cumulative Cost Share Budget'!R50,0)</f>
        <v>0</v>
      </c>
      <c r="S51" s="61">
        <f>IF('Cumulative Cost Share Budget'!L50='Split CS budget (E)'!$L$1,'Cumulative Cost Share Budget'!S50,0)</f>
        <v>0</v>
      </c>
      <c r="T51" s="16"/>
      <c r="U51" s="323"/>
      <c r="V51" s="323"/>
      <c r="W51" s="323"/>
      <c r="X51" s="323"/>
      <c r="Y51" s="323"/>
    </row>
    <row r="52" spans="1:25" hidden="1">
      <c r="A52" s="449"/>
      <c r="B52" s="481"/>
      <c r="C52" s="480"/>
      <c r="D52" s="59"/>
      <c r="E52" s="16"/>
      <c r="F52" s="16"/>
      <c r="G52" s="16"/>
      <c r="H52" s="16"/>
      <c r="I52" s="16"/>
      <c r="J52" s="25"/>
      <c r="M52" s="215"/>
      <c r="N52" s="56"/>
      <c r="O52" s="56"/>
      <c r="P52" s="56"/>
      <c r="Q52" s="31"/>
      <c r="R52" s="56"/>
      <c r="S52" s="31"/>
      <c r="T52" s="16"/>
      <c r="U52" s="325"/>
      <c r="V52" s="326"/>
      <c r="W52" s="324"/>
      <c r="X52" s="324"/>
      <c r="Y52" s="324"/>
    </row>
    <row r="53" spans="1:25" hidden="1">
      <c r="A53" s="485">
        <f>IF('Cumulative Cost Share Budget'!$L52='Split CS budget (E)'!$L$1,'Cumulative Cost Share Budget'!A52,0)</f>
        <v>0</v>
      </c>
      <c r="B53" s="493">
        <f>IF('Cumulative Cost Share Budget'!$L52='Split CS budget (E)'!$L$1,'Cumulative Cost Share Budget'!B52,0)</f>
        <v>0</v>
      </c>
      <c r="C53" s="481"/>
      <c r="D53" s="33" t="s">
        <v>123</v>
      </c>
      <c r="E53" s="76">
        <f>ROUND($R53*$S53,6)</f>
        <v>0</v>
      </c>
      <c r="F53" s="76">
        <f>ROUND($R54*$S54,6)</f>
        <v>0</v>
      </c>
      <c r="G53" s="76">
        <f>ROUND($R55*$S55,6)</f>
        <v>0</v>
      </c>
      <c r="H53" s="76">
        <f>ROUND($R56*$S56,6)</f>
        <v>0</v>
      </c>
      <c r="I53" s="76">
        <f>ROUND($R57*$S57,6)</f>
        <v>0</v>
      </c>
      <c r="J53" s="46"/>
      <c r="M53" s="133">
        <f>IF('Cumulative Cost Share Budget'!L52='Split CS budget (E)'!$L$1,'Cumulative Cost Share Budget'!M52,0)</f>
        <v>0</v>
      </c>
      <c r="N53" s="214">
        <f>IF('Cumulative Cost Share Budget'!L52='Split CS budget (E)'!$L$1,'Cumulative Cost Share Budget'!N52,0)</f>
        <v>0</v>
      </c>
      <c r="O53" s="214">
        <f>IF('Cumulative Cost Share Budget'!$L52='Split CS budget (E)'!$L$1,'Cumulative Cost Share Budget'!O52,0)</f>
        <v>0</v>
      </c>
      <c r="P53" s="209">
        <f>IF('Cumulative Cost Share Budget'!L52='Split CS budget (E)'!$L$1,'Cumulative Cost Share Budget'!P52,0)</f>
        <v>0</v>
      </c>
      <c r="Q53" s="211">
        <f>IF('Cumulative Cost Share Budget'!L52='Split CS budget (E)'!$L$1,'Cumulative Cost Share Budget'!Q52,0)</f>
        <v>0</v>
      </c>
      <c r="R53" s="212">
        <f>IF('Cumulative Cost Share Budget'!L52='Split CS budget (E)'!$L$1,'Cumulative Cost Share Budget'!R52,0)</f>
        <v>0</v>
      </c>
      <c r="S53" s="61">
        <f>IF('Cumulative Cost Share Budget'!L52='Split CS budget (E)'!$L$1,'Cumulative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93">
        <f>IF('Cumulative Cost Share Budget'!$L53='Split CS budget (E)'!$L$1,'Cumulative Cost Share Budget'!A53,0)</f>
        <v>0</v>
      </c>
      <c r="B54" s="493">
        <f>IF('Cumulative Cost Share Budget'!$L53='Split CS budget (E)'!$L$1,'Cumulative Cost Share Budget'!B53,0)</f>
        <v>0</v>
      </c>
      <c r="C54" s="480"/>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(E)'!$L$1,'Cumulative Cost Share Budget'!Q53,0)</f>
        <v>0</v>
      </c>
      <c r="R54" s="212">
        <f>IF('Cumulative Cost Share Budget'!L53='Split CS budget (E)'!$L$1,'Cumulative Cost Share Budget'!R53,0)</f>
        <v>0</v>
      </c>
      <c r="S54" s="61">
        <f>IF('Cumulative Cost Share Budget'!L53='Split CS budget (E)'!$L$1,'Cumulative Cost Share Budget'!S53,0)</f>
        <v>0</v>
      </c>
      <c r="T54" s="16"/>
      <c r="U54" s="324"/>
      <c r="V54" s="324"/>
      <c r="W54" s="324"/>
      <c r="X54" s="324"/>
      <c r="Y54" s="324"/>
    </row>
    <row r="55" spans="1:25" hidden="1">
      <c r="A55" s="449"/>
      <c r="B55" s="481"/>
      <c r="C55" s="480"/>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(E)'!$L$1,'Cumulative Cost Share Budget'!Q54,0)</f>
        <v>0</v>
      </c>
      <c r="R55" s="212">
        <f>IF('Cumulative Cost Share Budget'!L54='Split CS budget (E)'!$L$1,'Cumulative Cost Share Budget'!R54,0)</f>
        <v>0</v>
      </c>
      <c r="S55" s="61">
        <f>IF('Cumulative Cost Share Budget'!L54='Split CS budget (E)'!$L$1,'Cumulative Cost Share Budget'!S54,0)</f>
        <v>0</v>
      </c>
      <c r="T55" s="16"/>
      <c r="U55" s="323"/>
      <c r="V55" s="323"/>
      <c r="W55" s="323"/>
      <c r="X55" s="323"/>
      <c r="Y55" s="323"/>
    </row>
    <row r="56" spans="1:25" ht="15" hidden="1">
      <c r="A56" s="449"/>
      <c r="B56" s="481"/>
      <c r="C56" s="480"/>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(E)'!$L$1,'Cumulative Cost Share Budget'!Q55,0)</f>
        <v>0</v>
      </c>
      <c r="R56" s="212">
        <f>IF('Cumulative Cost Share Budget'!L55='Split CS budget (E)'!$L$1,'Cumulative Cost Share Budget'!R55,0)</f>
        <v>0</v>
      </c>
      <c r="S56" s="61">
        <f>IF('Cumulative Cost Share Budget'!L55='Split CS budget (E)'!$L$1,'Cumulative Cost Share Budget'!S55,0)</f>
        <v>0</v>
      </c>
      <c r="T56" s="16"/>
      <c r="U56" s="323"/>
      <c r="V56" s="323"/>
      <c r="W56" s="323"/>
      <c r="X56" s="323"/>
      <c r="Y56" s="323"/>
    </row>
    <row r="57" spans="1:25" hidden="1">
      <c r="A57" s="449"/>
      <c r="B57" s="481"/>
      <c r="C57" s="480"/>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(E)'!$L$1,'Cumulative Cost Share Budget'!Q56,0)</f>
        <v>0</v>
      </c>
      <c r="R57" s="212">
        <f>IF('Cumulative Cost Share Budget'!L56='Split CS budget (E)'!$L$1,'Cumulative Cost Share Budget'!R56,0)</f>
        <v>0</v>
      </c>
      <c r="S57" s="61">
        <f>IF('Cumulative Cost Share Budget'!L56='Split CS budget (E)'!$L$1,'Cumulative Cost Share Budget'!S56,0)</f>
        <v>0</v>
      </c>
      <c r="T57" s="16"/>
      <c r="U57" s="323"/>
      <c r="V57" s="323"/>
      <c r="W57" s="323"/>
      <c r="X57" s="323"/>
      <c r="Y57" s="323"/>
    </row>
    <row r="58" spans="1:25" hidden="1">
      <c r="A58" s="449"/>
      <c r="B58" s="481"/>
      <c r="C58" s="480"/>
      <c r="D58" s="59"/>
      <c r="E58" s="16"/>
      <c r="F58" s="16"/>
      <c r="G58" s="16"/>
      <c r="H58" s="16"/>
      <c r="I58" s="16"/>
      <c r="J58" s="25"/>
      <c r="M58" s="215"/>
      <c r="N58" s="56"/>
      <c r="O58" s="56"/>
      <c r="P58" s="56"/>
      <c r="Q58" s="31"/>
      <c r="R58" s="56"/>
      <c r="S58" s="31"/>
      <c r="T58" s="16"/>
      <c r="U58" s="325"/>
      <c r="V58" s="326"/>
      <c r="W58" s="324"/>
      <c r="X58" s="324"/>
      <c r="Y58" s="324"/>
    </row>
    <row r="59" spans="1:25" hidden="1">
      <c r="A59" s="485">
        <f>IF('Cumulative Cost Share Budget'!$L58='Split CS budget (E)'!$L$1,'Cumulative Cost Share Budget'!A58,0)</f>
        <v>0</v>
      </c>
      <c r="B59" s="493">
        <f>IF('Cumulative Cost Share Budget'!$L58='Split CS budget (E)'!$L$1,'Cumulative Cost Share Budget'!B58,0)</f>
        <v>0</v>
      </c>
      <c r="C59" s="481"/>
      <c r="D59" s="33" t="s">
        <v>123</v>
      </c>
      <c r="E59" s="76">
        <f>ROUND($R59*$S59,6)</f>
        <v>0</v>
      </c>
      <c r="F59" s="76">
        <f>ROUND($R60*$S60,6)</f>
        <v>0</v>
      </c>
      <c r="G59" s="76">
        <f>ROUND($R61*$S61,6)</f>
        <v>0</v>
      </c>
      <c r="H59" s="76">
        <f>ROUND($R62*$S62,6)</f>
        <v>0</v>
      </c>
      <c r="I59" s="76">
        <f>ROUND($R63*$S63,6)</f>
        <v>0</v>
      </c>
      <c r="J59" s="46"/>
      <c r="M59" s="133">
        <f>IF('Cumulative Cost Share Budget'!L58='Split CS budget (E)'!$L$1,'Cumulative Cost Share Budget'!M58,0)</f>
        <v>0</v>
      </c>
      <c r="N59" s="214">
        <f>IF('Cumulative Cost Share Budget'!L58='Split CS budget (E)'!$L$1,'Cumulative Cost Share Budget'!N58,0)</f>
        <v>0</v>
      </c>
      <c r="O59" s="214">
        <f>IF('Cumulative Cost Share Budget'!$L58='Split CS budget (E)'!$L$1,'Cumulative Cost Share Budget'!O58,0)</f>
        <v>0</v>
      </c>
      <c r="P59" s="209">
        <f>IF('Cumulative Cost Share Budget'!L58='Split CS budget (E)'!$L$1,'Cumulative Cost Share Budget'!P58,0)</f>
        <v>0</v>
      </c>
      <c r="Q59" s="211">
        <f>IF('Cumulative Cost Share Budget'!L58='Split CS budget (E)'!$L$1,'Cumulative Cost Share Budget'!Q58,0)</f>
        <v>0</v>
      </c>
      <c r="R59" s="212">
        <f>IF('Cumulative Cost Share Budget'!L58='Split CS budget (E)'!$L$1,'Cumulative Cost Share Budget'!R58,0)</f>
        <v>0</v>
      </c>
      <c r="S59" s="61">
        <f>IF('Cumulative Cost Share Budget'!L58='Split CS budget (E)'!$L$1,'Cumulative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93">
        <f>IF('Cumulative Cost Share Budget'!$L59='Split CS budget (E)'!$L$1,'Cumulative Cost Share Budget'!A59,0)</f>
        <v>0</v>
      </c>
      <c r="B60" s="493">
        <f>IF('Cumulative Cost Share Budget'!$L59='Split CS budget (E)'!$L$1,'Cumulative Cost Share Budget'!B59,0)</f>
        <v>0</v>
      </c>
      <c r="C60" s="480"/>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(E)'!$L$1,'Cumulative Cost Share Budget'!Q59,0)</f>
        <v>0</v>
      </c>
      <c r="R60" s="212">
        <f>IF('Cumulative Cost Share Budget'!L59='Split CS budget (E)'!$L$1,'Cumulative Cost Share Budget'!R59,0)</f>
        <v>0</v>
      </c>
      <c r="S60" s="61">
        <f>IF('Cumulative Cost Share Budget'!L59='Split CS budget (E)'!$L$1,'Cumulative Cost Share Budget'!S59,0)</f>
        <v>0</v>
      </c>
      <c r="T60" s="16"/>
      <c r="U60" s="324"/>
      <c r="V60" s="324"/>
      <c r="W60" s="324"/>
      <c r="X60" s="324"/>
      <c r="Y60" s="324"/>
    </row>
    <row r="61" spans="1:25" hidden="1">
      <c r="A61" s="449"/>
      <c r="B61" s="486"/>
      <c r="C61" s="480"/>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(E)'!$L$1,'Cumulative Cost Share Budget'!Q60,0)</f>
        <v>0</v>
      </c>
      <c r="R61" s="212">
        <f>IF('Cumulative Cost Share Budget'!L60='Split CS budget (E)'!$L$1,'Cumulative Cost Share Budget'!R60,0)</f>
        <v>0</v>
      </c>
      <c r="S61" s="61">
        <f>IF('Cumulative Cost Share Budget'!L60='Split CS budget (E)'!$L$1,'Cumulative Cost Share Budget'!S60,0)</f>
        <v>0</v>
      </c>
      <c r="T61" s="16"/>
      <c r="U61" s="323"/>
      <c r="V61" s="323"/>
      <c r="W61" s="323"/>
      <c r="X61" s="323"/>
      <c r="Y61" s="323"/>
    </row>
    <row r="62" spans="1:25" ht="15" hidden="1">
      <c r="A62" s="449"/>
      <c r="B62" s="486"/>
      <c r="C62" s="480"/>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(E)'!$L$1,'Cumulative Cost Share Budget'!Q61,0)</f>
        <v>0</v>
      </c>
      <c r="R62" s="212">
        <f>IF('Cumulative Cost Share Budget'!L61='Split CS budget (E)'!$L$1,'Cumulative Cost Share Budget'!R61,0)</f>
        <v>0</v>
      </c>
      <c r="S62" s="61">
        <f>IF('Cumulative Cost Share Budget'!L61='Split CS budget (E)'!$L$1,'Cumulative Cost Share Budget'!S61,0)</f>
        <v>0</v>
      </c>
      <c r="T62" s="16"/>
      <c r="U62" s="324"/>
      <c r="V62" s="324"/>
      <c r="W62" s="324"/>
      <c r="X62" s="324"/>
      <c r="Y62" s="324"/>
    </row>
    <row r="63" spans="1:25" hidden="1">
      <c r="A63" s="449"/>
      <c r="B63" s="486"/>
      <c r="C63" s="480"/>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(E)'!$L$1,'Cumulative Cost Share Budget'!Q62,0)</f>
        <v>0</v>
      </c>
      <c r="R63" s="212">
        <f>IF('Cumulative Cost Share Budget'!L62='Split CS budget (E)'!$L$1,'Cumulative Cost Share Budget'!R62,0)</f>
        <v>0</v>
      </c>
      <c r="S63" s="61">
        <f>IF('Cumulative Cost Share Budget'!L62='Split CS budget (E)'!$L$1,'Cumulative Cost Share Budget'!S62,0)</f>
        <v>0</v>
      </c>
      <c r="T63" s="16"/>
      <c r="U63" s="323"/>
      <c r="V63" s="323"/>
      <c r="W63" s="323"/>
      <c r="X63" s="323"/>
      <c r="Y63" s="323"/>
    </row>
    <row r="64" spans="1:25" hidden="1">
      <c r="A64" s="449"/>
      <c r="B64" s="481"/>
      <c r="C64" s="480"/>
      <c r="D64" s="59"/>
      <c r="E64" s="16"/>
      <c r="F64" s="16"/>
      <c r="G64" s="16"/>
      <c r="H64" s="16"/>
      <c r="I64" s="16"/>
      <c r="J64" s="25"/>
      <c r="M64" s="215"/>
      <c r="N64" s="56"/>
      <c r="O64" s="56"/>
      <c r="P64" s="56"/>
      <c r="Q64" s="31"/>
      <c r="R64" s="56"/>
      <c r="S64" s="31"/>
      <c r="T64" s="16"/>
      <c r="U64" s="325"/>
      <c r="V64" s="326"/>
      <c r="W64" s="324"/>
      <c r="X64" s="324"/>
      <c r="Y64" s="324"/>
    </row>
    <row r="65" spans="1:25" hidden="1">
      <c r="A65" s="485">
        <f>IF('Cumulative Cost Share Budget'!$L64='Split CS budget (E)'!$L$1,'Cumulative Cost Share Budget'!A64,0)</f>
        <v>0</v>
      </c>
      <c r="B65" s="493">
        <f>IF('Cumulative Cost Share Budget'!$L64='Split CS budget (E)'!$L$1,'Cumulative Cost Share Budget'!B64,0)</f>
        <v>0</v>
      </c>
      <c r="C65" s="481"/>
      <c r="D65" s="33" t="s">
        <v>123</v>
      </c>
      <c r="E65" s="76">
        <f>ROUND($R65*$S65,6)</f>
        <v>0</v>
      </c>
      <c r="F65" s="76">
        <f>ROUND($R66*$S66,6)</f>
        <v>0</v>
      </c>
      <c r="G65" s="76">
        <f>ROUND($R67*$S67,6)</f>
        <v>0</v>
      </c>
      <c r="H65" s="76">
        <f>ROUND($R68*$S68,6)</f>
        <v>0</v>
      </c>
      <c r="I65" s="76">
        <f>ROUND($R69*$S69,6)</f>
        <v>0</v>
      </c>
      <c r="J65" s="46"/>
      <c r="M65" s="133">
        <f>IF('Cumulative Cost Share Budget'!L64='Split CS budget (E)'!$L$1,'Cumulative Cost Share Budget'!M64,0)</f>
        <v>0</v>
      </c>
      <c r="N65" s="214">
        <f>IF('Cumulative Cost Share Budget'!L64='Split CS budget (E)'!$L$1,'Cumulative Cost Share Budget'!N64,0)</f>
        <v>0</v>
      </c>
      <c r="O65" s="214">
        <f>IF('Cumulative Cost Share Budget'!$L64='Split CS budget (E)'!$L$1,'Cumulative Cost Share Budget'!O64,0)</f>
        <v>0</v>
      </c>
      <c r="P65" s="209">
        <f>IF('Cumulative Cost Share Budget'!L64='Split CS budget (E)'!$L$1,'Cumulative Cost Share Budget'!P64,0)</f>
        <v>0</v>
      </c>
      <c r="Q65" s="211">
        <f>IF('Cumulative Cost Share Budget'!L64='Split CS budget (E)'!$L$1,'Cumulative Cost Share Budget'!Q64,0)</f>
        <v>0</v>
      </c>
      <c r="R65" s="212">
        <f>IF('Cumulative Cost Share Budget'!L64='Split CS budget (E)'!$L$1,'Cumulative Cost Share Budget'!R64,0)</f>
        <v>0</v>
      </c>
      <c r="S65" s="61">
        <f>IF('Cumulative Cost Share Budget'!L64='Split CS budget (E)'!$L$1,'Cumulative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93">
        <f>IF('Cumulative Cost Share Budget'!$L65='Split CS budget (E)'!$L$1,'Cumulative Cost Share Budget'!A65,0)</f>
        <v>0</v>
      </c>
      <c r="B66" s="493">
        <f>IF('Cumulative Cost Share Budget'!$L65='Split CS budget (E)'!$L$1,'Cumulative Cost Share Budget'!B65,0)</f>
        <v>0</v>
      </c>
      <c r="C66" s="480"/>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(E)'!$L$1,'Cumulative Cost Share Budget'!Q65,0)</f>
        <v>0</v>
      </c>
      <c r="R66" s="212">
        <f>IF('Cumulative Cost Share Budget'!L65='Split CS budget (E)'!$L$1,'Cumulative Cost Share Budget'!R65,0)</f>
        <v>0</v>
      </c>
      <c r="S66" s="61">
        <f>IF('Cumulative Cost Share Budget'!L65='Split CS budget (E)'!$L$1,'Cumulative Cost Share Budget'!S65,0)</f>
        <v>0</v>
      </c>
      <c r="T66" s="16"/>
      <c r="U66" s="324"/>
      <c r="V66" s="324"/>
      <c r="W66" s="324"/>
      <c r="X66" s="324"/>
      <c r="Y66" s="324"/>
    </row>
    <row r="67" spans="1:25" hidden="1">
      <c r="A67" s="449"/>
      <c r="B67" s="486"/>
      <c r="C67" s="480"/>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(E)'!$L$1,'Cumulative Cost Share Budget'!Q66,0)</f>
        <v>0</v>
      </c>
      <c r="R67" s="212">
        <f>IF('Cumulative Cost Share Budget'!L66='Split CS budget (E)'!$L$1,'Cumulative Cost Share Budget'!R66,0)</f>
        <v>0</v>
      </c>
      <c r="S67" s="61">
        <f>IF('Cumulative Cost Share Budget'!L66='Split CS budget (E)'!$L$1,'Cumulative Cost Share Budget'!S66,0)</f>
        <v>0</v>
      </c>
      <c r="T67" s="16"/>
      <c r="U67" s="323"/>
      <c r="V67" s="323"/>
      <c r="W67" s="323"/>
      <c r="X67" s="323"/>
      <c r="Y67" s="323"/>
    </row>
    <row r="68" spans="1:25" ht="15" hidden="1">
      <c r="A68" s="449"/>
      <c r="B68" s="486"/>
      <c r="C68" s="480"/>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(E)'!$L$1,'Cumulative Cost Share Budget'!Q67,0)</f>
        <v>0</v>
      </c>
      <c r="R68" s="212">
        <f>IF('Cumulative Cost Share Budget'!L67='Split CS budget (E)'!$L$1,'Cumulative Cost Share Budget'!R67,0)</f>
        <v>0</v>
      </c>
      <c r="S68" s="61">
        <f>IF('Cumulative Cost Share Budget'!L67='Split CS budget (E)'!$L$1,'Cumulative Cost Share Budget'!S67,0)</f>
        <v>0</v>
      </c>
      <c r="T68" s="16"/>
      <c r="U68" s="324"/>
      <c r="V68" s="324"/>
      <c r="W68" s="324"/>
      <c r="X68" s="324"/>
      <c r="Y68" s="324"/>
    </row>
    <row r="69" spans="1:25" hidden="1">
      <c r="A69" s="449"/>
      <c r="B69" s="486"/>
      <c r="C69" s="480"/>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(E)'!$L$1,'Cumulative Cost Share Budget'!Q68,0)</f>
        <v>0</v>
      </c>
      <c r="R69" s="212">
        <f>IF('Cumulative Cost Share Budget'!L68='Split CS budget (E)'!$L$1,'Cumulative Cost Share Budget'!R68,0)</f>
        <v>0</v>
      </c>
      <c r="S69" s="61">
        <f>IF('Cumulative Cost Share Budget'!L68='Split CS budget (E)'!$L$1,'Cumulative Cost Share Budget'!S68,0)</f>
        <v>0</v>
      </c>
      <c r="T69" s="16"/>
      <c r="U69" s="323"/>
      <c r="V69" s="323"/>
      <c r="W69" s="323"/>
      <c r="X69" s="323"/>
      <c r="Y69" s="323"/>
    </row>
    <row r="70" spans="1:25" hidden="1">
      <c r="A70" s="449"/>
      <c r="B70" s="481"/>
      <c r="C70" s="480"/>
      <c r="D70" s="59"/>
      <c r="E70" s="16"/>
      <c r="F70" s="16"/>
      <c r="G70" s="16"/>
      <c r="H70" s="16"/>
      <c r="I70" s="16"/>
      <c r="J70" s="25"/>
      <c r="M70" s="215"/>
      <c r="N70" s="56"/>
      <c r="O70" s="56"/>
      <c r="P70" s="56"/>
      <c r="Q70" s="31"/>
      <c r="R70" s="56"/>
      <c r="S70" s="31"/>
      <c r="T70" s="16"/>
      <c r="U70" s="325"/>
      <c r="V70" s="326"/>
      <c r="W70" s="324"/>
      <c r="X70" s="324"/>
      <c r="Y70" s="324"/>
    </row>
    <row r="71" spans="1:25" hidden="1">
      <c r="A71" s="485">
        <f>IF('Cumulative Cost Share Budget'!$L70='Split CS budget (E)'!$L$1,'Cumulative Cost Share Budget'!A70,0)</f>
        <v>0</v>
      </c>
      <c r="B71" s="493">
        <f>IF('Cumulative Cost Share Budget'!$L70='Split CS budget (E)'!$L$1,'Cumulative Cost Share Budget'!B70,0)</f>
        <v>0</v>
      </c>
      <c r="C71" s="481"/>
      <c r="D71" s="33" t="s">
        <v>123</v>
      </c>
      <c r="E71" s="76">
        <f>ROUND($R71*$S71,6)</f>
        <v>0</v>
      </c>
      <c r="F71" s="76">
        <f>ROUND($R72*$S72,6)</f>
        <v>0</v>
      </c>
      <c r="G71" s="76">
        <f>ROUND($R73*$S73,6)</f>
        <v>0</v>
      </c>
      <c r="H71" s="76">
        <f>ROUND($R74*$S74,6)</f>
        <v>0</v>
      </c>
      <c r="I71" s="76">
        <f>ROUND($R75*$S75,6)</f>
        <v>0</v>
      </c>
      <c r="J71" s="46"/>
      <c r="M71" s="133">
        <f>IF('Cumulative Cost Share Budget'!L70='Split CS budget (E)'!$L$1,'Cumulative Cost Share Budget'!M70,0)</f>
        <v>0</v>
      </c>
      <c r="N71" s="214">
        <f>IF('Cumulative Cost Share Budget'!L70='Split CS budget (E)'!$L$1,'Cumulative Cost Share Budget'!N70,0)</f>
        <v>0</v>
      </c>
      <c r="O71" s="214">
        <f>IF('Cumulative Cost Share Budget'!$L70='Split CS budget (E)'!$L$1,'Cumulative Cost Share Budget'!O70,0)</f>
        <v>0</v>
      </c>
      <c r="P71" s="209">
        <f>IF('Cumulative Cost Share Budget'!L70='Split CS budget (E)'!$L$1,'Cumulative Cost Share Budget'!P70,0)</f>
        <v>0</v>
      </c>
      <c r="Q71" s="211">
        <f>IF('Cumulative Cost Share Budget'!L70='Split CS budget (E)'!$L$1,'Cumulative Cost Share Budget'!Q70,0)</f>
        <v>0</v>
      </c>
      <c r="R71" s="212">
        <f>IF('Cumulative Cost Share Budget'!L70='Split CS budget (E)'!$L$1,'Cumulative Cost Share Budget'!R70,0)</f>
        <v>0</v>
      </c>
      <c r="S71" s="61">
        <f>IF('Cumulative Cost Share Budget'!L70='Split CS budget (E)'!$L$1,'Cumulative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93">
        <f>IF('Cumulative Cost Share Budget'!$L71='Split CS budget (E)'!$L$1,'Cumulative Cost Share Budget'!A71,0)</f>
        <v>0</v>
      </c>
      <c r="B72" s="493">
        <f>IF('Cumulative Cost Share Budget'!$L71='Split CS budget (E)'!$L$1,'Cumulative Cost Share Budget'!B71,0)</f>
        <v>0</v>
      </c>
      <c r="C72" s="480"/>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(E)'!$L$1,'Cumulative Cost Share Budget'!Q71,0)</f>
        <v>0</v>
      </c>
      <c r="R72" s="212">
        <f>IF('Cumulative Cost Share Budget'!L71='Split CS budget (E)'!$L$1,'Cumulative Cost Share Budget'!R71,0)</f>
        <v>0</v>
      </c>
      <c r="S72" s="61">
        <f>IF('Cumulative Cost Share Budget'!L71='Split CS budget (E)'!$L$1,'Cumulative Cost Share Budget'!S71,0)</f>
        <v>0</v>
      </c>
      <c r="T72" s="16"/>
      <c r="U72" s="324"/>
      <c r="V72" s="324"/>
      <c r="W72" s="324"/>
      <c r="X72" s="324"/>
      <c r="Y72" s="324"/>
    </row>
    <row r="73" spans="1:25" hidden="1">
      <c r="A73" s="449"/>
      <c r="B73" s="486"/>
      <c r="C73" s="480"/>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(E)'!$L$1,'Cumulative Cost Share Budget'!Q72,0)</f>
        <v>0</v>
      </c>
      <c r="R73" s="212">
        <f>IF('Cumulative Cost Share Budget'!L72='Split CS budget (E)'!$L$1,'Cumulative Cost Share Budget'!R72,0)</f>
        <v>0</v>
      </c>
      <c r="S73" s="61">
        <f>IF('Cumulative Cost Share Budget'!L72='Split CS budget (E)'!$L$1,'Cumulative Cost Share Budget'!S72,0)</f>
        <v>0</v>
      </c>
      <c r="T73" s="16"/>
      <c r="U73" s="323"/>
      <c r="V73" s="323"/>
      <c r="W73" s="323"/>
      <c r="X73" s="323"/>
      <c r="Y73" s="323"/>
    </row>
    <row r="74" spans="1:25" ht="15" hidden="1">
      <c r="A74" s="449"/>
      <c r="B74" s="486"/>
      <c r="C74" s="480"/>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(E)'!$L$1,'Cumulative Cost Share Budget'!Q73,0)</f>
        <v>0</v>
      </c>
      <c r="R74" s="212">
        <f>IF('Cumulative Cost Share Budget'!L73='Split CS budget (E)'!$L$1,'Cumulative Cost Share Budget'!R73,0)</f>
        <v>0</v>
      </c>
      <c r="S74" s="61">
        <f>IF('Cumulative Cost Share Budget'!L73='Split CS budget (E)'!$L$1,'Cumulative Cost Share Budget'!S73,0)</f>
        <v>0</v>
      </c>
      <c r="T74" s="16"/>
      <c r="U74" s="324"/>
      <c r="V74" s="324"/>
      <c r="W74" s="324"/>
      <c r="X74" s="324"/>
      <c r="Y74" s="324"/>
    </row>
    <row r="75" spans="1:25" hidden="1">
      <c r="A75" s="449"/>
      <c r="B75" s="486"/>
      <c r="C75" s="480"/>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(E)'!$L$1,'Cumulative Cost Share Budget'!Q74,0)</f>
        <v>0</v>
      </c>
      <c r="R75" s="212">
        <f>IF('Cumulative Cost Share Budget'!L74='Split CS budget (E)'!$L$1,'Cumulative Cost Share Budget'!R74,0)</f>
        <v>0</v>
      </c>
      <c r="S75" s="61">
        <f>IF('Cumulative Cost Share Budget'!L74='Split CS budget (E)'!$L$1,'Cumulative Cost Share Budget'!S74,0)</f>
        <v>0</v>
      </c>
      <c r="T75" s="16"/>
      <c r="U75" s="323"/>
      <c r="V75" s="323"/>
      <c r="W75" s="323"/>
      <c r="X75" s="323"/>
      <c r="Y75" s="323"/>
    </row>
    <row r="76" spans="1:25" hidden="1">
      <c r="A76" s="449"/>
      <c r="B76" s="481"/>
      <c r="C76" s="480"/>
      <c r="D76" s="59"/>
      <c r="E76" s="16"/>
      <c r="F76" s="16"/>
      <c r="G76" s="16"/>
      <c r="H76" s="16"/>
      <c r="I76" s="16"/>
      <c r="J76" s="25"/>
      <c r="M76" s="215"/>
      <c r="N76" s="56"/>
      <c r="O76" s="56"/>
      <c r="P76" s="56"/>
      <c r="Q76" s="31"/>
      <c r="R76" s="56"/>
      <c r="S76" s="31"/>
      <c r="T76" s="16"/>
      <c r="U76" s="325"/>
      <c r="V76" s="326"/>
      <c r="W76" s="324"/>
      <c r="X76" s="324"/>
      <c r="Y76" s="324"/>
    </row>
    <row r="77" spans="1:25" hidden="1">
      <c r="A77" s="485">
        <f>IF('Cumulative Cost Share Budget'!$L76='Split CS budget (E)'!$L$1,'Cumulative Cost Share Budget'!A76,0)</f>
        <v>0</v>
      </c>
      <c r="B77" s="493">
        <f>IF('Cumulative Cost Share Budget'!$L76='Split CS budget (E)'!$L$1,'Cumulative Cost Share Budget'!B76,0)</f>
        <v>0</v>
      </c>
      <c r="C77" s="481"/>
      <c r="D77" s="33" t="s">
        <v>123</v>
      </c>
      <c r="E77" s="76">
        <f>ROUND($R77*$S77,6)</f>
        <v>0</v>
      </c>
      <c r="F77" s="76">
        <f>ROUND($R78*$S78,6)</f>
        <v>0</v>
      </c>
      <c r="G77" s="76">
        <f>ROUND($R79*$S79,6)</f>
        <v>0</v>
      </c>
      <c r="H77" s="76">
        <f>ROUND($R80*$S80,6)</f>
        <v>0</v>
      </c>
      <c r="I77" s="76">
        <f>ROUND($R81*$S81,6)</f>
        <v>0</v>
      </c>
      <c r="J77" s="46"/>
      <c r="M77" s="133">
        <f>IF('Cumulative Cost Share Budget'!L76='Split CS budget (E)'!$L$1,'Cumulative Cost Share Budget'!M76,0)</f>
        <v>0</v>
      </c>
      <c r="N77" s="214">
        <f>IF('Cumulative Cost Share Budget'!L76='Split CS budget (E)'!$L$1,'Cumulative Cost Share Budget'!N76,0)</f>
        <v>0</v>
      </c>
      <c r="O77" s="214">
        <f>IF('Cumulative Cost Share Budget'!$L76='Split CS budget (E)'!$L$1,'Cumulative Cost Share Budget'!O76,0)</f>
        <v>0</v>
      </c>
      <c r="P77" s="209">
        <f>IF('Cumulative Cost Share Budget'!L76='Split CS budget (E)'!$L$1,'Cumulative Cost Share Budget'!P76,0)</f>
        <v>0</v>
      </c>
      <c r="Q77" s="211">
        <f>IF('Cumulative Cost Share Budget'!L76='Split CS budget (E)'!$L$1,'Cumulative Cost Share Budget'!Q76,0)</f>
        <v>0</v>
      </c>
      <c r="R77" s="212">
        <f>IF('Cumulative Cost Share Budget'!L76='Split CS budget (E)'!$L$1,'Cumulative Cost Share Budget'!R76,0)</f>
        <v>0</v>
      </c>
      <c r="S77" s="61">
        <f>IF('Cumulative Cost Share Budget'!L76='Split CS budget (E)'!$L$1,'Cumulative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93">
        <f>IF('Cumulative Cost Share Budget'!$L77='Split CS budget (E)'!$L$1,'Cumulative Cost Share Budget'!A77,0)</f>
        <v>0</v>
      </c>
      <c r="B78" s="493">
        <f>IF('Cumulative Cost Share Budget'!$L77='Split CS budget (E)'!$L$1,'Cumulative Cost Share Budget'!B77,0)</f>
        <v>0</v>
      </c>
      <c r="C78" s="480"/>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(E)'!$L$1,'Cumulative Cost Share Budget'!Q77,0)</f>
        <v>0</v>
      </c>
      <c r="R78" s="212">
        <f>IF('Cumulative Cost Share Budget'!L77='Split CS budget (E)'!$L$1,'Cumulative Cost Share Budget'!R77,0)</f>
        <v>0</v>
      </c>
      <c r="S78" s="61">
        <f>IF('Cumulative Cost Share Budget'!L77='Split CS budget (E)'!$L$1,'Cumulative Cost Share Budget'!S77,0)</f>
        <v>0</v>
      </c>
      <c r="T78" s="16"/>
      <c r="U78" s="324"/>
      <c r="V78" s="324"/>
      <c r="W78" s="324"/>
      <c r="X78" s="324"/>
      <c r="Y78" s="324"/>
    </row>
    <row r="79" spans="1:25" hidden="1">
      <c r="A79" s="449"/>
      <c r="B79" s="486"/>
      <c r="C79" s="480"/>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(E)'!$L$1,'Cumulative Cost Share Budget'!Q78,0)</f>
        <v>0</v>
      </c>
      <c r="R79" s="212">
        <f>IF('Cumulative Cost Share Budget'!L78='Split CS budget (E)'!$L$1,'Cumulative Cost Share Budget'!R78,0)</f>
        <v>0</v>
      </c>
      <c r="S79" s="61">
        <f>IF('Cumulative Cost Share Budget'!L78='Split CS budget (E)'!$L$1,'Cumulative Cost Share Budget'!S78,0)</f>
        <v>0</v>
      </c>
      <c r="T79" s="16"/>
      <c r="U79" s="323"/>
      <c r="V79" s="323"/>
      <c r="W79" s="323"/>
      <c r="X79" s="323"/>
      <c r="Y79" s="323"/>
    </row>
    <row r="80" spans="1:25" ht="15" hidden="1">
      <c r="A80" s="449"/>
      <c r="B80" s="486"/>
      <c r="C80" s="480"/>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(E)'!$L$1,'Cumulative Cost Share Budget'!Q79,0)</f>
        <v>0</v>
      </c>
      <c r="R80" s="212">
        <f>IF('Cumulative Cost Share Budget'!L79='Split CS budget (E)'!$L$1,'Cumulative Cost Share Budget'!R79,0)</f>
        <v>0</v>
      </c>
      <c r="S80" s="61">
        <f>IF('Cumulative Cost Share Budget'!L79='Split CS budget (E)'!$L$1,'Cumulative Cost Share Budget'!S79,0)</f>
        <v>0</v>
      </c>
      <c r="T80" s="16"/>
      <c r="U80" s="324"/>
      <c r="V80" s="324"/>
      <c r="W80" s="324"/>
      <c r="X80" s="324"/>
      <c r="Y80" s="324"/>
    </row>
    <row r="81" spans="1:25" hidden="1">
      <c r="A81" s="449"/>
      <c r="B81" s="486"/>
      <c r="C81" s="480"/>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(E)'!$L$1,'Cumulative Cost Share Budget'!Q80,0)</f>
        <v>0</v>
      </c>
      <c r="R81" s="212">
        <f>IF('Cumulative Cost Share Budget'!L80='Split CS budget (E)'!$L$1,'Cumulative Cost Share Budget'!R80,0)</f>
        <v>0</v>
      </c>
      <c r="S81" s="61">
        <f>IF('Cumulative Cost Share Budget'!L80='Split CS budget (E)'!$L$1,'Cumulative Cost Share Budget'!S80,0)</f>
        <v>0</v>
      </c>
      <c r="T81" s="16"/>
      <c r="U81" s="323"/>
      <c r="V81" s="323"/>
      <c r="W81" s="323"/>
      <c r="X81" s="323"/>
      <c r="Y81" s="323"/>
    </row>
    <row r="82" spans="1:25" hidden="1">
      <c r="A82" s="449"/>
      <c r="B82" s="481"/>
      <c r="C82" s="480"/>
      <c r="D82" s="59"/>
      <c r="E82" s="16"/>
      <c r="F82" s="16"/>
      <c r="G82" s="16"/>
      <c r="H82" s="16"/>
      <c r="I82" s="16"/>
      <c r="J82" s="25"/>
      <c r="M82" s="215"/>
      <c r="N82" s="56"/>
      <c r="O82" s="56"/>
      <c r="P82" s="56"/>
      <c r="Q82" s="31"/>
      <c r="R82" s="56"/>
      <c r="S82" s="31"/>
      <c r="T82" s="16"/>
      <c r="U82" s="325"/>
      <c r="V82" s="326"/>
      <c r="W82" s="324"/>
      <c r="X82" s="324"/>
      <c r="Y82" s="324"/>
    </row>
    <row r="83" spans="1:25" hidden="1">
      <c r="A83" s="485">
        <f>IF('Cumulative Cost Share Budget'!$L82='Split CS budget (E)'!$L$1,'Cumulative Cost Share Budget'!A82,0)</f>
        <v>0</v>
      </c>
      <c r="B83" s="493">
        <f>IF('Cumulative Cost Share Budget'!$L82='Split CS budget (E)'!$L$1,'Cumulative Cost Share Budget'!B82,0)</f>
        <v>0</v>
      </c>
      <c r="C83" s="481"/>
      <c r="D83" s="33" t="s">
        <v>123</v>
      </c>
      <c r="E83" s="76">
        <f>ROUND($R83*$S83,6)</f>
        <v>0</v>
      </c>
      <c r="F83" s="76">
        <f>ROUND($R84*$S84,6)</f>
        <v>0</v>
      </c>
      <c r="G83" s="76">
        <f>ROUND($R85*$S85,6)</f>
        <v>0</v>
      </c>
      <c r="H83" s="76">
        <f>ROUND($R86*$S86,6)</f>
        <v>0</v>
      </c>
      <c r="I83" s="76">
        <f>ROUND($R87*$S87,6)</f>
        <v>0</v>
      </c>
      <c r="J83" s="46"/>
      <c r="M83" s="133">
        <f>IF('Cumulative Cost Share Budget'!L82='Split CS budget (E)'!$L$1,'Cumulative Cost Share Budget'!M82,0)</f>
        <v>0</v>
      </c>
      <c r="N83" s="214">
        <f>IF('Cumulative Cost Share Budget'!L82='Split CS budget (E)'!$L$1,'Cumulative Cost Share Budget'!N82,0)</f>
        <v>0</v>
      </c>
      <c r="O83" s="214">
        <f>IF('Cumulative Cost Share Budget'!$L82='Split CS budget (E)'!$L$1,'Cumulative Cost Share Budget'!O82,0)</f>
        <v>0</v>
      </c>
      <c r="P83" s="209">
        <f>IF('Cumulative Cost Share Budget'!L82='Split CS budget (E)'!$L$1,'Cumulative Cost Share Budget'!P82,0)</f>
        <v>0</v>
      </c>
      <c r="Q83" s="211">
        <f>IF('Cumulative Cost Share Budget'!L82='Split CS budget (E)'!$L$1,'Cumulative Cost Share Budget'!Q82,0)</f>
        <v>0</v>
      </c>
      <c r="R83" s="212">
        <f>IF('Cumulative Cost Share Budget'!L82='Split CS budget (E)'!$L$1,'Cumulative Cost Share Budget'!R82,0)</f>
        <v>0</v>
      </c>
      <c r="S83" s="61">
        <f>IF('Cumulative Cost Share Budget'!L82='Split CS budget (E)'!$L$1,'Cumulative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93">
        <f>IF('Cumulative Cost Share Budget'!$L83='Split CS budget (E)'!$L$1,'Cumulative Cost Share Budget'!A83,0)</f>
        <v>0</v>
      </c>
      <c r="B84" s="493">
        <f>IF('Cumulative Cost Share Budget'!$L83='Split CS budget (E)'!$L$1,'Cumulative Cost Share Budget'!B83,0)</f>
        <v>0</v>
      </c>
      <c r="C84" s="480"/>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(E)'!$L$1,'Cumulative Cost Share Budget'!Q83,0)</f>
        <v>0</v>
      </c>
      <c r="R84" s="212">
        <f>IF('Cumulative Cost Share Budget'!L83='Split CS budget (E)'!$L$1,'Cumulative Cost Share Budget'!R83,0)</f>
        <v>0</v>
      </c>
      <c r="S84" s="61">
        <f>IF('Cumulative Cost Share Budget'!L83='Split CS budget (E)'!$L$1,'Cumulative Cost Share Budget'!S83,0)</f>
        <v>0</v>
      </c>
      <c r="T84" s="16"/>
      <c r="U84" s="324"/>
      <c r="V84" s="324"/>
      <c r="W84" s="324"/>
      <c r="X84" s="324"/>
      <c r="Y84" s="324"/>
    </row>
    <row r="85" spans="1:25" hidden="1">
      <c r="A85" s="449"/>
      <c r="B85" s="486"/>
      <c r="C85" s="480"/>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(E)'!$L$1,'Cumulative Cost Share Budget'!Q84,0)</f>
        <v>0</v>
      </c>
      <c r="R85" s="212">
        <f>IF('Cumulative Cost Share Budget'!L84='Split CS budget (E)'!$L$1,'Cumulative Cost Share Budget'!R84,0)</f>
        <v>0</v>
      </c>
      <c r="S85" s="61">
        <f>IF('Cumulative Cost Share Budget'!L84='Split CS budget (E)'!$L$1,'Cumulative Cost Share Budget'!S84,0)</f>
        <v>0</v>
      </c>
      <c r="T85" s="16"/>
      <c r="U85" s="323"/>
      <c r="V85" s="323"/>
      <c r="W85" s="323"/>
      <c r="X85" s="323"/>
      <c r="Y85" s="323"/>
    </row>
    <row r="86" spans="1:25" ht="15" hidden="1">
      <c r="A86" s="449"/>
      <c r="B86" s="486"/>
      <c r="C86" s="480"/>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(E)'!$L$1,'Cumulative Cost Share Budget'!Q85,0)</f>
        <v>0</v>
      </c>
      <c r="R86" s="212">
        <f>IF('Cumulative Cost Share Budget'!L85='Split CS budget (E)'!$L$1,'Cumulative Cost Share Budget'!R85,0)</f>
        <v>0</v>
      </c>
      <c r="S86" s="61">
        <f>IF('Cumulative Cost Share Budget'!L85='Split CS budget (E)'!$L$1,'Cumulative Cost Share Budget'!S85,0)</f>
        <v>0</v>
      </c>
      <c r="T86" s="16"/>
      <c r="U86" s="324"/>
      <c r="V86" s="324"/>
      <c r="W86" s="324"/>
      <c r="X86" s="324"/>
      <c r="Y86" s="324"/>
    </row>
    <row r="87" spans="1:25" hidden="1">
      <c r="A87" s="449"/>
      <c r="B87" s="486"/>
      <c r="C87" s="480"/>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(E)'!$L$1,'Cumulative Cost Share Budget'!Q86,0)</f>
        <v>0</v>
      </c>
      <c r="R87" s="212">
        <f>IF('Cumulative Cost Share Budget'!L86='Split CS budget (E)'!$L$1,'Cumulative Cost Share Budget'!R86,0)</f>
        <v>0</v>
      </c>
      <c r="S87" s="61">
        <f>IF('Cumulative Cost Share Budget'!L86='Split CS budget (E)'!$L$1,'Cumulative Cost Share Budget'!S86,0)</f>
        <v>0</v>
      </c>
      <c r="T87" s="16"/>
      <c r="U87" s="323"/>
      <c r="V87" s="323"/>
      <c r="W87" s="323"/>
      <c r="X87" s="323"/>
      <c r="Y87" s="323"/>
    </row>
    <row r="88" spans="1:25" hidden="1">
      <c r="A88" s="449"/>
      <c r="B88" s="481"/>
      <c r="C88" s="480"/>
      <c r="D88" s="59"/>
      <c r="E88" s="16"/>
      <c r="F88" s="16"/>
      <c r="G88" s="16"/>
      <c r="H88" s="16"/>
      <c r="I88" s="16"/>
      <c r="J88" s="25"/>
      <c r="M88" s="215"/>
      <c r="N88" s="56"/>
      <c r="O88" s="56"/>
      <c r="P88" s="56"/>
      <c r="Q88" s="31"/>
      <c r="R88" s="56"/>
      <c r="S88" s="31"/>
      <c r="T88" s="16"/>
      <c r="U88" s="325"/>
      <c r="V88" s="326"/>
      <c r="W88" s="324"/>
      <c r="X88" s="324"/>
      <c r="Y88" s="324"/>
    </row>
    <row r="89" spans="1:25" hidden="1">
      <c r="A89" s="485">
        <f>IF('Cumulative Cost Share Budget'!$L88='Split CS budget (E)'!$L$1,'Cumulative Cost Share Budget'!A88,0)</f>
        <v>0</v>
      </c>
      <c r="B89" s="493">
        <f>IF('Cumulative Cost Share Budget'!$L88='Split CS budget (E)'!$L$1,'Cumulative Cost Share Budget'!B88,0)</f>
        <v>0</v>
      </c>
      <c r="C89" s="481"/>
      <c r="D89" s="33" t="s">
        <v>123</v>
      </c>
      <c r="E89" s="76">
        <f>ROUND($R89*$S89,6)</f>
        <v>0</v>
      </c>
      <c r="F89" s="76">
        <f>ROUND($R90*$S90,6)</f>
        <v>0</v>
      </c>
      <c r="G89" s="76">
        <f>ROUND($R91*$S91,6)</f>
        <v>0</v>
      </c>
      <c r="H89" s="76">
        <f>ROUND($R92*$S92,6)</f>
        <v>0</v>
      </c>
      <c r="I89" s="76">
        <f>ROUND($R93*$S93,6)</f>
        <v>0</v>
      </c>
      <c r="J89" s="46"/>
      <c r="M89" s="133">
        <f>IF('Cumulative Cost Share Budget'!L88='Split CS budget (E)'!$L$1,'Cumulative Cost Share Budget'!M88,0)</f>
        <v>0</v>
      </c>
      <c r="N89" s="214">
        <f>IF('Cumulative Cost Share Budget'!L88='Split CS budget (E)'!$L$1,'Cumulative Cost Share Budget'!N88,0)</f>
        <v>0</v>
      </c>
      <c r="O89" s="214">
        <f>IF('Cumulative Cost Share Budget'!$L88='Split CS budget (E)'!$L$1,'Cumulative Cost Share Budget'!O88,0)</f>
        <v>0</v>
      </c>
      <c r="P89" s="209">
        <f>IF('Cumulative Cost Share Budget'!L88='Split CS budget (E)'!$L$1,'Cumulative Cost Share Budget'!P88,0)</f>
        <v>0</v>
      </c>
      <c r="Q89" s="211">
        <f>IF('Cumulative Cost Share Budget'!L88='Split CS budget (E)'!$L$1,'Cumulative Cost Share Budget'!Q88,0)</f>
        <v>0</v>
      </c>
      <c r="R89" s="212">
        <f>IF('Cumulative Cost Share Budget'!L88='Split CS budget (E)'!$L$1,'Cumulative Cost Share Budget'!R88,0)</f>
        <v>0</v>
      </c>
      <c r="S89" s="61">
        <f>IF('Cumulative Cost Share Budget'!L88='Split CS budget (E)'!$L$1,'Cumulative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93">
        <f>IF('Cumulative Cost Share Budget'!$L89='Split CS budget (E)'!$L$1,'Cumulative Cost Share Budget'!A89,0)</f>
        <v>0</v>
      </c>
      <c r="B90" s="493">
        <f>IF('Cumulative Cost Share Budget'!$L89='Split CS budget (E)'!$L$1,'Cumulative Cost Share Budget'!B89,0)</f>
        <v>0</v>
      </c>
      <c r="C90" s="480"/>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(E)'!$L$1,'Cumulative Cost Share Budget'!Q89,0)</f>
        <v>0</v>
      </c>
      <c r="R90" s="212">
        <f>IF('Cumulative Cost Share Budget'!L89='Split CS budget (E)'!$L$1,'Cumulative Cost Share Budget'!R89,0)</f>
        <v>0</v>
      </c>
      <c r="S90" s="61">
        <f>IF('Cumulative Cost Share Budget'!L89='Split CS budget (E)'!$L$1,'Cumulative Cost Share Budget'!S89,0)</f>
        <v>0</v>
      </c>
      <c r="T90" s="16"/>
      <c r="U90" s="324"/>
      <c r="V90" s="324"/>
      <c r="W90" s="324"/>
      <c r="X90" s="324"/>
      <c r="Y90" s="324"/>
    </row>
    <row r="91" spans="1:25" hidden="1">
      <c r="A91" s="449"/>
      <c r="B91" s="486"/>
      <c r="C91" s="480"/>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(E)'!$L$1,'Cumulative Cost Share Budget'!Q90,0)</f>
        <v>0</v>
      </c>
      <c r="R91" s="212">
        <f>IF('Cumulative Cost Share Budget'!L90='Split CS budget (E)'!$L$1,'Cumulative Cost Share Budget'!R90,0)</f>
        <v>0</v>
      </c>
      <c r="S91" s="61">
        <f>IF('Cumulative Cost Share Budget'!L90='Split CS budget (E)'!$L$1,'Cumulative Cost Share Budget'!S90,0)</f>
        <v>0</v>
      </c>
      <c r="T91" s="16"/>
      <c r="U91" s="323"/>
      <c r="V91" s="323"/>
      <c r="W91" s="323"/>
      <c r="X91" s="323"/>
      <c r="Y91" s="323"/>
    </row>
    <row r="92" spans="1:25" ht="15" hidden="1">
      <c r="A92" s="449"/>
      <c r="B92" s="486"/>
      <c r="C92" s="480"/>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(E)'!$L$1,'Cumulative Cost Share Budget'!Q91,0)</f>
        <v>0</v>
      </c>
      <c r="R92" s="212">
        <f>IF('Cumulative Cost Share Budget'!L91='Split CS budget (E)'!$L$1,'Cumulative Cost Share Budget'!R91,0)</f>
        <v>0</v>
      </c>
      <c r="S92" s="61">
        <f>IF('Cumulative Cost Share Budget'!L91='Split CS budget (E)'!$L$1,'Cumulative Cost Share Budget'!S91,0)</f>
        <v>0</v>
      </c>
      <c r="T92" s="16"/>
      <c r="U92" s="324"/>
      <c r="V92" s="324"/>
      <c r="W92" s="324"/>
      <c r="X92" s="324"/>
      <c r="Y92" s="324"/>
    </row>
    <row r="93" spans="1:25" hidden="1">
      <c r="A93" s="449"/>
      <c r="B93" s="486"/>
      <c r="C93" s="480"/>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(E)'!$L$1,'Cumulative Cost Share Budget'!Q92,0)</f>
        <v>0</v>
      </c>
      <c r="R93" s="212">
        <f>IF('Cumulative Cost Share Budget'!L92='Split CS budget (E)'!$L$1,'Cumulative Cost Share Budget'!R92,0)</f>
        <v>0</v>
      </c>
      <c r="S93" s="61">
        <f>IF('Cumulative Cost Share Budget'!L92='Split CS budget (E)'!$L$1,'Cumulative Cost Share Budget'!S92,0)</f>
        <v>0</v>
      </c>
      <c r="T93" s="16"/>
      <c r="U93" s="323"/>
      <c r="V93" s="323"/>
      <c r="W93" s="323"/>
      <c r="X93" s="323"/>
      <c r="Y93" s="323"/>
    </row>
    <row r="94" spans="1:25" hidden="1">
      <c r="A94" s="449"/>
      <c r="B94" s="481"/>
      <c r="C94" s="480"/>
      <c r="D94" s="59"/>
      <c r="E94" s="16"/>
      <c r="F94" s="16"/>
      <c r="G94" s="16"/>
      <c r="H94" s="16"/>
      <c r="I94" s="16"/>
      <c r="J94" s="25"/>
      <c r="M94" s="215"/>
      <c r="N94" s="56"/>
      <c r="O94" s="56"/>
      <c r="P94" s="56"/>
      <c r="Q94" s="31"/>
      <c r="R94" s="56"/>
      <c r="S94" s="31"/>
      <c r="T94" s="16"/>
      <c r="U94" s="325"/>
      <c r="V94" s="326"/>
      <c r="W94" s="324"/>
      <c r="X94" s="324"/>
      <c r="Y94" s="324"/>
    </row>
    <row r="95" spans="1:25" hidden="1">
      <c r="A95" s="485">
        <f>IF('Cumulative Cost Share Budget'!$L94='Split CS budget (E)'!$L$1,'Cumulative Cost Share Budget'!A94,0)</f>
        <v>0</v>
      </c>
      <c r="B95" s="493">
        <f>IF('Cumulative Cost Share Budget'!$L94='Split CS budget (E)'!$L$1,'Cumulative Cost Share Budget'!B94,0)</f>
        <v>0</v>
      </c>
      <c r="C95" s="481"/>
      <c r="D95" s="33" t="s">
        <v>123</v>
      </c>
      <c r="E95" s="76">
        <f>ROUND($R95*$S95,6)</f>
        <v>0</v>
      </c>
      <c r="F95" s="76">
        <f>ROUND($R96*$S96,6)</f>
        <v>0</v>
      </c>
      <c r="G95" s="76">
        <f>ROUND($R97*$S97,6)</f>
        <v>0</v>
      </c>
      <c r="H95" s="76">
        <f>ROUND($R98*$S98,6)</f>
        <v>0</v>
      </c>
      <c r="I95" s="76">
        <f>ROUND($R99*$S99,6)</f>
        <v>0</v>
      </c>
      <c r="J95" s="46"/>
      <c r="M95" s="133">
        <f>IF('Cumulative Cost Share Budget'!L94='Split CS budget (E)'!$L$1,'Cumulative Cost Share Budget'!M94,0)</f>
        <v>0</v>
      </c>
      <c r="N95" s="214">
        <f>IF('Cumulative Cost Share Budget'!L94='Split CS budget (E)'!$L$1,'Cumulative Cost Share Budget'!N94,0)</f>
        <v>0</v>
      </c>
      <c r="O95" s="214">
        <f>IF('Cumulative Cost Share Budget'!$L94='Split CS budget (E)'!$L$1,'Cumulative Cost Share Budget'!O94,0)</f>
        <v>0</v>
      </c>
      <c r="P95" s="209">
        <f>IF('Cumulative Cost Share Budget'!L94='Split CS budget (E)'!$L$1,'Cumulative Cost Share Budget'!P94,0)</f>
        <v>0</v>
      </c>
      <c r="Q95" s="211">
        <f>IF('Cumulative Cost Share Budget'!L94='Split CS budget (E)'!$L$1,'Cumulative Cost Share Budget'!Q94,0)</f>
        <v>0</v>
      </c>
      <c r="R95" s="212">
        <f>IF('Cumulative Cost Share Budget'!L94='Split CS budget (E)'!$L$1,'Cumulative Cost Share Budget'!R94,0)</f>
        <v>0</v>
      </c>
      <c r="S95" s="61">
        <f>IF('Cumulative Cost Share Budget'!L94='Split CS budget (E)'!$L$1,'Cumulative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93">
        <f>IF('Cumulative Cost Share Budget'!$L95='Split CS budget (E)'!$L$1,'Cumulative Cost Share Budget'!A95,0)</f>
        <v>0</v>
      </c>
      <c r="B96" s="493">
        <f>IF('Cumulative Cost Share Budget'!$L95='Split CS budget (E)'!$L$1,'Cumulative Cost Share Budget'!B95,0)</f>
        <v>0</v>
      </c>
      <c r="C96" s="480"/>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(E)'!$L$1,'Cumulative Cost Share Budget'!Q95,0)</f>
        <v>0</v>
      </c>
      <c r="R96" s="212">
        <f>IF('Cumulative Cost Share Budget'!L95='Split CS budget (E)'!$L$1,'Cumulative Cost Share Budget'!R95,0)</f>
        <v>0</v>
      </c>
      <c r="S96" s="61">
        <f>IF('Cumulative Cost Share Budget'!L95='Split CS budget (E)'!$L$1,'Cumulative Cost Share Budget'!S95,0)</f>
        <v>0</v>
      </c>
      <c r="T96" s="16"/>
      <c r="U96" s="324"/>
      <c r="V96" s="324"/>
      <c r="W96" s="324"/>
      <c r="X96" s="324"/>
      <c r="Y96" s="324"/>
    </row>
    <row r="97" spans="1:25" hidden="1">
      <c r="A97" s="449"/>
      <c r="B97" s="486"/>
      <c r="C97" s="480"/>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(E)'!$L$1,'Cumulative Cost Share Budget'!Q96,0)</f>
        <v>0</v>
      </c>
      <c r="R97" s="212">
        <f>IF('Cumulative Cost Share Budget'!L96='Split CS budget (E)'!$L$1,'Cumulative Cost Share Budget'!R96,0)</f>
        <v>0</v>
      </c>
      <c r="S97" s="61">
        <f>IF('Cumulative Cost Share Budget'!L96='Split CS budget (E)'!$L$1,'Cumulative Cost Share Budget'!S96,0)</f>
        <v>0</v>
      </c>
      <c r="T97" s="16"/>
      <c r="U97" s="323"/>
      <c r="V97" s="323"/>
      <c r="W97" s="323"/>
      <c r="X97" s="323"/>
      <c r="Y97" s="323"/>
    </row>
    <row r="98" spans="1:25" ht="15" hidden="1">
      <c r="A98" s="449"/>
      <c r="B98" s="486"/>
      <c r="C98" s="480"/>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(E)'!$L$1,'Cumulative Cost Share Budget'!Q97,0)</f>
        <v>0</v>
      </c>
      <c r="R98" s="212">
        <f>IF('Cumulative Cost Share Budget'!L97='Split CS budget (E)'!$L$1,'Cumulative Cost Share Budget'!R97,0)</f>
        <v>0</v>
      </c>
      <c r="S98" s="61">
        <f>IF('Cumulative Cost Share Budget'!L97='Split CS budget (E)'!$L$1,'Cumulative Cost Share Budget'!S97,0)</f>
        <v>0</v>
      </c>
      <c r="T98" s="16"/>
      <c r="U98" s="324"/>
      <c r="V98" s="324"/>
      <c r="W98" s="324"/>
      <c r="X98" s="324"/>
      <c r="Y98" s="324"/>
    </row>
    <row r="99" spans="1:25" hidden="1">
      <c r="A99" s="449"/>
      <c r="B99" s="486"/>
      <c r="C99" s="480"/>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(E)'!$L$1,'Cumulative Cost Share Budget'!Q98,0)</f>
        <v>0</v>
      </c>
      <c r="R99" s="212">
        <f>IF('Cumulative Cost Share Budget'!L98='Split CS budget (E)'!$L$1,'Cumulative Cost Share Budget'!R98,0)</f>
        <v>0</v>
      </c>
      <c r="S99" s="61">
        <f>IF('Cumulative Cost Share Budget'!L98='Split CS budget (E)'!$L$1,'Cumulative Cost Share Budget'!S98,0)</f>
        <v>0</v>
      </c>
      <c r="T99" s="16"/>
      <c r="U99" s="323"/>
      <c r="V99" s="323"/>
      <c r="W99" s="323"/>
      <c r="X99" s="323"/>
      <c r="Y99" s="323"/>
    </row>
    <row r="100" spans="1:25" hidden="1">
      <c r="A100" s="449"/>
      <c r="B100" s="481"/>
      <c r="C100" s="480"/>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5">
        <f>IF('Cumulative Cost Share Budget'!$L100='Split CS budget (E)'!$L$1,'Cumulative Cost Share Budget'!A100,0)</f>
        <v>0</v>
      </c>
      <c r="B101" s="493">
        <f>IF('Cumulative Cost Share Budget'!$L100='Split CS budget (E)'!$L$1,'Cumulative Cost Share Budget'!B100,0)</f>
        <v>0</v>
      </c>
      <c r="C101" s="481"/>
      <c r="D101" s="33" t="s">
        <v>123</v>
      </c>
      <c r="E101" s="76">
        <f>ROUND($R101*$S101,6)</f>
        <v>0</v>
      </c>
      <c r="F101" s="76">
        <f>ROUND($R102*$S102,6)</f>
        <v>0</v>
      </c>
      <c r="G101" s="76">
        <f>ROUND($R103*$S103,6)</f>
        <v>0</v>
      </c>
      <c r="H101" s="76">
        <f>ROUND($R104*$S104,6)</f>
        <v>0</v>
      </c>
      <c r="I101" s="76">
        <f>ROUND($R105*$S105,6)</f>
        <v>0</v>
      </c>
      <c r="J101" s="46"/>
      <c r="M101" s="133">
        <f>IF('Cumulative Cost Share Budget'!L100='Split CS budget (E)'!$L$1,'Cumulative Cost Share Budget'!M100,0)</f>
        <v>0</v>
      </c>
      <c r="N101" s="214">
        <f>IF('Cumulative Cost Share Budget'!L100='Split CS budget (E)'!$L$1,'Cumulative Cost Share Budget'!N100,0)</f>
        <v>0</v>
      </c>
      <c r="O101" s="214">
        <f>IF('Cumulative Cost Share Budget'!$L100='Split CS budget (E)'!$L$1,'Cumulative Cost Share Budget'!O100,0)</f>
        <v>0</v>
      </c>
      <c r="P101" s="209">
        <f>IF('Cumulative Cost Share Budget'!L100='Split CS budget (E)'!$L$1,'Cumulative Cost Share Budget'!P100,0)</f>
        <v>0</v>
      </c>
      <c r="Q101" s="211">
        <f>IF('Cumulative Cost Share Budget'!L100='Split CS budget (E)'!$L$1,'Cumulative Cost Share Budget'!Q100,0)</f>
        <v>0</v>
      </c>
      <c r="R101" s="212">
        <f>IF('Cumulative Cost Share Budget'!L100='Split CS budget (E)'!$L$1,'Cumulative Cost Share Budget'!R100,0)</f>
        <v>0</v>
      </c>
      <c r="S101" s="61">
        <f>IF('Cumulative Cost Share Budget'!L100='Split CS budget (E)'!$L$1,'Cumulative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93">
        <f>IF('Cumulative Cost Share Budget'!$L101='Split CS budget (E)'!$L$1,'Cumulative Cost Share Budget'!A101,0)</f>
        <v>0</v>
      </c>
      <c r="B102" s="493">
        <f>IF('Cumulative Cost Share Budget'!$L101='Split CS budget (E)'!$L$1,'Cumulative Cost Share Budget'!B101,0)</f>
        <v>0</v>
      </c>
      <c r="C102" s="480"/>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(E)'!$L$1,'Cumulative Cost Share Budget'!Q101,0)</f>
        <v>0</v>
      </c>
      <c r="R102" s="212">
        <f>IF('Cumulative Cost Share Budget'!L101='Split CS budget (E)'!$L$1,'Cumulative Cost Share Budget'!R101,0)</f>
        <v>0</v>
      </c>
      <c r="S102" s="61">
        <f>IF('Cumulative Cost Share Budget'!L101='Split CS budget (E)'!$L$1,'Cumulative Cost Share Budget'!S101,0)</f>
        <v>0</v>
      </c>
      <c r="T102" s="16"/>
      <c r="U102" s="324"/>
      <c r="V102" s="324"/>
      <c r="W102" s="324"/>
      <c r="X102" s="324"/>
      <c r="Y102" s="324"/>
    </row>
    <row r="103" spans="1:25" hidden="1">
      <c r="A103" s="449"/>
      <c r="B103" s="486"/>
      <c r="C103" s="480"/>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(E)'!$L$1,'Cumulative Cost Share Budget'!Q102,0)</f>
        <v>0</v>
      </c>
      <c r="R103" s="212">
        <f>IF('Cumulative Cost Share Budget'!L102='Split CS budget (E)'!$L$1,'Cumulative Cost Share Budget'!R102,0)</f>
        <v>0</v>
      </c>
      <c r="S103" s="61">
        <f>IF('Cumulative Cost Share Budget'!L102='Split CS budget (E)'!$L$1,'Cumulative Cost Share Budget'!S102,0)</f>
        <v>0</v>
      </c>
      <c r="T103" s="16"/>
      <c r="U103" s="323"/>
      <c r="V103" s="323"/>
      <c r="W103" s="323"/>
      <c r="X103" s="323"/>
      <c r="Y103" s="323"/>
    </row>
    <row r="104" spans="1:25" ht="15" hidden="1">
      <c r="A104" s="449"/>
      <c r="B104" s="486"/>
      <c r="C104" s="480"/>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(E)'!$L$1,'Cumulative Cost Share Budget'!Q103,0)</f>
        <v>0</v>
      </c>
      <c r="R104" s="212">
        <f>IF('Cumulative Cost Share Budget'!L103='Split CS budget (E)'!$L$1,'Cumulative Cost Share Budget'!R103,0)</f>
        <v>0</v>
      </c>
      <c r="S104" s="61">
        <f>IF('Cumulative Cost Share Budget'!L103='Split CS budget (E)'!$L$1,'Cumulative Cost Share Budget'!S103,0)</f>
        <v>0</v>
      </c>
      <c r="T104" s="16"/>
      <c r="U104" s="324"/>
      <c r="V104" s="324"/>
      <c r="W104" s="324"/>
      <c r="X104" s="324"/>
      <c r="Y104" s="324"/>
    </row>
    <row r="105" spans="1:25" hidden="1">
      <c r="A105" s="449"/>
      <c r="B105" s="486"/>
      <c r="C105" s="480"/>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(E)'!$L$1,'Cumulative Cost Share Budget'!Q104,0)</f>
        <v>0</v>
      </c>
      <c r="R105" s="212">
        <f>IF('Cumulative Cost Share Budget'!L104='Split CS budget (E)'!$L$1,'Cumulative Cost Share Budget'!R104,0)</f>
        <v>0</v>
      </c>
      <c r="S105" s="61">
        <f>IF('Cumulative Cost Share Budget'!L104='Split CS budget (E)'!$L$1,'Cumulative Cost Share Budget'!S104,0)</f>
        <v>0</v>
      </c>
      <c r="T105" s="16"/>
      <c r="U105" s="323"/>
      <c r="V105" s="323"/>
      <c r="W105" s="323"/>
      <c r="X105" s="323"/>
      <c r="Y105" s="323"/>
    </row>
    <row r="106" spans="1:25" hidden="1">
      <c r="A106" s="449"/>
      <c r="B106" s="481"/>
      <c r="C106" s="480"/>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5">
        <f>IF('Cumulative Cost Share Budget'!$L106='Split CS budget (E)'!$L$1,'Cumulative Cost Share Budget'!A106,0)</f>
        <v>0</v>
      </c>
      <c r="B107" s="493">
        <f>IF('Cumulative Cost Share Budget'!$L106='Split CS budget (E)'!$L$1,'Cumulative Cost Share Budget'!B106,0)</f>
        <v>0</v>
      </c>
      <c r="C107" s="481"/>
      <c r="D107" s="33" t="s">
        <v>123</v>
      </c>
      <c r="E107" s="76">
        <f>ROUND($R107*$S107,6)</f>
        <v>0</v>
      </c>
      <c r="F107" s="76">
        <f>ROUND($R108*$S108,6)</f>
        <v>0</v>
      </c>
      <c r="G107" s="76">
        <f>ROUND($R109*$S109,6)</f>
        <v>0</v>
      </c>
      <c r="H107" s="76">
        <f>ROUND($R110*$S110,6)</f>
        <v>0</v>
      </c>
      <c r="I107" s="76">
        <f>ROUND($R111*$S111,6)</f>
        <v>0</v>
      </c>
      <c r="J107" s="46"/>
      <c r="M107" s="133">
        <f>IF('Cumulative Cost Share Budget'!L106='Split CS budget (E)'!$L$1,'Cumulative Cost Share Budget'!M106,0)</f>
        <v>0</v>
      </c>
      <c r="N107" s="214">
        <f>IF('Cumulative Cost Share Budget'!L106='Split CS budget (E)'!$L$1,'Cumulative Cost Share Budget'!N106,0)</f>
        <v>0</v>
      </c>
      <c r="O107" s="214">
        <f>IF('Cumulative Cost Share Budget'!$L106='Split CS budget (E)'!$L$1,'Cumulative Cost Share Budget'!O106,0)</f>
        <v>0</v>
      </c>
      <c r="P107" s="209">
        <f>IF('Cumulative Cost Share Budget'!L106='Split CS budget (E)'!$L$1,'Cumulative Cost Share Budget'!P106,0)</f>
        <v>0</v>
      </c>
      <c r="Q107" s="211">
        <f>IF('Cumulative Cost Share Budget'!L106='Split CS budget (E)'!$L$1,'Cumulative Cost Share Budget'!Q106,0)</f>
        <v>0</v>
      </c>
      <c r="R107" s="212">
        <f>IF('Cumulative Cost Share Budget'!L106='Split CS budget (E)'!$L$1,'Cumulative Cost Share Budget'!R106,0)</f>
        <v>0</v>
      </c>
      <c r="S107" s="61">
        <f>IF('Cumulative Cost Share Budget'!L106='Split CS budget (E)'!$L$1,'Cumulative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93">
        <f>IF('Cumulative Cost Share Budget'!$L107='Split CS budget (E)'!$L$1,'Cumulative Cost Share Budget'!A107,0)</f>
        <v>0</v>
      </c>
      <c r="B108" s="493">
        <f>IF('Cumulative Cost Share Budget'!$L107='Split CS budget (E)'!$L$1,'Cumulative Cost Share Budget'!B107,0)</f>
        <v>0</v>
      </c>
      <c r="C108" s="480"/>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(E)'!$L$1,'Cumulative Cost Share Budget'!Q107,0)</f>
        <v>0</v>
      </c>
      <c r="R108" s="212">
        <f>IF('Cumulative Cost Share Budget'!L107='Split CS budget (E)'!$L$1,'Cumulative Cost Share Budget'!R107,0)</f>
        <v>0</v>
      </c>
      <c r="S108" s="61">
        <f>IF('Cumulative Cost Share Budget'!L107='Split CS budget (E)'!$L$1,'Cumulative Cost Share Budget'!S107,0)</f>
        <v>0</v>
      </c>
      <c r="T108" s="16"/>
      <c r="U108" s="324"/>
      <c r="V108" s="324"/>
      <c r="W108" s="324"/>
      <c r="X108" s="324"/>
      <c r="Y108" s="324"/>
    </row>
    <row r="109" spans="1:25" hidden="1">
      <c r="A109" s="449"/>
      <c r="B109" s="486"/>
      <c r="C109" s="480"/>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(E)'!$L$1,'Cumulative Cost Share Budget'!Q108,0)</f>
        <v>0</v>
      </c>
      <c r="R109" s="212">
        <f>IF('Cumulative Cost Share Budget'!L108='Split CS budget (E)'!$L$1,'Cumulative Cost Share Budget'!R108,0)</f>
        <v>0</v>
      </c>
      <c r="S109" s="61">
        <f>IF('Cumulative Cost Share Budget'!L108='Split CS budget (E)'!$L$1,'Cumulative Cost Share Budget'!S108,0)</f>
        <v>0</v>
      </c>
      <c r="T109" s="16"/>
      <c r="U109" s="323"/>
      <c r="V109" s="323"/>
      <c r="W109" s="323"/>
      <c r="X109" s="323"/>
      <c r="Y109" s="323"/>
    </row>
    <row r="110" spans="1:25" ht="15" hidden="1">
      <c r="A110" s="449"/>
      <c r="B110" s="486"/>
      <c r="C110" s="480"/>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(E)'!$L$1,'Cumulative Cost Share Budget'!Q109,0)</f>
        <v>0</v>
      </c>
      <c r="R110" s="212">
        <f>IF('Cumulative Cost Share Budget'!L109='Split CS budget (E)'!$L$1,'Cumulative Cost Share Budget'!R109,0)</f>
        <v>0</v>
      </c>
      <c r="S110" s="61">
        <f>IF('Cumulative Cost Share Budget'!L109='Split CS budget (E)'!$L$1,'Cumulative Cost Share Budget'!S109,0)</f>
        <v>0</v>
      </c>
      <c r="T110" s="16"/>
      <c r="U110" s="324"/>
      <c r="V110" s="324"/>
      <c r="W110" s="324"/>
      <c r="X110" s="324"/>
      <c r="Y110" s="324"/>
    </row>
    <row r="111" spans="1:25" hidden="1">
      <c r="A111" s="449"/>
      <c r="B111" s="486"/>
      <c r="C111" s="480"/>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(E)'!$L$1,'Cumulative Cost Share Budget'!Q110,0)</f>
        <v>0</v>
      </c>
      <c r="R111" s="212">
        <f>IF('Cumulative Cost Share Budget'!L110='Split CS budget (E)'!$L$1,'Cumulative Cost Share Budget'!R110,0)</f>
        <v>0</v>
      </c>
      <c r="S111" s="61">
        <f>IF('Cumulative Cost Share Budget'!L110='Split CS budget (E)'!$L$1,'Cumulative Cost Share Budget'!S110,0)</f>
        <v>0</v>
      </c>
      <c r="T111" s="16"/>
      <c r="U111" s="323"/>
      <c r="V111" s="323"/>
      <c r="W111" s="323"/>
      <c r="X111" s="323"/>
      <c r="Y111" s="323"/>
    </row>
    <row r="112" spans="1:25" hidden="1">
      <c r="A112" s="449"/>
      <c r="B112" s="481"/>
      <c r="C112" s="480"/>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5">
        <f>IF('Cumulative Cost Share Budget'!$L112='Split CS budget (E)'!$L$1,'Cumulative Cost Share Budget'!A112,0)</f>
        <v>0</v>
      </c>
      <c r="B113" s="493">
        <f>IF('Cumulative Cost Share Budget'!$L112='Split CS budget (E)'!$L$1,'Cumulative Cost Share Budget'!B112,0)</f>
        <v>0</v>
      </c>
      <c r="C113" s="481"/>
      <c r="D113" s="33" t="s">
        <v>123</v>
      </c>
      <c r="E113" s="76">
        <f>ROUND($R113*$S113,6)</f>
        <v>0</v>
      </c>
      <c r="F113" s="76">
        <f>ROUND($R114*$S114,6)</f>
        <v>0</v>
      </c>
      <c r="G113" s="76">
        <f>ROUND($R115*$S115,6)</f>
        <v>0</v>
      </c>
      <c r="H113" s="76">
        <f>ROUND($R116*$S116,6)</f>
        <v>0</v>
      </c>
      <c r="I113" s="76">
        <f>ROUND($R117*$S117,6)</f>
        <v>0</v>
      </c>
      <c r="J113" s="46"/>
      <c r="M113" s="133">
        <f>IF('Cumulative Cost Share Budget'!L112='Split CS budget (E)'!$L$1,'Cumulative Cost Share Budget'!M112,0)</f>
        <v>0</v>
      </c>
      <c r="N113" s="214">
        <f>IF('Cumulative Cost Share Budget'!L112='Split CS budget (E)'!$L$1,'Cumulative Cost Share Budget'!N112,0)</f>
        <v>0</v>
      </c>
      <c r="O113" s="214">
        <f>IF('Cumulative Cost Share Budget'!$L112='Split CS budget (E)'!$L$1,'Cumulative Cost Share Budget'!O112,0)</f>
        <v>0</v>
      </c>
      <c r="P113" s="209">
        <f>IF('Cumulative Cost Share Budget'!L112='Split CS budget (E)'!$L$1,'Cumulative Cost Share Budget'!P112,0)</f>
        <v>0</v>
      </c>
      <c r="Q113" s="211">
        <f>IF('Cumulative Cost Share Budget'!L112='Split CS budget (E)'!$L$1,'Cumulative Cost Share Budget'!Q112,0)</f>
        <v>0</v>
      </c>
      <c r="R113" s="212">
        <f>IF('Cumulative Cost Share Budget'!L112='Split CS budget (E)'!$L$1,'Cumulative Cost Share Budget'!R112,0)</f>
        <v>0</v>
      </c>
      <c r="S113" s="61">
        <f>IF('Cumulative Cost Share Budget'!L112='Split CS budget (E)'!$L$1,'Cumulative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93">
        <f>IF('Cumulative Cost Share Budget'!$L113='Split CS budget (E)'!$L$1,'Cumulative Cost Share Budget'!A113,0)</f>
        <v>0</v>
      </c>
      <c r="B114" s="493">
        <f>IF('Cumulative Cost Share Budget'!$L113='Split CS budget (E)'!$L$1,'Cumulative Cost Share Budget'!B113,0)</f>
        <v>0</v>
      </c>
      <c r="C114" s="480"/>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(E)'!$L$1,'Cumulative Cost Share Budget'!Q113,0)</f>
        <v>0</v>
      </c>
      <c r="R114" s="212">
        <f>IF('Cumulative Cost Share Budget'!L113='Split CS budget (E)'!$L$1,'Cumulative Cost Share Budget'!R113,0)</f>
        <v>0</v>
      </c>
      <c r="S114" s="61">
        <f>IF('Cumulative Cost Share Budget'!L113='Split CS budget (E)'!$L$1,'Cumulative Cost Share Budget'!S113,0)</f>
        <v>0</v>
      </c>
      <c r="T114" s="16"/>
      <c r="U114" s="324"/>
      <c r="V114" s="324"/>
      <c r="W114" s="324"/>
      <c r="X114" s="324"/>
      <c r="Y114" s="324"/>
    </row>
    <row r="115" spans="1:25" hidden="1">
      <c r="A115" s="449"/>
      <c r="B115" s="486"/>
      <c r="C115" s="480"/>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(E)'!$L$1,'Cumulative Cost Share Budget'!Q114,0)</f>
        <v>0</v>
      </c>
      <c r="R115" s="212">
        <f>IF('Cumulative Cost Share Budget'!L114='Split CS budget (E)'!$L$1,'Cumulative Cost Share Budget'!R114,0)</f>
        <v>0</v>
      </c>
      <c r="S115" s="61">
        <f>IF('Cumulative Cost Share Budget'!L114='Split CS budget (E)'!$L$1,'Cumulative Cost Share Budget'!S114,0)</f>
        <v>0</v>
      </c>
      <c r="T115" s="16"/>
      <c r="U115" s="323"/>
      <c r="V115" s="323"/>
      <c r="W115" s="323"/>
      <c r="X115" s="323"/>
      <c r="Y115" s="323"/>
    </row>
    <row r="116" spans="1:25" ht="15" hidden="1">
      <c r="A116" s="449"/>
      <c r="B116" s="486"/>
      <c r="C116" s="480"/>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(E)'!$L$1,'Cumulative Cost Share Budget'!Q115,0)</f>
        <v>0</v>
      </c>
      <c r="R116" s="212">
        <f>IF('Cumulative Cost Share Budget'!L115='Split CS budget (E)'!$L$1,'Cumulative Cost Share Budget'!R115,0)</f>
        <v>0</v>
      </c>
      <c r="S116" s="61">
        <f>IF('Cumulative Cost Share Budget'!L115='Split CS budget (E)'!$L$1,'Cumulative Cost Share Budget'!S115,0)</f>
        <v>0</v>
      </c>
      <c r="T116" s="16"/>
      <c r="U116" s="324"/>
      <c r="V116" s="324"/>
      <c r="W116" s="324"/>
      <c r="X116" s="324"/>
      <c r="Y116" s="324"/>
    </row>
    <row r="117" spans="1:25" hidden="1">
      <c r="A117" s="449"/>
      <c r="B117" s="486"/>
      <c r="C117" s="480"/>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(E)'!$L$1,'Cumulative Cost Share Budget'!Q116,0)</f>
        <v>0</v>
      </c>
      <c r="R117" s="212">
        <f>IF('Cumulative Cost Share Budget'!L116='Split CS budget (E)'!$L$1,'Cumulative Cost Share Budget'!R116,0)</f>
        <v>0</v>
      </c>
      <c r="S117" s="61">
        <f>IF('Cumulative Cost Share Budget'!L116='Split CS budget (E)'!$L$1,'Cumulative Cost Share Budget'!S116,0)</f>
        <v>0</v>
      </c>
      <c r="T117" s="16"/>
      <c r="U117" s="323"/>
      <c r="V117" s="323"/>
      <c r="W117" s="323"/>
      <c r="X117" s="323"/>
      <c r="Y117" s="323"/>
    </row>
    <row r="118" spans="1:25" hidden="1">
      <c r="A118" s="449"/>
      <c r="B118" s="481"/>
      <c r="C118" s="480"/>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5">
        <f>IF('Cumulative Cost Share Budget'!$L118='Split CS budget (E)'!$L$1,'Cumulative Cost Share Budget'!A118,0)</f>
        <v>0</v>
      </c>
      <c r="B119" s="493">
        <f>IF('Cumulative Cost Share Budget'!$L118='Split CS budget (E)'!$L$1,'Cumulative Cost Share Budget'!B118,0)</f>
        <v>0</v>
      </c>
      <c r="C119" s="481"/>
      <c r="D119" s="33" t="s">
        <v>123</v>
      </c>
      <c r="E119" s="76">
        <f>ROUND($R119*$S119,6)</f>
        <v>0</v>
      </c>
      <c r="F119" s="76">
        <f>ROUND($R120*$S120,6)</f>
        <v>0</v>
      </c>
      <c r="G119" s="76">
        <f>ROUND($R121*$S121,6)</f>
        <v>0</v>
      </c>
      <c r="H119" s="76">
        <f>ROUND($R122*$S122,6)</f>
        <v>0</v>
      </c>
      <c r="I119" s="76">
        <f>ROUND($R123*$S123,6)</f>
        <v>0</v>
      </c>
      <c r="J119" s="46"/>
      <c r="M119" s="133">
        <f>IF('Cumulative Cost Share Budget'!L118='Split CS budget (E)'!$L$1,'Cumulative Cost Share Budget'!M118,0)</f>
        <v>0</v>
      </c>
      <c r="N119" s="214">
        <f>IF('Cumulative Cost Share Budget'!L118='Split CS budget (E)'!$L$1,'Cumulative Cost Share Budget'!N118,0)</f>
        <v>0</v>
      </c>
      <c r="O119" s="214">
        <f>IF('Cumulative Cost Share Budget'!$L118='Split CS budget (E)'!$L$1,'Cumulative Cost Share Budget'!O118,0)</f>
        <v>0</v>
      </c>
      <c r="P119" s="209">
        <f>IF('Cumulative Cost Share Budget'!L118='Split CS budget (E)'!$L$1,'Cumulative Cost Share Budget'!P118,0)</f>
        <v>0</v>
      </c>
      <c r="Q119" s="211">
        <f>IF('Cumulative Cost Share Budget'!L118='Split CS budget (E)'!$L$1,'Cumulative Cost Share Budget'!Q118,0)</f>
        <v>0</v>
      </c>
      <c r="R119" s="212">
        <f>IF('Cumulative Cost Share Budget'!L118='Split CS budget (E)'!$L$1,'Cumulative Cost Share Budget'!R118,0)</f>
        <v>0</v>
      </c>
      <c r="S119" s="61">
        <f>IF('Cumulative Cost Share Budget'!L118='Split CS budget (E)'!$L$1,'Cumulative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93">
        <f>IF('Cumulative Cost Share Budget'!$L119='Split CS budget (E)'!$L$1,'Cumulative Cost Share Budget'!A119,0)</f>
        <v>0</v>
      </c>
      <c r="B120" s="493">
        <f>IF('Cumulative Cost Share Budget'!$L119='Split CS budget (E)'!$L$1,'Cumulative Cost Share Budget'!B119,0)</f>
        <v>0</v>
      </c>
      <c r="C120" s="480"/>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(E)'!$L$1,'Cumulative Cost Share Budget'!Q119,0)</f>
        <v>0</v>
      </c>
      <c r="R120" s="212">
        <f>IF('Cumulative Cost Share Budget'!L119='Split CS budget (E)'!$L$1,'Cumulative Cost Share Budget'!R119,0)</f>
        <v>0</v>
      </c>
      <c r="S120" s="61">
        <f>IF('Cumulative Cost Share Budget'!L119='Split CS budget (E)'!$L$1,'Cumulative Cost Share Budget'!S119,0)</f>
        <v>0</v>
      </c>
      <c r="T120" s="16"/>
      <c r="U120" s="324"/>
      <c r="V120" s="324"/>
      <c r="W120" s="324"/>
      <c r="X120" s="324"/>
      <c r="Y120" s="324"/>
    </row>
    <row r="121" spans="1:25" hidden="1">
      <c r="A121" s="449"/>
      <c r="B121" s="486"/>
      <c r="C121" s="480"/>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(E)'!$L$1,'Cumulative Cost Share Budget'!Q120,0)</f>
        <v>0</v>
      </c>
      <c r="R121" s="212">
        <f>IF('Cumulative Cost Share Budget'!L120='Split CS budget (E)'!$L$1,'Cumulative Cost Share Budget'!R120,0)</f>
        <v>0</v>
      </c>
      <c r="S121" s="61">
        <f>IF('Cumulative Cost Share Budget'!L120='Split CS budget (E)'!$L$1,'Cumulative Cost Share Budget'!S120,0)</f>
        <v>0</v>
      </c>
      <c r="T121" s="16"/>
      <c r="U121" s="323"/>
      <c r="V121" s="323"/>
      <c r="W121" s="323"/>
      <c r="X121" s="323"/>
      <c r="Y121" s="323"/>
    </row>
    <row r="122" spans="1:25" ht="15" hidden="1">
      <c r="A122" s="449"/>
      <c r="B122" s="486"/>
      <c r="C122" s="480"/>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(E)'!$L$1,'Cumulative Cost Share Budget'!Q121,0)</f>
        <v>0</v>
      </c>
      <c r="R122" s="212">
        <f>IF('Cumulative Cost Share Budget'!L121='Split CS budget (E)'!$L$1,'Cumulative Cost Share Budget'!R121,0)</f>
        <v>0</v>
      </c>
      <c r="S122" s="61">
        <f>IF('Cumulative Cost Share Budget'!L121='Split CS budget (E)'!$L$1,'Cumulative Cost Share Budget'!S121,0)</f>
        <v>0</v>
      </c>
      <c r="T122" s="16"/>
      <c r="U122" s="324"/>
      <c r="V122" s="324"/>
      <c r="W122" s="324"/>
      <c r="X122" s="324"/>
      <c r="Y122" s="324"/>
    </row>
    <row r="123" spans="1:25" hidden="1">
      <c r="A123" s="449"/>
      <c r="B123" s="486"/>
      <c r="C123" s="480"/>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(E)'!$L$1,'Cumulative Cost Share Budget'!Q122,0)</f>
        <v>0</v>
      </c>
      <c r="R123" s="212">
        <f>IF('Cumulative Cost Share Budget'!L122='Split CS budget (E)'!$L$1,'Cumulative Cost Share Budget'!R122,0)</f>
        <v>0</v>
      </c>
      <c r="S123" s="61">
        <f>IF('Cumulative Cost Share Budget'!L122='Split CS budget (E)'!$L$1,'Cumulative Cost Share Budget'!S122,0)</f>
        <v>0</v>
      </c>
      <c r="T123" s="16"/>
      <c r="U123" s="323"/>
      <c r="V123" s="323"/>
      <c r="W123" s="323"/>
      <c r="X123" s="323"/>
      <c r="Y123" s="323"/>
    </row>
    <row r="124" spans="1:25" hidden="1">
      <c r="A124" s="449"/>
      <c r="B124" s="481"/>
      <c r="C124" s="480"/>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5">
        <f>IF('Cumulative Cost Share Budget'!$L124='Split CS budget (E)'!$L$1,'Cumulative Cost Share Budget'!A124,0)</f>
        <v>0</v>
      </c>
      <c r="B125" s="493">
        <f>IF('Cumulative Cost Share Budget'!$L124='Split CS budget (E)'!$L$1,'Cumulative Cost Share Budget'!B124,0)</f>
        <v>0</v>
      </c>
      <c r="C125" s="481"/>
      <c r="D125" s="33" t="s">
        <v>123</v>
      </c>
      <c r="E125" s="76">
        <f>ROUND($R125*$S125,6)</f>
        <v>0</v>
      </c>
      <c r="F125" s="76">
        <f>ROUND($R126*$S126,6)</f>
        <v>0</v>
      </c>
      <c r="G125" s="76">
        <f>ROUND($R127*$S127,6)</f>
        <v>0</v>
      </c>
      <c r="H125" s="76">
        <f>ROUND($R128*$S128,6)</f>
        <v>0</v>
      </c>
      <c r="I125" s="76">
        <f>ROUND($R129*$S129,6)</f>
        <v>0</v>
      </c>
      <c r="J125" s="46"/>
      <c r="M125" s="133">
        <f>IF('Cumulative Cost Share Budget'!L124='Split CS budget (E)'!$L$1,'Cumulative Cost Share Budget'!M124,0)</f>
        <v>0</v>
      </c>
      <c r="N125" s="214">
        <f>IF('Cumulative Cost Share Budget'!L124='Split CS budget (E)'!$L$1,'Cumulative Cost Share Budget'!N124,0)</f>
        <v>0</v>
      </c>
      <c r="O125" s="214">
        <f>IF('Cumulative Cost Share Budget'!$L124='Split CS budget (E)'!$L$1,'Cumulative Cost Share Budget'!O124,0)</f>
        <v>0</v>
      </c>
      <c r="P125" s="209">
        <f>IF('Cumulative Cost Share Budget'!L124='Split CS budget (E)'!$L$1,'Cumulative Cost Share Budget'!P124,0)</f>
        <v>0</v>
      </c>
      <c r="Q125" s="211">
        <f>IF('Cumulative Cost Share Budget'!L124='Split CS budget (E)'!$L$1,'Cumulative Cost Share Budget'!Q124,0)</f>
        <v>0</v>
      </c>
      <c r="R125" s="212">
        <f>IF('Cumulative Cost Share Budget'!L124='Split CS budget (E)'!$L$1,'Cumulative Cost Share Budget'!R124,0)</f>
        <v>0</v>
      </c>
      <c r="S125" s="61">
        <f>IF('Cumulative Cost Share Budget'!L124='Split CS budget (E)'!$L$1,'Cumulative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93">
        <f>IF('Cumulative Cost Share Budget'!$L125='Split CS budget (E)'!$L$1,'Cumulative Cost Share Budget'!A125,0)</f>
        <v>0</v>
      </c>
      <c r="B126" s="493">
        <f>IF('Cumulative Cost Share Budget'!$L125='Split CS budget (E)'!$L$1,'Cumulative Cost Share Budget'!B125,0)</f>
        <v>0</v>
      </c>
      <c r="C126" s="480"/>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(E)'!$L$1,'Cumulative Cost Share Budget'!Q125,0)</f>
        <v>0</v>
      </c>
      <c r="R126" s="212">
        <f>IF('Cumulative Cost Share Budget'!L125='Split CS budget (E)'!$L$1,'Cumulative Cost Share Budget'!R125,0)</f>
        <v>0</v>
      </c>
      <c r="S126" s="61">
        <f>IF('Cumulative Cost Share Budget'!L125='Split CS budget (E)'!$L$1,'Cumulative Cost Share Budget'!S125,0)</f>
        <v>0</v>
      </c>
      <c r="T126" s="16"/>
      <c r="U126" s="324"/>
      <c r="V126" s="324"/>
      <c r="W126" s="324"/>
      <c r="X126" s="324"/>
      <c r="Y126" s="324"/>
    </row>
    <row r="127" spans="1:25" hidden="1">
      <c r="A127" s="449"/>
      <c r="B127" s="486"/>
      <c r="C127" s="480"/>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(E)'!$L$1,'Cumulative Cost Share Budget'!Q126,0)</f>
        <v>0</v>
      </c>
      <c r="R127" s="212">
        <f>IF('Cumulative Cost Share Budget'!L126='Split CS budget (E)'!$L$1,'Cumulative Cost Share Budget'!R126,0)</f>
        <v>0</v>
      </c>
      <c r="S127" s="61">
        <f>IF('Cumulative Cost Share Budget'!L126='Split CS budget (E)'!$L$1,'Cumulative Cost Share Budget'!S126,0)</f>
        <v>0</v>
      </c>
      <c r="T127" s="16"/>
      <c r="U127" s="323"/>
      <c r="V127" s="323"/>
      <c r="W127" s="323"/>
      <c r="X127" s="323"/>
      <c r="Y127" s="323"/>
    </row>
    <row r="128" spans="1:25" ht="15" hidden="1">
      <c r="A128" s="449"/>
      <c r="B128" s="486"/>
      <c r="C128" s="480"/>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(E)'!$L$1,'Cumulative Cost Share Budget'!Q127,0)</f>
        <v>0</v>
      </c>
      <c r="R128" s="212">
        <f>IF('Cumulative Cost Share Budget'!L127='Split CS budget (E)'!$L$1,'Cumulative Cost Share Budget'!R127,0)</f>
        <v>0</v>
      </c>
      <c r="S128" s="61">
        <f>IF('Cumulative Cost Share Budget'!L127='Split CS budget (E)'!$L$1,'Cumulative Cost Share Budget'!S127,0)</f>
        <v>0</v>
      </c>
      <c r="T128" s="16"/>
      <c r="U128" s="324"/>
      <c r="V128" s="324"/>
      <c r="W128" s="324"/>
      <c r="X128" s="324"/>
      <c r="Y128" s="324"/>
    </row>
    <row r="129" spans="1:25" hidden="1">
      <c r="A129" s="449"/>
      <c r="B129" s="486"/>
      <c r="C129" s="480"/>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(E)'!$L$1,'Cumulative Cost Share Budget'!Q128,0)</f>
        <v>0</v>
      </c>
      <c r="R129" s="212">
        <f>IF('Cumulative Cost Share Budget'!L128='Split CS budget (E)'!$L$1,'Cumulative Cost Share Budget'!R128,0)</f>
        <v>0</v>
      </c>
      <c r="S129" s="61">
        <f>IF('Cumulative Cost Share Budget'!L128='Split CS budget (E)'!$L$1,'Cumulative Cost Share Budget'!S128,0)</f>
        <v>0</v>
      </c>
      <c r="T129" s="16"/>
      <c r="U129" s="323"/>
      <c r="V129" s="323"/>
      <c r="W129" s="323"/>
      <c r="X129" s="323"/>
      <c r="Y129" s="323"/>
    </row>
    <row r="130" spans="1:25" hidden="1">
      <c r="A130" s="449"/>
      <c r="B130" s="481"/>
      <c r="C130" s="480"/>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5">
        <f>IF('Cumulative Cost Share Budget'!$L130='Split CS budget (E)'!$L$1,'Cumulative Cost Share Budget'!A130,0)</f>
        <v>0</v>
      </c>
      <c r="B131" s="493">
        <f>IF('Cumulative Cost Share Budget'!$L130='Split CS budget (E)'!$L$1,'Cumulative Cost Share Budget'!B130,0)</f>
        <v>0</v>
      </c>
      <c r="C131" s="481"/>
      <c r="D131" s="33" t="s">
        <v>123</v>
      </c>
      <c r="E131" s="76">
        <f>ROUND($R131*$S131,6)</f>
        <v>0</v>
      </c>
      <c r="F131" s="76">
        <f>ROUND($R132*$S132,6)</f>
        <v>0</v>
      </c>
      <c r="G131" s="76">
        <f>ROUND($R133*$S133,6)</f>
        <v>0</v>
      </c>
      <c r="H131" s="76">
        <f>ROUND($R134*$S134,6)</f>
        <v>0</v>
      </c>
      <c r="I131" s="76">
        <f>ROUND($R135*$S135,6)</f>
        <v>0</v>
      </c>
      <c r="J131" s="46"/>
      <c r="M131" s="133">
        <f>IF('Cumulative Cost Share Budget'!L130='Split CS budget (E)'!$L$1,'Cumulative Cost Share Budget'!M130,0)</f>
        <v>0</v>
      </c>
      <c r="N131" s="214">
        <f>IF('Cumulative Cost Share Budget'!L130='Split CS budget (E)'!$L$1,'Cumulative Cost Share Budget'!N130,0)</f>
        <v>0</v>
      </c>
      <c r="O131" s="214">
        <f>IF('Cumulative Cost Share Budget'!$L130='Split CS budget (E)'!$L$1,'Cumulative Cost Share Budget'!O130,0)</f>
        <v>0</v>
      </c>
      <c r="P131" s="209">
        <f>IF('Cumulative Cost Share Budget'!L130='Split CS budget (E)'!$L$1,'Cumulative Cost Share Budget'!P130,0)</f>
        <v>0</v>
      </c>
      <c r="Q131" s="211">
        <f>IF('Cumulative Cost Share Budget'!L130='Split CS budget (E)'!$L$1,'Cumulative Cost Share Budget'!Q130,0)</f>
        <v>0</v>
      </c>
      <c r="R131" s="212">
        <f>IF('Cumulative Cost Share Budget'!L130='Split CS budget (E)'!$L$1,'Cumulative Cost Share Budget'!R130,0)</f>
        <v>0</v>
      </c>
      <c r="S131" s="61">
        <f>IF('Cumulative Cost Share Budget'!L130='Split CS budget (E)'!$L$1,'Cumulative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93">
        <f>IF('Cumulative Cost Share Budget'!$L131='Split CS budget (E)'!$L$1,'Cumulative Cost Share Budget'!A131,0)</f>
        <v>0</v>
      </c>
      <c r="B132" s="493">
        <f>IF('Cumulative Cost Share Budget'!$L131='Split CS budget (E)'!$L$1,'Cumulative Cost Share Budget'!B131,0)</f>
        <v>0</v>
      </c>
      <c r="C132" s="480"/>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(E)'!$L$1,'Cumulative Cost Share Budget'!Q131,0)</f>
        <v>0</v>
      </c>
      <c r="R132" s="212">
        <f>IF('Cumulative Cost Share Budget'!L131='Split CS budget (E)'!$L$1,'Cumulative Cost Share Budget'!R131,0)</f>
        <v>0</v>
      </c>
      <c r="S132" s="61">
        <f>IF('Cumulative Cost Share Budget'!L131='Split CS budget (E)'!$L$1,'Cumulative Cost Share Budget'!S131,0)</f>
        <v>0</v>
      </c>
      <c r="T132" s="16"/>
      <c r="U132" s="324"/>
      <c r="V132" s="324"/>
      <c r="W132" s="324"/>
      <c r="X132" s="324"/>
      <c r="Y132" s="324"/>
    </row>
    <row r="133" spans="1:25" hidden="1">
      <c r="A133" s="449"/>
      <c r="B133" s="486"/>
      <c r="C133" s="480"/>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(E)'!$L$1,'Cumulative Cost Share Budget'!Q132,0)</f>
        <v>0</v>
      </c>
      <c r="R133" s="212">
        <f>IF('Cumulative Cost Share Budget'!L132='Split CS budget (E)'!$L$1,'Cumulative Cost Share Budget'!R132,0)</f>
        <v>0</v>
      </c>
      <c r="S133" s="61">
        <f>IF('Cumulative Cost Share Budget'!L132='Split CS budget (E)'!$L$1,'Cumulative Cost Share Budget'!S132,0)</f>
        <v>0</v>
      </c>
      <c r="T133" s="16"/>
      <c r="U133" s="323"/>
      <c r="V133" s="323"/>
      <c r="W133" s="323"/>
      <c r="X133" s="323"/>
      <c r="Y133" s="323"/>
    </row>
    <row r="134" spans="1:25" ht="15" hidden="1">
      <c r="A134" s="449"/>
      <c r="B134" s="486"/>
      <c r="C134" s="480"/>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(E)'!$L$1,'Cumulative Cost Share Budget'!Q133,0)</f>
        <v>0</v>
      </c>
      <c r="R134" s="212">
        <f>IF('Cumulative Cost Share Budget'!L133='Split CS budget (E)'!$L$1,'Cumulative Cost Share Budget'!R133,0)</f>
        <v>0</v>
      </c>
      <c r="S134" s="61">
        <f>IF('Cumulative Cost Share Budget'!L133='Split CS budget (E)'!$L$1,'Cumulative Cost Share Budget'!S133,0)</f>
        <v>0</v>
      </c>
      <c r="T134" s="16"/>
      <c r="U134" s="324"/>
      <c r="V134" s="324"/>
      <c r="W134" s="324"/>
      <c r="X134" s="324"/>
      <c r="Y134" s="324"/>
    </row>
    <row r="135" spans="1:25" hidden="1">
      <c r="A135" s="449"/>
      <c r="B135" s="486"/>
      <c r="C135" s="480"/>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(E)'!$L$1,'Cumulative Cost Share Budget'!Q134,0)</f>
        <v>0</v>
      </c>
      <c r="R135" s="212">
        <f>IF('Cumulative Cost Share Budget'!L134='Split CS budget (E)'!$L$1,'Cumulative Cost Share Budget'!R134,0)</f>
        <v>0</v>
      </c>
      <c r="S135" s="61">
        <f>IF('Cumulative Cost Share Budget'!L134='Split CS budget (E)'!$L$1,'Cumulative Cost Share Budget'!S134,0)</f>
        <v>0</v>
      </c>
      <c r="T135" s="16"/>
      <c r="U135" s="323"/>
      <c r="V135" s="323"/>
      <c r="W135" s="323"/>
      <c r="X135" s="323"/>
      <c r="Y135" s="323"/>
    </row>
    <row r="136" spans="1:25" hidden="1">
      <c r="A136" s="449"/>
      <c r="B136" s="481"/>
      <c r="C136" s="480"/>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5">
        <f>IF('Cumulative Cost Share Budget'!$L136='Split CS budget (E)'!$L$1,'Cumulative Cost Share Budget'!A136,0)</f>
        <v>0</v>
      </c>
      <c r="B137" s="493">
        <f>IF('Cumulative Cost Share Budget'!$L136='Split CS budget (E)'!$L$1,'Cumulative Cost Share Budget'!B136,0)</f>
        <v>0</v>
      </c>
      <c r="C137" s="481"/>
      <c r="D137" s="33" t="s">
        <v>123</v>
      </c>
      <c r="E137" s="76">
        <f>ROUND($R137*$S137,6)</f>
        <v>0</v>
      </c>
      <c r="F137" s="76">
        <f>ROUND($R138*$S138,6)</f>
        <v>0</v>
      </c>
      <c r="G137" s="76">
        <f>ROUND($R139*$S139,6)</f>
        <v>0</v>
      </c>
      <c r="H137" s="76">
        <f>ROUND($R140*$S140,6)</f>
        <v>0</v>
      </c>
      <c r="I137" s="76">
        <f>ROUND($R141*$S141,6)</f>
        <v>0</v>
      </c>
      <c r="J137" s="46"/>
      <c r="M137" s="133">
        <f>IF('Cumulative Cost Share Budget'!L136='Split CS budget (E)'!$L$1,'Cumulative Cost Share Budget'!M136,0)</f>
        <v>0</v>
      </c>
      <c r="N137" s="214">
        <f>IF('Cumulative Cost Share Budget'!L136='Split CS budget (E)'!$L$1,'Cumulative Cost Share Budget'!N136,0)</f>
        <v>0</v>
      </c>
      <c r="O137" s="214">
        <f>IF('Cumulative Cost Share Budget'!$L136='Split CS budget (E)'!$L$1,'Cumulative Cost Share Budget'!O136,0)</f>
        <v>0</v>
      </c>
      <c r="P137" s="209">
        <f>IF('Cumulative Cost Share Budget'!L136='Split CS budget (E)'!$L$1,'Cumulative Cost Share Budget'!P136,0)</f>
        <v>0</v>
      </c>
      <c r="Q137" s="211">
        <f>IF('Cumulative Cost Share Budget'!L136='Split CS budget (E)'!$L$1,'Cumulative Cost Share Budget'!Q136,0)</f>
        <v>0</v>
      </c>
      <c r="R137" s="212">
        <f>IF('Cumulative Cost Share Budget'!L136='Split CS budget (E)'!$L$1,'Cumulative Cost Share Budget'!R136,0)</f>
        <v>0</v>
      </c>
      <c r="S137" s="61">
        <f>IF('Cumulative Cost Share Budget'!L136='Split CS budget (E)'!$L$1,'Cumulative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93">
        <f>IF('Cumulative Cost Share Budget'!$L137='Split CS budget (E)'!$L$1,'Cumulative Cost Share Budget'!A137,0)</f>
        <v>0</v>
      </c>
      <c r="B138" s="493">
        <f>IF('Cumulative Cost Share Budget'!$L137='Split CS budget (E)'!$L$1,'Cumulative Cost Share Budget'!B137,0)</f>
        <v>0</v>
      </c>
      <c r="C138" s="480"/>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(E)'!$L$1,'Cumulative Cost Share Budget'!Q137,0)</f>
        <v>0</v>
      </c>
      <c r="R138" s="212">
        <f>IF('Cumulative Cost Share Budget'!L137='Split CS budget (E)'!$L$1,'Cumulative Cost Share Budget'!R137,0)</f>
        <v>0</v>
      </c>
      <c r="S138" s="61">
        <f>IF('Cumulative Cost Share Budget'!L137='Split CS budget (E)'!$L$1,'Cumulative Cost Share Budget'!S137,0)</f>
        <v>0</v>
      </c>
      <c r="T138" s="16"/>
      <c r="U138" s="324"/>
      <c r="V138" s="324"/>
      <c r="W138" s="324"/>
      <c r="X138" s="324"/>
      <c r="Y138" s="324"/>
    </row>
    <row r="139" spans="1:25" hidden="1">
      <c r="A139" s="449"/>
      <c r="B139" s="486"/>
      <c r="C139" s="480"/>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(E)'!$L$1,'Cumulative Cost Share Budget'!Q138,0)</f>
        <v>0</v>
      </c>
      <c r="R139" s="212">
        <f>IF('Cumulative Cost Share Budget'!L138='Split CS budget (E)'!$L$1,'Cumulative Cost Share Budget'!R138,0)</f>
        <v>0</v>
      </c>
      <c r="S139" s="61">
        <f>IF('Cumulative Cost Share Budget'!L138='Split CS budget (E)'!$L$1,'Cumulative Cost Share Budget'!S138,0)</f>
        <v>0</v>
      </c>
      <c r="T139" s="16"/>
      <c r="U139" s="323"/>
      <c r="V139" s="323"/>
      <c r="W139" s="323"/>
      <c r="X139" s="323"/>
      <c r="Y139" s="323"/>
    </row>
    <row r="140" spans="1:25" ht="15" hidden="1">
      <c r="A140" s="449"/>
      <c r="B140" s="486"/>
      <c r="C140" s="480"/>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(E)'!$L$1,'Cumulative Cost Share Budget'!Q139,0)</f>
        <v>0</v>
      </c>
      <c r="R140" s="212">
        <f>IF('Cumulative Cost Share Budget'!L139='Split CS budget (E)'!$L$1,'Cumulative Cost Share Budget'!R139,0)</f>
        <v>0</v>
      </c>
      <c r="S140" s="61">
        <f>IF('Cumulative Cost Share Budget'!L139='Split CS budget (E)'!$L$1,'Cumulative Cost Share Budget'!S139,0)</f>
        <v>0</v>
      </c>
      <c r="T140" s="16"/>
      <c r="U140" s="324"/>
      <c r="V140" s="324"/>
      <c r="W140" s="324"/>
      <c r="X140" s="324"/>
      <c r="Y140" s="324"/>
    </row>
    <row r="141" spans="1:25" hidden="1">
      <c r="A141" s="449"/>
      <c r="B141" s="486"/>
      <c r="C141" s="480"/>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(E)'!$L$1,'Cumulative Cost Share Budget'!Q140,0)</f>
        <v>0</v>
      </c>
      <c r="R141" s="212">
        <f>IF('Cumulative Cost Share Budget'!L140='Split CS budget (E)'!$L$1,'Cumulative Cost Share Budget'!R140,0)</f>
        <v>0</v>
      </c>
      <c r="S141" s="61">
        <f>IF('Cumulative Cost Share Budget'!L140='Split CS budget (E)'!$L$1,'Cumulative Cost Share Budget'!S140,0)</f>
        <v>0</v>
      </c>
      <c r="T141" s="16"/>
      <c r="U141" s="323"/>
      <c r="V141" s="323"/>
      <c r="W141" s="323"/>
      <c r="X141" s="323"/>
      <c r="Y141" s="323"/>
    </row>
    <row r="142" spans="1:25" hidden="1">
      <c r="A142" s="449"/>
      <c r="B142" s="481"/>
      <c r="C142" s="480"/>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5">
        <f>IF('Cumulative Cost Share Budget'!$L142='Split CS budget (E)'!$L$1,'Cumulative Cost Share Budget'!A142,0)</f>
        <v>0</v>
      </c>
      <c r="B143" s="493">
        <f>IF('Cumulative Cost Share Budget'!$L142='Split CS budget (E)'!$L$1,'Cumulative Cost Share Budget'!B142,0)</f>
        <v>0</v>
      </c>
      <c r="C143" s="481"/>
      <c r="D143" s="33" t="s">
        <v>123</v>
      </c>
      <c r="E143" s="76">
        <f>ROUND($R143*$S143,6)</f>
        <v>0</v>
      </c>
      <c r="F143" s="76">
        <f>ROUND($R144*$S144,6)</f>
        <v>0</v>
      </c>
      <c r="G143" s="76">
        <f>ROUND($R145*$S145,6)</f>
        <v>0</v>
      </c>
      <c r="H143" s="76">
        <f>ROUND($R146*$S146,6)</f>
        <v>0</v>
      </c>
      <c r="I143" s="76">
        <f>ROUND($R147*$S147,6)</f>
        <v>0</v>
      </c>
      <c r="J143" s="46"/>
      <c r="M143" s="133">
        <f>IF('Cumulative Cost Share Budget'!L142='Split CS budget (E)'!$L$1,'Cumulative Cost Share Budget'!M142,0)</f>
        <v>0</v>
      </c>
      <c r="N143" s="214">
        <f>IF('Cumulative Cost Share Budget'!L142='Split CS budget (E)'!$L$1,'Cumulative Cost Share Budget'!N142,0)</f>
        <v>0</v>
      </c>
      <c r="O143" s="214">
        <f>IF('Cumulative Cost Share Budget'!$L142='Split CS budget (E)'!$L$1,'Cumulative Cost Share Budget'!O142,0)</f>
        <v>0</v>
      </c>
      <c r="P143" s="209">
        <f>IF('Cumulative Cost Share Budget'!L142='Split CS budget (E)'!$L$1,'Cumulative Cost Share Budget'!P142,0)</f>
        <v>0</v>
      </c>
      <c r="Q143" s="211">
        <f>IF('Cumulative Cost Share Budget'!L142='Split CS budget (E)'!$L$1,'Cumulative Cost Share Budget'!Q142,0)</f>
        <v>0</v>
      </c>
      <c r="R143" s="212">
        <f>IF('Cumulative Cost Share Budget'!L142='Split CS budget (E)'!$L$1,'Cumulative Cost Share Budget'!R142,0)</f>
        <v>0</v>
      </c>
      <c r="S143" s="61">
        <f>IF('Cumulative Cost Share Budget'!L142='Split CS budget (E)'!$L$1,'Cumulative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93">
        <f>IF('Cumulative Cost Share Budget'!$L143='Split CS budget (E)'!$L$1,'Cumulative Cost Share Budget'!A143,0)</f>
        <v>0</v>
      </c>
      <c r="B144" s="493">
        <f>IF('Cumulative Cost Share Budget'!$L143='Split CS budget (E)'!$L$1,'Cumulative Cost Share Budget'!B143,0)</f>
        <v>0</v>
      </c>
      <c r="C144" s="480"/>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(E)'!$L$1,'Cumulative Cost Share Budget'!Q143,0)</f>
        <v>0</v>
      </c>
      <c r="R144" s="212">
        <f>IF('Cumulative Cost Share Budget'!L143='Split CS budget (E)'!$L$1,'Cumulative Cost Share Budget'!R143,0)</f>
        <v>0</v>
      </c>
      <c r="S144" s="61">
        <f>IF('Cumulative Cost Share Budget'!L143='Split CS budget (E)'!$L$1,'Cumulative Cost Share Budget'!S143,0)</f>
        <v>0</v>
      </c>
      <c r="T144" s="16"/>
      <c r="U144" s="324"/>
      <c r="V144" s="324"/>
      <c r="W144" s="324"/>
      <c r="X144" s="324"/>
      <c r="Y144" s="324"/>
    </row>
    <row r="145" spans="1:25" hidden="1">
      <c r="A145" s="449"/>
      <c r="B145" s="486"/>
      <c r="C145" s="480"/>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(E)'!$L$1,'Cumulative Cost Share Budget'!Q144,0)</f>
        <v>0</v>
      </c>
      <c r="R145" s="212">
        <f>IF('Cumulative Cost Share Budget'!L144='Split CS budget (E)'!$L$1,'Cumulative Cost Share Budget'!R144,0)</f>
        <v>0</v>
      </c>
      <c r="S145" s="61">
        <f>IF('Cumulative Cost Share Budget'!L144='Split CS budget (E)'!$L$1,'Cumulative Cost Share Budget'!S144,0)</f>
        <v>0</v>
      </c>
      <c r="T145" s="16"/>
      <c r="U145" s="323"/>
      <c r="V145" s="323"/>
      <c r="W145" s="323"/>
      <c r="X145" s="323"/>
      <c r="Y145" s="323"/>
    </row>
    <row r="146" spans="1:25" ht="15" hidden="1">
      <c r="A146" s="449"/>
      <c r="B146" s="486"/>
      <c r="C146" s="480"/>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(E)'!$L$1,'Cumulative Cost Share Budget'!Q145,0)</f>
        <v>0</v>
      </c>
      <c r="R146" s="212">
        <f>IF('Cumulative Cost Share Budget'!L145='Split CS budget (E)'!$L$1,'Cumulative Cost Share Budget'!R145,0)</f>
        <v>0</v>
      </c>
      <c r="S146" s="61">
        <f>IF('Cumulative Cost Share Budget'!L145='Split CS budget (E)'!$L$1,'Cumulative Cost Share Budget'!S145,0)</f>
        <v>0</v>
      </c>
      <c r="T146" s="16"/>
      <c r="U146" s="324"/>
      <c r="V146" s="324"/>
      <c r="W146" s="324"/>
      <c r="X146" s="324"/>
      <c r="Y146" s="324"/>
    </row>
    <row r="147" spans="1:25" hidden="1">
      <c r="A147" s="449"/>
      <c r="B147" s="486"/>
      <c r="C147" s="480"/>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(E)'!$L$1,'Cumulative Cost Share Budget'!Q146,0)</f>
        <v>0</v>
      </c>
      <c r="R147" s="212">
        <f>IF('Cumulative Cost Share Budget'!L146='Split CS budget (E)'!$L$1,'Cumulative Cost Share Budget'!R146,0)</f>
        <v>0</v>
      </c>
      <c r="S147" s="61">
        <f>IF('Cumulative Cost Share Budget'!L146='Split CS budget (E)'!$L$1,'Cumulative Cost Share Budget'!S146,0)</f>
        <v>0</v>
      </c>
      <c r="T147" s="16"/>
      <c r="U147" s="323"/>
      <c r="V147" s="323"/>
      <c r="W147" s="323"/>
      <c r="X147" s="323"/>
      <c r="Y147" s="323"/>
    </row>
    <row r="148" spans="1:25" hidden="1">
      <c r="A148" s="449"/>
      <c r="B148" s="481"/>
      <c r="C148" s="480"/>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5">
        <f>IF('Cumulative Cost Share Budget'!$L148='Split CS budget (E)'!$L$1,'Cumulative Cost Share Budget'!A148,0)</f>
        <v>0</v>
      </c>
      <c r="B149" s="493">
        <f>IF('Cumulative Cost Share Budget'!$L148='Split CS budget (E)'!$L$1,'Cumulative Cost Share Budget'!B148,0)</f>
        <v>0</v>
      </c>
      <c r="C149" s="481"/>
      <c r="D149" s="33" t="s">
        <v>123</v>
      </c>
      <c r="E149" s="76">
        <f>ROUND($R149*$S149,6)</f>
        <v>0</v>
      </c>
      <c r="F149" s="76">
        <f>ROUND($R150*$S150,6)</f>
        <v>0</v>
      </c>
      <c r="G149" s="76">
        <f>ROUND($R151*$S151,6)</f>
        <v>0</v>
      </c>
      <c r="H149" s="76">
        <f>ROUND($R152*$S152,6)</f>
        <v>0</v>
      </c>
      <c r="I149" s="76">
        <f>ROUND($R153*$S153,6)</f>
        <v>0</v>
      </c>
      <c r="J149" s="46"/>
      <c r="M149" s="133">
        <f>IF('Cumulative Cost Share Budget'!L148='Split CS budget (E)'!$L$1,'Cumulative Cost Share Budget'!M148,0)</f>
        <v>0</v>
      </c>
      <c r="N149" s="214">
        <f>IF('Cumulative Cost Share Budget'!L148='Split CS budget (E)'!$L$1,'Cumulative Cost Share Budget'!N148,0)</f>
        <v>0</v>
      </c>
      <c r="O149" s="214">
        <f>IF('Cumulative Cost Share Budget'!$L148='Split CS budget (E)'!$L$1,'Cumulative Cost Share Budget'!O148,0)</f>
        <v>0</v>
      </c>
      <c r="P149" s="209">
        <f>IF('Cumulative Cost Share Budget'!L148='Split CS budget (E)'!$L$1,'Cumulative Cost Share Budget'!P148,0)</f>
        <v>0</v>
      </c>
      <c r="Q149" s="211">
        <f>IF('Cumulative Cost Share Budget'!L148='Split CS budget (E)'!$L$1,'Cumulative Cost Share Budget'!Q148,0)</f>
        <v>0</v>
      </c>
      <c r="R149" s="212">
        <f>IF('Cumulative Cost Share Budget'!L148='Split CS budget (E)'!$L$1,'Cumulative Cost Share Budget'!R148,0)</f>
        <v>0</v>
      </c>
      <c r="S149" s="61">
        <f>IF('Cumulative Cost Share Budget'!L148='Split CS budget (E)'!$L$1,'Cumulative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93">
        <f>IF('Cumulative Cost Share Budget'!$L149='Split CS budget (E)'!$L$1,'Cumulative Cost Share Budget'!A149,0)</f>
        <v>0</v>
      </c>
      <c r="B150" s="493">
        <f>IF('Cumulative Cost Share Budget'!$L149='Split CS budget (E)'!$L$1,'Cumulative Cost Share Budget'!B149,0)</f>
        <v>0</v>
      </c>
      <c r="C150" s="480"/>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(E)'!$L$1,'Cumulative Cost Share Budget'!Q149,0)</f>
        <v>0</v>
      </c>
      <c r="R150" s="212">
        <f>IF('Cumulative Cost Share Budget'!L149='Split CS budget (E)'!$L$1,'Cumulative Cost Share Budget'!R149,0)</f>
        <v>0</v>
      </c>
      <c r="S150" s="61">
        <f>IF('Cumulative Cost Share Budget'!L149='Split CS budget (E)'!$L$1,'Cumulative Cost Share Budget'!S149,0)</f>
        <v>0</v>
      </c>
      <c r="T150" s="16"/>
      <c r="U150" s="324"/>
      <c r="V150" s="324"/>
      <c r="W150" s="324"/>
      <c r="X150" s="324"/>
      <c r="Y150" s="324"/>
    </row>
    <row r="151" spans="1:25" hidden="1">
      <c r="A151" s="449"/>
      <c r="B151" s="486"/>
      <c r="C151" s="480"/>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(E)'!$L$1,'Cumulative Cost Share Budget'!Q150,0)</f>
        <v>0</v>
      </c>
      <c r="R151" s="212">
        <f>IF('Cumulative Cost Share Budget'!L150='Split CS budget (E)'!$L$1,'Cumulative Cost Share Budget'!R150,0)</f>
        <v>0</v>
      </c>
      <c r="S151" s="61">
        <f>IF('Cumulative Cost Share Budget'!L150='Split CS budget (E)'!$L$1,'Cumulative Cost Share Budget'!S150,0)</f>
        <v>0</v>
      </c>
      <c r="T151" s="16"/>
      <c r="U151" s="323"/>
      <c r="V151" s="323"/>
      <c r="W151" s="323"/>
      <c r="X151" s="323"/>
      <c r="Y151" s="323"/>
    </row>
    <row r="152" spans="1:25" ht="15" hidden="1">
      <c r="A152" s="449"/>
      <c r="B152" s="486"/>
      <c r="C152" s="480"/>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(E)'!$L$1,'Cumulative Cost Share Budget'!Q151,0)</f>
        <v>0</v>
      </c>
      <c r="R152" s="212">
        <f>IF('Cumulative Cost Share Budget'!L151='Split CS budget (E)'!$L$1,'Cumulative Cost Share Budget'!R151,0)</f>
        <v>0</v>
      </c>
      <c r="S152" s="61">
        <f>IF('Cumulative Cost Share Budget'!L151='Split CS budget (E)'!$L$1,'Cumulative Cost Share Budget'!S151,0)</f>
        <v>0</v>
      </c>
      <c r="T152" s="16"/>
      <c r="U152" s="324"/>
      <c r="V152" s="324"/>
      <c r="W152" s="324"/>
      <c r="X152" s="324"/>
      <c r="Y152" s="324"/>
    </row>
    <row r="153" spans="1:25" hidden="1">
      <c r="A153" s="449"/>
      <c r="B153" s="486"/>
      <c r="C153" s="480"/>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(E)'!$L$1,'Cumulative Cost Share Budget'!Q152,0)</f>
        <v>0</v>
      </c>
      <c r="R153" s="212">
        <f>IF('Cumulative Cost Share Budget'!L152='Split CS budget (E)'!$L$1,'Cumulative Cost Share Budget'!R152,0)</f>
        <v>0</v>
      </c>
      <c r="S153" s="61">
        <f>IF('Cumulative Cost Share Budget'!L152='Split CS budget (E)'!$L$1,'Cumulative Cost Share Budget'!S152,0)</f>
        <v>0</v>
      </c>
      <c r="T153" s="16"/>
      <c r="U153" s="323"/>
      <c r="V153" s="323"/>
      <c r="W153" s="323"/>
      <c r="X153" s="323"/>
      <c r="Y153" s="323"/>
    </row>
    <row r="154" spans="1:25" hidden="1">
      <c r="A154" s="449"/>
      <c r="B154" s="481"/>
      <c r="C154" s="480"/>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5">
        <f>IF('Cumulative Cost Share Budget'!$L154='Split CS budget (E)'!$L$1,'Cumulative Cost Share Budget'!A154,0)</f>
        <v>0</v>
      </c>
      <c r="B155" s="493">
        <f>IF('Cumulative Cost Share Budget'!$L154='Split CS budget (E)'!$L$1,'Cumulative Cost Share Budget'!B154,0)</f>
        <v>0</v>
      </c>
      <c r="C155" s="481"/>
      <c r="D155" s="33" t="s">
        <v>123</v>
      </c>
      <c r="E155" s="76">
        <f>ROUND($R155*$S155,6)</f>
        <v>0</v>
      </c>
      <c r="F155" s="76">
        <f>ROUND($R156*$S156,6)</f>
        <v>0</v>
      </c>
      <c r="G155" s="76">
        <f>ROUND($R157*$S157,6)</f>
        <v>0</v>
      </c>
      <c r="H155" s="76">
        <f>ROUND($R158*$S158,6)</f>
        <v>0</v>
      </c>
      <c r="I155" s="76">
        <f>ROUND($R159*$S159,6)</f>
        <v>0</v>
      </c>
      <c r="J155" s="46"/>
      <c r="M155" s="133">
        <f>IF('Cumulative Cost Share Budget'!L154='Split CS budget (E)'!$L$1,'Cumulative Cost Share Budget'!M154,0)</f>
        <v>0</v>
      </c>
      <c r="N155" s="214">
        <f>IF('Cumulative Cost Share Budget'!L154='Split CS budget (E)'!$L$1,'Cumulative Cost Share Budget'!N154,0)</f>
        <v>0</v>
      </c>
      <c r="O155" s="214">
        <f>IF('Cumulative Cost Share Budget'!$L154='Split CS budget (E)'!$L$1,'Cumulative Cost Share Budget'!O154,0)</f>
        <v>0</v>
      </c>
      <c r="P155" s="209">
        <f>IF('Cumulative Cost Share Budget'!L154='Split CS budget (E)'!$L$1,'Cumulative Cost Share Budget'!P154,0)</f>
        <v>0</v>
      </c>
      <c r="Q155" s="211">
        <f>IF('Cumulative Cost Share Budget'!L154='Split CS budget (E)'!$L$1,'Cumulative Cost Share Budget'!Q154,0)</f>
        <v>0</v>
      </c>
      <c r="R155" s="212">
        <f>IF('Cumulative Cost Share Budget'!L154='Split CS budget (E)'!$L$1,'Cumulative Cost Share Budget'!R154,0)</f>
        <v>0</v>
      </c>
      <c r="S155" s="61">
        <f>IF('Cumulative Cost Share Budget'!L154='Split CS budget (E)'!$L$1,'Cumulative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93">
        <f>IF('Cumulative Cost Share Budget'!$L155='Split CS budget (E)'!$L$1,'Cumulative Cost Share Budget'!A155,0)</f>
        <v>0</v>
      </c>
      <c r="B156" s="493">
        <f>IF('Cumulative Cost Share Budget'!$L155='Split CS budget (E)'!$L$1,'Cumulative Cost Share Budget'!B155,0)</f>
        <v>0</v>
      </c>
      <c r="C156" s="480"/>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(E)'!$L$1,'Cumulative Cost Share Budget'!Q155,0)</f>
        <v>0</v>
      </c>
      <c r="R156" s="212">
        <f>IF('Cumulative Cost Share Budget'!L155='Split CS budget (E)'!$L$1,'Cumulative Cost Share Budget'!R155,0)</f>
        <v>0</v>
      </c>
      <c r="S156" s="61">
        <f>IF('Cumulative Cost Share Budget'!L155='Split CS budget (E)'!$L$1,'Cumulative Cost Share Budget'!S155,0)</f>
        <v>0</v>
      </c>
      <c r="T156" s="16"/>
      <c r="U156" s="324"/>
      <c r="V156" s="324"/>
      <c r="W156" s="324"/>
      <c r="X156" s="324"/>
      <c r="Y156" s="324"/>
    </row>
    <row r="157" spans="1:25" hidden="1">
      <c r="A157" s="449"/>
      <c r="B157" s="486"/>
      <c r="C157" s="480"/>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(E)'!$L$1,'Cumulative Cost Share Budget'!Q156,0)</f>
        <v>0</v>
      </c>
      <c r="R157" s="212">
        <f>IF('Cumulative Cost Share Budget'!L156='Split CS budget (E)'!$L$1,'Cumulative Cost Share Budget'!R156,0)</f>
        <v>0</v>
      </c>
      <c r="S157" s="61">
        <f>IF('Cumulative Cost Share Budget'!L156='Split CS budget (E)'!$L$1,'Cumulative Cost Share Budget'!S156,0)</f>
        <v>0</v>
      </c>
      <c r="T157" s="16"/>
      <c r="U157" s="323"/>
      <c r="V157" s="323"/>
      <c r="W157" s="323"/>
      <c r="X157" s="323"/>
      <c r="Y157" s="323"/>
    </row>
    <row r="158" spans="1:25" ht="15" hidden="1">
      <c r="A158" s="449"/>
      <c r="B158" s="486"/>
      <c r="C158" s="480"/>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(E)'!$L$1,'Cumulative Cost Share Budget'!Q157,0)</f>
        <v>0</v>
      </c>
      <c r="R158" s="212">
        <f>IF('Cumulative Cost Share Budget'!L157='Split CS budget (E)'!$L$1,'Cumulative Cost Share Budget'!R157,0)</f>
        <v>0</v>
      </c>
      <c r="S158" s="61">
        <f>IF('Cumulative Cost Share Budget'!L157='Split CS budget (E)'!$L$1,'Cumulative Cost Share Budget'!S157,0)</f>
        <v>0</v>
      </c>
      <c r="T158" s="16"/>
      <c r="U158" s="324"/>
      <c r="V158" s="324"/>
      <c r="W158" s="324"/>
      <c r="X158" s="324"/>
      <c r="Y158" s="324"/>
    </row>
    <row r="159" spans="1:25" hidden="1">
      <c r="A159" s="449"/>
      <c r="B159" s="486"/>
      <c r="C159" s="480"/>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(E)'!$L$1,'Cumulative Cost Share Budget'!Q158,0)</f>
        <v>0</v>
      </c>
      <c r="R159" s="212">
        <f>IF('Cumulative Cost Share Budget'!L158='Split CS budget (E)'!$L$1,'Cumulative Cost Share Budget'!R158,0)</f>
        <v>0</v>
      </c>
      <c r="S159" s="61">
        <f>IF('Cumulative Cost Share Budget'!L158='Split CS budget (E)'!$L$1,'Cumulative Cost Share Budget'!S158,0)</f>
        <v>0</v>
      </c>
      <c r="T159" s="16"/>
      <c r="U159" s="323"/>
      <c r="V159" s="323"/>
      <c r="W159" s="323"/>
      <c r="X159" s="323"/>
      <c r="Y159" s="323"/>
    </row>
    <row r="160" spans="1:25" hidden="1">
      <c r="A160" s="449"/>
      <c r="B160" s="481"/>
      <c r="C160" s="480"/>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5">
        <f>IF('Cumulative Cost Share Budget'!$L160='Split CS budget (E)'!$L$1,'Cumulative Cost Share Budget'!A160,0)</f>
        <v>0</v>
      </c>
      <c r="B161" s="493">
        <f>IF('Cumulative Cost Share Budget'!$L160='Split CS budget (E)'!$L$1,'Cumulative Cost Share Budget'!B160,0)</f>
        <v>0</v>
      </c>
      <c r="C161" s="481"/>
      <c r="D161" s="33" t="s">
        <v>123</v>
      </c>
      <c r="E161" s="76">
        <f>ROUND($R161*$S161,6)</f>
        <v>0</v>
      </c>
      <c r="F161" s="76">
        <f>ROUND($R162*$S162,6)</f>
        <v>0</v>
      </c>
      <c r="G161" s="76">
        <f>ROUND($R163*$S163,6)</f>
        <v>0</v>
      </c>
      <c r="H161" s="76">
        <f>ROUND($R164*$S164,6)</f>
        <v>0</v>
      </c>
      <c r="I161" s="76">
        <f>ROUND($R165*$S165,6)</f>
        <v>0</v>
      </c>
      <c r="J161" s="46"/>
      <c r="M161" s="133">
        <f>IF('Cumulative Cost Share Budget'!L160='Split CS budget (E)'!$L$1,'Cumulative Cost Share Budget'!M160,0)</f>
        <v>0</v>
      </c>
      <c r="N161" s="214">
        <f>IF('Cumulative Cost Share Budget'!L160='Split CS budget (E)'!$L$1,'Cumulative Cost Share Budget'!N160,0)</f>
        <v>0</v>
      </c>
      <c r="O161" s="214">
        <f>IF('Cumulative Cost Share Budget'!$L160='Split CS budget (E)'!$L$1,'Cumulative Cost Share Budget'!O160,0)</f>
        <v>0</v>
      </c>
      <c r="P161" s="209">
        <f>IF('Cumulative Cost Share Budget'!L160='Split CS budget (E)'!$L$1,'Cumulative Cost Share Budget'!P160,0)</f>
        <v>0</v>
      </c>
      <c r="Q161" s="211">
        <f>IF('Cumulative Cost Share Budget'!L160='Split CS budget (E)'!$L$1,'Cumulative Cost Share Budget'!Q160,0)</f>
        <v>0</v>
      </c>
      <c r="R161" s="212">
        <f>IF('Cumulative Cost Share Budget'!L160='Split CS budget (E)'!$L$1,'Cumulative Cost Share Budget'!R160,0)</f>
        <v>0</v>
      </c>
      <c r="S161" s="61">
        <f>IF('Cumulative Cost Share Budget'!L160='Split CS budget (E)'!$L$1,'Cumulative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93">
        <f>IF('Cumulative Cost Share Budget'!$L161='Split CS budget (E)'!$L$1,'Cumulative Cost Share Budget'!A161,0)</f>
        <v>0</v>
      </c>
      <c r="B162" s="493">
        <f>IF('Cumulative Cost Share Budget'!$L161='Split CS budget (E)'!$L$1,'Cumulative Cost Share Budget'!B161,0)</f>
        <v>0</v>
      </c>
      <c r="C162" s="480"/>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(E)'!$L$1,'Cumulative Cost Share Budget'!Q161,0)</f>
        <v>0</v>
      </c>
      <c r="R162" s="212">
        <f>IF('Cumulative Cost Share Budget'!L161='Split CS budget (E)'!$L$1,'Cumulative Cost Share Budget'!R161,0)</f>
        <v>0</v>
      </c>
      <c r="S162" s="61">
        <f>IF('Cumulative Cost Share Budget'!L161='Split CS budget (E)'!$L$1,'Cumulative Cost Share Budget'!S161,0)</f>
        <v>0</v>
      </c>
      <c r="T162" s="16"/>
      <c r="U162" s="324"/>
      <c r="V162" s="324"/>
      <c r="W162" s="324"/>
      <c r="X162" s="324"/>
      <c r="Y162" s="324"/>
    </row>
    <row r="163" spans="1:25" hidden="1">
      <c r="A163" s="449"/>
      <c r="B163" s="486"/>
      <c r="C163" s="480"/>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(E)'!$L$1,'Cumulative Cost Share Budget'!Q162,0)</f>
        <v>0</v>
      </c>
      <c r="R163" s="212">
        <f>IF('Cumulative Cost Share Budget'!L162='Split CS budget (E)'!$L$1,'Cumulative Cost Share Budget'!R162,0)</f>
        <v>0</v>
      </c>
      <c r="S163" s="61">
        <f>IF('Cumulative Cost Share Budget'!L162='Split CS budget (E)'!$L$1,'Cumulative Cost Share Budget'!S162,0)</f>
        <v>0</v>
      </c>
      <c r="T163" s="16"/>
      <c r="U163" s="323"/>
      <c r="V163" s="323"/>
      <c r="W163" s="323"/>
      <c r="X163" s="323"/>
      <c r="Y163" s="323"/>
    </row>
    <row r="164" spans="1:25" ht="15" hidden="1">
      <c r="A164" s="449"/>
      <c r="B164" s="486"/>
      <c r="C164" s="480"/>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(E)'!$L$1,'Cumulative Cost Share Budget'!Q163,0)</f>
        <v>0</v>
      </c>
      <c r="R164" s="212">
        <f>IF('Cumulative Cost Share Budget'!L163='Split CS budget (E)'!$L$1,'Cumulative Cost Share Budget'!R163,0)</f>
        <v>0</v>
      </c>
      <c r="S164" s="61">
        <f>IF('Cumulative Cost Share Budget'!L163='Split CS budget (E)'!$L$1,'Cumulative Cost Share Budget'!S163,0)</f>
        <v>0</v>
      </c>
      <c r="T164" s="16"/>
      <c r="U164" s="324"/>
      <c r="V164" s="324"/>
      <c r="W164" s="324"/>
      <c r="X164" s="324"/>
      <c r="Y164" s="324"/>
    </row>
    <row r="165" spans="1:25" hidden="1">
      <c r="A165" s="449"/>
      <c r="B165" s="486"/>
      <c r="C165" s="480"/>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(E)'!$L$1,'Cumulative Cost Share Budget'!Q164,0)</f>
        <v>0</v>
      </c>
      <c r="R165" s="212">
        <f>IF('Cumulative Cost Share Budget'!L164='Split CS budget (E)'!$L$1,'Cumulative Cost Share Budget'!R164,0)</f>
        <v>0</v>
      </c>
      <c r="S165" s="61">
        <f>IF('Cumulative Cost Share Budget'!L164='Split CS budget (E)'!$L$1,'Cumulative Cost Share Budget'!S164,0)</f>
        <v>0</v>
      </c>
      <c r="T165" s="16"/>
      <c r="U165" s="323"/>
      <c r="V165" s="323"/>
      <c r="W165" s="323"/>
      <c r="X165" s="323"/>
      <c r="Y165" s="323"/>
    </row>
    <row r="166" spans="1:25" hidden="1">
      <c r="A166" s="449"/>
      <c r="B166" s="481"/>
      <c r="C166" s="480"/>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5">
        <f>IF('Cumulative Cost Share Budget'!$L166='Split CS budget (E)'!$L$1,'Cumulative Cost Share Budget'!A166,0)</f>
        <v>0</v>
      </c>
      <c r="B167" s="493">
        <f>IF('Cumulative Cost Share Budget'!$L166='Split CS budget (E)'!$L$1,'Cumulative Cost Share Budget'!B166,0)</f>
        <v>0</v>
      </c>
      <c r="C167" s="481"/>
      <c r="D167" s="33" t="s">
        <v>123</v>
      </c>
      <c r="E167" s="76">
        <f>ROUND($R167*$S167,6)</f>
        <v>0</v>
      </c>
      <c r="F167" s="76">
        <f>ROUND($R168*$S168,6)</f>
        <v>0</v>
      </c>
      <c r="G167" s="76">
        <f>ROUND($R169*$S169,6)</f>
        <v>0</v>
      </c>
      <c r="H167" s="76">
        <f>ROUND($R170*$S170,6)</f>
        <v>0</v>
      </c>
      <c r="I167" s="76">
        <f>ROUND($R171*$S171,6)</f>
        <v>0</v>
      </c>
      <c r="J167" s="46"/>
      <c r="M167" s="133">
        <f>IF('Cumulative Cost Share Budget'!L166='Split CS budget (E)'!$L$1,'Cumulative Cost Share Budget'!M166,0)</f>
        <v>0</v>
      </c>
      <c r="N167" s="214">
        <f>IF('Cumulative Cost Share Budget'!L166='Split CS budget (E)'!$L$1,'Cumulative Cost Share Budget'!N166,0)</f>
        <v>0</v>
      </c>
      <c r="O167" s="214">
        <f>IF('Cumulative Cost Share Budget'!$L166='Split CS budget (E)'!$L$1,'Cumulative Cost Share Budget'!O166,0)</f>
        <v>0</v>
      </c>
      <c r="P167" s="209">
        <f>IF('Cumulative Cost Share Budget'!L166='Split CS budget (E)'!$L$1,'Cumulative Cost Share Budget'!P166,0)</f>
        <v>0</v>
      </c>
      <c r="Q167" s="211">
        <f>IF('Cumulative Cost Share Budget'!L166='Split CS budget (E)'!$L$1,'Cumulative Cost Share Budget'!Q166,0)</f>
        <v>0</v>
      </c>
      <c r="R167" s="212">
        <f>IF('Cumulative Cost Share Budget'!L166='Split CS budget (E)'!$L$1,'Cumulative Cost Share Budget'!R166,0)</f>
        <v>0</v>
      </c>
      <c r="S167" s="61">
        <f>IF('Cumulative Cost Share Budget'!L166='Split CS budget (E)'!$L$1,'Cumulative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93">
        <f>IF('Cumulative Cost Share Budget'!$L167='Split CS budget (E)'!$L$1,'Cumulative Cost Share Budget'!A167,0)</f>
        <v>0</v>
      </c>
      <c r="B168" s="493">
        <f>IF('Cumulative Cost Share Budget'!$L167='Split CS budget (E)'!$L$1,'Cumulative Cost Share Budget'!B167,0)</f>
        <v>0</v>
      </c>
      <c r="C168" s="480"/>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(E)'!$L$1,'Cumulative Cost Share Budget'!Q167,0)</f>
        <v>0</v>
      </c>
      <c r="R168" s="212">
        <f>IF('Cumulative Cost Share Budget'!L167='Split CS budget (E)'!$L$1,'Cumulative Cost Share Budget'!R167,0)</f>
        <v>0</v>
      </c>
      <c r="S168" s="61">
        <f>IF('Cumulative Cost Share Budget'!L167='Split CS budget (E)'!$L$1,'Cumulative Cost Share Budget'!S167,0)</f>
        <v>0</v>
      </c>
      <c r="T168" s="16"/>
      <c r="U168" s="324"/>
      <c r="V168" s="324"/>
      <c r="W168" s="324"/>
      <c r="X168" s="324"/>
      <c r="Y168" s="324"/>
    </row>
    <row r="169" spans="1:25" hidden="1">
      <c r="A169" s="449"/>
      <c r="B169" s="486"/>
      <c r="C169" s="480"/>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(E)'!$L$1,'Cumulative Cost Share Budget'!Q168,0)</f>
        <v>0</v>
      </c>
      <c r="R169" s="212">
        <f>IF('Cumulative Cost Share Budget'!L168='Split CS budget (E)'!$L$1,'Cumulative Cost Share Budget'!R168,0)</f>
        <v>0</v>
      </c>
      <c r="S169" s="61">
        <f>IF('Cumulative Cost Share Budget'!L168='Split CS budget (E)'!$L$1,'Cumulative Cost Share Budget'!S168,0)</f>
        <v>0</v>
      </c>
      <c r="T169" s="16"/>
      <c r="U169" s="323"/>
      <c r="V169" s="323"/>
      <c r="W169" s="323"/>
      <c r="X169" s="323"/>
      <c r="Y169" s="323"/>
    </row>
    <row r="170" spans="1:25" ht="15" hidden="1">
      <c r="A170" s="449"/>
      <c r="B170" s="486"/>
      <c r="C170" s="480"/>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(E)'!$L$1,'Cumulative Cost Share Budget'!Q169,0)</f>
        <v>0</v>
      </c>
      <c r="R170" s="212">
        <f>IF('Cumulative Cost Share Budget'!L169='Split CS budget (E)'!$L$1,'Cumulative Cost Share Budget'!R169,0)</f>
        <v>0</v>
      </c>
      <c r="S170" s="61">
        <f>IF('Cumulative Cost Share Budget'!L169='Split CS budget (E)'!$L$1,'Cumulative Cost Share Budget'!S169,0)</f>
        <v>0</v>
      </c>
      <c r="T170" s="16"/>
      <c r="U170" s="324"/>
      <c r="V170" s="324"/>
      <c r="W170" s="324"/>
      <c r="X170" s="324"/>
      <c r="Y170" s="324"/>
    </row>
    <row r="171" spans="1:25" hidden="1">
      <c r="A171" s="449"/>
      <c r="B171" s="486"/>
      <c r="C171" s="480"/>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(E)'!$L$1,'Cumulative Cost Share Budget'!Q170,0)</f>
        <v>0</v>
      </c>
      <c r="R171" s="212">
        <f>IF('Cumulative Cost Share Budget'!L170='Split CS budget (E)'!$L$1,'Cumulative Cost Share Budget'!R170,0)</f>
        <v>0</v>
      </c>
      <c r="S171" s="61">
        <f>IF('Cumulative Cost Share Budget'!L170='Split CS budget (E)'!$L$1,'Cumulative Cost Share Budget'!S170,0)</f>
        <v>0</v>
      </c>
      <c r="T171" s="16"/>
      <c r="U171" s="323"/>
      <c r="V171" s="323"/>
      <c r="W171" s="323"/>
      <c r="X171" s="323"/>
      <c r="Y171" s="323"/>
    </row>
    <row r="172" spans="1:25" hidden="1">
      <c r="A172" s="449"/>
      <c r="B172" s="481"/>
      <c r="C172" s="480"/>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5">
        <f>IF('Cumulative Cost Share Budget'!$L172='Split CS budget (E)'!$L$1,'Cumulative Cost Share Budget'!A172,0)</f>
        <v>0</v>
      </c>
      <c r="B173" s="493">
        <f>IF('Cumulative Cost Share Budget'!$L172='Split CS budget (E)'!$L$1,'Cumulative Cost Share Budget'!B172,0)</f>
        <v>0</v>
      </c>
      <c r="C173" s="481"/>
      <c r="D173" s="33" t="s">
        <v>123</v>
      </c>
      <c r="E173" s="76">
        <f>ROUND($R173*$S173,6)</f>
        <v>0</v>
      </c>
      <c r="F173" s="76">
        <f>ROUND($R174*$S174,6)</f>
        <v>0</v>
      </c>
      <c r="G173" s="76">
        <f>ROUND($R175*$S175,6)</f>
        <v>0</v>
      </c>
      <c r="H173" s="76">
        <f>ROUND($R176*$S176,6)</f>
        <v>0</v>
      </c>
      <c r="I173" s="76">
        <f>ROUND($R177*$S177,6)</f>
        <v>0</v>
      </c>
      <c r="J173" s="46"/>
      <c r="M173" s="133">
        <f>IF('Cumulative Cost Share Budget'!L172='Split CS budget (E)'!$L$1,'Cumulative Cost Share Budget'!M172,0)</f>
        <v>0</v>
      </c>
      <c r="N173" s="214">
        <f>IF('Cumulative Cost Share Budget'!L172='Split CS budget (E)'!$L$1,'Cumulative Cost Share Budget'!N172,0)</f>
        <v>0</v>
      </c>
      <c r="O173" s="214">
        <f>IF('Cumulative Cost Share Budget'!$L172='Split CS budget (E)'!$L$1,'Cumulative Cost Share Budget'!O172,0)</f>
        <v>0</v>
      </c>
      <c r="P173" s="209">
        <f>IF('Cumulative Cost Share Budget'!L172='Split CS budget (E)'!$L$1,'Cumulative Cost Share Budget'!P172,0)</f>
        <v>0</v>
      </c>
      <c r="Q173" s="211">
        <f>IF('Cumulative Cost Share Budget'!L172='Split CS budget (E)'!$L$1,'Cumulative Cost Share Budget'!Q172,0)</f>
        <v>0</v>
      </c>
      <c r="R173" s="212">
        <f>IF('Cumulative Cost Share Budget'!L172='Split CS budget (E)'!$L$1,'Cumulative Cost Share Budget'!R172,0)</f>
        <v>0</v>
      </c>
      <c r="S173" s="61">
        <f>IF('Cumulative Cost Share Budget'!L172='Split CS budget (E)'!$L$1,'Cumulative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93">
        <f>IF('Cumulative Cost Share Budget'!$L173='Split CS budget (E)'!$L$1,'Cumulative Cost Share Budget'!A173,0)</f>
        <v>0</v>
      </c>
      <c r="B174" s="493">
        <f>IF('Cumulative Cost Share Budget'!$L173='Split CS budget (E)'!$L$1,'Cumulative Cost Share Budget'!B173,0)</f>
        <v>0</v>
      </c>
      <c r="C174" s="480"/>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(E)'!$L$1,'Cumulative Cost Share Budget'!Q173,0)</f>
        <v>0</v>
      </c>
      <c r="R174" s="212">
        <f>IF('Cumulative Cost Share Budget'!L173='Split CS budget (E)'!$L$1,'Cumulative Cost Share Budget'!R173,0)</f>
        <v>0</v>
      </c>
      <c r="S174" s="61">
        <f>IF('Cumulative Cost Share Budget'!L173='Split CS budget (E)'!$L$1,'Cumulative Cost Share Budget'!S173,0)</f>
        <v>0</v>
      </c>
      <c r="T174" s="16"/>
      <c r="U174" s="324"/>
      <c r="V174" s="324"/>
      <c r="W174" s="324"/>
      <c r="X174" s="324"/>
      <c r="Y174" s="324"/>
    </row>
    <row r="175" spans="1:25" hidden="1">
      <c r="A175" s="449"/>
      <c r="B175" s="486"/>
      <c r="C175" s="480"/>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(E)'!$L$1,'Cumulative Cost Share Budget'!Q174,0)</f>
        <v>0</v>
      </c>
      <c r="R175" s="212">
        <f>IF('Cumulative Cost Share Budget'!L174='Split CS budget (E)'!$L$1,'Cumulative Cost Share Budget'!R174,0)</f>
        <v>0</v>
      </c>
      <c r="S175" s="61">
        <f>IF('Cumulative Cost Share Budget'!L174='Split CS budget (E)'!$L$1,'Cumulative Cost Share Budget'!S174,0)</f>
        <v>0</v>
      </c>
      <c r="T175" s="16"/>
      <c r="U175" s="323"/>
      <c r="V175" s="323"/>
      <c r="W175" s="323"/>
      <c r="X175" s="323"/>
      <c r="Y175" s="323"/>
    </row>
    <row r="176" spans="1:25" ht="15" hidden="1">
      <c r="A176" s="449"/>
      <c r="B176" s="486"/>
      <c r="C176" s="480"/>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(E)'!$L$1,'Cumulative Cost Share Budget'!Q175,0)</f>
        <v>0</v>
      </c>
      <c r="R176" s="212">
        <f>IF('Cumulative Cost Share Budget'!L175='Split CS budget (E)'!$L$1,'Cumulative Cost Share Budget'!R175,0)</f>
        <v>0</v>
      </c>
      <c r="S176" s="61">
        <f>IF('Cumulative Cost Share Budget'!L175='Split CS budget (E)'!$L$1,'Cumulative Cost Share Budget'!S175,0)</f>
        <v>0</v>
      </c>
      <c r="T176" s="16"/>
      <c r="U176" s="324"/>
      <c r="V176" s="324"/>
      <c r="W176" s="324"/>
      <c r="X176" s="324"/>
      <c r="Y176" s="324"/>
    </row>
    <row r="177" spans="1:25" hidden="1">
      <c r="A177" s="449"/>
      <c r="B177" s="486"/>
      <c r="C177" s="480"/>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(E)'!$L$1,'Cumulative Cost Share Budget'!Q176,0)</f>
        <v>0</v>
      </c>
      <c r="R177" s="212">
        <f>IF('Cumulative Cost Share Budget'!L176='Split CS budget (E)'!$L$1,'Cumulative Cost Share Budget'!R176,0)</f>
        <v>0</v>
      </c>
      <c r="S177" s="61">
        <f>IF('Cumulative Cost Share Budget'!L176='Split CS budget (E)'!$L$1,'Cumulative Cost Share Budget'!S176,0)</f>
        <v>0</v>
      </c>
      <c r="T177" s="16"/>
      <c r="U177" s="323"/>
      <c r="V177" s="323"/>
      <c r="W177" s="323"/>
      <c r="X177" s="323"/>
      <c r="Y177" s="323"/>
    </row>
    <row r="178" spans="1:25" hidden="1">
      <c r="A178" s="449"/>
      <c r="B178" s="481"/>
      <c r="C178" s="480"/>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5">
        <f>IF('Cumulative Cost Share Budget'!$L178='Split CS budget (E)'!$L$1,'Cumulative Cost Share Budget'!A178,0)</f>
        <v>0</v>
      </c>
      <c r="B179" s="493">
        <f>IF('Cumulative Cost Share Budget'!$L178='Split CS budget (E)'!$L$1,'Cumulative Cost Share Budget'!B178,0)</f>
        <v>0</v>
      </c>
      <c r="C179" s="481"/>
      <c r="D179" s="33" t="s">
        <v>123</v>
      </c>
      <c r="E179" s="76">
        <f>ROUND($R179*$S179,6)</f>
        <v>0</v>
      </c>
      <c r="F179" s="76">
        <f>ROUND($R180*$S180,6)</f>
        <v>0</v>
      </c>
      <c r="G179" s="76">
        <f>ROUND($R181*$S181,6)</f>
        <v>0</v>
      </c>
      <c r="H179" s="76">
        <f>ROUND($R182*$S182,6)</f>
        <v>0</v>
      </c>
      <c r="I179" s="76">
        <f>ROUND($R183*$S183,6)</f>
        <v>0</v>
      </c>
      <c r="J179" s="46"/>
      <c r="M179" s="133">
        <f>IF('Cumulative Cost Share Budget'!L178='Split CS budget (E)'!$L$1,'Cumulative Cost Share Budget'!M178,0)</f>
        <v>0</v>
      </c>
      <c r="N179" s="214">
        <f>IF('Cumulative Cost Share Budget'!L178='Split CS budget (E)'!$L$1,'Cumulative Cost Share Budget'!N178,0)</f>
        <v>0</v>
      </c>
      <c r="O179" s="214">
        <f>IF('Cumulative Cost Share Budget'!$L178='Split CS budget (E)'!$L$1,'Cumulative Cost Share Budget'!O178,0)</f>
        <v>0</v>
      </c>
      <c r="P179" s="209">
        <f>IF('Cumulative Cost Share Budget'!L178='Split CS budget (E)'!$L$1,'Cumulative Cost Share Budget'!P178,0)</f>
        <v>0</v>
      </c>
      <c r="Q179" s="211">
        <f>IF('Cumulative Cost Share Budget'!L178='Split CS budget (E)'!$L$1,'Cumulative Cost Share Budget'!Q178,0)</f>
        <v>0</v>
      </c>
      <c r="R179" s="212">
        <f>IF('Cumulative Cost Share Budget'!L178='Split CS budget (E)'!$L$1,'Cumulative Cost Share Budget'!R178,0)</f>
        <v>0</v>
      </c>
      <c r="S179" s="61">
        <f>IF('Cumulative Cost Share Budget'!L178='Split CS budget (E)'!$L$1,'Cumulative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93">
        <f>IF('Cumulative Cost Share Budget'!$L179='Split CS budget (E)'!$L$1,'Cumulative Cost Share Budget'!A179,0)</f>
        <v>0</v>
      </c>
      <c r="B180" s="493">
        <f>IF('Cumulative Cost Share Budget'!$L179='Split CS budget (E)'!$L$1,'Cumulative Cost Share Budget'!B179,0)</f>
        <v>0</v>
      </c>
      <c r="C180" s="480"/>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(E)'!$L$1,'Cumulative Cost Share Budget'!Q179,0)</f>
        <v>0</v>
      </c>
      <c r="R180" s="212">
        <f>IF('Cumulative Cost Share Budget'!L179='Split CS budget (E)'!$L$1,'Cumulative Cost Share Budget'!R179,0)</f>
        <v>0</v>
      </c>
      <c r="S180" s="61">
        <f>IF('Cumulative Cost Share Budget'!L179='Split CS budget (E)'!$L$1,'Cumulative Cost Share Budget'!S179,0)</f>
        <v>0</v>
      </c>
      <c r="T180" s="16"/>
      <c r="U180" s="324"/>
      <c r="V180" s="324"/>
      <c r="W180" s="324"/>
      <c r="X180" s="324"/>
      <c r="Y180" s="324"/>
    </row>
    <row r="181" spans="1:25" hidden="1">
      <c r="A181" s="449"/>
      <c r="B181" s="486"/>
      <c r="C181" s="480"/>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(E)'!$L$1,'Cumulative Cost Share Budget'!Q180,0)</f>
        <v>0</v>
      </c>
      <c r="R181" s="212">
        <f>IF('Cumulative Cost Share Budget'!L180='Split CS budget (E)'!$L$1,'Cumulative Cost Share Budget'!R180,0)</f>
        <v>0</v>
      </c>
      <c r="S181" s="61">
        <f>IF('Cumulative Cost Share Budget'!L180='Split CS budget (E)'!$L$1,'Cumulative Cost Share Budget'!S180,0)</f>
        <v>0</v>
      </c>
      <c r="T181" s="16"/>
      <c r="U181" s="323"/>
      <c r="V181" s="323"/>
      <c r="W181" s="323"/>
      <c r="X181" s="323"/>
      <c r="Y181" s="323"/>
    </row>
    <row r="182" spans="1:25" ht="15" hidden="1">
      <c r="A182" s="449"/>
      <c r="B182" s="486"/>
      <c r="C182" s="480"/>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(E)'!$L$1,'Cumulative Cost Share Budget'!Q181,0)</f>
        <v>0</v>
      </c>
      <c r="R182" s="212">
        <f>IF('Cumulative Cost Share Budget'!L181='Split CS budget (E)'!$L$1,'Cumulative Cost Share Budget'!R181,0)</f>
        <v>0</v>
      </c>
      <c r="S182" s="61">
        <f>IF('Cumulative Cost Share Budget'!L181='Split CS budget (E)'!$L$1,'Cumulative Cost Share Budget'!S181,0)</f>
        <v>0</v>
      </c>
      <c r="T182" s="16"/>
      <c r="U182" s="324"/>
      <c r="V182" s="324"/>
      <c r="W182" s="324"/>
      <c r="X182" s="324"/>
      <c r="Y182" s="324"/>
    </row>
    <row r="183" spans="1:25" hidden="1">
      <c r="A183" s="449"/>
      <c r="B183" s="486"/>
      <c r="C183" s="480"/>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(E)'!$L$1,'Cumulative Cost Share Budget'!Q182,0)</f>
        <v>0</v>
      </c>
      <c r="R183" s="212">
        <f>IF('Cumulative Cost Share Budget'!L182='Split CS budget (E)'!$L$1,'Cumulative Cost Share Budget'!R182,0)</f>
        <v>0</v>
      </c>
      <c r="S183" s="61">
        <f>IF('Cumulative Cost Share Budget'!L182='Split CS budget (E)'!$L$1,'Cumulative Cost Share Budget'!S182,0)</f>
        <v>0</v>
      </c>
      <c r="T183" s="16"/>
      <c r="U183" s="323"/>
      <c r="V183" s="323"/>
      <c r="W183" s="323"/>
      <c r="X183" s="323"/>
      <c r="Y183" s="323"/>
    </row>
    <row r="184" spans="1:25" hidden="1">
      <c r="A184" s="449"/>
      <c r="B184" s="481"/>
      <c r="C184" s="480"/>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5">
        <f>IF('Cumulative Cost Share Budget'!$L184='Split CS budget (E)'!$L$1,'Cumulative Cost Share Budget'!A184,0)</f>
        <v>0</v>
      </c>
      <c r="B185" s="493">
        <f>IF('Cumulative Cost Share Budget'!$L184='Split CS budget (E)'!$L$1,'Cumulative Cost Share Budget'!B184,0)</f>
        <v>0</v>
      </c>
      <c r="C185" s="481"/>
      <c r="D185" s="33" t="s">
        <v>123</v>
      </c>
      <c r="E185" s="76">
        <f>ROUND($R185*$S185,6)</f>
        <v>0</v>
      </c>
      <c r="F185" s="76">
        <f>ROUND($R186*$S186,6)</f>
        <v>0</v>
      </c>
      <c r="G185" s="76">
        <f>ROUND($R187*$S187,6)</f>
        <v>0</v>
      </c>
      <c r="H185" s="76">
        <f>ROUND($R188*$S188,6)</f>
        <v>0</v>
      </c>
      <c r="I185" s="76">
        <f>ROUND($R189*$S189,6)</f>
        <v>0</v>
      </c>
      <c r="J185" s="46"/>
      <c r="M185" s="133">
        <f>IF('Cumulative Cost Share Budget'!L184='Split CS budget (E)'!$L$1,'Cumulative Cost Share Budget'!M184,0)</f>
        <v>0</v>
      </c>
      <c r="N185" s="214">
        <f>IF('Cumulative Cost Share Budget'!L184='Split CS budget (E)'!$L$1,'Cumulative Cost Share Budget'!N184,0)</f>
        <v>0</v>
      </c>
      <c r="O185" s="214">
        <f>IF('Cumulative Cost Share Budget'!$L184='Split CS budget (E)'!$L$1,'Cumulative Cost Share Budget'!O184,0)</f>
        <v>0</v>
      </c>
      <c r="P185" s="209">
        <f>IF('Cumulative Cost Share Budget'!L184='Split CS budget (E)'!$L$1,'Cumulative Cost Share Budget'!P184,0)</f>
        <v>0</v>
      </c>
      <c r="Q185" s="211">
        <f>IF('Cumulative Cost Share Budget'!L184='Split CS budget (E)'!$L$1,'Cumulative Cost Share Budget'!Q184,0)</f>
        <v>0</v>
      </c>
      <c r="R185" s="212">
        <f>IF('Cumulative Cost Share Budget'!L184='Split CS budget (E)'!$L$1,'Cumulative Cost Share Budget'!R184,0)</f>
        <v>0</v>
      </c>
      <c r="S185" s="61">
        <f>IF('Cumulative Cost Share Budget'!L184='Split CS budget (E)'!$L$1,'Cumulative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93">
        <f>IF('Cumulative Cost Share Budget'!$L185='Split CS budget (E)'!$L$1,'Cumulative Cost Share Budget'!A185,0)</f>
        <v>0</v>
      </c>
      <c r="B186" s="493">
        <f>IF('Cumulative Cost Share Budget'!$L185='Split CS budget (E)'!$L$1,'Cumulative Cost Share Budget'!B185,0)</f>
        <v>0</v>
      </c>
      <c r="C186" s="480"/>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(E)'!$L$1,'Cumulative Cost Share Budget'!Q185,0)</f>
        <v>0</v>
      </c>
      <c r="R186" s="212">
        <f>IF('Cumulative Cost Share Budget'!L185='Split CS budget (E)'!$L$1,'Cumulative Cost Share Budget'!R185,0)</f>
        <v>0</v>
      </c>
      <c r="S186" s="61">
        <f>IF('Cumulative Cost Share Budget'!L185='Split CS budget (E)'!$L$1,'Cumulative Cost Share Budget'!S185,0)</f>
        <v>0</v>
      </c>
      <c r="T186" s="16"/>
      <c r="U186" s="324"/>
      <c r="V186" s="324"/>
      <c r="W186" s="324"/>
      <c r="X186" s="324"/>
      <c r="Y186" s="324"/>
    </row>
    <row r="187" spans="1:25" hidden="1">
      <c r="A187" s="449"/>
      <c r="B187" s="486"/>
      <c r="C187" s="480"/>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(E)'!$L$1,'Cumulative Cost Share Budget'!Q186,0)</f>
        <v>0</v>
      </c>
      <c r="R187" s="212">
        <f>IF('Cumulative Cost Share Budget'!L186='Split CS budget (E)'!$L$1,'Cumulative Cost Share Budget'!R186,0)</f>
        <v>0</v>
      </c>
      <c r="S187" s="61">
        <f>IF('Cumulative Cost Share Budget'!L186='Split CS budget (E)'!$L$1,'Cumulative Cost Share Budget'!S186,0)</f>
        <v>0</v>
      </c>
      <c r="T187" s="16"/>
      <c r="U187" s="323"/>
      <c r="V187" s="323"/>
      <c r="W187" s="323"/>
      <c r="X187" s="323"/>
      <c r="Y187" s="323"/>
    </row>
    <row r="188" spans="1:25" ht="15" hidden="1">
      <c r="A188" s="449"/>
      <c r="B188" s="486"/>
      <c r="C188" s="480"/>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(E)'!$L$1,'Cumulative Cost Share Budget'!Q187,0)</f>
        <v>0</v>
      </c>
      <c r="R188" s="212">
        <f>IF('Cumulative Cost Share Budget'!L187='Split CS budget (E)'!$L$1,'Cumulative Cost Share Budget'!R187,0)</f>
        <v>0</v>
      </c>
      <c r="S188" s="61">
        <f>IF('Cumulative Cost Share Budget'!L187='Split CS budget (E)'!$L$1,'Cumulative Cost Share Budget'!S187,0)</f>
        <v>0</v>
      </c>
      <c r="T188" s="16"/>
      <c r="U188" s="324"/>
      <c r="V188" s="324"/>
      <c r="W188" s="324"/>
      <c r="X188" s="324"/>
      <c r="Y188" s="324"/>
    </row>
    <row r="189" spans="1:25" hidden="1">
      <c r="A189" s="449"/>
      <c r="B189" s="486"/>
      <c r="C189" s="480"/>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(E)'!$L$1,'Cumulative Cost Share Budget'!Q188,0)</f>
        <v>0</v>
      </c>
      <c r="R189" s="212">
        <f>IF('Cumulative Cost Share Budget'!L188='Split CS budget (E)'!$L$1,'Cumulative Cost Share Budget'!R188,0)</f>
        <v>0</v>
      </c>
      <c r="S189" s="61">
        <f>IF('Cumulative Cost Share Budget'!L188='Split CS budget (E)'!$L$1,'Cumulative Cost Share Budget'!S188,0)</f>
        <v>0</v>
      </c>
      <c r="T189" s="16"/>
      <c r="U189" s="323"/>
      <c r="V189" s="323"/>
      <c r="W189" s="323"/>
      <c r="X189" s="323"/>
      <c r="Y189" s="323"/>
    </row>
    <row r="190" spans="1:25" hidden="1">
      <c r="A190" s="449"/>
      <c r="B190" s="481"/>
      <c r="C190" s="480"/>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5">
        <f>IF('Cumulative Cost Share Budget'!$L190='Split CS budget (E)'!$L$1,'Cumulative Cost Share Budget'!A190,0)</f>
        <v>0</v>
      </c>
      <c r="B191" s="493">
        <f>IF('Cumulative Cost Share Budget'!$L190='Split CS budget (E)'!$L$1,'Cumulative Cost Share Budget'!B190,0)</f>
        <v>0</v>
      </c>
      <c r="C191" s="481"/>
      <c r="D191" s="33" t="s">
        <v>123</v>
      </c>
      <c r="E191" s="76">
        <f>ROUND($R191*$S191,6)</f>
        <v>0</v>
      </c>
      <c r="F191" s="76">
        <f>ROUND($R192*$S192,6)</f>
        <v>0</v>
      </c>
      <c r="G191" s="76">
        <f>ROUND($R193*$S193,6)</f>
        <v>0</v>
      </c>
      <c r="H191" s="76">
        <f>ROUND($R194*$S194,6)</f>
        <v>0</v>
      </c>
      <c r="I191" s="76">
        <f>ROUND($R195*$S195,6)</f>
        <v>0</v>
      </c>
      <c r="J191" s="46"/>
      <c r="M191" s="133">
        <f>IF('Cumulative Cost Share Budget'!L190='Split CS budget (E)'!$L$1,'Cumulative Cost Share Budget'!M190,0)</f>
        <v>0</v>
      </c>
      <c r="N191" s="214">
        <f>IF('Cumulative Cost Share Budget'!L190='Split CS budget (E)'!$L$1,'Cumulative Cost Share Budget'!N190,0)</f>
        <v>0</v>
      </c>
      <c r="O191" s="214">
        <f>IF('Cumulative Cost Share Budget'!$L190='Split CS budget (E)'!$L$1,'Cumulative Cost Share Budget'!O190,0)</f>
        <v>0</v>
      </c>
      <c r="P191" s="209">
        <f>IF('Cumulative Cost Share Budget'!L190='Split CS budget (E)'!$L$1,'Cumulative Cost Share Budget'!P190,0)</f>
        <v>0</v>
      </c>
      <c r="Q191" s="211">
        <f>IF('Cumulative Cost Share Budget'!L190='Split CS budget (E)'!$L$1,'Cumulative Cost Share Budget'!Q190,0)</f>
        <v>0</v>
      </c>
      <c r="R191" s="212">
        <f>IF('Cumulative Cost Share Budget'!L190='Split CS budget (E)'!$L$1,'Cumulative Cost Share Budget'!R190,0)</f>
        <v>0</v>
      </c>
      <c r="S191" s="61">
        <f>IF('Cumulative Cost Share Budget'!L190='Split CS budget (E)'!$L$1,'Cumulative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93">
        <f>IF('Cumulative Cost Share Budget'!$L191='Split CS budget (E)'!$L$1,'Cumulative Cost Share Budget'!A191,0)</f>
        <v>0</v>
      </c>
      <c r="B192" s="493">
        <f>IF('Cumulative Cost Share Budget'!$L191='Split CS budget (E)'!$L$1,'Cumulative Cost Share Budget'!B191,0)</f>
        <v>0</v>
      </c>
      <c r="C192" s="480"/>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(E)'!$L$1,'Cumulative Cost Share Budget'!Q191,0)</f>
        <v>0</v>
      </c>
      <c r="R192" s="212">
        <f>IF('Cumulative Cost Share Budget'!L191='Split CS budget (E)'!$L$1,'Cumulative Cost Share Budget'!R191,0)</f>
        <v>0</v>
      </c>
      <c r="S192" s="61">
        <f>IF('Cumulative Cost Share Budget'!L191='Split CS budget (E)'!$L$1,'Cumulative Cost Share Budget'!S191,0)</f>
        <v>0</v>
      </c>
      <c r="T192" s="16"/>
      <c r="U192" s="324"/>
      <c r="V192" s="324"/>
      <c r="W192" s="324"/>
      <c r="X192" s="324"/>
      <c r="Y192" s="324"/>
    </row>
    <row r="193" spans="1:25" hidden="1">
      <c r="A193" s="449"/>
      <c r="B193" s="486"/>
      <c r="C193" s="480"/>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(E)'!$L$1,'Cumulative Cost Share Budget'!Q192,0)</f>
        <v>0</v>
      </c>
      <c r="R193" s="212">
        <f>IF('Cumulative Cost Share Budget'!L192='Split CS budget (E)'!$L$1,'Cumulative Cost Share Budget'!R192,0)</f>
        <v>0</v>
      </c>
      <c r="S193" s="61">
        <f>IF('Cumulative Cost Share Budget'!L192='Split CS budget (E)'!$L$1,'Cumulative Cost Share Budget'!S192,0)</f>
        <v>0</v>
      </c>
      <c r="T193" s="16"/>
      <c r="U193" s="323"/>
      <c r="V193" s="323"/>
      <c r="W193" s="323"/>
      <c r="X193" s="323"/>
      <c r="Y193" s="323"/>
    </row>
    <row r="194" spans="1:25" ht="15" hidden="1">
      <c r="A194" s="449"/>
      <c r="B194" s="486"/>
      <c r="C194" s="480"/>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(E)'!$L$1,'Cumulative Cost Share Budget'!Q193,0)</f>
        <v>0</v>
      </c>
      <c r="R194" s="212">
        <f>IF('Cumulative Cost Share Budget'!L193='Split CS budget (E)'!$L$1,'Cumulative Cost Share Budget'!R193,0)</f>
        <v>0</v>
      </c>
      <c r="S194" s="61">
        <f>IF('Cumulative Cost Share Budget'!L193='Split CS budget (E)'!$L$1,'Cumulative Cost Share Budget'!S193,0)</f>
        <v>0</v>
      </c>
      <c r="T194" s="16"/>
      <c r="U194" s="324"/>
      <c r="V194" s="324"/>
      <c r="W194" s="324"/>
      <c r="X194" s="324"/>
      <c r="Y194" s="324"/>
    </row>
    <row r="195" spans="1:25" hidden="1">
      <c r="A195" s="449"/>
      <c r="B195" s="486"/>
      <c r="C195" s="480"/>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(E)'!$L$1,'Cumulative Cost Share Budget'!Q194,0)</f>
        <v>0</v>
      </c>
      <c r="R195" s="212">
        <f>IF('Cumulative Cost Share Budget'!L194='Split CS budget (E)'!$L$1,'Cumulative Cost Share Budget'!R194,0)</f>
        <v>0</v>
      </c>
      <c r="S195" s="61">
        <f>IF('Cumulative Cost Share Budget'!L194='Split CS budget (E)'!$L$1,'Cumulative Cost Share Budget'!S194,0)</f>
        <v>0</v>
      </c>
      <c r="T195" s="16"/>
      <c r="U195" s="323"/>
      <c r="V195" s="323"/>
      <c r="W195" s="323"/>
      <c r="X195" s="323"/>
      <c r="Y195" s="323"/>
    </row>
    <row r="196" spans="1:25" hidden="1">
      <c r="A196" s="449"/>
      <c r="B196" s="481"/>
      <c r="C196" s="480"/>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5">
        <f>IF('Cumulative Cost Share Budget'!$L196='Split CS budget (E)'!$L$1,'Cumulative Cost Share Budget'!A196,0)</f>
        <v>0</v>
      </c>
      <c r="B197" s="493">
        <f>IF('Cumulative Cost Share Budget'!$L196='Split CS budget (E)'!$L$1,'Cumulative Cost Share Budget'!B196,0)</f>
        <v>0</v>
      </c>
      <c r="C197" s="481"/>
      <c r="D197" s="33" t="s">
        <v>123</v>
      </c>
      <c r="E197" s="76">
        <f>ROUND($R197*$S197,6)</f>
        <v>0</v>
      </c>
      <c r="F197" s="76">
        <f>ROUND($R198*$S198,6)</f>
        <v>0</v>
      </c>
      <c r="G197" s="76">
        <f>ROUND($R199*$S199,6)</f>
        <v>0</v>
      </c>
      <c r="H197" s="76">
        <f>ROUND($R200*$S200,6)</f>
        <v>0</v>
      </c>
      <c r="I197" s="76">
        <f>ROUND($R201*$S201,6)</f>
        <v>0</v>
      </c>
      <c r="J197" s="46"/>
      <c r="M197" s="133">
        <f>IF('Cumulative Cost Share Budget'!L196='Split CS budget (E)'!$L$1,'Cumulative Cost Share Budget'!M196,0)</f>
        <v>0</v>
      </c>
      <c r="N197" s="214">
        <f>IF('Cumulative Cost Share Budget'!L196='Split CS budget (E)'!$L$1,'Cumulative Cost Share Budget'!N196,0)</f>
        <v>0</v>
      </c>
      <c r="O197" s="214">
        <f>IF('Cumulative Cost Share Budget'!$L196='Split CS budget (E)'!$L$1,'Cumulative Cost Share Budget'!O196,0)</f>
        <v>0</v>
      </c>
      <c r="P197" s="209">
        <f>IF('Cumulative Cost Share Budget'!L196='Split CS budget (E)'!$L$1,'Cumulative Cost Share Budget'!P196,0)</f>
        <v>0</v>
      </c>
      <c r="Q197" s="211">
        <f>IF('Cumulative Cost Share Budget'!L196='Split CS budget (E)'!$L$1,'Cumulative Cost Share Budget'!Q196,0)</f>
        <v>0</v>
      </c>
      <c r="R197" s="212">
        <f>IF('Cumulative Cost Share Budget'!L196='Split CS budget (E)'!$L$1,'Cumulative Cost Share Budget'!R196,0)</f>
        <v>0</v>
      </c>
      <c r="S197" s="61">
        <f>IF('Cumulative Cost Share Budget'!L196='Split CS budget (E)'!$L$1,'Cumulative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93">
        <f>IF('Cumulative Cost Share Budget'!$L197='Split CS budget (E)'!$L$1,'Cumulative Cost Share Budget'!A197,0)</f>
        <v>0</v>
      </c>
      <c r="B198" s="493">
        <f>IF('Cumulative Cost Share Budget'!$L197='Split CS budget (E)'!$L$1,'Cumulative Cost Share Budget'!B197,0)</f>
        <v>0</v>
      </c>
      <c r="C198" s="480"/>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(E)'!$L$1,'Cumulative Cost Share Budget'!Q197,0)</f>
        <v>0</v>
      </c>
      <c r="R198" s="212">
        <f>IF('Cumulative Cost Share Budget'!L197='Split CS budget (E)'!$L$1,'Cumulative Cost Share Budget'!R197,0)</f>
        <v>0</v>
      </c>
      <c r="S198" s="61">
        <f>IF('Cumulative Cost Share Budget'!L197='Split CS budget (E)'!$L$1,'Cumulative Cost Share Budget'!S197,0)</f>
        <v>0</v>
      </c>
      <c r="T198" s="16"/>
      <c r="U198" s="324"/>
      <c r="V198" s="324"/>
      <c r="W198" s="324"/>
      <c r="X198" s="324"/>
      <c r="Y198" s="324"/>
    </row>
    <row r="199" spans="1:25" hidden="1">
      <c r="A199" s="449"/>
      <c r="B199" s="486"/>
      <c r="C199" s="480"/>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(E)'!$L$1,'Cumulative Cost Share Budget'!Q198,0)</f>
        <v>0</v>
      </c>
      <c r="R199" s="212">
        <f>IF('Cumulative Cost Share Budget'!L198='Split CS budget (E)'!$L$1,'Cumulative Cost Share Budget'!R198,0)</f>
        <v>0</v>
      </c>
      <c r="S199" s="61">
        <f>IF('Cumulative Cost Share Budget'!L198='Split CS budget (E)'!$L$1,'Cumulative Cost Share Budget'!S198,0)</f>
        <v>0</v>
      </c>
      <c r="T199" s="16"/>
      <c r="U199" s="323"/>
      <c r="V199" s="323"/>
      <c r="W199" s="323"/>
      <c r="X199" s="323"/>
      <c r="Y199" s="323"/>
    </row>
    <row r="200" spans="1:25" ht="15" hidden="1">
      <c r="A200" s="449"/>
      <c r="B200" s="486"/>
      <c r="C200" s="480"/>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(E)'!$L$1,'Cumulative Cost Share Budget'!Q199,0)</f>
        <v>0</v>
      </c>
      <c r="R200" s="212">
        <f>IF('Cumulative Cost Share Budget'!L199='Split CS budget (E)'!$L$1,'Cumulative Cost Share Budget'!R199,0)</f>
        <v>0</v>
      </c>
      <c r="S200" s="61">
        <f>IF('Cumulative Cost Share Budget'!L199='Split CS budget (E)'!$L$1,'Cumulative Cost Share Budget'!S199,0)</f>
        <v>0</v>
      </c>
      <c r="T200" s="16"/>
      <c r="U200" s="324"/>
      <c r="V200" s="324"/>
      <c r="W200" s="324"/>
      <c r="X200" s="324"/>
      <c r="Y200" s="324"/>
    </row>
    <row r="201" spans="1:25" hidden="1">
      <c r="A201" s="449"/>
      <c r="B201" s="486"/>
      <c r="C201" s="480"/>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(E)'!$L$1,'Cumulative Cost Share Budget'!Q200,0)</f>
        <v>0</v>
      </c>
      <c r="R201" s="212">
        <f>IF('Cumulative Cost Share Budget'!L200='Split CS budget (E)'!$L$1,'Cumulative Cost Share Budget'!R200,0)</f>
        <v>0</v>
      </c>
      <c r="S201" s="61">
        <f>IF('Cumulative Cost Share Budget'!L200='Split CS budget (E)'!$L$1,'Cumulative Cost Share Budget'!S200,0)</f>
        <v>0</v>
      </c>
      <c r="T201" s="16"/>
      <c r="U201" s="323"/>
      <c r="V201" s="323"/>
      <c r="W201" s="323"/>
      <c r="X201" s="323"/>
      <c r="Y201" s="323"/>
    </row>
    <row r="202" spans="1:25" hidden="1">
      <c r="A202" s="449"/>
      <c r="B202" s="481"/>
      <c r="C202" s="480"/>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5">
        <f>IF('Cumulative Cost Share Budget'!$L202='Split CS budget (E)'!$L$1,'Cumulative Cost Share Budget'!A202,0)</f>
        <v>0</v>
      </c>
      <c r="B203" s="493">
        <f>IF('Cumulative Cost Share Budget'!$L202='Split CS budget (E)'!$L$1,'Cumulative Cost Share Budget'!B202,0)</f>
        <v>0</v>
      </c>
      <c r="C203" s="481"/>
      <c r="D203" s="33" t="s">
        <v>123</v>
      </c>
      <c r="E203" s="76">
        <f>ROUND($R203*$S203,6)</f>
        <v>0</v>
      </c>
      <c r="F203" s="76">
        <f>ROUND($R204*$S204,6)</f>
        <v>0</v>
      </c>
      <c r="G203" s="76">
        <f>ROUND($R205*$S205,6)</f>
        <v>0</v>
      </c>
      <c r="H203" s="76">
        <f>ROUND($R206*$S206,6)</f>
        <v>0</v>
      </c>
      <c r="I203" s="76">
        <f>ROUND($R207*$S207,6)</f>
        <v>0</v>
      </c>
      <c r="J203" s="46"/>
      <c r="M203" s="133">
        <f>IF('Cumulative Cost Share Budget'!L202='Split CS budget (E)'!$L$1,'Cumulative Cost Share Budget'!M202,0)</f>
        <v>0</v>
      </c>
      <c r="N203" s="214">
        <f>IF('Cumulative Cost Share Budget'!L202='Split CS budget (E)'!$L$1,'Cumulative Cost Share Budget'!N202,0)</f>
        <v>0</v>
      </c>
      <c r="O203" s="214">
        <f>IF('Cumulative Cost Share Budget'!$L202='Split CS budget (E)'!$L$1,'Cumulative Cost Share Budget'!O202,0)</f>
        <v>0</v>
      </c>
      <c r="P203" s="209">
        <f>IF('Cumulative Cost Share Budget'!L202='Split CS budget (E)'!$L$1,'Cumulative Cost Share Budget'!P202,0)</f>
        <v>0</v>
      </c>
      <c r="Q203" s="211">
        <f>IF('Cumulative Cost Share Budget'!L202='Split CS budget (E)'!$L$1,'Cumulative Cost Share Budget'!Q202,0)</f>
        <v>0</v>
      </c>
      <c r="R203" s="212">
        <f>IF('Cumulative Cost Share Budget'!L202='Split CS budget (E)'!$L$1,'Cumulative Cost Share Budget'!R202,0)</f>
        <v>0</v>
      </c>
      <c r="S203" s="61">
        <f>IF('Cumulative Cost Share Budget'!L202='Split CS budget (E)'!$L$1,'Cumulative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93">
        <f>IF('Cumulative Cost Share Budget'!$L203='Split CS budget (E)'!$L$1,'Cumulative Cost Share Budget'!A203,0)</f>
        <v>0</v>
      </c>
      <c r="B204" s="493">
        <f>IF('Cumulative Cost Share Budget'!$L203='Split CS budget (E)'!$L$1,'Cumulative Cost Share Budget'!B203,0)</f>
        <v>0</v>
      </c>
      <c r="C204" s="480"/>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(E)'!$L$1,'Cumulative Cost Share Budget'!Q203,0)</f>
        <v>0</v>
      </c>
      <c r="R204" s="212">
        <f>IF('Cumulative Cost Share Budget'!L203='Split CS budget (E)'!$L$1,'Cumulative Cost Share Budget'!R203,0)</f>
        <v>0</v>
      </c>
      <c r="S204" s="61">
        <f>IF('Cumulative Cost Share Budget'!L203='Split CS budget (E)'!$L$1,'Cumulative Cost Share Budget'!S203,0)</f>
        <v>0</v>
      </c>
      <c r="T204" s="16"/>
      <c r="U204" s="324"/>
      <c r="V204" s="324"/>
      <c r="W204" s="324"/>
      <c r="X204" s="324"/>
      <c r="Y204" s="324"/>
    </row>
    <row r="205" spans="1:25" hidden="1">
      <c r="A205" s="449"/>
      <c r="B205" s="486"/>
      <c r="C205" s="480"/>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(E)'!$L$1,'Cumulative Cost Share Budget'!Q204,0)</f>
        <v>0</v>
      </c>
      <c r="R205" s="212">
        <f>IF('Cumulative Cost Share Budget'!L204='Split CS budget (E)'!$L$1,'Cumulative Cost Share Budget'!R204,0)</f>
        <v>0</v>
      </c>
      <c r="S205" s="61">
        <f>IF('Cumulative Cost Share Budget'!L204='Split CS budget (E)'!$L$1,'Cumulative Cost Share Budget'!S204,0)</f>
        <v>0</v>
      </c>
      <c r="T205" s="16"/>
      <c r="U205" s="323"/>
      <c r="V205" s="323"/>
      <c r="W205" s="323"/>
      <c r="X205" s="323"/>
      <c r="Y205" s="323"/>
    </row>
    <row r="206" spans="1:25" ht="15" hidden="1">
      <c r="A206" s="449"/>
      <c r="B206" s="486"/>
      <c r="C206" s="480"/>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(E)'!$L$1,'Cumulative Cost Share Budget'!Q205,0)</f>
        <v>0</v>
      </c>
      <c r="R206" s="212">
        <f>IF('Cumulative Cost Share Budget'!L205='Split CS budget (E)'!$L$1,'Cumulative Cost Share Budget'!R205,0)</f>
        <v>0</v>
      </c>
      <c r="S206" s="61">
        <f>IF('Cumulative Cost Share Budget'!L205='Split CS budget (E)'!$L$1,'Cumulative Cost Share Budget'!S205,0)</f>
        <v>0</v>
      </c>
      <c r="T206" s="16"/>
      <c r="U206" s="324"/>
      <c r="V206" s="324"/>
      <c r="W206" s="324"/>
      <c r="X206" s="324"/>
      <c r="Y206" s="324"/>
    </row>
    <row r="207" spans="1:25" hidden="1">
      <c r="A207" s="449"/>
      <c r="B207" s="486"/>
      <c r="C207" s="480"/>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(E)'!$L$1,'Cumulative Cost Share Budget'!Q206,0)</f>
        <v>0</v>
      </c>
      <c r="R207" s="212">
        <f>IF('Cumulative Cost Share Budget'!L206='Split CS budget (E)'!$L$1,'Cumulative Cost Share Budget'!R206,0)</f>
        <v>0</v>
      </c>
      <c r="S207" s="61">
        <f>IF('Cumulative Cost Share Budget'!L206='Split CS budget (E)'!$L$1,'Cumulative Cost Share Budget'!S206,0)</f>
        <v>0</v>
      </c>
      <c r="T207" s="16"/>
      <c r="U207" s="323"/>
      <c r="V207" s="323"/>
      <c r="W207" s="323"/>
      <c r="X207" s="323"/>
      <c r="Y207" s="323"/>
    </row>
    <row r="208" spans="1:25" hidden="1">
      <c r="A208" s="449"/>
      <c r="B208" s="481"/>
      <c r="C208" s="480"/>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5">
        <f>IF('Cumulative Cost Share Budget'!$L208='Split CS budget (E)'!$L$1,'Cumulative Cost Share Budget'!A208,0)</f>
        <v>0</v>
      </c>
      <c r="B209" s="493">
        <f>IF('Cumulative Cost Share Budget'!$L208='Split CS budget (E)'!$L$1,'Cumulative Cost Share Budget'!B208,0)</f>
        <v>0</v>
      </c>
      <c r="C209" s="481"/>
      <c r="D209" s="33" t="s">
        <v>123</v>
      </c>
      <c r="E209" s="76">
        <f>ROUND($R209*$S209,6)</f>
        <v>0</v>
      </c>
      <c r="F209" s="76">
        <f>ROUND($R210*$S210,6)</f>
        <v>0</v>
      </c>
      <c r="G209" s="76">
        <f>ROUND($R211*$S211,6)</f>
        <v>0</v>
      </c>
      <c r="H209" s="76">
        <f>ROUND($R212*$S212,6)</f>
        <v>0</v>
      </c>
      <c r="I209" s="76">
        <f>ROUND($R213*$S213,6)</f>
        <v>0</v>
      </c>
      <c r="J209" s="46"/>
      <c r="M209" s="133">
        <f>IF('Cumulative Cost Share Budget'!L208='Split CS budget (E)'!$L$1,'Cumulative Cost Share Budget'!M208,0)</f>
        <v>0</v>
      </c>
      <c r="N209" s="214">
        <f>IF('Cumulative Cost Share Budget'!L208='Split CS budget (E)'!$L$1,'Cumulative Cost Share Budget'!N208,0)</f>
        <v>0</v>
      </c>
      <c r="O209" s="214">
        <f>IF('Cumulative Cost Share Budget'!$L208='Split CS budget (E)'!$L$1,'Cumulative Cost Share Budget'!O208,0)</f>
        <v>0</v>
      </c>
      <c r="P209" s="209">
        <f>IF('Cumulative Cost Share Budget'!L208='Split CS budget (E)'!$L$1,'Cumulative Cost Share Budget'!P208,0)</f>
        <v>0</v>
      </c>
      <c r="Q209" s="211">
        <f>IF('Cumulative Cost Share Budget'!L208='Split CS budget (E)'!$L$1,'Cumulative Cost Share Budget'!Q208,0)</f>
        <v>0</v>
      </c>
      <c r="R209" s="212">
        <f>IF('Cumulative Cost Share Budget'!L208='Split CS budget (E)'!$L$1,'Cumulative Cost Share Budget'!R208,0)</f>
        <v>0</v>
      </c>
      <c r="S209" s="61">
        <f>IF('Cumulative Cost Share Budget'!L208='Split CS budget (E)'!$L$1,'Cumulative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93">
        <f>IF('Cumulative Cost Share Budget'!$L209='Split CS budget (E)'!$L$1,'Cumulative Cost Share Budget'!A209,0)</f>
        <v>0</v>
      </c>
      <c r="B210" s="493">
        <f>IF('Cumulative Cost Share Budget'!$L209='Split CS budget (E)'!$L$1,'Cumulative Cost Share Budget'!B209,0)</f>
        <v>0</v>
      </c>
      <c r="C210" s="480"/>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(E)'!$L$1,'Cumulative Cost Share Budget'!Q209,0)</f>
        <v>0</v>
      </c>
      <c r="R210" s="212">
        <f>IF('Cumulative Cost Share Budget'!L209='Split CS budget (E)'!$L$1,'Cumulative Cost Share Budget'!R209,0)</f>
        <v>0</v>
      </c>
      <c r="S210" s="61">
        <f>IF('Cumulative Cost Share Budget'!L209='Split CS budget (E)'!$L$1,'Cumulative Cost Share Budget'!S209,0)</f>
        <v>0</v>
      </c>
      <c r="T210" s="16"/>
      <c r="U210" s="324"/>
      <c r="V210" s="324"/>
      <c r="W210" s="324"/>
      <c r="X210" s="324"/>
      <c r="Y210" s="324"/>
    </row>
    <row r="211" spans="1:25" hidden="1">
      <c r="A211" s="449"/>
      <c r="B211" s="486"/>
      <c r="C211" s="480"/>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(E)'!$L$1,'Cumulative Cost Share Budget'!Q210,0)</f>
        <v>0</v>
      </c>
      <c r="R211" s="212">
        <f>IF('Cumulative Cost Share Budget'!L210='Split CS budget (E)'!$L$1,'Cumulative Cost Share Budget'!R210,0)</f>
        <v>0</v>
      </c>
      <c r="S211" s="61">
        <f>IF('Cumulative Cost Share Budget'!L210='Split CS budget (E)'!$L$1,'Cumulative Cost Share Budget'!S210,0)</f>
        <v>0</v>
      </c>
      <c r="T211" s="16"/>
      <c r="U211" s="323"/>
      <c r="V211" s="323"/>
      <c r="W211" s="323"/>
      <c r="X211" s="323"/>
      <c r="Y211" s="323"/>
    </row>
    <row r="212" spans="1:25" ht="15" hidden="1">
      <c r="A212" s="449"/>
      <c r="B212" s="486"/>
      <c r="C212" s="480"/>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(E)'!$L$1,'Cumulative Cost Share Budget'!Q211,0)</f>
        <v>0</v>
      </c>
      <c r="R212" s="212">
        <f>IF('Cumulative Cost Share Budget'!L211='Split CS budget (E)'!$L$1,'Cumulative Cost Share Budget'!R211,0)</f>
        <v>0</v>
      </c>
      <c r="S212" s="61">
        <f>IF('Cumulative Cost Share Budget'!L211='Split CS budget (E)'!$L$1,'Cumulative Cost Share Budget'!S211,0)</f>
        <v>0</v>
      </c>
      <c r="T212" s="16"/>
      <c r="U212" s="324"/>
      <c r="V212" s="324"/>
      <c r="W212" s="324"/>
      <c r="X212" s="324"/>
      <c r="Y212" s="324"/>
    </row>
    <row r="213" spans="1:25" hidden="1">
      <c r="A213" s="449"/>
      <c r="B213" s="486"/>
      <c r="C213" s="480"/>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(E)'!$L$1,'Cumulative Cost Share Budget'!Q212,0)</f>
        <v>0</v>
      </c>
      <c r="R213" s="212">
        <f>IF('Cumulative Cost Share Budget'!L212='Split CS budget (E)'!$L$1,'Cumulative Cost Share Budget'!R212,0)</f>
        <v>0</v>
      </c>
      <c r="S213" s="61">
        <f>IF('Cumulative Cost Share Budget'!L212='Split CS budget (E)'!$L$1,'Cumulative Cost Share Budget'!S212,0)</f>
        <v>0</v>
      </c>
      <c r="T213" s="16"/>
      <c r="U213" s="323"/>
      <c r="V213" s="323"/>
      <c r="W213" s="323"/>
      <c r="X213" s="323"/>
      <c r="Y213" s="323"/>
    </row>
    <row r="214" spans="1:25" hidden="1">
      <c r="A214" s="449"/>
      <c r="B214" s="481"/>
      <c r="C214" s="480"/>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5">
        <f>IF('Cumulative Cost Share Budget'!$L214='Split CS budget (E)'!$L$1,'Cumulative Cost Share Budget'!A214,0)</f>
        <v>0</v>
      </c>
      <c r="B215" s="493">
        <f>IF('Cumulative Cost Share Budget'!$L214='Split CS budget (E)'!$L$1,'Cumulative Cost Share Budget'!B214,0)</f>
        <v>0</v>
      </c>
      <c r="C215" s="481"/>
      <c r="D215" s="33" t="s">
        <v>123</v>
      </c>
      <c r="E215" s="76">
        <f>ROUND($R215*$S215,6)</f>
        <v>0</v>
      </c>
      <c r="F215" s="76">
        <f>ROUND($R216*$S216,6)</f>
        <v>0</v>
      </c>
      <c r="G215" s="76">
        <f>ROUND($R217*$S217,6)</f>
        <v>0</v>
      </c>
      <c r="H215" s="76">
        <f>ROUND($R218*$S218,6)</f>
        <v>0</v>
      </c>
      <c r="I215" s="76">
        <f>ROUND($R219*$S219,6)</f>
        <v>0</v>
      </c>
      <c r="J215" s="46"/>
      <c r="M215" s="133">
        <f>IF('Cumulative Cost Share Budget'!L214='Split CS budget (E)'!$L$1,'Cumulative Cost Share Budget'!M214,0)</f>
        <v>0</v>
      </c>
      <c r="N215" s="214">
        <f>IF('Cumulative Cost Share Budget'!L214='Split CS budget (E)'!$L$1,'Cumulative Cost Share Budget'!N214,0)</f>
        <v>0</v>
      </c>
      <c r="O215" s="214">
        <f>IF('Cumulative Cost Share Budget'!$L214='Split CS budget (E)'!$L$1,'Cumulative Cost Share Budget'!O214,0)</f>
        <v>0</v>
      </c>
      <c r="P215" s="209">
        <f>IF('Cumulative Cost Share Budget'!L214='Split CS budget (E)'!$L$1,'Cumulative Cost Share Budget'!P214,0)</f>
        <v>0</v>
      </c>
      <c r="Q215" s="211">
        <f>IF('Cumulative Cost Share Budget'!L214='Split CS budget (E)'!$L$1,'Cumulative Cost Share Budget'!Q214,0)</f>
        <v>0</v>
      </c>
      <c r="R215" s="212">
        <f>IF('Cumulative Cost Share Budget'!L214='Split CS budget (E)'!$L$1,'Cumulative Cost Share Budget'!R214,0)</f>
        <v>0</v>
      </c>
      <c r="S215" s="61">
        <f>IF('Cumulative Cost Share Budget'!L214='Split CS budget (E)'!$L$1,'Cumulative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93">
        <f>IF('Cumulative Cost Share Budget'!$L215='Split CS budget (E)'!$L$1,'Cumulative Cost Share Budget'!A215,0)</f>
        <v>0</v>
      </c>
      <c r="B216" s="493">
        <f>IF('Cumulative Cost Share Budget'!$L215='Split CS budget (E)'!$L$1,'Cumulative Cost Share Budget'!B215,0)</f>
        <v>0</v>
      </c>
      <c r="C216" s="480"/>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(E)'!$L$1,'Cumulative Cost Share Budget'!Q215,0)</f>
        <v>0</v>
      </c>
      <c r="R216" s="212">
        <f>IF('Cumulative Cost Share Budget'!L215='Split CS budget (E)'!$L$1,'Cumulative Cost Share Budget'!R215,0)</f>
        <v>0</v>
      </c>
      <c r="S216" s="61">
        <f>IF('Cumulative Cost Share Budget'!L215='Split CS budget (E)'!$L$1,'Cumulative Cost Share Budget'!S215,0)</f>
        <v>0</v>
      </c>
      <c r="T216" s="16"/>
      <c r="U216" s="324"/>
      <c r="V216" s="324"/>
      <c r="W216" s="324"/>
      <c r="X216" s="324"/>
      <c r="Y216" s="324"/>
    </row>
    <row r="217" spans="1:25" hidden="1">
      <c r="A217" s="449"/>
      <c r="B217" s="486"/>
      <c r="C217" s="480"/>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(E)'!$L$1,'Cumulative Cost Share Budget'!Q216,0)</f>
        <v>0</v>
      </c>
      <c r="R217" s="212">
        <f>IF('Cumulative Cost Share Budget'!L216='Split CS budget (E)'!$L$1,'Cumulative Cost Share Budget'!R216,0)</f>
        <v>0</v>
      </c>
      <c r="S217" s="61">
        <f>IF('Cumulative Cost Share Budget'!L216='Split CS budget (E)'!$L$1,'Cumulative Cost Share Budget'!S216,0)</f>
        <v>0</v>
      </c>
      <c r="T217" s="16"/>
      <c r="U217" s="323"/>
      <c r="V217" s="323"/>
      <c r="W217" s="323"/>
      <c r="X217" s="323"/>
      <c r="Y217" s="323"/>
    </row>
    <row r="218" spans="1:25" ht="15" hidden="1">
      <c r="A218" s="449"/>
      <c r="B218" s="486"/>
      <c r="C218" s="480"/>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(E)'!$L$1,'Cumulative Cost Share Budget'!Q217,0)</f>
        <v>0</v>
      </c>
      <c r="R218" s="212">
        <f>IF('Cumulative Cost Share Budget'!L217='Split CS budget (E)'!$L$1,'Cumulative Cost Share Budget'!R217,0)</f>
        <v>0</v>
      </c>
      <c r="S218" s="61">
        <f>IF('Cumulative Cost Share Budget'!L217='Split CS budget (E)'!$L$1,'Cumulative Cost Share Budget'!S217,0)</f>
        <v>0</v>
      </c>
      <c r="T218" s="16"/>
      <c r="U218" s="324"/>
      <c r="V218" s="324"/>
      <c r="W218" s="324"/>
      <c r="X218" s="324"/>
      <c r="Y218" s="324"/>
    </row>
    <row r="219" spans="1:25" hidden="1">
      <c r="A219" s="449"/>
      <c r="B219" s="486"/>
      <c r="C219" s="480"/>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(E)'!$L$1,'Cumulative Cost Share Budget'!Q218,0)</f>
        <v>0</v>
      </c>
      <c r="R219" s="212">
        <f>IF('Cumulative Cost Share Budget'!L218='Split CS budget (E)'!$L$1,'Cumulative Cost Share Budget'!R218,0)</f>
        <v>0</v>
      </c>
      <c r="S219" s="61">
        <f>IF('Cumulative Cost Share Budget'!L218='Split CS budget (E)'!$L$1,'Cumulative Cost Share Budget'!S218,0)</f>
        <v>0</v>
      </c>
      <c r="T219" s="16"/>
      <c r="U219" s="323"/>
      <c r="V219" s="323"/>
      <c r="W219" s="323"/>
      <c r="X219" s="323"/>
      <c r="Y219" s="323"/>
    </row>
    <row r="220" spans="1:25" hidden="1">
      <c r="A220" s="449"/>
      <c r="B220" s="481"/>
      <c r="C220" s="480"/>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5">
        <f>IF('Cumulative Cost Share Budget'!$L220='Split CS budget (E)'!$L$1,'Cumulative Cost Share Budget'!A220,0)</f>
        <v>0</v>
      </c>
      <c r="B221" s="493">
        <f>IF('Cumulative Cost Share Budget'!$L220='Split CS budget (E)'!$L$1,'Cumulative Cost Share Budget'!B220,0)</f>
        <v>0</v>
      </c>
      <c r="C221" s="481"/>
      <c r="D221" s="33" t="s">
        <v>123</v>
      </c>
      <c r="E221" s="76">
        <f>ROUND($R221*$S221,6)</f>
        <v>0</v>
      </c>
      <c r="F221" s="76">
        <f>ROUND($R222*$S222,6)</f>
        <v>0</v>
      </c>
      <c r="G221" s="76">
        <f>ROUND($R223*$S223,6)</f>
        <v>0</v>
      </c>
      <c r="H221" s="76">
        <f>ROUND($R224*$S224,6)</f>
        <v>0</v>
      </c>
      <c r="I221" s="76">
        <f>ROUND($R225*$S225,6)</f>
        <v>0</v>
      </c>
      <c r="J221" s="46"/>
      <c r="M221" s="133">
        <f>IF('Cumulative Cost Share Budget'!L220='Split CS budget (E)'!$L$1,'Cumulative Cost Share Budget'!M220,0)</f>
        <v>0</v>
      </c>
      <c r="N221" s="214">
        <f>IF('Cumulative Cost Share Budget'!L220='Split CS budget (E)'!$L$1,'Cumulative Cost Share Budget'!N220,0)</f>
        <v>0</v>
      </c>
      <c r="O221" s="214">
        <f>IF('Cumulative Cost Share Budget'!$L220='Split CS budget (E)'!$L$1,'Cumulative Cost Share Budget'!O220,0)</f>
        <v>0</v>
      </c>
      <c r="P221" s="209">
        <f>IF('Cumulative Cost Share Budget'!L220='Split CS budget (E)'!$L$1,'Cumulative Cost Share Budget'!P220,0)</f>
        <v>0</v>
      </c>
      <c r="Q221" s="211">
        <f>IF('Cumulative Cost Share Budget'!L220='Split CS budget (E)'!$L$1,'Cumulative Cost Share Budget'!Q220,0)</f>
        <v>0</v>
      </c>
      <c r="R221" s="212">
        <f>IF('Cumulative Cost Share Budget'!L220='Split CS budget (E)'!$L$1,'Cumulative Cost Share Budget'!R220,0)</f>
        <v>0</v>
      </c>
      <c r="S221" s="61">
        <f>IF('Cumulative Cost Share Budget'!L220='Split CS budget (E)'!$L$1,'Cumulative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93">
        <f>IF('Cumulative Cost Share Budget'!$L221='Split CS budget (E)'!$L$1,'Cumulative Cost Share Budget'!A221,0)</f>
        <v>0</v>
      </c>
      <c r="B222" s="493">
        <f>IF('Cumulative Cost Share Budget'!$L221='Split CS budget (E)'!$L$1,'Cumulative Cost Share Budget'!B221,0)</f>
        <v>0</v>
      </c>
      <c r="C222" s="480"/>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(E)'!$L$1,'Cumulative Cost Share Budget'!Q221,0)</f>
        <v>0</v>
      </c>
      <c r="R222" s="212">
        <f>IF('Cumulative Cost Share Budget'!L221='Split CS budget (E)'!$L$1,'Cumulative Cost Share Budget'!R221,0)</f>
        <v>0</v>
      </c>
      <c r="S222" s="61">
        <f>IF('Cumulative Cost Share Budget'!L221='Split CS budget (E)'!$L$1,'Cumulative Cost Share Budget'!S221,0)</f>
        <v>0</v>
      </c>
      <c r="T222" s="16"/>
      <c r="U222" s="324"/>
      <c r="V222" s="324"/>
      <c r="W222" s="324"/>
      <c r="X222" s="324"/>
      <c r="Y222" s="324"/>
    </row>
    <row r="223" spans="1:25" hidden="1">
      <c r="A223" s="449"/>
      <c r="B223" s="486"/>
      <c r="C223" s="480"/>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(E)'!$L$1,'Cumulative Cost Share Budget'!Q222,0)</f>
        <v>0</v>
      </c>
      <c r="R223" s="212">
        <f>IF('Cumulative Cost Share Budget'!L222='Split CS budget (E)'!$L$1,'Cumulative Cost Share Budget'!R222,0)</f>
        <v>0</v>
      </c>
      <c r="S223" s="61">
        <f>IF('Cumulative Cost Share Budget'!L222='Split CS budget (E)'!$L$1,'Cumulative Cost Share Budget'!S222,0)</f>
        <v>0</v>
      </c>
      <c r="T223" s="16"/>
      <c r="U223" s="323"/>
      <c r="V223" s="323"/>
      <c r="W223" s="323"/>
      <c r="X223" s="323"/>
      <c r="Y223" s="323"/>
    </row>
    <row r="224" spans="1:25" ht="15" hidden="1">
      <c r="A224" s="449"/>
      <c r="B224" s="486"/>
      <c r="C224" s="480"/>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(E)'!$L$1,'Cumulative Cost Share Budget'!Q223,0)</f>
        <v>0</v>
      </c>
      <c r="R224" s="212">
        <f>IF('Cumulative Cost Share Budget'!L223='Split CS budget (E)'!$L$1,'Cumulative Cost Share Budget'!R223,0)</f>
        <v>0</v>
      </c>
      <c r="S224" s="61">
        <f>IF('Cumulative Cost Share Budget'!L223='Split CS budget (E)'!$L$1,'Cumulative Cost Share Budget'!S223,0)</f>
        <v>0</v>
      </c>
      <c r="T224" s="16"/>
      <c r="U224" s="324"/>
      <c r="V224" s="324"/>
      <c r="W224" s="324"/>
      <c r="X224" s="324"/>
      <c r="Y224" s="324"/>
    </row>
    <row r="225" spans="1:25" hidden="1">
      <c r="A225" s="449"/>
      <c r="B225" s="486"/>
      <c r="C225" s="480"/>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(E)'!$L$1,'Cumulative Cost Share Budget'!Q224,0)</f>
        <v>0</v>
      </c>
      <c r="R225" s="212">
        <f>IF('Cumulative Cost Share Budget'!L224='Split CS budget (E)'!$L$1,'Cumulative Cost Share Budget'!R224,0)</f>
        <v>0</v>
      </c>
      <c r="S225" s="61">
        <f>IF('Cumulative Cost Share Budget'!L224='Split CS budget (E)'!$L$1,'Cumulative Cost Share Budget'!S224,0)</f>
        <v>0</v>
      </c>
      <c r="T225" s="16"/>
      <c r="U225" s="323"/>
      <c r="V225" s="323"/>
      <c r="W225" s="323"/>
      <c r="X225" s="323"/>
      <c r="Y225" s="323"/>
    </row>
    <row r="226" spans="1:25" hidden="1">
      <c r="A226" s="449"/>
      <c r="B226" s="481"/>
      <c r="C226" s="480"/>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5">
        <f>IF('Cumulative Cost Share Budget'!$L226='Split CS budget (E)'!$L$1,'Cumulative Cost Share Budget'!A226,0)</f>
        <v>0</v>
      </c>
      <c r="B227" s="493">
        <f>IF('Cumulative Cost Share Budget'!$L226='Split CS budget (E)'!$L$1,'Cumulative Cost Share Budget'!B226,0)</f>
        <v>0</v>
      </c>
      <c r="C227" s="481"/>
      <c r="D227" s="33" t="s">
        <v>123</v>
      </c>
      <c r="E227" s="76">
        <f>ROUND($R227*$S227,6)</f>
        <v>0</v>
      </c>
      <c r="F227" s="76">
        <f>ROUND($R228*$S228,6)</f>
        <v>0</v>
      </c>
      <c r="G227" s="76">
        <f>ROUND($R229*$S229,6)</f>
        <v>0</v>
      </c>
      <c r="H227" s="76">
        <f>ROUND($R230*$S230,6)</f>
        <v>0</v>
      </c>
      <c r="I227" s="76">
        <f>ROUND($R231*$S231,6)</f>
        <v>0</v>
      </c>
      <c r="J227" s="46"/>
      <c r="M227" s="133">
        <f>IF('Cumulative Cost Share Budget'!L226='Split CS budget (E)'!$L$1,'Cumulative Cost Share Budget'!M226,0)</f>
        <v>0</v>
      </c>
      <c r="N227" s="214">
        <f>IF('Cumulative Cost Share Budget'!L226='Split CS budget (E)'!$L$1,'Cumulative Cost Share Budget'!N226,0)</f>
        <v>0</v>
      </c>
      <c r="O227" s="214">
        <f>IF('Cumulative Cost Share Budget'!$L226='Split CS budget (E)'!$L$1,'Cumulative Cost Share Budget'!O226,0)</f>
        <v>0</v>
      </c>
      <c r="P227" s="209">
        <f>IF('Cumulative Cost Share Budget'!L226='Split CS budget (E)'!$L$1,'Cumulative Cost Share Budget'!P226,0)</f>
        <v>0</v>
      </c>
      <c r="Q227" s="211">
        <f>IF('Cumulative Cost Share Budget'!L226='Split CS budget (E)'!$L$1,'Cumulative Cost Share Budget'!Q226,0)</f>
        <v>0</v>
      </c>
      <c r="R227" s="212">
        <f>IF('Cumulative Cost Share Budget'!L226='Split CS budget (E)'!$L$1,'Cumulative Cost Share Budget'!R226,0)</f>
        <v>0</v>
      </c>
      <c r="S227" s="61">
        <f>IF('Cumulative Cost Share Budget'!L226='Split CS budget (E)'!$L$1,'Cumulative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93">
        <f>IF('Cumulative Cost Share Budget'!$L227='Split CS budget (E)'!$L$1,'Cumulative Cost Share Budget'!A227,0)</f>
        <v>0</v>
      </c>
      <c r="B228" s="493">
        <f>IF('Cumulative Cost Share Budget'!$L227='Split CS budget (E)'!$L$1,'Cumulative Cost Share Budget'!B227,0)</f>
        <v>0</v>
      </c>
      <c r="C228" s="480"/>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(E)'!$L$1,'Cumulative Cost Share Budget'!Q227,0)</f>
        <v>0</v>
      </c>
      <c r="R228" s="212">
        <f>IF('Cumulative Cost Share Budget'!L227='Split CS budget (E)'!$L$1,'Cumulative Cost Share Budget'!R227,0)</f>
        <v>0</v>
      </c>
      <c r="S228" s="61">
        <f>IF('Cumulative Cost Share Budget'!L227='Split CS budget (E)'!$L$1,'Cumulative Cost Share Budget'!S227,0)</f>
        <v>0</v>
      </c>
      <c r="T228" s="16"/>
      <c r="U228" s="324"/>
      <c r="V228" s="324"/>
      <c r="W228" s="324"/>
      <c r="X228" s="324"/>
      <c r="Y228" s="324"/>
    </row>
    <row r="229" spans="1:25" hidden="1">
      <c r="A229" s="449"/>
      <c r="B229" s="486"/>
      <c r="C229" s="480"/>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(E)'!$L$1,'Cumulative Cost Share Budget'!Q228,0)</f>
        <v>0</v>
      </c>
      <c r="R229" s="212">
        <f>IF('Cumulative Cost Share Budget'!L228='Split CS budget (E)'!$L$1,'Cumulative Cost Share Budget'!R228,0)</f>
        <v>0</v>
      </c>
      <c r="S229" s="61">
        <f>IF('Cumulative Cost Share Budget'!L228='Split CS budget (E)'!$L$1,'Cumulative Cost Share Budget'!S228,0)</f>
        <v>0</v>
      </c>
      <c r="T229" s="16"/>
      <c r="U229" s="323"/>
      <c r="V229" s="323"/>
      <c r="W229" s="323"/>
      <c r="X229" s="323"/>
      <c r="Y229" s="323"/>
    </row>
    <row r="230" spans="1:25" ht="15" hidden="1">
      <c r="A230" s="449"/>
      <c r="B230" s="486"/>
      <c r="C230" s="480"/>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(E)'!$L$1,'Cumulative Cost Share Budget'!Q229,0)</f>
        <v>0</v>
      </c>
      <c r="R230" s="212">
        <f>IF('Cumulative Cost Share Budget'!L229='Split CS budget (E)'!$L$1,'Cumulative Cost Share Budget'!R229,0)</f>
        <v>0</v>
      </c>
      <c r="S230" s="61">
        <f>IF('Cumulative Cost Share Budget'!L229='Split CS budget (E)'!$L$1,'Cumulative Cost Share Budget'!S229,0)</f>
        <v>0</v>
      </c>
      <c r="T230" s="16"/>
      <c r="U230" s="324"/>
      <c r="V230" s="324"/>
      <c r="W230" s="324"/>
      <c r="X230" s="324"/>
      <c r="Y230" s="324"/>
    </row>
    <row r="231" spans="1:25" hidden="1">
      <c r="A231" s="449"/>
      <c r="B231" s="486"/>
      <c r="C231" s="480"/>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(E)'!$L$1,'Cumulative Cost Share Budget'!Q230,0)</f>
        <v>0</v>
      </c>
      <c r="R231" s="212">
        <f>IF('Cumulative Cost Share Budget'!L230='Split CS budget (E)'!$L$1,'Cumulative Cost Share Budget'!R230,0)</f>
        <v>0</v>
      </c>
      <c r="S231" s="61">
        <f>IF('Cumulative Cost Share Budget'!L230='Split CS budget (E)'!$L$1,'Cumulative Cost Share Budget'!S230,0)</f>
        <v>0</v>
      </c>
      <c r="T231" s="16"/>
      <c r="U231" s="323"/>
      <c r="V231" s="323"/>
      <c r="W231" s="323"/>
      <c r="X231" s="323"/>
      <c r="Y231" s="323"/>
    </row>
    <row r="232" spans="1:25" hidden="1">
      <c r="A232" s="449"/>
      <c r="B232" s="481"/>
      <c r="C232" s="480"/>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5">
        <f>IF('Cumulative Cost Share Budget'!$L232='Split CS budget (E)'!$L$1,'Cumulative Cost Share Budget'!A232,0)</f>
        <v>0</v>
      </c>
      <c r="B233" s="493">
        <f>IF('Cumulative Cost Share Budget'!$L232='Split CS budget (E)'!$L$1,'Cumulative Cost Share Budget'!B232,0)</f>
        <v>0</v>
      </c>
      <c r="C233" s="481"/>
      <c r="D233" s="33" t="s">
        <v>123</v>
      </c>
      <c r="E233" s="76">
        <f>ROUND($R233*$S233,6)</f>
        <v>0</v>
      </c>
      <c r="F233" s="76">
        <f>ROUND($R234*$S234,6)</f>
        <v>0</v>
      </c>
      <c r="G233" s="76">
        <f>ROUND($R235*$S235,6)</f>
        <v>0</v>
      </c>
      <c r="H233" s="76">
        <f>ROUND($R236*$S236,6)</f>
        <v>0</v>
      </c>
      <c r="I233" s="76">
        <f>ROUND($R237*$S237,6)</f>
        <v>0</v>
      </c>
      <c r="J233" s="46"/>
      <c r="M233" s="133">
        <f>IF('Cumulative Cost Share Budget'!L232='Split CS budget (E)'!$L$1,'Cumulative Cost Share Budget'!M232,0)</f>
        <v>0</v>
      </c>
      <c r="N233" s="214">
        <f>IF('Cumulative Cost Share Budget'!L232='Split CS budget (E)'!$L$1,'Cumulative Cost Share Budget'!N232,0)</f>
        <v>0</v>
      </c>
      <c r="O233" s="214">
        <f>IF('Cumulative Cost Share Budget'!$L232='Split CS budget (E)'!$L$1,'Cumulative Cost Share Budget'!O232,0)</f>
        <v>0</v>
      </c>
      <c r="P233" s="209">
        <f>IF('Cumulative Cost Share Budget'!L232='Split CS budget (E)'!$L$1,'Cumulative Cost Share Budget'!P232,0)</f>
        <v>0</v>
      </c>
      <c r="Q233" s="211">
        <f>IF('Cumulative Cost Share Budget'!L232='Split CS budget (E)'!$L$1,'Cumulative Cost Share Budget'!Q232,0)</f>
        <v>0</v>
      </c>
      <c r="R233" s="212">
        <f>IF('Cumulative Cost Share Budget'!L232='Split CS budget (E)'!$L$1,'Cumulative Cost Share Budget'!R232,0)</f>
        <v>0</v>
      </c>
      <c r="S233" s="61">
        <f>IF('Cumulative Cost Share Budget'!L232='Split CS budget (E)'!$L$1,'Cumulative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93">
        <f>IF('Cumulative Cost Share Budget'!$L233='Split CS budget (E)'!$L$1,'Cumulative Cost Share Budget'!A233,0)</f>
        <v>0</v>
      </c>
      <c r="B234" s="493">
        <f>IF('Cumulative Cost Share Budget'!$L233='Split CS budget (E)'!$L$1,'Cumulative Cost Share Budget'!B233,0)</f>
        <v>0</v>
      </c>
      <c r="C234" s="480"/>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(E)'!$L$1,'Cumulative Cost Share Budget'!Q233,0)</f>
        <v>0</v>
      </c>
      <c r="R234" s="212">
        <f>IF('Cumulative Cost Share Budget'!L233='Split CS budget (E)'!$L$1,'Cumulative Cost Share Budget'!R233,0)</f>
        <v>0</v>
      </c>
      <c r="S234" s="61">
        <f>IF('Cumulative Cost Share Budget'!L233='Split CS budget (E)'!$L$1,'Cumulative Cost Share Budget'!S233,0)</f>
        <v>0</v>
      </c>
      <c r="T234" s="16"/>
      <c r="U234" s="324"/>
      <c r="V234" s="324"/>
      <c r="W234" s="324"/>
      <c r="X234" s="324"/>
      <c r="Y234" s="324"/>
    </row>
    <row r="235" spans="1:25" hidden="1">
      <c r="A235" s="449"/>
      <c r="B235" s="486"/>
      <c r="C235" s="480"/>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(E)'!$L$1,'Cumulative Cost Share Budget'!Q234,0)</f>
        <v>0</v>
      </c>
      <c r="R235" s="212">
        <f>IF('Cumulative Cost Share Budget'!L234='Split CS budget (E)'!$L$1,'Cumulative Cost Share Budget'!R234,0)</f>
        <v>0</v>
      </c>
      <c r="S235" s="61">
        <f>IF('Cumulative Cost Share Budget'!L234='Split CS budget (E)'!$L$1,'Cumulative Cost Share Budget'!S234,0)</f>
        <v>0</v>
      </c>
      <c r="T235" s="16"/>
      <c r="U235" s="323"/>
      <c r="V235" s="323"/>
      <c r="W235" s="323"/>
      <c r="X235" s="323"/>
      <c r="Y235" s="323"/>
    </row>
    <row r="236" spans="1:25" ht="15" hidden="1">
      <c r="A236" s="449"/>
      <c r="B236" s="486"/>
      <c r="C236" s="480"/>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(E)'!$L$1,'Cumulative Cost Share Budget'!Q235,0)</f>
        <v>0</v>
      </c>
      <c r="R236" s="212">
        <f>IF('Cumulative Cost Share Budget'!L235='Split CS budget (E)'!$L$1,'Cumulative Cost Share Budget'!R235,0)</f>
        <v>0</v>
      </c>
      <c r="S236" s="61">
        <f>IF('Cumulative Cost Share Budget'!L235='Split CS budget (E)'!$L$1,'Cumulative Cost Share Budget'!S235,0)</f>
        <v>0</v>
      </c>
      <c r="T236" s="16"/>
      <c r="U236" s="324"/>
      <c r="V236" s="324"/>
      <c r="W236" s="324"/>
      <c r="X236" s="324"/>
      <c r="Y236" s="324"/>
    </row>
    <row r="237" spans="1:25" hidden="1">
      <c r="A237" s="449"/>
      <c r="B237" s="486"/>
      <c r="C237" s="480"/>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(E)'!$L$1,'Cumulative Cost Share Budget'!Q236,0)</f>
        <v>0</v>
      </c>
      <c r="R237" s="212">
        <f>IF('Cumulative Cost Share Budget'!L236='Split CS budget (E)'!$L$1,'Cumulative Cost Share Budget'!R236,0)</f>
        <v>0</v>
      </c>
      <c r="S237" s="61">
        <f>IF('Cumulative Cost Share Budget'!L236='Split CS budget (E)'!$L$1,'Cumulative Cost Share Budget'!S236,0)</f>
        <v>0</v>
      </c>
      <c r="T237" s="16"/>
      <c r="U237" s="323"/>
      <c r="V237" s="323"/>
      <c r="W237" s="323"/>
      <c r="X237" s="323"/>
      <c r="Y237" s="323"/>
    </row>
    <row r="238" spans="1:25" hidden="1">
      <c r="A238" s="449"/>
      <c r="B238" s="481"/>
      <c r="C238" s="480"/>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5">
        <f>IF('Cumulative Cost Share Budget'!$L238='Split CS budget (E)'!$L$1,'Cumulative Cost Share Budget'!A238,0)</f>
        <v>0</v>
      </c>
      <c r="B239" s="493">
        <f>IF('Cumulative Cost Share Budget'!$L238='Split CS budget (E)'!$L$1,'Cumulative Cost Share Budget'!B238,0)</f>
        <v>0</v>
      </c>
      <c r="C239" s="481"/>
      <c r="D239" s="33" t="s">
        <v>123</v>
      </c>
      <c r="E239" s="76">
        <f>ROUND($R239*$S239,6)</f>
        <v>0</v>
      </c>
      <c r="F239" s="76">
        <f>ROUND($R240*$S240,6)</f>
        <v>0</v>
      </c>
      <c r="G239" s="76">
        <f>ROUND($R241*$S241,6)</f>
        <v>0</v>
      </c>
      <c r="H239" s="76">
        <f>ROUND($R242*$S242,6)</f>
        <v>0</v>
      </c>
      <c r="I239" s="76">
        <f>ROUND($R243*$S243,6)</f>
        <v>0</v>
      </c>
      <c r="J239" s="46"/>
      <c r="M239" s="133">
        <f>IF('Cumulative Cost Share Budget'!L238='Split CS budget (E)'!$L$1,'Cumulative Cost Share Budget'!M238,0)</f>
        <v>0</v>
      </c>
      <c r="N239" s="214">
        <f>IF('Cumulative Cost Share Budget'!L238='Split CS budget (E)'!$L$1,'Cumulative Cost Share Budget'!N238,0)</f>
        <v>0</v>
      </c>
      <c r="O239" s="214">
        <f>IF('Cumulative Cost Share Budget'!$L238='Split CS budget (E)'!$L$1,'Cumulative Cost Share Budget'!O238,0)</f>
        <v>0</v>
      </c>
      <c r="P239" s="209">
        <f>IF('Cumulative Cost Share Budget'!L238='Split CS budget (E)'!$L$1,'Cumulative Cost Share Budget'!P238,0)</f>
        <v>0</v>
      </c>
      <c r="Q239" s="211">
        <f>IF('Cumulative Cost Share Budget'!L238='Split CS budget (E)'!$L$1,'Cumulative Cost Share Budget'!Q238,0)</f>
        <v>0</v>
      </c>
      <c r="R239" s="212">
        <f>IF('Cumulative Cost Share Budget'!L238='Split CS budget (E)'!$L$1,'Cumulative Cost Share Budget'!R238,0)</f>
        <v>0</v>
      </c>
      <c r="S239" s="61">
        <f>IF('Cumulative Cost Share Budget'!L238='Split CS budget (E)'!$L$1,'Cumulative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93">
        <f>IF('Cumulative Cost Share Budget'!$L239='Split CS budget (E)'!$L$1,'Cumulative Cost Share Budget'!A239,0)</f>
        <v>0</v>
      </c>
      <c r="B240" s="493">
        <f>IF('Cumulative Cost Share Budget'!$L239='Split CS budget (E)'!$L$1,'Cumulative Cost Share Budget'!B239,0)</f>
        <v>0</v>
      </c>
      <c r="C240" s="480"/>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(E)'!$L$1,'Cumulative Cost Share Budget'!Q239,0)</f>
        <v>0</v>
      </c>
      <c r="R240" s="212">
        <f>IF('Cumulative Cost Share Budget'!L239='Split CS budget (E)'!$L$1,'Cumulative Cost Share Budget'!R239,0)</f>
        <v>0</v>
      </c>
      <c r="S240" s="61">
        <f>IF('Cumulative Cost Share Budget'!L239='Split CS budget (E)'!$L$1,'Cumulative Cost Share Budget'!S239,0)</f>
        <v>0</v>
      </c>
      <c r="T240" s="16"/>
      <c r="U240" s="324"/>
      <c r="V240" s="324"/>
      <c r="W240" s="324"/>
      <c r="X240" s="324"/>
      <c r="Y240" s="324"/>
    </row>
    <row r="241" spans="1:25" hidden="1">
      <c r="A241" s="449"/>
      <c r="B241" s="486"/>
      <c r="C241" s="480"/>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(E)'!$L$1,'Cumulative Cost Share Budget'!Q240,0)</f>
        <v>0</v>
      </c>
      <c r="R241" s="212">
        <f>IF('Cumulative Cost Share Budget'!L240='Split CS budget (E)'!$L$1,'Cumulative Cost Share Budget'!R240,0)</f>
        <v>0</v>
      </c>
      <c r="S241" s="61">
        <f>IF('Cumulative Cost Share Budget'!L240='Split CS budget (E)'!$L$1,'Cumulative Cost Share Budget'!S240,0)</f>
        <v>0</v>
      </c>
      <c r="T241" s="16"/>
      <c r="U241" s="323"/>
      <c r="V241" s="323"/>
      <c r="W241" s="323"/>
      <c r="X241" s="323"/>
      <c r="Y241" s="323"/>
    </row>
    <row r="242" spans="1:25" ht="15" hidden="1">
      <c r="A242" s="449"/>
      <c r="B242" s="486"/>
      <c r="C242" s="480"/>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(E)'!$L$1,'Cumulative Cost Share Budget'!Q241,0)</f>
        <v>0</v>
      </c>
      <c r="R242" s="212">
        <f>IF('Cumulative Cost Share Budget'!L241='Split CS budget (E)'!$L$1,'Cumulative Cost Share Budget'!R241,0)</f>
        <v>0</v>
      </c>
      <c r="S242" s="61">
        <f>IF('Cumulative Cost Share Budget'!L241='Split CS budget (E)'!$L$1,'Cumulative Cost Share Budget'!S241,0)</f>
        <v>0</v>
      </c>
      <c r="T242" s="16"/>
      <c r="U242" s="324"/>
      <c r="V242" s="324"/>
      <c r="W242" s="324"/>
      <c r="X242" s="324"/>
      <c r="Y242" s="324"/>
    </row>
    <row r="243" spans="1:25" hidden="1">
      <c r="A243" s="449"/>
      <c r="B243" s="486"/>
      <c r="C243" s="480"/>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(E)'!$L$1,'Cumulative Cost Share Budget'!Q242,0)</f>
        <v>0</v>
      </c>
      <c r="R243" s="212">
        <f>IF('Cumulative Cost Share Budget'!L242='Split CS budget (E)'!$L$1,'Cumulative Cost Share Budget'!R242,0)</f>
        <v>0</v>
      </c>
      <c r="S243" s="61">
        <f>IF('Cumulative Cost Share Budget'!L242='Split CS budget (E)'!$L$1,'Cumulative Cost Share Budget'!S242,0)</f>
        <v>0</v>
      </c>
      <c r="T243" s="16"/>
      <c r="U243" s="323"/>
      <c r="V243" s="323"/>
      <c r="W243" s="323"/>
      <c r="X243" s="323"/>
      <c r="Y243" s="323"/>
    </row>
    <row r="244" spans="1:25" hidden="1">
      <c r="A244" s="449"/>
      <c r="B244" s="481"/>
      <c r="C244" s="480"/>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5">
        <f>IF('Cumulative Cost Share Budget'!$L244='Split CS budget (E)'!$L$1,'Cumulative Cost Share Budget'!A244,0)</f>
        <v>0</v>
      </c>
      <c r="B245" s="493">
        <f>IF('Cumulative Cost Share Budget'!$L244='Split CS budget (E)'!$L$1,'Cumulative Cost Share Budget'!B244,0)</f>
        <v>0</v>
      </c>
      <c r="C245" s="481"/>
      <c r="D245" s="33" t="s">
        <v>123</v>
      </c>
      <c r="E245" s="76">
        <f>ROUND($R245*$S245,6)</f>
        <v>0</v>
      </c>
      <c r="F245" s="76">
        <f>ROUND($R246*$S246,6)</f>
        <v>0</v>
      </c>
      <c r="G245" s="76">
        <f>ROUND($R247*$S247,6)</f>
        <v>0</v>
      </c>
      <c r="H245" s="76">
        <f>ROUND($R248*$S248,6)</f>
        <v>0</v>
      </c>
      <c r="I245" s="76">
        <f>ROUND($R249*$S249,6)</f>
        <v>0</v>
      </c>
      <c r="J245" s="46"/>
      <c r="M245" s="133">
        <f>IF('Cumulative Cost Share Budget'!L244='Split CS budget (E)'!$L$1,'Cumulative Cost Share Budget'!M244,0)</f>
        <v>0</v>
      </c>
      <c r="N245" s="214">
        <f>IF('Cumulative Cost Share Budget'!L244='Split CS budget (E)'!$L$1,'Cumulative Cost Share Budget'!N244,0)</f>
        <v>0</v>
      </c>
      <c r="O245" s="214">
        <f>IF('Cumulative Cost Share Budget'!$L244='Split CS budget (E)'!$L$1,'Cumulative Cost Share Budget'!O244,0)</f>
        <v>0</v>
      </c>
      <c r="P245" s="209">
        <f>IF('Cumulative Cost Share Budget'!L244='Split CS budget (E)'!$L$1,'Cumulative Cost Share Budget'!P244,0)</f>
        <v>0</v>
      </c>
      <c r="Q245" s="211">
        <f>IF('Cumulative Cost Share Budget'!L244='Split CS budget (E)'!$L$1,'Cumulative Cost Share Budget'!Q244,0)</f>
        <v>0</v>
      </c>
      <c r="R245" s="212">
        <f>IF('Cumulative Cost Share Budget'!L244='Split CS budget (E)'!$L$1,'Cumulative Cost Share Budget'!R244,0)</f>
        <v>0</v>
      </c>
      <c r="S245" s="61">
        <f>IF('Cumulative Cost Share Budget'!L244='Split CS budget (E)'!$L$1,'Cumulative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93">
        <f>IF('Cumulative Cost Share Budget'!$L245='Split CS budget (E)'!$L$1,'Cumulative Cost Share Budget'!A245,0)</f>
        <v>0</v>
      </c>
      <c r="B246" s="493">
        <f>IF('Cumulative Cost Share Budget'!$L245='Split CS budget (E)'!$L$1,'Cumulative Cost Share Budget'!B245,0)</f>
        <v>0</v>
      </c>
      <c r="C246" s="480"/>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(E)'!$L$1,'Cumulative Cost Share Budget'!Q245,0)</f>
        <v>0</v>
      </c>
      <c r="R246" s="212">
        <f>IF('Cumulative Cost Share Budget'!L245='Split CS budget (E)'!$L$1,'Cumulative Cost Share Budget'!R245,0)</f>
        <v>0</v>
      </c>
      <c r="S246" s="61">
        <f>IF('Cumulative Cost Share Budget'!L245='Split CS budget (E)'!$L$1,'Cumulative Cost Share Budget'!S245,0)</f>
        <v>0</v>
      </c>
      <c r="T246" s="16"/>
      <c r="U246" s="324"/>
      <c r="V246" s="324"/>
      <c r="W246" s="324"/>
      <c r="X246" s="324"/>
      <c r="Y246" s="324"/>
    </row>
    <row r="247" spans="1:25" hidden="1">
      <c r="A247" s="449"/>
      <c r="B247" s="486"/>
      <c r="C247" s="480"/>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(E)'!$L$1,'Cumulative Cost Share Budget'!Q246,0)</f>
        <v>0</v>
      </c>
      <c r="R247" s="212">
        <f>IF('Cumulative Cost Share Budget'!L246='Split CS budget (E)'!$L$1,'Cumulative Cost Share Budget'!R246,0)</f>
        <v>0</v>
      </c>
      <c r="S247" s="61">
        <f>IF('Cumulative Cost Share Budget'!L246='Split CS budget (E)'!$L$1,'Cumulative Cost Share Budget'!S246,0)</f>
        <v>0</v>
      </c>
      <c r="T247" s="16"/>
      <c r="U247" s="323"/>
      <c r="V247" s="323"/>
      <c r="W247" s="323"/>
      <c r="X247" s="323"/>
      <c r="Y247" s="323"/>
    </row>
    <row r="248" spans="1:25" ht="15" hidden="1">
      <c r="A248" s="449"/>
      <c r="B248" s="486"/>
      <c r="C248" s="480"/>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(E)'!$L$1,'Cumulative Cost Share Budget'!Q247,0)</f>
        <v>0</v>
      </c>
      <c r="R248" s="212">
        <f>IF('Cumulative Cost Share Budget'!L247='Split CS budget (E)'!$L$1,'Cumulative Cost Share Budget'!R247,0)</f>
        <v>0</v>
      </c>
      <c r="S248" s="61">
        <f>IF('Cumulative Cost Share Budget'!L247='Split CS budget (E)'!$L$1,'Cumulative Cost Share Budget'!S247,0)</f>
        <v>0</v>
      </c>
      <c r="T248" s="16"/>
      <c r="U248" s="324"/>
      <c r="V248" s="324"/>
      <c r="W248" s="324"/>
      <c r="X248" s="324"/>
      <c r="Y248" s="324"/>
    </row>
    <row r="249" spans="1:25" hidden="1">
      <c r="A249" s="449"/>
      <c r="B249" s="486"/>
      <c r="C249" s="480"/>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(E)'!$L$1,'Cumulative Cost Share Budget'!Q248,0)</f>
        <v>0</v>
      </c>
      <c r="R249" s="212">
        <f>IF('Cumulative Cost Share Budget'!L248='Split CS budget (E)'!$L$1,'Cumulative Cost Share Budget'!R248,0)</f>
        <v>0</v>
      </c>
      <c r="S249" s="61">
        <f>IF('Cumulative Cost Share Budget'!L248='Split CS budget (E)'!$L$1,'Cumulative Cost Share Budget'!S248,0)</f>
        <v>0</v>
      </c>
      <c r="T249" s="16"/>
      <c r="U249" s="323"/>
      <c r="V249" s="323"/>
      <c r="W249" s="323"/>
      <c r="X249" s="323"/>
      <c r="Y249" s="323"/>
    </row>
    <row r="250" spans="1:25" hidden="1">
      <c r="A250" s="449"/>
      <c r="B250" s="481"/>
      <c r="C250" s="480"/>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5">
        <f>IF('Cumulative Cost Share Budget'!$L250='Split CS budget (E)'!$L$1,'Cumulative Cost Share Budget'!A250,0)</f>
        <v>0</v>
      </c>
      <c r="B251" s="493">
        <f>IF('Cumulative Cost Share Budget'!$L250='Split CS budget (E)'!$L$1,'Cumulative Cost Share Budget'!B250,0)</f>
        <v>0</v>
      </c>
      <c r="C251" s="481"/>
      <c r="D251" s="33" t="s">
        <v>123</v>
      </c>
      <c r="E251" s="76">
        <f>ROUND($R251*$S251,6)</f>
        <v>0</v>
      </c>
      <c r="F251" s="76">
        <f>ROUND($R252*$S252,6)</f>
        <v>0</v>
      </c>
      <c r="G251" s="76">
        <f>ROUND($R253*$S253,6)</f>
        <v>0</v>
      </c>
      <c r="H251" s="76">
        <f>ROUND($R254*$S254,6)</f>
        <v>0</v>
      </c>
      <c r="I251" s="76">
        <f>ROUND($R255*$S255,6)</f>
        <v>0</v>
      </c>
      <c r="J251" s="46"/>
      <c r="M251" s="133">
        <f>IF('Cumulative Cost Share Budget'!L250='Split CS budget (E)'!$L$1,'Cumulative Cost Share Budget'!M250,0)</f>
        <v>0</v>
      </c>
      <c r="N251" s="214">
        <f>IF('Cumulative Cost Share Budget'!L250='Split CS budget (E)'!$L$1,'Cumulative Cost Share Budget'!N250,0)</f>
        <v>0</v>
      </c>
      <c r="O251" s="214">
        <f>IF('Cumulative Cost Share Budget'!$L250='Split CS budget (E)'!$L$1,'Cumulative Cost Share Budget'!O250,0)</f>
        <v>0</v>
      </c>
      <c r="P251" s="209">
        <f>IF('Cumulative Cost Share Budget'!L250='Split CS budget (E)'!$L$1,'Cumulative Cost Share Budget'!P250,0)</f>
        <v>0</v>
      </c>
      <c r="Q251" s="211">
        <f>IF('Cumulative Cost Share Budget'!L250='Split CS budget (E)'!$L$1,'Cumulative Cost Share Budget'!Q250,0)</f>
        <v>0</v>
      </c>
      <c r="R251" s="212">
        <f>IF('Cumulative Cost Share Budget'!L250='Split CS budget (E)'!$L$1,'Cumulative Cost Share Budget'!R250,0)</f>
        <v>0</v>
      </c>
      <c r="S251" s="61">
        <f>IF('Cumulative Cost Share Budget'!L250='Split CS budget (E)'!$L$1,'Cumulative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93">
        <f>IF('Cumulative Cost Share Budget'!$L251='Split CS budget (E)'!$L$1,'Cumulative Cost Share Budget'!A251,0)</f>
        <v>0</v>
      </c>
      <c r="B252" s="493">
        <f>IF('Cumulative Cost Share Budget'!$L251='Split CS budget (E)'!$L$1,'Cumulative Cost Share Budget'!B251,0)</f>
        <v>0</v>
      </c>
      <c r="C252" s="480"/>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(E)'!$L$1,'Cumulative Cost Share Budget'!Q251,0)</f>
        <v>0</v>
      </c>
      <c r="R252" s="212">
        <f>IF('Cumulative Cost Share Budget'!L251='Split CS budget (E)'!$L$1,'Cumulative Cost Share Budget'!R251,0)</f>
        <v>0</v>
      </c>
      <c r="S252" s="61">
        <f>IF('Cumulative Cost Share Budget'!L251='Split CS budget (E)'!$L$1,'Cumulative Cost Share Budget'!S251,0)</f>
        <v>0</v>
      </c>
      <c r="T252" s="16"/>
      <c r="U252" s="324"/>
      <c r="V252" s="324"/>
      <c r="W252" s="324"/>
      <c r="X252" s="324"/>
      <c r="Y252" s="324"/>
    </row>
    <row r="253" spans="1:25" hidden="1">
      <c r="A253" s="449"/>
      <c r="B253" s="486"/>
      <c r="C253" s="480"/>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(E)'!$L$1,'Cumulative Cost Share Budget'!Q252,0)</f>
        <v>0</v>
      </c>
      <c r="R253" s="212">
        <f>IF('Cumulative Cost Share Budget'!L252='Split CS budget (E)'!$L$1,'Cumulative Cost Share Budget'!R252,0)</f>
        <v>0</v>
      </c>
      <c r="S253" s="61">
        <f>IF('Cumulative Cost Share Budget'!L252='Split CS budget (E)'!$L$1,'Cumulative Cost Share Budget'!S252,0)</f>
        <v>0</v>
      </c>
      <c r="T253" s="16"/>
      <c r="U253" s="323"/>
      <c r="V253" s="323"/>
      <c r="W253" s="323"/>
      <c r="X253" s="323"/>
      <c r="Y253" s="323"/>
    </row>
    <row r="254" spans="1:25" ht="15" hidden="1">
      <c r="A254" s="449"/>
      <c r="B254" s="486"/>
      <c r="C254" s="480"/>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(E)'!$L$1,'Cumulative Cost Share Budget'!Q253,0)</f>
        <v>0</v>
      </c>
      <c r="R254" s="212">
        <f>IF('Cumulative Cost Share Budget'!L253='Split CS budget (E)'!$L$1,'Cumulative Cost Share Budget'!R253,0)</f>
        <v>0</v>
      </c>
      <c r="S254" s="61">
        <f>IF('Cumulative Cost Share Budget'!L253='Split CS budget (E)'!$L$1,'Cumulative Cost Share Budget'!S253,0)</f>
        <v>0</v>
      </c>
      <c r="T254" s="16"/>
      <c r="U254" s="324"/>
      <c r="V254" s="324"/>
      <c r="W254" s="324"/>
      <c r="X254" s="324"/>
      <c r="Y254" s="324"/>
    </row>
    <row r="255" spans="1:25" hidden="1">
      <c r="A255" s="449"/>
      <c r="B255" s="486"/>
      <c r="C255" s="480"/>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(E)'!$L$1,'Cumulative Cost Share Budget'!Q254,0)</f>
        <v>0</v>
      </c>
      <c r="R255" s="212">
        <f>IF('Cumulative Cost Share Budget'!L254='Split CS budget (E)'!$L$1,'Cumulative Cost Share Budget'!R254,0)</f>
        <v>0</v>
      </c>
      <c r="S255" s="61">
        <f>IF('Cumulative Cost Share Budget'!L254='Split CS budget (E)'!$L$1,'Cumulative Cost Share Budget'!S254,0)</f>
        <v>0</v>
      </c>
      <c r="T255" s="16"/>
      <c r="U255" s="323"/>
      <c r="V255" s="323"/>
      <c r="W255" s="323"/>
      <c r="X255" s="323"/>
      <c r="Y255" s="323"/>
    </row>
    <row r="256" spans="1:25" hidden="1">
      <c r="A256" s="449"/>
      <c r="B256" s="481"/>
      <c r="C256" s="480"/>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5">
        <f>IF('Cumulative Cost Share Budget'!$L256='Split CS budget (E)'!$L$1,'Cumulative Cost Share Budget'!A256,0)</f>
        <v>0</v>
      </c>
      <c r="B257" s="493">
        <f>IF('Cumulative Cost Share Budget'!$L256='Split CS budget (E)'!$L$1,'Cumulative Cost Share Budget'!B256,0)</f>
        <v>0</v>
      </c>
      <c r="C257" s="481"/>
      <c r="D257" s="33" t="s">
        <v>123</v>
      </c>
      <c r="E257" s="76">
        <f>ROUND($R257*$S257,6)</f>
        <v>0</v>
      </c>
      <c r="F257" s="76">
        <f>ROUND($R258*$S258,6)</f>
        <v>0</v>
      </c>
      <c r="G257" s="76">
        <f>ROUND($R259*$S259,6)</f>
        <v>0</v>
      </c>
      <c r="H257" s="76">
        <f>ROUND($R260*$S260,6)</f>
        <v>0</v>
      </c>
      <c r="I257" s="76">
        <f>ROUND($R261*$S261,6)</f>
        <v>0</v>
      </c>
      <c r="J257" s="46"/>
      <c r="M257" s="133">
        <f>IF('Cumulative Cost Share Budget'!L256='Split CS budget (E)'!$L$1,'Cumulative Cost Share Budget'!M256,0)</f>
        <v>0</v>
      </c>
      <c r="N257" s="214">
        <f>IF('Cumulative Cost Share Budget'!L256='Split CS budget (E)'!$L$1,'Cumulative Cost Share Budget'!N256,0)</f>
        <v>0</v>
      </c>
      <c r="O257" s="214">
        <f>IF('Cumulative Cost Share Budget'!$L256='Split CS budget (E)'!$L$1,'Cumulative Cost Share Budget'!O256,0)</f>
        <v>0</v>
      </c>
      <c r="P257" s="209">
        <f>IF('Cumulative Cost Share Budget'!L256='Split CS budget (E)'!$L$1,'Cumulative Cost Share Budget'!P256,0)</f>
        <v>0</v>
      </c>
      <c r="Q257" s="211">
        <f>IF('Cumulative Cost Share Budget'!L256='Split CS budget (E)'!$L$1,'Cumulative Cost Share Budget'!Q256,0)</f>
        <v>0</v>
      </c>
      <c r="R257" s="212">
        <f>IF('Cumulative Cost Share Budget'!L256='Split CS budget (E)'!$L$1,'Cumulative Cost Share Budget'!R256,0)</f>
        <v>0</v>
      </c>
      <c r="S257" s="61">
        <f>IF('Cumulative Cost Share Budget'!L256='Split CS budget (E)'!$L$1,'Cumulative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93">
        <f>IF('Cumulative Cost Share Budget'!$L257='Split CS budget (E)'!$L$1,'Cumulative Cost Share Budget'!A257,0)</f>
        <v>0</v>
      </c>
      <c r="B258" s="493">
        <f>IF('Cumulative Cost Share Budget'!$L257='Split CS budget (E)'!$L$1,'Cumulative Cost Share Budget'!B257,0)</f>
        <v>0</v>
      </c>
      <c r="C258" s="480"/>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(E)'!$L$1,'Cumulative Cost Share Budget'!Q257,0)</f>
        <v>0</v>
      </c>
      <c r="R258" s="212">
        <f>IF('Cumulative Cost Share Budget'!L257='Split CS budget (E)'!$L$1,'Cumulative Cost Share Budget'!R257,0)</f>
        <v>0</v>
      </c>
      <c r="S258" s="61">
        <f>IF('Cumulative Cost Share Budget'!L257='Split CS budget (E)'!$L$1,'Cumulative Cost Share Budget'!S257,0)</f>
        <v>0</v>
      </c>
      <c r="T258" s="16"/>
      <c r="U258" s="324"/>
      <c r="V258" s="324"/>
      <c r="W258" s="324"/>
      <c r="X258" s="324"/>
      <c r="Y258" s="324"/>
    </row>
    <row r="259" spans="1:25" hidden="1">
      <c r="A259" s="449"/>
      <c r="B259" s="486"/>
      <c r="C259" s="480"/>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(E)'!$L$1,'Cumulative Cost Share Budget'!Q258,0)</f>
        <v>0</v>
      </c>
      <c r="R259" s="212">
        <f>IF('Cumulative Cost Share Budget'!L258='Split CS budget (E)'!$L$1,'Cumulative Cost Share Budget'!R258,0)</f>
        <v>0</v>
      </c>
      <c r="S259" s="61">
        <f>IF('Cumulative Cost Share Budget'!L258='Split CS budget (E)'!$L$1,'Cumulative Cost Share Budget'!S258,0)</f>
        <v>0</v>
      </c>
      <c r="T259" s="16"/>
      <c r="U259" s="323"/>
      <c r="V259" s="323"/>
      <c r="W259" s="323"/>
      <c r="X259" s="323"/>
      <c r="Y259" s="323"/>
    </row>
    <row r="260" spans="1:25" ht="15" hidden="1">
      <c r="A260" s="449"/>
      <c r="B260" s="486"/>
      <c r="C260" s="480"/>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(E)'!$L$1,'Cumulative Cost Share Budget'!Q259,0)</f>
        <v>0</v>
      </c>
      <c r="R260" s="212">
        <f>IF('Cumulative Cost Share Budget'!L259='Split CS budget (E)'!$L$1,'Cumulative Cost Share Budget'!R259,0)</f>
        <v>0</v>
      </c>
      <c r="S260" s="61">
        <f>IF('Cumulative Cost Share Budget'!L259='Split CS budget (E)'!$L$1,'Cumulative Cost Share Budget'!S259,0)</f>
        <v>0</v>
      </c>
      <c r="T260" s="16"/>
      <c r="U260" s="324"/>
      <c r="V260" s="324"/>
      <c r="W260" s="324"/>
      <c r="X260" s="324"/>
      <c r="Y260" s="324"/>
    </row>
    <row r="261" spans="1:25" hidden="1">
      <c r="A261" s="449"/>
      <c r="B261" s="486"/>
      <c r="C261" s="480"/>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(E)'!$L$1,'Cumulative Cost Share Budget'!Q260,0)</f>
        <v>0</v>
      </c>
      <c r="R261" s="212">
        <f>IF('Cumulative Cost Share Budget'!L260='Split CS budget (E)'!$L$1,'Cumulative Cost Share Budget'!R260,0)</f>
        <v>0</v>
      </c>
      <c r="S261" s="61">
        <f>IF('Cumulative Cost Share Budget'!L260='Split CS budget (E)'!$L$1,'Cumulative Cost Share Budget'!S260,0)</f>
        <v>0</v>
      </c>
      <c r="T261" s="16"/>
      <c r="U261" s="323"/>
      <c r="V261" s="323"/>
      <c r="W261" s="323"/>
      <c r="X261" s="323"/>
      <c r="Y261" s="323"/>
    </row>
    <row r="262" spans="1:25" hidden="1">
      <c r="A262" s="449"/>
      <c r="B262" s="481"/>
      <c r="C262" s="480"/>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5">
        <f>IF('Cumulative Cost Share Budget'!$L262='Split CS budget (E)'!$L$1,'Cumulative Cost Share Budget'!A262,0)</f>
        <v>0</v>
      </c>
      <c r="B263" s="493">
        <f>IF('Cumulative Cost Share Budget'!$L262='Split CS budget (E)'!$L$1,'Cumulative Cost Share Budget'!B262,0)</f>
        <v>0</v>
      </c>
      <c r="C263" s="481"/>
      <c r="D263" s="33" t="s">
        <v>123</v>
      </c>
      <c r="E263" s="76">
        <f>ROUND($R263*$S263,6)</f>
        <v>0</v>
      </c>
      <c r="F263" s="76">
        <f>ROUND($R264*$S264,6)</f>
        <v>0</v>
      </c>
      <c r="G263" s="76">
        <f>ROUND($R265*$S265,6)</f>
        <v>0</v>
      </c>
      <c r="H263" s="76">
        <f>ROUND($R266*$S266,6)</f>
        <v>0</v>
      </c>
      <c r="I263" s="76">
        <f>ROUND($R267*$S267,6)</f>
        <v>0</v>
      </c>
      <c r="J263" s="46"/>
      <c r="M263" s="133">
        <f>IF('Cumulative Cost Share Budget'!L262='Split CS budget (E)'!$L$1,'Cumulative Cost Share Budget'!M262,0)</f>
        <v>0</v>
      </c>
      <c r="N263" s="214">
        <f>IF('Cumulative Cost Share Budget'!L262='Split CS budget (E)'!$L$1,'Cumulative Cost Share Budget'!N262,0)</f>
        <v>0</v>
      </c>
      <c r="O263" s="214">
        <f>IF('Cumulative Cost Share Budget'!$L262='Split CS budget (E)'!$L$1,'Cumulative Cost Share Budget'!O262,0)</f>
        <v>0</v>
      </c>
      <c r="P263" s="209">
        <f>IF('Cumulative Cost Share Budget'!L262='Split CS budget (E)'!$L$1,'Cumulative Cost Share Budget'!P262,0)</f>
        <v>0</v>
      </c>
      <c r="Q263" s="211">
        <f>IF('Cumulative Cost Share Budget'!L262='Split CS budget (E)'!$L$1,'Cumulative Cost Share Budget'!Q262,0)</f>
        <v>0</v>
      </c>
      <c r="R263" s="212">
        <f>IF('Cumulative Cost Share Budget'!L262='Split CS budget (E)'!$L$1,'Cumulative Cost Share Budget'!R262,0)</f>
        <v>0</v>
      </c>
      <c r="S263" s="61">
        <f>IF('Cumulative Cost Share Budget'!L262='Split CS budget (E)'!$L$1,'Cumulative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93">
        <f>IF('Cumulative Cost Share Budget'!$L263='Split CS budget (E)'!$L$1,'Cumulative Cost Share Budget'!A263,0)</f>
        <v>0</v>
      </c>
      <c r="B264" s="493">
        <f>IF('Cumulative Cost Share Budget'!$L263='Split CS budget (E)'!$L$1,'Cumulative Cost Share Budget'!B263,0)</f>
        <v>0</v>
      </c>
      <c r="C264" s="480"/>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(E)'!$L$1,'Cumulative Cost Share Budget'!Q263,0)</f>
        <v>0</v>
      </c>
      <c r="R264" s="212">
        <f>IF('Cumulative Cost Share Budget'!L263='Split CS budget (E)'!$L$1,'Cumulative Cost Share Budget'!R263,0)</f>
        <v>0</v>
      </c>
      <c r="S264" s="61">
        <f>IF('Cumulative Cost Share Budget'!L263='Split CS budget (E)'!$L$1,'Cumulative Cost Share Budget'!S263,0)</f>
        <v>0</v>
      </c>
      <c r="T264" s="16"/>
      <c r="U264" s="324"/>
      <c r="V264" s="324"/>
      <c r="W264" s="324"/>
      <c r="X264" s="324"/>
      <c r="Y264" s="324"/>
    </row>
    <row r="265" spans="1:25" hidden="1">
      <c r="A265" s="449"/>
      <c r="B265" s="486"/>
      <c r="C265" s="480"/>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(E)'!$L$1,'Cumulative Cost Share Budget'!Q264,0)</f>
        <v>0</v>
      </c>
      <c r="R265" s="212">
        <f>IF('Cumulative Cost Share Budget'!L264='Split CS budget (E)'!$L$1,'Cumulative Cost Share Budget'!R264,0)</f>
        <v>0</v>
      </c>
      <c r="S265" s="61">
        <f>IF('Cumulative Cost Share Budget'!L264='Split CS budget (E)'!$L$1,'Cumulative Cost Share Budget'!S264,0)</f>
        <v>0</v>
      </c>
      <c r="T265" s="16"/>
      <c r="U265" s="323"/>
      <c r="V265" s="323"/>
      <c r="W265" s="323"/>
      <c r="X265" s="323"/>
      <c r="Y265" s="323"/>
    </row>
    <row r="266" spans="1:25" ht="15" hidden="1">
      <c r="A266" s="449"/>
      <c r="B266" s="486"/>
      <c r="C266" s="480"/>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(E)'!$L$1,'Cumulative Cost Share Budget'!Q265,0)</f>
        <v>0</v>
      </c>
      <c r="R266" s="212">
        <f>IF('Cumulative Cost Share Budget'!L265='Split CS budget (E)'!$L$1,'Cumulative Cost Share Budget'!R265,0)</f>
        <v>0</v>
      </c>
      <c r="S266" s="61">
        <f>IF('Cumulative Cost Share Budget'!L265='Split CS budget (E)'!$L$1,'Cumulative Cost Share Budget'!S265,0)</f>
        <v>0</v>
      </c>
      <c r="T266" s="16"/>
      <c r="U266" s="324"/>
      <c r="V266" s="324"/>
      <c r="W266" s="324"/>
      <c r="X266" s="324"/>
      <c r="Y266" s="324"/>
    </row>
    <row r="267" spans="1:25" hidden="1">
      <c r="A267" s="449"/>
      <c r="B267" s="486"/>
      <c r="C267" s="480"/>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(E)'!$L$1,'Cumulative Cost Share Budget'!Q266,0)</f>
        <v>0</v>
      </c>
      <c r="R267" s="212">
        <f>IF('Cumulative Cost Share Budget'!L266='Split CS budget (E)'!$L$1,'Cumulative Cost Share Budget'!R266,0)</f>
        <v>0</v>
      </c>
      <c r="S267" s="61">
        <f>IF('Cumulative Cost Share Budget'!L266='Split CS budget (E)'!$L$1,'Cumulative Cost Share Budget'!S266,0)</f>
        <v>0</v>
      </c>
      <c r="T267" s="16"/>
      <c r="U267" s="323"/>
      <c r="V267" s="323"/>
      <c r="W267" s="323"/>
      <c r="X267" s="323"/>
      <c r="Y267" s="323"/>
    </row>
    <row r="268" spans="1:25" hidden="1">
      <c r="A268" s="449"/>
      <c r="B268" s="481"/>
      <c r="C268" s="480"/>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5">
        <f>IF('Cumulative Cost Share Budget'!$L268='Split CS budget (E)'!$L$1,'Cumulative Cost Share Budget'!A268,0)</f>
        <v>0</v>
      </c>
      <c r="B269" s="493">
        <f>IF('Cumulative Cost Share Budget'!$L268='Split CS budget (E)'!$L$1,'Cumulative Cost Share Budget'!B268,0)</f>
        <v>0</v>
      </c>
      <c r="C269" s="481"/>
      <c r="D269" s="33" t="s">
        <v>123</v>
      </c>
      <c r="E269" s="76">
        <f>ROUND($R269*$S269,6)</f>
        <v>0</v>
      </c>
      <c r="F269" s="76">
        <f>ROUND($R270*$S270,6)</f>
        <v>0</v>
      </c>
      <c r="G269" s="76">
        <f>ROUND($R271*$S271,6)</f>
        <v>0</v>
      </c>
      <c r="H269" s="76">
        <f>ROUND($R272*$S272,6)</f>
        <v>0</v>
      </c>
      <c r="I269" s="76">
        <f>ROUND($R273*$S273,6)</f>
        <v>0</v>
      </c>
      <c r="J269" s="46"/>
      <c r="M269" s="133">
        <f>IF('Cumulative Cost Share Budget'!L268='Split CS budget (E)'!$L$1,'Cumulative Cost Share Budget'!M268,0)</f>
        <v>0</v>
      </c>
      <c r="N269" s="214">
        <f>IF('Cumulative Cost Share Budget'!L268='Split CS budget (E)'!$L$1,'Cumulative Cost Share Budget'!N268,0)</f>
        <v>0</v>
      </c>
      <c r="O269" s="214">
        <f>IF('Cumulative Cost Share Budget'!$L268='Split CS budget (E)'!$L$1,'Cumulative Cost Share Budget'!O268,0)</f>
        <v>0</v>
      </c>
      <c r="P269" s="209">
        <f>IF('Cumulative Cost Share Budget'!L268='Split CS budget (E)'!$L$1,'Cumulative Cost Share Budget'!P268,0)</f>
        <v>0</v>
      </c>
      <c r="Q269" s="211">
        <f>IF('Cumulative Cost Share Budget'!L268='Split CS budget (E)'!$L$1,'Cumulative Cost Share Budget'!Q268,0)</f>
        <v>0</v>
      </c>
      <c r="R269" s="212">
        <f>IF('Cumulative Cost Share Budget'!L268='Split CS budget (E)'!$L$1,'Cumulative Cost Share Budget'!R268,0)</f>
        <v>0</v>
      </c>
      <c r="S269" s="61">
        <f>IF('Cumulative Cost Share Budget'!L268='Split CS budget (E)'!$L$1,'Cumulative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93">
        <f>IF('Cumulative Cost Share Budget'!$L269='Split CS budget (E)'!$L$1,'Cumulative Cost Share Budget'!A269,0)</f>
        <v>0</v>
      </c>
      <c r="B270" s="493">
        <f>IF('Cumulative Cost Share Budget'!$L269='Split CS budget (E)'!$L$1,'Cumulative Cost Share Budget'!B269,0)</f>
        <v>0</v>
      </c>
      <c r="C270" s="480"/>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(E)'!$L$1,'Cumulative Cost Share Budget'!Q269,0)</f>
        <v>0</v>
      </c>
      <c r="R270" s="212">
        <f>IF('Cumulative Cost Share Budget'!L269='Split CS budget (E)'!$L$1,'Cumulative Cost Share Budget'!R269,0)</f>
        <v>0</v>
      </c>
      <c r="S270" s="61">
        <f>IF('Cumulative Cost Share Budget'!L269='Split CS budget (E)'!$L$1,'Cumulative Cost Share Budget'!S269,0)</f>
        <v>0</v>
      </c>
      <c r="T270" s="16"/>
      <c r="U270" s="324"/>
      <c r="V270" s="324"/>
      <c r="W270" s="324"/>
      <c r="X270" s="324"/>
      <c r="Y270" s="324"/>
    </row>
    <row r="271" spans="1:25" hidden="1">
      <c r="A271" s="449"/>
      <c r="B271" s="486"/>
      <c r="C271" s="480"/>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(E)'!$L$1,'Cumulative Cost Share Budget'!Q270,0)</f>
        <v>0</v>
      </c>
      <c r="R271" s="212">
        <f>IF('Cumulative Cost Share Budget'!L270='Split CS budget (E)'!$L$1,'Cumulative Cost Share Budget'!R270,0)</f>
        <v>0</v>
      </c>
      <c r="S271" s="61">
        <f>IF('Cumulative Cost Share Budget'!L270='Split CS budget (E)'!$L$1,'Cumulative Cost Share Budget'!S270,0)</f>
        <v>0</v>
      </c>
      <c r="T271" s="16"/>
      <c r="U271" s="323"/>
      <c r="V271" s="323"/>
      <c r="W271" s="323"/>
      <c r="X271" s="323"/>
      <c r="Y271" s="323"/>
    </row>
    <row r="272" spans="1:25" ht="15" hidden="1">
      <c r="A272" s="449"/>
      <c r="B272" s="486"/>
      <c r="C272" s="480"/>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(E)'!$L$1,'Cumulative Cost Share Budget'!Q271,0)</f>
        <v>0</v>
      </c>
      <c r="R272" s="212">
        <f>IF('Cumulative Cost Share Budget'!L271='Split CS budget (E)'!$L$1,'Cumulative Cost Share Budget'!R271,0)</f>
        <v>0</v>
      </c>
      <c r="S272" s="61">
        <f>IF('Cumulative Cost Share Budget'!L271='Split CS budget (E)'!$L$1,'Cumulative Cost Share Budget'!S271,0)</f>
        <v>0</v>
      </c>
      <c r="T272" s="16"/>
      <c r="U272" s="324"/>
      <c r="V272" s="324"/>
      <c r="W272" s="324"/>
      <c r="X272" s="324"/>
      <c r="Y272" s="324"/>
    </row>
    <row r="273" spans="1:25" hidden="1">
      <c r="A273" s="449"/>
      <c r="B273" s="486"/>
      <c r="C273" s="480"/>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(E)'!$L$1,'Cumulative Cost Share Budget'!Q272,0)</f>
        <v>0</v>
      </c>
      <c r="R273" s="212">
        <f>IF('Cumulative Cost Share Budget'!L272='Split CS budget (E)'!$L$1,'Cumulative Cost Share Budget'!R272,0)</f>
        <v>0</v>
      </c>
      <c r="S273" s="61">
        <f>IF('Cumulative Cost Share Budget'!L272='Split CS budget (E)'!$L$1,'Cumulative Cost Share Budget'!S272,0)</f>
        <v>0</v>
      </c>
      <c r="T273" s="16"/>
      <c r="U273" s="323"/>
      <c r="V273" s="323"/>
      <c r="W273" s="323"/>
      <c r="X273" s="323"/>
      <c r="Y273" s="323"/>
    </row>
    <row r="274" spans="1:25" hidden="1">
      <c r="A274" s="449"/>
      <c r="B274" s="481"/>
      <c r="C274" s="480"/>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5">
        <f>IF('Cumulative Cost Share Budget'!$L274='Split CS budget (E)'!$L$1,'Cumulative Cost Share Budget'!A274,0)</f>
        <v>0</v>
      </c>
      <c r="B275" s="493">
        <f>IF('Cumulative Cost Share Budget'!$L274='Split CS budget (E)'!$L$1,'Cumulative Cost Share Budget'!B274,0)</f>
        <v>0</v>
      </c>
      <c r="C275" s="481"/>
      <c r="D275" s="33" t="s">
        <v>123</v>
      </c>
      <c r="E275" s="76">
        <f>ROUND($R275*$S275,6)</f>
        <v>0</v>
      </c>
      <c r="F275" s="76">
        <f>ROUND($R276*$S276,6)</f>
        <v>0</v>
      </c>
      <c r="G275" s="76">
        <f>ROUND($R277*$S277,6)</f>
        <v>0</v>
      </c>
      <c r="H275" s="76">
        <f>ROUND($R278*$S278,6)</f>
        <v>0</v>
      </c>
      <c r="I275" s="76">
        <f>ROUND($R279*$S279,6)</f>
        <v>0</v>
      </c>
      <c r="J275" s="46"/>
      <c r="M275" s="133">
        <f>IF('Cumulative Cost Share Budget'!L274='Split CS budget (E)'!$L$1,'Cumulative Cost Share Budget'!M274,0)</f>
        <v>0</v>
      </c>
      <c r="N275" s="214">
        <f>IF('Cumulative Cost Share Budget'!L274='Split CS budget (E)'!$L$1,'Cumulative Cost Share Budget'!N274,0)</f>
        <v>0</v>
      </c>
      <c r="O275" s="214">
        <f>IF('Cumulative Cost Share Budget'!$L274='Split CS budget (E)'!$L$1,'Cumulative Cost Share Budget'!O274,0)</f>
        <v>0</v>
      </c>
      <c r="P275" s="209">
        <f>IF('Cumulative Cost Share Budget'!L274='Split CS budget (E)'!$L$1,'Cumulative Cost Share Budget'!P274,0)</f>
        <v>0</v>
      </c>
      <c r="Q275" s="211">
        <f>IF('Cumulative Cost Share Budget'!L274='Split CS budget (E)'!$L$1,'Cumulative Cost Share Budget'!Q274,0)</f>
        <v>0</v>
      </c>
      <c r="R275" s="212">
        <f>IF('Cumulative Cost Share Budget'!L274='Split CS budget (E)'!$L$1,'Cumulative Cost Share Budget'!R274,0)</f>
        <v>0</v>
      </c>
      <c r="S275" s="61">
        <f>IF('Cumulative Cost Share Budget'!L274='Split CS budget (E)'!$L$1,'Cumulative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93">
        <f>IF('Cumulative Cost Share Budget'!$L275='Split CS budget (E)'!$L$1,'Cumulative Cost Share Budget'!A275,0)</f>
        <v>0</v>
      </c>
      <c r="B276" s="493">
        <f>IF('Cumulative Cost Share Budget'!$L275='Split CS budget (E)'!$L$1,'Cumulative Cost Share Budget'!B275,0)</f>
        <v>0</v>
      </c>
      <c r="C276" s="480"/>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(E)'!$L$1,'Cumulative Cost Share Budget'!Q275,0)</f>
        <v>0</v>
      </c>
      <c r="R276" s="212">
        <f>IF('Cumulative Cost Share Budget'!L275='Split CS budget (E)'!$L$1,'Cumulative Cost Share Budget'!R275,0)</f>
        <v>0</v>
      </c>
      <c r="S276" s="61">
        <f>IF('Cumulative Cost Share Budget'!L275='Split CS budget (E)'!$L$1,'Cumulative Cost Share Budget'!S275,0)</f>
        <v>0</v>
      </c>
      <c r="T276" s="16"/>
      <c r="U276" s="324"/>
      <c r="V276" s="324"/>
      <c r="W276" s="324"/>
      <c r="X276" s="324"/>
      <c r="Y276" s="324"/>
    </row>
    <row r="277" spans="1:25" hidden="1">
      <c r="A277" s="449"/>
      <c r="B277" s="486"/>
      <c r="C277" s="480"/>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(E)'!$L$1,'Cumulative Cost Share Budget'!Q276,0)</f>
        <v>0</v>
      </c>
      <c r="R277" s="212">
        <f>IF('Cumulative Cost Share Budget'!L276='Split CS budget (E)'!$L$1,'Cumulative Cost Share Budget'!R276,0)</f>
        <v>0</v>
      </c>
      <c r="S277" s="61">
        <f>IF('Cumulative Cost Share Budget'!L276='Split CS budget (E)'!$L$1,'Cumulative Cost Share Budget'!S276,0)</f>
        <v>0</v>
      </c>
      <c r="T277" s="16"/>
      <c r="U277" s="323"/>
      <c r="V277" s="323"/>
      <c r="W277" s="323"/>
      <c r="X277" s="323"/>
      <c r="Y277" s="323"/>
    </row>
    <row r="278" spans="1:25" ht="15" hidden="1">
      <c r="A278" s="449"/>
      <c r="B278" s="486"/>
      <c r="C278" s="480"/>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(E)'!$L$1,'Cumulative Cost Share Budget'!Q277,0)</f>
        <v>0</v>
      </c>
      <c r="R278" s="212">
        <f>IF('Cumulative Cost Share Budget'!L277='Split CS budget (E)'!$L$1,'Cumulative Cost Share Budget'!R277,0)</f>
        <v>0</v>
      </c>
      <c r="S278" s="61">
        <f>IF('Cumulative Cost Share Budget'!L277='Split CS budget (E)'!$L$1,'Cumulative Cost Share Budget'!S277,0)</f>
        <v>0</v>
      </c>
      <c r="T278" s="16"/>
      <c r="U278" s="324"/>
      <c r="V278" s="324"/>
      <c r="W278" s="324"/>
      <c r="X278" s="324"/>
      <c r="Y278" s="324"/>
    </row>
    <row r="279" spans="1:25" hidden="1">
      <c r="A279" s="449"/>
      <c r="B279" s="486"/>
      <c r="C279" s="480"/>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(E)'!$L$1,'Cumulative Cost Share Budget'!Q278,0)</f>
        <v>0</v>
      </c>
      <c r="R279" s="212">
        <f>IF('Cumulative Cost Share Budget'!L278='Split CS budget (E)'!$L$1,'Cumulative Cost Share Budget'!R278,0)</f>
        <v>0</v>
      </c>
      <c r="S279" s="61">
        <f>IF('Cumulative Cost Share Budget'!L278='Split CS budget (E)'!$L$1,'Cumulative Cost Share Budget'!S278,0)</f>
        <v>0</v>
      </c>
      <c r="T279" s="16"/>
      <c r="U279" s="323"/>
      <c r="V279" s="323"/>
      <c r="W279" s="323"/>
      <c r="X279" s="323"/>
      <c r="Y279" s="323"/>
    </row>
    <row r="280" spans="1:25" hidden="1">
      <c r="A280" s="449"/>
      <c r="B280" s="481"/>
      <c r="C280" s="480"/>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5">
        <f>IF('Cumulative Cost Share Budget'!$L280='Split CS budget (E)'!$L$1,'Cumulative Cost Share Budget'!A280,0)</f>
        <v>0</v>
      </c>
      <c r="B281" s="493">
        <f>IF('Cumulative Cost Share Budget'!$L280='Split CS budget (E)'!$L$1,'Cumulative Cost Share Budget'!B280,0)</f>
        <v>0</v>
      </c>
      <c r="C281" s="481"/>
      <c r="D281" s="33" t="s">
        <v>123</v>
      </c>
      <c r="E281" s="76">
        <f>ROUND($R281*$S281,6)</f>
        <v>0</v>
      </c>
      <c r="F281" s="76">
        <f>ROUND($R282*$S282,6)</f>
        <v>0</v>
      </c>
      <c r="G281" s="76">
        <f>ROUND($R283*$S283,6)</f>
        <v>0</v>
      </c>
      <c r="H281" s="76">
        <f>ROUND($R284*$S284,6)</f>
        <v>0</v>
      </c>
      <c r="I281" s="76">
        <f>ROUND($R285*$S285,6)</f>
        <v>0</v>
      </c>
      <c r="J281" s="46"/>
      <c r="M281" s="133">
        <f>IF('Cumulative Cost Share Budget'!L280='Split CS budget (E)'!$L$1,'Cumulative Cost Share Budget'!M280,0)</f>
        <v>0</v>
      </c>
      <c r="N281" s="214">
        <f>IF('Cumulative Cost Share Budget'!L280='Split CS budget (E)'!$L$1,'Cumulative Cost Share Budget'!N280,0)</f>
        <v>0</v>
      </c>
      <c r="O281" s="214">
        <f>IF('Cumulative Cost Share Budget'!$L280='Split CS budget (E)'!$L$1,'Cumulative Cost Share Budget'!O280,0)</f>
        <v>0</v>
      </c>
      <c r="P281" s="209">
        <f>IF('Cumulative Cost Share Budget'!L280='Split CS budget (E)'!$L$1,'Cumulative Cost Share Budget'!P280,0)</f>
        <v>0</v>
      </c>
      <c r="Q281" s="211">
        <f>IF('Cumulative Cost Share Budget'!L280='Split CS budget (E)'!$L$1,'Cumulative Cost Share Budget'!Q280,0)</f>
        <v>0</v>
      </c>
      <c r="R281" s="212">
        <f>IF('Cumulative Cost Share Budget'!L280='Split CS budget (E)'!$L$1,'Cumulative Cost Share Budget'!R280,0)</f>
        <v>0</v>
      </c>
      <c r="S281" s="61">
        <f>IF('Cumulative Cost Share Budget'!L280='Split CS budget (E)'!$L$1,'Cumulative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93">
        <f>IF('Cumulative Cost Share Budget'!$L281='Split CS budget (E)'!$L$1,'Cumulative Cost Share Budget'!A281,0)</f>
        <v>0</v>
      </c>
      <c r="B282" s="493">
        <f>IF('Cumulative Cost Share Budget'!$L281='Split CS budget (E)'!$L$1,'Cumulative Cost Share Budget'!B281,0)</f>
        <v>0</v>
      </c>
      <c r="C282" s="480"/>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(E)'!$L$1,'Cumulative Cost Share Budget'!Q281,0)</f>
        <v>0</v>
      </c>
      <c r="R282" s="212">
        <f>IF('Cumulative Cost Share Budget'!L281='Split CS budget (E)'!$L$1,'Cumulative Cost Share Budget'!R281,0)</f>
        <v>0</v>
      </c>
      <c r="S282" s="61">
        <f>IF('Cumulative Cost Share Budget'!L281='Split CS budget (E)'!$L$1,'Cumulative Cost Share Budget'!S281,0)</f>
        <v>0</v>
      </c>
      <c r="T282" s="16"/>
      <c r="U282" s="324"/>
      <c r="V282" s="324"/>
      <c r="W282" s="324"/>
      <c r="X282" s="324"/>
      <c r="Y282" s="324"/>
    </row>
    <row r="283" spans="1:25" hidden="1">
      <c r="A283" s="449"/>
      <c r="B283" s="486"/>
      <c r="C283" s="480"/>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(E)'!$L$1,'Cumulative Cost Share Budget'!Q282,0)</f>
        <v>0</v>
      </c>
      <c r="R283" s="212">
        <f>IF('Cumulative Cost Share Budget'!L282='Split CS budget (E)'!$L$1,'Cumulative Cost Share Budget'!R282,0)</f>
        <v>0</v>
      </c>
      <c r="S283" s="61">
        <f>IF('Cumulative Cost Share Budget'!L282='Split CS budget (E)'!$L$1,'Cumulative Cost Share Budget'!S282,0)</f>
        <v>0</v>
      </c>
      <c r="T283" s="16"/>
      <c r="U283" s="323"/>
      <c r="V283" s="323"/>
      <c r="W283" s="323"/>
      <c r="X283" s="323"/>
      <c r="Y283" s="323"/>
    </row>
    <row r="284" spans="1:25" ht="15" hidden="1">
      <c r="A284" s="449"/>
      <c r="B284" s="486"/>
      <c r="C284" s="480"/>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(E)'!$L$1,'Cumulative Cost Share Budget'!Q283,0)</f>
        <v>0</v>
      </c>
      <c r="R284" s="212">
        <f>IF('Cumulative Cost Share Budget'!L283='Split CS budget (E)'!$L$1,'Cumulative Cost Share Budget'!R283,0)</f>
        <v>0</v>
      </c>
      <c r="S284" s="61">
        <f>IF('Cumulative Cost Share Budget'!L283='Split CS budget (E)'!$L$1,'Cumulative Cost Share Budget'!S283,0)</f>
        <v>0</v>
      </c>
      <c r="T284" s="16"/>
      <c r="U284" s="324"/>
      <c r="V284" s="324"/>
      <c r="W284" s="324"/>
      <c r="X284" s="324"/>
      <c r="Y284" s="324"/>
    </row>
    <row r="285" spans="1:25" hidden="1">
      <c r="A285" s="449"/>
      <c r="B285" s="486"/>
      <c r="C285" s="480"/>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(E)'!$L$1,'Cumulative Cost Share Budget'!Q284,0)</f>
        <v>0</v>
      </c>
      <c r="R285" s="212">
        <f>IF('Cumulative Cost Share Budget'!L284='Split CS budget (E)'!$L$1,'Cumulative Cost Share Budget'!R284,0)</f>
        <v>0</v>
      </c>
      <c r="S285" s="61">
        <f>IF('Cumulative Cost Share Budget'!L284='Split CS budget (E)'!$L$1,'Cumulative Cost Share Budget'!S284,0)</f>
        <v>0</v>
      </c>
      <c r="T285" s="16"/>
      <c r="U285" s="323"/>
      <c r="V285" s="323"/>
      <c r="W285" s="323"/>
      <c r="X285" s="323"/>
      <c r="Y285" s="323"/>
    </row>
    <row r="286" spans="1:25" hidden="1">
      <c r="A286" s="449"/>
      <c r="B286" s="481"/>
      <c r="C286" s="480"/>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5">
        <f>IF('Cumulative Cost Share Budget'!$L286='Split CS budget (E)'!$L$1,'Cumulative Cost Share Budget'!A286,0)</f>
        <v>0</v>
      </c>
      <c r="B287" s="493">
        <f>IF('Cumulative Cost Share Budget'!$L286='Split CS budget (E)'!$L$1,'Cumulative Cost Share Budget'!B286,0)</f>
        <v>0</v>
      </c>
      <c r="C287" s="481"/>
      <c r="D287" s="33" t="s">
        <v>123</v>
      </c>
      <c r="E287" s="76">
        <f>ROUND($R287*$S287,6)</f>
        <v>0</v>
      </c>
      <c r="F287" s="76">
        <f>ROUND($R288*$S288,6)</f>
        <v>0</v>
      </c>
      <c r="G287" s="76">
        <f>ROUND($R289*$S289,6)</f>
        <v>0</v>
      </c>
      <c r="H287" s="76">
        <f>ROUND($R290*$S290,6)</f>
        <v>0</v>
      </c>
      <c r="I287" s="76">
        <f>ROUND($R291*$S291,6)</f>
        <v>0</v>
      </c>
      <c r="J287" s="46"/>
      <c r="M287" s="133">
        <f>IF('Cumulative Cost Share Budget'!L286='Split CS budget (E)'!$L$1,'Cumulative Cost Share Budget'!M286,0)</f>
        <v>0</v>
      </c>
      <c r="N287" s="214">
        <f>IF('Cumulative Cost Share Budget'!L286='Split CS budget (E)'!$L$1,'Cumulative Cost Share Budget'!N286,0)</f>
        <v>0</v>
      </c>
      <c r="O287" s="214">
        <f>IF('Cumulative Cost Share Budget'!$L286='Split CS budget (E)'!$L$1,'Cumulative Cost Share Budget'!O286,0)</f>
        <v>0</v>
      </c>
      <c r="P287" s="209">
        <f>IF('Cumulative Cost Share Budget'!L286='Split CS budget (E)'!$L$1,'Cumulative Cost Share Budget'!P286,0)</f>
        <v>0</v>
      </c>
      <c r="Q287" s="211">
        <f>IF('Cumulative Cost Share Budget'!L286='Split CS budget (E)'!$L$1,'Cumulative Cost Share Budget'!Q286,0)</f>
        <v>0</v>
      </c>
      <c r="R287" s="212">
        <f>IF('Cumulative Cost Share Budget'!L286='Split CS budget (E)'!$L$1,'Cumulative Cost Share Budget'!R286,0)</f>
        <v>0</v>
      </c>
      <c r="S287" s="61">
        <f>IF('Cumulative Cost Share Budget'!L286='Split CS budget (E)'!$L$1,'Cumulative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93">
        <f>IF('Cumulative Cost Share Budget'!$L287='Split CS budget (E)'!$L$1,'Cumulative Cost Share Budget'!A287,0)</f>
        <v>0</v>
      </c>
      <c r="B288" s="493">
        <f>IF('Cumulative Cost Share Budget'!$L287='Split CS budget (E)'!$L$1,'Cumulative Cost Share Budget'!B287,0)</f>
        <v>0</v>
      </c>
      <c r="C288" s="480"/>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(E)'!$L$1,'Cumulative Cost Share Budget'!Q287,0)</f>
        <v>0</v>
      </c>
      <c r="R288" s="212">
        <f>IF('Cumulative Cost Share Budget'!L287='Split CS budget (E)'!$L$1,'Cumulative Cost Share Budget'!R287,0)</f>
        <v>0</v>
      </c>
      <c r="S288" s="61">
        <f>IF('Cumulative Cost Share Budget'!L287='Split CS budget (E)'!$L$1,'Cumulative Cost Share Budget'!S287,0)</f>
        <v>0</v>
      </c>
      <c r="T288" s="16"/>
      <c r="U288" s="324"/>
      <c r="V288" s="324"/>
      <c r="W288" s="324"/>
      <c r="X288" s="324"/>
      <c r="Y288" s="324"/>
    </row>
    <row r="289" spans="1:25" hidden="1">
      <c r="A289" s="449"/>
      <c r="B289" s="486"/>
      <c r="C289" s="480"/>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(E)'!$L$1,'Cumulative Cost Share Budget'!Q288,0)</f>
        <v>0</v>
      </c>
      <c r="R289" s="212">
        <f>IF('Cumulative Cost Share Budget'!L288='Split CS budget (E)'!$L$1,'Cumulative Cost Share Budget'!R288,0)</f>
        <v>0</v>
      </c>
      <c r="S289" s="61">
        <f>IF('Cumulative Cost Share Budget'!L288='Split CS budget (E)'!$L$1,'Cumulative Cost Share Budget'!S288,0)</f>
        <v>0</v>
      </c>
      <c r="T289" s="16"/>
      <c r="U289" s="323"/>
      <c r="V289" s="323"/>
      <c r="W289" s="323"/>
      <c r="X289" s="323"/>
      <c r="Y289" s="323"/>
    </row>
    <row r="290" spans="1:25" ht="15" hidden="1">
      <c r="A290" s="449"/>
      <c r="B290" s="486"/>
      <c r="C290" s="480"/>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(E)'!$L$1,'Cumulative Cost Share Budget'!Q289,0)</f>
        <v>0</v>
      </c>
      <c r="R290" s="212">
        <f>IF('Cumulative Cost Share Budget'!L289='Split CS budget (E)'!$L$1,'Cumulative Cost Share Budget'!R289,0)</f>
        <v>0</v>
      </c>
      <c r="S290" s="61">
        <f>IF('Cumulative Cost Share Budget'!L289='Split CS budget (E)'!$L$1,'Cumulative Cost Share Budget'!S289,0)</f>
        <v>0</v>
      </c>
      <c r="T290" s="16"/>
      <c r="U290" s="324"/>
      <c r="V290" s="324"/>
      <c r="W290" s="324"/>
      <c r="X290" s="324"/>
      <c r="Y290" s="324"/>
    </row>
    <row r="291" spans="1:25" hidden="1">
      <c r="A291" s="449"/>
      <c r="B291" s="486"/>
      <c r="C291" s="480"/>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(E)'!$L$1,'Cumulative Cost Share Budget'!Q290,0)</f>
        <v>0</v>
      </c>
      <c r="R291" s="212">
        <f>IF('Cumulative Cost Share Budget'!L290='Split CS budget (E)'!$L$1,'Cumulative Cost Share Budget'!R290,0)</f>
        <v>0</v>
      </c>
      <c r="S291" s="61">
        <f>IF('Cumulative Cost Share Budget'!L290='Split CS budget (E)'!$L$1,'Cumulative Cost Share Budget'!S290,0)</f>
        <v>0</v>
      </c>
      <c r="T291" s="16"/>
      <c r="U291" s="323"/>
      <c r="V291" s="323"/>
      <c r="W291" s="323"/>
      <c r="X291" s="323"/>
      <c r="Y291" s="323"/>
    </row>
    <row r="292" spans="1:25" hidden="1">
      <c r="A292" s="449"/>
      <c r="B292" s="481"/>
      <c r="C292" s="480"/>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5">
        <f>IF('Cumulative Cost Share Budget'!$L292='Split CS budget (E)'!$L$1,'Cumulative Cost Share Budget'!A292,0)</f>
        <v>0</v>
      </c>
      <c r="B293" s="493">
        <f>IF('Cumulative Cost Share Budget'!$L292='Split CS budget (E)'!$L$1,'Cumulative Cost Share Budget'!B292,0)</f>
        <v>0</v>
      </c>
      <c r="C293" s="481"/>
      <c r="D293" s="33" t="s">
        <v>123</v>
      </c>
      <c r="E293" s="76">
        <f>ROUND($R293*$S293,6)</f>
        <v>0</v>
      </c>
      <c r="F293" s="76">
        <f>ROUND($R294*$S294,6)</f>
        <v>0</v>
      </c>
      <c r="G293" s="76">
        <f>ROUND($R295*$S295,6)</f>
        <v>0</v>
      </c>
      <c r="H293" s="76">
        <f>ROUND($R296*$S296,6)</f>
        <v>0</v>
      </c>
      <c r="I293" s="76">
        <f>ROUND($R297*$S297,6)</f>
        <v>0</v>
      </c>
      <c r="J293" s="46"/>
      <c r="M293" s="133">
        <f>IF('Cumulative Cost Share Budget'!L292='Split CS budget (E)'!$L$1,'Cumulative Cost Share Budget'!M292,0)</f>
        <v>0</v>
      </c>
      <c r="N293" s="214">
        <f>IF('Cumulative Cost Share Budget'!L292='Split CS budget (E)'!$L$1,'Cumulative Cost Share Budget'!N292,0)</f>
        <v>0</v>
      </c>
      <c r="O293" s="214">
        <f>IF('Cumulative Cost Share Budget'!$L292='Split CS budget (E)'!$L$1,'Cumulative Cost Share Budget'!O292,0)</f>
        <v>0</v>
      </c>
      <c r="P293" s="209">
        <f>IF('Cumulative Cost Share Budget'!L292='Split CS budget (E)'!$L$1,'Cumulative Cost Share Budget'!P292,0)</f>
        <v>0</v>
      </c>
      <c r="Q293" s="211">
        <f>IF('Cumulative Cost Share Budget'!L292='Split CS budget (E)'!$L$1,'Cumulative Cost Share Budget'!Q292,0)</f>
        <v>0</v>
      </c>
      <c r="R293" s="212">
        <f>IF('Cumulative Cost Share Budget'!L292='Split CS budget (E)'!$L$1,'Cumulative Cost Share Budget'!R292,0)</f>
        <v>0</v>
      </c>
      <c r="S293" s="61">
        <f>IF('Cumulative Cost Share Budget'!L292='Split CS budget (E)'!$L$1,'Cumulative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93">
        <f>IF('Cumulative Cost Share Budget'!$L293='Split CS budget (E)'!$L$1,'Cumulative Cost Share Budget'!A293,0)</f>
        <v>0</v>
      </c>
      <c r="B294" s="493">
        <f>IF('Cumulative Cost Share Budget'!$L293='Split CS budget (E)'!$L$1,'Cumulative Cost Share Budget'!B293,0)</f>
        <v>0</v>
      </c>
      <c r="C294" s="480"/>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(E)'!$L$1,'Cumulative Cost Share Budget'!Q293,0)</f>
        <v>0</v>
      </c>
      <c r="R294" s="212">
        <f>IF('Cumulative Cost Share Budget'!L293='Split CS budget (E)'!$L$1,'Cumulative Cost Share Budget'!R293,0)</f>
        <v>0</v>
      </c>
      <c r="S294" s="61">
        <f>IF('Cumulative Cost Share Budget'!L293='Split CS budget (E)'!$L$1,'Cumulative Cost Share Budget'!S293,0)</f>
        <v>0</v>
      </c>
      <c r="T294" s="16"/>
      <c r="U294" s="324"/>
      <c r="V294" s="324"/>
      <c r="W294" s="324"/>
      <c r="X294" s="324"/>
      <c r="Y294" s="324"/>
    </row>
    <row r="295" spans="1:25" hidden="1">
      <c r="A295" s="449"/>
      <c r="B295" s="486"/>
      <c r="C295" s="480"/>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(E)'!$L$1,'Cumulative Cost Share Budget'!Q294,0)</f>
        <v>0</v>
      </c>
      <c r="R295" s="212">
        <f>IF('Cumulative Cost Share Budget'!L294='Split CS budget (E)'!$L$1,'Cumulative Cost Share Budget'!R294,0)</f>
        <v>0</v>
      </c>
      <c r="S295" s="61">
        <f>IF('Cumulative Cost Share Budget'!L294='Split CS budget (E)'!$L$1,'Cumulative Cost Share Budget'!S294,0)</f>
        <v>0</v>
      </c>
      <c r="T295" s="16"/>
      <c r="U295" s="323"/>
      <c r="V295" s="323"/>
      <c r="W295" s="323"/>
      <c r="X295" s="323"/>
      <c r="Y295" s="323"/>
    </row>
    <row r="296" spans="1:25" ht="15" hidden="1">
      <c r="A296" s="449"/>
      <c r="B296" s="486"/>
      <c r="C296" s="480"/>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(E)'!$L$1,'Cumulative Cost Share Budget'!Q295,0)</f>
        <v>0</v>
      </c>
      <c r="R296" s="212">
        <f>IF('Cumulative Cost Share Budget'!L295='Split CS budget (E)'!$L$1,'Cumulative Cost Share Budget'!R295,0)</f>
        <v>0</v>
      </c>
      <c r="S296" s="61">
        <f>IF('Cumulative Cost Share Budget'!L295='Split CS budget (E)'!$L$1,'Cumulative Cost Share Budget'!S295,0)</f>
        <v>0</v>
      </c>
      <c r="T296" s="16"/>
      <c r="U296" s="324"/>
      <c r="V296" s="324"/>
      <c r="W296" s="324"/>
      <c r="X296" s="324"/>
      <c r="Y296" s="324"/>
    </row>
    <row r="297" spans="1:25" hidden="1">
      <c r="A297" s="449"/>
      <c r="B297" s="486"/>
      <c r="C297" s="480"/>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(E)'!$L$1,'Cumulative Cost Share Budget'!Q296,0)</f>
        <v>0</v>
      </c>
      <c r="R297" s="212">
        <f>IF('Cumulative Cost Share Budget'!L296='Split CS budget (E)'!$L$1,'Cumulative Cost Share Budget'!R296,0)</f>
        <v>0</v>
      </c>
      <c r="S297" s="61">
        <f>IF('Cumulative Cost Share Budget'!L296='Split CS budget (E)'!$L$1,'Cumulative Cost Share Budget'!S296,0)</f>
        <v>0</v>
      </c>
      <c r="T297" s="16"/>
      <c r="U297" s="323"/>
      <c r="V297" s="323"/>
      <c r="W297" s="323"/>
      <c r="X297" s="323"/>
      <c r="Y297" s="323"/>
    </row>
    <row r="298" spans="1:25" hidden="1">
      <c r="A298" s="449"/>
      <c r="B298" s="481"/>
      <c r="C298" s="480"/>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5">
        <f>IF('Cumulative Cost Share Budget'!$L298='Split CS budget (E)'!$L$1,'Cumulative Cost Share Budget'!A298,0)</f>
        <v>0</v>
      </c>
      <c r="B299" s="493">
        <f>IF('Cumulative Cost Share Budget'!$L298='Split CS budget (E)'!$L$1,'Cumulative Cost Share Budget'!B298,0)</f>
        <v>0</v>
      </c>
      <c r="C299" s="481"/>
      <c r="D299" s="33" t="s">
        <v>123</v>
      </c>
      <c r="E299" s="76">
        <f>ROUND($R299*$S299,6)</f>
        <v>0</v>
      </c>
      <c r="F299" s="76">
        <f>ROUND($R300*$S300,6)</f>
        <v>0</v>
      </c>
      <c r="G299" s="76">
        <f>ROUND($R301*$S301,6)</f>
        <v>0</v>
      </c>
      <c r="H299" s="76">
        <f>ROUND($R302*$S302,6)</f>
        <v>0</v>
      </c>
      <c r="I299" s="76">
        <f>ROUND($R303*$S303,6)</f>
        <v>0</v>
      </c>
      <c r="J299" s="46"/>
      <c r="M299" s="133">
        <f>IF('Cumulative Cost Share Budget'!L298='Split CS budget (E)'!$L$1,'Cumulative Cost Share Budget'!M298,0)</f>
        <v>0</v>
      </c>
      <c r="N299" s="214">
        <f>IF('Cumulative Cost Share Budget'!L298='Split CS budget (E)'!$L$1,'Cumulative Cost Share Budget'!N298,0)</f>
        <v>0</v>
      </c>
      <c r="O299" s="214">
        <f>IF('Cumulative Cost Share Budget'!$L298='Split CS budget (E)'!$L$1,'Cumulative Cost Share Budget'!O298,0)</f>
        <v>0</v>
      </c>
      <c r="P299" s="209">
        <f>IF('Cumulative Cost Share Budget'!L298='Split CS budget (E)'!$L$1,'Cumulative Cost Share Budget'!P298,0)</f>
        <v>0</v>
      </c>
      <c r="Q299" s="211">
        <f>IF('Cumulative Cost Share Budget'!L298='Split CS budget (E)'!$L$1,'Cumulative Cost Share Budget'!Q298,0)</f>
        <v>0</v>
      </c>
      <c r="R299" s="212">
        <f>IF('Cumulative Cost Share Budget'!L298='Split CS budget (E)'!$L$1,'Cumulative Cost Share Budget'!R298,0)</f>
        <v>0</v>
      </c>
      <c r="S299" s="61">
        <f>IF('Cumulative Cost Share Budget'!L298='Split CS budget (E)'!$L$1,'Cumulative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93">
        <f>IF('Cumulative Cost Share Budget'!$L299='Split CS budget (E)'!$L$1,'Cumulative Cost Share Budget'!A299,0)</f>
        <v>0</v>
      </c>
      <c r="B300" s="493">
        <f>IF('Cumulative Cost Share Budget'!$L299='Split CS budget (E)'!$L$1,'Cumulative Cost Share Budget'!B299,0)</f>
        <v>0</v>
      </c>
      <c r="C300" s="480"/>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(E)'!$L$1,'Cumulative Cost Share Budget'!Q299,0)</f>
        <v>0</v>
      </c>
      <c r="R300" s="212">
        <f>IF('Cumulative Cost Share Budget'!L299='Split CS budget (E)'!$L$1,'Cumulative Cost Share Budget'!R299,0)</f>
        <v>0</v>
      </c>
      <c r="S300" s="61">
        <f>IF('Cumulative Cost Share Budget'!L299='Split CS budget (E)'!$L$1,'Cumulative Cost Share Budget'!S299,0)</f>
        <v>0</v>
      </c>
      <c r="T300" s="16"/>
      <c r="U300" s="324"/>
      <c r="V300" s="324"/>
      <c r="W300" s="324"/>
      <c r="X300" s="324"/>
      <c r="Y300" s="324"/>
    </row>
    <row r="301" spans="1:25" hidden="1">
      <c r="A301" s="449"/>
      <c r="B301" s="486"/>
      <c r="C301" s="480"/>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(E)'!$L$1,'Cumulative Cost Share Budget'!Q300,0)</f>
        <v>0</v>
      </c>
      <c r="R301" s="212">
        <f>IF('Cumulative Cost Share Budget'!L300='Split CS budget (E)'!$L$1,'Cumulative Cost Share Budget'!R300,0)</f>
        <v>0</v>
      </c>
      <c r="S301" s="61">
        <f>IF('Cumulative Cost Share Budget'!L300='Split CS budget (E)'!$L$1,'Cumulative Cost Share Budget'!S300,0)</f>
        <v>0</v>
      </c>
      <c r="T301" s="16"/>
      <c r="U301" s="323"/>
      <c r="V301" s="323"/>
      <c r="W301" s="323"/>
      <c r="X301" s="323"/>
      <c r="Y301" s="323"/>
    </row>
    <row r="302" spans="1:25" ht="15" hidden="1">
      <c r="A302" s="449"/>
      <c r="B302" s="486"/>
      <c r="C302" s="480"/>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(E)'!$L$1,'Cumulative Cost Share Budget'!Q301,0)</f>
        <v>0</v>
      </c>
      <c r="R302" s="212">
        <f>IF('Cumulative Cost Share Budget'!L301='Split CS budget (E)'!$L$1,'Cumulative Cost Share Budget'!R301,0)</f>
        <v>0</v>
      </c>
      <c r="S302" s="61">
        <f>IF('Cumulative Cost Share Budget'!L301='Split CS budget (E)'!$L$1,'Cumulative Cost Share Budget'!S301,0)</f>
        <v>0</v>
      </c>
      <c r="T302" s="16"/>
      <c r="U302" s="324"/>
      <c r="V302" s="324"/>
      <c r="W302" s="324"/>
      <c r="X302" s="324"/>
      <c r="Y302" s="324"/>
    </row>
    <row r="303" spans="1:25" hidden="1">
      <c r="A303" s="449"/>
      <c r="B303" s="486"/>
      <c r="C303" s="480"/>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(E)'!$L$1,'Cumulative Cost Share Budget'!Q302,0)</f>
        <v>0</v>
      </c>
      <c r="R303" s="212">
        <f>IF('Cumulative Cost Share Budget'!L302='Split CS budget (E)'!$L$1,'Cumulative Cost Share Budget'!R302,0)</f>
        <v>0</v>
      </c>
      <c r="S303" s="61">
        <f>IF('Cumulative Cost Share Budget'!L302='Split CS budget (E)'!$L$1,'Cumulative Cost Share Budget'!S302,0)</f>
        <v>0</v>
      </c>
      <c r="T303" s="16"/>
      <c r="U303" s="323"/>
      <c r="V303" s="323"/>
      <c r="W303" s="323"/>
      <c r="X303" s="323"/>
      <c r="Y303" s="323"/>
    </row>
    <row r="304" spans="1:25" hidden="1">
      <c r="A304" s="449"/>
      <c r="B304" s="481"/>
      <c r="C304" s="480"/>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5">
        <f>IF('Cumulative Cost Share Budget'!$L304='Split CS budget (E)'!$L$1,'Cumulative Cost Share Budget'!A304,0)</f>
        <v>0</v>
      </c>
      <c r="B305" s="493">
        <f>IF('Cumulative Cost Share Budget'!$L304='Split CS budget (E)'!$L$1,'Cumulative Cost Share Budget'!B304,0)</f>
        <v>0</v>
      </c>
      <c r="C305" s="481"/>
      <c r="D305" s="33" t="s">
        <v>123</v>
      </c>
      <c r="E305" s="76">
        <f>ROUND($R305*$S305,6)</f>
        <v>0</v>
      </c>
      <c r="F305" s="76">
        <f>ROUND($R306*$S306,6)</f>
        <v>0</v>
      </c>
      <c r="G305" s="76">
        <f>ROUND($R307*$S307,6)</f>
        <v>0</v>
      </c>
      <c r="H305" s="76">
        <f>ROUND($R308*$S308,6)</f>
        <v>0</v>
      </c>
      <c r="I305" s="76">
        <f>ROUND($R309*$S309,6)</f>
        <v>0</v>
      </c>
      <c r="J305" s="46"/>
      <c r="M305" s="133">
        <f>IF('Cumulative Cost Share Budget'!L304='Split CS budget (E)'!$L$1,'Cumulative Cost Share Budget'!M304,0)</f>
        <v>0</v>
      </c>
      <c r="N305" s="214">
        <f>IF('Cumulative Cost Share Budget'!L304='Split CS budget (E)'!$L$1,'Cumulative Cost Share Budget'!N304,0)</f>
        <v>0</v>
      </c>
      <c r="O305" s="214">
        <f>IF('Cumulative Cost Share Budget'!$L304='Split CS budget (E)'!$L$1,'Cumulative Cost Share Budget'!O304,0)</f>
        <v>0</v>
      </c>
      <c r="P305" s="209">
        <f>IF('Cumulative Cost Share Budget'!L304='Split CS budget (E)'!$L$1,'Cumulative Cost Share Budget'!P304,0)</f>
        <v>0</v>
      </c>
      <c r="Q305" s="211">
        <f>IF('Cumulative Cost Share Budget'!L304='Split CS budget (E)'!$L$1,'Cumulative Cost Share Budget'!Q304,0)</f>
        <v>0</v>
      </c>
      <c r="R305" s="212">
        <f>IF('Cumulative Cost Share Budget'!L304='Split CS budget (E)'!$L$1,'Cumulative Cost Share Budget'!R304,0)</f>
        <v>0</v>
      </c>
      <c r="S305" s="61">
        <f>IF('Cumulative Cost Share Budget'!L304='Split CS budget (E)'!$L$1,'Cumulative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93">
        <f>IF('Cumulative Cost Share Budget'!$L305='Split CS budget (E)'!$L$1,'Cumulative Cost Share Budget'!A305,0)</f>
        <v>0</v>
      </c>
      <c r="B306" s="493">
        <f>IF('Cumulative Cost Share Budget'!$L305='Split CS budget (E)'!$L$1,'Cumulative Cost Share Budget'!B305,0)</f>
        <v>0</v>
      </c>
      <c r="C306" s="480"/>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(E)'!$L$1,'Cumulative Cost Share Budget'!Q305,0)</f>
        <v>0</v>
      </c>
      <c r="R306" s="212">
        <f>IF('Cumulative Cost Share Budget'!L305='Split CS budget (E)'!$L$1,'Cumulative Cost Share Budget'!R305,0)</f>
        <v>0</v>
      </c>
      <c r="S306" s="61">
        <f>IF('Cumulative Cost Share Budget'!L305='Split CS budget (E)'!$L$1,'Cumulative Cost Share Budget'!S305,0)</f>
        <v>0</v>
      </c>
      <c r="T306" s="16"/>
      <c r="U306" s="324"/>
      <c r="V306" s="324"/>
      <c r="W306" s="324"/>
      <c r="X306" s="324"/>
      <c r="Y306" s="324"/>
    </row>
    <row r="307" spans="1:25" hidden="1">
      <c r="A307" s="449"/>
      <c r="B307" s="486"/>
      <c r="C307" s="480"/>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(E)'!$L$1,'Cumulative Cost Share Budget'!Q306,0)</f>
        <v>0</v>
      </c>
      <c r="R307" s="212">
        <f>IF('Cumulative Cost Share Budget'!L306='Split CS budget (E)'!$L$1,'Cumulative Cost Share Budget'!R306,0)</f>
        <v>0</v>
      </c>
      <c r="S307" s="61">
        <f>IF('Cumulative Cost Share Budget'!L306='Split CS budget (E)'!$L$1,'Cumulative Cost Share Budget'!S306,0)</f>
        <v>0</v>
      </c>
      <c r="T307" s="16"/>
      <c r="U307" s="323"/>
      <c r="V307" s="323"/>
      <c r="W307" s="323"/>
      <c r="X307" s="323"/>
      <c r="Y307" s="323"/>
    </row>
    <row r="308" spans="1:25" ht="15" hidden="1">
      <c r="A308" s="449"/>
      <c r="B308" s="486"/>
      <c r="C308" s="480"/>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(E)'!$L$1,'Cumulative Cost Share Budget'!Q307,0)</f>
        <v>0</v>
      </c>
      <c r="R308" s="212">
        <f>IF('Cumulative Cost Share Budget'!L307='Split CS budget (E)'!$L$1,'Cumulative Cost Share Budget'!R307,0)</f>
        <v>0</v>
      </c>
      <c r="S308" s="61">
        <f>IF('Cumulative Cost Share Budget'!L307='Split CS budget (E)'!$L$1,'Cumulative Cost Share Budget'!S307,0)</f>
        <v>0</v>
      </c>
      <c r="T308" s="16"/>
      <c r="U308" s="324"/>
      <c r="V308" s="324"/>
      <c r="W308" s="324"/>
      <c r="X308" s="324"/>
      <c r="Y308" s="324"/>
    </row>
    <row r="309" spans="1:25" hidden="1">
      <c r="A309" s="449"/>
      <c r="B309" s="486"/>
      <c r="C309" s="480"/>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(E)'!$L$1,'Cumulative Cost Share Budget'!Q308,0)</f>
        <v>0</v>
      </c>
      <c r="R309" s="212">
        <f>IF('Cumulative Cost Share Budget'!L308='Split CS budget (E)'!$L$1,'Cumulative Cost Share Budget'!R308,0)</f>
        <v>0</v>
      </c>
      <c r="S309" s="61">
        <f>IF('Cumulative Cost Share Budget'!L308='Split CS budget (E)'!$L$1,'Cumulative Cost Share Budget'!S308,0)</f>
        <v>0</v>
      </c>
      <c r="T309" s="16"/>
      <c r="U309" s="323"/>
      <c r="V309" s="323"/>
      <c r="W309" s="323"/>
      <c r="X309" s="323"/>
      <c r="Y309" s="323"/>
    </row>
    <row r="310" spans="1:25" hidden="1">
      <c r="A310" s="449"/>
      <c r="B310" s="481"/>
      <c r="C310" s="480"/>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5">
        <f>IF('Cumulative Cost Share Budget'!$L310='Split CS budget (E)'!$L$1,'Cumulative Cost Share Budget'!A310,0)</f>
        <v>0</v>
      </c>
      <c r="B311" s="493">
        <f>IF('Cumulative Cost Share Budget'!$L310='Split CS budget (E)'!$L$1,'Cumulative Cost Share Budget'!B310,0)</f>
        <v>0</v>
      </c>
      <c r="C311" s="481"/>
      <c r="D311" s="33" t="s">
        <v>123</v>
      </c>
      <c r="E311" s="76">
        <f>ROUND($R311*$S311,6)</f>
        <v>0</v>
      </c>
      <c r="F311" s="76">
        <f>ROUND($R312*$S312,6)</f>
        <v>0</v>
      </c>
      <c r="G311" s="76">
        <f>ROUND($R313*$S313,6)</f>
        <v>0</v>
      </c>
      <c r="H311" s="76">
        <f>ROUND($R314*$S314,6)</f>
        <v>0</v>
      </c>
      <c r="I311" s="76">
        <f>ROUND($R315*$S315,6)</f>
        <v>0</v>
      </c>
      <c r="J311" s="46"/>
      <c r="M311" s="133">
        <f>IF('Cumulative Cost Share Budget'!L310='Split CS budget (E)'!$L$1,'Cumulative Cost Share Budget'!M310,0)</f>
        <v>0</v>
      </c>
      <c r="N311" s="214">
        <f>IF('Cumulative Cost Share Budget'!L310='Split CS budget (E)'!$L$1,'Cumulative Cost Share Budget'!N310,0)</f>
        <v>0</v>
      </c>
      <c r="O311" s="214">
        <f>IF('Cumulative Cost Share Budget'!$L310='Split CS budget (E)'!$L$1,'Cumulative Cost Share Budget'!O310,0)</f>
        <v>0</v>
      </c>
      <c r="P311" s="209">
        <f>IF('Cumulative Cost Share Budget'!L310='Split CS budget (E)'!$L$1,'Cumulative Cost Share Budget'!P310,0)</f>
        <v>0</v>
      </c>
      <c r="Q311" s="211">
        <f>IF('Cumulative Cost Share Budget'!L310='Split CS budget (E)'!$L$1,'Cumulative Cost Share Budget'!Q310,0)</f>
        <v>0</v>
      </c>
      <c r="R311" s="212">
        <f>IF('Cumulative Cost Share Budget'!L310='Split CS budget (E)'!$L$1,'Cumulative Cost Share Budget'!R310,0)</f>
        <v>0</v>
      </c>
      <c r="S311" s="61">
        <f>IF('Cumulative Cost Share Budget'!L310='Split CS budget (E)'!$L$1,'Cumulative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93">
        <f>IF('Cumulative Cost Share Budget'!$L311='Split CS budget (E)'!$L$1,'Cumulative Cost Share Budget'!A311,0)</f>
        <v>0</v>
      </c>
      <c r="B312" s="493">
        <f>IF('Cumulative Cost Share Budget'!$L311='Split CS budget (E)'!$L$1,'Cumulative Cost Share Budget'!B311,0)</f>
        <v>0</v>
      </c>
      <c r="C312" s="480"/>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(E)'!$L$1,'Cumulative Cost Share Budget'!Q311,0)</f>
        <v>0</v>
      </c>
      <c r="R312" s="212">
        <f>IF('Cumulative Cost Share Budget'!L311='Split CS budget (E)'!$L$1,'Cumulative Cost Share Budget'!R311,0)</f>
        <v>0</v>
      </c>
      <c r="S312" s="61">
        <f>IF('Cumulative Cost Share Budget'!L311='Split CS budget (E)'!$L$1,'Cumulative Cost Share Budget'!S311,0)</f>
        <v>0</v>
      </c>
      <c r="T312" s="16"/>
      <c r="U312" s="324"/>
      <c r="V312" s="324"/>
      <c r="W312" s="324"/>
      <c r="X312" s="324"/>
      <c r="Y312" s="324"/>
    </row>
    <row r="313" spans="1:25" hidden="1">
      <c r="A313" s="449"/>
      <c r="B313" s="486"/>
      <c r="C313" s="480"/>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(E)'!$L$1,'Cumulative Cost Share Budget'!Q312,0)</f>
        <v>0</v>
      </c>
      <c r="R313" s="212">
        <f>IF('Cumulative Cost Share Budget'!L312='Split CS budget (E)'!$L$1,'Cumulative Cost Share Budget'!R312,0)</f>
        <v>0</v>
      </c>
      <c r="S313" s="61">
        <f>IF('Cumulative Cost Share Budget'!L312='Split CS budget (E)'!$L$1,'Cumulative Cost Share Budget'!S312,0)</f>
        <v>0</v>
      </c>
      <c r="T313" s="16"/>
      <c r="U313" s="323"/>
      <c r="V313" s="323"/>
      <c r="W313" s="323"/>
      <c r="X313" s="323"/>
      <c r="Y313" s="323"/>
    </row>
    <row r="314" spans="1:25" ht="15" hidden="1">
      <c r="A314" s="449"/>
      <c r="B314" s="486"/>
      <c r="C314" s="480"/>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(E)'!$L$1,'Cumulative Cost Share Budget'!Q313,0)</f>
        <v>0</v>
      </c>
      <c r="R314" s="212">
        <f>IF('Cumulative Cost Share Budget'!L313='Split CS budget (E)'!$L$1,'Cumulative Cost Share Budget'!R313,0)</f>
        <v>0</v>
      </c>
      <c r="S314" s="61">
        <f>IF('Cumulative Cost Share Budget'!L313='Split CS budget (E)'!$L$1,'Cumulative Cost Share Budget'!S313,0)</f>
        <v>0</v>
      </c>
      <c r="T314" s="16"/>
      <c r="U314" s="324"/>
      <c r="V314" s="324"/>
      <c r="W314" s="324"/>
      <c r="X314" s="324"/>
      <c r="Y314" s="324"/>
    </row>
    <row r="315" spans="1:25" hidden="1">
      <c r="A315" s="449"/>
      <c r="B315" s="486"/>
      <c r="C315" s="480"/>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(E)'!$L$1,'Cumulative Cost Share Budget'!Q314,0)</f>
        <v>0</v>
      </c>
      <c r="R315" s="212">
        <f>IF('Cumulative Cost Share Budget'!L314='Split CS budget (E)'!$L$1,'Cumulative Cost Share Budget'!R314,0)</f>
        <v>0</v>
      </c>
      <c r="S315" s="61">
        <f>IF('Cumulative Cost Share Budget'!L314='Split CS budget (E)'!$L$1,'Cumulative Cost Share Budget'!S314,0)</f>
        <v>0</v>
      </c>
      <c r="T315" s="16"/>
      <c r="U315" s="323"/>
      <c r="V315" s="323"/>
      <c r="W315" s="323"/>
      <c r="X315" s="323"/>
      <c r="Y315" s="323"/>
    </row>
    <row r="316" spans="1:25" hidden="1">
      <c r="A316" s="449"/>
      <c r="C316" s="76"/>
      <c r="D316" s="59"/>
      <c r="E316" s="16"/>
      <c r="F316" s="16"/>
      <c r="G316" s="16"/>
      <c r="H316" s="16"/>
      <c r="I316" s="16"/>
      <c r="J316" s="25"/>
      <c r="M316" s="2"/>
      <c r="N316" s="2"/>
      <c r="O316" s="2"/>
      <c r="P316" s="2"/>
      <c r="Q316" s="2"/>
      <c r="R316" s="4"/>
      <c r="S316" s="3"/>
      <c r="T316" s="16"/>
      <c r="U316" s="24"/>
      <c r="V316" s="24"/>
      <c r="W316" s="24"/>
      <c r="X316" s="24"/>
      <c r="Y316" s="24"/>
    </row>
    <row r="317" spans="1:25" ht="5.4" customHeight="1">
      <c r="A317" s="449"/>
      <c r="D317" s="21"/>
      <c r="E317" s="21"/>
      <c r="F317" s="21"/>
      <c r="G317" s="21"/>
      <c r="H317" s="21"/>
      <c r="I317" s="21"/>
      <c r="J317" s="61"/>
      <c r="S317" s="16"/>
    </row>
    <row r="318" spans="1:25">
      <c r="A318" s="487"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62" t="s">
        <v>118</v>
      </c>
      <c r="V322" s="762"/>
      <c r="W322" s="762"/>
      <c r="X322" s="762"/>
      <c r="Y322" s="762"/>
    </row>
    <row r="323" spans="1:25">
      <c r="A323" s="786" t="s">
        <v>422</v>
      </c>
      <c r="B323" s="786"/>
      <c r="C323" s="786"/>
      <c r="D323" s="786"/>
      <c r="E323" s="786"/>
      <c r="F323" s="786"/>
      <c r="G323" s="786"/>
      <c r="H323" s="786"/>
      <c r="I323" s="786"/>
      <c r="J323" s="786"/>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5">
        <f>IF('Cumulative Cost Share Budget'!$L324='Split CS budget (E)'!$L$1,'Cumulative Cost Share Budget'!A324,0)</f>
        <v>0</v>
      </c>
      <c r="B325" s="493">
        <f>IF('Cumulative Cost Share Budget'!$L324='Split CS budget (E)'!$L$1,'Cumulative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(E)'!$L$1,'Cumulative Cost Share Budget'!M324,0)</f>
        <v>0</v>
      </c>
      <c r="N325" s="214">
        <f>IF('Cumulative Cost Share Budget'!L324='Split CS budget (E)'!$L$1,'Cumulative Cost Share Budget'!N324,0)</f>
        <v>0</v>
      </c>
      <c r="O325" s="214">
        <f>IF('Cumulative Cost Share Budget'!$L324='Split CS budget (E)'!$L$1,'Cumulative Cost Share Budget'!O324,0)</f>
        <v>0</v>
      </c>
      <c r="P325" s="209">
        <f>IF('Cumulative Cost Share Budget'!L324='Split CS budget (E)'!$L$1,'Cumulative Cost Share Budget'!P324,0)</f>
        <v>0</v>
      </c>
      <c r="Q325" s="211">
        <f>IF('Cumulative Cost Share Budget'!L324='Split CS budget (E)'!$L$1,'Cumulative Cost Share Budget'!Q324,0)</f>
        <v>0</v>
      </c>
      <c r="R325" s="212">
        <f>IF('Cumulative Cost Share Budget'!L324='Split CS budget (E)'!$L$1,'Cumulative Cost Share Budget'!R324,0)</f>
        <v>0</v>
      </c>
      <c r="S325" s="61">
        <f>IF('Cumulative Cost Share Budget'!L324='Split CS budget (E)'!$L$1,'Cumulative Cost Share Budget'!S324,0)</f>
        <v>0</v>
      </c>
      <c r="T325" s="211">
        <f>IF('Cumulative Cost Share Budget'!L324='Split CS budget (E)'!$L$1,'Cumulative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93">
        <f>IF('Cumulative Cost Share Budget'!$L325='Split CS budget (E)'!$L$1,'Cumulative Cost Share Budget'!A325,0)</f>
        <v>0</v>
      </c>
      <c r="B326" s="493">
        <f>IF('Cumulative Cost Share Budget'!$L325='Split CS budget (E)'!$L$1,'Cumulative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(E)'!$L$1,'Cumulative Cost Share Budget'!Q325,0)</f>
        <v>0</v>
      </c>
      <c r="R326" s="212">
        <f>IF('Cumulative Cost Share Budget'!L325='Split CS budget (E)'!$L$1,'Cumulative Cost Share Budget'!R325,0)</f>
        <v>0</v>
      </c>
      <c r="S326" s="61">
        <f>IF('Cumulative Cost Share Budget'!L325='Split CS budget (E)'!$L$1,'Cumulative Cost Share Budget'!S325,0)</f>
        <v>0</v>
      </c>
      <c r="T326" s="211">
        <f>IF('Cumulative Cost Share Budget'!L325='Split CS budget (E)'!$L$1,'Cumulative Cost Share Budget'!T325,0)</f>
        <v>0</v>
      </c>
      <c r="U326" s="323"/>
      <c r="V326" s="323"/>
      <c r="W326" s="323"/>
      <c r="X326" s="323"/>
      <c r="Y326" s="323"/>
    </row>
    <row r="327" spans="1:25">
      <c r="A327" s="449"/>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(E)'!$L$1,'Cumulative Cost Share Budget'!Q326,0)</f>
        <v>0</v>
      </c>
      <c r="R327" s="212">
        <f>IF('Cumulative Cost Share Budget'!L326='Split CS budget (E)'!$L$1,'Cumulative Cost Share Budget'!R326,0)</f>
        <v>0</v>
      </c>
      <c r="S327" s="61">
        <f>IF('Cumulative Cost Share Budget'!L326='Split CS budget (E)'!$L$1,'Cumulative Cost Share Budget'!S326,0)</f>
        <v>0</v>
      </c>
      <c r="T327" s="211">
        <f>IF('Cumulative Cost Share Budget'!L326='Split CS budget (E)'!$L$1,'Cumulative Cost Share Budget'!T326,0)</f>
        <v>0</v>
      </c>
      <c r="U327" s="324"/>
      <c r="V327" s="324"/>
      <c r="W327" s="324"/>
      <c r="X327" s="324"/>
      <c r="Y327" s="324"/>
    </row>
    <row r="328" spans="1:25">
      <c r="A328" s="449"/>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(E)'!$L$1,'Cumulative Cost Share Budget'!Q327,0)</f>
        <v>0</v>
      </c>
      <c r="R328" s="212">
        <f>IF('Cumulative Cost Share Budget'!L327='Split CS budget (E)'!$L$1,'Cumulative Cost Share Budget'!R327,0)</f>
        <v>0</v>
      </c>
      <c r="S328" s="61">
        <f>IF('Cumulative Cost Share Budget'!L327='Split CS budget (E)'!$L$1,'Cumulative Cost Share Budget'!S327,0)</f>
        <v>0</v>
      </c>
      <c r="T328" s="211">
        <f>IF('Cumulative Cost Share Budget'!L327='Split CS budget (E)'!$L$1,'Cumulative Cost Share Budget'!T327,0)</f>
        <v>0</v>
      </c>
      <c r="U328" s="323"/>
      <c r="V328" s="323"/>
      <c r="W328" s="323"/>
      <c r="X328" s="323"/>
      <c r="Y328" s="323"/>
    </row>
    <row r="329" spans="1:25" ht="15">
      <c r="A329" s="449"/>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(E)'!$L$1,'Cumulative Cost Share Budget'!Q328,0)</f>
        <v>0</v>
      </c>
      <c r="R329" s="212">
        <f>IF('Cumulative Cost Share Budget'!L328='Split CS budget (E)'!$L$1,'Cumulative Cost Share Budget'!R328,0)</f>
        <v>0</v>
      </c>
      <c r="S329" s="61">
        <f>IF('Cumulative Cost Share Budget'!L328='Split CS budget (E)'!$L$1,'Cumulative Cost Share Budget'!S328,0)</f>
        <v>0</v>
      </c>
      <c r="T329" s="211">
        <f>IF('Cumulative Cost Share Budget'!L328='Split CS budget (E)'!$L$1,'Cumulative Cost Share Budget'!T328,0)</f>
        <v>0</v>
      </c>
      <c r="U329" s="323"/>
      <c r="V329" s="323"/>
      <c r="W329" s="323"/>
      <c r="X329" s="323"/>
      <c r="Y329" s="323"/>
    </row>
    <row r="330" spans="1:25">
      <c r="A330" s="449"/>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9"/>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5">
        <f>IF('Cumulative Cost Share Budget'!$L331='Split CS budget (E)'!$L$1,'Cumulative Cost Share Budget'!A331,0)</f>
        <v>0</v>
      </c>
      <c r="B332" s="493">
        <f>IF('Cumulative Cost Share Budget'!$L331='Split CS budget (E)'!$L$1,'Cumulative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(E)'!$L$1,'Cumulative Cost Share Budget'!M331,0)</f>
        <v>0</v>
      </c>
      <c r="N332" s="214">
        <f>IF('Cumulative Cost Share Budget'!L331='Split CS budget (E)'!$L$1,'Cumulative Cost Share Budget'!N331,0)</f>
        <v>0</v>
      </c>
      <c r="O332" s="214">
        <f>IF('Cumulative Cost Share Budget'!$L331='Split CS budget (E)'!$L$1,'Cumulative Cost Share Budget'!O331,0)</f>
        <v>0</v>
      </c>
      <c r="P332" s="209">
        <f>IF('Cumulative Cost Share Budget'!L331='Split CS budget (E)'!$L$1,'Cumulative Cost Share Budget'!P331,0)</f>
        <v>0</v>
      </c>
      <c r="Q332" s="211">
        <f>IF('Cumulative Cost Share Budget'!L331='Split CS budget (E)'!$L$1,'Cumulative Cost Share Budget'!Q331,0)</f>
        <v>0</v>
      </c>
      <c r="R332" s="212">
        <f>IF('Cumulative Cost Share Budget'!L331='Split CS budget (E)'!$L$1,'Cumulative Cost Share Budget'!R331,0)</f>
        <v>0</v>
      </c>
      <c r="S332" s="61">
        <f>IF('Cumulative Cost Share Budget'!L331='Split CS budget (E)'!$L$1,'Cumulative Cost Share Budget'!S331,0)</f>
        <v>0</v>
      </c>
      <c r="T332" s="211">
        <f>IF('Cumulative Cost Share Budget'!L331='Split CS budget (E)'!$L$1,'Cumulative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93">
        <f>IF('Cumulative Cost Share Budget'!$L332='Split CS budget (E)'!$L$1,'Cumulative Cost Share Budget'!A332,0)</f>
        <v>0</v>
      </c>
      <c r="B333" s="493">
        <f>IF('Cumulative Cost Share Budget'!$L332='Split CS budget (E)'!$L$1,'Cumulative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(E)'!$L$1,'Cumulative Cost Share Budget'!Q332,0)</f>
        <v>0</v>
      </c>
      <c r="R333" s="212">
        <f>IF('Cumulative Cost Share Budget'!L332='Split CS budget (E)'!$L$1,'Cumulative Cost Share Budget'!R332,0)</f>
        <v>0</v>
      </c>
      <c r="S333" s="61">
        <f>IF('Cumulative Cost Share Budget'!L332='Split CS budget (E)'!$L$1,'Cumulative Cost Share Budget'!S332,0)</f>
        <v>0</v>
      </c>
      <c r="T333" s="211">
        <f>IF('Cumulative Cost Share Budget'!L332='Split CS budget (E)'!$L$1,'Cumulative Cost Share Budget'!T332,0)</f>
        <v>0</v>
      </c>
      <c r="U333" s="323"/>
      <c r="V333" s="323"/>
      <c r="W333" s="323"/>
      <c r="X333" s="323"/>
      <c r="Y333" s="323"/>
    </row>
    <row r="334" spans="1:25" hidden="1">
      <c r="A334" s="449"/>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(E)'!$L$1,'Cumulative Cost Share Budget'!Q333,0)</f>
        <v>0</v>
      </c>
      <c r="R334" s="212">
        <f>IF('Cumulative Cost Share Budget'!L333='Split CS budget (E)'!$L$1,'Cumulative Cost Share Budget'!R333,0)</f>
        <v>0</v>
      </c>
      <c r="S334" s="61">
        <f>IF('Cumulative Cost Share Budget'!L333='Split CS budget (E)'!$L$1,'Cumulative Cost Share Budget'!S333,0)</f>
        <v>0</v>
      </c>
      <c r="T334" s="211">
        <f>IF('Cumulative Cost Share Budget'!L333='Split CS budget (E)'!$L$1,'Cumulative Cost Share Budget'!T333,0)</f>
        <v>0</v>
      </c>
      <c r="U334" s="324"/>
      <c r="V334" s="324"/>
      <c r="W334" s="324"/>
      <c r="X334" s="324"/>
      <c r="Y334" s="324"/>
    </row>
    <row r="335" spans="1:25" hidden="1">
      <c r="A335" s="449"/>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(E)'!$L$1,'Cumulative Cost Share Budget'!Q334,0)</f>
        <v>0</v>
      </c>
      <c r="R335" s="212">
        <f>IF('Cumulative Cost Share Budget'!L334='Split CS budget (E)'!$L$1,'Cumulative Cost Share Budget'!R334,0)</f>
        <v>0</v>
      </c>
      <c r="S335" s="61">
        <f>IF('Cumulative Cost Share Budget'!L334='Split CS budget (E)'!$L$1,'Cumulative Cost Share Budget'!S334,0)</f>
        <v>0</v>
      </c>
      <c r="T335" s="211">
        <f>IF('Cumulative Cost Share Budget'!L334='Split CS budget (E)'!$L$1,'Cumulative Cost Share Budget'!T334,0)</f>
        <v>0</v>
      </c>
      <c r="U335" s="323"/>
      <c r="V335" s="323"/>
      <c r="W335" s="323"/>
      <c r="X335" s="323"/>
      <c r="Y335" s="323"/>
    </row>
    <row r="336" spans="1:25" ht="15" hidden="1">
      <c r="A336" s="449"/>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(E)'!$L$1,'Cumulative Cost Share Budget'!Q335,0)</f>
        <v>0</v>
      </c>
      <c r="R336" s="212">
        <f>IF('Cumulative Cost Share Budget'!L335='Split CS budget (E)'!$L$1,'Cumulative Cost Share Budget'!R335,0)</f>
        <v>0</v>
      </c>
      <c r="S336" s="61">
        <f>IF('Cumulative Cost Share Budget'!L335='Split CS budget (E)'!$L$1,'Cumulative Cost Share Budget'!S335,0)</f>
        <v>0</v>
      </c>
      <c r="T336" s="211">
        <f>IF('Cumulative Cost Share Budget'!L335='Split CS budget (E)'!$L$1,'Cumulative Cost Share Budget'!T335,0)</f>
        <v>0</v>
      </c>
      <c r="U336" s="323"/>
      <c r="V336" s="323"/>
      <c r="W336" s="323"/>
      <c r="X336" s="323"/>
      <c r="Y336" s="323"/>
    </row>
    <row r="337" spans="1:25" hidden="1">
      <c r="A337" s="449"/>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9"/>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5">
        <f>IF('Cumulative Cost Share Budget'!$L338='Split CS budget (E)'!$L$1,'Cumulative Cost Share Budget'!A338,0)</f>
        <v>0</v>
      </c>
      <c r="B339" s="493">
        <f>IF('Cumulative Cost Share Budget'!$L338='Split CS budget (E)'!$L$1,'Cumulative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(E)'!$L$1,'Cumulative Cost Share Budget'!M338,0)</f>
        <v>0</v>
      </c>
      <c r="N339" s="214">
        <f>IF('Cumulative Cost Share Budget'!L338='Split CS budget (E)'!$L$1,'Cumulative Cost Share Budget'!N338,0)</f>
        <v>0</v>
      </c>
      <c r="O339" s="214">
        <f>IF('Cumulative Cost Share Budget'!$L338='Split CS budget (E)'!$L$1,'Cumulative Cost Share Budget'!O338,0)</f>
        <v>0</v>
      </c>
      <c r="P339" s="209">
        <f>IF('Cumulative Cost Share Budget'!L338='Split CS budget (E)'!$L$1,'Cumulative Cost Share Budget'!P338,0)</f>
        <v>0</v>
      </c>
      <c r="Q339" s="211">
        <f>IF('Cumulative Cost Share Budget'!L338='Split CS budget (E)'!$L$1,'Cumulative Cost Share Budget'!Q338,0)</f>
        <v>0</v>
      </c>
      <c r="R339" s="212">
        <f>IF('Cumulative Cost Share Budget'!L338='Split CS budget (E)'!$L$1,'Cumulative Cost Share Budget'!R338,0)</f>
        <v>0</v>
      </c>
      <c r="S339" s="61">
        <f>IF('Cumulative Cost Share Budget'!L338='Split CS budget (E)'!$L$1,'Cumulative Cost Share Budget'!S338,0)</f>
        <v>0</v>
      </c>
      <c r="T339" s="211">
        <f>IF('Cumulative Cost Share Budget'!L338='Split CS budget (E)'!$L$1,'Cumulative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93">
        <f>IF('Cumulative Cost Share Budget'!$L339='Split CS budget (E)'!$L$1,'Cumulative Cost Share Budget'!A339,0)</f>
        <v>0</v>
      </c>
      <c r="B340" s="493">
        <f>IF('Cumulative Cost Share Budget'!$L339='Split CS budget (E)'!$L$1,'Cumulative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(E)'!$L$1,'Cumulative Cost Share Budget'!Q339,0)</f>
        <v>0</v>
      </c>
      <c r="R340" s="212">
        <f>IF('Cumulative Cost Share Budget'!L339='Split CS budget (E)'!$L$1,'Cumulative Cost Share Budget'!R339,0)</f>
        <v>0</v>
      </c>
      <c r="S340" s="61">
        <f>IF('Cumulative Cost Share Budget'!L339='Split CS budget (E)'!$L$1,'Cumulative Cost Share Budget'!S339,0)</f>
        <v>0</v>
      </c>
      <c r="T340" s="211">
        <f>IF('Cumulative Cost Share Budget'!L339='Split CS budget (E)'!$L$1,'Cumulative Cost Share Budget'!T339,0)</f>
        <v>0</v>
      </c>
      <c r="U340" s="323"/>
      <c r="V340" s="323"/>
      <c r="W340" s="323"/>
      <c r="X340" s="323"/>
      <c r="Y340" s="323"/>
    </row>
    <row r="341" spans="1:25" hidden="1">
      <c r="A341" s="449"/>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(E)'!$L$1,'Cumulative Cost Share Budget'!Q340,0)</f>
        <v>0</v>
      </c>
      <c r="R341" s="212">
        <f>IF('Cumulative Cost Share Budget'!L340='Split CS budget (E)'!$L$1,'Cumulative Cost Share Budget'!R340,0)</f>
        <v>0</v>
      </c>
      <c r="S341" s="61">
        <f>IF('Cumulative Cost Share Budget'!L340='Split CS budget (E)'!$L$1,'Cumulative Cost Share Budget'!S340,0)</f>
        <v>0</v>
      </c>
      <c r="T341" s="211">
        <f>IF('Cumulative Cost Share Budget'!L340='Split CS budget (E)'!$L$1,'Cumulative Cost Share Budget'!T340,0)</f>
        <v>0</v>
      </c>
      <c r="U341" s="324"/>
      <c r="V341" s="324"/>
      <c r="W341" s="324"/>
      <c r="X341" s="324"/>
      <c r="Y341" s="324"/>
    </row>
    <row r="342" spans="1:25" hidden="1">
      <c r="A342" s="449"/>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(E)'!$L$1,'Cumulative Cost Share Budget'!Q341,0)</f>
        <v>0</v>
      </c>
      <c r="R342" s="212">
        <f>IF('Cumulative Cost Share Budget'!L341='Split CS budget (E)'!$L$1,'Cumulative Cost Share Budget'!R341,0)</f>
        <v>0</v>
      </c>
      <c r="S342" s="61">
        <f>IF('Cumulative Cost Share Budget'!L341='Split CS budget (E)'!$L$1,'Cumulative Cost Share Budget'!S341,0)</f>
        <v>0</v>
      </c>
      <c r="T342" s="211">
        <f>IF('Cumulative Cost Share Budget'!L341='Split CS budget (E)'!$L$1,'Cumulative Cost Share Budget'!T341,0)</f>
        <v>0</v>
      </c>
      <c r="U342" s="324"/>
      <c r="V342" s="324"/>
      <c r="W342" s="324"/>
      <c r="X342" s="324"/>
      <c r="Y342" s="324"/>
    </row>
    <row r="343" spans="1:25" ht="15" hidden="1">
      <c r="A343" s="449"/>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(E)'!$L$1,'Cumulative Cost Share Budget'!Q342,0)</f>
        <v>0</v>
      </c>
      <c r="R343" s="212">
        <f>IF('Cumulative Cost Share Budget'!L342='Split CS budget (E)'!$L$1,'Cumulative Cost Share Budget'!R342,0)</f>
        <v>0</v>
      </c>
      <c r="S343" s="61">
        <f>IF('Cumulative Cost Share Budget'!L342='Split CS budget (E)'!$L$1,'Cumulative Cost Share Budget'!S342,0)</f>
        <v>0</v>
      </c>
      <c r="T343" s="211">
        <f>IF('Cumulative Cost Share Budget'!L342='Split CS budget (E)'!$L$1,'Cumulative Cost Share Budget'!T342,0)</f>
        <v>0</v>
      </c>
      <c r="U343" s="323"/>
      <c r="V343" s="323"/>
      <c r="W343" s="323"/>
      <c r="X343" s="323"/>
      <c r="Y343" s="323"/>
    </row>
    <row r="344" spans="1:25" hidden="1">
      <c r="A344" s="449"/>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9"/>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5">
        <f>IF('Cumulative Cost Share Budget'!$L345='Split CS budget (E)'!$L$1,'Cumulative Cost Share Budget'!A345,0)</f>
        <v>0</v>
      </c>
      <c r="B346" s="493">
        <f>IF('Cumulative Cost Share Budget'!$L345='Split CS budget (E)'!$L$1,'Cumulative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(E)'!$L$1,'Cumulative Cost Share Budget'!M345,0)</f>
        <v>0</v>
      </c>
      <c r="N346" s="214">
        <f>IF('Cumulative Cost Share Budget'!L345='Split CS budget (E)'!$L$1,'Cumulative Cost Share Budget'!N345,0)</f>
        <v>0</v>
      </c>
      <c r="O346" s="214">
        <f>IF('Cumulative Cost Share Budget'!$L345='Split CS budget (E)'!$L$1,'Cumulative Cost Share Budget'!O345,0)</f>
        <v>0</v>
      </c>
      <c r="P346" s="209">
        <f>IF('Cumulative Cost Share Budget'!L345='Split CS budget (E)'!$L$1,'Cumulative Cost Share Budget'!P345,0)</f>
        <v>0</v>
      </c>
      <c r="Q346" s="211">
        <f>IF('Cumulative Cost Share Budget'!L345='Split CS budget (E)'!$L$1,'Cumulative Cost Share Budget'!Q345,0)</f>
        <v>0</v>
      </c>
      <c r="R346" s="212">
        <f>IF('Cumulative Cost Share Budget'!L345='Split CS budget (E)'!$L$1,'Cumulative Cost Share Budget'!R345,0)</f>
        <v>0</v>
      </c>
      <c r="S346" s="61">
        <f>IF('Cumulative Cost Share Budget'!L345='Split CS budget (E)'!$L$1,'Cumulative Cost Share Budget'!S345,0)</f>
        <v>0</v>
      </c>
      <c r="T346" s="211">
        <f>IF('Cumulative Cost Share Budget'!L345='Split CS budget (E)'!$L$1,'Cumulative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93">
        <f>IF('Cumulative Cost Share Budget'!$L346='Split CS budget (E)'!$L$1,'Cumulative Cost Share Budget'!A346,0)</f>
        <v>0</v>
      </c>
      <c r="B347" s="493">
        <f>IF('Cumulative Cost Share Budget'!$L346='Split CS budget (E)'!$L$1,'Cumulative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(E)'!$L$1,'Cumulative Cost Share Budget'!Q346,0)</f>
        <v>0</v>
      </c>
      <c r="R347" s="212">
        <f>IF('Cumulative Cost Share Budget'!L346='Split CS budget (E)'!$L$1,'Cumulative Cost Share Budget'!R346,0)</f>
        <v>0</v>
      </c>
      <c r="S347" s="61">
        <f>IF('Cumulative Cost Share Budget'!L346='Split CS budget (E)'!$L$1,'Cumulative Cost Share Budget'!S346,0)</f>
        <v>0</v>
      </c>
      <c r="T347" s="211">
        <f>IF('Cumulative Cost Share Budget'!L346='Split CS budget (E)'!$L$1,'Cumulative Cost Share Budget'!T346,0)</f>
        <v>0</v>
      </c>
      <c r="U347" s="323"/>
      <c r="V347" s="323"/>
      <c r="W347" s="323"/>
      <c r="X347" s="323"/>
      <c r="Y347" s="323"/>
    </row>
    <row r="348" spans="1:25" hidden="1">
      <c r="A348" s="449"/>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(E)'!$L$1,'Cumulative Cost Share Budget'!Q347,0)</f>
        <v>0</v>
      </c>
      <c r="R348" s="212">
        <f>IF('Cumulative Cost Share Budget'!L347='Split CS budget (E)'!$L$1,'Cumulative Cost Share Budget'!R347,0)</f>
        <v>0</v>
      </c>
      <c r="S348" s="61">
        <f>IF('Cumulative Cost Share Budget'!L347='Split CS budget (E)'!$L$1,'Cumulative Cost Share Budget'!S347,0)</f>
        <v>0</v>
      </c>
      <c r="T348" s="211">
        <f>IF('Cumulative Cost Share Budget'!L347='Split CS budget (E)'!$L$1,'Cumulative Cost Share Budget'!T347,0)</f>
        <v>0</v>
      </c>
      <c r="U348" s="324"/>
      <c r="V348" s="324"/>
      <c r="W348" s="324"/>
      <c r="X348" s="324"/>
      <c r="Y348" s="324"/>
    </row>
    <row r="349" spans="1:25" hidden="1">
      <c r="A349" s="449"/>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(E)'!$L$1,'Cumulative Cost Share Budget'!Q348,0)</f>
        <v>0</v>
      </c>
      <c r="R349" s="212">
        <f>IF('Cumulative Cost Share Budget'!L348='Split CS budget (E)'!$L$1,'Cumulative Cost Share Budget'!R348,0)</f>
        <v>0</v>
      </c>
      <c r="S349" s="61">
        <f>IF('Cumulative Cost Share Budget'!L348='Split CS budget (E)'!$L$1,'Cumulative Cost Share Budget'!S348,0)</f>
        <v>0</v>
      </c>
      <c r="T349" s="211">
        <f>IF('Cumulative Cost Share Budget'!L348='Split CS budget (E)'!$L$1,'Cumulative Cost Share Budget'!T348,0)</f>
        <v>0</v>
      </c>
      <c r="U349" s="324"/>
      <c r="V349" s="324"/>
      <c r="W349" s="324"/>
      <c r="X349" s="324"/>
      <c r="Y349" s="324"/>
    </row>
    <row r="350" spans="1:25" ht="15" hidden="1">
      <c r="A350" s="449"/>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(E)'!$L$1,'Cumulative Cost Share Budget'!Q349,0)</f>
        <v>0</v>
      </c>
      <c r="R350" s="212">
        <f>IF('Cumulative Cost Share Budget'!L349='Split CS budget (E)'!$L$1,'Cumulative Cost Share Budget'!R349,0)</f>
        <v>0</v>
      </c>
      <c r="S350" s="61">
        <f>IF('Cumulative Cost Share Budget'!L349='Split CS budget (E)'!$L$1,'Cumulative Cost Share Budget'!S349,0)</f>
        <v>0</v>
      </c>
      <c r="T350" s="211">
        <f>IF('Cumulative Cost Share Budget'!L349='Split CS budget (E)'!$L$1,'Cumulative Cost Share Budget'!T349,0)</f>
        <v>0</v>
      </c>
      <c r="U350" s="323"/>
      <c r="V350" s="323"/>
      <c r="W350" s="323"/>
      <c r="X350" s="323"/>
      <c r="Y350" s="323"/>
    </row>
    <row r="351" spans="1:25" hidden="1">
      <c r="A351" s="449"/>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9"/>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5">
        <f>IF('Cumulative Cost Share Budget'!$L352='Split CS budget (E)'!$L$1,'Cumulative Cost Share Budget'!A352,0)</f>
        <v>0</v>
      </c>
      <c r="B353" s="493">
        <f>IF('Cumulative Cost Share Budget'!$L352='Split CS budget (E)'!$L$1,'Cumulative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(E)'!$L$1,'Cumulative Cost Share Budget'!M352,0)</f>
        <v>0</v>
      </c>
      <c r="N353" s="214">
        <f>IF('Cumulative Cost Share Budget'!L352='Split CS budget (E)'!$L$1,'Cumulative Cost Share Budget'!N352,0)</f>
        <v>0</v>
      </c>
      <c r="O353" s="214">
        <f>IF('Cumulative Cost Share Budget'!$L352='Split CS budget (E)'!$L$1,'Cumulative Cost Share Budget'!O352,0)</f>
        <v>0</v>
      </c>
      <c r="P353" s="209">
        <f>IF('Cumulative Cost Share Budget'!L352='Split CS budget (E)'!$L$1,'Cumulative Cost Share Budget'!P352,0)</f>
        <v>0</v>
      </c>
      <c r="Q353" s="211">
        <f>IF('Cumulative Cost Share Budget'!L352='Split CS budget (E)'!$L$1,'Cumulative Cost Share Budget'!Q352,0)</f>
        <v>0</v>
      </c>
      <c r="R353" s="212">
        <f>IF('Cumulative Cost Share Budget'!L352='Split CS budget (E)'!$L$1,'Cumulative Cost Share Budget'!R352,0)</f>
        <v>0</v>
      </c>
      <c r="S353" s="61">
        <f>IF('Cumulative Cost Share Budget'!L352='Split CS budget (E)'!$L$1,'Cumulative Cost Share Budget'!S352,0)</f>
        <v>0</v>
      </c>
      <c r="T353" s="211">
        <f>IF('Cumulative Cost Share Budget'!L352='Split CS budget (E)'!$L$1,'Cumulative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93">
        <f>IF('Cumulative Cost Share Budget'!$L353='Split CS budget (E)'!$L$1,'Cumulative Cost Share Budget'!A353,0)</f>
        <v>0</v>
      </c>
      <c r="B354" s="493">
        <f>IF('Cumulative Cost Share Budget'!$L353='Split CS budget (E)'!$L$1,'Cumulative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(E)'!$L$1,'Cumulative Cost Share Budget'!Q353,0)</f>
        <v>0</v>
      </c>
      <c r="R354" s="212">
        <f>IF('Cumulative Cost Share Budget'!L353='Split CS budget (E)'!$L$1,'Cumulative Cost Share Budget'!R353,0)</f>
        <v>0</v>
      </c>
      <c r="S354" s="61">
        <f>IF('Cumulative Cost Share Budget'!L353='Split CS budget (E)'!$L$1,'Cumulative Cost Share Budget'!S353,0)</f>
        <v>0</v>
      </c>
      <c r="T354" s="211">
        <f>IF('Cumulative Cost Share Budget'!L353='Split CS budget (E)'!$L$1,'Cumulative Cost Share Budget'!T353,0)</f>
        <v>0</v>
      </c>
      <c r="U354" s="323"/>
      <c r="V354" s="323"/>
      <c r="W354" s="323"/>
      <c r="X354" s="323"/>
      <c r="Y354" s="323"/>
    </row>
    <row r="355" spans="1:25" hidden="1">
      <c r="A355" s="449"/>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(E)'!$L$1,'Cumulative Cost Share Budget'!Q354,0)</f>
        <v>0</v>
      </c>
      <c r="R355" s="212">
        <f>IF('Cumulative Cost Share Budget'!L354='Split CS budget (E)'!$L$1,'Cumulative Cost Share Budget'!R354,0)</f>
        <v>0</v>
      </c>
      <c r="S355" s="61">
        <f>IF('Cumulative Cost Share Budget'!L354='Split CS budget (E)'!$L$1,'Cumulative Cost Share Budget'!S354,0)</f>
        <v>0</v>
      </c>
      <c r="T355" s="211">
        <f>IF('Cumulative Cost Share Budget'!L354='Split CS budget (E)'!$L$1,'Cumulative Cost Share Budget'!T354,0)</f>
        <v>0</v>
      </c>
      <c r="U355" s="324"/>
      <c r="V355" s="324"/>
      <c r="W355" s="324"/>
      <c r="X355" s="324"/>
      <c r="Y355" s="324"/>
    </row>
    <row r="356" spans="1:25" hidden="1">
      <c r="A356" s="449"/>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(E)'!$L$1,'Cumulative Cost Share Budget'!Q355,0)</f>
        <v>0</v>
      </c>
      <c r="R356" s="212">
        <f>IF('Cumulative Cost Share Budget'!L355='Split CS budget (E)'!$L$1,'Cumulative Cost Share Budget'!R355,0)</f>
        <v>0</v>
      </c>
      <c r="S356" s="61">
        <f>IF('Cumulative Cost Share Budget'!L355='Split CS budget (E)'!$L$1,'Cumulative Cost Share Budget'!S355,0)</f>
        <v>0</v>
      </c>
      <c r="T356" s="211">
        <f>IF('Cumulative Cost Share Budget'!L355='Split CS budget (E)'!$L$1,'Cumulative Cost Share Budget'!T355,0)</f>
        <v>0</v>
      </c>
      <c r="U356" s="324"/>
      <c r="V356" s="324"/>
      <c r="W356" s="324"/>
      <c r="X356" s="324"/>
      <c r="Y356" s="324"/>
    </row>
    <row r="357" spans="1:25" ht="15" hidden="1">
      <c r="A357" s="449"/>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(E)'!$L$1,'Cumulative Cost Share Budget'!Q356,0)</f>
        <v>0</v>
      </c>
      <c r="R357" s="212">
        <f>IF('Cumulative Cost Share Budget'!L356='Split CS budget (E)'!$L$1,'Cumulative Cost Share Budget'!R356,0)</f>
        <v>0</v>
      </c>
      <c r="S357" s="61">
        <f>IF('Cumulative Cost Share Budget'!L356='Split CS budget (E)'!$L$1,'Cumulative Cost Share Budget'!S356,0)</f>
        <v>0</v>
      </c>
      <c r="T357" s="211">
        <f>IF('Cumulative Cost Share Budget'!L356='Split CS budget (E)'!$L$1,'Cumulative Cost Share Budget'!T356,0)</f>
        <v>0</v>
      </c>
      <c r="U357" s="323"/>
      <c r="V357" s="323"/>
      <c r="W357" s="323"/>
      <c r="X357" s="323"/>
      <c r="Y357" s="323"/>
    </row>
    <row r="358" spans="1:25" hidden="1">
      <c r="A358" s="449"/>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9"/>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5">
        <f>IF('Cumulative Cost Share Budget'!$L359='Split CS budget (E)'!$L$1,'Cumulative Cost Share Budget'!A359,0)</f>
        <v>0</v>
      </c>
      <c r="B360" s="493">
        <f>IF('Cumulative Cost Share Budget'!$L359='Split CS budget (E)'!$L$1,'Cumulative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(E)'!$L$1,'Cumulative Cost Share Budget'!M359,0)</f>
        <v>0</v>
      </c>
      <c r="N360" s="214">
        <f>IF('Cumulative Cost Share Budget'!L359='Split CS budget (E)'!$L$1,'Cumulative Cost Share Budget'!N359,0)</f>
        <v>0</v>
      </c>
      <c r="O360" s="214">
        <f>IF('Cumulative Cost Share Budget'!$L359='Split CS budget (E)'!$L$1,'Cumulative Cost Share Budget'!O359,0)</f>
        <v>0</v>
      </c>
      <c r="P360" s="209">
        <f>IF('Cumulative Cost Share Budget'!L359='Split CS budget (E)'!$L$1,'Cumulative Cost Share Budget'!P359,0)</f>
        <v>0</v>
      </c>
      <c r="Q360" s="211">
        <f>IF('Cumulative Cost Share Budget'!L359='Split CS budget (E)'!$L$1,'Cumulative Cost Share Budget'!Q359,0)</f>
        <v>0</v>
      </c>
      <c r="R360" s="212">
        <f>IF('Cumulative Cost Share Budget'!L359='Split CS budget (E)'!$L$1,'Cumulative Cost Share Budget'!R359,0)</f>
        <v>0</v>
      </c>
      <c r="S360" s="61">
        <f>IF('Cumulative Cost Share Budget'!L359='Split CS budget (E)'!$L$1,'Cumulative Cost Share Budget'!S359,0)</f>
        <v>0</v>
      </c>
      <c r="T360" s="211">
        <f>IF('Cumulative Cost Share Budget'!L359='Split CS budget (E)'!$L$1,'Cumulative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93">
        <f>IF('Cumulative Cost Share Budget'!$L360='Split CS budget (E)'!$L$1,'Cumulative Cost Share Budget'!A360,0)</f>
        <v>0</v>
      </c>
      <c r="B361" s="493">
        <f>IF('Cumulative Cost Share Budget'!$L360='Split CS budget (E)'!$L$1,'Cumulative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(E)'!$L$1,'Cumulative Cost Share Budget'!Q360,0)</f>
        <v>0</v>
      </c>
      <c r="R361" s="212">
        <f>IF('Cumulative Cost Share Budget'!L360='Split CS budget (E)'!$L$1,'Cumulative Cost Share Budget'!R360,0)</f>
        <v>0</v>
      </c>
      <c r="S361" s="61">
        <f>IF('Cumulative Cost Share Budget'!L360='Split CS budget (E)'!$L$1,'Cumulative Cost Share Budget'!S360,0)</f>
        <v>0</v>
      </c>
      <c r="T361" s="211">
        <f>IF('Cumulative Cost Share Budget'!L360='Split CS budget (E)'!$L$1,'Cumulative Cost Share Budget'!T360,0)</f>
        <v>0</v>
      </c>
      <c r="U361" s="323"/>
      <c r="V361" s="323"/>
      <c r="W361" s="323"/>
      <c r="X361" s="323"/>
      <c r="Y361" s="323"/>
    </row>
    <row r="362" spans="1:25" hidden="1">
      <c r="A362" s="449"/>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(E)'!$L$1,'Cumulative Cost Share Budget'!Q361,0)</f>
        <v>0</v>
      </c>
      <c r="R362" s="212">
        <f>IF('Cumulative Cost Share Budget'!L361='Split CS budget (E)'!$L$1,'Cumulative Cost Share Budget'!R361,0)</f>
        <v>0</v>
      </c>
      <c r="S362" s="61">
        <f>IF('Cumulative Cost Share Budget'!L361='Split CS budget (E)'!$L$1,'Cumulative Cost Share Budget'!S361,0)</f>
        <v>0</v>
      </c>
      <c r="T362" s="211">
        <f>IF('Cumulative Cost Share Budget'!L361='Split CS budget (E)'!$L$1,'Cumulative Cost Share Budget'!T361,0)</f>
        <v>0</v>
      </c>
      <c r="U362" s="324"/>
      <c r="V362" s="324"/>
      <c r="W362" s="324"/>
      <c r="X362" s="324"/>
      <c r="Y362" s="324"/>
    </row>
    <row r="363" spans="1:25" hidden="1">
      <c r="A363" s="449"/>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(E)'!$L$1,'Cumulative Cost Share Budget'!Q362,0)</f>
        <v>0</v>
      </c>
      <c r="R363" s="212">
        <f>IF('Cumulative Cost Share Budget'!L362='Split CS budget (E)'!$L$1,'Cumulative Cost Share Budget'!R362,0)</f>
        <v>0</v>
      </c>
      <c r="S363" s="61">
        <f>IF('Cumulative Cost Share Budget'!L362='Split CS budget (E)'!$L$1,'Cumulative Cost Share Budget'!S362,0)</f>
        <v>0</v>
      </c>
      <c r="T363" s="211">
        <f>IF('Cumulative Cost Share Budget'!L362='Split CS budget (E)'!$L$1,'Cumulative Cost Share Budget'!T362,0)</f>
        <v>0</v>
      </c>
      <c r="U363" s="324"/>
      <c r="V363" s="324"/>
      <c r="W363" s="324"/>
      <c r="X363" s="324"/>
      <c r="Y363" s="324"/>
    </row>
    <row r="364" spans="1:25" ht="15" hidden="1">
      <c r="A364" s="449"/>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(E)'!$L$1,'Cumulative Cost Share Budget'!Q363,0)</f>
        <v>0</v>
      </c>
      <c r="R364" s="212">
        <f>IF('Cumulative Cost Share Budget'!L363='Split CS budget (E)'!$L$1,'Cumulative Cost Share Budget'!R363,0)</f>
        <v>0</v>
      </c>
      <c r="S364" s="61">
        <f>IF('Cumulative Cost Share Budget'!L363='Split CS budget (E)'!$L$1,'Cumulative Cost Share Budget'!S363,0)</f>
        <v>0</v>
      </c>
      <c r="T364" s="211">
        <f>IF('Cumulative Cost Share Budget'!L363='Split CS budget (E)'!$L$1,'Cumulative Cost Share Budget'!T363,0)</f>
        <v>0</v>
      </c>
      <c r="U364" s="323"/>
      <c r="V364" s="323"/>
      <c r="W364" s="323"/>
      <c r="X364" s="323"/>
      <c r="Y364" s="323"/>
    </row>
    <row r="365" spans="1:25" hidden="1">
      <c r="A365" s="449"/>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9"/>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5">
        <f>IF('Cumulative Cost Share Budget'!$L366='Split CS budget (E)'!$L$1,'Cumulative Cost Share Budget'!A366,0)</f>
        <v>0</v>
      </c>
      <c r="B367" s="493">
        <f>IF('Cumulative Cost Share Budget'!$L366='Split CS budget (E)'!$L$1,'Cumulative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(E)'!$L$1,'Cumulative Cost Share Budget'!M366,0)</f>
        <v>0</v>
      </c>
      <c r="N367" s="214">
        <f>IF('Cumulative Cost Share Budget'!L366='Split CS budget (E)'!$L$1,'Cumulative Cost Share Budget'!N366,0)</f>
        <v>0</v>
      </c>
      <c r="O367" s="214">
        <f>IF('Cumulative Cost Share Budget'!$L366='Split CS budget (E)'!$L$1,'Cumulative Cost Share Budget'!O366,0)</f>
        <v>0</v>
      </c>
      <c r="P367" s="209">
        <f>IF('Cumulative Cost Share Budget'!L366='Split CS budget (E)'!$L$1,'Cumulative Cost Share Budget'!P366,0)</f>
        <v>0</v>
      </c>
      <c r="Q367" s="211">
        <f>IF('Cumulative Cost Share Budget'!L366='Split CS budget (E)'!$L$1,'Cumulative Cost Share Budget'!Q366,0)</f>
        <v>0</v>
      </c>
      <c r="R367" s="212">
        <f>IF('Cumulative Cost Share Budget'!L366='Split CS budget (E)'!$L$1,'Cumulative Cost Share Budget'!R366,0)</f>
        <v>0</v>
      </c>
      <c r="S367" s="61">
        <f>IF('Cumulative Cost Share Budget'!L366='Split CS budget (E)'!$L$1,'Cumulative Cost Share Budget'!S366,0)</f>
        <v>0</v>
      </c>
      <c r="T367" s="211">
        <f>IF('Cumulative Cost Share Budget'!L366='Split CS budget (E)'!$L$1,'Cumulative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93">
        <f>IF('Cumulative Cost Share Budget'!$L367='Split CS budget (E)'!$L$1,'Cumulative Cost Share Budget'!A367,0)</f>
        <v>0</v>
      </c>
      <c r="B368" s="493">
        <f>IF('Cumulative Cost Share Budget'!$L367='Split CS budget (E)'!$L$1,'Cumulative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(E)'!$L$1,'Cumulative Cost Share Budget'!Q367,0)</f>
        <v>0</v>
      </c>
      <c r="R368" s="212">
        <f>IF('Cumulative Cost Share Budget'!L367='Split CS budget (E)'!$L$1,'Cumulative Cost Share Budget'!R367,0)</f>
        <v>0</v>
      </c>
      <c r="S368" s="61">
        <f>IF('Cumulative Cost Share Budget'!L367='Split CS budget (E)'!$L$1,'Cumulative Cost Share Budget'!S367,0)</f>
        <v>0</v>
      </c>
      <c r="T368" s="211">
        <f>IF('Cumulative Cost Share Budget'!L367='Split CS budget (E)'!$L$1,'Cumulative Cost Share Budget'!T367,0)</f>
        <v>0</v>
      </c>
      <c r="U368" s="323"/>
      <c r="V368" s="323"/>
      <c r="W368" s="323"/>
      <c r="X368" s="323"/>
      <c r="Y368" s="323"/>
    </row>
    <row r="369" spans="1:25" hidden="1">
      <c r="A369" s="449"/>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(E)'!$L$1,'Cumulative Cost Share Budget'!Q368,0)</f>
        <v>0</v>
      </c>
      <c r="R369" s="212">
        <f>IF('Cumulative Cost Share Budget'!L368='Split CS budget (E)'!$L$1,'Cumulative Cost Share Budget'!R368,0)</f>
        <v>0</v>
      </c>
      <c r="S369" s="61">
        <f>IF('Cumulative Cost Share Budget'!L368='Split CS budget (E)'!$L$1,'Cumulative Cost Share Budget'!S368,0)</f>
        <v>0</v>
      </c>
      <c r="T369" s="211">
        <f>IF('Cumulative Cost Share Budget'!L368='Split CS budget (E)'!$L$1,'Cumulative Cost Share Budget'!T368,0)</f>
        <v>0</v>
      </c>
      <c r="U369" s="324"/>
      <c r="V369" s="324"/>
      <c r="W369" s="324"/>
      <c r="X369" s="324"/>
      <c r="Y369" s="324"/>
    </row>
    <row r="370" spans="1:25" hidden="1">
      <c r="A370" s="449"/>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(E)'!$L$1,'Cumulative Cost Share Budget'!Q369,0)</f>
        <v>0</v>
      </c>
      <c r="R370" s="212">
        <f>IF('Cumulative Cost Share Budget'!L369='Split CS budget (E)'!$L$1,'Cumulative Cost Share Budget'!R369,0)</f>
        <v>0</v>
      </c>
      <c r="S370" s="61">
        <f>IF('Cumulative Cost Share Budget'!L369='Split CS budget (E)'!$L$1,'Cumulative Cost Share Budget'!S369,0)</f>
        <v>0</v>
      </c>
      <c r="T370" s="211">
        <f>IF('Cumulative Cost Share Budget'!L369='Split CS budget (E)'!$L$1,'Cumulative Cost Share Budget'!T369,0)</f>
        <v>0</v>
      </c>
      <c r="U370" s="324"/>
      <c r="V370" s="324"/>
      <c r="W370" s="324"/>
      <c r="X370" s="324"/>
      <c r="Y370" s="324"/>
    </row>
    <row r="371" spans="1:25" ht="15" hidden="1">
      <c r="A371" s="449"/>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(E)'!$L$1,'Cumulative Cost Share Budget'!Q370,0)</f>
        <v>0</v>
      </c>
      <c r="R371" s="212">
        <f>IF('Cumulative Cost Share Budget'!L370='Split CS budget (E)'!$L$1,'Cumulative Cost Share Budget'!R370,0)</f>
        <v>0</v>
      </c>
      <c r="S371" s="61">
        <f>IF('Cumulative Cost Share Budget'!L370='Split CS budget (E)'!$L$1,'Cumulative Cost Share Budget'!S370,0)</f>
        <v>0</v>
      </c>
      <c r="T371" s="211">
        <f>IF('Cumulative Cost Share Budget'!L370='Split CS budget (E)'!$L$1,'Cumulative Cost Share Budget'!T370,0)</f>
        <v>0</v>
      </c>
      <c r="U371" s="323"/>
      <c r="V371" s="323"/>
      <c r="W371" s="323"/>
      <c r="X371" s="323"/>
      <c r="Y371" s="323"/>
    </row>
    <row r="372" spans="1:25" hidden="1">
      <c r="A372" s="449"/>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9"/>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5">
        <f>IF('Cumulative Cost Share Budget'!$L373='Split CS budget (E)'!$L$1,'Cumulative Cost Share Budget'!A373,0)</f>
        <v>0</v>
      </c>
      <c r="B374" s="493">
        <f>IF('Cumulative Cost Share Budget'!$L373='Split CS budget (E)'!$L$1,'Cumulative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(E)'!$L$1,'Cumulative Cost Share Budget'!M373,0)</f>
        <v>0</v>
      </c>
      <c r="N374" s="214">
        <f>IF('Cumulative Cost Share Budget'!L373='Split CS budget (E)'!$L$1,'Cumulative Cost Share Budget'!N373,0)</f>
        <v>0</v>
      </c>
      <c r="O374" s="214">
        <f>IF('Cumulative Cost Share Budget'!$L373='Split CS budget (E)'!$L$1,'Cumulative Cost Share Budget'!O373,0)</f>
        <v>0</v>
      </c>
      <c r="P374" s="209">
        <f>IF('Cumulative Cost Share Budget'!L373='Split CS budget (E)'!$L$1,'Cumulative Cost Share Budget'!P373,0)</f>
        <v>0</v>
      </c>
      <c r="Q374" s="211">
        <f>IF('Cumulative Cost Share Budget'!L373='Split CS budget (E)'!$L$1,'Cumulative Cost Share Budget'!Q373,0)</f>
        <v>0</v>
      </c>
      <c r="R374" s="212">
        <f>IF('Cumulative Cost Share Budget'!L373='Split CS budget (E)'!$L$1,'Cumulative Cost Share Budget'!R373,0)</f>
        <v>0</v>
      </c>
      <c r="S374" s="61">
        <f>IF('Cumulative Cost Share Budget'!L373='Split CS budget (E)'!$L$1,'Cumulative Cost Share Budget'!S373,0)</f>
        <v>0</v>
      </c>
      <c r="T374" s="211">
        <f>IF('Cumulative Cost Share Budget'!L373='Split CS budget (E)'!$L$1,'Cumulative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93">
        <f>IF('Cumulative Cost Share Budget'!$L374='Split CS budget (E)'!$L$1,'Cumulative Cost Share Budget'!A374,0)</f>
        <v>0</v>
      </c>
      <c r="B375" s="493">
        <f>IF('Cumulative Cost Share Budget'!$L374='Split CS budget (E)'!$L$1,'Cumulative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(E)'!$L$1,'Cumulative Cost Share Budget'!Q374,0)</f>
        <v>0</v>
      </c>
      <c r="R375" s="212">
        <f>IF('Cumulative Cost Share Budget'!L374='Split CS budget (E)'!$L$1,'Cumulative Cost Share Budget'!R374,0)</f>
        <v>0</v>
      </c>
      <c r="S375" s="61">
        <f>IF('Cumulative Cost Share Budget'!L374='Split CS budget (E)'!$L$1,'Cumulative Cost Share Budget'!S374,0)</f>
        <v>0</v>
      </c>
      <c r="T375" s="211">
        <f>IF('Cumulative Cost Share Budget'!L374='Split CS budget (E)'!$L$1,'Cumulative Cost Share Budget'!T374,0)</f>
        <v>0</v>
      </c>
      <c r="U375" s="323"/>
      <c r="V375" s="323"/>
      <c r="W375" s="323"/>
      <c r="X375" s="323"/>
      <c r="Y375" s="323"/>
    </row>
    <row r="376" spans="1:25" hidden="1">
      <c r="A376" s="449"/>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(E)'!$L$1,'Cumulative Cost Share Budget'!Q375,0)</f>
        <v>0</v>
      </c>
      <c r="R376" s="212">
        <f>IF('Cumulative Cost Share Budget'!L375='Split CS budget (E)'!$L$1,'Cumulative Cost Share Budget'!R375,0)</f>
        <v>0</v>
      </c>
      <c r="S376" s="61">
        <f>IF('Cumulative Cost Share Budget'!L375='Split CS budget (E)'!$L$1,'Cumulative Cost Share Budget'!S375,0)</f>
        <v>0</v>
      </c>
      <c r="T376" s="211">
        <f>IF('Cumulative Cost Share Budget'!L375='Split CS budget (E)'!$L$1,'Cumulative Cost Share Budget'!T375,0)</f>
        <v>0</v>
      </c>
      <c r="U376" s="324"/>
      <c r="V376" s="324"/>
      <c r="W376" s="324"/>
      <c r="X376" s="324"/>
      <c r="Y376" s="324"/>
    </row>
    <row r="377" spans="1:25" hidden="1">
      <c r="A377" s="449"/>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(E)'!$L$1,'Cumulative Cost Share Budget'!Q376,0)</f>
        <v>0</v>
      </c>
      <c r="R377" s="212">
        <f>IF('Cumulative Cost Share Budget'!L376='Split CS budget (E)'!$L$1,'Cumulative Cost Share Budget'!R376,0)</f>
        <v>0</v>
      </c>
      <c r="S377" s="61">
        <f>IF('Cumulative Cost Share Budget'!L376='Split CS budget (E)'!$L$1,'Cumulative Cost Share Budget'!S376,0)</f>
        <v>0</v>
      </c>
      <c r="T377" s="211">
        <f>IF('Cumulative Cost Share Budget'!L376='Split CS budget (E)'!$L$1,'Cumulative Cost Share Budget'!T376,0)</f>
        <v>0</v>
      </c>
      <c r="U377" s="324"/>
      <c r="V377" s="324"/>
      <c r="W377" s="324"/>
      <c r="X377" s="324"/>
      <c r="Y377" s="324"/>
    </row>
    <row r="378" spans="1:25" ht="15" hidden="1">
      <c r="A378" s="449"/>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(E)'!$L$1,'Cumulative Cost Share Budget'!Q377,0)</f>
        <v>0</v>
      </c>
      <c r="R378" s="212">
        <f>IF('Cumulative Cost Share Budget'!L377='Split CS budget (E)'!$L$1,'Cumulative Cost Share Budget'!R377,0)</f>
        <v>0</v>
      </c>
      <c r="S378" s="61">
        <f>IF('Cumulative Cost Share Budget'!L377='Split CS budget (E)'!$L$1,'Cumulative Cost Share Budget'!S377,0)</f>
        <v>0</v>
      </c>
      <c r="T378" s="211">
        <f>IF('Cumulative Cost Share Budget'!L377='Split CS budget (E)'!$L$1,'Cumulative Cost Share Budget'!T377,0)</f>
        <v>0</v>
      </c>
      <c r="U378" s="323"/>
      <c r="V378" s="323"/>
      <c r="W378" s="323"/>
      <c r="X378" s="323"/>
      <c r="Y378" s="323"/>
    </row>
    <row r="379" spans="1:25" hidden="1">
      <c r="A379" s="449"/>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9"/>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5">
        <f>IF('Cumulative Cost Share Budget'!$L380='Split CS budget (E)'!$L$1,'Cumulative Cost Share Budget'!A380,0)</f>
        <v>0</v>
      </c>
      <c r="B381" s="493">
        <f>IF('Cumulative Cost Share Budget'!$L380='Split CS budget (E)'!$L$1,'Cumulative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(E)'!$L$1,'Cumulative Cost Share Budget'!M380,0)</f>
        <v>0</v>
      </c>
      <c r="N381" s="214">
        <f>IF('Cumulative Cost Share Budget'!L380='Split CS budget (E)'!$L$1,'Cumulative Cost Share Budget'!N380,0)</f>
        <v>0</v>
      </c>
      <c r="O381" s="214">
        <f>IF('Cumulative Cost Share Budget'!$L380='Split CS budget (E)'!$L$1,'Cumulative Cost Share Budget'!O380,0)</f>
        <v>0</v>
      </c>
      <c r="P381" s="209">
        <f>IF('Cumulative Cost Share Budget'!L380='Split CS budget (E)'!$L$1,'Cumulative Cost Share Budget'!P380,0)</f>
        <v>0</v>
      </c>
      <c r="Q381" s="211">
        <f>IF('Cumulative Cost Share Budget'!L380='Split CS budget (E)'!$L$1,'Cumulative Cost Share Budget'!Q380,0)</f>
        <v>0</v>
      </c>
      <c r="R381" s="212">
        <f>IF('Cumulative Cost Share Budget'!L380='Split CS budget (E)'!$L$1,'Cumulative Cost Share Budget'!R380,0)</f>
        <v>0</v>
      </c>
      <c r="S381" s="61">
        <f>IF('Cumulative Cost Share Budget'!L380='Split CS budget (E)'!$L$1,'Cumulative Cost Share Budget'!S380,0)</f>
        <v>0</v>
      </c>
      <c r="T381" s="211">
        <f>IF('Cumulative Cost Share Budget'!L380='Split CS budget (E)'!$L$1,'Cumulative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93">
        <f>IF('Cumulative Cost Share Budget'!$L381='Split CS budget (E)'!$L$1,'Cumulative Cost Share Budget'!A381,0)</f>
        <v>0</v>
      </c>
      <c r="B382" s="493">
        <f>IF('Cumulative Cost Share Budget'!$L381='Split CS budget (E)'!$L$1,'Cumulative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(E)'!$L$1,'Cumulative Cost Share Budget'!Q381,0)</f>
        <v>0</v>
      </c>
      <c r="R382" s="212">
        <f>IF('Cumulative Cost Share Budget'!L381='Split CS budget (E)'!$L$1,'Cumulative Cost Share Budget'!R381,0)</f>
        <v>0</v>
      </c>
      <c r="S382" s="61">
        <f>IF('Cumulative Cost Share Budget'!L381='Split CS budget (E)'!$L$1,'Cumulative Cost Share Budget'!S381,0)</f>
        <v>0</v>
      </c>
      <c r="T382" s="211">
        <f>IF('Cumulative Cost Share Budget'!L381='Split CS budget (E)'!$L$1,'Cumulative Cost Share Budget'!T381,0)</f>
        <v>0</v>
      </c>
      <c r="U382" s="323"/>
      <c r="V382" s="323"/>
      <c r="W382" s="323"/>
      <c r="X382" s="323"/>
      <c r="Y382" s="323"/>
    </row>
    <row r="383" spans="1:25" hidden="1">
      <c r="A383" s="449"/>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(E)'!$L$1,'Cumulative Cost Share Budget'!Q382,0)</f>
        <v>0</v>
      </c>
      <c r="R383" s="212">
        <f>IF('Cumulative Cost Share Budget'!L382='Split CS budget (E)'!$L$1,'Cumulative Cost Share Budget'!R382,0)</f>
        <v>0</v>
      </c>
      <c r="S383" s="61">
        <f>IF('Cumulative Cost Share Budget'!L382='Split CS budget (E)'!$L$1,'Cumulative Cost Share Budget'!S382,0)</f>
        <v>0</v>
      </c>
      <c r="T383" s="211">
        <f>IF('Cumulative Cost Share Budget'!L382='Split CS budget (E)'!$L$1,'Cumulative Cost Share Budget'!T382,0)</f>
        <v>0</v>
      </c>
      <c r="U383" s="324"/>
      <c r="V383" s="324"/>
      <c r="W383" s="324"/>
      <c r="X383" s="324"/>
      <c r="Y383" s="324"/>
    </row>
    <row r="384" spans="1:25" hidden="1">
      <c r="A384" s="449"/>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(E)'!$L$1,'Cumulative Cost Share Budget'!Q383,0)</f>
        <v>0</v>
      </c>
      <c r="R384" s="212">
        <f>IF('Cumulative Cost Share Budget'!L383='Split CS budget (E)'!$L$1,'Cumulative Cost Share Budget'!R383,0)</f>
        <v>0</v>
      </c>
      <c r="S384" s="61">
        <f>IF('Cumulative Cost Share Budget'!L383='Split CS budget (E)'!$L$1,'Cumulative Cost Share Budget'!S383,0)</f>
        <v>0</v>
      </c>
      <c r="T384" s="211">
        <f>IF('Cumulative Cost Share Budget'!L383='Split CS budget (E)'!$L$1,'Cumulative Cost Share Budget'!T383,0)</f>
        <v>0</v>
      </c>
      <c r="U384" s="324"/>
      <c r="V384" s="324"/>
      <c r="W384" s="324"/>
      <c r="X384" s="324"/>
      <c r="Y384" s="324"/>
    </row>
    <row r="385" spans="1:25" ht="15" hidden="1">
      <c r="A385" s="449"/>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(E)'!$L$1,'Cumulative Cost Share Budget'!Q384,0)</f>
        <v>0</v>
      </c>
      <c r="R385" s="212">
        <f>IF('Cumulative Cost Share Budget'!L384='Split CS budget (E)'!$L$1,'Cumulative Cost Share Budget'!R384,0)</f>
        <v>0</v>
      </c>
      <c r="S385" s="61">
        <f>IF('Cumulative Cost Share Budget'!L384='Split CS budget (E)'!$L$1,'Cumulative Cost Share Budget'!S384,0)</f>
        <v>0</v>
      </c>
      <c r="T385" s="211">
        <f>IF('Cumulative Cost Share Budget'!L384='Split CS budget (E)'!$L$1,'Cumulative Cost Share Budget'!T384,0)</f>
        <v>0</v>
      </c>
      <c r="U385" s="323"/>
      <c r="V385" s="323"/>
      <c r="W385" s="323"/>
      <c r="X385" s="323"/>
      <c r="Y385" s="323"/>
    </row>
    <row r="386" spans="1:25" hidden="1">
      <c r="A386" s="449"/>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9"/>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5">
        <f>IF('Cumulative Cost Share Budget'!$L387='Split CS budget (E)'!$L$1,'Cumulative Cost Share Budget'!A387,0)</f>
        <v>0</v>
      </c>
      <c r="B388" s="493">
        <f>IF('Cumulative Cost Share Budget'!$L387='Split CS budget (E)'!$L$1,'Cumulative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(E)'!$L$1,'Cumulative Cost Share Budget'!M387,0)</f>
        <v>0</v>
      </c>
      <c r="N388" s="214">
        <f>IF('Cumulative Cost Share Budget'!L387='Split CS budget (E)'!$L$1,'Cumulative Cost Share Budget'!N387,0)</f>
        <v>0</v>
      </c>
      <c r="O388" s="214">
        <f>IF('Cumulative Cost Share Budget'!$L387='Split CS budget (E)'!$L$1,'Cumulative Cost Share Budget'!O387,0)</f>
        <v>0</v>
      </c>
      <c r="P388" s="209">
        <f>IF('Cumulative Cost Share Budget'!L387='Split CS budget (E)'!$L$1,'Cumulative Cost Share Budget'!P387,0)</f>
        <v>0</v>
      </c>
      <c r="Q388" s="211">
        <f>IF('Cumulative Cost Share Budget'!L387='Split CS budget (E)'!$L$1,'Cumulative Cost Share Budget'!Q387,0)</f>
        <v>0</v>
      </c>
      <c r="R388" s="212">
        <f>IF('Cumulative Cost Share Budget'!L387='Split CS budget (E)'!$L$1,'Cumulative Cost Share Budget'!R387,0)</f>
        <v>0</v>
      </c>
      <c r="S388" s="61">
        <f>IF('Cumulative Cost Share Budget'!L387='Split CS budget (E)'!$L$1,'Cumulative Cost Share Budget'!S387,0)</f>
        <v>0</v>
      </c>
      <c r="T388" s="211">
        <f>IF('Cumulative Cost Share Budget'!L387='Split CS budget (E)'!$L$1,'Cumulative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93">
        <f>IF('Cumulative Cost Share Budget'!$L388='Split CS budget (E)'!$L$1,'Cumulative Cost Share Budget'!A388,0)</f>
        <v>0</v>
      </c>
      <c r="B389" s="493">
        <f>IF('Cumulative Cost Share Budget'!$L388='Split CS budget (E)'!$L$1,'Cumulative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(E)'!$L$1,'Cumulative Cost Share Budget'!Q388,0)</f>
        <v>0</v>
      </c>
      <c r="R389" s="212">
        <f>IF('Cumulative Cost Share Budget'!L388='Split CS budget (E)'!$L$1,'Cumulative Cost Share Budget'!R388,0)</f>
        <v>0</v>
      </c>
      <c r="S389" s="61">
        <f>IF('Cumulative Cost Share Budget'!L388='Split CS budget (E)'!$L$1,'Cumulative Cost Share Budget'!S388,0)</f>
        <v>0</v>
      </c>
      <c r="T389" s="211">
        <f>IF('Cumulative Cost Share Budget'!L388='Split CS budget (E)'!$L$1,'Cumulative Cost Share Budget'!T388,0)</f>
        <v>0</v>
      </c>
      <c r="U389" s="323"/>
      <c r="V389" s="323"/>
      <c r="W389" s="323"/>
      <c r="X389" s="323"/>
      <c r="Y389" s="323"/>
    </row>
    <row r="390" spans="1:25" hidden="1">
      <c r="A390" s="449"/>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(E)'!$L$1,'Cumulative Cost Share Budget'!Q389,0)</f>
        <v>0</v>
      </c>
      <c r="R390" s="212">
        <f>IF('Cumulative Cost Share Budget'!L389='Split CS budget (E)'!$L$1,'Cumulative Cost Share Budget'!R389,0)</f>
        <v>0</v>
      </c>
      <c r="S390" s="61">
        <f>IF('Cumulative Cost Share Budget'!L389='Split CS budget (E)'!$L$1,'Cumulative Cost Share Budget'!S389,0)</f>
        <v>0</v>
      </c>
      <c r="T390" s="211">
        <f>IF('Cumulative Cost Share Budget'!L389='Split CS budget (E)'!$L$1,'Cumulative Cost Share Budget'!T389,0)</f>
        <v>0</v>
      </c>
      <c r="U390" s="324"/>
      <c r="V390" s="324"/>
      <c r="W390" s="324"/>
      <c r="X390" s="324"/>
      <c r="Y390" s="324"/>
    </row>
    <row r="391" spans="1:25" hidden="1">
      <c r="A391" s="449"/>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(E)'!$L$1,'Cumulative Cost Share Budget'!Q390,0)</f>
        <v>0</v>
      </c>
      <c r="R391" s="212">
        <f>IF('Cumulative Cost Share Budget'!L390='Split CS budget (E)'!$L$1,'Cumulative Cost Share Budget'!R390,0)</f>
        <v>0</v>
      </c>
      <c r="S391" s="61">
        <f>IF('Cumulative Cost Share Budget'!L390='Split CS budget (E)'!$L$1,'Cumulative Cost Share Budget'!S390,0)</f>
        <v>0</v>
      </c>
      <c r="T391" s="211">
        <f>IF('Cumulative Cost Share Budget'!L390='Split CS budget (E)'!$L$1,'Cumulative Cost Share Budget'!T390,0)</f>
        <v>0</v>
      </c>
      <c r="U391" s="324"/>
      <c r="V391" s="324"/>
      <c r="W391" s="324"/>
      <c r="X391" s="324"/>
      <c r="Y391" s="324"/>
    </row>
    <row r="392" spans="1:25" ht="15" hidden="1">
      <c r="A392" s="449"/>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(E)'!$L$1,'Cumulative Cost Share Budget'!Q391,0)</f>
        <v>0</v>
      </c>
      <c r="R392" s="212">
        <f>IF('Cumulative Cost Share Budget'!L391='Split CS budget (E)'!$L$1,'Cumulative Cost Share Budget'!R391,0)</f>
        <v>0</v>
      </c>
      <c r="S392" s="61">
        <f>IF('Cumulative Cost Share Budget'!L391='Split CS budget (E)'!$L$1,'Cumulative Cost Share Budget'!S391,0)</f>
        <v>0</v>
      </c>
      <c r="T392" s="211">
        <f>IF('Cumulative Cost Share Budget'!L391='Split CS budget (E)'!$L$1,'Cumulative Cost Share Budget'!T391,0)</f>
        <v>0</v>
      </c>
      <c r="U392" s="323"/>
      <c r="V392" s="323"/>
      <c r="W392" s="323"/>
      <c r="X392" s="323"/>
      <c r="Y392" s="323"/>
    </row>
    <row r="393" spans="1:25" hidden="1">
      <c r="A393" s="449"/>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9"/>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9"/>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9"/>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62"/>
      <c r="V396" s="762"/>
      <c r="W396" s="762"/>
      <c r="X396" s="762"/>
      <c r="Y396" s="762"/>
    </row>
    <row r="397" spans="1:25">
      <c r="A397" s="785" t="s">
        <v>421</v>
      </c>
      <c r="B397" s="785"/>
      <c r="C397" s="785"/>
      <c r="D397" s="785"/>
      <c r="E397" s="785"/>
      <c r="F397" s="785"/>
      <c r="G397" s="785"/>
      <c r="H397" s="785"/>
      <c r="I397" s="785"/>
      <c r="J397" s="785"/>
      <c r="M397" s="53" t="s">
        <v>120</v>
      </c>
      <c r="N397" s="57" t="s">
        <v>79</v>
      </c>
      <c r="O397" s="57"/>
      <c r="P397" s="57" t="s">
        <v>249</v>
      </c>
      <c r="Q397" s="57" t="s">
        <v>109</v>
      </c>
      <c r="R397" s="57" t="s">
        <v>18</v>
      </c>
      <c r="S397" s="57"/>
      <c r="T397" s="57" t="s">
        <v>176</v>
      </c>
      <c r="U397" s="762" t="s">
        <v>118</v>
      </c>
      <c r="V397" s="762"/>
      <c r="W397" s="762"/>
      <c r="X397" s="762"/>
      <c r="Y397" s="762"/>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5">
        <f>IF('Cumulative Cost Share Budget'!$L398='Split CS budget (E)'!$L$1,'Cumulative Cost Share Budget'!A398,0)</f>
        <v>0</v>
      </c>
      <c r="B399" s="493">
        <f>IF('Cumulative Cost Share Budget'!$L398='Split CS budget (E)'!$L$1,'Cumulative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(E)'!$L$1,'Cumulative Cost Share Budget'!M398,0)</f>
        <v>0</v>
      </c>
      <c r="N399" s="214">
        <f>IF('Cumulative Cost Share Budget'!L398='Split CS budget (E)'!$L$1,'Cumulative Cost Share Budget'!N398,0)</f>
        <v>0</v>
      </c>
      <c r="O399" s="214">
        <f>IF('Cumulative Cost Share Budget'!$L398='Split CS budget (E)'!$L$1,'Cumulative Cost Share Budget'!O398,0)</f>
        <v>0</v>
      </c>
      <c r="P399" s="209">
        <f>IF('Cumulative Cost Share Budget'!L398='Split CS budget (E)'!$L$1,'Cumulative Cost Share Budget'!P398,0)</f>
        <v>0</v>
      </c>
      <c r="Q399" s="211">
        <f>IF('Cumulative Cost Share Budget'!L398='Split CS budget (E)'!$L$1,'Cumulative Cost Share Budget'!Q398,0)</f>
        <v>0</v>
      </c>
      <c r="R399" s="212">
        <f>IF('Cumulative Cost Share Budget'!L398='Split CS budget (E)'!$L$1,'Cumulative Cost Share Budget'!R398,0)</f>
        <v>0</v>
      </c>
      <c r="S399" s="61">
        <f>IF('Cumulative Cost Share Budget'!L398='Split CS budget (E)'!$L$1,'Cumulative Cost Share Budget'!S398,0)</f>
        <v>0</v>
      </c>
      <c r="T399" s="211">
        <f>IF('Cumulative Cost Share Budget'!L398='Split CS budget (E)'!$L$1,'Cumulative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6"/>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(E)'!$L$1,'Cumulative Cost Share Budget'!Q399,0)</f>
        <v>0</v>
      </c>
      <c r="R400" s="212">
        <f>IF('Cumulative Cost Share Budget'!L399='Split CS budget (E)'!$L$1,'Cumulative Cost Share Budget'!R399,0)</f>
        <v>0</v>
      </c>
      <c r="S400" s="61">
        <f>IF('Cumulative Cost Share Budget'!L399='Split CS budget (E)'!$L$1,'Cumulative Cost Share Budget'!S399,0)</f>
        <v>0</v>
      </c>
      <c r="T400" s="211">
        <f>IF('Cumulative Cost Share Budget'!L399='Split CS budget (E)'!$L$1,'Cumulative Cost Share Budget'!T399,0)</f>
        <v>0</v>
      </c>
      <c r="U400" s="323"/>
      <c r="V400" s="323"/>
      <c r="W400" s="323"/>
      <c r="X400" s="323"/>
      <c r="Y400" s="323"/>
    </row>
    <row r="401" spans="1:25">
      <c r="A401" s="449"/>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(E)'!$L$1,'Cumulative Cost Share Budget'!Q400,0)</f>
        <v>0</v>
      </c>
      <c r="R401" s="212">
        <f>IF('Cumulative Cost Share Budget'!L400='Split CS budget (E)'!$L$1,'Cumulative Cost Share Budget'!R400,0)</f>
        <v>0</v>
      </c>
      <c r="S401" s="61">
        <f>IF('Cumulative Cost Share Budget'!L400='Split CS budget (E)'!$L$1,'Cumulative Cost Share Budget'!S400,0)</f>
        <v>0</v>
      </c>
      <c r="T401" s="211">
        <f>IF('Cumulative Cost Share Budget'!L400='Split CS budget (E)'!$L$1,'Cumulative Cost Share Budget'!T400,0)</f>
        <v>0</v>
      </c>
      <c r="U401" s="323"/>
      <c r="V401" s="323"/>
      <c r="W401" s="323"/>
      <c r="X401" s="323"/>
      <c r="Y401" s="323"/>
    </row>
    <row r="402" spans="1:25">
      <c r="A402" s="449"/>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(E)'!$L$1,'Cumulative Cost Share Budget'!Q401,0)</f>
        <v>0</v>
      </c>
      <c r="R402" s="212">
        <f>IF('Cumulative Cost Share Budget'!L401='Split CS budget (E)'!$L$1,'Cumulative Cost Share Budget'!R401,0)</f>
        <v>0</v>
      </c>
      <c r="S402" s="61">
        <f>IF('Cumulative Cost Share Budget'!L401='Split CS budget (E)'!$L$1,'Cumulative Cost Share Budget'!S401,0)</f>
        <v>0</v>
      </c>
      <c r="T402" s="211">
        <f>IF('Cumulative Cost Share Budget'!L401='Split CS budget (E)'!$L$1,'Cumulative Cost Share Budget'!T401,0)</f>
        <v>0</v>
      </c>
      <c r="U402" s="323"/>
      <c r="V402" s="323"/>
      <c r="W402" s="323"/>
      <c r="X402" s="323"/>
      <c r="Y402" s="323"/>
    </row>
    <row r="403" spans="1:25" ht="15">
      <c r="A403" s="449"/>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(E)'!$L$1,'Cumulative Cost Share Budget'!Q402,0)</f>
        <v>0</v>
      </c>
      <c r="R403" s="212">
        <f>IF('Cumulative Cost Share Budget'!L402='Split CS budget (E)'!$L$1,'Cumulative Cost Share Budget'!R402,0)</f>
        <v>0</v>
      </c>
      <c r="S403" s="61">
        <f>IF('Cumulative Cost Share Budget'!L402='Split CS budget (E)'!$L$1,'Cumulative Cost Share Budget'!S402,0)</f>
        <v>0</v>
      </c>
      <c r="T403" s="211">
        <f>IF('Cumulative Cost Share Budget'!L402='Split CS budget (E)'!$L$1,'Cumulative Cost Share Budget'!T402,0)</f>
        <v>0</v>
      </c>
      <c r="U403" s="323"/>
      <c r="V403" s="323"/>
      <c r="W403" s="323"/>
      <c r="X403" s="323"/>
      <c r="Y403" s="323"/>
    </row>
    <row r="404" spans="1:25">
      <c r="A404" s="449"/>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6"/>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5">
        <f>IF('Cumulative Cost Share Budget'!$L405='Split CS budget (E)'!$L$1,'Cumulative Cost Share Budget'!A405,0)</f>
        <v>0</v>
      </c>
      <c r="B406" s="493">
        <f>IF('Cumulative Cost Share Budget'!$L405='Split CS budget (E)'!$L$1,'Cumulative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(E)'!$L$1,'Cumulative Cost Share Budget'!M405,0)</f>
        <v>0</v>
      </c>
      <c r="N406" s="214">
        <f>IF('Cumulative Cost Share Budget'!L405='Split CS budget (E)'!$L$1,'Cumulative Cost Share Budget'!N405,0)</f>
        <v>0</v>
      </c>
      <c r="O406" s="214">
        <f>IF('Cumulative Cost Share Budget'!$L405='Split CS budget (E)'!$L$1,'Cumulative Cost Share Budget'!O405,0)</f>
        <v>0</v>
      </c>
      <c r="P406" s="209">
        <f>IF('Cumulative Cost Share Budget'!L405='Split CS budget (E)'!$L$1,'Cumulative Cost Share Budget'!P405,0)</f>
        <v>0</v>
      </c>
      <c r="Q406" s="211">
        <f>IF('Cumulative Cost Share Budget'!L405='Split CS budget (E)'!$L$1,'Cumulative Cost Share Budget'!Q405,0)</f>
        <v>0</v>
      </c>
      <c r="R406" s="212">
        <f>IF('Cumulative Cost Share Budget'!L405='Split CS budget (E)'!$L$1,'Cumulative Cost Share Budget'!R405,0)</f>
        <v>0</v>
      </c>
      <c r="S406" s="61">
        <f>IF('Cumulative Cost Share Budget'!L405='Split CS budget (E)'!$L$1,'Cumulative Cost Share Budget'!S405,0)</f>
        <v>0</v>
      </c>
      <c r="T406" s="211">
        <f>IF('Cumulative Cost Share Budget'!L405='Split CS budget (E)'!$L$1,'Cumulative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6"/>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(E)'!$L$1,'Cumulative Cost Share Budget'!Q406,0)</f>
        <v>0</v>
      </c>
      <c r="R407" s="212">
        <f>IF('Cumulative Cost Share Budget'!L406='Split CS budget (E)'!$L$1,'Cumulative Cost Share Budget'!R406,0)</f>
        <v>0</v>
      </c>
      <c r="S407" s="61">
        <f>IF('Cumulative Cost Share Budget'!L406='Split CS budget (E)'!$L$1,'Cumulative Cost Share Budget'!S406,0)</f>
        <v>0</v>
      </c>
      <c r="T407" s="211">
        <f>IF('Cumulative Cost Share Budget'!L406='Split CS budget (E)'!$L$1,'Cumulative Cost Share Budget'!T406,0)</f>
        <v>0</v>
      </c>
      <c r="U407" s="323"/>
      <c r="V407" s="323"/>
      <c r="W407" s="323"/>
      <c r="X407" s="323"/>
      <c r="Y407" s="323"/>
    </row>
    <row r="408" spans="1:25" hidden="1">
      <c r="A408" s="449"/>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(E)'!$L$1,'Cumulative Cost Share Budget'!Q407,0)</f>
        <v>0</v>
      </c>
      <c r="R408" s="212">
        <f>IF('Cumulative Cost Share Budget'!L407='Split CS budget (E)'!$L$1,'Cumulative Cost Share Budget'!R407,0)</f>
        <v>0</v>
      </c>
      <c r="S408" s="61">
        <f>IF('Cumulative Cost Share Budget'!L407='Split CS budget (E)'!$L$1,'Cumulative Cost Share Budget'!S407,0)</f>
        <v>0</v>
      </c>
      <c r="T408" s="211">
        <f>IF('Cumulative Cost Share Budget'!L407='Split CS budget (E)'!$L$1,'Cumulative Cost Share Budget'!T407,0)</f>
        <v>0</v>
      </c>
      <c r="U408" s="323"/>
      <c r="V408" s="323"/>
      <c r="W408" s="323"/>
      <c r="X408" s="323"/>
      <c r="Y408" s="323"/>
    </row>
    <row r="409" spans="1:25" hidden="1">
      <c r="A409" s="449"/>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(E)'!$L$1,'Cumulative Cost Share Budget'!Q408,0)</f>
        <v>0</v>
      </c>
      <c r="R409" s="212">
        <f>IF('Cumulative Cost Share Budget'!L408='Split CS budget (E)'!$L$1,'Cumulative Cost Share Budget'!R408,0)</f>
        <v>0</v>
      </c>
      <c r="S409" s="61">
        <f>IF('Cumulative Cost Share Budget'!L408='Split CS budget (E)'!$L$1,'Cumulative Cost Share Budget'!S408,0)</f>
        <v>0</v>
      </c>
      <c r="T409" s="211">
        <f>IF('Cumulative Cost Share Budget'!L408='Split CS budget (E)'!$L$1,'Cumulative Cost Share Budget'!T408,0)</f>
        <v>0</v>
      </c>
      <c r="U409" s="323"/>
      <c r="V409" s="323"/>
      <c r="W409" s="323"/>
      <c r="X409" s="323"/>
      <c r="Y409" s="323"/>
    </row>
    <row r="410" spans="1:25" ht="15" hidden="1">
      <c r="A410" s="449"/>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(E)'!$L$1,'Cumulative Cost Share Budget'!Q409,0)</f>
        <v>0</v>
      </c>
      <c r="R410" s="212">
        <f>IF('Cumulative Cost Share Budget'!L409='Split CS budget (E)'!$L$1,'Cumulative Cost Share Budget'!R409,0)</f>
        <v>0</v>
      </c>
      <c r="S410" s="61">
        <f>IF('Cumulative Cost Share Budget'!L409='Split CS budget (E)'!$L$1,'Cumulative Cost Share Budget'!S409,0)</f>
        <v>0</v>
      </c>
      <c r="T410" s="211">
        <f>IF('Cumulative Cost Share Budget'!L409='Split CS budget (E)'!$L$1,'Cumulative Cost Share Budget'!T409,0)</f>
        <v>0</v>
      </c>
      <c r="U410" s="323"/>
      <c r="V410" s="323"/>
      <c r="W410" s="323"/>
      <c r="X410" s="323"/>
      <c r="Y410" s="323"/>
    </row>
    <row r="411" spans="1:25" hidden="1">
      <c r="A411" s="449"/>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9"/>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5">
        <f>IF('Cumulative Cost Share Budget'!$L412='Split CS budget (E)'!$L$1,'Cumulative Cost Share Budget'!A412,0)</f>
        <v>0</v>
      </c>
      <c r="B413" s="493">
        <f>IF('Cumulative Cost Share Budget'!$L412='Split CS budget (E)'!$L$1,'Cumulative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(E)'!$L$1,'Cumulative Cost Share Budget'!M412,0)</f>
        <v>0</v>
      </c>
      <c r="N413" s="214">
        <f>IF('Cumulative Cost Share Budget'!L412='Split CS budget (E)'!$L$1,'Cumulative Cost Share Budget'!N412,0)</f>
        <v>0</v>
      </c>
      <c r="O413" s="214">
        <f>IF('Cumulative Cost Share Budget'!$L412='Split CS budget (E)'!$L$1,'Cumulative Cost Share Budget'!O412,0)</f>
        <v>0</v>
      </c>
      <c r="P413" s="209">
        <f>IF('Cumulative Cost Share Budget'!L412='Split CS budget (E)'!$L$1,'Cumulative Cost Share Budget'!P412,0)</f>
        <v>0</v>
      </c>
      <c r="Q413" s="211">
        <f>IF('Cumulative Cost Share Budget'!L412='Split CS budget (E)'!$L$1,'Cumulative Cost Share Budget'!Q412,0)</f>
        <v>0</v>
      </c>
      <c r="R413" s="212">
        <f>IF('Cumulative Cost Share Budget'!L412='Split CS budget (E)'!$L$1,'Cumulative Cost Share Budget'!R412,0)</f>
        <v>0</v>
      </c>
      <c r="S413" s="61">
        <f>IF('Cumulative Cost Share Budget'!L412='Split CS budget (E)'!$L$1,'Cumulative Cost Share Budget'!S412,0)</f>
        <v>0</v>
      </c>
      <c r="T413" s="211">
        <f>IF('Cumulative Cost Share Budget'!L412='Split CS budget (E)'!$L$1,'Cumulative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6"/>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(E)'!$L$1,'Cumulative Cost Share Budget'!Q413,0)</f>
        <v>0</v>
      </c>
      <c r="R414" s="212">
        <f>IF('Cumulative Cost Share Budget'!L413='Split CS budget (E)'!$L$1,'Cumulative Cost Share Budget'!R413,0)</f>
        <v>0</v>
      </c>
      <c r="S414" s="61">
        <f>IF('Cumulative Cost Share Budget'!L413='Split CS budget (E)'!$L$1,'Cumulative Cost Share Budget'!S413,0)</f>
        <v>0</v>
      </c>
      <c r="T414" s="211">
        <f>IF('Cumulative Cost Share Budget'!L413='Split CS budget (E)'!$L$1,'Cumulative Cost Share Budget'!T413,0)</f>
        <v>0</v>
      </c>
      <c r="U414" s="323"/>
      <c r="V414" s="323"/>
      <c r="W414" s="323"/>
      <c r="X414" s="323"/>
      <c r="Y414" s="323"/>
    </row>
    <row r="415" spans="1:25" hidden="1">
      <c r="A415" s="449"/>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(E)'!$L$1,'Cumulative Cost Share Budget'!Q414,0)</f>
        <v>0</v>
      </c>
      <c r="R415" s="212">
        <f>IF('Cumulative Cost Share Budget'!L414='Split CS budget (E)'!$L$1,'Cumulative Cost Share Budget'!R414,0)</f>
        <v>0</v>
      </c>
      <c r="S415" s="61">
        <f>IF('Cumulative Cost Share Budget'!L414='Split CS budget (E)'!$L$1,'Cumulative Cost Share Budget'!S414,0)</f>
        <v>0</v>
      </c>
      <c r="T415" s="211">
        <f>IF('Cumulative Cost Share Budget'!L414='Split CS budget (E)'!$L$1,'Cumulative Cost Share Budget'!T414,0)</f>
        <v>0</v>
      </c>
      <c r="U415" s="324"/>
      <c r="V415" s="324"/>
      <c r="W415" s="324"/>
      <c r="X415" s="324"/>
      <c r="Y415" s="324"/>
    </row>
    <row r="416" spans="1:25" hidden="1">
      <c r="A416" s="449"/>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(E)'!$L$1,'Cumulative Cost Share Budget'!Q415,0)</f>
        <v>0</v>
      </c>
      <c r="R416" s="212">
        <f>IF('Cumulative Cost Share Budget'!L415='Split CS budget (E)'!$L$1,'Cumulative Cost Share Budget'!R415,0)</f>
        <v>0</v>
      </c>
      <c r="S416" s="61">
        <f>IF('Cumulative Cost Share Budget'!L415='Split CS budget (E)'!$L$1,'Cumulative Cost Share Budget'!S415,0)</f>
        <v>0</v>
      </c>
      <c r="T416" s="211">
        <f>IF('Cumulative Cost Share Budget'!L415='Split CS budget (E)'!$L$1,'Cumulative Cost Share Budget'!T415,0)</f>
        <v>0</v>
      </c>
      <c r="U416" s="324"/>
      <c r="V416" s="324"/>
      <c r="W416" s="324"/>
      <c r="X416" s="324"/>
      <c r="Y416" s="324"/>
    </row>
    <row r="417" spans="1:25" ht="15" hidden="1">
      <c r="A417" s="449"/>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(E)'!$L$1,'Cumulative Cost Share Budget'!Q416,0)</f>
        <v>0</v>
      </c>
      <c r="R417" s="212">
        <f>IF('Cumulative Cost Share Budget'!L416='Split CS budget (E)'!$L$1,'Cumulative Cost Share Budget'!R416,0)</f>
        <v>0</v>
      </c>
      <c r="S417" s="61">
        <f>IF('Cumulative Cost Share Budget'!L416='Split CS budget (E)'!$L$1,'Cumulative Cost Share Budget'!S416,0)</f>
        <v>0</v>
      </c>
      <c r="T417" s="211">
        <f>IF('Cumulative Cost Share Budget'!L416='Split CS budget (E)'!$L$1,'Cumulative Cost Share Budget'!T416,0)</f>
        <v>0</v>
      </c>
      <c r="U417" s="323"/>
      <c r="V417" s="323"/>
      <c r="W417" s="323"/>
      <c r="X417" s="323"/>
      <c r="Y417" s="323"/>
    </row>
    <row r="418" spans="1:25" hidden="1">
      <c r="A418" s="449"/>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9"/>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5">
        <f>IF('Cumulative Cost Share Budget'!$L419='Split CS budget (E)'!$L$1,'Cumulative Cost Share Budget'!A419,0)</f>
        <v>0</v>
      </c>
      <c r="B420" s="493">
        <f>IF('Cumulative Cost Share Budget'!$L419='Split CS budget (E)'!$L$1,'Cumulative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(E)'!$L$1,'Cumulative Cost Share Budget'!M419,0)</f>
        <v>0</v>
      </c>
      <c r="N420" s="214">
        <f>IF('Cumulative Cost Share Budget'!L419='Split CS budget (E)'!$L$1,'Cumulative Cost Share Budget'!N419,0)</f>
        <v>0</v>
      </c>
      <c r="O420" s="214">
        <f>IF('Cumulative Cost Share Budget'!$L419='Split CS budget (E)'!$L$1,'Cumulative Cost Share Budget'!O419,0)</f>
        <v>0</v>
      </c>
      <c r="P420" s="209">
        <f>IF('Cumulative Cost Share Budget'!L419='Split CS budget (E)'!$L$1,'Cumulative Cost Share Budget'!P419,0)</f>
        <v>0</v>
      </c>
      <c r="Q420" s="211">
        <f>IF('Cumulative Cost Share Budget'!L419='Split CS budget (E)'!$L$1,'Cumulative Cost Share Budget'!Q419,0)</f>
        <v>0</v>
      </c>
      <c r="R420" s="212">
        <f>IF('Cumulative Cost Share Budget'!L419='Split CS budget (E)'!$L$1,'Cumulative Cost Share Budget'!R419,0)</f>
        <v>0</v>
      </c>
      <c r="S420" s="61">
        <f>IF('Cumulative Cost Share Budget'!L419='Split CS budget (E)'!$L$1,'Cumulative Cost Share Budget'!S419,0)</f>
        <v>0</v>
      </c>
      <c r="T420" s="211">
        <f>IF('Cumulative Cost Share Budget'!L419='Split CS budget (E)'!$L$1,'Cumulative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6"/>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(E)'!$L$1,'Cumulative Cost Share Budget'!Q420,0)</f>
        <v>0</v>
      </c>
      <c r="R421" s="212">
        <f>IF('Cumulative Cost Share Budget'!L420='Split CS budget (E)'!$L$1,'Cumulative Cost Share Budget'!R420,0)</f>
        <v>0</v>
      </c>
      <c r="S421" s="61">
        <f>IF('Cumulative Cost Share Budget'!L420='Split CS budget (E)'!$L$1,'Cumulative Cost Share Budget'!S420,0)</f>
        <v>0</v>
      </c>
      <c r="T421" s="211">
        <f>IF('Cumulative Cost Share Budget'!L420='Split CS budget (E)'!$L$1,'Cumulative Cost Share Budget'!T420,0)</f>
        <v>0</v>
      </c>
      <c r="U421" s="323"/>
      <c r="V421" s="323"/>
      <c r="W421" s="323"/>
      <c r="X421" s="323"/>
      <c r="Y421" s="323"/>
    </row>
    <row r="422" spans="1:25" hidden="1">
      <c r="A422" s="449"/>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(E)'!$L$1,'Cumulative Cost Share Budget'!Q421,0)</f>
        <v>0</v>
      </c>
      <c r="R422" s="212">
        <f>IF('Cumulative Cost Share Budget'!L421='Split CS budget (E)'!$L$1,'Cumulative Cost Share Budget'!R421,0)</f>
        <v>0</v>
      </c>
      <c r="S422" s="61">
        <f>IF('Cumulative Cost Share Budget'!L421='Split CS budget (E)'!$L$1,'Cumulative Cost Share Budget'!S421,0)</f>
        <v>0</v>
      </c>
      <c r="T422" s="211">
        <f>IF('Cumulative Cost Share Budget'!L421='Split CS budget (E)'!$L$1,'Cumulative Cost Share Budget'!T421,0)</f>
        <v>0</v>
      </c>
      <c r="U422" s="324"/>
      <c r="V422" s="324"/>
      <c r="W422" s="324"/>
      <c r="X422" s="324"/>
      <c r="Y422" s="324"/>
    </row>
    <row r="423" spans="1:25" hidden="1">
      <c r="A423" s="449"/>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(E)'!$L$1,'Cumulative Cost Share Budget'!Q422,0)</f>
        <v>0</v>
      </c>
      <c r="R423" s="212">
        <f>IF('Cumulative Cost Share Budget'!L422='Split CS budget (E)'!$L$1,'Cumulative Cost Share Budget'!R422,0)</f>
        <v>0</v>
      </c>
      <c r="S423" s="61">
        <f>IF('Cumulative Cost Share Budget'!L422='Split CS budget (E)'!$L$1,'Cumulative Cost Share Budget'!S422,0)</f>
        <v>0</v>
      </c>
      <c r="T423" s="211">
        <f>IF('Cumulative Cost Share Budget'!L422='Split CS budget (E)'!$L$1,'Cumulative Cost Share Budget'!T422,0)</f>
        <v>0</v>
      </c>
      <c r="U423" s="324"/>
      <c r="V423" s="324"/>
      <c r="W423" s="324"/>
      <c r="X423" s="324"/>
      <c r="Y423" s="324"/>
    </row>
    <row r="424" spans="1:25" ht="15" hidden="1">
      <c r="A424" s="449"/>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(E)'!$L$1,'Cumulative Cost Share Budget'!Q423,0)</f>
        <v>0</v>
      </c>
      <c r="R424" s="212">
        <f>IF('Cumulative Cost Share Budget'!L423='Split CS budget (E)'!$L$1,'Cumulative Cost Share Budget'!R423,0)</f>
        <v>0</v>
      </c>
      <c r="S424" s="61">
        <f>IF('Cumulative Cost Share Budget'!L423='Split CS budget (E)'!$L$1,'Cumulative Cost Share Budget'!S423,0)</f>
        <v>0</v>
      </c>
      <c r="T424" s="211">
        <f>IF('Cumulative Cost Share Budget'!L423='Split CS budget (E)'!$L$1,'Cumulative Cost Share Budget'!T423,0)</f>
        <v>0</v>
      </c>
      <c r="U424" s="323"/>
      <c r="V424" s="323"/>
      <c r="W424" s="323"/>
      <c r="X424" s="323"/>
      <c r="Y424" s="323"/>
    </row>
    <row r="425" spans="1:25" hidden="1">
      <c r="A425" s="449"/>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9"/>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5">
        <f>IF('Cumulative Cost Share Budget'!$L426='Split CS budget (E)'!$L$1,'Cumulative Cost Share Budget'!A426,0)</f>
        <v>0</v>
      </c>
      <c r="B427" s="493">
        <f>IF('Cumulative Cost Share Budget'!$L426='Split CS budget (E)'!$L$1,'Cumulative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(E)'!$L$1,'Cumulative Cost Share Budget'!M426,0)</f>
        <v>0</v>
      </c>
      <c r="N427" s="214">
        <f>IF('Cumulative Cost Share Budget'!L426='Split CS budget (E)'!$L$1,'Cumulative Cost Share Budget'!N426,0)</f>
        <v>0</v>
      </c>
      <c r="O427" s="214">
        <f>IF('Cumulative Cost Share Budget'!$L426='Split CS budget (E)'!$L$1,'Cumulative Cost Share Budget'!O426,0)</f>
        <v>0</v>
      </c>
      <c r="P427" s="209">
        <f>IF('Cumulative Cost Share Budget'!L426='Split CS budget (E)'!$L$1,'Cumulative Cost Share Budget'!P426,0)</f>
        <v>0</v>
      </c>
      <c r="Q427" s="211">
        <f>IF('Cumulative Cost Share Budget'!L426='Split CS budget (E)'!$L$1,'Cumulative Cost Share Budget'!Q426,0)</f>
        <v>0</v>
      </c>
      <c r="R427" s="212">
        <f>IF('Cumulative Cost Share Budget'!L426='Split CS budget (E)'!$L$1,'Cumulative Cost Share Budget'!R426,0)</f>
        <v>0</v>
      </c>
      <c r="S427" s="61">
        <f>IF('Cumulative Cost Share Budget'!L426='Split CS budget (E)'!$L$1,'Cumulative Cost Share Budget'!S426,0)</f>
        <v>0</v>
      </c>
      <c r="T427" s="211">
        <f>IF('Cumulative Cost Share Budget'!L426='Split CS budget (E)'!$L$1,'Cumulative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6"/>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(E)'!$L$1,'Cumulative Cost Share Budget'!Q427,0)</f>
        <v>0</v>
      </c>
      <c r="R428" s="212">
        <f>IF('Cumulative Cost Share Budget'!L427='Split CS budget (E)'!$L$1,'Cumulative Cost Share Budget'!R427,0)</f>
        <v>0</v>
      </c>
      <c r="S428" s="61">
        <f>IF('Cumulative Cost Share Budget'!L427='Split CS budget (E)'!$L$1,'Cumulative Cost Share Budget'!S427,0)</f>
        <v>0</v>
      </c>
      <c r="T428" s="211">
        <f>IF('Cumulative Cost Share Budget'!L427='Split CS budget (E)'!$L$1,'Cumulative Cost Share Budget'!T427,0)</f>
        <v>0</v>
      </c>
      <c r="U428" s="323"/>
      <c r="V428" s="323"/>
      <c r="W428" s="323"/>
      <c r="X428" s="323"/>
      <c r="Y428" s="323"/>
    </row>
    <row r="429" spans="1:25" hidden="1">
      <c r="A429" s="449"/>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(E)'!$L$1,'Cumulative Cost Share Budget'!Q428,0)</f>
        <v>0</v>
      </c>
      <c r="R429" s="212">
        <f>IF('Cumulative Cost Share Budget'!L428='Split CS budget (E)'!$L$1,'Cumulative Cost Share Budget'!R428,0)</f>
        <v>0</v>
      </c>
      <c r="S429" s="61">
        <f>IF('Cumulative Cost Share Budget'!L428='Split CS budget (E)'!$L$1,'Cumulative Cost Share Budget'!S428,0)</f>
        <v>0</v>
      </c>
      <c r="T429" s="211">
        <f>IF('Cumulative Cost Share Budget'!L428='Split CS budget (E)'!$L$1,'Cumulative Cost Share Budget'!T428,0)</f>
        <v>0</v>
      </c>
      <c r="U429" s="324"/>
      <c r="V429" s="324"/>
      <c r="W429" s="324"/>
      <c r="X429" s="324"/>
      <c r="Y429" s="324"/>
    </row>
    <row r="430" spans="1:25" hidden="1">
      <c r="A430" s="449"/>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(E)'!$L$1,'Cumulative Cost Share Budget'!Q429,0)</f>
        <v>0</v>
      </c>
      <c r="R430" s="212">
        <f>IF('Cumulative Cost Share Budget'!L429='Split CS budget (E)'!$L$1,'Cumulative Cost Share Budget'!R429,0)</f>
        <v>0</v>
      </c>
      <c r="S430" s="61">
        <f>IF('Cumulative Cost Share Budget'!L429='Split CS budget (E)'!$L$1,'Cumulative Cost Share Budget'!S429,0)</f>
        <v>0</v>
      </c>
      <c r="T430" s="211">
        <f>IF('Cumulative Cost Share Budget'!L429='Split CS budget (E)'!$L$1,'Cumulative Cost Share Budget'!T429,0)</f>
        <v>0</v>
      </c>
      <c r="U430" s="324"/>
      <c r="V430" s="324"/>
      <c r="W430" s="324"/>
      <c r="X430" s="324"/>
      <c r="Y430" s="324"/>
    </row>
    <row r="431" spans="1:25" ht="15" hidden="1">
      <c r="A431" s="449"/>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(E)'!$L$1,'Cumulative Cost Share Budget'!Q430,0)</f>
        <v>0</v>
      </c>
      <c r="R431" s="212">
        <f>IF('Cumulative Cost Share Budget'!L430='Split CS budget (E)'!$L$1,'Cumulative Cost Share Budget'!R430,0)</f>
        <v>0</v>
      </c>
      <c r="S431" s="61">
        <f>IF('Cumulative Cost Share Budget'!L430='Split CS budget (E)'!$L$1,'Cumulative Cost Share Budget'!S430,0)</f>
        <v>0</v>
      </c>
      <c r="T431" s="211">
        <f>IF('Cumulative Cost Share Budget'!L430='Split CS budget (E)'!$L$1,'Cumulative Cost Share Budget'!T430,0)</f>
        <v>0</v>
      </c>
      <c r="U431" s="323"/>
      <c r="V431" s="323"/>
      <c r="W431" s="323"/>
      <c r="X431" s="323"/>
      <c r="Y431" s="323"/>
    </row>
    <row r="432" spans="1:25" hidden="1">
      <c r="A432" s="449"/>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9"/>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5">
        <f>IF('Cumulative Cost Share Budget'!$L433='Split CS budget (E)'!$L$1,'Cumulative Cost Share Budget'!A433,0)</f>
        <v>0</v>
      </c>
      <c r="B434" s="493">
        <f>IF('Cumulative Cost Share Budget'!$L433='Split CS budget (E)'!$L$1,'Cumulative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(E)'!$L$1,'Cumulative Cost Share Budget'!M433,0)</f>
        <v>0</v>
      </c>
      <c r="N434" s="214">
        <f>IF('Cumulative Cost Share Budget'!L433='Split CS budget (E)'!$L$1,'Cumulative Cost Share Budget'!N433,0)</f>
        <v>0</v>
      </c>
      <c r="O434" s="214">
        <f>IF('Cumulative Cost Share Budget'!$L433='Split CS budget (E)'!$L$1,'Cumulative Cost Share Budget'!O433,0)</f>
        <v>0</v>
      </c>
      <c r="P434" s="209">
        <f>IF('Cumulative Cost Share Budget'!L433='Split CS budget (E)'!$L$1,'Cumulative Cost Share Budget'!P433,0)</f>
        <v>0</v>
      </c>
      <c r="Q434" s="211">
        <f>IF('Cumulative Cost Share Budget'!L433='Split CS budget (E)'!$L$1,'Cumulative Cost Share Budget'!Q433,0)</f>
        <v>0</v>
      </c>
      <c r="R434" s="212">
        <f>IF('Cumulative Cost Share Budget'!L433='Split CS budget (E)'!$L$1,'Cumulative Cost Share Budget'!R433,0)</f>
        <v>0</v>
      </c>
      <c r="S434" s="61">
        <f>IF('Cumulative Cost Share Budget'!L433='Split CS budget (E)'!$L$1,'Cumulative Cost Share Budget'!S433,0)</f>
        <v>0</v>
      </c>
      <c r="T434" s="211">
        <f>IF('Cumulative Cost Share Budget'!L433='Split CS budget (E)'!$L$1,'Cumulative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6"/>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(E)'!$L$1,'Cumulative Cost Share Budget'!Q434,0)</f>
        <v>0</v>
      </c>
      <c r="R435" s="212">
        <f>IF('Cumulative Cost Share Budget'!L434='Split CS budget (E)'!$L$1,'Cumulative Cost Share Budget'!R434,0)</f>
        <v>0</v>
      </c>
      <c r="S435" s="61">
        <f>IF('Cumulative Cost Share Budget'!L434='Split CS budget (E)'!$L$1,'Cumulative Cost Share Budget'!S434,0)</f>
        <v>0</v>
      </c>
      <c r="T435" s="211">
        <f>IF('Cumulative Cost Share Budget'!L434='Split CS budget (E)'!$L$1,'Cumulative Cost Share Budget'!T434,0)</f>
        <v>0</v>
      </c>
      <c r="U435" s="323"/>
      <c r="V435" s="323"/>
      <c r="W435" s="323"/>
      <c r="X435" s="323"/>
      <c r="Y435" s="323"/>
    </row>
    <row r="436" spans="1:25" hidden="1">
      <c r="A436" s="449"/>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(E)'!$L$1,'Cumulative Cost Share Budget'!Q435,0)</f>
        <v>0</v>
      </c>
      <c r="R436" s="212">
        <f>IF('Cumulative Cost Share Budget'!L435='Split CS budget (E)'!$L$1,'Cumulative Cost Share Budget'!R435,0)</f>
        <v>0</v>
      </c>
      <c r="S436" s="61">
        <f>IF('Cumulative Cost Share Budget'!L435='Split CS budget (E)'!$L$1,'Cumulative Cost Share Budget'!S435,0)</f>
        <v>0</v>
      </c>
      <c r="T436" s="211">
        <f>IF('Cumulative Cost Share Budget'!L435='Split CS budget (E)'!$L$1,'Cumulative Cost Share Budget'!T435,0)</f>
        <v>0</v>
      </c>
      <c r="U436" s="324"/>
      <c r="V436" s="324"/>
      <c r="W436" s="324"/>
      <c r="X436" s="324"/>
      <c r="Y436" s="324"/>
    </row>
    <row r="437" spans="1:25" hidden="1">
      <c r="A437" s="449"/>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(E)'!$L$1,'Cumulative Cost Share Budget'!Q436,0)</f>
        <v>0</v>
      </c>
      <c r="R437" s="212">
        <f>IF('Cumulative Cost Share Budget'!L436='Split CS budget (E)'!$L$1,'Cumulative Cost Share Budget'!R436,0)</f>
        <v>0</v>
      </c>
      <c r="S437" s="61">
        <f>IF('Cumulative Cost Share Budget'!L436='Split CS budget (E)'!$L$1,'Cumulative Cost Share Budget'!S436,0)</f>
        <v>0</v>
      </c>
      <c r="T437" s="211">
        <f>IF('Cumulative Cost Share Budget'!L436='Split CS budget (E)'!$L$1,'Cumulative Cost Share Budget'!T436,0)</f>
        <v>0</v>
      </c>
      <c r="U437" s="324"/>
      <c r="V437" s="324"/>
      <c r="W437" s="324"/>
      <c r="X437" s="324"/>
      <c r="Y437" s="324"/>
    </row>
    <row r="438" spans="1:25" ht="15" hidden="1">
      <c r="A438" s="449"/>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(E)'!$L$1,'Cumulative Cost Share Budget'!Q437,0)</f>
        <v>0</v>
      </c>
      <c r="R438" s="212">
        <f>IF('Cumulative Cost Share Budget'!L437='Split CS budget (E)'!$L$1,'Cumulative Cost Share Budget'!R437,0)</f>
        <v>0</v>
      </c>
      <c r="S438" s="61">
        <f>IF('Cumulative Cost Share Budget'!L437='Split CS budget (E)'!$L$1,'Cumulative Cost Share Budget'!S437,0)</f>
        <v>0</v>
      </c>
      <c r="T438" s="211">
        <f>IF('Cumulative Cost Share Budget'!L437='Split CS budget (E)'!$L$1,'Cumulative Cost Share Budget'!T437,0)</f>
        <v>0</v>
      </c>
      <c r="U438" s="323"/>
      <c r="V438" s="323"/>
      <c r="W438" s="323"/>
      <c r="X438" s="323"/>
      <c r="Y438" s="323"/>
    </row>
    <row r="439" spans="1:25" hidden="1">
      <c r="A439" s="449"/>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9"/>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5">
        <f>IF('Cumulative Cost Share Budget'!$L440='Split CS budget (E)'!$L$1,'Cumulative Cost Share Budget'!A440,0)</f>
        <v>0</v>
      </c>
      <c r="B441" s="493">
        <f>IF('Cumulative Cost Share Budget'!$L440='Split CS budget (E)'!$L$1,'Cumulative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(E)'!$L$1,'Cumulative Cost Share Budget'!M440,0)</f>
        <v>0</v>
      </c>
      <c r="N441" s="214">
        <f>IF('Cumulative Cost Share Budget'!L440='Split CS budget (E)'!$L$1,'Cumulative Cost Share Budget'!N440,0)</f>
        <v>0</v>
      </c>
      <c r="O441" s="214">
        <f>IF('Cumulative Cost Share Budget'!$L440='Split CS budget (E)'!$L$1,'Cumulative Cost Share Budget'!O440,0)</f>
        <v>0</v>
      </c>
      <c r="P441" s="209">
        <f>IF('Cumulative Cost Share Budget'!L440='Split CS budget (E)'!$L$1,'Cumulative Cost Share Budget'!P440,0)</f>
        <v>0</v>
      </c>
      <c r="Q441" s="211">
        <f>IF('Cumulative Cost Share Budget'!L440='Split CS budget (E)'!$L$1,'Cumulative Cost Share Budget'!Q440,0)</f>
        <v>0</v>
      </c>
      <c r="R441" s="212">
        <f>IF('Cumulative Cost Share Budget'!L440='Split CS budget (E)'!$L$1,'Cumulative Cost Share Budget'!R440,0)</f>
        <v>0</v>
      </c>
      <c r="S441" s="61">
        <f>IF('Cumulative Cost Share Budget'!L440='Split CS budget (E)'!$L$1,'Cumulative Cost Share Budget'!S440,0)</f>
        <v>0</v>
      </c>
      <c r="T441" s="211">
        <f>IF('Cumulative Cost Share Budget'!L440='Split CS budget (E)'!$L$1,'Cumulative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6"/>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(E)'!$L$1,'Cumulative Cost Share Budget'!Q441,0)</f>
        <v>0</v>
      </c>
      <c r="R442" s="212">
        <f>IF('Cumulative Cost Share Budget'!L441='Split CS budget (E)'!$L$1,'Cumulative Cost Share Budget'!R441,0)</f>
        <v>0</v>
      </c>
      <c r="S442" s="61">
        <f>IF('Cumulative Cost Share Budget'!L441='Split CS budget (E)'!$L$1,'Cumulative Cost Share Budget'!S441,0)</f>
        <v>0</v>
      </c>
      <c r="T442" s="211">
        <f>IF('Cumulative Cost Share Budget'!L441='Split CS budget (E)'!$L$1,'Cumulative Cost Share Budget'!T441,0)</f>
        <v>0</v>
      </c>
      <c r="U442" s="323"/>
      <c r="V442" s="323"/>
      <c r="W442" s="323"/>
      <c r="X442" s="323"/>
      <c r="Y442" s="323"/>
    </row>
    <row r="443" spans="1:25" hidden="1">
      <c r="A443" s="449"/>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(E)'!$L$1,'Cumulative Cost Share Budget'!Q442,0)</f>
        <v>0</v>
      </c>
      <c r="R443" s="212">
        <f>IF('Cumulative Cost Share Budget'!L442='Split CS budget (E)'!$L$1,'Cumulative Cost Share Budget'!R442,0)</f>
        <v>0</v>
      </c>
      <c r="S443" s="61">
        <f>IF('Cumulative Cost Share Budget'!L442='Split CS budget (E)'!$L$1,'Cumulative Cost Share Budget'!S442,0)</f>
        <v>0</v>
      </c>
      <c r="T443" s="211">
        <f>IF('Cumulative Cost Share Budget'!L442='Split CS budget (E)'!$L$1,'Cumulative Cost Share Budget'!T442,0)</f>
        <v>0</v>
      </c>
      <c r="U443" s="324"/>
      <c r="V443" s="324"/>
      <c r="W443" s="324"/>
      <c r="X443" s="324"/>
      <c r="Y443" s="324"/>
    </row>
    <row r="444" spans="1:25" hidden="1">
      <c r="A444" s="449"/>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(E)'!$L$1,'Cumulative Cost Share Budget'!Q443,0)</f>
        <v>0</v>
      </c>
      <c r="R444" s="212">
        <f>IF('Cumulative Cost Share Budget'!L443='Split CS budget (E)'!$L$1,'Cumulative Cost Share Budget'!R443,0)</f>
        <v>0</v>
      </c>
      <c r="S444" s="61">
        <f>IF('Cumulative Cost Share Budget'!L443='Split CS budget (E)'!$L$1,'Cumulative Cost Share Budget'!S443,0)</f>
        <v>0</v>
      </c>
      <c r="T444" s="211">
        <f>IF('Cumulative Cost Share Budget'!L443='Split CS budget (E)'!$L$1,'Cumulative Cost Share Budget'!T443,0)</f>
        <v>0</v>
      </c>
      <c r="U444" s="324"/>
      <c r="V444" s="324"/>
      <c r="W444" s="324"/>
      <c r="X444" s="324"/>
      <c r="Y444" s="324"/>
    </row>
    <row r="445" spans="1:25" ht="15" hidden="1">
      <c r="A445" s="449"/>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(E)'!$L$1,'Cumulative Cost Share Budget'!Q444,0)</f>
        <v>0</v>
      </c>
      <c r="R445" s="212">
        <f>IF('Cumulative Cost Share Budget'!L444='Split CS budget (E)'!$L$1,'Cumulative Cost Share Budget'!R444,0)</f>
        <v>0</v>
      </c>
      <c r="S445" s="61">
        <f>IF('Cumulative Cost Share Budget'!L444='Split CS budget (E)'!$L$1,'Cumulative Cost Share Budget'!S444,0)</f>
        <v>0</v>
      </c>
      <c r="T445" s="211">
        <f>IF('Cumulative Cost Share Budget'!L444='Split CS budget (E)'!$L$1,'Cumulative Cost Share Budget'!T444,0)</f>
        <v>0</v>
      </c>
      <c r="U445" s="323"/>
      <c r="V445" s="323"/>
      <c r="W445" s="323"/>
      <c r="X445" s="323"/>
      <c r="Y445" s="323"/>
    </row>
    <row r="446" spans="1:25" hidden="1">
      <c r="A446" s="449"/>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9"/>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5">
        <f>IF('Cumulative Cost Share Budget'!$L447='Split CS budget (E)'!$L$1,'Cumulative Cost Share Budget'!A447,0)</f>
        <v>0</v>
      </c>
      <c r="B448" s="493">
        <f>IF('Cumulative Cost Share Budget'!$L447='Split CS budget (E)'!$L$1,'Cumulative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(E)'!$L$1,'Cumulative Cost Share Budget'!M447,0)</f>
        <v>0</v>
      </c>
      <c r="N448" s="214">
        <f>IF('Cumulative Cost Share Budget'!L447='Split CS budget (E)'!$L$1,'Cumulative Cost Share Budget'!N447,0)</f>
        <v>0</v>
      </c>
      <c r="O448" s="214">
        <f>IF('Cumulative Cost Share Budget'!$L447='Split CS budget (E)'!$L$1,'Cumulative Cost Share Budget'!O447,0)</f>
        <v>0</v>
      </c>
      <c r="P448" s="209">
        <f>IF('Cumulative Cost Share Budget'!L447='Split CS budget (E)'!$L$1,'Cumulative Cost Share Budget'!P447,0)</f>
        <v>0</v>
      </c>
      <c r="Q448" s="211">
        <f>IF('Cumulative Cost Share Budget'!L447='Split CS budget (E)'!$L$1,'Cumulative Cost Share Budget'!Q447,0)</f>
        <v>0</v>
      </c>
      <c r="R448" s="212">
        <f>IF('Cumulative Cost Share Budget'!L447='Split CS budget (E)'!$L$1,'Cumulative Cost Share Budget'!R447,0)</f>
        <v>0</v>
      </c>
      <c r="S448" s="61">
        <f>IF('Cumulative Cost Share Budget'!L447='Split CS budget (E)'!$L$1,'Cumulative Cost Share Budget'!S447,0)</f>
        <v>0</v>
      </c>
      <c r="T448" s="211">
        <f>IF('Cumulative Cost Share Budget'!L447='Split CS budget (E)'!$L$1,'Cumulative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6"/>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(E)'!$L$1,'Cumulative Cost Share Budget'!Q448,0)</f>
        <v>0</v>
      </c>
      <c r="R449" s="212">
        <f>IF('Cumulative Cost Share Budget'!L448='Split CS budget (E)'!$L$1,'Cumulative Cost Share Budget'!R448,0)</f>
        <v>0</v>
      </c>
      <c r="S449" s="61">
        <f>IF('Cumulative Cost Share Budget'!L448='Split CS budget (E)'!$L$1,'Cumulative Cost Share Budget'!S448,0)</f>
        <v>0</v>
      </c>
      <c r="T449" s="211">
        <f>IF('Cumulative Cost Share Budget'!L448='Split CS budget (E)'!$L$1,'Cumulative Cost Share Budget'!T448,0)</f>
        <v>0</v>
      </c>
      <c r="U449" s="323"/>
      <c r="V449" s="323"/>
      <c r="W449" s="323"/>
      <c r="X449" s="323"/>
      <c r="Y449" s="323"/>
    </row>
    <row r="450" spans="1:25" hidden="1">
      <c r="A450" s="449"/>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(E)'!$L$1,'Cumulative Cost Share Budget'!Q449,0)</f>
        <v>0</v>
      </c>
      <c r="R450" s="212">
        <f>IF('Cumulative Cost Share Budget'!L449='Split CS budget (E)'!$L$1,'Cumulative Cost Share Budget'!R449,0)</f>
        <v>0</v>
      </c>
      <c r="S450" s="61">
        <f>IF('Cumulative Cost Share Budget'!L449='Split CS budget (E)'!$L$1,'Cumulative Cost Share Budget'!S449,0)</f>
        <v>0</v>
      </c>
      <c r="T450" s="211">
        <f>IF('Cumulative Cost Share Budget'!L449='Split CS budget (E)'!$L$1,'Cumulative Cost Share Budget'!T449,0)</f>
        <v>0</v>
      </c>
      <c r="U450" s="324"/>
      <c r="V450" s="324"/>
      <c r="W450" s="324"/>
      <c r="X450" s="324"/>
      <c r="Y450" s="324"/>
    </row>
    <row r="451" spans="1:25" hidden="1">
      <c r="A451" s="449"/>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(E)'!$L$1,'Cumulative Cost Share Budget'!Q450,0)</f>
        <v>0</v>
      </c>
      <c r="R451" s="212">
        <f>IF('Cumulative Cost Share Budget'!L450='Split CS budget (E)'!$L$1,'Cumulative Cost Share Budget'!R450,0)</f>
        <v>0</v>
      </c>
      <c r="S451" s="61">
        <f>IF('Cumulative Cost Share Budget'!L450='Split CS budget (E)'!$L$1,'Cumulative Cost Share Budget'!S450,0)</f>
        <v>0</v>
      </c>
      <c r="T451" s="211">
        <f>IF('Cumulative Cost Share Budget'!L450='Split CS budget (E)'!$L$1,'Cumulative Cost Share Budget'!T450,0)</f>
        <v>0</v>
      </c>
      <c r="U451" s="324"/>
      <c r="V451" s="324"/>
      <c r="W451" s="324"/>
      <c r="X451" s="324"/>
      <c r="Y451" s="324"/>
    </row>
    <row r="452" spans="1:25" ht="15" hidden="1">
      <c r="A452" s="449"/>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(E)'!$L$1,'Cumulative Cost Share Budget'!Q451,0)</f>
        <v>0</v>
      </c>
      <c r="R452" s="212">
        <f>IF('Cumulative Cost Share Budget'!L451='Split CS budget (E)'!$L$1,'Cumulative Cost Share Budget'!R451,0)</f>
        <v>0</v>
      </c>
      <c r="S452" s="61">
        <f>IF('Cumulative Cost Share Budget'!L451='Split CS budget (E)'!$L$1,'Cumulative Cost Share Budget'!S451,0)</f>
        <v>0</v>
      </c>
      <c r="T452" s="211">
        <f>IF('Cumulative Cost Share Budget'!L451='Split CS budget (E)'!$L$1,'Cumulative Cost Share Budget'!T451,0)</f>
        <v>0</v>
      </c>
      <c r="U452" s="323"/>
      <c r="V452" s="323"/>
      <c r="W452" s="323"/>
      <c r="X452" s="323"/>
      <c r="Y452" s="323"/>
    </row>
    <row r="453" spans="1:25" hidden="1">
      <c r="A453" s="449"/>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9"/>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5">
        <f>IF('Cumulative Cost Share Budget'!$L454='Split CS budget (E)'!$L$1,'Cumulative Cost Share Budget'!A454,0)</f>
        <v>0</v>
      </c>
      <c r="B455" s="493">
        <f>IF('Cumulative Cost Share Budget'!$L454='Split CS budget (E)'!$L$1,'Cumulative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(E)'!$L$1,'Cumulative Cost Share Budget'!M454,0)</f>
        <v>0</v>
      </c>
      <c r="N455" s="214">
        <f>IF('Cumulative Cost Share Budget'!L454='Split CS budget (E)'!$L$1,'Cumulative Cost Share Budget'!N454,0)</f>
        <v>0</v>
      </c>
      <c r="O455" s="214">
        <f>IF('Cumulative Cost Share Budget'!$L454='Split CS budget (E)'!$L$1,'Cumulative Cost Share Budget'!O454,0)</f>
        <v>0</v>
      </c>
      <c r="P455" s="209">
        <f>IF('Cumulative Cost Share Budget'!L454='Split CS budget (E)'!$L$1,'Cumulative Cost Share Budget'!P454,0)</f>
        <v>0</v>
      </c>
      <c r="Q455" s="211">
        <f>IF('Cumulative Cost Share Budget'!L454='Split CS budget (E)'!$L$1,'Cumulative Cost Share Budget'!Q454,0)</f>
        <v>0</v>
      </c>
      <c r="R455" s="212">
        <f>IF('Cumulative Cost Share Budget'!L454='Split CS budget (E)'!$L$1,'Cumulative Cost Share Budget'!R454,0)</f>
        <v>0</v>
      </c>
      <c r="S455" s="61">
        <f>IF('Cumulative Cost Share Budget'!L454='Split CS budget (E)'!$L$1,'Cumulative Cost Share Budget'!S454,0)</f>
        <v>0</v>
      </c>
      <c r="T455" s="211">
        <f>IF('Cumulative Cost Share Budget'!L454='Split CS budget (E)'!$L$1,'Cumulative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6"/>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(E)'!$L$1,'Cumulative Cost Share Budget'!Q455,0)</f>
        <v>0</v>
      </c>
      <c r="R456" s="212">
        <f>IF('Cumulative Cost Share Budget'!L455='Split CS budget (E)'!$L$1,'Cumulative Cost Share Budget'!R455,0)</f>
        <v>0</v>
      </c>
      <c r="S456" s="61">
        <f>IF('Cumulative Cost Share Budget'!L455='Split CS budget (E)'!$L$1,'Cumulative Cost Share Budget'!S455,0)</f>
        <v>0</v>
      </c>
      <c r="T456" s="211">
        <f>IF('Cumulative Cost Share Budget'!L455='Split CS budget (E)'!$L$1,'Cumulative Cost Share Budget'!T455,0)</f>
        <v>0</v>
      </c>
      <c r="U456" s="323"/>
      <c r="V456" s="323"/>
      <c r="W456" s="323"/>
      <c r="X456" s="323"/>
      <c r="Y456" s="323"/>
    </row>
    <row r="457" spans="1:25" hidden="1">
      <c r="A457" s="449"/>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(E)'!$L$1,'Cumulative Cost Share Budget'!Q456,0)</f>
        <v>0</v>
      </c>
      <c r="R457" s="212">
        <f>IF('Cumulative Cost Share Budget'!L456='Split CS budget (E)'!$L$1,'Cumulative Cost Share Budget'!R456,0)</f>
        <v>0</v>
      </c>
      <c r="S457" s="61">
        <f>IF('Cumulative Cost Share Budget'!L456='Split CS budget (E)'!$L$1,'Cumulative Cost Share Budget'!S456,0)</f>
        <v>0</v>
      </c>
      <c r="T457" s="211">
        <f>IF('Cumulative Cost Share Budget'!L456='Split CS budget (E)'!$L$1,'Cumulative Cost Share Budget'!T456,0)</f>
        <v>0</v>
      </c>
      <c r="U457" s="324"/>
      <c r="V457" s="324"/>
      <c r="W457" s="324"/>
      <c r="X457" s="324"/>
      <c r="Y457" s="324"/>
    </row>
    <row r="458" spans="1:25" hidden="1">
      <c r="A458" s="449"/>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(E)'!$L$1,'Cumulative Cost Share Budget'!Q457,0)</f>
        <v>0</v>
      </c>
      <c r="R458" s="212">
        <f>IF('Cumulative Cost Share Budget'!L457='Split CS budget (E)'!$L$1,'Cumulative Cost Share Budget'!R457,0)</f>
        <v>0</v>
      </c>
      <c r="S458" s="61">
        <f>IF('Cumulative Cost Share Budget'!L457='Split CS budget (E)'!$L$1,'Cumulative Cost Share Budget'!S457,0)</f>
        <v>0</v>
      </c>
      <c r="T458" s="211">
        <f>IF('Cumulative Cost Share Budget'!L457='Split CS budget (E)'!$L$1,'Cumulative Cost Share Budget'!T457,0)</f>
        <v>0</v>
      </c>
      <c r="U458" s="324"/>
      <c r="V458" s="324"/>
      <c r="W458" s="324"/>
      <c r="X458" s="324"/>
      <c r="Y458" s="324"/>
    </row>
    <row r="459" spans="1:25" ht="15" hidden="1">
      <c r="A459" s="449"/>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(E)'!$L$1,'Cumulative Cost Share Budget'!Q458,0)</f>
        <v>0</v>
      </c>
      <c r="R459" s="212">
        <f>IF('Cumulative Cost Share Budget'!L458='Split CS budget (E)'!$L$1,'Cumulative Cost Share Budget'!R458,0)</f>
        <v>0</v>
      </c>
      <c r="S459" s="61">
        <f>IF('Cumulative Cost Share Budget'!L458='Split CS budget (E)'!$L$1,'Cumulative Cost Share Budget'!S458,0)</f>
        <v>0</v>
      </c>
      <c r="T459" s="211">
        <f>IF('Cumulative Cost Share Budget'!L458='Split CS budget (E)'!$L$1,'Cumulative Cost Share Budget'!T458,0)</f>
        <v>0</v>
      </c>
      <c r="U459" s="323"/>
      <c r="V459" s="323"/>
      <c r="W459" s="323"/>
      <c r="X459" s="323"/>
      <c r="Y459" s="323"/>
    </row>
    <row r="460" spans="1:25" hidden="1">
      <c r="A460" s="449"/>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9"/>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5">
        <f>IF('Cumulative Cost Share Budget'!$L461='Split CS budget (E)'!$L$1,'Cumulative Cost Share Budget'!A461,0)</f>
        <v>0</v>
      </c>
      <c r="B462" s="493">
        <f>IF('Cumulative Cost Share Budget'!$L461='Split CS budget (E)'!$L$1,'Cumulative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(E)'!$L$1,'Cumulative Cost Share Budget'!M461,0)</f>
        <v>0</v>
      </c>
      <c r="N462" s="214">
        <f>IF('Cumulative Cost Share Budget'!L461='Split CS budget (E)'!$L$1,'Cumulative Cost Share Budget'!N461,0)</f>
        <v>0</v>
      </c>
      <c r="O462" s="214">
        <f>IF('Cumulative Cost Share Budget'!$L461='Split CS budget (E)'!$L$1,'Cumulative Cost Share Budget'!O461,0)</f>
        <v>0</v>
      </c>
      <c r="P462" s="209">
        <f>IF('Cumulative Cost Share Budget'!L461='Split CS budget (E)'!$L$1,'Cumulative Cost Share Budget'!P461,0)</f>
        <v>0</v>
      </c>
      <c r="Q462" s="211">
        <f>IF('Cumulative Cost Share Budget'!L461='Split CS budget (E)'!$L$1,'Cumulative Cost Share Budget'!Q461,0)</f>
        <v>0</v>
      </c>
      <c r="R462" s="212">
        <f>IF('Cumulative Cost Share Budget'!L461='Split CS budget (E)'!$L$1,'Cumulative Cost Share Budget'!R461,0)</f>
        <v>0</v>
      </c>
      <c r="S462" s="61">
        <f>IF('Cumulative Cost Share Budget'!L461='Split CS budget (E)'!$L$1,'Cumulative Cost Share Budget'!S461,0)</f>
        <v>0</v>
      </c>
      <c r="T462" s="211">
        <f>IF('Cumulative Cost Share Budget'!L461='Split CS budget (E)'!$L$1,'Cumulative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6"/>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(E)'!$L$1,'Cumulative Cost Share Budget'!Q462,0)</f>
        <v>0</v>
      </c>
      <c r="R463" s="212">
        <f>IF('Cumulative Cost Share Budget'!L462='Split CS budget (E)'!$L$1,'Cumulative Cost Share Budget'!R462,0)</f>
        <v>0</v>
      </c>
      <c r="S463" s="61">
        <f>IF('Cumulative Cost Share Budget'!L462='Split CS budget (E)'!$L$1,'Cumulative Cost Share Budget'!S462,0)</f>
        <v>0</v>
      </c>
      <c r="T463" s="211">
        <f>IF('Cumulative Cost Share Budget'!L462='Split CS budget (E)'!$L$1,'Cumulative Cost Share Budget'!T462,0)</f>
        <v>0</v>
      </c>
      <c r="U463" s="323"/>
      <c r="V463" s="323"/>
      <c r="W463" s="323"/>
      <c r="X463" s="323"/>
      <c r="Y463" s="323"/>
    </row>
    <row r="464" spans="1:25" hidden="1">
      <c r="A464" s="449"/>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(E)'!$L$1,'Cumulative Cost Share Budget'!Q463,0)</f>
        <v>0</v>
      </c>
      <c r="R464" s="212">
        <f>IF('Cumulative Cost Share Budget'!L463='Split CS budget (E)'!$L$1,'Cumulative Cost Share Budget'!R463,0)</f>
        <v>0</v>
      </c>
      <c r="S464" s="61">
        <f>IF('Cumulative Cost Share Budget'!L463='Split CS budget (E)'!$L$1,'Cumulative Cost Share Budget'!S463,0)</f>
        <v>0</v>
      </c>
      <c r="T464" s="211">
        <f>IF('Cumulative Cost Share Budget'!L463='Split CS budget (E)'!$L$1,'Cumulative Cost Share Budget'!T463,0)</f>
        <v>0</v>
      </c>
      <c r="U464" s="324"/>
      <c r="V464" s="324"/>
      <c r="W464" s="324"/>
      <c r="X464" s="324"/>
      <c r="Y464" s="324"/>
    </row>
    <row r="465" spans="1:41" hidden="1">
      <c r="A465" s="449"/>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(E)'!$L$1,'Cumulative Cost Share Budget'!Q464,0)</f>
        <v>0</v>
      </c>
      <c r="R465" s="212">
        <f>IF('Cumulative Cost Share Budget'!L464='Split CS budget (E)'!$L$1,'Cumulative Cost Share Budget'!R464,0)</f>
        <v>0</v>
      </c>
      <c r="S465" s="61">
        <f>IF('Cumulative Cost Share Budget'!L464='Split CS budget (E)'!$L$1,'Cumulative Cost Share Budget'!S464,0)</f>
        <v>0</v>
      </c>
      <c r="T465" s="211">
        <f>IF('Cumulative Cost Share Budget'!L464='Split CS budget (E)'!$L$1,'Cumulative Cost Share Budget'!T464,0)</f>
        <v>0</v>
      </c>
      <c r="U465" s="324"/>
      <c r="V465" s="324"/>
      <c r="W465" s="324"/>
      <c r="X465" s="324"/>
      <c r="Y465" s="324"/>
    </row>
    <row r="466" spans="1:41" ht="15" hidden="1">
      <c r="A466" s="449"/>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(E)'!$L$1,'Cumulative Cost Share Budget'!Q465,0)</f>
        <v>0</v>
      </c>
      <c r="R466" s="212">
        <f>IF('Cumulative Cost Share Budget'!L465='Split CS budget (E)'!$L$1,'Cumulative Cost Share Budget'!R465,0)</f>
        <v>0</v>
      </c>
      <c r="S466" s="61">
        <f>IF('Cumulative Cost Share Budget'!L465='Split CS budget (E)'!$L$1,'Cumulative Cost Share Budget'!S465,0)</f>
        <v>0</v>
      </c>
      <c r="T466" s="211">
        <f>IF('Cumulative Cost Share Budget'!L465='Split CS budget (E)'!$L$1,'Cumulative Cost Share Budget'!T465,0)</f>
        <v>0</v>
      </c>
      <c r="U466" s="323"/>
      <c r="V466" s="323"/>
      <c r="W466" s="323"/>
      <c r="X466" s="323"/>
      <c r="Y466" s="323"/>
    </row>
    <row r="467" spans="1:41" hidden="1">
      <c r="A467" s="449"/>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9"/>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62"/>
      <c r="V470" s="762"/>
      <c r="W470" s="762"/>
      <c r="X470" s="762"/>
      <c r="Y470" s="762"/>
      <c r="Z470" s="51"/>
      <c r="AA470" s="51"/>
      <c r="AB470" s="51"/>
      <c r="AC470" s="51"/>
      <c r="AD470" s="51"/>
      <c r="AE470" s="51"/>
      <c r="AF470" s="51"/>
      <c r="AH470" s="1"/>
      <c r="AI470" s="1"/>
      <c r="AJ470" s="1"/>
      <c r="AK470" s="1"/>
      <c r="AL470" s="1"/>
      <c r="AM470" s="1"/>
      <c r="AN470" s="1"/>
      <c r="AO470" s="1"/>
    </row>
    <row r="471" spans="1:41">
      <c r="A471" s="449"/>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9"/>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785" t="s">
        <v>426</v>
      </c>
      <c r="B473" s="785"/>
      <c r="C473" s="785"/>
      <c r="D473" s="785"/>
      <c r="E473" s="785"/>
      <c r="F473" s="785"/>
      <c r="G473" s="785"/>
      <c r="H473" s="785"/>
      <c r="I473" s="785"/>
      <c r="J473" s="785"/>
      <c r="M473" s="53" t="s">
        <v>120</v>
      </c>
      <c r="N473" s="57" t="s">
        <v>79</v>
      </c>
      <c r="O473" s="57" t="s">
        <v>109</v>
      </c>
      <c r="P473" s="57" t="s">
        <v>18</v>
      </c>
      <c r="Q473" s="57"/>
      <c r="R473" s="57" t="s">
        <v>176</v>
      </c>
      <c r="S473" s="57"/>
      <c r="T473" s="57"/>
      <c r="U473" s="762" t="s">
        <v>118</v>
      </c>
      <c r="V473" s="762"/>
      <c r="W473" s="762"/>
      <c r="X473" s="762"/>
      <c r="Y473" s="762"/>
      <c r="Z473" s="68"/>
      <c r="AA473" s="68"/>
      <c r="AB473" s="68"/>
      <c r="AC473" s="68"/>
      <c r="AD473" s="68"/>
      <c r="AE473" s="68"/>
      <c r="AF473" s="68"/>
      <c r="AH473" s="53"/>
      <c r="AI473" s="53"/>
      <c r="AJ473" s="53"/>
      <c r="AK473" s="53"/>
      <c r="AL473" s="53"/>
      <c r="AM473" s="53"/>
      <c r="AN473" s="53"/>
      <c r="AO473" s="53"/>
    </row>
    <row r="474" spans="1:41">
      <c r="A474" s="53" t="s">
        <v>61</v>
      </c>
      <c r="B474" s="489" t="s">
        <v>417</v>
      </c>
      <c r="C474" s="489" t="s">
        <v>415</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5">
        <f>IF('Cumulative Cost Share Budget'!$L475='Split CS budget (E)'!$L$1,'Cumulative Cost Share Budget'!A475,0)</f>
        <v>0</v>
      </c>
      <c r="B475" s="493">
        <f>IF('Cumulative Cost Share Budget'!L476='Split CS budget (E)'!$L$1,'Cumulative Cost Share Budget'!B475,0)</f>
        <v>0</v>
      </c>
      <c r="C475" s="493">
        <f>IF('Cumulative Cost Share Budget'!L476='Split CS budget (E)'!$L$1,'Cumulative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(E)'!$L$1,'Cumulative Cost Share Budget'!M475,0)</f>
        <v>0</v>
      </c>
      <c r="N475" s="214">
        <f>IF('Cumulative Cost Share Budget'!L475='Split CS budget (E)'!$L$1,'Cumulative Cost Share Budget'!N475,0)</f>
        <v>0</v>
      </c>
      <c r="O475" s="211">
        <f>IF('Cumulative Cost Share Budget'!L475='Split CS budget (E)'!$L$1,'Cumulative Cost Share Budget'!O475,0)</f>
        <v>0</v>
      </c>
      <c r="P475" s="212">
        <f>IF('Cumulative Cost Share Budget'!L475='Split CS budget (E)'!$L$1,'Cumulative Cost Share Budget'!P475,0)</f>
        <v>0</v>
      </c>
      <c r="Q475" s="61">
        <f>IF('Cumulative Cost Share Budget'!L475='Split CS budget (E)'!$L$1,'Cumulative Cost Share Budget'!Q475,0)</f>
        <v>0</v>
      </c>
      <c r="R475" s="211">
        <f>IF('Cumulative Cost Share Budget'!L475='Split CS budget (E)'!$L$1,'Cumulative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32">
        <f>IF('Cumulative Cost Share Budget'!$L476='Split CS budget (E)'!$L$1,'Cumulative Cost Share Budget'!A476,0)</f>
        <v>0</v>
      </c>
      <c r="B476" s="493">
        <f>IF('Cumulative Cost Share Budget'!L477='Split CS budget (E)'!$L$1,'Cumulative Cost Share Budget'!B476,0)</f>
        <v>0</v>
      </c>
      <c r="C476" s="493">
        <f>IF('Cumulative Cost Share Budget'!L477='Split CS budget (E)'!$L$1,'Cumulative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(E)'!$L$1,'Cumulative Cost Share Budget'!O476,0)</f>
        <v>0</v>
      </c>
      <c r="P476" s="212">
        <f>IF('Cumulative Cost Share Budget'!L476='Split CS budget (E)'!$L$1,'Cumulative Cost Share Budget'!P476,0)</f>
        <v>0</v>
      </c>
      <c r="Q476" s="61">
        <f>IF('Cumulative Cost Share Budget'!L476='Split CS budget (E)'!$L$1,'Cumulative Cost Share Budget'!Q476,0)</f>
        <v>0</v>
      </c>
      <c r="R476" s="211">
        <f>IF('Cumulative Cost Share Budget'!L476='Split CS budget (E)'!$L$1,'Cumulative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9"/>
      <c r="B477" s="493">
        <f>IF('Cumulative Cost Share Budget'!L478='Split CS budget (E)'!$L$1,'Cumulative Cost Share Budget'!B477,0)</f>
        <v>0</v>
      </c>
      <c r="C477" s="493">
        <f>IF('Cumulative Cost Share Budget'!L478='Split CS budget (E)'!$L$1,'Cumulative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(E)'!$L$1,'Cumulative Cost Share Budget'!O477,0)</f>
        <v>0</v>
      </c>
      <c r="P477" s="212">
        <f>IF('Cumulative Cost Share Budget'!L477='Split CS budget (E)'!$L$1,'Cumulative Cost Share Budget'!P477,0)</f>
        <v>0</v>
      </c>
      <c r="Q477" s="61">
        <f>IF('Cumulative Cost Share Budget'!L477='Split CS budget (E)'!$L$1,'Cumulative Cost Share Budget'!Q477,0)</f>
        <v>0</v>
      </c>
      <c r="R477" s="211">
        <f>IF('Cumulative Cost Share Budget'!L477='Split CS budget (E)'!$L$1,'Cumulative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9"/>
      <c r="B478" s="493">
        <f>IF('Cumulative Cost Share Budget'!L479='Split CS budget (E)'!$L$1,'Cumulative Cost Share Budget'!B478,0)</f>
        <v>0</v>
      </c>
      <c r="C478" s="493">
        <f>IF('Cumulative Cost Share Budget'!L479='Split CS budget (E)'!$L$1,'Cumulative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(E)'!$L$1,'Cumulative Cost Share Budget'!O478,0)</f>
        <v>0</v>
      </c>
      <c r="P478" s="212">
        <f>IF('Cumulative Cost Share Budget'!L478='Split CS budget (E)'!$L$1,'Cumulative Cost Share Budget'!P478,0)</f>
        <v>0</v>
      </c>
      <c r="Q478" s="61">
        <f>IF('Cumulative Cost Share Budget'!L478='Split CS budget (E)'!$L$1,'Cumulative Cost Share Budget'!Q478,0)</f>
        <v>0</v>
      </c>
      <c r="R478" s="211">
        <f>IF('Cumulative Cost Share Budget'!L478='Split CS budget (E)'!$L$1,'Cumulative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9"/>
      <c r="B479" s="493">
        <f>IF('Cumulative Cost Share Budget'!L480='Split CS budget (E)'!$L$1,'Cumulative Cost Share Budget'!B479,0)</f>
        <v>0</v>
      </c>
      <c r="C479" s="493">
        <f>IF('Cumulative Cost Share Budget'!L480='Split CS budget (E)'!$L$1,'Cumulative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(E)'!$L$1,'Cumulative Cost Share Budget'!O479,0)</f>
        <v>0</v>
      </c>
      <c r="P479" s="212">
        <f>IF('Cumulative Cost Share Budget'!L479='Split CS budget (E)'!$L$1,'Cumulative Cost Share Budget'!P479,0)</f>
        <v>0</v>
      </c>
      <c r="Q479" s="61">
        <f>IF('Cumulative Cost Share Budget'!L479='Split CS budget (E)'!$L$1,'Cumulative Cost Share Budget'!Q479,0)</f>
        <v>0</v>
      </c>
      <c r="R479" s="211">
        <f>IF('Cumulative Cost Share Budget'!L479='Split CS budget (E)'!$L$1,'Cumulative Cost Share Budget'!R479,0)</f>
        <v>0</v>
      </c>
      <c r="S479" s="61"/>
      <c r="T479" s="59"/>
      <c r="U479" s="323"/>
      <c r="V479" s="323"/>
      <c r="W479" s="323"/>
      <c r="X479" s="323"/>
      <c r="Y479" s="323"/>
      <c r="AA479" s="20"/>
      <c r="AB479" s="20"/>
      <c r="AC479" s="20"/>
      <c r="AD479" s="20"/>
      <c r="AE479" s="20"/>
      <c r="AF479" s="20"/>
    </row>
    <row r="480" spans="1:41">
      <c r="A480" s="449"/>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9"/>
      <c r="B481" s="491"/>
      <c r="C481" s="482"/>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5">
        <f>IF('Cumulative Cost Share Budget'!$L482='Split CS budget (E)'!$L$1,'Cumulative Cost Share Budget'!A482,0)</f>
        <v>0</v>
      </c>
      <c r="B482" s="493">
        <f>IF('Cumulative Cost Share Budget'!L483='Split CS budget (E)'!$L$1,'Cumulative Cost Share Budget'!B482,0)</f>
        <v>0</v>
      </c>
      <c r="C482" s="493">
        <f>IF('Cumulative Cost Share Budget'!L483='Split CS budget (E)'!$L$1,'Cumulative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(E)'!$L$1,'Cumulative Cost Share Budget'!M482,0)</f>
        <v>0</v>
      </c>
      <c r="N482" s="214">
        <f>IF('Cumulative Cost Share Budget'!L482='Split CS budget (E)'!$L$1,'Cumulative Cost Share Budget'!N482,0)</f>
        <v>0</v>
      </c>
      <c r="O482" s="211">
        <f>IF('Cumulative Cost Share Budget'!L482='Split CS budget (E)'!$L$1,'Cumulative Cost Share Budget'!O482,0)</f>
        <v>0</v>
      </c>
      <c r="P482" s="212">
        <f>IF('Cumulative Cost Share Budget'!L482='Split CS budget (E)'!$L$1,'Cumulative Cost Share Budget'!P482,0)</f>
        <v>0</v>
      </c>
      <c r="Q482" s="61">
        <f>IF('Cumulative Cost Share Budget'!L482='Split CS budget (E)'!$L$1,'Cumulative Cost Share Budget'!Q482,0)</f>
        <v>0</v>
      </c>
      <c r="R482" s="211">
        <f>IF('Cumulative Cost Share Budget'!L482='Split CS budget (E)'!$L$1,'Cumulative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32">
        <f>IF('Cumulative Cost Share Budget'!$L483='Split CS budget (E)'!$L$1,'Cumulative Cost Share Budget'!A483,0)</f>
        <v>0</v>
      </c>
      <c r="B483" s="493">
        <f>IF('Cumulative Cost Share Budget'!L484='Split CS budget (E)'!$L$1,'Cumulative Cost Share Budget'!B483,0)</f>
        <v>0</v>
      </c>
      <c r="C483" s="493">
        <f>IF('Cumulative Cost Share Budget'!L484='Split CS budget (E)'!$L$1,'Cumulative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(E)'!$L$1,'Cumulative Cost Share Budget'!O483,0)</f>
        <v>0</v>
      </c>
      <c r="P483" s="212">
        <f>IF('Cumulative Cost Share Budget'!L483='Split CS budget (E)'!$L$1,'Cumulative Cost Share Budget'!P483,0)</f>
        <v>0</v>
      </c>
      <c r="Q483" s="61">
        <f>IF('Cumulative Cost Share Budget'!L483='Split CS budget (E)'!$L$1,'Cumulative Cost Share Budget'!Q483,0)</f>
        <v>0</v>
      </c>
      <c r="R483" s="211">
        <f>IF('Cumulative Cost Share Budget'!L483='Split CS budget (E)'!$L$1,'Cumulative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9"/>
      <c r="B484" s="493">
        <f>IF('Cumulative Cost Share Budget'!L485='Split CS budget (E)'!$L$1,'Cumulative Cost Share Budget'!B484,0)</f>
        <v>0</v>
      </c>
      <c r="C484" s="493">
        <f>IF('Cumulative Cost Share Budget'!L485='Split CS budget (E)'!$L$1,'Cumulative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(E)'!$L$1,'Cumulative Cost Share Budget'!O484,0)</f>
        <v>0</v>
      </c>
      <c r="P484" s="212">
        <f>IF('Cumulative Cost Share Budget'!L484='Split CS budget (E)'!$L$1,'Cumulative Cost Share Budget'!P484,0)</f>
        <v>0</v>
      </c>
      <c r="Q484" s="61">
        <f>IF('Cumulative Cost Share Budget'!L484='Split CS budget (E)'!$L$1,'Cumulative Cost Share Budget'!Q484,0)</f>
        <v>0</v>
      </c>
      <c r="R484" s="211">
        <f>IF('Cumulative Cost Share Budget'!L484='Split CS budget (E)'!$L$1,'Cumulative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9"/>
      <c r="B485" s="493">
        <f>IF('Cumulative Cost Share Budget'!L486='Split CS budget (E)'!$L$1,'Cumulative Cost Share Budget'!B485,0)</f>
        <v>0</v>
      </c>
      <c r="C485" s="493">
        <f>IF('Cumulative Cost Share Budget'!L486='Split CS budget (E)'!$L$1,'Cumulative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(E)'!$L$1,'Cumulative Cost Share Budget'!O485,0)</f>
        <v>0</v>
      </c>
      <c r="P485" s="212">
        <f>IF('Cumulative Cost Share Budget'!L485='Split CS budget (E)'!$L$1,'Cumulative Cost Share Budget'!P485,0)</f>
        <v>0</v>
      </c>
      <c r="Q485" s="61">
        <f>IF('Cumulative Cost Share Budget'!L485='Split CS budget (E)'!$L$1,'Cumulative Cost Share Budget'!Q485,0)</f>
        <v>0</v>
      </c>
      <c r="R485" s="211">
        <f>IF('Cumulative Cost Share Budget'!L485='Split CS budget (E)'!$L$1,'Cumulative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9"/>
      <c r="B486" s="493">
        <f>IF('Cumulative Cost Share Budget'!L487='Split CS budget (E)'!$L$1,'Cumulative Cost Share Budget'!B486,0)</f>
        <v>0</v>
      </c>
      <c r="C486" s="493">
        <f>IF('Cumulative Cost Share Budget'!L487='Split CS budget (E)'!$L$1,'Cumulative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(E)'!$L$1,'Cumulative Cost Share Budget'!O486,0)</f>
        <v>0</v>
      </c>
      <c r="P486" s="212">
        <f>IF('Cumulative Cost Share Budget'!L486='Split CS budget (E)'!$L$1,'Cumulative Cost Share Budget'!P486,0)</f>
        <v>0</v>
      </c>
      <c r="Q486" s="61">
        <f>IF('Cumulative Cost Share Budget'!L486='Split CS budget (E)'!$L$1,'Cumulative Cost Share Budget'!Q486,0)</f>
        <v>0</v>
      </c>
      <c r="R486" s="211">
        <f>IF('Cumulative Cost Share Budget'!L486='Split CS budget (E)'!$L$1,'Cumulative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9"/>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9"/>
      <c r="B488" s="491"/>
      <c r="C488" s="482"/>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5">
        <f>IF('Cumulative Cost Share Budget'!$L489='Split CS budget (E)'!$L$1,'Cumulative Cost Share Budget'!A489,0)</f>
        <v>0</v>
      </c>
      <c r="B489" s="493">
        <f>IF('Cumulative Cost Share Budget'!L490='Split CS budget (E)'!$L$1,'Cumulative Cost Share Budget'!B489,0)</f>
        <v>0</v>
      </c>
      <c r="C489" s="493">
        <f>IF('Cumulative Cost Share Budget'!L490='Split CS budget (E)'!$L$1,'Cumulative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(E)'!$L$1,'Cumulative Cost Share Budget'!M489,0)</f>
        <v>0</v>
      </c>
      <c r="N489" s="214">
        <f>IF('Cumulative Cost Share Budget'!L489='Split CS budget (E)'!$L$1,'Cumulative Cost Share Budget'!N489,0)</f>
        <v>0</v>
      </c>
      <c r="O489" s="211">
        <f>IF('Cumulative Cost Share Budget'!L489='Split CS budget (E)'!$L$1,'Cumulative Cost Share Budget'!O489,0)</f>
        <v>0</v>
      </c>
      <c r="P489" s="212">
        <f>IF('Cumulative Cost Share Budget'!L489='Split CS budget (E)'!$L$1,'Cumulative Cost Share Budget'!P489,0)</f>
        <v>0</v>
      </c>
      <c r="Q489" s="61">
        <f>IF('Cumulative Cost Share Budget'!L489='Split CS budget (E)'!$L$1,'Cumulative Cost Share Budget'!Q489,0)</f>
        <v>0</v>
      </c>
      <c r="R489" s="211">
        <f>IF('Cumulative Cost Share Budget'!L489='Split CS budget (E)'!$L$1,'Cumulative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32">
        <f>IF('Cumulative Cost Share Budget'!$L490='Split CS budget (E)'!$L$1,'Cumulative Cost Share Budget'!A490,0)</f>
        <v>0</v>
      </c>
      <c r="B490" s="493">
        <f>IF('Cumulative Cost Share Budget'!L491='Split CS budget (E)'!$L$1,'Cumulative Cost Share Budget'!B490,0)</f>
        <v>0</v>
      </c>
      <c r="C490" s="493">
        <f>IF('Cumulative Cost Share Budget'!L491='Split CS budget (E)'!$L$1,'Cumulative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(E)'!$L$1,'Cumulative Cost Share Budget'!O490,0)</f>
        <v>0</v>
      </c>
      <c r="P490" s="212">
        <f>IF('Cumulative Cost Share Budget'!L490='Split CS budget (E)'!$L$1,'Cumulative Cost Share Budget'!P490,0)</f>
        <v>0</v>
      </c>
      <c r="Q490" s="61">
        <f>IF('Cumulative Cost Share Budget'!L490='Split CS budget (E)'!$L$1,'Cumulative Cost Share Budget'!Q490,0)</f>
        <v>0</v>
      </c>
      <c r="R490" s="211">
        <f>IF('Cumulative Cost Share Budget'!L490='Split CS budget (E)'!$L$1,'Cumulative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9"/>
      <c r="B491" s="493">
        <f>IF('Cumulative Cost Share Budget'!L492='Split CS budget (E)'!$L$1,'Cumulative Cost Share Budget'!B491,0)</f>
        <v>0</v>
      </c>
      <c r="C491" s="493">
        <f>IF('Cumulative Cost Share Budget'!L492='Split CS budget (E)'!$L$1,'Cumulative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(E)'!$L$1,'Cumulative Cost Share Budget'!O491,0)</f>
        <v>0</v>
      </c>
      <c r="P491" s="212">
        <f>IF('Cumulative Cost Share Budget'!L491='Split CS budget (E)'!$L$1,'Cumulative Cost Share Budget'!P491,0)</f>
        <v>0</v>
      </c>
      <c r="Q491" s="61">
        <f>IF('Cumulative Cost Share Budget'!L491='Split CS budget (E)'!$L$1,'Cumulative Cost Share Budget'!Q491,0)</f>
        <v>0</v>
      </c>
      <c r="R491" s="211">
        <f>IF('Cumulative Cost Share Budget'!L491='Split CS budget (E)'!$L$1,'Cumulative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9"/>
      <c r="B492" s="493">
        <f>IF('Cumulative Cost Share Budget'!L493='Split CS budget (E)'!$L$1,'Cumulative Cost Share Budget'!B492,0)</f>
        <v>0</v>
      </c>
      <c r="C492" s="493">
        <f>IF('Cumulative Cost Share Budget'!L493='Split CS budget (E)'!$L$1,'Cumulative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(E)'!$L$1,'Cumulative Cost Share Budget'!O492,0)</f>
        <v>0</v>
      </c>
      <c r="P492" s="212">
        <f>IF('Cumulative Cost Share Budget'!L492='Split CS budget (E)'!$L$1,'Cumulative Cost Share Budget'!P492,0)</f>
        <v>0</v>
      </c>
      <c r="Q492" s="61">
        <f>IF('Cumulative Cost Share Budget'!L492='Split CS budget (E)'!$L$1,'Cumulative Cost Share Budget'!Q492,0)</f>
        <v>0</v>
      </c>
      <c r="R492" s="211">
        <f>IF('Cumulative Cost Share Budget'!L492='Split CS budget (E)'!$L$1,'Cumulative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9"/>
      <c r="B493" s="493">
        <f>IF('Cumulative Cost Share Budget'!L494='Split CS budget (E)'!$L$1,'Cumulative Cost Share Budget'!B493,0)</f>
        <v>0</v>
      </c>
      <c r="C493" s="493">
        <f>IF('Cumulative Cost Share Budget'!L494='Split CS budget (E)'!$L$1,'Cumulative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(E)'!$L$1,'Cumulative Cost Share Budget'!O493,0)</f>
        <v>0</v>
      </c>
      <c r="P493" s="212">
        <f>IF('Cumulative Cost Share Budget'!L493='Split CS budget (E)'!$L$1,'Cumulative Cost Share Budget'!P493,0)</f>
        <v>0</v>
      </c>
      <c r="Q493" s="61">
        <f>IF('Cumulative Cost Share Budget'!L493='Split CS budget (E)'!$L$1,'Cumulative Cost Share Budget'!Q493,0)</f>
        <v>0</v>
      </c>
      <c r="R493" s="211">
        <f>IF('Cumulative Cost Share Budget'!L493='Split CS budget (E)'!$L$1,'Cumulative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9"/>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9"/>
      <c r="B495" s="491"/>
      <c r="C495" s="482"/>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5">
        <f>IF('Cumulative Cost Share Budget'!$L496='Split CS budget (E)'!$L$1,'Cumulative Cost Share Budget'!A496,0)</f>
        <v>0</v>
      </c>
      <c r="B496" s="493">
        <f>IF('Cumulative Cost Share Budget'!L497='Split CS budget (E)'!$L$1,'Cumulative Cost Share Budget'!B496,0)</f>
        <v>0</v>
      </c>
      <c r="C496" s="493">
        <f>IF('Cumulative Cost Share Budget'!L497='Split CS budget (E)'!$L$1,'Cumulative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(E)'!$L$1,'Cumulative Cost Share Budget'!M496,0)</f>
        <v>0</v>
      </c>
      <c r="N496" s="214">
        <f>IF('Cumulative Cost Share Budget'!L496='Split CS budget (E)'!$L$1,'Cumulative Cost Share Budget'!N496,0)</f>
        <v>0</v>
      </c>
      <c r="O496" s="211">
        <f>IF('Cumulative Cost Share Budget'!L496='Split CS budget (E)'!$L$1,'Cumulative Cost Share Budget'!O496,0)</f>
        <v>0</v>
      </c>
      <c r="P496" s="212">
        <f>IF('Cumulative Cost Share Budget'!L496='Split CS budget (E)'!$L$1,'Cumulative Cost Share Budget'!P496,0)</f>
        <v>0</v>
      </c>
      <c r="Q496" s="61">
        <f>IF('Cumulative Cost Share Budget'!L496='Split CS budget (E)'!$L$1,'Cumulative Cost Share Budget'!Q496,0)</f>
        <v>0</v>
      </c>
      <c r="R496" s="211">
        <f>IF('Cumulative Cost Share Budget'!L496='Split CS budget (E)'!$L$1,'Cumulative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32">
        <f>IF('Cumulative Cost Share Budget'!$L497='Split CS budget (E)'!$L$1,'Cumulative Cost Share Budget'!A497,0)</f>
        <v>0</v>
      </c>
      <c r="B497" s="493">
        <f>IF('Cumulative Cost Share Budget'!L498='Split CS budget (E)'!$L$1,'Cumulative Cost Share Budget'!B497,0)</f>
        <v>0</v>
      </c>
      <c r="C497" s="493">
        <f>IF('Cumulative Cost Share Budget'!L498='Split CS budget (E)'!$L$1,'Cumulative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(E)'!$L$1,'Cumulative Cost Share Budget'!O497,0)</f>
        <v>0</v>
      </c>
      <c r="P497" s="212">
        <f>IF('Cumulative Cost Share Budget'!L497='Split CS budget (E)'!$L$1,'Cumulative Cost Share Budget'!P497,0)</f>
        <v>0</v>
      </c>
      <c r="Q497" s="61">
        <f>IF('Cumulative Cost Share Budget'!L497='Split CS budget (E)'!$L$1,'Cumulative Cost Share Budget'!Q497,0)</f>
        <v>0</v>
      </c>
      <c r="R497" s="211">
        <f>IF('Cumulative Cost Share Budget'!L497='Split CS budget (E)'!$L$1,'Cumulative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9"/>
      <c r="B498" s="493">
        <f>IF('Cumulative Cost Share Budget'!L499='Split CS budget (E)'!$L$1,'Cumulative Cost Share Budget'!B498,0)</f>
        <v>0</v>
      </c>
      <c r="C498" s="493">
        <f>IF('Cumulative Cost Share Budget'!L499='Split CS budget (E)'!$L$1,'Cumulative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(E)'!$L$1,'Cumulative Cost Share Budget'!O498,0)</f>
        <v>0</v>
      </c>
      <c r="P498" s="212">
        <f>IF('Cumulative Cost Share Budget'!L498='Split CS budget (E)'!$L$1,'Cumulative Cost Share Budget'!P498,0)</f>
        <v>0</v>
      </c>
      <c r="Q498" s="61">
        <f>IF('Cumulative Cost Share Budget'!L498='Split CS budget (E)'!$L$1,'Cumulative Cost Share Budget'!Q498,0)</f>
        <v>0</v>
      </c>
      <c r="R498" s="211">
        <f>IF('Cumulative Cost Share Budget'!L498='Split CS budget (E)'!$L$1,'Cumulative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9"/>
      <c r="B499" s="493">
        <f>IF('Cumulative Cost Share Budget'!L500='Split CS budget (E)'!$L$1,'Cumulative Cost Share Budget'!B499,0)</f>
        <v>0</v>
      </c>
      <c r="C499" s="493">
        <f>IF('Cumulative Cost Share Budget'!L500='Split CS budget (E)'!$L$1,'Cumulative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(E)'!$L$1,'Cumulative Cost Share Budget'!O499,0)</f>
        <v>0</v>
      </c>
      <c r="P499" s="212">
        <f>IF('Cumulative Cost Share Budget'!L499='Split CS budget (E)'!$L$1,'Cumulative Cost Share Budget'!P499,0)</f>
        <v>0</v>
      </c>
      <c r="Q499" s="61">
        <f>IF('Cumulative Cost Share Budget'!L499='Split CS budget (E)'!$L$1,'Cumulative Cost Share Budget'!Q499,0)</f>
        <v>0</v>
      </c>
      <c r="R499" s="211">
        <f>IF('Cumulative Cost Share Budget'!L499='Split CS budget (E)'!$L$1,'Cumulative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9"/>
      <c r="B500" s="493">
        <f>IF('Cumulative Cost Share Budget'!L501='Split CS budget (E)'!$L$1,'Cumulative Cost Share Budget'!B500,0)</f>
        <v>0</v>
      </c>
      <c r="C500" s="493">
        <f>IF('Cumulative Cost Share Budget'!L501='Split CS budget (E)'!$L$1,'Cumulative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(E)'!$L$1,'Cumulative Cost Share Budget'!O500,0)</f>
        <v>0</v>
      </c>
      <c r="P500" s="212">
        <f>IF('Cumulative Cost Share Budget'!L500='Split CS budget (E)'!$L$1,'Cumulative Cost Share Budget'!P500,0)</f>
        <v>0</v>
      </c>
      <c r="Q500" s="61">
        <f>IF('Cumulative Cost Share Budget'!L500='Split CS budget (E)'!$L$1,'Cumulative Cost Share Budget'!Q500,0)</f>
        <v>0</v>
      </c>
      <c r="R500" s="211">
        <f>IF('Cumulative Cost Share Budget'!L500='Split CS budget (E)'!$L$1,'Cumulative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9"/>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9"/>
      <c r="B502" s="491"/>
      <c r="C502" s="482"/>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5">
        <f>IF('Cumulative Cost Share Budget'!$L503='Split CS budget (E)'!$L$1,'Cumulative Cost Share Budget'!A503,0)</f>
        <v>0</v>
      </c>
      <c r="B503" s="493">
        <f>IF('Cumulative Cost Share Budget'!L504='Split CS budget (E)'!$L$1,'Cumulative Cost Share Budget'!B503,0)</f>
        <v>0</v>
      </c>
      <c r="C503" s="493">
        <f>IF('Cumulative Cost Share Budget'!L504='Split CS budget (E)'!$L$1,'Cumulative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(E)'!$L$1,'Cumulative Cost Share Budget'!M503,0)</f>
        <v>0</v>
      </c>
      <c r="N503" s="214">
        <f>IF('Cumulative Cost Share Budget'!L503='Split CS budget (E)'!$L$1,'Cumulative Cost Share Budget'!N503,0)</f>
        <v>0</v>
      </c>
      <c r="O503" s="211">
        <f>IF('Cumulative Cost Share Budget'!L503='Split CS budget (E)'!$L$1,'Cumulative Cost Share Budget'!O503,0)</f>
        <v>0</v>
      </c>
      <c r="P503" s="212">
        <f>IF('Cumulative Cost Share Budget'!L503='Split CS budget (E)'!$L$1,'Cumulative Cost Share Budget'!P503,0)</f>
        <v>0</v>
      </c>
      <c r="Q503" s="61">
        <f>IF('Cumulative Cost Share Budget'!L503='Split CS budget (E)'!$L$1,'Cumulative Cost Share Budget'!Q503,0)</f>
        <v>0</v>
      </c>
      <c r="R503" s="211">
        <f>IF('Cumulative Cost Share Budget'!L503='Split CS budget (E)'!$L$1,'Cumulative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32">
        <f>IF('Cumulative Cost Share Budget'!$L504='Split CS budget (E)'!$L$1,'Cumulative Cost Share Budget'!A504,0)</f>
        <v>0</v>
      </c>
      <c r="B504" s="493">
        <f>IF('Cumulative Cost Share Budget'!L505='Split CS budget (E)'!$L$1,'Cumulative Cost Share Budget'!B504,0)</f>
        <v>0</v>
      </c>
      <c r="C504" s="493">
        <f>IF('Cumulative Cost Share Budget'!L505='Split CS budget (E)'!$L$1,'Cumulative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(E)'!$L$1,'Cumulative Cost Share Budget'!O504,0)</f>
        <v>0</v>
      </c>
      <c r="P504" s="212">
        <f>IF('Cumulative Cost Share Budget'!L504='Split CS budget (E)'!$L$1,'Cumulative Cost Share Budget'!P504,0)</f>
        <v>0</v>
      </c>
      <c r="Q504" s="61">
        <f>IF('Cumulative Cost Share Budget'!L504='Split CS budget (E)'!$L$1,'Cumulative Cost Share Budget'!Q504,0)</f>
        <v>0</v>
      </c>
      <c r="R504" s="211">
        <f>IF('Cumulative Cost Share Budget'!L504='Split CS budget (E)'!$L$1,'Cumulative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9"/>
      <c r="B505" s="493">
        <f>IF('Cumulative Cost Share Budget'!L506='Split CS budget (E)'!$L$1,'Cumulative Cost Share Budget'!B505,0)</f>
        <v>0</v>
      </c>
      <c r="C505" s="493">
        <f>IF('Cumulative Cost Share Budget'!L506='Split CS budget (E)'!$L$1,'Cumulative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(E)'!$L$1,'Cumulative Cost Share Budget'!O505,0)</f>
        <v>0</v>
      </c>
      <c r="P505" s="212">
        <f>IF('Cumulative Cost Share Budget'!L505='Split CS budget (E)'!$L$1,'Cumulative Cost Share Budget'!P505,0)</f>
        <v>0</v>
      </c>
      <c r="Q505" s="61">
        <f>IF('Cumulative Cost Share Budget'!L505='Split CS budget (E)'!$L$1,'Cumulative Cost Share Budget'!Q505,0)</f>
        <v>0</v>
      </c>
      <c r="R505" s="211">
        <f>IF('Cumulative Cost Share Budget'!L505='Split CS budget (E)'!$L$1,'Cumulative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9"/>
      <c r="B506" s="493">
        <f>IF('Cumulative Cost Share Budget'!L507='Split CS budget (E)'!$L$1,'Cumulative Cost Share Budget'!B506,0)</f>
        <v>0</v>
      </c>
      <c r="C506" s="493">
        <f>IF('Cumulative Cost Share Budget'!L507='Split CS budget (E)'!$L$1,'Cumulative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(E)'!$L$1,'Cumulative Cost Share Budget'!O506,0)</f>
        <v>0</v>
      </c>
      <c r="P506" s="212">
        <f>IF('Cumulative Cost Share Budget'!L506='Split CS budget (E)'!$L$1,'Cumulative Cost Share Budget'!P506,0)</f>
        <v>0</v>
      </c>
      <c r="Q506" s="61">
        <f>IF('Cumulative Cost Share Budget'!L506='Split CS budget (E)'!$L$1,'Cumulative Cost Share Budget'!Q506,0)</f>
        <v>0</v>
      </c>
      <c r="R506" s="211">
        <f>IF('Cumulative Cost Share Budget'!L506='Split CS budget (E)'!$L$1,'Cumulative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9"/>
      <c r="B507" s="493">
        <f>IF('Cumulative Cost Share Budget'!L508='Split CS budget (E)'!$L$1,'Cumulative Cost Share Budget'!B507,0)</f>
        <v>0</v>
      </c>
      <c r="C507" s="493">
        <f>IF('Cumulative Cost Share Budget'!L508='Split CS budget (E)'!$L$1,'Cumulative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(E)'!$L$1,'Cumulative Cost Share Budget'!O507,0)</f>
        <v>0</v>
      </c>
      <c r="P507" s="212">
        <f>IF('Cumulative Cost Share Budget'!L507='Split CS budget (E)'!$L$1,'Cumulative Cost Share Budget'!P507,0)</f>
        <v>0</v>
      </c>
      <c r="Q507" s="61">
        <f>IF('Cumulative Cost Share Budget'!L507='Split CS budget (E)'!$L$1,'Cumulative Cost Share Budget'!Q507,0)</f>
        <v>0</v>
      </c>
      <c r="R507" s="211">
        <f>IF('Cumulative Cost Share Budget'!L507='Split CS budget (E)'!$L$1,'Cumulative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9"/>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9"/>
      <c r="B509" s="491"/>
      <c r="C509" s="482"/>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5">
        <f>IF('Cumulative Cost Share Budget'!$L510='Split CS budget (E)'!$L$1,'Cumulative Cost Share Budget'!A510,0)</f>
        <v>0</v>
      </c>
      <c r="B510" s="493">
        <f>IF('Cumulative Cost Share Budget'!L511='Split CS budget (E)'!$L$1,'Cumulative Cost Share Budget'!B510,0)</f>
        <v>0</v>
      </c>
      <c r="C510" s="493">
        <f>IF('Cumulative Cost Share Budget'!L511='Split CS budget (E)'!$L$1,'Cumulative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(E)'!$L$1,'Cumulative Cost Share Budget'!M510,0)</f>
        <v>0</v>
      </c>
      <c r="N510" s="214">
        <f>IF('Cumulative Cost Share Budget'!L510='Split CS budget (E)'!$L$1,'Cumulative Cost Share Budget'!N510,0)</f>
        <v>0</v>
      </c>
      <c r="O510" s="211">
        <f>IF('Cumulative Cost Share Budget'!L510='Split CS budget (E)'!$L$1,'Cumulative Cost Share Budget'!O510,0)</f>
        <v>0</v>
      </c>
      <c r="P510" s="212">
        <f>IF('Cumulative Cost Share Budget'!L510='Split CS budget (E)'!$L$1,'Cumulative Cost Share Budget'!P510,0)</f>
        <v>0</v>
      </c>
      <c r="Q510" s="61">
        <f>IF('Cumulative Cost Share Budget'!L510='Split CS budget (E)'!$L$1,'Cumulative Cost Share Budget'!Q510,0)</f>
        <v>0</v>
      </c>
      <c r="R510" s="211">
        <f>IF('Cumulative Cost Share Budget'!L510='Split CS budget (E)'!$L$1,'Cumulative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32">
        <f>IF('Cumulative Cost Share Budget'!$L511='Split CS budget (E)'!$L$1,'Cumulative Cost Share Budget'!A511,0)</f>
        <v>0</v>
      </c>
      <c r="B511" s="493">
        <f>IF('Cumulative Cost Share Budget'!L512='Split CS budget (E)'!$L$1,'Cumulative Cost Share Budget'!B511,0)</f>
        <v>0</v>
      </c>
      <c r="C511" s="493">
        <f>IF('Cumulative Cost Share Budget'!L512='Split CS budget (E)'!$L$1,'Cumulative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(E)'!$L$1,'Cumulative Cost Share Budget'!O511,0)</f>
        <v>0</v>
      </c>
      <c r="P511" s="212">
        <f>IF('Cumulative Cost Share Budget'!L511='Split CS budget (E)'!$L$1,'Cumulative Cost Share Budget'!P511,0)</f>
        <v>0</v>
      </c>
      <c r="Q511" s="61">
        <f>IF('Cumulative Cost Share Budget'!L511='Split CS budget (E)'!$L$1,'Cumulative Cost Share Budget'!Q511,0)</f>
        <v>0</v>
      </c>
      <c r="R511" s="211">
        <f>IF('Cumulative Cost Share Budget'!L511='Split CS budget (E)'!$L$1,'Cumulative Cost Share Budget'!R511,0)</f>
        <v>0</v>
      </c>
      <c r="S511" s="61"/>
      <c r="T511" s="59"/>
      <c r="U511" s="323"/>
      <c r="V511" s="323"/>
      <c r="W511" s="323"/>
      <c r="X511" s="323"/>
      <c r="Y511" s="323"/>
      <c r="Z511" s="267"/>
      <c r="AA511" s="20"/>
      <c r="AB511" s="20"/>
      <c r="AC511" s="20"/>
      <c r="AD511" s="20"/>
      <c r="AE511" s="20"/>
      <c r="AF511" s="20"/>
    </row>
    <row r="512" spans="1:41" hidden="1">
      <c r="A512" s="449"/>
      <c r="B512" s="493">
        <f>IF('Cumulative Cost Share Budget'!L513='Split CS budget (E)'!$L$1,'Cumulative Cost Share Budget'!B512,0)</f>
        <v>0</v>
      </c>
      <c r="C512" s="493">
        <f>IF('Cumulative Cost Share Budget'!L513='Split CS budget (E)'!$L$1,'Cumulative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(E)'!$L$1,'Cumulative Cost Share Budget'!O512,0)</f>
        <v>0</v>
      </c>
      <c r="P512" s="212">
        <f>IF('Cumulative Cost Share Budget'!L512='Split CS budget (E)'!$L$1,'Cumulative Cost Share Budget'!P512,0)</f>
        <v>0</v>
      </c>
      <c r="Q512" s="61">
        <f>IF('Cumulative Cost Share Budget'!L512='Split CS budget (E)'!$L$1,'Cumulative Cost Share Budget'!Q512,0)</f>
        <v>0</v>
      </c>
      <c r="R512" s="211">
        <f>IF('Cumulative Cost Share Budget'!L512='Split CS budget (E)'!$L$1,'Cumulative Cost Share Budget'!R512,0)</f>
        <v>0</v>
      </c>
      <c r="S512" s="61"/>
      <c r="T512" s="59"/>
      <c r="U512" s="323"/>
      <c r="V512" s="323"/>
      <c r="W512" s="323"/>
      <c r="X512" s="323"/>
      <c r="Y512" s="323"/>
      <c r="AA512" s="20"/>
      <c r="AB512" s="20"/>
      <c r="AC512" s="20"/>
      <c r="AD512" s="20"/>
      <c r="AE512" s="20"/>
      <c r="AF512" s="20"/>
    </row>
    <row r="513" spans="1:32" hidden="1">
      <c r="A513" s="449"/>
      <c r="B513" s="493">
        <f>IF('Cumulative Cost Share Budget'!L514='Split CS budget (E)'!$L$1,'Cumulative Cost Share Budget'!B513,0)</f>
        <v>0</v>
      </c>
      <c r="C513" s="493">
        <f>IF('Cumulative Cost Share Budget'!L514='Split CS budget (E)'!$L$1,'Cumulative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(E)'!$L$1,'Cumulative Cost Share Budget'!O513,0)</f>
        <v>0</v>
      </c>
      <c r="P513" s="212">
        <f>IF('Cumulative Cost Share Budget'!L513='Split CS budget (E)'!$L$1,'Cumulative Cost Share Budget'!P513,0)</f>
        <v>0</v>
      </c>
      <c r="Q513" s="61">
        <f>IF('Cumulative Cost Share Budget'!L513='Split CS budget (E)'!$L$1,'Cumulative Cost Share Budget'!Q513,0)</f>
        <v>0</v>
      </c>
      <c r="R513" s="211">
        <f>IF('Cumulative Cost Share Budget'!L513='Split CS budget (E)'!$L$1,'Cumulative Cost Share Budget'!R513,0)</f>
        <v>0</v>
      </c>
      <c r="S513" s="61"/>
      <c r="T513" s="59"/>
      <c r="U513" s="323"/>
      <c r="V513" s="323"/>
      <c r="W513" s="323"/>
      <c r="X513" s="323"/>
      <c r="Y513" s="323"/>
      <c r="AA513" s="20"/>
      <c r="AB513" s="20"/>
      <c r="AC513" s="20"/>
      <c r="AD513" s="20"/>
      <c r="AE513" s="20"/>
      <c r="AF513" s="20"/>
    </row>
    <row r="514" spans="1:32" ht="15" hidden="1">
      <c r="A514" s="449"/>
      <c r="B514" s="493">
        <f>IF('Cumulative Cost Share Budget'!L515='Split CS budget (E)'!$L$1,'Cumulative Cost Share Budget'!B514,0)</f>
        <v>0</v>
      </c>
      <c r="C514" s="493">
        <f>IF('Cumulative Cost Share Budget'!L515='Split CS budget (E)'!$L$1,'Cumulative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(E)'!$L$1,'Cumulative Cost Share Budget'!O514,0)</f>
        <v>0</v>
      </c>
      <c r="P514" s="212">
        <f>IF('Cumulative Cost Share Budget'!L514='Split CS budget (E)'!$L$1,'Cumulative Cost Share Budget'!P514,0)</f>
        <v>0</v>
      </c>
      <c r="Q514" s="61">
        <f>IF('Cumulative Cost Share Budget'!L514='Split CS budget (E)'!$L$1,'Cumulative Cost Share Budget'!Q514,0)</f>
        <v>0</v>
      </c>
      <c r="R514" s="211">
        <f>IF('Cumulative Cost Share Budget'!L514='Split CS budget (E)'!$L$1,'Cumulative Cost Share Budget'!R514,0)</f>
        <v>0</v>
      </c>
      <c r="S514" s="61"/>
      <c r="T514" s="59"/>
      <c r="U514" s="323"/>
      <c r="V514" s="323"/>
      <c r="W514" s="323"/>
      <c r="X514" s="323"/>
      <c r="Y514" s="323"/>
      <c r="AA514" s="20"/>
      <c r="AB514" s="20"/>
      <c r="AC514" s="20"/>
      <c r="AD514" s="20"/>
      <c r="AE514" s="20"/>
      <c r="AF514" s="20"/>
    </row>
    <row r="515" spans="1:32" hidden="1">
      <c r="A515" s="449"/>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9"/>
      <c r="B516" s="491"/>
      <c r="C516" s="482"/>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5">
        <f>IF('Cumulative Cost Share Budget'!$L517='Split CS budget (E)'!$L$1,'Cumulative Cost Share Budget'!A517,0)</f>
        <v>0</v>
      </c>
      <c r="B517" s="493">
        <f>IF('Cumulative Cost Share Budget'!L518='Split CS budget (E)'!$L$1,'Cumulative Cost Share Budget'!B517,0)</f>
        <v>0</v>
      </c>
      <c r="C517" s="493">
        <f>IF('Cumulative Cost Share Budget'!L518='Split CS budget (E)'!$L$1,'Cumulative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(E)'!$L$1,'Cumulative Cost Share Budget'!M517,0)</f>
        <v>0</v>
      </c>
      <c r="N517" s="214">
        <f>IF('Cumulative Cost Share Budget'!L517='Split CS budget (E)'!$L$1,'Cumulative Cost Share Budget'!N517,0)</f>
        <v>0</v>
      </c>
      <c r="O517" s="211">
        <f>IF('Cumulative Cost Share Budget'!L517='Split CS budget (E)'!$L$1,'Cumulative Cost Share Budget'!O517,0)</f>
        <v>0</v>
      </c>
      <c r="P517" s="212">
        <f>IF('Cumulative Cost Share Budget'!L517='Split CS budget (E)'!$L$1,'Cumulative Cost Share Budget'!P517,0)</f>
        <v>0</v>
      </c>
      <c r="Q517" s="61">
        <f>IF('Cumulative Cost Share Budget'!L517='Split CS budget (E)'!$L$1,'Cumulative Cost Share Budget'!Q517,0)</f>
        <v>0</v>
      </c>
      <c r="R517" s="211">
        <f>IF('Cumulative Cost Share Budget'!L517='Split CS budget (E)'!$L$1,'Cumulative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32">
        <f>IF('Cumulative Cost Share Budget'!$L518='Split CS budget (E)'!$L$1,'Cumulative Cost Share Budget'!A518,0)</f>
        <v>0</v>
      </c>
      <c r="B518" s="493">
        <f>IF('Cumulative Cost Share Budget'!L519='Split CS budget (E)'!$L$1,'Cumulative Cost Share Budget'!B518,0)</f>
        <v>0</v>
      </c>
      <c r="C518" s="493">
        <f>IF('Cumulative Cost Share Budget'!L519='Split CS budget (E)'!$L$1,'Cumulative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(E)'!$L$1,'Cumulative Cost Share Budget'!O518,0)</f>
        <v>0</v>
      </c>
      <c r="P518" s="212">
        <f>IF('Cumulative Cost Share Budget'!L518='Split CS budget (E)'!$L$1,'Cumulative Cost Share Budget'!P518,0)</f>
        <v>0</v>
      </c>
      <c r="Q518" s="61">
        <f>IF('Cumulative Cost Share Budget'!L518='Split CS budget (E)'!$L$1,'Cumulative Cost Share Budget'!Q518,0)</f>
        <v>0</v>
      </c>
      <c r="R518" s="211">
        <f>IF('Cumulative Cost Share Budget'!L518='Split CS budget (E)'!$L$1,'Cumulative Cost Share Budget'!R518,0)</f>
        <v>0</v>
      </c>
      <c r="S518" s="61"/>
      <c r="T518" s="59"/>
      <c r="U518" s="323"/>
      <c r="V518" s="323"/>
      <c r="W518" s="323"/>
      <c r="X518" s="323"/>
      <c r="Y518" s="323"/>
      <c r="Z518" s="267"/>
      <c r="AA518" s="20"/>
      <c r="AB518" s="20"/>
      <c r="AC518" s="20"/>
      <c r="AD518" s="20"/>
      <c r="AE518" s="20"/>
      <c r="AF518" s="20"/>
    </row>
    <row r="519" spans="1:32" hidden="1">
      <c r="A519" s="449"/>
      <c r="B519" s="493">
        <f>IF('Cumulative Cost Share Budget'!L520='Split CS budget (E)'!$L$1,'Cumulative Cost Share Budget'!B519,0)</f>
        <v>0</v>
      </c>
      <c r="C519" s="493">
        <f>IF('Cumulative Cost Share Budget'!L520='Split CS budget (E)'!$L$1,'Cumulative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(E)'!$L$1,'Cumulative Cost Share Budget'!O519,0)</f>
        <v>0</v>
      </c>
      <c r="P519" s="212">
        <f>IF('Cumulative Cost Share Budget'!L519='Split CS budget (E)'!$L$1,'Cumulative Cost Share Budget'!P519,0)</f>
        <v>0</v>
      </c>
      <c r="Q519" s="61">
        <f>IF('Cumulative Cost Share Budget'!L519='Split CS budget (E)'!$L$1,'Cumulative Cost Share Budget'!Q519,0)</f>
        <v>0</v>
      </c>
      <c r="R519" s="211">
        <f>IF('Cumulative Cost Share Budget'!L519='Split CS budget (E)'!$L$1,'Cumulative Cost Share Budget'!R519,0)</f>
        <v>0</v>
      </c>
      <c r="S519" s="61"/>
      <c r="T519" s="59"/>
      <c r="U519" s="323"/>
      <c r="V519" s="323"/>
      <c r="W519" s="323"/>
      <c r="X519" s="323"/>
      <c r="Y519" s="323"/>
      <c r="AA519" s="20"/>
      <c r="AB519" s="20"/>
      <c r="AC519" s="20"/>
      <c r="AD519" s="20"/>
      <c r="AE519" s="20"/>
      <c r="AF519" s="20"/>
    </row>
    <row r="520" spans="1:32" hidden="1">
      <c r="A520" s="449"/>
      <c r="B520" s="493">
        <f>IF('Cumulative Cost Share Budget'!L521='Split CS budget (E)'!$L$1,'Cumulative Cost Share Budget'!B520,0)</f>
        <v>0</v>
      </c>
      <c r="C520" s="493">
        <f>IF('Cumulative Cost Share Budget'!L521='Split CS budget (E)'!$L$1,'Cumulative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(E)'!$L$1,'Cumulative Cost Share Budget'!O520,0)</f>
        <v>0</v>
      </c>
      <c r="P520" s="212">
        <f>IF('Cumulative Cost Share Budget'!L520='Split CS budget (E)'!$L$1,'Cumulative Cost Share Budget'!P520,0)</f>
        <v>0</v>
      </c>
      <c r="Q520" s="61">
        <f>IF('Cumulative Cost Share Budget'!L520='Split CS budget (E)'!$L$1,'Cumulative Cost Share Budget'!Q520,0)</f>
        <v>0</v>
      </c>
      <c r="R520" s="211">
        <f>IF('Cumulative Cost Share Budget'!L520='Split CS budget (E)'!$L$1,'Cumulative Cost Share Budget'!R520,0)</f>
        <v>0</v>
      </c>
      <c r="S520" s="61"/>
      <c r="T520" s="59"/>
      <c r="U520" s="323"/>
      <c r="V520" s="323"/>
      <c r="W520" s="323"/>
      <c r="X520" s="323"/>
      <c r="Y520" s="323"/>
      <c r="AA520" s="20"/>
      <c r="AB520" s="20"/>
      <c r="AC520" s="20"/>
      <c r="AD520" s="20"/>
      <c r="AE520" s="20"/>
      <c r="AF520" s="20"/>
    </row>
    <row r="521" spans="1:32" ht="15" hidden="1">
      <c r="A521" s="449"/>
      <c r="B521" s="493">
        <f>IF('Cumulative Cost Share Budget'!L522='Split CS budget (E)'!$L$1,'Cumulative Cost Share Budget'!B521,0)</f>
        <v>0</v>
      </c>
      <c r="C521" s="493">
        <f>IF('Cumulative Cost Share Budget'!L522='Split CS budget (E)'!$L$1,'Cumulative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(E)'!$L$1,'Cumulative Cost Share Budget'!O521,0)</f>
        <v>0</v>
      </c>
      <c r="P521" s="212">
        <f>IF('Cumulative Cost Share Budget'!L521='Split CS budget (E)'!$L$1,'Cumulative Cost Share Budget'!P521,0)</f>
        <v>0</v>
      </c>
      <c r="Q521" s="61">
        <f>IF('Cumulative Cost Share Budget'!L521='Split CS budget (E)'!$L$1,'Cumulative Cost Share Budget'!Q521,0)</f>
        <v>0</v>
      </c>
      <c r="R521" s="211">
        <f>IF('Cumulative Cost Share Budget'!L521='Split CS budget (E)'!$L$1,'Cumulative Cost Share Budget'!R521,0)</f>
        <v>0</v>
      </c>
      <c r="S521" s="61"/>
      <c r="T521" s="59"/>
      <c r="U521" s="323"/>
      <c r="V521" s="323"/>
      <c r="W521" s="323"/>
      <c r="X521" s="323"/>
      <c r="Y521" s="323"/>
      <c r="AA521" s="20"/>
      <c r="AB521" s="20"/>
      <c r="AC521" s="20"/>
      <c r="AD521" s="20"/>
      <c r="AE521" s="20"/>
      <c r="AF521" s="20"/>
    </row>
    <row r="522" spans="1:32" hidden="1">
      <c r="A522" s="449"/>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9"/>
      <c r="B523" s="491"/>
      <c r="C523" s="482"/>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5">
        <f>IF('Cumulative Cost Share Budget'!$L524='Split CS budget (E)'!$L$1,'Cumulative Cost Share Budget'!A524,0)</f>
        <v>0</v>
      </c>
      <c r="B524" s="493">
        <f>IF('Cumulative Cost Share Budget'!L525='Split CS budget (E)'!$L$1,'Cumulative Cost Share Budget'!B524,0)</f>
        <v>0</v>
      </c>
      <c r="C524" s="493">
        <f>IF('Cumulative Cost Share Budget'!L525='Split CS budget (E)'!$L$1,'Cumulative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(E)'!$L$1,'Cumulative Cost Share Budget'!M524,0)</f>
        <v>0</v>
      </c>
      <c r="N524" s="214">
        <f>IF('Cumulative Cost Share Budget'!L524='Split CS budget (E)'!$L$1,'Cumulative Cost Share Budget'!N524,0)</f>
        <v>0</v>
      </c>
      <c r="O524" s="211">
        <f>IF('Cumulative Cost Share Budget'!L524='Split CS budget (E)'!$L$1,'Cumulative Cost Share Budget'!O524,0)</f>
        <v>0</v>
      </c>
      <c r="P524" s="212">
        <f>IF('Cumulative Cost Share Budget'!L524='Split CS budget (E)'!$L$1,'Cumulative Cost Share Budget'!P524,0)</f>
        <v>0</v>
      </c>
      <c r="Q524" s="61">
        <f>IF('Cumulative Cost Share Budget'!L524='Split CS budget (E)'!$L$1,'Cumulative Cost Share Budget'!Q524,0)</f>
        <v>0</v>
      </c>
      <c r="R524" s="211">
        <f>IF('Cumulative Cost Share Budget'!L524='Split CS budget (E)'!$L$1,'Cumulative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32">
        <f>IF('Cumulative Cost Share Budget'!$L525='Split CS budget (E)'!$L$1,'Cumulative Cost Share Budget'!A525,0)</f>
        <v>0</v>
      </c>
      <c r="B525" s="493">
        <f>IF('Cumulative Cost Share Budget'!L526='Split CS budget (E)'!$L$1,'Cumulative Cost Share Budget'!B525,0)</f>
        <v>0</v>
      </c>
      <c r="C525" s="493">
        <f>IF('Cumulative Cost Share Budget'!L526='Split CS budget (E)'!$L$1,'Cumulative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(E)'!$L$1,'Cumulative Cost Share Budget'!O525,0)</f>
        <v>0</v>
      </c>
      <c r="P525" s="212">
        <f>IF('Cumulative Cost Share Budget'!L525='Split CS budget (E)'!$L$1,'Cumulative Cost Share Budget'!P525,0)</f>
        <v>0</v>
      </c>
      <c r="Q525" s="61">
        <f>IF('Cumulative Cost Share Budget'!L525='Split CS budget (E)'!$L$1,'Cumulative Cost Share Budget'!Q525,0)</f>
        <v>0</v>
      </c>
      <c r="R525" s="211">
        <f>IF('Cumulative Cost Share Budget'!L525='Split CS budget (E)'!$L$1,'Cumulative Cost Share Budget'!R525,0)</f>
        <v>0</v>
      </c>
      <c r="S525" s="61"/>
      <c r="T525" s="59"/>
      <c r="U525" s="323"/>
      <c r="V525" s="323"/>
      <c r="W525" s="323"/>
      <c r="X525" s="323"/>
      <c r="Y525" s="323"/>
      <c r="Z525" s="267"/>
      <c r="AA525" s="20"/>
      <c r="AB525" s="20"/>
      <c r="AC525" s="20"/>
      <c r="AD525" s="20"/>
      <c r="AE525" s="20"/>
      <c r="AF525" s="20"/>
    </row>
    <row r="526" spans="1:32" hidden="1">
      <c r="A526" s="449"/>
      <c r="B526" s="493">
        <f>IF('Cumulative Cost Share Budget'!L527='Split CS budget (E)'!$L$1,'Cumulative Cost Share Budget'!B526,0)</f>
        <v>0</v>
      </c>
      <c r="C526" s="493">
        <f>IF('Cumulative Cost Share Budget'!L527='Split CS budget (E)'!$L$1,'Cumulative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(E)'!$L$1,'Cumulative Cost Share Budget'!O526,0)</f>
        <v>0</v>
      </c>
      <c r="P526" s="212">
        <f>IF('Cumulative Cost Share Budget'!L526='Split CS budget (E)'!$L$1,'Cumulative Cost Share Budget'!P526,0)</f>
        <v>0</v>
      </c>
      <c r="Q526" s="61">
        <f>IF('Cumulative Cost Share Budget'!L526='Split CS budget (E)'!$L$1,'Cumulative Cost Share Budget'!Q526,0)</f>
        <v>0</v>
      </c>
      <c r="R526" s="211">
        <f>IF('Cumulative Cost Share Budget'!L526='Split CS budget (E)'!$L$1,'Cumulative Cost Share Budget'!R526,0)</f>
        <v>0</v>
      </c>
      <c r="S526" s="61"/>
      <c r="T526" s="59"/>
      <c r="U526" s="323"/>
      <c r="V526" s="323"/>
      <c r="W526" s="323"/>
      <c r="X526" s="323"/>
      <c r="Y526" s="323"/>
      <c r="AA526" s="20"/>
      <c r="AB526" s="20"/>
      <c r="AC526" s="20"/>
      <c r="AD526" s="20"/>
      <c r="AE526" s="20"/>
      <c r="AF526" s="20"/>
    </row>
    <row r="527" spans="1:32" hidden="1">
      <c r="A527" s="449"/>
      <c r="B527" s="493">
        <f>IF('Cumulative Cost Share Budget'!L528='Split CS budget (E)'!$L$1,'Cumulative Cost Share Budget'!B527,0)</f>
        <v>0</v>
      </c>
      <c r="C527" s="493">
        <f>IF('Cumulative Cost Share Budget'!L528='Split CS budget (E)'!$L$1,'Cumulative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(E)'!$L$1,'Cumulative Cost Share Budget'!O527,0)</f>
        <v>0</v>
      </c>
      <c r="P527" s="212">
        <f>IF('Cumulative Cost Share Budget'!L527='Split CS budget (E)'!$L$1,'Cumulative Cost Share Budget'!P527,0)</f>
        <v>0</v>
      </c>
      <c r="Q527" s="61">
        <f>IF('Cumulative Cost Share Budget'!L527='Split CS budget (E)'!$L$1,'Cumulative Cost Share Budget'!Q527,0)</f>
        <v>0</v>
      </c>
      <c r="R527" s="211">
        <f>IF('Cumulative Cost Share Budget'!L527='Split CS budget (E)'!$L$1,'Cumulative Cost Share Budget'!R527,0)</f>
        <v>0</v>
      </c>
      <c r="S527" s="61"/>
      <c r="T527" s="59"/>
      <c r="U527" s="323"/>
      <c r="V527" s="323"/>
      <c r="W527" s="323"/>
      <c r="X527" s="323"/>
      <c r="Y527" s="323"/>
      <c r="AA527" s="20"/>
      <c r="AB527" s="20"/>
      <c r="AC527" s="20"/>
      <c r="AD527" s="20"/>
      <c r="AE527" s="20"/>
      <c r="AF527" s="20"/>
    </row>
    <row r="528" spans="1:32" ht="15" hidden="1">
      <c r="A528" s="449"/>
      <c r="B528" s="493">
        <f>IF('Cumulative Cost Share Budget'!L529='Split CS budget (E)'!$L$1,'Cumulative Cost Share Budget'!B528,0)</f>
        <v>0</v>
      </c>
      <c r="C528" s="493">
        <f>IF('Cumulative Cost Share Budget'!L529='Split CS budget (E)'!$L$1,'Cumulative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(E)'!$L$1,'Cumulative Cost Share Budget'!O528,0)</f>
        <v>0</v>
      </c>
      <c r="P528" s="212">
        <f>IF('Cumulative Cost Share Budget'!L528='Split CS budget (E)'!$L$1,'Cumulative Cost Share Budget'!P528,0)</f>
        <v>0</v>
      </c>
      <c r="Q528" s="61">
        <f>IF('Cumulative Cost Share Budget'!L528='Split CS budget (E)'!$L$1,'Cumulative Cost Share Budget'!Q528,0)</f>
        <v>0</v>
      </c>
      <c r="R528" s="211">
        <f>IF('Cumulative Cost Share Budget'!L528='Split CS budget (E)'!$L$1,'Cumulative Cost Share Budget'!R528,0)</f>
        <v>0</v>
      </c>
      <c r="S528" s="61"/>
      <c r="T528" s="59"/>
      <c r="U528" s="323"/>
      <c r="V528" s="323"/>
      <c r="W528" s="323"/>
      <c r="X528" s="323"/>
      <c r="Y528" s="323"/>
      <c r="AA528" s="20"/>
      <c r="AB528" s="20"/>
      <c r="AC528" s="20"/>
      <c r="AD528" s="20"/>
      <c r="AE528" s="20"/>
      <c r="AF528" s="20"/>
    </row>
    <row r="529" spans="1:32" hidden="1">
      <c r="A529" s="449"/>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9"/>
      <c r="B530" s="491"/>
      <c r="C530" s="482"/>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5">
        <f>IF('Cumulative Cost Share Budget'!$L531='Split CS budget (E)'!$L$1,'Cumulative Cost Share Budget'!A531,0)</f>
        <v>0</v>
      </c>
      <c r="B531" s="493">
        <f>IF('Cumulative Cost Share Budget'!L532='Split CS budget (E)'!$L$1,'Cumulative Cost Share Budget'!B531,0)</f>
        <v>0</v>
      </c>
      <c r="C531" s="493">
        <f>IF('Cumulative Cost Share Budget'!L532='Split CS budget (E)'!$L$1,'Cumulative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(E)'!$L$1,'Cumulative Cost Share Budget'!M531,0)</f>
        <v>0</v>
      </c>
      <c r="N531" s="214">
        <f>IF('Cumulative Cost Share Budget'!L531='Split CS budget (E)'!$L$1,'Cumulative Cost Share Budget'!N531,0)</f>
        <v>0</v>
      </c>
      <c r="O531" s="211">
        <f>IF('Cumulative Cost Share Budget'!L531='Split CS budget (E)'!$L$1,'Cumulative Cost Share Budget'!O531,0)</f>
        <v>0</v>
      </c>
      <c r="P531" s="212">
        <f>IF('Cumulative Cost Share Budget'!L531='Split CS budget (E)'!$L$1,'Cumulative Cost Share Budget'!P531,0)</f>
        <v>0</v>
      </c>
      <c r="Q531" s="61">
        <f>IF('Cumulative Cost Share Budget'!L531='Split CS budget (E)'!$L$1,'Cumulative Cost Share Budget'!Q531,0)</f>
        <v>0</v>
      </c>
      <c r="R531" s="211">
        <f>IF('Cumulative Cost Share Budget'!L531='Split CS budget (E)'!$L$1,'Cumulative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32">
        <f>IF('Cumulative Cost Share Budget'!$L532='Split CS budget (E)'!$L$1,'Cumulative Cost Share Budget'!A532,0)</f>
        <v>0</v>
      </c>
      <c r="B532" s="493">
        <f>IF('Cumulative Cost Share Budget'!L533='Split CS budget (E)'!$L$1,'Cumulative Cost Share Budget'!B532,0)</f>
        <v>0</v>
      </c>
      <c r="C532" s="493">
        <f>IF('Cumulative Cost Share Budget'!L533='Split CS budget (E)'!$L$1,'Cumulative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(E)'!$L$1,'Cumulative Cost Share Budget'!O532,0)</f>
        <v>0</v>
      </c>
      <c r="P532" s="212">
        <f>IF('Cumulative Cost Share Budget'!L532='Split CS budget (E)'!$L$1,'Cumulative Cost Share Budget'!P532,0)</f>
        <v>0</v>
      </c>
      <c r="Q532" s="61">
        <f>IF('Cumulative Cost Share Budget'!L532='Split CS budget (E)'!$L$1,'Cumulative Cost Share Budget'!Q532,0)</f>
        <v>0</v>
      </c>
      <c r="R532" s="211">
        <f>IF('Cumulative Cost Share Budget'!L532='Split CS budget (E)'!$L$1,'Cumulative Cost Share Budget'!R532,0)</f>
        <v>0</v>
      </c>
      <c r="S532" s="61"/>
      <c r="T532" s="59"/>
      <c r="U532" s="323"/>
      <c r="V532" s="323"/>
      <c r="W532" s="323"/>
      <c r="X532" s="323"/>
      <c r="Y532" s="323"/>
      <c r="Z532" s="267"/>
      <c r="AA532" s="20"/>
      <c r="AB532" s="20"/>
      <c r="AC532" s="20"/>
      <c r="AD532" s="20"/>
      <c r="AE532" s="20"/>
      <c r="AF532" s="20"/>
    </row>
    <row r="533" spans="1:32" hidden="1">
      <c r="A533" s="449"/>
      <c r="B533" s="493">
        <f>IF('Cumulative Cost Share Budget'!L534='Split CS budget (E)'!$L$1,'Cumulative Cost Share Budget'!B533,0)</f>
        <v>0</v>
      </c>
      <c r="C533" s="493">
        <f>IF('Cumulative Cost Share Budget'!L534='Split CS budget (E)'!$L$1,'Cumulative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(E)'!$L$1,'Cumulative Cost Share Budget'!O533,0)</f>
        <v>0</v>
      </c>
      <c r="P533" s="212">
        <f>IF('Cumulative Cost Share Budget'!L533='Split CS budget (E)'!$L$1,'Cumulative Cost Share Budget'!P533,0)</f>
        <v>0</v>
      </c>
      <c r="Q533" s="61">
        <f>IF('Cumulative Cost Share Budget'!L533='Split CS budget (E)'!$L$1,'Cumulative Cost Share Budget'!Q533,0)</f>
        <v>0</v>
      </c>
      <c r="R533" s="211">
        <f>IF('Cumulative Cost Share Budget'!L533='Split CS budget (E)'!$L$1,'Cumulative Cost Share Budget'!R533,0)</f>
        <v>0</v>
      </c>
      <c r="S533" s="61"/>
      <c r="T533" s="59"/>
      <c r="U533" s="323"/>
      <c r="V533" s="323"/>
      <c r="W533" s="323"/>
      <c r="X533" s="323"/>
      <c r="Y533" s="323"/>
      <c r="AA533" s="20"/>
      <c r="AB533" s="20"/>
      <c r="AC533" s="20"/>
      <c r="AD533" s="20"/>
      <c r="AE533" s="20"/>
      <c r="AF533" s="20"/>
    </row>
    <row r="534" spans="1:32" hidden="1">
      <c r="A534" s="449"/>
      <c r="B534" s="493">
        <f>IF('Cumulative Cost Share Budget'!L535='Split CS budget (E)'!$L$1,'Cumulative Cost Share Budget'!B534,0)</f>
        <v>0</v>
      </c>
      <c r="C534" s="493">
        <f>IF('Cumulative Cost Share Budget'!L535='Split CS budget (E)'!$L$1,'Cumulative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(E)'!$L$1,'Cumulative Cost Share Budget'!O534,0)</f>
        <v>0</v>
      </c>
      <c r="P534" s="212">
        <f>IF('Cumulative Cost Share Budget'!L534='Split CS budget (E)'!$L$1,'Cumulative Cost Share Budget'!P534,0)</f>
        <v>0</v>
      </c>
      <c r="Q534" s="61">
        <f>IF('Cumulative Cost Share Budget'!L534='Split CS budget (E)'!$L$1,'Cumulative Cost Share Budget'!Q534,0)</f>
        <v>0</v>
      </c>
      <c r="R534" s="211">
        <f>IF('Cumulative Cost Share Budget'!L534='Split CS budget (E)'!$L$1,'Cumulative Cost Share Budget'!R534,0)</f>
        <v>0</v>
      </c>
      <c r="S534" s="61"/>
      <c r="T534" s="59"/>
      <c r="U534" s="323"/>
      <c r="V534" s="323"/>
      <c r="W534" s="323"/>
      <c r="X534" s="323"/>
      <c r="Y534" s="323"/>
      <c r="AA534" s="20"/>
      <c r="AB534" s="20"/>
      <c r="AC534" s="20"/>
      <c r="AD534" s="20"/>
      <c r="AE534" s="20"/>
      <c r="AF534" s="20"/>
    </row>
    <row r="535" spans="1:32" ht="15" hidden="1">
      <c r="A535" s="449"/>
      <c r="B535" s="493">
        <f>IF('Cumulative Cost Share Budget'!L536='Split CS budget (E)'!$L$1,'Cumulative Cost Share Budget'!B535,0)</f>
        <v>0</v>
      </c>
      <c r="C535" s="493">
        <f>IF('Cumulative Cost Share Budget'!L536='Split CS budget (E)'!$L$1,'Cumulative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(E)'!$L$1,'Cumulative Cost Share Budget'!O535,0)</f>
        <v>0</v>
      </c>
      <c r="P535" s="212">
        <f>IF('Cumulative Cost Share Budget'!L535='Split CS budget (E)'!$L$1,'Cumulative Cost Share Budget'!P535,0)</f>
        <v>0</v>
      </c>
      <c r="Q535" s="61">
        <f>IF('Cumulative Cost Share Budget'!L535='Split CS budget (E)'!$L$1,'Cumulative Cost Share Budget'!Q535,0)</f>
        <v>0</v>
      </c>
      <c r="R535" s="211">
        <f>IF('Cumulative Cost Share Budget'!L535='Split CS budget (E)'!$L$1,'Cumulative Cost Share Budget'!R535,0)</f>
        <v>0</v>
      </c>
      <c r="S535" s="61"/>
      <c r="T535" s="59"/>
      <c r="U535" s="323"/>
      <c r="V535" s="323"/>
      <c r="W535" s="323"/>
      <c r="X535" s="323"/>
      <c r="Y535" s="323"/>
      <c r="AA535" s="20"/>
      <c r="AB535" s="20"/>
      <c r="AC535" s="20"/>
      <c r="AD535" s="20"/>
      <c r="AE535" s="20"/>
      <c r="AF535" s="20"/>
    </row>
    <row r="536" spans="1:32" hidden="1">
      <c r="A536" s="449"/>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9"/>
      <c r="B537" s="491"/>
      <c r="C537" s="482"/>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5">
        <f>IF('Cumulative Cost Share Budget'!$L538='Split CS budget (E)'!$L$1,'Cumulative Cost Share Budget'!A538,0)</f>
        <v>0</v>
      </c>
      <c r="B538" s="493">
        <f>IF('Cumulative Cost Share Budget'!L539='Split CS budget (E)'!$L$1,'Cumulative Cost Share Budget'!B538,0)</f>
        <v>0</v>
      </c>
      <c r="C538" s="493">
        <f>IF('Cumulative Cost Share Budget'!L539='Split CS budget (E)'!$L$1,'Cumulative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(E)'!$L$1,'Cumulative Cost Share Budget'!M538,0)</f>
        <v>0</v>
      </c>
      <c r="N538" s="214">
        <f>IF('Cumulative Cost Share Budget'!L538='Split CS budget (E)'!$L$1,'Cumulative Cost Share Budget'!N538,0)</f>
        <v>0</v>
      </c>
      <c r="O538" s="211">
        <f>IF('Cumulative Cost Share Budget'!L538='Split CS budget (E)'!$L$1,'Cumulative Cost Share Budget'!O538,0)</f>
        <v>0</v>
      </c>
      <c r="P538" s="212">
        <f>IF('Cumulative Cost Share Budget'!L538='Split CS budget (E)'!$L$1,'Cumulative Cost Share Budget'!P538,0)</f>
        <v>0</v>
      </c>
      <c r="Q538" s="61">
        <f>IF('Cumulative Cost Share Budget'!L538='Split CS budget (E)'!$L$1,'Cumulative Cost Share Budget'!Q538,0)</f>
        <v>0</v>
      </c>
      <c r="R538" s="211">
        <f>IF('Cumulative Cost Share Budget'!L538='Split CS budget (E)'!$L$1,'Cumulative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32">
        <f>IF('Cumulative Cost Share Budget'!$L539='Split CS budget (E)'!$L$1,'Cumulative Cost Share Budget'!A539,0)</f>
        <v>0</v>
      </c>
      <c r="B539" s="493">
        <f>IF('Cumulative Cost Share Budget'!L540='Split CS budget (E)'!$L$1,'Cumulative Cost Share Budget'!B539,0)</f>
        <v>0</v>
      </c>
      <c r="C539" s="493">
        <f>IF('Cumulative Cost Share Budget'!L540='Split CS budget (E)'!$L$1,'Cumulative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(E)'!$L$1,'Cumulative Cost Share Budget'!O539,0)</f>
        <v>0</v>
      </c>
      <c r="P539" s="212">
        <f>IF('Cumulative Cost Share Budget'!L539='Split CS budget (E)'!$L$1,'Cumulative Cost Share Budget'!P539,0)</f>
        <v>0</v>
      </c>
      <c r="Q539" s="61">
        <f>IF('Cumulative Cost Share Budget'!L539='Split CS budget (E)'!$L$1,'Cumulative Cost Share Budget'!Q539,0)</f>
        <v>0</v>
      </c>
      <c r="R539" s="211">
        <f>IF('Cumulative Cost Share Budget'!L539='Split CS budget (E)'!$L$1,'Cumulative Cost Share Budget'!R539,0)</f>
        <v>0</v>
      </c>
      <c r="S539" s="61"/>
      <c r="T539" s="59"/>
      <c r="U539" s="323"/>
      <c r="V539" s="323"/>
      <c r="W539" s="323"/>
      <c r="X539" s="323"/>
      <c r="Y539" s="323"/>
      <c r="Z539" s="267"/>
      <c r="AA539" s="20"/>
      <c r="AB539" s="20"/>
      <c r="AC539" s="20"/>
      <c r="AD539" s="20"/>
      <c r="AE539" s="20"/>
      <c r="AF539" s="20"/>
    </row>
    <row r="540" spans="1:32" hidden="1">
      <c r="A540" s="449"/>
      <c r="B540" s="493">
        <f>IF('Cumulative Cost Share Budget'!L541='Split CS budget (E)'!$L$1,'Cumulative Cost Share Budget'!B540,0)</f>
        <v>0</v>
      </c>
      <c r="C540" s="493">
        <f>IF('Cumulative Cost Share Budget'!L541='Split CS budget (E)'!$L$1,'Cumulative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(E)'!$L$1,'Cumulative Cost Share Budget'!O540,0)</f>
        <v>0</v>
      </c>
      <c r="P540" s="212">
        <f>IF('Cumulative Cost Share Budget'!L540='Split CS budget (E)'!$L$1,'Cumulative Cost Share Budget'!P540,0)</f>
        <v>0</v>
      </c>
      <c r="Q540" s="61">
        <f>IF('Cumulative Cost Share Budget'!L540='Split CS budget (E)'!$L$1,'Cumulative Cost Share Budget'!Q540,0)</f>
        <v>0</v>
      </c>
      <c r="R540" s="211">
        <f>IF('Cumulative Cost Share Budget'!L540='Split CS budget (E)'!$L$1,'Cumulative Cost Share Budget'!R540,0)</f>
        <v>0</v>
      </c>
      <c r="S540" s="61"/>
      <c r="T540" s="59"/>
      <c r="U540" s="324"/>
      <c r="V540" s="324"/>
      <c r="W540" s="324"/>
      <c r="X540" s="324"/>
      <c r="Y540" s="324"/>
      <c r="AA540" s="20"/>
      <c r="AB540" s="20"/>
      <c r="AC540" s="20"/>
      <c r="AD540" s="20"/>
      <c r="AE540" s="20"/>
      <c r="AF540" s="20"/>
    </row>
    <row r="541" spans="1:32" hidden="1">
      <c r="A541" s="449"/>
      <c r="B541" s="493">
        <f>IF('Cumulative Cost Share Budget'!L542='Split CS budget (E)'!$L$1,'Cumulative Cost Share Budget'!B541,0)</f>
        <v>0</v>
      </c>
      <c r="C541" s="493">
        <f>IF('Cumulative Cost Share Budget'!L542='Split CS budget (E)'!$L$1,'Cumulative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(E)'!$L$1,'Cumulative Cost Share Budget'!O541,0)</f>
        <v>0</v>
      </c>
      <c r="P541" s="212">
        <f>IF('Cumulative Cost Share Budget'!L541='Split CS budget (E)'!$L$1,'Cumulative Cost Share Budget'!P541,0)</f>
        <v>0</v>
      </c>
      <c r="Q541" s="61">
        <f>IF('Cumulative Cost Share Budget'!L541='Split CS budget (E)'!$L$1,'Cumulative Cost Share Budget'!Q541,0)</f>
        <v>0</v>
      </c>
      <c r="R541" s="211">
        <f>IF('Cumulative Cost Share Budget'!L541='Split CS budget (E)'!$L$1,'Cumulative Cost Share Budget'!R541,0)</f>
        <v>0</v>
      </c>
      <c r="S541" s="61"/>
      <c r="T541" s="59"/>
      <c r="U541" s="324"/>
      <c r="V541" s="324"/>
      <c r="W541" s="324"/>
      <c r="X541" s="324"/>
      <c r="Y541" s="324"/>
      <c r="AA541" s="20"/>
      <c r="AB541" s="20"/>
      <c r="AC541" s="20"/>
      <c r="AD541" s="20"/>
      <c r="AE541" s="20"/>
      <c r="AF541" s="20"/>
    </row>
    <row r="542" spans="1:32" ht="15" hidden="1">
      <c r="A542" s="449"/>
      <c r="B542" s="493">
        <f>IF('Cumulative Cost Share Budget'!L543='Split CS budget (E)'!$L$1,'Cumulative Cost Share Budget'!B542,0)</f>
        <v>0</v>
      </c>
      <c r="C542" s="493">
        <f>IF('Cumulative Cost Share Budget'!L543='Split CS budget (E)'!$L$1,'Cumulative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(E)'!$L$1,'Cumulative Cost Share Budget'!O542,0)</f>
        <v>0</v>
      </c>
      <c r="P542" s="212">
        <f>IF('Cumulative Cost Share Budget'!L542='Split CS budget (E)'!$L$1,'Cumulative Cost Share Budget'!P542,0)</f>
        <v>0</v>
      </c>
      <c r="Q542" s="61">
        <f>IF('Cumulative Cost Share Budget'!L542='Split CS budget (E)'!$L$1,'Cumulative Cost Share Budget'!Q542,0)</f>
        <v>0</v>
      </c>
      <c r="R542" s="211">
        <f>IF('Cumulative Cost Share Budget'!L542='Split CS budget (E)'!$L$1,'Cumulative Cost Share Budget'!R542,0)</f>
        <v>0</v>
      </c>
      <c r="S542" s="61"/>
      <c r="T542" s="59"/>
      <c r="U542" s="323"/>
      <c r="V542" s="323"/>
      <c r="W542" s="323"/>
      <c r="X542" s="323"/>
      <c r="Y542" s="323"/>
      <c r="AA542" s="20"/>
      <c r="AB542" s="20"/>
      <c r="AC542" s="20"/>
      <c r="AD542" s="20"/>
      <c r="AE542" s="20"/>
      <c r="AF542" s="20"/>
    </row>
    <row r="543" spans="1:32" hidden="1">
      <c r="A543" s="449"/>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9"/>
      <c r="B544" s="491"/>
      <c r="C544" s="480"/>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9"/>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9"/>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8" thickBot="1">
      <c r="A547" s="449"/>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8"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63" t="s">
        <v>181</v>
      </c>
      <c r="O548" s="764"/>
      <c r="P548" s="764"/>
      <c r="Q548" s="764"/>
      <c r="R548" s="764"/>
      <c r="S548" s="764"/>
      <c r="T548" s="764"/>
      <c r="U548" s="765"/>
      <c r="V548" s="762" t="s">
        <v>118</v>
      </c>
      <c r="W548" s="762"/>
      <c r="X548" s="762"/>
      <c r="Y548" s="762"/>
      <c r="Z548" s="762"/>
    </row>
    <row r="549" spans="1:33" ht="13.8" thickBot="1">
      <c r="A549" s="785" t="s">
        <v>423</v>
      </c>
      <c r="B549" s="785"/>
      <c r="C549" s="785"/>
      <c r="D549" s="785"/>
      <c r="E549" s="785"/>
      <c r="F549" s="785"/>
      <c r="G549" s="785"/>
      <c r="H549" s="785"/>
      <c r="I549" s="785"/>
      <c r="J549" s="785"/>
      <c r="M549" s="15"/>
      <c r="N549" s="782"/>
      <c r="O549" s="783"/>
      <c r="P549" s="783"/>
      <c r="Q549" s="178" t="s">
        <v>31</v>
      </c>
      <c r="R549" s="179" t="s">
        <v>32</v>
      </c>
      <c r="S549" s="179" t="s">
        <v>33</v>
      </c>
      <c r="T549" s="178" t="s">
        <v>34</v>
      </c>
      <c r="U549" s="180" t="s">
        <v>35</v>
      </c>
      <c r="V549" s="321" t="s">
        <v>31</v>
      </c>
      <c r="W549" s="322" t="s">
        <v>32</v>
      </c>
      <c r="X549" s="322" t="s">
        <v>33</v>
      </c>
      <c r="Y549" s="322" t="s">
        <v>34</v>
      </c>
      <c r="Z549" s="322" t="s">
        <v>35</v>
      </c>
    </row>
    <row r="550" spans="1:33" ht="13.8" thickBot="1">
      <c r="C550" s="68"/>
      <c r="D550" s="45"/>
      <c r="E550" s="17" t="str">
        <f>E15</f>
        <v>Year 1</v>
      </c>
      <c r="F550" s="17" t="str">
        <f>F15</f>
        <v>Year 2</v>
      </c>
      <c r="G550" s="17" t="str">
        <f>G15</f>
        <v>Year 3</v>
      </c>
      <c r="H550" s="17" t="str">
        <f>H15</f>
        <v>Year 4</v>
      </c>
      <c r="I550" s="17" t="str">
        <f>I15</f>
        <v>Year 5</v>
      </c>
      <c r="J550" s="45" t="s">
        <v>1</v>
      </c>
      <c r="N550" s="782" t="s">
        <v>302</v>
      </c>
      <c r="O550" s="783"/>
      <c r="P550" s="783"/>
      <c r="Q550" s="382">
        <f>IF('Cumulative Cost Share Budget'!L552='Split CS budget (E)'!$L$1,'Cumulative Cost Share Budget'!Q552,0)</f>
        <v>0</v>
      </c>
      <c r="R550" s="382">
        <f>IF('Cumulative Cost Share Budget'!L552='Split CS budget (E)'!$L$1,'Cumulative Cost Share Budget'!R552,0)</f>
        <v>0</v>
      </c>
      <c r="S550" s="382">
        <f>IF('Cumulative Cost Share Budget'!L552='Split CS budget (E)'!$L$1,'Cumulative Cost Share Budget'!S552,0)</f>
        <v>0</v>
      </c>
      <c r="T550" s="382">
        <f>IF('Cumulative Cost Share Budget'!L552='Split CS budget (E)'!$L$1,'Cumulative Cost Share Budget'!T552,0)</f>
        <v>0</v>
      </c>
      <c r="U550" s="383">
        <f>IF('Cumulative Cost Share Budget'!L552='Split CS budget (E)'!$L$1,'Cumulative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93">
        <f>IF('Cumulative Cost Share Budget'!$L551='Split CS budget (E)'!$L$1,'Cumulative Cost Share Budget'!A551,0)</f>
        <v>0</v>
      </c>
      <c r="B551" s="493">
        <f>IF('Cumulative Cost Share Budget'!$L551='Split CS budget (E)'!$L$1,'Cumulative Cost Share Budget'!B551,0)</f>
        <v>0</v>
      </c>
      <c r="C551" s="68"/>
      <c r="D551" s="33" t="s">
        <v>123</v>
      </c>
      <c r="E551" s="76">
        <f>IF('Cumulative Cost Share Budget'!$L547='Split CS budget (E)'!$L$1,'Cumulative Cost Share Budget'!E547,0)</f>
        <v>0</v>
      </c>
      <c r="F551" s="76">
        <f>IF('Cumulative Cost Share Budget'!$L547='Split CS budget (E)'!$L$1,'Cumulative Cost Share Budget'!F547,0)</f>
        <v>0</v>
      </c>
      <c r="G551" s="76">
        <f>IF('Cumulative Cost Share Budget'!$L547='Split CS budget (E)'!$L$1,'Cumulative Cost Share Budget'!G547,0)</f>
        <v>0</v>
      </c>
      <c r="H551" s="76">
        <f>IF('Cumulative Cost Share Budget'!$L547='Split CS budget (E)'!$L$1,'Cumulative Cost Share Budget'!H547,0)</f>
        <v>0</v>
      </c>
      <c r="I551" s="76">
        <f>IF('Cumulative Cost Share Budget'!$L547='Split CS budget (E)'!$L$1,'Cumulative Cost Share Budget'!I547,0)</f>
        <v>0</v>
      </c>
      <c r="J551" s="45"/>
      <c r="N551" s="386" t="s">
        <v>303</v>
      </c>
      <c r="O551" s="45"/>
      <c r="P551" s="375" t="s">
        <v>299</v>
      </c>
      <c r="Q551" s="502">
        <f>IF('Cumulative Cost Share Budget'!L553='Split CS budget (E)'!$L$1,'Cumulative Cost Share Budget'!Q553,0)</f>
        <v>0</v>
      </c>
      <c r="R551" s="502">
        <f>IF('Cumulative Cost Share Budget'!L553='Split CS budget (E)'!$L$1,'Cumulative Cost Share Budget'!R553,0)</f>
        <v>0</v>
      </c>
      <c r="S551" s="502">
        <f>IF('Cumulative Cost Share Budget'!L553='Split CS budget (E)'!$L$1,'Cumulative Cost Share Budget'!S553,0)</f>
        <v>0</v>
      </c>
      <c r="T551" s="502">
        <f>IF('Cumulative Cost Share Budget'!L553='Split CS budget (E)'!$L$1,'Cumulative Cost Share Budget'!T553,0)</f>
        <v>0</v>
      </c>
      <c r="U551" s="503">
        <f>IF('Cumulative Cost Share Budget'!L553='Split CS budget (E)'!$L$1,'Cumulative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4">
        <f>IF('Cumulative Cost Share Budget'!L554='Split CS budget (E)'!$L$1,'Cumulative Cost Share Budget'!Q554,0)</f>
        <v>0</v>
      </c>
      <c r="R552" s="504">
        <f>IF('Cumulative Cost Share Budget'!L554='Split CS budget (E)'!$L$1,'Cumulative Cost Share Budget'!R554,0)</f>
        <v>0</v>
      </c>
      <c r="S552" s="504">
        <f>IF('Cumulative Cost Share Budget'!L554='Split CS budget (E)'!$L$1,'Cumulative Cost Share Budget'!S554,0)</f>
        <v>0</v>
      </c>
      <c r="T552" s="504">
        <f>IF('Cumulative Cost Share Budget'!L554='Split CS budget (E)'!$L$1,'Cumulative Cost Share Budget'!T554,0)</f>
        <v>0</v>
      </c>
      <c r="U552" s="505">
        <f>IF('Cumulative Cost Share Budget'!L554='Split CS budget (E)'!$L$1,'Cumulative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Budget Request '!$L549='Split CS budget (E)'!$L$1,'Cumulative Budget Request '!E549,0)</f>
        <v>0</v>
      </c>
      <c r="F553" s="161">
        <f>IF('Cumulative Budget Request '!$L549='Split CS budget (E)'!$L$1,'Cumulative Budget Request '!F549,0)</f>
        <v>0</v>
      </c>
      <c r="G553" s="161">
        <f>IF('Cumulative Budget Request '!$L549='Split CS budget (E)'!$L$1,'Cumulative Budget Request '!G549,0)</f>
        <v>0</v>
      </c>
      <c r="H553" s="161">
        <f>IF('Cumulative Budget Request '!$L549='Split CS budget (E)'!$L$1,'Cumulative Budget Request '!H549,0)</f>
        <v>0</v>
      </c>
      <c r="I553" s="161">
        <f>IF('Cumulative Budget Request '!$L549='Split CS budget (E)'!$L$1,'Cumulative Budget Request '!I549,0)</f>
        <v>0</v>
      </c>
      <c r="J553" s="158">
        <f>SUM(E553:I553)</f>
        <v>0</v>
      </c>
      <c r="N553" s="182"/>
      <c r="O553" s="377">
        <f>IF('Cumulative Cost Share Budget'!L555='Split CS budget (E)'!$L$1,'Cumulative Cost Share Budget'!O555,0)</f>
        <v>0</v>
      </c>
      <c r="P553" s="375" t="s">
        <v>301</v>
      </c>
      <c r="Q553" s="504">
        <f>IF('Cumulative Cost Share Budget'!L555='Split CS budget (E)'!$L$1,'Cumulative Cost Share Budget'!Q555,0)</f>
        <v>0</v>
      </c>
      <c r="R553" s="504">
        <f>IF('Cumulative Cost Share Budget'!L555='Split CS budget (E)'!$L$1,'Cumulative Cost Share Budget'!R555,0)</f>
        <v>0</v>
      </c>
      <c r="S553" s="504">
        <f>IF('Cumulative Cost Share Budget'!L555='Split CS budget (E)'!$L$1,'Cumulative Cost Share Budget'!S555,0)</f>
        <v>0</v>
      </c>
      <c r="T553" s="504">
        <f>IF('Cumulative Cost Share Budget'!L555='Split CS budget (E)'!$L$1,'Cumulative Cost Share Budget'!T555,0)</f>
        <v>0</v>
      </c>
      <c r="U553" s="505">
        <f>IF('Cumulative Cost Share Budget'!L555='Split CS budget (E)'!$L$1,'Cumulative Cost Share Budget'!U555,0)</f>
        <v>0</v>
      </c>
      <c r="V553" s="324"/>
      <c r="W553" s="324"/>
      <c r="X553" s="324"/>
      <c r="Y553" s="324"/>
      <c r="Z553" s="324"/>
      <c r="AA553" s="53"/>
      <c r="AB553" s="53"/>
      <c r="AC553" s="53"/>
      <c r="AD553" s="53"/>
      <c r="AE553" s="53"/>
      <c r="AF553" s="53"/>
      <c r="AG553" s="53"/>
    </row>
    <row r="554" spans="1:33">
      <c r="D554" s="33" t="s">
        <v>30</v>
      </c>
      <c r="E554" s="161">
        <f>IF('Cumulative Budget Request '!$L550='Split CS budget (E)'!$L$1,'Cumulative Budget Request '!E550,0)</f>
        <v>0</v>
      </c>
      <c r="F554" s="161">
        <f>IF('Cumulative Budget Request '!$L550='Split CS budget (E)'!$L$1,'Cumulative Budget Request '!F550,0)</f>
        <v>0</v>
      </c>
      <c r="G554" s="161">
        <f>IF('Cumulative Budget Request '!$L550='Split CS budget (E)'!$L$1,'Cumulative Budget Request '!G550,0)</f>
        <v>0</v>
      </c>
      <c r="H554" s="161">
        <f>IF('Cumulative Budget Request '!$L550='Split CS budget (E)'!$L$1,'Cumulative Budget Request '!H550,0)</f>
        <v>0</v>
      </c>
      <c r="I554" s="161">
        <f>IF('Cumulative Budget Request '!$L550='Split CS budget (E)'!$L$1,'Cumulative Budget Request '!I550,0)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4">
        <f>IF('Cumulative Cost Share Budget'!L557='Split CS budget (E)'!$L$1,'Cumulative Cost Share Budget'!Q557,0)</f>
        <v>0</v>
      </c>
      <c r="R555" s="504">
        <f>IF('Cumulative Cost Share Budget'!L557='Split CS budget (E)'!$L$1,'Cumulative Cost Share Budget'!R557,0)</f>
        <v>0</v>
      </c>
      <c r="S555" s="504">
        <f>IF('Cumulative Cost Share Budget'!L557='Split CS budget (E)'!$L$1,'Cumulative Cost Share Budget'!S557,0)</f>
        <v>0</v>
      </c>
      <c r="T555" s="504">
        <f>IF('Cumulative Cost Share Budget'!L557='Split CS budget (E)'!$L$1,'Cumulative Cost Share Budget'!T557,0)</f>
        <v>0</v>
      </c>
      <c r="U555" s="505">
        <f>IF('Cumulative Cost Share Budget'!L557='Split CS budget (E)'!$L$1,'Cumulative Cost Share Budget'!U557,0)</f>
        <v>0</v>
      </c>
      <c r="V555" s="324"/>
      <c r="W555" s="324"/>
      <c r="X555" s="324"/>
      <c r="Y555" s="324"/>
      <c r="Z555" s="324"/>
      <c r="AA555" s="748"/>
      <c r="AB555" s="748"/>
      <c r="AC555" s="748"/>
      <c r="AD555" s="114"/>
      <c r="AE555" s="114"/>
      <c r="AF555" s="114"/>
      <c r="AG555" s="114"/>
    </row>
    <row r="556" spans="1:33">
      <c r="A556" s="493">
        <f>IF('Cumulative Cost Share Budget'!$L556='Split CS budget (E)'!$L$1,'Cumulative Cost Share Budget'!A556,0)</f>
        <v>0</v>
      </c>
      <c r="B556" s="493">
        <f>IF('Cumulative Cost Share Budget'!$L556='Split CS budget (E)'!$L$1,'Cumulative Cost Share Budget'!B556,0)</f>
        <v>0</v>
      </c>
      <c r="C556" s="68"/>
      <c r="D556" s="33" t="s">
        <v>123</v>
      </c>
      <c r="E556" s="76">
        <f>IF('Cumulative Cost Share Budget'!$L552='Split CS budget (E)'!$L$1,'Cumulative Cost Share Budget'!E552,0)</f>
        <v>0</v>
      </c>
      <c r="F556" s="76">
        <f>IF('Cumulative Cost Share Budget'!$L552='Split CS budget (E)'!$L$1,'Cumulative Cost Share Budget'!F552,0)</f>
        <v>0</v>
      </c>
      <c r="G556" s="76">
        <f>IF('Cumulative Cost Share Budget'!$L552='Split CS budget (E)'!$L$1,'Cumulative Cost Share Budget'!G552,0)</f>
        <v>0</v>
      </c>
      <c r="H556" s="76">
        <f>IF('Cumulative Cost Share Budget'!$L552='Split CS budget (E)'!$L$1,'Cumulative Cost Share Budget'!H552,0)</f>
        <v>0</v>
      </c>
      <c r="I556" s="76">
        <f>IF('Cumulative Cost Share Budget'!$L552='Split CS budget (E)'!$L$1,'Cumulative Cost Share Budget'!I552,0)</f>
        <v>0</v>
      </c>
      <c r="J556" s="25"/>
      <c r="N556" s="154"/>
      <c r="O556" s="376" t="s">
        <v>121</v>
      </c>
      <c r="P556" s="375" t="s">
        <v>300</v>
      </c>
      <c r="Q556" s="504">
        <f>IF('Cumulative Cost Share Budget'!L558='Split CS budget (E)'!$L$1,'Cumulative Cost Share Budget'!Q558,0)</f>
        <v>0</v>
      </c>
      <c r="R556" s="504">
        <f>IF('Cumulative Cost Share Budget'!L558='Split CS budget (E)'!$L$1,'Cumulative Cost Share Budget'!R558,0)</f>
        <v>0</v>
      </c>
      <c r="S556" s="504">
        <f>IF('Cumulative Cost Share Budget'!L558='Split CS budget (E)'!$L$1,'Cumulative Cost Share Budget'!S558,0)</f>
        <v>0</v>
      </c>
      <c r="T556" s="504">
        <f>IF('Cumulative Cost Share Budget'!L558='Split CS budget (E)'!$L$1,'Cumulative Cost Share Budget'!T558,0)</f>
        <v>0</v>
      </c>
      <c r="U556" s="505">
        <f>IF('Cumulative Cost Share Budget'!L558='Split CS budget (E)'!$L$1,'Cumulative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(E)'!$L$1,'Cumulative Cost Share Budget'!O559,0)</f>
        <v>0</v>
      </c>
      <c r="P557" s="375" t="s">
        <v>301</v>
      </c>
      <c r="Q557" s="504">
        <f>IF('Cumulative Cost Share Budget'!L559='Split CS budget (E)'!$L$1,'Cumulative Cost Share Budget'!Q559,0)</f>
        <v>0</v>
      </c>
      <c r="R557" s="504">
        <f>IF('Cumulative Cost Share Budget'!L559='Split CS budget (E)'!$L$1,'Cumulative Cost Share Budget'!R559,0)</f>
        <v>0</v>
      </c>
      <c r="S557" s="504">
        <f>IF('Cumulative Cost Share Budget'!L559='Split CS budget (E)'!$L$1,'Cumulative Cost Share Budget'!S559,0)</f>
        <v>0</v>
      </c>
      <c r="T557" s="504">
        <f>IF('Cumulative Cost Share Budget'!L559='Split CS budget (E)'!$L$1,'Cumulative Cost Share Budget'!T559,0)</f>
        <v>0</v>
      </c>
      <c r="U557" s="505">
        <f>IF('Cumulative Cost Share Budget'!L559='Split CS budget (E)'!$L$1,'Cumulative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Budget Request '!$L553='Split CS budget (E)'!$L$1,'Cumulative Budget Request '!E554,0)</f>
        <v>0</v>
      </c>
      <c r="F558" s="161">
        <f>IF('Cumulative Budget Request '!$L553='Split CS budget (E)'!$L$1,'Cumulative Budget Request '!F554,0)</f>
        <v>0</v>
      </c>
      <c r="G558" s="161">
        <f>IF('Cumulative Budget Request '!$L553='Split CS budget (E)'!$L$1,'Cumulative Budget Request '!G554,0)</f>
        <v>0</v>
      </c>
      <c r="H558" s="161">
        <f>IF('Cumulative Budget Request '!$L553='Split CS budget (E)'!$L$1,'Cumulative Budget Request '!H554,0)</f>
        <v>0</v>
      </c>
      <c r="I558" s="161">
        <f>IF('Cumulative Budget Request '!$L553='Split CS budget (E)'!$L$1,'Cumulative Budget Request '!I554,0)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Budget Request '!$L554='Split CS budget (E)'!$L$1,'Cumulative Budget Request '!E555,0)</f>
        <v>0</v>
      </c>
      <c r="F559" s="161">
        <f>IF('Cumulative Budget Request '!$L554='Split CS budget (E)'!$L$1,'Cumulative Budget Request '!F555,0)</f>
        <v>0</v>
      </c>
      <c r="G559" s="161">
        <f>IF('Cumulative Budget Request '!$L554='Split CS budget (E)'!$L$1,'Cumulative Budget Request '!G555,0)</f>
        <v>0</v>
      </c>
      <c r="H559" s="161">
        <f>IF('Cumulative Budget Request '!$L554='Split CS budget (E)'!$L$1,'Cumulative Budget Request '!H555,0)</f>
        <v>0</v>
      </c>
      <c r="I559" s="161">
        <f>IF('Cumulative Budget Request '!$L554='Split CS budget (E)'!$L$1,'Cumulative Budget Request '!I555,0)</f>
        <v>0</v>
      </c>
      <c r="J559" s="158">
        <f>SUM(E559:I559)</f>
        <v>0</v>
      </c>
      <c r="N559" s="396" t="s">
        <v>305</v>
      </c>
      <c r="O559" s="45"/>
      <c r="P559" s="375" t="s">
        <v>299</v>
      </c>
      <c r="Q559" s="504">
        <f>IF('Cumulative Cost Share Budget'!L561='Split CS budget (E)'!$L$1,'Cumulative Cost Share Budget'!Q561,0)</f>
        <v>0</v>
      </c>
      <c r="R559" s="504">
        <f>IF('Cumulative Cost Share Budget'!L561='Split CS budget (E)'!$L$1,'Cumulative Cost Share Budget'!R561,0)</f>
        <v>0</v>
      </c>
      <c r="S559" s="504">
        <f>IF('Cumulative Cost Share Budget'!L561='Split CS budget (E)'!$L$1,'Cumulative Cost Share Budget'!S561,0)</f>
        <v>0</v>
      </c>
      <c r="T559" s="504">
        <f>IF('Cumulative Cost Share Budget'!L561='Split CS budget (E)'!$L$1,'Cumulative Cost Share Budget'!T561,0)</f>
        <v>0</v>
      </c>
      <c r="U559" s="505">
        <f>IF('Cumulative Cost Share Budget'!L561='Split CS budget (E)'!$L$1,'Cumulative Cost Share Budget'!U561,0)</f>
        <v>0</v>
      </c>
      <c r="V559" s="324"/>
      <c r="W559" s="324"/>
      <c r="X559" s="324"/>
      <c r="Y559" s="324"/>
      <c r="Z559" s="324"/>
      <c r="AA559" s="748"/>
      <c r="AB559" s="748"/>
      <c r="AC559" s="748"/>
      <c r="AD559" s="114"/>
      <c r="AE559" s="114"/>
      <c r="AF559" s="114"/>
      <c r="AG559" s="114"/>
    </row>
    <row r="560" spans="1:33">
      <c r="C560" s="68"/>
      <c r="D560" s="45"/>
      <c r="E560" s="16"/>
      <c r="F560" s="16"/>
      <c r="G560" s="16"/>
      <c r="H560" s="16"/>
      <c r="I560" s="16"/>
      <c r="J560" s="25"/>
      <c r="N560" s="154"/>
      <c r="O560" s="376" t="s">
        <v>121</v>
      </c>
      <c r="P560" s="375" t="s">
        <v>300</v>
      </c>
      <c r="Q560" s="504">
        <f>IF('Cumulative Cost Share Budget'!L562='Split CS budget (E)'!$L$1,'Cumulative Cost Share Budget'!Q562,0)</f>
        <v>0</v>
      </c>
      <c r="R560" s="504">
        <f>IF('Cumulative Cost Share Budget'!L562='Split CS budget (E)'!$L$1,'Cumulative Cost Share Budget'!R562,0)</f>
        <v>0</v>
      </c>
      <c r="S560" s="504">
        <f>IF('Cumulative Cost Share Budget'!L562='Split CS budget (E)'!$L$1,'Cumulative Cost Share Budget'!S562,0)</f>
        <v>0</v>
      </c>
      <c r="T560" s="504">
        <f>IF('Cumulative Cost Share Budget'!L562='Split CS budget (E)'!$L$1,'Cumulative Cost Share Budget'!T562,0)</f>
        <v>0</v>
      </c>
      <c r="U560" s="505">
        <f>IF('Cumulative Cost Share Budget'!L562='Split CS budget (E)'!$L$1,'Cumulative Cost Share Budget'!U562,0)</f>
        <v>0</v>
      </c>
      <c r="V560" s="324"/>
      <c r="W560" s="324"/>
      <c r="X560" s="324"/>
      <c r="Y560" s="324"/>
      <c r="Z560" s="324"/>
    </row>
    <row r="561" spans="1:26">
      <c r="A561" s="493">
        <f>IF('Cumulative Cost Share Budget'!$L561='Split CS budget (E)'!$L$1,'Cumulative Cost Share Budget'!A561,0)</f>
        <v>0</v>
      </c>
      <c r="B561" s="493">
        <f>IF('Cumulative Cost Share Budget'!$L561='Split CS budget (E)'!$L$1,'Cumulative Cost Share Budget'!B561,0)</f>
        <v>0</v>
      </c>
      <c r="C561" s="68"/>
      <c r="D561" s="33" t="s">
        <v>123</v>
      </c>
      <c r="E561" s="76">
        <f>IF('Cumulative Cost Share Budget'!$L557='Split CS budget (E)'!$L$1,'Cumulative Cost Share Budget'!E557,0)</f>
        <v>0</v>
      </c>
      <c r="F561" s="76">
        <f>IF('Cumulative Cost Share Budget'!$L557='Split CS budget (E)'!$L$1,'Cumulative Cost Share Budget'!F557,0)</f>
        <v>0</v>
      </c>
      <c r="G561" s="76">
        <f>IF('Cumulative Cost Share Budget'!$L557='Split CS budget (E)'!$L$1,'Cumulative Cost Share Budget'!G557,0)</f>
        <v>0</v>
      </c>
      <c r="H561" s="76">
        <f>IF('Cumulative Cost Share Budget'!$L557='Split CS budget (E)'!$L$1,'Cumulative Cost Share Budget'!H557,0)</f>
        <v>0</v>
      </c>
      <c r="I561" s="76">
        <f>IF('Cumulative Cost Share Budget'!$L557='Split CS budget (E)'!$L$1,'Cumulative Cost Share Budget'!I557,0)</f>
        <v>0</v>
      </c>
      <c r="J561" s="25"/>
      <c r="M561" s="2"/>
      <c r="N561" s="182"/>
      <c r="O561" s="377">
        <f>IF('Cumulative Cost Share Budget'!L563='Split CS budget (E)'!$L$1,'Cumulative Cost Share Budget'!O563,0)</f>
        <v>0</v>
      </c>
      <c r="P561" s="375" t="s">
        <v>301</v>
      </c>
      <c r="Q561" s="504">
        <f>IF('Cumulative Cost Share Budget'!L563='Split CS budget (E)'!$L$1,'Cumulative Cost Share Budget'!Q563,0)</f>
        <v>0</v>
      </c>
      <c r="R561" s="504">
        <f>IF('Cumulative Cost Share Budget'!L563='Split CS budget (E)'!$L$1,'Cumulative Cost Share Budget'!R563,0)</f>
        <v>0</v>
      </c>
      <c r="S561" s="504">
        <f>IF('Cumulative Cost Share Budget'!L563='Split CS budget (E)'!$L$1,'Cumulative Cost Share Budget'!S563,0)</f>
        <v>0</v>
      </c>
      <c r="T561" s="504">
        <f>IF('Cumulative Cost Share Budget'!L563='Split CS budget (E)'!$L$1,'Cumulative Cost Share Budget'!T563,0)</f>
        <v>0</v>
      </c>
      <c r="U561" s="505">
        <f>IF('Cumulative Cost Share Budget'!L563='Split CS budget (E)'!$L$1,'Cumulative Cost Share Budget'!U563,0)</f>
        <v>0</v>
      </c>
      <c r="V561" s="324"/>
      <c r="W561" s="324"/>
      <c r="X561" s="324"/>
      <c r="Y561" s="324"/>
      <c r="Z561" s="324"/>
    </row>
    <row r="562" spans="1:26" ht="13.8"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Budget Request '!$L558='Split CS budget (E)'!$L$1,'Cumulative Budget Request '!E559,0)</f>
        <v>0</v>
      </c>
      <c r="F563" s="161">
        <f>IF('Cumulative Budget Request '!$L558='Split CS budget (E)'!$L$1,'Cumulative Budget Request '!F559,0)</f>
        <v>0</v>
      </c>
      <c r="G563" s="161">
        <f>IF('Cumulative Budget Request '!$L558='Split CS budget (E)'!$L$1,'Cumulative Budget Request '!G559,0)</f>
        <v>0</v>
      </c>
      <c r="H563" s="161">
        <f>IF('Cumulative Budget Request '!$L558='Split CS budget (E)'!$L$1,'Cumulative Budget Request '!H559,0)</f>
        <v>0</v>
      </c>
      <c r="I563" s="161">
        <f>IF('Cumulative Budget Request '!$L558='Split CS budget (E)'!$L$1,'Cumulative Budget Request '!I559,0)</f>
        <v>0</v>
      </c>
      <c r="J563" s="158">
        <f>SUM(E563:I563)</f>
        <v>0</v>
      </c>
      <c r="M563" s="2"/>
    </row>
    <row r="564" spans="1:26">
      <c r="A564" s="9"/>
      <c r="D564" s="33" t="s">
        <v>30</v>
      </c>
      <c r="E564" s="161">
        <f>IF('Cumulative Budget Request '!$L559='Split CS budget (E)'!$L$1,'Cumulative Budget Request '!E560,0)</f>
        <v>0</v>
      </c>
      <c r="F564" s="161">
        <f>IF('Cumulative Budget Request '!$L559='Split CS budget (E)'!$L$1,'Cumulative Budget Request '!F560,0)</f>
        <v>0</v>
      </c>
      <c r="G564" s="161">
        <f>IF('Cumulative Budget Request '!$L559='Split CS budget (E)'!$L$1,'Cumulative Budget Request '!G560,0)</f>
        <v>0</v>
      </c>
      <c r="H564" s="161">
        <f>IF('Cumulative Budget Request '!$L559='Split CS budget (E)'!$L$1,'Cumulative Budget Request '!H560,0)</f>
        <v>0</v>
      </c>
      <c r="I564" s="161">
        <f>IF('Cumulative Budget Request '!$L559='Split CS budget (E)'!$L$1,'Cumulative Budget Request '!I560,0)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4.4">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57" t="s">
        <v>168</v>
      </c>
      <c r="C575" s="757"/>
      <c r="D575" s="757"/>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493">
        <f>IF('Cumulative Cost Share Budget'!$L579='Split CS budget (E)'!$L$1,'Cumulative Cost Share Budget'!A579,0)</f>
        <v>0</v>
      </c>
      <c r="B579" s="493">
        <f>IF('Cumulative Cost Share Budget'!L579='Split CS budget (E)'!$L$1,'Cumulative Cost Share Budget'!B579,0)</f>
        <v>0</v>
      </c>
      <c r="D579" s="3"/>
      <c r="E579" s="161">
        <f>IF('Cumulative Cost Share Budget'!$L579='Split CS budget (E)'!$L$1,'Cumulative Cost Share Budget'!E579,0)</f>
        <v>0</v>
      </c>
      <c r="F579" s="161">
        <f>IF('Cumulative Cost Share Budget'!$L579='Split CS budget (E)'!$L$1,'Cumulative Cost Share Budget'!F579,0)</f>
        <v>0</v>
      </c>
      <c r="G579" s="161">
        <f>IF('Cumulative Cost Share Budget'!$L579='Split CS budget (E)'!$L$1,'Cumulative Cost Share Budget'!G579,0)</f>
        <v>0</v>
      </c>
      <c r="H579" s="161">
        <f>IF('Cumulative Cost Share Budget'!$L579='Split CS budget (E)'!$L$1,'Cumulative Cost Share Budget'!H579,0)</f>
        <v>0</v>
      </c>
      <c r="I579" s="161">
        <f>IF('Cumulative Cost Share Budget'!$L579='Split CS budget (E)'!$L$1,'Cumulative Cost Share Budget'!I579,0)</f>
        <v>0</v>
      </c>
      <c r="J579" s="158">
        <f>SUM(E579:I579)</f>
        <v>0</v>
      </c>
      <c r="K579" s="2"/>
      <c r="L579" s="2"/>
      <c r="M579" s="2"/>
      <c r="Q579" s="199"/>
      <c r="R579" s="199"/>
      <c r="S579" s="199"/>
      <c r="T579" s="4"/>
    </row>
    <row r="580" spans="1:20" hidden="1">
      <c r="A580" s="493">
        <f>IF('Cumulative Cost Share Budget'!$L580='Split CS budget (E)'!$L$1,'Cumulative Cost Share Budget'!A580,0)</f>
        <v>0</v>
      </c>
      <c r="B580" s="493">
        <f>IF('Cumulative Cost Share Budget'!L580='Split CS budget (E)'!$L$1,'Cumulative Cost Share Budget'!B580,0)</f>
        <v>0</v>
      </c>
      <c r="D580" s="3"/>
      <c r="E580" s="161">
        <f>IF('Cumulative Cost Share Budget'!$L580='Split CS budget (E)'!$L$1,'Cumulative Cost Share Budget'!E580,0)</f>
        <v>0</v>
      </c>
      <c r="F580" s="161">
        <f>IF('Cumulative Cost Share Budget'!$L580='Split CS budget (E)'!$L$1,'Cumulative Cost Share Budget'!F580,0)</f>
        <v>0</v>
      </c>
      <c r="G580" s="161">
        <f>IF('Cumulative Cost Share Budget'!$L580='Split CS budget (E)'!$L$1,'Cumulative Cost Share Budget'!G580,0)</f>
        <v>0</v>
      </c>
      <c r="H580" s="161">
        <f>IF('Cumulative Cost Share Budget'!$L580='Split CS budget (E)'!$L$1,'Cumulative Cost Share Budget'!H580,0)</f>
        <v>0</v>
      </c>
      <c r="I580" s="161">
        <f>IF('Cumulative Cost Share Budget'!$L580='Split CS budget (E)'!$L$1,'Cumulative Cost Share Budget'!I580,0)</f>
        <v>0</v>
      </c>
      <c r="J580" s="158">
        <f t="shared" ref="J580:J586" si="336">SUM(E580:I580)</f>
        <v>0</v>
      </c>
      <c r="K580" s="2"/>
      <c r="L580" s="2"/>
      <c r="M580" s="2"/>
    </row>
    <row r="581" spans="1:20" hidden="1">
      <c r="A581" s="493">
        <f>IF('Cumulative Cost Share Budget'!$L581='Split CS budget (E)'!$L$1,'Cumulative Cost Share Budget'!A581,0)</f>
        <v>0</v>
      </c>
      <c r="B581" s="493"/>
      <c r="D581" s="3"/>
      <c r="E581" s="161">
        <f>IF('Cumulative Cost Share Budget'!$L581='Split CS budget (E)'!$L$1,'Cumulative Cost Share Budget'!E581,0)</f>
        <v>0</v>
      </c>
      <c r="F581" s="161">
        <f>IF('Cumulative Cost Share Budget'!$L581='Split CS budget (E)'!$L$1,'Cumulative Cost Share Budget'!F581,0)</f>
        <v>0</v>
      </c>
      <c r="G581" s="161">
        <f>IF('Cumulative Cost Share Budget'!$L581='Split CS budget (E)'!$L$1,'Cumulative Cost Share Budget'!G581,0)</f>
        <v>0</v>
      </c>
      <c r="H581" s="161">
        <f>IF('Cumulative Cost Share Budget'!$L581='Split CS budget (E)'!$L$1,'Cumulative Cost Share Budget'!H581,0)</f>
        <v>0</v>
      </c>
      <c r="I581" s="161">
        <f>IF('Cumulative Cost Share Budget'!$L581='Split CS budget (E)'!$L$1,'Cumulative Cost Share Budget'!I581,0)</f>
        <v>0</v>
      </c>
      <c r="J581" s="158">
        <f t="shared" si="336"/>
        <v>0</v>
      </c>
      <c r="K581" s="2"/>
      <c r="L581" s="2"/>
      <c r="M581" s="2"/>
    </row>
    <row r="582" spans="1:20" hidden="1">
      <c r="A582" s="493">
        <f>IF('Cumulative Cost Share Budget'!$L582='Split CS budget (E)'!$L$1,'Cumulative Cost Share Budget'!A582,0)</f>
        <v>0</v>
      </c>
      <c r="B582" s="493"/>
      <c r="D582" s="3"/>
      <c r="E582" s="161">
        <f>IF('Cumulative Cost Share Budget'!$L582='Split CS budget (E)'!$L$1,'Cumulative Cost Share Budget'!E582,0)</f>
        <v>0</v>
      </c>
      <c r="F582" s="161">
        <f>IF('Cumulative Cost Share Budget'!$L582='Split CS budget (E)'!$L$1,'Cumulative Cost Share Budget'!F582,0)</f>
        <v>0</v>
      </c>
      <c r="G582" s="161">
        <f>IF('Cumulative Cost Share Budget'!$L582='Split CS budget (E)'!$L$1,'Cumulative Cost Share Budget'!G582,0)</f>
        <v>0</v>
      </c>
      <c r="H582" s="161">
        <f>IF('Cumulative Cost Share Budget'!$L582='Split CS budget (E)'!$L$1,'Cumulative Cost Share Budget'!H582,0)</f>
        <v>0</v>
      </c>
      <c r="I582" s="161">
        <f>IF('Cumulative Cost Share Budget'!$L582='Split CS budget (E)'!$L$1,'Cumulative Cost Share Budget'!I582,0)</f>
        <v>0</v>
      </c>
      <c r="J582" s="158">
        <f t="shared" si="336"/>
        <v>0</v>
      </c>
      <c r="K582" s="2"/>
      <c r="L582" s="2"/>
      <c r="M582" s="2"/>
    </row>
    <row r="583" spans="1:20" hidden="1">
      <c r="A583" s="493">
        <f>IF('Cumulative Cost Share Budget'!$L583='Split CS budget (E)'!$L$1,'Cumulative Cost Share Budget'!A583,0)</f>
        <v>0</v>
      </c>
      <c r="B583" s="493">
        <f>IF('Cumulative Cost Share Budget'!L581='Split CS budget (E)'!$L$1,'Cumulative Cost Share Budget'!B581,0)</f>
        <v>0</v>
      </c>
      <c r="D583" s="3"/>
      <c r="E583" s="161">
        <f>IF('Cumulative Cost Share Budget'!$L583='Split CS budget (E)'!$L$1,'Cumulative Cost Share Budget'!E583,0)</f>
        <v>0</v>
      </c>
      <c r="F583" s="161">
        <f>IF('Cumulative Cost Share Budget'!$L583='Split CS budget (E)'!$L$1,'Cumulative Cost Share Budget'!F583,0)</f>
        <v>0</v>
      </c>
      <c r="G583" s="161">
        <f>IF('Cumulative Cost Share Budget'!$L583='Split CS budget (E)'!$L$1,'Cumulative Cost Share Budget'!G583,0)</f>
        <v>0</v>
      </c>
      <c r="H583" s="161">
        <f>IF('Cumulative Cost Share Budget'!$L583='Split CS budget (E)'!$L$1,'Cumulative Cost Share Budget'!H583,0)</f>
        <v>0</v>
      </c>
      <c r="I583" s="161">
        <f>IF('Cumulative Cost Share Budget'!$L583='Split CS budget (E)'!$L$1,'Cumulative Cost Share Budget'!I583,0)</f>
        <v>0</v>
      </c>
      <c r="J583" s="158">
        <f t="shared" si="336"/>
        <v>0</v>
      </c>
      <c r="K583" s="2"/>
      <c r="L583" s="2"/>
      <c r="M583" s="2"/>
      <c r="N583" s="2"/>
      <c r="O583" s="2"/>
      <c r="P583" s="2"/>
    </row>
    <row r="584" spans="1:20" hidden="1">
      <c r="A584" s="493">
        <f>IF('Cumulative Cost Share Budget'!$L584='Split CS budget (E)'!$L$1,'Cumulative Cost Share Budget'!A584,0)</f>
        <v>0</v>
      </c>
      <c r="B584" s="493">
        <f>IF('Cumulative Cost Share Budget'!L582='Split CS budget (E)'!$L$1,'Cumulative Cost Share Budget'!B582,0)</f>
        <v>0</v>
      </c>
      <c r="D584" s="3"/>
      <c r="E584" s="161">
        <f>IF('Cumulative Cost Share Budget'!$L584='Split CS budget (E)'!$L$1,'Cumulative Cost Share Budget'!E584,0)</f>
        <v>0</v>
      </c>
      <c r="F584" s="161">
        <f>IF('Cumulative Cost Share Budget'!$L584='Split CS budget (E)'!$L$1,'Cumulative Cost Share Budget'!F584,0)</f>
        <v>0</v>
      </c>
      <c r="G584" s="161">
        <f>IF('Cumulative Cost Share Budget'!$L584='Split CS budget (E)'!$L$1,'Cumulative Cost Share Budget'!G584,0)</f>
        <v>0</v>
      </c>
      <c r="H584" s="161">
        <f>IF('Cumulative Cost Share Budget'!$L584='Split CS budget (E)'!$L$1,'Cumulative Cost Share Budget'!H584,0)</f>
        <v>0</v>
      </c>
      <c r="I584" s="161">
        <f>IF('Cumulative Cost Share Budget'!$L584='Split CS budget (E)'!$L$1,'Cumulative Cost Share Budget'!I584,0)</f>
        <v>0</v>
      </c>
      <c r="J584" s="158">
        <f t="shared" si="336"/>
        <v>0</v>
      </c>
      <c r="K584" s="2"/>
      <c r="L584" s="2"/>
      <c r="M584" s="2"/>
      <c r="N584" s="2"/>
      <c r="O584" s="2"/>
      <c r="P584" s="2"/>
    </row>
    <row r="585" spans="1:20" hidden="1">
      <c r="A585" s="493">
        <f>IF('Cumulative Cost Share Budget'!$L585='Split CS budget (E)'!$L$1,'Cumulative Cost Share Budget'!A585,0)</f>
        <v>0</v>
      </c>
      <c r="B585" s="493">
        <f>IF('Cumulative Cost Share Budget'!L583='Split CS budget (E)'!$L$1,'Cumulative Cost Share Budget'!B583,0)</f>
        <v>0</v>
      </c>
      <c r="D585" s="3"/>
      <c r="E585" s="161">
        <f>IF('Cumulative Cost Share Budget'!$L585='Split CS budget (E)'!$L$1,'Cumulative Cost Share Budget'!E585,0)</f>
        <v>0</v>
      </c>
      <c r="F585" s="161">
        <f>IF('Cumulative Cost Share Budget'!$L585='Split CS budget (E)'!$L$1,'Cumulative Cost Share Budget'!F585,0)</f>
        <v>0</v>
      </c>
      <c r="G585" s="161">
        <f>IF('Cumulative Cost Share Budget'!$L585='Split CS budget (E)'!$L$1,'Cumulative Cost Share Budget'!G585,0)</f>
        <v>0</v>
      </c>
      <c r="H585" s="161">
        <f>IF('Cumulative Cost Share Budget'!$L585='Split CS budget (E)'!$L$1,'Cumulative Cost Share Budget'!H585,0)</f>
        <v>0</v>
      </c>
      <c r="I585" s="161">
        <f>IF('Cumulative Cost Share Budget'!$L585='Split CS budget (E)'!$L$1,'Cumulative Cost Share Budget'!I585,0)</f>
        <v>0</v>
      </c>
      <c r="J585" s="158">
        <f t="shared" si="336"/>
        <v>0</v>
      </c>
      <c r="K585" s="2"/>
      <c r="L585" s="2"/>
      <c r="M585" s="2"/>
    </row>
    <row r="586" spans="1:20" hidden="1">
      <c r="A586" s="493">
        <f>IF('Cumulative Cost Share Budget'!$L586='Split CS budget (E)'!$L$1,'Cumulative Cost Share Budget'!A586,0)</f>
        <v>0</v>
      </c>
      <c r="B586" s="493">
        <f>IF('Cumulative Cost Share Budget'!L586='Split CS budget (E)'!$L$1,'Cumulative Cost Share Budget'!B586,0)</f>
        <v>0</v>
      </c>
      <c r="D586" s="3"/>
      <c r="E586" s="161">
        <f>IF('Cumulative Cost Share Budget'!$L586='Split CS budget (E)'!$L$1,'Cumulative Cost Share Budget'!E586,0)</f>
        <v>0</v>
      </c>
      <c r="F586" s="161">
        <f>IF('Cumulative Cost Share Budget'!$L586='Split CS budget (E)'!$L$1,'Cumulative Cost Share Budget'!F586,0)</f>
        <v>0</v>
      </c>
      <c r="G586" s="161">
        <f>IF('Cumulative Cost Share Budget'!$L586='Split CS budget (E)'!$L$1,'Cumulative Cost Share Budget'!G586,0)</f>
        <v>0</v>
      </c>
      <c r="H586" s="161">
        <f>IF('Cumulative Cost Share Budget'!$L586='Split CS budget (E)'!$L$1,'Cumulative Cost Share Budget'!H586,0)</f>
        <v>0</v>
      </c>
      <c r="I586" s="161">
        <f>IF('Cumulative Cost Share Budget'!$L586='Split CS budget (E)'!$L$1,'Cumulative Cost Share Budget'!I586,0)</f>
        <v>0</v>
      </c>
      <c r="J586" s="158">
        <f t="shared" si="336"/>
        <v>0</v>
      </c>
      <c r="K586" s="2"/>
      <c r="L586" s="2"/>
      <c r="M586" s="2"/>
    </row>
    <row r="587" spans="1:20">
      <c r="A587" s="740" t="s">
        <v>57</v>
      </c>
      <c r="B587" s="740"/>
      <c r="C587" s="740"/>
      <c r="D587" s="740"/>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6"/>
      <c r="B588" s="486"/>
      <c r="E588" s="3"/>
      <c r="F588" s="2"/>
      <c r="G588" s="2"/>
      <c r="H588" s="2"/>
      <c r="I588" s="2"/>
      <c r="J588" s="46"/>
      <c r="K588" s="2"/>
      <c r="L588" s="2"/>
      <c r="M588" s="2"/>
    </row>
    <row r="589" spans="1:20" hidden="1">
      <c r="A589" s="488" t="s">
        <v>122</v>
      </c>
      <c r="B589" s="497"/>
      <c r="C589" s="9"/>
      <c r="D589" s="229" t="s">
        <v>184</v>
      </c>
      <c r="E589" s="117">
        <f>IF('Cumulative Cost Share Budget'!$L583='Split CS budget (E)'!$L$1,'Cumulative Cost Share Budget'!E583,0)</f>
        <v>0</v>
      </c>
      <c r="F589" s="117">
        <f>IF('Cumulative Cost Share Budget'!$L583='Split CS budget (E)'!$L$1,'Cumulative Cost Share Budget'!F583,0)</f>
        <v>0</v>
      </c>
      <c r="G589" s="117">
        <f>IF('Cumulative Cost Share Budget'!$L583='Split CS budget (E)'!$L$1,'Cumulative Cost Share Budget'!G583,0)</f>
        <v>0</v>
      </c>
      <c r="H589" s="117">
        <f>IF('Cumulative Cost Share Budget'!$L583='Split CS budget (E)'!$L$1,'Cumulative Cost Share Budget'!H583,0)</f>
        <v>0</v>
      </c>
      <c r="I589" s="117">
        <f>IF('Cumulative Cost Share Budget'!$L583='Split CS budget (E)'!$L$1,'Cumulative Cost Share Budget'!I583,0)</f>
        <v>0</v>
      </c>
      <c r="J589" s="73"/>
      <c r="K589" s="2"/>
      <c r="L589" s="2"/>
      <c r="M589" s="2"/>
    </row>
    <row r="590" spans="1:20" hidden="1">
      <c r="A590" s="486"/>
      <c r="B590" s="486"/>
      <c r="D590" s="229" t="s">
        <v>264</v>
      </c>
      <c r="E590" s="117">
        <f>IF('Cumulative Cost Share Budget'!$L586='Split CS budget (E)'!$L$1,'Cumulative Cost Share Budget'!E586,0)</f>
        <v>0</v>
      </c>
      <c r="F590" s="117">
        <f>IF('Cumulative Cost Share Budget'!$L586='Split CS budget (E)'!$L$1,'Cumulative Cost Share Budget'!F586,0)</f>
        <v>0</v>
      </c>
      <c r="G590" s="117">
        <f>IF('Cumulative Cost Share Budget'!$L586='Split CS budget (E)'!$L$1,'Cumulative Cost Share Budget'!G586,0)</f>
        <v>0</v>
      </c>
      <c r="H590" s="117">
        <f>IF('Cumulative Cost Share Budget'!$L586='Split CS budget (E)'!$L$1,'Cumulative Cost Share Budget'!H586,0)</f>
        <v>0</v>
      </c>
      <c r="I590" s="117">
        <f>IF('Cumulative Cost Share Budget'!$L586='Split CS budget (E)'!$L$1,'Cumulative Cost Share Budget'!I586,0)</f>
        <v>0</v>
      </c>
      <c r="J590" s="73"/>
      <c r="K590" s="2"/>
      <c r="L590" s="2"/>
      <c r="M590" s="2"/>
    </row>
    <row r="591" spans="1:20" hidden="1">
      <c r="A591" s="488" t="s">
        <v>169</v>
      </c>
      <c r="B591" s="493">
        <f>IF('Cumulative Cost Share Budget'!$L591='Split CS budget (E)'!$L$1,'Cumulative Cost Share Budget'!B591,0)</f>
        <v>0</v>
      </c>
      <c r="C591" s="9"/>
      <c r="D591" s="229" t="s">
        <v>265</v>
      </c>
      <c r="E591" s="117">
        <f>IF('Cumulative Cost Share Budget'!$L587='Split CS budget (E)'!$L$1,'Cumulative Cost Share Budget'!E587,0)</f>
        <v>0</v>
      </c>
      <c r="F591" s="117">
        <f>IF('Cumulative Cost Share Budget'!$L587='Split CS budget (E)'!$L$1,'Cumulative Cost Share Budget'!F587,0)</f>
        <v>0</v>
      </c>
      <c r="G591" s="117">
        <f>IF('Cumulative Cost Share Budget'!$L587='Split CS budget (E)'!$L$1,'Cumulative Cost Share Budget'!G587,0)</f>
        <v>0</v>
      </c>
      <c r="H591" s="117">
        <f>IF('Cumulative Cost Share Budget'!$L587='Split CS budget (E)'!$L$1,'Cumulative Cost Share Budget'!H587,0)</f>
        <v>0</v>
      </c>
      <c r="I591" s="117">
        <f>IF('Cumulative Cost Share Budget'!$L587='Split CS budget (E)'!$L$1,'Cumulative Cost Share Budget'!I587,0)</f>
        <v>0</v>
      </c>
      <c r="J591" s="73"/>
      <c r="K591" s="2"/>
      <c r="L591" s="2"/>
      <c r="M591" s="2"/>
    </row>
    <row r="592" spans="1:20" hidden="1">
      <c r="A592" s="800">
        <f>IF('Cumulative Cost Share Budget'!L592='Split CS budget (E)'!$L$1,'Cumulative Cost Share Budget'!A592,0)</f>
        <v>0</v>
      </c>
      <c r="B592" s="486"/>
      <c r="D592" s="229" t="s">
        <v>266</v>
      </c>
      <c r="E592" s="117">
        <f>IF('Cumulative Cost Share Budget'!$L588='Split CS budget (E)'!$L$1,'Cumulative Cost Share Budget'!E588,0)</f>
        <v>0</v>
      </c>
      <c r="F592" s="117">
        <f>IF('Cumulative Cost Share Budget'!$L588='Split CS budget (E)'!$L$1,'Cumulative Cost Share Budget'!F588,0)</f>
        <v>0</v>
      </c>
      <c r="G592" s="117">
        <f>IF('Cumulative Cost Share Budget'!$L588='Split CS budget (E)'!$L$1,'Cumulative Cost Share Budget'!G588,0)</f>
        <v>0</v>
      </c>
      <c r="H592" s="117">
        <f>IF('Cumulative Cost Share Budget'!$L588='Split CS budget (E)'!$L$1,'Cumulative Cost Share Budget'!H588,0)</f>
        <v>0</v>
      </c>
      <c r="I592" s="117">
        <f>IF('Cumulative Cost Share Budget'!$L588='Split CS budget (E)'!$L$1,'Cumulative Cost Share Budget'!I588,0)</f>
        <v>0</v>
      </c>
      <c r="J592" s="46"/>
      <c r="K592" s="2"/>
      <c r="L592" s="2"/>
      <c r="M592" s="2"/>
    </row>
    <row r="593" spans="1:16" hidden="1">
      <c r="A593" s="800"/>
      <c r="B593" s="489" t="s">
        <v>41</v>
      </c>
      <c r="C593" s="68" t="s">
        <v>42</v>
      </c>
      <c r="D593" s="26"/>
      <c r="E593" s="14"/>
      <c r="F593" s="14"/>
      <c r="G593" s="14"/>
      <c r="H593" s="14"/>
      <c r="I593" s="14"/>
      <c r="J593" s="46"/>
      <c r="K593" s="2"/>
      <c r="L593" s="2"/>
      <c r="M593" s="2"/>
    </row>
    <row r="594" spans="1:16" hidden="1">
      <c r="A594" s="801"/>
      <c r="B594" s="498" t="s">
        <v>43</v>
      </c>
      <c r="C594" s="116">
        <f>IF('Cumulative Cost Share Budget'!$L594='Split CS budget (E)'!$L$1,'Cumulative Cost Share Budget'!C594,0)</f>
        <v>0</v>
      </c>
      <c r="D594" s="26"/>
      <c r="E594" s="235">
        <f>IF('Cumulative Cost Share Budget'!$L594='Split CS budget (E)'!$L$1,'Cumulative Cost Share Budget'!E594,0)</f>
        <v>0</v>
      </c>
      <c r="F594" s="235">
        <f>IF('Cumulative Cost Share Budget'!$L594='Split CS budget (E)'!$L$1,'Cumulative Cost Share Budget'!F594,0)</f>
        <v>0</v>
      </c>
      <c r="G594" s="235">
        <f>IF('Cumulative Cost Share Budget'!$L594='Split CS budget (E)'!$L$1,'Cumulative Cost Share Budget'!G594,0)</f>
        <v>0</v>
      </c>
      <c r="H594" s="235">
        <f>IF('Cumulative Cost Share Budget'!$L594='Split CS budget (E)'!$L$1,'Cumulative Cost Share Budget'!H594,0)</f>
        <v>0</v>
      </c>
      <c r="I594" s="235">
        <f>IF('Cumulative Cost Share Budget'!$L594='Split CS budget (E)'!$L$1,'Cumulative Cost Share Budget'!I594,0)</f>
        <v>0</v>
      </c>
      <c r="J594" s="158">
        <f t="shared" ref="J594:J599" si="338">SUM(E594:I594)</f>
        <v>0</v>
      </c>
      <c r="K594" s="2"/>
      <c r="L594" s="2"/>
      <c r="M594" s="2"/>
    </row>
    <row r="595" spans="1:16" hidden="1">
      <c r="A595" s="801"/>
      <c r="B595" s="498" t="s">
        <v>44</v>
      </c>
      <c r="C595" s="116">
        <f>IF('Cumulative Cost Share Budget'!$L595='Split CS budget (E)'!$L$1,'Cumulative Cost Share Budget'!C595,0)</f>
        <v>0</v>
      </c>
      <c r="D595" s="26"/>
      <c r="E595" s="235">
        <f>IF('Cumulative Cost Share Budget'!$L595='Split CS budget (E)'!$L$1,'Cumulative Cost Share Budget'!E595,0)</f>
        <v>0</v>
      </c>
      <c r="F595" s="235">
        <f>IF('Cumulative Cost Share Budget'!$L595='Split CS budget (E)'!$L$1,'Cumulative Cost Share Budget'!F595,0)</f>
        <v>0</v>
      </c>
      <c r="G595" s="235">
        <f>IF('Cumulative Cost Share Budget'!$L595='Split CS budget (E)'!$L$1,'Cumulative Cost Share Budget'!G595,0)</f>
        <v>0</v>
      </c>
      <c r="H595" s="235">
        <f>IF('Cumulative Cost Share Budget'!$L595='Split CS budget (E)'!$L$1,'Cumulative Cost Share Budget'!H595,0)</f>
        <v>0</v>
      </c>
      <c r="I595" s="235">
        <f>IF('Cumulative Cost Share Budget'!$L595='Split CS budget (E)'!$L$1,'Cumulative Cost Share Budget'!I595,0)</f>
        <v>0</v>
      </c>
      <c r="J595" s="158">
        <f t="shared" si="338"/>
        <v>0</v>
      </c>
      <c r="K595" s="2"/>
      <c r="L595" s="2"/>
      <c r="M595" s="2"/>
    </row>
    <row r="596" spans="1:16" hidden="1">
      <c r="A596" s="801"/>
      <c r="B596" s="498" t="s">
        <v>182</v>
      </c>
      <c r="C596" s="116">
        <f>IF('Cumulative Cost Share Budget'!$L596='Split CS budget (E)'!$L$1,'Cumulative Cost Share Budget'!C596,0)</f>
        <v>0</v>
      </c>
      <c r="D596" s="26"/>
      <c r="E596" s="235">
        <f>IF('Cumulative Cost Share Budget'!$L596='Split CS budget (E)'!$L$1,'Cumulative Cost Share Budget'!E596,0)</f>
        <v>0</v>
      </c>
      <c r="F596" s="235">
        <f>IF('Cumulative Cost Share Budget'!$L596='Split CS budget (E)'!$L$1,'Cumulative Cost Share Budget'!F596,0)</f>
        <v>0</v>
      </c>
      <c r="G596" s="235">
        <f>IF('Cumulative Cost Share Budget'!$L596='Split CS budget (E)'!$L$1,'Cumulative Cost Share Budget'!G596,0)</f>
        <v>0</v>
      </c>
      <c r="H596" s="235">
        <f>IF('Cumulative Cost Share Budget'!$L596='Split CS budget (E)'!$L$1,'Cumulative Cost Share Budget'!H596,0)</f>
        <v>0</v>
      </c>
      <c r="I596" s="235">
        <f>IF('Cumulative Cost Share Budget'!$L596='Split CS budget (E)'!$L$1,'Cumulative Cost Share Budget'!I596,0)</f>
        <v>0</v>
      </c>
      <c r="J596" s="158">
        <f t="shared" si="338"/>
        <v>0</v>
      </c>
      <c r="K596" s="2"/>
      <c r="L596" s="2"/>
      <c r="M596" s="2"/>
    </row>
    <row r="597" spans="1:16" hidden="1">
      <c r="A597" s="801"/>
      <c r="B597" s="498" t="s">
        <v>45</v>
      </c>
      <c r="C597" s="116">
        <f>IF('Cumulative Cost Share Budget'!$L597='Split CS budget (E)'!$L$1,'Cumulative Cost Share Budget'!C597,0)</f>
        <v>0</v>
      </c>
      <c r="D597" s="26"/>
      <c r="E597" s="235">
        <f>IF('Cumulative Cost Share Budget'!$L597='Split CS budget (E)'!$L$1,'Cumulative Cost Share Budget'!E597,0)</f>
        <v>0</v>
      </c>
      <c r="F597" s="235">
        <f>IF('Cumulative Cost Share Budget'!$L597='Split CS budget (E)'!$L$1,'Cumulative Cost Share Budget'!F597,0)</f>
        <v>0</v>
      </c>
      <c r="G597" s="235">
        <f>IF('Cumulative Cost Share Budget'!$L597='Split CS budget (E)'!$L$1,'Cumulative Cost Share Budget'!G597,0)</f>
        <v>0</v>
      </c>
      <c r="H597" s="235">
        <f>IF('Cumulative Cost Share Budget'!$L597='Split CS budget (E)'!$L$1,'Cumulative Cost Share Budget'!H597,0)</f>
        <v>0</v>
      </c>
      <c r="I597" s="235">
        <f>IF('Cumulative Cost Share Budget'!$L597='Split CS budget (E)'!$L$1,'Cumulative Cost Share Budget'!I597,0)</f>
        <v>0</v>
      </c>
      <c r="J597" s="158">
        <f t="shared" si="338"/>
        <v>0</v>
      </c>
      <c r="K597" s="2"/>
      <c r="L597" s="2"/>
      <c r="M597" s="8"/>
      <c r="N597" s="2"/>
      <c r="O597" s="2"/>
      <c r="P597" s="2"/>
    </row>
    <row r="598" spans="1:16" hidden="1">
      <c r="A598" s="801"/>
      <c r="B598" s="498" t="s">
        <v>46</v>
      </c>
      <c r="C598" s="116">
        <f>IF('Cumulative Cost Share Budget'!$L598='Split CS budget (E)'!$L$1,'Cumulative Cost Share Budget'!C598,0)</f>
        <v>0</v>
      </c>
      <c r="D598" s="26"/>
      <c r="E598" s="235">
        <f>IF('Cumulative Cost Share Budget'!$L598='Split CS budget (E)'!$L$1,'Cumulative Cost Share Budget'!E598,0)</f>
        <v>0</v>
      </c>
      <c r="F598" s="235">
        <f>IF('Cumulative Cost Share Budget'!$L598='Split CS budget (E)'!$L$1,'Cumulative Cost Share Budget'!F598,0)</f>
        <v>0</v>
      </c>
      <c r="G598" s="235">
        <f>IF('Cumulative Cost Share Budget'!$L598='Split CS budget (E)'!$L$1,'Cumulative Cost Share Budget'!G598,0)</f>
        <v>0</v>
      </c>
      <c r="H598" s="235">
        <f>IF('Cumulative Cost Share Budget'!$L598='Split CS budget (E)'!$L$1,'Cumulative Cost Share Budget'!H598,0)</f>
        <v>0</v>
      </c>
      <c r="I598" s="235">
        <f>IF('Cumulative Cost Share Budget'!$L598='Split CS budget (E)'!$L$1,'Cumulative Cost Share Budget'!I598,0)</f>
        <v>0</v>
      </c>
      <c r="J598" s="158">
        <f t="shared" si="338"/>
        <v>0</v>
      </c>
      <c r="K598" s="2"/>
      <c r="L598" s="2"/>
      <c r="M598" s="2"/>
    </row>
    <row r="599" spans="1:16" hidden="1">
      <c r="A599" s="801"/>
      <c r="B599" s="498" t="s">
        <v>47</v>
      </c>
      <c r="C599" s="116">
        <f>IF('Cumulative Cost Share Budget'!$L599='Split CS budget (E)'!$L$1,'Cumulative Cost Share Budget'!C599,0)</f>
        <v>0</v>
      </c>
      <c r="D599" s="26"/>
      <c r="E599" s="235">
        <f>IF('Cumulative Cost Share Budget'!$L599='Split CS budget (E)'!$L$1,'Cumulative Cost Share Budget'!E599,0)</f>
        <v>0</v>
      </c>
      <c r="F599" s="235">
        <f>IF('Cumulative Cost Share Budget'!$L599='Split CS budget (E)'!$L$1,'Cumulative Cost Share Budget'!F599,0)</f>
        <v>0</v>
      </c>
      <c r="G599" s="235">
        <f>IF('Cumulative Cost Share Budget'!$L599='Split CS budget (E)'!$L$1,'Cumulative Cost Share Budget'!G599,0)</f>
        <v>0</v>
      </c>
      <c r="H599" s="235">
        <f>IF('Cumulative Cost Share Budget'!$L599='Split CS budget (E)'!$L$1,'Cumulative Cost Share Budget'!H599,0)</f>
        <v>0</v>
      </c>
      <c r="I599" s="235">
        <f>IF('Cumulative Cost Share Budget'!$L599='Split CS budget (E)'!$L$1,'Cumulative Cost Share Budget'!I599,0)</f>
        <v>0</v>
      </c>
      <c r="J599" s="158">
        <f t="shared" si="338"/>
        <v>0</v>
      </c>
      <c r="K599" s="2"/>
      <c r="L599" s="2"/>
      <c r="M599" s="2"/>
    </row>
    <row r="600" spans="1:16" hidden="1">
      <c r="A600" s="740" t="s">
        <v>57</v>
      </c>
      <c r="B600" s="740"/>
      <c r="C600" s="740"/>
      <c r="D600" s="740"/>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6"/>
      <c r="B601" s="486"/>
      <c r="E601" s="3"/>
      <c r="F601" s="2"/>
      <c r="G601" s="2"/>
      <c r="H601" s="2"/>
      <c r="I601" s="2"/>
      <c r="J601" s="46"/>
      <c r="K601" s="2"/>
      <c r="L601" s="2"/>
      <c r="M601" s="2"/>
    </row>
    <row r="602" spans="1:16" hidden="1">
      <c r="A602" s="488" t="s">
        <v>122</v>
      </c>
      <c r="B602" s="497"/>
      <c r="C602" s="9"/>
      <c r="D602" s="229" t="s">
        <v>184</v>
      </c>
      <c r="E602" s="117">
        <f>IF('Cumulative Cost Share Budget'!$L598='Split CS budget (E)'!$L$1,'Cumulative Cost Share Budget'!E598,0)</f>
        <v>0</v>
      </c>
      <c r="F602" s="117">
        <f>IF('Cumulative Cost Share Budget'!$L598='Split CS budget (E)'!$L$1,'Cumulative Cost Share Budget'!F598,0)</f>
        <v>0</v>
      </c>
      <c r="G602" s="117">
        <f>IF('Cumulative Cost Share Budget'!$L598='Split CS budget (E)'!$L$1,'Cumulative Cost Share Budget'!G598,0)</f>
        <v>0</v>
      </c>
      <c r="H602" s="117">
        <f>IF('Cumulative Cost Share Budget'!$L598='Split CS budget (E)'!$L$1,'Cumulative Cost Share Budget'!H598,0)</f>
        <v>0</v>
      </c>
      <c r="I602" s="117">
        <f>IF('Cumulative Cost Share Budget'!$L598='Split CS budget (E)'!$L$1,'Cumulative Cost Share Budget'!I598,0)</f>
        <v>0</v>
      </c>
      <c r="J602" s="73"/>
      <c r="K602" s="2"/>
      <c r="L602" s="2"/>
      <c r="M602" s="2"/>
    </row>
    <row r="603" spans="1:16" hidden="1">
      <c r="A603" s="486"/>
      <c r="B603" s="486"/>
      <c r="D603" s="229" t="s">
        <v>264</v>
      </c>
      <c r="E603" s="117">
        <f>IF('Cumulative Cost Share Budget'!$L599='Split CS budget (E)'!$L$1,'Cumulative Cost Share Budget'!E599,0)</f>
        <v>0</v>
      </c>
      <c r="F603" s="117">
        <f>IF('Cumulative Cost Share Budget'!$L599='Split CS budget (E)'!$L$1,'Cumulative Cost Share Budget'!F599,0)</f>
        <v>0</v>
      </c>
      <c r="G603" s="117">
        <f>IF('Cumulative Cost Share Budget'!$L599='Split CS budget (E)'!$L$1,'Cumulative Cost Share Budget'!G599,0)</f>
        <v>0</v>
      </c>
      <c r="H603" s="117">
        <f>IF('Cumulative Cost Share Budget'!$L599='Split CS budget (E)'!$L$1,'Cumulative Cost Share Budget'!H599,0)</f>
        <v>0</v>
      </c>
      <c r="I603" s="117">
        <f>IF('Cumulative Cost Share Budget'!$L599='Split CS budget (E)'!$L$1,'Cumulative Cost Share Budget'!I599,0)</f>
        <v>0</v>
      </c>
      <c r="J603" s="73"/>
      <c r="K603" s="2"/>
      <c r="L603" s="2"/>
      <c r="M603" s="2"/>
    </row>
    <row r="604" spans="1:16" hidden="1">
      <c r="A604" s="488" t="s">
        <v>169</v>
      </c>
      <c r="B604" s="493">
        <f>IF('Cumulative Cost Share Budget'!$L604='Split CS budget (E)'!$L$1,'Cumulative Cost Share Budget'!B604,0)</f>
        <v>0</v>
      </c>
      <c r="C604" s="9"/>
      <c r="D604" s="229" t="s">
        <v>265</v>
      </c>
      <c r="E604" s="117">
        <f>IF('Cumulative Cost Share Budget'!$L600='Split CS budget (E)'!$L$1,'Cumulative Cost Share Budget'!E600,0)</f>
        <v>0</v>
      </c>
      <c r="F604" s="117">
        <f>IF('Cumulative Cost Share Budget'!$L600='Split CS budget (E)'!$L$1,'Cumulative Cost Share Budget'!F600,0)</f>
        <v>0</v>
      </c>
      <c r="G604" s="117">
        <f>IF('Cumulative Cost Share Budget'!$L600='Split CS budget (E)'!$L$1,'Cumulative Cost Share Budget'!G600,0)</f>
        <v>0</v>
      </c>
      <c r="H604" s="117">
        <f>IF('Cumulative Cost Share Budget'!$L600='Split CS budget (E)'!$L$1,'Cumulative Cost Share Budget'!H600,0)</f>
        <v>0</v>
      </c>
      <c r="I604" s="117">
        <f>IF('Cumulative Cost Share Budget'!$L600='Split CS budget (E)'!$L$1,'Cumulative Cost Share Budget'!I600,0)</f>
        <v>0</v>
      </c>
      <c r="J604" s="73"/>
      <c r="K604" s="2"/>
      <c r="L604" s="2"/>
      <c r="M604" s="2"/>
    </row>
    <row r="605" spans="1:16" hidden="1">
      <c r="A605" s="800">
        <f>IF('Cumulative Cost Share Budget'!L605='Split CS budget (E)'!$L$1,'Cumulative Cost Share Budget'!A605,0)</f>
        <v>0</v>
      </c>
      <c r="B605" s="486"/>
      <c r="D605" s="229" t="s">
        <v>266</v>
      </c>
      <c r="E605" s="117">
        <f>IF('Cumulative Cost Share Budget'!$L601='Split CS budget (E)'!$L$1,'Cumulative Cost Share Budget'!E601,0)</f>
        <v>0</v>
      </c>
      <c r="F605" s="117">
        <f>IF('Cumulative Cost Share Budget'!$L601='Split CS budget (E)'!$L$1,'Cumulative Cost Share Budget'!F601,0)</f>
        <v>0</v>
      </c>
      <c r="G605" s="117">
        <f>IF('Cumulative Cost Share Budget'!$L601='Split CS budget (E)'!$L$1,'Cumulative Cost Share Budget'!G601,0)</f>
        <v>0</v>
      </c>
      <c r="H605" s="117">
        <f>IF('Cumulative Cost Share Budget'!$L601='Split CS budget (E)'!$L$1,'Cumulative Cost Share Budget'!H601,0)</f>
        <v>0</v>
      </c>
      <c r="I605" s="117">
        <f>IF('Cumulative Cost Share Budget'!$L601='Split CS budget (E)'!$L$1,'Cumulative Cost Share Budget'!I601,0)</f>
        <v>0</v>
      </c>
      <c r="J605" s="46"/>
      <c r="K605" s="2"/>
      <c r="L605" s="2"/>
      <c r="M605" s="2"/>
    </row>
    <row r="606" spans="1:16" hidden="1">
      <c r="A606" s="800"/>
      <c r="B606" s="489" t="s">
        <v>41</v>
      </c>
      <c r="C606" s="68" t="s">
        <v>42</v>
      </c>
      <c r="D606" s="26"/>
      <c r="E606" s="14"/>
      <c r="F606" s="14"/>
      <c r="G606" s="14"/>
      <c r="H606" s="14"/>
      <c r="I606" s="14"/>
      <c r="J606" s="46"/>
      <c r="K606" s="2"/>
      <c r="L606" s="2"/>
      <c r="M606" s="2"/>
    </row>
    <row r="607" spans="1:16" hidden="1">
      <c r="A607" s="801"/>
      <c r="B607" s="498" t="s">
        <v>43</v>
      </c>
      <c r="C607" s="116">
        <f>IF('Cumulative Cost Share Budget'!$L607='Split CS budget (E)'!$L$1,'Cumulative Cost Share Budget'!C607,0)</f>
        <v>0</v>
      </c>
      <c r="D607" s="26"/>
      <c r="E607" s="235">
        <f>IF('Cumulative Cost Share Budget'!$L607='Split CS budget (E)'!$L$1,'Cumulative Cost Share Budget'!E607,0)</f>
        <v>0</v>
      </c>
      <c r="F607" s="235">
        <f>IF('Cumulative Cost Share Budget'!$L607='Split CS budget (E)'!$L$1,'Cumulative Cost Share Budget'!F607,0)</f>
        <v>0</v>
      </c>
      <c r="G607" s="235">
        <f>IF('Cumulative Cost Share Budget'!$L607='Split CS budget (E)'!$L$1,'Cumulative Cost Share Budget'!G607,0)</f>
        <v>0</v>
      </c>
      <c r="H607" s="235">
        <f>IF('Cumulative Cost Share Budget'!$L607='Split CS budget (E)'!$L$1,'Cumulative Cost Share Budget'!H607,0)</f>
        <v>0</v>
      </c>
      <c r="I607" s="235">
        <f>IF('Cumulative Cost Share Budget'!$L607='Split CS budget (E)'!$L$1,'Cumulative Cost Share Budget'!I607,0)</f>
        <v>0</v>
      </c>
      <c r="J607" s="158">
        <f t="shared" ref="J607:J612" si="340">SUM(E607:I607)</f>
        <v>0</v>
      </c>
      <c r="K607" s="2"/>
      <c r="L607" s="2"/>
      <c r="M607" s="2"/>
    </row>
    <row r="608" spans="1:16" hidden="1">
      <c r="A608" s="801"/>
      <c r="B608" s="498" t="s">
        <v>44</v>
      </c>
      <c r="C608" s="116">
        <f>IF('Cumulative Cost Share Budget'!$L608='Split CS budget (E)'!$L$1,'Cumulative Cost Share Budget'!C608,0)</f>
        <v>0</v>
      </c>
      <c r="D608" s="26"/>
      <c r="E608" s="235">
        <f>IF('Cumulative Cost Share Budget'!$L608='Split CS budget (E)'!$L$1,'Cumulative Cost Share Budget'!E608,0)</f>
        <v>0</v>
      </c>
      <c r="F608" s="235">
        <f>IF('Cumulative Cost Share Budget'!$L608='Split CS budget (E)'!$L$1,'Cumulative Cost Share Budget'!F608,0)</f>
        <v>0</v>
      </c>
      <c r="G608" s="235">
        <f>IF('Cumulative Cost Share Budget'!$L608='Split CS budget (E)'!$L$1,'Cumulative Cost Share Budget'!G608,0)</f>
        <v>0</v>
      </c>
      <c r="H608" s="235">
        <f>IF('Cumulative Cost Share Budget'!$L608='Split CS budget (E)'!$L$1,'Cumulative Cost Share Budget'!H608,0)</f>
        <v>0</v>
      </c>
      <c r="I608" s="235">
        <f>IF('Cumulative Cost Share Budget'!$L608='Split CS budget (E)'!$L$1,'Cumulative Cost Share Budget'!I608,0)</f>
        <v>0</v>
      </c>
      <c r="J608" s="158">
        <f t="shared" si="340"/>
        <v>0</v>
      </c>
      <c r="K608" s="2"/>
      <c r="L608" s="2"/>
      <c r="M608" s="2"/>
    </row>
    <row r="609" spans="1:17" hidden="1">
      <c r="A609" s="801"/>
      <c r="B609" s="498" t="s">
        <v>182</v>
      </c>
      <c r="C609" s="116">
        <f>IF('Cumulative Cost Share Budget'!$L609='Split CS budget (E)'!$L$1,'Cumulative Cost Share Budget'!C609,0)</f>
        <v>0</v>
      </c>
      <c r="D609" s="26"/>
      <c r="E609" s="235">
        <f>IF('Cumulative Cost Share Budget'!$L609='Split CS budget (E)'!$L$1,'Cumulative Cost Share Budget'!E609,0)</f>
        <v>0</v>
      </c>
      <c r="F609" s="235">
        <f>IF('Cumulative Cost Share Budget'!$L609='Split CS budget (E)'!$L$1,'Cumulative Cost Share Budget'!F609,0)</f>
        <v>0</v>
      </c>
      <c r="G609" s="235">
        <f>IF('Cumulative Cost Share Budget'!$L609='Split CS budget (E)'!$L$1,'Cumulative Cost Share Budget'!G609,0)</f>
        <v>0</v>
      </c>
      <c r="H609" s="235">
        <f>IF('Cumulative Cost Share Budget'!$L609='Split CS budget (E)'!$L$1,'Cumulative Cost Share Budget'!H609,0)</f>
        <v>0</v>
      </c>
      <c r="I609" s="235">
        <f>IF('Cumulative Cost Share Budget'!$L609='Split CS budget (E)'!$L$1,'Cumulative Cost Share Budget'!I609,0)</f>
        <v>0</v>
      </c>
      <c r="J609" s="158">
        <f t="shared" si="340"/>
        <v>0</v>
      </c>
      <c r="K609" s="2"/>
      <c r="L609" s="2"/>
      <c r="M609" s="2"/>
    </row>
    <row r="610" spans="1:17" hidden="1">
      <c r="A610" s="801"/>
      <c r="B610" s="498" t="s">
        <v>45</v>
      </c>
      <c r="C610" s="116">
        <f>IF('Cumulative Cost Share Budget'!$L610='Split CS budget (E)'!$L$1,'Cumulative Cost Share Budget'!C610,0)</f>
        <v>0</v>
      </c>
      <c r="D610" s="26"/>
      <c r="E610" s="235">
        <f>IF('Cumulative Cost Share Budget'!$L610='Split CS budget (E)'!$L$1,'Cumulative Cost Share Budget'!E610,0)</f>
        <v>0</v>
      </c>
      <c r="F610" s="235">
        <f>IF('Cumulative Cost Share Budget'!$L610='Split CS budget (E)'!$L$1,'Cumulative Cost Share Budget'!F610,0)</f>
        <v>0</v>
      </c>
      <c r="G610" s="235">
        <f>IF('Cumulative Cost Share Budget'!$L610='Split CS budget (E)'!$L$1,'Cumulative Cost Share Budget'!G610,0)</f>
        <v>0</v>
      </c>
      <c r="H610" s="235">
        <f>IF('Cumulative Cost Share Budget'!$L610='Split CS budget (E)'!$L$1,'Cumulative Cost Share Budget'!H610,0)</f>
        <v>0</v>
      </c>
      <c r="I610" s="235">
        <f>IF('Cumulative Cost Share Budget'!$L610='Split CS budget (E)'!$L$1,'Cumulative Cost Share Budget'!I610,0)</f>
        <v>0</v>
      </c>
      <c r="J610" s="158">
        <f t="shared" si="340"/>
        <v>0</v>
      </c>
      <c r="K610" s="2"/>
      <c r="L610" s="2"/>
      <c r="M610" s="8"/>
      <c r="N610" s="2"/>
      <c r="O610" s="2"/>
      <c r="P610" s="2"/>
      <c r="Q610" s="2"/>
    </row>
    <row r="611" spans="1:17" hidden="1">
      <c r="A611" s="801"/>
      <c r="B611" s="498" t="s">
        <v>46</v>
      </c>
      <c r="C611" s="116">
        <f>IF('Cumulative Cost Share Budget'!$L611='Split CS budget (E)'!$L$1,'Cumulative Cost Share Budget'!C611,0)</f>
        <v>0</v>
      </c>
      <c r="D611" s="26"/>
      <c r="E611" s="235">
        <f>IF('Cumulative Cost Share Budget'!$L611='Split CS budget (E)'!$L$1,'Cumulative Cost Share Budget'!E611,0)</f>
        <v>0</v>
      </c>
      <c r="F611" s="235">
        <f>IF('Cumulative Cost Share Budget'!$L611='Split CS budget (E)'!$L$1,'Cumulative Cost Share Budget'!F611,0)</f>
        <v>0</v>
      </c>
      <c r="G611" s="235">
        <f>IF('Cumulative Cost Share Budget'!$L611='Split CS budget (E)'!$L$1,'Cumulative Cost Share Budget'!G611,0)</f>
        <v>0</v>
      </c>
      <c r="H611" s="235">
        <f>IF('Cumulative Cost Share Budget'!$L611='Split CS budget (E)'!$L$1,'Cumulative Cost Share Budget'!H611,0)</f>
        <v>0</v>
      </c>
      <c r="I611" s="235">
        <f>IF('Cumulative Cost Share Budget'!$L611='Split CS budget (E)'!$L$1,'Cumulative Cost Share Budget'!I611,0)</f>
        <v>0</v>
      </c>
      <c r="J611" s="158">
        <f t="shared" si="340"/>
        <v>0</v>
      </c>
      <c r="K611" s="2"/>
      <c r="L611" s="2"/>
      <c r="M611" s="2"/>
      <c r="N611" s="2"/>
      <c r="O611" s="2"/>
      <c r="P611" s="2"/>
      <c r="Q611" s="2"/>
    </row>
    <row r="612" spans="1:17" hidden="1">
      <c r="A612" s="801"/>
      <c r="B612" s="498" t="s">
        <v>47</v>
      </c>
      <c r="C612" s="116">
        <f>IF('Cumulative Cost Share Budget'!$L612='Split CS budget (E)'!$L$1,'Cumulative Cost Share Budget'!C612,0)</f>
        <v>0</v>
      </c>
      <c r="D612" s="26"/>
      <c r="E612" s="235">
        <f>IF('Cumulative Cost Share Budget'!$L612='Split CS budget (E)'!$L$1,'Cumulative Cost Share Budget'!E612,0)</f>
        <v>0</v>
      </c>
      <c r="F612" s="235">
        <f>IF('Cumulative Cost Share Budget'!$L612='Split CS budget (E)'!$L$1,'Cumulative Cost Share Budget'!F612,0)</f>
        <v>0</v>
      </c>
      <c r="G612" s="235">
        <f>IF('Cumulative Cost Share Budget'!$L612='Split CS budget (E)'!$L$1,'Cumulative Cost Share Budget'!G612,0)</f>
        <v>0</v>
      </c>
      <c r="H612" s="235">
        <f>IF('Cumulative Cost Share Budget'!$L612='Split CS budget (E)'!$L$1,'Cumulative Cost Share Budget'!H612,0)</f>
        <v>0</v>
      </c>
      <c r="I612" s="235">
        <f>IF('Cumulative Cost Share Budget'!$L612='Split CS budget (E)'!$L$1,'Cumulative Cost Share Budget'!I612,0)</f>
        <v>0</v>
      </c>
      <c r="J612" s="158">
        <f t="shared" si="340"/>
        <v>0</v>
      </c>
      <c r="K612" s="29"/>
      <c r="L612" s="29"/>
      <c r="M612" s="2"/>
    </row>
    <row r="613" spans="1:17" hidden="1">
      <c r="A613" s="740" t="s">
        <v>57</v>
      </c>
      <c r="B613" s="740"/>
      <c r="C613" s="740"/>
      <c r="D613" s="740"/>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57" t="s">
        <v>51</v>
      </c>
      <c r="C614" s="757"/>
      <c r="D614" s="757"/>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493">
        <f>IF('Cumulative Cost Share Budget'!$L617='Split CS budget (E)'!$L$1,'Cumulative Cost Share Budget'!A617,0)</f>
        <v>0</v>
      </c>
      <c r="B617" s="493">
        <f>IF('Cumulative Cost Share Budget'!L617='Split CS budget (E)'!$L$1,'Cumulative Cost Share Budget'!B617,0)</f>
        <v>0</v>
      </c>
      <c r="D617" s="3"/>
      <c r="E617" s="161">
        <f>IF('Cumulative Cost Share Budget'!$L617='Split CS budget (E)'!$L$1,'Cumulative Cost Share Budget'!E617,0)</f>
        <v>0</v>
      </c>
      <c r="F617" s="161">
        <f>IF('Cumulative Cost Share Budget'!$L617='Split CS budget (E)'!$L$1,'Cumulative Cost Share Budget'!F617,0)</f>
        <v>0</v>
      </c>
      <c r="G617" s="161">
        <f>IF('Cumulative Cost Share Budget'!$L617='Split CS budget (E)'!$L$1,'Cumulative Cost Share Budget'!G617,0)</f>
        <v>0</v>
      </c>
      <c r="H617" s="161">
        <f>IF('Cumulative Cost Share Budget'!$L617='Split CS budget (E)'!$L$1,'Cumulative Cost Share Budget'!H617,0)</f>
        <v>0</v>
      </c>
      <c r="I617" s="161">
        <f>IF('Cumulative Cost Share Budget'!$L617='Split CS budget (E)'!$L$1,'Cumulative Cost Share Budget'!I617,0)</f>
        <v>0</v>
      </c>
      <c r="J617" s="70">
        <f>SUM(E617:I617)</f>
        <v>0</v>
      </c>
      <c r="K617" s="2"/>
      <c r="L617" s="2"/>
      <c r="M617" s="2"/>
    </row>
    <row r="618" spans="1:17" hidden="1">
      <c r="A618" s="493">
        <f>IF('Cumulative Cost Share Budget'!$L618='Split CS budget (E)'!$L$1,'Cumulative Cost Share Budget'!A618,0)</f>
        <v>0</v>
      </c>
      <c r="B618" s="493">
        <f>IF('Cumulative Cost Share Budget'!L618='Split CS budget (E)'!$L$1,'Cumulative Cost Share Budget'!B618,0)</f>
        <v>0</v>
      </c>
      <c r="D618" s="3"/>
      <c r="E618" s="161">
        <f>IF('Cumulative Cost Share Budget'!$L618='Split CS budget (E)'!$L$1,'Cumulative Cost Share Budget'!E618,0)</f>
        <v>0</v>
      </c>
      <c r="F618" s="161">
        <f>IF('Cumulative Cost Share Budget'!$L618='Split CS budget (E)'!$L$1,'Cumulative Cost Share Budget'!F618,0)</f>
        <v>0</v>
      </c>
      <c r="G618" s="161">
        <f>IF('Cumulative Cost Share Budget'!$L618='Split CS budget (E)'!$L$1,'Cumulative Cost Share Budget'!G618,0)</f>
        <v>0</v>
      </c>
      <c r="H618" s="161">
        <f>IF('Cumulative Cost Share Budget'!$L618='Split CS budget (E)'!$L$1,'Cumulative Cost Share Budget'!H618,0)</f>
        <v>0</v>
      </c>
      <c r="I618" s="161">
        <f>IF('Cumulative Cost Share Budget'!$L618='Split CS budget (E)'!$L$1,'Cumulative Cost Share Budget'!I618,0)</f>
        <v>0</v>
      </c>
      <c r="J618" s="70">
        <f t="shared" ref="J618:J624" si="343">SUM(E618:I618)</f>
        <v>0</v>
      </c>
      <c r="K618" s="2"/>
      <c r="L618" s="2"/>
      <c r="M618" s="2"/>
    </row>
    <row r="619" spans="1:17" hidden="1">
      <c r="A619" s="493">
        <f>IF('Cumulative Cost Share Budget'!$L619='Split CS budget (E)'!$L$1,'Cumulative Cost Share Budget'!A619,0)</f>
        <v>0</v>
      </c>
      <c r="B619" s="493"/>
      <c r="D619" s="3"/>
      <c r="E619" s="161">
        <f>IF('Cumulative Cost Share Budget'!$L619='Split CS budget (E)'!$L$1,'Cumulative Cost Share Budget'!E619,0)</f>
        <v>0</v>
      </c>
      <c r="F619" s="161">
        <f>IF('Cumulative Cost Share Budget'!$L619='Split CS budget (E)'!$L$1,'Cumulative Cost Share Budget'!F619,0)</f>
        <v>0</v>
      </c>
      <c r="G619" s="161">
        <f>IF('Cumulative Cost Share Budget'!$L619='Split CS budget (E)'!$L$1,'Cumulative Cost Share Budget'!G619,0)</f>
        <v>0</v>
      </c>
      <c r="H619" s="161">
        <f>IF('Cumulative Cost Share Budget'!$L619='Split CS budget (E)'!$L$1,'Cumulative Cost Share Budget'!H619,0)</f>
        <v>0</v>
      </c>
      <c r="I619" s="161">
        <f>IF('Cumulative Cost Share Budget'!$L619='Split CS budget (E)'!$L$1,'Cumulative Cost Share Budget'!I619,0)</f>
        <v>0</v>
      </c>
      <c r="J619" s="70">
        <f t="shared" si="343"/>
        <v>0</v>
      </c>
      <c r="K619" s="2"/>
      <c r="L619" s="2"/>
      <c r="M619" s="2"/>
    </row>
    <row r="620" spans="1:17" hidden="1">
      <c r="A620" s="493">
        <f>IF('Cumulative Cost Share Budget'!$L620='Split CS budget (E)'!$L$1,'Cumulative Cost Share Budget'!A620,0)</f>
        <v>0</v>
      </c>
      <c r="B620" s="493"/>
      <c r="D620" s="3"/>
      <c r="E620" s="161">
        <f>IF('Cumulative Cost Share Budget'!$L620='Split CS budget (E)'!$L$1,'Cumulative Cost Share Budget'!E620,0)</f>
        <v>0</v>
      </c>
      <c r="F620" s="161">
        <f>IF('Cumulative Cost Share Budget'!$L620='Split CS budget (E)'!$L$1,'Cumulative Cost Share Budget'!F620,0)</f>
        <v>0</v>
      </c>
      <c r="G620" s="161">
        <f>IF('Cumulative Cost Share Budget'!$L620='Split CS budget (E)'!$L$1,'Cumulative Cost Share Budget'!G620,0)</f>
        <v>0</v>
      </c>
      <c r="H620" s="161">
        <f>IF('Cumulative Cost Share Budget'!$L620='Split CS budget (E)'!$L$1,'Cumulative Cost Share Budget'!H620,0)</f>
        <v>0</v>
      </c>
      <c r="I620" s="161">
        <f>IF('Cumulative Cost Share Budget'!$L620='Split CS budget (E)'!$L$1,'Cumulative Cost Share Budget'!I620,0)</f>
        <v>0</v>
      </c>
      <c r="J620" s="70">
        <f t="shared" si="343"/>
        <v>0</v>
      </c>
      <c r="K620" s="2"/>
      <c r="L620" s="2"/>
      <c r="M620" s="2"/>
    </row>
    <row r="621" spans="1:17" hidden="1">
      <c r="A621" s="493">
        <f>IF('Cumulative Cost Share Budget'!$L621='Split CS budget (E)'!$L$1,'Cumulative Cost Share Budget'!A621,0)</f>
        <v>0</v>
      </c>
      <c r="B621" s="493">
        <f>IF('Cumulative Cost Share Budget'!L619='Split CS budget (E)'!$L$1,'Cumulative Cost Share Budget'!B619,0)</f>
        <v>0</v>
      </c>
      <c r="D621" s="3"/>
      <c r="E621" s="161">
        <f>IF('Cumulative Cost Share Budget'!$L621='Split CS budget (E)'!$L$1,'Cumulative Cost Share Budget'!E621,0)</f>
        <v>0</v>
      </c>
      <c r="F621" s="161">
        <f>IF('Cumulative Cost Share Budget'!$L621='Split CS budget (E)'!$L$1,'Cumulative Cost Share Budget'!F621,0)</f>
        <v>0</v>
      </c>
      <c r="G621" s="161">
        <f>IF('Cumulative Cost Share Budget'!$L621='Split CS budget (E)'!$L$1,'Cumulative Cost Share Budget'!G621,0)</f>
        <v>0</v>
      </c>
      <c r="H621" s="161">
        <f>IF('Cumulative Cost Share Budget'!$L621='Split CS budget (E)'!$L$1,'Cumulative Cost Share Budget'!H621,0)</f>
        <v>0</v>
      </c>
      <c r="I621" s="161">
        <f>IF('Cumulative Cost Share Budget'!$L621='Split CS budget (E)'!$L$1,'Cumulative Cost Share Budget'!I621,0)</f>
        <v>0</v>
      </c>
      <c r="J621" s="70">
        <f t="shared" si="343"/>
        <v>0</v>
      </c>
      <c r="K621" s="2"/>
      <c r="L621" s="2"/>
      <c r="M621" s="2"/>
      <c r="N621" s="2"/>
      <c r="O621" s="2"/>
      <c r="P621" s="2"/>
    </row>
    <row r="622" spans="1:17" hidden="1">
      <c r="A622" s="493">
        <f>IF('Cumulative Cost Share Budget'!$L622='Split CS budget (E)'!$L$1,'Cumulative Cost Share Budget'!A622,0)</f>
        <v>0</v>
      </c>
      <c r="B622" s="493">
        <f>IF('Cumulative Cost Share Budget'!L620='Split CS budget (E)'!$L$1,'Cumulative Cost Share Budget'!B620,0)</f>
        <v>0</v>
      </c>
      <c r="D622" s="3"/>
      <c r="E622" s="161">
        <f>IF('Cumulative Cost Share Budget'!$L622='Split CS budget (E)'!$L$1,'Cumulative Cost Share Budget'!E622,0)</f>
        <v>0</v>
      </c>
      <c r="F622" s="161">
        <f>IF('Cumulative Cost Share Budget'!$L622='Split CS budget (E)'!$L$1,'Cumulative Cost Share Budget'!F622,0)</f>
        <v>0</v>
      </c>
      <c r="G622" s="161">
        <f>IF('Cumulative Cost Share Budget'!$L622='Split CS budget (E)'!$L$1,'Cumulative Cost Share Budget'!G622,0)</f>
        <v>0</v>
      </c>
      <c r="H622" s="161">
        <f>IF('Cumulative Cost Share Budget'!$L622='Split CS budget (E)'!$L$1,'Cumulative Cost Share Budget'!H622,0)</f>
        <v>0</v>
      </c>
      <c r="I622" s="161">
        <f>IF('Cumulative Cost Share Budget'!$L622='Split CS budget (E)'!$L$1,'Cumulative Cost Share Budget'!I622,0)</f>
        <v>0</v>
      </c>
      <c r="J622" s="70">
        <f t="shared" si="343"/>
        <v>0</v>
      </c>
      <c r="K622" s="2"/>
      <c r="L622" s="2"/>
      <c r="M622" s="2"/>
      <c r="N622" s="2"/>
      <c r="O622" s="2"/>
      <c r="P622" s="2"/>
    </row>
    <row r="623" spans="1:17" hidden="1">
      <c r="A623" s="493">
        <f>IF('Cumulative Cost Share Budget'!$L623='Split CS budget (E)'!$L$1,'Cumulative Cost Share Budget'!A623,0)</f>
        <v>0</v>
      </c>
      <c r="B623" s="493">
        <f>IF('Cumulative Cost Share Budget'!L623='Split CS budget (E)'!$L$1,'Cumulative Cost Share Budget'!B623,0)</f>
        <v>0</v>
      </c>
      <c r="D623" s="3"/>
      <c r="E623" s="161">
        <f>IF('Cumulative Cost Share Budget'!$L623='Split CS budget (E)'!$L$1,'Cumulative Cost Share Budget'!E623,0)</f>
        <v>0</v>
      </c>
      <c r="F623" s="161">
        <f>IF('Cumulative Cost Share Budget'!$L623='Split CS budget (E)'!$L$1,'Cumulative Cost Share Budget'!F623,0)</f>
        <v>0</v>
      </c>
      <c r="G623" s="161">
        <f>IF('Cumulative Cost Share Budget'!$L623='Split CS budget (E)'!$L$1,'Cumulative Cost Share Budget'!G623,0)</f>
        <v>0</v>
      </c>
      <c r="H623" s="161">
        <f>IF('Cumulative Cost Share Budget'!$L623='Split CS budget (E)'!$L$1,'Cumulative Cost Share Budget'!H623,0)</f>
        <v>0</v>
      </c>
      <c r="I623" s="161">
        <f>IF('Cumulative Cost Share Budget'!$L623='Split CS budget (E)'!$L$1,'Cumulative Cost Share Budget'!I623,0)</f>
        <v>0</v>
      </c>
      <c r="J623" s="70">
        <f t="shared" si="343"/>
        <v>0</v>
      </c>
      <c r="K623" s="2"/>
      <c r="L623" s="2"/>
      <c r="M623" s="2"/>
    </row>
    <row r="624" spans="1:17" hidden="1">
      <c r="A624" s="493">
        <f>IF('Cumulative Cost Share Budget'!$L624='Split CS budget (E)'!$L$1,'Cumulative Cost Share Budget'!A624,0)</f>
        <v>0</v>
      </c>
      <c r="B624" s="493">
        <f>IF('Cumulative Cost Share Budget'!L624='Split CS budget (E)'!$L$1,'Cumulative Cost Share Budget'!B624,0)</f>
        <v>0</v>
      </c>
      <c r="D624" s="3"/>
      <c r="E624" s="161">
        <f>IF('Cumulative Cost Share Budget'!$L624='Split CS budget (E)'!$L$1,'Cumulative Cost Share Budget'!E624,0)</f>
        <v>0</v>
      </c>
      <c r="F624" s="161">
        <f>IF('Cumulative Cost Share Budget'!$L624='Split CS budget (E)'!$L$1,'Cumulative Cost Share Budget'!F624,0)</f>
        <v>0</v>
      </c>
      <c r="G624" s="161">
        <f>IF('Cumulative Cost Share Budget'!$L624='Split CS budget (E)'!$L$1,'Cumulative Cost Share Budget'!G624,0)</f>
        <v>0</v>
      </c>
      <c r="H624" s="161">
        <f>IF('Cumulative Cost Share Budget'!$L624='Split CS budget (E)'!$L$1,'Cumulative Cost Share Budget'!H624,0)</f>
        <v>0</v>
      </c>
      <c r="I624" s="161">
        <f>IF('Cumulative Cost Share Budget'!$L624='Split CS budget (E)'!$L$1,'Cumulative Cost Share Budget'!I624,0)</f>
        <v>0</v>
      </c>
      <c r="J624" s="70">
        <f t="shared" si="343"/>
        <v>0</v>
      </c>
      <c r="K624" s="2"/>
      <c r="L624" s="2"/>
      <c r="M624" s="2"/>
    </row>
    <row r="625" spans="1:16">
      <c r="A625" s="740" t="s">
        <v>57</v>
      </c>
      <c r="B625" s="740"/>
      <c r="C625" s="740"/>
      <c r="D625" s="740"/>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6"/>
      <c r="B626" s="486"/>
      <c r="E626" s="3"/>
      <c r="F626" s="2"/>
      <c r="G626" s="2"/>
      <c r="H626" s="2"/>
      <c r="I626" s="2"/>
      <c r="J626" s="46"/>
      <c r="K626" s="2"/>
      <c r="L626" s="2"/>
      <c r="M626" s="2"/>
    </row>
    <row r="627" spans="1:16" hidden="1">
      <c r="A627" s="488" t="s">
        <v>122</v>
      </c>
      <c r="B627" s="497"/>
      <c r="C627" s="9"/>
      <c r="D627" s="229" t="s">
        <v>184</v>
      </c>
      <c r="E627" s="117">
        <f>IF('Cumulative Cost Share Budget'!$L623='Split CS budget (E)'!$L$1,'Cumulative Cost Share Budget'!E623,0)</f>
        <v>0</v>
      </c>
      <c r="F627" s="117">
        <f>IF('Cumulative Cost Share Budget'!$L623='Split CS budget (E)'!$L$1,'Cumulative Cost Share Budget'!F623,0)</f>
        <v>0</v>
      </c>
      <c r="G627" s="117">
        <f>IF('Cumulative Cost Share Budget'!$L623='Split CS budget (E)'!$L$1,'Cumulative Cost Share Budget'!G623,0)</f>
        <v>0</v>
      </c>
      <c r="H627" s="117">
        <f>IF('Cumulative Cost Share Budget'!$L623='Split CS budget (E)'!$L$1,'Cumulative Cost Share Budget'!H623,0)</f>
        <v>0</v>
      </c>
      <c r="I627" s="117">
        <f>IF('Cumulative Cost Share Budget'!$L623='Split CS budget (E)'!$L$1,'Cumulative Cost Share Budget'!I623,0)</f>
        <v>0</v>
      </c>
      <c r="J627" s="73"/>
      <c r="K627" s="2"/>
      <c r="L627" s="2"/>
      <c r="M627" s="2"/>
    </row>
    <row r="628" spans="1:16" hidden="1">
      <c r="A628" s="486"/>
      <c r="B628" s="486"/>
      <c r="D628" s="229" t="s">
        <v>264</v>
      </c>
      <c r="E628" s="117">
        <f>IF('Cumulative Cost Share Budget'!$L624='Split CS budget (E)'!$L$1,'Cumulative Cost Share Budget'!E624,0)</f>
        <v>0</v>
      </c>
      <c r="F628" s="117">
        <f>IF('Cumulative Cost Share Budget'!$L624='Split CS budget (E)'!$L$1,'Cumulative Cost Share Budget'!F624,0)</f>
        <v>0</v>
      </c>
      <c r="G628" s="117">
        <f>IF('Cumulative Cost Share Budget'!$L624='Split CS budget (E)'!$L$1,'Cumulative Cost Share Budget'!G624,0)</f>
        <v>0</v>
      </c>
      <c r="H628" s="117">
        <f>IF('Cumulative Cost Share Budget'!$L624='Split CS budget (E)'!$L$1,'Cumulative Cost Share Budget'!H624,0)</f>
        <v>0</v>
      </c>
      <c r="I628" s="117">
        <f>IF('Cumulative Cost Share Budget'!$L624='Split CS budget (E)'!$L$1,'Cumulative Cost Share Budget'!I624,0)</f>
        <v>0</v>
      </c>
      <c r="J628" s="73"/>
      <c r="K628" s="2"/>
      <c r="L628" s="2"/>
      <c r="M628" s="2"/>
    </row>
    <row r="629" spans="1:16" hidden="1">
      <c r="A629" s="488" t="s">
        <v>169</v>
      </c>
      <c r="B629" s="493">
        <f>IF('Cumulative Cost Share Budget'!$L629='Split CS budget (E)'!$L$1,'Cumulative Cost Share Budget'!B629,0)</f>
        <v>0</v>
      </c>
      <c r="C629" s="9"/>
      <c r="D629" s="229" t="s">
        <v>265</v>
      </c>
      <c r="E629" s="117">
        <f>IF('Cumulative Cost Share Budget'!$L625='Split CS budget (E)'!$L$1,'Cumulative Cost Share Budget'!E625,0)</f>
        <v>0</v>
      </c>
      <c r="F629" s="117">
        <f>IF('Cumulative Cost Share Budget'!$L625='Split CS budget (E)'!$L$1,'Cumulative Cost Share Budget'!F625,0)</f>
        <v>0</v>
      </c>
      <c r="G629" s="117">
        <f>IF('Cumulative Cost Share Budget'!$L625='Split CS budget (E)'!$L$1,'Cumulative Cost Share Budget'!G625,0)</f>
        <v>0</v>
      </c>
      <c r="H629" s="117">
        <f>IF('Cumulative Cost Share Budget'!$L625='Split CS budget (E)'!$L$1,'Cumulative Cost Share Budget'!H625,0)</f>
        <v>0</v>
      </c>
      <c r="I629" s="117">
        <f>IF('Cumulative Cost Share Budget'!$L625='Split CS budget (E)'!$L$1,'Cumulative Cost Share Budget'!I625,0)</f>
        <v>0</v>
      </c>
      <c r="J629" s="73"/>
      <c r="K629" s="2"/>
      <c r="L629" s="2"/>
      <c r="M629" s="2"/>
    </row>
    <row r="630" spans="1:16" hidden="1">
      <c r="A630" s="800">
        <f>IF('Cumulative Cost Share Budget'!L630='Split CS budget (E)'!$L$1,'Cumulative Cost Share Budget'!A630,0)</f>
        <v>0</v>
      </c>
      <c r="B630" s="486"/>
      <c r="D630" s="229" t="s">
        <v>266</v>
      </c>
      <c r="E630" s="117">
        <f>IF('Cumulative Cost Share Budget'!$L626='Split CS budget (E)'!$L$1,'Cumulative Cost Share Budget'!E626,0)</f>
        <v>0</v>
      </c>
      <c r="F630" s="117">
        <f>IF('Cumulative Cost Share Budget'!$L626='Split CS budget (E)'!$L$1,'Cumulative Cost Share Budget'!F626,0)</f>
        <v>0</v>
      </c>
      <c r="G630" s="117">
        <f>IF('Cumulative Cost Share Budget'!$L626='Split CS budget (E)'!$L$1,'Cumulative Cost Share Budget'!G626,0)</f>
        <v>0</v>
      </c>
      <c r="H630" s="117">
        <f>IF('Cumulative Cost Share Budget'!$L626='Split CS budget (E)'!$L$1,'Cumulative Cost Share Budget'!H626,0)</f>
        <v>0</v>
      </c>
      <c r="I630" s="117">
        <f>IF('Cumulative Cost Share Budget'!$L626='Split CS budget (E)'!$L$1,'Cumulative Cost Share Budget'!I626,0)</f>
        <v>0</v>
      </c>
      <c r="J630" s="46"/>
      <c r="K630" s="2"/>
      <c r="L630" s="2"/>
      <c r="M630" s="2"/>
    </row>
    <row r="631" spans="1:16" hidden="1">
      <c r="A631" s="800"/>
      <c r="B631" s="489" t="s">
        <v>41</v>
      </c>
      <c r="C631" s="68" t="s">
        <v>42</v>
      </c>
      <c r="D631" s="26"/>
      <c r="E631" s="14"/>
      <c r="F631" s="14"/>
      <c r="G631" s="14"/>
      <c r="H631" s="14"/>
      <c r="I631" s="14"/>
      <c r="J631" s="46"/>
      <c r="K631" s="2"/>
      <c r="L631" s="2"/>
      <c r="M631" s="2"/>
    </row>
    <row r="632" spans="1:16" hidden="1">
      <c r="A632" s="801"/>
      <c r="B632" s="498" t="s">
        <v>43</v>
      </c>
      <c r="C632" s="116">
        <f>IF('Cumulative Cost Share Budget'!$L632='Split CS budget (E)'!$L$1,'Cumulative Cost Share Budget'!C632,0)</f>
        <v>0</v>
      </c>
      <c r="D632" s="26"/>
      <c r="E632" s="235">
        <f>IF('Cumulative Cost Share Budget'!$L632='Split CS budget (E)'!$L$1,'Cumulative Cost Share Budget'!E632,0)</f>
        <v>0</v>
      </c>
      <c r="F632" s="235">
        <f>IF('Cumulative Cost Share Budget'!$L632='Split CS budget (E)'!$L$1,'Cumulative Cost Share Budget'!F632,0)</f>
        <v>0</v>
      </c>
      <c r="G632" s="235">
        <f>IF('Cumulative Cost Share Budget'!$L632='Split CS budget (E)'!$L$1,'Cumulative Cost Share Budget'!G632,0)</f>
        <v>0</v>
      </c>
      <c r="H632" s="235">
        <f>IF('Cumulative Cost Share Budget'!$L632='Split CS budget (E)'!$L$1,'Cumulative Cost Share Budget'!H632,0)</f>
        <v>0</v>
      </c>
      <c r="I632" s="235">
        <f>IF('Cumulative Cost Share Budget'!$L632='Split CS budget (E)'!$L$1,'Cumulative Cost Share Budget'!I632,0)</f>
        <v>0</v>
      </c>
      <c r="J632" s="158">
        <f t="shared" ref="J632:J637" si="345">SUM(E632:I632)</f>
        <v>0</v>
      </c>
      <c r="K632" s="2"/>
      <c r="L632" s="2"/>
      <c r="M632" s="2"/>
    </row>
    <row r="633" spans="1:16" hidden="1">
      <c r="A633" s="801"/>
      <c r="B633" s="498" t="s">
        <v>44</v>
      </c>
      <c r="C633" s="116">
        <f>IF('Cumulative Cost Share Budget'!$L633='Split CS budget (E)'!$L$1,'Cumulative Cost Share Budget'!C633,0)</f>
        <v>0</v>
      </c>
      <c r="D633" s="26"/>
      <c r="E633" s="235">
        <f>IF('Cumulative Cost Share Budget'!$L633='Split CS budget (E)'!$L$1,'Cumulative Cost Share Budget'!E633,0)</f>
        <v>0</v>
      </c>
      <c r="F633" s="235">
        <f>IF('Cumulative Cost Share Budget'!$L633='Split CS budget (E)'!$L$1,'Cumulative Cost Share Budget'!F633,0)</f>
        <v>0</v>
      </c>
      <c r="G633" s="235">
        <f>IF('Cumulative Cost Share Budget'!$L633='Split CS budget (E)'!$L$1,'Cumulative Cost Share Budget'!G633,0)</f>
        <v>0</v>
      </c>
      <c r="H633" s="235">
        <f>IF('Cumulative Cost Share Budget'!$L633='Split CS budget (E)'!$L$1,'Cumulative Cost Share Budget'!H633,0)</f>
        <v>0</v>
      </c>
      <c r="I633" s="235">
        <f>IF('Cumulative Cost Share Budget'!$L633='Split CS budget (E)'!$L$1,'Cumulative Cost Share Budget'!I633,0)</f>
        <v>0</v>
      </c>
      <c r="J633" s="158">
        <f t="shared" si="345"/>
        <v>0</v>
      </c>
      <c r="K633" s="2"/>
      <c r="L633" s="2"/>
      <c r="M633" s="2"/>
    </row>
    <row r="634" spans="1:16" hidden="1">
      <c r="A634" s="801"/>
      <c r="B634" s="498" t="s">
        <v>182</v>
      </c>
      <c r="C634" s="116">
        <f>IF('Cumulative Cost Share Budget'!$L634='Split CS budget (E)'!$L$1,'Cumulative Cost Share Budget'!C634,0)</f>
        <v>0</v>
      </c>
      <c r="D634" s="26"/>
      <c r="E634" s="235">
        <f>IF('Cumulative Cost Share Budget'!$L634='Split CS budget (E)'!$L$1,'Cumulative Cost Share Budget'!E634,0)</f>
        <v>0</v>
      </c>
      <c r="F634" s="235">
        <f>IF('Cumulative Cost Share Budget'!$L634='Split CS budget (E)'!$L$1,'Cumulative Cost Share Budget'!F634,0)</f>
        <v>0</v>
      </c>
      <c r="G634" s="235">
        <f>IF('Cumulative Cost Share Budget'!$L634='Split CS budget (E)'!$L$1,'Cumulative Cost Share Budget'!G634,0)</f>
        <v>0</v>
      </c>
      <c r="H634" s="235">
        <f>IF('Cumulative Cost Share Budget'!$L634='Split CS budget (E)'!$L$1,'Cumulative Cost Share Budget'!H634,0)</f>
        <v>0</v>
      </c>
      <c r="I634" s="235">
        <f>IF('Cumulative Cost Share Budget'!$L634='Split CS budget (E)'!$L$1,'Cumulative Cost Share Budget'!I634,0)</f>
        <v>0</v>
      </c>
      <c r="J634" s="158">
        <f t="shared" si="345"/>
        <v>0</v>
      </c>
      <c r="K634" s="2"/>
      <c r="L634" s="2"/>
      <c r="M634" s="2"/>
    </row>
    <row r="635" spans="1:16" hidden="1">
      <c r="A635" s="801"/>
      <c r="B635" s="498" t="s">
        <v>45</v>
      </c>
      <c r="C635" s="116">
        <f>IF('Cumulative Cost Share Budget'!$L635='Split CS budget (E)'!$L$1,'Cumulative Cost Share Budget'!C635,0)</f>
        <v>0</v>
      </c>
      <c r="D635" s="26"/>
      <c r="E635" s="235">
        <f>IF('Cumulative Cost Share Budget'!$L635='Split CS budget (E)'!$L$1,'Cumulative Cost Share Budget'!E635,0)</f>
        <v>0</v>
      </c>
      <c r="F635" s="235">
        <f>IF('Cumulative Cost Share Budget'!$L635='Split CS budget (E)'!$L$1,'Cumulative Cost Share Budget'!F635,0)</f>
        <v>0</v>
      </c>
      <c r="G635" s="235">
        <f>IF('Cumulative Cost Share Budget'!$L635='Split CS budget (E)'!$L$1,'Cumulative Cost Share Budget'!G635,0)</f>
        <v>0</v>
      </c>
      <c r="H635" s="235">
        <f>IF('Cumulative Cost Share Budget'!$L635='Split CS budget (E)'!$L$1,'Cumulative Cost Share Budget'!H635,0)</f>
        <v>0</v>
      </c>
      <c r="I635" s="235">
        <f>IF('Cumulative Cost Share Budget'!$L635='Split CS budget (E)'!$L$1,'Cumulative Cost Share Budget'!I635,0)</f>
        <v>0</v>
      </c>
      <c r="J635" s="158">
        <f t="shared" si="345"/>
        <v>0</v>
      </c>
      <c r="K635" s="2"/>
      <c r="L635" s="2"/>
      <c r="M635" s="8"/>
      <c r="N635" s="2"/>
      <c r="O635" s="2"/>
      <c r="P635" s="2"/>
    </row>
    <row r="636" spans="1:16" hidden="1">
      <c r="A636" s="801"/>
      <c r="B636" s="498" t="s">
        <v>46</v>
      </c>
      <c r="C636" s="116">
        <f>IF('Cumulative Cost Share Budget'!$L636='Split CS budget (E)'!$L$1,'Cumulative Cost Share Budget'!C636,0)</f>
        <v>0</v>
      </c>
      <c r="D636" s="26"/>
      <c r="E636" s="235">
        <f>IF('Cumulative Cost Share Budget'!$L636='Split CS budget (E)'!$L$1,'Cumulative Cost Share Budget'!E636,0)</f>
        <v>0</v>
      </c>
      <c r="F636" s="235">
        <f>IF('Cumulative Cost Share Budget'!$L636='Split CS budget (E)'!$L$1,'Cumulative Cost Share Budget'!F636,0)</f>
        <v>0</v>
      </c>
      <c r="G636" s="235">
        <f>IF('Cumulative Cost Share Budget'!$L636='Split CS budget (E)'!$L$1,'Cumulative Cost Share Budget'!G636,0)</f>
        <v>0</v>
      </c>
      <c r="H636" s="235">
        <f>IF('Cumulative Cost Share Budget'!$L636='Split CS budget (E)'!$L$1,'Cumulative Cost Share Budget'!H636,0)</f>
        <v>0</v>
      </c>
      <c r="I636" s="235">
        <f>IF('Cumulative Cost Share Budget'!$L636='Split CS budget (E)'!$L$1,'Cumulative Cost Share Budget'!I636,0)</f>
        <v>0</v>
      </c>
      <c r="J636" s="158">
        <f t="shared" si="345"/>
        <v>0</v>
      </c>
      <c r="K636" s="2"/>
      <c r="L636" s="2"/>
      <c r="M636" s="2"/>
    </row>
    <row r="637" spans="1:16" hidden="1">
      <c r="A637" s="801"/>
      <c r="B637" s="498" t="s">
        <v>47</v>
      </c>
      <c r="C637" s="116">
        <f>IF('Cumulative Cost Share Budget'!$L637='Split CS budget (E)'!$L$1,'Cumulative Cost Share Budget'!C637,0)</f>
        <v>0</v>
      </c>
      <c r="D637" s="26"/>
      <c r="E637" s="235">
        <f>IF('Cumulative Cost Share Budget'!$L637='Split CS budget (E)'!$L$1,'Cumulative Cost Share Budget'!E637,0)</f>
        <v>0</v>
      </c>
      <c r="F637" s="235">
        <f>IF('Cumulative Cost Share Budget'!$L637='Split CS budget (E)'!$L$1,'Cumulative Cost Share Budget'!F637,0)</f>
        <v>0</v>
      </c>
      <c r="G637" s="235">
        <f>IF('Cumulative Cost Share Budget'!$L637='Split CS budget (E)'!$L$1,'Cumulative Cost Share Budget'!G637,0)</f>
        <v>0</v>
      </c>
      <c r="H637" s="235">
        <f>IF('Cumulative Cost Share Budget'!$L637='Split CS budget (E)'!$L$1,'Cumulative Cost Share Budget'!H637,0)</f>
        <v>0</v>
      </c>
      <c r="I637" s="235">
        <f>IF('Cumulative Cost Share Budget'!$L637='Split CS budget (E)'!$L$1,'Cumulative Cost Share Budget'!I637,0)</f>
        <v>0</v>
      </c>
      <c r="J637" s="158">
        <f t="shared" si="345"/>
        <v>0</v>
      </c>
      <c r="K637" s="2"/>
      <c r="L637" s="2"/>
      <c r="M637" s="2"/>
    </row>
    <row r="638" spans="1:16" hidden="1">
      <c r="A638" s="740" t="s">
        <v>57</v>
      </c>
      <c r="B638" s="740"/>
      <c r="C638" s="740"/>
      <c r="D638" s="740"/>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8" t="s">
        <v>122</v>
      </c>
      <c r="B640" s="497"/>
      <c r="C640" s="9"/>
      <c r="D640" s="229" t="s">
        <v>184</v>
      </c>
      <c r="E640" s="117">
        <f>IF('Cumulative Cost Share Budget'!$L636='Split CS budget (E)'!$L$1,'Cumulative Cost Share Budget'!E636,0)</f>
        <v>0</v>
      </c>
      <c r="F640" s="117">
        <f>IF('Cumulative Cost Share Budget'!$L636='Split CS budget (E)'!$L$1,'Cumulative Cost Share Budget'!F636,0)</f>
        <v>0</v>
      </c>
      <c r="G640" s="117">
        <f>IF('Cumulative Cost Share Budget'!$L636='Split CS budget (E)'!$L$1,'Cumulative Cost Share Budget'!G636,0)</f>
        <v>0</v>
      </c>
      <c r="H640" s="117">
        <f>IF('Cumulative Cost Share Budget'!$L636='Split CS budget (E)'!$L$1,'Cumulative Cost Share Budget'!H636,0)</f>
        <v>0</v>
      </c>
      <c r="I640" s="117">
        <f>IF('Cumulative Cost Share Budget'!$L636='Split CS budget (E)'!$L$1,'Cumulative Cost Share Budget'!I636,0)</f>
        <v>0</v>
      </c>
      <c r="J640" s="73"/>
      <c r="K640" s="2"/>
      <c r="L640" s="2"/>
      <c r="M640" s="2"/>
    </row>
    <row r="641" spans="1:17" hidden="1">
      <c r="A641" s="486"/>
      <c r="B641" s="486"/>
      <c r="D641" s="229" t="s">
        <v>264</v>
      </c>
      <c r="E641" s="117">
        <f>IF('Cumulative Cost Share Budget'!$L637='Split CS budget (E)'!$L$1,'Cumulative Cost Share Budget'!E637,0)</f>
        <v>0</v>
      </c>
      <c r="F641" s="117">
        <f>IF('Cumulative Cost Share Budget'!$L637='Split CS budget (E)'!$L$1,'Cumulative Cost Share Budget'!F637,0)</f>
        <v>0</v>
      </c>
      <c r="G641" s="117">
        <f>IF('Cumulative Cost Share Budget'!$L637='Split CS budget (E)'!$L$1,'Cumulative Cost Share Budget'!G637,0)</f>
        <v>0</v>
      </c>
      <c r="H641" s="117">
        <f>IF('Cumulative Cost Share Budget'!$L637='Split CS budget (E)'!$L$1,'Cumulative Cost Share Budget'!H637,0)</f>
        <v>0</v>
      </c>
      <c r="I641" s="117">
        <f>IF('Cumulative Cost Share Budget'!$L637='Split CS budget (E)'!$L$1,'Cumulative Cost Share Budget'!I637,0)</f>
        <v>0</v>
      </c>
      <c r="J641" s="73"/>
      <c r="K641" s="2"/>
      <c r="L641" s="2"/>
      <c r="M641" s="2"/>
    </row>
    <row r="642" spans="1:17" hidden="1">
      <c r="A642" s="488" t="s">
        <v>169</v>
      </c>
      <c r="B642" s="493">
        <f>IF('Cumulative Cost Share Budget'!$L642='Split CS budget (E)'!$L$1,'Cumulative Cost Share Budget'!B642,0)</f>
        <v>0</v>
      </c>
      <c r="C642" s="9"/>
      <c r="D642" s="229" t="s">
        <v>265</v>
      </c>
      <c r="E642" s="117">
        <f>IF('Cumulative Cost Share Budget'!$L638='Split CS budget (E)'!$L$1,'Cumulative Cost Share Budget'!E638,0)</f>
        <v>0</v>
      </c>
      <c r="F642" s="117">
        <f>IF('Cumulative Cost Share Budget'!$L638='Split CS budget (E)'!$L$1,'Cumulative Cost Share Budget'!F638,0)</f>
        <v>0</v>
      </c>
      <c r="G642" s="117">
        <f>IF('Cumulative Cost Share Budget'!$L638='Split CS budget (E)'!$L$1,'Cumulative Cost Share Budget'!G638,0)</f>
        <v>0</v>
      </c>
      <c r="H642" s="117">
        <f>IF('Cumulative Cost Share Budget'!$L638='Split CS budget (E)'!$L$1,'Cumulative Cost Share Budget'!H638,0)</f>
        <v>0</v>
      </c>
      <c r="I642" s="117">
        <f>IF('Cumulative Cost Share Budget'!$L638='Split CS budget (E)'!$L$1,'Cumulative Cost Share Budget'!I638,0)</f>
        <v>0</v>
      </c>
      <c r="J642" s="73"/>
      <c r="K642" s="2"/>
      <c r="L642" s="2"/>
      <c r="M642" s="2"/>
    </row>
    <row r="643" spans="1:17" hidden="1">
      <c r="A643" s="800">
        <f>IF('Cumulative Cost Share Budget'!L643='Split CS budget (E)'!$L$1,'Cumulative Cost Share Budget'!A643,0)</f>
        <v>0</v>
      </c>
      <c r="B643" s="486"/>
      <c r="D643" s="229" t="s">
        <v>266</v>
      </c>
      <c r="E643" s="117">
        <f>IF('Cumulative Cost Share Budget'!$L639='Split CS budget (E)'!$L$1,'Cumulative Cost Share Budget'!E639,0)</f>
        <v>0</v>
      </c>
      <c r="F643" s="117">
        <f>IF('Cumulative Cost Share Budget'!$L639='Split CS budget (E)'!$L$1,'Cumulative Cost Share Budget'!F639,0)</f>
        <v>0</v>
      </c>
      <c r="G643" s="117">
        <f>IF('Cumulative Cost Share Budget'!$L639='Split CS budget (E)'!$L$1,'Cumulative Cost Share Budget'!G639,0)</f>
        <v>0</v>
      </c>
      <c r="H643" s="117">
        <f>IF('Cumulative Cost Share Budget'!$L639='Split CS budget (E)'!$L$1,'Cumulative Cost Share Budget'!H639,0)</f>
        <v>0</v>
      </c>
      <c r="I643" s="117">
        <f>IF('Cumulative Cost Share Budget'!$L639='Split CS budget (E)'!$L$1,'Cumulative Cost Share Budget'!I639,0)</f>
        <v>0</v>
      </c>
      <c r="J643" s="46"/>
      <c r="K643" s="2"/>
      <c r="L643" s="2"/>
      <c r="M643" s="2"/>
    </row>
    <row r="644" spans="1:17" hidden="1">
      <c r="A644" s="800"/>
      <c r="B644" s="489" t="s">
        <v>41</v>
      </c>
      <c r="C644" s="68" t="s">
        <v>42</v>
      </c>
      <c r="D644" s="26"/>
      <c r="E644" s="14"/>
      <c r="F644" s="14"/>
      <c r="G644" s="14"/>
      <c r="H644" s="14"/>
      <c r="I644" s="14"/>
      <c r="J644" s="46"/>
      <c r="K644" s="2"/>
      <c r="L644" s="2"/>
      <c r="M644" s="2"/>
    </row>
    <row r="645" spans="1:17" hidden="1">
      <c r="A645" s="801"/>
      <c r="B645" s="498" t="s">
        <v>43</v>
      </c>
      <c r="C645" s="116">
        <f>IF('Cumulative Cost Share Budget'!$L645='Split CS budget (E)'!$L$1,'Cumulative Cost Share Budget'!C645,0)</f>
        <v>0</v>
      </c>
      <c r="D645" s="26"/>
      <c r="E645" s="235">
        <f>IF('Cumulative Cost Share Budget'!$L645='Split CS budget (E)'!$L$1,'Cumulative Cost Share Budget'!E645,0)</f>
        <v>0</v>
      </c>
      <c r="F645" s="235">
        <f>IF('Cumulative Cost Share Budget'!$L645='Split CS budget (E)'!$L$1,'Cumulative Cost Share Budget'!F645,0)</f>
        <v>0</v>
      </c>
      <c r="G645" s="235">
        <f>IF('Cumulative Cost Share Budget'!$L645='Split CS budget (E)'!$L$1,'Cumulative Cost Share Budget'!G645,0)</f>
        <v>0</v>
      </c>
      <c r="H645" s="235">
        <f>IF('Cumulative Cost Share Budget'!$L645='Split CS budget (E)'!$L$1,'Cumulative Cost Share Budget'!H645,0)</f>
        <v>0</v>
      </c>
      <c r="I645" s="235">
        <f>IF('Cumulative Cost Share Budget'!$L645='Split CS budget (E)'!$L$1,'Cumulative Cost Share Budget'!I645,0)</f>
        <v>0</v>
      </c>
      <c r="J645" s="158">
        <f t="shared" ref="J645:J650" si="347">SUM(E645:I645)</f>
        <v>0</v>
      </c>
      <c r="K645" s="2"/>
      <c r="L645" s="2"/>
      <c r="M645" s="2"/>
    </row>
    <row r="646" spans="1:17" hidden="1">
      <c r="A646" s="801"/>
      <c r="B646" s="498" t="s">
        <v>44</v>
      </c>
      <c r="C646" s="116">
        <f>IF('Cumulative Cost Share Budget'!$L646='Split CS budget (E)'!$L$1,'Cumulative Cost Share Budget'!C646,0)</f>
        <v>0</v>
      </c>
      <c r="D646" s="26"/>
      <c r="E646" s="235">
        <f>IF('Cumulative Cost Share Budget'!$L646='Split CS budget (E)'!$L$1,'Cumulative Cost Share Budget'!E646,0)</f>
        <v>0</v>
      </c>
      <c r="F646" s="235">
        <f>IF('Cumulative Cost Share Budget'!$L646='Split CS budget (E)'!$L$1,'Cumulative Cost Share Budget'!F646,0)</f>
        <v>0</v>
      </c>
      <c r="G646" s="235">
        <f>IF('Cumulative Cost Share Budget'!$L646='Split CS budget (E)'!$L$1,'Cumulative Cost Share Budget'!G646,0)</f>
        <v>0</v>
      </c>
      <c r="H646" s="235">
        <f>IF('Cumulative Cost Share Budget'!$L646='Split CS budget (E)'!$L$1,'Cumulative Cost Share Budget'!H646,0)</f>
        <v>0</v>
      </c>
      <c r="I646" s="235">
        <f>IF('Cumulative Cost Share Budget'!$L646='Split CS budget (E)'!$L$1,'Cumulative Cost Share Budget'!I646,0)</f>
        <v>0</v>
      </c>
      <c r="J646" s="158">
        <f t="shared" si="347"/>
        <v>0</v>
      </c>
      <c r="K646" s="2"/>
      <c r="L646" s="2"/>
      <c r="M646" s="2"/>
    </row>
    <row r="647" spans="1:17" hidden="1">
      <c r="A647" s="801"/>
      <c r="B647" s="498" t="s">
        <v>182</v>
      </c>
      <c r="C647" s="116">
        <f>IF('Cumulative Cost Share Budget'!$L647='Split CS budget (E)'!$L$1,'Cumulative Cost Share Budget'!C647,0)</f>
        <v>0</v>
      </c>
      <c r="D647" s="26"/>
      <c r="E647" s="235">
        <f>IF('Cumulative Cost Share Budget'!$L647='Split CS budget (E)'!$L$1,'Cumulative Cost Share Budget'!E647,0)</f>
        <v>0</v>
      </c>
      <c r="F647" s="235">
        <f>IF('Cumulative Cost Share Budget'!$L647='Split CS budget (E)'!$L$1,'Cumulative Cost Share Budget'!F647,0)</f>
        <v>0</v>
      </c>
      <c r="G647" s="235">
        <f>IF('Cumulative Cost Share Budget'!$L647='Split CS budget (E)'!$L$1,'Cumulative Cost Share Budget'!G647,0)</f>
        <v>0</v>
      </c>
      <c r="H647" s="235">
        <f>IF('Cumulative Cost Share Budget'!$L647='Split CS budget (E)'!$L$1,'Cumulative Cost Share Budget'!H647,0)</f>
        <v>0</v>
      </c>
      <c r="I647" s="235">
        <f>IF('Cumulative Cost Share Budget'!$L647='Split CS budget (E)'!$L$1,'Cumulative Cost Share Budget'!I647,0)</f>
        <v>0</v>
      </c>
      <c r="J647" s="158">
        <f t="shared" si="347"/>
        <v>0</v>
      </c>
      <c r="K647" s="2"/>
      <c r="L647" s="2"/>
      <c r="M647" s="2"/>
    </row>
    <row r="648" spans="1:17" hidden="1">
      <c r="A648" s="801"/>
      <c r="B648" s="498" t="s">
        <v>45</v>
      </c>
      <c r="C648" s="116">
        <f>IF('Cumulative Cost Share Budget'!$L648='Split CS budget (E)'!$L$1,'Cumulative Cost Share Budget'!C648,0)</f>
        <v>0</v>
      </c>
      <c r="D648" s="26"/>
      <c r="E648" s="235">
        <f>IF('Cumulative Cost Share Budget'!$L648='Split CS budget (E)'!$L$1,'Cumulative Cost Share Budget'!E648,0)</f>
        <v>0</v>
      </c>
      <c r="F648" s="235">
        <f>IF('Cumulative Cost Share Budget'!$L648='Split CS budget (E)'!$L$1,'Cumulative Cost Share Budget'!F648,0)</f>
        <v>0</v>
      </c>
      <c r="G648" s="235">
        <f>IF('Cumulative Cost Share Budget'!$L648='Split CS budget (E)'!$L$1,'Cumulative Cost Share Budget'!G648,0)</f>
        <v>0</v>
      </c>
      <c r="H648" s="235">
        <f>IF('Cumulative Cost Share Budget'!$L648='Split CS budget (E)'!$L$1,'Cumulative Cost Share Budget'!H648,0)</f>
        <v>0</v>
      </c>
      <c r="I648" s="235">
        <f>IF('Cumulative Cost Share Budget'!$L648='Split CS budget (E)'!$L$1,'Cumulative Cost Share Budget'!I648,0)</f>
        <v>0</v>
      </c>
      <c r="J648" s="158">
        <f t="shared" si="347"/>
        <v>0</v>
      </c>
      <c r="K648" s="2"/>
      <c r="L648" s="2"/>
      <c r="M648" s="8"/>
      <c r="N648" s="2"/>
      <c r="O648" s="2"/>
      <c r="P648" s="2"/>
      <c r="Q648" s="2"/>
    </row>
    <row r="649" spans="1:17" hidden="1">
      <c r="A649" s="801"/>
      <c r="B649" s="498" t="s">
        <v>46</v>
      </c>
      <c r="C649" s="116">
        <f>IF('Cumulative Cost Share Budget'!$L649='Split CS budget (E)'!$L$1,'Cumulative Cost Share Budget'!C649,0)</f>
        <v>0</v>
      </c>
      <c r="D649" s="26"/>
      <c r="E649" s="235">
        <f>IF('Cumulative Cost Share Budget'!$L649='Split CS budget (E)'!$L$1,'Cumulative Cost Share Budget'!E649,0)</f>
        <v>0</v>
      </c>
      <c r="F649" s="235">
        <f>IF('Cumulative Cost Share Budget'!$L649='Split CS budget (E)'!$L$1,'Cumulative Cost Share Budget'!F649,0)</f>
        <v>0</v>
      </c>
      <c r="G649" s="235">
        <f>IF('Cumulative Cost Share Budget'!$L649='Split CS budget (E)'!$L$1,'Cumulative Cost Share Budget'!G649,0)</f>
        <v>0</v>
      </c>
      <c r="H649" s="235">
        <f>IF('Cumulative Cost Share Budget'!$L649='Split CS budget (E)'!$L$1,'Cumulative Cost Share Budget'!H649,0)</f>
        <v>0</v>
      </c>
      <c r="I649" s="235">
        <f>IF('Cumulative Cost Share Budget'!$L649='Split CS budget (E)'!$L$1,'Cumulative Cost Share Budget'!I649,0)</f>
        <v>0</v>
      </c>
      <c r="J649" s="158">
        <f t="shared" si="347"/>
        <v>0</v>
      </c>
      <c r="K649" s="2"/>
      <c r="L649" s="2"/>
      <c r="M649" s="2"/>
      <c r="N649" s="8"/>
      <c r="O649" s="8"/>
      <c r="P649" s="8"/>
    </row>
    <row r="650" spans="1:17" hidden="1">
      <c r="A650" s="801"/>
      <c r="B650" s="498" t="s">
        <v>47</v>
      </c>
      <c r="C650" s="116">
        <f>IF('Cumulative Cost Share Budget'!$L650='Split CS budget (E)'!$L$1,'Cumulative Cost Share Budget'!C650,0)</f>
        <v>0</v>
      </c>
      <c r="D650" s="26"/>
      <c r="E650" s="235">
        <f>IF('Cumulative Cost Share Budget'!$L650='Split CS budget (E)'!$L$1,'Cumulative Cost Share Budget'!E650,0)</f>
        <v>0</v>
      </c>
      <c r="F650" s="235">
        <f>IF('Cumulative Cost Share Budget'!$L650='Split CS budget (E)'!$L$1,'Cumulative Cost Share Budget'!F650,0)</f>
        <v>0</v>
      </c>
      <c r="G650" s="235">
        <f>IF('Cumulative Cost Share Budget'!$L650='Split CS budget (E)'!$L$1,'Cumulative Cost Share Budget'!G650,0)</f>
        <v>0</v>
      </c>
      <c r="H650" s="235">
        <f>IF('Cumulative Cost Share Budget'!$L650='Split CS budget (E)'!$L$1,'Cumulative Cost Share Budget'!H650,0)</f>
        <v>0</v>
      </c>
      <c r="I650" s="235">
        <f>IF('Cumulative Cost Share Budget'!$L650='Split CS budget (E)'!$L$1,'Cumulative Cost Share Budget'!I650,0)</f>
        <v>0</v>
      </c>
      <c r="J650" s="158">
        <f t="shared" si="347"/>
        <v>0</v>
      </c>
      <c r="K650" s="29"/>
      <c r="L650" s="29"/>
      <c r="N650" s="8"/>
      <c r="O650" s="8"/>
      <c r="P650" s="8"/>
    </row>
    <row r="651" spans="1:17" hidden="1">
      <c r="A651" s="740" t="s">
        <v>57</v>
      </c>
      <c r="B651" s="740"/>
      <c r="C651" s="740"/>
      <c r="D651" s="740"/>
      <c r="E651" s="185">
        <f>SUM(E645:E650)</f>
        <v>0</v>
      </c>
      <c r="F651" s="185">
        <f t="shared" ref="F651:J651" si="348">SUM(F645:F650)</f>
        <v>0</v>
      </c>
      <c r="G651" s="185">
        <f t="shared" si="348"/>
        <v>0</v>
      </c>
      <c r="H651" s="185">
        <f t="shared" si="348"/>
        <v>0</v>
      </c>
      <c r="I651" s="185">
        <f t="shared" si="348"/>
        <v>0</v>
      </c>
      <c r="J651" s="186">
        <f t="shared" si="348"/>
        <v>0</v>
      </c>
    </row>
    <row r="652" spans="1:17">
      <c r="A652" s="74"/>
      <c r="B652" s="757" t="s">
        <v>58</v>
      </c>
      <c r="C652" s="757"/>
      <c r="D652" s="757"/>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493">
        <f>IF('Cumulative Cost Share Budget'!$L655='Split CS budget (E)'!$L$1,'Cumulative Cost Share Budget'!A655,0)</f>
        <v>0</v>
      </c>
      <c r="B655" s="492">
        <f>IF('Cumulative Cost Share Budget'!L655='Split CS budget (E)'!$L$1,'Cumulative Cost Share Budget'!B655,0)</f>
        <v>0</v>
      </c>
      <c r="C655" s="361"/>
      <c r="D655" s="362"/>
      <c r="E655" s="235">
        <f>IF('Cumulative Cost Share Budget'!$L655='Split CS budget (E)'!$L$1,'Cumulative Cost Share Budget'!E655,0)</f>
        <v>0</v>
      </c>
      <c r="F655" s="235">
        <f>IF('Cumulative Cost Share Budget'!$L655='Split CS budget (E)'!$L$1,'Cumulative Cost Share Budget'!F655,0)</f>
        <v>0</v>
      </c>
      <c r="G655" s="235">
        <f>IF('Cumulative Cost Share Budget'!$L655='Split CS budget (E)'!$L$1,'Cumulative Cost Share Budget'!G655,0)</f>
        <v>0</v>
      </c>
      <c r="H655" s="235">
        <f>IF('Cumulative Cost Share Budget'!$L655='Split CS budget (E)'!$L$1,'Cumulative Cost Share Budget'!H655,0)</f>
        <v>0</v>
      </c>
      <c r="I655" s="235">
        <f>IF('Cumulative Cost Share Budget'!$L655='Split CS budget (E)'!$L$1,'Cumulative Cost Share Budget'!I655,0)</f>
        <v>0</v>
      </c>
      <c r="J655" s="158">
        <f>SUM(E655:I655)</f>
        <v>0</v>
      </c>
    </row>
    <row r="656" spans="1:17" hidden="1">
      <c r="A656" s="493">
        <f>IF('Cumulative Cost Share Budget'!$L656='Split CS budget (E)'!$L$1,'Cumulative Cost Share Budget'!A656,0)</f>
        <v>0</v>
      </c>
      <c r="B656" s="492">
        <f>IF('Cumulative Cost Share Budget'!L656='Split CS budget (E)'!$L$1,'Cumulative Cost Share Budget'!B656,0)</f>
        <v>0</v>
      </c>
      <c r="C656" s="361"/>
      <c r="D656" s="362"/>
      <c r="E656" s="235">
        <f>IF('Cumulative Cost Share Budget'!$L656='Split CS budget (E)'!$L$1,'Cumulative Cost Share Budget'!E656,0)</f>
        <v>0</v>
      </c>
      <c r="F656" s="235">
        <f>IF('Cumulative Cost Share Budget'!$L656='Split CS budget (E)'!$L$1,'Cumulative Cost Share Budget'!F656,0)</f>
        <v>0</v>
      </c>
      <c r="G656" s="235">
        <f>IF('Cumulative Cost Share Budget'!$L656='Split CS budget (E)'!$L$1,'Cumulative Cost Share Budget'!G656,0)</f>
        <v>0</v>
      </c>
      <c r="H656" s="235">
        <f>IF('Cumulative Cost Share Budget'!$L656='Split CS budget (E)'!$L$1,'Cumulative Cost Share Budget'!H656,0)</f>
        <v>0</v>
      </c>
      <c r="I656" s="235">
        <f>IF('Cumulative Cost Share Budget'!$L656='Split CS budget (E)'!$L$1,'Cumulative Cost Share Budget'!I656,0)</f>
        <v>0</v>
      </c>
      <c r="J656" s="158">
        <f t="shared" ref="J656:J664" si="350">SUM(E656:I656)</f>
        <v>0</v>
      </c>
    </row>
    <row r="657" spans="1:16" hidden="1">
      <c r="A657" s="493">
        <f>IF('Cumulative Cost Share Budget'!$L657='Split CS budget (E)'!$L$1,'Cumulative Cost Share Budget'!A657,0)</f>
        <v>0</v>
      </c>
      <c r="B657" s="492">
        <f>IF('Cumulative Cost Share Budget'!L657='Split CS budget (E)'!$L$1,'Cumulative Cost Share Budget'!B657,0)</f>
        <v>0</v>
      </c>
      <c r="C657" s="361"/>
      <c r="D657" s="362"/>
      <c r="E657" s="235">
        <f>IF('Cumulative Cost Share Budget'!$L657='Split CS budget (E)'!$L$1,'Cumulative Cost Share Budget'!E657,0)</f>
        <v>0</v>
      </c>
      <c r="F657" s="235">
        <f>IF('Cumulative Cost Share Budget'!$L657='Split CS budget (E)'!$L$1,'Cumulative Cost Share Budget'!F657,0)</f>
        <v>0</v>
      </c>
      <c r="G657" s="235">
        <f>IF('Cumulative Cost Share Budget'!$L657='Split CS budget (E)'!$L$1,'Cumulative Cost Share Budget'!G657,0)</f>
        <v>0</v>
      </c>
      <c r="H657" s="235">
        <f>IF('Cumulative Cost Share Budget'!$L657='Split CS budget (E)'!$L$1,'Cumulative Cost Share Budget'!H657,0)</f>
        <v>0</v>
      </c>
      <c r="I657" s="235">
        <f>IF('Cumulative Cost Share Budget'!$L657='Split CS budget (E)'!$L$1,'Cumulative Cost Share Budget'!I657,0)</f>
        <v>0</v>
      </c>
      <c r="J657" s="158">
        <f t="shared" si="350"/>
        <v>0</v>
      </c>
    </row>
    <row r="658" spans="1:16" hidden="1">
      <c r="A658" s="493">
        <f>IF('Cumulative Cost Share Budget'!$L658='Split CS budget (E)'!$L$1,'Cumulative Cost Share Budget'!A658,0)</f>
        <v>0</v>
      </c>
      <c r="B658" s="492">
        <f>IF('Cumulative Cost Share Budget'!L658='Split CS budget (E)'!$L$1,'Cumulative Cost Share Budget'!B658,0)</f>
        <v>0</v>
      </c>
      <c r="C658" s="361"/>
      <c r="D658" s="362"/>
      <c r="E658" s="235">
        <f>IF('Cumulative Cost Share Budget'!$L658='Split CS budget (E)'!$L$1,'Cumulative Cost Share Budget'!E658,0)</f>
        <v>0</v>
      </c>
      <c r="F658" s="235">
        <f>IF('Cumulative Cost Share Budget'!$L658='Split CS budget (E)'!$L$1,'Cumulative Cost Share Budget'!F658,0)</f>
        <v>0</v>
      </c>
      <c r="G658" s="235">
        <f>IF('Cumulative Cost Share Budget'!$L658='Split CS budget (E)'!$L$1,'Cumulative Cost Share Budget'!G658,0)</f>
        <v>0</v>
      </c>
      <c r="H658" s="235">
        <f>IF('Cumulative Cost Share Budget'!$L658='Split CS budget (E)'!$L$1,'Cumulative Cost Share Budget'!H658,0)</f>
        <v>0</v>
      </c>
      <c r="I658" s="235">
        <f>IF('Cumulative Cost Share Budget'!$L658='Split CS budget (E)'!$L$1,'Cumulative Cost Share Budget'!I658,0)</f>
        <v>0</v>
      </c>
      <c r="J658" s="158">
        <f t="shared" si="350"/>
        <v>0</v>
      </c>
    </row>
    <row r="659" spans="1:16" hidden="1">
      <c r="A659" s="493">
        <f>IF('Cumulative Cost Share Budget'!$L659='Split CS budget (E)'!$L$1,'Cumulative Cost Share Budget'!A659,0)</f>
        <v>0</v>
      </c>
      <c r="B659" s="492">
        <f>IF('Cumulative Cost Share Budget'!L659='Split CS budget (E)'!$L$1,'Cumulative Cost Share Budget'!B659,0)</f>
        <v>0</v>
      </c>
      <c r="C659" s="361"/>
      <c r="D659" s="362"/>
      <c r="E659" s="235">
        <f>IF('Cumulative Cost Share Budget'!$L659='Split CS budget (E)'!$L$1,'Cumulative Cost Share Budget'!E659,0)</f>
        <v>0</v>
      </c>
      <c r="F659" s="235">
        <f>IF('Cumulative Cost Share Budget'!$L659='Split CS budget (E)'!$L$1,'Cumulative Cost Share Budget'!F659,0)</f>
        <v>0</v>
      </c>
      <c r="G659" s="235">
        <f>IF('Cumulative Cost Share Budget'!$L659='Split CS budget (E)'!$L$1,'Cumulative Cost Share Budget'!G659,0)</f>
        <v>0</v>
      </c>
      <c r="H659" s="235">
        <f>IF('Cumulative Cost Share Budget'!$L659='Split CS budget (E)'!$L$1,'Cumulative Cost Share Budget'!H659,0)</f>
        <v>0</v>
      </c>
      <c r="I659" s="235">
        <f>IF('Cumulative Cost Share Budget'!$L659='Split CS budget (E)'!$L$1,'Cumulative Cost Share Budget'!I659,0)</f>
        <v>0</v>
      </c>
      <c r="J659" s="158">
        <f t="shared" si="350"/>
        <v>0</v>
      </c>
    </row>
    <row r="660" spans="1:16" hidden="1">
      <c r="A660" s="493">
        <f>IF('Cumulative Cost Share Budget'!$L660='Split CS budget (E)'!$L$1,'Cumulative Cost Share Budget'!A660,0)</f>
        <v>0</v>
      </c>
      <c r="B660" s="492">
        <f>IF('Cumulative Cost Share Budget'!L660='Split CS budget (E)'!$L$1,'Cumulative Cost Share Budget'!B660,0)</f>
        <v>0</v>
      </c>
      <c r="C660" s="361"/>
      <c r="D660" s="362"/>
      <c r="E660" s="235">
        <f>IF('Cumulative Cost Share Budget'!$L660='Split CS budget (E)'!$L$1,'Cumulative Cost Share Budget'!E660,0)</f>
        <v>0</v>
      </c>
      <c r="F660" s="235">
        <f>IF('Cumulative Cost Share Budget'!$L660='Split CS budget (E)'!$L$1,'Cumulative Cost Share Budget'!F660,0)</f>
        <v>0</v>
      </c>
      <c r="G660" s="235">
        <f>IF('Cumulative Cost Share Budget'!$L660='Split CS budget (E)'!$L$1,'Cumulative Cost Share Budget'!G660,0)</f>
        <v>0</v>
      </c>
      <c r="H660" s="235">
        <f>IF('Cumulative Cost Share Budget'!$L660='Split CS budget (E)'!$L$1,'Cumulative Cost Share Budget'!H660,0)</f>
        <v>0</v>
      </c>
      <c r="I660" s="235">
        <f>IF('Cumulative Cost Share Budget'!$L660='Split CS budget (E)'!$L$1,'Cumulative Cost Share Budget'!I660,0)</f>
        <v>0</v>
      </c>
      <c r="J660" s="158">
        <f t="shared" si="350"/>
        <v>0</v>
      </c>
    </row>
    <row r="661" spans="1:16" hidden="1">
      <c r="A661" s="493">
        <f>IF('Cumulative Cost Share Budget'!$L661='Split CS budget (E)'!$L$1,'Cumulative Cost Share Budget'!A661,0)</f>
        <v>0</v>
      </c>
      <c r="B661" s="492">
        <f>IF('Cumulative Cost Share Budget'!L661='Split CS budget (E)'!$L$1,'Cumulative Cost Share Budget'!B661,0)</f>
        <v>0</v>
      </c>
      <c r="C661" s="361"/>
      <c r="D661" s="362"/>
      <c r="E661" s="235">
        <f>IF('Cumulative Cost Share Budget'!$L661='Split CS budget (E)'!$L$1,'Cumulative Cost Share Budget'!E661,0)</f>
        <v>0</v>
      </c>
      <c r="F661" s="235">
        <f>IF('Cumulative Cost Share Budget'!$L661='Split CS budget (E)'!$L$1,'Cumulative Cost Share Budget'!F661,0)</f>
        <v>0</v>
      </c>
      <c r="G661" s="235">
        <f>IF('Cumulative Cost Share Budget'!$L661='Split CS budget (E)'!$L$1,'Cumulative Cost Share Budget'!G661,0)</f>
        <v>0</v>
      </c>
      <c r="H661" s="235">
        <f>IF('Cumulative Cost Share Budget'!$L661='Split CS budget (E)'!$L$1,'Cumulative Cost Share Budget'!H661,0)</f>
        <v>0</v>
      </c>
      <c r="I661" s="235">
        <f>IF('Cumulative Cost Share Budget'!$L661='Split CS budget (E)'!$L$1,'Cumulative Cost Share Budget'!I661,0)</f>
        <v>0</v>
      </c>
      <c r="J661" s="158">
        <f t="shared" si="350"/>
        <v>0</v>
      </c>
    </row>
    <row r="662" spans="1:16" hidden="1">
      <c r="A662" s="493">
        <f>IF('Cumulative Cost Share Budget'!$L662='Split CS budget (E)'!$L$1,'Cumulative Cost Share Budget'!A662,0)</f>
        <v>0</v>
      </c>
      <c r="B662" s="492">
        <f>IF('Cumulative Cost Share Budget'!L662='Split CS budget (E)'!$L$1,'Cumulative Cost Share Budget'!B662,0)</f>
        <v>0</v>
      </c>
      <c r="C662" s="361"/>
      <c r="D662" s="362"/>
      <c r="E662" s="235">
        <f>IF('Cumulative Cost Share Budget'!$L662='Split CS budget (E)'!$L$1,'Cumulative Cost Share Budget'!E662,0)</f>
        <v>0</v>
      </c>
      <c r="F662" s="235">
        <f>IF('Cumulative Cost Share Budget'!$L662='Split CS budget (E)'!$L$1,'Cumulative Cost Share Budget'!F662,0)</f>
        <v>0</v>
      </c>
      <c r="G662" s="235">
        <f>IF('Cumulative Cost Share Budget'!$L662='Split CS budget (E)'!$L$1,'Cumulative Cost Share Budget'!G662,0)</f>
        <v>0</v>
      </c>
      <c r="H662" s="235">
        <f>IF('Cumulative Cost Share Budget'!$L662='Split CS budget (E)'!$L$1,'Cumulative Cost Share Budget'!H662,0)</f>
        <v>0</v>
      </c>
      <c r="I662" s="235">
        <f>IF('Cumulative Cost Share Budget'!$L662='Split CS budget (E)'!$L$1,'Cumulative Cost Share Budget'!I662,0)</f>
        <v>0</v>
      </c>
      <c r="J662" s="158">
        <f t="shared" si="350"/>
        <v>0</v>
      </c>
      <c r="N662" s="8"/>
      <c r="O662" s="8"/>
      <c r="P662" s="8"/>
    </row>
    <row r="663" spans="1:16" hidden="1">
      <c r="A663" s="493">
        <f>IF('Cumulative Cost Share Budget'!$L663='Split CS budget (E)'!$L$1,'Cumulative Cost Share Budget'!A663,0)</f>
        <v>0</v>
      </c>
      <c r="B663" s="492">
        <f>IF('Cumulative Cost Share Budget'!L663='Split CS budget (E)'!$L$1,'Cumulative Cost Share Budget'!B663,0)</f>
        <v>0</v>
      </c>
      <c r="C663" s="361"/>
      <c r="D663" s="362"/>
      <c r="E663" s="235">
        <f>IF('Cumulative Cost Share Budget'!$L663='Split CS budget (E)'!$L$1,'Cumulative Cost Share Budget'!E663,0)</f>
        <v>0</v>
      </c>
      <c r="F663" s="235">
        <f>IF('Cumulative Cost Share Budget'!$L663='Split CS budget (E)'!$L$1,'Cumulative Cost Share Budget'!F663,0)</f>
        <v>0</v>
      </c>
      <c r="G663" s="235">
        <f>IF('Cumulative Cost Share Budget'!$L663='Split CS budget (E)'!$L$1,'Cumulative Cost Share Budget'!G663,0)</f>
        <v>0</v>
      </c>
      <c r="H663" s="235">
        <f>IF('Cumulative Cost Share Budget'!$L663='Split CS budget (E)'!$L$1,'Cumulative Cost Share Budget'!H663,0)</f>
        <v>0</v>
      </c>
      <c r="I663" s="235">
        <f>IF('Cumulative Cost Share Budget'!$L663='Split CS budget (E)'!$L$1,'Cumulative Cost Share Budget'!I663,0)</f>
        <v>0</v>
      </c>
      <c r="J663" s="158">
        <f t="shared" si="350"/>
        <v>0</v>
      </c>
      <c r="K663" s="20"/>
      <c r="L663" s="16"/>
    </row>
    <row r="664" spans="1:16" hidden="1">
      <c r="A664" s="493">
        <f>IF('Cumulative Cost Share Budget'!$L664='Split CS budget (E)'!$L$1,'Cumulative Cost Share Budget'!A664,0)</f>
        <v>0</v>
      </c>
      <c r="B664" s="492">
        <f>IF('Cumulative Cost Share Budget'!L664='Split CS budget (E)'!$L$1,'Cumulative Cost Share Budget'!B664,0)</f>
        <v>0</v>
      </c>
      <c r="C664" s="361"/>
      <c r="D664" s="362"/>
      <c r="E664" s="235">
        <f>IF('Cumulative Cost Share Budget'!$L664='Split CS budget (E)'!$L$1,'Cumulative Cost Share Budget'!E664,0)</f>
        <v>0</v>
      </c>
      <c r="F664" s="235">
        <f>IF('Cumulative Cost Share Budget'!$L664='Split CS budget (E)'!$L$1,'Cumulative Cost Share Budget'!F664,0)</f>
        <v>0</v>
      </c>
      <c r="G664" s="235">
        <f>IF('Cumulative Cost Share Budget'!$L664='Split CS budget (E)'!$L$1,'Cumulative Cost Share Budget'!G664,0)</f>
        <v>0</v>
      </c>
      <c r="H664" s="235">
        <f>IF('Cumulative Cost Share Budget'!$L664='Split CS budget (E)'!$L$1,'Cumulative Cost Share Budget'!H664,0)</f>
        <v>0</v>
      </c>
      <c r="I664" s="235">
        <f>IF('Cumulative Cost Share Budget'!$L664='Split CS budget (E)'!$L$1,'Cumulative Cost Share Budget'!I664,0)</f>
        <v>0</v>
      </c>
      <c r="J664" s="158">
        <f t="shared" si="350"/>
        <v>0</v>
      </c>
    </row>
    <row r="665" spans="1:16">
      <c r="A665" s="79"/>
      <c r="B665" s="770" t="s">
        <v>36</v>
      </c>
      <c r="C665" s="770"/>
      <c r="D665" s="770"/>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493">
        <f>IF('Cumulative Cost Share Budget'!$L668='Split CS budget (E)'!$L$1,'Cumulative Cost Share Budget'!A668,0)</f>
        <v>0</v>
      </c>
      <c r="B668" s="493">
        <f>IF('Cumulative Cost Share Budget'!L668='Split CS budget (E)'!$L$1,'Cumulative Cost Share Budget'!B668,0)</f>
        <v>0</v>
      </c>
      <c r="C668" s="9"/>
      <c r="E668" s="235">
        <f>IF('Cumulative Cost Share Budget'!$L668='Split CS budget (E)'!$L$1,'Cumulative Cost Share Budget'!E668,0)</f>
        <v>0</v>
      </c>
      <c r="F668" s="235">
        <f>IF('Cumulative Cost Share Budget'!$L668='Split CS budget (E)'!$L$1,'Cumulative Cost Share Budget'!F668,0)</f>
        <v>0</v>
      </c>
      <c r="G668" s="235">
        <f>IF('Cumulative Cost Share Budget'!$L668='Split CS budget (E)'!$L$1,'Cumulative Cost Share Budget'!G668,0)</f>
        <v>0</v>
      </c>
      <c r="H668" s="235">
        <f>IF('Cumulative Cost Share Budget'!$L668='Split CS budget (E)'!$L$1,'Cumulative Cost Share Budget'!H668,0)</f>
        <v>0</v>
      </c>
      <c r="I668" s="235">
        <f>IF('Cumulative Cost Share Budget'!$L668='Split CS budget (E)'!$L$1,'Cumulative Cost Share Budget'!I668,0)</f>
        <v>0</v>
      </c>
      <c r="J668" s="158">
        <f>SUM(E668:I668)</f>
        <v>0</v>
      </c>
    </row>
    <row r="669" spans="1:16" hidden="1">
      <c r="A669" s="493">
        <f>IF('Cumulative Cost Share Budget'!$L669='Split CS budget (E)'!$L$1,'Cumulative Cost Share Budget'!A669,0)</f>
        <v>0</v>
      </c>
      <c r="B669" s="493">
        <f>IF('Cumulative Cost Share Budget'!L669='Split CS budget (E)'!$L$1,'Cumulative Cost Share Budget'!B669,0)</f>
        <v>0</v>
      </c>
      <c r="C669" s="9"/>
      <c r="E669" s="235">
        <f>IF('Cumulative Cost Share Budget'!$L669='Split CS budget (E)'!$L$1,'Cumulative Cost Share Budget'!E669,0)</f>
        <v>0</v>
      </c>
      <c r="F669" s="235">
        <f>IF('Cumulative Cost Share Budget'!$L669='Split CS budget (E)'!$L$1,'Cumulative Cost Share Budget'!F669,0)</f>
        <v>0</v>
      </c>
      <c r="G669" s="235">
        <f>IF('Cumulative Cost Share Budget'!$L669='Split CS budget (E)'!$L$1,'Cumulative Cost Share Budget'!G669,0)</f>
        <v>0</v>
      </c>
      <c r="H669" s="235">
        <f>IF('Cumulative Cost Share Budget'!$L669='Split CS budget (E)'!$L$1,'Cumulative Cost Share Budget'!H669,0)</f>
        <v>0</v>
      </c>
      <c r="I669" s="235">
        <f>IF('Cumulative Cost Share Budget'!$L669='Split CS budget (E)'!$L$1,'Cumulative Cost Share Budget'!I669,0)</f>
        <v>0</v>
      </c>
      <c r="J669" s="158">
        <f t="shared" ref="J669:J672" si="352">SUM(E669:I669)</f>
        <v>0</v>
      </c>
    </row>
    <row r="670" spans="1:16" hidden="1">
      <c r="A670" s="493">
        <f>IF('Cumulative Cost Share Budget'!$L670='Split CS budget (E)'!$L$1,'Cumulative Cost Share Budget'!A670,0)</f>
        <v>0</v>
      </c>
      <c r="B670" s="493">
        <f>IF('Cumulative Cost Share Budget'!L670='Split CS budget (E)'!$L$1,'Cumulative Cost Share Budget'!B670,0)</f>
        <v>0</v>
      </c>
      <c r="C670" s="9"/>
      <c r="E670" s="235">
        <f>IF('Cumulative Cost Share Budget'!$L670='Split CS budget (E)'!$L$1,'Cumulative Cost Share Budget'!E670,0)</f>
        <v>0</v>
      </c>
      <c r="F670" s="235">
        <f>IF('Cumulative Cost Share Budget'!$L670='Split CS budget (E)'!$L$1,'Cumulative Cost Share Budget'!F670,0)</f>
        <v>0</v>
      </c>
      <c r="G670" s="235">
        <f>IF('Cumulative Cost Share Budget'!$L670='Split CS budget (E)'!$L$1,'Cumulative Cost Share Budget'!G670,0)</f>
        <v>0</v>
      </c>
      <c r="H670" s="235">
        <f>IF('Cumulative Cost Share Budget'!$L670='Split CS budget (E)'!$L$1,'Cumulative Cost Share Budget'!H670,0)</f>
        <v>0</v>
      </c>
      <c r="I670" s="235">
        <f>IF('Cumulative Cost Share Budget'!$L670='Split CS budget (E)'!$L$1,'Cumulative Cost Share Budget'!I670,0)</f>
        <v>0</v>
      </c>
      <c r="J670" s="158">
        <f t="shared" si="352"/>
        <v>0</v>
      </c>
    </row>
    <row r="671" spans="1:16" hidden="1">
      <c r="A671" s="493">
        <f>IF('Cumulative Cost Share Budget'!$L671='Split CS budget (E)'!$L$1,'Cumulative Cost Share Budget'!A671,0)</f>
        <v>0</v>
      </c>
      <c r="B671" s="493">
        <f>IF('Cumulative Cost Share Budget'!L671='Split CS budget (E)'!$L$1,'Cumulative Cost Share Budget'!B671,0)</f>
        <v>0</v>
      </c>
      <c r="C671" s="9"/>
      <c r="E671" s="235">
        <f>IF('Cumulative Cost Share Budget'!$L671='Split CS budget (E)'!$L$1,'Cumulative Cost Share Budget'!E671,0)</f>
        <v>0</v>
      </c>
      <c r="F671" s="235">
        <f>IF('Cumulative Cost Share Budget'!$L671='Split CS budget (E)'!$L$1,'Cumulative Cost Share Budget'!F671,0)</f>
        <v>0</v>
      </c>
      <c r="G671" s="235">
        <f>IF('Cumulative Cost Share Budget'!$L671='Split CS budget (E)'!$L$1,'Cumulative Cost Share Budget'!G671,0)</f>
        <v>0</v>
      </c>
      <c r="H671" s="235">
        <f>IF('Cumulative Cost Share Budget'!$L671='Split CS budget (E)'!$L$1,'Cumulative Cost Share Budget'!H671,0)</f>
        <v>0</v>
      </c>
      <c r="I671" s="235">
        <f>IF('Cumulative Cost Share Budget'!$L671='Split CS budget (E)'!$L$1,'Cumulative Cost Share Budget'!I671,0)</f>
        <v>0</v>
      </c>
      <c r="J671" s="158">
        <f t="shared" si="352"/>
        <v>0</v>
      </c>
      <c r="N671" s="8"/>
      <c r="O671" s="8"/>
      <c r="P671" s="8"/>
    </row>
    <row r="672" spans="1:16" hidden="1">
      <c r="A672" s="493">
        <f>IF('Cumulative Cost Share Budget'!$L672='Split CS budget (E)'!$L$1,'Cumulative Cost Share Budget'!A672,0)</f>
        <v>0</v>
      </c>
      <c r="B672" s="485">
        <f>IF('Cumulative Cost Share Budget'!L672='Split CS budget (E)'!$L$1,'Cumulative Cost Share Budget'!B672,0)</f>
        <v>0</v>
      </c>
      <c r="C672" s="9"/>
      <c r="E672" s="235">
        <f>IF('Cumulative Cost Share Budget'!$L672='Split CS budget (E)'!$L$1,'Cumulative Cost Share Budget'!E672,0)</f>
        <v>0</v>
      </c>
      <c r="F672" s="235">
        <f>IF('Cumulative Cost Share Budget'!$L672='Split CS budget (E)'!$L$1,'Cumulative Cost Share Budget'!F672,0)</f>
        <v>0</v>
      </c>
      <c r="G672" s="235">
        <f>IF('Cumulative Cost Share Budget'!$L672='Split CS budget (E)'!$L$1,'Cumulative Cost Share Budget'!G672,0)</f>
        <v>0</v>
      </c>
      <c r="H672" s="235">
        <f>IF('Cumulative Cost Share Budget'!$L672='Split CS budget (E)'!$L$1,'Cumulative Cost Share Budget'!H672,0)</f>
        <v>0</v>
      </c>
      <c r="I672" s="235">
        <f>IF('Cumulative Cost Share Budget'!$L672='Split CS budget (E)'!$L$1,'Cumulative Cost Share Budget'!I672,0)</f>
        <v>0</v>
      </c>
      <c r="J672" s="158">
        <f t="shared" si="352"/>
        <v>0</v>
      </c>
    </row>
    <row r="673" spans="1:17">
      <c r="A673" s="80"/>
      <c r="B673" s="770" t="s">
        <v>82</v>
      </c>
      <c r="C673" s="757"/>
      <c r="D673" s="757"/>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6"/>
      <c r="D675" s="3"/>
      <c r="E675" s="16"/>
      <c r="F675" s="16"/>
      <c r="G675" s="16"/>
      <c r="H675" s="16"/>
      <c r="I675" s="20"/>
      <c r="J675" s="25"/>
      <c r="K675" s="2"/>
      <c r="L675" s="2"/>
      <c r="M675" s="2"/>
    </row>
    <row r="676" spans="1:17">
      <c r="A676" s="493">
        <f>IF('Cumulative Cost Share Budget'!$L676='Split CS budget (E)'!$L$1,'Cumulative Cost Share Budget'!A676,0)</f>
        <v>0</v>
      </c>
      <c r="B676" s="493">
        <f>IF('Cumulative Cost Share Budget'!L676='Split CS budget (E)'!$L$1,'Cumulative Cost Share Budget'!B676,0)</f>
        <v>0</v>
      </c>
      <c r="C676" s="9"/>
      <c r="E676" s="235">
        <f>IF('Cumulative Cost Share Budget'!$L676='Split CS budget (E)'!$L$1,'Cumulative Cost Share Budget'!E676,0)</f>
        <v>0</v>
      </c>
      <c r="F676" s="235">
        <f>IF('Cumulative Cost Share Budget'!$L676='Split CS budget (E)'!$L$1,'Cumulative Cost Share Budget'!F676,0)</f>
        <v>0</v>
      </c>
      <c r="G676" s="235">
        <f>IF('Cumulative Cost Share Budget'!$L676='Split CS budget (E)'!$L$1,'Cumulative Cost Share Budget'!G676,0)</f>
        <v>0</v>
      </c>
      <c r="H676" s="235">
        <f>IF('Cumulative Cost Share Budget'!$L676='Split CS budget (E)'!$L$1,'Cumulative Cost Share Budget'!H676,0)</f>
        <v>0</v>
      </c>
      <c r="I676" s="235">
        <f>IF('Cumulative Cost Share Budget'!$L676='Split CS budget (E)'!$L$1,'Cumulative Cost Share Budget'!I676,0)</f>
        <v>0</v>
      </c>
      <c r="J676" s="158">
        <f t="shared" ref="J676:J689" si="354">SUM(E676:I676)</f>
        <v>0</v>
      </c>
      <c r="K676" s="2"/>
      <c r="L676" s="2"/>
      <c r="M676" s="2"/>
    </row>
    <row r="677" spans="1:17">
      <c r="A677" s="493">
        <f>IF('Cumulative Cost Share Budget'!$L677='Split CS budget (E)'!$L$1,'Cumulative Cost Share Budget'!A677,0)</f>
        <v>0</v>
      </c>
      <c r="B677" s="493">
        <f>IF('Cumulative Cost Share Budget'!L677='Split CS budget (E)'!$L$1,'Cumulative Cost Share Budget'!B677,0)</f>
        <v>0</v>
      </c>
      <c r="C677" s="9"/>
      <c r="D677" s="10"/>
      <c r="E677" s="235">
        <f>IF('Cumulative Cost Share Budget'!$L677='Split CS budget (E)'!$L$1,'Cumulative Cost Share Budget'!E677,0)</f>
        <v>0</v>
      </c>
      <c r="F677" s="235">
        <f>IF('Cumulative Cost Share Budget'!$L677='Split CS budget (E)'!$L$1,'Cumulative Cost Share Budget'!F677,0)</f>
        <v>0</v>
      </c>
      <c r="G677" s="235">
        <f>IF('Cumulative Cost Share Budget'!$L677='Split CS budget (E)'!$L$1,'Cumulative Cost Share Budget'!G677,0)</f>
        <v>0</v>
      </c>
      <c r="H677" s="235">
        <f>IF('Cumulative Cost Share Budget'!$L677='Split CS budget (E)'!$L$1,'Cumulative Cost Share Budget'!H677,0)</f>
        <v>0</v>
      </c>
      <c r="I677" s="235">
        <f>IF('Cumulative Cost Share Budget'!$L677='Split CS budget (E)'!$L$1,'Cumulative Cost Share Budget'!I677,0)</f>
        <v>0</v>
      </c>
      <c r="J677" s="158">
        <f t="shared" si="354"/>
        <v>0</v>
      </c>
      <c r="K677" s="2"/>
      <c r="L677" s="2"/>
      <c r="M677" s="2"/>
    </row>
    <row r="678" spans="1:17">
      <c r="A678" s="493">
        <f>IF('Cumulative Cost Share Budget'!$L678='Split CS budget (E)'!$L$1,'Cumulative Cost Share Budget'!A678,0)</f>
        <v>0</v>
      </c>
      <c r="B678" s="493">
        <f>IF('Cumulative Cost Share Budget'!L678='Split CS budget (E)'!$L$1,'Cumulative Cost Share Budget'!B678,0)</f>
        <v>0</v>
      </c>
      <c r="C678" s="9"/>
      <c r="D678" s="10"/>
      <c r="E678" s="235">
        <f>IF('Cumulative Cost Share Budget'!$L678='Split CS budget (E)'!$L$1,'Cumulative Cost Share Budget'!E678,0)</f>
        <v>0</v>
      </c>
      <c r="F678" s="235">
        <f>IF('Cumulative Cost Share Budget'!$L678='Split CS budget (E)'!$L$1,'Cumulative Cost Share Budget'!F678,0)</f>
        <v>0</v>
      </c>
      <c r="G678" s="235">
        <f>IF('Cumulative Cost Share Budget'!$L678='Split CS budget (E)'!$L$1,'Cumulative Cost Share Budget'!G678,0)</f>
        <v>0</v>
      </c>
      <c r="H678" s="235">
        <f>IF('Cumulative Cost Share Budget'!$L678='Split CS budget (E)'!$L$1,'Cumulative Cost Share Budget'!H678,0)</f>
        <v>0</v>
      </c>
      <c r="I678" s="235">
        <f>IF('Cumulative Cost Share Budget'!$L678='Split CS budget (E)'!$L$1,'Cumulative Cost Share Budget'!I678,0)</f>
        <v>0</v>
      </c>
      <c r="J678" s="158">
        <f t="shared" si="354"/>
        <v>0</v>
      </c>
      <c r="K678" s="2"/>
      <c r="L678" s="2"/>
      <c r="M678" s="2"/>
    </row>
    <row r="679" spans="1:17">
      <c r="A679" s="493">
        <f>IF('Cumulative Cost Share Budget'!$L679='Split CS budget (E)'!$L$1,'Cumulative Cost Share Budget'!A679,0)</f>
        <v>0</v>
      </c>
      <c r="B679" s="493">
        <f>IF('Cumulative Cost Share Budget'!L679='Split CS budget (E)'!$L$1,'Cumulative Cost Share Budget'!B679,0)</f>
        <v>0</v>
      </c>
      <c r="C679" s="9"/>
      <c r="D679" s="10"/>
      <c r="E679" s="235">
        <f>IF('Cumulative Cost Share Budget'!$L679='Split CS budget (E)'!$L$1,'Cumulative Cost Share Budget'!E679,0)</f>
        <v>0</v>
      </c>
      <c r="F679" s="235">
        <f>IF('Cumulative Cost Share Budget'!$L679='Split CS budget (E)'!$L$1,'Cumulative Cost Share Budget'!F679,0)</f>
        <v>0</v>
      </c>
      <c r="G679" s="235">
        <f>IF('Cumulative Cost Share Budget'!$L679='Split CS budget (E)'!$L$1,'Cumulative Cost Share Budget'!G679,0)</f>
        <v>0</v>
      </c>
      <c r="H679" s="235">
        <f>IF('Cumulative Cost Share Budget'!$L679='Split CS budget (E)'!$L$1,'Cumulative Cost Share Budget'!H679,0)</f>
        <v>0</v>
      </c>
      <c r="I679" s="235">
        <f>IF('Cumulative Cost Share Budget'!$L679='Split CS budget (E)'!$L$1,'Cumulative Cost Share Budget'!I679,0)</f>
        <v>0</v>
      </c>
      <c r="J679" s="158">
        <f t="shared" si="354"/>
        <v>0</v>
      </c>
      <c r="K679" s="2"/>
      <c r="L679" s="2"/>
      <c r="M679" s="2"/>
    </row>
    <row r="680" spans="1:17">
      <c r="A680" s="493">
        <f>IF('Cumulative Cost Share Budget'!$L680='Split CS budget (E)'!$L$1,'Cumulative Cost Share Budget'!A680,0)</f>
        <v>0</v>
      </c>
      <c r="B680" s="493">
        <f>IF('Cumulative Cost Share Budget'!L680='Split CS budget (E)'!$L$1,'Cumulative Cost Share Budget'!B680,0)</f>
        <v>0</v>
      </c>
      <c r="C680" s="9"/>
      <c r="D680" s="10"/>
      <c r="E680" s="235">
        <f>IF('Cumulative Cost Share Budget'!$L680='Split CS budget (E)'!$L$1,'Cumulative Cost Share Budget'!E680,0)</f>
        <v>0</v>
      </c>
      <c r="F680" s="235">
        <f>IF('Cumulative Cost Share Budget'!$L680='Split CS budget (E)'!$L$1,'Cumulative Cost Share Budget'!F680,0)</f>
        <v>0</v>
      </c>
      <c r="G680" s="235">
        <f>IF('Cumulative Cost Share Budget'!$L680='Split CS budget (E)'!$L$1,'Cumulative Cost Share Budget'!G680,0)</f>
        <v>0</v>
      </c>
      <c r="H680" s="235">
        <f>IF('Cumulative Cost Share Budget'!$L680='Split CS budget (E)'!$L$1,'Cumulative Cost Share Budget'!H680,0)</f>
        <v>0</v>
      </c>
      <c r="I680" s="235">
        <f>IF('Cumulative Cost Share Budget'!$L680='Split CS budget (E)'!$L$1,'Cumulative Cost Share Budget'!I680,0)</f>
        <v>0</v>
      </c>
      <c r="J680" s="158">
        <f t="shared" si="354"/>
        <v>0</v>
      </c>
      <c r="K680" s="2"/>
      <c r="L680" s="2"/>
      <c r="M680" s="2"/>
    </row>
    <row r="681" spans="1:17">
      <c r="A681" s="493">
        <f>IF('Cumulative Cost Share Budget'!$L681='Split CS budget (E)'!$L$1,'Cumulative Cost Share Budget'!A681,0)</f>
        <v>0</v>
      </c>
      <c r="B681" s="493">
        <f>IF('Cumulative Cost Share Budget'!L681='Split CS budget (E)'!$L$1,'Cumulative Cost Share Budget'!B681,0)</f>
        <v>0</v>
      </c>
      <c r="C681" s="9"/>
      <c r="D681" s="10"/>
      <c r="E681" s="235">
        <f>IF('Cumulative Cost Share Budget'!$L681='Split CS budget (E)'!$L$1,'Cumulative Cost Share Budget'!E681,0)</f>
        <v>0</v>
      </c>
      <c r="F681" s="235">
        <f>IF('Cumulative Cost Share Budget'!$L681='Split CS budget (E)'!$L$1,'Cumulative Cost Share Budget'!F681,0)</f>
        <v>0</v>
      </c>
      <c r="G681" s="235">
        <f>IF('Cumulative Cost Share Budget'!$L681='Split CS budget (E)'!$L$1,'Cumulative Cost Share Budget'!G681,0)</f>
        <v>0</v>
      </c>
      <c r="H681" s="235">
        <f>IF('Cumulative Cost Share Budget'!$L681='Split CS budget (E)'!$L$1,'Cumulative Cost Share Budget'!H681,0)</f>
        <v>0</v>
      </c>
      <c r="I681" s="235">
        <f>IF('Cumulative Cost Share Budget'!$L681='Split CS budget (E)'!$L$1,'Cumulative Cost Share Budget'!I681,0)</f>
        <v>0</v>
      </c>
      <c r="J681" s="158">
        <f t="shared" si="354"/>
        <v>0</v>
      </c>
      <c r="K681" s="2"/>
      <c r="L681" s="2"/>
      <c r="M681" s="2"/>
    </row>
    <row r="682" spans="1:17">
      <c r="A682" s="493">
        <f>IF('Cumulative Cost Share Budget'!$L682='Split CS budget (E)'!$L$1,'Cumulative Cost Share Budget'!A682,0)</f>
        <v>0</v>
      </c>
      <c r="B682" s="493">
        <f>IF('Cumulative Cost Share Budget'!L682='Split CS budget (E)'!$L$1,'Cumulative Cost Share Budget'!B682,0)</f>
        <v>0</v>
      </c>
      <c r="C682" s="9"/>
      <c r="D682" s="10"/>
      <c r="E682" s="235">
        <f>IF('Cumulative Cost Share Budget'!$L682='Split CS budget (E)'!$L$1,'Cumulative Cost Share Budget'!E682,0)</f>
        <v>0</v>
      </c>
      <c r="F682" s="235">
        <f>IF('Cumulative Cost Share Budget'!$L682='Split CS budget (E)'!$L$1,'Cumulative Cost Share Budget'!F682,0)</f>
        <v>0</v>
      </c>
      <c r="G682" s="235">
        <f>IF('Cumulative Cost Share Budget'!$L682='Split CS budget (E)'!$L$1,'Cumulative Cost Share Budget'!G682,0)</f>
        <v>0</v>
      </c>
      <c r="H682" s="235">
        <f>IF('Cumulative Cost Share Budget'!$L682='Split CS budget (E)'!$L$1,'Cumulative Cost Share Budget'!H682,0)</f>
        <v>0</v>
      </c>
      <c r="I682" s="235">
        <f>IF('Cumulative Cost Share Budget'!$L682='Split CS budget (E)'!$L$1,'Cumulative Cost Share Budget'!I682,0)</f>
        <v>0</v>
      </c>
      <c r="J682" s="158">
        <f t="shared" si="354"/>
        <v>0</v>
      </c>
      <c r="K682" s="2"/>
      <c r="L682" s="2"/>
      <c r="M682" s="2"/>
    </row>
    <row r="683" spans="1:17">
      <c r="A683" s="493">
        <f>IF('Cumulative Cost Share Budget'!$L683='Split CS budget (E)'!$L$1,'Cumulative Cost Share Budget'!A683,0)</f>
        <v>0</v>
      </c>
      <c r="B683" s="493">
        <f>IF('Cumulative Cost Share Budget'!L683='Split CS budget (E)'!$L$1,'Cumulative Cost Share Budget'!B683,0)</f>
        <v>0</v>
      </c>
      <c r="C683" s="9"/>
      <c r="D683" s="10"/>
      <c r="E683" s="235">
        <f>IF('Cumulative Cost Share Budget'!$L683='Split CS budget (E)'!$L$1,'Cumulative Cost Share Budget'!E683,0)</f>
        <v>0</v>
      </c>
      <c r="F683" s="235">
        <f>IF('Cumulative Cost Share Budget'!$L683='Split CS budget (E)'!$L$1,'Cumulative Cost Share Budget'!F683,0)</f>
        <v>0</v>
      </c>
      <c r="G683" s="235">
        <f>IF('Cumulative Cost Share Budget'!$L683='Split CS budget (E)'!$L$1,'Cumulative Cost Share Budget'!G683,0)</f>
        <v>0</v>
      </c>
      <c r="H683" s="235">
        <f>IF('Cumulative Cost Share Budget'!$L683='Split CS budget (E)'!$L$1,'Cumulative Cost Share Budget'!H683,0)</f>
        <v>0</v>
      </c>
      <c r="I683" s="235">
        <f>IF('Cumulative Cost Share Budget'!$L683='Split CS budget (E)'!$L$1,'Cumulative Cost Share Budget'!I683,0)</f>
        <v>0</v>
      </c>
      <c r="J683" s="158">
        <f t="shared" si="354"/>
        <v>0</v>
      </c>
      <c r="K683" s="2"/>
      <c r="L683" s="2"/>
      <c r="M683" s="2"/>
    </row>
    <row r="684" spans="1:17">
      <c r="A684" s="493">
        <f>IF('Cumulative Cost Share Budget'!$L684='Split CS budget (E)'!$L$1,'Cumulative Cost Share Budget'!A684,0)</f>
        <v>0</v>
      </c>
      <c r="B684" s="493">
        <f>IF('Cumulative Cost Share Budget'!L684='Split CS budget (E)'!$L$1,'Cumulative Cost Share Budget'!B684,0)</f>
        <v>0</v>
      </c>
      <c r="C684" s="9"/>
      <c r="D684" s="10"/>
      <c r="E684" s="235">
        <f>IF('Cumulative Cost Share Budget'!$L684='Split CS budget (E)'!$L$1,'Cumulative Cost Share Budget'!E684,0)</f>
        <v>0</v>
      </c>
      <c r="F684" s="235">
        <f>IF('Cumulative Cost Share Budget'!$L684='Split CS budget (E)'!$L$1,'Cumulative Cost Share Budget'!F684,0)</f>
        <v>0</v>
      </c>
      <c r="G684" s="235">
        <f>IF('Cumulative Cost Share Budget'!$L684='Split CS budget (E)'!$L$1,'Cumulative Cost Share Budget'!G684,0)</f>
        <v>0</v>
      </c>
      <c r="H684" s="235">
        <f>IF('Cumulative Cost Share Budget'!$L684='Split CS budget (E)'!$L$1,'Cumulative Cost Share Budget'!H684,0)</f>
        <v>0</v>
      </c>
      <c r="I684" s="235">
        <f>IF('Cumulative Cost Share Budget'!$L684='Split CS budget (E)'!$L$1,'Cumulative Cost Share Budget'!I684,0)</f>
        <v>0</v>
      </c>
      <c r="J684" s="158">
        <f t="shared" si="354"/>
        <v>0</v>
      </c>
      <c r="K684" s="2"/>
      <c r="L684" s="2"/>
      <c r="M684" s="2"/>
    </row>
    <row r="685" spans="1:17">
      <c r="A685" s="493">
        <f>IF('Cumulative Cost Share Budget'!$L685='Split CS budget (E)'!$L$1,'Cumulative Cost Share Budget'!A685,0)</f>
        <v>0</v>
      </c>
      <c r="B685" s="493">
        <f>IF('Cumulative Cost Share Budget'!L685='Split CS budget (E)'!$L$1,'Cumulative Cost Share Budget'!B685,0)</f>
        <v>0</v>
      </c>
      <c r="C685" s="9"/>
      <c r="D685" s="10"/>
      <c r="E685" s="235">
        <f>IF('Cumulative Cost Share Budget'!$L685='Split CS budget (E)'!$L$1,'Cumulative Cost Share Budget'!E685,0)</f>
        <v>0</v>
      </c>
      <c r="F685" s="235">
        <f>IF('Cumulative Cost Share Budget'!$L685='Split CS budget (E)'!$L$1,'Cumulative Cost Share Budget'!F685,0)</f>
        <v>0</v>
      </c>
      <c r="G685" s="235">
        <f>IF('Cumulative Cost Share Budget'!$L685='Split CS budget (E)'!$L$1,'Cumulative Cost Share Budget'!G685,0)</f>
        <v>0</v>
      </c>
      <c r="H685" s="235">
        <f>IF('Cumulative Cost Share Budget'!$L685='Split CS budget (E)'!$L$1,'Cumulative Cost Share Budget'!H685,0)</f>
        <v>0</v>
      </c>
      <c r="I685" s="235">
        <f>IF('Cumulative Cost Share Budget'!$L685='Split CS budget (E)'!$L$1,'Cumulative Cost Share Budget'!I685,0)</f>
        <v>0</v>
      </c>
      <c r="J685" s="158">
        <f t="shared" si="354"/>
        <v>0</v>
      </c>
      <c r="K685" s="2"/>
      <c r="L685" s="2"/>
      <c r="M685" s="2"/>
    </row>
    <row r="686" spans="1:17" hidden="1">
      <c r="A686" s="493">
        <f>IF('Cumulative Cost Share Budget'!$L686='Split CS budget (E)'!$L$1,'Cumulative Cost Share Budget'!A686,0)</f>
        <v>0</v>
      </c>
      <c r="B686" s="493">
        <f>IF('Cumulative Cost Share Budget'!L686='Split CS budget (E)'!$L$1,'Cumulative Cost Share Budget'!B686,0)</f>
        <v>0</v>
      </c>
      <c r="C686" s="9"/>
      <c r="D686" s="10"/>
      <c r="E686" s="235">
        <f>IF('Cumulative Cost Share Budget'!$L686='Split CS budget (E)'!$L$1,'Cumulative Cost Share Budget'!E686,0)</f>
        <v>0</v>
      </c>
      <c r="F686" s="235">
        <f>IF('Cumulative Cost Share Budget'!$L686='Split CS budget (E)'!$L$1,'Cumulative Cost Share Budget'!F686,0)</f>
        <v>0</v>
      </c>
      <c r="G686" s="235">
        <f>IF('Cumulative Cost Share Budget'!$L686='Split CS budget (E)'!$L$1,'Cumulative Cost Share Budget'!G686,0)</f>
        <v>0</v>
      </c>
      <c r="H686" s="235">
        <f>IF('Cumulative Cost Share Budget'!$L686='Split CS budget (E)'!$L$1,'Cumulative Cost Share Budget'!H686,0)</f>
        <v>0</v>
      </c>
      <c r="I686" s="235">
        <f>IF('Cumulative Cost Share Budget'!$L686='Split CS budget (E)'!$L$1,'Cumulative Cost Share Budget'!I686,0)</f>
        <v>0</v>
      </c>
      <c r="J686" s="158">
        <f t="shared" si="354"/>
        <v>0</v>
      </c>
      <c r="K686" s="2"/>
      <c r="L686" s="2"/>
      <c r="M686" s="2"/>
    </row>
    <row r="687" spans="1:17" hidden="1">
      <c r="A687" s="493">
        <f>IF('Cumulative Cost Share Budget'!$L687='Split CS budget (E)'!$L$1,'Cumulative Cost Share Budget'!A687,0)</f>
        <v>0</v>
      </c>
      <c r="B687" s="493">
        <f>IF('Cumulative Cost Share Budget'!L687='Split CS budget (E)'!$L$1,'Cumulative Cost Share Budget'!B687,0)</f>
        <v>0</v>
      </c>
      <c r="C687" s="9"/>
      <c r="D687" s="10"/>
      <c r="E687" s="235">
        <f>IF('Cumulative Cost Share Budget'!$L687='Split CS budget (E)'!$L$1,'Cumulative Cost Share Budget'!E687,0)</f>
        <v>0</v>
      </c>
      <c r="F687" s="235">
        <f>IF('Cumulative Cost Share Budget'!$L687='Split CS budget (E)'!$L$1,'Cumulative Cost Share Budget'!F687,0)</f>
        <v>0</v>
      </c>
      <c r="G687" s="235">
        <f>IF('Cumulative Cost Share Budget'!$L687='Split CS budget (E)'!$L$1,'Cumulative Cost Share Budget'!G687,0)</f>
        <v>0</v>
      </c>
      <c r="H687" s="235">
        <f>IF('Cumulative Cost Share Budget'!$L687='Split CS budget (E)'!$L$1,'Cumulative Cost Share Budget'!H687,0)</f>
        <v>0</v>
      </c>
      <c r="I687" s="235">
        <f>IF('Cumulative Cost Share Budget'!$L687='Split CS budget (E)'!$L$1,'Cumulative Cost Share Budget'!I687,0)</f>
        <v>0</v>
      </c>
      <c r="J687" s="158">
        <f t="shared" si="354"/>
        <v>0</v>
      </c>
      <c r="K687" s="2"/>
      <c r="L687" s="2"/>
      <c r="M687" s="2"/>
      <c r="N687" s="2"/>
      <c r="O687" s="2"/>
      <c r="P687" s="2"/>
      <c r="Q687" s="2"/>
    </row>
    <row r="688" spans="1:17" hidden="1">
      <c r="A688" s="493">
        <f>IF('Cumulative Cost Share Budget'!$L688='Split CS budget (E)'!$L$1,'Cumulative Cost Share Budget'!A688,0)</f>
        <v>0</v>
      </c>
      <c r="B688" s="493">
        <f>IF('Cumulative Cost Share Budget'!L688='Split CS budget (E)'!$L$1,'Cumulative Cost Share Budget'!B688,0)</f>
        <v>0</v>
      </c>
      <c r="C688" s="9"/>
      <c r="D688" s="10"/>
      <c r="E688" s="235">
        <f>IF('Cumulative Cost Share Budget'!$L688='Split CS budget (E)'!$L$1,'Cumulative Cost Share Budget'!E688,0)</f>
        <v>0</v>
      </c>
      <c r="F688" s="235">
        <f>IF('Cumulative Cost Share Budget'!$L688='Split CS budget (E)'!$L$1,'Cumulative Cost Share Budget'!F688,0)</f>
        <v>0</v>
      </c>
      <c r="G688" s="235">
        <f>IF('Cumulative Cost Share Budget'!$L688='Split CS budget (E)'!$L$1,'Cumulative Cost Share Budget'!G688,0)</f>
        <v>0</v>
      </c>
      <c r="H688" s="235">
        <f>IF('Cumulative Cost Share Budget'!$L688='Split CS budget (E)'!$L$1,'Cumulative Cost Share Budget'!H688,0)</f>
        <v>0</v>
      </c>
      <c r="I688" s="235">
        <f>IF('Cumulative Cost Share Budget'!$L688='Split CS budget (E)'!$L$1,'Cumulative Cost Share Budget'!I688,0)</f>
        <v>0</v>
      </c>
      <c r="J688" s="158">
        <f t="shared" si="354"/>
        <v>0</v>
      </c>
      <c r="K688" s="20"/>
      <c r="L688" s="272"/>
      <c r="M688" s="2"/>
      <c r="N688" s="8"/>
      <c r="O688" s="8"/>
      <c r="P688" s="8"/>
    </row>
    <row r="689" spans="1:20" hidden="1">
      <c r="A689" s="493">
        <f>IF('Cumulative Cost Share Budget'!$L689='Split CS budget (E)'!$L$1,'Cumulative Cost Share Budget'!A689,0)</f>
        <v>0</v>
      </c>
      <c r="B689" s="485">
        <f>IF('Cumulative Cost Share Budget'!L689='Split CS budget (E)'!$L$1,'Cumulative Cost Share Budget'!B689,0)</f>
        <v>0</v>
      </c>
      <c r="C689" s="9"/>
      <c r="D689" s="10"/>
      <c r="E689" s="235">
        <f>IF('Cumulative Cost Share Budget'!$L689='Split CS budget (E)'!$L$1,'Cumulative Cost Share Budget'!E689,0)</f>
        <v>0</v>
      </c>
      <c r="F689" s="235">
        <f>IF('Cumulative Cost Share Budget'!$L689='Split CS budget (E)'!$L$1,'Cumulative Cost Share Budget'!F689,0)</f>
        <v>0</v>
      </c>
      <c r="G689" s="235">
        <f>IF('Cumulative Cost Share Budget'!$L689='Split CS budget (E)'!$L$1,'Cumulative Cost Share Budget'!G689,0)</f>
        <v>0</v>
      </c>
      <c r="H689" s="235">
        <f>IF('Cumulative Cost Share Budget'!$L689='Split CS budget (E)'!$L$1,'Cumulative Cost Share Budget'!H689,0)</f>
        <v>0</v>
      </c>
      <c r="I689" s="235">
        <f>IF('Cumulative Cost Share Budget'!$L689='Split CS budget (E)'!$L$1,'Cumulative Cost Share Budget'!I689,0)</f>
        <v>0</v>
      </c>
      <c r="J689" s="158">
        <f t="shared" si="354"/>
        <v>0</v>
      </c>
    </row>
    <row r="690" spans="1:20">
      <c r="A690" s="79"/>
      <c r="B690" s="749" t="s">
        <v>37</v>
      </c>
      <c r="C690" s="749"/>
      <c r="D690" s="749"/>
      <c r="E690" s="159">
        <f t="shared" ref="E690:J690" si="355">SUM(E676:E689)</f>
        <v>0</v>
      </c>
      <c r="F690" s="159">
        <f t="shared" si="355"/>
        <v>0</v>
      </c>
      <c r="G690" s="159">
        <f t="shared" si="355"/>
        <v>0</v>
      </c>
      <c r="H690" s="159">
        <f t="shared" si="355"/>
        <v>0</v>
      </c>
      <c r="I690" s="159">
        <f t="shared" si="355"/>
        <v>0</v>
      </c>
      <c r="J690" s="160">
        <f t="shared" si="355"/>
        <v>0</v>
      </c>
      <c r="L690" s="23"/>
      <c r="M690" s="725"/>
      <c r="N690" s="726"/>
      <c r="O690" s="726"/>
      <c r="P690" s="727"/>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4" t="s">
        <v>338</v>
      </c>
      <c r="B693" s="449"/>
      <c r="C693" s="449"/>
      <c r="E693" s="52"/>
      <c r="F693" s="52"/>
      <c r="G693" s="52"/>
      <c r="H693" s="52"/>
      <c r="I693" s="52"/>
      <c r="J693" s="158"/>
      <c r="K693" s="2"/>
      <c r="L693" s="23"/>
      <c r="M693" s="2"/>
      <c r="N693" s="2"/>
      <c r="O693" s="2"/>
      <c r="P693" s="2"/>
    </row>
    <row r="694" spans="1:20">
      <c r="A694" s="494"/>
      <c r="B694" s="493">
        <f>IF('Cumulative Cost Share Budget'!L694='Split CS budget (E)'!$L$1,'Cumulative Cost Share Budget'!B694,0)</f>
        <v>0</v>
      </c>
      <c r="C694" s="449"/>
      <c r="D694" s="493">
        <f>IF('Cumulative Cost Share Budget'!$L694='Split CS budget (E)'!$L$1,'Cumulative Cost Share Budget'!D694,0)</f>
        <v>0</v>
      </c>
      <c r="E694" s="235">
        <f>IF('Cumulative Cost Share Budget'!$L694='Split CS budget (E)'!$L$1,'Cumulative Cost Share Budget'!E694,0)</f>
        <v>0</v>
      </c>
      <c r="F694" s="235">
        <f>IF('Cumulative Cost Share Budget'!$L694='Split CS budget (E)'!$L$1,'Cumulative Cost Share Budget'!F694,0)</f>
        <v>0</v>
      </c>
      <c r="G694" s="235">
        <f>IF('Cumulative Cost Share Budget'!$L694='Split CS budget (E)'!$L$1,'Cumulative Cost Share Budget'!G694,0)</f>
        <v>0</v>
      </c>
      <c r="H694" s="235">
        <f>IF('Cumulative Cost Share Budget'!$L694='Split CS budget (E)'!$L$1,'Cumulative Cost Share Budget'!H694,0)</f>
        <v>0</v>
      </c>
      <c r="I694" s="235">
        <f>IF('Cumulative Cost Share Budget'!$L694='Split CS budget (E)'!$L$1,'Cumulative Cost Share Budget'!I694,0)</f>
        <v>0</v>
      </c>
      <c r="J694" s="158">
        <f t="shared" ref="J694:J696" si="356">SUM(E694:I694)</f>
        <v>0</v>
      </c>
      <c r="K694" s="2"/>
      <c r="L694" s="23"/>
      <c r="M694" s="2"/>
      <c r="N694" s="2"/>
      <c r="O694" s="2"/>
      <c r="P694" s="2"/>
    </row>
    <row r="695" spans="1:20">
      <c r="A695" s="486"/>
      <c r="B695" s="493">
        <f>IF('Cumulative Cost Share Budget'!L695='Split CS budget (E)'!$L$1,'Cumulative Cost Share Budget'!B695,0)</f>
        <v>0</v>
      </c>
      <c r="C695" s="449"/>
      <c r="D695" s="493">
        <f>IF('Cumulative Cost Share Budget'!$L695='Split CS budget (E)'!$L$1,'Cumulative Cost Share Budget'!D695,0)</f>
        <v>0</v>
      </c>
      <c r="E695" s="235">
        <f>IF('Cumulative Cost Share Budget'!$L695='Split CS budget (E)'!$L$1,'Cumulative Cost Share Budget'!E695,0)</f>
        <v>0</v>
      </c>
      <c r="F695" s="235">
        <f>IF('Cumulative Cost Share Budget'!$L695='Split CS budget (E)'!$L$1,'Cumulative Cost Share Budget'!F695,0)</f>
        <v>0</v>
      </c>
      <c r="G695" s="235">
        <f>IF('Cumulative Cost Share Budget'!$L695='Split CS budget (E)'!$L$1,'Cumulative Cost Share Budget'!G695,0)</f>
        <v>0</v>
      </c>
      <c r="H695" s="235">
        <f>IF('Cumulative Cost Share Budget'!$L695='Split CS budget (E)'!$L$1,'Cumulative Cost Share Budget'!H695,0)</f>
        <v>0</v>
      </c>
      <c r="I695" s="235">
        <f>IF('Cumulative Cost Share Budget'!$L695='Split CS budget (E)'!$L$1,'Cumulative Cost Share Budget'!I695,0)</f>
        <v>0</v>
      </c>
      <c r="J695" s="158">
        <f t="shared" si="356"/>
        <v>0</v>
      </c>
      <c r="K695" s="2"/>
      <c r="L695" s="23"/>
      <c r="M695" s="2"/>
      <c r="N695" s="2"/>
      <c r="O695" s="2"/>
      <c r="P695" s="2"/>
    </row>
    <row r="696" spans="1:20">
      <c r="A696" s="486"/>
      <c r="B696" s="493">
        <f>IF('Cumulative Cost Share Budget'!L696='Split CS budget (E)'!$L$1,'Cumulative Cost Share Budget'!B696,0)</f>
        <v>0</v>
      </c>
      <c r="C696" s="449"/>
      <c r="D696" s="493">
        <f>IF('Cumulative Cost Share Budget'!$L696='Split CS budget (E)'!$L$1,'Cumulative Cost Share Budget'!D696,0)</f>
        <v>0</v>
      </c>
      <c r="E696" s="235">
        <f>IF('Cumulative Cost Share Budget'!$L696='Split CS budget (E)'!$L$1,'Cumulative Cost Share Budget'!E696,0)</f>
        <v>0</v>
      </c>
      <c r="F696" s="235">
        <f>IF('Cumulative Cost Share Budget'!$L696='Split CS budget (E)'!$L$1,'Cumulative Cost Share Budget'!F696,0)</f>
        <v>0</v>
      </c>
      <c r="G696" s="235">
        <f>IF('Cumulative Cost Share Budget'!$L696='Split CS budget (E)'!$L$1,'Cumulative Cost Share Budget'!G696,0)</f>
        <v>0</v>
      </c>
      <c r="H696" s="235">
        <f>IF('Cumulative Cost Share Budget'!$L696='Split CS budget (E)'!$L$1,'Cumulative Cost Share Budget'!H696,0)</f>
        <v>0</v>
      </c>
      <c r="I696" s="235">
        <f>IF('Cumulative Cost Share Budget'!$L696='Split CS budget (E)'!$L$1,'Cumulative Cost Share Budget'!I696,0)</f>
        <v>0</v>
      </c>
      <c r="J696" s="158">
        <f t="shared" si="356"/>
        <v>0</v>
      </c>
      <c r="K696" s="2"/>
      <c r="L696" s="23"/>
      <c r="M696" s="65"/>
      <c r="N696" s="65"/>
      <c r="O696" s="65"/>
      <c r="P696" s="65"/>
      <c r="Q696" s="65"/>
      <c r="R696" s="65"/>
    </row>
    <row r="697" spans="1:20">
      <c r="A697" s="494" t="s">
        <v>314</v>
      </c>
      <c r="B697" s="486"/>
      <c r="C697" s="449"/>
      <c r="E697" s="52"/>
      <c r="F697" s="52"/>
      <c r="G697" s="52"/>
      <c r="H697" s="52"/>
      <c r="I697" s="52"/>
      <c r="J697" s="158"/>
      <c r="K697" s="2"/>
      <c r="L697" s="23"/>
      <c r="M697" s="2"/>
      <c r="N697" s="2"/>
      <c r="O697" s="2"/>
      <c r="P697" s="2"/>
    </row>
    <row r="698" spans="1:20">
      <c r="A698" s="495"/>
      <c r="B698" s="493">
        <f>IF('Cumulative Cost Share Budget'!L698='Split CS budget (E)'!$L$1,'Cumulative Cost Share Budget'!B698,0)</f>
        <v>0</v>
      </c>
      <c r="C698" s="493">
        <f>IF('Cumulative Cost Share Budget'!M698='Split CS budget (E)'!$L$1,'Cumulative Cost Share Budget'!C698,0)</f>
        <v>0</v>
      </c>
      <c r="D698" s="493">
        <f>IF('Cumulative Cost Share Budget'!$L698='Split CS budget (E)'!$L$1,'Cumulative Cost Share Budget'!D698,0)</f>
        <v>0</v>
      </c>
      <c r="E698" s="235">
        <f>IF('Cumulative Cost Share Budget'!$L698='Split CS budget (E)'!$L$1,'Cumulative Cost Share Budget'!E698,0)</f>
        <v>0</v>
      </c>
      <c r="F698" s="235">
        <f>IF('Cumulative Cost Share Budget'!$L698='Split CS budget (E)'!$L$1,'Cumulative Cost Share Budget'!F698,0)</f>
        <v>0</v>
      </c>
      <c r="G698" s="235">
        <f>IF('Cumulative Cost Share Budget'!$L698='Split CS budget (E)'!$L$1,'Cumulative Cost Share Budget'!G698,0)</f>
        <v>0</v>
      </c>
      <c r="H698" s="235">
        <f>IF('Cumulative Cost Share Budget'!$L698='Split CS budget (E)'!$L$1,'Cumulative Cost Share Budget'!H698,0)</f>
        <v>0</v>
      </c>
      <c r="I698" s="235">
        <f>IF('Cumulative Cost Share Budget'!$L698='Split CS budget (E)'!$L$1,'Cumulative Cost Share Budget'!I698,0)</f>
        <v>0</v>
      </c>
      <c r="J698" s="158">
        <f t="shared" ref="J698:J700" si="357">SUM(E698:I698)</f>
        <v>0</v>
      </c>
      <c r="K698" s="2"/>
      <c r="L698" s="23"/>
      <c r="M698" s="2"/>
      <c r="N698" s="2"/>
      <c r="O698" s="2"/>
      <c r="P698" s="2"/>
    </row>
    <row r="699" spans="1:20">
      <c r="A699" s="495"/>
      <c r="B699" s="493">
        <f>IF('Cumulative Cost Share Budget'!L699='Split CS budget (E)'!$L$1,'Cumulative Cost Share Budget'!B699,0)</f>
        <v>0</v>
      </c>
      <c r="C699" s="493">
        <f>IF('Cumulative Cost Share Budget'!M699='Split CS budget (E)'!$L$1,'Cumulative Cost Share Budget'!C699,0)</f>
        <v>0</v>
      </c>
      <c r="D699" s="493">
        <f>IF('Cumulative Cost Share Budget'!$L699='Split CS budget (E)'!$L$1,'Cumulative Cost Share Budget'!D699,0)</f>
        <v>0</v>
      </c>
      <c r="E699" s="235">
        <f>IF('Cumulative Cost Share Budget'!$L699='Split CS budget (E)'!$L$1,'Cumulative Cost Share Budget'!E699,0)</f>
        <v>0</v>
      </c>
      <c r="F699" s="235">
        <f>IF('Cumulative Cost Share Budget'!$L699='Split CS budget (E)'!$L$1,'Cumulative Cost Share Budget'!F699,0)</f>
        <v>0</v>
      </c>
      <c r="G699" s="235">
        <f>IF('Cumulative Cost Share Budget'!$L699='Split CS budget (E)'!$L$1,'Cumulative Cost Share Budget'!G699,0)</f>
        <v>0</v>
      </c>
      <c r="H699" s="235">
        <f>IF('Cumulative Cost Share Budget'!$L699='Split CS budget (E)'!$L$1,'Cumulative Cost Share Budget'!H699,0)</f>
        <v>0</v>
      </c>
      <c r="I699" s="235">
        <f>IF('Cumulative Cost Share Budget'!$L699='Split CS budget (E)'!$L$1,'Cumulative Cost Share Budget'!I699,0)</f>
        <v>0</v>
      </c>
      <c r="J699" s="158">
        <f t="shared" si="357"/>
        <v>0</v>
      </c>
      <c r="K699" s="2"/>
      <c r="L699" s="23"/>
      <c r="M699" s="2"/>
      <c r="N699" s="2"/>
      <c r="O699" s="2"/>
      <c r="P699" s="2"/>
    </row>
    <row r="700" spans="1:20">
      <c r="A700" s="495"/>
      <c r="B700" s="493">
        <f>IF('Cumulative Cost Share Budget'!L700='Split CS budget (E)'!$L$1,'Cumulative Cost Share Budget'!B700,0)</f>
        <v>0</v>
      </c>
      <c r="C700" s="493">
        <f>IF('Cumulative Cost Share Budget'!M700='Split CS budget (E)'!$L$1,'Cumulative Cost Share Budget'!C700,0)</f>
        <v>0</v>
      </c>
      <c r="D700" s="493">
        <f>IF('Cumulative Cost Share Budget'!$L700='Split CS budget (E)'!$L$1,'Cumulative Cost Share Budget'!D700,0)</f>
        <v>0</v>
      </c>
      <c r="E700" s="235">
        <f>IF('Cumulative Cost Share Budget'!$L700='Split CS budget (E)'!$L$1,'Cumulative Cost Share Budget'!E700,0)</f>
        <v>0</v>
      </c>
      <c r="F700" s="235">
        <f>IF('Cumulative Cost Share Budget'!$L700='Split CS budget (E)'!$L$1,'Cumulative Cost Share Budget'!F700,0)</f>
        <v>0</v>
      </c>
      <c r="G700" s="235">
        <f>IF('Cumulative Cost Share Budget'!$L700='Split CS budget (E)'!$L$1,'Cumulative Cost Share Budget'!G700,0)</f>
        <v>0</v>
      </c>
      <c r="H700" s="235">
        <f>IF('Cumulative Cost Share Budget'!$L700='Split CS budget (E)'!$L$1,'Cumulative Cost Share Budget'!H700,0)</f>
        <v>0</v>
      </c>
      <c r="I700" s="235">
        <f>IF('Cumulative Cost Share Budget'!$L700='Split CS budget (E)'!$L$1,'Cumulative Cost Share Budget'!I700,0)</f>
        <v>0</v>
      </c>
      <c r="J700" s="158">
        <f t="shared" si="357"/>
        <v>0</v>
      </c>
      <c r="K700" s="2"/>
      <c r="L700" s="23"/>
      <c r="M700" s="2"/>
      <c r="N700" s="2"/>
      <c r="O700" s="2"/>
      <c r="P700" s="2"/>
    </row>
    <row r="701" spans="1:20">
      <c r="A701" s="494" t="s">
        <v>322</v>
      </c>
      <c r="B701" s="449"/>
      <c r="C701" s="449"/>
      <c r="E701" s="52"/>
      <c r="F701" s="52"/>
      <c r="G701" s="52"/>
      <c r="H701" s="52"/>
      <c r="I701" s="52"/>
      <c r="J701" s="158"/>
      <c r="K701" s="2"/>
      <c r="L701" s="23"/>
      <c r="M701" s="2"/>
      <c r="N701" s="2"/>
      <c r="O701" s="2"/>
      <c r="P701" s="2"/>
    </row>
    <row r="702" spans="1:20">
      <c r="A702" s="486"/>
      <c r="B702" s="493">
        <f>IF('Cumulative Cost Share Budget'!L702='Split CS budget (E)'!$L$1,'Cumulative Cost Share Budget'!B702,0)</f>
        <v>0</v>
      </c>
      <c r="C702" s="449"/>
      <c r="D702" s="493">
        <f>IF('Cumulative Cost Share Budget'!$L702='Split CS budget (E)'!$L$1,'Cumulative Cost Share Budget'!D702,0)</f>
        <v>0</v>
      </c>
      <c r="E702" s="235">
        <f>IF('Cumulative Cost Share Budget'!$L702='Split CS budget (E)'!$L$1,'Cumulative Cost Share Budget'!E702,0)</f>
        <v>0</v>
      </c>
      <c r="F702" s="235">
        <f>IF('Cumulative Cost Share Budget'!$L702='Split CS budget (E)'!$L$1,'Cumulative Cost Share Budget'!F702,0)</f>
        <v>0</v>
      </c>
      <c r="G702" s="235">
        <f>IF('Cumulative Cost Share Budget'!$L702='Split CS budget (E)'!$L$1,'Cumulative Cost Share Budget'!G702,0)</f>
        <v>0</v>
      </c>
      <c r="H702" s="235">
        <f>IF('Cumulative Cost Share Budget'!$L702='Split CS budget (E)'!$L$1,'Cumulative Cost Share Budget'!H702,0)</f>
        <v>0</v>
      </c>
      <c r="I702" s="235">
        <f>IF('Cumulative Cost Share Budget'!$L702='Split CS budget (E)'!$L$1,'Cumulative Cost Share Budget'!I702,0)</f>
        <v>0</v>
      </c>
      <c r="J702" s="158">
        <f>SUM(E702:I702)</f>
        <v>0</v>
      </c>
      <c r="K702" s="2"/>
      <c r="L702" s="23"/>
      <c r="M702" s="2"/>
      <c r="N702" s="2"/>
      <c r="O702" s="2"/>
      <c r="P702" s="2"/>
    </row>
    <row r="703" spans="1:20">
      <c r="A703" s="486"/>
      <c r="B703" s="493">
        <f>IF('Cumulative Cost Share Budget'!L703='Split CS budget (E)'!$L$1,'Cumulative Cost Share Budget'!B703,0)</f>
        <v>0</v>
      </c>
      <c r="C703" s="449"/>
      <c r="D703" s="493">
        <f>IF('Cumulative Cost Share Budget'!$L703='Split CS budget (E)'!$L$1,'Cumulative Cost Share Budget'!D703,0)</f>
        <v>0</v>
      </c>
      <c r="E703" s="235">
        <f>IF('Cumulative Cost Share Budget'!$L703='Split CS budget (E)'!$L$1,'Cumulative Cost Share Budget'!E703,0)</f>
        <v>0</v>
      </c>
      <c r="F703" s="235">
        <f>IF('Cumulative Cost Share Budget'!$L703='Split CS budget (E)'!$L$1,'Cumulative Cost Share Budget'!F703,0)</f>
        <v>0</v>
      </c>
      <c r="G703" s="235">
        <f>IF('Cumulative Cost Share Budget'!$L703='Split CS budget (E)'!$L$1,'Cumulative Cost Share Budget'!G703,0)</f>
        <v>0</v>
      </c>
      <c r="H703" s="235">
        <f>IF('Cumulative Cost Share Budget'!$L703='Split CS budget (E)'!$L$1,'Cumulative Cost Share Budget'!H703,0)</f>
        <v>0</v>
      </c>
      <c r="I703" s="235">
        <f>IF('Cumulative Cost Share Budget'!$L703='Split CS budget (E)'!$L$1,'Cumulative Cost Share Budget'!I703,0)</f>
        <v>0</v>
      </c>
      <c r="J703" s="158">
        <f>SUM(E703:I703)</f>
        <v>0</v>
      </c>
      <c r="K703" s="2"/>
      <c r="L703" s="23"/>
      <c r="M703" s="2"/>
      <c r="N703" s="2"/>
      <c r="O703" s="2"/>
      <c r="P703" s="2"/>
    </row>
    <row r="704" spans="1:20">
      <c r="A704" s="494" t="s">
        <v>47</v>
      </c>
      <c r="B704" s="449"/>
      <c r="C704" s="449"/>
      <c r="E704" s="52"/>
      <c r="F704" s="52"/>
      <c r="G704" s="52"/>
      <c r="H704" s="52"/>
      <c r="I704" s="52"/>
      <c r="J704" s="158"/>
      <c r="K704" s="2"/>
      <c r="L704" s="23"/>
      <c r="M704" s="2"/>
      <c r="N704" s="2"/>
      <c r="O704" s="2"/>
      <c r="P704" s="2"/>
    </row>
    <row r="705" spans="1:34">
      <c r="A705" s="494"/>
      <c r="B705" s="493">
        <f>IF('Cumulative Cost Share Budget'!L705='Split CS budget (E)'!$L$1,'Cumulative Cost Share Budget'!B705,0)</f>
        <v>0</v>
      </c>
      <c r="C705" s="449"/>
      <c r="D705" s="493">
        <f>IF('Cumulative Cost Share Budget'!$L705='Split CS budget (E)'!$L$1,'Cumulative Cost Share Budget'!D705,0)</f>
        <v>0</v>
      </c>
      <c r="E705" s="235">
        <f>IF('Cumulative Cost Share Budget'!$L705='Split CS budget (E)'!$L$1,'Cumulative Cost Share Budget'!E705,0)</f>
        <v>0</v>
      </c>
      <c r="F705" s="235">
        <f>IF('Cumulative Cost Share Budget'!$L705='Split CS budget (E)'!$L$1,'Cumulative Cost Share Budget'!F705,0)</f>
        <v>0</v>
      </c>
      <c r="G705" s="235">
        <f>IF('Cumulative Cost Share Budget'!$L705='Split CS budget (E)'!$L$1,'Cumulative Cost Share Budget'!G705,0)</f>
        <v>0</v>
      </c>
      <c r="H705" s="235">
        <f>IF('Cumulative Cost Share Budget'!$L705='Split CS budget (E)'!$L$1,'Cumulative Cost Share Budget'!H705,0)</f>
        <v>0</v>
      </c>
      <c r="I705" s="235">
        <f>IF('Cumulative Cost Share Budget'!$L705='Split CS budget (E)'!$L$1,'Cumulative Cost Share Budget'!I705,0)</f>
        <v>0</v>
      </c>
      <c r="J705" s="158">
        <f>SUM(E705:I705)</f>
        <v>0</v>
      </c>
      <c r="K705" s="2"/>
      <c r="L705" s="23"/>
      <c r="M705" s="2"/>
      <c r="N705" s="2"/>
      <c r="O705" s="2"/>
      <c r="P705" s="2"/>
    </row>
    <row r="706" spans="1:34">
      <c r="A706" s="486"/>
      <c r="B706" s="493">
        <f>IF('Cumulative Cost Share Budget'!L706='Split CS budget (E)'!$L$1,'Cumulative Cost Share Budget'!B706,0)</f>
        <v>0</v>
      </c>
      <c r="C706" s="449"/>
      <c r="D706" s="493">
        <f>IF('Cumulative Cost Share Budget'!$L706='Split CS budget (E)'!$L$1,'Cumulative Cost Share Budget'!D706,0)</f>
        <v>0</v>
      </c>
      <c r="E706" s="235">
        <f>IF('Cumulative Cost Share Budget'!$L706='Split CS budget (E)'!$L$1,'Cumulative Cost Share Budget'!E706,0)</f>
        <v>0</v>
      </c>
      <c r="F706" s="235">
        <f>IF('Cumulative Cost Share Budget'!$L706='Split CS budget (E)'!$L$1,'Cumulative Cost Share Budget'!F706,0)</f>
        <v>0</v>
      </c>
      <c r="G706" s="235">
        <f>IF('Cumulative Cost Share Budget'!$L706='Split CS budget (E)'!$L$1,'Cumulative Cost Share Budget'!G706,0)</f>
        <v>0</v>
      </c>
      <c r="H706" s="235">
        <f>IF('Cumulative Cost Share Budget'!$L706='Split CS budget (E)'!$L$1,'Cumulative Cost Share Budget'!H706,0)</f>
        <v>0</v>
      </c>
      <c r="I706" s="235">
        <f>IF('Cumulative Cost Share Budget'!$L706='Split CS budget (E)'!$L$1,'Cumulative Cost Share Budget'!I706,0)</f>
        <v>0</v>
      </c>
      <c r="J706" s="158">
        <f>SUM(E706:I706)</f>
        <v>0</v>
      </c>
      <c r="K706" s="2"/>
      <c r="L706" s="23"/>
      <c r="M706" s="2"/>
      <c r="N706" s="2"/>
      <c r="O706" s="2"/>
      <c r="P706" s="2"/>
    </row>
    <row r="707" spans="1:34" ht="15">
      <c r="A707" s="486"/>
      <c r="B707" s="493">
        <f>IF('Cumulative Cost Share Budget'!L707='Split CS budget (E)'!$L$1,'Cumulative Cost Share Budget'!B707,0)</f>
        <v>0</v>
      </c>
      <c r="C707" s="449"/>
      <c r="D707" s="493">
        <f>IF('Cumulative Cost Share Budget'!$L707='Split CS budget (E)'!$L$1,'Cumulative Cost Share Budget'!D707,0)</f>
        <v>0</v>
      </c>
      <c r="E707" s="235">
        <f>IF('Cumulative Cost Share Budget'!$L707='Split CS budget (E)'!$L$1,'Cumulative Cost Share Budget'!E707,0)</f>
        <v>0</v>
      </c>
      <c r="F707" s="235">
        <f>IF('Cumulative Cost Share Budget'!$L707='Split CS budget (E)'!$L$1,'Cumulative Cost Share Budget'!F707,0)</f>
        <v>0</v>
      </c>
      <c r="G707" s="235">
        <f>IF('Cumulative Cost Share Budget'!$L707='Split CS budget (E)'!$L$1,'Cumulative Cost Share Budget'!G707,0)</f>
        <v>0</v>
      </c>
      <c r="H707" s="235">
        <f>IF('Cumulative Cost Share Budget'!$L707='Split CS budget (E)'!$L$1,'Cumulative Cost Share Budget'!H707,0)</f>
        <v>0</v>
      </c>
      <c r="I707" s="235">
        <f>IF('Cumulative Cost Share Budget'!$L707='Split CS budget (E)'!$L$1,'Cumulative Cost Share Budget'!I707,0)</f>
        <v>0</v>
      </c>
      <c r="J707" s="158">
        <f>SUM(E707:I707)</f>
        <v>0</v>
      </c>
      <c r="K707" s="2"/>
      <c r="L707" s="23"/>
      <c r="M707" s="2"/>
      <c r="N707" s="2"/>
      <c r="O707" s="2"/>
      <c r="P707" s="2"/>
      <c r="AA707" s="85"/>
      <c r="AB707" s="85"/>
      <c r="AC707" s="85"/>
      <c r="AD707" s="85"/>
      <c r="AE707" s="85"/>
      <c r="AF707" s="85"/>
      <c r="AG707" s="85"/>
    </row>
    <row r="708" spans="1:34">
      <c r="A708" s="494"/>
      <c r="B708" s="493">
        <f>IF('Cumulative Cost Share Budget'!L708='Split CS budget (E)'!$L$1,'Cumulative Cost Share Budget'!B708,0)</f>
        <v>0</v>
      </c>
      <c r="C708" s="449"/>
      <c r="D708" s="493">
        <f>IF('Cumulative Cost Share Budget'!$L708='Split CS budget (E)'!$L$1,'Cumulative Cost Share Budget'!D708,0)</f>
        <v>0</v>
      </c>
      <c r="E708" s="235">
        <f>IF('Cumulative Cost Share Budget'!$L708='Split CS budget (E)'!$L$1,'Cumulative Cost Share Budget'!E708,0)</f>
        <v>0</v>
      </c>
      <c r="F708" s="235">
        <f>IF('Cumulative Cost Share Budget'!$L708='Split CS budget (E)'!$L$1,'Cumulative Cost Share Budget'!F708,0)</f>
        <v>0</v>
      </c>
      <c r="G708" s="235">
        <f>IF('Cumulative Cost Share Budget'!$L708='Split CS budget (E)'!$L$1,'Cumulative Cost Share Budget'!G708,0)</f>
        <v>0</v>
      </c>
      <c r="H708" s="235">
        <f>IF('Cumulative Cost Share Budget'!$L708='Split CS budget (E)'!$L$1,'Cumulative Cost Share Budget'!H708,0)</f>
        <v>0</v>
      </c>
      <c r="I708" s="235">
        <f>IF('Cumulative Cost Share Budget'!$L708='Split CS budget (E)'!$L$1,'Cumulative Cost Share Budget'!I708,0)</f>
        <v>0</v>
      </c>
      <c r="J708" s="158">
        <f>SUM(E708:I708)</f>
        <v>0</v>
      </c>
      <c r="K708" s="2"/>
      <c r="L708" s="23"/>
      <c r="M708" s="2"/>
      <c r="N708" s="2"/>
      <c r="O708" s="2"/>
      <c r="P708" s="2"/>
    </row>
    <row r="709" spans="1:34">
      <c r="A709" s="494"/>
      <c r="B709" s="485">
        <f>IF('Cumulative Cost Share Budget'!L709='Split CS budget (E)'!$L$1,'Cumulative Cost Share Budget'!B709,0)</f>
        <v>0</v>
      </c>
      <c r="C709" s="449"/>
      <c r="D709" s="493">
        <f>IF('Cumulative Cost Share Budget'!$L709='Split CS budget (E)'!$L$1,'Cumulative Cost Share Budget'!D709,0)</f>
        <v>0</v>
      </c>
      <c r="E709" s="235">
        <f>IF('Cumulative Cost Share Budget'!$L709='Split CS budget (E)'!$L$1,'Cumulative Cost Share Budget'!E709,0)</f>
        <v>0</v>
      </c>
      <c r="F709" s="235">
        <f>IF('Cumulative Cost Share Budget'!$L709='Split CS budget (E)'!$L$1,'Cumulative Cost Share Budget'!F709,0)</f>
        <v>0</v>
      </c>
      <c r="G709" s="235">
        <f>IF('Cumulative Cost Share Budget'!$L709='Split CS budget (E)'!$L$1,'Cumulative Cost Share Budget'!G709,0)</f>
        <v>0</v>
      </c>
      <c r="H709" s="235">
        <f>IF('Cumulative Cost Share Budget'!$L709='Split CS budget (E)'!$L$1,'Cumulative Cost Share Budget'!H709,0)</f>
        <v>0</v>
      </c>
      <c r="I709" s="235">
        <f>IF('Cumulative Cost Share Budget'!$L709='Split CS budget (E)'!$L$1,'Cumulative Cost Share Budget'!I709,0)</f>
        <v>0</v>
      </c>
      <c r="J709" s="158">
        <f t="shared" ref="J709" si="358">SUM(E709:I709)</f>
        <v>0</v>
      </c>
      <c r="K709" s="2"/>
      <c r="L709" s="23"/>
      <c r="M709" s="2"/>
      <c r="N709" s="2"/>
      <c r="O709" s="2"/>
      <c r="P709" s="2"/>
    </row>
    <row r="710" spans="1:34" ht="15">
      <c r="A710" s="86"/>
      <c r="B710" s="749" t="s">
        <v>337</v>
      </c>
      <c r="C710" s="749"/>
      <c r="D710" s="749"/>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3.8">
      <c r="A712" s="30" t="s">
        <v>76</v>
      </c>
      <c r="B712" s="486"/>
      <c r="C712" s="496"/>
      <c r="D712" s="486"/>
      <c r="F712"/>
      <c r="J712" s="32"/>
      <c r="M712" s="808" t="s">
        <v>175</v>
      </c>
      <c r="N712" s="808"/>
      <c r="O712" s="808"/>
      <c r="P712" s="808"/>
    </row>
    <row r="713" spans="1:34">
      <c r="A713" s="28"/>
      <c r="B713" s="550">
        <f>IF('Cumulative Cost Share Budget'!L713='Split CS budget (E)'!$L$1,'Cumulative Cost Share Budget'!B713,0)</f>
        <v>0</v>
      </c>
      <c r="C713" s="449"/>
      <c r="D713" s="493">
        <f>IF('Cumulative Cost Share Budget'!$L713='Split CS budget (E)'!$L$1,'Cumulative Cost Share Budget'!D713,0)</f>
        <v>0</v>
      </c>
      <c r="E713" s="235">
        <f>IF('Cumulative Cost Share Budget'!$L713='Split CS budget (E)'!$L$1,'Cumulative Cost Share Budget'!E713,0)</f>
        <v>0</v>
      </c>
      <c r="F713" s="235">
        <f>IF('Cumulative Cost Share Budget'!$L713='Split CS budget (E)'!$L$1,'Cumulative Cost Share Budget'!F713,0)</f>
        <v>0</v>
      </c>
      <c r="G713" s="235">
        <f>IF('Cumulative Cost Share Budget'!$L713='Split CS budget (E)'!$L$1,'Cumulative Cost Share Budget'!G713,0)</f>
        <v>0</v>
      </c>
      <c r="H713" s="235">
        <f>IF('Cumulative Cost Share Budget'!$L713='Split CS budget (E)'!$L$1,'Cumulative Cost Share Budget'!H713,0)</f>
        <v>0</v>
      </c>
      <c r="I713" s="235">
        <f>IF('Cumulative Cost Share Budget'!$L713='Split CS budget (E)'!$L$1,'Cumulative Cost Share Budget'!I713,0)</f>
        <v>0</v>
      </c>
      <c r="J713" s="158">
        <f>SUM(E713:I713)</f>
        <v>0</v>
      </c>
      <c r="M713" s="66"/>
    </row>
    <row r="714" spans="1:34">
      <c r="A714" s="315"/>
      <c r="B714" s="550">
        <f>IF('Cumulative Cost Share Budget'!L714='Split CS budget (E)'!$L$1,'Cumulative Cost Share Budget'!B714,0)</f>
        <v>0</v>
      </c>
      <c r="C714" s="449"/>
      <c r="D714" s="486"/>
      <c r="E714" s="235"/>
      <c r="F714" s="235"/>
      <c r="G714" s="235"/>
      <c r="H714" s="235"/>
      <c r="I714" s="235"/>
      <c r="J714" s="158"/>
      <c r="M714" s="66"/>
    </row>
    <row r="715" spans="1:34">
      <c r="A715" s="28"/>
      <c r="B715" s="495"/>
      <c r="C715" s="493">
        <f>IF('Cumulative Cost Share Budget'!L715='Split CS budget (E)'!$L$1,'Cumulative Cost Share Budget'!C715,0)</f>
        <v>0</v>
      </c>
      <c r="D715" s="493">
        <f>IF('Cumulative Cost Share Budget'!$L715='Split CS budget (E)'!$L$1,'Cumulative Cost Share Budget'!D715,0)</f>
        <v>0</v>
      </c>
      <c r="E715" s="235">
        <f>IF('Cumulative Cost Share Budget'!$L715='Split CS budget (E)'!$L$1,'Cumulative Cost Share Budget'!E715,0)</f>
        <v>0</v>
      </c>
      <c r="F715" s="235">
        <f>IF('Cumulative Cost Share Budget'!$L715='Split CS budget (E)'!$L$1,'Cumulative Cost Share Budget'!F715,0)</f>
        <v>0</v>
      </c>
      <c r="G715" s="235">
        <f>IF('Cumulative Cost Share Budget'!$L715='Split CS budget (E)'!$L$1,'Cumulative Cost Share Budget'!G715,0)</f>
        <v>0</v>
      </c>
      <c r="H715" s="235">
        <f>IF('Cumulative Cost Share Budget'!$L715='Split CS budget (E)'!$L$1,'Cumulative Cost Share Budget'!H715,0)</f>
        <v>0</v>
      </c>
      <c r="I715" s="235">
        <f>IF('Cumulative Cost Share Budget'!$L715='Split CS budget (E)'!$L$1,'Cumulative Cost Share Budget'!I715,0)</f>
        <v>0</v>
      </c>
      <c r="J715" s="158">
        <f t="shared" ref="J715:J725" si="360">SUM(E715:I715)</f>
        <v>0</v>
      </c>
      <c r="M715" s="66"/>
    </row>
    <row r="716" spans="1:34">
      <c r="A716" s="28"/>
      <c r="B716" s="495"/>
      <c r="C716" s="493">
        <f>IF('Cumulative Cost Share Budget'!L716='Split CS budget (E)'!$L$1,'Cumulative Cost Share Budget'!C716,0)</f>
        <v>0</v>
      </c>
      <c r="D716" s="493">
        <f>IF('Cumulative Cost Share Budget'!$L716='Split CS budget (E)'!$L$1,'Cumulative Cost Share Budget'!D716,0)</f>
        <v>0</v>
      </c>
      <c r="E716" s="235">
        <f>IF('Cumulative Cost Share Budget'!$L716='Split CS budget (E)'!$L$1,'Cumulative Cost Share Budget'!E716,0)</f>
        <v>0</v>
      </c>
      <c r="F716" s="235">
        <f>IF('Cumulative Cost Share Budget'!$L716='Split CS budget (E)'!$L$1,'Cumulative Cost Share Budget'!F716,0)</f>
        <v>0</v>
      </c>
      <c r="G716" s="235">
        <f>IF('Cumulative Cost Share Budget'!$L716='Split CS budget (E)'!$L$1,'Cumulative Cost Share Budget'!G716,0)</f>
        <v>0</v>
      </c>
      <c r="H716" s="235">
        <f>IF('Cumulative Cost Share Budget'!$L716='Split CS budget (E)'!$L$1,'Cumulative Cost Share Budget'!H716,0)</f>
        <v>0</v>
      </c>
      <c r="I716" s="235">
        <f>IF('Cumulative Cost Share Budget'!$L716='Split CS budget (E)'!$L$1,'Cumulative Cost Share Budget'!I716,0)</f>
        <v>0</v>
      </c>
      <c r="J716" s="158">
        <f t="shared" si="360"/>
        <v>0</v>
      </c>
      <c r="M716" s="66"/>
    </row>
    <row r="717" spans="1:34">
      <c r="A717" s="28"/>
      <c r="B717" s="495"/>
      <c r="C717" s="493">
        <f>IF('Cumulative Cost Share Budget'!L717='Split CS budget (E)'!$L$1,'Cumulative Cost Share Budget'!C717,0)</f>
        <v>0</v>
      </c>
      <c r="D717" s="493">
        <f>IF('Cumulative Cost Share Budget'!$L717='Split CS budget (E)'!$L$1,'Cumulative Cost Share Budget'!D717,0)</f>
        <v>0</v>
      </c>
      <c r="E717" s="235">
        <f>IF('Cumulative Cost Share Budget'!$L717='Split CS budget (E)'!$L$1,'Cumulative Cost Share Budget'!E717,0)</f>
        <v>0</v>
      </c>
      <c r="F717" s="235">
        <f>IF('Cumulative Cost Share Budget'!$L717='Split CS budget (E)'!$L$1,'Cumulative Cost Share Budget'!F717,0)</f>
        <v>0</v>
      </c>
      <c r="G717" s="235">
        <f>IF('Cumulative Cost Share Budget'!$L717='Split CS budget (E)'!$L$1,'Cumulative Cost Share Budget'!G717,0)</f>
        <v>0</v>
      </c>
      <c r="H717" s="235">
        <f>IF('Cumulative Cost Share Budget'!$L717='Split CS budget (E)'!$L$1,'Cumulative Cost Share Budget'!H717,0)</f>
        <v>0</v>
      </c>
      <c r="I717" s="235">
        <f>IF('Cumulative Cost Share Budget'!$L717='Split CS budget (E)'!$L$1,'Cumulative Cost Share Budget'!I717,0)</f>
        <v>0</v>
      </c>
      <c r="J717" s="158">
        <f t="shared" si="360"/>
        <v>0</v>
      </c>
      <c r="M717" s="66"/>
    </row>
    <row r="718" spans="1:34">
      <c r="A718" s="315"/>
      <c r="B718" s="550">
        <f>IF('Cumulative Cost Share Budget'!L718='Split CS budget (E)'!$L$1,'Cumulative Cost Share Budget'!B718,0)</f>
        <v>0</v>
      </c>
      <c r="C718" s="449"/>
      <c r="D718" s="486"/>
      <c r="E718" s="235"/>
      <c r="F718" s="235"/>
      <c r="G718" s="235"/>
      <c r="H718" s="235"/>
      <c r="I718" s="235"/>
      <c r="J718" s="158"/>
      <c r="M718" s="66"/>
    </row>
    <row r="719" spans="1:34">
      <c r="A719" s="28"/>
      <c r="B719" s="495"/>
      <c r="C719" s="493">
        <f>IF('Cumulative Cost Share Budget'!L719='Split CS budget (E)'!$L$1,'Cumulative Cost Share Budget'!C719,0)</f>
        <v>0</v>
      </c>
      <c r="D719" s="493">
        <f>IF('Cumulative Cost Share Budget'!$L719='Split CS budget (E)'!$L$1,'Cumulative Cost Share Budget'!D719,0)</f>
        <v>0</v>
      </c>
      <c r="E719" s="235">
        <f>IF('Cumulative Cost Share Budget'!$L719='Split CS budget (E)'!$L$1,'Cumulative Cost Share Budget'!E719,0)</f>
        <v>0</v>
      </c>
      <c r="F719" s="235">
        <f>IF('Cumulative Cost Share Budget'!$L719='Split CS budget (E)'!$L$1,'Cumulative Cost Share Budget'!F719,0)</f>
        <v>0</v>
      </c>
      <c r="G719" s="235">
        <f>IF('Cumulative Cost Share Budget'!$L719='Split CS budget (E)'!$L$1,'Cumulative Cost Share Budget'!G719,0)</f>
        <v>0</v>
      </c>
      <c r="H719" s="235">
        <f>IF('Cumulative Cost Share Budget'!$L719='Split CS budget (E)'!$L$1,'Cumulative Cost Share Budget'!H719,0)</f>
        <v>0</v>
      </c>
      <c r="I719" s="235">
        <f>IF('Cumulative Cost Share Budget'!$L719='Split CS budget (E)'!$L$1,'Cumulative Cost Share Budget'!I719,0)</f>
        <v>0</v>
      </c>
      <c r="J719" s="158">
        <f t="shared" si="360"/>
        <v>0</v>
      </c>
      <c r="M719" s="66"/>
    </row>
    <row r="720" spans="1:34">
      <c r="A720" s="28"/>
      <c r="B720" s="495"/>
      <c r="C720" s="493">
        <f>IF('Cumulative Cost Share Budget'!L720='Split CS budget (E)'!$L$1,'Cumulative Cost Share Budget'!C720,0)</f>
        <v>0</v>
      </c>
      <c r="D720" s="493">
        <f>IF('Cumulative Cost Share Budget'!$L720='Split CS budget (E)'!$L$1,'Cumulative Cost Share Budget'!D720,0)</f>
        <v>0</v>
      </c>
      <c r="E720" s="235">
        <f>IF('Cumulative Cost Share Budget'!$L720='Split CS budget (E)'!$L$1,'Cumulative Cost Share Budget'!E720,0)</f>
        <v>0</v>
      </c>
      <c r="F720" s="235">
        <f>IF('Cumulative Cost Share Budget'!$L720='Split CS budget (E)'!$L$1,'Cumulative Cost Share Budget'!F720,0)</f>
        <v>0</v>
      </c>
      <c r="G720" s="235">
        <f>IF('Cumulative Cost Share Budget'!$L720='Split CS budget (E)'!$L$1,'Cumulative Cost Share Budget'!G720,0)</f>
        <v>0</v>
      </c>
      <c r="H720" s="235">
        <f>IF('Cumulative Cost Share Budget'!$L720='Split CS budget (E)'!$L$1,'Cumulative Cost Share Budget'!H720,0)</f>
        <v>0</v>
      </c>
      <c r="I720" s="235">
        <f>IF('Cumulative Cost Share Budget'!$L720='Split CS budget (E)'!$L$1,'Cumulative Cost Share Budget'!I720,0)</f>
        <v>0</v>
      </c>
      <c r="J720" s="158">
        <f t="shared" si="360"/>
        <v>0</v>
      </c>
      <c r="M720" s="66"/>
    </row>
    <row r="721" spans="1:20">
      <c r="A721" s="28"/>
      <c r="B721" s="550">
        <f>IF('Cumulative Cost Share Budget'!L721='Split CS budget (E)'!$L$1,'Cumulative Cost Share Budget'!B721,0)</f>
        <v>0</v>
      </c>
      <c r="C721" s="449"/>
      <c r="D721" s="493">
        <f>IF('Cumulative Cost Share Budget'!$L721='Split CS budget (E)'!$L$1,'Cumulative Cost Share Budget'!D721,0)</f>
        <v>0</v>
      </c>
      <c r="E721" s="235">
        <f>IF('Cumulative Cost Share Budget'!$L721='Split CS budget (E)'!$L$1,'Cumulative Cost Share Budget'!E721,0)</f>
        <v>0</v>
      </c>
      <c r="F721" s="235">
        <f>IF('Cumulative Cost Share Budget'!$L721='Split CS budget (E)'!$L$1,'Cumulative Cost Share Budget'!F721,0)</f>
        <v>0</v>
      </c>
      <c r="G721" s="235">
        <f>IF('Cumulative Cost Share Budget'!$L721='Split CS budget (E)'!$L$1,'Cumulative Cost Share Budget'!G721,0)</f>
        <v>0</v>
      </c>
      <c r="H721" s="235">
        <f>IF('Cumulative Cost Share Budget'!$L721='Split CS budget (E)'!$L$1,'Cumulative Cost Share Budget'!H721,0)</f>
        <v>0</v>
      </c>
      <c r="I721" s="235">
        <f>IF('Cumulative Cost Share Budget'!$L721='Split CS budget (E)'!$L$1,'Cumulative Cost Share Budget'!I721,0)</f>
        <v>0</v>
      </c>
      <c r="J721" s="158">
        <f t="shared" si="360"/>
        <v>0</v>
      </c>
      <c r="M721" s="66"/>
    </row>
    <row r="722" spans="1:20">
      <c r="A722" s="28"/>
      <c r="B722" s="550">
        <f>IF('Cumulative Cost Share Budget'!L722='Split CS budget (E)'!$L$1,'Cumulative Cost Share Budget'!B722,0)</f>
        <v>0</v>
      </c>
      <c r="C722" s="449"/>
      <c r="D722" s="493">
        <f>IF('Cumulative Cost Share Budget'!$L722='Split CS budget (E)'!$L$1,'Cumulative Cost Share Budget'!D722,0)</f>
        <v>0</v>
      </c>
      <c r="E722" s="235">
        <f>IF('Cumulative Cost Share Budget'!$L722='Split CS budget (E)'!$L$1,'Cumulative Cost Share Budget'!E722,0)</f>
        <v>0</v>
      </c>
      <c r="F722" s="235">
        <f>IF('Cumulative Cost Share Budget'!$L722='Split CS budget (E)'!$L$1,'Cumulative Cost Share Budget'!F722,0)</f>
        <v>0</v>
      </c>
      <c r="G722" s="235">
        <f>IF('Cumulative Cost Share Budget'!$L722='Split CS budget (E)'!$L$1,'Cumulative Cost Share Budget'!G722,0)</f>
        <v>0</v>
      </c>
      <c r="H722" s="235">
        <f>IF('Cumulative Cost Share Budget'!$L722='Split CS budget (E)'!$L$1,'Cumulative Cost Share Budget'!H722,0)</f>
        <v>0</v>
      </c>
      <c r="I722" s="235">
        <f>IF('Cumulative Cost Share Budget'!$L722='Split CS budget (E)'!$L$1,'Cumulative Cost Share Budget'!I722,0)</f>
        <v>0</v>
      </c>
      <c r="J722" s="158">
        <f t="shared" si="360"/>
        <v>0</v>
      </c>
      <c r="M722" s="66"/>
    </row>
    <row r="723" spans="1:20">
      <c r="A723" s="28"/>
      <c r="B723" s="550">
        <f>IF('Cumulative Cost Share Budget'!L723='Split CS budget (E)'!$L$1,'Cumulative Cost Share Budget'!B723,0)</f>
        <v>0</v>
      </c>
      <c r="C723" s="449"/>
      <c r="D723" s="493">
        <f>IF('Cumulative Cost Share Budget'!$L723='Split CS budget (E)'!$L$1,'Cumulative Cost Share Budget'!D723,0)</f>
        <v>0</v>
      </c>
      <c r="E723" s="235">
        <f>IF('Cumulative Cost Share Budget'!$L723='Split CS budget (E)'!$L$1,'Cumulative Cost Share Budget'!E723,0)</f>
        <v>0</v>
      </c>
      <c r="F723" s="235">
        <f>IF('Cumulative Cost Share Budget'!$L723='Split CS budget (E)'!$L$1,'Cumulative Cost Share Budget'!F723,0)</f>
        <v>0</v>
      </c>
      <c r="G723" s="235">
        <f>IF('Cumulative Cost Share Budget'!$L723='Split CS budget (E)'!$L$1,'Cumulative Cost Share Budget'!G723,0)</f>
        <v>0</v>
      </c>
      <c r="H723" s="235">
        <f>IF('Cumulative Cost Share Budget'!$L723='Split CS budget (E)'!$L$1,'Cumulative Cost Share Budget'!H723,0)</f>
        <v>0</v>
      </c>
      <c r="I723" s="235">
        <f>IF('Cumulative Cost Share Budget'!$L723='Split CS budget (E)'!$L$1,'Cumulative Cost Share Budget'!I723,0)</f>
        <v>0</v>
      </c>
      <c r="J723" s="158">
        <f t="shared" si="360"/>
        <v>0</v>
      </c>
    </row>
    <row r="724" spans="1:20">
      <c r="A724" s="28"/>
      <c r="B724" s="550">
        <f>IF('Cumulative Cost Share Budget'!L724='Split CS budget (E)'!$L$1,'Cumulative Cost Share Budget'!B724,0)</f>
        <v>0</v>
      </c>
      <c r="C724" s="449"/>
      <c r="D724" s="493">
        <f>IF('Cumulative Cost Share Budget'!$L724='Split CS budget (E)'!$L$1,'Cumulative Cost Share Budget'!D724,0)</f>
        <v>0</v>
      </c>
      <c r="E724" s="235">
        <f>IF('Cumulative Cost Share Budget'!$L724='Split CS budget (E)'!$L$1,'Cumulative Cost Share Budget'!E724,0)</f>
        <v>0</v>
      </c>
      <c r="F724" s="235">
        <f>IF('Cumulative Cost Share Budget'!$L724='Split CS budget (E)'!$L$1,'Cumulative Cost Share Budget'!F724,0)</f>
        <v>0</v>
      </c>
      <c r="G724" s="235">
        <f>IF('Cumulative Cost Share Budget'!$L724='Split CS budget (E)'!$L$1,'Cumulative Cost Share Budget'!G724,0)</f>
        <v>0</v>
      </c>
      <c r="H724" s="235">
        <f>IF('Cumulative Cost Share Budget'!$L724='Split CS budget (E)'!$L$1,'Cumulative Cost Share Budget'!H724,0)</f>
        <v>0</v>
      </c>
      <c r="I724" s="235">
        <f>IF('Cumulative Cost Share Budget'!$L724='Split CS budget (E)'!$L$1,'Cumulative Cost Share Budget'!I724,0)</f>
        <v>0</v>
      </c>
      <c r="J724" s="158">
        <f t="shared" si="360"/>
        <v>0</v>
      </c>
      <c r="M724" s="2"/>
    </row>
    <row r="725" spans="1:20">
      <c r="A725" s="28"/>
      <c r="B725" s="550">
        <f>IF('Cumulative Cost Share Budget'!L725='Split CS budget (E)'!$L$1,'Cumulative Cost Share Budget'!B725,0)</f>
        <v>0</v>
      </c>
      <c r="C725" s="449"/>
      <c r="D725" s="493">
        <f>IF('Cumulative Cost Share Budget'!$L725='Split CS budget (E)'!$L$1,'Cumulative Cost Share Budget'!D725,0)</f>
        <v>0</v>
      </c>
      <c r="E725" s="235">
        <f>IF('Cumulative Cost Share Budget'!$L725='Split CS budget (E)'!$L$1,'Cumulative Cost Share Budget'!E725,0)</f>
        <v>0</v>
      </c>
      <c r="F725" s="235">
        <f>IF('Cumulative Cost Share Budget'!$L725='Split CS budget (E)'!$L$1,'Cumulative Cost Share Budget'!F725,0)</f>
        <v>0</v>
      </c>
      <c r="G725" s="235">
        <f>IF('Cumulative Cost Share Budget'!$L725='Split CS budget (E)'!$L$1,'Cumulative Cost Share Budget'!G725,0)</f>
        <v>0</v>
      </c>
      <c r="H725" s="235">
        <f>IF('Cumulative Cost Share Budget'!$L725='Split CS budget (E)'!$L$1,'Cumulative Cost Share Budget'!H725,0)</f>
        <v>0</v>
      </c>
      <c r="I725" s="235">
        <f>IF('Cumulative Cost Share Budget'!$L725='Split CS budget (E)'!$L$1,'Cumulative Cost Share Budget'!I725,0)</f>
        <v>0</v>
      </c>
      <c r="J725" s="158">
        <f t="shared" si="360"/>
        <v>0</v>
      </c>
    </row>
    <row r="726" spans="1:20">
      <c r="A726" s="28"/>
      <c r="B726" s="550">
        <f>IF('Cumulative Cost Share Budget'!L726='Split CS budget (E)'!$L$1,'Cumulative Cost Share Budget'!B726,0)</f>
        <v>0</v>
      </c>
      <c r="C726" s="449"/>
      <c r="D726" s="493">
        <f>IF('Cumulative Cost Share Budget'!$L726='Split CS budget (E)'!$L$1,'Cumulative Cost Share Budget'!D726,0)</f>
        <v>0</v>
      </c>
      <c r="E726" s="235">
        <f>IF('Cumulative Cost Share Budget'!$L726='Split CS budget (E)'!$L$1,'Cumulative Cost Share Budget'!E726,0)</f>
        <v>0</v>
      </c>
      <c r="F726" s="235">
        <f>IF('Cumulative Cost Share Budget'!$L726='Split CS budget (E)'!$L$1,'Cumulative Cost Share Budget'!F726,0)</f>
        <v>0</v>
      </c>
      <c r="G726" s="235">
        <f>IF('Cumulative Cost Share Budget'!$L726='Split CS budget (E)'!$L$1,'Cumulative Cost Share Budget'!G726,0)</f>
        <v>0</v>
      </c>
      <c r="H726" s="235">
        <f>IF('Cumulative Cost Share Budget'!$L726='Split CS budget (E)'!$L$1,'Cumulative Cost Share Budget'!H726,0)</f>
        <v>0</v>
      </c>
      <c r="I726" s="235">
        <f>IF('Cumulative Cost Share Budget'!$L726='Split CS budget (E)'!$L$1,'Cumulative Cost Share Budget'!I726,0)</f>
        <v>0</v>
      </c>
      <c r="J726" s="158">
        <f>SUM(E726:I726)</f>
        <v>0</v>
      </c>
      <c r="K726" s="2"/>
      <c r="L726" s="2"/>
      <c r="M726" s="401"/>
      <c r="N726" s="401"/>
      <c r="O726" s="401"/>
      <c r="P726" s="401"/>
      <c r="Q726" s="401"/>
      <c r="R726" s="401"/>
      <c r="S726" s="401"/>
    </row>
    <row r="727" spans="1:20">
      <c r="B727" s="22"/>
      <c r="D727" s="67" t="s">
        <v>180</v>
      </c>
      <c r="E727" s="118">
        <f>IF('Cumulative Cost Share Budget'!$L727='Split CS budget (E)'!$L$1,'Cumulative Cost Share Budget'!E727,0)</f>
        <v>0</v>
      </c>
      <c r="F727" s="118">
        <f>IF('Cumulative Cost Share Budget'!$L727='Split CS budget (E)'!$L$1,'Cumulative Cost Share Budget'!F727,0)</f>
        <v>0</v>
      </c>
      <c r="G727" s="118">
        <f>IF('Cumulative Cost Share Budget'!$L727='Split CS budget (E)'!$L$1,'Cumulative Cost Share Budget'!G727,0)</f>
        <v>0</v>
      </c>
      <c r="H727" s="118">
        <f>IF('Cumulative Cost Share Budget'!$L727='Split CS budget (E)'!$L$1,'Cumulative Cost Share Budget'!H727,0)</f>
        <v>0</v>
      </c>
      <c r="I727" s="118">
        <f>IF('Cumulative Cost Share Budget'!$L727='Split CS budget (E)'!$L$1,'Cumulative Cost Share Budget'!I727,0)</f>
        <v>0</v>
      </c>
      <c r="J727" s="109"/>
      <c r="K727" s="16"/>
      <c r="L727" s="16"/>
    </row>
    <row r="728" spans="1:20">
      <c r="A728" s="79"/>
      <c r="B728" s="757" t="s">
        <v>70</v>
      </c>
      <c r="C728" s="757"/>
      <c r="D728" s="757"/>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62</v>
      </c>
      <c r="C731" s="68" t="s">
        <v>80</v>
      </c>
      <c r="D731" s="404"/>
      <c r="E731" s="809"/>
      <c r="F731" s="809"/>
      <c r="G731" s="809"/>
      <c r="H731" s="809"/>
      <c r="I731" s="809"/>
      <c r="J731" s="25"/>
      <c r="K731" s="16"/>
      <c r="L731" s="16"/>
    </row>
    <row r="732" spans="1:20">
      <c r="A732" s="480">
        <f>A475</f>
        <v>0</v>
      </c>
      <c r="B732" s="480">
        <f>B475</f>
        <v>0</v>
      </c>
      <c r="C732" s="480">
        <f>C475</f>
        <v>0</v>
      </c>
      <c r="D732" s="493">
        <f>IF('Cumulative Cost Share Budget'!$L732='Split CS budget (E)'!$L$1,'Cumulative Cost Share Budget'!D732,0)</f>
        <v>0</v>
      </c>
      <c r="E732" s="235">
        <f>IF('Cumulative Cost Share Budget'!$L732='Split CS budget (E)'!$L$1,'Cumulative Cost Share Budget'!E732,0)</f>
        <v>0</v>
      </c>
      <c r="F732" s="235">
        <f>IF('Cumulative Cost Share Budget'!$L732='Split CS budget (E)'!$L$1,'Cumulative Cost Share Budget'!F732,0)</f>
        <v>0</v>
      </c>
      <c r="G732" s="235">
        <f>IF('Cumulative Cost Share Budget'!$L732='Split CS budget (E)'!$L$1,'Cumulative Cost Share Budget'!G732,0)</f>
        <v>0</v>
      </c>
      <c r="H732" s="235">
        <f>IF('Cumulative Cost Share Budget'!$L732='Split CS budget (E)'!$L$1,'Cumulative Cost Share Budget'!H732,0)</f>
        <v>0</v>
      </c>
      <c r="I732" s="235">
        <f>IF('Cumulative Cost Share Budget'!$L732='Split CS budget (E)'!$L$1,'Cumulative Cost Share Budget'!I732,0)</f>
        <v>0</v>
      </c>
      <c r="J732" s="158">
        <f>SUM(E732:I732)</f>
        <v>0</v>
      </c>
      <c r="K732" s="16"/>
      <c r="L732" s="16"/>
      <c r="M732" s="274"/>
      <c r="N732" s="274"/>
      <c r="O732" s="274"/>
      <c r="P732" s="274"/>
      <c r="Q732" s="274"/>
      <c r="R732" s="274"/>
      <c r="S732" s="274"/>
      <c r="T732" s="274"/>
    </row>
    <row r="733" spans="1:20" hidden="1">
      <c r="A733" s="480">
        <f>A482</f>
        <v>0</v>
      </c>
      <c r="B733" s="480">
        <f>B482</f>
        <v>0</v>
      </c>
      <c r="C733" s="480">
        <f>C482</f>
        <v>0</v>
      </c>
      <c r="D733" s="493">
        <f>IF('Cumulative Cost Share Budget'!$L733='Split CS budget (E)'!$L$1,'Cumulative Cost Share Budget'!D733,0)</f>
        <v>0</v>
      </c>
      <c r="E733" s="235">
        <f>IF('Cumulative Cost Share Budget'!$L733='Split CS budget (E)'!$L$1,'Cumulative Cost Share Budget'!E733,0)</f>
        <v>0</v>
      </c>
      <c r="F733" s="235">
        <f>IF('Cumulative Cost Share Budget'!$L733='Split CS budget (E)'!$L$1,'Cumulative Cost Share Budget'!F733,0)</f>
        <v>0</v>
      </c>
      <c r="G733" s="235">
        <f>IF('Cumulative Cost Share Budget'!$L733='Split CS budget (E)'!$L$1,'Cumulative Cost Share Budget'!G733,0)</f>
        <v>0</v>
      </c>
      <c r="H733" s="235">
        <f>IF('Cumulative Cost Share Budget'!$L733='Split CS budget (E)'!$L$1,'Cumulative Cost Share Budget'!H733,0)</f>
        <v>0</v>
      </c>
      <c r="I733" s="235">
        <f>IF('Cumulative Cost Share Budget'!$L733='Split CS budget (E)'!$L$1,'Cumulative Cost Share Budget'!I733,0)</f>
        <v>0</v>
      </c>
      <c r="J733" s="158">
        <f>SUM(E733:I733)</f>
        <v>0</v>
      </c>
      <c r="K733" s="2"/>
      <c r="L733" s="2"/>
    </row>
    <row r="734" spans="1:20" hidden="1">
      <c r="A734" s="480">
        <f>A489</f>
        <v>0</v>
      </c>
      <c r="B734" s="480">
        <f>B489</f>
        <v>0</v>
      </c>
      <c r="C734" s="480">
        <f>C489</f>
        <v>0</v>
      </c>
      <c r="D734" s="493">
        <f>IF('Cumulative Cost Share Budget'!$L734='Split CS budget (E)'!$L$1,'Cumulative Cost Share Budget'!D734,0)</f>
        <v>0</v>
      </c>
      <c r="E734" s="235">
        <f>IF('Cumulative Cost Share Budget'!$L734='Split CS budget (E)'!$L$1,'Cumulative Cost Share Budget'!E734,0)</f>
        <v>0</v>
      </c>
      <c r="F734" s="235">
        <f>IF('Cumulative Cost Share Budget'!$L734='Split CS budget (E)'!$L$1,'Cumulative Cost Share Budget'!F734,0)</f>
        <v>0</v>
      </c>
      <c r="G734" s="235">
        <f>IF('Cumulative Cost Share Budget'!$L734='Split CS budget (E)'!$L$1,'Cumulative Cost Share Budget'!G734,0)</f>
        <v>0</v>
      </c>
      <c r="H734" s="235">
        <f>IF('Cumulative Cost Share Budget'!$L734='Split CS budget (E)'!$L$1,'Cumulative Cost Share Budget'!H734,0)</f>
        <v>0</v>
      </c>
      <c r="I734" s="235">
        <f>IF('Cumulative Cost Share Budget'!$L734='Split CS budget (E)'!$L$1,'Cumulative Cost Share Budget'!I734,0)</f>
        <v>0</v>
      </c>
      <c r="J734" s="158">
        <f>SUM(E734:I734)</f>
        <v>0</v>
      </c>
      <c r="K734" s="2"/>
      <c r="L734" s="2"/>
    </row>
    <row r="735" spans="1:20" hidden="1">
      <c r="A735" s="480">
        <f>A496</f>
        <v>0</v>
      </c>
      <c r="B735" s="480">
        <f>B496</f>
        <v>0</v>
      </c>
      <c r="C735" s="480">
        <f>C496</f>
        <v>0</v>
      </c>
      <c r="D735" s="493">
        <f>IF('Cumulative Cost Share Budget'!$L735='Split CS budget (E)'!$L$1,'Cumulative Cost Share Budget'!D735,0)</f>
        <v>0</v>
      </c>
      <c r="E735" s="235">
        <f>IF('Cumulative Cost Share Budget'!$L735='Split CS budget (E)'!$L$1,'Cumulative Cost Share Budget'!E735,0)</f>
        <v>0</v>
      </c>
      <c r="F735" s="235">
        <f>IF('Cumulative Cost Share Budget'!$L735='Split CS budget (E)'!$L$1,'Cumulative Cost Share Budget'!F735,0)</f>
        <v>0</v>
      </c>
      <c r="G735" s="235">
        <f>IF('Cumulative Cost Share Budget'!$L735='Split CS budget (E)'!$L$1,'Cumulative Cost Share Budget'!G735,0)</f>
        <v>0</v>
      </c>
      <c r="H735" s="235">
        <f>IF('Cumulative Cost Share Budget'!$L735='Split CS budget (E)'!$L$1,'Cumulative Cost Share Budget'!H735,0)</f>
        <v>0</v>
      </c>
      <c r="I735" s="235">
        <f>IF('Cumulative Cost Share Budget'!$L735='Split CS budget (E)'!$L$1,'Cumulative Cost Share Budget'!I735,0)</f>
        <v>0</v>
      </c>
      <c r="J735" s="158">
        <f>SUM(E735:I735)</f>
        <v>0</v>
      </c>
      <c r="K735" s="2"/>
      <c r="L735" s="2"/>
    </row>
    <row r="736" spans="1:20" hidden="1">
      <c r="A736" s="480">
        <f>A503</f>
        <v>0</v>
      </c>
      <c r="B736" s="480">
        <f>B503</f>
        <v>0</v>
      </c>
      <c r="C736" s="480">
        <f>C503</f>
        <v>0</v>
      </c>
      <c r="D736" s="493">
        <f>IF('Cumulative Cost Share Budget'!$L736='Split CS budget (E)'!$L$1,'Cumulative Cost Share Budget'!D736,0)</f>
        <v>0</v>
      </c>
      <c r="E736" s="235">
        <f>IF('Cumulative Cost Share Budget'!$L736='Split CS budget (E)'!$L$1,'Cumulative Cost Share Budget'!E736,0)</f>
        <v>0</v>
      </c>
      <c r="F736" s="235">
        <f>IF('Cumulative Cost Share Budget'!$L736='Split CS budget (E)'!$L$1,'Cumulative Cost Share Budget'!F736,0)</f>
        <v>0</v>
      </c>
      <c r="G736" s="235">
        <f>IF('Cumulative Cost Share Budget'!$L736='Split CS budget (E)'!$L$1,'Cumulative Cost Share Budget'!G736,0)</f>
        <v>0</v>
      </c>
      <c r="H736" s="235">
        <f>IF('Cumulative Cost Share Budget'!$L736='Split CS budget (E)'!$L$1,'Cumulative Cost Share Budget'!H736,0)</f>
        <v>0</v>
      </c>
      <c r="I736" s="235">
        <f>IF('Cumulative Cost Share Budget'!$L736='Split CS budget (E)'!$L$1,'Cumulative Cost Share Budget'!I736,0)</f>
        <v>0</v>
      </c>
      <c r="J736" s="158">
        <f>SUM(E736:I736)</f>
        <v>0</v>
      </c>
      <c r="K736" s="2"/>
      <c r="L736" s="2"/>
    </row>
    <row r="737" spans="1:45" hidden="1">
      <c r="A737" s="480">
        <f>A510</f>
        <v>0</v>
      </c>
      <c r="B737" s="480">
        <f>B510</f>
        <v>0</v>
      </c>
      <c r="C737" s="480">
        <f>C510</f>
        <v>0</v>
      </c>
      <c r="D737" s="493">
        <f>IF('Cumulative Cost Share Budget'!$L737='Split CS budget (E)'!$L$1,'Cumulative Cost Share Budget'!D737,0)</f>
        <v>0</v>
      </c>
      <c r="E737" s="235">
        <f>IF('Cumulative Cost Share Budget'!$L737='Split CS budget (E)'!$L$1,'Cumulative Cost Share Budget'!E737,0)</f>
        <v>0</v>
      </c>
      <c r="F737" s="235">
        <f>IF('Cumulative Cost Share Budget'!$L737='Split CS budget (E)'!$L$1,'Cumulative Cost Share Budget'!F737,0)</f>
        <v>0</v>
      </c>
      <c r="G737" s="235">
        <f>IF('Cumulative Cost Share Budget'!$L737='Split CS budget (E)'!$L$1,'Cumulative Cost Share Budget'!G737,0)</f>
        <v>0</v>
      </c>
      <c r="H737" s="235">
        <f>IF('Cumulative Cost Share Budget'!$L737='Split CS budget (E)'!$L$1,'Cumulative Cost Share Budget'!H737,0)</f>
        <v>0</v>
      </c>
      <c r="I737" s="235">
        <f>IF('Cumulative Cost Share Budget'!$L737='Split CS budget (E)'!$L$1,'Cumulative Cost Share Budget'!I737,0)</f>
        <v>0</v>
      </c>
      <c r="J737" s="158">
        <f t="shared" ref="J737:J741" si="362">SUM(E737:I737)</f>
        <v>0</v>
      </c>
      <c r="K737" s="2"/>
      <c r="L737" s="2"/>
    </row>
    <row r="738" spans="1:45" hidden="1">
      <c r="A738" s="480">
        <f>A517</f>
        <v>0</v>
      </c>
      <c r="B738" s="480">
        <f>B517</f>
        <v>0</v>
      </c>
      <c r="C738" s="480">
        <f>C517</f>
        <v>0</v>
      </c>
      <c r="D738" s="493">
        <f>IF('Cumulative Cost Share Budget'!$L738='Split CS budget (E)'!$L$1,'Cumulative Cost Share Budget'!D738,0)</f>
        <v>0</v>
      </c>
      <c r="E738" s="235">
        <f>IF('Cumulative Cost Share Budget'!$L738='Split CS budget (E)'!$L$1,'Cumulative Cost Share Budget'!E738,0)</f>
        <v>0</v>
      </c>
      <c r="F738" s="235">
        <f>IF('Cumulative Cost Share Budget'!$L738='Split CS budget (E)'!$L$1,'Cumulative Cost Share Budget'!F738,0)</f>
        <v>0</v>
      </c>
      <c r="G738" s="235">
        <f>IF('Cumulative Cost Share Budget'!$L738='Split CS budget (E)'!$L$1,'Cumulative Cost Share Budget'!G738,0)</f>
        <v>0</v>
      </c>
      <c r="H738" s="235">
        <f>IF('Cumulative Cost Share Budget'!$L738='Split CS budget (E)'!$L$1,'Cumulative Cost Share Budget'!H738,0)</f>
        <v>0</v>
      </c>
      <c r="I738" s="235">
        <f>IF('Cumulative Cost Share Budget'!$L738='Split CS budget (E)'!$L$1,'Cumulative Cost Share Budget'!I738,0)</f>
        <v>0</v>
      </c>
      <c r="J738" s="158">
        <f t="shared" si="362"/>
        <v>0</v>
      </c>
      <c r="K738" s="2"/>
      <c r="L738" s="2"/>
    </row>
    <row r="739" spans="1:45" hidden="1">
      <c r="A739" s="480">
        <f>A524</f>
        <v>0</v>
      </c>
      <c r="B739" s="480">
        <f>B524</f>
        <v>0</v>
      </c>
      <c r="C739" s="480">
        <f>C524</f>
        <v>0</v>
      </c>
      <c r="D739" s="493">
        <f>IF('Cumulative Cost Share Budget'!$L739='Split CS budget (E)'!$L$1,'Cumulative Cost Share Budget'!D739,0)</f>
        <v>0</v>
      </c>
      <c r="E739" s="235">
        <f>IF('Cumulative Cost Share Budget'!$L739='Split CS budget (E)'!$L$1,'Cumulative Cost Share Budget'!E739,0)</f>
        <v>0</v>
      </c>
      <c r="F739" s="235">
        <f>IF('Cumulative Cost Share Budget'!$L739='Split CS budget (E)'!$L$1,'Cumulative Cost Share Budget'!F739,0)</f>
        <v>0</v>
      </c>
      <c r="G739" s="235">
        <f>IF('Cumulative Cost Share Budget'!$L739='Split CS budget (E)'!$L$1,'Cumulative Cost Share Budget'!G739,0)</f>
        <v>0</v>
      </c>
      <c r="H739" s="235">
        <f>IF('Cumulative Cost Share Budget'!$L739='Split CS budget (E)'!$L$1,'Cumulative Cost Share Budget'!H739,0)</f>
        <v>0</v>
      </c>
      <c r="I739" s="235">
        <f>IF('Cumulative Cost Share Budget'!$L739='Split CS budget (E)'!$L$1,'Cumulative Cost Share Budget'!I739,0)</f>
        <v>0</v>
      </c>
      <c r="J739" s="158">
        <f t="shared" si="362"/>
        <v>0</v>
      </c>
      <c r="K739" s="2"/>
      <c r="L739" s="2"/>
      <c r="M739" s="2"/>
      <c r="N739" s="2"/>
      <c r="O739" s="2"/>
      <c r="P739" s="2"/>
    </row>
    <row r="740" spans="1:45" hidden="1">
      <c r="A740" s="480">
        <f>A531</f>
        <v>0</v>
      </c>
      <c r="B740" s="480">
        <f>B531</f>
        <v>0</v>
      </c>
      <c r="C740" s="480">
        <f>C531</f>
        <v>0</v>
      </c>
      <c r="D740" s="493">
        <f>IF('Cumulative Cost Share Budget'!$L740='Split CS budget (E)'!$L$1,'Cumulative Cost Share Budget'!D740,0)</f>
        <v>0</v>
      </c>
      <c r="E740" s="235">
        <f>IF('Cumulative Cost Share Budget'!$L740='Split CS budget (E)'!$L$1,'Cumulative Cost Share Budget'!E740,0)</f>
        <v>0</v>
      </c>
      <c r="F740" s="235">
        <f>IF('Cumulative Cost Share Budget'!$L740='Split CS budget (E)'!$L$1,'Cumulative Cost Share Budget'!F740,0)</f>
        <v>0</v>
      </c>
      <c r="G740" s="235">
        <f>IF('Cumulative Cost Share Budget'!$L740='Split CS budget (E)'!$L$1,'Cumulative Cost Share Budget'!G740,0)</f>
        <v>0</v>
      </c>
      <c r="H740" s="235">
        <f>IF('Cumulative Cost Share Budget'!$L740='Split CS budget (E)'!$L$1,'Cumulative Cost Share Budget'!H740,0)</f>
        <v>0</v>
      </c>
      <c r="I740" s="235">
        <f>IF('Cumulative Cost Share Budget'!$L740='Split CS budget (E)'!$L$1,'Cumulative Cost Share Budget'!I740,0)</f>
        <v>0</v>
      </c>
      <c r="J740" s="158">
        <f t="shared" si="362"/>
        <v>0</v>
      </c>
      <c r="K740" s="2"/>
      <c r="L740" s="2"/>
      <c r="M740" s="2"/>
      <c r="N740" s="2"/>
      <c r="O740" s="2"/>
      <c r="P740" s="2"/>
      <c r="V740" s="123"/>
    </row>
    <row r="741" spans="1:45" hidden="1">
      <c r="A741" s="480">
        <f>A538</f>
        <v>0</v>
      </c>
      <c r="B741" s="480">
        <f>B538</f>
        <v>0</v>
      </c>
      <c r="C741" s="480">
        <f>C538</f>
        <v>0</v>
      </c>
      <c r="D741" s="493">
        <f>IF('Cumulative Cost Share Budget'!$L741='Split CS budget (E)'!$L$1,'Cumulative Cost Share Budget'!D741,0)</f>
        <v>0</v>
      </c>
      <c r="E741" s="235">
        <f>IF('Cumulative Cost Share Budget'!$L741='Split CS budget (E)'!$L$1,'Cumulative Cost Share Budget'!E741,0)</f>
        <v>0</v>
      </c>
      <c r="F741" s="235">
        <f>IF('Cumulative Cost Share Budget'!$L741='Split CS budget (E)'!$L$1,'Cumulative Cost Share Budget'!F741,0)</f>
        <v>0</v>
      </c>
      <c r="G741" s="235">
        <f>IF('Cumulative Cost Share Budget'!$L741='Split CS budget (E)'!$L$1,'Cumulative Cost Share Budget'!G741,0)</f>
        <v>0</v>
      </c>
      <c r="H741" s="235">
        <f>IF('Cumulative Cost Share Budget'!$L741='Split CS budget (E)'!$L$1,'Cumulative Cost Share Budget'!H741,0)</f>
        <v>0</v>
      </c>
      <c r="I741" s="235">
        <f>IF('Cumulative Cost Share Budget'!$L741='Split CS budget (E)'!$L$1,'Cumulative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49" t="s">
        <v>268</v>
      </c>
      <c r="C742" s="749"/>
      <c r="D742" s="749"/>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4.4" thickBot="1">
      <c r="A744" s="758" t="s">
        <v>11</v>
      </c>
      <c r="B744" s="758"/>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4.4" thickBot="1">
      <c r="A745" s="758" t="s">
        <v>12</v>
      </c>
      <c r="B745" s="758"/>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0.52500000000000002</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8" thickBot="1">
      <c r="A746" s="1" t="s">
        <v>5</v>
      </c>
      <c r="D746" s="53" t="s">
        <v>167</v>
      </c>
      <c r="E746" s="343">
        <f>M745</f>
        <v>0.52500000000000002</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8"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4.4"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2:P712"/>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ABB8371C-37B4-4174-AE62-CBCDBC3C502B}"/>
  </dataValidations>
  <pageMargins left="1" right="0.5" top="0.5" bottom="0.5" header="0.5" footer="0.5"/>
  <pageSetup scale="10" fitToHeight="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990A5-F0CD-40EB-A49D-66CF10B9BD5E}">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85" customFormat="1" ht="18" thickBot="1">
      <c r="A1" s="780" t="s">
        <v>201</v>
      </c>
      <c r="B1" s="780"/>
      <c r="C1" s="780"/>
      <c r="D1" s="780"/>
      <c r="E1" s="780"/>
      <c r="F1" s="780"/>
      <c r="G1" s="780"/>
      <c r="H1" s="780"/>
      <c r="I1" s="780"/>
      <c r="J1" s="780"/>
      <c r="K1" s="82"/>
      <c r="L1" s="234" t="s">
        <v>245</v>
      </c>
      <c r="M1" s="84"/>
      <c r="N1" s="410" t="s">
        <v>339</v>
      </c>
      <c r="O1" s="411"/>
      <c r="P1" s="412"/>
      <c r="Q1" s="413" t="str">
        <f>'Cumulative Budget Request '!Q2</f>
        <v>FY2025</v>
      </c>
      <c r="R1" s="83"/>
      <c r="X1" s="85" t="s">
        <v>282</v>
      </c>
    </row>
    <row r="2" spans="1:65" s="85" customFormat="1" ht="16.2" thickBot="1">
      <c r="A2" s="82" t="s">
        <v>78</v>
      </c>
      <c r="B2" s="791">
        <f>'Cumulative Budget Request '!B3</f>
        <v>0</v>
      </c>
      <c r="C2" s="791"/>
      <c r="D2" s="791"/>
      <c r="E2" s="113"/>
      <c r="F2" s="113"/>
      <c r="G2" s="113"/>
      <c r="H2" s="113"/>
      <c r="I2" s="113"/>
      <c r="J2" s="113"/>
      <c r="K2" s="82"/>
      <c r="L2" s="113"/>
      <c r="M2" s="84"/>
      <c r="N2" s="36" t="s">
        <v>73</v>
      </c>
      <c r="O2" s="37"/>
      <c r="P2" s="38"/>
      <c r="Q2" s="210">
        <f>'Cumulative Budget Request '!Q3</f>
        <v>0.189</v>
      </c>
      <c r="R2" s="83"/>
      <c r="X2" s="85" t="s">
        <v>277</v>
      </c>
    </row>
    <row r="3" spans="1:65" s="85" customFormat="1" ht="16.2" thickBot="1">
      <c r="A3" s="82" t="s">
        <v>69</v>
      </c>
      <c r="B3" s="873">
        <f>'Cumulative Budget Request '!B4</f>
        <v>0</v>
      </c>
      <c r="C3" s="873"/>
      <c r="D3" s="873"/>
      <c r="K3" s="82"/>
      <c r="L3" s="113"/>
      <c r="M3" s="84"/>
      <c r="N3" s="36" t="s">
        <v>170</v>
      </c>
      <c r="O3" s="313"/>
      <c r="P3" s="313"/>
      <c r="Q3" s="210">
        <f>'Cumulative Budget Request '!Q4</f>
        <v>0.03</v>
      </c>
      <c r="R3" s="771" t="s">
        <v>454</v>
      </c>
      <c r="S3" s="772"/>
      <c r="T3" s="772"/>
      <c r="U3" s="772"/>
      <c r="V3" s="773"/>
      <c r="X3" s="85" t="s">
        <v>278</v>
      </c>
    </row>
    <row r="4" spans="1:65" s="85" customFormat="1" ht="16.2" thickBot="1">
      <c r="A4" s="82" t="s">
        <v>86</v>
      </c>
      <c r="B4" s="873">
        <f>'Cumulative Budget Request '!B5</f>
        <v>0</v>
      </c>
      <c r="C4" s="873"/>
      <c r="D4" s="873"/>
      <c r="K4" s="82"/>
      <c r="L4" s="113"/>
      <c r="N4" s="414" t="s">
        <v>171</v>
      </c>
      <c r="O4" s="415"/>
      <c r="P4" s="415"/>
      <c r="Q4" s="416">
        <f>'Cumulative Budget Request '!Q5</f>
        <v>0.03</v>
      </c>
      <c r="R4" s="565" t="s">
        <v>2</v>
      </c>
      <c r="S4" s="566" t="s">
        <v>3</v>
      </c>
      <c r="T4" s="566" t="s">
        <v>4</v>
      </c>
      <c r="U4" s="566" t="s">
        <v>8</v>
      </c>
      <c r="V4" s="571" t="s">
        <v>9</v>
      </c>
    </row>
    <row r="5" spans="1:65" s="85" customFormat="1" ht="16.2" thickBot="1">
      <c r="A5" s="82" t="s">
        <v>252</v>
      </c>
      <c r="B5" s="778"/>
      <c r="C5" s="778"/>
      <c r="D5" s="778"/>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65" s="85" customFormat="1" ht="16.2" thickBot="1">
      <c r="A6" s="82" t="s">
        <v>186</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65" s="85" customFormat="1" ht="15.6">
      <c r="A7" s="82"/>
      <c r="B7" s="113"/>
      <c r="C7" s="113"/>
      <c r="D7" s="113"/>
      <c r="K7" s="82"/>
      <c r="L7" s="113"/>
      <c r="N7" s="406"/>
      <c r="O7" s="406"/>
      <c r="P7" s="406"/>
      <c r="Q7" s="499"/>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6">
      <c r="A8" s="875" t="s">
        <v>276</v>
      </c>
      <c r="B8" s="876" t="s">
        <v>280</v>
      </c>
      <c r="C8" s="876"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6">
      <c r="A9" s="875"/>
      <c r="B9" s="876"/>
      <c r="C9" s="876"/>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6">
      <c r="A10" s="875"/>
      <c r="B10" s="350">
        <v>0</v>
      </c>
      <c r="C10" s="350">
        <v>0</v>
      </c>
      <c r="D10" s="113"/>
      <c r="K10" s="82"/>
      <c r="L10" s="113"/>
      <c r="N10" s="262"/>
      <c r="O10" s="262"/>
      <c r="P10" s="262"/>
      <c r="Q10" s="500"/>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6">
      <c r="A11" s="82"/>
      <c r="B11" s="113"/>
      <c r="C11" s="113"/>
      <c r="D11" s="113"/>
      <c r="F11" s="83"/>
      <c r="K11" s="82"/>
      <c r="L11" s="113"/>
      <c r="N11" s="261"/>
    </row>
    <row r="12" spans="1:65">
      <c r="A12" s="781" t="s">
        <v>253</v>
      </c>
      <c r="B12" s="781"/>
      <c r="C12" s="781"/>
      <c r="D12" s="781"/>
      <c r="E12" s="781"/>
      <c r="F12" s="781"/>
      <c r="G12" s="781"/>
      <c r="H12" s="781"/>
      <c r="I12" s="781"/>
      <c r="J12" s="781"/>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62" t="s">
        <v>118</v>
      </c>
      <c r="V14" s="762"/>
      <c r="W14" s="762"/>
      <c r="X14" s="762"/>
      <c r="Y14" s="762"/>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5">
        <f>IF('Cumulative Cost Share Budget'!$L16='Split CS budget (F)'!$L$1,'Cumulative Cost Share Budget'!A16,0)</f>
        <v>0</v>
      </c>
      <c r="B17" s="480">
        <f>IF('Cumulative Cost Share Budget'!$L16='Split CS budget (F)'!$L$1,'Cumulative Cost Share Budget'!B16,0)</f>
        <v>0</v>
      </c>
      <c r="C17" s="486"/>
      <c r="D17" s="33" t="s">
        <v>123</v>
      </c>
      <c r="E17" s="76">
        <f>ROUND($R17*$S17,6)</f>
        <v>0</v>
      </c>
      <c r="F17" s="76">
        <f>ROUND($R18*$S18,6)</f>
        <v>0</v>
      </c>
      <c r="G17" s="76">
        <f>ROUND($R19*$S19,6)</f>
        <v>0</v>
      </c>
      <c r="H17" s="76">
        <f>ROUND($R20*$S20,6)</f>
        <v>0</v>
      </c>
      <c r="I17" s="76">
        <f>ROUND($R21*$S21,6)</f>
        <v>0</v>
      </c>
      <c r="J17" s="46"/>
      <c r="M17" s="133">
        <f>IF('Cumulative Cost Share Budget'!L16='Split CS budget (F)'!$L$1,'Cumulative Cost Share Budget'!M16,0)</f>
        <v>0</v>
      </c>
      <c r="N17" s="214">
        <f>IF('Cumulative Cost Share Budget'!$L16='Split CS budget (F)'!$L$1,'Cumulative Cost Share Budget'!N16,0)</f>
        <v>0</v>
      </c>
      <c r="O17" s="214">
        <f>IF('Cumulative Cost Share Budget'!$L16='Split CS budget (F)'!$L$1,'Cumulative Cost Share Budget'!O16,0)</f>
        <v>0</v>
      </c>
      <c r="P17" s="209">
        <f>IF('Cumulative Cost Share Budget'!L16='Split CS budget (F)'!$L$1,'Cumulative Cost Share Budget'!P16,0)</f>
        <v>0</v>
      </c>
      <c r="Q17" s="211">
        <f>IF('Cumulative Cost Share Budget'!L16='Split CS budget (F)'!$L$1,'Cumulative Cost Share Budget'!Q16,0)</f>
        <v>0</v>
      </c>
      <c r="R17" s="212">
        <f>IF('Cumulative Cost Share Budget'!L16='Split CS budget (F)'!$L$1,'Cumulative Cost Share Budget'!R16,0)</f>
        <v>0</v>
      </c>
      <c r="S17" s="209">
        <f>IF('Cumulative Cost Share Budget'!L16='Split CS budget (F)'!$L$1,'Cumulative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93">
        <f>IF('Cumulative Cost Share Budget'!$L17='Split CS budget (F)'!$L$1,'Cumulative Cost Share Budget'!A17,0)</f>
        <v>0</v>
      </c>
      <c r="B18" s="545">
        <f>IF('Cumulative Cost Share Budget'!$L17='Split CS budget (F)'!$L$1,'Cumulative Cost Share Budget'!B17,0)</f>
        <v>0</v>
      </c>
      <c r="C18" s="480"/>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(F)'!$L$1,'Cumulative Cost Share Budget'!Q17,0)</f>
        <v>0</v>
      </c>
      <c r="R18" s="212">
        <f>IF('Cumulative Cost Share Budget'!L17='Split CS budget (F)'!$L$1,'Cumulative Cost Share Budget'!R17,0)</f>
        <v>0</v>
      </c>
      <c r="S18" s="209">
        <f>IF('Cumulative Cost Share Budget'!L17='Split CS budget (F)'!$L$1,'Cumulative Cost Share Budget'!S17,0)</f>
        <v>0</v>
      </c>
      <c r="T18" s="16"/>
      <c r="U18" s="324"/>
      <c r="V18" s="324"/>
      <c r="W18" s="324"/>
      <c r="X18" s="324"/>
      <c r="Y18" s="324"/>
    </row>
    <row r="19" spans="1:29">
      <c r="A19" s="449"/>
      <c r="B19" s="481"/>
      <c r="C19" s="480"/>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(F)'!$L$1,'Cumulative Cost Share Budget'!Q18,0)</f>
        <v>0</v>
      </c>
      <c r="R19" s="212">
        <f>IF('Cumulative Cost Share Budget'!L18='Split CS budget (F)'!$L$1,'Cumulative Cost Share Budget'!R18,0)</f>
        <v>0</v>
      </c>
      <c r="S19" s="209">
        <f>IF('Cumulative Cost Share Budget'!L18='Split CS budget (F)'!$L$1,'Cumulative Cost Share Budget'!S18,0)</f>
        <v>0</v>
      </c>
      <c r="T19" s="16"/>
      <c r="U19" s="323"/>
      <c r="V19" s="323"/>
      <c r="W19" s="323"/>
      <c r="X19" s="323"/>
      <c r="Y19" s="323"/>
    </row>
    <row r="20" spans="1:29" ht="15">
      <c r="A20" s="449"/>
      <c r="B20" s="481"/>
      <c r="C20" s="480"/>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(F)'!$L$1,'Cumulative Cost Share Budget'!Q19,0)</f>
        <v>0</v>
      </c>
      <c r="R20" s="212">
        <f>IF('Cumulative Cost Share Budget'!L19='Split CS budget (F)'!$L$1,'Cumulative Cost Share Budget'!R19,0)</f>
        <v>0</v>
      </c>
      <c r="S20" s="209">
        <f>IF('Cumulative Cost Share Budget'!L19='Split CS budget (F)'!$L$1,'Cumulative Cost Share Budget'!S19,0)</f>
        <v>0</v>
      </c>
      <c r="T20" s="16"/>
      <c r="U20" s="323"/>
      <c r="V20" s="323"/>
      <c r="W20" s="323"/>
      <c r="X20" s="323"/>
      <c r="Y20" s="323"/>
    </row>
    <row r="21" spans="1:29">
      <c r="A21" s="449"/>
      <c r="B21" s="481"/>
      <c r="C21" s="480"/>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(F)'!$L$1,'Cumulative Cost Share Budget'!Q20,0)</f>
        <v>0</v>
      </c>
      <c r="R21" s="212">
        <f>IF('Cumulative Cost Share Budget'!L20='Split CS budget (F)'!$L$1,'Cumulative Cost Share Budget'!R20,0)</f>
        <v>0</v>
      </c>
      <c r="S21" s="209">
        <f>IF('Cumulative Cost Share Budget'!L20='Split CS budget (F)'!$L$1,'Cumulative Cost Share Budget'!S20,0)</f>
        <v>0</v>
      </c>
      <c r="T21" s="16"/>
      <c r="U21" s="323"/>
      <c r="V21" s="323"/>
      <c r="W21" s="323"/>
      <c r="X21" s="323"/>
      <c r="Y21" s="323"/>
    </row>
    <row r="22" spans="1:29" hidden="1">
      <c r="A22" s="449"/>
      <c r="B22" s="481"/>
      <c r="C22" s="480"/>
      <c r="D22" s="59"/>
      <c r="E22" s="16"/>
      <c r="F22" s="16"/>
      <c r="G22" s="16"/>
      <c r="H22" s="16"/>
      <c r="I22" s="16"/>
      <c r="J22" s="25"/>
      <c r="M22" s="215"/>
      <c r="N22" s="56"/>
      <c r="O22" s="56"/>
      <c r="P22" s="56"/>
      <c r="Q22" s="31"/>
      <c r="R22" s="56"/>
      <c r="S22" s="31"/>
      <c r="T22" s="16"/>
      <c r="U22" s="325"/>
      <c r="V22" s="326"/>
      <c r="W22" s="324"/>
      <c r="X22" s="324"/>
      <c r="Y22" s="324"/>
    </row>
    <row r="23" spans="1:29" hidden="1">
      <c r="A23" s="485">
        <f>IF('Cumulative Cost Share Budget'!$L22='Split CS budget (F)'!$L$1,'Cumulative Cost Share Budget'!A22,0)</f>
        <v>0</v>
      </c>
      <c r="B23" s="480">
        <f>IF('Cumulative Cost Share Budget'!$L22='Split CS budget (F)'!$L$1,'Cumulative Cost Share Budget'!B22,0)</f>
        <v>0</v>
      </c>
      <c r="C23" s="481"/>
      <c r="D23" s="33" t="s">
        <v>123</v>
      </c>
      <c r="E23" s="76">
        <f>ROUND($R23*$S23,6)</f>
        <v>0</v>
      </c>
      <c r="F23" s="76">
        <f>ROUND($R24*$S24,6)</f>
        <v>0</v>
      </c>
      <c r="G23" s="76">
        <f>ROUND($R25*$S25,6)</f>
        <v>0</v>
      </c>
      <c r="H23" s="76">
        <f>ROUND($R26*$S26,6)</f>
        <v>0</v>
      </c>
      <c r="I23" s="76">
        <f>ROUND($R27*$S27,6)</f>
        <v>0</v>
      </c>
      <c r="J23" s="46"/>
      <c r="M23" s="133">
        <f>IF('Cumulative Cost Share Budget'!L22='Split CS budget (F)'!$L$1,'Cumulative Cost Share Budget'!M22,0)</f>
        <v>0</v>
      </c>
      <c r="N23" s="214">
        <f>IF('Cumulative Cost Share Budget'!L22='Split CS budget (F)'!$L$1,'Cumulative Cost Share Budget'!N22,0)</f>
        <v>0</v>
      </c>
      <c r="O23" s="214">
        <f>IF('Cumulative Cost Share Budget'!$L22='Split CS budget (F)'!$L$1,'Cumulative Cost Share Budget'!O22,0)</f>
        <v>0</v>
      </c>
      <c r="P23" s="209">
        <f>IF('Cumulative Cost Share Budget'!L22='Split CS budget (F)'!$L$1,'Cumulative Cost Share Budget'!P22,0)</f>
        <v>0</v>
      </c>
      <c r="Q23" s="211">
        <f>IF('Cumulative Cost Share Budget'!L22='Split CS budget (F)'!$L$1,'Cumulative Cost Share Budget'!Q22,0)</f>
        <v>0</v>
      </c>
      <c r="R23" s="212">
        <f>IF('Cumulative Cost Share Budget'!L22='Split CS budget (F)'!$L$1,'Cumulative Cost Share Budget'!R22,0)</f>
        <v>0</v>
      </c>
      <c r="S23" s="61">
        <f>IF('Cumulative Cost Share Budget'!L22='Split CS budget (F)'!$L$1,'Cumulative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93">
        <f>IF('Cumulative Cost Share Budget'!$L23='Split CS budget (F)'!$L$1,'Cumulative Cost Share Budget'!A23,0)</f>
        <v>0</v>
      </c>
      <c r="B24" s="545">
        <f>IF('Cumulative Cost Share Budget'!$L23='Split CS budget (F)'!$L$1,'Cumulative Cost Share Budget'!B23,0)</f>
        <v>0</v>
      </c>
      <c r="C24" s="480"/>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(F)'!$L$1,'Cumulative Cost Share Budget'!Q23,0)</f>
        <v>0</v>
      </c>
      <c r="R24" s="212">
        <f>IF('Cumulative Cost Share Budget'!L23='Split CS budget (F)'!$L$1,'Cumulative Cost Share Budget'!R23,0)</f>
        <v>0</v>
      </c>
      <c r="S24" s="61">
        <f>IF('Cumulative Cost Share Budget'!L23='Split CS budget (F)'!$L$1,'Cumulative Cost Share Budget'!S23,0)</f>
        <v>0</v>
      </c>
      <c r="T24" s="16"/>
      <c r="U24" s="324"/>
      <c r="V24" s="324"/>
      <c r="W24" s="324"/>
      <c r="X24" s="324"/>
      <c r="Y24" s="324"/>
    </row>
    <row r="25" spans="1:29" hidden="1">
      <c r="A25" s="449"/>
      <c r="B25" s="481"/>
      <c r="C25" s="480"/>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(F)'!$L$1,'Cumulative Cost Share Budget'!Q24,0)</f>
        <v>0</v>
      </c>
      <c r="R25" s="212">
        <f>IF('Cumulative Cost Share Budget'!L24='Split CS budget (F)'!$L$1,'Cumulative Cost Share Budget'!R24,0)</f>
        <v>0</v>
      </c>
      <c r="S25" s="61">
        <f>IF('Cumulative Cost Share Budget'!L24='Split CS budget (F)'!$L$1,'Cumulative Cost Share Budget'!S24,0)</f>
        <v>0</v>
      </c>
      <c r="T25" s="16"/>
      <c r="U25" s="323"/>
      <c r="V25" s="323"/>
      <c r="W25" s="323"/>
      <c r="X25" s="323"/>
      <c r="Y25" s="323"/>
    </row>
    <row r="26" spans="1:29" ht="15" hidden="1">
      <c r="A26" s="449"/>
      <c r="B26" s="481"/>
      <c r="C26" s="480"/>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(F)'!$L$1,'Cumulative Cost Share Budget'!Q25,0)</f>
        <v>0</v>
      </c>
      <c r="R26" s="212">
        <f>IF('Cumulative Cost Share Budget'!L25='Split CS budget (F)'!$L$1,'Cumulative Cost Share Budget'!R25,0)</f>
        <v>0</v>
      </c>
      <c r="S26" s="61">
        <f>IF('Cumulative Cost Share Budget'!L25='Split CS budget (F)'!$L$1,'Cumulative Cost Share Budget'!S25,0)</f>
        <v>0</v>
      </c>
      <c r="T26" s="16"/>
      <c r="U26" s="323"/>
      <c r="V26" s="323"/>
      <c r="W26" s="323"/>
      <c r="X26" s="323"/>
      <c r="Y26" s="323"/>
    </row>
    <row r="27" spans="1:29" hidden="1">
      <c r="A27" s="449"/>
      <c r="B27" s="481"/>
      <c r="C27" s="480"/>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(F)'!$L$1,'Cumulative Cost Share Budget'!Q26,0)</f>
        <v>0</v>
      </c>
      <c r="R27" s="212">
        <f>IF('Cumulative Cost Share Budget'!L26='Split CS budget (F)'!$L$1,'Cumulative Cost Share Budget'!R26,0)</f>
        <v>0</v>
      </c>
      <c r="S27" s="61">
        <f>IF('Cumulative Cost Share Budget'!L26='Split CS budget (F)'!$L$1,'Cumulative Cost Share Budget'!S26,0)</f>
        <v>0</v>
      </c>
      <c r="T27" s="16"/>
      <c r="U27" s="323"/>
      <c r="V27" s="323"/>
      <c r="W27" s="323"/>
      <c r="X27" s="323"/>
      <c r="Y27" s="323"/>
    </row>
    <row r="28" spans="1:29" hidden="1">
      <c r="A28" s="449"/>
      <c r="B28" s="481"/>
      <c r="C28" s="480"/>
      <c r="D28" s="59"/>
      <c r="E28" s="16"/>
      <c r="F28" s="16"/>
      <c r="G28" s="16"/>
      <c r="H28" s="16"/>
      <c r="I28" s="16"/>
      <c r="J28" s="25"/>
      <c r="M28" s="215"/>
      <c r="N28" s="56"/>
      <c r="O28" s="56"/>
      <c r="P28" s="56"/>
      <c r="Q28" s="31"/>
      <c r="R28" s="56"/>
      <c r="S28" s="31"/>
      <c r="T28" s="16"/>
      <c r="U28" s="325"/>
      <c r="V28" s="326"/>
      <c r="W28" s="324"/>
      <c r="X28" s="324"/>
      <c r="Y28" s="324"/>
    </row>
    <row r="29" spans="1:29" hidden="1">
      <c r="A29" s="485">
        <f>IF('Cumulative Cost Share Budget'!$L28='Split CS budget (F)'!$L$1,'Cumulative Cost Share Budget'!A28,0)</f>
        <v>0</v>
      </c>
      <c r="B29" s="480">
        <f>IF('Cumulative Cost Share Budget'!$L28='Split CS budget (F)'!$L$1,'Cumulative Cost Share Budget'!B28,0)</f>
        <v>0</v>
      </c>
      <c r="C29" s="481"/>
      <c r="D29" s="33" t="s">
        <v>123</v>
      </c>
      <c r="E29" s="76">
        <f>ROUND($R29*$S29,6)</f>
        <v>0</v>
      </c>
      <c r="F29" s="76">
        <f>ROUND($R30*$S30,6)</f>
        <v>0</v>
      </c>
      <c r="G29" s="76">
        <f>ROUND($R31*$S31,6)</f>
        <v>0</v>
      </c>
      <c r="H29" s="76">
        <f>ROUND($R32*$S32,6)</f>
        <v>0</v>
      </c>
      <c r="I29" s="76">
        <f>ROUND($R33*$S33,6)</f>
        <v>0</v>
      </c>
      <c r="J29" s="46"/>
      <c r="M29" s="133">
        <f>IF('Cumulative Cost Share Budget'!L28='Split CS budget (F)'!$L$1,'Cumulative Cost Share Budget'!M28,0)</f>
        <v>0</v>
      </c>
      <c r="N29" s="214">
        <f>IF('Cumulative Cost Share Budget'!L28='Split CS budget (F)'!$L$1,'Cumulative Cost Share Budget'!N28,0)</f>
        <v>0</v>
      </c>
      <c r="O29" s="214">
        <f>IF('Cumulative Cost Share Budget'!$L28='Split CS budget (F)'!$L$1,'Cumulative Cost Share Budget'!O28,0)</f>
        <v>0</v>
      </c>
      <c r="P29" s="209">
        <f>IF('Cumulative Cost Share Budget'!L28='Split CS budget (F)'!$L$1,'Cumulative Cost Share Budget'!P28,0)</f>
        <v>0</v>
      </c>
      <c r="Q29" s="211">
        <f>IF('Cumulative Cost Share Budget'!L28='Split CS budget (F)'!$L$1,'Cumulative Cost Share Budget'!Q28,0)</f>
        <v>0</v>
      </c>
      <c r="R29" s="212">
        <f>IF('Cumulative Cost Share Budget'!L28='Split CS budget (F)'!$L$1,'Cumulative Cost Share Budget'!R28,0)</f>
        <v>0</v>
      </c>
      <c r="S29" s="61">
        <f>IF('Cumulative Cost Share Budget'!L28='Split CS budget (F)'!$L$1,'Cumulative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93">
        <f>IF('Cumulative Cost Share Budget'!$L29='Split CS budget (F)'!$L$1,'Cumulative Cost Share Budget'!A29,0)</f>
        <v>0</v>
      </c>
      <c r="B30" s="545">
        <f>IF('Cumulative Cost Share Budget'!$L29='Split CS budget (F)'!$L$1,'Cumulative Cost Share Budget'!B29,0)</f>
        <v>0</v>
      </c>
      <c r="C30" s="480"/>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(F)'!$L$1,'Cumulative Cost Share Budget'!Q29,0)</f>
        <v>0</v>
      </c>
      <c r="R30" s="212">
        <f>IF('Cumulative Cost Share Budget'!L29='Split CS budget (F)'!$L$1,'Cumulative Cost Share Budget'!R29,0)</f>
        <v>0</v>
      </c>
      <c r="S30" s="61">
        <f>IF('Cumulative Cost Share Budget'!L29='Split CS budget (F)'!$L$1,'Cumulative Cost Share Budget'!S29,0)</f>
        <v>0</v>
      </c>
      <c r="T30" s="16"/>
      <c r="U30" s="324"/>
      <c r="V30" s="324"/>
      <c r="W30" s="324"/>
      <c r="X30" s="324"/>
      <c r="Y30" s="324"/>
    </row>
    <row r="31" spans="1:29" hidden="1">
      <c r="A31" s="449"/>
      <c r="B31" s="481"/>
      <c r="C31" s="480"/>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(F)'!$L$1,'Cumulative Cost Share Budget'!Q30,0)</f>
        <v>0</v>
      </c>
      <c r="R31" s="212">
        <f>IF('Cumulative Cost Share Budget'!L30='Split CS budget (F)'!$L$1,'Cumulative Cost Share Budget'!R30,0)</f>
        <v>0</v>
      </c>
      <c r="S31" s="61">
        <f>IF('Cumulative Cost Share Budget'!L30='Split CS budget (F)'!$L$1,'Cumulative Cost Share Budget'!S30,0)</f>
        <v>0</v>
      </c>
      <c r="T31" s="16"/>
      <c r="U31" s="323"/>
      <c r="V31" s="323"/>
      <c r="W31" s="323"/>
      <c r="X31" s="323"/>
      <c r="Y31" s="323"/>
    </row>
    <row r="32" spans="1:29" ht="15" hidden="1">
      <c r="A32" s="449"/>
      <c r="B32" s="481"/>
      <c r="C32" s="480"/>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(F)'!$L$1,'Cumulative Cost Share Budget'!Q31,0)</f>
        <v>0</v>
      </c>
      <c r="R32" s="212">
        <f>IF('Cumulative Cost Share Budget'!L31='Split CS budget (F)'!$L$1,'Cumulative Cost Share Budget'!R31,0)</f>
        <v>0</v>
      </c>
      <c r="S32" s="61">
        <f>IF('Cumulative Cost Share Budget'!L31='Split CS budget (F)'!$L$1,'Cumulative Cost Share Budget'!S31,0)</f>
        <v>0</v>
      </c>
      <c r="T32" s="16"/>
      <c r="U32" s="323"/>
      <c r="V32" s="323"/>
      <c r="W32" s="323"/>
      <c r="X32" s="323"/>
      <c r="Y32" s="323"/>
    </row>
    <row r="33" spans="1:25" hidden="1">
      <c r="A33" s="449"/>
      <c r="B33" s="481"/>
      <c r="C33" s="480"/>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(F)'!$L$1,'Cumulative Cost Share Budget'!Q32,0)</f>
        <v>0</v>
      </c>
      <c r="R33" s="212">
        <f>IF('Cumulative Cost Share Budget'!L32='Split CS budget (F)'!$L$1,'Cumulative Cost Share Budget'!R32,0)</f>
        <v>0</v>
      </c>
      <c r="S33" s="61">
        <f>IF('Cumulative Cost Share Budget'!L32='Split CS budget (F)'!$L$1,'Cumulative Cost Share Budget'!S32,0)</f>
        <v>0</v>
      </c>
      <c r="T33" s="16"/>
      <c r="U33" s="323"/>
      <c r="V33" s="323"/>
      <c r="W33" s="323"/>
      <c r="X33" s="323"/>
      <c r="Y33" s="323"/>
    </row>
    <row r="34" spans="1:25" hidden="1">
      <c r="A34" s="449"/>
      <c r="B34" s="481"/>
      <c r="C34" s="480"/>
      <c r="D34" s="59"/>
      <c r="E34" s="16"/>
      <c r="F34" s="16"/>
      <c r="G34" s="16"/>
      <c r="H34" s="16"/>
      <c r="I34" s="16"/>
      <c r="J34" s="25"/>
      <c r="M34" s="215"/>
      <c r="N34" s="56"/>
      <c r="O34" s="56"/>
      <c r="P34" s="56"/>
      <c r="Q34" s="31"/>
      <c r="R34" s="56"/>
      <c r="S34" s="31"/>
      <c r="T34" s="16"/>
      <c r="U34" s="325"/>
      <c r="V34" s="326"/>
      <c r="W34" s="324"/>
      <c r="X34" s="324"/>
      <c r="Y34" s="324"/>
    </row>
    <row r="35" spans="1:25" hidden="1">
      <c r="A35" s="485">
        <f>IF('Cumulative Cost Share Budget'!$L34='Split CS budget (F)'!$L$1,'Cumulative Cost Share Budget'!A34,0)</f>
        <v>0</v>
      </c>
      <c r="B35" s="480">
        <f>IF('Cumulative Cost Share Budget'!$L34='Split CS budget (F)'!$L$1,'Cumulative Cost Share Budget'!B34,0)</f>
        <v>0</v>
      </c>
      <c r="C35" s="481"/>
      <c r="D35" s="33" t="s">
        <v>123</v>
      </c>
      <c r="E35" s="76">
        <f>ROUND($R35*$S35,6)</f>
        <v>0</v>
      </c>
      <c r="F35" s="76">
        <f>ROUND($R36*$S36,6)</f>
        <v>0</v>
      </c>
      <c r="G35" s="76">
        <f>ROUND($R37*$S37,6)</f>
        <v>0</v>
      </c>
      <c r="H35" s="76">
        <f>ROUND($R38*$S38,6)</f>
        <v>0</v>
      </c>
      <c r="I35" s="76">
        <f>ROUND($R39*$S39,6)</f>
        <v>0</v>
      </c>
      <c r="J35" s="46"/>
      <c r="M35" s="133">
        <f>IF('Cumulative Cost Share Budget'!L34='Split CS budget (F)'!$L$1,'Cumulative Cost Share Budget'!M34,0)</f>
        <v>0</v>
      </c>
      <c r="N35" s="214">
        <f>IF('Cumulative Cost Share Budget'!L34='Split CS budget (F)'!$L$1,'Cumulative Cost Share Budget'!N34,0)</f>
        <v>0</v>
      </c>
      <c r="O35" s="214">
        <f>IF('Cumulative Cost Share Budget'!$L34='Split CS budget (F)'!$L$1,'Cumulative Cost Share Budget'!O34,0)</f>
        <v>0</v>
      </c>
      <c r="P35" s="209">
        <f>IF('Cumulative Cost Share Budget'!L34='Split CS budget (F)'!$L$1,'Cumulative Cost Share Budget'!P34,0)</f>
        <v>0</v>
      </c>
      <c r="Q35" s="211">
        <f>IF('Cumulative Cost Share Budget'!L34='Split CS budget (F)'!$L$1,'Cumulative Cost Share Budget'!Q34,0)</f>
        <v>0</v>
      </c>
      <c r="R35" s="212">
        <f>IF('Cumulative Cost Share Budget'!L34='Split CS budget (F)'!$L$1,'Cumulative Cost Share Budget'!R34,0)</f>
        <v>0</v>
      </c>
      <c r="S35" s="61">
        <f>IF('Cumulative Cost Share Budget'!L34='Split CS budget (F)'!$L$1,'Cumulative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93">
        <f>IF('Cumulative Cost Share Budget'!$L35='Split CS budget (F)'!$L$1,'Cumulative Cost Share Budget'!A35,0)</f>
        <v>0</v>
      </c>
      <c r="B36" s="545">
        <f>IF('Cumulative Cost Share Budget'!$L35='Split CS budget (F)'!$L$1,'Cumulative Cost Share Budget'!B35,0)</f>
        <v>0</v>
      </c>
      <c r="C36" s="480"/>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(F)'!$L$1,'Cumulative Cost Share Budget'!Q35,0)</f>
        <v>0</v>
      </c>
      <c r="R36" s="212">
        <f>IF('Cumulative Cost Share Budget'!L35='Split CS budget (F)'!$L$1,'Cumulative Cost Share Budget'!R35,0)</f>
        <v>0</v>
      </c>
      <c r="S36" s="61">
        <f>IF('Cumulative Cost Share Budget'!L35='Split CS budget (F)'!$L$1,'Cumulative Cost Share Budget'!S35,0)</f>
        <v>0</v>
      </c>
      <c r="T36" s="16"/>
      <c r="U36" s="324"/>
      <c r="V36" s="324"/>
      <c r="W36" s="324"/>
      <c r="X36" s="324"/>
      <c r="Y36" s="324"/>
    </row>
    <row r="37" spans="1:25" hidden="1">
      <c r="A37" s="449"/>
      <c r="B37" s="481"/>
      <c r="C37" s="480"/>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(F)'!$L$1,'Cumulative Cost Share Budget'!Q36,0)</f>
        <v>0</v>
      </c>
      <c r="R37" s="212">
        <f>IF('Cumulative Cost Share Budget'!L36='Split CS budget (F)'!$L$1,'Cumulative Cost Share Budget'!R36,0)</f>
        <v>0</v>
      </c>
      <c r="S37" s="61">
        <f>IF('Cumulative Cost Share Budget'!L36='Split CS budget (F)'!$L$1,'Cumulative Cost Share Budget'!S36,0)</f>
        <v>0</v>
      </c>
      <c r="T37" s="16"/>
      <c r="U37" s="323"/>
      <c r="V37" s="323"/>
      <c r="W37" s="323"/>
      <c r="X37" s="323"/>
      <c r="Y37" s="323"/>
    </row>
    <row r="38" spans="1:25" ht="15" hidden="1">
      <c r="A38" s="449"/>
      <c r="B38" s="481"/>
      <c r="C38" s="480"/>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(F)'!$L$1,'Cumulative Cost Share Budget'!Q37,0)</f>
        <v>0</v>
      </c>
      <c r="R38" s="212">
        <f>IF('Cumulative Cost Share Budget'!L37='Split CS budget (F)'!$L$1,'Cumulative Cost Share Budget'!R37,0)</f>
        <v>0</v>
      </c>
      <c r="S38" s="61">
        <f>IF('Cumulative Cost Share Budget'!L37='Split CS budget (F)'!$L$1,'Cumulative Cost Share Budget'!S37,0)</f>
        <v>0</v>
      </c>
      <c r="T38" s="16"/>
      <c r="U38" s="323"/>
      <c r="V38" s="323"/>
      <c r="W38" s="323"/>
      <c r="X38" s="323"/>
      <c r="Y38" s="323"/>
    </row>
    <row r="39" spans="1:25" hidden="1">
      <c r="A39" s="449"/>
      <c r="B39" s="481"/>
      <c r="C39" s="480"/>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(F)'!$L$1,'Cumulative Cost Share Budget'!Q38,0)</f>
        <v>0</v>
      </c>
      <c r="R39" s="212">
        <f>IF('Cumulative Cost Share Budget'!L38='Split CS budget (F)'!$L$1,'Cumulative Cost Share Budget'!R38,0)</f>
        <v>0</v>
      </c>
      <c r="S39" s="61">
        <f>IF('Cumulative Cost Share Budget'!L38='Split CS budget (F)'!$L$1,'Cumulative Cost Share Budget'!S38,0)</f>
        <v>0</v>
      </c>
      <c r="T39" s="16"/>
      <c r="U39" s="323"/>
      <c r="V39" s="323"/>
      <c r="W39" s="323"/>
      <c r="X39" s="323"/>
      <c r="Y39" s="323"/>
    </row>
    <row r="40" spans="1:25" hidden="1">
      <c r="A40" s="449"/>
      <c r="B40" s="481"/>
      <c r="C40" s="480"/>
      <c r="D40" s="59"/>
      <c r="E40" s="16"/>
      <c r="F40" s="16"/>
      <c r="G40" s="16"/>
      <c r="H40" s="16"/>
      <c r="I40" s="16"/>
      <c r="J40" s="25"/>
      <c r="M40" s="215"/>
      <c r="N40" s="56"/>
      <c r="O40" s="56"/>
      <c r="P40" s="56"/>
      <c r="Q40" s="31"/>
      <c r="R40" s="56"/>
      <c r="S40" s="31"/>
      <c r="T40" s="16"/>
      <c r="U40" s="325"/>
      <c r="V40" s="326"/>
      <c r="W40" s="324"/>
      <c r="X40" s="324"/>
      <c r="Y40" s="324"/>
    </row>
    <row r="41" spans="1:25" hidden="1">
      <c r="A41" s="485">
        <f>IF('Cumulative Cost Share Budget'!$L40='Split CS budget (F)'!$L$1,'Cumulative Cost Share Budget'!A40,0)</f>
        <v>0</v>
      </c>
      <c r="B41" s="480">
        <f>IF('Cumulative Cost Share Budget'!$L40='Split CS budget (F)'!$L$1,'Cumulative Cost Share Budget'!B40,0)</f>
        <v>0</v>
      </c>
      <c r="C41" s="481"/>
      <c r="D41" s="33" t="s">
        <v>123</v>
      </c>
      <c r="E41" s="76">
        <f>ROUND($R41*$S41,6)</f>
        <v>0</v>
      </c>
      <c r="F41" s="76">
        <f>ROUND($R42*$S42,6)</f>
        <v>0</v>
      </c>
      <c r="G41" s="76">
        <f>ROUND($R43*$S43,6)</f>
        <v>0</v>
      </c>
      <c r="H41" s="76">
        <f>ROUND($R44*$S44,6)</f>
        <v>0</v>
      </c>
      <c r="I41" s="76">
        <f>ROUND($R45*$S45,6)</f>
        <v>0</v>
      </c>
      <c r="J41" s="46"/>
      <c r="M41" s="133">
        <f>IF('Cumulative Cost Share Budget'!L40='Split CS budget (F)'!$L$1,'Cumulative Cost Share Budget'!M40,0)</f>
        <v>0</v>
      </c>
      <c r="N41" s="214">
        <f>IF('Cumulative Cost Share Budget'!L40='Split CS budget (F)'!$L$1,'Cumulative Cost Share Budget'!N40,0)</f>
        <v>0</v>
      </c>
      <c r="O41" s="214">
        <f>IF('Cumulative Cost Share Budget'!$L40='Split CS budget (F)'!$L$1,'Cumulative Cost Share Budget'!O40,0)</f>
        <v>0</v>
      </c>
      <c r="P41" s="209">
        <f>IF('Cumulative Cost Share Budget'!L40='Split CS budget (F)'!$L$1,'Cumulative Cost Share Budget'!P40,0)</f>
        <v>0</v>
      </c>
      <c r="Q41" s="211">
        <f>IF('Cumulative Cost Share Budget'!L40='Split CS budget (F)'!$L$1,'Cumulative Cost Share Budget'!Q40,0)</f>
        <v>0</v>
      </c>
      <c r="R41" s="212">
        <f>IF('Cumulative Cost Share Budget'!L40='Split CS budget (F)'!$L$1,'Cumulative Cost Share Budget'!R40,0)</f>
        <v>0</v>
      </c>
      <c r="S41" s="61">
        <f>IF('Cumulative Cost Share Budget'!L40='Split CS budget (F)'!$L$1,'Cumulative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93">
        <f>IF('Cumulative Cost Share Budget'!$L41='Split CS budget (F)'!$L$1,'Cumulative Cost Share Budget'!A41,0)</f>
        <v>0</v>
      </c>
      <c r="B42" s="545">
        <f>IF('Cumulative Cost Share Budget'!$L41='Split CS budget (F)'!$L$1,'Cumulative Cost Share Budget'!B41,0)</f>
        <v>0</v>
      </c>
      <c r="C42" s="480"/>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(F)'!$L$1,'Cumulative Cost Share Budget'!Q41,0)</f>
        <v>0</v>
      </c>
      <c r="R42" s="212">
        <f>IF('Cumulative Cost Share Budget'!L41='Split CS budget (F)'!$L$1,'Cumulative Cost Share Budget'!R41,0)</f>
        <v>0</v>
      </c>
      <c r="S42" s="61">
        <f>IF('Cumulative Cost Share Budget'!L41='Split CS budget (F)'!$L$1,'Cumulative Cost Share Budget'!S41,0)</f>
        <v>0</v>
      </c>
      <c r="T42" s="16"/>
      <c r="U42" s="324"/>
      <c r="V42" s="324"/>
      <c r="W42" s="324"/>
      <c r="X42" s="324"/>
      <c r="Y42" s="324"/>
    </row>
    <row r="43" spans="1:25" hidden="1">
      <c r="A43" s="449"/>
      <c r="B43" s="481"/>
      <c r="C43" s="480"/>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(F)'!$L$1,'Cumulative Cost Share Budget'!Q42,0)</f>
        <v>0</v>
      </c>
      <c r="R43" s="212">
        <f>IF('Cumulative Cost Share Budget'!L42='Split CS budget (F)'!$L$1,'Cumulative Cost Share Budget'!R42,0)</f>
        <v>0</v>
      </c>
      <c r="S43" s="61">
        <f>IF('Cumulative Cost Share Budget'!L42='Split CS budget (F)'!$L$1,'Cumulative Cost Share Budget'!S42,0)</f>
        <v>0</v>
      </c>
      <c r="T43" s="16"/>
      <c r="U43" s="323"/>
      <c r="V43" s="323"/>
      <c r="W43" s="323"/>
      <c r="X43" s="323"/>
      <c r="Y43" s="323"/>
    </row>
    <row r="44" spans="1:25" ht="15" hidden="1">
      <c r="A44" s="449"/>
      <c r="B44" s="481"/>
      <c r="C44" s="480"/>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(F)'!$L$1,'Cumulative Cost Share Budget'!Q43,0)</f>
        <v>0</v>
      </c>
      <c r="R44" s="212">
        <f>IF('Cumulative Cost Share Budget'!L43='Split CS budget (F)'!$L$1,'Cumulative Cost Share Budget'!R43,0)</f>
        <v>0</v>
      </c>
      <c r="S44" s="61">
        <f>IF('Cumulative Cost Share Budget'!L43='Split CS budget (F)'!$L$1,'Cumulative Cost Share Budget'!S43,0)</f>
        <v>0</v>
      </c>
      <c r="T44" s="16"/>
      <c r="U44" s="323"/>
      <c r="V44" s="323"/>
      <c r="W44" s="323"/>
      <c r="X44" s="323"/>
      <c r="Y44" s="323"/>
    </row>
    <row r="45" spans="1:25" hidden="1">
      <c r="A45" s="449"/>
      <c r="B45" s="481"/>
      <c r="C45" s="480"/>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(F)'!$L$1,'Cumulative Cost Share Budget'!Q44,0)</f>
        <v>0</v>
      </c>
      <c r="R45" s="212">
        <f>IF('Cumulative Cost Share Budget'!L44='Split CS budget (F)'!$L$1,'Cumulative Cost Share Budget'!R44,0)</f>
        <v>0</v>
      </c>
      <c r="S45" s="61">
        <f>IF('Cumulative Cost Share Budget'!L44='Split CS budget (F)'!$L$1,'Cumulative Cost Share Budget'!S44,0)</f>
        <v>0</v>
      </c>
      <c r="T45" s="16"/>
      <c r="U45" s="323"/>
      <c r="V45" s="323"/>
      <c r="W45" s="323"/>
      <c r="X45" s="323"/>
      <c r="Y45" s="323"/>
    </row>
    <row r="46" spans="1:25" hidden="1">
      <c r="A46" s="449"/>
      <c r="B46" s="481"/>
      <c r="C46" s="480"/>
      <c r="D46" s="59"/>
      <c r="E46" s="16"/>
      <c r="F46" s="16"/>
      <c r="G46" s="16"/>
      <c r="H46" s="16"/>
      <c r="I46" s="16"/>
      <c r="J46" s="25"/>
      <c r="M46" s="215"/>
      <c r="N46" s="56"/>
      <c r="O46" s="56"/>
      <c r="P46" s="56"/>
      <c r="Q46" s="31"/>
      <c r="R46" s="56"/>
      <c r="S46" s="31"/>
      <c r="T46" s="16"/>
      <c r="U46" s="325"/>
      <c r="V46" s="326"/>
      <c r="W46" s="324"/>
      <c r="X46" s="324"/>
      <c r="Y46" s="324"/>
    </row>
    <row r="47" spans="1:25" hidden="1">
      <c r="A47" s="485">
        <f>IF('Cumulative Cost Share Budget'!$L46='Split CS budget (F)'!$L$1,'Cumulative Cost Share Budget'!A46,0)</f>
        <v>0</v>
      </c>
      <c r="B47" s="480">
        <f>IF('Cumulative Cost Share Budget'!$L46='Split CS budget (F)'!$L$1,'Cumulative Cost Share Budget'!B46,0)</f>
        <v>0</v>
      </c>
      <c r="C47" s="481"/>
      <c r="D47" s="33" t="s">
        <v>123</v>
      </c>
      <c r="E47" s="76">
        <f>ROUND($R47*$S47,6)</f>
        <v>0</v>
      </c>
      <c r="F47" s="76">
        <f>ROUND($R48*$S48,6)</f>
        <v>0</v>
      </c>
      <c r="G47" s="76">
        <f>ROUND($R49*$S49,6)</f>
        <v>0</v>
      </c>
      <c r="H47" s="76">
        <f>ROUND($R50*$S50,6)</f>
        <v>0</v>
      </c>
      <c r="I47" s="76">
        <f>ROUND($R51*$S51,6)</f>
        <v>0</v>
      </c>
      <c r="J47" s="46"/>
      <c r="M47" s="133">
        <f>IF('Cumulative Cost Share Budget'!L46='Split CS budget (F)'!$L$1,'Cumulative Cost Share Budget'!M46,0)</f>
        <v>0</v>
      </c>
      <c r="N47" s="214">
        <f>IF('Cumulative Cost Share Budget'!L46='Split CS budget (F)'!$L$1,'Cumulative Cost Share Budget'!N46,0)</f>
        <v>0</v>
      </c>
      <c r="O47" s="214">
        <f>IF('Cumulative Cost Share Budget'!$L46='Split CS budget (F)'!$L$1,'Cumulative Cost Share Budget'!O46,0)</f>
        <v>0</v>
      </c>
      <c r="P47" s="209">
        <f>IF('Cumulative Cost Share Budget'!L46='Split CS budget (F)'!$L$1,'Cumulative Cost Share Budget'!P46,0)</f>
        <v>0</v>
      </c>
      <c r="Q47" s="211">
        <f>IF('Cumulative Cost Share Budget'!L46='Split CS budget (F)'!$L$1,'Cumulative Cost Share Budget'!Q46,0)</f>
        <v>0</v>
      </c>
      <c r="R47" s="212">
        <f>IF('Cumulative Cost Share Budget'!L46='Split CS budget (F)'!$L$1,'Cumulative Cost Share Budget'!R46,0)</f>
        <v>0</v>
      </c>
      <c r="S47" s="61">
        <f>IF('Cumulative Cost Share Budget'!L46='Split CS budget (F)'!$L$1,'Cumulative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93">
        <f>IF('Cumulative Cost Share Budget'!$L47='Split CS budget (F)'!$L$1,'Cumulative Cost Share Budget'!A47,0)</f>
        <v>0</v>
      </c>
      <c r="B48" s="545">
        <f>IF('Cumulative Cost Share Budget'!$L47='Split CS budget (F)'!$L$1,'Cumulative Cost Share Budget'!B47,0)</f>
        <v>0</v>
      </c>
      <c r="C48" s="480"/>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(F)'!$L$1,'Cumulative Cost Share Budget'!Q47,0)</f>
        <v>0</v>
      </c>
      <c r="R48" s="212">
        <f>IF('Cumulative Cost Share Budget'!L47='Split CS budget (F)'!$L$1,'Cumulative Cost Share Budget'!R47,0)</f>
        <v>0</v>
      </c>
      <c r="S48" s="61">
        <f>IF('Cumulative Cost Share Budget'!L47='Split CS budget (F)'!$L$1,'Cumulative Cost Share Budget'!S47,0)</f>
        <v>0</v>
      </c>
      <c r="T48" s="16"/>
      <c r="U48" s="324"/>
      <c r="V48" s="324"/>
      <c r="W48" s="324"/>
      <c r="X48" s="324"/>
      <c r="Y48" s="324"/>
    </row>
    <row r="49" spans="1:25" hidden="1">
      <c r="A49" s="449"/>
      <c r="B49" s="481"/>
      <c r="C49" s="480"/>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(F)'!$L$1,'Cumulative Cost Share Budget'!Q48,0)</f>
        <v>0</v>
      </c>
      <c r="R49" s="212">
        <f>IF('Cumulative Cost Share Budget'!L48='Split CS budget (F)'!$L$1,'Cumulative Cost Share Budget'!R48,0)</f>
        <v>0</v>
      </c>
      <c r="S49" s="61">
        <f>IF('Cumulative Cost Share Budget'!L48='Split CS budget (F)'!$L$1,'Cumulative Cost Share Budget'!S48,0)</f>
        <v>0</v>
      </c>
      <c r="T49" s="16"/>
      <c r="U49" s="323"/>
      <c r="V49" s="323"/>
      <c r="W49" s="323"/>
      <c r="X49" s="323"/>
      <c r="Y49" s="323"/>
    </row>
    <row r="50" spans="1:25" ht="15" hidden="1">
      <c r="A50" s="449"/>
      <c r="B50" s="481"/>
      <c r="C50" s="480"/>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(F)'!$L$1,'Cumulative Cost Share Budget'!Q49,0)</f>
        <v>0</v>
      </c>
      <c r="R50" s="212">
        <f>IF('Cumulative Cost Share Budget'!L49='Split CS budget (F)'!$L$1,'Cumulative Cost Share Budget'!R49,0)</f>
        <v>0</v>
      </c>
      <c r="S50" s="61">
        <f>IF('Cumulative Cost Share Budget'!L49='Split CS budget (F)'!$L$1,'Cumulative Cost Share Budget'!S49,0)</f>
        <v>0</v>
      </c>
      <c r="T50" s="16"/>
      <c r="U50" s="323"/>
      <c r="V50" s="323"/>
      <c r="W50" s="323"/>
      <c r="X50" s="323"/>
      <c r="Y50" s="323"/>
    </row>
    <row r="51" spans="1:25" hidden="1">
      <c r="A51" s="449"/>
      <c r="B51" s="481"/>
      <c r="C51" s="480"/>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(F)'!$L$1,'Cumulative Cost Share Budget'!Q50,0)</f>
        <v>0</v>
      </c>
      <c r="R51" s="212">
        <f>IF('Cumulative Cost Share Budget'!L50='Split CS budget (F)'!$L$1,'Cumulative Cost Share Budget'!R50,0)</f>
        <v>0</v>
      </c>
      <c r="S51" s="61">
        <f>IF('Cumulative Cost Share Budget'!L50='Split CS budget (F)'!$L$1,'Cumulative Cost Share Budget'!S50,0)</f>
        <v>0</v>
      </c>
      <c r="T51" s="16"/>
      <c r="U51" s="323"/>
      <c r="V51" s="323"/>
      <c r="W51" s="323"/>
      <c r="X51" s="323"/>
      <c r="Y51" s="323"/>
    </row>
    <row r="52" spans="1:25" hidden="1">
      <c r="A52" s="449"/>
      <c r="B52" s="481"/>
      <c r="C52" s="480"/>
      <c r="D52" s="59"/>
      <c r="E52" s="16"/>
      <c r="F52" s="16"/>
      <c r="G52" s="16"/>
      <c r="H52" s="16"/>
      <c r="I52" s="16"/>
      <c r="J52" s="25"/>
      <c r="M52" s="215"/>
      <c r="N52" s="56"/>
      <c r="O52" s="56"/>
      <c r="P52" s="56"/>
      <c r="Q52" s="31"/>
      <c r="R52" s="56"/>
      <c r="S52" s="31"/>
      <c r="T52" s="16"/>
      <c r="U52" s="325"/>
      <c r="V52" s="326"/>
      <c r="W52" s="324"/>
      <c r="X52" s="324"/>
      <c r="Y52" s="324"/>
    </row>
    <row r="53" spans="1:25" hidden="1">
      <c r="A53" s="485">
        <f>IF('Cumulative Cost Share Budget'!$L52='Split CS budget (F)'!$L$1,'Cumulative Cost Share Budget'!A52,0)</f>
        <v>0</v>
      </c>
      <c r="B53" s="480">
        <f>IF('Cumulative Cost Share Budget'!$L52='Split CS budget (F)'!$L$1,'Cumulative Cost Share Budget'!B52,0)</f>
        <v>0</v>
      </c>
      <c r="C53" s="481"/>
      <c r="D53" s="33" t="s">
        <v>123</v>
      </c>
      <c r="E53" s="76">
        <f>ROUND($R53*$S53,6)</f>
        <v>0</v>
      </c>
      <c r="F53" s="76">
        <f>ROUND($R54*$S54,6)</f>
        <v>0</v>
      </c>
      <c r="G53" s="76">
        <f>ROUND($R55*$S55,6)</f>
        <v>0</v>
      </c>
      <c r="H53" s="76">
        <f>ROUND($R56*$S56,6)</f>
        <v>0</v>
      </c>
      <c r="I53" s="76">
        <f>ROUND($R57*$S57,6)</f>
        <v>0</v>
      </c>
      <c r="J53" s="46"/>
      <c r="M53" s="133">
        <f>IF('Cumulative Cost Share Budget'!L52='Split CS budget (F)'!$L$1,'Cumulative Cost Share Budget'!M52,0)</f>
        <v>0</v>
      </c>
      <c r="N53" s="214">
        <f>IF('Cumulative Cost Share Budget'!L52='Split CS budget (F)'!$L$1,'Cumulative Cost Share Budget'!N52,0)</f>
        <v>0</v>
      </c>
      <c r="O53" s="214">
        <f>IF('Cumulative Cost Share Budget'!$L52='Split CS budget (F)'!$L$1,'Cumulative Cost Share Budget'!O52,0)</f>
        <v>0</v>
      </c>
      <c r="P53" s="209">
        <f>IF('Cumulative Cost Share Budget'!L52='Split CS budget (F)'!$L$1,'Cumulative Cost Share Budget'!P52,0)</f>
        <v>0</v>
      </c>
      <c r="Q53" s="211">
        <f>IF('Cumulative Cost Share Budget'!L52='Split CS budget (F)'!$L$1,'Cumulative Cost Share Budget'!Q52,0)</f>
        <v>0</v>
      </c>
      <c r="R53" s="212">
        <f>IF('Cumulative Cost Share Budget'!L52='Split CS budget (F)'!$L$1,'Cumulative Cost Share Budget'!R52,0)</f>
        <v>0</v>
      </c>
      <c r="S53" s="61">
        <f>IF('Cumulative Cost Share Budget'!L52='Split CS budget (F)'!$L$1,'Cumulative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93">
        <f>IF('Cumulative Cost Share Budget'!$L53='Split CS budget (F)'!$L$1,'Cumulative Cost Share Budget'!A53,0)</f>
        <v>0</v>
      </c>
      <c r="B54" s="545">
        <f>IF('Cumulative Cost Share Budget'!$L53='Split CS budget (F)'!$L$1,'Cumulative Cost Share Budget'!B53,0)</f>
        <v>0</v>
      </c>
      <c r="C54" s="480"/>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(F)'!$L$1,'Cumulative Cost Share Budget'!Q53,0)</f>
        <v>0</v>
      </c>
      <c r="R54" s="212">
        <f>IF('Cumulative Cost Share Budget'!L53='Split CS budget (F)'!$L$1,'Cumulative Cost Share Budget'!R53,0)</f>
        <v>0</v>
      </c>
      <c r="S54" s="61">
        <f>IF('Cumulative Cost Share Budget'!L53='Split CS budget (F)'!$L$1,'Cumulative Cost Share Budget'!S53,0)</f>
        <v>0</v>
      </c>
      <c r="T54" s="16"/>
      <c r="U54" s="324"/>
      <c r="V54" s="324"/>
      <c r="W54" s="324"/>
      <c r="X54" s="324"/>
      <c r="Y54" s="324"/>
    </row>
    <row r="55" spans="1:25" hidden="1">
      <c r="A55" s="449"/>
      <c r="B55" s="481"/>
      <c r="C55" s="480"/>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(F)'!$L$1,'Cumulative Cost Share Budget'!Q54,0)</f>
        <v>0</v>
      </c>
      <c r="R55" s="212">
        <f>IF('Cumulative Cost Share Budget'!L54='Split CS budget (F)'!$L$1,'Cumulative Cost Share Budget'!R54,0)</f>
        <v>0</v>
      </c>
      <c r="S55" s="61">
        <f>IF('Cumulative Cost Share Budget'!L54='Split CS budget (F)'!$L$1,'Cumulative Cost Share Budget'!S54,0)</f>
        <v>0</v>
      </c>
      <c r="T55" s="16"/>
      <c r="U55" s="323"/>
      <c r="V55" s="323"/>
      <c r="W55" s="323"/>
      <c r="X55" s="323"/>
      <c r="Y55" s="323"/>
    </row>
    <row r="56" spans="1:25" ht="15" hidden="1">
      <c r="A56" s="449"/>
      <c r="B56" s="481"/>
      <c r="C56" s="480"/>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(F)'!$L$1,'Cumulative Cost Share Budget'!Q55,0)</f>
        <v>0</v>
      </c>
      <c r="R56" s="212">
        <f>IF('Cumulative Cost Share Budget'!L55='Split CS budget (F)'!$L$1,'Cumulative Cost Share Budget'!R55,0)</f>
        <v>0</v>
      </c>
      <c r="S56" s="61">
        <f>IF('Cumulative Cost Share Budget'!L55='Split CS budget (F)'!$L$1,'Cumulative Cost Share Budget'!S55,0)</f>
        <v>0</v>
      </c>
      <c r="T56" s="16"/>
      <c r="U56" s="323"/>
      <c r="V56" s="323"/>
      <c r="W56" s="323"/>
      <c r="X56" s="323"/>
      <c r="Y56" s="323"/>
    </row>
    <row r="57" spans="1:25" hidden="1">
      <c r="A57" s="449"/>
      <c r="B57" s="481"/>
      <c r="C57" s="480"/>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(F)'!$L$1,'Cumulative Cost Share Budget'!Q56,0)</f>
        <v>0</v>
      </c>
      <c r="R57" s="212">
        <f>IF('Cumulative Cost Share Budget'!L56='Split CS budget (F)'!$L$1,'Cumulative Cost Share Budget'!R56,0)</f>
        <v>0</v>
      </c>
      <c r="S57" s="61">
        <f>IF('Cumulative Cost Share Budget'!L56='Split CS budget (F)'!$L$1,'Cumulative Cost Share Budget'!S56,0)</f>
        <v>0</v>
      </c>
      <c r="T57" s="16"/>
      <c r="U57" s="323"/>
      <c r="V57" s="323"/>
      <c r="W57" s="323"/>
      <c r="X57" s="323"/>
      <c r="Y57" s="323"/>
    </row>
    <row r="58" spans="1:25" hidden="1">
      <c r="A58" s="449"/>
      <c r="B58" s="481"/>
      <c r="C58" s="480"/>
      <c r="D58" s="59"/>
      <c r="E58" s="16"/>
      <c r="F58" s="16"/>
      <c r="G58" s="16"/>
      <c r="H58" s="16"/>
      <c r="I58" s="16"/>
      <c r="J58" s="25"/>
      <c r="M58" s="215"/>
      <c r="N58" s="56"/>
      <c r="O58" s="56"/>
      <c r="P58" s="56"/>
      <c r="Q58" s="31"/>
      <c r="R58" s="56"/>
      <c r="S58" s="31"/>
      <c r="T58" s="16"/>
      <c r="U58" s="325"/>
      <c r="V58" s="326"/>
      <c r="W58" s="324"/>
      <c r="X58" s="324"/>
      <c r="Y58" s="324"/>
    </row>
    <row r="59" spans="1:25" hidden="1">
      <c r="A59" s="485">
        <f>IF('Cumulative Cost Share Budget'!$L58='Split CS budget (F)'!$L$1,'Cumulative Cost Share Budget'!A58,0)</f>
        <v>0</v>
      </c>
      <c r="B59" s="480">
        <f>IF('Cumulative Cost Share Budget'!$L58='Split CS budget (F)'!$L$1,'Cumulative Cost Share Budget'!B58,0)</f>
        <v>0</v>
      </c>
      <c r="C59" s="481"/>
      <c r="D59" s="33" t="s">
        <v>123</v>
      </c>
      <c r="E59" s="76">
        <f>ROUND($R59*$S59,6)</f>
        <v>0</v>
      </c>
      <c r="F59" s="76">
        <f>ROUND($R60*$S60,6)</f>
        <v>0</v>
      </c>
      <c r="G59" s="76">
        <f>ROUND($R61*$S61,6)</f>
        <v>0</v>
      </c>
      <c r="H59" s="76">
        <f>ROUND($R62*$S62,6)</f>
        <v>0</v>
      </c>
      <c r="I59" s="76">
        <f>ROUND($R63*$S63,6)</f>
        <v>0</v>
      </c>
      <c r="J59" s="46"/>
      <c r="M59" s="133">
        <f>IF('Cumulative Cost Share Budget'!L58='Split CS budget (F)'!$L$1,'Cumulative Cost Share Budget'!M58,0)</f>
        <v>0</v>
      </c>
      <c r="N59" s="214">
        <f>IF('Cumulative Cost Share Budget'!L58='Split CS budget (F)'!$L$1,'Cumulative Cost Share Budget'!N58,0)</f>
        <v>0</v>
      </c>
      <c r="O59" s="214">
        <f>IF('Cumulative Cost Share Budget'!$L58='Split CS budget (F)'!$L$1,'Cumulative Cost Share Budget'!O58,0)</f>
        <v>0</v>
      </c>
      <c r="P59" s="209">
        <f>IF('Cumulative Cost Share Budget'!L58='Split CS budget (F)'!$L$1,'Cumulative Cost Share Budget'!P58,0)</f>
        <v>0</v>
      </c>
      <c r="Q59" s="211">
        <f>IF('Cumulative Cost Share Budget'!L58='Split CS budget (F)'!$L$1,'Cumulative Cost Share Budget'!Q58,0)</f>
        <v>0</v>
      </c>
      <c r="R59" s="212">
        <f>IF('Cumulative Cost Share Budget'!L58='Split CS budget (F)'!$L$1,'Cumulative Cost Share Budget'!R58,0)</f>
        <v>0</v>
      </c>
      <c r="S59" s="61">
        <f>IF('Cumulative Cost Share Budget'!L58='Split CS budget (F)'!$L$1,'Cumulative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93">
        <f>IF('Cumulative Cost Share Budget'!$L59='Split CS budget (F)'!$L$1,'Cumulative Cost Share Budget'!A59,0)</f>
        <v>0</v>
      </c>
      <c r="B60" s="545">
        <f>IF('Cumulative Cost Share Budget'!$L59='Split CS budget (F)'!$L$1,'Cumulative Cost Share Budget'!B59,0)</f>
        <v>0</v>
      </c>
      <c r="C60" s="480"/>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(F)'!$L$1,'Cumulative Cost Share Budget'!Q59,0)</f>
        <v>0</v>
      </c>
      <c r="R60" s="212">
        <f>IF('Cumulative Cost Share Budget'!L59='Split CS budget (F)'!$L$1,'Cumulative Cost Share Budget'!R59,0)</f>
        <v>0</v>
      </c>
      <c r="S60" s="61">
        <f>IF('Cumulative Cost Share Budget'!L59='Split CS budget (F)'!$L$1,'Cumulative Cost Share Budget'!S59,0)</f>
        <v>0</v>
      </c>
      <c r="T60" s="16"/>
      <c r="U60" s="324"/>
      <c r="V60" s="324"/>
      <c r="W60" s="324"/>
      <c r="X60" s="324"/>
      <c r="Y60" s="324"/>
    </row>
    <row r="61" spans="1:25" hidden="1">
      <c r="A61" s="449"/>
      <c r="B61" s="486"/>
      <c r="C61" s="480"/>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(F)'!$L$1,'Cumulative Cost Share Budget'!Q60,0)</f>
        <v>0</v>
      </c>
      <c r="R61" s="212">
        <f>IF('Cumulative Cost Share Budget'!L60='Split CS budget (F)'!$L$1,'Cumulative Cost Share Budget'!R60,0)</f>
        <v>0</v>
      </c>
      <c r="S61" s="61">
        <f>IF('Cumulative Cost Share Budget'!L60='Split CS budget (F)'!$L$1,'Cumulative Cost Share Budget'!S60,0)</f>
        <v>0</v>
      </c>
      <c r="T61" s="16"/>
      <c r="U61" s="323"/>
      <c r="V61" s="323"/>
      <c r="W61" s="323"/>
      <c r="X61" s="323"/>
      <c r="Y61" s="323"/>
    </row>
    <row r="62" spans="1:25" ht="15" hidden="1">
      <c r="A62" s="449"/>
      <c r="B62" s="486"/>
      <c r="C62" s="480"/>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(F)'!$L$1,'Cumulative Cost Share Budget'!Q61,0)</f>
        <v>0</v>
      </c>
      <c r="R62" s="212">
        <f>IF('Cumulative Cost Share Budget'!L61='Split CS budget (F)'!$L$1,'Cumulative Cost Share Budget'!R61,0)</f>
        <v>0</v>
      </c>
      <c r="S62" s="61">
        <f>IF('Cumulative Cost Share Budget'!L61='Split CS budget (F)'!$L$1,'Cumulative Cost Share Budget'!S61,0)</f>
        <v>0</v>
      </c>
      <c r="T62" s="16"/>
      <c r="U62" s="324"/>
      <c r="V62" s="324"/>
      <c r="W62" s="324"/>
      <c r="X62" s="324"/>
      <c r="Y62" s="324"/>
    </row>
    <row r="63" spans="1:25" hidden="1">
      <c r="A63" s="449"/>
      <c r="B63" s="486"/>
      <c r="C63" s="480"/>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(F)'!$L$1,'Cumulative Cost Share Budget'!Q62,0)</f>
        <v>0</v>
      </c>
      <c r="R63" s="212">
        <f>IF('Cumulative Cost Share Budget'!L62='Split CS budget (F)'!$L$1,'Cumulative Cost Share Budget'!R62,0)</f>
        <v>0</v>
      </c>
      <c r="S63" s="61">
        <f>IF('Cumulative Cost Share Budget'!L62='Split CS budget (F)'!$L$1,'Cumulative Cost Share Budget'!S62,0)</f>
        <v>0</v>
      </c>
      <c r="T63" s="16"/>
      <c r="U63" s="323"/>
      <c r="V63" s="323"/>
      <c r="W63" s="323"/>
      <c r="X63" s="323"/>
      <c r="Y63" s="323"/>
    </row>
    <row r="64" spans="1:25" hidden="1">
      <c r="A64" s="449"/>
      <c r="B64" s="481"/>
      <c r="C64" s="480"/>
      <c r="D64" s="59"/>
      <c r="E64" s="16"/>
      <c r="F64" s="16"/>
      <c r="G64" s="16"/>
      <c r="H64" s="16"/>
      <c r="I64" s="16"/>
      <c r="J64" s="25"/>
      <c r="M64" s="215"/>
      <c r="N64" s="56"/>
      <c r="O64" s="56"/>
      <c r="P64" s="56"/>
      <c r="Q64" s="31"/>
      <c r="R64" s="56"/>
      <c r="S64" s="31"/>
      <c r="T64" s="16"/>
      <c r="U64" s="325"/>
      <c r="V64" s="326"/>
      <c r="W64" s="324"/>
      <c r="X64" s="324"/>
      <c r="Y64" s="324"/>
    </row>
    <row r="65" spans="1:25" hidden="1">
      <c r="A65" s="485">
        <f>IF('Cumulative Cost Share Budget'!$L64='Split CS budget (F)'!$L$1,'Cumulative Cost Share Budget'!A64,0)</f>
        <v>0</v>
      </c>
      <c r="B65" s="480">
        <f>IF('Cumulative Cost Share Budget'!$L64='Split CS budget (F)'!$L$1,'Cumulative Cost Share Budget'!B64,0)</f>
        <v>0</v>
      </c>
      <c r="C65" s="481"/>
      <c r="D65" s="33" t="s">
        <v>123</v>
      </c>
      <c r="E65" s="76">
        <f>ROUND($R65*$S65,6)</f>
        <v>0</v>
      </c>
      <c r="F65" s="76">
        <f>ROUND($R66*$S66,6)</f>
        <v>0</v>
      </c>
      <c r="G65" s="76">
        <f>ROUND($R67*$S67,6)</f>
        <v>0</v>
      </c>
      <c r="H65" s="76">
        <f>ROUND($R68*$S68,6)</f>
        <v>0</v>
      </c>
      <c r="I65" s="76">
        <f>ROUND($R69*$S69,6)</f>
        <v>0</v>
      </c>
      <c r="J65" s="46"/>
      <c r="M65" s="133">
        <f>IF('Cumulative Cost Share Budget'!L64='Split CS budget (F)'!$L$1,'Cumulative Cost Share Budget'!M64,0)</f>
        <v>0</v>
      </c>
      <c r="N65" s="214">
        <f>IF('Cumulative Cost Share Budget'!L64='Split CS budget (F)'!$L$1,'Cumulative Cost Share Budget'!N64,0)</f>
        <v>0</v>
      </c>
      <c r="O65" s="214">
        <f>IF('Cumulative Cost Share Budget'!$L64='Split CS budget (F)'!$L$1,'Cumulative Cost Share Budget'!O64,0)</f>
        <v>0</v>
      </c>
      <c r="P65" s="209">
        <f>IF('Cumulative Cost Share Budget'!L64='Split CS budget (F)'!$L$1,'Cumulative Cost Share Budget'!P64,0)</f>
        <v>0</v>
      </c>
      <c r="Q65" s="211">
        <f>IF('Cumulative Cost Share Budget'!L64='Split CS budget (F)'!$L$1,'Cumulative Cost Share Budget'!Q64,0)</f>
        <v>0</v>
      </c>
      <c r="R65" s="212">
        <f>IF('Cumulative Cost Share Budget'!L64='Split CS budget (F)'!$L$1,'Cumulative Cost Share Budget'!R64,0)</f>
        <v>0</v>
      </c>
      <c r="S65" s="61">
        <f>IF('Cumulative Cost Share Budget'!L64='Split CS budget (F)'!$L$1,'Cumulative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93">
        <f>IF('Cumulative Cost Share Budget'!$L65='Split CS budget (F)'!$L$1,'Cumulative Cost Share Budget'!A65,0)</f>
        <v>0</v>
      </c>
      <c r="B66" s="545">
        <f>IF('Cumulative Cost Share Budget'!$L65='Split CS budget (F)'!$L$1,'Cumulative Cost Share Budget'!B65,0)</f>
        <v>0</v>
      </c>
      <c r="C66" s="480"/>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(F)'!$L$1,'Cumulative Cost Share Budget'!Q65,0)</f>
        <v>0</v>
      </c>
      <c r="R66" s="212">
        <f>IF('Cumulative Cost Share Budget'!L65='Split CS budget (F)'!$L$1,'Cumulative Cost Share Budget'!R65,0)</f>
        <v>0</v>
      </c>
      <c r="S66" s="61">
        <f>IF('Cumulative Cost Share Budget'!L65='Split CS budget (F)'!$L$1,'Cumulative Cost Share Budget'!S65,0)</f>
        <v>0</v>
      </c>
      <c r="T66" s="16"/>
      <c r="U66" s="324"/>
      <c r="V66" s="324"/>
      <c r="W66" s="324"/>
      <c r="X66" s="324"/>
      <c r="Y66" s="324"/>
    </row>
    <row r="67" spans="1:25" hidden="1">
      <c r="A67" s="449"/>
      <c r="B67" s="486"/>
      <c r="C67" s="480"/>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(F)'!$L$1,'Cumulative Cost Share Budget'!Q66,0)</f>
        <v>0</v>
      </c>
      <c r="R67" s="212">
        <f>IF('Cumulative Cost Share Budget'!L66='Split CS budget (F)'!$L$1,'Cumulative Cost Share Budget'!R66,0)</f>
        <v>0</v>
      </c>
      <c r="S67" s="61">
        <f>IF('Cumulative Cost Share Budget'!L66='Split CS budget (F)'!$L$1,'Cumulative Cost Share Budget'!S66,0)</f>
        <v>0</v>
      </c>
      <c r="T67" s="16"/>
      <c r="U67" s="323"/>
      <c r="V67" s="323"/>
      <c r="W67" s="323"/>
      <c r="X67" s="323"/>
      <c r="Y67" s="323"/>
    </row>
    <row r="68" spans="1:25" ht="15" hidden="1">
      <c r="A68" s="449"/>
      <c r="B68" s="486"/>
      <c r="C68" s="480"/>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(F)'!$L$1,'Cumulative Cost Share Budget'!Q67,0)</f>
        <v>0</v>
      </c>
      <c r="R68" s="212">
        <f>IF('Cumulative Cost Share Budget'!L67='Split CS budget (F)'!$L$1,'Cumulative Cost Share Budget'!R67,0)</f>
        <v>0</v>
      </c>
      <c r="S68" s="61">
        <f>IF('Cumulative Cost Share Budget'!L67='Split CS budget (F)'!$L$1,'Cumulative Cost Share Budget'!S67,0)</f>
        <v>0</v>
      </c>
      <c r="T68" s="16"/>
      <c r="U68" s="324"/>
      <c r="V68" s="324"/>
      <c r="W68" s="324"/>
      <c r="X68" s="324"/>
      <c r="Y68" s="324"/>
    </row>
    <row r="69" spans="1:25" hidden="1">
      <c r="A69" s="449"/>
      <c r="B69" s="486"/>
      <c r="C69" s="480"/>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(F)'!$L$1,'Cumulative Cost Share Budget'!Q68,0)</f>
        <v>0</v>
      </c>
      <c r="R69" s="212">
        <f>IF('Cumulative Cost Share Budget'!L68='Split CS budget (F)'!$L$1,'Cumulative Cost Share Budget'!R68,0)</f>
        <v>0</v>
      </c>
      <c r="S69" s="61">
        <f>IF('Cumulative Cost Share Budget'!L68='Split CS budget (F)'!$L$1,'Cumulative Cost Share Budget'!S68,0)</f>
        <v>0</v>
      </c>
      <c r="T69" s="16"/>
      <c r="U69" s="323"/>
      <c r="V69" s="323"/>
      <c r="W69" s="323"/>
      <c r="X69" s="323"/>
      <c r="Y69" s="323"/>
    </row>
    <row r="70" spans="1:25" hidden="1">
      <c r="A70" s="449"/>
      <c r="B70" s="481"/>
      <c r="C70" s="480"/>
      <c r="D70" s="59"/>
      <c r="E70" s="16"/>
      <c r="F70" s="16"/>
      <c r="G70" s="16"/>
      <c r="H70" s="16"/>
      <c r="I70" s="16"/>
      <c r="J70" s="25"/>
      <c r="M70" s="215"/>
      <c r="N70" s="56"/>
      <c r="O70" s="56"/>
      <c r="P70" s="56"/>
      <c r="Q70" s="31"/>
      <c r="R70" s="56"/>
      <c r="S70" s="31"/>
      <c r="T70" s="16"/>
      <c r="U70" s="325"/>
      <c r="V70" s="326"/>
      <c r="W70" s="324"/>
      <c r="X70" s="324"/>
      <c r="Y70" s="324"/>
    </row>
    <row r="71" spans="1:25" hidden="1">
      <c r="A71" s="485">
        <f>IF('Cumulative Cost Share Budget'!$L70='Split CS budget (F)'!$L$1,'Cumulative Cost Share Budget'!A70,0)</f>
        <v>0</v>
      </c>
      <c r="B71" s="480">
        <f>IF('Cumulative Cost Share Budget'!$L70='Split CS budget (F)'!$L$1,'Cumulative Cost Share Budget'!B70,0)</f>
        <v>0</v>
      </c>
      <c r="C71" s="481"/>
      <c r="D71" s="33" t="s">
        <v>123</v>
      </c>
      <c r="E71" s="76">
        <f>ROUND($R71*$S71,6)</f>
        <v>0</v>
      </c>
      <c r="F71" s="76">
        <f>ROUND($R72*$S72,6)</f>
        <v>0</v>
      </c>
      <c r="G71" s="76">
        <f>ROUND($R73*$S73,6)</f>
        <v>0</v>
      </c>
      <c r="H71" s="76">
        <f>ROUND($R74*$S74,6)</f>
        <v>0</v>
      </c>
      <c r="I71" s="76">
        <f>ROUND($R75*$S75,6)</f>
        <v>0</v>
      </c>
      <c r="J71" s="46"/>
      <c r="M71" s="133">
        <f>IF('Cumulative Cost Share Budget'!L70='Split CS budget (F)'!$L$1,'Cumulative Cost Share Budget'!M70,0)</f>
        <v>0</v>
      </c>
      <c r="N71" s="214">
        <f>IF('Cumulative Cost Share Budget'!L70='Split CS budget (F)'!$L$1,'Cumulative Cost Share Budget'!N70,0)</f>
        <v>0</v>
      </c>
      <c r="O71" s="214">
        <f>IF('Cumulative Cost Share Budget'!$L70='Split CS budget (F)'!$L$1,'Cumulative Cost Share Budget'!O70,0)</f>
        <v>0</v>
      </c>
      <c r="P71" s="209">
        <f>IF('Cumulative Cost Share Budget'!L70='Split CS budget (F)'!$L$1,'Cumulative Cost Share Budget'!P70,0)</f>
        <v>0</v>
      </c>
      <c r="Q71" s="211">
        <f>IF('Cumulative Cost Share Budget'!L70='Split CS budget (F)'!$L$1,'Cumulative Cost Share Budget'!Q70,0)</f>
        <v>0</v>
      </c>
      <c r="R71" s="212">
        <f>IF('Cumulative Cost Share Budget'!L70='Split CS budget (F)'!$L$1,'Cumulative Cost Share Budget'!R70,0)</f>
        <v>0</v>
      </c>
      <c r="S71" s="61">
        <f>IF('Cumulative Cost Share Budget'!L70='Split CS budget (F)'!$L$1,'Cumulative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93">
        <f>IF('Cumulative Cost Share Budget'!$L71='Split CS budget (F)'!$L$1,'Cumulative Cost Share Budget'!A71,0)</f>
        <v>0</v>
      </c>
      <c r="B72" s="545">
        <f>IF('Cumulative Cost Share Budget'!$L71='Split CS budget (F)'!$L$1,'Cumulative Cost Share Budget'!B71,0)</f>
        <v>0</v>
      </c>
      <c r="C72" s="480"/>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(F)'!$L$1,'Cumulative Cost Share Budget'!Q71,0)</f>
        <v>0</v>
      </c>
      <c r="R72" s="212">
        <f>IF('Cumulative Cost Share Budget'!L71='Split CS budget (F)'!$L$1,'Cumulative Cost Share Budget'!R71,0)</f>
        <v>0</v>
      </c>
      <c r="S72" s="61">
        <f>IF('Cumulative Cost Share Budget'!L71='Split CS budget (F)'!$L$1,'Cumulative Cost Share Budget'!S71,0)</f>
        <v>0</v>
      </c>
      <c r="T72" s="16"/>
      <c r="U72" s="324"/>
      <c r="V72" s="324"/>
      <c r="W72" s="324"/>
      <c r="X72" s="324"/>
      <c r="Y72" s="324"/>
    </row>
    <row r="73" spans="1:25" hidden="1">
      <c r="A73" s="449"/>
      <c r="B73" s="486"/>
      <c r="C73" s="480"/>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(F)'!$L$1,'Cumulative Cost Share Budget'!Q72,0)</f>
        <v>0</v>
      </c>
      <c r="R73" s="212">
        <f>IF('Cumulative Cost Share Budget'!L72='Split CS budget (F)'!$L$1,'Cumulative Cost Share Budget'!R72,0)</f>
        <v>0</v>
      </c>
      <c r="S73" s="61">
        <f>IF('Cumulative Cost Share Budget'!L72='Split CS budget (F)'!$L$1,'Cumulative Cost Share Budget'!S72,0)</f>
        <v>0</v>
      </c>
      <c r="T73" s="16"/>
      <c r="U73" s="323"/>
      <c r="V73" s="323"/>
      <c r="W73" s="323"/>
      <c r="X73" s="323"/>
      <c r="Y73" s="323"/>
    </row>
    <row r="74" spans="1:25" ht="15" hidden="1">
      <c r="A74" s="449"/>
      <c r="B74" s="486"/>
      <c r="C74" s="480"/>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(F)'!$L$1,'Cumulative Cost Share Budget'!Q73,0)</f>
        <v>0</v>
      </c>
      <c r="R74" s="212">
        <f>IF('Cumulative Cost Share Budget'!L73='Split CS budget (F)'!$L$1,'Cumulative Cost Share Budget'!R73,0)</f>
        <v>0</v>
      </c>
      <c r="S74" s="61">
        <f>IF('Cumulative Cost Share Budget'!L73='Split CS budget (F)'!$L$1,'Cumulative Cost Share Budget'!S73,0)</f>
        <v>0</v>
      </c>
      <c r="T74" s="16"/>
      <c r="U74" s="324"/>
      <c r="V74" s="324"/>
      <c r="W74" s="324"/>
      <c r="X74" s="324"/>
      <c r="Y74" s="324"/>
    </row>
    <row r="75" spans="1:25" hidden="1">
      <c r="A75" s="449"/>
      <c r="B75" s="486"/>
      <c r="C75" s="480"/>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(F)'!$L$1,'Cumulative Cost Share Budget'!Q74,0)</f>
        <v>0</v>
      </c>
      <c r="R75" s="212">
        <f>IF('Cumulative Cost Share Budget'!L74='Split CS budget (F)'!$L$1,'Cumulative Cost Share Budget'!R74,0)</f>
        <v>0</v>
      </c>
      <c r="S75" s="61">
        <f>IF('Cumulative Cost Share Budget'!L74='Split CS budget (F)'!$L$1,'Cumulative Cost Share Budget'!S74,0)</f>
        <v>0</v>
      </c>
      <c r="T75" s="16"/>
      <c r="U75" s="323"/>
      <c r="V75" s="323"/>
      <c r="W75" s="323"/>
      <c r="X75" s="323"/>
      <c r="Y75" s="323"/>
    </row>
    <row r="76" spans="1:25" hidden="1">
      <c r="A76" s="449"/>
      <c r="B76" s="481"/>
      <c r="C76" s="480"/>
      <c r="D76" s="59"/>
      <c r="E76" s="16"/>
      <c r="F76" s="16"/>
      <c r="G76" s="16"/>
      <c r="H76" s="16"/>
      <c r="I76" s="16"/>
      <c r="J76" s="25"/>
      <c r="M76" s="215"/>
      <c r="N76" s="56"/>
      <c r="O76" s="56"/>
      <c r="P76" s="56"/>
      <c r="Q76" s="31"/>
      <c r="R76" s="56"/>
      <c r="S76" s="31"/>
      <c r="T76" s="16"/>
      <c r="U76" s="325"/>
      <c r="V76" s="326"/>
      <c r="W76" s="324"/>
      <c r="X76" s="324"/>
      <c r="Y76" s="324"/>
    </row>
    <row r="77" spans="1:25" hidden="1">
      <c r="A77" s="485">
        <f>IF('Cumulative Cost Share Budget'!$L76='Split CS budget (F)'!$L$1,'Cumulative Cost Share Budget'!A76,0)</f>
        <v>0</v>
      </c>
      <c r="B77" s="480">
        <f>IF('Cumulative Cost Share Budget'!$L76='Split CS budget (F)'!$L$1,'Cumulative Cost Share Budget'!B76,0)</f>
        <v>0</v>
      </c>
      <c r="C77" s="481"/>
      <c r="D77" s="33" t="s">
        <v>123</v>
      </c>
      <c r="E77" s="76">
        <f>ROUND($R77*$S77,6)</f>
        <v>0</v>
      </c>
      <c r="F77" s="76">
        <f>ROUND($R78*$S78,6)</f>
        <v>0</v>
      </c>
      <c r="G77" s="76">
        <f>ROUND($R79*$S79,6)</f>
        <v>0</v>
      </c>
      <c r="H77" s="76">
        <f>ROUND($R80*$S80,6)</f>
        <v>0</v>
      </c>
      <c r="I77" s="76">
        <f>ROUND($R81*$S81,6)</f>
        <v>0</v>
      </c>
      <c r="J77" s="46"/>
      <c r="M77" s="133">
        <f>IF('Cumulative Cost Share Budget'!L76='Split CS budget (F)'!$L$1,'Cumulative Cost Share Budget'!M76,0)</f>
        <v>0</v>
      </c>
      <c r="N77" s="214">
        <f>IF('Cumulative Cost Share Budget'!L76='Split CS budget (F)'!$L$1,'Cumulative Cost Share Budget'!N76,0)</f>
        <v>0</v>
      </c>
      <c r="O77" s="214">
        <f>IF('Cumulative Cost Share Budget'!$L76='Split CS budget (F)'!$L$1,'Cumulative Cost Share Budget'!O76,0)</f>
        <v>0</v>
      </c>
      <c r="P77" s="209">
        <f>IF('Cumulative Cost Share Budget'!L76='Split CS budget (F)'!$L$1,'Cumulative Cost Share Budget'!P76,0)</f>
        <v>0</v>
      </c>
      <c r="Q77" s="211">
        <f>IF('Cumulative Cost Share Budget'!L76='Split CS budget (F)'!$L$1,'Cumulative Cost Share Budget'!Q76,0)</f>
        <v>0</v>
      </c>
      <c r="R77" s="212">
        <f>IF('Cumulative Cost Share Budget'!L76='Split CS budget (F)'!$L$1,'Cumulative Cost Share Budget'!R76,0)</f>
        <v>0</v>
      </c>
      <c r="S77" s="61">
        <f>IF('Cumulative Cost Share Budget'!L76='Split CS budget (F)'!$L$1,'Cumulative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93">
        <f>IF('Cumulative Cost Share Budget'!$L77='Split CS budget (F)'!$L$1,'Cumulative Cost Share Budget'!A77,0)</f>
        <v>0</v>
      </c>
      <c r="B78" s="545">
        <f>IF('Cumulative Cost Share Budget'!$L77='Split CS budget (F)'!$L$1,'Cumulative Cost Share Budget'!B77,0)</f>
        <v>0</v>
      </c>
      <c r="C78" s="480"/>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(F)'!$L$1,'Cumulative Cost Share Budget'!Q77,0)</f>
        <v>0</v>
      </c>
      <c r="R78" s="212">
        <f>IF('Cumulative Cost Share Budget'!L77='Split CS budget (F)'!$L$1,'Cumulative Cost Share Budget'!R77,0)</f>
        <v>0</v>
      </c>
      <c r="S78" s="61">
        <f>IF('Cumulative Cost Share Budget'!L77='Split CS budget (F)'!$L$1,'Cumulative Cost Share Budget'!S77,0)</f>
        <v>0</v>
      </c>
      <c r="T78" s="16"/>
      <c r="U78" s="324"/>
      <c r="V78" s="324"/>
      <c r="W78" s="324"/>
      <c r="X78" s="324"/>
      <c r="Y78" s="324"/>
    </row>
    <row r="79" spans="1:25" hidden="1">
      <c r="A79" s="449"/>
      <c r="B79" s="486"/>
      <c r="C79" s="480"/>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(F)'!$L$1,'Cumulative Cost Share Budget'!Q78,0)</f>
        <v>0</v>
      </c>
      <c r="R79" s="212">
        <f>IF('Cumulative Cost Share Budget'!L78='Split CS budget (F)'!$L$1,'Cumulative Cost Share Budget'!R78,0)</f>
        <v>0</v>
      </c>
      <c r="S79" s="61">
        <f>IF('Cumulative Cost Share Budget'!L78='Split CS budget (F)'!$L$1,'Cumulative Cost Share Budget'!S78,0)</f>
        <v>0</v>
      </c>
      <c r="T79" s="16"/>
      <c r="U79" s="323"/>
      <c r="V79" s="323"/>
      <c r="W79" s="323"/>
      <c r="X79" s="323"/>
      <c r="Y79" s="323"/>
    </row>
    <row r="80" spans="1:25" ht="15" hidden="1">
      <c r="A80" s="449"/>
      <c r="B80" s="486"/>
      <c r="C80" s="480"/>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(F)'!$L$1,'Cumulative Cost Share Budget'!Q79,0)</f>
        <v>0</v>
      </c>
      <c r="R80" s="212">
        <f>IF('Cumulative Cost Share Budget'!L79='Split CS budget (F)'!$L$1,'Cumulative Cost Share Budget'!R79,0)</f>
        <v>0</v>
      </c>
      <c r="S80" s="61">
        <f>IF('Cumulative Cost Share Budget'!L79='Split CS budget (F)'!$L$1,'Cumulative Cost Share Budget'!S79,0)</f>
        <v>0</v>
      </c>
      <c r="T80" s="16"/>
      <c r="U80" s="324"/>
      <c r="V80" s="324"/>
      <c r="W80" s="324"/>
      <c r="X80" s="324"/>
      <c r="Y80" s="324"/>
    </row>
    <row r="81" spans="1:25" hidden="1">
      <c r="A81" s="449"/>
      <c r="B81" s="486"/>
      <c r="C81" s="480"/>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(F)'!$L$1,'Cumulative Cost Share Budget'!Q80,0)</f>
        <v>0</v>
      </c>
      <c r="R81" s="212">
        <f>IF('Cumulative Cost Share Budget'!L80='Split CS budget (F)'!$L$1,'Cumulative Cost Share Budget'!R80,0)</f>
        <v>0</v>
      </c>
      <c r="S81" s="61">
        <f>IF('Cumulative Cost Share Budget'!L80='Split CS budget (F)'!$L$1,'Cumulative Cost Share Budget'!S80,0)</f>
        <v>0</v>
      </c>
      <c r="T81" s="16"/>
      <c r="U81" s="323"/>
      <c r="V81" s="323"/>
      <c r="W81" s="323"/>
      <c r="X81" s="323"/>
      <c r="Y81" s="323"/>
    </row>
    <row r="82" spans="1:25" hidden="1">
      <c r="A82" s="449"/>
      <c r="B82" s="481"/>
      <c r="C82" s="480"/>
      <c r="D82" s="59"/>
      <c r="E82" s="16"/>
      <c r="F82" s="16"/>
      <c r="G82" s="16"/>
      <c r="H82" s="16"/>
      <c r="I82" s="16"/>
      <c r="J82" s="25"/>
      <c r="M82" s="215"/>
      <c r="N82" s="56"/>
      <c r="O82" s="56"/>
      <c r="P82" s="56"/>
      <c r="Q82" s="31"/>
      <c r="R82" s="56"/>
      <c r="S82" s="31"/>
      <c r="T82" s="16"/>
      <c r="U82" s="325"/>
      <c r="V82" s="326"/>
      <c r="W82" s="324"/>
      <c r="X82" s="324"/>
      <c r="Y82" s="324"/>
    </row>
    <row r="83" spans="1:25" hidden="1">
      <c r="A83" s="485">
        <f>IF('Cumulative Cost Share Budget'!$L82='Split CS budget (F)'!$L$1,'Cumulative Cost Share Budget'!A82,0)</f>
        <v>0</v>
      </c>
      <c r="B83" s="480">
        <f>IF('Cumulative Cost Share Budget'!$L82='Split CS budget (F)'!$L$1,'Cumulative Cost Share Budget'!B82,0)</f>
        <v>0</v>
      </c>
      <c r="C83" s="481"/>
      <c r="D83" s="33" t="s">
        <v>123</v>
      </c>
      <c r="E83" s="76">
        <f>ROUND($R83*$S83,6)</f>
        <v>0</v>
      </c>
      <c r="F83" s="76">
        <f>ROUND($R84*$S84,6)</f>
        <v>0</v>
      </c>
      <c r="G83" s="76">
        <f>ROUND($R85*$S85,6)</f>
        <v>0</v>
      </c>
      <c r="H83" s="76">
        <f>ROUND($R86*$S86,6)</f>
        <v>0</v>
      </c>
      <c r="I83" s="76">
        <f>ROUND($R87*$S87,6)</f>
        <v>0</v>
      </c>
      <c r="J83" s="46"/>
      <c r="M83" s="133">
        <f>IF('Cumulative Cost Share Budget'!L82='Split CS budget (F)'!$L$1,'Cumulative Cost Share Budget'!M82,0)</f>
        <v>0</v>
      </c>
      <c r="N83" s="214">
        <f>IF('Cumulative Cost Share Budget'!L82='Split CS budget (F)'!$L$1,'Cumulative Cost Share Budget'!N82,0)</f>
        <v>0</v>
      </c>
      <c r="O83" s="214">
        <f>IF('Cumulative Cost Share Budget'!$L82='Split CS budget (F)'!$L$1,'Cumulative Cost Share Budget'!O82,0)</f>
        <v>0</v>
      </c>
      <c r="P83" s="209">
        <f>IF('Cumulative Cost Share Budget'!L82='Split CS budget (F)'!$L$1,'Cumulative Cost Share Budget'!P82,0)</f>
        <v>0</v>
      </c>
      <c r="Q83" s="211">
        <f>IF('Cumulative Cost Share Budget'!L82='Split CS budget (F)'!$L$1,'Cumulative Cost Share Budget'!Q82,0)</f>
        <v>0</v>
      </c>
      <c r="R83" s="212">
        <f>IF('Cumulative Cost Share Budget'!L82='Split CS budget (F)'!$L$1,'Cumulative Cost Share Budget'!R82,0)</f>
        <v>0</v>
      </c>
      <c r="S83" s="61">
        <f>IF('Cumulative Cost Share Budget'!L82='Split CS budget (F)'!$L$1,'Cumulative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93">
        <f>IF('Cumulative Cost Share Budget'!$L83='Split CS budget (F)'!$L$1,'Cumulative Cost Share Budget'!A83,0)</f>
        <v>0</v>
      </c>
      <c r="B84" s="545">
        <f>IF('Cumulative Cost Share Budget'!$L83='Split CS budget (F)'!$L$1,'Cumulative Cost Share Budget'!B83,0)</f>
        <v>0</v>
      </c>
      <c r="C84" s="480"/>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(F)'!$L$1,'Cumulative Cost Share Budget'!Q83,0)</f>
        <v>0</v>
      </c>
      <c r="R84" s="212">
        <f>IF('Cumulative Cost Share Budget'!L83='Split CS budget (F)'!$L$1,'Cumulative Cost Share Budget'!R83,0)</f>
        <v>0</v>
      </c>
      <c r="S84" s="61">
        <f>IF('Cumulative Cost Share Budget'!L83='Split CS budget (F)'!$L$1,'Cumulative Cost Share Budget'!S83,0)</f>
        <v>0</v>
      </c>
      <c r="T84" s="16"/>
      <c r="U84" s="324"/>
      <c r="V84" s="324"/>
      <c r="W84" s="324"/>
      <c r="X84" s="324"/>
      <c r="Y84" s="324"/>
    </row>
    <row r="85" spans="1:25" hidden="1">
      <c r="A85" s="449"/>
      <c r="B85" s="486"/>
      <c r="C85" s="480"/>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(F)'!$L$1,'Cumulative Cost Share Budget'!Q84,0)</f>
        <v>0</v>
      </c>
      <c r="R85" s="212">
        <f>IF('Cumulative Cost Share Budget'!L84='Split CS budget (F)'!$L$1,'Cumulative Cost Share Budget'!R84,0)</f>
        <v>0</v>
      </c>
      <c r="S85" s="61">
        <f>IF('Cumulative Cost Share Budget'!L84='Split CS budget (F)'!$L$1,'Cumulative Cost Share Budget'!S84,0)</f>
        <v>0</v>
      </c>
      <c r="T85" s="16"/>
      <c r="U85" s="323"/>
      <c r="V85" s="323"/>
      <c r="W85" s="323"/>
      <c r="X85" s="323"/>
      <c r="Y85" s="323"/>
    </row>
    <row r="86" spans="1:25" ht="15" hidden="1">
      <c r="A86" s="449"/>
      <c r="B86" s="486"/>
      <c r="C86" s="480"/>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(F)'!$L$1,'Cumulative Cost Share Budget'!Q85,0)</f>
        <v>0</v>
      </c>
      <c r="R86" s="212">
        <f>IF('Cumulative Cost Share Budget'!L85='Split CS budget (F)'!$L$1,'Cumulative Cost Share Budget'!R85,0)</f>
        <v>0</v>
      </c>
      <c r="S86" s="61">
        <f>IF('Cumulative Cost Share Budget'!L85='Split CS budget (F)'!$L$1,'Cumulative Cost Share Budget'!S85,0)</f>
        <v>0</v>
      </c>
      <c r="T86" s="16"/>
      <c r="U86" s="324"/>
      <c r="V86" s="324"/>
      <c r="W86" s="324"/>
      <c r="X86" s="324"/>
      <c r="Y86" s="324"/>
    </row>
    <row r="87" spans="1:25" hidden="1">
      <c r="A87" s="449"/>
      <c r="B87" s="486"/>
      <c r="C87" s="480"/>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(F)'!$L$1,'Cumulative Cost Share Budget'!Q86,0)</f>
        <v>0</v>
      </c>
      <c r="R87" s="212">
        <f>IF('Cumulative Cost Share Budget'!L86='Split CS budget (F)'!$L$1,'Cumulative Cost Share Budget'!R86,0)</f>
        <v>0</v>
      </c>
      <c r="S87" s="61">
        <f>IF('Cumulative Cost Share Budget'!L86='Split CS budget (F)'!$L$1,'Cumulative Cost Share Budget'!S86,0)</f>
        <v>0</v>
      </c>
      <c r="T87" s="16"/>
      <c r="U87" s="323"/>
      <c r="V87" s="323"/>
      <c r="W87" s="323"/>
      <c r="X87" s="323"/>
      <c r="Y87" s="323"/>
    </row>
    <row r="88" spans="1:25" hidden="1">
      <c r="A88" s="449"/>
      <c r="B88" s="481"/>
      <c r="C88" s="480"/>
      <c r="D88" s="59"/>
      <c r="E88" s="16"/>
      <c r="F88" s="16"/>
      <c r="G88" s="16"/>
      <c r="H88" s="16"/>
      <c r="I88" s="16"/>
      <c r="J88" s="25"/>
      <c r="M88" s="215"/>
      <c r="N88" s="56"/>
      <c r="O88" s="56"/>
      <c r="P88" s="56"/>
      <c r="Q88" s="31"/>
      <c r="R88" s="56"/>
      <c r="S88" s="31"/>
      <c r="T88" s="16"/>
      <c r="U88" s="325"/>
      <c r="V88" s="326"/>
      <c r="W88" s="324"/>
      <c r="X88" s="324"/>
      <c r="Y88" s="324"/>
    </row>
    <row r="89" spans="1:25" hidden="1">
      <c r="A89" s="485">
        <f>IF('Cumulative Cost Share Budget'!$L88='Split CS budget (F)'!$L$1,'Cumulative Cost Share Budget'!A88,0)</f>
        <v>0</v>
      </c>
      <c r="B89" s="480">
        <f>IF('Cumulative Cost Share Budget'!$L88='Split CS budget (F)'!$L$1,'Cumulative Cost Share Budget'!B88,0)</f>
        <v>0</v>
      </c>
      <c r="C89" s="481"/>
      <c r="D89" s="33" t="s">
        <v>123</v>
      </c>
      <c r="E89" s="76">
        <f>ROUND($R89*$S89,6)</f>
        <v>0</v>
      </c>
      <c r="F89" s="76">
        <f>ROUND($R90*$S90,6)</f>
        <v>0</v>
      </c>
      <c r="G89" s="76">
        <f>ROUND($R91*$S91,6)</f>
        <v>0</v>
      </c>
      <c r="H89" s="76">
        <f>ROUND($R92*$S92,6)</f>
        <v>0</v>
      </c>
      <c r="I89" s="76">
        <f>ROUND($R93*$S93,6)</f>
        <v>0</v>
      </c>
      <c r="J89" s="46"/>
      <c r="M89" s="133">
        <f>IF('Cumulative Cost Share Budget'!L88='Split CS budget (F)'!$L$1,'Cumulative Cost Share Budget'!M88,0)</f>
        <v>0</v>
      </c>
      <c r="N89" s="214">
        <f>IF('Cumulative Cost Share Budget'!L88='Split CS budget (F)'!$L$1,'Cumulative Cost Share Budget'!N88,0)</f>
        <v>0</v>
      </c>
      <c r="O89" s="214">
        <f>IF('Cumulative Cost Share Budget'!$L88='Split CS budget (F)'!$L$1,'Cumulative Cost Share Budget'!O88,0)</f>
        <v>0</v>
      </c>
      <c r="P89" s="209">
        <f>IF('Cumulative Cost Share Budget'!L88='Split CS budget (F)'!$L$1,'Cumulative Cost Share Budget'!P88,0)</f>
        <v>0</v>
      </c>
      <c r="Q89" s="211">
        <f>IF('Cumulative Cost Share Budget'!L88='Split CS budget (F)'!$L$1,'Cumulative Cost Share Budget'!Q88,0)</f>
        <v>0</v>
      </c>
      <c r="R89" s="212">
        <f>IF('Cumulative Cost Share Budget'!L88='Split CS budget (F)'!$L$1,'Cumulative Cost Share Budget'!R88,0)</f>
        <v>0</v>
      </c>
      <c r="S89" s="61">
        <f>IF('Cumulative Cost Share Budget'!L88='Split CS budget (F)'!$L$1,'Cumulative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93">
        <f>IF('Cumulative Cost Share Budget'!$L89='Split CS budget (F)'!$L$1,'Cumulative Cost Share Budget'!A89,0)</f>
        <v>0</v>
      </c>
      <c r="B90" s="545">
        <f>IF('Cumulative Cost Share Budget'!$L89='Split CS budget (F)'!$L$1,'Cumulative Cost Share Budget'!B89,0)</f>
        <v>0</v>
      </c>
      <c r="C90" s="480"/>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(F)'!$L$1,'Cumulative Cost Share Budget'!Q89,0)</f>
        <v>0</v>
      </c>
      <c r="R90" s="212">
        <f>IF('Cumulative Cost Share Budget'!L89='Split CS budget (F)'!$L$1,'Cumulative Cost Share Budget'!R89,0)</f>
        <v>0</v>
      </c>
      <c r="S90" s="61">
        <f>IF('Cumulative Cost Share Budget'!L89='Split CS budget (F)'!$L$1,'Cumulative Cost Share Budget'!S89,0)</f>
        <v>0</v>
      </c>
      <c r="T90" s="16"/>
      <c r="U90" s="324"/>
      <c r="V90" s="324"/>
      <c r="W90" s="324"/>
      <c r="X90" s="324"/>
      <c r="Y90" s="324"/>
    </row>
    <row r="91" spans="1:25" hidden="1">
      <c r="A91" s="449"/>
      <c r="B91" s="486"/>
      <c r="C91" s="480"/>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(F)'!$L$1,'Cumulative Cost Share Budget'!Q90,0)</f>
        <v>0</v>
      </c>
      <c r="R91" s="212">
        <f>IF('Cumulative Cost Share Budget'!L90='Split CS budget (F)'!$L$1,'Cumulative Cost Share Budget'!R90,0)</f>
        <v>0</v>
      </c>
      <c r="S91" s="61">
        <f>IF('Cumulative Cost Share Budget'!L90='Split CS budget (F)'!$L$1,'Cumulative Cost Share Budget'!S90,0)</f>
        <v>0</v>
      </c>
      <c r="T91" s="16"/>
      <c r="U91" s="323"/>
      <c r="V91" s="323"/>
      <c r="W91" s="323"/>
      <c r="X91" s="323"/>
      <c r="Y91" s="323"/>
    </row>
    <row r="92" spans="1:25" ht="15" hidden="1">
      <c r="A92" s="449"/>
      <c r="B92" s="486"/>
      <c r="C92" s="480"/>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(F)'!$L$1,'Cumulative Cost Share Budget'!Q91,0)</f>
        <v>0</v>
      </c>
      <c r="R92" s="212">
        <f>IF('Cumulative Cost Share Budget'!L91='Split CS budget (F)'!$L$1,'Cumulative Cost Share Budget'!R91,0)</f>
        <v>0</v>
      </c>
      <c r="S92" s="61">
        <f>IF('Cumulative Cost Share Budget'!L91='Split CS budget (F)'!$L$1,'Cumulative Cost Share Budget'!S91,0)</f>
        <v>0</v>
      </c>
      <c r="T92" s="16"/>
      <c r="U92" s="324"/>
      <c r="V92" s="324"/>
      <c r="W92" s="324"/>
      <c r="X92" s="324"/>
      <c r="Y92" s="324"/>
    </row>
    <row r="93" spans="1:25" hidden="1">
      <c r="A93" s="449"/>
      <c r="B93" s="486"/>
      <c r="C93" s="480"/>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(F)'!$L$1,'Cumulative Cost Share Budget'!Q92,0)</f>
        <v>0</v>
      </c>
      <c r="R93" s="212">
        <f>IF('Cumulative Cost Share Budget'!L92='Split CS budget (F)'!$L$1,'Cumulative Cost Share Budget'!R92,0)</f>
        <v>0</v>
      </c>
      <c r="S93" s="61">
        <f>IF('Cumulative Cost Share Budget'!L92='Split CS budget (F)'!$L$1,'Cumulative Cost Share Budget'!S92,0)</f>
        <v>0</v>
      </c>
      <c r="T93" s="16"/>
      <c r="U93" s="323"/>
      <c r="V93" s="323"/>
      <c r="W93" s="323"/>
      <c r="X93" s="323"/>
      <c r="Y93" s="323"/>
    </row>
    <row r="94" spans="1:25" hidden="1">
      <c r="A94" s="449"/>
      <c r="B94" s="481"/>
      <c r="C94" s="480"/>
      <c r="D94" s="59"/>
      <c r="E94" s="16"/>
      <c r="F94" s="16"/>
      <c r="G94" s="16"/>
      <c r="H94" s="16"/>
      <c r="I94" s="16"/>
      <c r="J94" s="25"/>
      <c r="M94" s="215"/>
      <c r="N94" s="56"/>
      <c r="O94" s="56"/>
      <c r="P94" s="56"/>
      <c r="Q94" s="31"/>
      <c r="R94" s="56"/>
      <c r="S94" s="31"/>
      <c r="T94" s="16"/>
      <c r="U94" s="325"/>
      <c r="V94" s="326"/>
      <c r="W94" s="324"/>
      <c r="X94" s="324"/>
      <c r="Y94" s="324"/>
    </row>
    <row r="95" spans="1:25" hidden="1">
      <c r="A95" s="485">
        <f>IF('Cumulative Cost Share Budget'!$L94='Split CS budget (F)'!$L$1,'Cumulative Cost Share Budget'!A94,0)</f>
        <v>0</v>
      </c>
      <c r="B95" s="480">
        <f>IF('Cumulative Cost Share Budget'!$L94='Split CS budget (F)'!$L$1,'Cumulative Cost Share Budget'!B94,0)</f>
        <v>0</v>
      </c>
      <c r="C95" s="481"/>
      <c r="D95" s="33" t="s">
        <v>123</v>
      </c>
      <c r="E95" s="76">
        <f>ROUND($R95*$S95,6)</f>
        <v>0</v>
      </c>
      <c r="F95" s="76">
        <f>ROUND($R96*$S96,6)</f>
        <v>0</v>
      </c>
      <c r="G95" s="76">
        <f>ROUND($R97*$S97,6)</f>
        <v>0</v>
      </c>
      <c r="H95" s="76">
        <f>ROUND($R98*$S98,6)</f>
        <v>0</v>
      </c>
      <c r="I95" s="76">
        <f>ROUND($R99*$S99,6)</f>
        <v>0</v>
      </c>
      <c r="J95" s="46"/>
      <c r="M95" s="133">
        <f>IF('Cumulative Cost Share Budget'!L94='Split CS budget (F)'!$L$1,'Cumulative Cost Share Budget'!M94,0)</f>
        <v>0</v>
      </c>
      <c r="N95" s="214">
        <f>IF('Cumulative Cost Share Budget'!L94='Split CS budget (F)'!$L$1,'Cumulative Cost Share Budget'!N94,0)</f>
        <v>0</v>
      </c>
      <c r="O95" s="214">
        <f>IF('Cumulative Cost Share Budget'!$L94='Split CS budget (F)'!$L$1,'Cumulative Cost Share Budget'!O94,0)</f>
        <v>0</v>
      </c>
      <c r="P95" s="209">
        <f>IF('Cumulative Cost Share Budget'!L94='Split CS budget (F)'!$L$1,'Cumulative Cost Share Budget'!P94,0)</f>
        <v>0</v>
      </c>
      <c r="Q95" s="211">
        <f>IF('Cumulative Cost Share Budget'!L94='Split CS budget (F)'!$L$1,'Cumulative Cost Share Budget'!Q94,0)</f>
        <v>0</v>
      </c>
      <c r="R95" s="212">
        <f>IF('Cumulative Cost Share Budget'!L94='Split CS budget (F)'!$L$1,'Cumulative Cost Share Budget'!R94,0)</f>
        <v>0</v>
      </c>
      <c r="S95" s="61">
        <f>IF('Cumulative Cost Share Budget'!L94='Split CS budget (F)'!$L$1,'Cumulative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93">
        <f>IF('Cumulative Cost Share Budget'!$L95='Split CS budget (F)'!$L$1,'Cumulative Cost Share Budget'!A95,0)</f>
        <v>0</v>
      </c>
      <c r="B96" s="545">
        <f>IF('Cumulative Cost Share Budget'!$L95='Split CS budget (F)'!$L$1,'Cumulative Cost Share Budget'!B95,0)</f>
        <v>0</v>
      </c>
      <c r="C96" s="480"/>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(F)'!$L$1,'Cumulative Cost Share Budget'!Q95,0)</f>
        <v>0</v>
      </c>
      <c r="R96" s="212">
        <f>IF('Cumulative Cost Share Budget'!L95='Split CS budget (F)'!$L$1,'Cumulative Cost Share Budget'!R95,0)</f>
        <v>0</v>
      </c>
      <c r="S96" s="61">
        <f>IF('Cumulative Cost Share Budget'!L95='Split CS budget (F)'!$L$1,'Cumulative Cost Share Budget'!S95,0)</f>
        <v>0</v>
      </c>
      <c r="T96" s="16"/>
      <c r="U96" s="324"/>
      <c r="V96" s="324"/>
      <c r="W96" s="324"/>
      <c r="X96" s="324"/>
      <c r="Y96" s="324"/>
    </row>
    <row r="97" spans="1:25" hidden="1">
      <c r="A97" s="449"/>
      <c r="B97" s="486"/>
      <c r="C97" s="480"/>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(F)'!$L$1,'Cumulative Cost Share Budget'!Q96,0)</f>
        <v>0</v>
      </c>
      <c r="R97" s="212">
        <f>IF('Cumulative Cost Share Budget'!L96='Split CS budget (F)'!$L$1,'Cumulative Cost Share Budget'!R96,0)</f>
        <v>0</v>
      </c>
      <c r="S97" s="61">
        <f>IF('Cumulative Cost Share Budget'!L96='Split CS budget (F)'!$L$1,'Cumulative Cost Share Budget'!S96,0)</f>
        <v>0</v>
      </c>
      <c r="T97" s="16"/>
      <c r="U97" s="323"/>
      <c r="V97" s="323"/>
      <c r="W97" s="323"/>
      <c r="X97" s="323"/>
      <c r="Y97" s="323"/>
    </row>
    <row r="98" spans="1:25" ht="15" hidden="1">
      <c r="A98" s="449"/>
      <c r="B98" s="486"/>
      <c r="C98" s="480"/>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(F)'!$L$1,'Cumulative Cost Share Budget'!Q97,0)</f>
        <v>0</v>
      </c>
      <c r="R98" s="212">
        <f>IF('Cumulative Cost Share Budget'!L97='Split CS budget (F)'!$L$1,'Cumulative Cost Share Budget'!R97,0)</f>
        <v>0</v>
      </c>
      <c r="S98" s="61">
        <f>IF('Cumulative Cost Share Budget'!L97='Split CS budget (F)'!$L$1,'Cumulative Cost Share Budget'!S97,0)</f>
        <v>0</v>
      </c>
      <c r="T98" s="16"/>
      <c r="U98" s="324"/>
      <c r="V98" s="324"/>
      <c r="W98" s="324"/>
      <c r="X98" s="324"/>
      <c r="Y98" s="324"/>
    </row>
    <row r="99" spans="1:25" hidden="1">
      <c r="A99" s="449"/>
      <c r="B99" s="486"/>
      <c r="C99" s="480"/>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(F)'!$L$1,'Cumulative Cost Share Budget'!Q98,0)</f>
        <v>0</v>
      </c>
      <c r="R99" s="212">
        <f>IF('Cumulative Cost Share Budget'!L98='Split CS budget (F)'!$L$1,'Cumulative Cost Share Budget'!R98,0)</f>
        <v>0</v>
      </c>
      <c r="S99" s="61">
        <f>IF('Cumulative Cost Share Budget'!L98='Split CS budget (F)'!$L$1,'Cumulative Cost Share Budget'!S98,0)</f>
        <v>0</v>
      </c>
      <c r="T99" s="16"/>
      <c r="U99" s="323"/>
      <c r="V99" s="323"/>
      <c r="W99" s="323"/>
      <c r="X99" s="323"/>
      <c r="Y99" s="323"/>
    </row>
    <row r="100" spans="1:25" hidden="1">
      <c r="A100" s="449"/>
      <c r="B100" s="481"/>
      <c r="C100" s="480"/>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5">
        <f>IF('Cumulative Cost Share Budget'!$L100='Split CS budget (F)'!$L$1,'Cumulative Cost Share Budget'!A100,0)</f>
        <v>0</v>
      </c>
      <c r="B101" s="480">
        <f>IF('Cumulative Cost Share Budget'!$L100='Split CS budget (F)'!$L$1,'Cumulative Cost Share Budget'!B100,0)</f>
        <v>0</v>
      </c>
      <c r="C101" s="481"/>
      <c r="D101" s="33" t="s">
        <v>123</v>
      </c>
      <c r="E101" s="76">
        <f>ROUND($R101*$S101,6)</f>
        <v>0</v>
      </c>
      <c r="F101" s="76">
        <f>ROUND($R102*$S102,6)</f>
        <v>0</v>
      </c>
      <c r="G101" s="76">
        <f>ROUND($R103*$S103,6)</f>
        <v>0</v>
      </c>
      <c r="H101" s="76">
        <f>ROUND($R104*$S104,6)</f>
        <v>0</v>
      </c>
      <c r="I101" s="76">
        <f>ROUND($R105*$S105,6)</f>
        <v>0</v>
      </c>
      <c r="J101" s="46"/>
      <c r="M101" s="133">
        <f>IF('Cumulative Cost Share Budget'!L100='Split CS budget (F)'!$L$1,'Cumulative Cost Share Budget'!M100,0)</f>
        <v>0</v>
      </c>
      <c r="N101" s="214">
        <f>IF('Cumulative Cost Share Budget'!L100='Split CS budget (F)'!$L$1,'Cumulative Cost Share Budget'!N100,0)</f>
        <v>0</v>
      </c>
      <c r="O101" s="214">
        <f>IF('Cumulative Cost Share Budget'!$L100='Split CS budget (F)'!$L$1,'Cumulative Cost Share Budget'!O100,0)</f>
        <v>0</v>
      </c>
      <c r="P101" s="209">
        <f>IF('Cumulative Cost Share Budget'!L100='Split CS budget (F)'!$L$1,'Cumulative Cost Share Budget'!P100,0)</f>
        <v>0</v>
      </c>
      <c r="Q101" s="211">
        <f>IF('Cumulative Cost Share Budget'!L100='Split CS budget (F)'!$L$1,'Cumulative Cost Share Budget'!Q100,0)</f>
        <v>0</v>
      </c>
      <c r="R101" s="212">
        <f>IF('Cumulative Cost Share Budget'!L100='Split CS budget (F)'!$L$1,'Cumulative Cost Share Budget'!R100,0)</f>
        <v>0</v>
      </c>
      <c r="S101" s="61">
        <f>IF('Cumulative Cost Share Budget'!L100='Split CS budget (F)'!$L$1,'Cumulative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93">
        <f>IF('Cumulative Cost Share Budget'!$L101='Split CS budget (F)'!$L$1,'Cumulative Cost Share Budget'!A101,0)</f>
        <v>0</v>
      </c>
      <c r="B102" s="545">
        <f>IF('Cumulative Cost Share Budget'!$L101='Split CS budget (F)'!$L$1,'Cumulative Cost Share Budget'!B101,0)</f>
        <v>0</v>
      </c>
      <c r="C102" s="480"/>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(F)'!$L$1,'Cumulative Cost Share Budget'!Q101,0)</f>
        <v>0</v>
      </c>
      <c r="R102" s="212">
        <f>IF('Cumulative Cost Share Budget'!L101='Split CS budget (F)'!$L$1,'Cumulative Cost Share Budget'!R101,0)</f>
        <v>0</v>
      </c>
      <c r="S102" s="61">
        <f>IF('Cumulative Cost Share Budget'!L101='Split CS budget (F)'!$L$1,'Cumulative Cost Share Budget'!S101,0)</f>
        <v>0</v>
      </c>
      <c r="T102" s="16"/>
      <c r="U102" s="324"/>
      <c r="V102" s="324"/>
      <c r="W102" s="324"/>
      <c r="X102" s="324"/>
      <c r="Y102" s="324"/>
    </row>
    <row r="103" spans="1:25" hidden="1">
      <c r="A103" s="449"/>
      <c r="B103" s="486"/>
      <c r="C103" s="480"/>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(F)'!$L$1,'Cumulative Cost Share Budget'!Q102,0)</f>
        <v>0</v>
      </c>
      <c r="R103" s="212">
        <f>IF('Cumulative Cost Share Budget'!L102='Split CS budget (F)'!$L$1,'Cumulative Cost Share Budget'!R102,0)</f>
        <v>0</v>
      </c>
      <c r="S103" s="61">
        <f>IF('Cumulative Cost Share Budget'!L102='Split CS budget (F)'!$L$1,'Cumulative Cost Share Budget'!S102,0)</f>
        <v>0</v>
      </c>
      <c r="T103" s="16"/>
      <c r="U103" s="323"/>
      <c r="V103" s="323"/>
      <c r="W103" s="323"/>
      <c r="X103" s="323"/>
      <c r="Y103" s="323"/>
    </row>
    <row r="104" spans="1:25" ht="15" hidden="1">
      <c r="A104" s="449"/>
      <c r="B104" s="486"/>
      <c r="C104" s="480"/>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(F)'!$L$1,'Cumulative Cost Share Budget'!Q103,0)</f>
        <v>0</v>
      </c>
      <c r="R104" s="212">
        <f>IF('Cumulative Cost Share Budget'!L103='Split CS budget (F)'!$L$1,'Cumulative Cost Share Budget'!R103,0)</f>
        <v>0</v>
      </c>
      <c r="S104" s="61">
        <f>IF('Cumulative Cost Share Budget'!L103='Split CS budget (F)'!$L$1,'Cumulative Cost Share Budget'!S103,0)</f>
        <v>0</v>
      </c>
      <c r="T104" s="16"/>
      <c r="U104" s="324"/>
      <c r="V104" s="324"/>
      <c r="W104" s="324"/>
      <c r="X104" s="324"/>
      <c r="Y104" s="324"/>
    </row>
    <row r="105" spans="1:25" hidden="1">
      <c r="A105" s="449"/>
      <c r="B105" s="486"/>
      <c r="C105" s="480"/>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(F)'!$L$1,'Cumulative Cost Share Budget'!Q104,0)</f>
        <v>0</v>
      </c>
      <c r="R105" s="212">
        <f>IF('Cumulative Cost Share Budget'!L104='Split CS budget (F)'!$L$1,'Cumulative Cost Share Budget'!R104,0)</f>
        <v>0</v>
      </c>
      <c r="S105" s="61">
        <f>IF('Cumulative Cost Share Budget'!L104='Split CS budget (F)'!$L$1,'Cumulative Cost Share Budget'!S104,0)</f>
        <v>0</v>
      </c>
      <c r="T105" s="16"/>
      <c r="U105" s="323"/>
      <c r="V105" s="323"/>
      <c r="W105" s="323"/>
      <c r="X105" s="323"/>
      <c r="Y105" s="323"/>
    </row>
    <row r="106" spans="1:25" hidden="1">
      <c r="A106" s="449"/>
      <c r="B106" s="481"/>
      <c r="C106" s="480"/>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5">
        <f>IF('Cumulative Cost Share Budget'!$L106='Split CS budget (F)'!$L$1,'Cumulative Cost Share Budget'!A106,0)</f>
        <v>0</v>
      </c>
      <c r="B107" s="480">
        <f>IF('Cumulative Cost Share Budget'!$L106='Split CS budget (F)'!$L$1,'Cumulative Cost Share Budget'!B106,0)</f>
        <v>0</v>
      </c>
      <c r="C107" s="481"/>
      <c r="D107" s="33" t="s">
        <v>123</v>
      </c>
      <c r="E107" s="76">
        <f>ROUND($R107*$S107,6)</f>
        <v>0</v>
      </c>
      <c r="F107" s="76">
        <f>ROUND($R108*$S108,6)</f>
        <v>0</v>
      </c>
      <c r="G107" s="76">
        <f>ROUND($R109*$S109,6)</f>
        <v>0</v>
      </c>
      <c r="H107" s="76">
        <f>ROUND($R110*$S110,6)</f>
        <v>0</v>
      </c>
      <c r="I107" s="76">
        <f>ROUND($R111*$S111,6)</f>
        <v>0</v>
      </c>
      <c r="J107" s="46"/>
      <c r="M107" s="133">
        <f>IF('Cumulative Cost Share Budget'!L106='Split CS budget (F)'!$L$1,'Cumulative Cost Share Budget'!M106,0)</f>
        <v>0</v>
      </c>
      <c r="N107" s="214">
        <f>IF('Cumulative Cost Share Budget'!L106='Split CS budget (F)'!$L$1,'Cumulative Cost Share Budget'!N106,0)</f>
        <v>0</v>
      </c>
      <c r="O107" s="214">
        <f>IF('Cumulative Cost Share Budget'!$L106='Split CS budget (F)'!$L$1,'Cumulative Cost Share Budget'!O106,0)</f>
        <v>0</v>
      </c>
      <c r="P107" s="209">
        <f>IF('Cumulative Cost Share Budget'!L106='Split CS budget (F)'!$L$1,'Cumulative Cost Share Budget'!P106,0)</f>
        <v>0</v>
      </c>
      <c r="Q107" s="211">
        <f>IF('Cumulative Cost Share Budget'!L106='Split CS budget (F)'!$L$1,'Cumulative Cost Share Budget'!Q106,0)</f>
        <v>0</v>
      </c>
      <c r="R107" s="212">
        <f>IF('Cumulative Cost Share Budget'!L106='Split CS budget (F)'!$L$1,'Cumulative Cost Share Budget'!R106,0)</f>
        <v>0</v>
      </c>
      <c r="S107" s="61">
        <f>IF('Cumulative Cost Share Budget'!L106='Split CS budget (F)'!$L$1,'Cumulative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93">
        <f>IF('Cumulative Cost Share Budget'!$L107='Split CS budget (F)'!$L$1,'Cumulative Cost Share Budget'!A107,0)</f>
        <v>0</v>
      </c>
      <c r="B108" s="545">
        <f>IF('Cumulative Cost Share Budget'!$L107='Split CS budget (F)'!$L$1,'Cumulative Cost Share Budget'!B107,0)</f>
        <v>0</v>
      </c>
      <c r="C108" s="480"/>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(F)'!$L$1,'Cumulative Cost Share Budget'!Q107,0)</f>
        <v>0</v>
      </c>
      <c r="R108" s="212">
        <f>IF('Cumulative Cost Share Budget'!L107='Split CS budget (F)'!$L$1,'Cumulative Cost Share Budget'!R107,0)</f>
        <v>0</v>
      </c>
      <c r="S108" s="61">
        <f>IF('Cumulative Cost Share Budget'!L107='Split CS budget (F)'!$L$1,'Cumulative Cost Share Budget'!S107,0)</f>
        <v>0</v>
      </c>
      <c r="T108" s="16"/>
      <c r="U108" s="324"/>
      <c r="V108" s="324"/>
      <c r="W108" s="324"/>
      <c r="X108" s="324"/>
      <c r="Y108" s="324"/>
    </row>
    <row r="109" spans="1:25" hidden="1">
      <c r="A109" s="449"/>
      <c r="B109" s="486"/>
      <c r="C109" s="480"/>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(F)'!$L$1,'Cumulative Cost Share Budget'!Q108,0)</f>
        <v>0</v>
      </c>
      <c r="R109" s="212">
        <f>IF('Cumulative Cost Share Budget'!L108='Split CS budget (F)'!$L$1,'Cumulative Cost Share Budget'!R108,0)</f>
        <v>0</v>
      </c>
      <c r="S109" s="61">
        <f>IF('Cumulative Cost Share Budget'!L108='Split CS budget (F)'!$L$1,'Cumulative Cost Share Budget'!S108,0)</f>
        <v>0</v>
      </c>
      <c r="T109" s="16"/>
      <c r="U109" s="323"/>
      <c r="V109" s="323"/>
      <c r="W109" s="323"/>
      <c r="X109" s="323"/>
      <c r="Y109" s="323"/>
    </row>
    <row r="110" spans="1:25" ht="15" hidden="1">
      <c r="A110" s="449"/>
      <c r="B110" s="486"/>
      <c r="C110" s="480"/>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(F)'!$L$1,'Cumulative Cost Share Budget'!Q109,0)</f>
        <v>0</v>
      </c>
      <c r="R110" s="212">
        <f>IF('Cumulative Cost Share Budget'!L109='Split CS budget (F)'!$L$1,'Cumulative Cost Share Budget'!R109,0)</f>
        <v>0</v>
      </c>
      <c r="S110" s="61">
        <f>IF('Cumulative Cost Share Budget'!L109='Split CS budget (F)'!$L$1,'Cumulative Cost Share Budget'!S109,0)</f>
        <v>0</v>
      </c>
      <c r="T110" s="16"/>
      <c r="U110" s="324"/>
      <c r="V110" s="324"/>
      <c r="W110" s="324"/>
      <c r="X110" s="324"/>
      <c r="Y110" s="324"/>
    </row>
    <row r="111" spans="1:25" hidden="1">
      <c r="A111" s="449"/>
      <c r="B111" s="486"/>
      <c r="C111" s="480"/>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(F)'!$L$1,'Cumulative Cost Share Budget'!Q110,0)</f>
        <v>0</v>
      </c>
      <c r="R111" s="212">
        <f>IF('Cumulative Cost Share Budget'!L110='Split CS budget (F)'!$L$1,'Cumulative Cost Share Budget'!R110,0)</f>
        <v>0</v>
      </c>
      <c r="S111" s="61">
        <f>IF('Cumulative Cost Share Budget'!L110='Split CS budget (F)'!$L$1,'Cumulative Cost Share Budget'!S110,0)</f>
        <v>0</v>
      </c>
      <c r="T111" s="16"/>
      <c r="U111" s="323"/>
      <c r="V111" s="323"/>
      <c r="W111" s="323"/>
      <c r="X111" s="323"/>
      <c r="Y111" s="323"/>
    </row>
    <row r="112" spans="1:25" hidden="1">
      <c r="A112" s="449"/>
      <c r="B112" s="481"/>
      <c r="C112" s="480"/>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5">
        <f>IF('Cumulative Cost Share Budget'!$L112='Split CS budget (F)'!$L$1,'Cumulative Cost Share Budget'!A112,0)</f>
        <v>0</v>
      </c>
      <c r="B113" s="480">
        <f>IF('Cumulative Cost Share Budget'!$L112='Split CS budget (F)'!$L$1,'Cumulative Cost Share Budget'!B112,0)</f>
        <v>0</v>
      </c>
      <c r="C113" s="481"/>
      <c r="D113" s="33" t="s">
        <v>123</v>
      </c>
      <c r="E113" s="76">
        <f>ROUND($R113*$S113,6)</f>
        <v>0</v>
      </c>
      <c r="F113" s="76">
        <f>ROUND($R114*$S114,6)</f>
        <v>0</v>
      </c>
      <c r="G113" s="76">
        <f>ROUND($R115*$S115,6)</f>
        <v>0</v>
      </c>
      <c r="H113" s="76">
        <f>ROUND($R116*$S116,6)</f>
        <v>0</v>
      </c>
      <c r="I113" s="76">
        <f>ROUND($R117*$S117,6)</f>
        <v>0</v>
      </c>
      <c r="J113" s="46"/>
      <c r="M113" s="133">
        <f>IF('Cumulative Cost Share Budget'!L112='Split CS budget (F)'!$L$1,'Cumulative Cost Share Budget'!M112,0)</f>
        <v>0</v>
      </c>
      <c r="N113" s="214">
        <f>IF('Cumulative Cost Share Budget'!L112='Split CS budget (F)'!$L$1,'Cumulative Cost Share Budget'!N112,0)</f>
        <v>0</v>
      </c>
      <c r="O113" s="214">
        <f>IF('Cumulative Cost Share Budget'!$L112='Split CS budget (F)'!$L$1,'Cumulative Cost Share Budget'!O112,0)</f>
        <v>0</v>
      </c>
      <c r="P113" s="209">
        <f>IF('Cumulative Cost Share Budget'!L112='Split CS budget (F)'!$L$1,'Cumulative Cost Share Budget'!P112,0)</f>
        <v>0</v>
      </c>
      <c r="Q113" s="211">
        <f>IF('Cumulative Cost Share Budget'!L112='Split CS budget (F)'!$L$1,'Cumulative Cost Share Budget'!Q112,0)</f>
        <v>0</v>
      </c>
      <c r="R113" s="212">
        <f>IF('Cumulative Cost Share Budget'!L112='Split CS budget (F)'!$L$1,'Cumulative Cost Share Budget'!R112,0)</f>
        <v>0</v>
      </c>
      <c r="S113" s="61">
        <f>IF('Cumulative Cost Share Budget'!L112='Split CS budget (F)'!$L$1,'Cumulative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93">
        <f>IF('Cumulative Cost Share Budget'!$L113='Split CS budget (F)'!$L$1,'Cumulative Cost Share Budget'!A113,0)</f>
        <v>0</v>
      </c>
      <c r="B114" s="545">
        <f>IF('Cumulative Cost Share Budget'!$L113='Split CS budget (F)'!$L$1,'Cumulative Cost Share Budget'!B113,0)</f>
        <v>0</v>
      </c>
      <c r="C114" s="480"/>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(F)'!$L$1,'Cumulative Cost Share Budget'!Q113,0)</f>
        <v>0</v>
      </c>
      <c r="R114" s="212">
        <f>IF('Cumulative Cost Share Budget'!L113='Split CS budget (F)'!$L$1,'Cumulative Cost Share Budget'!R113,0)</f>
        <v>0</v>
      </c>
      <c r="S114" s="61">
        <f>IF('Cumulative Cost Share Budget'!L113='Split CS budget (F)'!$L$1,'Cumulative Cost Share Budget'!S113,0)</f>
        <v>0</v>
      </c>
      <c r="T114" s="16"/>
      <c r="U114" s="324"/>
      <c r="V114" s="324"/>
      <c r="W114" s="324"/>
      <c r="X114" s="324"/>
      <c r="Y114" s="324"/>
    </row>
    <row r="115" spans="1:25" hidden="1">
      <c r="A115" s="449"/>
      <c r="B115" s="486"/>
      <c r="C115" s="480"/>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(F)'!$L$1,'Cumulative Cost Share Budget'!Q114,0)</f>
        <v>0</v>
      </c>
      <c r="R115" s="212">
        <f>IF('Cumulative Cost Share Budget'!L114='Split CS budget (F)'!$L$1,'Cumulative Cost Share Budget'!R114,0)</f>
        <v>0</v>
      </c>
      <c r="S115" s="61">
        <f>IF('Cumulative Cost Share Budget'!L114='Split CS budget (F)'!$L$1,'Cumulative Cost Share Budget'!S114,0)</f>
        <v>0</v>
      </c>
      <c r="T115" s="16"/>
      <c r="U115" s="323"/>
      <c r="V115" s="323"/>
      <c r="W115" s="323"/>
      <c r="X115" s="323"/>
      <c r="Y115" s="323"/>
    </row>
    <row r="116" spans="1:25" ht="15" hidden="1">
      <c r="A116" s="449"/>
      <c r="B116" s="486"/>
      <c r="C116" s="480"/>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(F)'!$L$1,'Cumulative Cost Share Budget'!Q115,0)</f>
        <v>0</v>
      </c>
      <c r="R116" s="212">
        <f>IF('Cumulative Cost Share Budget'!L115='Split CS budget (F)'!$L$1,'Cumulative Cost Share Budget'!R115,0)</f>
        <v>0</v>
      </c>
      <c r="S116" s="61">
        <f>IF('Cumulative Cost Share Budget'!L115='Split CS budget (F)'!$L$1,'Cumulative Cost Share Budget'!S115,0)</f>
        <v>0</v>
      </c>
      <c r="T116" s="16"/>
      <c r="U116" s="324"/>
      <c r="V116" s="324"/>
      <c r="W116" s="324"/>
      <c r="X116" s="324"/>
      <c r="Y116" s="324"/>
    </row>
    <row r="117" spans="1:25" hidden="1">
      <c r="A117" s="449"/>
      <c r="B117" s="486"/>
      <c r="C117" s="480"/>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(F)'!$L$1,'Cumulative Cost Share Budget'!Q116,0)</f>
        <v>0</v>
      </c>
      <c r="R117" s="212">
        <f>IF('Cumulative Cost Share Budget'!L116='Split CS budget (F)'!$L$1,'Cumulative Cost Share Budget'!R116,0)</f>
        <v>0</v>
      </c>
      <c r="S117" s="61">
        <f>IF('Cumulative Cost Share Budget'!L116='Split CS budget (F)'!$L$1,'Cumulative Cost Share Budget'!S116,0)</f>
        <v>0</v>
      </c>
      <c r="T117" s="16"/>
      <c r="U117" s="323"/>
      <c r="V117" s="323"/>
      <c r="W117" s="323"/>
      <c r="X117" s="323"/>
      <c r="Y117" s="323"/>
    </row>
    <row r="118" spans="1:25" hidden="1">
      <c r="A118" s="449"/>
      <c r="B118" s="481"/>
      <c r="C118" s="480"/>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5">
        <f>IF('Cumulative Cost Share Budget'!$L118='Split CS budget (F)'!$L$1,'Cumulative Cost Share Budget'!A118,0)</f>
        <v>0</v>
      </c>
      <c r="B119" s="480">
        <f>IF('Cumulative Cost Share Budget'!$L118='Split CS budget (F)'!$L$1,'Cumulative Cost Share Budget'!B118,0)</f>
        <v>0</v>
      </c>
      <c r="C119" s="481"/>
      <c r="D119" s="33" t="s">
        <v>123</v>
      </c>
      <c r="E119" s="76">
        <f>ROUND($R119*$S119,6)</f>
        <v>0</v>
      </c>
      <c r="F119" s="76">
        <f>ROUND($R120*$S120,6)</f>
        <v>0</v>
      </c>
      <c r="G119" s="76">
        <f>ROUND($R121*$S121,6)</f>
        <v>0</v>
      </c>
      <c r="H119" s="76">
        <f>ROUND($R122*$S122,6)</f>
        <v>0</v>
      </c>
      <c r="I119" s="76">
        <f>ROUND($R123*$S123,6)</f>
        <v>0</v>
      </c>
      <c r="J119" s="46"/>
      <c r="M119" s="133">
        <f>IF('Cumulative Cost Share Budget'!L118='Split CS budget (F)'!$L$1,'Cumulative Cost Share Budget'!M118,0)</f>
        <v>0</v>
      </c>
      <c r="N119" s="214">
        <f>IF('Cumulative Cost Share Budget'!L118='Split CS budget (F)'!$L$1,'Cumulative Cost Share Budget'!N118,0)</f>
        <v>0</v>
      </c>
      <c r="O119" s="214">
        <f>IF('Cumulative Cost Share Budget'!$L118='Split CS budget (F)'!$L$1,'Cumulative Cost Share Budget'!O118,0)</f>
        <v>0</v>
      </c>
      <c r="P119" s="209">
        <f>IF('Cumulative Cost Share Budget'!L118='Split CS budget (F)'!$L$1,'Cumulative Cost Share Budget'!P118,0)</f>
        <v>0</v>
      </c>
      <c r="Q119" s="211">
        <f>IF('Cumulative Cost Share Budget'!L118='Split CS budget (F)'!$L$1,'Cumulative Cost Share Budget'!Q118,0)</f>
        <v>0</v>
      </c>
      <c r="R119" s="212">
        <f>IF('Cumulative Cost Share Budget'!L118='Split CS budget (F)'!$L$1,'Cumulative Cost Share Budget'!R118,0)</f>
        <v>0</v>
      </c>
      <c r="S119" s="61">
        <f>IF('Cumulative Cost Share Budget'!L118='Split CS budget (F)'!$L$1,'Cumulative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93">
        <f>IF('Cumulative Cost Share Budget'!$L119='Split CS budget (F)'!$L$1,'Cumulative Cost Share Budget'!A119,0)</f>
        <v>0</v>
      </c>
      <c r="B120" s="545">
        <f>IF('Cumulative Cost Share Budget'!$L119='Split CS budget (F)'!$L$1,'Cumulative Cost Share Budget'!B119,0)</f>
        <v>0</v>
      </c>
      <c r="C120" s="480"/>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(F)'!$L$1,'Cumulative Cost Share Budget'!Q119,0)</f>
        <v>0</v>
      </c>
      <c r="R120" s="212">
        <f>IF('Cumulative Cost Share Budget'!L119='Split CS budget (F)'!$L$1,'Cumulative Cost Share Budget'!R119,0)</f>
        <v>0</v>
      </c>
      <c r="S120" s="61">
        <f>IF('Cumulative Cost Share Budget'!L119='Split CS budget (F)'!$L$1,'Cumulative Cost Share Budget'!S119,0)</f>
        <v>0</v>
      </c>
      <c r="T120" s="16"/>
      <c r="U120" s="324"/>
      <c r="V120" s="324"/>
      <c r="W120" s="324"/>
      <c r="X120" s="324"/>
      <c r="Y120" s="324"/>
    </row>
    <row r="121" spans="1:25" hidden="1">
      <c r="A121" s="449"/>
      <c r="B121" s="486"/>
      <c r="C121" s="480"/>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(F)'!$L$1,'Cumulative Cost Share Budget'!Q120,0)</f>
        <v>0</v>
      </c>
      <c r="R121" s="212">
        <f>IF('Cumulative Cost Share Budget'!L120='Split CS budget (F)'!$L$1,'Cumulative Cost Share Budget'!R120,0)</f>
        <v>0</v>
      </c>
      <c r="S121" s="61">
        <f>IF('Cumulative Cost Share Budget'!L120='Split CS budget (F)'!$L$1,'Cumulative Cost Share Budget'!S120,0)</f>
        <v>0</v>
      </c>
      <c r="T121" s="16"/>
      <c r="U121" s="323"/>
      <c r="V121" s="323"/>
      <c r="W121" s="323"/>
      <c r="X121" s="323"/>
      <c r="Y121" s="323"/>
    </row>
    <row r="122" spans="1:25" ht="15" hidden="1">
      <c r="A122" s="449"/>
      <c r="B122" s="486"/>
      <c r="C122" s="480"/>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(F)'!$L$1,'Cumulative Cost Share Budget'!Q121,0)</f>
        <v>0</v>
      </c>
      <c r="R122" s="212">
        <f>IF('Cumulative Cost Share Budget'!L121='Split CS budget (F)'!$L$1,'Cumulative Cost Share Budget'!R121,0)</f>
        <v>0</v>
      </c>
      <c r="S122" s="61">
        <f>IF('Cumulative Cost Share Budget'!L121='Split CS budget (F)'!$L$1,'Cumulative Cost Share Budget'!S121,0)</f>
        <v>0</v>
      </c>
      <c r="T122" s="16"/>
      <c r="U122" s="324"/>
      <c r="V122" s="324"/>
      <c r="W122" s="324"/>
      <c r="X122" s="324"/>
      <c r="Y122" s="324"/>
    </row>
    <row r="123" spans="1:25" hidden="1">
      <c r="A123" s="449"/>
      <c r="B123" s="486"/>
      <c r="C123" s="480"/>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(F)'!$L$1,'Cumulative Cost Share Budget'!Q122,0)</f>
        <v>0</v>
      </c>
      <c r="R123" s="212">
        <f>IF('Cumulative Cost Share Budget'!L122='Split CS budget (F)'!$L$1,'Cumulative Cost Share Budget'!R122,0)</f>
        <v>0</v>
      </c>
      <c r="S123" s="61">
        <f>IF('Cumulative Cost Share Budget'!L122='Split CS budget (F)'!$L$1,'Cumulative Cost Share Budget'!S122,0)</f>
        <v>0</v>
      </c>
      <c r="T123" s="16"/>
      <c r="U123" s="323"/>
      <c r="V123" s="323"/>
      <c r="W123" s="323"/>
      <c r="X123" s="323"/>
      <c r="Y123" s="323"/>
    </row>
    <row r="124" spans="1:25" hidden="1">
      <c r="A124" s="449"/>
      <c r="B124" s="481"/>
      <c r="C124" s="480"/>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5">
        <f>IF('Cumulative Cost Share Budget'!$L124='Split CS budget (F)'!$L$1,'Cumulative Cost Share Budget'!A124,0)</f>
        <v>0</v>
      </c>
      <c r="B125" s="480">
        <f>IF('Cumulative Cost Share Budget'!$L124='Split CS budget (F)'!$L$1,'Cumulative Cost Share Budget'!B124,0)</f>
        <v>0</v>
      </c>
      <c r="C125" s="481"/>
      <c r="D125" s="33" t="s">
        <v>123</v>
      </c>
      <c r="E125" s="76">
        <f>ROUND($R125*$S125,6)</f>
        <v>0</v>
      </c>
      <c r="F125" s="76">
        <f>ROUND($R126*$S126,6)</f>
        <v>0</v>
      </c>
      <c r="G125" s="76">
        <f>ROUND($R127*$S127,6)</f>
        <v>0</v>
      </c>
      <c r="H125" s="76">
        <f>ROUND($R128*$S128,6)</f>
        <v>0</v>
      </c>
      <c r="I125" s="76">
        <f>ROUND($R129*$S129,6)</f>
        <v>0</v>
      </c>
      <c r="J125" s="46"/>
      <c r="M125" s="133">
        <f>IF('Cumulative Cost Share Budget'!L124='Split CS budget (F)'!$L$1,'Cumulative Cost Share Budget'!M124,0)</f>
        <v>0</v>
      </c>
      <c r="N125" s="214">
        <f>IF('Cumulative Cost Share Budget'!L124='Split CS budget (F)'!$L$1,'Cumulative Cost Share Budget'!N124,0)</f>
        <v>0</v>
      </c>
      <c r="O125" s="214">
        <f>IF('Cumulative Cost Share Budget'!$L124='Split CS budget (F)'!$L$1,'Cumulative Cost Share Budget'!O124,0)</f>
        <v>0</v>
      </c>
      <c r="P125" s="209">
        <f>IF('Cumulative Cost Share Budget'!L124='Split CS budget (F)'!$L$1,'Cumulative Cost Share Budget'!P124,0)</f>
        <v>0</v>
      </c>
      <c r="Q125" s="211">
        <f>IF('Cumulative Cost Share Budget'!L124='Split CS budget (F)'!$L$1,'Cumulative Cost Share Budget'!Q124,0)</f>
        <v>0</v>
      </c>
      <c r="R125" s="212">
        <f>IF('Cumulative Cost Share Budget'!L124='Split CS budget (F)'!$L$1,'Cumulative Cost Share Budget'!R124,0)</f>
        <v>0</v>
      </c>
      <c r="S125" s="61">
        <f>IF('Cumulative Cost Share Budget'!L124='Split CS budget (F)'!$L$1,'Cumulative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93">
        <f>IF('Cumulative Cost Share Budget'!$L125='Split CS budget (F)'!$L$1,'Cumulative Cost Share Budget'!A125,0)</f>
        <v>0</v>
      </c>
      <c r="B126" s="545">
        <f>IF('Cumulative Cost Share Budget'!$L125='Split CS budget (F)'!$L$1,'Cumulative Cost Share Budget'!B125,0)</f>
        <v>0</v>
      </c>
      <c r="C126" s="480"/>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(F)'!$L$1,'Cumulative Cost Share Budget'!Q125,0)</f>
        <v>0</v>
      </c>
      <c r="R126" s="212">
        <f>IF('Cumulative Cost Share Budget'!L125='Split CS budget (F)'!$L$1,'Cumulative Cost Share Budget'!R125,0)</f>
        <v>0</v>
      </c>
      <c r="S126" s="61">
        <f>IF('Cumulative Cost Share Budget'!L125='Split CS budget (F)'!$L$1,'Cumulative Cost Share Budget'!S125,0)</f>
        <v>0</v>
      </c>
      <c r="T126" s="16"/>
      <c r="U126" s="324"/>
      <c r="V126" s="324"/>
      <c r="W126" s="324"/>
      <c r="X126" s="324"/>
      <c r="Y126" s="324"/>
    </row>
    <row r="127" spans="1:25" hidden="1">
      <c r="A127" s="449"/>
      <c r="B127" s="486"/>
      <c r="C127" s="480"/>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(F)'!$L$1,'Cumulative Cost Share Budget'!Q126,0)</f>
        <v>0</v>
      </c>
      <c r="R127" s="212">
        <f>IF('Cumulative Cost Share Budget'!L126='Split CS budget (F)'!$L$1,'Cumulative Cost Share Budget'!R126,0)</f>
        <v>0</v>
      </c>
      <c r="S127" s="61">
        <f>IF('Cumulative Cost Share Budget'!L126='Split CS budget (F)'!$L$1,'Cumulative Cost Share Budget'!S126,0)</f>
        <v>0</v>
      </c>
      <c r="T127" s="16"/>
      <c r="U127" s="323"/>
      <c r="V127" s="323"/>
      <c r="W127" s="323"/>
      <c r="X127" s="323"/>
      <c r="Y127" s="323"/>
    </row>
    <row r="128" spans="1:25" ht="15" hidden="1">
      <c r="A128" s="449"/>
      <c r="B128" s="486"/>
      <c r="C128" s="480"/>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(F)'!$L$1,'Cumulative Cost Share Budget'!Q127,0)</f>
        <v>0</v>
      </c>
      <c r="R128" s="212">
        <f>IF('Cumulative Cost Share Budget'!L127='Split CS budget (F)'!$L$1,'Cumulative Cost Share Budget'!R127,0)</f>
        <v>0</v>
      </c>
      <c r="S128" s="61">
        <f>IF('Cumulative Cost Share Budget'!L127='Split CS budget (F)'!$L$1,'Cumulative Cost Share Budget'!S127,0)</f>
        <v>0</v>
      </c>
      <c r="T128" s="16"/>
      <c r="U128" s="324"/>
      <c r="V128" s="324"/>
      <c r="W128" s="324"/>
      <c r="X128" s="324"/>
      <c r="Y128" s="324"/>
    </row>
    <row r="129" spans="1:25" hidden="1">
      <c r="A129" s="449"/>
      <c r="B129" s="486"/>
      <c r="C129" s="480"/>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(F)'!$L$1,'Cumulative Cost Share Budget'!Q128,0)</f>
        <v>0</v>
      </c>
      <c r="R129" s="212">
        <f>IF('Cumulative Cost Share Budget'!L128='Split CS budget (F)'!$L$1,'Cumulative Cost Share Budget'!R128,0)</f>
        <v>0</v>
      </c>
      <c r="S129" s="61">
        <f>IF('Cumulative Cost Share Budget'!L128='Split CS budget (F)'!$L$1,'Cumulative Cost Share Budget'!S128,0)</f>
        <v>0</v>
      </c>
      <c r="T129" s="16"/>
      <c r="U129" s="323"/>
      <c r="V129" s="323"/>
      <c r="W129" s="323"/>
      <c r="X129" s="323"/>
      <c r="Y129" s="323"/>
    </row>
    <row r="130" spans="1:25" hidden="1">
      <c r="A130" s="449"/>
      <c r="B130" s="481"/>
      <c r="C130" s="480"/>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5">
        <f>IF('Cumulative Cost Share Budget'!$L130='Split CS budget (F)'!$L$1,'Cumulative Cost Share Budget'!A130,0)</f>
        <v>0</v>
      </c>
      <c r="B131" s="480">
        <f>IF('Cumulative Cost Share Budget'!$L130='Split CS budget (F)'!$L$1,'Cumulative Cost Share Budget'!B130,0)</f>
        <v>0</v>
      </c>
      <c r="C131" s="481"/>
      <c r="D131" s="33" t="s">
        <v>123</v>
      </c>
      <c r="E131" s="76">
        <f>ROUND($R131*$S131,6)</f>
        <v>0</v>
      </c>
      <c r="F131" s="76">
        <f>ROUND($R132*$S132,6)</f>
        <v>0</v>
      </c>
      <c r="G131" s="76">
        <f>ROUND($R133*$S133,6)</f>
        <v>0</v>
      </c>
      <c r="H131" s="76">
        <f>ROUND($R134*$S134,6)</f>
        <v>0</v>
      </c>
      <c r="I131" s="76">
        <f>ROUND($R135*$S135,6)</f>
        <v>0</v>
      </c>
      <c r="J131" s="46"/>
      <c r="M131" s="133">
        <f>IF('Cumulative Cost Share Budget'!L130='Split CS budget (F)'!$L$1,'Cumulative Cost Share Budget'!M130,0)</f>
        <v>0</v>
      </c>
      <c r="N131" s="214">
        <f>IF('Cumulative Cost Share Budget'!L130='Split CS budget (F)'!$L$1,'Cumulative Cost Share Budget'!N130,0)</f>
        <v>0</v>
      </c>
      <c r="O131" s="214">
        <f>IF('Cumulative Cost Share Budget'!$L130='Split CS budget (F)'!$L$1,'Cumulative Cost Share Budget'!O130,0)</f>
        <v>0</v>
      </c>
      <c r="P131" s="209">
        <f>IF('Cumulative Cost Share Budget'!L130='Split CS budget (F)'!$L$1,'Cumulative Cost Share Budget'!P130,0)</f>
        <v>0</v>
      </c>
      <c r="Q131" s="211">
        <f>IF('Cumulative Cost Share Budget'!L130='Split CS budget (F)'!$L$1,'Cumulative Cost Share Budget'!Q130,0)</f>
        <v>0</v>
      </c>
      <c r="R131" s="212">
        <f>IF('Cumulative Cost Share Budget'!L130='Split CS budget (F)'!$L$1,'Cumulative Cost Share Budget'!R130,0)</f>
        <v>0</v>
      </c>
      <c r="S131" s="61">
        <f>IF('Cumulative Cost Share Budget'!L130='Split CS budget (F)'!$L$1,'Cumulative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93">
        <f>IF('Cumulative Cost Share Budget'!$L131='Split CS budget (F)'!$L$1,'Cumulative Cost Share Budget'!A131,0)</f>
        <v>0</v>
      </c>
      <c r="B132" s="545">
        <f>IF('Cumulative Cost Share Budget'!$L131='Split CS budget (F)'!$L$1,'Cumulative Cost Share Budget'!B131,0)</f>
        <v>0</v>
      </c>
      <c r="C132" s="480"/>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(F)'!$L$1,'Cumulative Cost Share Budget'!Q131,0)</f>
        <v>0</v>
      </c>
      <c r="R132" s="212">
        <f>IF('Cumulative Cost Share Budget'!L131='Split CS budget (F)'!$L$1,'Cumulative Cost Share Budget'!R131,0)</f>
        <v>0</v>
      </c>
      <c r="S132" s="61">
        <f>IF('Cumulative Cost Share Budget'!L131='Split CS budget (F)'!$L$1,'Cumulative Cost Share Budget'!S131,0)</f>
        <v>0</v>
      </c>
      <c r="T132" s="16"/>
      <c r="U132" s="324"/>
      <c r="V132" s="324"/>
      <c r="W132" s="324"/>
      <c r="X132" s="324"/>
      <c r="Y132" s="324"/>
    </row>
    <row r="133" spans="1:25" hidden="1">
      <c r="A133" s="449"/>
      <c r="B133" s="486"/>
      <c r="C133" s="480"/>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(F)'!$L$1,'Cumulative Cost Share Budget'!Q132,0)</f>
        <v>0</v>
      </c>
      <c r="R133" s="212">
        <f>IF('Cumulative Cost Share Budget'!L132='Split CS budget (F)'!$L$1,'Cumulative Cost Share Budget'!R132,0)</f>
        <v>0</v>
      </c>
      <c r="S133" s="61">
        <f>IF('Cumulative Cost Share Budget'!L132='Split CS budget (F)'!$L$1,'Cumulative Cost Share Budget'!S132,0)</f>
        <v>0</v>
      </c>
      <c r="T133" s="16"/>
      <c r="U133" s="323"/>
      <c r="V133" s="323"/>
      <c r="W133" s="323"/>
      <c r="X133" s="323"/>
      <c r="Y133" s="323"/>
    </row>
    <row r="134" spans="1:25" ht="15" hidden="1">
      <c r="A134" s="449"/>
      <c r="B134" s="486"/>
      <c r="C134" s="480"/>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(F)'!$L$1,'Cumulative Cost Share Budget'!Q133,0)</f>
        <v>0</v>
      </c>
      <c r="R134" s="212">
        <f>IF('Cumulative Cost Share Budget'!L133='Split CS budget (F)'!$L$1,'Cumulative Cost Share Budget'!R133,0)</f>
        <v>0</v>
      </c>
      <c r="S134" s="61">
        <f>IF('Cumulative Cost Share Budget'!L133='Split CS budget (F)'!$L$1,'Cumulative Cost Share Budget'!S133,0)</f>
        <v>0</v>
      </c>
      <c r="T134" s="16"/>
      <c r="U134" s="324"/>
      <c r="V134" s="324"/>
      <c r="W134" s="324"/>
      <c r="X134" s="324"/>
      <c r="Y134" s="324"/>
    </row>
    <row r="135" spans="1:25" hidden="1">
      <c r="A135" s="449"/>
      <c r="B135" s="486"/>
      <c r="C135" s="480"/>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(F)'!$L$1,'Cumulative Cost Share Budget'!Q134,0)</f>
        <v>0</v>
      </c>
      <c r="R135" s="212">
        <f>IF('Cumulative Cost Share Budget'!L134='Split CS budget (F)'!$L$1,'Cumulative Cost Share Budget'!R134,0)</f>
        <v>0</v>
      </c>
      <c r="S135" s="61">
        <f>IF('Cumulative Cost Share Budget'!L134='Split CS budget (F)'!$L$1,'Cumulative Cost Share Budget'!S134,0)</f>
        <v>0</v>
      </c>
      <c r="T135" s="16"/>
      <c r="U135" s="323"/>
      <c r="V135" s="323"/>
      <c r="W135" s="323"/>
      <c r="X135" s="323"/>
      <c r="Y135" s="323"/>
    </row>
    <row r="136" spans="1:25" hidden="1">
      <c r="A136" s="449"/>
      <c r="B136" s="481"/>
      <c r="C136" s="480"/>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5">
        <f>IF('Cumulative Cost Share Budget'!$L136='Split CS budget (F)'!$L$1,'Cumulative Cost Share Budget'!A136,0)</f>
        <v>0</v>
      </c>
      <c r="B137" s="480">
        <f>IF('Cumulative Cost Share Budget'!$L136='Split CS budget (F)'!$L$1,'Cumulative Cost Share Budget'!B136,0)</f>
        <v>0</v>
      </c>
      <c r="C137" s="481"/>
      <c r="D137" s="33" t="s">
        <v>123</v>
      </c>
      <c r="E137" s="76">
        <f>ROUND($R137*$S137,6)</f>
        <v>0</v>
      </c>
      <c r="F137" s="76">
        <f>ROUND($R138*$S138,6)</f>
        <v>0</v>
      </c>
      <c r="G137" s="76">
        <f>ROUND($R139*$S139,6)</f>
        <v>0</v>
      </c>
      <c r="H137" s="76">
        <f>ROUND($R140*$S140,6)</f>
        <v>0</v>
      </c>
      <c r="I137" s="76">
        <f>ROUND($R141*$S141,6)</f>
        <v>0</v>
      </c>
      <c r="J137" s="46"/>
      <c r="M137" s="133">
        <f>IF('Cumulative Cost Share Budget'!L136='Split CS budget (F)'!$L$1,'Cumulative Cost Share Budget'!M136,0)</f>
        <v>0</v>
      </c>
      <c r="N137" s="214">
        <f>IF('Cumulative Cost Share Budget'!L136='Split CS budget (F)'!$L$1,'Cumulative Cost Share Budget'!N136,0)</f>
        <v>0</v>
      </c>
      <c r="O137" s="214">
        <f>IF('Cumulative Cost Share Budget'!$L136='Split CS budget (F)'!$L$1,'Cumulative Cost Share Budget'!O136,0)</f>
        <v>0</v>
      </c>
      <c r="P137" s="209">
        <f>IF('Cumulative Cost Share Budget'!L136='Split CS budget (F)'!$L$1,'Cumulative Cost Share Budget'!P136,0)</f>
        <v>0</v>
      </c>
      <c r="Q137" s="211">
        <f>IF('Cumulative Cost Share Budget'!L136='Split CS budget (F)'!$L$1,'Cumulative Cost Share Budget'!Q136,0)</f>
        <v>0</v>
      </c>
      <c r="R137" s="212">
        <f>IF('Cumulative Cost Share Budget'!L136='Split CS budget (F)'!$L$1,'Cumulative Cost Share Budget'!R136,0)</f>
        <v>0</v>
      </c>
      <c r="S137" s="61">
        <f>IF('Cumulative Cost Share Budget'!L136='Split CS budget (F)'!$L$1,'Cumulative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93">
        <f>IF('Cumulative Cost Share Budget'!$L137='Split CS budget (F)'!$L$1,'Cumulative Cost Share Budget'!A137,0)</f>
        <v>0</v>
      </c>
      <c r="B138" s="545">
        <f>IF('Cumulative Cost Share Budget'!$L137='Split CS budget (F)'!$L$1,'Cumulative Cost Share Budget'!B137,0)</f>
        <v>0</v>
      </c>
      <c r="C138" s="480"/>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(F)'!$L$1,'Cumulative Cost Share Budget'!Q137,0)</f>
        <v>0</v>
      </c>
      <c r="R138" s="212">
        <f>IF('Cumulative Cost Share Budget'!L137='Split CS budget (F)'!$L$1,'Cumulative Cost Share Budget'!R137,0)</f>
        <v>0</v>
      </c>
      <c r="S138" s="61">
        <f>IF('Cumulative Cost Share Budget'!L137='Split CS budget (F)'!$L$1,'Cumulative Cost Share Budget'!S137,0)</f>
        <v>0</v>
      </c>
      <c r="T138" s="16"/>
      <c r="U138" s="324"/>
      <c r="V138" s="324"/>
      <c r="W138" s="324"/>
      <c r="X138" s="324"/>
      <c r="Y138" s="324"/>
    </row>
    <row r="139" spans="1:25" hidden="1">
      <c r="A139" s="449"/>
      <c r="B139" s="486"/>
      <c r="C139" s="480"/>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(F)'!$L$1,'Cumulative Cost Share Budget'!Q138,0)</f>
        <v>0</v>
      </c>
      <c r="R139" s="212">
        <f>IF('Cumulative Cost Share Budget'!L138='Split CS budget (F)'!$L$1,'Cumulative Cost Share Budget'!R138,0)</f>
        <v>0</v>
      </c>
      <c r="S139" s="61">
        <f>IF('Cumulative Cost Share Budget'!L138='Split CS budget (F)'!$L$1,'Cumulative Cost Share Budget'!S138,0)</f>
        <v>0</v>
      </c>
      <c r="T139" s="16"/>
      <c r="U139" s="323"/>
      <c r="V139" s="323"/>
      <c r="W139" s="323"/>
      <c r="X139" s="323"/>
      <c r="Y139" s="323"/>
    </row>
    <row r="140" spans="1:25" ht="15" hidden="1">
      <c r="A140" s="449"/>
      <c r="B140" s="486"/>
      <c r="C140" s="480"/>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(F)'!$L$1,'Cumulative Cost Share Budget'!Q139,0)</f>
        <v>0</v>
      </c>
      <c r="R140" s="212">
        <f>IF('Cumulative Cost Share Budget'!L139='Split CS budget (F)'!$L$1,'Cumulative Cost Share Budget'!R139,0)</f>
        <v>0</v>
      </c>
      <c r="S140" s="61">
        <f>IF('Cumulative Cost Share Budget'!L139='Split CS budget (F)'!$L$1,'Cumulative Cost Share Budget'!S139,0)</f>
        <v>0</v>
      </c>
      <c r="T140" s="16"/>
      <c r="U140" s="324"/>
      <c r="V140" s="324"/>
      <c r="W140" s="324"/>
      <c r="X140" s="324"/>
      <c r="Y140" s="324"/>
    </row>
    <row r="141" spans="1:25" hidden="1">
      <c r="A141" s="449"/>
      <c r="B141" s="486"/>
      <c r="C141" s="480"/>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(F)'!$L$1,'Cumulative Cost Share Budget'!Q140,0)</f>
        <v>0</v>
      </c>
      <c r="R141" s="212">
        <f>IF('Cumulative Cost Share Budget'!L140='Split CS budget (F)'!$L$1,'Cumulative Cost Share Budget'!R140,0)</f>
        <v>0</v>
      </c>
      <c r="S141" s="61">
        <f>IF('Cumulative Cost Share Budget'!L140='Split CS budget (F)'!$L$1,'Cumulative Cost Share Budget'!S140,0)</f>
        <v>0</v>
      </c>
      <c r="T141" s="16"/>
      <c r="U141" s="323"/>
      <c r="V141" s="323"/>
      <c r="W141" s="323"/>
      <c r="X141" s="323"/>
      <c r="Y141" s="323"/>
    </row>
    <row r="142" spans="1:25" hidden="1">
      <c r="A142" s="449"/>
      <c r="B142" s="481"/>
      <c r="C142" s="480"/>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5">
        <f>IF('Cumulative Cost Share Budget'!$L142='Split CS budget (F)'!$L$1,'Cumulative Cost Share Budget'!A142,0)</f>
        <v>0</v>
      </c>
      <c r="B143" s="480">
        <f>IF('Cumulative Cost Share Budget'!$L142='Split CS budget (F)'!$L$1,'Cumulative Cost Share Budget'!B142,0)</f>
        <v>0</v>
      </c>
      <c r="C143" s="481"/>
      <c r="D143" s="33" t="s">
        <v>123</v>
      </c>
      <c r="E143" s="76">
        <f>ROUND($R143*$S143,6)</f>
        <v>0</v>
      </c>
      <c r="F143" s="76">
        <f>ROUND($R144*$S144,6)</f>
        <v>0</v>
      </c>
      <c r="G143" s="76">
        <f>ROUND($R145*$S145,6)</f>
        <v>0</v>
      </c>
      <c r="H143" s="76">
        <f>ROUND($R146*$S146,6)</f>
        <v>0</v>
      </c>
      <c r="I143" s="76">
        <f>ROUND($R147*$S147,6)</f>
        <v>0</v>
      </c>
      <c r="J143" s="46"/>
      <c r="M143" s="133">
        <f>IF('Cumulative Cost Share Budget'!L142='Split CS budget (F)'!$L$1,'Cumulative Cost Share Budget'!M142,0)</f>
        <v>0</v>
      </c>
      <c r="N143" s="214">
        <f>IF('Cumulative Cost Share Budget'!L142='Split CS budget (F)'!$L$1,'Cumulative Cost Share Budget'!N142,0)</f>
        <v>0</v>
      </c>
      <c r="O143" s="214">
        <f>IF('Cumulative Cost Share Budget'!$L142='Split CS budget (F)'!$L$1,'Cumulative Cost Share Budget'!O142,0)</f>
        <v>0</v>
      </c>
      <c r="P143" s="209">
        <f>IF('Cumulative Cost Share Budget'!L142='Split CS budget (F)'!$L$1,'Cumulative Cost Share Budget'!P142,0)</f>
        <v>0</v>
      </c>
      <c r="Q143" s="211">
        <f>IF('Cumulative Cost Share Budget'!L142='Split CS budget (F)'!$L$1,'Cumulative Cost Share Budget'!Q142,0)</f>
        <v>0</v>
      </c>
      <c r="R143" s="212">
        <f>IF('Cumulative Cost Share Budget'!L142='Split CS budget (F)'!$L$1,'Cumulative Cost Share Budget'!R142,0)</f>
        <v>0</v>
      </c>
      <c r="S143" s="61">
        <f>IF('Cumulative Cost Share Budget'!L142='Split CS budget (F)'!$L$1,'Cumulative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93">
        <f>IF('Cumulative Cost Share Budget'!$L143='Split CS budget (F)'!$L$1,'Cumulative Cost Share Budget'!A143,0)</f>
        <v>0</v>
      </c>
      <c r="B144" s="545">
        <f>IF('Cumulative Cost Share Budget'!$L143='Split CS budget (F)'!$L$1,'Cumulative Cost Share Budget'!B143,0)</f>
        <v>0</v>
      </c>
      <c r="C144" s="480"/>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(F)'!$L$1,'Cumulative Cost Share Budget'!Q143,0)</f>
        <v>0</v>
      </c>
      <c r="R144" s="212">
        <f>IF('Cumulative Cost Share Budget'!L143='Split CS budget (F)'!$L$1,'Cumulative Cost Share Budget'!R143,0)</f>
        <v>0</v>
      </c>
      <c r="S144" s="61">
        <f>IF('Cumulative Cost Share Budget'!L143='Split CS budget (F)'!$L$1,'Cumulative Cost Share Budget'!S143,0)</f>
        <v>0</v>
      </c>
      <c r="T144" s="16"/>
      <c r="U144" s="324"/>
      <c r="V144" s="324"/>
      <c r="W144" s="324"/>
      <c r="X144" s="324"/>
      <c r="Y144" s="324"/>
    </row>
    <row r="145" spans="1:25" hidden="1">
      <c r="A145" s="449"/>
      <c r="B145" s="486"/>
      <c r="C145" s="480"/>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(F)'!$L$1,'Cumulative Cost Share Budget'!Q144,0)</f>
        <v>0</v>
      </c>
      <c r="R145" s="212">
        <f>IF('Cumulative Cost Share Budget'!L144='Split CS budget (F)'!$L$1,'Cumulative Cost Share Budget'!R144,0)</f>
        <v>0</v>
      </c>
      <c r="S145" s="61">
        <f>IF('Cumulative Cost Share Budget'!L144='Split CS budget (F)'!$L$1,'Cumulative Cost Share Budget'!S144,0)</f>
        <v>0</v>
      </c>
      <c r="T145" s="16"/>
      <c r="U145" s="323"/>
      <c r="V145" s="323"/>
      <c r="W145" s="323"/>
      <c r="X145" s="323"/>
      <c r="Y145" s="323"/>
    </row>
    <row r="146" spans="1:25" ht="15" hidden="1">
      <c r="A146" s="449"/>
      <c r="B146" s="486"/>
      <c r="C146" s="480"/>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(F)'!$L$1,'Cumulative Cost Share Budget'!Q145,0)</f>
        <v>0</v>
      </c>
      <c r="R146" s="212">
        <f>IF('Cumulative Cost Share Budget'!L145='Split CS budget (F)'!$L$1,'Cumulative Cost Share Budget'!R145,0)</f>
        <v>0</v>
      </c>
      <c r="S146" s="61">
        <f>IF('Cumulative Cost Share Budget'!L145='Split CS budget (F)'!$L$1,'Cumulative Cost Share Budget'!S145,0)</f>
        <v>0</v>
      </c>
      <c r="T146" s="16"/>
      <c r="U146" s="324"/>
      <c r="V146" s="324"/>
      <c r="W146" s="324"/>
      <c r="X146" s="324"/>
      <c r="Y146" s="324"/>
    </row>
    <row r="147" spans="1:25" hidden="1">
      <c r="A147" s="449"/>
      <c r="B147" s="486"/>
      <c r="C147" s="480"/>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(F)'!$L$1,'Cumulative Cost Share Budget'!Q146,0)</f>
        <v>0</v>
      </c>
      <c r="R147" s="212">
        <f>IF('Cumulative Cost Share Budget'!L146='Split CS budget (F)'!$L$1,'Cumulative Cost Share Budget'!R146,0)</f>
        <v>0</v>
      </c>
      <c r="S147" s="61">
        <f>IF('Cumulative Cost Share Budget'!L146='Split CS budget (F)'!$L$1,'Cumulative Cost Share Budget'!S146,0)</f>
        <v>0</v>
      </c>
      <c r="T147" s="16"/>
      <c r="U147" s="323"/>
      <c r="V147" s="323"/>
      <c r="W147" s="323"/>
      <c r="X147" s="323"/>
      <c r="Y147" s="323"/>
    </row>
    <row r="148" spans="1:25" hidden="1">
      <c r="A148" s="449"/>
      <c r="B148" s="481"/>
      <c r="C148" s="480"/>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5">
        <f>IF('Cumulative Cost Share Budget'!$L148='Split CS budget (F)'!$L$1,'Cumulative Cost Share Budget'!A148,0)</f>
        <v>0</v>
      </c>
      <c r="B149" s="480">
        <f>IF('Cumulative Cost Share Budget'!$L148='Split CS budget (F)'!$L$1,'Cumulative Cost Share Budget'!B148,0)</f>
        <v>0</v>
      </c>
      <c r="C149" s="481"/>
      <c r="D149" s="33" t="s">
        <v>123</v>
      </c>
      <c r="E149" s="76">
        <f>ROUND($R149*$S149,6)</f>
        <v>0</v>
      </c>
      <c r="F149" s="76">
        <f>ROUND($R150*$S150,6)</f>
        <v>0</v>
      </c>
      <c r="G149" s="76">
        <f>ROUND($R151*$S151,6)</f>
        <v>0</v>
      </c>
      <c r="H149" s="76">
        <f>ROUND($R152*$S152,6)</f>
        <v>0</v>
      </c>
      <c r="I149" s="76">
        <f>ROUND($R153*$S153,6)</f>
        <v>0</v>
      </c>
      <c r="J149" s="46"/>
      <c r="M149" s="133">
        <f>IF('Cumulative Cost Share Budget'!L148='Split CS budget (F)'!$L$1,'Cumulative Cost Share Budget'!M148,0)</f>
        <v>0</v>
      </c>
      <c r="N149" s="214">
        <f>IF('Cumulative Cost Share Budget'!L148='Split CS budget (F)'!$L$1,'Cumulative Cost Share Budget'!N148,0)</f>
        <v>0</v>
      </c>
      <c r="O149" s="214">
        <f>IF('Cumulative Cost Share Budget'!$L148='Split CS budget (F)'!$L$1,'Cumulative Cost Share Budget'!O148,0)</f>
        <v>0</v>
      </c>
      <c r="P149" s="209">
        <f>IF('Cumulative Cost Share Budget'!L148='Split CS budget (F)'!$L$1,'Cumulative Cost Share Budget'!P148,0)</f>
        <v>0</v>
      </c>
      <c r="Q149" s="211">
        <f>IF('Cumulative Cost Share Budget'!L148='Split CS budget (F)'!$L$1,'Cumulative Cost Share Budget'!Q148,0)</f>
        <v>0</v>
      </c>
      <c r="R149" s="212">
        <f>IF('Cumulative Cost Share Budget'!L148='Split CS budget (F)'!$L$1,'Cumulative Cost Share Budget'!R148,0)</f>
        <v>0</v>
      </c>
      <c r="S149" s="61">
        <f>IF('Cumulative Cost Share Budget'!L148='Split CS budget (F)'!$L$1,'Cumulative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93">
        <f>IF('Cumulative Cost Share Budget'!$L149='Split CS budget (F)'!$L$1,'Cumulative Cost Share Budget'!A149,0)</f>
        <v>0</v>
      </c>
      <c r="B150" s="545">
        <f>IF('Cumulative Cost Share Budget'!$L149='Split CS budget (F)'!$L$1,'Cumulative Cost Share Budget'!B149,0)</f>
        <v>0</v>
      </c>
      <c r="C150" s="480"/>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(F)'!$L$1,'Cumulative Cost Share Budget'!Q149,0)</f>
        <v>0</v>
      </c>
      <c r="R150" s="212">
        <f>IF('Cumulative Cost Share Budget'!L149='Split CS budget (F)'!$L$1,'Cumulative Cost Share Budget'!R149,0)</f>
        <v>0</v>
      </c>
      <c r="S150" s="61">
        <f>IF('Cumulative Cost Share Budget'!L149='Split CS budget (F)'!$L$1,'Cumulative Cost Share Budget'!S149,0)</f>
        <v>0</v>
      </c>
      <c r="T150" s="16"/>
      <c r="U150" s="324"/>
      <c r="V150" s="324"/>
      <c r="W150" s="324"/>
      <c r="X150" s="324"/>
      <c r="Y150" s="324"/>
    </row>
    <row r="151" spans="1:25" hidden="1">
      <c r="A151" s="449"/>
      <c r="B151" s="486"/>
      <c r="C151" s="480"/>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(F)'!$L$1,'Cumulative Cost Share Budget'!Q150,0)</f>
        <v>0</v>
      </c>
      <c r="R151" s="212">
        <f>IF('Cumulative Cost Share Budget'!L150='Split CS budget (F)'!$L$1,'Cumulative Cost Share Budget'!R150,0)</f>
        <v>0</v>
      </c>
      <c r="S151" s="61">
        <f>IF('Cumulative Cost Share Budget'!L150='Split CS budget (F)'!$L$1,'Cumulative Cost Share Budget'!S150,0)</f>
        <v>0</v>
      </c>
      <c r="T151" s="16"/>
      <c r="U151" s="323"/>
      <c r="V151" s="323"/>
      <c r="W151" s="323"/>
      <c r="X151" s="323"/>
      <c r="Y151" s="323"/>
    </row>
    <row r="152" spans="1:25" ht="15" hidden="1">
      <c r="A152" s="449"/>
      <c r="B152" s="486"/>
      <c r="C152" s="480"/>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(F)'!$L$1,'Cumulative Cost Share Budget'!Q151,0)</f>
        <v>0</v>
      </c>
      <c r="R152" s="212">
        <f>IF('Cumulative Cost Share Budget'!L151='Split CS budget (F)'!$L$1,'Cumulative Cost Share Budget'!R151,0)</f>
        <v>0</v>
      </c>
      <c r="S152" s="61">
        <f>IF('Cumulative Cost Share Budget'!L151='Split CS budget (F)'!$L$1,'Cumulative Cost Share Budget'!S151,0)</f>
        <v>0</v>
      </c>
      <c r="T152" s="16"/>
      <c r="U152" s="324"/>
      <c r="V152" s="324"/>
      <c r="W152" s="324"/>
      <c r="X152" s="324"/>
      <c r="Y152" s="324"/>
    </row>
    <row r="153" spans="1:25" hidden="1">
      <c r="A153" s="449"/>
      <c r="B153" s="486"/>
      <c r="C153" s="480"/>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(F)'!$L$1,'Cumulative Cost Share Budget'!Q152,0)</f>
        <v>0</v>
      </c>
      <c r="R153" s="212">
        <f>IF('Cumulative Cost Share Budget'!L152='Split CS budget (F)'!$L$1,'Cumulative Cost Share Budget'!R152,0)</f>
        <v>0</v>
      </c>
      <c r="S153" s="61">
        <f>IF('Cumulative Cost Share Budget'!L152='Split CS budget (F)'!$L$1,'Cumulative Cost Share Budget'!S152,0)</f>
        <v>0</v>
      </c>
      <c r="T153" s="16"/>
      <c r="U153" s="323"/>
      <c r="V153" s="323"/>
      <c r="W153" s="323"/>
      <c r="X153" s="323"/>
      <c r="Y153" s="323"/>
    </row>
    <row r="154" spans="1:25" hidden="1">
      <c r="A154" s="449"/>
      <c r="B154" s="481"/>
      <c r="C154" s="480"/>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5">
        <f>IF('Cumulative Cost Share Budget'!$L154='Split CS budget (F)'!$L$1,'Cumulative Cost Share Budget'!A154,0)</f>
        <v>0</v>
      </c>
      <c r="B155" s="480">
        <f>IF('Cumulative Cost Share Budget'!$L154='Split CS budget (F)'!$L$1,'Cumulative Cost Share Budget'!B154,0)</f>
        <v>0</v>
      </c>
      <c r="C155" s="481"/>
      <c r="D155" s="33" t="s">
        <v>123</v>
      </c>
      <c r="E155" s="76">
        <f>ROUND($R155*$S155,6)</f>
        <v>0</v>
      </c>
      <c r="F155" s="76">
        <f>ROUND($R156*$S156,6)</f>
        <v>0</v>
      </c>
      <c r="G155" s="76">
        <f>ROUND($R157*$S157,6)</f>
        <v>0</v>
      </c>
      <c r="H155" s="76">
        <f>ROUND($R158*$S158,6)</f>
        <v>0</v>
      </c>
      <c r="I155" s="76">
        <f>ROUND($R159*$S159,6)</f>
        <v>0</v>
      </c>
      <c r="J155" s="46"/>
      <c r="M155" s="133">
        <f>IF('Cumulative Cost Share Budget'!L154='Split CS budget (F)'!$L$1,'Cumulative Cost Share Budget'!M154,0)</f>
        <v>0</v>
      </c>
      <c r="N155" s="214">
        <f>IF('Cumulative Cost Share Budget'!L154='Split CS budget (F)'!$L$1,'Cumulative Cost Share Budget'!N154,0)</f>
        <v>0</v>
      </c>
      <c r="O155" s="214">
        <f>IF('Cumulative Cost Share Budget'!$L154='Split CS budget (F)'!$L$1,'Cumulative Cost Share Budget'!O154,0)</f>
        <v>0</v>
      </c>
      <c r="P155" s="209">
        <f>IF('Cumulative Cost Share Budget'!L154='Split CS budget (F)'!$L$1,'Cumulative Cost Share Budget'!P154,0)</f>
        <v>0</v>
      </c>
      <c r="Q155" s="211">
        <f>IF('Cumulative Cost Share Budget'!L154='Split CS budget (F)'!$L$1,'Cumulative Cost Share Budget'!Q154,0)</f>
        <v>0</v>
      </c>
      <c r="R155" s="212">
        <f>IF('Cumulative Cost Share Budget'!L154='Split CS budget (F)'!$L$1,'Cumulative Cost Share Budget'!R154,0)</f>
        <v>0</v>
      </c>
      <c r="S155" s="61">
        <f>IF('Cumulative Cost Share Budget'!L154='Split CS budget (F)'!$L$1,'Cumulative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93">
        <f>IF('Cumulative Cost Share Budget'!$L155='Split CS budget (F)'!$L$1,'Cumulative Cost Share Budget'!A155,0)</f>
        <v>0</v>
      </c>
      <c r="B156" s="545">
        <f>IF('Cumulative Cost Share Budget'!$L155='Split CS budget (F)'!$L$1,'Cumulative Cost Share Budget'!B155,0)</f>
        <v>0</v>
      </c>
      <c r="C156" s="480"/>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(F)'!$L$1,'Cumulative Cost Share Budget'!Q155,0)</f>
        <v>0</v>
      </c>
      <c r="R156" s="212">
        <f>IF('Cumulative Cost Share Budget'!L155='Split CS budget (F)'!$L$1,'Cumulative Cost Share Budget'!R155,0)</f>
        <v>0</v>
      </c>
      <c r="S156" s="61">
        <f>IF('Cumulative Cost Share Budget'!L155='Split CS budget (F)'!$L$1,'Cumulative Cost Share Budget'!S155,0)</f>
        <v>0</v>
      </c>
      <c r="T156" s="16"/>
      <c r="U156" s="324"/>
      <c r="V156" s="324"/>
      <c r="W156" s="324"/>
      <c r="X156" s="324"/>
      <c r="Y156" s="324"/>
    </row>
    <row r="157" spans="1:25" hidden="1">
      <c r="A157" s="449"/>
      <c r="B157" s="486"/>
      <c r="C157" s="480"/>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(F)'!$L$1,'Cumulative Cost Share Budget'!Q156,0)</f>
        <v>0</v>
      </c>
      <c r="R157" s="212">
        <f>IF('Cumulative Cost Share Budget'!L156='Split CS budget (F)'!$L$1,'Cumulative Cost Share Budget'!R156,0)</f>
        <v>0</v>
      </c>
      <c r="S157" s="61">
        <f>IF('Cumulative Cost Share Budget'!L156='Split CS budget (F)'!$L$1,'Cumulative Cost Share Budget'!S156,0)</f>
        <v>0</v>
      </c>
      <c r="T157" s="16"/>
      <c r="U157" s="323"/>
      <c r="V157" s="323"/>
      <c r="W157" s="323"/>
      <c r="X157" s="323"/>
      <c r="Y157" s="323"/>
    </row>
    <row r="158" spans="1:25" ht="15" hidden="1">
      <c r="A158" s="449"/>
      <c r="B158" s="486"/>
      <c r="C158" s="480"/>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(F)'!$L$1,'Cumulative Cost Share Budget'!Q157,0)</f>
        <v>0</v>
      </c>
      <c r="R158" s="212">
        <f>IF('Cumulative Cost Share Budget'!L157='Split CS budget (F)'!$L$1,'Cumulative Cost Share Budget'!R157,0)</f>
        <v>0</v>
      </c>
      <c r="S158" s="61">
        <f>IF('Cumulative Cost Share Budget'!L157='Split CS budget (F)'!$L$1,'Cumulative Cost Share Budget'!S157,0)</f>
        <v>0</v>
      </c>
      <c r="T158" s="16"/>
      <c r="U158" s="324"/>
      <c r="V158" s="324"/>
      <c r="W158" s="324"/>
      <c r="X158" s="324"/>
      <c r="Y158" s="324"/>
    </row>
    <row r="159" spans="1:25" hidden="1">
      <c r="A159" s="449"/>
      <c r="B159" s="486"/>
      <c r="C159" s="480"/>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(F)'!$L$1,'Cumulative Cost Share Budget'!Q158,0)</f>
        <v>0</v>
      </c>
      <c r="R159" s="212">
        <f>IF('Cumulative Cost Share Budget'!L158='Split CS budget (F)'!$L$1,'Cumulative Cost Share Budget'!R158,0)</f>
        <v>0</v>
      </c>
      <c r="S159" s="61">
        <f>IF('Cumulative Cost Share Budget'!L158='Split CS budget (F)'!$L$1,'Cumulative Cost Share Budget'!S158,0)</f>
        <v>0</v>
      </c>
      <c r="T159" s="16"/>
      <c r="U159" s="323"/>
      <c r="V159" s="323"/>
      <c r="W159" s="323"/>
      <c r="X159" s="323"/>
      <c r="Y159" s="323"/>
    </row>
    <row r="160" spans="1:25" hidden="1">
      <c r="A160" s="449"/>
      <c r="B160" s="481"/>
      <c r="C160" s="480"/>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5">
        <f>IF('Cumulative Cost Share Budget'!$L160='Split CS budget (F)'!$L$1,'Cumulative Cost Share Budget'!A160,0)</f>
        <v>0</v>
      </c>
      <c r="B161" s="480">
        <f>IF('Cumulative Cost Share Budget'!$L160='Split CS budget (F)'!$L$1,'Cumulative Cost Share Budget'!B160,0)</f>
        <v>0</v>
      </c>
      <c r="C161" s="481"/>
      <c r="D161" s="33" t="s">
        <v>123</v>
      </c>
      <c r="E161" s="76">
        <f>ROUND($R161*$S161,6)</f>
        <v>0</v>
      </c>
      <c r="F161" s="76">
        <f>ROUND($R162*$S162,6)</f>
        <v>0</v>
      </c>
      <c r="G161" s="76">
        <f>ROUND($R163*$S163,6)</f>
        <v>0</v>
      </c>
      <c r="H161" s="76">
        <f>ROUND($R164*$S164,6)</f>
        <v>0</v>
      </c>
      <c r="I161" s="76">
        <f>ROUND($R165*$S165,6)</f>
        <v>0</v>
      </c>
      <c r="J161" s="46"/>
      <c r="M161" s="133">
        <f>IF('Cumulative Cost Share Budget'!L160='Split CS budget (F)'!$L$1,'Cumulative Cost Share Budget'!M160,0)</f>
        <v>0</v>
      </c>
      <c r="N161" s="214">
        <f>IF('Cumulative Cost Share Budget'!L160='Split CS budget (F)'!$L$1,'Cumulative Cost Share Budget'!N160,0)</f>
        <v>0</v>
      </c>
      <c r="O161" s="214">
        <f>IF('Cumulative Cost Share Budget'!$L160='Split CS budget (F)'!$L$1,'Cumulative Cost Share Budget'!O160,0)</f>
        <v>0</v>
      </c>
      <c r="P161" s="209">
        <f>IF('Cumulative Cost Share Budget'!L160='Split CS budget (F)'!$L$1,'Cumulative Cost Share Budget'!P160,0)</f>
        <v>0</v>
      </c>
      <c r="Q161" s="211">
        <f>IF('Cumulative Cost Share Budget'!L160='Split CS budget (F)'!$L$1,'Cumulative Cost Share Budget'!Q160,0)</f>
        <v>0</v>
      </c>
      <c r="R161" s="212">
        <f>IF('Cumulative Cost Share Budget'!L160='Split CS budget (F)'!$L$1,'Cumulative Cost Share Budget'!R160,0)</f>
        <v>0</v>
      </c>
      <c r="S161" s="61">
        <f>IF('Cumulative Cost Share Budget'!L160='Split CS budget (F)'!$L$1,'Cumulative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93">
        <f>IF('Cumulative Cost Share Budget'!$L161='Split CS budget (F)'!$L$1,'Cumulative Cost Share Budget'!A161,0)</f>
        <v>0</v>
      </c>
      <c r="B162" s="545">
        <f>IF('Cumulative Cost Share Budget'!$L161='Split CS budget (F)'!$L$1,'Cumulative Cost Share Budget'!B161,0)</f>
        <v>0</v>
      </c>
      <c r="C162" s="480"/>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(F)'!$L$1,'Cumulative Cost Share Budget'!Q161,0)</f>
        <v>0</v>
      </c>
      <c r="R162" s="212">
        <f>IF('Cumulative Cost Share Budget'!L161='Split CS budget (F)'!$L$1,'Cumulative Cost Share Budget'!R161,0)</f>
        <v>0</v>
      </c>
      <c r="S162" s="61">
        <f>IF('Cumulative Cost Share Budget'!L161='Split CS budget (F)'!$L$1,'Cumulative Cost Share Budget'!S161,0)</f>
        <v>0</v>
      </c>
      <c r="T162" s="16"/>
      <c r="U162" s="324"/>
      <c r="V162" s="324"/>
      <c r="W162" s="324"/>
      <c r="X162" s="324"/>
      <c r="Y162" s="324"/>
    </row>
    <row r="163" spans="1:25" hidden="1">
      <c r="A163" s="449"/>
      <c r="B163" s="486"/>
      <c r="C163" s="480"/>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(F)'!$L$1,'Cumulative Cost Share Budget'!Q162,0)</f>
        <v>0</v>
      </c>
      <c r="R163" s="212">
        <f>IF('Cumulative Cost Share Budget'!L162='Split CS budget (F)'!$L$1,'Cumulative Cost Share Budget'!R162,0)</f>
        <v>0</v>
      </c>
      <c r="S163" s="61">
        <f>IF('Cumulative Cost Share Budget'!L162='Split CS budget (F)'!$L$1,'Cumulative Cost Share Budget'!S162,0)</f>
        <v>0</v>
      </c>
      <c r="T163" s="16"/>
      <c r="U163" s="323"/>
      <c r="V163" s="323"/>
      <c r="W163" s="323"/>
      <c r="X163" s="323"/>
      <c r="Y163" s="323"/>
    </row>
    <row r="164" spans="1:25" ht="15" hidden="1">
      <c r="A164" s="449"/>
      <c r="B164" s="486"/>
      <c r="C164" s="480"/>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(F)'!$L$1,'Cumulative Cost Share Budget'!Q163,0)</f>
        <v>0</v>
      </c>
      <c r="R164" s="212">
        <f>IF('Cumulative Cost Share Budget'!L163='Split CS budget (F)'!$L$1,'Cumulative Cost Share Budget'!R163,0)</f>
        <v>0</v>
      </c>
      <c r="S164" s="61">
        <f>IF('Cumulative Cost Share Budget'!L163='Split CS budget (F)'!$L$1,'Cumulative Cost Share Budget'!S163,0)</f>
        <v>0</v>
      </c>
      <c r="T164" s="16"/>
      <c r="U164" s="324"/>
      <c r="V164" s="324"/>
      <c r="W164" s="324"/>
      <c r="X164" s="324"/>
      <c r="Y164" s="324"/>
    </row>
    <row r="165" spans="1:25" hidden="1">
      <c r="A165" s="449"/>
      <c r="B165" s="486"/>
      <c r="C165" s="480"/>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(F)'!$L$1,'Cumulative Cost Share Budget'!Q164,0)</f>
        <v>0</v>
      </c>
      <c r="R165" s="212">
        <f>IF('Cumulative Cost Share Budget'!L164='Split CS budget (F)'!$L$1,'Cumulative Cost Share Budget'!R164,0)</f>
        <v>0</v>
      </c>
      <c r="S165" s="61">
        <f>IF('Cumulative Cost Share Budget'!L164='Split CS budget (F)'!$L$1,'Cumulative Cost Share Budget'!S164,0)</f>
        <v>0</v>
      </c>
      <c r="T165" s="16"/>
      <c r="U165" s="323"/>
      <c r="V165" s="323"/>
      <c r="W165" s="323"/>
      <c r="X165" s="323"/>
      <c r="Y165" s="323"/>
    </row>
    <row r="166" spans="1:25" hidden="1">
      <c r="A166" s="449"/>
      <c r="B166" s="481"/>
      <c r="C166" s="480"/>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5">
        <f>IF('Cumulative Cost Share Budget'!$L166='Split CS budget (F)'!$L$1,'Cumulative Cost Share Budget'!A166,0)</f>
        <v>0</v>
      </c>
      <c r="B167" s="480">
        <f>IF('Cumulative Cost Share Budget'!$L166='Split CS budget (F)'!$L$1,'Cumulative Cost Share Budget'!B166,0)</f>
        <v>0</v>
      </c>
      <c r="C167" s="481"/>
      <c r="D167" s="33" t="s">
        <v>123</v>
      </c>
      <c r="E167" s="76">
        <f>ROUND($R167*$S167,6)</f>
        <v>0</v>
      </c>
      <c r="F167" s="76">
        <f>ROUND($R168*$S168,6)</f>
        <v>0</v>
      </c>
      <c r="G167" s="76">
        <f>ROUND($R169*$S169,6)</f>
        <v>0</v>
      </c>
      <c r="H167" s="76">
        <f>ROUND($R170*$S170,6)</f>
        <v>0</v>
      </c>
      <c r="I167" s="76">
        <f>ROUND($R171*$S171,6)</f>
        <v>0</v>
      </c>
      <c r="J167" s="46"/>
      <c r="M167" s="133">
        <f>IF('Cumulative Cost Share Budget'!L166='Split CS budget (F)'!$L$1,'Cumulative Cost Share Budget'!M166,0)</f>
        <v>0</v>
      </c>
      <c r="N167" s="214">
        <f>IF('Cumulative Cost Share Budget'!L166='Split CS budget (F)'!$L$1,'Cumulative Cost Share Budget'!N166,0)</f>
        <v>0</v>
      </c>
      <c r="O167" s="214">
        <f>IF('Cumulative Cost Share Budget'!$L166='Split CS budget (F)'!$L$1,'Cumulative Cost Share Budget'!O166,0)</f>
        <v>0</v>
      </c>
      <c r="P167" s="209">
        <f>IF('Cumulative Cost Share Budget'!L166='Split CS budget (F)'!$L$1,'Cumulative Cost Share Budget'!P166,0)</f>
        <v>0</v>
      </c>
      <c r="Q167" s="211">
        <f>IF('Cumulative Cost Share Budget'!L166='Split CS budget (F)'!$L$1,'Cumulative Cost Share Budget'!Q166,0)</f>
        <v>0</v>
      </c>
      <c r="R167" s="212">
        <f>IF('Cumulative Cost Share Budget'!L166='Split CS budget (F)'!$L$1,'Cumulative Cost Share Budget'!R166,0)</f>
        <v>0</v>
      </c>
      <c r="S167" s="61">
        <f>IF('Cumulative Cost Share Budget'!L166='Split CS budget (F)'!$L$1,'Cumulative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93">
        <f>IF('Cumulative Cost Share Budget'!$L167='Split CS budget (F)'!$L$1,'Cumulative Cost Share Budget'!A167,0)</f>
        <v>0</v>
      </c>
      <c r="B168" s="545">
        <f>IF('Cumulative Cost Share Budget'!$L167='Split CS budget (F)'!$L$1,'Cumulative Cost Share Budget'!B167,0)</f>
        <v>0</v>
      </c>
      <c r="C168" s="480"/>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(F)'!$L$1,'Cumulative Cost Share Budget'!Q167,0)</f>
        <v>0</v>
      </c>
      <c r="R168" s="212">
        <f>IF('Cumulative Cost Share Budget'!L167='Split CS budget (F)'!$L$1,'Cumulative Cost Share Budget'!R167,0)</f>
        <v>0</v>
      </c>
      <c r="S168" s="61">
        <f>IF('Cumulative Cost Share Budget'!L167='Split CS budget (F)'!$L$1,'Cumulative Cost Share Budget'!S167,0)</f>
        <v>0</v>
      </c>
      <c r="T168" s="16"/>
      <c r="U168" s="324"/>
      <c r="V168" s="324"/>
      <c r="W168" s="324"/>
      <c r="X168" s="324"/>
      <c r="Y168" s="324"/>
    </row>
    <row r="169" spans="1:25" hidden="1">
      <c r="A169" s="449"/>
      <c r="B169" s="486"/>
      <c r="C169" s="480"/>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(F)'!$L$1,'Cumulative Cost Share Budget'!Q168,0)</f>
        <v>0</v>
      </c>
      <c r="R169" s="212">
        <f>IF('Cumulative Cost Share Budget'!L168='Split CS budget (F)'!$L$1,'Cumulative Cost Share Budget'!R168,0)</f>
        <v>0</v>
      </c>
      <c r="S169" s="61">
        <f>IF('Cumulative Cost Share Budget'!L168='Split CS budget (F)'!$L$1,'Cumulative Cost Share Budget'!S168,0)</f>
        <v>0</v>
      </c>
      <c r="T169" s="16"/>
      <c r="U169" s="323"/>
      <c r="V169" s="323"/>
      <c r="W169" s="323"/>
      <c r="X169" s="323"/>
      <c r="Y169" s="323"/>
    </row>
    <row r="170" spans="1:25" ht="15" hidden="1">
      <c r="A170" s="449"/>
      <c r="B170" s="486"/>
      <c r="C170" s="480"/>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(F)'!$L$1,'Cumulative Cost Share Budget'!Q169,0)</f>
        <v>0</v>
      </c>
      <c r="R170" s="212">
        <f>IF('Cumulative Cost Share Budget'!L169='Split CS budget (F)'!$L$1,'Cumulative Cost Share Budget'!R169,0)</f>
        <v>0</v>
      </c>
      <c r="S170" s="61">
        <f>IF('Cumulative Cost Share Budget'!L169='Split CS budget (F)'!$L$1,'Cumulative Cost Share Budget'!S169,0)</f>
        <v>0</v>
      </c>
      <c r="T170" s="16"/>
      <c r="U170" s="324"/>
      <c r="V170" s="324"/>
      <c r="W170" s="324"/>
      <c r="X170" s="324"/>
      <c r="Y170" s="324"/>
    </row>
    <row r="171" spans="1:25" hidden="1">
      <c r="A171" s="449"/>
      <c r="B171" s="486"/>
      <c r="C171" s="480"/>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(F)'!$L$1,'Cumulative Cost Share Budget'!Q170,0)</f>
        <v>0</v>
      </c>
      <c r="R171" s="212">
        <f>IF('Cumulative Cost Share Budget'!L170='Split CS budget (F)'!$L$1,'Cumulative Cost Share Budget'!R170,0)</f>
        <v>0</v>
      </c>
      <c r="S171" s="61">
        <f>IF('Cumulative Cost Share Budget'!L170='Split CS budget (F)'!$L$1,'Cumulative Cost Share Budget'!S170,0)</f>
        <v>0</v>
      </c>
      <c r="T171" s="16"/>
      <c r="U171" s="323"/>
      <c r="V171" s="323"/>
      <c r="W171" s="323"/>
      <c r="X171" s="323"/>
      <c r="Y171" s="323"/>
    </row>
    <row r="172" spans="1:25" hidden="1">
      <c r="A172" s="449"/>
      <c r="B172" s="481"/>
      <c r="C172" s="480"/>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5">
        <f>IF('Cumulative Cost Share Budget'!$L172='Split CS budget (F)'!$L$1,'Cumulative Cost Share Budget'!A172,0)</f>
        <v>0</v>
      </c>
      <c r="B173" s="480">
        <f>IF('Cumulative Cost Share Budget'!$L172='Split CS budget (F)'!$L$1,'Cumulative Cost Share Budget'!B172,0)</f>
        <v>0</v>
      </c>
      <c r="C173" s="481"/>
      <c r="D173" s="33" t="s">
        <v>123</v>
      </c>
      <c r="E173" s="76">
        <f>ROUND($R173*$S173,6)</f>
        <v>0</v>
      </c>
      <c r="F173" s="76">
        <f>ROUND($R174*$S174,6)</f>
        <v>0</v>
      </c>
      <c r="G173" s="76">
        <f>ROUND($R175*$S175,6)</f>
        <v>0</v>
      </c>
      <c r="H173" s="76">
        <f>ROUND($R176*$S176,6)</f>
        <v>0</v>
      </c>
      <c r="I173" s="76">
        <f>ROUND($R177*$S177,6)</f>
        <v>0</v>
      </c>
      <c r="J173" s="46"/>
      <c r="M173" s="133">
        <f>IF('Cumulative Cost Share Budget'!L172='Split CS budget (F)'!$L$1,'Cumulative Cost Share Budget'!M172,0)</f>
        <v>0</v>
      </c>
      <c r="N173" s="214">
        <f>IF('Cumulative Cost Share Budget'!L172='Split CS budget (F)'!$L$1,'Cumulative Cost Share Budget'!N172,0)</f>
        <v>0</v>
      </c>
      <c r="O173" s="214">
        <f>IF('Cumulative Cost Share Budget'!$L172='Split CS budget (F)'!$L$1,'Cumulative Cost Share Budget'!O172,0)</f>
        <v>0</v>
      </c>
      <c r="P173" s="209">
        <f>IF('Cumulative Cost Share Budget'!L172='Split CS budget (F)'!$L$1,'Cumulative Cost Share Budget'!P172,0)</f>
        <v>0</v>
      </c>
      <c r="Q173" s="211">
        <f>IF('Cumulative Cost Share Budget'!L172='Split CS budget (F)'!$L$1,'Cumulative Cost Share Budget'!Q172,0)</f>
        <v>0</v>
      </c>
      <c r="R173" s="212">
        <f>IF('Cumulative Cost Share Budget'!L172='Split CS budget (F)'!$L$1,'Cumulative Cost Share Budget'!R172,0)</f>
        <v>0</v>
      </c>
      <c r="S173" s="61">
        <f>IF('Cumulative Cost Share Budget'!L172='Split CS budget (F)'!$L$1,'Cumulative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93">
        <f>IF('Cumulative Cost Share Budget'!$L173='Split CS budget (F)'!$L$1,'Cumulative Cost Share Budget'!A173,0)</f>
        <v>0</v>
      </c>
      <c r="B174" s="545">
        <f>IF('Cumulative Cost Share Budget'!$L173='Split CS budget (F)'!$L$1,'Cumulative Cost Share Budget'!B173,0)</f>
        <v>0</v>
      </c>
      <c r="C174" s="480"/>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(F)'!$L$1,'Cumulative Cost Share Budget'!Q173,0)</f>
        <v>0</v>
      </c>
      <c r="R174" s="212">
        <f>IF('Cumulative Cost Share Budget'!L173='Split CS budget (F)'!$L$1,'Cumulative Cost Share Budget'!R173,0)</f>
        <v>0</v>
      </c>
      <c r="S174" s="61">
        <f>IF('Cumulative Cost Share Budget'!L173='Split CS budget (F)'!$L$1,'Cumulative Cost Share Budget'!S173,0)</f>
        <v>0</v>
      </c>
      <c r="T174" s="16"/>
      <c r="U174" s="324"/>
      <c r="V174" s="324"/>
      <c r="W174" s="324"/>
      <c r="X174" s="324"/>
      <c r="Y174" s="324"/>
    </row>
    <row r="175" spans="1:25" hidden="1">
      <c r="A175" s="449"/>
      <c r="B175" s="486"/>
      <c r="C175" s="480"/>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(F)'!$L$1,'Cumulative Cost Share Budget'!Q174,0)</f>
        <v>0</v>
      </c>
      <c r="R175" s="212">
        <f>IF('Cumulative Cost Share Budget'!L174='Split CS budget (F)'!$L$1,'Cumulative Cost Share Budget'!R174,0)</f>
        <v>0</v>
      </c>
      <c r="S175" s="61">
        <f>IF('Cumulative Cost Share Budget'!L174='Split CS budget (F)'!$L$1,'Cumulative Cost Share Budget'!S174,0)</f>
        <v>0</v>
      </c>
      <c r="T175" s="16"/>
      <c r="U175" s="323"/>
      <c r="V175" s="323"/>
      <c r="W175" s="323"/>
      <c r="X175" s="323"/>
      <c r="Y175" s="323"/>
    </row>
    <row r="176" spans="1:25" ht="15" hidden="1">
      <c r="A176" s="449"/>
      <c r="B176" s="486"/>
      <c r="C176" s="480"/>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(F)'!$L$1,'Cumulative Cost Share Budget'!Q175,0)</f>
        <v>0</v>
      </c>
      <c r="R176" s="212">
        <f>IF('Cumulative Cost Share Budget'!L175='Split CS budget (F)'!$L$1,'Cumulative Cost Share Budget'!R175,0)</f>
        <v>0</v>
      </c>
      <c r="S176" s="61">
        <f>IF('Cumulative Cost Share Budget'!L175='Split CS budget (F)'!$L$1,'Cumulative Cost Share Budget'!S175,0)</f>
        <v>0</v>
      </c>
      <c r="T176" s="16"/>
      <c r="U176" s="324"/>
      <c r="V176" s="324"/>
      <c r="W176" s="324"/>
      <c r="X176" s="324"/>
      <c r="Y176" s="324"/>
    </row>
    <row r="177" spans="1:25" hidden="1">
      <c r="A177" s="449"/>
      <c r="B177" s="486"/>
      <c r="C177" s="480"/>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(F)'!$L$1,'Cumulative Cost Share Budget'!Q176,0)</f>
        <v>0</v>
      </c>
      <c r="R177" s="212">
        <f>IF('Cumulative Cost Share Budget'!L176='Split CS budget (F)'!$L$1,'Cumulative Cost Share Budget'!R176,0)</f>
        <v>0</v>
      </c>
      <c r="S177" s="61">
        <f>IF('Cumulative Cost Share Budget'!L176='Split CS budget (F)'!$L$1,'Cumulative Cost Share Budget'!S176,0)</f>
        <v>0</v>
      </c>
      <c r="T177" s="16"/>
      <c r="U177" s="323"/>
      <c r="V177" s="323"/>
      <c r="W177" s="323"/>
      <c r="X177" s="323"/>
      <c r="Y177" s="323"/>
    </row>
    <row r="178" spans="1:25" hidden="1">
      <c r="A178" s="449"/>
      <c r="B178" s="481"/>
      <c r="C178" s="480"/>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5">
        <f>IF('Cumulative Cost Share Budget'!$L178='Split CS budget (F)'!$L$1,'Cumulative Cost Share Budget'!A178,0)</f>
        <v>0</v>
      </c>
      <c r="B179" s="480">
        <f>IF('Cumulative Cost Share Budget'!$L178='Split CS budget (F)'!$L$1,'Cumulative Cost Share Budget'!B178,0)</f>
        <v>0</v>
      </c>
      <c r="C179" s="481"/>
      <c r="D179" s="33" t="s">
        <v>123</v>
      </c>
      <c r="E179" s="76">
        <f>ROUND($R179*$S179,6)</f>
        <v>0</v>
      </c>
      <c r="F179" s="76">
        <f>ROUND($R180*$S180,6)</f>
        <v>0</v>
      </c>
      <c r="G179" s="76">
        <f>ROUND($R181*$S181,6)</f>
        <v>0</v>
      </c>
      <c r="H179" s="76">
        <f>ROUND($R182*$S182,6)</f>
        <v>0</v>
      </c>
      <c r="I179" s="76">
        <f>ROUND($R183*$S183,6)</f>
        <v>0</v>
      </c>
      <c r="J179" s="46"/>
      <c r="M179" s="133">
        <f>IF('Cumulative Cost Share Budget'!L178='Split CS budget (F)'!$L$1,'Cumulative Cost Share Budget'!M178,0)</f>
        <v>0</v>
      </c>
      <c r="N179" s="214">
        <f>IF('Cumulative Cost Share Budget'!L178='Split CS budget (F)'!$L$1,'Cumulative Cost Share Budget'!N178,0)</f>
        <v>0</v>
      </c>
      <c r="O179" s="214">
        <f>IF('Cumulative Cost Share Budget'!$L178='Split CS budget (F)'!$L$1,'Cumulative Cost Share Budget'!O178,0)</f>
        <v>0</v>
      </c>
      <c r="P179" s="209">
        <f>IF('Cumulative Cost Share Budget'!L178='Split CS budget (F)'!$L$1,'Cumulative Cost Share Budget'!P178,0)</f>
        <v>0</v>
      </c>
      <c r="Q179" s="211">
        <f>IF('Cumulative Cost Share Budget'!L178='Split CS budget (F)'!$L$1,'Cumulative Cost Share Budget'!Q178,0)</f>
        <v>0</v>
      </c>
      <c r="R179" s="212">
        <f>IF('Cumulative Cost Share Budget'!L178='Split CS budget (F)'!$L$1,'Cumulative Cost Share Budget'!R178,0)</f>
        <v>0</v>
      </c>
      <c r="S179" s="61">
        <f>IF('Cumulative Cost Share Budget'!L178='Split CS budget (F)'!$L$1,'Cumulative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93">
        <f>IF('Cumulative Cost Share Budget'!$L179='Split CS budget (F)'!$L$1,'Cumulative Cost Share Budget'!A179,0)</f>
        <v>0</v>
      </c>
      <c r="B180" s="545">
        <f>IF('Cumulative Cost Share Budget'!$L179='Split CS budget (F)'!$L$1,'Cumulative Cost Share Budget'!B179,0)</f>
        <v>0</v>
      </c>
      <c r="C180" s="480"/>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(F)'!$L$1,'Cumulative Cost Share Budget'!Q179,0)</f>
        <v>0</v>
      </c>
      <c r="R180" s="212">
        <f>IF('Cumulative Cost Share Budget'!L179='Split CS budget (F)'!$L$1,'Cumulative Cost Share Budget'!R179,0)</f>
        <v>0</v>
      </c>
      <c r="S180" s="61">
        <f>IF('Cumulative Cost Share Budget'!L179='Split CS budget (F)'!$L$1,'Cumulative Cost Share Budget'!S179,0)</f>
        <v>0</v>
      </c>
      <c r="T180" s="16"/>
      <c r="U180" s="324"/>
      <c r="V180" s="324"/>
      <c r="W180" s="324"/>
      <c r="X180" s="324"/>
      <c r="Y180" s="324"/>
    </row>
    <row r="181" spans="1:25" hidden="1">
      <c r="A181" s="449"/>
      <c r="B181" s="486"/>
      <c r="C181" s="480"/>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(F)'!$L$1,'Cumulative Cost Share Budget'!Q180,0)</f>
        <v>0</v>
      </c>
      <c r="R181" s="212">
        <f>IF('Cumulative Cost Share Budget'!L180='Split CS budget (F)'!$L$1,'Cumulative Cost Share Budget'!R180,0)</f>
        <v>0</v>
      </c>
      <c r="S181" s="61">
        <f>IF('Cumulative Cost Share Budget'!L180='Split CS budget (F)'!$L$1,'Cumulative Cost Share Budget'!S180,0)</f>
        <v>0</v>
      </c>
      <c r="T181" s="16"/>
      <c r="U181" s="323"/>
      <c r="V181" s="323"/>
      <c r="W181" s="323"/>
      <c r="X181" s="323"/>
      <c r="Y181" s="323"/>
    </row>
    <row r="182" spans="1:25" ht="15" hidden="1">
      <c r="A182" s="449"/>
      <c r="B182" s="486"/>
      <c r="C182" s="480"/>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(F)'!$L$1,'Cumulative Cost Share Budget'!Q181,0)</f>
        <v>0</v>
      </c>
      <c r="R182" s="212">
        <f>IF('Cumulative Cost Share Budget'!L181='Split CS budget (F)'!$L$1,'Cumulative Cost Share Budget'!R181,0)</f>
        <v>0</v>
      </c>
      <c r="S182" s="61">
        <f>IF('Cumulative Cost Share Budget'!L181='Split CS budget (F)'!$L$1,'Cumulative Cost Share Budget'!S181,0)</f>
        <v>0</v>
      </c>
      <c r="T182" s="16"/>
      <c r="U182" s="324"/>
      <c r="V182" s="324"/>
      <c r="W182" s="324"/>
      <c r="X182" s="324"/>
      <c r="Y182" s="324"/>
    </row>
    <row r="183" spans="1:25" hidden="1">
      <c r="A183" s="449"/>
      <c r="B183" s="486"/>
      <c r="C183" s="480"/>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(F)'!$L$1,'Cumulative Cost Share Budget'!Q182,0)</f>
        <v>0</v>
      </c>
      <c r="R183" s="212">
        <f>IF('Cumulative Cost Share Budget'!L182='Split CS budget (F)'!$L$1,'Cumulative Cost Share Budget'!R182,0)</f>
        <v>0</v>
      </c>
      <c r="S183" s="61">
        <f>IF('Cumulative Cost Share Budget'!L182='Split CS budget (F)'!$L$1,'Cumulative Cost Share Budget'!S182,0)</f>
        <v>0</v>
      </c>
      <c r="T183" s="16"/>
      <c r="U183" s="323"/>
      <c r="V183" s="323"/>
      <c r="W183" s="323"/>
      <c r="X183" s="323"/>
      <c r="Y183" s="323"/>
    </row>
    <row r="184" spans="1:25" hidden="1">
      <c r="A184" s="449"/>
      <c r="B184" s="481"/>
      <c r="C184" s="480"/>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5">
        <f>IF('Cumulative Cost Share Budget'!$L184='Split CS budget (F)'!$L$1,'Cumulative Cost Share Budget'!A184,0)</f>
        <v>0</v>
      </c>
      <c r="B185" s="480">
        <f>IF('Cumulative Cost Share Budget'!$L184='Split CS budget (F)'!$L$1,'Cumulative Cost Share Budget'!B184,0)</f>
        <v>0</v>
      </c>
      <c r="C185" s="481"/>
      <c r="D185" s="33" t="s">
        <v>123</v>
      </c>
      <c r="E185" s="76">
        <f>ROUND($R185*$S185,6)</f>
        <v>0</v>
      </c>
      <c r="F185" s="76">
        <f>ROUND($R186*$S186,6)</f>
        <v>0</v>
      </c>
      <c r="G185" s="76">
        <f>ROUND($R187*$S187,6)</f>
        <v>0</v>
      </c>
      <c r="H185" s="76">
        <f>ROUND($R188*$S188,6)</f>
        <v>0</v>
      </c>
      <c r="I185" s="76">
        <f>ROUND($R189*$S189,6)</f>
        <v>0</v>
      </c>
      <c r="J185" s="46"/>
      <c r="M185" s="133">
        <f>IF('Cumulative Cost Share Budget'!L184='Split CS budget (F)'!$L$1,'Cumulative Cost Share Budget'!M184,0)</f>
        <v>0</v>
      </c>
      <c r="N185" s="214">
        <f>IF('Cumulative Cost Share Budget'!L184='Split CS budget (F)'!$L$1,'Cumulative Cost Share Budget'!N184,0)</f>
        <v>0</v>
      </c>
      <c r="O185" s="214">
        <f>IF('Cumulative Cost Share Budget'!$L184='Split CS budget (F)'!$L$1,'Cumulative Cost Share Budget'!O184,0)</f>
        <v>0</v>
      </c>
      <c r="P185" s="209">
        <f>IF('Cumulative Cost Share Budget'!L184='Split CS budget (F)'!$L$1,'Cumulative Cost Share Budget'!P184,0)</f>
        <v>0</v>
      </c>
      <c r="Q185" s="211">
        <f>IF('Cumulative Cost Share Budget'!L184='Split CS budget (F)'!$L$1,'Cumulative Cost Share Budget'!Q184,0)</f>
        <v>0</v>
      </c>
      <c r="R185" s="212">
        <f>IF('Cumulative Cost Share Budget'!L184='Split CS budget (F)'!$L$1,'Cumulative Cost Share Budget'!R184,0)</f>
        <v>0</v>
      </c>
      <c r="S185" s="61">
        <f>IF('Cumulative Cost Share Budget'!L184='Split CS budget (F)'!$L$1,'Cumulative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93">
        <f>IF('Cumulative Cost Share Budget'!$L185='Split CS budget (F)'!$L$1,'Cumulative Cost Share Budget'!A185,0)</f>
        <v>0</v>
      </c>
      <c r="B186" s="545">
        <f>IF('Cumulative Cost Share Budget'!$L185='Split CS budget (F)'!$L$1,'Cumulative Cost Share Budget'!B185,0)</f>
        <v>0</v>
      </c>
      <c r="C186" s="480"/>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(F)'!$L$1,'Cumulative Cost Share Budget'!Q185,0)</f>
        <v>0</v>
      </c>
      <c r="R186" s="212">
        <f>IF('Cumulative Cost Share Budget'!L185='Split CS budget (F)'!$L$1,'Cumulative Cost Share Budget'!R185,0)</f>
        <v>0</v>
      </c>
      <c r="S186" s="61">
        <f>IF('Cumulative Cost Share Budget'!L185='Split CS budget (F)'!$L$1,'Cumulative Cost Share Budget'!S185,0)</f>
        <v>0</v>
      </c>
      <c r="T186" s="16"/>
      <c r="U186" s="324"/>
      <c r="V186" s="324"/>
      <c r="W186" s="324"/>
      <c r="X186" s="324"/>
      <c r="Y186" s="324"/>
    </row>
    <row r="187" spans="1:25" hidden="1">
      <c r="A187" s="449"/>
      <c r="B187" s="486"/>
      <c r="C187" s="480"/>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(F)'!$L$1,'Cumulative Cost Share Budget'!Q186,0)</f>
        <v>0</v>
      </c>
      <c r="R187" s="212">
        <f>IF('Cumulative Cost Share Budget'!L186='Split CS budget (F)'!$L$1,'Cumulative Cost Share Budget'!R186,0)</f>
        <v>0</v>
      </c>
      <c r="S187" s="61">
        <f>IF('Cumulative Cost Share Budget'!L186='Split CS budget (F)'!$L$1,'Cumulative Cost Share Budget'!S186,0)</f>
        <v>0</v>
      </c>
      <c r="T187" s="16"/>
      <c r="U187" s="323"/>
      <c r="V187" s="323"/>
      <c r="W187" s="323"/>
      <c r="X187" s="323"/>
      <c r="Y187" s="323"/>
    </row>
    <row r="188" spans="1:25" ht="15" hidden="1">
      <c r="A188" s="449"/>
      <c r="B188" s="486"/>
      <c r="C188" s="480"/>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(F)'!$L$1,'Cumulative Cost Share Budget'!Q187,0)</f>
        <v>0</v>
      </c>
      <c r="R188" s="212">
        <f>IF('Cumulative Cost Share Budget'!L187='Split CS budget (F)'!$L$1,'Cumulative Cost Share Budget'!R187,0)</f>
        <v>0</v>
      </c>
      <c r="S188" s="61">
        <f>IF('Cumulative Cost Share Budget'!L187='Split CS budget (F)'!$L$1,'Cumulative Cost Share Budget'!S187,0)</f>
        <v>0</v>
      </c>
      <c r="T188" s="16"/>
      <c r="U188" s="324"/>
      <c r="V188" s="324"/>
      <c r="W188" s="324"/>
      <c r="X188" s="324"/>
      <c r="Y188" s="324"/>
    </row>
    <row r="189" spans="1:25" hidden="1">
      <c r="A189" s="449"/>
      <c r="B189" s="486"/>
      <c r="C189" s="480"/>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(F)'!$L$1,'Cumulative Cost Share Budget'!Q188,0)</f>
        <v>0</v>
      </c>
      <c r="R189" s="212">
        <f>IF('Cumulative Cost Share Budget'!L188='Split CS budget (F)'!$L$1,'Cumulative Cost Share Budget'!R188,0)</f>
        <v>0</v>
      </c>
      <c r="S189" s="61">
        <f>IF('Cumulative Cost Share Budget'!L188='Split CS budget (F)'!$L$1,'Cumulative Cost Share Budget'!S188,0)</f>
        <v>0</v>
      </c>
      <c r="T189" s="16"/>
      <c r="U189" s="323"/>
      <c r="V189" s="323"/>
      <c r="W189" s="323"/>
      <c r="X189" s="323"/>
      <c r="Y189" s="323"/>
    </row>
    <row r="190" spans="1:25" hidden="1">
      <c r="A190" s="449"/>
      <c r="B190" s="481"/>
      <c r="C190" s="480"/>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5">
        <f>IF('Cumulative Cost Share Budget'!$L190='Split CS budget (F)'!$L$1,'Cumulative Cost Share Budget'!A190,0)</f>
        <v>0</v>
      </c>
      <c r="B191" s="480">
        <f>IF('Cumulative Cost Share Budget'!$L190='Split CS budget (F)'!$L$1,'Cumulative Cost Share Budget'!B190,0)</f>
        <v>0</v>
      </c>
      <c r="C191" s="481"/>
      <c r="D191" s="33" t="s">
        <v>123</v>
      </c>
      <c r="E191" s="76">
        <f>ROUND($R191*$S191,6)</f>
        <v>0</v>
      </c>
      <c r="F191" s="76">
        <f>ROUND($R192*$S192,6)</f>
        <v>0</v>
      </c>
      <c r="G191" s="76">
        <f>ROUND($R193*$S193,6)</f>
        <v>0</v>
      </c>
      <c r="H191" s="76">
        <f>ROUND($R194*$S194,6)</f>
        <v>0</v>
      </c>
      <c r="I191" s="76">
        <f>ROUND($R195*$S195,6)</f>
        <v>0</v>
      </c>
      <c r="J191" s="46"/>
      <c r="M191" s="133">
        <f>IF('Cumulative Cost Share Budget'!L190='Split CS budget (F)'!$L$1,'Cumulative Cost Share Budget'!M190,0)</f>
        <v>0</v>
      </c>
      <c r="N191" s="214">
        <f>IF('Cumulative Cost Share Budget'!L190='Split CS budget (F)'!$L$1,'Cumulative Cost Share Budget'!N190,0)</f>
        <v>0</v>
      </c>
      <c r="O191" s="214">
        <f>IF('Cumulative Cost Share Budget'!$L190='Split CS budget (F)'!$L$1,'Cumulative Cost Share Budget'!O190,0)</f>
        <v>0</v>
      </c>
      <c r="P191" s="209">
        <f>IF('Cumulative Cost Share Budget'!L190='Split CS budget (F)'!$L$1,'Cumulative Cost Share Budget'!P190,0)</f>
        <v>0</v>
      </c>
      <c r="Q191" s="211">
        <f>IF('Cumulative Cost Share Budget'!L190='Split CS budget (F)'!$L$1,'Cumulative Cost Share Budget'!Q190,0)</f>
        <v>0</v>
      </c>
      <c r="R191" s="212">
        <f>IF('Cumulative Cost Share Budget'!L190='Split CS budget (F)'!$L$1,'Cumulative Cost Share Budget'!R190,0)</f>
        <v>0</v>
      </c>
      <c r="S191" s="61">
        <f>IF('Cumulative Cost Share Budget'!L190='Split CS budget (F)'!$L$1,'Cumulative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93">
        <f>IF('Cumulative Cost Share Budget'!$L191='Split CS budget (F)'!$L$1,'Cumulative Cost Share Budget'!A191,0)</f>
        <v>0</v>
      </c>
      <c r="B192" s="545">
        <f>IF('Cumulative Cost Share Budget'!$L191='Split CS budget (F)'!$L$1,'Cumulative Cost Share Budget'!B191,0)</f>
        <v>0</v>
      </c>
      <c r="C192" s="480"/>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(F)'!$L$1,'Cumulative Cost Share Budget'!Q191,0)</f>
        <v>0</v>
      </c>
      <c r="R192" s="212">
        <f>IF('Cumulative Cost Share Budget'!L191='Split CS budget (F)'!$L$1,'Cumulative Cost Share Budget'!R191,0)</f>
        <v>0</v>
      </c>
      <c r="S192" s="61">
        <f>IF('Cumulative Cost Share Budget'!L191='Split CS budget (F)'!$L$1,'Cumulative Cost Share Budget'!S191,0)</f>
        <v>0</v>
      </c>
      <c r="T192" s="16"/>
      <c r="U192" s="324"/>
      <c r="V192" s="324"/>
      <c r="W192" s="324"/>
      <c r="X192" s="324"/>
      <c r="Y192" s="324"/>
    </row>
    <row r="193" spans="1:25" hidden="1">
      <c r="A193" s="449"/>
      <c r="B193" s="486"/>
      <c r="C193" s="480"/>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(F)'!$L$1,'Cumulative Cost Share Budget'!Q192,0)</f>
        <v>0</v>
      </c>
      <c r="R193" s="212">
        <f>IF('Cumulative Cost Share Budget'!L192='Split CS budget (F)'!$L$1,'Cumulative Cost Share Budget'!R192,0)</f>
        <v>0</v>
      </c>
      <c r="S193" s="61">
        <f>IF('Cumulative Cost Share Budget'!L192='Split CS budget (F)'!$L$1,'Cumulative Cost Share Budget'!S192,0)</f>
        <v>0</v>
      </c>
      <c r="T193" s="16"/>
      <c r="U193" s="323"/>
      <c r="V193" s="323"/>
      <c r="W193" s="323"/>
      <c r="X193" s="323"/>
      <c r="Y193" s="323"/>
    </row>
    <row r="194" spans="1:25" ht="15" hidden="1">
      <c r="A194" s="449"/>
      <c r="B194" s="486"/>
      <c r="C194" s="480"/>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(F)'!$L$1,'Cumulative Cost Share Budget'!Q193,0)</f>
        <v>0</v>
      </c>
      <c r="R194" s="212">
        <f>IF('Cumulative Cost Share Budget'!L193='Split CS budget (F)'!$L$1,'Cumulative Cost Share Budget'!R193,0)</f>
        <v>0</v>
      </c>
      <c r="S194" s="61">
        <f>IF('Cumulative Cost Share Budget'!L193='Split CS budget (F)'!$L$1,'Cumulative Cost Share Budget'!S193,0)</f>
        <v>0</v>
      </c>
      <c r="T194" s="16"/>
      <c r="U194" s="324"/>
      <c r="V194" s="324"/>
      <c r="W194" s="324"/>
      <c r="X194" s="324"/>
      <c r="Y194" s="324"/>
    </row>
    <row r="195" spans="1:25" hidden="1">
      <c r="A195" s="449"/>
      <c r="B195" s="486"/>
      <c r="C195" s="480"/>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(F)'!$L$1,'Cumulative Cost Share Budget'!Q194,0)</f>
        <v>0</v>
      </c>
      <c r="R195" s="212">
        <f>IF('Cumulative Cost Share Budget'!L194='Split CS budget (F)'!$L$1,'Cumulative Cost Share Budget'!R194,0)</f>
        <v>0</v>
      </c>
      <c r="S195" s="61">
        <f>IF('Cumulative Cost Share Budget'!L194='Split CS budget (F)'!$L$1,'Cumulative Cost Share Budget'!S194,0)</f>
        <v>0</v>
      </c>
      <c r="T195" s="16"/>
      <c r="U195" s="323"/>
      <c r="V195" s="323"/>
      <c r="W195" s="323"/>
      <c r="X195" s="323"/>
      <c r="Y195" s="323"/>
    </row>
    <row r="196" spans="1:25" hidden="1">
      <c r="A196" s="449"/>
      <c r="B196" s="481"/>
      <c r="C196" s="480"/>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5">
        <f>IF('Cumulative Cost Share Budget'!$L196='Split CS budget (F)'!$L$1,'Cumulative Cost Share Budget'!A196,0)</f>
        <v>0</v>
      </c>
      <c r="B197" s="480">
        <f>IF('Cumulative Cost Share Budget'!$L196='Split CS budget (F)'!$L$1,'Cumulative Cost Share Budget'!B196,0)</f>
        <v>0</v>
      </c>
      <c r="C197" s="481"/>
      <c r="D197" s="33" t="s">
        <v>123</v>
      </c>
      <c r="E197" s="76">
        <f>ROUND($R197*$S197,6)</f>
        <v>0</v>
      </c>
      <c r="F197" s="76">
        <f>ROUND($R198*$S198,6)</f>
        <v>0</v>
      </c>
      <c r="G197" s="76">
        <f>ROUND($R199*$S199,6)</f>
        <v>0</v>
      </c>
      <c r="H197" s="76">
        <f>ROUND($R200*$S200,6)</f>
        <v>0</v>
      </c>
      <c r="I197" s="76">
        <f>ROUND($R201*$S201,6)</f>
        <v>0</v>
      </c>
      <c r="J197" s="46"/>
      <c r="M197" s="133">
        <f>IF('Cumulative Cost Share Budget'!L196='Split CS budget (F)'!$L$1,'Cumulative Cost Share Budget'!M196,0)</f>
        <v>0</v>
      </c>
      <c r="N197" s="214">
        <f>IF('Cumulative Cost Share Budget'!L196='Split CS budget (F)'!$L$1,'Cumulative Cost Share Budget'!N196,0)</f>
        <v>0</v>
      </c>
      <c r="O197" s="214">
        <f>IF('Cumulative Cost Share Budget'!$L196='Split CS budget (F)'!$L$1,'Cumulative Cost Share Budget'!O196,0)</f>
        <v>0</v>
      </c>
      <c r="P197" s="209">
        <f>IF('Cumulative Cost Share Budget'!L196='Split CS budget (F)'!$L$1,'Cumulative Cost Share Budget'!P196,0)</f>
        <v>0</v>
      </c>
      <c r="Q197" s="211">
        <f>IF('Cumulative Cost Share Budget'!L196='Split CS budget (F)'!$L$1,'Cumulative Cost Share Budget'!Q196,0)</f>
        <v>0</v>
      </c>
      <c r="R197" s="212">
        <f>IF('Cumulative Cost Share Budget'!L196='Split CS budget (F)'!$L$1,'Cumulative Cost Share Budget'!R196,0)</f>
        <v>0</v>
      </c>
      <c r="S197" s="61">
        <f>IF('Cumulative Cost Share Budget'!L196='Split CS budget (F)'!$L$1,'Cumulative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93">
        <f>IF('Cumulative Cost Share Budget'!$L197='Split CS budget (F)'!$L$1,'Cumulative Cost Share Budget'!A197,0)</f>
        <v>0</v>
      </c>
      <c r="B198" s="545">
        <f>IF('Cumulative Cost Share Budget'!$L197='Split CS budget (F)'!$L$1,'Cumulative Cost Share Budget'!B197,0)</f>
        <v>0</v>
      </c>
      <c r="C198" s="480"/>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(F)'!$L$1,'Cumulative Cost Share Budget'!Q197,0)</f>
        <v>0</v>
      </c>
      <c r="R198" s="212">
        <f>IF('Cumulative Cost Share Budget'!L197='Split CS budget (F)'!$L$1,'Cumulative Cost Share Budget'!R197,0)</f>
        <v>0</v>
      </c>
      <c r="S198" s="61">
        <f>IF('Cumulative Cost Share Budget'!L197='Split CS budget (F)'!$L$1,'Cumulative Cost Share Budget'!S197,0)</f>
        <v>0</v>
      </c>
      <c r="T198" s="16"/>
      <c r="U198" s="324"/>
      <c r="V198" s="324"/>
      <c r="W198" s="324"/>
      <c r="X198" s="324"/>
      <c r="Y198" s="324"/>
    </row>
    <row r="199" spans="1:25" hidden="1">
      <c r="A199" s="449"/>
      <c r="B199" s="486"/>
      <c r="C199" s="480"/>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(F)'!$L$1,'Cumulative Cost Share Budget'!Q198,0)</f>
        <v>0</v>
      </c>
      <c r="R199" s="212">
        <f>IF('Cumulative Cost Share Budget'!L198='Split CS budget (F)'!$L$1,'Cumulative Cost Share Budget'!R198,0)</f>
        <v>0</v>
      </c>
      <c r="S199" s="61">
        <f>IF('Cumulative Cost Share Budget'!L198='Split CS budget (F)'!$L$1,'Cumulative Cost Share Budget'!S198,0)</f>
        <v>0</v>
      </c>
      <c r="T199" s="16"/>
      <c r="U199" s="323"/>
      <c r="V199" s="323"/>
      <c r="W199" s="323"/>
      <c r="X199" s="323"/>
      <c r="Y199" s="323"/>
    </row>
    <row r="200" spans="1:25" ht="15" hidden="1">
      <c r="A200" s="449"/>
      <c r="B200" s="486"/>
      <c r="C200" s="480"/>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(F)'!$L$1,'Cumulative Cost Share Budget'!Q199,0)</f>
        <v>0</v>
      </c>
      <c r="R200" s="212">
        <f>IF('Cumulative Cost Share Budget'!L199='Split CS budget (F)'!$L$1,'Cumulative Cost Share Budget'!R199,0)</f>
        <v>0</v>
      </c>
      <c r="S200" s="61">
        <f>IF('Cumulative Cost Share Budget'!L199='Split CS budget (F)'!$L$1,'Cumulative Cost Share Budget'!S199,0)</f>
        <v>0</v>
      </c>
      <c r="T200" s="16"/>
      <c r="U200" s="324"/>
      <c r="V200" s="324"/>
      <c r="W200" s="324"/>
      <c r="X200" s="324"/>
      <c r="Y200" s="324"/>
    </row>
    <row r="201" spans="1:25" hidden="1">
      <c r="A201" s="449"/>
      <c r="B201" s="486"/>
      <c r="C201" s="480"/>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(F)'!$L$1,'Cumulative Cost Share Budget'!Q200,0)</f>
        <v>0</v>
      </c>
      <c r="R201" s="212">
        <f>IF('Cumulative Cost Share Budget'!L200='Split CS budget (F)'!$L$1,'Cumulative Cost Share Budget'!R200,0)</f>
        <v>0</v>
      </c>
      <c r="S201" s="61">
        <f>IF('Cumulative Cost Share Budget'!L200='Split CS budget (F)'!$L$1,'Cumulative Cost Share Budget'!S200,0)</f>
        <v>0</v>
      </c>
      <c r="T201" s="16"/>
      <c r="U201" s="323"/>
      <c r="V201" s="323"/>
      <c r="W201" s="323"/>
      <c r="X201" s="323"/>
      <c r="Y201" s="323"/>
    </row>
    <row r="202" spans="1:25" hidden="1">
      <c r="A202" s="449"/>
      <c r="B202" s="481"/>
      <c r="C202" s="480"/>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5">
        <f>IF('Cumulative Cost Share Budget'!$L202='Split CS budget (F)'!$L$1,'Cumulative Cost Share Budget'!A202,0)</f>
        <v>0</v>
      </c>
      <c r="B203" s="480">
        <f>IF('Cumulative Cost Share Budget'!$L202='Split CS budget (F)'!$L$1,'Cumulative Cost Share Budget'!B202,0)</f>
        <v>0</v>
      </c>
      <c r="C203" s="481"/>
      <c r="D203" s="33" t="s">
        <v>123</v>
      </c>
      <c r="E203" s="76">
        <f>ROUND($R203*$S203,6)</f>
        <v>0</v>
      </c>
      <c r="F203" s="76">
        <f>ROUND($R204*$S204,6)</f>
        <v>0</v>
      </c>
      <c r="G203" s="76">
        <f>ROUND($R205*$S205,6)</f>
        <v>0</v>
      </c>
      <c r="H203" s="76">
        <f>ROUND($R206*$S206,6)</f>
        <v>0</v>
      </c>
      <c r="I203" s="76">
        <f>ROUND($R207*$S207,6)</f>
        <v>0</v>
      </c>
      <c r="J203" s="46"/>
      <c r="M203" s="133">
        <f>IF('Cumulative Cost Share Budget'!L202='Split CS budget (F)'!$L$1,'Cumulative Cost Share Budget'!M202,0)</f>
        <v>0</v>
      </c>
      <c r="N203" s="214">
        <f>IF('Cumulative Cost Share Budget'!L202='Split CS budget (F)'!$L$1,'Cumulative Cost Share Budget'!N202,0)</f>
        <v>0</v>
      </c>
      <c r="O203" s="214">
        <f>IF('Cumulative Cost Share Budget'!$L202='Split CS budget (F)'!$L$1,'Cumulative Cost Share Budget'!O202,0)</f>
        <v>0</v>
      </c>
      <c r="P203" s="209">
        <f>IF('Cumulative Cost Share Budget'!L202='Split CS budget (F)'!$L$1,'Cumulative Cost Share Budget'!P202,0)</f>
        <v>0</v>
      </c>
      <c r="Q203" s="211">
        <f>IF('Cumulative Cost Share Budget'!L202='Split CS budget (F)'!$L$1,'Cumulative Cost Share Budget'!Q202,0)</f>
        <v>0</v>
      </c>
      <c r="R203" s="212">
        <f>IF('Cumulative Cost Share Budget'!L202='Split CS budget (F)'!$L$1,'Cumulative Cost Share Budget'!R202,0)</f>
        <v>0</v>
      </c>
      <c r="S203" s="61">
        <f>IF('Cumulative Cost Share Budget'!L202='Split CS budget (F)'!$L$1,'Cumulative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93">
        <f>IF('Cumulative Cost Share Budget'!$L203='Split CS budget (F)'!$L$1,'Cumulative Cost Share Budget'!A203,0)</f>
        <v>0</v>
      </c>
      <c r="B204" s="545">
        <f>IF('Cumulative Cost Share Budget'!$L203='Split CS budget (F)'!$L$1,'Cumulative Cost Share Budget'!B203,0)</f>
        <v>0</v>
      </c>
      <c r="C204" s="480"/>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(F)'!$L$1,'Cumulative Cost Share Budget'!Q203,0)</f>
        <v>0</v>
      </c>
      <c r="R204" s="212">
        <f>IF('Cumulative Cost Share Budget'!L203='Split CS budget (F)'!$L$1,'Cumulative Cost Share Budget'!R203,0)</f>
        <v>0</v>
      </c>
      <c r="S204" s="61">
        <f>IF('Cumulative Cost Share Budget'!L203='Split CS budget (F)'!$L$1,'Cumulative Cost Share Budget'!S203,0)</f>
        <v>0</v>
      </c>
      <c r="T204" s="16"/>
      <c r="U204" s="324"/>
      <c r="V204" s="324"/>
      <c r="W204" s="324"/>
      <c r="X204" s="324"/>
      <c r="Y204" s="324"/>
    </row>
    <row r="205" spans="1:25" hidden="1">
      <c r="A205" s="449"/>
      <c r="B205" s="486"/>
      <c r="C205" s="480"/>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(F)'!$L$1,'Cumulative Cost Share Budget'!Q204,0)</f>
        <v>0</v>
      </c>
      <c r="R205" s="212">
        <f>IF('Cumulative Cost Share Budget'!L204='Split CS budget (F)'!$L$1,'Cumulative Cost Share Budget'!R204,0)</f>
        <v>0</v>
      </c>
      <c r="S205" s="61">
        <f>IF('Cumulative Cost Share Budget'!L204='Split CS budget (F)'!$L$1,'Cumulative Cost Share Budget'!S204,0)</f>
        <v>0</v>
      </c>
      <c r="T205" s="16"/>
      <c r="U205" s="323"/>
      <c r="V205" s="323"/>
      <c r="W205" s="323"/>
      <c r="X205" s="323"/>
      <c r="Y205" s="323"/>
    </row>
    <row r="206" spans="1:25" ht="15" hidden="1">
      <c r="A206" s="449"/>
      <c r="B206" s="486"/>
      <c r="C206" s="480"/>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(F)'!$L$1,'Cumulative Cost Share Budget'!Q205,0)</f>
        <v>0</v>
      </c>
      <c r="R206" s="212">
        <f>IF('Cumulative Cost Share Budget'!L205='Split CS budget (F)'!$L$1,'Cumulative Cost Share Budget'!R205,0)</f>
        <v>0</v>
      </c>
      <c r="S206" s="61">
        <f>IF('Cumulative Cost Share Budget'!L205='Split CS budget (F)'!$L$1,'Cumulative Cost Share Budget'!S205,0)</f>
        <v>0</v>
      </c>
      <c r="T206" s="16"/>
      <c r="U206" s="324"/>
      <c r="V206" s="324"/>
      <c r="W206" s="324"/>
      <c r="X206" s="324"/>
      <c r="Y206" s="324"/>
    </row>
    <row r="207" spans="1:25" hidden="1">
      <c r="A207" s="449"/>
      <c r="B207" s="486"/>
      <c r="C207" s="480"/>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(F)'!$L$1,'Cumulative Cost Share Budget'!Q206,0)</f>
        <v>0</v>
      </c>
      <c r="R207" s="212">
        <f>IF('Cumulative Cost Share Budget'!L206='Split CS budget (F)'!$L$1,'Cumulative Cost Share Budget'!R206,0)</f>
        <v>0</v>
      </c>
      <c r="S207" s="61">
        <f>IF('Cumulative Cost Share Budget'!L206='Split CS budget (F)'!$L$1,'Cumulative Cost Share Budget'!S206,0)</f>
        <v>0</v>
      </c>
      <c r="T207" s="16"/>
      <c r="U207" s="323"/>
      <c r="V207" s="323"/>
      <c r="W207" s="323"/>
      <c r="X207" s="323"/>
      <c r="Y207" s="323"/>
    </row>
    <row r="208" spans="1:25" hidden="1">
      <c r="A208" s="449"/>
      <c r="B208" s="481"/>
      <c r="C208" s="480"/>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5">
        <f>IF('Cumulative Cost Share Budget'!$L208='Split CS budget (F)'!$L$1,'Cumulative Cost Share Budget'!A208,0)</f>
        <v>0</v>
      </c>
      <c r="B209" s="480">
        <f>IF('Cumulative Cost Share Budget'!$L208='Split CS budget (F)'!$L$1,'Cumulative Cost Share Budget'!B208,0)</f>
        <v>0</v>
      </c>
      <c r="C209" s="481"/>
      <c r="D209" s="33" t="s">
        <v>123</v>
      </c>
      <c r="E209" s="76">
        <f>ROUND($R209*$S209,6)</f>
        <v>0</v>
      </c>
      <c r="F209" s="76">
        <f>ROUND($R210*$S210,6)</f>
        <v>0</v>
      </c>
      <c r="G209" s="76">
        <f>ROUND($R211*$S211,6)</f>
        <v>0</v>
      </c>
      <c r="H209" s="76">
        <f>ROUND($R212*$S212,6)</f>
        <v>0</v>
      </c>
      <c r="I209" s="76">
        <f>ROUND($R213*$S213,6)</f>
        <v>0</v>
      </c>
      <c r="J209" s="46"/>
      <c r="M209" s="133">
        <f>IF('Cumulative Cost Share Budget'!L208='Split CS budget (F)'!$L$1,'Cumulative Cost Share Budget'!M208,0)</f>
        <v>0</v>
      </c>
      <c r="N209" s="214">
        <f>IF('Cumulative Cost Share Budget'!L208='Split CS budget (F)'!$L$1,'Cumulative Cost Share Budget'!N208,0)</f>
        <v>0</v>
      </c>
      <c r="O209" s="214">
        <f>IF('Cumulative Cost Share Budget'!$L208='Split CS budget (F)'!$L$1,'Cumulative Cost Share Budget'!O208,0)</f>
        <v>0</v>
      </c>
      <c r="P209" s="209">
        <f>IF('Cumulative Cost Share Budget'!L208='Split CS budget (F)'!$L$1,'Cumulative Cost Share Budget'!P208,0)</f>
        <v>0</v>
      </c>
      <c r="Q209" s="211">
        <f>IF('Cumulative Cost Share Budget'!L208='Split CS budget (F)'!$L$1,'Cumulative Cost Share Budget'!Q208,0)</f>
        <v>0</v>
      </c>
      <c r="R209" s="212">
        <f>IF('Cumulative Cost Share Budget'!L208='Split CS budget (F)'!$L$1,'Cumulative Cost Share Budget'!R208,0)</f>
        <v>0</v>
      </c>
      <c r="S209" s="61">
        <f>IF('Cumulative Cost Share Budget'!L208='Split CS budget (F)'!$L$1,'Cumulative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93">
        <f>IF('Cumulative Cost Share Budget'!$L209='Split CS budget (F)'!$L$1,'Cumulative Cost Share Budget'!A209,0)</f>
        <v>0</v>
      </c>
      <c r="B210" s="545">
        <f>IF('Cumulative Cost Share Budget'!$L209='Split CS budget (F)'!$L$1,'Cumulative Cost Share Budget'!B209,0)</f>
        <v>0</v>
      </c>
      <c r="C210" s="480"/>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(F)'!$L$1,'Cumulative Cost Share Budget'!Q209,0)</f>
        <v>0</v>
      </c>
      <c r="R210" s="212">
        <f>IF('Cumulative Cost Share Budget'!L209='Split CS budget (F)'!$L$1,'Cumulative Cost Share Budget'!R209,0)</f>
        <v>0</v>
      </c>
      <c r="S210" s="61">
        <f>IF('Cumulative Cost Share Budget'!L209='Split CS budget (F)'!$L$1,'Cumulative Cost Share Budget'!S209,0)</f>
        <v>0</v>
      </c>
      <c r="T210" s="16"/>
      <c r="U210" s="324"/>
      <c r="V210" s="324"/>
      <c r="W210" s="324"/>
      <c r="X210" s="324"/>
      <c r="Y210" s="324"/>
    </row>
    <row r="211" spans="1:25" hidden="1">
      <c r="A211" s="449"/>
      <c r="B211" s="486"/>
      <c r="C211" s="480"/>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(F)'!$L$1,'Cumulative Cost Share Budget'!Q210,0)</f>
        <v>0</v>
      </c>
      <c r="R211" s="212">
        <f>IF('Cumulative Cost Share Budget'!L210='Split CS budget (F)'!$L$1,'Cumulative Cost Share Budget'!R210,0)</f>
        <v>0</v>
      </c>
      <c r="S211" s="61">
        <f>IF('Cumulative Cost Share Budget'!L210='Split CS budget (F)'!$L$1,'Cumulative Cost Share Budget'!S210,0)</f>
        <v>0</v>
      </c>
      <c r="T211" s="16"/>
      <c r="U211" s="323"/>
      <c r="V211" s="323"/>
      <c r="W211" s="323"/>
      <c r="X211" s="323"/>
      <c r="Y211" s="323"/>
    </row>
    <row r="212" spans="1:25" ht="15" hidden="1">
      <c r="A212" s="449"/>
      <c r="B212" s="486"/>
      <c r="C212" s="480"/>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(F)'!$L$1,'Cumulative Cost Share Budget'!Q211,0)</f>
        <v>0</v>
      </c>
      <c r="R212" s="212">
        <f>IF('Cumulative Cost Share Budget'!L211='Split CS budget (F)'!$L$1,'Cumulative Cost Share Budget'!R211,0)</f>
        <v>0</v>
      </c>
      <c r="S212" s="61">
        <f>IF('Cumulative Cost Share Budget'!L211='Split CS budget (F)'!$L$1,'Cumulative Cost Share Budget'!S211,0)</f>
        <v>0</v>
      </c>
      <c r="T212" s="16"/>
      <c r="U212" s="324"/>
      <c r="V212" s="324"/>
      <c r="W212" s="324"/>
      <c r="X212" s="324"/>
      <c r="Y212" s="324"/>
    </row>
    <row r="213" spans="1:25" hidden="1">
      <c r="A213" s="449"/>
      <c r="B213" s="486"/>
      <c r="C213" s="480"/>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(F)'!$L$1,'Cumulative Cost Share Budget'!Q212,0)</f>
        <v>0</v>
      </c>
      <c r="R213" s="212">
        <f>IF('Cumulative Cost Share Budget'!L212='Split CS budget (F)'!$L$1,'Cumulative Cost Share Budget'!R212,0)</f>
        <v>0</v>
      </c>
      <c r="S213" s="61">
        <f>IF('Cumulative Cost Share Budget'!L212='Split CS budget (F)'!$L$1,'Cumulative Cost Share Budget'!S212,0)</f>
        <v>0</v>
      </c>
      <c r="T213" s="16"/>
      <c r="U213" s="323"/>
      <c r="V213" s="323"/>
      <c r="W213" s="323"/>
      <c r="X213" s="323"/>
      <c r="Y213" s="323"/>
    </row>
    <row r="214" spans="1:25" hidden="1">
      <c r="A214" s="449"/>
      <c r="B214" s="481"/>
      <c r="C214" s="480"/>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5">
        <f>IF('Cumulative Cost Share Budget'!$L214='Split CS budget (F)'!$L$1,'Cumulative Cost Share Budget'!A214,0)</f>
        <v>0</v>
      </c>
      <c r="B215" s="480">
        <f>IF('Cumulative Cost Share Budget'!$L214='Split CS budget (F)'!$L$1,'Cumulative Cost Share Budget'!B214,0)</f>
        <v>0</v>
      </c>
      <c r="C215" s="481"/>
      <c r="D215" s="33" t="s">
        <v>123</v>
      </c>
      <c r="E215" s="76">
        <f>ROUND($R215*$S215,6)</f>
        <v>0</v>
      </c>
      <c r="F215" s="76">
        <f>ROUND($R216*$S216,6)</f>
        <v>0</v>
      </c>
      <c r="G215" s="76">
        <f>ROUND($R217*$S217,6)</f>
        <v>0</v>
      </c>
      <c r="H215" s="76">
        <f>ROUND($R218*$S218,6)</f>
        <v>0</v>
      </c>
      <c r="I215" s="76">
        <f>ROUND($R219*$S219,6)</f>
        <v>0</v>
      </c>
      <c r="J215" s="46"/>
      <c r="M215" s="133">
        <f>IF('Cumulative Cost Share Budget'!L214='Split CS budget (F)'!$L$1,'Cumulative Cost Share Budget'!M214,0)</f>
        <v>0</v>
      </c>
      <c r="N215" s="214">
        <f>IF('Cumulative Cost Share Budget'!L214='Split CS budget (F)'!$L$1,'Cumulative Cost Share Budget'!N214,0)</f>
        <v>0</v>
      </c>
      <c r="O215" s="214">
        <f>IF('Cumulative Cost Share Budget'!$L214='Split CS budget (F)'!$L$1,'Cumulative Cost Share Budget'!O214,0)</f>
        <v>0</v>
      </c>
      <c r="P215" s="209">
        <f>IF('Cumulative Cost Share Budget'!L214='Split CS budget (F)'!$L$1,'Cumulative Cost Share Budget'!P214,0)</f>
        <v>0</v>
      </c>
      <c r="Q215" s="211">
        <f>IF('Cumulative Cost Share Budget'!L214='Split CS budget (F)'!$L$1,'Cumulative Cost Share Budget'!Q214,0)</f>
        <v>0</v>
      </c>
      <c r="R215" s="212">
        <f>IF('Cumulative Cost Share Budget'!L214='Split CS budget (F)'!$L$1,'Cumulative Cost Share Budget'!R214,0)</f>
        <v>0</v>
      </c>
      <c r="S215" s="61">
        <f>IF('Cumulative Cost Share Budget'!L214='Split CS budget (F)'!$L$1,'Cumulative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93">
        <f>IF('Cumulative Cost Share Budget'!$L215='Split CS budget (F)'!$L$1,'Cumulative Cost Share Budget'!A215,0)</f>
        <v>0</v>
      </c>
      <c r="B216" s="545">
        <f>IF('Cumulative Cost Share Budget'!$L215='Split CS budget (F)'!$L$1,'Cumulative Cost Share Budget'!B215,0)</f>
        <v>0</v>
      </c>
      <c r="C216" s="480"/>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(F)'!$L$1,'Cumulative Cost Share Budget'!Q215,0)</f>
        <v>0</v>
      </c>
      <c r="R216" s="212">
        <f>IF('Cumulative Cost Share Budget'!L215='Split CS budget (F)'!$L$1,'Cumulative Cost Share Budget'!R215,0)</f>
        <v>0</v>
      </c>
      <c r="S216" s="61">
        <f>IF('Cumulative Cost Share Budget'!L215='Split CS budget (F)'!$L$1,'Cumulative Cost Share Budget'!S215,0)</f>
        <v>0</v>
      </c>
      <c r="T216" s="16"/>
      <c r="U216" s="324"/>
      <c r="V216" s="324"/>
      <c r="W216" s="324"/>
      <c r="X216" s="324"/>
      <c r="Y216" s="324"/>
    </row>
    <row r="217" spans="1:25" hidden="1">
      <c r="A217" s="449"/>
      <c r="B217" s="486"/>
      <c r="C217" s="480"/>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(F)'!$L$1,'Cumulative Cost Share Budget'!Q216,0)</f>
        <v>0</v>
      </c>
      <c r="R217" s="212">
        <f>IF('Cumulative Cost Share Budget'!L216='Split CS budget (F)'!$L$1,'Cumulative Cost Share Budget'!R216,0)</f>
        <v>0</v>
      </c>
      <c r="S217" s="61">
        <f>IF('Cumulative Cost Share Budget'!L216='Split CS budget (F)'!$L$1,'Cumulative Cost Share Budget'!S216,0)</f>
        <v>0</v>
      </c>
      <c r="T217" s="16"/>
      <c r="U217" s="323"/>
      <c r="V217" s="323"/>
      <c r="W217" s="323"/>
      <c r="X217" s="323"/>
      <c r="Y217" s="323"/>
    </row>
    <row r="218" spans="1:25" ht="15" hidden="1">
      <c r="A218" s="449"/>
      <c r="B218" s="486"/>
      <c r="C218" s="480"/>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(F)'!$L$1,'Cumulative Cost Share Budget'!Q217,0)</f>
        <v>0</v>
      </c>
      <c r="R218" s="212">
        <f>IF('Cumulative Cost Share Budget'!L217='Split CS budget (F)'!$L$1,'Cumulative Cost Share Budget'!R217,0)</f>
        <v>0</v>
      </c>
      <c r="S218" s="61">
        <f>IF('Cumulative Cost Share Budget'!L217='Split CS budget (F)'!$L$1,'Cumulative Cost Share Budget'!S217,0)</f>
        <v>0</v>
      </c>
      <c r="T218" s="16"/>
      <c r="U218" s="324"/>
      <c r="V218" s="324"/>
      <c r="W218" s="324"/>
      <c r="X218" s="324"/>
      <c r="Y218" s="324"/>
    </row>
    <row r="219" spans="1:25" hidden="1">
      <c r="A219" s="449"/>
      <c r="B219" s="486"/>
      <c r="C219" s="480"/>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(F)'!$L$1,'Cumulative Cost Share Budget'!Q218,0)</f>
        <v>0</v>
      </c>
      <c r="R219" s="212">
        <f>IF('Cumulative Cost Share Budget'!L218='Split CS budget (F)'!$L$1,'Cumulative Cost Share Budget'!R218,0)</f>
        <v>0</v>
      </c>
      <c r="S219" s="61">
        <f>IF('Cumulative Cost Share Budget'!L218='Split CS budget (F)'!$L$1,'Cumulative Cost Share Budget'!S218,0)</f>
        <v>0</v>
      </c>
      <c r="T219" s="16"/>
      <c r="U219" s="323"/>
      <c r="V219" s="323"/>
      <c r="W219" s="323"/>
      <c r="X219" s="323"/>
      <c r="Y219" s="323"/>
    </row>
    <row r="220" spans="1:25" hidden="1">
      <c r="A220" s="449"/>
      <c r="B220" s="481"/>
      <c r="C220" s="480"/>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5">
        <f>IF('Cumulative Cost Share Budget'!$L220='Split CS budget (F)'!$L$1,'Cumulative Cost Share Budget'!A220,0)</f>
        <v>0</v>
      </c>
      <c r="B221" s="480">
        <f>IF('Cumulative Cost Share Budget'!$L220='Split CS budget (F)'!$L$1,'Cumulative Cost Share Budget'!B220,0)</f>
        <v>0</v>
      </c>
      <c r="C221" s="481"/>
      <c r="D221" s="33" t="s">
        <v>123</v>
      </c>
      <c r="E221" s="76">
        <f>ROUND($R221*$S221,6)</f>
        <v>0</v>
      </c>
      <c r="F221" s="76">
        <f>ROUND($R222*$S222,6)</f>
        <v>0</v>
      </c>
      <c r="G221" s="76">
        <f>ROUND($R223*$S223,6)</f>
        <v>0</v>
      </c>
      <c r="H221" s="76">
        <f>ROUND($R224*$S224,6)</f>
        <v>0</v>
      </c>
      <c r="I221" s="76">
        <f>ROUND($R225*$S225,6)</f>
        <v>0</v>
      </c>
      <c r="J221" s="46"/>
      <c r="M221" s="133">
        <f>IF('Cumulative Cost Share Budget'!L220='Split CS budget (F)'!$L$1,'Cumulative Cost Share Budget'!M220,0)</f>
        <v>0</v>
      </c>
      <c r="N221" s="214">
        <f>IF('Cumulative Cost Share Budget'!L220='Split CS budget (F)'!$L$1,'Cumulative Cost Share Budget'!N220,0)</f>
        <v>0</v>
      </c>
      <c r="O221" s="214">
        <f>IF('Cumulative Cost Share Budget'!$L220='Split CS budget (F)'!$L$1,'Cumulative Cost Share Budget'!O220,0)</f>
        <v>0</v>
      </c>
      <c r="P221" s="209">
        <f>IF('Cumulative Cost Share Budget'!L220='Split CS budget (F)'!$L$1,'Cumulative Cost Share Budget'!P220,0)</f>
        <v>0</v>
      </c>
      <c r="Q221" s="211">
        <f>IF('Cumulative Cost Share Budget'!L220='Split CS budget (F)'!$L$1,'Cumulative Cost Share Budget'!Q220,0)</f>
        <v>0</v>
      </c>
      <c r="R221" s="212">
        <f>IF('Cumulative Cost Share Budget'!L220='Split CS budget (F)'!$L$1,'Cumulative Cost Share Budget'!R220,0)</f>
        <v>0</v>
      </c>
      <c r="S221" s="61">
        <f>IF('Cumulative Cost Share Budget'!L220='Split CS budget (F)'!$L$1,'Cumulative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93">
        <f>IF('Cumulative Cost Share Budget'!$L221='Split CS budget (F)'!$L$1,'Cumulative Cost Share Budget'!A221,0)</f>
        <v>0</v>
      </c>
      <c r="B222" s="545">
        <f>IF('Cumulative Cost Share Budget'!$L221='Split CS budget (F)'!$L$1,'Cumulative Cost Share Budget'!B221,0)</f>
        <v>0</v>
      </c>
      <c r="C222" s="480"/>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(F)'!$L$1,'Cumulative Cost Share Budget'!Q221,0)</f>
        <v>0</v>
      </c>
      <c r="R222" s="212">
        <f>IF('Cumulative Cost Share Budget'!L221='Split CS budget (F)'!$L$1,'Cumulative Cost Share Budget'!R221,0)</f>
        <v>0</v>
      </c>
      <c r="S222" s="61">
        <f>IF('Cumulative Cost Share Budget'!L221='Split CS budget (F)'!$L$1,'Cumulative Cost Share Budget'!S221,0)</f>
        <v>0</v>
      </c>
      <c r="T222" s="16"/>
      <c r="U222" s="324"/>
      <c r="V222" s="324"/>
      <c r="W222" s="324"/>
      <c r="X222" s="324"/>
      <c r="Y222" s="324"/>
    </row>
    <row r="223" spans="1:25" hidden="1">
      <c r="A223" s="449"/>
      <c r="B223" s="486"/>
      <c r="C223" s="480"/>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(F)'!$L$1,'Cumulative Cost Share Budget'!Q222,0)</f>
        <v>0</v>
      </c>
      <c r="R223" s="212">
        <f>IF('Cumulative Cost Share Budget'!L222='Split CS budget (F)'!$L$1,'Cumulative Cost Share Budget'!R222,0)</f>
        <v>0</v>
      </c>
      <c r="S223" s="61">
        <f>IF('Cumulative Cost Share Budget'!L222='Split CS budget (F)'!$L$1,'Cumulative Cost Share Budget'!S222,0)</f>
        <v>0</v>
      </c>
      <c r="T223" s="16"/>
      <c r="U223" s="323"/>
      <c r="V223" s="323"/>
      <c r="W223" s="323"/>
      <c r="X223" s="323"/>
      <c r="Y223" s="323"/>
    </row>
    <row r="224" spans="1:25" ht="15" hidden="1">
      <c r="A224" s="449"/>
      <c r="B224" s="486"/>
      <c r="C224" s="480"/>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(F)'!$L$1,'Cumulative Cost Share Budget'!Q223,0)</f>
        <v>0</v>
      </c>
      <c r="R224" s="212">
        <f>IF('Cumulative Cost Share Budget'!L223='Split CS budget (F)'!$L$1,'Cumulative Cost Share Budget'!R223,0)</f>
        <v>0</v>
      </c>
      <c r="S224" s="61">
        <f>IF('Cumulative Cost Share Budget'!L223='Split CS budget (F)'!$L$1,'Cumulative Cost Share Budget'!S223,0)</f>
        <v>0</v>
      </c>
      <c r="T224" s="16"/>
      <c r="U224" s="324"/>
      <c r="V224" s="324"/>
      <c r="W224" s="324"/>
      <c r="X224" s="324"/>
      <c r="Y224" s="324"/>
    </row>
    <row r="225" spans="1:25" hidden="1">
      <c r="A225" s="449"/>
      <c r="B225" s="486"/>
      <c r="C225" s="480"/>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(F)'!$L$1,'Cumulative Cost Share Budget'!Q224,0)</f>
        <v>0</v>
      </c>
      <c r="R225" s="212">
        <f>IF('Cumulative Cost Share Budget'!L224='Split CS budget (F)'!$L$1,'Cumulative Cost Share Budget'!R224,0)</f>
        <v>0</v>
      </c>
      <c r="S225" s="61">
        <f>IF('Cumulative Cost Share Budget'!L224='Split CS budget (F)'!$L$1,'Cumulative Cost Share Budget'!S224,0)</f>
        <v>0</v>
      </c>
      <c r="T225" s="16"/>
      <c r="U225" s="323"/>
      <c r="V225" s="323"/>
      <c r="W225" s="323"/>
      <c r="X225" s="323"/>
      <c r="Y225" s="323"/>
    </row>
    <row r="226" spans="1:25" hidden="1">
      <c r="A226" s="449"/>
      <c r="B226" s="481"/>
      <c r="C226" s="480"/>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5">
        <f>IF('Cumulative Cost Share Budget'!$L226='Split CS budget (F)'!$L$1,'Cumulative Cost Share Budget'!A226,0)</f>
        <v>0</v>
      </c>
      <c r="B227" s="480">
        <f>IF('Cumulative Cost Share Budget'!$L226='Split CS budget (F)'!$L$1,'Cumulative Cost Share Budget'!B226,0)</f>
        <v>0</v>
      </c>
      <c r="C227" s="481"/>
      <c r="D227" s="33" t="s">
        <v>123</v>
      </c>
      <c r="E227" s="76">
        <f>ROUND($R227*$S227,6)</f>
        <v>0</v>
      </c>
      <c r="F227" s="76">
        <f>ROUND($R228*$S228,6)</f>
        <v>0</v>
      </c>
      <c r="G227" s="76">
        <f>ROUND($R229*$S229,6)</f>
        <v>0</v>
      </c>
      <c r="H227" s="76">
        <f>ROUND($R230*$S230,6)</f>
        <v>0</v>
      </c>
      <c r="I227" s="76">
        <f>ROUND($R231*$S231,6)</f>
        <v>0</v>
      </c>
      <c r="J227" s="46"/>
      <c r="M227" s="133">
        <f>IF('Cumulative Cost Share Budget'!L226='Split CS budget (F)'!$L$1,'Cumulative Cost Share Budget'!M226,0)</f>
        <v>0</v>
      </c>
      <c r="N227" s="214">
        <f>IF('Cumulative Cost Share Budget'!L226='Split CS budget (F)'!$L$1,'Cumulative Cost Share Budget'!N226,0)</f>
        <v>0</v>
      </c>
      <c r="O227" s="214">
        <f>IF('Cumulative Cost Share Budget'!$L226='Split CS budget (F)'!$L$1,'Cumulative Cost Share Budget'!O226,0)</f>
        <v>0</v>
      </c>
      <c r="P227" s="209">
        <f>IF('Cumulative Cost Share Budget'!L226='Split CS budget (F)'!$L$1,'Cumulative Cost Share Budget'!P226,0)</f>
        <v>0</v>
      </c>
      <c r="Q227" s="211">
        <f>IF('Cumulative Cost Share Budget'!L226='Split CS budget (F)'!$L$1,'Cumulative Cost Share Budget'!Q226,0)</f>
        <v>0</v>
      </c>
      <c r="R227" s="212">
        <f>IF('Cumulative Cost Share Budget'!L226='Split CS budget (F)'!$L$1,'Cumulative Cost Share Budget'!R226,0)</f>
        <v>0</v>
      </c>
      <c r="S227" s="61">
        <f>IF('Cumulative Cost Share Budget'!L226='Split CS budget (F)'!$L$1,'Cumulative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93">
        <f>IF('Cumulative Cost Share Budget'!$L227='Split CS budget (F)'!$L$1,'Cumulative Cost Share Budget'!A227,0)</f>
        <v>0</v>
      </c>
      <c r="B228" s="545">
        <f>IF('Cumulative Cost Share Budget'!$L227='Split CS budget (F)'!$L$1,'Cumulative Cost Share Budget'!B227,0)</f>
        <v>0</v>
      </c>
      <c r="C228" s="480"/>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(F)'!$L$1,'Cumulative Cost Share Budget'!Q227,0)</f>
        <v>0</v>
      </c>
      <c r="R228" s="212">
        <f>IF('Cumulative Cost Share Budget'!L227='Split CS budget (F)'!$L$1,'Cumulative Cost Share Budget'!R227,0)</f>
        <v>0</v>
      </c>
      <c r="S228" s="61">
        <f>IF('Cumulative Cost Share Budget'!L227='Split CS budget (F)'!$L$1,'Cumulative Cost Share Budget'!S227,0)</f>
        <v>0</v>
      </c>
      <c r="T228" s="16"/>
      <c r="U228" s="324"/>
      <c r="V228" s="324"/>
      <c r="W228" s="324"/>
      <c r="X228" s="324"/>
      <c r="Y228" s="324"/>
    </row>
    <row r="229" spans="1:25" hidden="1">
      <c r="A229" s="449"/>
      <c r="B229" s="486"/>
      <c r="C229" s="480"/>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(F)'!$L$1,'Cumulative Cost Share Budget'!Q228,0)</f>
        <v>0</v>
      </c>
      <c r="R229" s="212">
        <f>IF('Cumulative Cost Share Budget'!L228='Split CS budget (F)'!$L$1,'Cumulative Cost Share Budget'!R228,0)</f>
        <v>0</v>
      </c>
      <c r="S229" s="61">
        <f>IF('Cumulative Cost Share Budget'!L228='Split CS budget (F)'!$L$1,'Cumulative Cost Share Budget'!S228,0)</f>
        <v>0</v>
      </c>
      <c r="T229" s="16"/>
      <c r="U229" s="323"/>
      <c r="V229" s="323"/>
      <c r="W229" s="323"/>
      <c r="X229" s="323"/>
      <c r="Y229" s="323"/>
    </row>
    <row r="230" spans="1:25" ht="15" hidden="1">
      <c r="A230" s="449"/>
      <c r="B230" s="486"/>
      <c r="C230" s="480"/>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(F)'!$L$1,'Cumulative Cost Share Budget'!Q229,0)</f>
        <v>0</v>
      </c>
      <c r="R230" s="212">
        <f>IF('Cumulative Cost Share Budget'!L229='Split CS budget (F)'!$L$1,'Cumulative Cost Share Budget'!R229,0)</f>
        <v>0</v>
      </c>
      <c r="S230" s="61">
        <f>IF('Cumulative Cost Share Budget'!L229='Split CS budget (F)'!$L$1,'Cumulative Cost Share Budget'!S229,0)</f>
        <v>0</v>
      </c>
      <c r="T230" s="16"/>
      <c r="U230" s="324"/>
      <c r="V230" s="324"/>
      <c r="W230" s="324"/>
      <c r="X230" s="324"/>
      <c r="Y230" s="324"/>
    </row>
    <row r="231" spans="1:25" hidden="1">
      <c r="A231" s="449"/>
      <c r="B231" s="486"/>
      <c r="C231" s="480"/>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(F)'!$L$1,'Cumulative Cost Share Budget'!Q230,0)</f>
        <v>0</v>
      </c>
      <c r="R231" s="212">
        <f>IF('Cumulative Cost Share Budget'!L230='Split CS budget (F)'!$L$1,'Cumulative Cost Share Budget'!R230,0)</f>
        <v>0</v>
      </c>
      <c r="S231" s="61">
        <f>IF('Cumulative Cost Share Budget'!L230='Split CS budget (F)'!$L$1,'Cumulative Cost Share Budget'!S230,0)</f>
        <v>0</v>
      </c>
      <c r="T231" s="16"/>
      <c r="U231" s="323"/>
      <c r="V231" s="323"/>
      <c r="W231" s="323"/>
      <c r="X231" s="323"/>
      <c r="Y231" s="323"/>
    </row>
    <row r="232" spans="1:25" hidden="1">
      <c r="A232" s="449"/>
      <c r="B232" s="481"/>
      <c r="C232" s="480"/>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5">
        <f>IF('Cumulative Cost Share Budget'!$L232='Split CS budget (F)'!$L$1,'Cumulative Cost Share Budget'!A232,0)</f>
        <v>0</v>
      </c>
      <c r="B233" s="480">
        <f>IF('Cumulative Cost Share Budget'!$L232='Split CS budget (F)'!$L$1,'Cumulative Cost Share Budget'!B232,0)</f>
        <v>0</v>
      </c>
      <c r="C233" s="481"/>
      <c r="D233" s="33" t="s">
        <v>123</v>
      </c>
      <c r="E233" s="76">
        <f>ROUND($R233*$S233,6)</f>
        <v>0</v>
      </c>
      <c r="F233" s="76">
        <f>ROUND($R234*$S234,6)</f>
        <v>0</v>
      </c>
      <c r="G233" s="76">
        <f>ROUND($R235*$S235,6)</f>
        <v>0</v>
      </c>
      <c r="H233" s="76">
        <f>ROUND($R236*$S236,6)</f>
        <v>0</v>
      </c>
      <c r="I233" s="76">
        <f>ROUND($R237*$S237,6)</f>
        <v>0</v>
      </c>
      <c r="J233" s="46"/>
      <c r="M233" s="133">
        <f>IF('Cumulative Cost Share Budget'!L232='Split CS budget (F)'!$L$1,'Cumulative Cost Share Budget'!M232,0)</f>
        <v>0</v>
      </c>
      <c r="N233" s="214">
        <f>IF('Cumulative Cost Share Budget'!L232='Split CS budget (F)'!$L$1,'Cumulative Cost Share Budget'!N232,0)</f>
        <v>0</v>
      </c>
      <c r="O233" s="214">
        <f>IF('Cumulative Cost Share Budget'!$L232='Split CS budget (F)'!$L$1,'Cumulative Cost Share Budget'!O232,0)</f>
        <v>0</v>
      </c>
      <c r="P233" s="209">
        <f>IF('Cumulative Cost Share Budget'!L232='Split CS budget (F)'!$L$1,'Cumulative Cost Share Budget'!P232,0)</f>
        <v>0</v>
      </c>
      <c r="Q233" s="211">
        <f>IF('Cumulative Cost Share Budget'!L232='Split CS budget (F)'!$L$1,'Cumulative Cost Share Budget'!Q232,0)</f>
        <v>0</v>
      </c>
      <c r="R233" s="212">
        <f>IF('Cumulative Cost Share Budget'!L232='Split CS budget (F)'!$L$1,'Cumulative Cost Share Budget'!R232,0)</f>
        <v>0</v>
      </c>
      <c r="S233" s="61">
        <f>IF('Cumulative Cost Share Budget'!L232='Split CS budget (F)'!$L$1,'Cumulative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93">
        <f>IF('Cumulative Cost Share Budget'!$L233='Split CS budget (F)'!$L$1,'Cumulative Cost Share Budget'!A233,0)</f>
        <v>0</v>
      </c>
      <c r="B234" s="545">
        <f>IF('Cumulative Cost Share Budget'!$L233='Split CS budget (F)'!$L$1,'Cumulative Cost Share Budget'!B233,0)</f>
        <v>0</v>
      </c>
      <c r="C234" s="480"/>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(F)'!$L$1,'Cumulative Cost Share Budget'!Q233,0)</f>
        <v>0</v>
      </c>
      <c r="R234" s="212">
        <f>IF('Cumulative Cost Share Budget'!L233='Split CS budget (F)'!$L$1,'Cumulative Cost Share Budget'!R233,0)</f>
        <v>0</v>
      </c>
      <c r="S234" s="61">
        <f>IF('Cumulative Cost Share Budget'!L233='Split CS budget (F)'!$L$1,'Cumulative Cost Share Budget'!S233,0)</f>
        <v>0</v>
      </c>
      <c r="T234" s="16"/>
      <c r="U234" s="324"/>
      <c r="V234" s="324"/>
      <c r="W234" s="324"/>
      <c r="X234" s="324"/>
      <c r="Y234" s="324"/>
    </row>
    <row r="235" spans="1:25" hidden="1">
      <c r="A235" s="449"/>
      <c r="B235" s="486"/>
      <c r="C235" s="480"/>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(F)'!$L$1,'Cumulative Cost Share Budget'!Q234,0)</f>
        <v>0</v>
      </c>
      <c r="R235" s="212">
        <f>IF('Cumulative Cost Share Budget'!L234='Split CS budget (F)'!$L$1,'Cumulative Cost Share Budget'!R234,0)</f>
        <v>0</v>
      </c>
      <c r="S235" s="61">
        <f>IF('Cumulative Cost Share Budget'!L234='Split CS budget (F)'!$L$1,'Cumulative Cost Share Budget'!S234,0)</f>
        <v>0</v>
      </c>
      <c r="T235" s="16"/>
      <c r="U235" s="323"/>
      <c r="V235" s="323"/>
      <c r="W235" s="323"/>
      <c r="X235" s="323"/>
      <c r="Y235" s="323"/>
    </row>
    <row r="236" spans="1:25" ht="15" hidden="1">
      <c r="A236" s="449"/>
      <c r="B236" s="486"/>
      <c r="C236" s="480"/>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(F)'!$L$1,'Cumulative Cost Share Budget'!Q235,0)</f>
        <v>0</v>
      </c>
      <c r="R236" s="212">
        <f>IF('Cumulative Cost Share Budget'!L235='Split CS budget (F)'!$L$1,'Cumulative Cost Share Budget'!R235,0)</f>
        <v>0</v>
      </c>
      <c r="S236" s="61">
        <f>IF('Cumulative Cost Share Budget'!L235='Split CS budget (F)'!$L$1,'Cumulative Cost Share Budget'!S235,0)</f>
        <v>0</v>
      </c>
      <c r="T236" s="16"/>
      <c r="U236" s="324"/>
      <c r="V236" s="324"/>
      <c r="W236" s="324"/>
      <c r="X236" s="324"/>
      <c r="Y236" s="324"/>
    </row>
    <row r="237" spans="1:25" hidden="1">
      <c r="A237" s="449"/>
      <c r="B237" s="486"/>
      <c r="C237" s="480"/>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(F)'!$L$1,'Cumulative Cost Share Budget'!Q236,0)</f>
        <v>0</v>
      </c>
      <c r="R237" s="212">
        <f>IF('Cumulative Cost Share Budget'!L236='Split CS budget (F)'!$L$1,'Cumulative Cost Share Budget'!R236,0)</f>
        <v>0</v>
      </c>
      <c r="S237" s="61">
        <f>IF('Cumulative Cost Share Budget'!L236='Split CS budget (F)'!$L$1,'Cumulative Cost Share Budget'!S236,0)</f>
        <v>0</v>
      </c>
      <c r="T237" s="16"/>
      <c r="U237" s="323"/>
      <c r="V237" s="323"/>
      <c r="W237" s="323"/>
      <c r="X237" s="323"/>
      <c r="Y237" s="323"/>
    </row>
    <row r="238" spans="1:25" hidden="1">
      <c r="A238" s="449"/>
      <c r="B238" s="481"/>
      <c r="C238" s="480"/>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5">
        <f>IF('Cumulative Cost Share Budget'!$L238='Split CS budget (F)'!$L$1,'Cumulative Cost Share Budget'!A238,0)</f>
        <v>0</v>
      </c>
      <c r="B239" s="480">
        <f>IF('Cumulative Cost Share Budget'!$L238='Split CS budget (F)'!$L$1,'Cumulative Cost Share Budget'!B238,0)</f>
        <v>0</v>
      </c>
      <c r="C239" s="481"/>
      <c r="D239" s="33" t="s">
        <v>123</v>
      </c>
      <c r="E239" s="76">
        <f>ROUND($R239*$S239,6)</f>
        <v>0</v>
      </c>
      <c r="F239" s="76">
        <f>ROUND($R240*$S240,6)</f>
        <v>0</v>
      </c>
      <c r="G239" s="76">
        <f>ROUND($R241*$S241,6)</f>
        <v>0</v>
      </c>
      <c r="H239" s="76">
        <f>ROUND($R242*$S242,6)</f>
        <v>0</v>
      </c>
      <c r="I239" s="76">
        <f>ROUND($R243*$S243,6)</f>
        <v>0</v>
      </c>
      <c r="J239" s="46"/>
      <c r="M239" s="133">
        <f>IF('Cumulative Cost Share Budget'!L238='Split CS budget (F)'!$L$1,'Cumulative Cost Share Budget'!M238,0)</f>
        <v>0</v>
      </c>
      <c r="N239" s="214">
        <f>IF('Cumulative Cost Share Budget'!L238='Split CS budget (F)'!$L$1,'Cumulative Cost Share Budget'!N238,0)</f>
        <v>0</v>
      </c>
      <c r="O239" s="214">
        <f>IF('Cumulative Cost Share Budget'!$L238='Split CS budget (F)'!$L$1,'Cumulative Cost Share Budget'!O238,0)</f>
        <v>0</v>
      </c>
      <c r="P239" s="209">
        <f>IF('Cumulative Cost Share Budget'!L238='Split CS budget (F)'!$L$1,'Cumulative Cost Share Budget'!P238,0)</f>
        <v>0</v>
      </c>
      <c r="Q239" s="211">
        <f>IF('Cumulative Cost Share Budget'!L238='Split CS budget (F)'!$L$1,'Cumulative Cost Share Budget'!Q238,0)</f>
        <v>0</v>
      </c>
      <c r="R239" s="212">
        <f>IF('Cumulative Cost Share Budget'!L238='Split CS budget (F)'!$L$1,'Cumulative Cost Share Budget'!R238,0)</f>
        <v>0</v>
      </c>
      <c r="S239" s="61">
        <f>IF('Cumulative Cost Share Budget'!L238='Split CS budget (F)'!$L$1,'Cumulative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93">
        <f>IF('Cumulative Cost Share Budget'!$L239='Split CS budget (F)'!$L$1,'Cumulative Cost Share Budget'!A239,0)</f>
        <v>0</v>
      </c>
      <c r="B240" s="545">
        <f>IF('Cumulative Cost Share Budget'!$L239='Split CS budget (F)'!$L$1,'Cumulative Cost Share Budget'!B239,0)</f>
        <v>0</v>
      </c>
      <c r="C240" s="480"/>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(F)'!$L$1,'Cumulative Cost Share Budget'!Q239,0)</f>
        <v>0</v>
      </c>
      <c r="R240" s="212">
        <f>IF('Cumulative Cost Share Budget'!L239='Split CS budget (F)'!$L$1,'Cumulative Cost Share Budget'!R239,0)</f>
        <v>0</v>
      </c>
      <c r="S240" s="61">
        <f>IF('Cumulative Cost Share Budget'!L239='Split CS budget (F)'!$L$1,'Cumulative Cost Share Budget'!S239,0)</f>
        <v>0</v>
      </c>
      <c r="T240" s="16"/>
      <c r="U240" s="324"/>
      <c r="V240" s="324"/>
      <c r="W240" s="324"/>
      <c r="X240" s="324"/>
      <c r="Y240" s="324"/>
    </row>
    <row r="241" spans="1:25" hidden="1">
      <c r="A241" s="449"/>
      <c r="B241" s="486"/>
      <c r="C241" s="480"/>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(F)'!$L$1,'Cumulative Cost Share Budget'!Q240,0)</f>
        <v>0</v>
      </c>
      <c r="R241" s="212">
        <f>IF('Cumulative Cost Share Budget'!L240='Split CS budget (F)'!$L$1,'Cumulative Cost Share Budget'!R240,0)</f>
        <v>0</v>
      </c>
      <c r="S241" s="61">
        <f>IF('Cumulative Cost Share Budget'!L240='Split CS budget (F)'!$L$1,'Cumulative Cost Share Budget'!S240,0)</f>
        <v>0</v>
      </c>
      <c r="T241" s="16"/>
      <c r="U241" s="323"/>
      <c r="V241" s="323"/>
      <c r="W241" s="323"/>
      <c r="X241" s="323"/>
      <c r="Y241" s="323"/>
    </row>
    <row r="242" spans="1:25" ht="15" hidden="1">
      <c r="A242" s="449"/>
      <c r="B242" s="486"/>
      <c r="C242" s="480"/>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(F)'!$L$1,'Cumulative Cost Share Budget'!Q241,0)</f>
        <v>0</v>
      </c>
      <c r="R242" s="212">
        <f>IF('Cumulative Cost Share Budget'!L241='Split CS budget (F)'!$L$1,'Cumulative Cost Share Budget'!R241,0)</f>
        <v>0</v>
      </c>
      <c r="S242" s="61">
        <f>IF('Cumulative Cost Share Budget'!L241='Split CS budget (F)'!$L$1,'Cumulative Cost Share Budget'!S241,0)</f>
        <v>0</v>
      </c>
      <c r="T242" s="16"/>
      <c r="U242" s="324"/>
      <c r="V242" s="324"/>
      <c r="W242" s="324"/>
      <c r="X242" s="324"/>
      <c r="Y242" s="324"/>
    </row>
    <row r="243" spans="1:25" hidden="1">
      <c r="A243" s="449"/>
      <c r="B243" s="486"/>
      <c r="C243" s="480"/>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(F)'!$L$1,'Cumulative Cost Share Budget'!Q242,0)</f>
        <v>0</v>
      </c>
      <c r="R243" s="212">
        <f>IF('Cumulative Cost Share Budget'!L242='Split CS budget (F)'!$L$1,'Cumulative Cost Share Budget'!R242,0)</f>
        <v>0</v>
      </c>
      <c r="S243" s="61">
        <f>IF('Cumulative Cost Share Budget'!L242='Split CS budget (F)'!$L$1,'Cumulative Cost Share Budget'!S242,0)</f>
        <v>0</v>
      </c>
      <c r="T243" s="16"/>
      <c r="U243" s="323"/>
      <c r="V243" s="323"/>
      <c r="W243" s="323"/>
      <c r="X243" s="323"/>
      <c r="Y243" s="323"/>
    </row>
    <row r="244" spans="1:25" hidden="1">
      <c r="A244" s="449"/>
      <c r="B244" s="481"/>
      <c r="C244" s="480"/>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5">
        <f>IF('Cumulative Cost Share Budget'!$L244='Split CS budget (F)'!$L$1,'Cumulative Cost Share Budget'!A244,0)</f>
        <v>0</v>
      </c>
      <c r="B245" s="480">
        <f>IF('Cumulative Cost Share Budget'!$L244='Split CS budget (F)'!$L$1,'Cumulative Cost Share Budget'!B244,0)</f>
        <v>0</v>
      </c>
      <c r="C245" s="481"/>
      <c r="D245" s="33" t="s">
        <v>123</v>
      </c>
      <c r="E245" s="76">
        <f>ROUND($R245*$S245,6)</f>
        <v>0</v>
      </c>
      <c r="F245" s="76">
        <f>ROUND($R246*$S246,6)</f>
        <v>0</v>
      </c>
      <c r="G245" s="76">
        <f>ROUND($R247*$S247,6)</f>
        <v>0</v>
      </c>
      <c r="H245" s="76">
        <f>ROUND($R248*$S248,6)</f>
        <v>0</v>
      </c>
      <c r="I245" s="76">
        <f>ROUND($R249*$S249,6)</f>
        <v>0</v>
      </c>
      <c r="J245" s="46"/>
      <c r="M245" s="133">
        <f>IF('Cumulative Cost Share Budget'!L244='Split CS budget (F)'!$L$1,'Cumulative Cost Share Budget'!M244,0)</f>
        <v>0</v>
      </c>
      <c r="N245" s="214">
        <f>IF('Cumulative Cost Share Budget'!L244='Split CS budget (F)'!$L$1,'Cumulative Cost Share Budget'!N244,0)</f>
        <v>0</v>
      </c>
      <c r="O245" s="214">
        <f>IF('Cumulative Cost Share Budget'!$L244='Split CS budget (F)'!$L$1,'Cumulative Cost Share Budget'!O244,0)</f>
        <v>0</v>
      </c>
      <c r="P245" s="209">
        <f>IF('Cumulative Cost Share Budget'!L244='Split CS budget (F)'!$L$1,'Cumulative Cost Share Budget'!P244,0)</f>
        <v>0</v>
      </c>
      <c r="Q245" s="211">
        <f>IF('Cumulative Cost Share Budget'!L244='Split CS budget (F)'!$L$1,'Cumulative Cost Share Budget'!Q244,0)</f>
        <v>0</v>
      </c>
      <c r="R245" s="212">
        <f>IF('Cumulative Cost Share Budget'!L244='Split CS budget (F)'!$L$1,'Cumulative Cost Share Budget'!R244,0)</f>
        <v>0</v>
      </c>
      <c r="S245" s="61">
        <f>IF('Cumulative Cost Share Budget'!L244='Split CS budget (F)'!$L$1,'Cumulative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93">
        <f>IF('Cumulative Cost Share Budget'!$L245='Split CS budget (F)'!$L$1,'Cumulative Cost Share Budget'!A245,0)</f>
        <v>0</v>
      </c>
      <c r="B246" s="545">
        <f>IF('Cumulative Cost Share Budget'!$L245='Split CS budget (F)'!$L$1,'Cumulative Cost Share Budget'!B245,0)</f>
        <v>0</v>
      </c>
      <c r="C246" s="480"/>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(F)'!$L$1,'Cumulative Cost Share Budget'!Q245,0)</f>
        <v>0</v>
      </c>
      <c r="R246" s="212">
        <f>IF('Cumulative Cost Share Budget'!L245='Split CS budget (F)'!$L$1,'Cumulative Cost Share Budget'!R245,0)</f>
        <v>0</v>
      </c>
      <c r="S246" s="61">
        <f>IF('Cumulative Cost Share Budget'!L245='Split CS budget (F)'!$L$1,'Cumulative Cost Share Budget'!S245,0)</f>
        <v>0</v>
      </c>
      <c r="T246" s="16"/>
      <c r="U246" s="324"/>
      <c r="V246" s="324"/>
      <c r="W246" s="324"/>
      <c r="X246" s="324"/>
      <c r="Y246" s="324"/>
    </row>
    <row r="247" spans="1:25" hidden="1">
      <c r="A247" s="449"/>
      <c r="B247" s="486"/>
      <c r="C247" s="480"/>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(F)'!$L$1,'Cumulative Cost Share Budget'!Q246,0)</f>
        <v>0</v>
      </c>
      <c r="R247" s="212">
        <f>IF('Cumulative Cost Share Budget'!L246='Split CS budget (F)'!$L$1,'Cumulative Cost Share Budget'!R246,0)</f>
        <v>0</v>
      </c>
      <c r="S247" s="61">
        <f>IF('Cumulative Cost Share Budget'!L246='Split CS budget (F)'!$L$1,'Cumulative Cost Share Budget'!S246,0)</f>
        <v>0</v>
      </c>
      <c r="T247" s="16"/>
      <c r="U247" s="323"/>
      <c r="V247" s="323"/>
      <c r="W247" s="323"/>
      <c r="X247" s="323"/>
      <c r="Y247" s="323"/>
    </row>
    <row r="248" spans="1:25" ht="15" hidden="1">
      <c r="A248" s="449"/>
      <c r="B248" s="486"/>
      <c r="C248" s="480"/>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(F)'!$L$1,'Cumulative Cost Share Budget'!Q247,0)</f>
        <v>0</v>
      </c>
      <c r="R248" s="212">
        <f>IF('Cumulative Cost Share Budget'!L247='Split CS budget (F)'!$L$1,'Cumulative Cost Share Budget'!R247,0)</f>
        <v>0</v>
      </c>
      <c r="S248" s="61">
        <f>IF('Cumulative Cost Share Budget'!L247='Split CS budget (F)'!$L$1,'Cumulative Cost Share Budget'!S247,0)</f>
        <v>0</v>
      </c>
      <c r="T248" s="16"/>
      <c r="U248" s="324"/>
      <c r="V248" s="324"/>
      <c r="W248" s="324"/>
      <c r="X248" s="324"/>
      <c r="Y248" s="324"/>
    </row>
    <row r="249" spans="1:25" hidden="1">
      <c r="A249" s="449"/>
      <c r="B249" s="486"/>
      <c r="C249" s="480"/>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(F)'!$L$1,'Cumulative Cost Share Budget'!Q248,0)</f>
        <v>0</v>
      </c>
      <c r="R249" s="212">
        <f>IF('Cumulative Cost Share Budget'!L248='Split CS budget (F)'!$L$1,'Cumulative Cost Share Budget'!R248,0)</f>
        <v>0</v>
      </c>
      <c r="S249" s="61">
        <f>IF('Cumulative Cost Share Budget'!L248='Split CS budget (F)'!$L$1,'Cumulative Cost Share Budget'!S248,0)</f>
        <v>0</v>
      </c>
      <c r="T249" s="16"/>
      <c r="U249" s="323"/>
      <c r="V249" s="323"/>
      <c r="W249" s="323"/>
      <c r="X249" s="323"/>
      <c r="Y249" s="323"/>
    </row>
    <row r="250" spans="1:25" hidden="1">
      <c r="A250" s="449"/>
      <c r="B250" s="481"/>
      <c r="C250" s="480"/>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5">
        <f>IF('Cumulative Cost Share Budget'!$L250='Split CS budget (F)'!$L$1,'Cumulative Cost Share Budget'!A250,0)</f>
        <v>0</v>
      </c>
      <c r="B251" s="480">
        <f>IF('Cumulative Cost Share Budget'!$L250='Split CS budget (F)'!$L$1,'Cumulative Cost Share Budget'!B250,0)</f>
        <v>0</v>
      </c>
      <c r="C251" s="481"/>
      <c r="D251" s="33" t="s">
        <v>123</v>
      </c>
      <c r="E251" s="76">
        <f>ROUND($R251*$S251,6)</f>
        <v>0</v>
      </c>
      <c r="F251" s="76">
        <f>ROUND($R252*$S252,6)</f>
        <v>0</v>
      </c>
      <c r="G251" s="76">
        <f>ROUND($R253*$S253,6)</f>
        <v>0</v>
      </c>
      <c r="H251" s="76">
        <f>ROUND($R254*$S254,6)</f>
        <v>0</v>
      </c>
      <c r="I251" s="76">
        <f>ROUND($R255*$S255,6)</f>
        <v>0</v>
      </c>
      <c r="J251" s="46"/>
      <c r="M251" s="133">
        <f>IF('Cumulative Cost Share Budget'!L250='Split CS budget (F)'!$L$1,'Cumulative Cost Share Budget'!M250,0)</f>
        <v>0</v>
      </c>
      <c r="N251" s="214">
        <f>IF('Cumulative Cost Share Budget'!L250='Split CS budget (F)'!$L$1,'Cumulative Cost Share Budget'!N250,0)</f>
        <v>0</v>
      </c>
      <c r="O251" s="214">
        <f>IF('Cumulative Cost Share Budget'!$L250='Split CS budget (F)'!$L$1,'Cumulative Cost Share Budget'!O250,0)</f>
        <v>0</v>
      </c>
      <c r="P251" s="209">
        <f>IF('Cumulative Cost Share Budget'!L250='Split CS budget (F)'!$L$1,'Cumulative Cost Share Budget'!P250,0)</f>
        <v>0</v>
      </c>
      <c r="Q251" s="211">
        <f>IF('Cumulative Cost Share Budget'!L250='Split CS budget (F)'!$L$1,'Cumulative Cost Share Budget'!Q250,0)</f>
        <v>0</v>
      </c>
      <c r="R251" s="212">
        <f>IF('Cumulative Cost Share Budget'!L250='Split CS budget (F)'!$L$1,'Cumulative Cost Share Budget'!R250,0)</f>
        <v>0</v>
      </c>
      <c r="S251" s="61">
        <f>IF('Cumulative Cost Share Budget'!L250='Split CS budget (F)'!$L$1,'Cumulative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93">
        <f>IF('Cumulative Cost Share Budget'!$L251='Split CS budget (F)'!$L$1,'Cumulative Cost Share Budget'!A251,0)</f>
        <v>0</v>
      </c>
      <c r="B252" s="545">
        <f>IF('Cumulative Cost Share Budget'!$L251='Split CS budget (F)'!$L$1,'Cumulative Cost Share Budget'!B251,0)</f>
        <v>0</v>
      </c>
      <c r="C252" s="480"/>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(F)'!$L$1,'Cumulative Cost Share Budget'!Q251,0)</f>
        <v>0</v>
      </c>
      <c r="R252" s="212">
        <f>IF('Cumulative Cost Share Budget'!L251='Split CS budget (F)'!$L$1,'Cumulative Cost Share Budget'!R251,0)</f>
        <v>0</v>
      </c>
      <c r="S252" s="61">
        <f>IF('Cumulative Cost Share Budget'!L251='Split CS budget (F)'!$L$1,'Cumulative Cost Share Budget'!S251,0)</f>
        <v>0</v>
      </c>
      <c r="T252" s="16"/>
      <c r="U252" s="324"/>
      <c r="V252" s="324"/>
      <c r="W252" s="324"/>
      <c r="X252" s="324"/>
      <c r="Y252" s="324"/>
    </row>
    <row r="253" spans="1:25" hidden="1">
      <c r="A253" s="449"/>
      <c r="B253" s="486"/>
      <c r="C253" s="480"/>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(F)'!$L$1,'Cumulative Cost Share Budget'!Q252,0)</f>
        <v>0</v>
      </c>
      <c r="R253" s="212">
        <f>IF('Cumulative Cost Share Budget'!L252='Split CS budget (F)'!$L$1,'Cumulative Cost Share Budget'!R252,0)</f>
        <v>0</v>
      </c>
      <c r="S253" s="61">
        <f>IF('Cumulative Cost Share Budget'!L252='Split CS budget (F)'!$L$1,'Cumulative Cost Share Budget'!S252,0)</f>
        <v>0</v>
      </c>
      <c r="T253" s="16"/>
      <c r="U253" s="323"/>
      <c r="V253" s="323"/>
      <c r="W253" s="323"/>
      <c r="X253" s="323"/>
      <c r="Y253" s="323"/>
    </row>
    <row r="254" spans="1:25" ht="15" hidden="1">
      <c r="A254" s="449"/>
      <c r="B254" s="486"/>
      <c r="C254" s="480"/>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(F)'!$L$1,'Cumulative Cost Share Budget'!Q253,0)</f>
        <v>0</v>
      </c>
      <c r="R254" s="212">
        <f>IF('Cumulative Cost Share Budget'!L253='Split CS budget (F)'!$L$1,'Cumulative Cost Share Budget'!R253,0)</f>
        <v>0</v>
      </c>
      <c r="S254" s="61">
        <f>IF('Cumulative Cost Share Budget'!L253='Split CS budget (F)'!$L$1,'Cumulative Cost Share Budget'!S253,0)</f>
        <v>0</v>
      </c>
      <c r="T254" s="16"/>
      <c r="U254" s="324"/>
      <c r="V254" s="324"/>
      <c r="W254" s="324"/>
      <c r="X254" s="324"/>
      <c r="Y254" s="324"/>
    </row>
    <row r="255" spans="1:25" hidden="1">
      <c r="A255" s="449"/>
      <c r="B255" s="486"/>
      <c r="C255" s="480"/>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(F)'!$L$1,'Cumulative Cost Share Budget'!Q254,0)</f>
        <v>0</v>
      </c>
      <c r="R255" s="212">
        <f>IF('Cumulative Cost Share Budget'!L254='Split CS budget (F)'!$L$1,'Cumulative Cost Share Budget'!R254,0)</f>
        <v>0</v>
      </c>
      <c r="S255" s="61">
        <f>IF('Cumulative Cost Share Budget'!L254='Split CS budget (F)'!$L$1,'Cumulative Cost Share Budget'!S254,0)</f>
        <v>0</v>
      </c>
      <c r="T255" s="16"/>
      <c r="U255" s="323"/>
      <c r="V255" s="323"/>
      <c r="W255" s="323"/>
      <c r="X255" s="323"/>
      <c r="Y255" s="323"/>
    </row>
    <row r="256" spans="1:25" hidden="1">
      <c r="A256" s="449"/>
      <c r="B256" s="481"/>
      <c r="C256" s="480"/>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5">
        <f>IF('Cumulative Cost Share Budget'!$L256='Split CS budget (F)'!$L$1,'Cumulative Cost Share Budget'!A256,0)</f>
        <v>0</v>
      </c>
      <c r="B257" s="480">
        <f>IF('Cumulative Cost Share Budget'!$L256='Split CS budget (F)'!$L$1,'Cumulative Cost Share Budget'!B256,0)</f>
        <v>0</v>
      </c>
      <c r="C257" s="481"/>
      <c r="D257" s="33" t="s">
        <v>123</v>
      </c>
      <c r="E257" s="76">
        <f>ROUND($R257*$S257,6)</f>
        <v>0</v>
      </c>
      <c r="F257" s="76">
        <f>ROUND($R258*$S258,6)</f>
        <v>0</v>
      </c>
      <c r="G257" s="76">
        <f>ROUND($R259*$S259,6)</f>
        <v>0</v>
      </c>
      <c r="H257" s="76">
        <f>ROUND($R260*$S260,6)</f>
        <v>0</v>
      </c>
      <c r="I257" s="76">
        <f>ROUND($R261*$S261,6)</f>
        <v>0</v>
      </c>
      <c r="J257" s="46"/>
      <c r="M257" s="133">
        <f>IF('Cumulative Cost Share Budget'!L256='Split CS budget (F)'!$L$1,'Cumulative Cost Share Budget'!M256,0)</f>
        <v>0</v>
      </c>
      <c r="N257" s="214">
        <f>IF('Cumulative Cost Share Budget'!L256='Split CS budget (F)'!$L$1,'Cumulative Cost Share Budget'!N256,0)</f>
        <v>0</v>
      </c>
      <c r="O257" s="214">
        <f>IF('Cumulative Cost Share Budget'!$L256='Split CS budget (F)'!$L$1,'Cumulative Cost Share Budget'!O256,0)</f>
        <v>0</v>
      </c>
      <c r="P257" s="209">
        <f>IF('Cumulative Cost Share Budget'!L256='Split CS budget (F)'!$L$1,'Cumulative Cost Share Budget'!P256,0)</f>
        <v>0</v>
      </c>
      <c r="Q257" s="211">
        <f>IF('Cumulative Cost Share Budget'!L256='Split CS budget (F)'!$L$1,'Cumulative Cost Share Budget'!Q256,0)</f>
        <v>0</v>
      </c>
      <c r="R257" s="212">
        <f>IF('Cumulative Cost Share Budget'!L256='Split CS budget (F)'!$L$1,'Cumulative Cost Share Budget'!R256,0)</f>
        <v>0</v>
      </c>
      <c r="S257" s="61">
        <f>IF('Cumulative Cost Share Budget'!L256='Split CS budget (F)'!$L$1,'Cumulative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93">
        <f>IF('Cumulative Cost Share Budget'!$L257='Split CS budget (F)'!$L$1,'Cumulative Cost Share Budget'!A257,0)</f>
        <v>0</v>
      </c>
      <c r="B258" s="545">
        <f>IF('Cumulative Cost Share Budget'!$L257='Split CS budget (F)'!$L$1,'Cumulative Cost Share Budget'!B257,0)</f>
        <v>0</v>
      </c>
      <c r="C258" s="480"/>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(F)'!$L$1,'Cumulative Cost Share Budget'!Q257,0)</f>
        <v>0</v>
      </c>
      <c r="R258" s="212">
        <f>IF('Cumulative Cost Share Budget'!L257='Split CS budget (F)'!$L$1,'Cumulative Cost Share Budget'!R257,0)</f>
        <v>0</v>
      </c>
      <c r="S258" s="61">
        <f>IF('Cumulative Cost Share Budget'!L257='Split CS budget (F)'!$L$1,'Cumulative Cost Share Budget'!S257,0)</f>
        <v>0</v>
      </c>
      <c r="T258" s="16"/>
      <c r="U258" s="324"/>
      <c r="V258" s="324"/>
      <c r="W258" s="324"/>
      <c r="X258" s="324"/>
      <c r="Y258" s="324"/>
    </row>
    <row r="259" spans="1:25" hidden="1">
      <c r="A259" s="449"/>
      <c r="B259" s="486"/>
      <c r="C259" s="480"/>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(F)'!$L$1,'Cumulative Cost Share Budget'!Q258,0)</f>
        <v>0</v>
      </c>
      <c r="R259" s="212">
        <f>IF('Cumulative Cost Share Budget'!L258='Split CS budget (F)'!$L$1,'Cumulative Cost Share Budget'!R258,0)</f>
        <v>0</v>
      </c>
      <c r="S259" s="61">
        <f>IF('Cumulative Cost Share Budget'!L258='Split CS budget (F)'!$L$1,'Cumulative Cost Share Budget'!S258,0)</f>
        <v>0</v>
      </c>
      <c r="T259" s="16"/>
      <c r="U259" s="323"/>
      <c r="V259" s="323"/>
      <c r="W259" s="323"/>
      <c r="X259" s="323"/>
      <c r="Y259" s="323"/>
    </row>
    <row r="260" spans="1:25" ht="15" hidden="1">
      <c r="A260" s="449"/>
      <c r="B260" s="486"/>
      <c r="C260" s="480"/>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(F)'!$L$1,'Cumulative Cost Share Budget'!Q259,0)</f>
        <v>0</v>
      </c>
      <c r="R260" s="212">
        <f>IF('Cumulative Cost Share Budget'!L259='Split CS budget (F)'!$L$1,'Cumulative Cost Share Budget'!R259,0)</f>
        <v>0</v>
      </c>
      <c r="S260" s="61">
        <f>IF('Cumulative Cost Share Budget'!L259='Split CS budget (F)'!$L$1,'Cumulative Cost Share Budget'!S259,0)</f>
        <v>0</v>
      </c>
      <c r="T260" s="16"/>
      <c r="U260" s="324"/>
      <c r="V260" s="324"/>
      <c r="W260" s="324"/>
      <c r="X260" s="324"/>
      <c r="Y260" s="324"/>
    </row>
    <row r="261" spans="1:25" hidden="1">
      <c r="A261" s="449"/>
      <c r="B261" s="486"/>
      <c r="C261" s="480"/>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(F)'!$L$1,'Cumulative Cost Share Budget'!Q260,0)</f>
        <v>0</v>
      </c>
      <c r="R261" s="212">
        <f>IF('Cumulative Cost Share Budget'!L260='Split CS budget (F)'!$L$1,'Cumulative Cost Share Budget'!R260,0)</f>
        <v>0</v>
      </c>
      <c r="S261" s="61">
        <f>IF('Cumulative Cost Share Budget'!L260='Split CS budget (F)'!$L$1,'Cumulative Cost Share Budget'!S260,0)</f>
        <v>0</v>
      </c>
      <c r="T261" s="16"/>
      <c r="U261" s="323"/>
      <c r="V261" s="323"/>
      <c r="W261" s="323"/>
      <c r="X261" s="323"/>
      <c r="Y261" s="323"/>
    </row>
    <row r="262" spans="1:25" hidden="1">
      <c r="A262" s="449"/>
      <c r="B262" s="481"/>
      <c r="C262" s="480"/>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5">
        <f>IF('Cumulative Cost Share Budget'!$L262='Split CS budget (F)'!$L$1,'Cumulative Cost Share Budget'!A262,0)</f>
        <v>0</v>
      </c>
      <c r="B263" s="480">
        <f>IF('Cumulative Cost Share Budget'!$L262='Split CS budget (F)'!$L$1,'Cumulative Cost Share Budget'!B262,0)</f>
        <v>0</v>
      </c>
      <c r="C263" s="481"/>
      <c r="D263" s="33" t="s">
        <v>123</v>
      </c>
      <c r="E263" s="76">
        <f>ROUND($R263*$S263,6)</f>
        <v>0</v>
      </c>
      <c r="F263" s="76">
        <f>ROUND($R264*$S264,6)</f>
        <v>0</v>
      </c>
      <c r="G263" s="76">
        <f>ROUND($R265*$S265,6)</f>
        <v>0</v>
      </c>
      <c r="H263" s="76">
        <f>ROUND($R266*$S266,6)</f>
        <v>0</v>
      </c>
      <c r="I263" s="76">
        <f>ROUND($R267*$S267,6)</f>
        <v>0</v>
      </c>
      <c r="J263" s="46"/>
      <c r="M263" s="133">
        <f>IF('Cumulative Cost Share Budget'!L262='Split CS budget (F)'!$L$1,'Cumulative Cost Share Budget'!M262,0)</f>
        <v>0</v>
      </c>
      <c r="N263" s="214">
        <f>IF('Cumulative Cost Share Budget'!L262='Split CS budget (F)'!$L$1,'Cumulative Cost Share Budget'!N262,0)</f>
        <v>0</v>
      </c>
      <c r="O263" s="214">
        <f>IF('Cumulative Cost Share Budget'!$L262='Split CS budget (F)'!$L$1,'Cumulative Cost Share Budget'!O262,0)</f>
        <v>0</v>
      </c>
      <c r="P263" s="209">
        <f>IF('Cumulative Cost Share Budget'!L262='Split CS budget (F)'!$L$1,'Cumulative Cost Share Budget'!P262,0)</f>
        <v>0</v>
      </c>
      <c r="Q263" s="211">
        <f>IF('Cumulative Cost Share Budget'!L262='Split CS budget (F)'!$L$1,'Cumulative Cost Share Budget'!Q262,0)</f>
        <v>0</v>
      </c>
      <c r="R263" s="212">
        <f>IF('Cumulative Cost Share Budget'!L262='Split CS budget (F)'!$L$1,'Cumulative Cost Share Budget'!R262,0)</f>
        <v>0</v>
      </c>
      <c r="S263" s="61">
        <f>IF('Cumulative Cost Share Budget'!L262='Split CS budget (F)'!$L$1,'Cumulative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93">
        <f>IF('Cumulative Cost Share Budget'!$L263='Split CS budget (F)'!$L$1,'Cumulative Cost Share Budget'!A263,0)</f>
        <v>0</v>
      </c>
      <c r="B264" s="545">
        <f>IF('Cumulative Cost Share Budget'!$L263='Split CS budget (F)'!$L$1,'Cumulative Cost Share Budget'!B263,0)</f>
        <v>0</v>
      </c>
      <c r="C264" s="480"/>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(F)'!$L$1,'Cumulative Cost Share Budget'!Q263,0)</f>
        <v>0</v>
      </c>
      <c r="R264" s="212">
        <f>IF('Cumulative Cost Share Budget'!L263='Split CS budget (F)'!$L$1,'Cumulative Cost Share Budget'!R263,0)</f>
        <v>0</v>
      </c>
      <c r="S264" s="61">
        <f>IF('Cumulative Cost Share Budget'!L263='Split CS budget (F)'!$L$1,'Cumulative Cost Share Budget'!S263,0)</f>
        <v>0</v>
      </c>
      <c r="T264" s="16"/>
      <c r="U264" s="324"/>
      <c r="V264" s="324"/>
      <c r="W264" s="324"/>
      <c r="X264" s="324"/>
      <c r="Y264" s="324"/>
    </row>
    <row r="265" spans="1:25" hidden="1">
      <c r="A265" s="449"/>
      <c r="B265" s="486"/>
      <c r="C265" s="480"/>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(F)'!$L$1,'Cumulative Cost Share Budget'!Q264,0)</f>
        <v>0</v>
      </c>
      <c r="R265" s="212">
        <f>IF('Cumulative Cost Share Budget'!L264='Split CS budget (F)'!$L$1,'Cumulative Cost Share Budget'!R264,0)</f>
        <v>0</v>
      </c>
      <c r="S265" s="61">
        <f>IF('Cumulative Cost Share Budget'!L264='Split CS budget (F)'!$L$1,'Cumulative Cost Share Budget'!S264,0)</f>
        <v>0</v>
      </c>
      <c r="T265" s="16"/>
      <c r="U265" s="323"/>
      <c r="V265" s="323"/>
      <c r="W265" s="323"/>
      <c r="X265" s="323"/>
      <c r="Y265" s="323"/>
    </row>
    <row r="266" spans="1:25" ht="15" hidden="1">
      <c r="A266" s="449"/>
      <c r="B266" s="486"/>
      <c r="C266" s="480"/>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(F)'!$L$1,'Cumulative Cost Share Budget'!Q265,0)</f>
        <v>0</v>
      </c>
      <c r="R266" s="212">
        <f>IF('Cumulative Cost Share Budget'!L265='Split CS budget (F)'!$L$1,'Cumulative Cost Share Budget'!R265,0)</f>
        <v>0</v>
      </c>
      <c r="S266" s="61">
        <f>IF('Cumulative Cost Share Budget'!L265='Split CS budget (F)'!$L$1,'Cumulative Cost Share Budget'!S265,0)</f>
        <v>0</v>
      </c>
      <c r="T266" s="16"/>
      <c r="U266" s="324"/>
      <c r="V266" s="324"/>
      <c r="W266" s="324"/>
      <c r="X266" s="324"/>
      <c r="Y266" s="324"/>
    </row>
    <row r="267" spans="1:25" hidden="1">
      <c r="A267" s="449"/>
      <c r="B267" s="486"/>
      <c r="C267" s="480"/>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(F)'!$L$1,'Cumulative Cost Share Budget'!Q266,0)</f>
        <v>0</v>
      </c>
      <c r="R267" s="212">
        <f>IF('Cumulative Cost Share Budget'!L266='Split CS budget (F)'!$L$1,'Cumulative Cost Share Budget'!R266,0)</f>
        <v>0</v>
      </c>
      <c r="S267" s="61">
        <f>IF('Cumulative Cost Share Budget'!L266='Split CS budget (F)'!$L$1,'Cumulative Cost Share Budget'!S266,0)</f>
        <v>0</v>
      </c>
      <c r="T267" s="16"/>
      <c r="U267" s="323"/>
      <c r="V267" s="323"/>
      <c r="W267" s="323"/>
      <c r="X267" s="323"/>
      <c r="Y267" s="323"/>
    </row>
    <row r="268" spans="1:25" hidden="1">
      <c r="A268" s="449"/>
      <c r="B268" s="481"/>
      <c r="C268" s="480"/>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5">
        <f>IF('Cumulative Cost Share Budget'!$L268='Split CS budget (F)'!$L$1,'Cumulative Cost Share Budget'!A268,0)</f>
        <v>0</v>
      </c>
      <c r="B269" s="480">
        <f>IF('Cumulative Cost Share Budget'!$L268='Split CS budget (F)'!$L$1,'Cumulative Cost Share Budget'!B268,0)</f>
        <v>0</v>
      </c>
      <c r="C269" s="481"/>
      <c r="D269" s="33" t="s">
        <v>123</v>
      </c>
      <c r="E269" s="76">
        <f>ROUND($R269*$S269,6)</f>
        <v>0</v>
      </c>
      <c r="F269" s="76">
        <f>ROUND($R270*$S270,6)</f>
        <v>0</v>
      </c>
      <c r="G269" s="76">
        <f>ROUND($R271*$S271,6)</f>
        <v>0</v>
      </c>
      <c r="H269" s="76">
        <f>ROUND($R272*$S272,6)</f>
        <v>0</v>
      </c>
      <c r="I269" s="76">
        <f>ROUND($R273*$S273,6)</f>
        <v>0</v>
      </c>
      <c r="J269" s="46"/>
      <c r="M269" s="133">
        <f>IF('Cumulative Cost Share Budget'!L268='Split CS budget (F)'!$L$1,'Cumulative Cost Share Budget'!M268,0)</f>
        <v>0</v>
      </c>
      <c r="N269" s="214">
        <f>IF('Cumulative Cost Share Budget'!L268='Split CS budget (F)'!$L$1,'Cumulative Cost Share Budget'!N268,0)</f>
        <v>0</v>
      </c>
      <c r="O269" s="214">
        <f>IF('Cumulative Cost Share Budget'!$L268='Split CS budget (F)'!$L$1,'Cumulative Cost Share Budget'!O268,0)</f>
        <v>0</v>
      </c>
      <c r="P269" s="209">
        <f>IF('Cumulative Cost Share Budget'!L268='Split CS budget (F)'!$L$1,'Cumulative Cost Share Budget'!P268,0)</f>
        <v>0</v>
      </c>
      <c r="Q269" s="211">
        <f>IF('Cumulative Cost Share Budget'!L268='Split CS budget (F)'!$L$1,'Cumulative Cost Share Budget'!Q268,0)</f>
        <v>0</v>
      </c>
      <c r="R269" s="212">
        <f>IF('Cumulative Cost Share Budget'!L268='Split CS budget (F)'!$L$1,'Cumulative Cost Share Budget'!R268,0)</f>
        <v>0</v>
      </c>
      <c r="S269" s="61">
        <f>IF('Cumulative Cost Share Budget'!L268='Split CS budget (F)'!$L$1,'Cumulative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93">
        <f>IF('Cumulative Cost Share Budget'!$L269='Split CS budget (F)'!$L$1,'Cumulative Cost Share Budget'!A269,0)</f>
        <v>0</v>
      </c>
      <c r="B270" s="545">
        <f>IF('Cumulative Cost Share Budget'!$L269='Split CS budget (F)'!$L$1,'Cumulative Cost Share Budget'!B269,0)</f>
        <v>0</v>
      </c>
      <c r="C270" s="480"/>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(F)'!$L$1,'Cumulative Cost Share Budget'!Q269,0)</f>
        <v>0</v>
      </c>
      <c r="R270" s="212">
        <f>IF('Cumulative Cost Share Budget'!L269='Split CS budget (F)'!$L$1,'Cumulative Cost Share Budget'!R269,0)</f>
        <v>0</v>
      </c>
      <c r="S270" s="61">
        <f>IF('Cumulative Cost Share Budget'!L269='Split CS budget (F)'!$L$1,'Cumulative Cost Share Budget'!S269,0)</f>
        <v>0</v>
      </c>
      <c r="T270" s="16"/>
      <c r="U270" s="324"/>
      <c r="V270" s="324"/>
      <c r="W270" s="324"/>
      <c r="X270" s="324"/>
      <c r="Y270" s="324"/>
    </row>
    <row r="271" spans="1:25" hidden="1">
      <c r="A271" s="449"/>
      <c r="B271" s="486"/>
      <c r="C271" s="480"/>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(F)'!$L$1,'Cumulative Cost Share Budget'!Q270,0)</f>
        <v>0</v>
      </c>
      <c r="R271" s="212">
        <f>IF('Cumulative Cost Share Budget'!L270='Split CS budget (F)'!$L$1,'Cumulative Cost Share Budget'!R270,0)</f>
        <v>0</v>
      </c>
      <c r="S271" s="61">
        <f>IF('Cumulative Cost Share Budget'!L270='Split CS budget (F)'!$L$1,'Cumulative Cost Share Budget'!S270,0)</f>
        <v>0</v>
      </c>
      <c r="T271" s="16"/>
      <c r="U271" s="323"/>
      <c r="V271" s="323"/>
      <c r="W271" s="323"/>
      <c r="X271" s="323"/>
      <c r="Y271" s="323"/>
    </row>
    <row r="272" spans="1:25" ht="15" hidden="1">
      <c r="A272" s="449"/>
      <c r="B272" s="486"/>
      <c r="C272" s="480"/>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(F)'!$L$1,'Cumulative Cost Share Budget'!Q271,0)</f>
        <v>0</v>
      </c>
      <c r="R272" s="212">
        <f>IF('Cumulative Cost Share Budget'!L271='Split CS budget (F)'!$L$1,'Cumulative Cost Share Budget'!R271,0)</f>
        <v>0</v>
      </c>
      <c r="S272" s="61">
        <f>IF('Cumulative Cost Share Budget'!L271='Split CS budget (F)'!$L$1,'Cumulative Cost Share Budget'!S271,0)</f>
        <v>0</v>
      </c>
      <c r="T272" s="16"/>
      <c r="U272" s="324"/>
      <c r="V272" s="324"/>
      <c r="W272" s="324"/>
      <c r="X272" s="324"/>
      <c r="Y272" s="324"/>
    </row>
    <row r="273" spans="1:25" hidden="1">
      <c r="A273" s="449"/>
      <c r="B273" s="486"/>
      <c r="C273" s="480"/>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(F)'!$L$1,'Cumulative Cost Share Budget'!Q272,0)</f>
        <v>0</v>
      </c>
      <c r="R273" s="212">
        <f>IF('Cumulative Cost Share Budget'!L272='Split CS budget (F)'!$L$1,'Cumulative Cost Share Budget'!R272,0)</f>
        <v>0</v>
      </c>
      <c r="S273" s="61">
        <f>IF('Cumulative Cost Share Budget'!L272='Split CS budget (F)'!$L$1,'Cumulative Cost Share Budget'!S272,0)</f>
        <v>0</v>
      </c>
      <c r="T273" s="16"/>
      <c r="U273" s="323"/>
      <c r="V273" s="323"/>
      <c r="W273" s="323"/>
      <c r="X273" s="323"/>
      <c r="Y273" s="323"/>
    </row>
    <row r="274" spans="1:25" hidden="1">
      <c r="A274" s="449"/>
      <c r="B274" s="481"/>
      <c r="C274" s="480"/>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5">
        <f>IF('Cumulative Cost Share Budget'!$L274='Split CS budget (F)'!$L$1,'Cumulative Cost Share Budget'!A274,0)</f>
        <v>0</v>
      </c>
      <c r="B275" s="480">
        <f>IF('Cumulative Cost Share Budget'!$L274='Split CS budget (F)'!$L$1,'Cumulative Cost Share Budget'!B274,0)</f>
        <v>0</v>
      </c>
      <c r="C275" s="481"/>
      <c r="D275" s="33" t="s">
        <v>123</v>
      </c>
      <c r="E275" s="76">
        <f>ROUND($R275*$S275,6)</f>
        <v>0</v>
      </c>
      <c r="F275" s="76">
        <f>ROUND($R276*$S276,6)</f>
        <v>0</v>
      </c>
      <c r="G275" s="76">
        <f>ROUND($R277*$S277,6)</f>
        <v>0</v>
      </c>
      <c r="H275" s="76">
        <f>ROUND($R278*$S278,6)</f>
        <v>0</v>
      </c>
      <c r="I275" s="76">
        <f>ROUND($R279*$S279,6)</f>
        <v>0</v>
      </c>
      <c r="J275" s="46"/>
      <c r="M275" s="133">
        <f>IF('Cumulative Cost Share Budget'!L274='Split CS budget (F)'!$L$1,'Cumulative Cost Share Budget'!M274,0)</f>
        <v>0</v>
      </c>
      <c r="N275" s="214">
        <f>IF('Cumulative Cost Share Budget'!L274='Split CS budget (F)'!$L$1,'Cumulative Cost Share Budget'!N274,0)</f>
        <v>0</v>
      </c>
      <c r="O275" s="214">
        <f>IF('Cumulative Cost Share Budget'!$L274='Split CS budget (F)'!$L$1,'Cumulative Cost Share Budget'!O274,0)</f>
        <v>0</v>
      </c>
      <c r="P275" s="209">
        <f>IF('Cumulative Cost Share Budget'!L274='Split CS budget (F)'!$L$1,'Cumulative Cost Share Budget'!P274,0)</f>
        <v>0</v>
      </c>
      <c r="Q275" s="211">
        <f>IF('Cumulative Cost Share Budget'!L274='Split CS budget (F)'!$L$1,'Cumulative Cost Share Budget'!Q274,0)</f>
        <v>0</v>
      </c>
      <c r="R275" s="212">
        <f>IF('Cumulative Cost Share Budget'!L274='Split CS budget (F)'!$L$1,'Cumulative Cost Share Budget'!R274,0)</f>
        <v>0</v>
      </c>
      <c r="S275" s="61">
        <f>IF('Cumulative Cost Share Budget'!L274='Split CS budget (F)'!$L$1,'Cumulative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93">
        <f>IF('Cumulative Cost Share Budget'!$L275='Split CS budget (F)'!$L$1,'Cumulative Cost Share Budget'!A275,0)</f>
        <v>0</v>
      </c>
      <c r="B276" s="545">
        <f>IF('Cumulative Cost Share Budget'!$L275='Split CS budget (F)'!$L$1,'Cumulative Cost Share Budget'!B275,0)</f>
        <v>0</v>
      </c>
      <c r="C276" s="480"/>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(F)'!$L$1,'Cumulative Cost Share Budget'!Q275,0)</f>
        <v>0</v>
      </c>
      <c r="R276" s="212">
        <f>IF('Cumulative Cost Share Budget'!L275='Split CS budget (F)'!$L$1,'Cumulative Cost Share Budget'!R275,0)</f>
        <v>0</v>
      </c>
      <c r="S276" s="61">
        <f>IF('Cumulative Cost Share Budget'!L275='Split CS budget (F)'!$L$1,'Cumulative Cost Share Budget'!S275,0)</f>
        <v>0</v>
      </c>
      <c r="T276" s="16"/>
      <c r="U276" s="324"/>
      <c r="V276" s="324"/>
      <c r="W276" s="324"/>
      <c r="X276" s="324"/>
      <c r="Y276" s="324"/>
    </row>
    <row r="277" spans="1:25" hidden="1">
      <c r="A277" s="449"/>
      <c r="B277" s="486"/>
      <c r="C277" s="480"/>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(F)'!$L$1,'Cumulative Cost Share Budget'!Q276,0)</f>
        <v>0</v>
      </c>
      <c r="R277" s="212">
        <f>IF('Cumulative Cost Share Budget'!L276='Split CS budget (F)'!$L$1,'Cumulative Cost Share Budget'!R276,0)</f>
        <v>0</v>
      </c>
      <c r="S277" s="61">
        <f>IF('Cumulative Cost Share Budget'!L276='Split CS budget (F)'!$L$1,'Cumulative Cost Share Budget'!S276,0)</f>
        <v>0</v>
      </c>
      <c r="T277" s="16"/>
      <c r="U277" s="323"/>
      <c r="V277" s="323"/>
      <c r="W277" s="323"/>
      <c r="X277" s="323"/>
      <c r="Y277" s="323"/>
    </row>
    <row r="278" spans="1:25" ht="15" hidden="1">
      <c r="A278" s="449"/>
      <c r="B278" s="486"/>
      <c r="C278" s="480"/>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(F)'!$L$1,'Cumulative Cost Share Budget'!Q277,0)</f>
        <v>0</v>
      </c>
      <c r="R278" s="212">
        <f>IF('Cumulative Cost Share Budget'!L277='Split CS budget (F)'!$L$1,'Cumulative Cost Share Budget'!R277,0)</f>
        <v>0</v>
      </c>
      <c r="S278" s="61">
        <f>IF('Cumulative Cost Share Budget'!L277='Split CS budget (F)'!$L$1,'Cumulative Cost Share Budget'!S277,0)</f>
        <v>0</v>
      </c>
      <c r="T278" s="16"/>
      <c r="U278" s="324"/>
      <c r="V278" s="324"/>
      <c r="W278" s="324"/>
      <c r="X278" s="324"/>
      <c r="Y278" s="324"/>
    </row>
    <row r="279" spans="1:25" hidden="1">
      <c r="A279" s="449"/>
      <c r="B279" s="486"/>
      <c r="C279" s="480"/>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(F)'!$L$1,'Cumulative Cost Share Budget'!Q278,0)</f>
        <v>0</v>
      </c>
      <c r="R279" s="212">
        <f>IF('Cumulative Cost Share Budget'!L278='Split CS budget (F)'!$L$1,'Cumulative Cost Share Budget'!R278,0)</f>
        <v>0</v>
      </c>
      <c r="S279" s="61">
        <f>IF('Cumulative Cost Share Budget'!L278='Split CS budget (F)'!$L$1,'Cumulative Cost Share Budget'!S278,0)</f>
        <v>0</v>
      </c>
      <c r="T279" s="16"/>
      <c r="U279" s="323"/>
      <c r="V279" s="323"/>
      <c r="W279" s="323"/>
      <c r="X279" s="323"/>
      <c r="Y279" s="323"/>
    </row>
    <row r="280" spans="1:25" hidden="1">
      <c r="A280" s="449"/>
      <c r="B280" s="481"/>
      <c r="C280" s="480"/>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5">
        <f>IF('Cumulative Cost Share Budget'!$L280='Split CS budget (F)'!$L$1,'Cumulative Cost Share Budget'!A280,0)</f>
        <v>0</v>
      </c>
      <c r="B281" s="480">
        <f>IF('Cumulative Cost Share Budget'!$L280='Split CS budget (F)'!$L$1,'Cumulative Cost Share Budget'!B280,0)</f>
        <v>0</v>
      </c>
      <c r="C281" s="481"/>
      <c r="D281" s="33" t="s">
        <v>123</v>
      </c>
      <c r="E281" s="76">
        <f>ROUND($R281*$S281,6)</f>
        <v>0</v>
      </c>
      <c r="F281" s="76">
        <f>ROUND($R282*$S282,6)</f>
        <v>0</v>
      </c>
      <c r="G281" s="76">
        <f>ROUND($R283*$S283,6)</f>
        <v>0</v>
      </c>
      <c r="H281" s="76">
        <f>ROUND($R284*$S284,6)</f>
        <v>0</v>
      </c>
      <c r="I281" s="76">
        <f>ROUND($R285*$S285,6)</f>
        <v>0</v>
      </c>
      <c r="J281" s="46"/>
      <c r="M281" s="133">
        <f>IF('Cumulative Cost Share Budget'!L280='Split CS budget (F)'!$L$1,'Cumulative Cost Share Budget'!M280,0)</f>
        <v>0</v>
      </c>
      <c r="N281" s="214">
        <f>IF('Cumulative Cost Share Budget'!L280='Split CS budget (F)'!$L$1,'Cumulative Cost Share Budget'!N280,0)</f>
        <v>0</v>
      </c>
      <c r="O281" s="214">
        <f>IF('Cumulative Cost Share Budget'!$L280='Split CS budget (F)'!$L$1,'Cumulative Cost Share Budget'!O280,0)</f>
        <v>0</v>
      </c>
      <c r="P281" s="209">
        <f>IF('Cumulative Cost Share Budget'!L280='Split CS budget (F)'!$L$1,'Cumulative Cost Share Budget'!P280,0)</f>
        <v>0</v>
      </c>
      <c r="Q281" s="211">
        <f>IF('Cumulative Cost Share Budget'!L280='Split CS budget (F)'!$L$1,'Cumulative Cost Share Budget'!Q280,0)</f>
        <v>0</v>
      </c>
      <c r="R281" s="212">
        <f>IF('Cumulative Cost Share Budget'!L280='Split CS budget (F)'!$L$1,'Cumulative Cost Share Budget'!R280,0)</f>
        <v>0</v>
      </c>
      <c r="S281" s="61">
        <f>IF('Cumulative Cost Share Budget'!L280='Split CS budget (F)'!$L$1,'Cumulative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93">
        <f>IF('Cumulative Cost Share Budget'!$L281='Split CS budget (F)'!$L$1,'Cumulative Cost Share Budget'!A281,0)</f>
        <v>0</v>
      </c>
      <c r="B282" s="545">
        <f>IF('Cumulative Cost Share Budget'!$L281='Split CS budget (F)'!$L$1,'Cumulative Cost Share Budget'!B281,0)</f>
        <v>0</v>
      </c>
      <c r="C282" s="480"/>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(F)'!$L$1,'Cumulative Cost Share Budget'!Q281,0)</f>
        <v>0</v>
      </c>
      <c r="R282" s="212">
        <f>IF('Cumulative Cost Share Budget'!L281='Split CS budget (F)'!$L$1,'Cumulative Cost Share Budget'!R281,0)</f>
        <v>0</v>
      </c>
      <c r="S282" s="61">
        <f>IF('Cumulative Cost Share Budget'!L281='Split CS budget (F)'!$L$1,'Cumulative Cost Share Budget'!S281,0)</f>
        <v>0</v>
      </c>
      <c r="T282" s="16"/>
      <c r="U282" s="324"/>
      <c r="V282" s="324"/>
      <c r="W282" s="324"/>
      <c r="X282" s="324"/>
      <c r="Y282" s="324"/>
    </row>
    <row r="283" spans="1:25" hidden="1">
      <c r="A283" s="449"/>
      <c r="B283" s="486"/>
      <c r="C283" s="480"/>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(F)'!$L$1,'Cumulative Cost Share Budget'!Q282,0)</f>
        <v>0</v>
      </c>
      <c r="R283" s="212">
        <f>IF('Cumulative Cost Share Budget'!L282='Split CS budget (F)'!$L$1,'Cumulative Cost Share Budget'!R282,0)</f>
        <v>0</v>
      </c>
      <c r="S283" s="61">
        <f>IF('Cumulative Cost Share Budget'!L282='Split CS budget (F)'!$L$1,'Cumulative Cost Share Budget'!S282,0)</f>
        <v>0</v>
      </c>
      <c r="T283" s="16"/>
      <c r="U283" s="323"/>
      <c r="V283" s="323"/>
      <c r="W283" s="323"/>
      <c r="X283" s="323"/>
      <c r="Y283" s="323"/>
    </row>
    <row r="284" spans="1:25" ht="15" hidden="1">
      <c r="A284" s="449"/>
      <c r="B284" s="486"/>
      <c r="C284" s="480"/>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(F)'!$L$1,'Cumulative Cost Share Budget'!Q283,0)</f>
        <v>0</v>
      </c>
      <c r="R284" s="212">
        <f>IF('Cumulative Cost Share Budget'!L283='Split CS budget (F)'!$L$1,'Cumulative Cost Share Budget'!R283,0)</f>
        <v>0</v>
      </c>
      <c r="S284" s="61">
        <f>IF('Cumulative Cost Share Budget'!L283='Split CS budget (F)'!$L$1,'Cumulative Cost Share Budget'!S283,0)</f>
        <v>0</v>
      </c>
      <c r="T284" s="16"/>
      <c r="U284" s="324"/>
      <c r="V284" s="324"/>
      <c r="W284" s="324"/>
      <c r="X284" s="324"/>
      <c r="Y284" s="324"/>
    </row>
    <row r="285" spans="1:25" hidden="1">
      <c r="A285" s="449"/>
      <c r="B285" s="486"/>
      <c r="C285" s="480"/>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(F)'!$L$1,'Cumulative Cost Share Budget'!Q284,0)</f>
        <v>0</v>
      </c>
      <c r="R285" s="212">
        <f>IF('Cumulative Cost Share Budget'!L284='Split CS budget (F)'!$L$1,'Cumulative Cost Share Budget'!R284,0)</f>
        <v>0</v>
      </c>
      <c r="S285" s="61">
        <f>IF('Cumulative Cost Share Budget'!L284='Split CS budget (F)'!$L$1,'Cumulative Cost Share Budget'!S284,0)</f>
        <v>0</v>
      </c>
      <c r="T285" s="16"/>
      <c r="U285" s="323"/>
      <c r="V285" s="323"/>
      <c r="W285" s="323"/>
      <c r="X285" s="323"/>
      <c r="Y285" s="323"/>
    </row>
    <row r="286" spans="1:25" hidden="1">
      <c r="A286" s="449"/>
      <c r="B286" s="481"/>
      <c r="C286" s="480"/>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5">
        <f>IF('Cumulative Cost Share Budget'!$L286='Split CS budget (F)'!$L$1,'Cumulative Cost Share Budget'!A286,0)</f>
        <v>0</v>
      </c>
      <c r="B287" s="480">
        <f>IF('Cumulative Cost Share Budget'!$L286='Split CS budget (F)'!$L$1,'Cumulative Cost Share Budget'!B286,0)</f>
        <v>0</v>
      </c>
      <c r="C287" s="481"/>
      <c r="D287" s="33" t="s">
        <v>123</v>
      </c>
      <c r="E287" s="76">
        <f>ROUND($R287*$S287,6)</f>
        <v>0</v>
      </c>
      <c r="F287" s="76">
        <f>ROUND($R288*$S288,6)</f>
        <v>0</v>
      </c>
      <c r="G287" s="76">
        <f>ROUND($R289*$S289,6)</f>
        <v>0</v>
      </c>
      <c r="H287" s="76">
        <f>ROUND($R290*$S290,6)</f>
        <v>0</v>
      </c>
      <c r="I287" s="76">
        <f>ROUND($R291*$S291,6)</f>
        <v>0</v>
      </c>
      <c r="J287" s="46"/>
      <c r="M287" s="133">
        <f>IF('Cumulative Cost Share Budget'!L286='Split CS budget (F)'!$L$1,'Cumulative Cost Share Budget'!M286,0)</f>
        <v>0</v>
      </c>
      <c r="N287" s="214">
        <f>IF('Cumulative Cost Share Budget'!L286='Split CS budget (F)'!$L$1,'Cumulative Cost Share Budget'!N286,0)</f>
        <v>0</v>
      </c>
      <c r="O287" s="214">
        <f>IF('Cumulative Cost Share Budget'!$L286='Split CS budget (F)'!$L$1,'Cumulative Cost Share Budget'!O286,0)</f>
        <v>0</v>
      </c>
      <c r="P287" s="209">
        <f>IF('Cumulative Cost Share Budget'!L286='Split CS budget (F)'!$L$1,'Cumulative Cost Share Budget'!P286,0)</f>
        <v>0</v>
      </c>
      <c r="Q287" s="211">
        <f>IF('Cumulative Cost Share Budget'!L286='Split CS budget (F)'!$L$1,'Cumulative Cost Share Budget'!Q286,0)</f>
        <v>0</v>
      </c>
      <c r="R287" s="212">
        <f>IF('Cumulative Cost Share Budget'!L286='Split CS budget (F)'!$L$1,'Cumulative Cost Share Budget'!R286,0)</f>
        <v>0</v>
      </c>
      <c r="S287" s="61">
        <f>IF('Cumulative Cost Share Budget'!L286='Split CS budget (F)'!$L$1,'Cumulative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93">
        <f>IF('Cumulative Cost Share Budget'!$L287='Split CS budget (F)'!$L$1,'Cumulative Cost Share Budget'!A287,0)</f>
        <v>0</v>
      </c>
      <c r="B288" s="545">
        <f>IF('Cumulative Cost Share Budget'!$L287='Split CS budget (F)'!$L$1,'Cumulative Cost Share Budget'!B287,0)</f>
        <v>0</v>
      </c>
      <c r="C288" s="480"/>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(F)'!$L$1,'Cumulative Cost Share Budget'!Q287,0)</f>
        <v>0</v>
      </c>
      <c r="R288" s="212">
        <f>IF('Cumulative Cost Share Budget'!L287='Split CS budget (F)'!$L$1,'Cumulative Cost Share Budget'!R287,0)</f>
        <v>0</v>
      </c>
      <c r="S288" s="61">
        <f>IF('Cumulative Cost Share Budget'!L287='Split CS budget (F)'!$L$1,'Cumulative Cost Share Budget'!S287,0)</f>
        <v>0</v>
      </c>
      <c r="T288" s="16"/>
      <c r="U288" s="324"/>
      <c r="V288" s="324"/>
      <c r="W288" s="324"/>
      <c r="X288" s="324"/>
      <c r="Y288" s="324"/>
    </row>
    <row r="289" spans="1:25" hidden="1">
      <c r="A289" s="449"/>
      <c r="B289" s="486"/>
      <c r="C289" s="480"/>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(F)'!$L$1,'Cumulative Cost Share Budget'!Q288,0)</f>
        <v>0</v>
      </c>
      <c r="R289" s="212">
        <f>IF('Cumulative Cost Share Budget'!L288='Split CS budget (F)'!$L$1,'Cumulative Cost Share Budget'!R288,0)</f>
        <v>0</v>
      </c>
      <c r="S289" s="61">
        <f>IF('Cumulative Cost Share Budget'!L288='Split CS budget (F)'!$L$1,'Cumulative Cost Share Budget'!S288,0)</f>
        <v>0</v>
      </c>
      <c r="T289" s="16"/>
      <c r="U289" s="323"/>
      <c r="V289" s="323"/>
      <c r="W289" s="323"/>
      <c r="X289" s="323"/>
      <c r="Y289" s="323"/>
    </row>
    <row r="290" spans="1:25" ht="15" hidden="1">
      <c r="A290" s="449"/>
      <c r="B290" s="486"/>
      <c r="C290" s="480"/>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(F)'!$L$1,'Cumulative Cost Share Budget'!Q289,0)</f>
        <v>0</v>
      </c>
      <c r="R290" s="212">
        <f>IF('Cumulative Cost Share Budget'!L289='Split CS budget (F)'!$L$1,'Cumulative Cost Share Budget'!R289,0)</f>
        <v>0</v>
      </c>
      <c r="S290" s="61">
        <f>IF('Cumulative Cost Share Budget'!L289='Split CS budget (F)'!$L$1,'Cumulative Cost Share Budget'!S289,0)</f>
        <v>0</v>
      </c>
      <c r="T290" s="16"/>
      <c r="U290" s="324"/>
      <c r="V290" s="324"/>
      <c r="W290" s="324"/>
      <c r="X290" s="324"/>
      <c r="Y290" s="324"/>
    </row>
    <row r="291" spans="1:25" hidden="1">
      <c r="A291" s="449"/>
      <c r="B291" s="486"/>
      <c r="C291" s="480"/>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(F)'!$L$1,'Cumulative Cost Share Budget'!Q290,0)</f>
        <v>0</v>
      </c>
      <c r="R291" s="212">
        <f>IF('Cumulative Cost Share Budget'!L290='Split CS budget (F)'!$L$1,'Cumulative Cost Share Budget'!R290,0)</f>
        <v>0</v>
      </c>
      <c r="S291" s="61">
        <f>IF('Cumulative Cost Share Budget'!L290='Split CS budget (F)'!$L$1,'Cumulative Cost Share Budget'!S290,0)</f>
        <v>0</v>
      </c>
      <c r="T291" s="16"/>
      <c r="U291" s="323"/>
      <c r="V291" s="323"/>
      <c r="W291" s="323"/>
      <c r="X291" s="323"/>
      <c r="Y291" s="323"/>
    </row>
    <row r="292" spans="1:25" hidden="1">
      <c r="A292" s="449"/>
      <c r="B292" s="481"/>
      <c r="C292" s="480"/>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5">
        <f>IF('Cumulative Cost Share Budget'!$L292='Split CS budget (F)'!$L$1,'Cumulative Cost Share Budget'!A292,0)</f>
        <v>0</v>
      </c>
      <c r="B293" s="480">
        <f>IF('Cumulative Cost Share Budget'!$L292='Split CS budget (F)'!$L$1,'Cumulative Cost Share Budget'!B292,0)</f>
        <v>0</v>
      </c>
      <c r="C293" s="481"/>
      <c r="D293" s="33" t="s">
        <v>123</v>
      </c>
      <c r="E293" s="76">
        <f>ROUND($R293*$S293,6)</f>
        <v>0</v>
      </c>
      <c r="F293" s="76">
        <f>ROUND($R294*$S294,6)</f>
        <v>0</v>
      </c>
      <c r="G293" s="76">
        <f>ROUND($R295*$S295,6)</f>
        <v>0</v>
      </c>
      <c r="H293" s="76">
        <f>ROUND($R296*$S296,6)</f>
        <v>0</v>
      </c>
      <c r="I293" s="76">
        <f>ROUND($R297*$S297,6)</f>
        <v>0</v>
      </c>
      <c r="J293" s="46"/>
      <c r="M293" s="133">
        <f>IF('Cumulative Cost Share Budget'!L292='Split CS budget (F)'!$L$1,'Cumulative Cost Share Budget'!M292,0)</f>
        <v>0</v>
      </c>
      <c r="N293" s="214">
        <f>IF('Cumulative Cost Share Budget'!L292='Split CS budget (F)'!$L$1,'Cumulative Cost Share Budget'!N292,0)</f>
        <v>0</v>
      </c>
      <c r="O293" s="214">
        <f>IF('Cumulative Cost Share Budget'!$L292='Split CS budget (F)'!$L$1,'Cumulative Cost Share Budget'!O292,0)</f>
        <v>0</v>
      </c>
      <c r="P293" s="209">
        <f>IF('Cumulative Cost Share Budget'!L292='Split CS budget (F)'!$L$1,'Cumulative Cost Share Budget'!P292,0)</f>
        <v>0</v>
      </c>
      <c r="Q293" s="211">
        <f>IF('Cumulative Cost Share Budget'!L292='Split CS budget (F)'!$L$1,'Cumulative Cost Share Budget'!Q292,0)</f>
        <v>0</v>
      </c>
      <c r="R293" s="212">
        <f>IF('Cumulative Cost Share Budget'!L292='Split CS budget (F)'!$L$1,'Cumulative Cost Share Budget'!R292,0)</f>
        <v>0</v>
      </c>
      <c r="S293" s="61">
        <f>IF('Cumulative Cost Share Budget'!L292='Split CS budget (F)'!$L$1,'Cumulative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93">
        <f>IF('Cumulative Cost Share Budget'!$L293='Split CS budget (F)'!$L$1,'Cumulative Cost Share Budget'!A293,0)</f>
        <v>0</v>
      </c>
      <c r="B294" s="545">
        <f>IF('Cumulative Cost Share Budget'!$L293='Split CS budget (F)'!$L$1,'Cumulative Cost Share Budget'!B293,0)</f>
        <v>0</v>
      </c>
      <c r="C294" s="480"/>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(F)'!$L$1,'Cumulative Cost Share Budget'!Q293,0)</f>
        <v>0</v>
      </c>
      <c r="R294" s="212">
        <f>IF('Cumulative Cost Share Budget'!L293='Split CS budget (F)'!$L$1,'Cumulative Cost Share Budget'!R293,0)</f>
        <v>0</v>
      </c>
      <c r="S294" s="61">
        <f>IF('Cumulative Cost Share Budget'!L293='Split CS budget (F)'!$L$1,'Cumulative Cost Share Budget'!S293,0)</f>
        <v>0</v>
      </c>
      <c r="T294" s="16"/>
      <c r="U294" s="324"/>
      <c r="V294" s="324"/>
      <c r="W294" s="324"/>
      <c r="X294" s="324"/>
      <c r="Y294" s="324"/>
    </row>
    <row r="295" spans="1:25" hidden="1">
      <c r="A295" s="449"/>
      <c r="B295" s="486"/>
      <c r="C295" s="480"/>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(F)'!$L$1,'Cumulative Cost Share Budget'!Q294,0)</f>
        <v>0</v>
      </c>
      <c r="R295" s="212">
        <f>IF('Cumulative Cost Share Budget'!L294='Split CS budget (F)'!$L$1,'Cumulative Cost Share Budget'!R294,0)</f>
        <v>0</v>
      </c>
      <c r="S295" s="61">
        <f>IF('Cumulative Cost Share Budget'!L294='Split CS budget (F)'!$L$1,'Cumulative Cost Share Budget'!S294,0)</f>
        <v>0</v>
      </c>
      <c r="T295" s="16"/>
      <c r="U295" s="323"/>
      <c r="V295" s="323"/>
      <c r="W295" s="323"/>
      <c r="X295" s="323"/>
      <c r="Y295" s="323"/>
    </row>
    <row r="296" spans="1:25" ht="15" hidden="1">
      <c r="A296" s="449"/>
      <c r="B296" s="486"/>
      <c r="C296" s="480"/>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(F)'!$L$1,'Cumulative Cost Share Budget'!Q295,0)</f>
        <v>0</v>
      </c>
      <c r="R296" s="212">
        <f>IF('Cumulative Cost Share Budget'!L295='Split CS budget (F)'!$L$1,'Cumulative Cost Share Budget'!R295,0)</f>
        <v>0</v>
      </c>
      <c r="S296" s="61">
        <f>IF('Cumulative Cost Share Budget'!L295='Split CS budget (F)'!$L$1,'Cumulative Cost Share Budget'!S295,0)</f>
        <v>0</v>
      </c>
      <c r="T296" s="16"/>
      <c r="U296" s="324"/>
      <c r="V296" s="324"/>
      <c r="W296" s="324"/>
      <c r="X296" s="324"/>
      <c r="Y296" s="324"/>
    </row>
    <row r="297" spans="1:25" hidden="1">
      <c r="A297" s="449"/>
      <c r="B297" s="486"/>
      <c r="C297" s="480"/>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(F)'!$L$1,'Cumulative Cost Share Budget'!Q296,0)</f>
        <v>0</v>
      </c>
      <c r="R297" s="212">
        <f>IF('Cumulative Cost Share Budget'!L296='Split CS budget (F)'!$L$1,'Cumulative Cost Share Budget'!R296,0)</f>
        <v>0</v>
      </c>
      <c r="S297" s="61">
        <f>IF('Cumulative Cost Share Budget'!L296='Split CS budget (F)'!$L$1,'Cumulative Cost Share Budget'!S296,0)</f>
        <v>0</v>
      </c>
      <c r="T297" s="16"/>
      <c r="U297" s="323"/>
      <c r="V297" s="323"/>
      <c r="W297" s="323"/>
      <c r="X297" s="323"/>
      <c r="Y297" s="323"/>
    </row>
    <row r="298" spans="1:25" hidden="1">
      <c r="A298" s="449"/>
      <c r="B298" s="481"/>
      <c r="C298" s="480"/>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5">
        <f>IF('Cumulative Cost Share Budget'!$L298='Split CS budget (F)'!$L$1,'Cumulative Cost Share Budget'!A298,0)</f>
        <v>0</v>
      </c>
      <c r="B299" s="480">
        <f>IF('Cumulative Cost Share Budget'!$L298='Split CS budget (F)'!$L$1,'Cumulative Cost Share Budget'!B298,0)</f>
        <v>0</v>
      </c>
      <c r="C299" s="481"/>
      <c r="D299" s="33" t="s">
        <v>123</v>
      </c>
      <c r="E299" s="76">
        <f>ROUND($R299*$S299,6)</f>
        <v>0</v>
      </c>
      <c r="F299" s="76">
        <f>ROUND($R300*$S300,6)</f>
        <v>0</v>
      </c>
      <c r="G299" s="76">
        <f>ROUND($R301*$S301,6)</f>
        <v>0</v>
      </c>
      <c r="H299" s="76">
        <f>ROUND($R302*$S302,6)</f>
        <v>0</v>
      </c>
      <c r="I299" s="76">
        <f>ROUND($R303*$S303,6)</f>
        <v>0</v>
      </c>
      <c r="J299" s="46"/>
      <c r="M299" s="133">
        <f>IF('Cumulative Cost Share Budget'!L298='Split CS budget (F)'!$L$1,'Cumulative Cost Share Budget'!M298,0)</f>
        <v>0</v>
      </c>
      <c r="N299" s="214">
        <f>IF('Cumulative Cost Share Budget'!L298='Split CS budget (F)'!$L$1,'Cumulative Cost Share Budget'!N298,0)</f>
        <v>0</v>
      </c>
      <c r="O299" s="214">
        <f>IF('Cumulative Cost Share Budget'!$L298='Split CS budget (F)'!$L$1,'Cumulative Cost Share Budget'!O298,0)</f>
        <v>0</v>
      </c>
      <c r="P299" s="209">
        <f>IF('Cumulative Cost Share Budget'!L298='Split CS budget (F)'!$L$1,'Cumulative Cost Share Budget'!P298,0)</f>
        <v>0</v>
      </c>
      <c r="Q299" s="211">
        <f>IF('Cumulative Cost Share Budget'!L298='Split CS budget (F)'!$L$1,'Cumulative Cost Share Budget'!Q298,0)</f>
        <v>0</v>
      </c>
      <c r="R299" s="212">
        <f>IF('Cumulative Cost Share Budget'!L298='Split CS budget (F)'!$L$1,'Cumulative Cost Share Budget'!R298,0)</f>
        <v>0</v>
      </c>
      <c r="S299" s="61">
        <f>IF('Cumulative Cost Share Budget'!L298='Split CS budget (F)'!$L$1,'Cumulative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93">
        <f>IF('Cumulative Cost Share Budget'!$L299='Split CS budget (F)'!$L$1,'Cumulative Cost Share Budget'!A299,0)</f>
        <v>0</v>
      </c>
      <c r="B300" s="545">
        <f>IF('Cumulative Cost Share Budget'!$L299='Split CS budget (F)'!$L$1,'Cumulative Cost Share Budget'!B299,0)</f>
        <v>0</v>
      </c>
      <c r="C300" s="480"/>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(F)'!$L$1,'Cumulative Cost Share Budget'!Q299,0)</f>
        <v>0</v>
      </c>
      <c r="R300" s="212">
        <f>IF('Cumulative Cost Share Budget'!L299='Split CS budget (F)'!$L$1,'Cumulative Cost Share Budget'!R299,0)</f>
        <v>0</v>
      </c>
      <c r="S300" s="61">
        <f>IF('Cumulative Cost Share Budget'!L299='Split CS budget (F)'!$L$1,'Cumulative Cost Share Budget'!S299,0)</f>
        <v>0</v>
      </c>
      <c r="T300" s="16"/>
      <c r="U300" s="324"/>
      <c r="V300" s="324"/>
      <c r="W300" s="324"/>
      <c r="X300" s="324"/>
      <c r="Y300" s="324"/>
    </row>
    <row r="301" spans="1:25" hidden="1">
      <c r="A301" s="449"/>
      <c r="B301" s="486"/>
      <c r="C301" s="480"/>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(F)'!$L$1,'Cumulative Cost Share Budget'!Q300,0)</f>
        <v>0</v>
      </c>
      <c r="R301" s="212">
        <f>IF('Cumulative Cost Share Budget'!L300='Split CS budget (F)'!$L$1,'Cumulative Cost Share Budget'!R300,0)</f>
        <v>0</v>
      </c>
      <c r="S301" s="61">
        <f>IF('Cumulative Cost Share Budget'!L300='Split CS budget (F)'!$L$1,'Cumulative Cost Share Budget'!S300,0)</f>
        <v>0</v>
      </c>
      <c r="T301" s="16"/>
      <c r="U301" s="323"/>
      <c r="V301" s="323"/>
      <c r="W301" s="323"/>
      <c r="X301" s="323"/>
      <c r="Y301" s="323"/>
    </row>
    <row r="302" spans="1:25" ht="15" hidden="1">
      <c r="A302" s="449"/>
      <c r="B302" s="486"/>
      <c r="C302" s="480"/>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(F)'!$L$1,'Cumulative Cost Share Budget'!Q301,0)</f>
        <v>0</v>
      </c>
      <c r="R302" s="212">
        <f>IF('Cumulative Cost Share Budget'!L301='Split CS budget (F)'!$L$1,'Cumulative Cost Share Budget'!R301,0)</f>
        <v>0</v>
      </c>
      <c r="S302" s="61">
        <f>IF('Cumulative Cost Share Budget'!L301='Split CS budget (F)'!$L$1,'Cumulative Cost Share Budget'!S301,0)</f>
        <v>0</v>
      </c>
      <c r="T302" s="16"/>
      <c r="U302" s="324"/>
      <c r="V302" s="324"/>
      <c r="W302" s="324"/>
      <c r="X302" s="324"/>
      <c r="Y302" s="324"/>
    </row>
    <row r="303" spans="1:25" hidden="1">
      <c r="A303" s="449"/>
      <c r="B303" s="486"/>
      <c r="C303" s="480"/>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(F)'!$L$1,'Cumulative Cost Share Budget'!Q302,0)</f>
        <v>0</v>
      </c>
      <c r="R303" s="212">
        <f>IF('Cumulative Cost Share Budget'!L302='Split CS budget (F)'!$L$1,'Cumulative Cost Share Budget'!R302,0)</f>
        <v>0</v>
      </c>
      <c r="S303" s="61">
        <f>IF('Cumulative Cost Share Budget'!L302='Split CS budget (F)'!$L$1,'Cumulative Cost Share Budget'!S302,0)</f>
        <v>0</v>
      </c>
      <c r="T303" s="16"/>
      <c r="U303" s="323"/>
      <c r="V303" s="323"/>
      <c r="W303" s="323"/>
      <c r="X303" s="323"/>
      <c r="Y303" s="323"/>
    </row>
    <row r="304" spans="1:25" hidden="1">
      <c r="A304" s="449"/>
      <c r="B304" s="481"/>
      <c r="C304" s="480"/>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5">
        <f>IF('Cumulative Cost Share Budget'!$L304='Split CS budget (F)'!$L$1,'Cumulative Cost Share Budget'!A304,0)</f>
        <v>0</v>
      </c>
      <c r="B305" s="480">
        <f>IF('Cumulative Cost Share Budget'!$L304='Split CS budget (F)'!$L$1,'Cumulative Cost Share Budget'!B304,0)</f>
        <v>0</v>
      </c>
      <c r="C305" s="481"/>
      <c r="D305" s="33" t="s">
        <v>123</v>
      </c>
      <c r="E305" s="76">
        <f>ROUND($R305*$S305,6)</f>
        <v>0</v>
      </c>
      <c r="F305" s="76">
        <f>ROUND($R306*$S306,6)</f>
        <v>0</v>
      </c>
      <c r="G305" s="76">
        <f>ROUND($R307*$S307,6)</f>
        <v>0</v>
      </c>
      <c r="H305" s="76">
        <f>ROUND($R308*$S308,6)</f>
        <v>0</v>
      </c>
      <c r="I305" s="76">
        <f>ROUND($R309*$S309,6)</f>
        <v>0</v>
      </c>
      <c r="J305" s="46"/>
      <c r="M305" s="133">
        <f>IF('Cumulative Cost Share Budget'!L304='Split CS budget (F)'!$L$1,'Cumulative Cost Share Budget'!M304,0)</f>
        <v>0</v>
      </c>
      <c r="N305" s="214">
        <f>IF('Cumulative Cost Share Budget'!L304='Split CS budget (F)'!$L$1,'Cumulative Cost Share Budget'!N304,0)</f>
        <v>0</v>
      </c>
      <c r="O305" s="214">
        <f>IF('Cumulative Cost Share Budget'!$L304='Split CS budget (F)'!$L$1,'Cumulative Cost Share Budget'!O304,0)</f>
        <v>0</v>
      </c>
      <c r="P305" s="209">
        <f>IF('Cumulative Cost Share Budget'!L304='Split CS budget (F)'!$L$1,'Cumulative Cost Share Budget'!P304,0)</f>
        <v>0</v>
      </c>
      <c r="Q305" s="211">
        <f>IF('Cumulative Cost Share Budget'!L304='Split CS budget (F)'!$L$1,'Cumulative Cost Share Budget'!Q304,0)</f>
        <v>0</v>
      </c>
      <c r="R305" s="212">
        <f>IF('Cumulative Cost Share Budget'!L304='Split CS budget (F)'!$L$1,'Cumulative Cost Share Budget'!R304,0)</f>
        <v>0</v>
      </c>
      <c r="S305" s="61">
        <f>IF('Cumulative Cost Share Budget'!L304='Split CS budget (F)'!$L$1,'Cumulative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93">
        <f>IF('Cumulative Cost Share Budget'!$L305='Split CS budget (F)'!$L$1,'Cumulative Cost Share Budget'!A305,0)</f>
        <v>0</v>
      </c>
      <c r="B306" s="545">
        <f>IF('Cumulative Cost Share Budget'!$L305='Split CS budget (F)'!$L$1,'Cumulative Cost Share Budget'!B305,0)</f>
        <v>0</v>
      </c>
      <c r="C306" s="480"/>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(F)'!$L$1,'Cumulative Cost Share Budget'!Q305,0)</f>
        <v>0</v>
      </c>
      <c r="R306" s="212">
        <f>IF('Cumulative Cost Share Budget'!L305='Split CS budget (F)'!$L$1,'Cumulative Cost Share Budget'!R305,0)</f>
        <v>0</v>
      </c>
      <c r="S306" s="61">
        <f>IF('Cumulative Cost Share Budget'!L305='Split CS budget (F)'!$L$1,'Cumulative Cost Share Budget'!S305,0)</f>
        <v>0</v>
      </c>
      <c r="T306" s="16"/>
      <c r="U306" s="324"/>
      <c r="V306" s="324"/>
      <c r="W306" s="324"/>
      <c r="X306" s="324"/>
      <c r="Y306" s="324"/>
    </row>
    <row r="307" spans="1:25" hidden="1">
      <c r="A307" s="449"/>
      <c r="B307" s="486"/>
      <c r="C307" s="480"/>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(F)'!$L$1,'Cumulative Cost Share Budget'!Q306,0)</f>
        <v>0</v>
      </c>
      <c r="R307" s="212">
        <f>IF('Cumulative Cost Share Budget'!L306='Split CS budget (F)'!$L$1,'Cumulative Cost Share Budget'!R306,0)</f>
        <v>0</v>
      </c>
      <c r="S307" s="61">
        <f>IF('Cumulative Cost Share Budget'!L306='Split CS budget (F)'!$L$1,'Cumulative Cost Share Budget'!S306,0)</f>
        <v>0</v>
      </c>
      <c r="T307" s="16"/>
      <c r="U307" s="323"/>
      <c r="V307" s="323"/>
      <c r="W307" s="323"/>
      <c r="X307" s="323"/>
      <c r="Y307" s="323"/>
    </row>
    <row r="308" spans="1:25" ht="15" hidden="1">
      <c r="A308" s="449"/>
      <c r="B308" s="486"/>
      <c r="C308" s="480"/>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(F)'!$L$1,'Cumulative Cost Share Budget'!Q307,0)</f>
        <v>0</v>
      </c>
      <c r="R308" s="212">
        <f>IF('Cumulative Cost Share Budget'!L307='Split CS budget (F)'!$L$1,'Cumulative Cost Share Budget'!R307,0)</f>
        <v>0</v>
      </c>
      <c r="S308" s="61">
        <f>IF('Cumulative Cost Share Budget'!L307='Split CS budget (F)'!$L$1,'Cumulative Cost Share Budget'!S307,0)</f>
        <v>0</v>
      </c>
      <c r="T308" s="16"/>
      <c r="U308" s="324"/>
      <c r="V308" s="324"/>
      <c r="W308" s="324"/>
      <c r="X308" s="324"/>
      <c r="Y308" s="324"/>
    </row>
    <row r="309" spans="1:25" hidden="1">
      <c r="A309" s="449"/>
      <c r="B309" s="486"/>
      <c r="C309" s="480"/>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(F)'!$L$1,'Cumulative Cost Share Budget'!Q308,0)</f>
        <v>0</v>
      </c>
      <c r="R309" s="212">
        <f>IF('Cumulative Cost Share Budget'!L308='Split CS budget (F)'!$L$1,'Cumulative Cost Share Budget'!R308,0)</f>
        <v>0</v>
      </c>
      <c r="S309" s="61">
        <f>IF('Cumulative Cost Share Budget'!L308='Split CS budget (F)'!$L$1,'Cumulative Cost Share Budget'!S308,0)</f>
        <v>0</v>
      </c>
      <c r="T309" s="16"/>
      <c r="U309" s="323"/>
      <c r="V309" s="323"/>
      <c r="W309" s="323"/>
      <c r="X309" s="323"/>
      <c r="Y309" s="323"/>
    </row>
    <row r="310" spans="1:25" hidden="1">
      <c r="A310" s="449"/>
      <c r="B310" s="481"/>
      <c r="C310" s="480"/>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5">
        <f>IF('Cumulative Cost Share Budget'!$L310='Split CS budget (F)'!$L$1,'Cumulative Cost Share Budget'!A310,0)</f>
        <v>0</v>
      </c>
      <c r="B311" s="480">
        <f>IF('Cumulative Cost Share Budget'!$L310='Split CS budget (F)'!$L$1,'Cumulative Cost Share Budget'!B310,0)</f>
        <v>0</v>
      </c>
      <c r="C311" s="481"/>
      <c r="D311" s="33" t="s">
        <v>123</v>
      </c>
      <c r="E311" s="76">
        <f>ROUND($R311*$S311,6)</f>
        <v>0</v>
      </c>
      <c r="F311" s="76">
        <f>ROUND($R312*$S312,6)</f>
        <v>0</v>
      </c>
      <c r="G311" s="76">
        <f>ROUND($R313*$S313,6)</f>
        <v>0</v>
      </c>
      <c r="H311" s="76">
        <f>ROUND($R314*$S314,6)</f>
        <v>0</v>
      </c>
      <c r="I311" s="76">
        <f>ROUND($R315*$S315,6)</f>
        <v>0</v>
      </c>
      <c r="J311" s="46"/>
      <c r="M311" s="133">
        <f>IF('Cumulative Cost Share Budget'!L310='Split CS budget (F)'!$L$1,'Cumulative Cost Share Budget'!M310,0)</f>
        <v>0</v>
      </c>
      <c r="N311" s="214">
        <f>IF('Cumulative Cost Share Budget'!L310='Split CS budget (F)'!$L$1,'Cumulative Cost Share Budget'!N310,0)</f>
        <v>0</v>
      </c>
      <c r="O311" s="214">
        <f>IF('Cumulative Cost Share Budget'!$L310='Split CS budget (F)'!$L$1,'Cumulative Cost Share Budget'!O310,0)</f>
        <v>0</v>
      </c>
      <c r="P311" s="209">
        <f>IF('Cumulative Cost Share Budget'!L310='Split CS budget (F)'!$L$1,'Cumulative Cost Share Budget'!P310,0)</f>
        <v>0</v>
      </c>
      <c r="Q311" s="211">
        <f>IF('Cumulative Cost Share Budget'!L310='Split CS budget (F)'!$L$1,'Cumulative Cost Share Budget'!Q310,0)</f>
        <v>0</v>
      </c>
      <c r="R311" s="212">
        <f>IF('Cumulative Cost Share Budget'!L310='Split CS budget (F)'!$L$1,'Cumulative Cost Share Budget'!R310,0)</f>
        <v>0</v>
      </c>
      <c r="S311" s="61">
        <f>IF('Cumulative Cost Share Budget'!L310='Split CS budget (F)'!$L$1,'Cumulative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93">
        <f>IF('Cumulative Cost Share Budget'!$L311='Split CS budget (F)'!$L$1,'Cumulative Cost Share Budget'!A311,0)</f>
        <v>0</v>
      </c>
      <c r="B312" s="545">
        <f>IF('Cumulative Cost Share Budget'!$L311='Split CS budget (F)'!$L$1,'Cumulative Cost Share Budget'!B311,0)</f>
        <v>0</v>
      </c>
      <c r="C312" s="480"/>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(F)'!$L$1,'Cumulative Cost Share Budget'!Q311,0)</f>
        <v>0</v>
      </c>
      <c r="R312" s="212">
        <f>IF('Cumulative Cost Share Budget'!L311='Split CS budget (F)'!$L$1,'Cumulative Cost Share Budget'!R311,0)</f>
        <v>0</v>
      </c>
      <c r="S312" s="61">
        <f>IF('Cumulative Cost Share Budget'!L311='Split CS budget (F)'!$L$1,'Cumulative Cost Share Budget'!S311,0)</f>
        <v>0</v>
      </c>
      <c r="T312" s="16"/>
      <c r="U312" s="324"/>
      <c r="V312" s="324"/>
      <c r="W312" s="324"/>
      <c r="X312" s="324"/>
      <c r="Y312" s="324"/>
    </row>
    <row r="313" spans="1:25" hidden="1">
      <c r="A313" s="449"/>
      <c r="B313" s="486"/>
      <c r="C313" s="480"/>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(F)'!$L$1,'Cumulative Cost Share Budget'!Q312,0)</f>
        <v>0</v>
      </c>
      <c r="R313" s="212">
        <f>IF('Cumulative Cost Share Budget'!L312='Split CS budget (F)'!$L$1,'Cumulative Cost Share Budget'!R312,0)</f>
        <v>0</v>
      </c>
      <c r="S313" s="61">
        <f>IF('Cumulative Cost Share Budget'!L312='Split CS budget (F)'!$L$1,'Cumulative Cost Share Budget'!S312,0)</f>
        <v>0</v>
      </c>
      <c r="T313" s="16"/>
      <c r="U313" s="323"/>
      <c r="V313" s="323"/>
      <c r="W313" s="323"/>
      <c r="X313" s="323"/>
      <c r="Y313" s="323"/>
    </row>
    <row r="314" spans="1:25" ht="15" hidden="1">
      <c r="A314" s="449"/>
      <c r="B314" s="486"/>
      <c r="C314" s="480"/>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(F)'!$L$1,'Cumulative Cost Share Budget'!Q313,0)</f>
        <v>0</v>
      </c>
      <c r="R314" s="212">
        <f>IF('Cumulative Cost Share Budget'!L313='Split CS budget (F)'!$L$1,'Cumulative Cost Share Budget'!R313,0)</f>
        <v>0</v>
      </c>
      <c r="S314" s="61">
        <f>IF('Cumulative Cost Share Budget'!L313='Split CS budget (F)'!$L$1,'Cumulative Cost Share Budget'!S313,0)</f>
        <v>0</v>
      </c>
      <c r="T314" s="16"/>
      <c r="U314" s="324"/>
      <c r="V314" s="324"/>
      <c r="W314" s="324"/>
      <c r="X314" s="324"/>
      <c r="Y314" s="324"/>
    </row>
    <row r="315" spans="1:25" hidden="1">
      <c r="A315" s="449"/>
      <c r="B315" s="486"/>
      <c r="C315" s="480"/>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(F)'!$L$1,'Cumulative Cost Share Budget'!Q314,0)</f>
        <v>0</v>
      </c>
      <c r="R315" s="212">
        <f>IF('Cumulative Cost Share Budget'!L314='Split CS budget (F)'!$L$1,'Cumulative Cost Share Budget'!R314,0)</f>
        <v>0</v>
      </c>
      <c r="S315" s="61">
        <f>IF('Cumulative Cost Share Budget'!L314='Split CS budget (F)'!$L$1,'Cumulative Cost Share Budget'!S314,0)</f>
        <v>0</v>
      </c>
      <c r="T315" s="16"/>
      <c r="U315" s="323"/>
      <c r="V315" s="323"/>
      <c r="W315" s="323"/>
      <c r="X315" s="323"/>
      <c r="Y315" s="323"/>
    </row>
    <row r="316" spans="1:25" hidden="1">
      <c r="A316" s="449"/>
      <c r="C316" s="76"/>
      <c r="D316" s="59"/>
      <c r="E316" s="16"/>
      <c r="F316" s="16"/>
      <c r="G316" s="16"/>
      <c r="H316" s="16"/>
      <c r="I316" s="16"/>
      <c r="J316" s="25"/>
      <c r="M316" s="2"/>
      <c r="N316" s="2"/>
      <c r="O316" s="2"/>
      <c r="P316" s="2"/>
      <c r="Q316" s="2"/>
      <c r="R316" s="4"/>
      <c r="S316" s="3"/>
      <c r="T316" s="16"/>
      <c r="U316" s="24"/>
      <c r="V316" s="24"/>
      <c r="W316" s="24"/>
      <c r="X316" s="24"/>
      <c r="Y316" s="24"/>
    </row>
    <row r="317" spans="1:25" ht="5.4" customHeight="1">
      <c r="A317" s="449"/>
      <c r="D317" s="21"/>
      <c r="E317" s="21"/>
      <c r="F317" s="21"/>
      <c r="G317" s="21"/>
      <c r="H317" s="21"/>
      <c r="I317" s="21"/>
      <c r="J317" s="61"/>
      <c r="S317" s="16"/>
    </row>
    <row r="318" spans="1:25">
      <c r="A318" s="487"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62" t="s">
        <v>118</v>
      </c>
      <c r="V322" s="762"/>
      <c r="W322" s="762"/>
      <c r="X322" s="762"/>
      <c r="Y322" s="762"/>
    </row>
    <row r="323" spans="1:25">
      <c r="A323" s="786" t="s">
        <v>422</v>
      </c>
      <c r="B323" s="786"/>
      <c r="C323" s="786"/>
      <c r="D323" s="786"/>
      <c r="E323" s="786"/>
      <c r="F323" s="786"/>
      <c r="G323" s="786"/>
      <c r="H323" s="786"/>
      <c r="I323" s="786"/>
      <c r="J323" s="786"/>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5">
        <f>IF('Cumulative Cost Share Budget'!L324='Split CS budget (F)'!$L$1,'Cumulative Cost Share Budget'!A324,0)</f>
        <v>0</v>
      </c>
      <c r="B325" s="480">
        <f>IF('Cumulative Cost Share Budget'!M324='Split CS budget (F)'!$L$1,'Cumulative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(F)'!$L$1,'Cumulative Cost Share Budget'!M324,0)</f>
        <v>0</v>
      </c>
      <c r="N325" s="214">
        <f>IF('Cumulative Cost Share Budget'!L324='Split CS budget (F)'!$L$1,'Cumulative Cost Share Budget'!N324,0)</f>
        <v>0</v>
      </c>
      <c r="O325" s="214">
        <f>IF('Cumulative Cost Share Budget'!$L324='Split CS budget (F)'!$L$1,'Cumulative Cost Share Budget'!O324,0)</f>
        <v>0</v>
      </c>
      <c r="P325" s="209">
        <f>IF('Cumulative Cost Share Budget'!L324='Split CS budget (F)'!$L$1,'Cumulative Cost Share Budget'!P324,0)</f>
        <v>0</v>
      </c>
      <c r="Q325" s="211">
        <f>IF('Cumulative Cost Share Budget'!L324='Split CS budget (F)'!$L$1,'Cumulative Cost Share Budget'!Q324,0)</f>
        <v>0</v>
      </c>
      <c r="R325" s="212">
        <f>IF('Cumulative Cost Share Budget'!L324='Split CS budget (F)'!$L$1,'Cumulative Cost Share Budget'!R324,0)</f>
        <v>0</v>
      </c>
      <c r="S325" s="61">
        <f>IF('Cumulative Cost Share Budget'!L324='Split CS budget (F)'!$L$1,'Cumulative Cost Share Budget'!S324,0)</f>
        <v>0</v>
      </c>
      <c r="T325" s="211">
        <f>IF('Cumulative Cost Share Budget'!L324='Split CS budget (F)'!$L$1,'Cumulative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93">
        <f>IF('Cumulative Cost Share Budget'!L325='Split CS budget (F)'!$L$1,'Cumulative Cost Share Budget'!A325,0)</f>
        <v>0</v>
      </c>
      <c r="B326" s="545">
        <f>IF('Cumulative Cost Share Budget'!M325='Split CS budget (F)'!$L$1,'Cumulative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(F)'!$L$1,'Cumulative Cost Share Budget'!Q325,0)</f>
        <v>0</v>
      </c>
      <c r="R326" s="212">
        <f>IF('Cumulative Cost Share Budget'!L325='Split CS budget (F)'!$L$1,'Cumulative Cost Share Budget'!R325,0)</f>
        <v>0</v>
      </c>
      <c r="S326" s="61">
        <f>IF('Cumulative Cost Share Budget'!L325='Split CS budget (F)'!$L$1,'Cumulative Cost Share Budget'!S325,0)</f>
        <v>0</v>
      </c>
      <c r="T326" s="211">
        <f>IF('Cumulative Cost Share Budget'!L325='Split CS budget (F)'!$L$1,'Cumulative Cost Share Budget'!T325,0)</f>
        <v>0</v>
      </c>
      <c r="U326" s="323"/>
      <c r="V326" s="323"/>
      <c r="W326" s="323"/>
      <c r="X326" s="323"/>
      <c r="Y326" s="323"/>
    </row>
    <row r="327" spans="1:25">
      <c r="A327" s="449"/>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(F)'!$L$1,'Cumulative Cost Share Budget'!Q326,0)</f>
        <v>0</v>
      </c>
      <c r="R327" s="212">
        <f>IF('Cumulative Cost Share Budget'!L326='Split CS budget (F)'!$L$1,'Cumulative Cost Share Budget'!R326,0)</f>
        <v>0</v>
      </c>
      <c r="S327" s="61">
        <f>IF('Cumulative Cost Share Budget'!L326='Split CS budget (F)'!$L$1,'Cumulative Cost Share Budget'!S326,0)</f>
        <v>0</v>
      </c>
      <c r="T327" s="211">
        <f>IF('Cumulative Cost Share Budget'!L326='Split CS budget (F)'!$L$1,'Cumulative Cost Share Budget'!T326,0)</f>
        <v>0</v>
      </c>
      <c r="U327" s="324"/>
      <c r="V327" s="324"/>
      <c r="W327" s="324"/>
      <c r="X327" s="324"/>
      <c r="Y327" s="324"/>
    </row>
    <row r="328" spans="1:25">
      <c r="A328" s="449"/>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(F)'!$L$1,'Cumulative Cost Share Budget'!Q327,0)</f>
        <v>0</v>
      </c>
      <c r="R328" s="212">
        <f>IF('Cumulative Cost Share Budget'!L327='Split CS budget (F)'!$L$1,'Cumulative Cost Share Budget'!R327,0)</f>
        <v>0</v>
      </c>
      <c r="S328" s="61">
        <f>IF('Cumulative Cost Share Budget'!L327='Split CS budget (F)'!$L$1,'Cumulative Cost Share Budget'!S327,0)</f>
        <v>0</v>
      </c>
      <c r="T328" s="211">
        <f>IF('Cumulative Cost Share Budget'!L327='Split CS budget (F)'!$L$1,'Cumulative Cost Share Budget'!T327,0)</f>
        <v>0</v>
      </c>
      <c r="U328" s="323"/>
      <c r="V328" s="323"/>
      <c r="W328" s="323"/>
      <c r="X328" s="323"/>
      <c r="Y328" s="323"/>
    </row>
    <row r="329" spans="1:25" ht="15">
      <c r="A329" s="449"/>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(F)'!$L$1,'Cumulative Cost Share Budget'!Q328,0)</f>
        <v>0</v>
      </c>
      <c r="R329" s="212">
        <f>IF('Cumulative Cost Share Budget'!L328='Split CS budget (F)'!$L$1,'Cumulative Cost Share Budget'!R328,0)</f>
        <v>0</v>
      </c>
      <c r="S329" s="61">
        <f>IF('Cumulative Cost Share Budget'!L328='Split CS budget (F)'!$L$1,'Cumulative Cost Share Budget'!S328,0)</f>
        <v>0</v>
      </c>
      <c r="T329" s="211">
        <f>IF('Cumulative Cost Share Budget'!L328='Split CS budget (F)'!$L$1,'Cumulative Cost Share Budget'!T328,0)</f>
        <v>0</v>
      </c>
      <c r="U329" s="323"/>
      <c r="V329" s="323"/>
      <c r="W329" s="323"/>
      <c r="X329" s="323"/>
      <c r="Y329" s="323"/>
    </row>
    <row r="330" spans="1:25">
      <c r="A330" s="449"/>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9"/>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5">
        <f>IF('Cumulative Cost Share Budget'!L331='Split CS budget (F)'!$L$1,'Cumulative Cost Share Budget'!A331,0)</f>
        <v>0</v>
      </c>
      <c r="B332" s="480">
        <f>IF('Cumulative Cost Share Budget'!M331='Split CS budget (F)'!$L$1,'Cumulative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(F)'!$L$1,'Cumulative Cost Share Budget'!M331,0)</f>
        <v>0</v>
      </c>
      <c r="N332" s="214">
        <f>IF('Cumulative Cost Share Budget'!L331='Split CS budget (F)'!$L$1,'Cumulative Cost Share Budget'!N331,0)</f>
        <v>0</v>
      </c>
      <c r="O332" s="214">
        <f>IF('Cumulative Cost Share Budget'!$L331='Split CS budget (F)'!$L$1,'Cumulative Cost Share Budget'!O331,0)</f>
        <v>0</v>
      </c>
      <c r="P332" s="209">
        <f>IF('Cumulative Cost Share Budget'!L331='Split CS budget (F)'!$L$1,'Cumulative Cost Share Budget'!P331,0)</f>
        <v>0</v>
      </c>
      <c r="Q332" s="211">
        <f>IF('Cumulative Cost Share Budget'!L331='Split CS budget (F)'!$L$1,'Cumulative Cost Share Budget'!Q331,0)</f>
        <v>0</v>
      </c>
      <c r="R332" s="212">
        <f>IF('Cumulative Cost Share Budget'!L331='Split CS budget (F)'!$L$1,'Cumulative Cost Share Budget'!R331,0)</f>
        <v>0</v>
      </c>
      <c r="S332" s="61">
        <f>IF('Cumulative Cost Share Budget'!L331='Split CS budget (F)'!$L$1,'Cumulative Cost Share Budget'!S331,0)</f>
        <v>0</v>
      </c>
      <c r="T332" s="211">
        <f>IF('Cumulative Cost Share Budget'!L331='Split CS budget (F)'!$L$1,'Cumulative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93">
        <f>IF('Cumulative Cost Share Budget'!L332='Split CS budget (F)'!$L$1,'Cumulative Cost Share Budget'!A332,0)</f>
        <v>0</v>
      </c>
      <c r="B333" s="545">
        <f>IF('Cumulative Cost Share Budget'!M332='Split CS budget (F)'!$L$1,'Cumulative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(F)'!$L$1,'Cumulative Cost Share Budget'!Q332,0)</f>
        <v>0</v>
      </c>
      <c r="R333" s="212">
        <f>IF('Cumulative Cost Share Budget'!L332='Split CS budget (F)'!$L$1,'Cumulative Cost Share Budget'!R332,0)</f>
        <v>0</v>
      </c>
      <c r="S333" s="61">
        <f>IF('Cumulative Cost Share Budget'!L332='Split CS budget (F)'!$L$1,'Cumulative Cost Share Budget'!S332,0)</f>
        <v>0</v>
      </c>
      <c r="T333" s="211">
        <f>IF('Cumulative Cost Share Budget'!L332='Split CS budget (F)'!$L$1,'Cumulative Cost Share Budget'!T332,0)</f>
        <v>0</v>
      </c>
      <c r="U333" s="323"/>
      <c r="V333" s="323"/>
      <c r="W333" s="323"/>
      <c r="X333" s="323"/>
      <c r="Y333" s="323"/>
    </row>
    <row r="334" spans="1:25" hidden="1">
      <c r="A334" s="449"/>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(F)'!$L$1,'Cumulative Cost Share Budget'!Q333,0)</f>
        <v>0</v>
      </c>
      <c r="R334" s="212">
        <f>IF('Cumulative Cost Share Budget'!L333='Split CS budget (F)'!$L$1,'Cumulative Cost Share Budget'!R333,0)</f>
        <v>0</v>
      </c>
      <c r="S334" s="61">
        <f>IF('Cumulative Cost Share Budget'!L333='Split CS budget (F)'!$L$1,'Cumulative Cost Share Budget'!S333,0)</f>
        <v>0</v>
      </c>
      <c r="T334" s="211">
        <f>IF('Cumulative Cost Share Budget'!L333='Split CS budget (F)'!$L$1,'Cumulative Cost Share Budget'!T333,0)</f>
        <v>0</v>
      </c>
      <c r="U334" s="324"/>
      <c r="V334" s="324"/>
      <c r="W334" s="324"/>
      <c r="X334" s="324"/>
      <c r="Y334" s="324"/>
    </row>
    <row r="335" spans="1:25" hidden="1">
      <c r="A335" s="449"/>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(F)'!$L$1,'Cumulative Cost Share Budget'!Q334,0)</f>
        <v>0</v>
      </c>
      <c r="R335" s="212">
        <f>IF('Cumulative Cost Share Budget'!L334='Split CS budget (F)'!$L$1,'Cumulative Cost Share Budget'!R334,0)</f>
        <v>0</v>
      </c>
      <c r="S335" s="61">
        <f>IF('Cumulative Cost Share Budget'!L334='Split CS budget (F)'!$L$1,'Cumulative Cost Share Budget'!S334,0)</f>
        <v>0</v>
      </c>
      <c r="T335" s="211">
        <f>IF('Cumulative Cost Share Budget'!L334='Split CS budget (F)'!$L$1,'Cumulative Cost Share Budget'!T334,0)</f>
        <v>0</v>
      </c>
      <c r="U335" s="323"/>
      <c r="V335" s="323"/>
      <c r="W335" s="323"/>
      <c r="X335" s="323"/>
      <c r="Y335" s="323"/>
    </row>
    <row r="336" spans="1:25" ht="15" hidden="1">
      <c r="A336" s="449"/>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(F)'!$L$1,'Cumulative Cost Share Budget'!Q335,0)</f>
        <v>0</v>
      </c>
      <c r="R336" s="212">
        <f>IF('Cumulative Cost Share Budget'!L335='Split CS budget (F)'!$L$1,'Cumulative Cost Share Budget'!R335,0)</f>
        <v>0</v>
      </c>
      <c r="S336" s="61">
        <f>IF('Cumulative Cost Share Budget'!L335='Split CS budget (F)'!$L$1,'Cumulative Cost Share Budget'!S335,0)</f>
        <v>0</v>
      </c>
      <c r="T336" s="211">
        <f>IF('Cumulative Cost Share Budget'!L335='Split CS budget (F)'!$L$1,'Cumulative Cost Share Budget'!T335,0)</f>
        <v>0</v>
      </c>
      <c r="U336" s="323"/>
      <c r="V336" s="323"/>
      <c r="W336" s="323"/>
      <c r="X336" s="323"/>
      <c r="Y336" s="323"/>
    </row>
    <row r="337" spans="1:25" hidden="1">
      <c r="A337" s="449"/>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9"/>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5">
        <f>IF('Cumulative Cost Share Budget'!L338='Split CS budget (F)'!$L$1,'Cumulative Cost Share Budget'!A338,0)</f>
        <v>0</v>
      </c>
      <c r="B339" s="480">
        <f>IF('Cumulative Cost Share Budget'!M338='Split CS budget (F)'!$L$1,'Cumulative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(F)'!$L$1,'Cumulative Cost Share Budget'!M338,0)</f>
        <v>0</v>
      </c>
      <c r="N339" s="214">
        <f>IF('Cumulative Cost Share Budget'!L338='Split CS budget (F)'!$L$1,'Cumulative Cost Share Budget'!N338,0)</f>
        <v>0</v>
      </c>
      <c r="O339" s="214">
        <f>IF('Cumulative Cost Share Budget'!$L338='Split CS budget (F)'!$L$1,'Cumulative Cost Share Budget'!O338,0)</f>
        <v>0</v>
      </c>
      <c r="P339" s="209">
        <f>IF('Cumulative Cost Share Budget'!L338='Split CS budget (F)'!$L$1,'Cumulative Cost Share Budget'!P338,0)</f>
        <v>0</v>
      </c>
      <c r="Q339" s="211">
        <f>IF('Cumulative Cost Share Budget'!L338='Split CS budget (F)'!$L$1,'Cumulative Cost Share Budget'!Q338,0)</f>
        <v>0</v>
      </c>
      <c r="R339" s="212">
        <f>IF('Cumulative Cost Share Budget'!L338='Split CS budget (F)'!$L$1,'Cumulative Cost Share Budget'!R338,0)</f>
        <v>0</v>
      </c>
      <c r="S339" s="61">
        <f>IF('Cumulative Cost Share Budget'!L338='Split CS budget (F)'!$L$1,'Cumulative Cost Share Budget'!S338,0)</f>
        <v>0</v>
      </c>
      <c r="T339" s="211">
        <f>IF('Cumulative Cost Share Budget'!L338='Split CS budget (F)'!$L$1,'Cumulative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93">
        <f>IF('Cumulative Cost Share Budget'!L339='Split CS budget (F)'!$L$1,'Cumulative Cost Share Budget'!A339,0)</f>
        <v>0</v>
      </c>
      <c r="B340" s="545">
        <f>IF('Cumulative Cost Share Budget'!M339='Split CS budget (F)'!$L$1,'Cumulative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(F)'!$L$1,'Cumulative Cost Share Budget'!Q339,0)</f>
        <v>0</v>
      </c>
      <c r="R340" s="212">
        <f>IF('Cumulative Cost Share Budget'!L339='Split CS budget (F)'!$L$1,'Cumulative Cost Share Budget'!R339,0)</f>
        <v>0</v>
      </c>
      <c r="S340" s="61">
        <f>IF('Cumulative Cost Share Budget'!L339='Split CS budget (F)'!$L$1,'Cumulative Cost Share Budget'!S339,0)</f>
        <v>0</v>
      </c>
      <c r="T340" s="211">
        <f>IF('Cumulative Cost Share Budget'!L339='Split CS budget (F)'!$L$1,'Cumulative Cost Share Budget'!T339,0)</f>
        <v>0</v>
      </c>
      <c r="U340" s="323"/>
      <c r="V340" s="323"/>
      <c r="W340" s="323"/>
      <c r="X340" s="323"/>
      <c r="Y340" s="323"/>
    </row>
    <row r="341" spans="1:25" hidden="1">
      <c r="A341" s="449"/>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(F)'!$L$1,'Cumulative Cost Share Budget'!Q340,0)</f>
        <v>0</v>
      </c>
      <c r="R341" s="212">
        <f>IF('Cumulative Cost Share Budget'!L340='Split CS budget (F)'!$L$1,'Cumulative Cost Share Budget'!R340,0)</f>
        <v>0</v>
      </c>
      <c r="S341" s="61">
        <f>IF('Cumulative Cost Share Budget'!L340='Split CS budget (F)'!$L$1,'Cumulative Cost Share Budget'!S340,0)</f>
        <v>0</v>
      </c>
      <c r="T341" s="211">
        <f>IF('Cumulative Cost Share Budget'!L340='Split CS budget (F)'!$L$1,'Cumulative Cost Share Budget'!T340,0)</f>
        <v>0</v>
      </c>
      <c r="U341" s="324"/>
      <c r="V341" s="324"/>
      <c r="W341" s="324"/>
      <c r="X341" s="324"/>
      <c r="Y341" s="324"/>
    </row>
    <row r="342" spans="1:25" hidden="1">
      <c r="A342" s="449"/>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(F)'!$L$1,'Cumulative Cost Share Budget'!Q341,0)</f>
        <v>0</v>
      </c>
      <c r="R342" s="212">
        <f>IF('Cumulative Cost Share Budget'!L341='Split CS budget (F)'!$L$1,'Cumulative Cost Share Budget'!R341,0)</f>
        <v>0</v>
      </c>
      <c r="S342" s="61">
        <f>IF('Cumulative Cost Share Budget'!L341='Split CS budget (F)'!$L$1,'Cumulative Cost Share Budget'!S341,0)</f>
        <v>0</v>
      </c>
      <c r="T342" s="211">
        <f>IF('Cumulative Cost Share Budget'!L341='Split CS budget (F)'!$L$1,'Cumulative Cost Share Budget'!T341,0)</f>
        <v>0</v>
      </c>
      <c r="U342" s="324"/>
      <c r="V342" s="324"/>
      <c r="W342" s="324"/>
      <c r="X342" s="324"/>
      <c r="Y342" s="324"/>
    </row>
    <row r="343" spans="1:25" ht="15" hidden="1">
      <c r="A343" s="449"/>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(F)'!$L$1,'Cumulative Cost Share Budget'!Q342,0)</f>
        <v>0</v>
      </c>
      <c r="R343" s="212">
        <f>IF('Cumulative Cost Share Budget'!L342='Split CS budget (F)'!$L$1,'Cumulative Cost Share Budget'!R342,0)</f>
        <v>0</v>
      </c>
      <c r="S343" s="61">
        <f>IF('Cumulative Cost Share Budget'!L342='Split CS budget (F)'!$L$1,'Cumulative Cost Share Budget'!S342,0)</f>
        <v>0</v>
      </c>
      <c r="T343" s="211">
        <f>IF('Cumulative Cost Share Budget'!L342='Split CS budget (F)'!$L$1,'Cumulative Cost Share Budget'!T342,0)</f>
        <v>0</v>
      </c>
      <c r="U343" s="323"/>
      <c r="V343" s="323"/>
      <c r="W343" s="323"/>
      <c r="X343" s="323"/>
      <c r="Y343" s="323"/>
    </row>
    <row r="344" spans="1:25" hidden="1">
      <c r="A344" s="449"/>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9"/>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5">
        <f>IF('Cumulative Cost Share Budget'!L345='Split CS budget (F)'!$L$1,'Cumulative Cost Share Budget'!A345,0)</f>
        <v>0</v>
      </c>
      <c r="B346" s="480">
        <f>IF('Cumulative Cost Share Budget'!M345='Split CS budget (F)'!$L$1,'Cumulative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(F)'!$L$1,'Cumulative Cost Share Budget'!M345,0)</f>
        <v>0</v>
      </c>
      <c r="N346" s="214">
        <f>IF('Cumulative Cost Share Budget'!L345='Split CS budget (F)'!$L$1,'Cumulative Cost Share Budget'!N345,0)</f>
        <v>0</v>
      </c>
      <c r="O346" s="214">
        <f>IF('Cumulative Cost Share Budget'!$L345='Split CS budget (F)'!$L$1,'Cumulative Cost Share Budget'!O345,0)</f>
        <v>0</v>
      </c>
      <c r="P346" s="209">
        <f>IF('Cumulative Cost Share Budget'!L345='Split CS budget (F)'!$L$1,'Cumulative Cost Share Budget'!P345,0)</f>
        <v>0</v>
      </c>
      <c r="Q346" s="211">
        <f>IF('Cumulative Cost Share Budget'!L345='Split CS budget (F)'!$L$1,'Cumulative Cost Share Budget'!Q345,0)</f>
        <v>0</v>
      </c>
      <c r="R346" s="212">
        <f>IF('Cumulative Cost Share Budget'!L345='Split CS budget (F)'!$L$1,'Cumulative Cost Share Budget'!R345,0)</f>
        <v>0</v>
      </c>
      <c r="S346" s="61">
        <f>IF('Cumulative Cost Share Budget'!L345='Split CS budget (F)'!$L$1,'Cumulative Cost Share Budget'!S345,0)</f>
        <v>0</v>
      </c>
      <c r="T346" s="211">
        <f>IF('Cumulative Cost Share Budget'!L345='Split CS budget (F)'!$L$1,'Cumulative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93">
        <f>IF('Cumulative Cost Share Budget'!L346='Split CS budget (F)'!$L$1,'Cumulative Cost Share Budget'!A346,0)</f>
        <v>0</v>
      </c>
      <c r="B347" s="545">
        <f>IF('Cumulative Cost Share Budget'!M346='Split CS budget (F)'!$L$1,'Cumulative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(F)'!$L$1,'Cumulative Cost Share Budget'!Q346,0)</f>
        <v>0</v>
      </c>
      <c r="R347" s="212">
        <f>IF('Cumulative Cost Share Budget'!L346='Split CS budget (F)'!$L$1,'Cumulative Cost Share Budget'!R346,0)</f>
        <v>0</v>
      </c>
      <c r="S347" s="61">
        <f>IF('Cumulative Cost Share Budget'!L346='Split CS budget (F)'!$L$1,'Cumulative Cost Share Budget'!S346,0)</f>
        <v>0</v>
      </c>
      <c r="T347" s="211">
        <f>IF('Cumulative Cost Share Budget'!L346='Split CS budget (F)'!$L$1,'Cumulative Cost Share Budget'!T346,0)</f>
        <v>0</v>
      </c>
      <c r="U347" s="323"/>
      <c r="V347" s="323"/>
      <c r="W347" s="323"/>
      <c r="X347" s="323"/>
      <c r="Y347" s="323"/>
    </row>
    <row r="348" spans="1:25" hidden="1">
      <c r="A348" s="449"/>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(F)'!$L$1,'Cumulative Cost Share Budget'!Q347,0)</f>
        <v>0</v>
      </c>
      <c r="R348" s="212">
        <f>IF('Cumulative Cost Share Budget'!L347='Split CS budget (F)'!$L$1,'Cumulative Cost Share Budget'!R347,0)</f>
        <v>0</v>
      </c>
      <c r="S348" s="61">
        <f>IF('Cumulative Cost Share Budget'!L347='Split CS budget (F)'!$L$1,'Cumulative Cost Share Budget'!S347,0)</f>
        <v>0</v>
      </c>
      <c r="T348" s="211">
        <f>IF('Cumulative Cost Share Budget'!L347='Split CS budget (F)'!$L$1,'Cumulative Cost Share Budget'!T347,0)</f>
        <v>0</v>
      </c>
      <c r="U348" s="324"/>
      <c r="V348" s="324"/>
      <c r="W348" s="324"/>
      <c r="X348" s="324"/>
      <c r="Y348" s="324"/>
    </row>
    <row r="349" spans="1:25" hidden="1">
      <c r="A349" s="449"/>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(F)'!$L$1,'Cumulative Cost Share Budget'!Q348,0)</f>
        <v>0</v>
      </c>
      <c r="R349" s="212">
        <f>IF('Cumulative Cost Share Budget'!L348='Split CS budget (F)'!$L$1,'Cumulative Cost Share Budget'!R348,0)</f>
        <v>0</v>
      </c>
      <c r="S349" s="61">
        <f>IF('Cumulative Cost Share Budget'!L348='Split CS budget (F)'!$L$1,'Cumulative Cost Share Budget'!S348,0)</f>
        <v>0</v>
      </c>
      <c r="T349" s="211">
        <f>IF('Cumulative Cost Share Budget'!L348='Split CS budget (F)'!$L$1,'Cumulative Cost Share Budget'!T348,0)</f>
        <v>0</v>
      </c>
      <c r="U349" s="324"/>
      <c r="V349" s="324"/>
      <c r="W349" s="324"/>
      <c r="X349" s="324"/>
      <c r="Y349" s="324"/>
    </row>
    <row r="350" spans="1:25" ht="15" hidden="1">
      <c r="A350" s="449"/>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(F)'!$L$1,'Cumulative Cost Share Budget'!Q349,0)</f>
        <v>0</v>
      </c>
      <c r="R350" s="212">
        <f>IF('Cumulative Cost Share Budget'!L349='Split CS budget (F)'!$L$1,'Cumulative Cost Share Budget'!R349,0)</f>
        <v>0</v>
      </c>
      <c r="S350" s="61">
        <f>IF('Cumulative Cost Share Budget'!L349='Split CS budget (F)'!$L$1,'Cumulative Cost Share Budget'!S349,0)</f>
        <v>0</v>
      </c>
      <c r="T350" s="211">
        <f>IF('Cumulative Cost Share Budget'!L349='Split CS budget (F)'!$L$1,'Cumulative Cost Share Budget'!T349,0)</f>
        <v>0</v>
      </c>
      <c r="U350" s="323"/>
      <c r="V350" s="323"/>
      <c r="W350" s="323"/>
      <c r="X350" s="323"/>
      <c r="Y350" s="323"/>
    </row>
    <row r="351" spans="1:25" hidden="1">
      <c r="A351" s="449"/>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9"/>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5">
        <f>IF('Cumulative Cost Share Budget'!L352='Split CS budget (F)'!$L$1,'Cumulative Cost Share Budget'!A352,0)</f>
        <v>0</v>
      </c>
      <c r="B353" s="480">
        <f>IF('Cumulative Cost Share Budget'!M352='Split CS budget (F)'!$L$1,'Cumulative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(F)'!$L$1,'Cumulative Cost Share Budget'!M352,0)</f>
        <v>0</v>
      </c>
      <c r="N353" s="214">
        <f>IF('Cumulative Cost Share Budget'!L352='Split CS budget (F)'!$L$1,'Cumulative Cost Share Budget'!N352,0)</f>
        <v>0</v>
      </c>
      <c r="O353" s="214">
        <f>IF('Cumulative Cost Share Budget'!$L352='Split CS budget (F)'!$L$1,'Cumulative Cost Share Budget'!O352,0)</f>
        <v>0</v>
      </c>
      <c r="P353" s="209">
        <f>IF('Cumulative Cost Share Budget'!L352='Split CS budget (F)'!$L$1,'Cumulative Cost Share Budget'!P352,0)</f>
        <v>0</v>
      </c>
      <c r="Q353" s="211">
        <f>IF('Cumulative Cost Share Budget'!L352='Split CS budget (F)'!$L$1,'Cumulative Cost Share Budget'!Q352,0)</f>
        <v>0</v>
      </c>
      <c r="R353" s="212">
        <f>IF('Cumulative Cost Share Budget'!L352='Split CS budget (F)'!$L$1,'Cumulative Cost Share Budget'!R352,0)</f>
        <v>0</v>
      </c>
      <c r="S353" s="61">
        <f>IF('Cumulative Cost Share Budget'!L352='Split CS budget (F)'!$L$1,'Cumulative Cost Share Budget'!S352,0)</f>
        <v>0</v>
      </c>
      <c r="T353" s="211">
        <f>IF('Cumulative Cost Share Budget'!L352='Split CS budget (F)'!$L$1,'Cumulative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93">
        <f>IF('Cumulative Cost Share Budget'!L353='Split CS budget (F)'!$L$1,'Cumulative Cost Share Budget'!A353,0)</f>
        <v>0</v>
      </c>
      <c r="B354" s="545">
        <f>IF('Cumulative Cost Share Budget'!M353='Split CS budget (F)'!$L$1,'Cumulative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(F)'!$L$1,'Cumulative Cost Share Budget'!Q353,0)</f>
        <v>0</v>
      </c>
      <c r="R354" s="212">
        <f>IF('Cumulative Cost Share Budget'!L353='Split CS budget (F)'!$L$1,'Cumulative Cost Share Budget'!R353,0)</f>
        <v>0</v>
      </c>
      <c r="S354" s="61">
        <f>IF('Cumulative Cost Share Budget'!L353='Split CS budget (F)'!$L$1,'Cumulative Cost Share Budget'!S353,0)</f>
        <v>0</v>
      </c>
      <c r="T354" s="211">
        <f>IF('Cumulative Cost Share Budget'!L353='Split CS budget (F)'!$L$1,'Cumulative Cost Share Budget'!T353,0)</f>
        <v>0</v>
      </c>
      <c r="U354" s="323"/>
      <c r="V354" s="323"/>
      <c r="W354" s="323"/>
      <c r="X354" s="323"/>
      <c r="Y354" s="323"/>
    </row>
    <row r="355" spans="1:25" hidden="1">
      <c r="A355" s="449"/>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(F)'!$L$1,'Cumulative Cost Share Budget'!Q354,0)</f>
        <v>0</v>
      </c>
      <c r="R355" s="212">
        <f>IF('Cumulative Cost Share Budget'!L354='Split CS budget (F)'!$L$1,'Cumulative Cost Share Budget'!R354,0)</f>
        <v>0</v>
      </c>
      <c r="S355" s="61">
        <f>IF('Cumulative Cost Share Budget'!L354='Split CS budget (F)'!$L$1,'Cumulative Cost Share Budget'!S354,0)</f>
        <v>0</v>
      </c>
      <c r="T355" s="211">
        <f>IF('Cumulative Cost Share Budget'!L354='Split CS budget (F)'!$L$1,'Cumulative Cost Share Budget'!T354,0)</f>
        <v>0</v>
      </c>
      <c r="U355" s="324"/>
      <c r="V355" s="324"/>
      <c r="W355" s="324"/>
      <c r="X355" s="324"/>
      <c r="Y355" s="324"/>
    </row>
    <row r="356" spans="1:25" hidden="1">
      <c r="A356" s="449"/>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(F)'!$L$1,'Cumulative Cost Share Budget'!Q355,0)</f>
        <v>0</v>
      </c>
      <c r="R356" s="212">
        <f>IF('Cumulative Cost Share Budget'!L355='Split CS budget (F)'!$L$1,'Cumulative Cost Share Budget'!R355,0)</f>
        <v>0</v>
      </c>
      <c r="S356" s="61">
        <f>IF('Cumulative Cost Share Budget'!L355='Split CS budget (F)'!$L$1,'Cumulative Cost Share Budget'!S355,0)</f>
        <v>0</v>
      </c>
      <c r="T356" s="211">
        <f>IF('Cumulative Cost Share Budget'!L355='Split CS budget (F)'!$L$1,'Cumulative Cost Share Budget'!T355,0)</f>
        <v>0</v>
      </c>
      <c r="U356" s="324"/>
      <c r="V356" s="324"/>
      <c r="W356" s="324"/>
      <c r="X356" s="324"/>
      <c r="Y356" s="324"/>
    </row>
    <row r="357" spans="1:25" ht="15" hidden="1">
      <c r="A357" s="449"/>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(F)'!$L$1,'Cumulative Cost Share Budget'!Q356,0)</f>
        <v>0</v>
      </c>
      <c r="R357" s="212">
        <f>IF('Cumulative Cost Share Budget'!L356='Split CS budget (F)'!$L$1,'Cumulative Cost Share Budget'!R356,0)</f>
        <v>0</v>
      </c>
      <c r="S357" s="61">
        <f>IF('Cumulative Cost Share Budget'!L356='Split CS budget (F)'!$L$1,'Cumulative Cost Share Budget'!S356,0)</f>
        <v>0</v>
      </c>
      <c r="T357" s="211">
        <f>IF('Cumulative Cost Share Budget'!L356='Split CS budget (F)'!$L$1,'Cumulative Cost Share Budget'!T356,0)</f>
        <v>0</v>
      </c>
      <c r="U357" s="323"/>
      <c r="V357" s="323"/>
      <c r="W357" s="323"/>
      <c r="X357" s="323"/>
      <c r="Y357" s="323"/>
    </row>
    <row r="358" spans="1:25" hidden="1">
      <c r="A358" s="449"/>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9"/>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5">
        <f>IF('Cumulative Cost Share Budget'!L359='Split CS budget (F)'!$L$1,'Cumulative Cost Share Budget'!A359,0)</f>
        <v>0</v>
      </c>
      <c r="B360" s="480">
        <f>IF('Cumulative Cost Share Budget'!M359='Split CS budget (F)'!$L$1,'Cumulative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(F)'!$L$1,'Cumulative Cost Share Budget'!M359,0)</f>
        <v>0</v>
      </c>
      <c r="N360" s="214">
        <f>IF('Cumulative Cost Share Budget'!L359='Split CS budget (F)'!$L$1,'Cumulative Cost Share Budget'!N359,0)</f>
        <v>0</v>
      </c>
      <c r="O360" s="214">
        <f>IF('Cumulative Cost Share Budget'!$L359='Split CS budget (F)'!$L$1,'Cumulative Cost Share Budget'!O359,0)</f>
        <v>0</v>
      </c>
      <c r="P360" s="209">
        <f>IF('Cumulative Cost Share Budget'!L359='Split CS budget (F)'!$L$1,'Cumulative Cost Share Budget'!P359,0)</f>
        <v>0</v>
      </c>
      <c r="Q360" s="211">
        <f>IF('Cumulative Cost Share Budget'!L359='Split CS budget (F)'!$L$1,'Cumulative Cost Share Budget'!Q359,0)</f>
        <v>0</v>
      </c>
      <c r="R360" s="212">
        <f>IF('Cumulative Cost Share Budget'!L359='Split CS budget (F)'!$L$1,'Cumulative Cost Share Budget'!R359,0)</f>
        <v>0</v>
      </c>
      <c r="S360" s="61">
        <f>IF('Cumulative Cost Share Budget'!L359='Split CS budget (F)'!$L$1,'Cumulative Cost Share Budget'!S359,0)</f>
        <v>0</v>
      </c>
      <c r="T360" s="211">
        <f>IF('Cumulative Cost Share Budget'!L359='Split CS budget (F)'!$L$1,'Cumulative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93">
        <f>IF('Cumulative Cost Share Budget'!L360='Split CS budget (F)'!$L$1,'Cumulative Cost Share Budget'!A360,0)</f>
        <v>0</v>
      </c>
      <c r="B361" s="545">
        <f>IF('Cumulative Cost Share Budget'!M360='Split CS budget (F)'!$L$1,'Cumulative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(F)'!$L$1,'Cumulative Cost Share Budget'!Q360,0)</f>
        <v>0</v>
      </c>
      <c r="R361" s="212">
        <f>IF('Cumulative Cost Share Budget'!L360='Split CS budget (F)'!$L$1,'Cumulative Cost Share Budget'!R360,0)</f>
        <v>0</v>
      </c>
      <c r="S361" s="61">
        <f>IF('Cumulative Cost Share Budget'!L360='Split CS budget (F)'!$L$1,'Cumulative Cost Share Budget'!S360,0)</f>
        <v>0</v>
      </c>
      <c r="T361" s="211">
        <f>IF('Cumulative Cost Share Budget'!L360='Split CS budget (F)'!$L$1,'Cumulative Cost Share Budget'!T360,0)</f>
        <v>0</v>
      </c>
      <c r="U361" s="323"/>
      <c r="V361" s="323"/>
      <c r="W361" s="323"/>
      <c r="X361" s="323"/>
      <c r="Y361" s="323"/>
    </row>
    <row r="362" spans="1:25" hidden="1">
      <c r="A362" s="449"/>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(F)'!$L$1,'Cumulative Cost Share Budget'!Q361,0)</f>
        <v>0</v>
      </c>
      <c r="R362" s="212">
        <f>IF('Cumulative Cost Share Budget'!L361='Split CS budget (F)'!$L$1,'Cumulative Cost Share Budget'!R361,0)</f>
        <v>0</v>
      </c>
      <c r="S362" s="61">
        <f>IF('Cumulative Cost Share Budget'!L361='Split CS budget (F)'!$L$1,'Cumulative Cost Share Budget'!S361,0)</f>
        <v>0</v>
      </c>
      <c r="T362" s="211">
        <f>IF('Cumulative Cost Share Budget'!L361='Split CS budget (F)'!$L$1,'Cumulative Cost Share Budget'!T361,0)</f>
        <v>0</v>
      </c>
      <c r="U362" s="324"/>
      <c r="V362" s="324"/>
      <c r="W362" s="324"/>
      <c r="X362" s="324"/>
      <c r="Y362" s="324"/>
    </row>
    <row r="363" spans="1:25" hidden="1">
      <c r="A363" s="449"/>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(F)'!$L$1,'Cumulative Cost Share Budget'!Q362,0)</f>
        <v>0</v>
      </c>
      <c r="R363" s="212">
        <f>IF('Cumulative Cost Share Budget'!L362='Split CS budget (F)'!$L$1,'Cumulative Cost Share Budget'!R362,0)</f>
        <v>0</v>
      </c>
      <c r="S363" s="61">
        <f>IF('Cumulative Cost Share Budget'!L362='Split CS budget (F)'!$L$1,'Cumulative Cost Share Budget'!S362,0)</f>
        <v>0</v>
      </c>
      <c r="T363" s="211">
        <f>IF('Cumulative Cost Share Budget'!L362='Split CS budget (F)'!$L$1,'Cumulative Cost Share Budget'!T362,0)</f>
        <v>0</v>
      </c>
      <c r="U363" s="324"/>
      <c r="V363" s="324"/>
      <c r="W363" s="324"/>
      <c r="X363" s="324"/>
      <c r="Y363" s="324"/>
    </row>
    <row r="364" spans="1:25" ht="15" hidden="1">
      <c r="A364" s="449"/>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(F)'!$L$1,'Cumulative Cost Share Budget'!Q363,0)</f>
        <v>0</v>
      </c>
      <c r="R364" s="212">
        <f>IF('Cumulative Cost Share Budget'!L363='Split CS budget (F)'!$L$1,'Cumulative Cost Share Budget'!R363,0)</f>
        <v>0</v>
      </c>
      <c r="S364" s="61">
        <f>IF('Cumulative Cost Share Budget'!L363='Split CS budget (F)'!$L$1,'Cumulative Cost Share Budget'!S363,0)</f>
        <v>0</v>
      </c>
      <c r="T364" s="211">
        <f>IF('Cumulative Cost Share Budget'!L363='Split CS budget (F)'!$L$1,'Cumulative Cost Share Budget'!T363,0)</f>
        <v>0</v>
      </c>
      <c r="U364" s="323"/>
      <c r="V364" s="323"/>
      <c r="W364" s="323"/>
      <c r="X364" s="323"/>
      <c r="Y364" s="323"/>
    </row>
    <row r="365" spans="1:25" hidden="1">
      <c r="A365" s="449"/>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9"/>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5">
        <f>IF('Cumulative Cost Share Budget'!L366='Split CS budget (F)'!$L$1,'Cumulative Cost Share Budget'!A366,0)</f>
        <v>0</v>
      </c>
      <c r="B367" s="480">
        <f>IF('Cumulative Cost Share Budget'!M366='Split CS budget (F)'!$L$1,'Cumulative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(F)'!$L$1,'Cumulative Cost Share Budget'!M366,0)</f>
        <v>0</v>
      </c>
      <c r="N367" s="214">
        <f>IF('Cumulative Cost Share Budget'!L366='Split CS budget (F)'!$L$1,'Cumulative Cost Share Budget'!N366,0)</f>
        <v>0</v>
      </c>
      <c r="O367" s="214">
        <f>IF('Cumulative Cost Share Budget'!$L366='Split CS budget (F)'!$L$1,'Cumulative Cost Share Budget'!O366,0)</f>
        <v>0</v>
      </c>
      <c r="P367" s="209">
        <f>IF('Cumulative Cost Share Budget'!L366='Split CS budget (F)'!$L$1,'Cumulative Cost Share Budget'!P366,0)</f>
        <v>0</v>
      </c>
      <c r="Q367" s="211">
        <f>IF('Cumulative Cost Share Budget'!L366='Split CS budget (F)'!$L$1,'Cumulative Cost Share Budget'!Q366,0)</f>
        <v>0</v>
      </c>
      <c r="R367" s="212">
        <f>IF('Cumulative Cost Share Budget'!L366='Split CS budget (F)'!$L$1,'Cumulative Cost Share Budget'!R366,0)</f>
        <v>0</v>
      </c>
      <c r="S367" s="61">
        <f>IF('Cumulative Cost Share Budget'!L366='Split CS budget (F)'!$L$1,'Cumulative Cost Share Budget'!S366,0)</f>
        <v>0</v>
      </c>
      <c r="T367" s="211">
        <f>IF('Cumulative Cost Share Budget'!L366='Split CS budget (F)'!$L$1,'Cumulative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93">
        <f>IF('Cumulative Cost Share Budget'!L367='Split CS budget (F)'!$L$1,'Cumulative Cost Share Budget'!A367,0)</f>
        <v>0</v>
      </c>
      <c r="B368" s="545">
        <f>IF('Cumulative Cost Share Budget'!M367='Split CS budget (F)'!$L$1,'Cumulative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(F)'!$L$1,'Cumulative Cost Share Budget'!Q367,0)</f>
        <v>0</v>
      </c>
      <c r="R368" s="212">
        <f>IF('Cumulative Cost Share Budget'!L367='Split CS budget (F)'!$L$1,'Cumulative Cost Share Budget'!R367,0)</f>
        <v>0</v>
      </c>
      <c r="S368" s="61">
        <f>IF('Cumulative Cost Share Budget'!L367='Split CS budget (F)'!$L$1,'Cumulative Cost Share Budget'!S367,0)</f>
        <v>0</v>
      </c>
      <c r="T368" s="211">
        <f>IF('Cumulative Cost Share Budget'!L367='Split CS budget (F)'!$L$1,'Cumulative Cost Share Budget'!T367,0)</f>
        <v>0</v>
      </c>
      <c r="U368" s="323"/>
      <c r="V368" s="323"/>
      <c r="W368" s="323"/>
      <c r="X368" s="323"/>
      <c r="Y368" s="323"/>
    </row>
    <row r="369" spans="1:25" hidden="1">
      <c r="A369" s="449"/>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(F)'!$L$1,'Cumulative Cost Share Budget'!Q368,0)</f>
        <v>0</v>
      </c>
      <c r="R369" s="212">
        <f>IF('Cumulative Cost Share Budget'!L368='Split CS budget (F)'!$L$1,'Cumulative Cost Share Budget'!R368,0)</f>
        <v>0</v>
      </c>
      <c r="S369" s="61">
        <f>IF('Cumulative Cost Share Budget'!L368='Split CS budget (F)'!$L$1,'Cumulative Cost Share Budget'!S368,0)</f>
        <v>0</v>
      </c>
      <c r="T369" s="211">
        <f>IF('Cumulative Cost Share Budget'!L368='Split CS budget (F)'!$L$1,'Cumulative Cost Share Budget'!T368,0)</f>
        <v>0</v>
      </c>
      <c r="U369" s="324"/>
      <c r="V369" s="324"/>
      <c r="W369" s="324"/>
      <c r="X369" s="324"/>
      <c r="Y369" s="324"/>
    </row>
    <row r="370" spans="1:25" hidden="1">
      <c r="A370" s="449"/>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(F)'!$L$1,'Cumulative Cost Share Budget'!Q369,0)</f>
        <v>0</v>
      </c>
      <c r="R370" s="212">
        <f>IF('Cumulative Cost Share Budget'!L369='Split CS budget (F)'!$L$1,'Cumulative Cost Share Budget'!R369,0)</f>
        <v>0</v>
      </c>
      <c r="S370" s="61">
        <f>IF('Cumulative Cost Share Budget'!L369='Split CS budget (F)'!$L$1,'Cumulative Cost Share Budget'!S369,0)</f>
        <v>0</v>
      </c>
      <c r="T370" s="211">
        <f>IF('Cumulative Cost Share Budget'!L369='Split CS budget (F)'!$L$1,'Cumulative Cost Share Budget'!T369,0)</f>
        <v>0</v>
      </c>
      <c r="U370" s="324"/>
      <c r="V370" s="324"/>
      <c r="W370" s="324"/>
      <c r="X370" s="324"/>
      <c r="Y370" s="324"/>
    </row>
    <row r="371" spans="1:25" ht="15" hidden="1">
      <c r="A371" s="449"/>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(F)'!$L$1,'Cumulative Cost Share Budget'!Q370,0)</f>
        <v>0</v>
      </c>
      <c r="R371" s="212">
        <f>IF('Cumulative Cost Share Budget'!L370='Split CS budget (F)'!$L$1,'Cumulative Cost Share Budget'!R370,0)</f>
        <v>0</v>
      </c>
      <c r="S371" s="61">
        <f>IF('Cumulative Cost Share Budget'!L370='Split CS budget (F)'!$L$1,'Cumulative Cost Share Budget'!S370,0)</f>
        <v>0</v>
      </c>
      <c r="T371" s="211">
        <f>IF('Cumulative Cost Share Budget'!L370='Split CS budget (F)'!$L$1,'Cumulative Cost Share Budget'!T370,0)</f>
        <v>0</v>
      </c>
      <c r="U371" s="323"/>
      <c r="V371" s="323"/>
      <c r="W371" s="323"/>
      <c r="X371" s="323"/>
      <c r="Y371" s="323"/>
    </row>
    <row r="372" spans="1:25" hidden="1">
      <c r="A372" s="449"/>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9"/>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5">
        <f>IF('Cumulative Cost Share Budget'!L373='Split CS budget (F)'!$L$1,'Cumulative Cost Share Budget'!A373,0)</f>
        <v>0</v>
      </c>
      <c r="B374" s="480">
        <f>IF('Cumulative Cost Share Budget'!M373='Split CS budget (F)'!$L$1,'Cumulative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(F)'!$L$1,'Cumulative Cost Share Budget'!M373,0)</f>
        <v>0</v>
      </c>
      <c r="N374" s="214">
        <f>IF('Cumulative Cost Share Budget'!L373='Split CS budget (F)'!$L$1,'Cumulative Cost Share Budget'!N373,0)</f>
        <v>0</v>
      </c>
      <c r="O374" s="214">
        <f>IF('Cumulative Cost Share Budget'!$L373='Split CS budget (F)'!$L$1,'Cumulative Cost Share Budget'!O373,0)</f>
        <v>0</v>
      </c>
      <c r="P374" s="209">
        <f>IF('Cumulative Cost Share Budget'!L373='Split CS budget (F)'!$L$1,'Cumulative Cost Share Budget'!P373,0)</f>
        <v>0</v>
      </c>
      <c r="Q374" s="211">
        <f>IF('Cumulative Cost Share Budget'!L373='Split CS budget (F)'!$L$1,'Cumulative Cost Share Budget'!Q373,0)</f>
        <v>0</v>
      </c>
      <c r="R374" s="212">
        <f>IF('Cumulative Cost Share Budget'!L373='Split CS budget (F)'!$L$1,'Cumulative Cost Share Budget'!R373,0)</f>
        <v>0</v>
      </c>
      <c r="S374" s="61">
        <f>IF('Cumulative Cost Share Budget'!L373='Split CS budget (F)'!$L$1,'Cumulative Cost Share Budget'!S373,0)</f>
        <v>0</v>
      </c>
      <c r="T374" s="211">
        <f>IF('Cumulative Cost Share Budget'!L373='Split CS budget (F)'!$L$1,'Cumulative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93">
        <f>IF('Cumulative Cost Share Budget'!L374='Split CS budget (F)'!$L$1,'Cumulative Cost Share Budget'!A374,0)</f>
        <v>0</v>
      </c>
      <c r="B375" s="545">
        <f>IF('Cumulative Cost Share Budget'!M374='Split CS budget (F)'!$L$1,'Cumulative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(F)'!$L$1,'Cumulative Cost Share Budget'!Q374,0)</f>
        <v>0</v>
      </c>
      <c r="R375" s="212">
        <f>IF('Cumulative Cost Share Budget'!L374='Split CS budget (F)'!$L$1,'Cumulative Cost Share Budget'!R374,0)</f>
        <v>0</v>
      </c>
      <c r="S375" s="61">
        <f>IF('Cumulative Cost Share Budget'!L374='Split CS budget (F)'!$L$1,'Cumulative Cost Share Budget'!S374,0)</f>
        <v>0</v>
      </c>
      <c r="T375" s="211">
        <f>IF('Cumulative Cost Share Budget'!L374='Split CS budget (F)'!$L$1,'Cumulative Cost Share Budget'!T374,0)</f>
        <v>0</v>
      </c>
      <c r="U375" s="323"/>
      <c r="V375" s="323"/>
      <c r="W375" s="323"/>
      <c r="X375" s="323"/>
      <c r="Y375" s="323"/>
    </row>
    <row r="376" spans="1:25" hidden="1">
      <c r="A376" s="449"/>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(F)'!$L$1,'Cumulative Cost Share Budget'!Q375,0)</f>
        <v>0</v>
      </c>
      <c r="R376" s="212">
        <f>IF('Cumulative Cost Share Budget'!L375='Split CS budget (F)'!$L$1,'Cumulative Cost Share Budget'!R375,0)</f>
        <v>0</v>
      </c>
      <c r="S376" s="61">
        <f>IF('Cumulative Cost Share Budget'!L375='Split CS budget (F)'!$L$1,'Cumulative Cost Share Budget'!S375,0)</f>
        <v>0</v>
      </c>
      <c r="T376" s="211">
        <f>IF('Cumulative Cost Share Budget'!L375='Split CS budget (F)'!$L$1,'Cumulative Cost Share Budget'!T375,0)</f>
        <v>0</v>
      </c>
      <c r="U376" s="324"/>
      <c r="V376" s="324"/>
      <c r="W376" s="324"/>
      <c r="X376" s="324"/>
      <c r="Y376" s="324"/>
    </row>
    <row r="377" spans="1:25" hidden="1">
      <c r="A377" s="449"/>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(F)'!$L$1,'Cumulative Cost Share Budget'!Q376,0)</f>
        <v>0</v>
      </c>
      <c r="R377" s="212">
        <f>IF('Cumulative Cost Share Budget'!L376='Split CS budget (F)'!$L$1,'Cumulative Cost Share Budget'!R376,0)</f>
        <v>0</v>
      </c>
      <c r="S377" s="61">
        <f>IF('Cumulative Cost Share Budget'!L376='Split CS budget (F)'!$L$1,'Cumulative Cost Share Budget'!S376,0)</f>
        <v>0</v>
      </c>
      <c r="T377" s="211">
        <f>IF('Cumulative Cost Share Budget'!L376='Split CS budget (F)'!$L$1,'Cumulative Cost Share Budget'!T376,0)</f>
        <v>0</v>
      </c>
      <c r="U377" s="324"/>
      <c r="V377" s="324"/>
      <c r="W377" s="324"/>
      <c r="X377" s="324"/>
      <c r="Y377" s="324"/>
    </row>
    <row r="378" spans="1:25" ht="15" hidden="1">
      <c r="A378" s="449"/>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(F)'!$L$1,'Cumulative Cost Share Budget'!Q377,0)</f>
        <v>0</v>
      </c>
      <c r="R378" s="212">
        <f>IF('Cumulative Cost Share Budget'!L377='Split CS budget (F)'!$L$1,'Cumulative Cost Share Budget'!R377,0)</f>
        <v>0</v>
      </c>
      <c r="S378" s="61">
        <f>IF('Cumulative Cost Share Budget'!L377='Split CS budget (F)'!$L$1,'Cumulative Cost Share Budget'!S377,0)</f>
        <v>0</v>
      </c>
      <c r="T378" s="211">
        <f>IF('Cumulative Cost Share Budget'!L377='Split CS budget (F)'!$L$1,'Cumulative Cost Share Budget'!T377,0)</f>
        <v>0</v>
      </c>
      <c r="U378" s="323"/>
      <c r="V378" s="323"/>
      <c r="W378" s="323"/>
      <c r="X378" s="323"/>
      <c r="Y378" s="323"/>
    </row>
    <row r="379" spans="1:25" hidden="1">
      <c r="A379" s="449"/>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9"/>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5">
        <f>IF('Cumulative Cost Share Budget'!L380='Split CS budget (F)'!$L$1,'Cumulative Cost Share Budget'!A380,0)</f>
        <v>0</v>
      </c>
      <c r="B381" s="480">
        <f>IF('Cumulative Cost Share Budget'!M380='Split CS budget (F)'!$L$1,'Cumulative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(F)'!$L$1,'Cumulative Cost Share Budget'!M380,0)</f>
        <v>0</v>
      </c>
      <c r="N381" s="214">
        <f>IF('Cumulative Cost Share Budget'!L380='Split CS budget (F)'!$L$1,'Cumulative Cost Share Budget'!N380,0)</f>
        <v>0</v>
      </c>
      <c r="O381" s="214">
        <f>IF('Cumulative Cost Share Budget'!$L380='Split CS budget (F)'!$L$1,'Cumulative Cost Share Budget'!O380,0)</f>
        <v>0</v>
      </c>
      <c r="P381" s="209">
        <f>IF('Cumulative Cost Share Budget'!L380='Split CS budget (F)'!$L$1,'Cumulative Cost Share Budget'!P380,0)</f>
        <v>0</v>
      </c>
      <c r="Q381" s="211">
        <f>IF('Cumulative Cost Share Budget'!L380='Split CS budget (F)'!$L$1,'Cumulative Cost Share Budget'!Q380,0)</f>
        <v>0</v>
      </c>
      <c r="R381" s="212">
        <f>IF('Cumulative Cost Share Budget'!L380='Split CS budget (F)'!$L$1,'Cumulative Cost Share Budget'!R380,0)</f>
        <v>0</v>
      </c>
      <c r="S381" s="61">
        <f>IF('Cumulative Cost Share Budget'!L380='Split CS budget (F)'!$L$1,'Cumulative Cost Share Budget'!S380,0)</f>
        <v>0</v>
      </c>
      <c r="T381" s="211">
        <f>IF('Cumulative Cost Share Budget'!L380='Split CS budget (F)'!$L$1,'Cumulative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93">
        <f>IF('Cumulative Cost Share Budget'!L381='Split CS budget (F)'!$L$1,'Cumulative Cost Share Budget'!A381,0)</f>
        <v>0</v>
      </c>
      <c r="B382" s="545">
        <f>IF('Cumulative Cost Share Budget'!M381='Split CS budget (F)'!$L$1,'Cumulative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(F)'!$L$1,'Cumulative Cost Share Budget'!Q381,0)</f>
        <v>0</v>
      </c>
      <c r="R382" s="212">
        <f>IF('Cumulative Cost Share Budget'!L381='Split CS budget (F)'!$L$1,'Cumulative Cost Share Budget'!R381,0)</f>
        <v>0</v>
      </c>
      <c r="S382" s="61">
        <f>IF('Cumulative Cost Share Budget'!L381='Split CS budget (F)'!$L$1,'Cumulative Cost Share Budget'!S381,0)</f>
        <v>0</v>
      </c>
      <c r="T382" s="211">
        <f>IF('Cumulative Cost Share Budget'!L381='Split CS budget (F)'!$L$1,'Cumulative Cost Share Budget'!T381,0)</f>
        <v>0</v>
      </c>
      <c r="U382" s="323"/>
      <c r="V382" s="323"/>
      <c r="W382" s="323"/>
      <c r="X382" s="323"/>
      <c r="Y382" s="323"/>
    </row>
    <row r="383" spans="1:25" hidden="1">
      <c r="A383" s="449"/>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(F)'!$L$1,'Cumulative Cost Share Budget'!Q382,0)</f>
        <v>0</v>
      </c>
      <c r="R383" s="212">
        <f>IF('Cumulative Cost Share Budget'!L382='Split CS budget (F)'!$L$1,'Cumulative Cost Share Budget'!R382,0)</f>
        <v>0</v>
      </c>
      <c r="S383" s="61">
        <f>IF('Cumulative Cost Share Budget'!L382='Split CS budget (F)'!$L$1,'Cumulative Cost Share Budget'!S382,0)</f>
        <v>0</v>
      </c>
      <c r="T383" s="211">
        <f>IF('Cumulative Cost Share Budget'!L382='Split CS budget (F)'!$L$1,'Cumulative Cost Share Budget'!T382,0)</f>
        <v>0</v>
      </c>
      <c r="U383" s="324"/>
      <c r="V383" s="324"/>
      <c r="W383" s="324"/>
      <c r="X383" s="324"/>
      <c r="Y383" s="324"/>
    </row>
    <row r="384" spans="1:25" hidden="1">
      <c r="A384" s="449"/>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(F)'!$L$1,'Cumulative Cost Share Budget'!Q383,0)</f>
        <v>0</v>
      </c>
      <c r="R384" s="212">
        <f>IF('Cumulative Cost Share Budget'!L383='Split CS budget (F)'!$L$1,'Cumulative Cost Share Budget'!R383,0)</f>
        <v>0</v>
      </c>
      <c r="S384" s="61">
        <f>IF('Cumulative Cost Share Budget'!L383='Split CS budget (F)'!$L$1,'Cumulative Cost Share Budget'!S383,0)</f>
        <v>0</v>
      </c>
      <c r="T384" s="211">
        <f>IF('Cumulative Cost Share Budget'!L383='Split CS budget (F)'!$L$1,'Cumulative Cost Share Budget'!T383,0)</f>
        <v>0</v>
      </c>
      <c r="U384" s="324"/>
      <c r="V384" s="324"/>
      <c r="W384" s="324"/>
      <c r="X384" s="324"/>
      <c r="Y384" s="324"/>
    </row>
    <row r="385" spans="1:25" ht="15" hidden="1">
      <c r="A385" s="449"/>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(F)'!$L$1,'Cumulative Cost Share Budget'!Q384,0)</f>
        <v>0</v>
      </c>
      <c r="R385" s="212">
        <f>IF('Cumulative Cost Share Budget'!L384='Split CS budget (F)'!$L$1,'Cumulative Cost Share Budget'!R384,0)</f>
        <v>0</v>
      </c>
      <c r="S385" s="61">
        <f>IF('Cumulative Cost Share Budget'!L384='Split CS budget (F)'!$L$1,'Cumulative Cost Share Budget'!S384,0)</f>
        <v>0</v>
      </c>
      <c r="T385" s="211">
        <f>IF('Cumulative Cost Share Budget'!L384='Split CS budget (F)'!$L$1,'Cumulative Cost Share Budget'!T384,0)</f>
        <v>0</v>
      </c>
      <c r="U385" s="323"/>
      <c r="V385" s="323"/>
      <c r="W385" s="323"/>
      <c r="X385" s="323"/>
      <c r="Y385" s="323"/>
    </row>
    <row r="386" spans="1:25" hidden="1">
      <c r="A386" s="449"/>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9"/>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5">
        <f>IF('Cumulative Cost Share Budget'!L387='Split CS budget (F)'!$L$1,'Cumulative Cost Share Budget'!A387,0)</f>
        <v>0</v>
      </c>
      <c r="B388" s="480">
        <f>IF('Cumulative Cost Share Budget'!M387='Split CS budget (F)'!$L$1,'Cumulative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(F)'!$L$1,'Cumulative Cost Share Budget'!M387,0)</f>
        <v>0</v>
      </c>
      <c r="N388" s="214">
        <f>IF('Cumulative Cost Share Budget'!L387='Split CS budget (F)'!$L$1,'Cumulative Cost Share Budget'!N387,0)</f>
        <v>0</v>
      </c>
      <c r="O388" s="214">
        <f>IF('Cumulative Cost Share Budget'!$L387='Split CS budget (F)'!$L$1,'Cumulative Cost Share Budget'!O387,0)</f>
        <v>0</v>
      </c>
      <c r="P388" s="209">
        <f>IF('Cumulative Cost Share Budget'!L387='Split CS budget (F)'!$L$1,'Cumulative Cost Share Budget'!P387,0)</f>
        <v>0</v>
      </c>
      <c r="Q388" s="211">
        <f>IF('Cumulative Cost Share Budget'!L387='Split CS budget (F)'!$L$1,'Cumulative Cost Share Budget'!Q387,0)</f>
        <v>0</v>
      </c>
      <c r="R388" s="212">
        <f>IF('Cumulative Cost Share Budget'!L387='Split CS budget (F)'!$L$1,'Cumulative Cost Share Budget'!R387,0)</f>
        <v>0</v>
      </c>
      <c r="S388" s="61">
        <f>IF('Cumulative Cost Share Budget'!L387='Split CS budget (F)'!$L$1,'Cumulative Cost Share Budget'!S387,0)</f>
        <v>0</v>
      </c>
      <c r="T388" s="211">
        <f>IF('Cumulative Cost Share Budget'!L387='Split CS budget (F)'!$L$1,'Cumulative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93">
        <f>IF('Cumulative Cost Share Budget'!L388='Split CS budget (F)'!$L$1,'Cumulative Cost Share Budget'!A388,0)</f>
        <v>0</v>
      </c>
      <c r="B389" s="545">
        <f>IF('Cumulative Cost Share Budget'!M388='Split CS budget (F)'!$L$1,'Cumulative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(F)'!$L$1,'Cumulative Cost Share Budget'!Q388,0)</f>
        <v>0</v>
      </c>
      <c r="R389" s="212">
        <f>IF('Cumulative Cost Share Budget'!L388='Split CS budget (F)'!$L$1,'Cumulative Cost Share Budget'!R388,0)</f>
        <v>0</v>
      </c>
      <c r="S389" s="61">
        <f>IF('Cumulative Cost Share Budget'!L388='Split CS budget (F)'!$L$1,'Cumulative Cost Share Budget'!S388,0)</f>
        <v>0</v>
      </c>
      <c r="T389" s="211">
        <f>IF('Cumulative Cost Share Budget'!L388='Split CS budget (F)'!$L$1,'Cumulative Cost Share Budget'!T388,0)</f>
        <v>0</v>
      </c>
      <c r="U389" s="323"/>
      <c r="V389" s="323"/>
      <c r="W389" s="323"/>
      <c r="X389" s="323"/>
      <c r="Y389" s="323"/>
    </row>
    <row r="390" spans="1:25" hidden="1">
      <c r="A390" s="449"/>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(F)'!$L$1,'Cumulative Cost Share Budget'!Q389,0)</f>
        <v>0</v>
      </c>
      <c r="R390" s="212">
        <f>IF('Cumulative Cost Share Budget'!L389='Split CS budget (F)'!$L$1,'Cumulative Cost Share Budget'!R389,0)</f>
        <v>0</v>
      </c>
      <c r="S390" s="61">
        <f>IF('Cumulative Cost Share Budget'!L389='Split CS budget (F)'!$L$1,'Cumulative Cost Share Budget'!S389,0)</f>
        <v>0</v>
      </c>
      <c r="T390" s="211">
        <f>IF('Cumulative Cost Share Budget'!L389='Split CS budget (F)'!$L$1,'Cumulative Cost Share Budget'!T389,0)</f>
        <v>0</v>
      </c>
      <c r="U390" s="324"/>
      <c r="V390" s="324"/>
      <c r="W390" s="324"/>
      <c r="X390" s="324"/>
      <c r="Y390" s="324"/>
    </row>
    <row r="391" spans="1:25" hidden="1">
      <c r="A391" s="449"/>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(F)'!$L$1,'Cumulative Cost Share Budget'!Q390,0)</f>
        <v>0</v>
      </c>
      <c r="R391" s="212">
        <f>IF('Cumulative Cost Share Budget'!L390='Split CS budget (F)'!$L$1,'Cumulative Cost Share Budget'!R390,0)</f>
        <v>0</v>
      </c>
      <c r="S391" s="61">
        <f>IF('Cumulative Cost Share Budget'!L390='Split CS budget (F)'!$L$1,'Cumulative Cost Share Budget'!S390,0)</f>
        <v>0</v>
      </c>
      <c r="T391" s="211">
        <f>IF('Cumulative Cost Share Budget'!L390='Split CS budget (F)'!$L$1,'Cumulative Cost Share Budget'!T390,0)</f>
        <v>0</v>
      </c>
      <c r="U391" s="324"/>
      <c r="V391" s="324"/>
      <c r="W391" s="324"/>
      <c r="X391" s="324"/>
      <c r="Y391" s="324"/>
    </row>
    <row r="392" spans="1:25" ht="15" hidden="1">
      <c r="A392" s="449"/>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(F)'!$L$1,'Cumulative Cost Share Budget'!Q391,0)</f>
        <v>0</v>
      </c>
      <c r="R392" s="212">
        <f>IF('Cumulative Cost Share Budget'!L391='Split CS budget (F)'!$L$1,'Cumulative Cost Share Budget'!R391,0)</f>
        <v>0</v>
      </c>
      <c r="S392" s="61">
        <f>IF('Cumulative Cost Share Budget'!L391='Split CS budget (F)'!$L$1,'Cumulative Cost Share Budget'!S391,0)</f>
        <v>0</v>
      </c>
      <c r="T392" s="211">
        <f>IF('Cumulative Cost Share Budget'!L391='Split CS budget (F)'!$L$1,'Cumulative Cost Share Budget'!T391,0)</f>
        <v>0</v>
      </c>
      <c r="U392" s="323"/>
      <c r="V392" s="323"/>
      <c r="W392" s="323"/>
      <c r="X392" s="323"/>
      <c r="Y392" s="323"/>
    </row>
    <row r="393" spans="1:25" hidden="1">
      <c r="A393" s="449"/>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9"/>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9"/>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9"/>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62"/>
      <c r="V396" s="762"/>
      <c r="W396" s="762"/>
      <c r="X396" s="762"/>
      <c r="Y396" s="762"/>
    </row>
    <row r="397" spans="1:25">
      <c r="A397" s="785" t="s">
        <v>421</v>
      </c>
      <c r="B397" s="785"/>
      <c r="C397" s="785"/>
      <c r="D397" s="785"/>
      <c r="E397" s="785"/>
      <c r="F397" s="785"/>
      <c r="G397" s="785"/>
      <c r="H397" s="785"/>
      <c r="I397" s="785"/>
      <c r="J397" s="785"/>
      <c r="M397" s="53" t="s">
        <v>120</v>
      </c>
      <c r="N397" s="57" t="s">
        <v>79</v>
      </c>
      <c r="O397" s="57"/>
      <c r="P397" s="57" t="s">
        <v>249</v>
      </c>
      <c r="Q397" s="57" t="s">
        <v>109</v>
      </c>
      <c r="R397" s="57" t="s">
        <v>18</v>
      </c>
      <c r="S397" s="57"/>
      <c r="T397" s="57" t="s">
        <v>176</v>
      </c>
      <c r="U397" s="762" t="s">
        <v>118</v>
      </c>
      <c r="V397" s="762"/>
      <c r="W397" s="762"/>
      <c r="X397" s="762"/>
      <c r="Y397" s="762"/>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5">
        <f>IF('Cumulative Cost Share Budget'!$L398='Split CS budget (F)'!$L$1,'Cumulative Cost Share Budget'!A398,0)</f>
        <v>0</v>
      </c>
      <c r="B399" s="545">
        <f>IF('Cumulative Cost Share Budget'!$L398='Split CS budget (F)'!$L$1,'Cumulative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(F)'!$L$1,'Cumulative Cost Share Budget'!M398,0)</f>
        <v>0</v>
      </c>
      <c r="N399" s="214">
        <f>IF('Cumulative Cost Share Budget'!L398='Split CS budget (F)'!$L$1,'Cumulative Cost Share Budget'!N398,0)</f>
        <v>0</v>
      </c>
      <c r="O399" s="214">
        <f>IF('Cumulative Budget Request '!$L394='Split CS budget (F)'!$L$1,'Cumulative Budget Request '!O394,0)</f>
        <v>0</v>
      </c>
      <c r="P399" s="209">
        <f>IF('Cumulative Cost Share Budget'!L398='Split CS budget (F)'!$L$1,'Cumulative Cost Share Budget'!P398,0)</f>
        <v>0</v>
      </c>
      <c r="Q399" s="211">
        <f>IF('Cumulative Cost Share Budget'!L398='Split CS budget (F)'!$L$1,'Cumulative Cost Share Budget'!Q398,0)</f>
        <v>0</v>
      </c>
      <c r="R399" s="212">
        <f>IF('Cumulative Cost Share Budget'!L398='Split CS budget (F)'!$L$1,'Cumulative Cost Share Budget'!R398,0)</f>
        <v>0</v>
      </c>
      <c r="S399" s="61">
        <f>IF('Cumulative Cost Share Budget'!L398='Split CS budget (F)'!$L$1,'Cumulative Cost Share Budget'!S398,0)</f>
        <v>0</v>
      </c>
      <c r="T399" s="211">
        <f>IF('Cumulative Cost Share Budget'!L398='Split CS budget (F)'!$L$1,'Cumulative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6"/>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(F)'!$L$1,'Cumulative Cost Share Budget'!Q399,0)</f>
        <v>0</v>
      </c>
      <c r="R400" s="212">
        <f>IF('Cumulative Cost Share Budget'!L399='Split CS budget (F)'!$L$1,'Cumulative Cost Share Budget'!R399,0)</f>
        <v>0</v>
      </c>
      <c r="S400" s="61">
        <f>IF('Cumulative Cost Share Budget'!L399='Split CS budget (F)'!$L$1,'Cumulative Cost Share Budget'!S399,0)</f>
        <v>0</v>
      </c>
      <c r="T400" s="211">
        <f>IF('Cumulative Cost Share Budget'!L399='Split CS budget (F)'!$L$1,'Cumulative Cost Share Budget'!T399,0)</f>
        <v>0</v>
      </c>
      <c r="U400" s="323"/>
      <c r="V400" s="323"/>
      <c r="W400" s="323"/>
      <c r="X400" s="323"/>
      <c r="Y400" s="323"/>
    </row>
    <row r="401" spans="1:25">
      <c r="A401" s="449"/>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(F)'!$L$1,'Cumulative Cost Share Budget'!Q400,0)</f>
        <v>0</v>
      </c>
      <c r="R401" s="212">
        <f>IF('Cumulative Cost Share Budget'!L400='Split CS budget (F)'!$L$1,'Cumulative Cost Share Budget'!R400,0)</f>
        <v>0</v>
      </c>
      <c r="S401" s="61">
        <f>IF('Cumulative Cost Share Budget'!L400='Split CS budget (F)'!$L$1,'Cumulative Cost Share Budget'!S400,0)</f>
        <v>0</v>
      </c>
      <c r="T401" s="211">
        <f>IF('Cumulative Cost Share Budget'!L400='Split CS budget (F)'!$L$1,'Cumulative Cost Share Budget'!T400,0)</f>
        <v>0</v>
      </c>
      <c r="U401" s="323"/>
      <c r="V401" s="323"/>
      <c r="W401" s="323"/>
      <c r="X401" s="323"/>
      <c r="Y401" s="323"/>
    </row>
    <row r="402" spans="1:25">
      <c r="A402" s="449"/>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(F)'!$L$1,'Cumulative Cost Share Budget'!Q401,0)</f>
        <v>0</v>
      </c>
      <c r="R402" s="212">
        <f>IF('Cumulative Cost Share Budget'!L401='Split CS budget (F)'!$L$1,'Cumulative Cost Share Budget'!R401,0)</f>
        <v>0</v>
      </c>
      <c r="S402" s="61">
        <f>IF('Cumulative Cost Share Budget'!L401='Split CS budget (F)'!$L$1,'Cumulative Cost Share Budget'!S401,0)</f>
        <v>0</v>
      </c>
      <c r="T402" s="211">
        <f>IF('Cumulative Cost Share Budget'!L401='Split CS budget (F)'!$L$1,'Cumulative Cost Share Budget'!T401,0)</f>
        <v>0</v>
      </c>
      <c r="U402" s="323"/>
      <c r="V402" s="323"/>
      <c r="W402" s="323"/>
      <c r="X402" s="323"/>
      <c r="Y402" s="323"/>
    </row>
    <row r="403" spans="1:25" ht="15">
      <c r="A403" s="449"/>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(F)'!$L$1,'Cumulative Cost Share Budget'!Q402,0)</f>
        <v>0</v>
      </c>
      <c r="R403" s="212">
        <f>IF('Cumulative Cost Share Budget'!L402='Split CS budget (F)'!$L$1,'Cumulative Cost Share Budget'!R402,0)</f>
        <v>0</v>
      </c>
      <c r="S403" s="61">
        <f>IF('Cumulative Cost Share Budget'!L402='Split CS budget (F)'!$L$1,'Cumulative Cost Share Budget'!S402,0)</f>
        <v>0</v>
      </c>
      <c r="T403" s="211">
        <f>IF('Cumulative Cost Share Budget'!L402='Split CS budget (F)'!$L$1,'Cumulative Cost Share Budget'!T402,0)</f>
        <v>0</v>
      </c>
      <c r="U403" s="323"/>
      <c r="V403" s="323"/>
      <c r="W403" s="323"/>
      <c r="X403" s="323"/>
      <c r="Y403" s="323"/>
    </row>
    <row r="404" spans="1:25">
      <c r="A404" s="449"/>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6"/>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5">
        <f>IF('Cumulative Cost Share Budget'!$L405='Split CS budget (F)'!$L$1,'Cumulative Cost Share Budget'!A405,0)</f>
        <v>0</v>
      </c>
      <c r="B406" s="545">
        <f>IF('Cumulative Cost Share Budget'!$L405='Split CS budget (F)'!$L$1,'Cumulative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(F)'!$L$1,'Cumulative Cost Share Budget'!M405,0)</f>
        <v>0</v>
      </c>
      <c r="N406" s="214">
        <f>IF('Cumulative Cost Share Budget'!L405='Split CS budget (F)'!$L$1,'Cumulative Cost Share Budget'!N405,0)</f>
        <v>0</v>
      </c>
      <c r="O406" s="214">
        <f>IF('Cumulative Budget Request '!$L401='Split CS budget (F)'!$L$1,'Cumulative Budget Request '!O401,0)</f>
        <v>0</v>
      </c>
      <c r="P406" s="209">
        <f>IF('Cumulative Cost Share Budget'!L405='Split CS budget (F)'!$L$1,'Cumulative Cost Share Budget'!P405,0)</f>
        <v>0</v>
      </c>
      <c r="Q406" s="211">
        <f>IF('Cumulative Cost Share Budget'!L405='Split CS budget (F)'!$L$1,'Cumulative Cost Share Budget'!Q405,0)</f>
        <v>0</v>
      </c>
      <c r="R406" s="212">
        <f>IF('Cumulative Cost Share Budget'!L405='Split CS budget (F)'!$L$1,'Cumulative Cost Share Budget'!R405,0)</f>
        <v>0</v>
      </c>
      <c r="S406" s="61">
        <f>IF('Cumulative Cost Share Budget'!L405='Split CS budget (F)'!$L$1,'Cumulative Cost Share Budget'!S405,0)</f>
        <v>0</v>
      </c>
      <c r="T406" s="211">
        <f>IF('Cumulative Cost Share Budget'!L405='Split CS budget (F)'!$L$1,'Cumulative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6"/>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(F)'!$L$1,'Cumulative Cost Share Budget'!Q406,0)</f>
        <v>0</v>
      </c>
      <c r="R407" s="212">
        <f>IF('Cumulative Cost Share Budget'!L406='Split CS budget (F)'!$L$1,'Cumulative Cost Share Budget'!R406,0)</f>
        <v>0</v>
      </c>
      <c r="S407" s="61">
        <f>IF('Cumulative Cost Share Budget'!L406='Split CS budget (F)'!$L$1,'Cumulative Cost Share Budget'!S406,0)</f>
        <v>0</v>
      </c>
      <c r="T407" s="211">
        <f>IF('Cumulative Cost Share Budget'!L406='Split CS budget (F)'!$L$1,'Cumulative Cost Share Budget'!T406,0)</f>
        <v>0</v>
      </c>
      <c r="U407" s="323"/>
      <c r="V407" s="323"/>
      <c r="W407" s="323"/>
      <c r="X407" s="323"/>
      <c r="Y407" s="323"/>
    </row>
    <row r="408" spans="1:25" hidden="1">
      <c r="A408" s="449"/>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(F)'!$L$1,'Cumulative Cost Share Budget'!Q407,0)</f>
        <v>0</v>
      </c>
      <c r="R408" s="212">
        <f>IF('Cumulative Cost Share Budget'!L407='Split CS budget (F)'!$L$1,'Cumulative Cost Share Budget'!R407,0)</f>
        <v>0</v>
      </c>
      <c r="S408" s="61">
        <f>IF('Cumulative Cost Share Budget'!L407='Split CS budget (F)'!$L$1,'Cumulative Cost Share Budget'!S407,0)</f>
        <v>0</v>
      </c>
      <c r="T408" s="211">
        <f>IF('Cumulative Cost Share Budget'!L407='Split CS budget (F)'!$L$1,'Cumulative Cost Share Budget'!T407,0)</f>
        <v>0</v>
      </c>
      <c r="U408" s="323"/>
      <c r="V408" s="323"/>
      <c r="W408" s="323"/>
      <c r="X408" s="323"/>
      <c r="Y408" s="323"/>
    </row>
    <row r="409" spans="1:25" hidden="1">
      <c r="A409" s="449"/>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(F)'!$L$1,'Cumulative Cost Share Budget'!Q408,0)</f>
        <v>0</v>
      </c>
      <c r="R409" s="212">
        <f>IF('Cumulative Cost Share Budget'!L408='Split CS budget (F)'!$L$1,'Cumulative Cost Share Budget'!R408,0)</f>
        <v>0</v>
      </c>
      <c r="S409" s="61">
        <f>IF('Cumulative Cost Share Budget'!L408='Split CS budget (F)'!$L$1,'Cumulative Cost Share Budget'!S408,0)</f>
        <v>0</v>
      </c>
      <c r="T409" s="211">
        <f>IF('Cumulative Cost Share Budget'!L408='Split CS budget (F)'!$L$1,'Cumulative Cost Share Budget'!T408,0)</f>
        <v>0</v>
      </c>
      <c r="U409" s="323"/>
      <c r="V409" s="323"/>
      <c r="W409" s="323"/>
      <c r="X409" s="323"/>
      <c r="Y409" s="323"/>
    </row>
    <row r="410" spans="1:25" ht="15" hidden="1">
      <c r="A410" s="449"/>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(F)'!$L$1,'Cumulative Cost Share Budget'!Q409,0)</f>
        <v>0</v>
      </c>
      <c r="R410" s="212">
        <f>IF('Cumulative Cost Share Budget'!L409='Split CS budget (F)'!$L$1,'Cumulative Cost Share Budget'!R409,0)</f>
        <v>0</v>
      </c>
      <c r="S410" s="61">
        <f>IF('Cumulative Cost Share Budget'!L409='Split CS budget (F)'!$L$1,'Cumulative Cost Share Budget'!S409,0)</f>
        <v>0</v>
      </c>
      <c r="T410" s="211">
        <f>IF('Cumulative Cost Share Budget'!L409='Split CS budget (F)'!$L$1,'Cumulative Cost Share Budget'!T409,0)</f>
        <v>0</v>
      </c>
      <c r="U410" s="323"/>
      <c r="V410" s="323"/>
      <c r="W410" s="323"/>
      <c r="X410" s="323"/>
      <c r="Y410" s="323"/>
    </row>
    <row r="411" spans="1:25" hidden="1">
      <c r="A411" s="449"/>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9"/>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5">
        <f>IF('Cumulative Cost Share Budget'!$L412='Split CS budget (F)'!$L$1,'Cumulative Cost Share Budget'!A412,0)</f>
        <v>0</v>
      </c>
      <c r="B413" s="545">
        <f>IF('Cumulative Cost Share Budget'!$L412='Split CS budget (F)'!$L$1,'Cumulative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(F)'!$L$1,'Cumulative Cost Share Budget'!M412,0)</f>
        <v>0</v>
      </c>
      <c r="N413" s="214">
        <f>IF('Cumulative Cost Share Budget'!L412='Split CS budget (F)'!$L$1,'Cumulative Cost Share Budget'!N412,0)</f>
        <v>0</v>
      </c>
      <c r="O413" s="214">
        <f>IF('Cumulative Budget Request '!$L408='Split CS budget (F)'!$L$1,'Cumulative Budget Request '!O408,0)</f>
        <v>0</v>
      </c>
      <c r="P413" s="209">
        <f>IF('Cumulative Cost Share Budget'!L412='Split CS budget (F)'!$L$1,'Cumulative Cost Share Budget'!P412,0)</f>
        <v>0</v>
      </c>
      <c r="Q413" s="211">
        <f>IF('Cumulative Cost Share Budget'!L412='Split CS budget (F)'!$L$1,'Cumulative Cost Share Budget'!Q412,0)</f>
        <v>0</v>
      </c>
      <c r="R413" s="212">
        <f>IF('Cumulative Cost Share Budget'!L412='Split CS budget (F)'!$L$1,'Cumulative Cost Share Budget'!R412,0)</f>
        <v>0</v>
      </c>
      <c r="S413" s="61">
        <f>IF('Cumulative Cost Share Budget'!L412='Split CS budget (F)'!$L$1,'Cumulative Cost Share Budget'!S412,0)</f>
        <v>0</v>
      </c>
      <c r="T413" s="211">
        <f>IF('Cumulative Cost Share Budget'!L412='Split CS budget (F)'!$L$1,'Cumulative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6"/>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(F)'!$L$1,'Cumulative Cost Share Budget'!Q413,0)</f>
        <v>0</v>
      </c>
      <c r="R414" s="212">
        <f>IF('Cumulative Cost Share Budget'!L413='Split CS budget (F)'!$L$1,'Cumulative Cost Share Budget'!R413,0)</f>
        <v>0</v>
      </c>
      <c r="S414" s="61">
        <f>IF('Cumulative Cost Share Budget'!L413='Split CS budget (F)'!$L$1,'Cumulative Cost Share Budget'!S413,0)</f>
        <v>0</v>
      </c>
      <c r="T414" s="211">
        <f>IF('Cumulative Cost Share Budget'!L413='Split CS budget (F)'!$L$1,'Cumulative Cost Share Budget'!T413,0)</f>
        <v>0</v>
      </c>
      <c r="U414" s="323"/>
      <c r="V414" s="323"/>
      <c r="W414" s="323"/>
      <c r="X414" s="323"/>
      <c r="Y414" s="323"/>
    </row>
    <row r="415" spans="1:25" hidden="1">
      <c r="A415" s="449"/>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(F)'!$L$1,'Cumulative Cost Share Budget'!Q414,0)</f>
        <v>0</v>
      </c>
      <c r="R415" s="212">
        <f>IF('Cumulative Cost Share Budget'!L414='Split CS budget (F)'!$L$1,'Cumulative Cost Share Budget'!R414,0)</f>
        <v>0</v>
      </c>
      <c r="S415" s="61">
        <f>IF('Cumulative Cost Share Budget'!L414='Split CS budget (F)'!$L$1,'Cumulative Cost Share Budget'!S414,0)</f>
        <v>0</v>
      </c>
      <c r="T415" s="211">
        <f>IF('Cumulative Cost Share Budget'!L414='Split CS budget (F)'!$L$1,'Cumulative Cost Share Budget'!T414,0)</f>
        <v>0</v>
      </c>
      <c r="U415" s="324"/>
      <c r="V415" s="324"/>
      <c r="W415" s="324"/>
      <c r="X415" s="324"/>
      <c r="Y415" s="324"/>
    </row>
    <row r="416" spans="1:25" hidden="1">
      <c r="A416" s="449"/>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(F)'!$L$1,'Cumulative Cost Share Budget'!Q415,0)</f>
        <v>0</v>
      </c>
      <c r="R416" s="212">
        <f>IF('Cumulative Cost Share Budget'!L415='Split CS budget (F)'!$L$1,'Cumulative Cost Share Budget'!R415,0)</f>
        <v>0</v>
      </c>
      <c r="S416" s="61">
        <f>IF('Cumulative Cost Share Budget'!L415='Split CS budget (F)'!$L$1,'Cumulative Cost Share Budget'!S415,0)</f>
        <v>0</v>
      </c>
      <c r="T416" s="211">
        <f>IF('Cumulative Cost Share Budget'!L415='Split CS budget (F)'!$L$1,'Cumulative Cost Share Budget'!T415,0)</f>
        <v>0</v>
      </c>
      <c r="U416" s="324"/>
      <c r="V416" s="324"/>
      <c r="W416" s="324"/>
      <c r="X416" s="324"/>
      <c r="Y416" s="324"/>
    </row>
    <row r="417" spans="1:25" ht="15" hidden="1">
      <c r="A417" s="449"/>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(F)'!$L$1,'Cumulative Cost Share Budget'!Q416,0)</f>
        <v>0</v>
      </c>
      <c r="R417" s="212">
        <f>IF('Cumulative Cost Share Budget'!L416='Split CS budget (F)'!$L$1,'Cumulative Cost Share Budget'!R416,0)</f>
        <v>0</v>
      </c>
      <c r="S417" s="61">
        <f>IF('Cumulative Cost Share Budget'!L416='Split CS budget (F)'!$L$1,'Cumulative Cost Share Budget'!S416,0)</f>
        <v>0</v>
      </c>
      <c r="T417" s="211">
        <f>IF('Cumulative Cost Share Budget'!L416='Split CS budget (F)'!$L$1,'Cumulative Cost Share Budget'!T416,0)</f>
        <v>0</v>
      </c>
      <c r="U417" s="323"/>
      <c r="V417" s="323"/>
      <c r="W417" s="323"/>
      <c r="X417" s="323"/>
      <c r="Y417" s="323"/>
    </row>
    <row r="418" spans="1:25" hidden="1">
      <c r="A418" s="449"/>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9"/>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5">
        <f>IF('Cumulative Cost Share Budget'!$L419='Split CS budget (F)'!$L$1,'Cumulative Cost Share Budget'!A419,0)</f>
        <v>0</v>
      </c>
      <c r="B420" s="545">
        <f>IF('Cumulative Cost Share Budget'!$L419='Split CS budget (F)'!$L$1,'Cumulative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(F)'!$L$1,'Cumulative Cost Share Budget'!M419,0)</f>
        <v>0</v>
      </c>
      <c r="N420" s="214">
        <f>IF('Cumulative Cost Share Budget'!L419='Split CS budget (F)'!$L$1,'Cumulative Cost Share Budget'!N419,0)</f>
        <v>0</v>
      </c>
      <c r="O420" s="214">
        <f>IF('Cumulative Budget Request '!$L415='Split CS budget (F)'!$L$1,'Cumulative Budget Request '!O415,0)</f>
        <v>0</v>
      </c>
      <c r="P420" s="209">
        <f>IF('Cumulative Cost Share Budget'!L419='Split CS budget (F)'!$L$1,'Cumulative Cost Share Budget'!P419,0)</f>
        <v>0</v>
      </c>
      <c r="Q420" s="211">
        <f>IF('Cumulative Cost Share Budget'!L419='Split CS budget (F)'!$L$1,'Cumulative Cost Share Budget'!Q419,0)</f>
        <v>0</v>
      </c>
      <c r="R420" s="212">
        <f>IF('Cumulative Cost Share Budget'!L419='Split CS budget (F)'!$L$1,'Cumulative Cost Share Budget'!R419,0)</f>
        <v>0</v>
      </c>
      <c r="S420" s="61">
        <f>IF('Cumulative Cost Share Budget'!L419='Split CS budget (F)'!$L$1,'Cumulative Cost Share Budget'!S419,0)</f>
        <v>0</v>
      </c>
      <c r="T420" s="211">
        <f>IF('Cumulative Cost Share Budget'!L419='Split CS budget (F)'!$L$1,'Cumulative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6"/>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(F)'!$L$1,'Cumulative Cost Share Budget'!Q420,0)</f>
        <v>0</v>
      </c>
      <c r="R421" s="212">
        <f>IF('Cumulative Cost Share Budget'!L420='Split CS budget (F)'!$L$1,'Cumulative Cost Share Budget'!R420,0)</f>
        <v>0</v>
      </c>
      <c r="S421" s="61">
        <f>IF('Cumulative Cost Share Budget'!L420='Split CS budget (F)'!$L$1,'Cumulative Cost Share Budget'!S420,0)</f>
        <v>0</v>
      </c>
      <c r="T421" s="211">
        <f>IF('Cumulative Cost Share Budget'!L420='Split CS budget (F)'!$L$1,'Cumulative Cost Share Budget'!T420,0)</f>
        <v>0</v>
      </c>
      <c r="U421" s="323"/>
      <c r="V421" s="323"/>
      <c r="W421" s="323"/>
      <c r="X421" s="323"/>
      <c r="Y421" s="323"/>
    </row>
    <row r="422" spans="1:25" hidden="1">
      <c r="A422" s="449"/>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(F)'!$L$1,'Cumulative Cost Share Budget'!Q421,0)</f>
        <v>0</v>
      </c>
      <c r="R422" s="212">
        <f>IF('Cumulative Cost Share Budget'!L421='Split CS budget (F)'!$L$1,'Cumulative Cost Share Budget'!R421,0)</f>
        <v>0</v>
      </c>
      <c r="S422" s="61">
        <f>IF('Cumulative Cost Share Budget'!L421='Split CS budget (F)'!$L$1,'Cumulative Cost Share Budget'!S421,0)</f>
        <v>0</v>
      </c>
      <c r="T422" s="211">
        <f>IF('Cumulative Cost Share Budget'!L421='Split CS budget (F)'!$L$1,'Cumulative Cost Share Budget'!T421,0)</f>
        <v>0</v>
      </c>
      <c r="U422" s="324"/>
      <c r="V422" s="324"/>
      <c r="W422" s="324"/>
      <c r="X422" s="324"/>
      <c r="Y422" s="324"/>
    </row>
    <row r="423" spans="1:25" hidden="1">
      <c r="A423" s="449"/>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(F)'!$L$1,'Cumulative Cost Share Budget'!Q422,0)</f>
        <v>0</v>
      </c>
      <c r="R423" s="212">
        <f>IF('Cumulative Cost Share Budget'!L422='Split CS budget (F)'!$L$1,'Cumulative Cost Share Budget'!R422,0)</f>
        <v>0</v>
      </c>
      <c r="S423" s="61">
        <f>IF('Cumulative Cost Share Budget'!L422='Split CS budget (F)'!$L$1,'Cumulative Cost Share Budget'!S422,0)</f>
        <v>0</v>
      </c>
      <c r="T423" s="211">
        <f>IF('Cumulative Cost Share Budget'!L422='Split CS budget (F)'!$L$1,'Cumulative Cost Share Budget'!T422,0)</f>
        <v>0</v>
      </c>
      <c r="U423" s="324"/>
      <c r="V423" s="324"/>
      <c r="W423" s="324"/>
      <c r="X423" s="324"/>
      <c r="Y423" s="324"/>
    </row>
    <row r="424" spans="1:25" ht="15" hidden="1">
      <c r="A424" s="449"/>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(F)'!$L$1,'Cumulative Cost Share Budget'!Q423,0)</f>
        <v>0</v>
      </c>
      <c r="R424" s="212">
        <f>IF('Cumulative Cost Share Budget'!L423='Split CS budget (F)'!$L$1,'Cumulative Cost Share Budget'!R423,0)</f>
        <v>0</v>
      </c>
      <c r="S424" s="61">
        <f>IF('Cumulative Cost Share Budget'!L423='Split CS budget (F)'!$L$1,'Cumulative Cost Share Budget'!S423,0)</f>
        <v>0</v>
      </c>
      <c r="T424" s="211">
        <f>IF('Cumulative Cost Share Budget'!L423='Split CS budget (F)'!$L$1,'Cumulative Cost Share Budget'!T423,0)</f>
        <v>0</v>
      </c>
      <c r="U424" s="323"/>
      <c r="V424" s="323"/>
      <c r="W424" s="323"/>
      <c r="X424" s="323"/>
      <c r="Y424" s="323"/>
    </row>
    <row r="425" spans="1:25" hidden="1">
      <c r="A425" s="449"/>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9"/>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5">
        <f>IF('Cumulative Cost Share Budget'!$L426='Split CS budget (F)'!$L$1,'Cumulative Cost Share Budget'!A426,0)</f>
        <v>0</v>
      </c>
      <c r="B427" s="545">
        <f>IF('Cumulative Cost Share Budget'!$L426='Split CS budget (F)'!$L$1,'Cumulative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(F)'!$L$1,'Cumulative Cost Share Budget'!M426,0)</f>
        <v>0</v>
      </c>
      <c r="N427" s="214">
        <f>IF('Cumulative Cost Share Budget'!L426='Split CS budget (F)'!$L$1,'Cumulative Cost Share Budget'!N426,0)</f>
        <v>0</v>
      </c>
      <c r="O427" s="214">
        <f>IF('Cumulative Budget Request '!$L422='Split CS budget (F)'!$L$1,'Cumulative Budget Request '!O422,0)</f>
        <v>0</v>
      </c>
      <c r="P427" s="209">
        <f>IF('Cumulative Cost Share Budget'!L426='Split CS budget (F)'!$L$1,'Cumulative Cost Share Budget'!P426,0)</f>
        <v>0</v>
      </c>
      <c r="Q427" s="211">
        <f>IF('Cumulative Cost Share Budget'!L426='Split CS budget (F)'!$L$1,'Cumulative Cost Share Budget'!Q426,0)</f>
        <v>0</v>
      </c>
      <c r="R427" s="212">
        <f>IF('Cumulative Cost Share Budget'!L426='Split CS budget (F)'!$L$1,'Cumulative Cost Share Budget'!R426,0)</f>
        <v>0</v>
      </c>
      <c r="S427" s="61">
        <f>IF('Cumulative Cost Share Budget'!L426='Split CS budget (F)'!$L$1,'Cumulative Cost Share Budget'!S426,0)</f>
        <v>0</v>
      </c>
      <c r="T427" s="211">
        <f>IF('Cumulative Cost Share Budget'!L426='Split CS budget (F)'!$L$1,'Cumulative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6"/>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(F)'!$L$1,'Cumulative Cost Share Budget'!Q427,0)</f>
        <v>0</v>
      </c>
      <c r="R428" s="212">
        <f>IF('Cumulative Cost Share Budget'!L427='Split CS budget (F)'!$L$1,'Cumulative Cost Share Budget'!R427,0)</f>
        <v>0</v>
      </c>
      <c r="S428" s="61">
        <f>IF('Cumulative Cost Share Budget'!L427='Split CS budget (F)'!$L$1,'Cumulative Cost Share Budget'!S427,0)</f>
        <v>0</v>
      </c>
      <c r="T428" s="211">
        <f>IF('Cumulative Cost Share Budget'!L427='Split CS budget (F)'!$L$1,'Cumulative Cost Share Budget'!T427,0)</f>
        <v>0</v>
      </c>
      <c r="U428" s="323"/>
      <c r="V428" s="323"/>
      <c r="W428" s="323"/>
      <c r="X428" s="323"/>
      <c r="Y428" s="323"/>
    </row>
    <row r="429" spans="1:25" hidden="1">
      <c r="A429" s="449"/>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(F)'!$L$1,'Cumulative Cost Share Budget'!Q428,0)</f>
        <v>0</v>
      </c>
      <c r="R429" s="212">
        <f>IF('Cumulative Cost Share Budget'!L428='Split CS budget (F)'!$L$1,'Cumulative Cost Share Budget'!R428,0)</f>
        <v>0</v>
      </c>
      <c r="S429" s="61">
        <f>IF('Cumulative Cost Share Budget'!L428='Split CS budget (F)'!$L$1,'Cumulative Cost Share Budget'!S428,0)</f>
        <v>0</v>
      </c>
      <c r="T429" s="211">
        <f>IF('Cumulative Cost Share Budget'!L428='Split CS budget (F)'!$L$1,'Cumulative Cost Share Budget'!T428,0)</f>
        <v>0</v>
      </c>
      <c r="U429" s="324"/>
      <c r="V429" s="324"/>
      <c r="W429" s="324"/>
      <c r="X429" s="324"/>
      <c r="Y429" s="324"/>
    </row>
    <row r="430" spans="1:25" hidden="1">
      <c r="A430" s="449"/>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(F)'!$L$1,'Cumulative Cost Share Budget'!Q429,0)</f>
        <v>0</v>
      </c>
      <c r="R430" s="212">
        <f>IF('Cumulative Cost Share Budget'!L429='Split CS budget (F)'!$L$1,'Cumulative Cost Share Budget'!R429,0)</f>
        <v>0</v>
      </c>
      <c r="S430" s="61">
        <f>IF('Cumulative Cost Share Budget'!L429='Split CS budget (F)'!$L$1,'Cumulative Cost Share Budget'!S429,0)</f>
        <v>0</v>
      </c>
      <c r="T430" s="211">
        <f>IF('Cumulative Cost Share Budget'!L429='Split CS budget (F)'!$L$1,'Cumulative Cost Share Budget'!T429,0)</f>
        <v>0</v>
      </c>
      <c r="U430" s="324"/>
      <c r="V430" s="324"/>
      <c r="W430" s="324"/>
      <c r="X430" s="324"/>
      <c r="Y430" s="324"/>
    </row>
    <row r="431" spans="1:25" ht="15" hidden="1">
      <c r="A431" s="449"/>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(F)'!$L$1,'Cumulative Cost Share Budget'!Q430,0)</f>
        <v>0</v>
      </c>
      <c r="R431" s="212">
        <f>IF('Cumulative Cost Share Budget'!L430='Split CS budget (F)'!$L$1,'Cumulative Cost Share Budget'!R430,0)</f>
        <v>0</v>
      </c>
      <c r="S431" s="61">
        <f>IF('Cumulative Cost Share Budget'!L430='Split CS budget (F)'!$L$1,'Cumulative Cost Share Budget'!S430,0)</f>
        <v>0</v>
      </c>
      <c r="T431" s="211">
        <f>IF('Cumulative Cost Share Budget'!L430='Split CS budget (F)'!$L$1,'Cumulative Cost Share Budget'!T430,0)</f>
        <v>0</v>
      </c>
      <c r="U431" s="323"/>
      <c r="V431" s="323"/>
      <c r="W431" s="323"/>
      <c r="X431" s="323"/>
      <c r="Y431" s="323"/>
    </row>
    <row r="432" spans="1:25" hidden="1">
      <c r="A432" s="449"/>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9"/>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5">
        <f>IF('Cumulative Cost Share Budget'!$L433='Split CS budget (F)'!$L$1,'Cumulative Cost Share Budget'!A433,0)</f>
        <v>0</v>
      </c>
      <c r="B434" s="545">
        <f>IF('Cumulative Cost Share Budget'!$L433='Split CS budget (F)'!$L$1,'Cumulative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(F)'!$L$1,'Cumulative Cost Share Budget'!M433,0)</f>
        <v>0</v>
      </c>
      <c r="N434" s="214">
        <f>IF('Cumulative Cost Share Budget'!L433='Split CS budget (F)'!$L$1,'Cumulative Cost Share Budget'!N433,0)</f>
        <v>0</v>
      </c>
      <c r="O434" s="214">
        <f>IF('Cumulative Budget Request '!$L429='Split CS budget (F)'!$L$1,'Cumulative Budget Request '!O429,0)</f>
        <v>0</v>
      </c>
      <c r="P434" s="209">
        <f>IF('Cumulative Cost Share Budget'!L433='Split CS budget (F)'!$L$1,'Cumulative Cost Share Budget'!P433,0)</f>
        <v>0</v>
      </c>
      <c r="Q434" s="211">
        <f>IF('Cumulative Cost Share Budget'!L433='Split CS budget (F)'!$L$1,'Cumulative Cost Share Budget'!Q433,0)</f>
        <v>0</v>
      </c>
      <c r="R434" s="212">
        <f>IF('Cumulative Cost Share Budget'!L433='Split CS budget (F)'!$L$1,'Cumulative Cost Share Budget'!R433,0)</f>
        <v>0</v>
      </c>
      <c r="S434" s="61">
        <f>IF('Cumulative Cost Share Budget'!L433='Split CS budget (F)'!$L$1,'Cumulative Cost Share Budget'!S433,0)</f>
        <v>0</v>
      </c>
      <c r="T434" s="211">
        <f>IF('Cumulative Cost Share Budget'!L433='Split CS budget (F)'!$L$1,'Cumulative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6"/>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(F)'!$L$1,'Cumulative Cost Share Budget'!Q434,0)</f>
        <v>0</v>
      </c>
      <c r="R435" s="212">
        <f>IF('Cumulative Cost Share Budget'!L434='Split CS budget (F)'!$L$1,'Cumulative Cost Share Budget'!R434,0)</f>
        <v>0</v>
      </c>
      <c r="S435" s="61">
        <f>IF('Cumulative Cost Share Budget'!L434='Split CS budget (F)'!$L$1,'Cumulative Cost Share Budget'!S434,0)</f>
        <v>0</v>
      </c>
      <c r="T435" s="211">
        <f>IF('Cumulative Cost Share Budget'!L434='Split CS budget (F)'!$L$1,'Cumulative Cost Share Budget'!T434,0)</f>
        <v>0</v>
      </c>
      <c r="U435" s="323"/>
      <c r="V435" s="323"/>
      <c r="W435" s="323"/>
      <c r="X435" s="323"/>
      <c r="Y435" s="323"/>
    </row>
    <row r="436" spans="1:25" hidden="1">
      <c r="A436" s="449"/>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(F)'!$L$1,'Cumulative Cost Share Budget'!Q435,0)</f>
        <v>0</v>
      </c>
      <c r="R436" s="212">
        <f>IF('Cumulative Cost Share Budget'!L435='Split CS budget (F)'!$L$1,'Cumulative Cost Share Budget'!R435,0)</f>
        <v>0</v>
      </c>
      <c r="S436" s="61">
        <f>IF('Cumulative Cost Share Budget'!L435='Split CS budget (F)'!$L$1,'Cumulative Cost Share Budget'!S435,0)</f>
        <v>0</v>
      </c>
      <c r="T436" s="211">
        <f>IF('Cumulative Cost Share Budget'!L435='Split CS budget (F)'!$L$1,'Cumulative Cost Share Budget'!T435,0)</f>
        <v>0</v>
      </c>
      <c r="U436" s="324"/>
      <c r="V436" s="324"/>
      <c r="W436" s="324"/>
      <c r="X436" s="324"/>
      <c r="Y436" s="324"/>
    </row>
    <row r="437" spans="1:25" hidden="1">
      <c r="A437" s="449"/>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(F)'!$L$1,'Cumulative Cost Share Budget'!Q436,0)</f>
        <v>0</v>
      </c>
      <c r="R437" s="212">
        <f>IF('Cumulative Cost Share Budget'!L436='Split CS budget (F)'!$L$1,'Cumulative Cost Share Budget'!R436,0)</f>
        <v>0</v>
      </c>
      <c r="S437" s="61">
        <f>IF('Cumulative Cost Share Budget'!L436='Split CS budget (F)'!$L$1,'Cumulative Cost Share Budget'!S436,0)</f>
        <v>0</v>
      </c>
      <c r="T437" s="211">
        <f>IF('Cumulative Cost Share Budget'!L436='Split CS budget (F)'!$L$1,'Cumulative Cost Share Budget'!T436,0)</f>
        <v>0</v>
      </c>
      <c r="U437" s="324"/>
      <c r="V437" s="324"/>
      <c r="W437" s="324"/>
      <c r="X437" s="324"/>
      <c r="Y437" s="324"/>
    </row>
    <row r="438" spans="1:25" ht="15" hidden="1">
      <c r="A438" s="449"/>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(F)'!$L$1,'Cumulative Cost Share Budget'!Q437,0)</f>
        <v>0</v>
      </c>
      <c r="R438" s="212">
        <f>IF('Cumulative Cost Share Budget'!L437='Split CS budget (F)'!$L$1,'Cumulative Cost Share Budget'!R437,0)</f>
        <v>0</v>
      </c>
      <c r="S438" s="61">
        <f>IF('Cumulative Cost Share Budget'!L437='Split CS budget (F)'!$L$1,'Cumulative Cost Share Budget'!S437,0)</f>
        <v>0</v>
      </c>
      <c r="T438" s="211">
        <f>IF('Cumulative Cost Share Budget'!L437='Split CS budget (F)'!$L$1,'Cumulative Cost Share Budget'!T437,0)</f>
        <v>0</v>
      </c>
      <c r="U438" s="323"/>
      <c r="V438" s="323"/>
      <c r="W438" s="323"/>
      <c r="X438" s="323"/>
      <c r="Y438" s="323"/>
    </row>
    <row r="439" spans="1:25" hidden="1">
      <c r="A439" s="449"/>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9"/>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5">
        <f>IF('Cumulative Cost Share Budget'!$L440='Split CS budget (F)'!$L$1,'Cumulative Cost Share Budget'!A440,0)</f>
        <v>0</v>
      </c>
      <c r="B441" s="545">
        <f>IF('Cumulative Cost Share Budget'!$L440='Split CS budget (F)'!$L$1,'Cumulative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(F)'!$L$1,'Cumulative Cost Share Budget'!M440,0)</f>
        <v>0</v>
      </c>
      <c r="N441" s="214">
        <f>IF('Cumulative Cost Share Budget'!L440='Split CS budget (F)'!$L$1,'Cumulative Cost Share Budget'!N440,0)</f>
        <v>0</v>
      </c>
      <c r="O441" s="214">
        <f>IF('Cumulative Budget Request '!$L436='Split CS budget (F)'!$L$1,'Cumulative Budget Request '!O436,0)</f>
        <v>0</v>
      </c>
      <c r="P441" s="209">
        <f>IF('Cumulative Cost Share Budget'!L440='Split CS budget (F)'!$L$1,'Cumulative Cost Share Budget'!P440,0)</f>
        <v>0</v>
      </c>
      <c r="Q441" s="211">
        <f>IF('Cumulative Cost Share Budget'!L440='Split CS budget (F)'!$L$1,'Cumulative Cost Share Budget'!Q440,0)</f>
        <v>0</v>
      </c>
      <c r="R441" s="212">
        <f>IF('Cumulative Cost Share Budget'!L440='Split CS budget (F)'!$L$1,'Cumulative Cost Share Budget'!R440,0)</f>
        <v>0</v>
      </c>
      <c r="S441" s="61">
        <f>IF('Cumulative Cost Share Budget'!L440='Split CS budget (F)'!$L$1,'Cumulative Cost Share Budget'!S440,0)</f>
        <v>0</v>
      </c>
      <c r="T441" s="211">
        <f>IF('Cumulative Cost Share Budget'!L440='Split CS budget (F)'!$L$1,'Cumulative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6"/>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(F)'!$L$1,'Cumulative Cost Share Budget'!Q441,0)</f>
        <v>0</v>
      </c>
      <c r="R442" s="212">
        <f>IF('Cumulative Cost Share Budget'!L441='Split CS budget (F)'!$L$1,'Cumulative Cost Share Budget'!R441,0)</f>
        <v>0</v>
      </c>
      <c r="S442" s="61">
        <f>IF('Cumulative Cost Share Budget'!L441='Split CS budget (F)'!$L$1,'Cumulative Cost Share Budget'!S441,0)</f>
        <v>0</v>
      </c>
      <c r="T442" s="211">
        <f>IF('Cumulative Cost Share Budget'!L441='Split CS budget (F)'!$L$1,'Cumulative Cost Share Budget'!T441,0)</f>
        <v>0</v>
      </c>
      <c r="U442" s="323"/>
      <c r="V442" s="323"/>
      <c r="W442" s="323"/>
      <c r="X442" s="323"/>
      <c r="Y442" s="323"/>
    </row>
    <row r="443" spans="1:25" hidden="1">
      <c r="A443" s="449"/>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(F)'!$L$1,'Cumulative Cost Share Budget'!Q442,0)</f>
        <v>0</v>
      </c>
      <c r="R443" s="212">
        <f>IF('Cumulative Cost Share Budget'!L442='Split CS budget (F)'!$L$1,'Cumulative Cost Share Budget'!R442,0)</f>
        <v>0</v>
      </c>
      <c r="S443" s="61">
        <f>IF('Cumulative Cost Share Budget'!L442='Split CS budget (F)'!$L$1,'Cumulative Cost Share Budget'!S442,0)</f>
        <v>0</v>
      </c>
      <c r="T443" s="211">
        <f>IF('Cumulative Cost Share Budget'!L442='Split CS budget (F)'!$L$1,'Cumulative Cost Share Budget'!T442,0)</f>
        <v>0</v>
      </c>
      <c r="U443" s="324"/>
      <c r="V443" s="324"/>
      <c r="W443" s="324"/>
      <c r="X443" s="324"/>
      <c r="Y443" s="324"/>
    </row>
    <row r="444" spans="1:25" hidden="1">
      <c r="A444" s="449"/>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(F)'!$L$1,'Cumulative Cost Share Budget'!Q443,0)</f>
        <v>0</v>
      </c>
      <c r="R444" s="212">
        <f>IF('Cumulative Cost Share Budget'!L443='Split CS budget (F)'!$L$1,'Cumulative Cost Share Budget'!R443,0)</f>
        <v>0</v>
      </c>
      <c r="S444" s="61">
        <f>IF('Cumulative Cost Share Budget'!L443='Split CS budget (F)'!$L$1,'Cumulative Cost Share Budget'!S443,0)</f>
        <v>0</v>
      </c>
      <c r="T444" s="211">
        <f>IF('Cumulative Cost Share Budget'!L443='Split CS budget (F)'!$L$1,'Cumulative Cost Share Budget'!T443,0)</f>
        <v>0</v>
      </c>
      <c r="U444" s="324"/>
      <c r="V444" s="324"/>
      <c r="W444" s="324"/>
      <c r="X444" s="324"/>
      <c r="Y444" s="324"/>
    </row>
    <row r="445" spans="1:25" ht="15" hidden="1">
      <c r="A445" s="449"/>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(F)'!$L$1,'Cumulative Cost Share Budget'!Q444,0)</f>
        <v>0</v>
      </c>
      <c r="R445" s="212">
        <f>IF('Cumulative Cost Share Budget'!L444='Split CS budget (F)'!$L$1,'Cumulative Cost Share Budget'!R444,0)</f>
        <v>0</v>
      </c>
      <c r="S445" s="61">
        <f>IF('Cumulative Cost Share Budget'!L444='Split CS budget (F)'!$L$1,'Cumulative Cost Share Budget'!S444,0)</f>
        <v>0</v>
      </c>
      <c r="T445" s="211">
        <f>IF('Cumulative Cost Share Budget'!L444='Split CS budget (F)'!$L$1,'Cumulative Cost Share Budget'!T444,0)</f>
        <v>0</v>
      </c>
      <c r="U445" s="323"/>
      <c r="V445" s="323"/>
      <c r="W445" s="323"/>
      <c r="X445" s="323"/>
      <c r="Y445" s="323"/>
    </row>
    <row r="446" spans="1:25" hidden="1">
      <c r="A446" s="449"/>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9"/>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5">
        <f>IF('Cumulative Cost Share Budget'!$L447='Split CS budget (F)'!$L$1,'Cumulative Cost Share Budget'!A447,0)</f>
        <v>0</v>
      </c>
      <c r="B448" s="545">
        <f>IF('Cumulative Cost Share Budget'!$L447='Split CS budget (F)'!$L$1,'Cumulative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(F)'!$L$1,'Cumulative Cost Share Budget'!M447,0)</f>
        <v>0</v>
      </c>
      <c r="N448" s="214">
        <f>IF('Cumulative Cost Share Budget'!L447='Split CS budget (F)'!$L$1,'Cumulative Cost Share Budget'!N447,0)</f>
        <v>0</v>
      </c>
      <c r="O448" s="214">
        <f>IF('Cumulative Budget Request '!$L443='Split CS budget (F)'!$L$1,'Cumulative Budget Request '!O443,0)</f>
        <v>0</v>
      </c>
      <c r="P448" s="209">
        <f>IF('Cumulative Cost Share Budget'!L447='Split CS budget (F)'!$L$1,'Cumulative Cost Share Budget'!P447,0)</f>
        <v>0</v>
      </c>
      <c r="Q448" s="211">
        <f>IF('Cumulative Cost Share Budget'!L447='Split CS budget (F)'!$L$1,'Cumulative Cost Share Budget'!Q447,0)</f>
        <v>0</v>
      </c>
      <c r="R448" s="212">
        <f>IF('Cumulative Cost Share Budget'!L447='Split CS budget (F)'!$L$1,'Cumulative Cost Share Budget'!R447,0)</f>
        <v>0</v>
      </c>
      <c r="S448" s="61">
        <f>IF('Cumulative Cost Share Budget'!L447='Split CS budget (F)'!$L$1,'Cumulative Cost Share Budget'!S447,0)</f>
        <v>0</v>
      </c>
      <c r="T448" s="211">
        <f>IF('Cumulative Cost Share Budget'!L447='Split CS budget (F)'!$L$1,'Cumulative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6"/>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(F)'!$L$1,'Cumulative Cost Share Budget'!Q448,0)</f>
        <v>0</v>
      </c>
      <c r="R449" s="212">
        <f>IF('Cumulative Cost Share Budget'!L448='Split CS budget (F)'!$L$1,'Cumulative Cost Share Budget'!R448,0)</f>
        <v>0</v>
      </c>
      <c r="S449" s="61">
        <f>IF('Cumulative Cost Share Budget'!L448='Split CS budget (F)'!$L$1,'Cumulative Cost Share Budget'!S448,0)</f>
        <v>0</v>
      </c>
      <c r="T449" s="211">
        <f>IF('Cumulative Cost Share Budget'!L448='Split CS budget (F)'!$L$1,'Cumulative Cost Share Budget'!T448,0)</f>
        <v>0</v>
      </c>
      <c r="U449" s="323"/>
      <c r="V449" s="323"/>
      <c r="W449" s="323"/>
      <c r="X449" s="323"/>
      <c r="Y449" s="323"/>
    </row>
    <row r="450" spans="1:25" hidden="1">
      <c r="A450" s="449"/>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(F)'!$L$1,'Cumulative Cost Share Budget'!Q449,0)</f>
        <v>0</v>
      </c>
      <c r="R450" s="212">
        <f>IF('Cumulative Cost Share Budget'!L449='Split CS budget (F)'!$L$1,'Cumulative Cost Share Budget'!R449,0)</f>
        <v>0</v>
      </c>
      <c r="S450" s="61">
        <f>IF('Cumulative Cost Share Budget'!L449='Split CS budget (F)'!$L$1,'Cumulative Cost Share Budget'!S449,0)</f>
        <v>0</v>
      </c>
      <c r="T450" s="211">
        <f>IF('Cumulative Cost Share Budget'!L449='Split CS budget (F)'!$L$1,'Cumulative Cost Share Budget'!T449,0)</f>
        <v>0</v>
      </c>
      <c r="U450" s="324"/>
      <c r="V450" s="324"/>
      <c r="W450" s="324"/>
      <c r="X450" s="324"/>
      <c r="Y450" s="324"/>
    </row>
    <row r="451" spans="1:25" hidden="1">
      <c r="A451" s="449"/>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(F)'!$L$1,'Cumulative Cost Share Budget'!Q450,0)</f>
        <v>0</v>
      </c>
      <c r="R451" s="212">
        <f>IF('Cumulative Cost Share Budget'!L450='Split CS budget (F)'!$L$1,'Cumulative Cost Share Budget'!R450,0)</f>
        <v>0</v>
      </c>
      <c r="S451" s="61">
        <f>IF('Cumulative Cost Share Budget'!L450='Split CS budget (F)'!$L$1,'Cumulative Cost Share Budget'!S450,0)</f>
        <v>0</v>
      </c>
      <c r="T451" s="211">
        <f>IF('Cumulative Cost Share Budget'!L450='Split CS budget (F)'!$L$1,'Cumulative Cost Share Budget'!T450,0)</f>
        <v>0</v>
      </c>
      <c r="U451" s="324"/>
      <c r="V451" s="324"/>
      <c r="W451" s="324"/>
      <c r="X451" s="324"/>
      <c r="Y451" s="324"/>
    </row>
    <row r="452" spans="1:25" ht="15" hidden="1">
      <c r="A452" s="449"/>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(F)'!$L$1,'Cumulative Cost Share Budget'!Q451,0)</f>
        <v>0</v>
      </c>
      <c r="R452" s="212">
        <f>IF('Cumulative Cost Share Budget'!L451='Split CS budget (F)'!$L$1,'Cumulative Cost Share Budget'!R451,0)</f>
        <v>0</v>
      </c>
      <c r="S452" s="61">
        <f>IF('Cumulative Cost Share Budget'!L451='Split CS budget (F)'!$L$1,'Cumulative Cost Share Budget'!S451,0)</f>
        <v>0</v>
      </c>
      <c r="T452" s="211">
        <f>IF('Cumulative Cost Share Budget'!L451='Split CS budget (F)'!$L$1,'Cumulative Cost Share Budget'!T451,0)</f>
        <v>0</v>
      </c>
      <c r="U452" s="323"/>
      <c r="V452" s="323"/>
      <c r="W452" s="323"/>
      <c r="X452" s="323"/>
      <c r="Y452" s="323"/>
    </row>
    <row r="453" spans="1:25" hidden="1">
      <c r="A453" s="449"/>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9"/>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5">
        <f>IF('Cumulative Cost Share Budget'!$L454='Split CS budget (F)'!$L$1,'Cumulative Cost Share Budget'!A454,0)</f>
        <v>0</v>
      </c>
      <c r="B455" s="545">
        <f>IF('Cumulative Cost Share Budget'!$L454='Split CS budget (F)'!$L$1,'Cumulative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(F)'!$L$1,'Cumulative Cost Share Budget'!M454,0)</f>
        <v>0</v>
      </c>
      <c r="N455" s="214">
        <f>IF('Cumulative Cost Share Budget'!L454='Split CS budget (F)'!$L$1,'Cumulative Cost Share Budget'!N454,0)</f>
        <v>0</v>
      </c>
      <c r="O455" s="214">
        <f>IF('Cumulative Budget Request '!$L450='Split CS budget (F)'!$L$1,'Cumulative Budget Request '!O450,0)</f>
        <v>0</v>
      </c>
      <c r="P455" s="209">
        <f>IF('Cumulative Cost Share Budget'!L454='Split CS budget (F)'!$L$1,'Cumulative Cost Share Budget'!P454,0)</f>
        <v>0</v>
      </c>
      <c r="Q455" s="211">
        <f>IF('Cumulative Cost Share Budget'!L454='Split CS budget (F)'!$L$1,'Cumulative Cost Share Budget'!Q454,0)</f>
        <v>0</v>
      </c>
      <c r="R455" s="212">
        <f>IF('Cumulative Cost Share Budget'!L454='Split CS budget (F)'!$L$1,'Cumulative Cost Share Budget'!R454,0)</f>
        <v>0</v>
      </c>
      <c r="S455" s="61">
        <f>IF('Cumulative Cost Share Budget'!L454='Split CS budget (F)'!$L$1,'Cumulative Cost Share Budget'!S454,0)</f>
        <v>0</v>
      </c>
      <c r="T455" s="211">
        <f>IF('Cumulative Cost Share Budget'!L454='Split CS budget (F)'!$L$1,'Cumulative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6"/>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(F)'!$L$1,'Cumulative Cost Share Budget'!Q455,0)</f>
        <v>0</v>
      </c>
      <c r="R456" s="212">
        <f>IF('Cumulative Cost Share Budget'!L455='Split CS budget (F)'!$L$1,'Cumulative Cost Share Budget'!R455,0)</f>
        <v>0</v>
      </c>
      <c r="S456" s="61">
        <f>IF('Cumulative Cost Share Budget'!L455='Split CS budget (F)'!$L$1,'Cumulative Cost Share Budget'!S455,0)</f>
        <v>0</v>
      </c>
      <c r="T456" s="211">
        <f>IF('Cumulative Cost Share Budget'!L455='Split CS budget (F)'!$L$1,'Cumulative Cost Share Budget'!T455,0)</f>
        <v>0</v>
      </c>
      <c r="U456" s="323"/>
      <c r="V456" s="323"/>
      <c r="W456" s="323"/>
      <c r="X456" s="323"/>
      <c r="Y456" s="323"/>
    </row>
    <row r="457" spans="1:25" hidden="1">
      <c r="A457" s="449"/>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(F)'!$L$1,'Cumulative Cost Share Budget'!Q456,0)</f>
        <v>0</v>
      </c>
      <c r="R457" s="212">
        <f>IF('Cumulative Cost Share Budget'!L456='Split CS budget (F)'!$L$1,'Cumulative Cost Share Budget'!R456,0)</f>
        <v>0</v>
      </c>
      <c r="S457" s="61">
        <f>IF('Cumulative Cost Share Budget'!L456='Split CS budget (F)'!$L$1,'Cumulative Cost Share Budget'!S456,0)</f>
        <v>0</v>
      </c>
      <c r="T457" s="211">
        <f>IF('Cumulative Cost Share Budget'!L456='Split CS budget (F)'!$L$1,'Cumulative Cost Share Budget'!T456,0)</f>
        <v>0</v>
      </c>
      <c r="U457" s="324"/>
      <c r="V457" s="324"/>
      <c r="W457" s="324"/>
      <c r="X457" s="324"/>
      <c r="Y457" s="324"/>
    </row>
    <row r="458" spans="1:25" hidden="1">
      <c r="A458" s="449"/>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(F)'!$L$1,'Cumulative Cost Share Budget'!Q457,0)</f>
        <v>0</v>
      </c>
      <c r="R458" s="212">
        <f>IF('Cumulative Cost Share Budget'!L457='Split CS budget (F)'!$L$1,'Cumulative Cost Share Budget'!R457,0)</f>
        <v>0</v>
      </c>
      <c r="S458" s="61">
        <f>IF('Cumulative Cost Share Budget'!L457='Split CS budget (F)'!$L$1,'Cumulative Cost Share Budget'!S457,0)</f>
        <v>0</v>
      </c>
      <c r="T458" s="211">
        <f>IF('Cumulative Cost Share Budget'!L457='Split CS budget (F)'!$L$1,'Cumulative Cost Share Budget'!T457,0)</f>
        <v>0</v>
      </c>
      <c r="U458" s="324"/>
      <c r="V458" s="324"/>
      <c r="W458" s="324"/>
      <c r="X458" s="324"/>
      <c r="Y458" s="324"/>
    </row>
    <row r="459" spans="1:25" ht="15" hidden="1">
      <c r="A459" s="449"/>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(F)'!$L$1,'Cumulative Cost Share Budget'!Q458,0)</f>
        <v>0</v>
      </c>
      <c r="R459" s="212">
        <f>IF('Cumulative Cost Share Budget'!L458='Split CS budget (F)'!$L$1,'Cumulative Cost Share Budget'!R458,0)</f>
        <v>0</v>
      </c>
      <c r="S459" s="61">
        <f>IF('Cumulative Cost Share Budget'!L458='Split CS budget (F)'!$L$1,'Cumulative Cost Share Budget'!S458,0)</f>
        <v>0</v>
      </c>
      <c r="T459" s="211">
        <f>IF('Cumulative Cost Share Budget'!L458='Split CS budget (F)'!$L$1,'Cumulative Cost Share Budget'!T458,0)</f>
        <v>0</v>
      </c>
      <c r="U459" s="323"/>
      <c r="V459" s="323"/>
      <c r="W459" s="323"/>
      <c r="X459" s="323"/>
      <c r="Y459" s="323"/>
    </row>
    <row r="460" spans="1:25" hidden="1">
      <c r="A460" s="449"/>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9"/>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5">
        <f>IF('Cumulative Cost Share Budget'!$L461='Split CS budget (F)'!$L$1,'Cumulative Cost Share Budget'!A461,0)</f>
        <v>0</v>
      </c>
      <c r="B462" s="545">
        <f>IF('Cumulative Cost Share Budget'!$L461='Split CS budget (F)'!$L$1,'Cumulative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(F)'!$L$1,'Cumulative Cost Share Budget'!M461,0)</f>
        <v>0</v>
      </c>
      <c r="N462" s="214">
        <f>IF('Cumulative Cost Share Budget'!L461='Split CS budget (F)'!$L$1,'Cumulative Cost Share Budget'!N461,0)</f>
        <v>0</v>
      </c>
      <c r="O462" s="214">
        <f>IF('Cumulative Budget Request '!$L457='Split CS budget (F)'!$L$1,'Cumulative Budget Request '!O457,0)</f>
        <v>0</v>
      </c>
      <c r="P462" s="209">
        <f>IF('Cumulative Cost Share Budget'!L461='Split CS budget (F)'!$L$1,'Cumulative Cost Share Budget'!P461,0)</f>
        <v>0</v>
      </c>
      <c r="Q462" s="211">
        <f>IF('Cumulative Cost Share Budget'!L461='Split CS budget (F)'!$L$1,'Cumulative Cost Share Budget'!Q461,0)</f>
        <v>0</v>
      </c>
      <c r="R462" s="212">
        <f>IF('Cumulative Cost Share Budget'!L461='Split CS budget (F)'!$L$1,'Cumulative Cost Share Budget'!R461,0)</f>
        <v>0</v>
      </c>
      <c r="S462" s="61">
        <f>IF('Cumulative Cost Share Budget'!L461='Split CS budget (F)'!$L$1,'Cumulative Cost Share Budget'!S461,0)</f>
        <v>0</v>
      </c>
      <c r="T462" s="211">
        <f>IF('Cumulative Cost Share Budget'!L461='Split CS budget (F)'!$L$1,'Cumulative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6"/>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(F)'!$L$1,'Cumulative Cost Share Budget'!Q462,0)</f>
        <v>0</v>
      </c>
      <c r="R463" s="212">
        <f>IF('Cumulative Cost Share Budget'!L462='Split CS budget (F)'!$L$1,'Cumulative Cost Share Budget'!R462,0)</f>
        <v>0</v>
      </c>
      <c r="S463" s="61">
        <f>IF('Cumulative Cost Share Budget'!L462='Split CS budget (F)'!$L$1,'Cumulative Cost Share Budget'!S462,0)</f>
        <v>0</v>
      </c>
      <c r="T463" s="211">
        <f>IF('Cumulative Cost Share Budget'!L462='Split CS budget (F)'!$L$1,'Cumulative Cost Share Budget'!T462,0)</f>
        <v>0</v>
      </c>
      <c r="U463" s="323"/>
      <c r="V463" s="323"/>
      <c r="W463" s="323"/>
      <c r="X463" s="323"/>
      <c r="Y463" s="323"/>
    </row>
    <row r="464" spans="1:25" hidden="1">
      <c r="A464" s="449"/>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(F)'!$L$1,'Cumulative Cost Share Budget'!Q463,0)</f>
        <v>0</v>
      </c>
      <c r="R464" s="212">
        <f>IF('Cumulative Cost Share Budget'!L463='Split CS budget (F)'!$L$1,'Cumulative Cost Share Budget'!R463,0)</f>
        <v>0</v>
      </c>
      <c r="S464" s="61">
        <f>IF('Cumulative Cost Share Budget'!L463='Split CS budget (F)'!$L$1,'Cumulative Cost Share Budget'!S463,0)</f>
        <v>0</v>
      </c>
      <c r="T464" s="211">
        <f>IF('Cumulative Cost Share Budget'!L463='Split CS budget (F)'!$L$1,'Cumulative Cost Share Budget'!T463,0)</f>
        <v>0</v>
      </c>
      <c r="U464" s="324"/>
      <c r="V464" s="324"/>
      <c r="W464" s="324"/>
      <c r="X464" s="324"/>
      <c r="Y464" s="324"/>
    </row>
    <row r="465" spans="1:41" hidden="1">
      <c r="A465" s="449"/>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(F)'!$L$1,'Cumulative Cost Share Budget'!Q464,0)</f>
        <v>0</v>
      </c>
      <c r="R465" s="212">
        <f>IF('Cumulative Cost Share Budget'!L464='Split CS budget (F)'!$L$1,'Cumulative Cost Share Budget'!R464,0)</f>
        <v>0</v>
      </c>
      <c r="S465" s="61">
        <f>IF('Cumulative Cost Share Budget'!L464='Split CS budget (F)'!$L$1,'Cumulative Cost Share Budget'!S464,0)</f>
        <v>0</v>
      </c>
      <c r="T465" s="211">
        <f>IF('Cumulative Cost Share Budget'!L464='Split CS budget (F)'!$L$1,'Cumulative Cost Share Budget'!T464,0)</f>
        <v>0</v>
      </c>
      <c r="U465" s="324"/>
      <c r="V465" s="324"/>
      <c r="W465" s="324"/>
      <c r="X465" s="324"/>
      <c r="Y465" s="324"/>
    </row>
    <row r="466" spans="1:41" ht="15" hidden="1">
      <c r="A466" s="449"/>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(F)'!$L$1,'Cumulative Cost Share Budget'!Q465,0)</f>
        <v>0</v>
      </c>
      <c r="R466" s="212">
        <f>IF('Cumulative Cost Share Budget'!L465='Split CS budget (F)'!$L$1,'Cumulative Cost Share Budget'!R465,0)</f>
        <v>0</v>
      </c>
      <c r="S466" s="61">
        <f>IF('Cumulative Cost Share Budget'!L465='Split CS budget (F)'!$L$1,'Cumulative Cost Share Budget'!S465,0)</f>
        <v>0</v>
      </c>
      <c r="T466" s="211">
        <f>IF('Cumulative Cost Share Budget'!L465='Split CS budget (F)'!$L$1,'Cumulative Cost Share Budget'!T465,0)</f>
        <v>0</v>
      </c>
      <c r="U466" s="323"/>
      <c r="V466" s="323"/>
      <c r="W466" s="323"/>
      <c r="X466" s="323"/>
      <c r="Y466" s="323"/>
    </row>
    <row r="467" spans="1:41" hidden="1">
      <c r="A467" s="449"/>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9"/>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62"/>
      <c r="V470" s="762"/>
      <c r="W470" s="762"/>
      <c r="X470" s="762"/>
      <c r="Y470" s="762"/>
      <c r="Z470" s="51"/>
      <c r="AA470" s="51"/>
      <c r="AB470" s="51"/>
      <c r="AC470" s="51"/>
      <c r="AD470" s="51"/>
      <c r="AE470" s="51"/>
      <c r="AF470" s="51"/>
      <c r="AH470" s="1"/>
      <c r="AI470" s="1"/>
      <c r="AJ470" s="1"/>
      <c r="AK470" s="1"/>
      <c r="AL470" s="1"/>
      <c r="AM470" s="1"/>
      <c r="AN470" s="1"/>
      <c r="AO470" s="1"/>
    </row>
    <row r="471" spans="1:41">
      <c r="A471" s="449"/>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9"/>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785" t="s">
        <v>426</v>
      </c>
      <c r="B473" s="785"/>
      <c r="C473" s="785"/>
      <c r="D473" s="785"/>
      <c r="E473" s="785"/>
      <c r="F473" s="785"/>
      <c r="G473" s="785"/>
      <c r="H473" s="785"/>
      <c r="I473" s="785"/>
      <c r="J473" s="785"/>
      <c r="M473" s="53" t="s">
        <v>120</v>
      </c>
      <c r="N473" s="57" t="s">
        <v>79</v>
      </c>
      <c r="O473" s="57" t="s">
        <v>109</v>
      </c>
      <c r="P473" s="57" t="s">
        <v>18</v>
      </c>
      <c r="Q473" s="57"/>
      <c r="R473" s="57" t="s">
        <v>176</v>
      </c>
      <c r="S473" s="57"/>
      <c r="T473" s="57"/>
      <c r="U473" s="762" t="s">
        <v>118</v>
      </c>
      <c r="V473" s="762"/>
      <c r="W473" s="762"/>
      <c r="X473" s="762"/>
      <c r="Y473" s="762"/>
      <c r="Z473" s="68"/>
      <c r="AA473" s="68"/>
      <c r="AB473" s="68"/>
      <c r="AC473" s="68"/>
      <c r="AD473" s="68"/>
      <c r="AE473" s="68"/>
      <c r="AF473" s="68"/>
      <c r="AH473" s="53"/>
      <c r="AI473" s="53"/>
      <c r="AJ473" s="53"/>
      <c r="AK473" s="53"/>
      <c r="AL473" s="53"/>
      <c r="AM473" s="53"/>
      <c r="AN473" s="53"/>
      <c r="AO473" s="53"/>
    </row>
    <row r="474" spans="1:41">
      <c r="A474" s="53" t="s">
        <v>61</v>
      </c>
      <c r="B474" s="489" t="s">
        <v>417</v>
      </c>
      <c r="C474" s="489" t="s">
        <v>415</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5">
        <f>IF('Cumulative Cost Share Budget'!L475='Split CS budget (F)'!$L$1,'Cumulative Cost Share Budget'!A475,0)</f>
        <v>0</v>
      </c>
      <c r="B475" s="493">
        <f>IF('Cumulative Cost Share Budget'!L476='Split CS budget (F)'!$L$1,'Cumulative Cost Share Budget'!B475,0)</f>
        <v>0</v>
      </c>
      <c r="C475" s="493">
        <f>IF('Cumulative Cost Share Budget'!L476='Split CS budget (F)'!$L$1,'Cumulative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(F)'!$L$1,'Cumulative Cost Share Budget'!M475,0)</f>
        <v>0</v>
      </c>
      <c r="N475" s="214">
        <f>IF('Cumulative Cost Share Budget'!L475='Split CS budget (F)'!$L$1,'Cumulative Cost Share Budget'!N475,0)</f>
        <v>0</v>
      </c>
      <c r="O475" s="211">
        <f>IF('Cumulative Cost Share Budget'!L475='Split CS budget (F)'!$L$1,'Cumulative Cost Share Budget'!O475,0)</f>
        <v>0</v>
      </c>
      <c r="P475" s="212">
        <f>IF('Cumulative Cost Share Budget'!L475='Split CS budget (F)'!$L$1,'Cumulative Cost Share Budget'!P475,0)</f>
        <v>0</v>
      </c>
      <c r="Q475" s="61">
        <f>IF('Cumulative Cost Share Budget'!L475='Split CS budget (F)'!$L$1,'Cumulative Cost Share Budget'!Q475,0)</f>
        <v>0</v>
      </c>
      <c r="R475" s="211">
        <f>IF('Cumulative Cost Share Budget'!L475='Split CS budget (F)'!$L$1,'Cumulative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33">
        <f>IF('Cumulative Cost Share Budget'!L476='Split CS budget (F)'!$L$1,'Cumulative Cost Share Budget'!A476,0)</f>
        <v>0</v>
      </c>
      <c r="B476" s="493">
        <f>IF('Cumulative Cost Share Budget'!L477='Split CS budget (F)'!$L$1,'Cumulative Cost Share Budget'!B476,0)</f>
        <v>0</v>
      </c>
      <c r="C476" s="493">
        <f>IF('Cumulative Cost Share Budget'!L477='Split CS budget (F)'!$L$1,'Cumulative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(F)'!$L$1,'Cumulative Cost Share Budget'!O476,0)</f>
        <v>0</v>
      </c>
      <c r="P476" s="212">
        <f>IF('Cumulative Cost Share Budget'!L476='Split CS budget (F)'!$L$1,'Cumulative Cost Share Budget'!P476,0)</f>
        <v>0</v>
      </c>
      <c r="Q476" s="61">
        <f>IF('Cumulative Cost Share Budget'!L476='Split CS budget (F)'!$L$1,'Cumulative Cost Share Budget'!Q476,0)</f>
        <v>0</v>
      </c>
      <c r="R476" s="211">
        <f>IF('Cumulative Cost Share Budget'!L476='Split CS budget (F)'!$L$1,'Cumulative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9"/>
      <c r="B477" s="493">
        <f>IF('Cumulative Cost Share Budget'!L478='Split CS budget (F)'!$L$1,'Cumulative Cost Share Budget'!B477,0)</f>
        <v>0</v>
      </c>
      <c r="C477" s="493">
        <f>IF('Cumulative Cost Share Budget'!L478='Split CS budget (F)'!$L$1,'Cumulative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(F)'!$L$1,'Cumulative Cost Share Budget'!O477,0)</f>
        <v>0</v>
      </c>
      <c r="P477" s="212">
        <f>IF('Cumulative Cost Share Budget'!L477='Split CS budget (F)'!$L$1,'Cumulative Cost Share Budget'!P477,0)</f>
        <v>0</v>
      </c>
      <c r="Q477" s="61">
        <f>IF('Cumulative Cost Share Budget'!L477='Split CS budget (F)'!$L$1,'Cumulative Cost Share Budget'!Q477,0)</f>
        <v>0</v>
      </c>
      <c r="R477" s="211">
        <f>IF('Cumulative Cost Share Budget'!L477='Split CS budget (F)'!$L$1,'Cumulative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9"/>
      <c r="B478" s="493">
        <f>IF('Cumulative Cost Share Budget'!L479='Split CS budget (F)'!$L$1,'Cumulative Cost Share Budget'!B478,0)</f>
        <v>0</v>
      </c>
      <c r="C478" s="493">
        <f>IF('Cumulative Cost Share Budget'!L479='Split CS budget (F)'!$L$1,'Cumulative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(F)'!$L$1,'Cumulative Cost Share Budget'!O478,0)</f>
        <v>0</v>
      </c>
      <c r="P478" s="212">
        <f>IF('Cumulative Cost Share Budget'!L478='Split CS budget (F)'!$L$1,'Cumulative Cost Share Budget'!P478,0)</f>
        <v>0</v>
      </c>
      <c r="Q478" s="61">
        <f>IF('Cumulative Cost Share Budget'!L478='Split CS budget (F)'!$L$1,'Cumulative Cost Share Budget'!Q478,0)</f>
        <v>0</v>
      </c>
      <c r="R478" s="211">
        <f>IF('Cumulative Cost Share Budget'!L478='Split CS budget (F)'!$L$1,'Cumulative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9"/>
      <c r="B479" s="493">
        <f>IF('Cumulative Cost Share Budget'!L480='Split CS budget (F)'!$L$1,'Cumulative Cost Share Budget'!B479,0)</f>
        <v>0</v>
      </c>
      <c r="C479" s="493">
        <f>IF('Cumulative Cost Share Budget'!L480='Split CS budget (F)'!$L$1,'Cumulative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(F)'!$L$1,'Cumulative Cost Share Budget'!O479,0)</f>
        <v>0</v>
      </c>
      <c r="P479" s="212">
        <f>IF('Cumulative Cost Share Budget'!L479='Split CS budget (F)'!$L$1,'Cumulative Cost Share Budget'!P479,0)</f>
        <v>0</v>
      </c>
      <c r="Q479" s="61">
        <f>IF('Cumulative Cost Share Budget'!L479='Split CS budget (F)'!$L$1,'Cumulative Cost Share Budget'!Q479,0)</f>
        <v>0</v>
      </c>
      <c r="R479" s="211">
        <f>IF('Cumulative Cost Share Budget'!L479='Split CS budget (F)'!$L$1,'Cumulative Cost Share Budget'!R479,0)</f>
        <v>0</v>
      </c>
      <c r="S479" s="61"/>
      <c r="T479" s="59"/>
      <c r="U479" s="323"/>
      <c r="V479" s="323"/>
      <c r="W479" s="323"/>
      <c r="X479" s="323"/>
      <c r="Y479" s="323"/>
      <c r="AA479" s="20"/>
      <c r="AB479" s="20"/>
      <c r="AC479" s="20"/>
      <c r="AD479" s="20"/>
      <c r="AE479" s="20"/>
      <c r="AF479" s="20"/>
    </row>
    <row r="480" spans="1:41">
      <c r="A480" s="449"/>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9"/>
      <c r="B481" s="491"/>
      <c r="C481" s="482"/>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5">
        <f>IF('Cumulative Cost Share Budget'!L482='Split CS budget (F)'!$L$1,'Cumulative Cost Share Budget'!A482,0)</f>
        <v>0</v>
      </c>
      <c r="B482" s="493">
        <f>IF('Cumulative Cost Share Budget'!L483='Split CS budget (F)'!$L$1,'Cumulative Cost Share Budget'!B482,0)</f>
        <v>0</v>
      </c>
      <c r="C482" s="493">
        <f>IF('Cumulative Cost Share Budget'!L483='Split CS budget (F)'!$L$1,'Cumulative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(F)'!$L$1,'Cumulative Cost Share Budget'!M482,0)</f>
        <v>0</v>
      </c>
      <c r="N482" s="214">
        <f>IF('Cumulative Cost Share Budget'!L482='Split CS budget (F)'!$L$1,'Cumulative Cost Share Budget'!N482,0)</f>
        <v>0</v>
      </c>
      <c r="O482" s="211">
        <f>IF('Cumulative Cost Share Budget'!L482='Split CS budget (F)'!$L$1,'Cumulative Cost Share Budget'!O482,0)</f>
        <v>0</v>
      </c>
      <c r="P482" s="212">
        <f>IF('Cumulative Cost Share Budget'!L482='Split CS budget (F)'!$L$1,'Cumulative Cost Share Budget'!P482,0)</f>
        <v>0</v>
      </c>
      <c r="Q482" s="61">
        <f>IF('Cumulative Cost Share Budget'!L482='Split CS budget (F)'!$L$1,'Cumulative Cost Share Budget'!Q482,0)</f>
        <v>0</v>
      </c>
      <c r="R482" s="211">
        <f>IF('Cumulative Cost Share Budget'!L482='Split CS budget (F)'!$L$1,'Cumulative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33">
        <f>IF('Cumulative Cost Share Budget'!L483='Split CS budget (F)'!$L$1,'Cumulative Cost Share Budget'!A483,0)</f>
        <v>0</v>
      </c>
      <c r="B483" s="493">
        <f>IF('Cumulative Cost Share Budget'!L484='Split CS budget (F)'!$L$1,'Cumulative Cost Share Budget'!B483,0)</f>
        <v>0</v>
      </c>
      <c r="C483" s="493">
        <f>IF('Cumulative Cost Share Budget'!L484='Split CS budget (F)'!$L$1,'Cumulative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(F)'!$L$1,'Cumulative Cost Share Budget'!O483,0)</f>
        <v>0</v>
      </c>
      <c r="P483" s="212">
        <f>IF('Cumulative Cost Share Budget'!L483='Split CS budget (F)'!$L$1,'Cumulative Cost Share Budget'!P483,0)</f>
        <v>0</v>
      </c>
      <c r="Q483" s="61">
        <f>IF('Cumulative Cost Share Budget'!L483='Split CS budget (F)'!$L$1,'Cumulative Cost Share Budget'!Q483,0)</f>
        <v>0</v>
      </c>
      <c r="R483" s="211">
        <f>IF('Cumulative Cost Share Budget'!L483='Split CS budget (F)'!$L$1,'Cumulative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9"/>
      <c r="B484" s="493">
        <f>IF('Cumulative Cost Share Budget'!L485='Split CS budget (F)'!$L$1,'Cumulative Cost Share Budget'!B484,0)</f>
        <v>0</v>
      </c>
      <c r="C484" s="493">
        <f>IF('Cumulative Cost Share Budget'!L485='Split CS budget (F)'!$L$1,'Cumulative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(F)'!$L$1,'Cumulative Cost Share Budget'!O484,0)</f>
        <v>0</v>
      </c>
      <c r="P484" s="212">
        <f>IF('Cumulative Cost Share Budget'!L484='Split CS budget (F)'!$L$1,'Cumulative Cost Share Budget'!P484,0)</f>
        <v>0</v>
      </c>
      <c r="Q484" s="61">
        <f>IF('Cumulative Cost Share Budget'!L484='Split CS budget (F)'!$L$1,'Cumulative Cost Share Budget'!Q484,0)</f>
        <v>0</v>
      </c>
      <c r="R484" s="211">
        <f>IF('Cumulative Cost Share Budget'!L484='Split CS budget (F)'!$L$1,'Cumulative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9"/>
      <c r="B485" s="493">
        <f>IF('Cumulative Cost Share Budget'!L486='Split CS budget (F)'!$L$1,'Cumulative Cost Share Budget'!B485,0)</f>
        <v>0</v>
      </c>
      <c r="C485" s="493">
        <f>IF('Cumulative Cost Share Budget'!L486='Split CS budget (F)'!$L$1,'Cumulative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(F)'!$L$1,'Cumulative Cost Share Budget'!O485,0)</f>
        <v>0</v>
      </c>
      <c r="P485" s="212">
        <f>IF('Cumulative Cost Share Budget'!L485='Split CS budget (F)'!$L$1,'Cumulative Cost Share Budget'!P485,0)</f>
        <v>0</v>
      </c>
      <c r="Q485" s="61">
        <f>IF('Cumulative Cost Share Budget'!L485='Split CS budget (F)'!$L$1,'Cumulative Cost Share Budget'!Q485,0)</f>
        <v>0</v>
      </c>
      <c r="R485" s="211">
        <f>IF('Cumulative Cost Share Budget'!L485='Split CS budget (F)'!$L$1,'Cumulative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9"/>
      <c r="B486" s="493">
        <f>IF('Cumulative Cost Share Budget'!L487='Split CS budget (F)'!$L$1,'Cumulative Cost Share Budget'!B486,0)</f>
        <v>0</v>
      </c>
      <c r="C486" s="493">
        <f>IF('Cumulative Cost Share Budget'!L487='Split CS budget (F)'!$L$1,'Cumulative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(F)'!$L$1,'Cumulative Cost Share Budget'!O486,0)</f>
        <v>0</v>
      </c>
      <c r="P486" s="212">
        <f>IF('Cumulative Cost Share Budget'!L486='Split CS budget (F)'!$L$1,'Cumulative Cost Share Budget'!P486,0)</f>
        <v>0</v>
      </c>
      <c r="Q486" s="61">
        <f>IF('Cumulative Cost Share Budget'!L486='Split CS budget (F)'!$L$1,'Cumulative Cost Share Budget'!Q486,0)</f>
        <v>0</v>
      </c>
      <c r="R486" s="211">
        <f>IF('Cumulative Cost Share Budget'!L486='Split CS budget (F)'!$L$1,'Cumulative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9"/>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9"/>
      <c r="B488" s="491"/>
      <c r="C488" s="482"/>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5">
        <f>IF('Cumulative Cost Share Budget'!L489='Split CS budget (F)'!$L$1,'Cumulative Cost Share Budget'!A489,0)</f>
        <v>0</v>
      </c>
      <c r="B489" s="493">
        <f>IF('Cumulative Cost Share Budget'!L490='Split CS budget (F)'!$L$1,'Cumulative Cost Share Budget'!B489,0)</f>
        <v>0</v>
      </c>
      <c r="C489" s="493">
        <f>IF('Cumulative Cost Share Budget'!L490='Split CS budget (F)'!$L$1,'Cumulative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(F)'!$L$1,'Cumulative Cost Share Budget'!M489,0)</f>
        <v>0</v>
      </c>
      <c r="N489" s="214">
        <f>IF('Cumulative Cost Share Budget'!L489='Split CS budget (F)'!$L$1,'Cumulative Cost Share Budget'!N489,0)</f>
        <v>0</v>
      </c>
      <c r="O489" s="211">
        <f>IF('Cumulative Cost Share Budget'!L489='Split CS budget (F)'!$L$1,'Cumulative Cost Share Budget'!O489,0)</f>
        <v>0</v>
      </c>
      <c r="P489" s="212">
        <f>IF('Cumulative Cost Share Budget'!L489='Split CS budget (F)'!$L$1,'Cumulative Cost Share Budget'!P489,0)</f>
        <v>0</v>
      </c>
      <c r="Q489" s="61">
        <f>IF('Cumulative Cost Share Budget'!L489='Split CS budget (F)'!$L$1,'Cumulative Cost Share Budget'!Q489,0)</f>
        <v>0</v>
      </c>
      <c r="R489" s="211">
        <f>IF('Cumulative Cost Share Budget'!L489='Split CS budget (F)'!$L$1,'Cumulative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33">
        <f>IF('Cumulative Cost Share Budget'!L490='Split CS budget (F)'!$L$1,'Cumulative Cost Share Budget'!A490,0)</f>
        <v>0</v>
      </c>
      <c r="B490" s="493">
        <f>IF('Cumulative Cost Share Budget'!L491='Split CS budget (F)'!$L$1,'Cumulative Cost Share Budget'!B490,0)</f>
        <v>0</v>
      </c>
      <c r="C490" s="493">
        <f>IF('Cumulative Cost Share Budget'!L491='Split CS budget (F)'!$L$1,'Cumulative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(F)'!$L$1,'Cumulative Cost Share Budget'!O490,0)</f>
        <v>0</v>
      </c>
      <c r="P490" s="212">
        <f>IF('Cumulative Cost Share Budget'!L490='Split CS budget (F)'!$L$1,'Cumulative Cost Share Budget'!P490,0)</f>
        <v>0</v>
      </c>
      <c r="Q490" s="61">
        <f>IF('Cumulative Cost Share Budget'!L490='Split CS budget (F)'!$L$1,'Cumulative Cost Share Budget'!Q490,0)</f>
        <v>0</v>
      </c>
      <c r="R490" s="211">
        <f>IF('Cumulative Cost Share Budget'!L490='Split CS budget (F)'!$L$1,'Cumulative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9"/>
      <c r="B491" s="493">
        <f>IF('Cumulative Cost Share Budget'!L492='Split CS budget (F)'!$L$1,'Cumulative Cost Share Budget'!B491,0)</f>
        <v>0</v>
      </c>
      <c r="C491" s="493">
        <f>IF('Cumulative Cost Share Budget'!L492='Split CS budget (F)'!$L$1,'Cumulative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(F)'!$L$1,'Cumulative Cost Share Budget'!O491,0)</f>
        <v>0</v>
      </c>
      <c r="P491" s="212">
        <f>IF('Cumulative Cost Share Budget'!L491='Split CS budget (F)'!$L$1,'Cumulative Cost Share Budget'!P491,0)</f>
        <v>0</v>
      </c>
      <c r="Q491" s="61">
        <f>IF('Cumulative Cost Share Budget'!L491='Split CS budget (F)'!$L$1,'Cumulative Cost Share Budget'!Q491,0)</f>
        <v>0</v>
      </c>
      <c r="R491" s="211">
        <f>IF('Cumulative Cost Share Budget'!L491='Split CS budget (F)'!$L$1,'Cumulative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9"/>
      <c r="B492" s="493">
        <f>IF('Cumulative Cost Share Budget'!L493='Split CS budget (F)'!$L$1,'Cumulative Cost Share Budget'!B492,0)</f>
        <v>0</v>
      </c>
      <c r="C492" s="493">
        <f>IF('Cumulative Cost Share Budget'!L493='Split CS budget (F)'!$L$1,'Cumulative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(F)'!$L$1,'Cumulative Cost Share Budget'!O492,0)</f>
        <v>0</v>
      </c>
      <c r="P492" s="212">
        <f>IF('Cumulative Cost Share Budget'!L492='Split CS budget (F)'!$L$1,'Cumulative Cost Share Budget'!P492,0)</f>
        <v>0</v>
      </c>
      <c r="Q492" s="61">
        <f>IF('Cumulative Cost Share Budget'!L492='Split CS budget (F)'!$L$1,'Cumulative Cost Share Budget'!Q492,0)</f>
        <v>0</v>
      </c>
      <c r="R492" s="211">
        <f>IF('Cumulative Cost Share Budget'!L492='Split CS budget (F)'!$L$1,'Cumulative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9"/>
      <c r="B493" s="493">
        <f>IF('Cumulative Cost Share Budget'!L494='Split CS budget (F)'!$L$1,'Cumulative Cost Share Budget'!B493,0)</f>
        <v>0</v>
      </c>
      <c r="C493" s="493">
        <f>IF('Cumulative Cost Share Budget'!L494='Split CS budget (F)'!$L$1,'Cumulative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(F)'!$L$1,'Cumulative Cost Share Budget'!O493,0)</f>
        <v>0</v>
      </c>
      <c r="P493" s="212">
        <f>IF('Cumulative Cost Share Budget'!L493='Split CS budget (F)'!$L$1,'Cumulative Cost Share Budget'!P493,0)</f>
        <v>0</v>
      </c>
      <c r="Q493" s="61">
        <f>IF('Cumulative Cost Share Budget'!L493='Split CS budget (F)'!$L$1,'Cumulative Cost Share Budget'!Q493,0)</f>
        <v>0</v>
      </c>
      <c r="R493" s="211">
        <f>IF('Cumulative Cost Share Budget'!L493='Split CS budget (F)'!$L$1,'Cumulative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9"/>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9"/>
      <c r="B495" s="491"/>
      <c r="C495" s="482"/>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5">
        <f>IF('Cumulative Cost Share Budget'!L496='Split CS budget (F)'!$L$1,'Cumulative Cost Share Budget'!A496,0)</f>
        <v>0</v>
      </c>
      <c r="B496" s="493">
        <f>IF('Cumulative Cost Share Budget'!L497='Split CS budget (F)'!$L$1,'Cumulative Cost Share Budget'!B496,0)</f>
        <v>0</v>
      </c>
      <c r="C496" s="493">
        <f>IF('Cumulative Cost Share Budget'!L497='Split CS budget (F)'!$L$1,'Cumulative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(F)'!$L$1,'Cumulative Cost Share Budget'!M496,0)</f>
        <v>0</v>
      </c>
      <c r="N496" s="214">
        <f>IF('Cumulative Cost Share Budget'!L496='Split CS budget (F)'!$L$1,'Cumulative Cost Share Budget'!N496,0)</f>
        <v>0</v>
      </c>
      <c r="O496" s="211">
        <f>IF('Cumulative Cost Share Budget'!L496='Split CS budget (F)'!$L$1,'Cumulative Cost Share Budget'!O496,0)</f>
        <v>0</v>
      </c>
      <c r="P496" s="212">
        <f>IF('Cumulative Cost Share Budget'!L496='Split CS budget (F)'!$L$1,'Cumulative Cost Share Budget'!P496,0)</f>
        <v>0</v>
      </c>
      <c r="Q496" s="61">
        <f>IF('Cumulative Cost Share Budget'!L496='Split CS budget (F)'!$L$1,'Cumulative Cost Share Budget'!Q496,0)</f>
        <v>0</v>
      </c>
      <c r="R496" s="211">
        <f>IF('Cumulative Cost Share Budget'!L496='Split CS budget (F)'!$L$1,'Cumulative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33">
        <f>IF('Cumulative Cost Share Budget'!L497='Split CS budget (F)'!$L$1,'Cumulative Cost Share Budget'!A497,0)</f>
        <v>0</v>
      </c>
      <c r="B497" s="493">
        <f>IF('Cumulative Cost Share Budget'!L498='Split CS budget (F)'!$L$1,'Cumulative Cost Share Budget'!B497,0)</f>
        <v>0</v>
      </c>
      <c r="C497" s="493">
        <f>IF('Cumulative Cost Share Budget'!L498='Split CS budget (F)'!$L$1,'Cumulative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(F)'!$L$1,'Cumulative Cost Share Budget'!O497,0)</f>
        <v>0</v>
      </c>
      <c r="P497" s="212">
        <f>IF('Cumulative Cost Share Budget'!L497='Split CS budget (F)'!$L$1,'Cumulative Cost Share Budget'!P497,0)</f>
        <v>0</v>
      </c>
      <c r="Q497" s="61">
        <f>IF('Cumulative Cost Share Budget'!L497='Split CS budget (F)'!$L$1,'Cumulative Cost Share Budget'!Q497,0)</f>
        <v>0</v>
      </c>
      <c r="R497" s="211">
        <f>IF('Cumulative Cost Share Budget'!L497='Split CS budget (F)'!$L$1,'Cumulative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9"/>
      <c r="B498" s="493">
        <f>IF('Cumulative Cost Share Budget'!L499='Split CS budget (F)'!$L$1,'Cumulative Cost Share Budget'!B498,0)</f>
        <v>0</v>
      </c>
      <c r="C498" s="493">
        <f>IF('Cumulative Cost Share Budget'!L499='Split CS budget (F)'!$L$1,'Cumulative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(F)'!$L$1,'Cumulative Cost Share Budget'!O498,0)</f>
        <v>0</v>
      </c>
      <c r="P498" s="212">
        <f>IF('Cumulative Cost Share Budget'!L498='Split CS budget (F)'!$L$1,'Cumulative Cost Share Budget'!P498,0)</f>
        <v>0</v>
      </c>
      <c r="Q498" s="61">
        <f>IF('Cumulative Cost Share Budget'!L498='Split CS budget (F)'!$L$1,'Cumulative Cost Share Budget'!Q498,0)</f>
        <v>0</v>
      </c>
      <c r="R498" s="211">
        <f>IF('Cumulative Cost Share Budget'!L498='Split CS budget (F)'!$L$1,'Cumulative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9"/>
      <c r="B499" s="493">
        <f>IF('Cumulative Cost Share Budget'!L500='Split CS budget (F)'!$L$1,'Cumulative Cost Share Budget'!B499,0)</f>
        <v>0</v>
      </c>
      <c r="C499" s="493">
        <f>IF('Cumulative Cost Share Budget'!L500='Split CS budget (F)'!$L$1,'Cumulative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(F)'!$L$1,'Cumulative Cost Share Budget'!O499,0)</f>
        <v>0</v>
      </c>
      <c r="P499" s="212">
        <f>IF('Cumulative Cost Share Budget'!L499='Split CS budget (F)'!$L$1,'Cumulative Cost Share Budget'!P499,0)</f>
        <v>0</v>
      </c>
      <c r="Q499" s="61">
        <f>IF('Cumulative Cost Share Budget'!L499='Split CS budget (F)'!$L$1,'Cumulative Cost Share Budget'!Q499,0)</f>
        <v>0</v>
      </c>
      <c r="R499" s="211">
        <f>IF('Cumulative Cost Share Budget'!L499='Split CS budget (F)'!$L$1,'Cumulative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9"/>
      <c r="B500" s="493">
        <f>IF('Cumulative Cost Share Budget'!L501='Split CS budget (F)'!$L$1,'Cumulative Cost Share Budget'!B500,0)</f>
        <v>0</v>
      </c>
      <c r="C500" s="493">
        <f>IF('Cumulative Cost Share Budget'!L501='Split CS budget (F)'!$L$1,'Cumulative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(F)'!$L$1,'Cumulative Cost Share Budget'!O500,0)</f>
        <v>0</v>
      </c>
      <c r="P500" s="212">
        <f>IF('Cumulative Cost Share Budget'!L500='Split CS budget (F)'!$L$1,'Cumulative Cost Share Budget'!P500,0)</f>
        <v>0</v>
      </c>
      <c r="Q500" s="61">
        <f>IF('Cumulative Cost Share Budget'!L500='Split CS budget (F)'!$L$1,'Cumulative Cost Share Budget'!Q500,0)</f>
        <v>0</v>
      </c>
      <c r="R500" s="211">
        <f>IF('Cumulative Cost Share Budget'!L500='Split CS budget (F)'!$L$1,'Cumulative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9"/>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9"/>
      <c r="B502" s="491"/>
      <c r="C502" s="482"/>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5">
        <f>IF('Cumulative Cost Share Budget'!L503='Split CS budget (F)'!$L$1,'Cumulative Cost Share Budget'!A503,0)</f>
        <v>0</v>
      </c>
      <c r="B503" s="493">
        <f>IF('Cumulative Cost Share Budget'!L504='Split CS budget (F)'!$L$1,'Cumulative Cost Share Budget'!B503,0)</f>
        <v>0</v>
      </c>
      <c r="C503" s="493">
        <f>IF('Cumulative Cost Share Budget'!L504='Split CS budget (F)'!$L$1,'Cumulative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(F)'!$L$1,'Cumulative Cost Share Budget'!M503,0)</f>
        <v>0</v>
      </c>
      <c r="N503" s="214">
        <f>IF('Cumulative Cost Share Budget'!L503='Split CS budget (F)'!$L$1,'Cumulative Cost Share Budget'!N503,0)</f>
        <v>0</v>
      </c>
      <c r="O503" s="211">
        <f>IF('Cumulative Cost Share Budget'!L503='Split CS budget (F)'!$L$1,'Cumulative Cost Share Budget'!O503,0)</f>
        <v>0</v>
      </c>
      <c r="P503" s="212">
        <f>IF('Cumulative Cost Share Budget'!L503='Split CS budget (F)'!$L$1,'Cumulative Cost Share Budget'!P503,0)</f>
        <v>0</v>
      </c>
      <c r="Q503" s="61">
        <f>IF('Cumulative Cost Share Budget'!L503='Split CS budget (F)'!$L$1,'Cumulative Cost Share Budget'!Q503,0)</f>
        <v>0</v>
      </c>
      <c r="R503" s="211">
        <f>IF('Cumulative Cost Share Budget'!L503='Split CS budget (F)'!$L$1,'Cumulative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33">
        <f>IF('Cumulative Cost Share Budget'!L504='Split CS budget (F)'!$L$1,'Cumulative Cost Share Budget'!A504,0)</f>
        <v>0</v>
      </c>
      <c r="B504" s="493">
        <f>IF('Cumulative Cost Share Budget'!L505='Split CS budget (F)'!$L$1,'Cumulative Cost Share Budget'!B504,0)</f>
        <v>0</v>
      </c>
      <c r="C504" s="493">
        <f>IF('Cumulative Cost Share Budget'!L505='Split CS budget (F)'!$L$1,'Cumulative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(F)'!$L$1,'Cumulative Cost Share Budget'!O504,0)</f>
        <v>0</v>
      </c>
      <c r="P504" s="212">
        <f>IF('Cumulative Cost Share Budget'!L504='Split CS budget (F)'!$L$1,'Cumulative Cost Share Budget'!P504,0)</f>
        <v>0</v>
      </c>
      <c r="Q504" s="61">
        <f>IF('Cumulative Cost Share Budget'!L504='Split CS budget (F)'!$L$1,'Cumulative Cost Share Budget'!Q504,0)</f>
        <v>0</v>
      </c>
      <c r="R504" s="211">
        <f>IF('Cumulative Cost Share Budget'!L504='Split CS budget (F)'!$L$1,'Cumulative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9"/>
      <c r="B505" s="493">
        <f>IF('Cumulative Cost Share Budget'!L506='Split CS budget (F)'!$L$1,'Cumulative Cost Share Budget'!B505,0)</f>
        <v>0</v>
      </c>
      <c r="C505" s="493">
        <f>IF('Cumulative Cost Share Budget'!L506='Split CS budget (F)'!$L$1,'Cumulative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(F)'!$L$1,'Cumulative Cost Share Budget'!O505,0)</f>
        <v>0</v>
      </c>
      <c r="P505" s="212">
        <f>IF('Cumulative Cost Share Budget'!L505='Split CS budget (F)'!$L$1,'Cumulative Cost Share Budget'!P505,0)</f>
        <v>0</v>
      </c>
      <c r="Q505" s="61">
        <f>IF('Cumulative Cost Share Budget'!L505='Split CS budget (F)'!$L$1,'Cumulative Cost Share Budget'!Q505,0)</f>
        <v>0</v>
      </c>
      <c r="R505" s="211">
        <f>IF('Cumulative Cost Share Budget'!L505='Split CS budget (F)'!$L$1,'Cumulative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9"/>
      <c r="B506" s="493">
        <f>IF('Cumulative Cost Share Budget'!L507='Split CS budget (F)'!$L$1,'Cumulative Cost Share Budget'!B506,0)</f>
        <v>0</v>
      </c>
      <c r="C506" s="493">
        <f>IF('Cumulative Cost Share Budget'!L507='Split CS budget (F)'!$L$1,'Cumulative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(F)'!$L$1,'Cumulative Cost Share Budget'!O506,0)</f>
        <v>0</v>
      </c>
      <c r="P506" s="212">
        <f>IF('Cumulative Cost Share Budget'!L506='Split CS budget (F)'!$L$1,'Cumulative Cost Share Budget'!P506,0)</f>
        <v>0</v>
      </c>
      <c r="Q506" s="61">
        <f>IF('Cumulative Cost Share Budget'!L506='Split CS budget (F)'!$L$1,'Cumulative Cost Share Budget'!Q506,0)</f>
        <v>0</v>
      </c>
      <c r="R506" s="211">
        <f>IF('Cumulative Cost Share Budget'!L506='Split CS budget (F)'!$L$1,'Cumulative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9"/>
      <c r="B507" s="493">
        <f>IF('Cumulative Cost Share Budget'!L508='Split CS budget (F)'!$L$1,'Cumulative Cost Share Budget'!B507,0)</f>
        <v>0</v>
      </c>
      <c r="C507" s="493">
        <f>IF('Cumulative Cost Share Budget'!L508='Split CS budget (F)'!$L$1,'Cumulative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(F)'!$L$1,'Cumulative Cost Share Budget'!O507,0)</f>
        <v>0</v>
      </c>
      <c r="P507" s="212">
        <f>IF('Cumulative Cost Share Budget'!L507='Split CS budget (F)'!$L$1,'Cumulative Cost Share Budget'!P507,0)</f>
        <v>0</v>
      </c>
      <c r="Q507" s="61">
        <f>IF('Cumulative Cost Share Budget'!L507='Split CS budget (F)'!$L$1,'Cumulative Cost Share Budget'!Q507,0)</f>
        <v>0</v>
      </c>
      <c r="R507" s="211">
        <f>IF('Cumulative Cost Share Budget'!L507='Split CS budget (F)'!$L$1,'Cumulative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9"/>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9"/>
      <c r="B509" s="491"/>
      <c r="C509" s="482"/>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5">
        <f>IF('Cumulative Cost Share Budget'!L510='Split CS budget (F)'!$L$1,'Cumulative Cost Share Budget'!A510,0)</f>
        <v>0</v>
      </c>
      <c r="B510" s="493">
        <f>IF('Cumulative Cost Share Budget'!L511='Split CS budget (F)'!$L$1,'Cumulative Cost Share Budget'!B510,0)</f>
        <v>0</v>
      </c>
      <c r="C510" s="493">
        <f>IF('Cumulative Cost Share Budget'!L511='Split CS budget (F)'!$L$1,'Cumulative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(F)'!$L$1,'Cumulative Cost Share Budget'!M510,0)</f>
        <v>0</v>
      </c>
      <c r="N510" s="214">
        <f>IF('Cumulative Cost Share Budget'!L510='Split CS budget (F)'!$L$1,'Cumulative Cost Share Budget'!N510,0)</f>
        <v>0</v>
      </c>
      <c r="O510" s="211">
        <f>IF('Cumulative Cost Share Budget'!L510='Split CS budget (F)'!$L$1,'Cumulative Cost Share Budget'!O510,0)</f>
        <v>0</v>
      </c>
      <c r="P510" s="212">
        <f>IF('Cumulative Cost Share Budget'!L510='Split CS budget (F)'!$L$1,'Cumulative Cost Share Budget'!P510,0)</f>
        <v>0</v>
      </c>
      <c r="Q510" s="61">
        <f>IF('Cumulative Cost Share Budget'!L510='Split CS budget (F)'!$L$1,'Cumulative Cost Share Budget'!Q510,0)</f>
        <v>0</v>
      </c>
      <c r="R510" s="211">
        <f>IF('Cumulative Cost Share Budget'!L510='Split CS budget (F)'!$L$1,'Cumulative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33">
        <f>IF('Cumulative Cost Share Budget'!L511='Split CS budget (F)'!$L$1,'Cumulative Cost Share Budget'!A511,0)</f>
        <v>0</v>
      </c>
      <c r="B511" s="493">
        <f>IF('Cumulative Cost Share Budget'!L512='Split CS budget (F)'!$L$1,'Cumulative Cost Share Budget'!B511,0)</f>
        <v>0</v>
      </c>
      <c r="C511" s="493">
        <f>IF('Cumulative Cost Share Budget'!L512='Split CS budget (F)'!$L$1,'Cumulative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(F)'!$L$1,'Cumulative Cost Share Budget'!O511,0)</f>
        <v>0</v>
      </c>
      <c r="P511" s="212">
        <f>IF('Cumulative Cost Share Budget'!L511='Split CS budget (F)'!$L$1,'Cumulative Cost Share Budget'!P511,0)</f>
        <v>0</v>
      </c>
      <c r="Q511" s="61">
        <f>IF('Cumulative Cost Share Budget'!L511='Split CS budget (F)'!$L$1,'Cumulative Cost Share Budget'!Q511,0)</f>
        <v>0</v>
      </c>
      <c r="R511" s="211">
        <f>IF('Cumulative Cost Share Budget'!L511='Split CS budget (F)'!$L$1,'Cumulative Cost Share Budget'!R511,0)</f>
        <v>0</v>
      </c>
      <c r="S511" s="61"/>
      <c r="T511" s="59"/>
      <c r="U511" s="323"/>
      <c r="V511" s="323"/>
      <c r="W511" s="323"/>
      <c r="X511" s="323"/>
      <c r="Y511" s="323"/>
      <c r="Z511" s="267"/>
      <c r="AA511" s="20"/>
      <c r="AB511" s="20"/>
      <c r="AC511" s="20"/>
      <c r="AD511" s="20"/>
      <c r="AE511" s="20"/>
      <c r="AF511" s="20"/>
    </row>
    <row r="512" spans="1:41" hidden="1">
      <c r="A512" s="449"/>
      <c r="B512" s="493">
        <f>IF('Cumulative Cost Share Budget'!L513='Split CS budget (F)'!$L$1,'Cumulative Cost Share Budget'!B512,0)</f>
        <v>0</v>
      </c>
      <c r="C512" s="493">
        <f>IF('Cumulative Cost Share Budget'!L513='Split CS budget (F)'!$L$1,'Cumulative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(F)'!$L$1,'Cumulative Cost Share Budget'!O512,0)</f>
        <v>0</v>
      </c>
      <c r="P512" s="212">
        <f>IF('Cumulative Cost Share Budget'!L512='Split CS budget (F)'!$L$1,'Cumulative Cost Share Budget'!P512,0)</f>
        <v>0</v>
      </c>
      <c r="Q512" s="61">
        <f>IF('Cumulative Cost Share Budget'!L512='Split CS budget (F)'!$L$1,'Cumulative Cost Share Budget'!Q512,0)</f>
        <v>0</v>
      </c>
      <c r="R512" s="211">
        <f>IF('Cumulative Cost Share Budget'!L512='Split CS budget (F)'!$L$1,'Cumulative Cost Share Budget'!R512,0)</f>
        <v>0</v>
      </c>
      <c r="S512" s="61"/>
      <c r="T512" s="59"/>
      <c r="U512" s="323"/>
      <c r="V512" s="323"/>
      <c r="W512" s="323"/>
      <c r="X512" s="323"/>
      <c r="Y512" s="323"/>
      <c r="AA512" s="20"/>
      <c r="AB512" s="20"/>
      <c r="AC512" s="20"/>
      <c r="AD512" s="20"/>
      <c r="AE512" s="20"/>
      <c r="AF512" s="20"/>
    </row>
    <row r="513" spans="1:32" hidden="1">
      <c r="A513" s="449"/>
      <c r="B513" s="493">
        <f>IF('Cumulative Cost Share Budget'!L514='Split CS budget (F)'!$L$1,'Cumulative Cost Share Budget'!B513,0)</f>
        <v>0</v>
      </c>
      <c r="C513" s="493">
        <f>IF('Cumulative Cost Share Budget'!L514='Split CS budget (F)'!$L$1,'Cumulative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(F)'!$L$1,'Cumulative Cost Share Budget'!O513,0)</f>
        <v>0</v>
      </c>
      <c r="P513" s="212">
        <f>IF('Cumulative Cost Share Budget'!L513='Split CS budget (F)'!$L$1,'Cumulative Cost Share Budget'!P513,0)</f>
        <v>0</v>
      </c>
      <c r="Q513" s="61">
        <f>IF('Cumulative Cost Share Budget'!L513='Split CS budget (F)'!$L$1,'Cumulative Cost Share Budget'!Q513,0)</f>
        <v>0</v>
      </c>
      <c r="R513" s="211">
        <f>IF('Cumulative Cost Share Budget'!L513='Split CS budget (F)'!$L$1,'Cumulative Cost Share Budget'!R513,0)</f>
        <v>0</v>
      </c>
      <c r="S513" s="61"/>
      <c r="T513" s="59"/>
      <c r="U513" s="323"/>
      <c r="V513" s="323"/>
      <c r="W513" s="323"/>
      <c r="X513" s="323"/>
      <c r="Y513" s="323"/>
      <c r="AA513" s="20"/>
      <c r="AB513" s="20"/>
      <c r="AC513" s="20"/>
      <c r="AD513" s="20"/>
      <c r="AE513" s="20"/>
      <c r="AF513" s="20"/>
    </row>
    <row r="514" spans="1:32" ht="15" hidden="1">
      <c r="A514" s="449"/>
      <c r="B514" s="493">
        <f>IF('Cumulative Cost Share Budget'!L515='Split CS budget (F)'!$L$1,'Cumulative Cost Share Budget'!B514,0)</f>
        <v>0</v>
      </c>
      <c r="C514" s="493">
        <f>IF('Cumulative Cost Share Budget'!L515='Split CS budget (F)'!$L$1,'Cumulative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(F)'!$L$1,'Cumulative Cost Share Budget'!O514,0)</f>
        <v>0</v>
      </c>
      <c r="P514" s="212">
        <f>IF('Cumulative Cost Share Budget'!L514='Split CS budget (F)'!$L$1,'Cumulative Cost Share Budget'!P514,0)</f>
        <v>0</v>
      </c>
      <c r="Q514" s="61">
        <f>IF('Cumulative Cost Share Budget'!L514='Split CS budget (F)'!$L$1,'Cumulative Cost Share Budget'!Q514,0)</f>
        <v>0</v>
      </c>
      <c r="R514" s="211">
        <f>IF('Cumulative Cost Share Budget'!L514='Split CS budget (F)'!$L$1,'Cumulative Cost Share Budget'!R514,0)</f>
        <v>0</v>
      </c>
      <c r="S514" s="61"/>
      <c r="T514" s="59"/>
      <c r="U514" s="323"/>
      <c r="V514" s="323"/>
      <c r="W514" s="323"/>
      <c r="X514" s="323"/>
      <c r="Y514" s="323"/>
      <c r="AA514" s="20"/>
      <c r="AB514" s="20"/>
      <c r="AC514" s="20"/>
      <c r="AD514" s="20"/>
      <c r="AE514" s="20"/>
      <c r="AF514" s="20"/>
    </row>
    <row r="515" spans="1:32" hidden="1">
      <c r="A515" s="449"/>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9"/>
      <c r="B516" s="491"/>
      <c r="C516" s="482"/>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5">
        <f>IF('Cumulative Cost Share Budget'!L517='Split CS budget (F)'!$L$1,'Cumulative Cost Share Budget'!A517,0)</f>
        <v>0</v>
      </c>
      <c r="B517" s="493">
        <f>IF('Cumulative Cost Share Budget'!L518='Split CS budget (F)'!$L$1,'Cumulative Cost Share Budget'!B517,0)</f>
        <v>0</v>
      </c>
      <c r="C517" s="493">
        <f>IF('Cumulative Cost Share Budget'!L518='Split CS budget (F)'!$L$1,'Cumulative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(F)'!$L$1,'Cumulative Cost Share Budget'!M517,0)</f>
        <v>0</v>
      </c>
      <c r="N517" s="214">
        <f>IF('Cumulative Cost Share Budget'!L517='Split CS budget (F)'!$L$1,'Cumulative Cost Share Budget'!N517,0)</f>
        <v>0</v>
      </c>
      <c r="O517" s="211">
        <f>IF('Cumulative Cost Share Budget'!L517='Split CS budget (F)'!$L$1,'Cumulative Cost Share Budget'!O517,0)</f>
        <v>0</v>
      </c>
      <c r="P517" s="212">
        <f>IF('Cumulative Cost Share Budget'!L517='Split CS budget (F)'!$L$1,'Cumulative Cost Share Budget'!P517,0)</f>
        <v>0</v>
      </c>
      <c r="Q517" s="61">
        <f>IF('Cumulative Cost Share Budget'!L517='Split CS budget (F)'!$L$1,'Cumulative Cost Share Budget'!Q517,0)</f>
        <v>0</v>
      </c>
      <c r="R517" s="211">
        <f>IF('Cumulative Cost Share Budget'!L517='Split CS budget (F)'!$L$1,'Cumulative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33">
        <f>IF('Cumulative Cost Share Budget'!L518='Split CS budget (F)'!$L$1,'Cumulative Cost Share Budget'!A518,0)</f>
        <v>0</v>
      </c>
      <c r="B518" s="493">
        <f>IF('Cumulative Cost Share Budget'!L519='Split CS budget (F)'!$L$1,'Cumulative Cost Share Budget'!B518,0)</f>
        <v>0</v>
      </c>
      <c r="C518" s="493">
        <f>IF('Cumulative Cost Share Budget'!L519='Split CS budget (F)'!$L$1,'Cumulative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(F)'!$L$1,'Cumulative Cost Share Budget'!O518,0)</f>
        <v>0</v>
      </c>
      <c r="P518" s="212">
        <f>IF('Cumulative Cost Share Budget'!L518='Split CS budget (F)'!$L$1,'Cumulative Cost Share Budget'!P518,0)</f>
        <v>0</v>
      </c>
      <c r="Q518" s="61">
        <f>IF('Cumulative Cost Share Budget'!L518='Split CS budget (F)'!$L$1,'Cumulative Cost Share Budget'!Q518,0)</f>
        <v>0</v>
      </c>
      <c r="R518" s="211">
        <f>IF('Cumulative Cost Share Budget'!L518='Split CS budget (F)'!$L$1,'Cumulative Cost Share Budget'!R518,0)</f>
        <v>0</v>
      </c>
      <c r="S518" s="61"/>
      <c r="T518" s="59"/>
      <c r="U518" s="323"/>
      <c r="V518" s="323"/>
      <c r="W518" s="323"/>
      <c r="X518" s="323"/>
      <c r="Y518" s="323"/>
      <c r="Z518" s="267"/>
      <c r="AA518" s="20"/>
      <c r="AB518" s="20"/>
      <c r="AC518" s="20"/>
      <c r="AD518" s="20"/>
      <c r="AE518" s="20"/>
      <c r="AF518" s="20"/>
    </row>
    <row r="519" spans="1:32" hidden="1">
      <c r="A519" s="449"/>
      <c r="B519" s="493">
        <f>IF('Cumulative Cost Share Budget'!L520='Split CS budget (F)'!$L$1,'Cumulative Cost Share Budget'!B519,0)</f>
        <v>0</v>
      </c>
      <c r="C519" s="493">
        <f>IF('Cumulative Cost Share Budget'!L520='Split CS budget (F)'!$L$1,'Cumulative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(F)'!$L$1,'Cumulative Cost Share Budget'!O519,0)</f>
        <v>0</v>
      </c>
      <c r="P519" s="212">
        <f>IF('Cumulative Cost Share Budget'!L519='Split CS budget (F)'!$L$1,'Cumulative Cost Share Budget'!P519,0)</f>
        <v>0</v>
      </c>
      <c r="Q519" s="61">
        <f>IF('Cumulative Cost Share Budget'!L519='Split CS budget (F)'!$L$1,'Cumulative Cost Share Budget'!Q519,0)</f>
        <v>0</v>
      </c>
      <c r="R519" s="211">
        <f>IF('Cumulative Cost Share Budget'!L519='Split CS budget (F)'!$L$1,'Cumulative Cost Share Budget'!R519,0)</f>
        <v>0</v>
      </c>
      <c r="S519" s="61"/>
      <c r="T519" s="59"/>
      <c r="U519" s="323"/>
      <c r="V519" s="323"/>
      <c r="W519" s="323"/>
      <c r="X519" s="323"/>
      <c r="Y519" s="323"/>
      <c r="AA519" s="20"/>
      <c r="AB519" s="20"/>
      <c r="AC519" s="20"/>
      <c r="AD519" s="20"/>
      <c r="AE519" s="20"/>
      <c r="AF519" s="20"/>
    </row>
    <row r="520" spans="1:32" hidden="1">
      <c r="A520" s="449"/>
      <c r="B520" s="493">
        <f>IF('Cumulative Cost Share Budget'!L521='Split CS budget (F)'!$L$1,'Cumulative Cost Share Budget'!B520,0)</f>
        <v>0</v>
      </c>
      <c r="C520" s="493">
        <f>IF('Cumulative Cost Share Budget'!L521='Split CS budget (F)'!$L$1,'Cumulative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(F)'!$L$1,'Cumulative Cost Share Budget'!O520,0)</f>
        <v>0</v>
      </c>
      <c r="P520" s="212">
        <f>IF('Cumulative Cost Share Budget'!L520='Split CS budget (F)'!$L$1,'Cumulative Cost Share Budget'!P520,0)</f>
        <v>0</v>
      </c>
      <c r="Q520" s="61">
        <f>IF('Cumulative Cost Share Budget'!L520='Split CS budget (F)'!$L$1,'Cumulative Cost Share Budget'!Q520,0)</f>
        <v>0</v>
      </c>
      <c r="R520" s="211">
        <f>IF('Cumulative Cost Share Budget'!L520='Split CS budget (F)'!$L$1,'Cumulative Cost Share Budget'!R520,0)</f>
        <v>0</v>
      </c>
      <c r="S520" s="61"/>
      <c r="T520" s="59"/>
      <c r="U520" s="323"/>
      <c r="V520" s="323"/>
      <c r="W520" s="323"/>
      <c r="X520" s="323"/>
      <c r="Y520" s="323"/>
      <c r="AA520" s="20"/>
      <c r="AB520" s="20"/>
      <c r="AC520" s="20"/>
      <c r="AD520" s="20"/>
      <c r="AE520" s="20"/>
      <c r="AF520" s="20"/>
    </row>
    <row r="521" spans="1:32" ht="15" hidden="1">
      <c r="A521" s="449"/>
      <c r="B521" s="493">
        <f>IF('Cumulative Cost Share Budget'!L522='Split CS budget (F)'!$L$1,'Cumulative Cost Share Budget'!B521,0)</f>
        <v>0</v>
      </c>
      <c r="C521" s="493">
        <f>IF('Cumulative Cost Share Budget'!L522='Split CS budget (F)'!$L$1,'Cumulative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(F)'!$L$1,'Cumulative Cost Share Budget'!O521,0)</f>
        <v>0</v>
      </c>
      <c r="P521" s="212">
        <f>IF('Cumulative Cost Share Budget'!L521='Split CS budget (F)'!$L$1,'Cumulative Cost Share Budget'!P521,0)</f>
        <v>0</v>
      </c>
      <c r="Q521" s="61">
        <f>IF('Cumulative Cost Share Budget'!L521='Split CS budget (F)'!$L$1,'Cumulative Cost Share Budget'!Q521,0)</f>
        <v>0</v>
      </c>
      <c r="R521" s="211">
        <f>IF('Cumulative Cost Share Budget'!L521='Split CS budget (F)'!$L$1,'Cumulative Cost Share Budget'!R521,0)</f>
        <v>0</v>
      </c>
      <c r="S521" s="61"/>
      <c r="T521" s="59"/>
      <c r="U521" s="323"/>
      <c r="V521" s="323"/>
      <c r="W521" s="323"/>
      <c r="X521" s="323"/>
      <c r="Y521" s="323"/>
      <c r="AA521" s="20"/>
      <c r="AB521" s="20"/>
      <c r="AC521" s="20"/>
      <c r="AD521" s="20"/>
      <c r="AE521" s="20"/>
      <c r="AF521" s="20"/>
    </row>
    <row r="522" spans="1:32" hidden="1">
      <c r="A522" s="449"/>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9"/>
      <c r="B523" s="491"/>
      <c r="C523" s="482"/>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5">
        <f>IF('Cumulative Cost Share Budget'!L524='Split CS budget (F)'!$L$1,'Cumulative Cost Share Budget'!A524,0)</f>
        <v>0</v>
      </c>
      <c r="B524" s="493">
        <f>IF('Cumulative Cost Share Budget'!L525='Split CS budget (F)'!$L$1,'Cumulative Cost Share Budget'!B524,0)</f>
        <v>0</v>
      </c>
      <c r="C524" s="493">
        <f>IF('Cumulative Cost Share Budget'!L525='Split CS budget (F)'!$L$1,'Cumulative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(F)'!$L$1,'Cumulative Cost Share Budget'!M524,0)</f>
        <v>0</v>
      </c>
      <c r="N524" s="214">
        <f>IF('Cumulative Cost Share Budget'!L524='Split CS budget (F)'!$L$1,'Cumulative Cost Share Budget'!N524,0)</f>
        <v>0</v>
      </c>
      <c r="O524" s="211">
        <f>IF('Cumulative Cost Share Budget'!L524='Split CS budget (F)'!$L$1,'Cumulative Cost Share Budget'!O524,0)</f>
        <v>0</v>
      </c>
      <c r="P524" s="212">
        <f>IF('Cumulative Cost Share Budget'!L524='Split CS budget (F)'!$L$1,'Cumulative Cost Share Budget'!P524,0)</f>
        <v>0</v>
      </c>
      <c r="Q524" s="61">
        <f>IF('Cumulative Cost Share Budget'!L524='Split CS budget (F)'!$L$1,'Cumulative Cost Share Budget'!Q524,0)</f>
        <v>0</v>
      </c>
      <c r="R524" s="211">
        <f>IF('Cumulative Cost Share Budget'!L524='Split CS budget (F)'!$L$1,'Cumulative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33">
        <f>IF('Cumulative Cost Share Budget'!L525='Split CS budget (F)'!$L$1,'Cumulative Cost Share Budget'!A525,0)</f>
        <v>0</v>
      </c>
      <c r="B525" s="493">
        <f>IF('Cumulative Cost Share Budget'!L526='Split CS budget (F)'!$L$1,'Cumulative Cost Share Budget'!B525,0)</f>
        <v>0</v>
      </c>
      <c r="C525" s="493">
        <f>IF('Cumulative Cost Share Budget'!L526='Split CS budget (F)'!$L$1,'Cumulative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(F)'!$L$1,'Cumulative Cost Share Budget'!O525,0)</f>
        <v>0</v>
      </c>
      <c r="P525" s="212">
        <f>IF('Cumulative Cost Share Budget'!L525='Split CS budget (F)'!$L$1,'Cumulative Cost Share Budget'!P525,0)</f>
        <v>0</v>
      </c>
      <c r="Q525" s="61">
        <f>IF('Cumulative Cost Share Budget'!L525='Split CS budget (F)'!$L$1,'Cumulative Cost Share Budget'!Q525,0)</f>
        <v>0</v>
      </c>
      <c r="R525" s="211">
        <f>IF('Cumulative Cost Share Budget'!L525='Split CS budget (F)'!$L$1,'Cumulative Cost Share Budget'!R525,0)</f>
        <v>0</v>
      </c>
      <c r="S525" s="61"/>
      <c r="T525" s="59"/>
      <c r="U525" s="323"/>
      <c r="V525" s="323"/>
      <c r="W525" s="323"/>
      <c r="X525" s="323"/>
      <c r="Y525" s="323"/>
      <c r="Z525" s="267"/>
      <c r="AA525" s="20"/>
      <c r="AB525" s="20"/>
      <c r="AC525" s="20"/>
      <c r="AD525" s="20"/>
      <c r="AE525" s="20"/>
      <c r="AF525" s="20"/>
    </row>
    <row r="526" spans="1:32" hidden="1">
      <c r="A526" s="449"/>
      <c r="B526" s="493">
        <f>IF('Cumulative Cost Share Budget'!L527='Split CS budget (F)'!$L$1,'Cumulative Cost Share Budget'!B526,0)</f>
        <v>0</v>
      </c>
      <c r="C526" s="493">
        <f>IF('Cumulative Cost Share Budget'!L527='Split CS budget (F)'!$L$1,'Cumulative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(F)'!$L$1,'Cumulative Cost Share Budget'!O526,0)</f>
        <v>0</v>
      </c>
      <c r="P526" s="212">
        <f>IF('Cumulative Cost Share Budget'!L526='Split CS budget (F)'!$L$1,'Cumulative Cost Share Budget'!P526,0)</f>
        <v>0</v>
      </c>
      <c r="Q526" s="61">
        <f>IF('Cumulative Cost Share Budget'!L526='Split CS budget (F)'!$L$1,'Cumulative Cost Share Budget'!Q526,0)</f>
        <v>0</v>
      </c>
      <c r="R526" s="211">
        <f>IF('Cumulative Cost Share Budget'!L526='Split CS budget (F)'!$L$1,'Cumulative Cost Share Budget'!R526,0)</f>
        <v>0</v>
      </c>
      <c r="S526" s="61"/>
      <c r="T526" s="59"/>
      <c r="U526" s="323"/>
      <c r="V526" s="323"/>
      <c r="W526" s="323"/>
      <c r="X526" s="323"/>
      <c r="Y526" s="323"/>
      <c r="AA526" s="20"/>
      <c r="AB526" s="20"/>
      <c r="AC526" s="20"/>
      <c r="AD526" s="20"/>
      <c r="AE526" s="20"/>
      <c r="AF526" s="20"/>
    </row>
    <row r="527" spans="1:32" hidden="1">
      <c r="A527" s="449"/>
      <c r="B527" s="493">
        <f>IF('Cumulative Cost Share Budget'!L528='Split CS budget (F)'!$L$1,'Cumulative Cost Share Budget'!B527,0)</f>
        <v>0</v>
      </c>
      <c r="C527" s="493">
        <f>IF('Cumulative Cost Share Budget'!L528='Split CS budget (F)'!$L$1,'Cumulative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(F)'!$L$1,'Cumulative Cost Share Budget'!O527,0)</f>
        <v>0</v>
      </c>
      <c r="P527" s="212">
        <f>IF('Cumulative Cost Share Budget'!L527='Split CS budget (F)'!$L$1,'Cumulative Cost Share Budget'!P527,0)</f>
        <v>0</v>
      </c>
      <c r="Q527" s="61">
        <f>IF('Cumulative Cost Share Budget'!L527='Split CS budget (F)'!$L$1,'Cumulative Cost Share Budget'!Q527,0)</f>
        <v>0</v>
      </c>
      <c r="R527" s="211">
        <f>IF('Cumulative Cost Share Budget'!L527='Split CS budget (F)'!$L$1,'Cumulative Cost Share Budget'!R527,0)</f>
        <v>0</v>
      </c>
      <c r="S527" s="61"/>
      <c r="T527" s="59"/>
      <c r="U527" s="323"/>
      <c r="V527" s="323"/>
      <c r="W527" s="323"/>
      <c r="X527" s="323"/>
      <c r="Y527" s="323"/>
      <c r="AA527" s="20"/>
      <c r="AB527" s="20"/>
      <c r="AC527" s="20"/>
      <c r="AD527" s="20"/>
      <c r="AE527" s="20"/>
      <c r="AF527" s="20"/>
    </row>
    <row r="528" spans="1:32" ht="15" hidden="1">
      <c r="A528" s="449"/>
      <c r="B528" s="493">
        <f>IF('Cumulative Cost Share Budget'!L529='Split CS budget (F)'!$L$1,'Cumulative Cost Share Budget'!B528,0)</f>
        <v>0</v>
      </c>
      <c r="C528" s="493">
        <f>IF('Cumulative Cost Share Budget'!L529='Split CS budget (F)'!$L$1,'Cumulative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(F)'!$L$1,'Cumulative Cost Share Budget'!O528,0)</f>
        <v>0</v>
      </c>
      <c r="P528" s="212">
        <f>IF('Cumulative Cost Share Budget'!L528='Split CS budget (F)'!$L$1,'Cumulative Cost Share Budget'!P528,0)</f>
        <v>0</v>
      </c>
      <c r="Q528" s="61">
        <f>IF('Cumulative Cost Share Budget'!L528='Split CS budget (F)'!$L$1,'Cumulative Cost Share Budget'!Q528,0)</f>
        <v>0</v>
      </c>
      <c r="R528" s="211">
        <f>IF('Cumulative Cost Share Budget'!L528='Split CS budget (F)'!$L$1,'Cumulative Cost Share Budget'!R528,0)</f>
        <v>0</v>
      </c>
      <c r="S528" s="61"/>
      <c r="T528" s="59"/>
      <c r="U528" s="323"/>
      <c r="V528" s="323"/>
      <c r="W528" s="323"/>
      <c r="X528" s="323"/>
      <c r="Y528" s="323"/>
      <c r="AA528" s="20"/>
      <c r="AB528" s="20"/>
      <c r="AC528" s="20"/>
      <c r="AD528" s="20"/>
      <c r="AE528" s="20"/>
      <c r="AF528" s="20"/>
    </row>
    <row r="529" spans="1:32" hidden="1">
      <c r="A529" s="449"/>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9"/>
      <c r="B530" s="491"/>
      <c r="C530" s="482"/>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5">
        <f>IF('Cumulative Cost Share Budget'!L531='Split CS budget (F)'!$L$1,'Cumulative Cost Share Budget'!A531,0)</f>
        <v>0</v>
      </c>
      <c r="B531" s="493">
        <f>IF('Cumulative Cost Share Budget'!L532='Split CS budget (F)'!$L$1,'Cumulative Cost Share Budget'!B531,0)</f>
        <v>0</v>
      </c>
      <c r="C531" s="493">
        <f>IF('Cumulative Cost Share Budget'!L532='Split CS budget (F)'!$L$1,'Cumulative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(F)'!$L$1,'Cumulative Cost Share Budget'!M531,0)</f>
        <v>0</v>
      </c>
      <c r="N531" s="214">
        <f>IF('Cumulative Cost Share Budget'!L531='Split CS budget (F)'!$L$1,'Cumulative Cost Share Budget'!N531,0)</f>
        <v>0</v>
      </c>
      <c r="O531" s="211">
        <f>IF('Cumulative Cost Share Budget'!L531='Split CS budget (F)'!$L$1,'Cumulative Cost Share Budget'!O531,0)</f>
        <v>0</v>
      </c>
      <c r="P531" s="212">
        <f>IF('Cumulative Cost Share Budget'!L531='Split CS budget (F)'!$L$1,'Cumulative Cost Share Budget'!P531,0)</f>
        <v>0</v>
      </c>
      <c r="Q531" s="61">
        <f>IF('Cumulative Cost Share Budget'!L531='Split CS budget (F)'!$L$1,'Cumulative Cost Share Budget'!Q531,0)</f>
        <v>0</v>
      </c>
      <c r="R531" s="211">
        <f>IF('Cumulative Cost Share Budget'!L531='Split CS budget (F)'!$L$1,'Cumulative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33">
        <f>IF('Cumulative Cost Share Budget'!L532='Split CS budget (F)'!$L$1,'Cumulative Cost Share Budget'!A532,0)</f>
        <v>0</v>
      </c>
      <c r="B532" s="493">
        <f>IF('Cumulative Cost Share Budget'!L533='Split CS budget (F)'!$L$1,'Cumulative Cost Share Budget'!B532,0)</f>
        <v>0</v>
      </c>
      <c r="C532" s="493">
        <f>IF('Cumulative Cost Share Budget'!L533='Split CS budget (F)'!$L$1,'Cumulative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(F)'!$L$1,'Cumulative Cost Share Budget'!O532,0)</f>
        <v>0</v>
      </c>
      <c r="P532" s="212">
        <f>IF('Cumulative Cost Share Budget'!L532='Split CS budget (F)'!$L$1,'Cumulative Cost Share Budget'!P532,0)</f>
        <v>0</v>
      </c>
      <c r="Q532" s="61">
        <f>IF('Cumulative Cost Share Budget'!L532='Split CS budget (F)'!$L$1,'Cumulative Cost Share Budget'!Q532,0)</f>
        <v>0</v>
      </c>
      <c r="R532" s="211">
        <f>IF('Cumulative Cost Share Budget'!L532='Split CS budget (F)'!$L$1,'Cumulative Cost Share Budget'!R532,0)</f>
        <v>0</v>
      </c>
      <c r="S532" s="61"/>
      <c r="T532" s="59"/>
      <c r="U532" s="323"/>
      <c r="V532" s="323"/>
      <c r="W532" s="323"/>
      <c r="X532" s="323"/>
      <c r="Y532" s="323"/>
      <c r="Z532" s="267"/>
      <c r="AA532" s="20"/>
      <c r="AB532" s="20"/>
      <c r="AC532" s="20"/>
      <c r="AD532" s="20"/>
      <c r="AE532" s="20"/>
      <c r="AF532" s="20"/>
    </row>
    <row r="533" spans="1:32" hidden="1">
      <c r="A533" s="449"/>
      <c r="B533" s="493">
        <f>IF('Cumulative Cost Share Budget'!L534='Split CS budget (F)'!$L$1,'Cumulative Cost Share Budget'!B533,0)</f>
        <v>0</v>
      </c>
      <c r="C533" s="493">
        <f>IF('Cumulative Cost Share Budget'!L534='Split CS budget (F)'!$L$1,'Cumulative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(F)'!$L$1,'Cumulative Cost Share Budget'!O533,0)</f>
        <v>0</v>
      </c>
      <c r="P533" s="212">
        <f>IF('Cumulative Cost Share Budget'!L533='Split CS budget (F)'!$L$1,'Cumulative Cost Share Budget'!P533,0)</f>
        <v>0</v>
      </c>
      <c r="Q533" s="61">
        <f>IF('Cumulative Cost Share Budget'!L533='Split CS budget (F)'!$L$1,'Cumulative Cost Share Budget'!Q533,0)</f>
        <v>0</v>
      </c>
      <c r="R533" s="211">
        <f>IF('Cumulative Cost Share Budget'!L533='Split CS budget (F)'!$L$1,'Cumulative Cost Share Budget'!R533,0)</f>
        <v>0</v>
      </c>
      <c r="S533" s="61"/>
      <c r="T533" s="59"/>
      <c r="U533" s="323"/>
      <c r="V533" s="323"/>
      <c r="W533" s="323"/>
      <c r="X533" s="323"/>
      <c r="Y533" s="323"/>
      <c r="AA533" s="20"/>
      <c r="AB533" s="20"/>
      <c r="AC533" s="20"/>
      <c r="AD533" s="20"/>
      <c r="AE533" s="20"/>
      <c r="AF533" s="20"/>
    </row>
    <row r="534" spans="1:32" hidden="1">
      <c r="A534" s="449"/>
      <c r="B534" s="493">
        <f>IF('Cumulative Cost Share Budget'!L535='Split CS budget (F)'!$L$1,'Cumulative Cost Share Budget'!B534,0)</f>
        <v>0</v>
      </c>
      <c r="C534" s="493">
        <f>IF('Cumulative Cost Share Budget'!L535='Split CS budget (F)'!$L$1,'Cumulative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(F)'!$L$1,'Cumulative Cost Share Budget'!O534,0)</f>
        <v>0</v>
      </c>
      <c r="P534" s="212">
        <f>IF('Cumulative Cost Share Budget'!L534='Split CS budget (F)'!$L$1,'Cumulative Cost Share Budget'!P534,0)</f>
        <v>0</v>
      </c>
      <c r="Q534" s="61">
        <f>IF('Cumulative Cost Share Budget'!L534='Split CS budget (F)'!$L$1,'Cumulative Cost Share Budget'!Q534,0)</f>
        <v>0</v>
      </c>
      <c r="R534" s="211">
        <f>IF('Cumulative Cost Share Budget'!L534='Split CS budget (F)'!$L$1,'Cumulative Cost Share Budget'!R534,0)</f>
        <v>0</v>
      </c>
      <c r="S534" s="61"/>
      <c r="T534" s="59"/>
      <c r="U534" s="323"/>
      <c r="V534" s="323"/>
      <c r="W534" s="323"/>
      <c r="X534" s="323"/>
      <c r="Y534" s="323"/>
      <c r="AA534" s="20"/>
      <c r="AB534" s="20"/>
      <c r="AC534" s="20"/>
      <c r="AD534" s="20"/>
      <c r="AE534" s="20"/>
      <c r="AF534" s="20"/>
    </row>
    <row r="535" spans="1:32" ht="15" hidden="1">
      <c r="A535" s="449"/>
      <c r="B535" s="493">
        <f>IF('Cumulative Cost Share Budget'!L536='Split CS budget (F)'!$L$1,'Cumulative Cost Share Budget'!B535,0)</f>
        <v>0</v>
      </c>
      <c r="C535" s="493">
        <f>IF('Cumulative Cost Share Budget'!L536='Split CS budget (F)'!$L$1,'Cumulative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(F)'!$L$1,'Cumulative Cost Share Budget'!O535,0)</f>
        <v>0</v>
      </c>
      <c r="P535" s="212">
        <f>IF('Cumulative Cost Share Budget'!L535='Split CS budget (F)'!$L$1,'Cumulative Cost Share Budget'!P535,0)</f>
        <v>0</v>
      </c>
      <c r="Q535" s="61">
        <f>IF('Cumulative Cost Share Budget'!L535='Split CS budget (F)'!$L$1,'Cumulative Cost Share Budget'!Q535,0)</f>
        <v>0</v>
      </c>
      <c r="R535" s="211">
        <f>IF('Cumulative Cost Share Budget'!L535='Split CS budget (F)'!$L$1,'Cumulative Cost Share Budget'!R535,0)</f>
        <v>0</v>
      </c>
      <c r="S535" s="61"/>
      <c r="T535" s="59"/>
      <c r="U535" s="323"/>
      <c r="V535" s="323"/>
      <c r="W535" s="323"/>
      <c r="X535" s="323"/>
      <c r="Y535" s="323"/>
      <c r="AA535" s="20"/>
      <c r="AB535" s="20"/>
      <c r="AC535" s="20"/>
      <c r="AD535" s="20"/>
      <c r="AE535" s="20"/>
      <c r="AF535" s="20"/>
    </row>
    <row r="536" spans="1:32" hidden="1">
      <c r="A536" s="449"/>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9"/>
      <c r="B537" s="491"/>
      <c r="C537" s="482"/>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5">
        <f>IF('Cumulative Cost Share Budget'!L538='Split CS budget (F)'!$L$1,'Cumulative Cost Share Budget'!A538,0)</f>
        <v>0</v>
      </c>
      <c r="B538" s="493">
        <f>IF('Cumulative Cost Share Budget'!L539='Split CS budget (F)'!$L$1,'Cumulative Cost Share Budget'!B538,0)</f>
        <v>0</v>
      </c>
      <c r="C538" s="493">
        <f>IF('Cumulative Cost Share Budget'!L539='Split CS budget (F)'!$L$1,'Cumulative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(F)'!$L$1,'Cumulative Cost Share Budget'!M538,0)</f>
        <v>0</v>
      </c>
      <c r="N538" s="214">
        <f>IF('Cumulative Cost Share Budget'!L538='Split CS budget (F)'!$L$1,'Cumulative Cost Share Budget'!N538,0)</f>
        <v>0</v>
      </c>
      <c r="O538" s="211">
        <f>IF('Cumulative Cost Share Budget'!L538='Split CS budget (F)'!$L$1,'Cumulative Cost Share Budget'!O538,0)</f>
        <v>0</v>
      </c>
      <c r="P538" s="212">
        <f>IF('Cumulative Cost Share Budget'!L538='Split CS budget (F)'!$L$1,'Cumulative Cost Share Budget'!P538,0)</f>
        <v>0</v>
      </c>
      <c r="Q538" s="61">
        <f>IF('Cumulative Cost Share Budget'!L538='Split CS budget (F)'!$L$1,'Cumulative Cost Share Budget'!Q538,0)</f>
        <v>0</v>
      </c>
      <c r="R538" s="211">
        <f>IF('Cumulative Cost Share Budget'!L538='Split CS budget (F)'!$L$1,'Cumulative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33">
        <f>IF('Cumulative Cost Share Budget'!L539='Split CS budget (F)'!$L$1,'Cumulative Cost Share Budget'!A539,0)</f>
        <v>0</v>
      </c>
      <c r="B539" s="493">
        <f>IF('Cumulative Cost Share Budget'!L540='Split CS budget (F)'!$L$1,'Cumulative Cost Share Budget'!B539,0)</f>
        <v>0</v>
      </c>
      <c r="C539" s="493">
        <f>IF('Cumulative Cost Share Budget'!L540='Split CS budget (F)'!$L$1,'Cumulative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(F)'!$L$1,'Cumulative Cost Share Budget'!O539,0)</f>
        <v>0</v>
      </c>
      <c r="P539" s="212">
        <f>IF('Cumulative Cost Share Budget'!L539='Split CS budget (F)'!$L$1,'Cumulative Cost Share Budget'!P539,0)</f>
        <v>0</v>
      </c>
      <c r="Q539" s="61">
        <f>IF('Cumulative Cost Share Budget'!L539='Split CS budget (F)'!$L$1,'Cumulative Cost Share Budget'!Q539,0)</f>
        <v>0</v>
      </c>
      <c r="R539" s="211">
        <f>IF('Cumulative Cost Share Budget'!L539='Split CS budget (F)'!$L$1,'Cumulative Cost Share Budget'!R539,0)</f>
        <v>0</v>
      </c>
      <c r="S539" s="61"/>
      <c r="T539" s="59"/>
      <c r="U539" s="323"/>
      <c r="V539" s="323"/>
      <c r="W539" s="323"/>
      <c r="X539" s="323"/>
      <c r="Y539" s="323"/>
      <c r="Z539" s="267"/>
      <c r="AA539" s="20"/>
      <c r="AB539" s="20"/>
      <c r="AC539" s="20"/>
      <c r="AD539" s="20"/>
      <c r="AE539" s="20"/>
      <c r="AF539" s="20"/>
    </row>
    <row r="540" spans="1:32" hidden="1">
      <c r="A540" s="449"/>
      <c r="B540" s="493">
        <f>IF('Cumulative Cost Share Budget'!L541='Split CS budget (F)'!$L$1,'Cumulative Cost Share Budget'!B540,0)</f>
        <v>0</v>
      </c>
      <c r="C540" s="493">
        <f>IF('Cumulative Cost Share Budget'!L541='Split CS budget (F)'!$L$1,'Cumulative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(F)'!$L$1,'Cumulative Cost Share Budget'!O540,0)</f>
        <v>0</v>
      </c>
      <c r="P540" s="212">
        <f>IF('Cumulative Cost Share Budget'!L540='Split CS budget (F)'!$L$1,'Cumulative Cost Share Budget'!P540,0)</f>
        <v>0</v>
      </c>
      <c r="Q540" s="61">
        <f>IF('Cumulative Cost Share Budget'!L540='Split CS budget (F)'!$L$1,'Cumulative Cost Share Budget'!Q540,0)</f>
        <v>0</v>
      </c>
      <c r="R540" s="211">
        <f>IF('Cumulative Cost Share Budget'!L540='Split CS budget (F)'!$L$1,'Cumulative Cost Share Budget'!R540,0)</f>
        <v>0</v>
      </c>
      <c r="S540" s="61"/>
      <c r="T540" s="59"/>
      <c r="U540" s="324"/>
      <c r="V540" s="324"/>
      <c r="W540" s="324"/>
      <c r="X540" s="324"/>
      <c r="Y540" s="324"/>
      <c r="AA540" s="20"/>
      <c r="AB540" s="20"/>
      <c r="AC540" s="20"/>
      <c r="AD540" s="20"/>
      <c r="AE540" s="20"/>
      <c r="AF540" s="20"/>
    </row>
    <row r="541" spans="1:32" hidden="1">
      <c r="A541" s="449"/>
      <c r="B541" s="493">
        <f>IF('Cumulative Cost Share Budget'!L542='Split CS budget (F)'!$L$1,'Cumulative Cost Share Budget'!B541,0)</f>
        <v>0</v>
      </c>
      <c r="C541" s="493">
        <f>IF('Cumulative Cost Share Budget'!L542='Split CS budget (F)'!$L$1,'Cumulative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(F)'!$L$1,'Cumulative Cost Share Budget'!O541,0)</f>
        <v>0</v>
      </c>
      <c r="P541" s="212">
        <f>IF('Cumulative Cost Share Budget'!L541='Split CS budget (F)'!$L$1,'Cumulative Cost Share Budget'!P541,0)</f>
        <v>0</v>
      </c>
      <c r="Q541" s="61">
        <f>IF('Cumulative Cost Share Budget'!L541='Split CS budget (F)'!$L$1,'Cumulative Cost Share Budget'!Q541,0)</f>
        <v>0</v>
      </c>
      <c r="R541" s="211">
        <f>IF('Cumulative Cost Share Budget'!L541='Split CS budget (F)'!$L$1,'Cumulative Cost Share Budget'!R541,0)</f>
        <v>0</v>
      </c>
      <c r="S541" s="61"/>
      <c r="T541" s="59"/>
      <c r="U541" s="324"/>
      <c r="V541" s="324"/>
      <c r="W541" s="324"/>
      <c r="X541" s="324"/>
      <c r="Y541" s="324"/>
      <c r="AA541" s="20"/>
      <c r="AB541" s="20"/>
      <c r="AC541" s="20"/>
      <c r="AD541" s="20"/>
      <c r="AE541" s="20"/>
      <c r="AF541" s="20"/>
    </row>
    <row r="542" spans="1:32" ht="15" hidden="1">
      <c r="A542" s="449"/>
      <c r="B542" s="493">
        <f>IF('Cumulative Cost Share Budget'!L543='Split CS budget (F)'!$L$1,'Cumulative Cost Share Budget'!B542,0)</f>
        <v>0</v>
      </c>
      <c r="C542" s="493">
        <f>IF('Cumulative Cost Share Budget'!L543='Split CS budget (F)'!$L$1,'Cumulative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(F)'!$L$1,'Cumulative Cost Share Budget'!O542,0)</f>
        <v>0</v>
      </c>
      <c r="P542" s="212">
        <f>IF('Cumulative Cost Share Budget'!L542='Split CS budget (F)'!$L$1,'Cumulative Cost Share Budget'!P542,0)</f>
        <v>0</v>
      </c>
      <c r="Q542" s="61">
        <f>IF('Cumulative Cost Share Budget'!L542='Split CS budget (F)'!$L$1,'Cumulative Cost Share Budget'!Q542,0)</f>
        <v>0</v>
      </c>
      <c r="R542" s="211">
        <f>IF('Cumulative Cost Share Budget'!L542='Split CS budget (F)'!$L$1,'Cumulative Cost Share Budget'!R542,0)</f>
        <v>0</v>
      </c>
      <c r="S542" s="61"/>
      <c r="T542" s="59"/>
      <c r="U542" s="323"/>
      <c r="V542" s="323"/>
      <c r="W542" s="323"/>
      <c r="X542" s="323"/>
      <c r="Y542" s="323"/>
      <c r="AA542" s="20"/>
      <c r="AB542" s="20"/>
      <c r="AC542" s="20"/>
      <c r="AD542" s="20"/>
      <c r="AE542" s="20"/>
      <c r="AF542" s="20"/>
    </row>
    <row r="543" spans="1:32" hidden="1">
      <c r="A543" s="449"/>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9"/>
      <c r="B544" s="491"/>
      <c r="C544" s="480"/>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9"/>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9"/>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8" thickBot="1">
      <c r="A547" s="449"/>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8"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63" t="s">
        <v>181</v>
      </c>
      <c r="O548" s="764"/>
      <c r="P548" s="764"/>
      <c r="Q548" s="764"/>
      <c r="R548" s="764"/>
      <c r="S548" s="764"/>
      <c r="T548" s="764"/>
      <c r="U548" s="765"/>
      <c r="V548" s="762" t="s">
        <v>118</v>
      </c>
      <c r="W548" s="762"/>
      <c r="X548" s="762"/>
      <c r="Y548" s="762"/>
      <c r="Z548" s="762"/>
    </row>
    <row r="549" spans="1:33" ht="13.8" thickBot="1">
      <c r="A549" s="785" t="s">
        <v>423</v>
      </c>
      <c r="B549" s="785"/>
      <c r="C549" s="785"/>
      <c r="D549" s="785"/>
      <c r="E549" s="785"/>
      <c r="F549" s="785"/>
      <c r="G549" s="785"/>
      <c r="H549" s="785"/>
      <c r="I549" s="785"/>
      <c r="J549" s="785"/>
      <c r="M549" s="15"/>
      <c r="N549" s="782"/>
      <c r="O549" s="783"/>
      <c r="P549" s="783"/>
      <c r="Q549" s="178" t="s">
        <v>31</v>
      </c>
      <c r="R549" s="179" t="s">
        <v>32</v>
      </c>
      <c r="S549" s="179" t="s">
        <v>33</v>
      </c>
      <c r="T549" s="178" t="s">
        <v>34</v>
      </c>
      <c r="U549" s="180" t="s">
        <v>35</v>
      </c>
      <c r="V549" s="321" t="s">
        <v>31</v>
      </c>
      <c r="W549" s="322" t="s">
        <v>32</v>
      </c>
      <c r="X549" s="322" t="s">
        <v>33</v>
      </c>
      <c r="Y549" s="322" t="s">
        <v>34</v>
      </c>
      <c r="Z549" s="322" t="s">
        <v>35</v>
      </c>
    </row>
    <row r="550" spans="1:33" ht="13.8" thickBot="1">
      <c r="C550" s="68"/>
      <c r="D550" s="45"/>
      <c r="E550" s="17" t="str">
        <f>E15</f>
        <v>Year 1</v>
      </c>
      <c r="F550" s="17" t="str">
        <f>F15</f>
        <v>Year 2</v>
      </c>
      <c r="G550" s="17" t="str">
        <f>G15</f>
        <v>Year 3</v>
      </c>
      <c r="H550" s="17" t="str">
        <f>H15</f>
        <v>Year 4</v>
      </c>
      <c r="I550" s="17" t="str">
        <f>I15</f>
        <v>Year 5</v>
      </c>
      <c r="J550" s="45" t="s">
        <v>1</v>
      </c>
      <c r="N550" s="782" t="s">
        <v>302</v>
      </c>
      <c r="O550" s="783"/>
      <c r="P550" s="783"/>
      <c r="Q550" s="382">
        <f>IF('Cumulative Cost Share Budget'!L552='Split CS budget (F)'!$L$1,'Cumulative Cost Share Budget'!Q552,0)</f>
        <v>0</v>
      </c>
      <c r="R550" s="382">
        <f>IF('Cumulative Cost Share Budget'!L552='Split CS budget (F)'!$L$1,'Cumulative Cost Share Budget'!R552,0)</f>
        <v>0</v>
      </c>
      <c r="S550" s="382">
        <f>IF('Cumulative Cost Share Budget'!L552='Split CS budget (F)'!$L$1,'Cumulative Cost Share Budget'!S552,0)</f>
        <v>0</v>
      </c>
      <c r="T550" s="382">
        <f>IF('Cumulative Cost Share Budget'!L552='Split CS budget (F)'!$L$1,'Cumulative Cost Share Budget'!T552,0)</f>
        <v>0</v>
      </c>
      <c r="U550" s="383">
        <f>IF('Cumulative Cost Share Budget'!L552='Split CS budget (F)'!$L$1,'Cumulative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93">
        <f>IF('Cumulative Cost Share Budget'!$L551='Split CS budget (F)'!$L$1,'Cumulative Cost Share Budget'!A551,0)</f>
        <v>0</v>
      </c>
      <c r="B551" s="545">
        <f>IF('Cumulative Cost Share Budget'!$L551='Split CS budget (F)'!$L$1,'Cumulative Cost Share Budget'!B551,0)</f>
        <v>0</v>
      </c>
      <c r="C551" s="68"/>
      <c r="D551" s="33" t="s">
        <v>123</v>
      </c>
      <c r="E551" s="76">
        <f>IF('Cumulative Cost Share Budget'!$L547='Split CS budget (F)'!$L$1,'Cumulative Cost Share Budget'!E547,0)</f>
        <v>0</v>
      </c>
      <c r="F551" s="76">
        <f>IF('Cumulative Cost Share Budget'!$L547='Split CS budget (F)'!$L$1,'Cumulative Cost Share Budget'!F547,0)</f>
        <v>0</v>
      </c>
      <c r="G551" s="76">
        <f>IF('Cumulative Cost Share Budget'!$L547='Split CS budget (F)'!$L$1,'Cumulative Cost Share Budget'!G547,0)</f>
        <v>0</v>
      </c>
      <c r="H551" s="76">
        <f>IF('Cumulative Cost Share Budget'!$L547='Split CS budget (F)'!$L$1,'Cumulative Cost Share Budget'!H547,0)</f>
        <v>0</v>
      </c>
      <c r="I551" s="76">
        <f>IF('Cumulative Cost Share Budget'!$L547='Split CS budget (F)'!$L$1,'Cumulative Cost Share Budget'!I547,0)</f>
        <v>0</v>
      </c>
      <c r="J551" s="45"/>
      <c r="N551" s="386" t="s">
        <v>303</v>
      </c>
      <c r="O551" s="45"/>
      <c r="P551" s="375" t="s">
        <v>299</v>
      </c>
      <c r="Q551" s="502">
        <f>IF('Cumulative Cost Share Budget'!L553='Split CS budget (F)'!$L$1,'Cumulative Cost Share Budget'!Q553,0)</f>
        <v>0</v>
      </c>
      <c r="R551" s="502">
        <f>IF('Cumulative Cost Share Budget'!L553='Split CS budget (F)'!$L$1,'Cumulative Cost Share Budget'!R553,0)</f>
        <v>0</v>
      </c>
      <c r="S551" s="502">
        <f>IF('Cumulative Cost Share Budget'!L553='Split CS budget (F)'!$L$1,'Cumulative Cost Share Budget'!S553,0)</f>
        <v>0</v>
      </c>
      <c r="T551" s="502">
        <f>IF('Cumulative Cost Share Budget'!L553='Split CS budget (F)'!$L$1,'Cumulative Cost Share Budget'!T553,0)</f>
        <v>0</v>
      </c>
      <c r="U551" s="503">
        <f>IF('Cumulative Cost Share Budget'!L553='Split CS budget (F)'!$L$1,'Cumulative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4">
        <f>IF('Cumulative Cost Share Budget'!L554='Split CS budget (F)'!$L$1,'Cumulative Cost Share Budget'!Q554,0)</f>
        <v>0</v>
      </c>
      <c r="R552" s="504">
        <f>IF('Cumulative Cost Share Budget'!L554='Split CS budget (F)'!$L$1,'Cumulative Cost Share Budget'!R554,0)</f>
        <v>0</v>
      </c>
      <c r="S552" s="504">
        <f>IF('Cumulative Cost Share Budget'!L554='Split CS budget (F)'!$L$1,'Cumulative Cost Share Budget'!S554,0)</f>
        <v>0</v>
      </c>
      <c r="T552" s="504">
        <f>IF('Cumulative Cost Share Budget'!L554='Split CS budget (F)'!$L$1,'Cumulative Cost Share Budget'!T554,0)</f>
        <v>0</v>
      </c>
      <c r="U552" s="505">
        <f>IF('Cumulative Cost Share Budget'!L554='Split CS budget (F)'!$L$1,'Cumulative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Budget Request '!$L549='Split CS budget (F)'!$L$1,'Cumulative Budget Request '!E549,0)</f>
        <v>0</v>
      </c>
      <c r="F553" s="161">
        <f>IF('Cumulative Budget Request '!$L549='Split CS budget (F)'!$L$1,'Cumulative Budget Request '!F549,0)</f>
        <v>0</v>
      </c>
      <c r="G553" s="161">
        <f>IF('Cumulative Budget Request '!$L549='Split CS budget (F)'!$L$1,'Cumulative Budget Request '!G549,0)</f>
        <v>0</v>
      </c>
      <c r="H553" s="161">
        <f>IF('Cumulative Budget Request '!$L549='Split CS budget (F)'!$L$1,'Cumulative Budget Request '!H549,0)</f>
        <v>0</v>
      </c>
      <c r="I553" s="161">
        <f>IF('Cumulative Budget Request '!$L549='Split CS budget (F)'!$L$1,'Cumulative Budget Request '!I549,0)</f>
        <v>0</v>
      </c>
      <c r="J553" s="158">
        <f>SUM(E553:I553)</f>
        <v>0</v>
      </c>
      <c r="N553" s="182"/>
      <c r="O553" s="377">
        <f>IF('Cumulative Cost Share Budget'!L555='Split CS budget (F)'!$L$1,'Cumulative Cost Share Budget'!O555,0)</f>
        <v>0</v>
      </c>
      <c r="P553" s="375" t="s">
        <v>301</v>
      </c>
      <c r="Q553" s="504">
        <f>IF('Cumulative Cost Share Budget'!L555='Split CS budget (F)'!$L$1,'Cumulative Cost Share Budget'!Q555,0)</f>
        <v>0</v>
      </c>
      <c r="R553" s="504">
        <f>IF('Cumulative Cost Share Budget'!L555='Split CS budget (F)'!$L$1,'Cumulative Cost Share Budget'!R555,0)</f>
        <v>0</v>
      </c>
      <c r="S553" s="504">
        <f>IF('Cumulative Cost Share Budget'!L555='Split CS budget (F)'!$L$1,'Cumulative Cost Share Budget'!S555,0)</f>
        <v>0</v>
      </c>
      <c r="T553" s="504">
        <f>IF('Cumulative Cost Share Budget'!L555='Split CS budget (F)'!$L$1,'Cumulative Cost Share Budget'!T555,0)</f>
        <v>0</v>
      </c>
      <c r="U553" s="505">
        <f>IF('Cumulative Cost Share Budget'!L555='Split CS budget (F)'!$L$1,'Cumulative Cost Share Budget'!U555,0)</f>
        <v>0</v>
      </c>
      <c r="V553" s="324"/>
      <c r="W553" s="324"/>
      <c r="X553" s="324"/>
      <c r="Y553" s="324"/>
      <c r="Z553" s="324"/>
      <c r="AA553" s="53"/>
      <c r="AB553" s="53"/>
      <c r="AC553" s="53"/>
      <c r="AD553" s="53"/>
      <c r="AE553" s="53"/>
      <c r="AF553" s="53"/>
      <c r="AG553" s="53"/>
    </row>
    <row r="554" spans="1:33">
      <c r="D554" s="33" t="s">
        <v>30</v>
      </c>
      <c r="E554" s="161">
        <f>IF('Cumulative Budget Request '!$L550='Split CS budget (F)'!$L$1,'Cumulative Budget Request '!E550,0)</f>
        <v>0</v>
      </c>
      <c r="F554" s="161">
        <f>IF('Cumulative Budget Request '!$L550='Split CS budget (F)'!$L$1,'Cumulative Budget Request '!F550,0)</f>
        <v>0</v>
      </c>
      <c r="G554" s="161">
        <f>IF('Cumulative Budget Request '!$L550='Split CS budget (F)'!$L$1,'Cumulative Budget Request '!G550,0)</f>
        <v>0</v>
      </c>
      <c r="H554" s="161">
        <f>IF('Cumulative Budget Request '!$L550='Split CS budget (F)'!$L$1,'Cumulative Budget Request '!H550,0)</f>
        <v>0</v>
      </c>
      <c r="I554" s="161">
        <f>IF('Cumulative Budget Request '!$L550='Split CS budget (F)'!$L$1,'Cumulative Budget Request '!I550,0)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4">
        <f>IF('Cumulative Cost Share Budget'!L557='Split CS budget (F)'!$L$1,'Cumulative Cost Share Budget'!Q557,0)</f>
        <v>0</v>
      </c>
      <c r="R555" s="504">
        <f>IF('Cumulative Cost Share Budget'!L557='Split CS budget (F)'!$L$1,'Cumulative Cost Share Budget'!R557,0)</f>
        <v>0</v>
      </c>
      <c r="S555" s="504">
        <f>IF('Cumulative Cost Share Budget'!L557='Split CS budget (F)'!$L$1,'Cumulative Cost Share Budget'!S557,0)</f>
        <v>0</v>
      </c>
      <c r="T555" s="504">
        <f>IF('Cumulative Cost Share Budget'!L557='Split CS budget (F)'!$L$1,'Cumulative Cost Share Budget'!T557,0)</f>
        <v>0</v>
      </c>
      <c r="U555" s="505">
        <f>IF('Cumulative Cost Share Budget'!L557='Split CS budget (F)'!$L$1,'Cumulative Cost Share Budget'!U557,0)</f>
        <v>0</v>
      </c>
      <c r="V555" s="324"/>
      <c r="W555" s="324"/>
      <c r="X555" s="324"/>
      <c r="Y555" s="324"/>
      <c r="Z555" s="324"/>
      <c r="AA555" s="748"/>
      <c r="AB555" s="748"/>
      <c r="AC555" s="748"/>
      <c r="AD555" s="114"/>
      <c r="AE555" s="114"/>
      <c r="AF555" s="114"/>
      <c r="AG555" s="114"/>
    </row>
    <row r="556" spans="1:33">
      <c r="A556" s="493">
        <f>IF('Cumulative Cost Share Budget'!L556='Split CS budget (F)'!$L$1,'Cumulative Cost Share Budget'!A556,0)</f>
        <v>0</v>
      </c>
      <c r="B556" s="545">
        <f>IF('Cumulative Cost Share Budget'!$L556='Split CS budget (F)'!$L$1,'Cumulative Cost Share Budget'!B556,0)</f>
        <v>0</v>
      </c>
      <c r="C556" s="68"/>
      <c r="D556" s="33" t="s">
        <v>123</v>
      </c>
      <c r="E556" s="76">
        <f>IF('Cumulative Cost Share Budget'!$L552='Split CS budget (F)'!$L$1,'Cumulative Cost Share Budget'!E552,0)</f>
        <v>0</v>
      </c>
      <c r="F556" s="76">
        <f>IF('Cumulative Cost Share Budget'!$L552='Split CS budget (F)'!$L$1,'Cumulative Cost Share Budget'!F552,0)</f>
        <v>0</v>
      </c>
      <c r="G556" s="76">
        <f>IF('Cumulative Cost Share Budget'!$L552='Split CS budget (F)'!$L$1,'Cumulative Cost Share Budget'!G552,0)</f>
        <v>0</v>
      </c>
      <c r="H556" s="76">
        <f>IF('Cumulative Cost Share Budget'!$L552='Split CS budget (F)'!$L$1,'Cumulative Cost Share Budget'!H552,0)</f>
        <v>0</v>
      </c>
      <c r="I556" s="76">
        <f>IF('Cumulative Cost Share Budget'!$L552='Split CS budget (F)'!$L$1,'Cumulative Cost Share Budget'!I552,0)</f>
        <v>0</v>
      </c>
      <c r="J556" s="25"/>
      <c r="N556" s="154"/>
      <c r="O556" s="376" t="s">
        <v>121</v>
      </c>
      <c r="P556" s="375" t="s">
        <v>300</v>
      </c>
      <c r="Q556" s="504">
        <f>IF('Cumulative Cost Share Budget'!L558='Split CS budget (F)'!$L$1,'Cumulative Cost Share Budget'!Q558,0)</f>
        <v>0</v>
      </c>
      <c r="R556" s="504">
        <f>IF('Cumulative Cost Share Budget'!L558='Split CS budget (F)'!$L$1,'Cumulative Cost Share Budget'!R558,0)</f>
        <v>0</v>
      </c>
      <c r="S556" s="504">
        <f>IF('Cumulative Cost Share Budget'!L558='Split CS budget (F)'!$L$1,'Cumulative Cost Share Budget'!S558,0)</f>
        <v>0</v>
      </c>
      <c r="T556" s="504">
        <f>IF('Cumulative Cost Share Budget'!L558='Split CS budget (F)'!$L$1,'Cumulative Cost Share Budget'!T558,0)</f>
        <v>0</v>
      </c>
      <c r="U556" s="505">
        <f>IF('Cumulative Cost Share Budget'!L558='Split CS budget (F)'!$L$1,'Cumulative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(F)'!$L$1,'Cumulative Cost Share Budget'!O559,0)</f>
        <v>0</v>
      </c>
      <c r="P557" s="375" t="s">
        <v>301</v>
      </c>
      <c r="Q557" s="504">
        <f>IF('Cumulative Cost Share Budget'!L559='Split CS budget (F)'!$L$1,'Cumulative Cost Share Budget'!Q559,0)</f>
        <v>0</v>
      </c>
      <c r="R557" s="504">
        <f>IF('Cumulative Cost Share Budget'!L559='Split CS budget (F)'!$L$1,'Cumulative Cost Share Budget'!R559,0)</f>
        <v>0</v>
      </c>
      <c r="S557" s="504">
        <f>IF('Cumulative Cost Share Budget'!L559='Split CS budget (F)'!$L$1,'Cumulative Cost Share Budget'!S559,0)</f>
        <v>0</v>
      </c>
      <c r="T557" s="504">
        <f>IF('Cumulative Cost Share Budget'!L559='Split CS budget (F)'!$L$1,'Cumulative Cost Share Budget'!T559,0)</f>
        <v>0</v>
      </c>
      <c r="U557" s="505">
        <f>IF('Cumulative Cost Share Budget'!L559='Split CS budget (F)'!$L$1,'Cumulative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Budget Request '!$L553='Split CS budget (F)'!$L$1,'Cumulative Budget Request '!E554,0)</f>
        <v>0</v>
      </c>
      <c r="F558" s="161">
        <f>IF('Cumulative Budget Request '!$L553='Split CS budget (F)'!$L$1,'Cumulative Budget Request '!F554,0)</f>
        <v>0</v>
      </c>
      <c r="G558" s="161">
        <f>IF('Cumulative Budget Request '!$L553='Split CS budget (F)'!$L$1,'Cumulative Budget Request '!G554,0)</f>
        <v>0</v>
      </c>
      <c r="H558" s="161">
        <f>IF('Cumulative Budget Request '!$L553='Split CS budget (F)'!$L$1,'Cumulative Budget Request '!H554,0)</f>
        <v>0</v>
      </c>
      <c r="I558" s="161">
        <f>IF('Cumulative Budget Request '!$L553='Split CS budget (F)'!$L$1,'Cumulative Budget Request '!I554,0)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Budget Request '!$L554='Split CS budget (F)'!$L$1,'Cumulative Budget Request '!E555,0)</f>
        <v>0</v>
      </c>
      <c r="F559" s="161">
        <f>IF('Cumulative Budget Request '!$L554='Split CS budget (F)'!$L$1,'Cumulative Budget Request '!F555,0)</f>
        <v>0</v>
      </c>
      <c r="G559" s="161">
        <f>IF('Cumulative Budget Request '!$L554='Split CS budget (F)'!$L$1,'Cumulative Budget Request '!G555,0)</f>
        <v>0</v>
      </c>
      <c r="H559" s="161">
        <f>IF('Cumulative Budget Request '!$L554='Split CS budget (F)'!$L$1,'Cumulative Budget Request '!H555,0)</f>
        <v>0</v>
      </c>
      <c r="I559" s="161">
        <f>IF('Cumulative Budget Request '!$L554='Split CS budget (F)'!$L$1,'Cumulative Budget Request '!I555,0)</f>
        <v>0</v>
      </c>
      <c r="J559" s="158">
        <f>SUM(E559:I559)</f>
        <v>0</v>
      </c>
      <c r="N559" s="396" t="s">
        <v>305</v>
      </c>
      <c r="O559" s="45"/>
      <c r="P559" s="375" t="s">
        <v>299</v>
      </c>
      <c r="Q559" s="504">
        <f>IF('Cumulative Cost Share Budget'!L561='Split CS budget (F)'!$L$1,'Cumulative Cost Share Budget'!Q561,0)</f>
        <v>0</v>
      </c>
      <c r="R559" s="504">
        <f>IF('Cumulative Cost Share Budget'!L561='Split CS budget (F)'!$L$1,'Cumulative Cost Share Budget'!R561,0)</f>
        <v>0</v>
      </c>
      <c r="S559" s="504">
        <f>IF('Cumulative Cost Share Budget'!L561='Split CS budget (F)'!$L$1,'Cumulative Cost Share Budget'!S561,0)</f>
        <v>0</v>
      </c>
      <c r="T559" s="504">
        <f>IF('Cumulative Cost Share Budget'!L561='Split CS budget (F)'!$L$1,'Cumulative Cost Share Budget'!T561,0)</f>
        <v>0</v>
      </c>
      <c r="U559" s="505">
        <f>IF('Cumulative Cost Share Budget'!L561='Split CS budget (F)'!$L$1,'Cumulative Cost Share Budget'!U561,0)</f>
        <v>0</v>
      </c>
      <c r="V559" s="324"/>
      <c r="W559" s="324"/>
      <c r="X559" s="324"/>
      <c r="Y559" s="324"/>
      <c r="Z559" s="324"/>
      <c r="AA559" s="748"/>
      <c r="AB559" s="748"/>
      <c r="AC559" s="748"/>
      <c r="AD559" s="114"/>
      <c r="AE559" s="114"/>
      <c r="AF559" s="114"/>
      <c r="AG559" s="114"/>
    </row>
    <row r="560" spans="1:33">
      <c r="C560" s="68"/>
      <c r="D560" s="45"/>
      <c r="E560" s="16"/>
      <c r="F560" s="16"/>
      <c r="G560" s="16"/>
      <c r="H560" s="16"/>
      <c r="I560" s="16"/>
      <c r="J560" s="25"/>
      <c r="N560" s="154"/>
      <c r="O560" s="376" t="s">
        <v>121</v>
      </c>
      <c r="P560" s="375" t="s">
        <v>300</v>
      </c>
      <c r="Q560" s="504">
        <f>IF('Cumulative Cost Share Budget'!L562='Split CS budget (F)'!$L$1,'Cumulative Cost Share Budget'!Q562,0)</f>
        <v>0</v>
      </c>
      <c r="R560" s="504">
        <f>IF('Cumulative Cost Share Budget'!L562='Split CS budget (F)'!$L$1,'Cumulative Cost Share Budget'!R562,0)</f>
        <v>0</v>
      </c>
      <c r="S560" s="504">
        <f>IF('Cumulative Cost Share Budget'!L562='Split CS budget (F)'!$L$1,'Cumulative Cost Share Budget'!S562,0)</f>
        <v>0</v>
      </c>
      <c r="T560" s="504">
        <f>IF('Cumulative Cost Share Budget'!L562='Split CS budget (F)'!$L$1,'Cumulative Cost Share Budget'!T562,0)</f>
        <v>0</v>
      </c>
      <c r="U560" s="505">
        <f>IF('Cumulative Cost Share Budget'!L562='Split CS budget (F)'!$L$1,'Cumulative Cost Share Budget'!U562,0)</f>
        <v>0</v>
      </c>
      <c r="V560" s="324"/>
      <c r="W560" s="324"/>
      <c r="X560" s="324"/>
      <c r="Y560" s="324"/>
      <c r="Z560" s="324"/>
    </row>
    <row r="561" spans="1:26">
      <c r="A561" s="493">
        <f>IF('Cumulative Cost Share Budget'!L561='Split CS budget (F)'!$L$1,'Cumulative Cost Share Budget'!A561,0)</f>
        <v>0</v>
      </c>
      <c r="B561" s="545">
        <f>IF('Cumulative Cost Share Budget'!$L561='Split CS budget (F)'!$L$1,'Cumulative Cost Share Budget'!B561,0)</f>
        <v>0</v>
      </c>
      <c r="C561" s="68"/>
      <c r="D561" s="33" t="s">
        <v>123</v>
      </c>
      <c r="E561" s="76">
        <f>IF('Cumulative Cost Share Budget'!$L557='Split CS budget (F)'!$L$1,'Cumulative Cost Share Budget'!E557,0)</f>
        <v>0</v>
      </c>
      <c r="F561" s="76">
        <f>IF('Cumulative Cost Share Budget'!$L557='Split CS budget (F)'!$L$1,'Cumulative Cost Share Budget'!F557,0)</f>
        <v>0</v>
      </c>
      <c r="G561" s="76">
        <f>IF('Cumulative Cost Share Budget'!$L557='Split CS budget (F)'!$L$1,'Cumulative Cost Share Budget'!G557,0)</f>
        <v>0</v>
      </c>
      <c r="H561" s="76">
        <f>IF('Cumulative Cost Share Budget'!$L557='Split CS budget (F)'!$L$1,'Cumulative Cost Share Budget'!H557,0)</f>
        <v>0</v>
      </c>
      <c r="I561" s="76">
        <f>IF('Cumulative Cost Share Budget'!$L557='Split CS budget (F)'!$L$1,'Cumulative Cost Share Budget'!I557,0)</f>
        <v>0</v>
      </c>
      <c r="J561" s="25"/>
      <c r="M561" s="2"/>
      <c r="N561" s="182"/>
      <c r="O561" s="377">
        <f>IF('Cumulative Cost Share Budget'!L563='Split CS budget (F)'!$L$1,'Cumulative Cost Share Budget'!O563,0)</f>
        <v>0</v>
      </c>
      <c r="P561" s="375" t="s">
        <v>301</v>
      </c>
      <c r="Q561" s="504">
        <f>IF('Cumulative Cost Share Budget'!L563='Split CS budget (F)'!$L$1,'Cumulative Cost Share Budget'!Q563,0)</f>
        <v>0</v>
      </c>
      <c r="R561" s="504">
        <f>IF('Cumulative Cost Share Budget'!L563='Split CS budget (F)'!$L$1,'Cumulative Cost Share Budget'!R563,0)</f>
        <v>0</v>
      </c>
      <c r="S561" s="504">
        <f>IF('Cumulative Cost Share Budget'!L563='Split CS budget (F)'!$L$1,'Cumulative Cost Share Budget'!S563,0)</f>
        <v>0</v>
      </c>
      <c r="T561" s="504">
        <f>IF('Cumulative Cost Share Budget'!L563='Split CS budget (F)'!$L$1,'Cumulative Cost Share Budget'!T563,0)</f>
        <v>0</v>
      </c>
      <c r="U561" s="505">
        <f>IF('Cumulative Cost Share Budget'!L563='Split CS budget (F)'!$L$1,'Cumulative Cost Share Budget'!U563,0)</f>
        <v>0</v>
      </c>
      <c r="V561" s="324"/>
      <c r="W561" s="324"/>
      <c r="X561" s="324"/>
      <c r="Y561" s="324"/>
      <c r="Z561" s="324"/>
    </row>
    <row r="562" spans="1:26" ht="13.8"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Budget Request '!$L558='Split CS budget (F)'!$L$1,'Cumulative Budget Request '!E559,0)</f>
        <v>0</v>
      </c>
      <c r="F563" s="161">
        <f>IF('Cumulative Budget Request '!$L558='Split CS budget (F)'!$L$1,'Cumulative Budget Request '!F559,0)</f>
        <v>0</v>
      </c>
      <c r="G563" s="161">
        <f>IF('Cumulative Budget Request '!$L558='Split CS budget (F)'!$L$1,'Cumulative Budget Request '!G559,0)</f>
        <v>0</v>
      </c>
      <c r="H563" s="161">
        <f>IF('Cumulative Budget Request '!$L558='Split CS budget (F)'!$L$1,'Cumulative Budget Request '!H559,0)</f>
        <v>0</v>
      </c>
      <c r="I563" s="161">
        <f>IF('Cumulative Budget Request '!$L558='Split CS budget (F)'!$L$1,'Cumulative Budget Request '!I559,0)</f>
        <v>0</v>
      </c>
      <c r="J563" s="158">
        <f>SUM(E563:I563)</f>
        <v>0</v>
      </c>
      <c r="M563" s="2"/>
    </row>
    <row r="564" spans="1:26">
      <c r="A564" s="9"/>
      <c r="D564" s="33" t="s">
        <v>30</v>
      </c>
      <c r="E564" s="161">
        <f>IF('Cumulative Budget Request '!$L559='Split CS budget (F)'!$L$1,'Cumulative Budget Request '!E560,0)</f>
        <v>0</v>
      </c>
      <c r="F564" s="161">
        <f>IF('Cumulative Budget Request '!$L559='Split CS budget (F)'!$L$1,'Cumulative Budget Request '!F560,0)</f>
        <v>0</v>
      </c>
      <c r="G564" s="161">
        <f>IF('Cumulative Budget Request '!$L559='Split CS budget (F)'!$L$1,'Cumulative Budget Request '!G560,0)</f>
        <v>0</v>
      </c>
      <c r="H564" s="161">
        <f>IF('Cumulative Budget Request '!$L559='Split CS budget (F)'!$L$1,'Cumulative Budget Request '!H560,0)</f>
        <v>0</v>
      </c>
      <c r="I564" s="161">
        <f>IF('Cumulative Budget Request '!$L559='Split CS budget (F)'!$L$1,'Cumulative Budget Request '!I560,0)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4.4">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57" t="s">
        <v>168</v>
      </c>
      <c r="C575" s="757"/>
      <c r="D575" s="757"/>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45">
        <f>IF('Cumulative Cost Share Budget'!$L579='Split CS budget (F)'!$L$1,'Cumulative Cost Share Budget'!A579,0)</f>
        <v>0</v>
      </c>
      <c r="B579" s="493">
        <f>IF('Cumulative Cost Share Budget'!L579='Split CS budget (F)'!$L$1,'Cumulative Cost Share Budget'!B579,0)</f>
        <v>0</v>
      </c>
      <c r="D579" s="3"/>
      <c r="E579" s="161">
        <f>IF('Cumulative Cost Share Budget'!$L579='Split CS budget (F)'!$L$1,'Cumulative Cost Share Budget'!E579,0)</f>
        <v>0</v>
      </c>
      <c r="F579" s="161">
        <f>IF('Cumulative Cost Share Budget'!$L579='Split CS budget (F)'!$L$1,'Cumulative Cost Share Budget'!F579,0)</f>
        <v>0</v>
      </c>
      <c r="G579" s="161">
        <f>IF('Cumulative Cost Share Budget'!$L579='Split CS budget (F)'!$L$1,'Cumulative Cost Share Budget'!G579,0)</f>
        <v>0</v>
      </c>
      <c r="H579" s="161">
        <f>IF('Cumulative Cost Share Budget'!$L579='Split CS budget (F)'!$L$1,'Cumulative Cost Share Budget'!H579,0)</f>
        <v>0</v>
      </c>
      <c r="I579" s="161">
        <f>IF('Cumulative Cost Share Budget'!$L579='Split CS budget (F)'!$L$1,'Cumulative Cost Share Budget'!I579,0)</f>
        <v>0</v>
      </c>
      <c r="J579" s="158">
        <f>SUM(E579:I579)</f>
        <v>0</v>
      </c>
      <c r="K579" s="2"/>
      <c r="L579" s="2"/>
      <c r="M579" s="2"/>
      <c r="Q579" s="199"/>
      <c r="R579" s="199"/>
      <c r="S579" s="199"/>
      <c r="T579" s="4"/>
    </row>
    <row r="580" spans="1:20" hidden="1">
      <c r="A580" s="545">
        <f>IF('Cumulative Cost Share Budget'!$L580='Split CS budget (F)'!$L$1,'Cumulative Cost Share Budget'!A580,0)</f>
        <v>0</v>
      </c>
      <c r="B580" s="493">
        <f>IF('Cumulative Cost Share Budget'!L580='Split CS budget (F)'!$L$1,'Cumulative Cost Share Budget'!B580,0)</f>
        <v>0</v>
      </c>
      <c r="D580" s="3"/>
      <c r="E580" s="161">
        <f>IF('Cumulative Cost Share Budget'!$L580='Split CS budget (F)'!$L$1,'Cumulative Cost Share Budget'!E580,0)</f>
        <v>0</v>
      </c>
      <c r="F580" s="161">
        <f>IF('Cumulative Cost Share Budget'!$L580='Split CS budget (F)'!$L$1,'Cumulative Cost Share Budget'!F580,0)</f>
        <v>0</v>
      </c>
      <c r="G580" s="161">
        <f>IF('Cumulative Cost Share Budget'!$L580='Split CS budget (F)'!$L$1,'Cumulative Cost Share Budget'!G580,0)</f>
        <v>0</v>
      </c>
      <c r="H580" s="161">
        <f>IF('Cumulative Cost Share Budget'!$L580='Split CS budget (F)'!$L$1,'Cumulative Cost Share Budget'!H580,0)</f>
        <v>0</v>
      </c>
      <c r="I580" s="161">
        <f>IF('Cumulative Cost Share Budget'!$L580='Split CS budget (F)'!$L$1,'Cumulative Cost Share Budget'!I580,0)</f>
        <v>0</v>
      </c>
      <c r="J580" s="158">
        <f t="shared" ref="J580:J586" si="336">SUM(E580:I580)</f>
        <v>0</v>
      </c>
      <c r="K580" s="2"/>
      <c r="L580" s="2"/>
      <c r="M580" s="2"/>
    </row>
    <row r="581" spans="1:20" hidden="1">
      <c r="A581" s="545">
        <f>IF('Cumulative Cost Share Budget'!$L581='Split CS budget (F)'!$L$1,'Cumulative Cost Share Budget'!A581,0)</f>
        <v>0</v>
      </c>
      <c r="B581" s="493"/>
      <c r="D581" s="3"/>
      <c r="E581" s="161">
        <f>IF('Cumulative Cost Share Budget'!$L581='Split CS budget (F)'!$L$1,'Cumulative Cost Share Budget'!E581,0)</f>
        <v>0</v>
      </c>
      <c r="F581" s="161">
        <f>IF('Cumulative Cost Share Budget'!$L581='Split CS budget (F)'!$L$1,'Cumulative Cost Share Budget'!F581,0)</f>
        <v>0</v>
      </c>
      <c r="G581" s="161">
        <f>IF('Cumulative Cost Share Budget'!$L581='Split CS budget (F)'!$L$1,'Cumulative Cost Share Budget'!G581,0)</f>
        <v>0</v>
      </c>
      <c r="H581" s="161">
        <f>IF('Cumulative Cost Share Budget'!$L581='Split CS budget (F)'!$L$1,'Cumulative Cost Share Budget'!H581,0)</f>
        <v>0</v>
      </c>
      <c r="I581" s="161">
        <f>IF('Cumulative Cost Share Budget'!$L581='Split CS budget (F)'!$L$1,'Cumulative Cost Share Budget'!I581,0)</f>
        <v>0</v>
      </c>
      <c r="J581" s="158">
        <f t="shared" si="336"/>
        <v>0</v>
      </c>
      <c r="K581" s="2"/>
      <c r="L581" s="2"/>
      <c r="M581" s="2"/>
    </row>
    <row r="582" spans="1:20" hidden="1">
      <c r="A582" s="545">
        <f>IF('Cumulative Cost Share Budget'!$L582='Split CS budget (F)'!$L$1,'Cumulative Cost Share Budget'!A582,0)</f>
        <v>0</v>
      </c>
      <c r="B582" s="493"/>
      <c r="D582" s="3"/>
      <c r="E582" s="161">
        <f>IF('Cumulative Cost Share Budget'!$L582='Split CS budget (F)'!$L$1,'Cumulative Cost Share Budget'!E582,0)</f>
        <v>0</v>
      </c>
      <c r="F582" s="161">
        <f>IF('Cumulative Cost Share Budget'!$L582='Split CS budget (F)'!$L$1,'Cumulative Cost Share Budget'!F582,0)</f>
        <v>0</v>
      </c>
      <c r="G582" s="161">
        <f>IF('Cumulative Cost Share Budget'!$L582='Split CS budget (F)'!$L$1,'Cumulative Cost Share Budget'!G582,0)</f>
        <v>0</v>
      </c>
      <c r="H582" s="161">
        <f>IF('Cumulative Cost Share Budget'!$L582='Split CS budget (F)'!$L$1,'Cumulative Cost Share Budget'!H582,0)</f>
        <v>0</v>
      </c>
      <c r="I582" s="161">
        <f>IF('Cumulative Cost Share Budget'!$L582='Split CS budget (F)'!$L$1,'Cumulative Cost Share Budget'!I582,0)</f>
        <v>0</v>
      </c>
      <c r="J582" s="158">
        <f t="shared" si="336"/>
        <v>0</v>
      </c>
      <c r="K582" s="2"/>
      <c r="L582" s="2"/>
      <c r="M582" s="2"/>
    </row>
    <row r="583" spans="1:20" hidden="1">
      <c r="A583" s="545">
        <f>IF('Cumulative Cost Share Budget'!$L583='Split CS budget (F)'!$L$1,'Cumulative Cost Share Budget'!A583,0)</f>
        <v>0</v>
      </c>
      <c r="B583" s="493">
        <f>IF('Cumulative Cost Share Budget'!L581='Split CS budget (F)'!$L$1,'Cumulative Cost Share Budget'!B581,0)</f>
        <v>0</v>
      </c>
      <c r="D583" s="3"/>
      <c r="E583" s="161">
        <f>IF('Cumulative Cost Share Budget'!$L583='Split CS budget (F)'!$L$1,'Cumulative Cost Share Budget'!E583,0)</f>
        <v>0</v>
      </c>
      <c r="F583" s="161">
        <f>IF('Cumulative Cost Share Budget'!$L583='Split CS budget (F)'!$L$1,'Cumulative Cost Share Budget'!F583,0)</f>
        <v>0</v>
      </c>
      <c r="G583" s="161">
        <f>IF('Cumulative Cost Share Budget'!$L583='Split CS budget (F)'!$L$1,'Cumulative Cost Share Budget'!G583,0)</f>
        <v>0</v>
      </c>
      <c r="H583" s="161">
        <f>IF('Cumulative Cost Share Budget'!$L583='Split CS budget (F)'!$L$1,'Cumulative Cost Share Budget'!H583,0)</f>
        <v>0</v>
      </c>
      <c r="I583" s="161">
        <f>IF('Cumulative Cost Share Budget'!$L583='Split CS budget (F)'!$L$1,'Cumulative Cost Share Budget'!I583,0)</f>
        <v>0</v>
      </c>
      <c r="J583" s="158">
        <f t="shared" si="336"/>
        <v>0</v>
      </c>
      <c r="K583" s="2"/>
      <c r="L583" s="2"/>
      <c r="M583" s="2"/>
      <c r="N583" s="2"/>
      <c r="O583" s="2"/>
      <c r="P583" s="2"/>
    </row>
    <row r="584" spans="1:20" hidden="1">
      <c r="A584" s="545">
        <f>IF('Cumulative Cost Share Budget'!$L584='Split CS budget (F)'!$L$1,'Cumulative Cost Share Budget'!A584,0)</f>
        <v>0</v>
      </c>
      <c r="B584" s="493">
        <f>IF('Cumulative Cost Share Budget'!L582='Split CS budget (F)'!$L$1,'Cumulative Cost Share Budget'!B582,0)</f>
        <v>0</v>
      </c>
      <c r="D584" s="3"/>
      <c r="E584" s="161">
        <f>IF('Cumulative Cost Share Budget'!$L584='Split CS budget (F)'!$L$1,'Cumulative Cost Share Budget'!E584,0)</f>
        <v>0</v>
      </c>
      <c r="F584" s="161">
        <f>IF('Cumulative Cost Share Budget'!$L584='Split CS budget (F)'!$L$1,'Cumulative Cost Share Budget'!F584,0)</f>
        <v>0</v>
      </c>
      <c r="G584" s="161">
        <f>IF('Cumulative Cost Share Budget'!$L584='Split CS budget (F)'!$L$1,'Cumulative Cost Share Budget'!G584,0)</f>
        <v>0</v>
      </c>
      <c r="H584" s="161">
        <f>IF('Cumulative Cost Share Budget'!$L584='Split CS budget (F)'!$L$1,'Cumulative Cost Share Budget'!H584,0)</f>
        <v>0</v>
      </c>
      <c r="I584" s="161">
        <f>IF('Cumulative Cost Share Budget'!$L584='Split CS budget (F)'!$L$1,'Cumulative Cost Share Budget'!I584,0)</f>
        <v>0</v>
      </c>
      <c r="J584" s="158">
        <f t="shared" si="336"/>
        <v>0</v>
      </c>
      <c r="K584" s="2"/>
      <c r="L584" s="2"/>
      <c r="M584" s="2"/>
      <c r="N584" s="2"/>
      <c r="O584" s="2"/>
      <c r="P584" s="2"/>
    </row>
    <row r="585" spans="1:20" hidden="1">
      <c r="A585" s="545">
        <f>IF('Cumulative Cost Share Budget'!$L585='Split CS budget (F)'!$L$1,'Cumulative Cost Share Budget'!A585,0)</f>
        <v>0</v>
      </c>
      <c r="B585" s="493">
        <f>IF('Cumulative Cost Share Budget'!L583='Split CS budget (F)'!$L$1,'Cumulative Cost Share Budget'!B583,0)</f>
        <v>0</v>
      </c>
      <c r="D585" s="3"/>
      <c r="E585" s="161">
        <f>IF('Cumulative Cost Share Budget'!$L585='Split CS budget (F)'!$L$1,'Cumulative Cost Share Budget'!E585,0)</f>
        <v>0</v>
      </c>
      <c r="F585" s="161">
        <f>IF('Cumulative Cost Share Budget'!$L585='Split CS budget (F)'!$L$1,'Cumulative Cost Share Budget'!F585,0)</f>
        <v>0</v>
      </c>
      <c r="G585" s="161">
        <f>IF('Cumulative Cost Share Budget'!$L585='Split CS budget (F)'!$L$1,'Cumulative Cost Share Budget'!G585,0)</f>
        <v>0</v>
      </c>
      <c r="H585" s="161">
        <f>IF('Cumulative Cost Share Budget'!$L585='Split CS budget (F)'!$L$1,'Cumulative Cost Share Budget'!H585,0)</f>
        <v>0</v>
      </c>
      <c r="I585" s="161">
        <f>IF('Cumulative Cost Share Budget'!$L585='Split CS budget (F)'!$L$1,'Cumulative Cost Share Budget'!I585,0)</f>
        <v>0</v>
      </c>
      <c r="J585" s="158">
        <f t="shared" si="336"/>
        <v>0</v>
      </c>
      <c r="K585" s="2"/>
      <c r="L585" s="2"/>
      <c r="M585" s="2"/>
    </row>
    <row r="586" spans="1:20" hidden="1">
      <c r="A586" s="545">
        <f>IF('Cumulative Cost Share Budget'!$L586='Split CS budget (F)'!$L$1,'Cumulative Cost Share Budget'!A586,0)</f>
        <v>0</v>
      </c>
      <c r="B586" s="493">
        <f>IF('Cumulative Cost Share Budget'!L586='Split CS budget (F)'!$L$1,'Cumulative Cost Share Budget'!B586,0)</f>
        <v>0</v>
      </c>
      <c r="D586" s="3"/>
      <c r="E586" s="161">
        <f>IF('Cumulative Cost Share Budget'!$L586='Split CS budget (F)'!$L$1,'Cumulative Cost Share Budget'!E586,0)</f>
        <v>0</v>
      </c>
      <c r="F586" s="161">
        <f>IF('Cumulative Cost Share Budget'!$L586='Split CS budget (F)'!$L$1,'Cumulative Cost Share Budget'!F586,0)</f>
        <v>0</v>
      </c>
      <c r="G586" s="161">
        <f>IF('Cumulative Cost Share Budget'!$L586='Split CS budget (F)'!$L$1,'Cumulative Cost Share Budget'!G586,0)</f>
        <v>0</v>
      </c>
      <c r="H586" s="161">
        <f>IF('Cumulative Cost Share Budget'!$L586='Split CS budget (F)'!$L$1,'Cumulative Cost Share Budget'!H586,0)</f>
        <v>0</v>
      </c>
      <c r="I586" s="161">
        <f>IF('Cumulative Cost Share Budget'!$L586='Split CS budget (F)'!$L$1,'Cumulative Cost Share Budget'!I586,0)</f>
        <v>0</v>
      </c>
      <c r="J586" s="158">
        <f t="shared" si="336"/>
        <v>0</v>
      </c>
      <c r="K586" s="2"/>
      <c r="L586" s="2"/>
      <c r="M586" s="2"/>
    </row>
    <row r="587" spans="1:20">
      <c r="A587" s="740" t="s">
        <v>57</v>
      </c>
      <c r="B587" s="740"/>
      <c r="C587" s="740"/>
      <c r="D587" s="740"/>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6"/>
      <c r="B588" s="486"/>
      <c r="E588" s="3"/>
      <c r="F588" s="2"/>
      <c r="G588" s="2"/>
      <c r="H588" s="2"/>
      <c r="I588" s="2"/>
      <c r="J588" s="46"/>
      <c r="K588" s="2"/>
      <c r="L588" s="2"/>
      <c r="M588" s="2"/>
    </row>
    <row r="589" spans="1:20" hidden="1">
      <c r="A589" s="488" t="s">
        <v>122</v>
      </c>
      <c r="B589" s="497"/>
      <c r="C589" s="9"/>
      <c r="D589" s="229" t="s">
        <v>184</v>
      </c>
      <c r="E589" s="117">
        <f>IF('Cumulative Cost Share Budget'!$L583='Split CS budget (F)'!$L$1,'Cumulative Cost Share Budget'!E583,0)</f>
        <v>0</v>
      </c>
      <c r="F589" s="117">
        <f>IF('Cumulative Cost Share Budget'!$L583='Split CS budget (F)'!$L$1,'Cumulative Cost Share Budget'!F583,0)</f>
        <v>0</v>
      </c>
      <c r="G589" s="117">
        <f>IF('Cumulative Cost Share Budget'!$L583='Split CS budget (F)'!$L$1,'Cumulative Cost Share Budget'!G583,0)</f>
        <v>0</v>
      </c>
      <c r="H589" s="117">
        <f>IF('Cumulative Cost Share Budget'!$L583='Split CS budget (F)'!$L$1,'Cumulative Cost Share Budget'!H583,0)</f>
        <v>0</v>
      </c>
      <c r="I589" s="117">
        <f>IF('Cumulative Cost Share Budget'!$L583='Split CS budget (F)'!$L$1,'Cumulative Cost Share Budget'!I583,0)</f>
        <v>0</v>
      </c>
      <c r="J589" s="73"/>
      <c r="K589" s="2"/>
      <c r="L589" s="2"/>
      <c r="M589" s="2"/>
    </row>
    <row r="590" spans="1:20" hidden="1">
      <c r="A590" s="486"/>
      <c r="B590" s="486"/>
      <c r="D590" s="229" t="s">
        <v>264</v>
      </c>
      <c r="E590" s="117">
        <f>IF('Cumulative Cost Share Budget'!$L586='Split CS budget (F)'!$L$1,'Cumulative Cost Share Budget'!E586,0)</f>
        <v>0</v>
      </c>
      <c r="F590" s="117">
        <f>IF('Cumulative Cost Share Budget'!$L586='Split CS budget (F)'!$L$1,'Cumulative Cost Share Budget'!F586,0)</f>
        <v>0</v>
      </c>
      <c r="G590" s="117">
        <f>IF('Cumulative Cost Share Budget'!$L586='Split CS budget (F)'!$L$1,'Cumulative Cost Share Budget'!G586,0)</f>
        <v>0</v>
      </c>
      <c r="H590" s="117">
        <f>IF('Cumulative Cost Share Budget'!$L586='Split CS budget (F)'!$L$1,'Cumulative Cost Share Budget'!H586,0)</f>
        <v>0</v>
      </c>
      <c r="I590" s="117">
        <f>IF('Cumulative Cost Share Budget'!$L586='Split CS budget (F)'!$L$1,'Cumulative Cost Share Budget'!I586,0)</f>
        <v>0</v>
      </c>
      <c r="J590" s="73"/>
      <c r="K590" s="2"/>
      <c r="L590" s="2"/>
      <c r="M590" s="2"/>
    </row>
    <row r="591" spans="1:20" hidden="1">
      <c r="A591" s="488" t="s">
        <v>169</v>
      </c>
      <c r="B591" s="545">
        <f>IF('Cumulative Cost Share Budget'!$L591='Split CS budget (F)'!$L$1,'Cumulative Cost Share Budget'!B591,0)</f>
        <v>0</v>
      </c>
      <c r="C591" s="9"/>
      <c r="D591" s="229" t="s">
        <v>265</v>
      </c>
      <c r="E591" s="117">
        <f>IF('Cumulative Cost Share Budget'!$L587='Split CS budget (F)'!$L$1,'Cumulative Cost Share Budget'!E587,0)</f>
        <v>0</v>
      </c>
      <c r="F591" s="117">
        <f>IF('Cumulative Cost Share Budget'!$L587='Split CS budget (F)'!$L$1,'Cumulative Cost Share Budget'!F587,0)</f>
        <v>0</v>
      </c>
      <c r="G591" s="117">
        <f>IF('Cumulative Cost Share Budget'!$L587='Split CS budget (F)'!$L$1,'Cumulative Cost Share Budget'!G587,0)</f>
        <v>0</v>
      </c>
      <c r="H591" s="117">
        <f>IF('Cumulative Cost Share Budget'!$L587='Split CS budget (F)'!$L$1,'Cumulative Cost Share Budget'!H587,0)</f>
        <v>0</v>
      </c>
      <c r="I591" s="117">
        <f>IF('Cumulative Cost Share Budget'!$L587='Split CS budget (F)'!$L$1,'Cumulative Cost Share Budget'!I587,0)</f>
        <v>0</v>
      </c>
      <c r="J591" s="73"/>
      <c r="K591" s="2"/>
      <c r="L591" s="2"/>
      <c r="M591" s="2"/>
    </row>
    <row r="592" spans="1:20" hidden="1">
      <c r="A592" s="800">
        <f>IF('Cumulative Cost Share Budget'!L592='Split CS budget (F)'!$L$1,'Cumulative Cost Share Budget'!A592,0)</f>
        <v>0</v>
      </c>
      <c r="B592" s="486"/>
      <c r="D592" s="229" t="s">
        <v>266</v>
      </c>
      <c r="E592" s="117">
        <f>IF('Cumulative Cost Share Budget'!$L588='Split CS budget (F)'!$L$1,'Cumulative Cost Share Budget'!E588,0)</f>
        <v>0</v>
      </c>
      <c r="F592" s="117">
        <f>IF('Cumulative Cost Share Budget'!$L588='Split CS budget (F)'!$L$1,'Cumulative Cost Share Budget'!F588,0)</f>
        <v>0</v>
      </c>
      <c r="G592" s="117">
        <f>IF('Cumulative Cost Share Budget'!$L588='Split CS budget (F)'!$L$1,'Cumulative Cost Share Budget'!G588,0)</f>
        <v>0</v>
      </c>
      <c r="H592" s="117">
        <f>IF('Cumulative Cost Share Budget'!$L588='Split CS budget (F)'!$L$1,'Cumulative Cost Share Budget'!H588,0)</f>
        <v>0</v>
      </c>
      <c r="I592" s="117">
        <f>IF('Cumulative Cost Share Budget'!$L588='Split CS budget (F)'!$L$1,'Cumulative Cost Share Budget'!I588,0)</f>
        <v>0</v>
      </c>
      <c r="J592" s="46"/>
      <c r="K592" s="2"/>
      <c r="L592" s="2"/>
      <c r="M592" s="2"/>
    </row>
    <row r="593" spans="1:16" hidden="1">
      <c r="A593" s="800"/>
      <c r="B593" s="489" t="s">
        <v>41</v>
      </c>
      <c r="C593" s="68" t="s">
        <v>42</v>
      </c>
      <c r="D593" s="26"/>
      <c r="E593" s="14"/>
      <c r="F593" s="14"/>
      <c r="G593" s="14"/>
      <c r="H593" s="14"/>
      <c r="I593" s="14"/>
      <c r="J593" s="46"/>
      <c r="K593" s="2"/>
      <c r="L593" s="2"/>
      <c r="M593" s="2"/>
    </row>
    <row r="594" spans="1:16" hidden="1">
      <c r="A594" s="801"/>
      <c r="B594" s="498" t="s">
        <v>43</v>
      </c>
      <c r="C594" s="116">
        <f>IF('Cumulative Cost Share Budget'!$L594='Split CS budget (F)'!$L$1,'Cumulative Cost Share Budget'!C594,0)</f>
        <v>0</v>
      </c>
      <c r="D594" s="26"/>
      <c r="E594" s="235">
        <f>IF('Cumulative Cost Share Budget'!$L594='Split CS budget (F)'!$L$1,'Cumulative Cost Share Budget'!E594,0)</f>
        <v>0</v>
      </c>
      <c r="F594" s="235">
        <f>IF('Cumulative Cost Share Budget'!$L594='Split CS budget (F)'!$L$1,'Cumulative Cost Share Budget'!F594,0)</f>
        <v>0</v>
      </c>
      <c r="G594" s="235">
        <f>IF('Cumulative Cost Share Budget'!$L594='Split CS budget (F)'!$L$1,'Cumulative Cost Share Budget'!G594,0)</f>
        <v>0</v>
      </c>
      <c r="H594" s="235">
        <f>IF('Cumulative Cost Share Budget'!$L594='Split CS budget (F)'!$L$1,'Cumulative Cost Share Budget'!H594,0)</f>
        <v>0</v>
      </c>
      <c r="I594" s="235">
        <f>IF('Cumulative Cost Share Budget'!$L594='Split CS budget (F)'!$L$1,'Cumulative Cost Share Budget'!I594,0)</f>
        <v>0</v>
      </c>
      <c r="J594" s="158">
        <f t="shared" ref="J594:J599" si="338">SUM(E594:I594)</f>
        <v>0</v>
      </c>
      <c r="K594" s="2"/>
      <c r="L594" s="2"/>
      <c r="M594" s="2"/>
    </row>
    <row r="595" spans="1:16" hidden="1">
      <c r="A595" s="801"/>
      <c r="B595" s="498" t="s">
        <v>44</v>
      </c>
      <c r="C595" s="116">
        <f>IF('Cumulative Cost Share Budget'!$L595='Split CS budget (F)'!$L$1,'Cumulative Cost Share Budget'!C595,0)</f>
        <v>0</v>
      </c>
      <c r="D595" s="26"/>
      <c r="E595" s="235">
        <f>IF('Cumulative Cost Share Budget'!$L595='Split CS budget (F)'!$L$1,'Cumulative Cost Share Budget'!E595,0)</f>
        <v>0</v>
      </c>
      <c r="F595" s="235">
        <f>IF('Cumulative Cost Share Budget'!$L595='Split CS budget (F)'!$L$1,'Cumulative Cost Share Budget'!F595,0)</f>
        <v>0</v>
      </c>
      <c r="G595" s="235">
        <f>IF('Cumulative Cost Share Budget'!$L595='Split CS budget (F)'!$L$1,'Cumulative Cost Share Budget'!G595,0)</f>
        <v>0</v>
      </c>
      <c r="H595" s="235">
        <f>IF('Cumulative Cost Share Budget'!$L595='Split CS budget (F)'!$L$1,'Cumulative Cost Share Budget'!H595,0)</f>
        <v>0</v>
      </c>
      <c r="I595" s="235">
        <f>IF('Cumulative Cost Share Budget'!$L595='Split CS budget (F)'!$L$1,'Cumulative Cost Share Budget'!I595,0)</f>
        <v>0</v>
      </c>
      <c r="J595" s="158">
        <f t="shared" si="338"/>
        <v>0</v>
      </c>
      <c r="K595" s="2"/>
      <c r="L595" s="2"/>
      <c r="M595" s="2"/>
    </row>
    <row r="596" spans="1:16" hidden="1">
      <c r="A596" s="801"/>
      <c r="B596" s="498" t="s">
        <v>182</v>
      </c>
      <c r="C596" s="116">
        <f>IF('Cumulative Cost Share Budget'!$L596='Split CS budget (F)'!$L$1,'Cumulative Cost Share Budget'!C596,0)</f>
        <v>0</v>
      </c>
      <c r="D596" s="26"/>
      <c r="E596" s="235">
        <f>IF('Cumulative Cost Share Budget'!$L596='Split CS budget (F)'!$L$1,'Cumulative Cost Share Budget'!E596,0)</f>
        <v>0</v>
      </c>
      <c r="F596" s="235">
        <f>IF('Cumulative Cost Share Budget'!$L596='Split CS budget (F)'!$L$1,'Cumulative Cost Share Budget'!F596,0)</f>
        <v>0</v>
      </c>
      <c r="G596" s="235">
        <f>IF('Cumulative Cost Share Budget'!$L596='Split CS budget (F)'!$L$1,'Cumulative Cost Share Budget'!G596,0)</f>
        <v>0</v>
      </c>
      <c r="H596" s="235">
        <f>IF('Cumulative Cost Share Budget'!$L596='Split CS budget (F)'!$L$1,'Cumulative Cost Share Budget'!H596,0)</f>
        <v>0</v>
      </c>
      <c r="I596" s="235">
        <f>IF('Cumulative Cost Share Budget'!$L596='Split CS budget (F)'!$L$1,'Cumulative Cost Share Budget'!I596,0)</f>
        <v>0</v>
      </c>
      <c r="J596" s="158">
        <f t="shared" si="338"/>
        <v>0</v>
      </c>
      <c r="K596" s="2"/>
      <c r="L596" s="2"/>
      <c r="M596" s="2"/>
    </row>
    <row r="597" spans="1:16" hidden="1">
      <c r="A597" s="801"/>
      <c r="B597" s="498" t="s">
        <v>45</v>
      </c>
      <c r="C597" s="116">
        <f>IF('Cumulative Cost Share Budget'!$L597='Split CS budget (F)'!$L$1,'Cumulative Cost Share Budget'!C597,0)</f>
        <v>0</v>
      </c>
      <c r="D597" s="26"/>
      <c r="E597" s="235">
        <f>IF('Cumulative Cost Share Budget'!$L597='Split CS budget (F)'!$L$1,'Cumulative Cost Share Budget'!E597,0)</f>
        <v>0</v>
      </c>
      <c r="F597" s="235">
        <f>IF('Cumulative Cost Share Budget'!$L597='Split CS budget (F)'!$L$1,'Cumulative Cost Share Budget'!F597,0)</f>
        <v>0</v>
      </c>
      <c r="G597" s="235">
        <f>IF('Cumulative Cost Share Budget'!$L597='Split CS budget (F)'!$L$1,'Cumulative Cost Share Budget'!G597,0)</f>
        <v>0</v>
      </c>
      <c r="H597" s="235">
        <f>IF('Cumulative Cost Share Budget'!$L597='Split CS budget (F)'!$L$1,'Cumulative Cost Share Budget'!H597,0)</f>
        <v>0</v>
      </c>
      <c r="I597" s="235">
        <f>IF('Cumulative Cost Share Budget'!$L597='Split CS budget (F)'!$L$1,'Cumulative Cost Share Budget'!I597,0)</f>
        <v>0</v>
      </c>
      <c r="J597" s="158">
        <f t="shared" si="338"/>
        <v>0</v>
      </c>
      <c r="K597" s="2"/>
      <c r="L597" s="2"/>
      <c r="M597" s="8"/>
      <c r="N597" s="2"/>
      <c r="O597" s="2"/>
      <c r="P597" s="2"/>
    </row>
    <row r="598" spans="1:16" hidden="1">
      <c r="A598" s="801"/>
      <c r="B598" s="498" t="s">
        <v>46</v>
      </c>
      <c r="C598" s="116">
        <f>IF('Cumulative Cost Share Budget'!$L598='Split CS budget (F)'!$L$1,'Cumulative Cost Share Budget'!C598,0)</f>
        <v>0</v>
      </c>
      <c r="D598" s="26"/>
      <c r="E598" s="235">
        <f>IF('Cumulative Cost Share Budget'!$L598='Split CS budget (F)'!$L$1,'Cumulative Cost Share Budget'!E598,0)</f>
        <v>0</v>
      </c>
      <c r="F598" s="235">
        <f>IF('Cumulative Cost Share Budget'!$L598='Split CS budget (F)'!$L$1,'Cumulative Cost Share Budget'!F598,0)</f>
        <v>0</v>
      </c>
      <c r="G598" s="235">
        <f>IF('Cumulative Cost Share Budget'!$L598='Split CS budget (F)'!$L$1,'Cumulative Cost Share Budget'!G598,0)</f>
        <v>0</v>
      </c>
      <c r="H598" s="235">
        <f>IF('Cumulative Cost Share Budget'!$L598='Split CS budget (F)'!$L$1,'Cumulative Cost Share Budget'!H598,0)</f>
        <v>0</v>
      </c>
      <c r="I598" s="235">
        <f>IF('Cumulative Cost Share Budget'!$L598='Split CS budget (F)'!$L$1,'Cumulative Cost Share Budget'!I598,0)</f>
        <v>0</v>
      </c>
      <c r="J598" s="158">
        <f t="shared" si="338"/>
        <v>0</v>
      </c>
      <c r="K598" s="2"/>
      <c r="L598" s="2"/>
      <c r="M598" s="2"/>
    </row>
    <row r="599" spans="1:16" hidden="1">
      <c r="A599" s="801"/>
      <c r="B599" s="498" t="s">
        <v>47</v>
      </c>
      <c r="C599" s="116">
        <f>IF('Cumulative Cost Share Budget'!$L599='Split CS budget (F)'!$L$1,'Cumulative Cost Share Budget'!C599,0)</f>
        <v>0</v>
      </c>
      <c r="D599" s="26"/>
      <c r="E599" s="235">
        <f>IF('Cumulative Cost Share Budget'!$L599='Split CS budget (F)'!$L$1,'Cumulative Cost Share Budget'!E599,0)</f>
        <v>0</v>
      </c>
      <c r="F599" s="235">
        <f>IF('Cumulative Cost Share Budget'!$L599='Split CS budget (F)'!$L$1,'Cumulative Cost Share Budget'!F599,0)</f>
        <v>0</v>
      </c>
      <c r="G599" s="235">
        <f>IF('Cumulative Cost Share Budget'!$L599='Split CS budget (F)'!$L$1,'Cumulative Cost Share Budget'!G599,0)</f>
        <v>0</v>
      </c>
      <c r="H599" s="235">
        <f>IF('Cumulative Cost Share Budget'!$L599='Split CS budget (F)'!$L$1,'Cumulative Cost Share Budget'!H599,0)</f>
        <v>0</v>
      </c>
      <c r="I599" s="235">
        <f>IF('Cumulative Cost Share Budget'!$L599='Split CS budget (F)'!$L$1,'Cumulative Cost Share Budget'!I599,0)</f>
        <v>0</v>
      </c>
      <c r="J599" s="158">
        <f t="shared" si="338"/>
        <v>0</v>
      </c>
      <c r="K599" s="2"/>
      <c r="L599" s="2"/>
      <c r="M599" s="2"/>
    </row>
    <row r="600" spans="1:16" hidden="1">
      <c r="A600" s="740" t="s">
        <v>57</v>
      </c>
      <c r="B600" s="740"/>
      <c r="C600" s="740"/>
      <c r="D600" s="740"/>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6"/>
      <c r="B601" s="486"/>
      <c r="E601" s="3"/>
      <c r="F601" s="2"/>
      <c r="G601" s="2"/>
      <c r="H601" s="2"/>
      <c r="I601" s="2"/>
      <c r="J601" s="46"/>
      <c r="K601" s="2"/>
      <c r="L601" s="2"/>
      <c r="M601" s="2"/>
    </row>
    <row r="602" spans="1:16" hidden="1">
      <c r="A602" s="488" t="s">
        <v>122</v>
      </c>
      <c r="B602" s="497"/>
      <c r="C602" s="9"/>
      <c r="D602" s="229" t="s">
        <v>184</v>
      </c>
      <c r="E602" s="117">
        <f>IF('Cumulative Cost Share Budget'!$L598='Split CS budget (F)'!$L$1,'Cumulative Cost Share Budget'!E598,0)</f>
        <v>0</v>
      </c>
      <c r="F602" s="117">
        <f>IF('Cumulative Cost Share Budget'!$L598='Split CS budget (F)'!$L$1,'Cumulative Cost Share Budget'!F598,0)</f>
        <v>0</v>
      </c>
      <c r="G602" s="117">
        <f>IF('Cumulative Cost Share Budget'!$L598='Split CS budget (F)'!$L$1,'Cumulative Cost Share Budget'!G598,0)</f>
        <v>0</v>
      </c>
      <c r="H602" s="117">
        <f>IF('Cumulative Cost Share Budget'!$L598='Split CS budget (F)'!$L$1,'Cumulative Cost Share Budget'!H598,0)</f>
        <v>0</v>
      </c>
      <c r="I602" s="117">
        <f>IF('Cumulative Cost Share Budget'!$L598='Split CS budget (F)'!$L$1,'Cumulative Cost Share Budget'!I598,0)</f>
        <v>0</v>
      </c>
      <c r="J602" s="73"/>
      <c r="K602" s="2"/>
      <c r="L602" s="2"/>
      <c r="M602" s="2"/>
    </row>
    <row r="603" spans="1:16" hidden="1">
      <c r="A603" s="486"/>
      <c r="B603" s="486"/>
      <c r="D603" s="229" t="s">
        <v>264</v>
      </c>
      <c r="E603" s="117">
        <f>IF('Cumulative Cost Share Budget'!$L599='Split CS budget (F)'!$L$1,'Cumulative Cost Share Budget'!E599,0)</f>
        <v>0</v>
      </c>
      <c r="F603" s="117">
        <f>IF('Cumulative Cost Share Budget'!$L599='Split CS budget (F)'!$L$1,'Cumulative Cost Share Budget'!F599,0)</f>
        <v>0</v>
      </c>
      <c r="G603" s="117">
        <f>IF('Cumulative Cost Share Budget'!$L599='Split CS budget (F)'!$L$1,'Cumulative Cost Share Budget'!G599,0)</f>
        <v>0</v>
      </c>
      <c r="H603" s="117">
        <f>IF('Cumulative Cost Share Budget'!$L599='Split CS budget (F)'!$L$1,'Cumulative Cost Share Budget'!H599,0)</f>
        <v>0</v>
      </c>
      <c r="I603" s="117">
        <f>IF('Cumulative Cost Share Budget'!$L599='Split CS budget (F)'!$L$1,'Cumulative Cost Share Budget'!I599,0)</f>
        <v>0</v>
      </c>
      <c r="J603" s="73"/>
      <c r="K603" s="2"/>
      <c r="L603" s="2"/>
      <c r="M603" s="2"/>
    </row>
    <row r="604" spans="1:16" hidden="1">
      <c r="A604" s="488" t="s">
        <v>169</v>
      </c>
      <c r="B604" s="545">
        <f>IF('Cumulative Cost Share Budget'!$L604='Split CS budget (F)'!$L$1,'Cumulative Cost Share Budget'!B604,0)</f>
        <v>0</v>
      </c>
      <c r="C604" s="9"/>
      <c r="D604" s="229" t="s">
        <v>265</v>
      </c>
      <c r="E604" s="117">
        <f>IF('Cumulative Cost Share Budget'!$L600='Split CS budget (F)'!$L$1,'Cumulative Cost Share Budget'!E600,0)</f>
        <v>0</v>
      </c>
      <c r="F604" s="117">
        <f>IF('Cumulative Cost Share Budget'!$L600='Split CS budget (F)'!$L$1,'Cumulative Cost Share Budget'!F600,0)</f>
        <v>0</v>
      </c>
      <c r="G604" s="117">
        <f>IF('Cumulative Cost Share Budget'!$L600='Split CS budget (F)'!$L$1,'Cumulative Cost Share Budget'!G600,0)</f>
        <v>0</v>
      </c>
      <c r="H604" s="117">
        <f>IF('Cumulative Cost Share Budget'!$L600='Split CS budget (F)'!$L$1,'Cumulative Cost Share Budget'!H600,0)</f>
        <v>0</v>
      </c>
      <c r="I604" s="117">
        <f>IF('Cumulative Cost Share Budget'!$L600='Split CS budget (F)'!$L$1,'Cumulative Cost Share Budget'!I600,0)</f>
        <v>0</v>
      </c>
      <c r="J604" s="73"/>
      <c r="K604" s="2"/>
      <c r="L604" s="2"/>
      <c r="M604" s="2"/>
    </row>
    <row r="605" spans="1:16" hidden="1">
      <c r="A605" s="800">
        <f>IF('Cumulative Cost Share Budget'!L605='Split CS budget (F)'!$L$1,'Cumulative Cost Share Budget'!A605,0)</f>
        <v>0</v>
      </c>
      <c r="B605" s="486"/>
      <c r="D605" s="229" t="s">
        <v>266</v>
      </c>
      <c r="E605" s="117">
        <f>IF('Cumulative Cost Share Budget'!$L601='Split CS budget (F)'!$L$1,'Cumulative Cost Share Budget'!E601,0)</f>
        <v>0</v>
      </c>
      <c r="F605" s="117">
        <f>IF('Cumulative Cost Share Budget'!$L601='Split CS budget (F)'!$L$1,'Cumulative Cost Share Budget'!F601,0)</f>
        <v>0</v>
      </c>
      <c r="G605" s="117">
        <f>IF('Cumulative Cost Share Budget'!$L601='Split CS budget (F)'!$L$1,'Cumulative Cost Share Budget'!G601,0)</f>
        <v>0</v>
      </c>
      <c r="H605" s="117">
        <f>IF('Cumulative Cost Share Budget'!$L601='Split CS budget (F)'!$L$1,'Cumulative Cost Share Budget'!H601,0)</f>
        <v>0</v>
      </c>
      <c r="I605" s="117">
        <f>IF('Cumulative Cost Share Budget'!$L601='Split CS budget (F)'!$L$1,'Cumulative Cost Share Budget'!I601,0)</f>
        <v>0</v>
      </c>
      <c r="J605" s="46"/>
      <c r="K605" s="2"/>
      <c r="L605" s="2"/>
      <c r="M605" s="2"/>
    </row>
    <row r="606" spans="1:16" hidden="1">
      <c r="A606" s="800"/>
      <c r="B606" s="489" t="s">
        <v>41</v>
      </c>
      <c r="C606" s="68" t="s">
        <v>42</v>
      </c>
      <c r="D606" s="26"/>
      <c r="E606" s="14"/>
      <c r="F606" s="14"/>
      <c r="G606" s="14"/>
      <c r="H606" s="14"/>
      <c r="I606" s="14"/>
      <c r="J606" s="46"/>
      <c r="K606" s="2"/>
      <c r="L606" s="2"/>
      <c r="M606" s="2"/>
    </row>
    <row r="607" spans="1:16" hidden="1">
      <c r="A607" s="801"/>
      <c r="B607" s="498" t="s">
        <v>43</v>
      </c>
      <c r="C607" s="116">
        <f>IF('Cumulative Cost Share Budget'!$L607='Split CS budget (F)'!$L$1,'Cumulative Cost Share Budget'!C607,0)</f>
        <v>0</v>
      </c>
      <c r="D607" s="26"/>
      <c r="E607" s="235">
        <f>IF('Cumulative Cost Share Budget'!$L607='Split CS budget (F)'!$L$1,'Cumulative Cost Share Budget'!E607,0)</f>
        <v>0</v>
      </c>
      <c r="F607" s="235">
        <f>IF('Cumulative Cost Share Budget'!$L607='Split CS budget (F)'!$L$1,'Cumulative Cost Share Budget'!F607,0)</f>
        <v>0</v>
      </c>
      <c r="G607" s="235">
        <f>IF('Cumulative Cost Share Budget'!$L607='Split CS budget (F)'!$L$1,'Cumulative Cost Share Budget'!G607,0)</f>
        <v>0</v>
      </c>
      <c r="H607" s="235">
        <f>IF('Cumulative Cost Share Budget'!$L607='Split CS budget (F)'!$L$1,'Cumulative Cost Share Budget'!H607,0)</f>
        <v>0</v>
      </c>
      <c r="I607" s="235">
        <f>IF('Cumulative Cost Share Budget'!$L607='Split CS budget (F)'!$L$1,'Cumulative Cost Share Budget'!I607,0)</f>
        <v>0</v>
      </c>
      <c r="J607" s="158">
        <f t="shared" ref="J607:J612" si="340">SUM(E607:I607)</f>
        <v>0</v>
      </c>
      <c r="K607" s="2"/>
      <c r="L607" s="2"/>
      <c r="M607" s="2"/>
    </row>
    <row r="608" spans="1:16" hidden="1">
      <c r="A608" s="801"/>
      <c r="B608" s="498" t="s">
        <v>44</v>
      </c>
      <c r="C608" s="116">
        <f>IF('Cumulative Cost Share Budget'!$L608='Split CS budget (F)'!$L$1,'Cumulative Cost Share Budget'!C608,0)</f>
        <v>0</v>
      </c>
      <c r="D608" s="26"/>
      <c r="E608" s="235">
        <f>IF('Cumulative Cost Share Budget'!$L608='Split CS budget (F)'!$L$1,'Cumulative Cost Share Budget'!E608,0)</f>
        <v>0</v>
      </c>
      <c r="F608" s="235">
        <f>IF('Cumulative Cost Share Budget'!$L608='Split CS budget (F)'!$L$1,'Cumulative Cost Share Budget'!F608,0)</f>
        <v>0</v>
      </c>
      <c r="G608" s="235">
        <f>IF('Cumulative Cost Share Budget'!$L608='Split CS budget (F)'!$L$1,'Cumulative Cost Share Budget'!G608,0)</f>
        <v>0</v>
      </c>
      <c r="H608" s="235">
        <f>IF('Cumulative Cost Share Budget'!$L608='Split CS budget (F)'!$L$1,'Cumulative Cost Share Budget'!H608,0)</f>
        <v>0</v>
      </c>
      <c r="I608" s="235">
        <f>IF('Cumulative Cost Share Budget'!$L608='Split CS budget (F)'!$L$1,'Cumulative Cost Share Budget'!I608,0)</f>
        <v>0</v>
      </c>
      <c r="J608" s="158">
        <f t="shared" si="340"/>
        <v>0</v>
      </c>
      <c r="K608" s="2"/>
      <c r="L608" s="2"/>
      <c r="M608" s="2"/>
    </row>
    <row r="609" spans="1:17" hidden="1">
      <c r="A609" s="801"/>
      <c r="B609" s="498" t="s">
        <v>182</v>
      </c>
      <c r="C609" s="116">
        <f>IF('Cumulative Cost Share Budget'!$L609='Split CS budget (F)'!$L$1,'Cumulative Cost Share Budget'!C609,0)</f>
        <v>0</v>
      </c>
      <c r="D609" s="26"/>
      <c r="E609" s="235">
        <f>IF('Cumulative Cost Share Budget'!$L609='Split CS budget (F)'!$L$1,'Cumulative Cost Share Budget'!E609,0)</f>
        <v>0</v>
      </c>
      <c r="F609" s="235">
        <f>IF('Cumulative Cost Share Budget'!$L609='Split CS budget (F)'!$L$1,'Cumulative Cost Share Budget'!F609,0)</f>
        <v>0</v>
      </c>
      <c r="G609" s="235">
        <f>IF('Cumulative Cost Share Budget'!$L609='Split CS budget (F)'!$L$1,'Cumulative Cost Share Budget'!G609,0)</f>
        <v>0</v>
      </c>
      <c r="H609" s="235">
        <f>IF('Cumulative Cost Share Budget'!$L609='Split CS budget (F)'!$L$1,'Cumulative Cost Share Budget'!H609,0)</f>
        <v>0</v>
      </c>
      <c r="I609" s="235">
        <f>IF('Cumulative Cost Share Budget'!$L609='Split CS budget (F)'!$L$1,'Cumulative Cost Share Budget'!I609,0)</f>
        <v>0</v>
      </c>
      <c r="J609" s="158">
        <f t="shared" si="340"/>
        <v>0</v>
      </c>
      <c r="K609" s="2"/>
      <c r="L609" s="2"/>
      <c r="M609" s="2"/>
    </row>
    <row r="610" spans="1:17" hidden="1">
      <c r="A610" s="801"/>
      <c r="B610" s="498" t="s">
        <v>45</v>
      </c>
      <c r="C610" s="116">
        <f>IF('Cumulative Cost Share Budget'!$L610='Split CS budget (F)'!$L$1,'Cumulative Cost Share Budget'!C610,0)</f>
        <v>0</v>
      </c>
      <c r="D610" s="26"/>
      <c r="E610" s="235">
        <f>IF('Cumulative Cost Share Budget'!$L610='Split CS budget (F)'!$L$1,'Cumulative Cost Share Budget'!E610,0)</f>
        <v>0</v>
      </c>
      <c r="F610" s="235">
        <f>IF('Cumulative Cost Share Budget'!$L610='Split CS budget (F)'!$L$1,'Cumulative Cost Share Budget'!F610,0)</f>
        <v>0</v>
      </c>
      <c r="G610" s="235">
        <f>IF('Cumulative Cost Share Budget'!$L610='Split CS budget (F)'!$L$1,'Cumulative Cost Share Budget'!G610,0)</f>
        <v>0</v>
      </c>
      <c r="H610" s="235">
        <f>IF('Cumulative Cost Share Budget'!$L610='Split CS budget (F)'!$L$1,'Cumulative Cost Share Budget'!H610,0)</f>
        <v>0</v>
      </c>
      <c r="I610" s="235">
        <f>IF('Cumulative Cost Share Budget'!$L610='Split CS budget (F)'!$L$1,'Cumulative Cost Share Budget'!I610,0)</f>
        <v>0</v>
      </c>
      <c r="J610" s="158">
        <f t="shared" si="340"/>
        <v>0</v>
      </c>
      <c r="K610" s="2"/>
      <c r="L610" s="2"/>
      <c r="M610" s="8"/>
      <c r="N610" s="2"/>
      <c r="O610" s="2"/>
      <c r="P610" s="2"/>
      <c r="Q610" s="2"/>
    </row>
    <row r="611" spans="1:17" hidden="1">
      <c r="A611" s="801"/>
      <c r="B611" s="498" t="s">
        <v>46</v>
      </c>
      <c r="C611" s="116">
        <f>IF('Cumulative Cost Share Budget'!$L611='Split CS budget (F)'!$L$1,'Cumulative Cost Share Budget'!C611,0)</f>
        <v>0</v>
      </c>
      <c r="D611" s="26"/>
      <c r="E611" s="235">
        <f>IF('Cumulative Cost Share Budget'!$L611='Split CS budget (F)'!$L$1,'Cumulative Cost Share Budget'!E611,0)</f>
        <v>0</v>
      </c>
      <c r="F611" s="235">
        <f>IF('Cumulative Cost Share Budget'!$L611='Split CS budget (F)'!$L$1,'Cumulative Cost Share Budget'!F611,0)</f>
        <v>0</v>
      </c>
      <c r="G611" s="235">
        <f>IF('Cumulative Cost Share Budget'!$L611='Split CS budget (F)'!$L$1,'Cumulative Cost Share Budget'!G611,0)</f>
        <v>0</v>
      </c>
      <c r="H611" s="235">
        <f>IF('Cumulative Cost Share Budget'!$L611='Split CS budget (F)'!$L$1,'Cumulative Cost Share Budget'!H611,0)</f>
        <v>0</v>
      </c>
      <c r="I611" s="235">
        <f>IF('Cumulative Cost Share Budget'!$L611='Split CS budget (F)'!$L$1,'Cumulative Cost Share Budget'!I611,0)</f>
        <v>0</v>
      </c>
      <c r="J611" s="158">
        <f t="shared" si="340"/>
        <v>0</v>
      </c>
      <c r="K611" s="2"/>
      <c r="L611" s="2"/>
      <c r="M611" s="2"/>
      <c r="N611" s="2"/>
      <c r="O611" s="2"/>
      <c r="P611" s="2"/>
      <c r="Q611" s="2"/>
    </row>
    <row r="612" spans="1:17" hidden="1">
      <c r="A612" s="801"/>
      <c r="B612" s="498" t="s">
        <v>47</v>
      </c>
      <c r="C612" s="116">
        <f>IF('Cumulative Cost Share Budget'!$L612='Split CS budget (F)'!$L$1,'Cumulative Cost Share Budget'!C612,0)</f>
        <v>0</v>
      </c>
      <c r="D612" s="26"/>
      <c r="E612" s="235">
        <f>IF('Cumulative Cost Share Budget'!$L612='Split CS budget (F)'!$L$1,'Cumulative Cost Share Budget'!E612,0)</f>
        <v>0</v>
      </c>
      <c r="F612" s="235">
        <f>IF('Cumulative Cost Share Budget'!$L612='Split CS budget (F)'!$L$1,'Cumulative Cost Share Budget'!F612,0)</f>
        <v>0</v>
      </c>
      <c r="G612" s="235">
        <f>IF('Cumulative Cost Share Budget'!$L612='Split CS budget (F)'!$L$1,'Cumulative Cost Share Budget'!G612,0)</f>
        <v>0</v>
      </c>
      <c r="H612" s="235">
        <f>IF('Cumulative Cost Share Budget'!$L612='Split CS budget (F)'!$L$1,'Cumulative Cost Share Budget'!H612,0)</f>
        <v>0</v>
      </c>
      <c r="I612" s="235">
        <f>IF('Cumulative Cost Share Budget'!$L612='Split CS budget (F)'!$L$1,'Cumulative Cost Share Budget'!I612,0)</f>
        <v>0</v>
      </c>
      <c r="J612" s="158">
        <f t="shared" si="340"/>
        <v>0</v>
      </c>
      <c r="K612" s="29"/>
      <c r="L612" s="29"/>
      <c r="M612" s="2"/>
    </row>
    <row r="613" spans="1:17" hidden="1">
      <c r="A613" s="740" t="s">
        <v>57</v>
      </c>
      <c r="B613" s="740"/>
      <c r="C613" s="740"/>
      <c r="D613" s="740"/>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57" t="s">
        <v>51</v>
      </c>
      <c r="C614" s="757"/>
      <c r="D614" s="757"/>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45">
        <f>IF('Cumulative Cost Share Budget'!$L617='Split CS budget (F)'!$L$1,'Cumulative Cost Share Budget'!A617,0)</f>
        <v>0</v>
      </c>
      <c r="B617" s="493">
        <f>IF('Cumulative Cost Share Budget'!L617='Split CS budget (F)'!$L$1,'Cumulative Cost Share Budget'!B617,0)</f>
        <v>0</v>
      </c>
      <c r="D617" s="3"/>
      <c r="E617" s="161">
        <f>IF('Cumulative Cost Share Budget'!$L617='Split CS budget (F)'!$L$1,'Cumulative Cost Share Budget'!E617,0)</f>
        <v>0</v>
      </c>
      <c r="F617" s="161">
        <f>IF('Cumulative Cost Share Budget'!$L617='Split CS budget (F)'!$L$1,'Cumulative Cost Share Budget'!F617,0)</f>
        <v>0</v>
      </c>
      <c r="G617" s="161">
        <f>IF('Cumulative Cost Share Budget'!$L617='Split CS budget (F)'!$L$1,'Cumulative Cost Share Budget'!G617,0)</f>
        <v>0</v>
      </c>
      <c r="H617" s="161">
        <f>IF('Cumulative Cost Share Budget'!$L617='Split CS budget (F)'!$L$1,'Cumulative Cost Share Budget'!H617,0)</f>
        <v>0</v>
      </c>
      <c r="I617" s="161">
        <f>IF('Cumulative Cost Share Budget'!$L617='Split CS budget (F)'!$L$1,'Cumulative Cost Share Budget'!I617,0)</f>
        <v>0</v>
      </c>
      <c r="J617" s="70">
        <f>SUM(E617:I617)</f>
        <v>0</v>
      </c>
      <c r="K617" s="2"/>
      <c r="L617" s="2"/>
      <c r="M617" s="2"/>
    </row>
    <row r="618" spans="1:17" hidden="1">
      <c r="A618" s="545">
        <f>IF('Cumulative Cost Share Budget'!$L618='Split CS budget (F)'!$L$1,'Cumulative Cost Share Budget'!A618,0)</f>
        <v>0</v>
      </c>
      <c r="B618" s="493">
        <f>IF('Cumulative Cost Share Budget'!L618='Split CS budget (F)'!$L$1,'Cumulative Cost Share Budget'!B618,0)</f>
        <v>0</v>
      </c>
      <c r="D618" s="3"/>
      <c r="E618" s="161">
        <f>IF('Cumulative Cost Share Budget'!$L618='Split CS budget (F)'!$L$1,'Cumulative Cost Share Budget'!E618,0)</f>
        <v>0</v>
      </c>
      <c r="F618" s="161">
        <f>IF('Cumulative Cost Share Budget'!$L618='Split CS budget (F)'!$L$1,'Cumulative Cost Share Budget'!F618,0)</f>
        <v>0</v>
      </c>
      <c r="G618" s="161">
        <f>IF('Cumulative Cost Share Budget'!$L618='Split CS budget (F)'!$L$1,'Cumulative Cost Share Budget'!G618,0)</f>
        <v>0</v>
      </c>
      <c r="H618" s="161">
        <f>IF('Cumulative Cost Share Budget'!$L618='Split CS budget (F)'!$L$1,'Cumulative Cost Share Budget'!H618,0)</f>
        <v>0</v>
      </c>
      <c r="I618" s="161">
        <f>IF('Cumulative Cost Share Budget'!$L618='Split CS budget (F)'!$L$1,'Cumulative Cost Share Budget'!I618,0)</f>
        <v>0</v>
      </c>
      <c r="J618" s="70">
        <f t="shared" ref="J618:J624" si="343">SUM(E618:I618)</f>
        <v>0</v>
      </c>
      <c r="K618" s="2"/>
      <c r="L618" s="2"/>
      <c r="M618" s="2"/>
    </row>
    <row r="619" spans="1:17" hidden="1">
      <c r="A619" s="545">
        <f>IF('Cumulative Cost Share Budget'!$L619='Split CS budget (F)'!$L$1,'Cumulative Cost Share Budget'!A619,0)</f>
        <v>0</v>
      </c>
      <c r="B619" s="493"/>
      <c r="D619" s="3"/>
      <c r="E619" s="161">
        <f>IF('Cumulative Cost Share Budget'!$L619='Split CS budget (F)'!$L$1,'Cumulative Cost Share Budget'!E619,0)</f>
        <v>0</v>
      </c>
      <c r="F619" s="161">
        <f>IF('Cumulative Cost Share Budget'!$L619='Split CS budget (F)'!$L$1,'Cumulative Cost Share Budget'!F619,0)</f>
        <v>0</v>
      </c>
      <c r="G619" s="161">
        <f>IF('Cumulative Cost Share Budget'!$L619='Split CS budget (F)'!$L$1,'Cumulative Cost Share Budget'!G619,0)</f>
        <v>0</v>
      </c>
      <c r="H619" s="161">
        <f>IF('Cumulative Cost Share Budget'!$L619='Split CS budget (F)'!$L$1,'Cumulative Cost Share Budget'!H619,0)</f>
        <v>0</v>
      </c>
      <c r="I619" s="161">
        <f>IF('Cumulative Cost Share Budget'!$L619='Split CS budget (F)'!$L$1,'Cumulative Cost Share Budget'!I619,0)</f>
        <v>0</v>
      </c>
      <c r="J619" s="70">
        <f t="shared" si="343"/>
        <v>0</v>
      </c>
      <c r="K619" s="2"/>
      <c r="L619" s="2"/>
      <c r="M619" s="2"/>
    </row>
    <row r="620" spans="1:17" hidden="1">
      <c r="A620" s="545">
        <f>IF('Cumulative Cost Share Budget'!$L620='Split CS budget (F)'!$L$1,'Cumulative Cost Share Budget'!A620,0)</f>
        <v>0</v>
      </c>
      <c r="B620" s="493"/>
      <c r="D620" s="3"/>
      <c r="E620" s="161">
        <f>IF('Cumulative Cost Share Budget'!$L620='Split CS budget (F)'!$L$1,'Cumulative Cost Share Budget'!E620,0)</f>
        <v>0</v>
      </c>
      <c r="F620" s="161">
        <f>IF('Cumulative Cost Share Budget'!$L620='Split CS budget (F)'!$L$1,'Cumulative Cost Share Budget'!F620,0)</f>
        <v>0</v>
      </c>
      <c r="G620" s="161">
        <f>IF('Cumulative Cost Share Budget'!$L620='Split CS budget (F)'!$L$1,'Cumulative Cost Share Budget'!G620,0)</f>
        <v>0</v>
      </c>
      <c r="H620" s="161">
        <f>IF('Cumulative Cost Share Budget'!$L620='Split CS budget (F)'!$L$1,'Cumulative Cost Share Budget'!H620,0)</f>
        <v>0</v>
      </c>
      <c r="I620" s="161">
        <f>IF('Cumulative Cost Share Budget'!$L620='Split CS budget (F)'!$L$1,'Cumulative Cost Share Budget'!I620,0)</f>
        <v>0</v>
      </c>
      <c r="J620" s="70">
        <f t="shared" si="343"/>
        <v>0</v>
      </c>
      <c r="K620" s="2"/>
      <c r="L620" s="2"/>
      <c r="M620" s="2"/>
    </row>
    <row r="621" spans="1:17" hidden="1">
      <c r="A621" s="545">
        <f>IF('Cumulative Cost Share Budget'!$L621='Split CS budget (F)'!$L$1,'Cumulative Cost Share Budget'!A621,0)</f>
        <v>0</v>
      </c>
      <c r="B621" s="493">
        <f>IF('Cumulative Cost Share Budget'!L619='Split CS budget (F)'!$L$1,'Cumulative Cost Share Budget'!B619,0)</f>
        <v>0</v>
      </c>
      <c r="D621" s="3"/>
      <c r="E621" s="161">
        <f>IF('Cumulative Cost Share Budget'!$L621='Split CS budget (F)'!$L$1,'Cumulative Cost Share Budget'!E621,0)</f>
        <v>0</v>
      </c>
      <c r="F621" s="161">
        <f>IF('Cumulative Cost Share Budget'!$L621='Split CS budget (F)'!$L$1,'Cumulative Cost Share Budget'!F621,0)</f>
        <v>0</v>
      </c>
      <c r="G621" s="161">
        <f>IF('Cumulative Cost Share Budget'!$L621='Split CS budget (F)'!$L$1,'Cumulative Cost Share Budget'!G621,0)</f>
        <v>0</v>
      </c>
      <c r="H621" s="161">
        <f>IF('Cumulative Cost Share Budget'!$L621='Split CS budget (F)'!$L$1,'Cumulative Cost Share Budget'!H621,0)</f>
        <v>0</v>
      </c>
      <c r="I621" s="161">
        <f>IF('Cumulative Cost Share Budget'!$L621='Split CS budget (F)'!$L$1,'Cumulative Cost Share Budget'!I621,0)</f>
        <v>0</v>
      </c>
      <c r="J621" s="70">
        <f t="shared" si="343"/>
        <v>0</v>
      </c>
      <c r="K621" s="2"/>
      <c r="L621" s="2"/>
      <c r="M621" s="2"/>
      <c r="N621" s="2"/>
      <c r="O621" s="2"/>
      <c r="P621" s="2"/>
    </row>
    <row r="622" spans="1:17" hidden="1">
      <c r="A622" s="545">
        <f>IF('Cumulative Cost Share Budget'!$L622='Split CS budget (F)'!$L$1,'Cumulative Cost Share Budget'!A622,0)</f>
        <v>0</v>
      </c>
      <c r="B622" s="493">
        <f>IF('Cumulative Cost Share Budget'!L620='Split CS budget (F)'!$L$1,'Cumulative Cost Share Budget'!B620,0)</f>
        <v>0</v>
      </c>
      <c r="D622" s="3"/>
      <c r="E622" s="161">
        <f>IF('Cumulative Cost Share Budget'!$L622='Split CS budget (F)'!$L$1,'Cumulative Cost Share Budget'!E622,0)</f>
        <v>0</v>
      </c>
      <c r="F622" s="161">
        <f>IF('Cumulative Cost Share Budget'!$L622='Split CS budget (F)'!$L$1,'Cumulative Cost Share Budget'!F622,0)</f>
        <v>0</v>
      </c>
      <c r="G622" s="161">
        <f>IF('Cumulative Cost Share Budget'!$L622='Split CS budget (F)'!$L$1,'Cumulative Cost Share Budget'!G622,0)</f>
        <v>0</v>
      </c>
      <c r="H622" s="161">
        <f>IF('Cumulative Cost Share Budget'!$L622='Split CS budget (F)'!$L$1,'Cumulative Cost Share Budget'!H622,0)</f>
        <v>0</v>
      </c>
      <c r="I622" s="161">
        <f>IF('Cumulative Cost Share Budget'!$L622='Split CS budget (F)'!$L$1,'Cumulative Cost Share Budget'!I622,0)</f>
        <v>0</v>
      </c>
      <c r="J622" s="70">
        <f t="shared" si="343"/>
        <v>0</v>
      </c>
      <c r="K622" s="2"/>
      <c r="L622" s="2"/>
      <c r="M622" s="2"/>
      <c r="N622" s="2"/>
      <c r="O622" s="2"/>
      <c r="P622" s="2"/>
    </row>
    <row r="623" spans="1:17" hidden="1">
      <c r="A623" s="545">
        <f>IF('Cumulative Cost Share Budget'!$L623='Split CS budget (F)'!$L$1,'Cumulative Cost Share Budget'!A623,0)</f>
        <v>0</v>
      </c>
      <c r="B623" s="493">
        <f>IF('Cumulative Cost Share Budget'!L623='Split CS budget (F)'!$L$1,'Cumulative Cost Share Budget'!B623,0)</f>
        <v>0</v>
      </c>
      <c r="D623" s="3"/>
      <c r="E623" s="161">
        <f>IF('Cumulative Cost Share Budget'!$L623='Split CS budget (F)'!$L$1,'Cumulative Cost Share Budget'!E623,0)</f>
        <v>0</v>
      </c>
      <c r="F623" s="161">
        <f>IF('Cumulative Cost Share Budget'!$L623='Split CS budget (F)'!$L$1,'Cumulative Cost Share Budget'!F623,0)</f>
        <v>0</v>
      </c>
      <c r="G623" s="161">
        <f>IF('Cumulative Cost Share Budget'!$L623='Split CS budget (F)'!$L$1,'Cumulative Cost Share Budget'!G623,0)</f>
        <v>0</v>
      </c>
      <c r="H623" s="161">
        <f>IF('Cumulative Cost Share Budget'!$L623='Split CS budget (F)'!$L$1,'Cumulative Cost Share Budget'!H623,0)</f>
        <v>0</v>
      </c>
      <c r="I623" s="161">
        <f>IF('Cumulative Cost Share Budget'!$L623='Split CS budget (F)'!$L$1,'Cumulative Cost Share Budget'!I623,0)</f>
        <v>0</v>
      </c>
      <c r="J623" s="70">
        <f t="shared" si="343"/>
        <v>0</v>
      </c>
      <c r="K623" s="2"/>
      <c r="L623" s="2"/>
      <c r="M623" s="2"/>
    </row>
    <row r="624" spans="1:17" hidden="1">
      <c r="A624" s="545">
        <f>IF('Cumulative Cost Share Budget'!$L624='Split CS budget (F)'!$L$1,'Cumulative Cost Share Budget'!A624,0)</f>
        <v>0</v>
      </c>
      <c r="B624" s="493">
        <f>IF('Cumulative Cost Share Budget'!L624='Split CS budget (F)'!$L$1,'Cumulative Cost Share Budget'!B624,0)</f>
        <v>0</v>
      </c>
      <c r="D624" s="3"/>
      <c r="E624" s="161">
        <f>IF('Cumulative Cost Share Budget'!$L624='Split CS budget (F)'!$L$1,'Cumulative Cost Share Budget'!E624,0)</f>
        <v>0</v>
      </c>
      <c r="F624" s="161">
        <f>IF('Cumulative Cost Share Budget'!$L624='Split CS budget (F)'!$L$1,'Cumulative Cost Share Budget'!F624,0)</f>
        <v>0</v>
      </c>
      <c r="G624" s="161">
        <f>IF('Cumulative Cost Share Budget'!$L624='Split CS budget (F)'!$L$1,'Cumulative Cost Share Budget'!G624,0)</f>
        <v>0</v>
      </c>
      <c r="H624" s="161">
        <f>IF('Cumulative Cost Share Budget'!$L624='Split CS budget (F)'!$L$1,'Cumulative Cost Share Budget'!H624,0)</f>
        <v>0</v>
      </c>
      <c r="I624" s="161">
        <f>IF('Cumulative Cost Share Budget'!$L624='Split CS budget (F)'!$L$1,'Cumulative Cost Share Budget'!I624,0)</f>
        <v>0</v>
      </c>
      <c r="J624" s="70">
        <f t="shared" si="343"/>
        <v>0</v>
      </c>
      <c r="K624" s="2"/>
      <c r="L624" s="2"/>
      <c r="M624" s="2"/>
    </row>
    <row r="625" spans="1:16">
      <c r="A625" s="740" t="s">
        <v>57</v>
      </c>
      <c r="B625" s="740"/>
      <c r="C625" s="740"/>
      <c r="D625" s="740"/>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6"/>
      <c r="B626" s="486"/>
      <c r="E626" s="3"/>
      <c r="F626" s="2"/>
      <c r="G626" s="2"/>
      <c r="H626" s="2"/>
      <c r="I626" s="2"/>
      <c r="J626" s="46"/>
      <c r="K626" s="2"/>
      <c r="L626" s="2"/>
      <c r="M626" s="2"/>
    </row>
    <row r="627" spans="1:16" hidden="1">
      <c r="A627" s="488" t="s">
        <v>122</v>
      </c>
      <c r="B627" s="497"/>
      <c r="C627" s="9"/>
      <c r="D627" s="229" t="s">
        <v>184</v>
      </c>
      <c r="E627" s="117">
        <f>IF('Cumulative Cost Share Budget'!$L623='Split CS budget (F)'!$L$1,'Cumulative Cost Share Budget'!E623,0)</f>
        <v>0</v>
      </c>
      <c r="F627" s="117">
        <f>IF('Cumulative Cost Share Budget'!$L623='Split CS budget (F)'!$L$1,'Cumulative Cost Share Budget'!F623,0)</f>
        <v>0</v>
      </c>
      <c r="G627" s="117">
        <f>IF('Cumulative Cost Share Budget'!$L623='Split CS budget (F)'!$L$1,'Cumulative Cost Share Budget'!G623,0)</f>
        <v>0</v>
      </c>
      <c r="H627" s="117">
        <f>IF('Cumulative Cost Share Budget'!$L623='Split CS budget (F)'!$L$1,'Cumulative Cost Share Budget'!H623,0)</f>
        <v>0</v>
      </c>
      <c r="I627" s="117">
        <f>IF('Cumulative Cost Share Budget'!$L623='Split CS budget (F)'!$L$1,'Cumulative Cost Share Budget'!I623,0)</f>
        <v>0</v>
      </c>
      <c r="J627" s="73"/>
      <c r="K627" s="2"/>
      <c r="L627" s="2"/>
      <c r="M627" s="2"/>
    </row>
    <row r="628" spans="1:16" hidden="1">
      <c r="A628" s="486"/>
      <c r="B628" s="486"/>
      <c r="D628" s="229" t="s">
        <v>264</v>
      </c>
      <c r="E628" s="117">
        <f>IF('Cumulative Cost Share Budget'!$L624='Split CS budget (F)'!$L$1,'Cumulative Cost Share Budget'!E624,0)</f>
        <v>0</v>
      </c>
      <c r="F628" s="117">
        <f>IF('Cumulative Cost Share Budget'!$L624='Split CS budget (F)'!$L$1,'Cumulative Cost Share Budget'!F624,0)</f>
        <v>0</v>
      </c>
      <c r="G628" s="117">
        <f>IF('Cumulative Cost Share Budget'!$L624='Split CS budget (F)'!$L$1,'Cumulative Cost Share Budget'!G624,0)</f>
        <v>0</v>
      </c>
      <c r="H628" s="117">
        <f>IF('Cumulative Cost Share Budget'!$L624='Split CS budget (F)'!$L$1,'Cumulative Cost Share Budget'!H624,0)</f>
        <v>0</v>
      </c>
      <c r="I628" s="117">
        <f>IF('Cumulative Cost Share Budget'!$L624='Split CS budget (F)'!$L$1,'Cumulative Cost Share Budget'!I624,0)</f>
        <v>0</v>
      </c>
      <c r="J628" s="73"/>
      <c r="K628" s="2"/>
      <c r="L628" s="2"/>
      <c r="M628" s="2"/>
    </row>
    <row r="629" spans="1:16" hidden="1">
      <c r="A629" s="488" t="s">
        <v>169</v>
      </c>
      <c r="B629" s="545">
        <f>IF('Cumulative Cost Share Budget'!$L629='Split CS budget (F)'!$L$1,'Cumulative Cost Share Budget'!B629,0)</f>
        <v>0</v>
      </c>
      <c r="C629" s="9"/>
      <c r="D629" s="229" t="s">
        <v>265</v>
      </c>
      <c r="E629" s="117">
        <f>IF('Cumulative Cost Share Budget'!$L625='Split CS budget (F)'!$L$1,'Cumulative Cost Share Budget'!E625,0)</f>
        <v>0</v>
      </c>
      <c r="F629" s="117">
        <f>IF('Cumulative Cost Share Budget'!$L625='Split CS budget (F)'!$L$1,'Cumulative Cost Share Budget'!F625,0)</f>
        <v>0</v>
      </c>
      <c r="G629" s="117">
        <f>IF('Cumulative Cost Share Budget'!$L625='Split CS budget (F)'!$L$1,'Cumulative Cost Share Budget'!G625,0)</f>
        <v>0</v>
      </c>
      <c r="H629" s="117">
        <f>IF('Cumulative Cost Share Budget'!$L625='Split CS budget (F)'!$L$1,'Cumulative Cost Share Budget'!H625,0)</f>
        <v>0</v>
      </c>
      <c r="I629" s="117">
        <f>IF('Cumulative Cost Share Budget'!$L625='Split CS budget (F)'!$L$1,'Cumulative Cost Share Budget'!I625,0)</f>
        <v>0</v>
      </c>
      <c r="J629" s="73"/>
      <c r="K629" s="2"/>
      <c r="L629" s="2"/>
      <c r="M629" s="2"/>
    </row>
    <row r="630" spans="1:16" hidden="1">
      <c r="A630" s="800">
        <f>IF('Cumulative Cost Share Budget'!L630='Split CS budget (F)'!$L$1,'Cumulative Cost Share Budget'!A630,0)</f>
        <v>0</v>
      </c>
      <c r="B630" s="486"/>
      <c r="D630" s="229" t="s">
        <v>266</v>
      </c>
      <c r="E630" s="117">
        <f>IF('Cumulative Cost Share Budget'!$L626='Split CS budget (F)'!$L$1,'Cumulative Cost Share Budget'!E626,0)</f>
        <v>0</v>
      </c>
      <c r="F630" s="117">
        <f>IF('Cumulative Cost Share Budget'!$L626='Split CS budget (F)'!$L$1,'Cumulative Cost Share Budget'!F626,0)</f>
        <v>0</v>
      </c>
      <c r="G630" s="117">
        <f>IF('Cumulative Cost Share Budget'!$L626='Split CS budget (F)'!$L$1,'Cumulative Cost Share Budget'!G626,0)</f>
        <v>0</v>
      </c>
      <c r="H630" s="117">
        <f>IF('Cumulative Cost Share Budget'!$L626='Split CS budget (F)'!$L$1,'Cumulative Cost Share Budget'!H626,0)</f>
        <v>0</v>
      </c>
      <c r="I630" s="117">
        <f>IF('Cumulative Cost Share Budget'!$L626='Split CS budget (F)'!$L$1,'Cumulative Cost Share Budget'!I626,0)</f>
        <v>0</v>
      </c>
      <c r="J630" s="46"/>
      <c r="K630" s="2"/>
      <c r="L630" s="2"/>
      <c r="M630" s="2"/>
    </row>
    <row r="631" spans="1:16" hidden="1">
      <c r="A631" s="800"/>
      <c r="B631" s="489" t="s">
        <v>41</v>
      </c>
      <c r="C631" s="68" t="s">
        <v>42</v>
      </c>
      <c r="D631" s="26"/>
      <c r="E631" s="14"/>
      <c r="F631" s="14"/>
      <c r="G631" s="14"/>
      <c r="H631" s="14"/>
      <c r="I631" s="14"/>
      <c r="J631" s="46"/>
      <c r="K631" s="2"/>
      <c r="L631" s="2"/>
      <c r="M631" s="2"/>
    </row>
    <row r="632" spans="1:16" hidden="1">
      <c r="A632" s="801"/>
      <c r="B632" s="498" t="s">
        <v>43</v>
      </c>
      <c r="C632" s="116">
        <f>IF('Cumulative Cost Share Budget'!$L632='Split CS budget (F)'!$L$1,'Cumulative Cost Share Budget'!C632,0)</f>
        <v>0</v>
      </c>
      <c r="D632" s="26"/>
      <c r="E632" s="235">
        <f>IF('Cumulative Cost Share Budget'!$L632='Split CS budget (F)'!$L$1,'Cumulative Cost Share Budget'!E632,0)</f>
        <v>0</v>
      </c>
      <c r="F632" s="235">
        <f>IF('Cumulative Cost Share Budget'!$L632='Split CS budget (F)'!$L$1,'Cumulative Cost Share Budget'!F632,0)</f>
        <v>0</v>
      </c>
      <c r="G632" s="235">
        <f>IF('Cumulative Cost Share Budget'!$L632='Split CS budget (F)'!$L$1,'Cumulative Cost Share Budget'!G632,0)</f>
        <v>0</v>
      </c>
      <c r="H632" s="235">
        <f>IF('Cumulative Cost Share Budget'!$L632='Split CS budget (F)'!$L$1,'Cumulative Cost Share Budget'!H632,0)</f>
        <v>0</v>
      </c>
      <c r="I632" s="235">
        <f>IF('Cumulative Cost Share Budget'!$L632='Split CS budget (F)'!$L$1,'Cumulative Cost Share Budget'!I632,0)</f>
        <v>0</v>
      </c>
      <c r="J632" s="158">
        <f t="shared" ref="J632:J637" si="345">SUM(E632:I632)</f>
        <v>0</v>
      </c>
      <c r="K632" s="2"/>
      <c r="L632" s="2"/>
      <c r="M632" s="2"/>
    </row>
    <row r="633" spans="1:16" hidden="1">
      <c r="A633" s="801"/>
      <c r="B633" s="498" t="s">
        <v>44</v>
      </c>
      <c r="C633" s="116">
        <f>IF('Cumulative Cost Share Budget'!$L633='Split CS budget (F)'!$L$1,'Cumulative Cost Share Budget'!C633,0)</f>
        <v>0</v>
      </c>
      <c r="D633" s="26"/>
      <c r="E633" s="235">
        <f>IF('Cumulative Cost Share Budget'!$L633='Split CS budget (F)'!$L$1,'Cumulative Cost Share Budget'!E633,0)</f>
        <v>0</v>
      </c>
      <c r="F633" s="235">
        <f>IF('Cumulative Cost Share Budget'!$L633='Split CS budget (F)'!$L$1,'Cumulative Cost Share Budget'!F633,0)</f>
        <v>0</v>
      </c>
      <c r="G633" s="235">
        <f>IF('Cumulative Cost Share Budget'!$L633='Split CS budget (F)'!$L$1,'Cumulative Cost Share Budget'!G633,0)</f>
        <v>0</v>
      </c>
      <c r="H633" s="235">
        <f>IF('Cumulative Cost Share Budget'!$L633='Split CS budget (F)'!$L$1,'Cumulative Cost Share Budget'!H633,0)</f>
        <v>0</v>
      </c>
      <c r="I633" s="235">
        <f>IF('Cumulative Cost Share Budget'!$L633='Split CS budget (F)'!$L$1,'Cumulative Cost Share Budget'!I633,0)</f>
        <v>0</v>
      </c>
      <c r="J633" s="158">
        <f t="shared" si="345"/>
        <v>0</v>
      </c>
      <c r="K633" s="2"/>
      <c r="L633" s="2"/>
      <c r="M633" s="2"/>
    </row>
    <row r="634" spans="1:16" hidden="1">
      <c r="A634" s="801"/>
      <c r="B634" s="498" t="s">
        <v>182</v>
      </c>
      <c r="C634" s="116">
        <f>IF('Cumulative Cost Share Budget'!$L634='Split CS budget (F)'!$L$1,'Cumulative Cost Share Budget'!C634,0)</f>
        <v>0</v>
      </c>
      <c r="D634" s="26"/>
      <c r="E634" s="235">
        <f>IF('Cumulative Cost Share Budget'!$L634='Split CS budget (F)'!$L$1,'Cumulative Cost Share Budget'!E634,0)</f>
        <v>0</v>
      </c>
      <c r="F634" s="235">
        <f>IF('Cumulative Cost Share Budget'!$L634='Split CS budget (F)'!$L$1,'Cumulative Cost Share Budget'!F634,0)</f>
        <v>0</v>
      </c>
      <c r="G634" s="235">
        <f>IF('Cumulative Cost Share Budget'!$L634='Split CS budget (F)'!$L$1,'Cumulative Cost Share Budget'!G634,0)</f>
        <v>0</v>
      </c>
      <c r="H634" s="235">
        <f>IF('Cumulative Cost Share Budget'!$L634='Split CS budget (F)'!$L$1,'Cumulative Cost Share Budget'!H634,0)</f>
        <v>0</v>
      </c>
      <c r="I634" s="235">
        <f>IF('Cumulative Cost Share Budget'!$L634='Split CS budget (F)'!$L$1,'Cumulative Cost Share Budget'!I634,0)</f>
        <v>0</v>
      </c>
      <c r="J634" s="158">
        <f t="shared" si="345"/>
        <v>0</v>
      </c>
      <c r="K634" s="2"/>
      <c r="L634" s="2"/>
      <c r="M634" s="2"/>
    </row>
    <row r="635" spans="1:16" hidden="1">
      <c r="A635" s="801"/>
      <c r="B635" s="498" t="s">
        <v>45</v>
      </c>
      <c r="C635" s="116">
        <f>IF('Cumulative Cost Share Budget'!$L635='Split CS budget (F)'!$L$1,'Cumulative Cost Share Budget'!C635,0)</f>
        <v>0</v>
      </c>
      <c r="D635" s="26"/>
      <c r="E635" s="235">
        <f>IF('Cumulative Cost Share Budget'!$L635='Split CS budget (F)'!$L$1,'Cumulative Cost Share Budget'!E635,0)</f>
        <v>0</v>
      </c>
      <c r="F635" s="235">
        <f>IF('Cumulative Cost Share Budget'!$L635='Split CS budget (F)'!$L$1,'Cumulative Cost Share Budget'!F635,0)</f>
        <v>0</v>
      </c>
      <c r="G635" s="235">
        <f>IF('Cumulative Cost Share Budget'!$L635='Split CS budget (F)'!$L$1,'Cumulative Cost Share Budget'!G635,0)</f>
        <v>0</v>
      </c>
      <c r="H635" s="235">
        <f>IF('Cumulative Cost Share Budget'!$L635='Split CS budget (F)'!$L$1,'Cumulative Cost Share Budget'!H635,0)</f>
        <v>0</v>
      </c>
      <c r="I635" s="235">
        <f>IF('Cumulative Cost Share Budget'!$L635='Split CS budget (F)'!$L$1,'Cumulative Cost Share Budget'!I635,0)</f>
        <v>0</v>
      </c>
      <c r="J635" s="158">
        <f t="shared" si="345"/>
        <v>0</v>
      </c>
      <c r="K635" s="2"/>
      <c r="L635" s="2"/>
      <c r="M635" s="8"/>
      <c r="N635" s="2"/>
      <c r="O635" s="2"/>
      <c r="P635" s="2"/>
    </row>
    <row r="636" spans="1:16" hidden="1">
      <c r="A636" s="801"/>
      <c r="B636" s="498" t="s">
        <v>46</v>
      </c>
      <c r="C636" s="116">
        <f>IF('Cumulative Cost Share Budget'!$L636='Split CS budget (F)'!$L$1,'Cumulative Cost Share Budget'!C636,0)</f>
        <v>0</v>
      </c>
      <c r="D636" s="26"/>
      <c r="E636" s="235">
        <f>IF('Cumulative Cost Share Budget'!$L636='Split CS budget (F)'!$L$1,'Cumulative Cost Share Budget'!E636,0)</f>
        <v>0</v>
      </c>
      <c r="F636" s="235">
        <f>IF('Cumulative Cost Share Budget'!$L636='Split CS budget (F)'!$L$1,'Cumulative Cost Share Budget'!F636,0)</f>
        <v>0</v>
      </c>
      <c r="G636" s="235">
        <f>IF('Cumulative Cost Share Budget'!$L636='Split CS budget (F)'!$L$1,'Cumulative Cost Share Budget'!G636,0)</f>
        <v>0</v>
      </c>
      <c r="H636" s="235">
        <f>IF('Cumulative Cost Share Budget'!$L636='Split CS budget (F)'!$L$1,'Cumulative Cost Share Budget'!H636,0)</f>
        <v>0</v>
      </c>
      <c r="I636" s="235">
        <f>IF('Cumulative Cost Share Budget'!$L636='Split CS budget (F)'!$L$1,'Cumulative Cost Share Budget'!I636,0)</f>
        <v>0</v>
      </c>
      <c r="J636" s="158">
        <f t="shared" si="345"/>
        <v>0</v>
      </c>
      <c r="K636" s="2"/>
      <c r="L636" s="2"/>
      <c r="M636" s="2"/>
    </row>
    <row r="637" spans="1:16" hidden="1">
      <c r="A637" s="801"/>
      <c r="B637" s="498" t="s">
        <v>47</v>
      </c>
      <c r="C637" s="116">
        <f>IF('Cumulative Cost Share Budget'!$L637='Split CS budget (F)'!$L$1,'Cumulative Cost Share Budget'!C637,0)</f>
        <v>0</v>
      </c>
      <c r="D637" s="26"/>
      <c r="E637" s="235">
        <f>IF('Cumulative Cost Share Budget'!$L637='Split CS budget (F)'!$L$1,'Cumulative Cost Share Budget'!E637,0)</f>
        <v>0</v>
      </c>
      <c r="F637" s="235">
        <f>IF('Cumulative Cost Share Budget'!$L637='Split CS budget (F)'!$L$1,'Cumulative Cost Share Budget'!F637,0)</f>
        <v>0</v>
      </c>
      <c r="G637" s="235">
        <f>IF('Cumulative Cost Share Budget'!$L637='Split CS budget (F)'!$L$1,'Cumulative Cost Share Budget'!G637,0)</f>
        <v>0</v>
      </c>
      <c r="H637" s="235">
        <f>IF('Cumulative Cost Share Budget'!$L637='Split CS budget (F)'!$L$1,'Cumulative Cost Share Budget'!H637,0)</f>
        <v>0</v>
      </c>
      <c r="I637" s="235">
        <f>IF('Cumulative Cost Share Budget'!$L637='Split CS budget (F)'!$L$1,'Cumulative Cost Share Budget'!I637,0)</f>
        <v>0</v>
      </c>
      <c r="J637" s="158">
        <f t="shared" si="345"/>
        <v>0</v>
      </c>
      <c r="K637" s="2"/>
      <c r="L637" s="2"/>
      <c r="M637" s="2"/>
    </row>
    <row r="638" spans="1:16" hidden="1">
      <c r="A638" s="740" t="s">
        <v>57</v>
      </c>
      <c r="B638" s="740"/>
      <c r="C638" s="740"/>
      <c r="D638" s="740"/>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8" t="s">
        <v>122</v>
      </c>
      <c r="B640" s="497"/>
      <c r="C640" s="9"/>
      <c r="D640" s="229" t="s">
        <v>184</v>
      </c>
      <c r="E640" s="117">
        <f>IF('Cumulative Cost Share Budget'!$L636='Split CS budget (F)'!$L$1,'Cumulative Cost Share Budget'!E636,0)</f>
        <v>0</v>
      </c>
      <c r="F640" s="117">
        <f>IF('Cumulative Cost Share Budget'!$L636='Split CS budget (F)'!$L$1,'Cumulative Cost Share Budget'!F636,0)</f>
        <v>0</v>
      </c>
      <c r="G640" s="117">
        <f>IF('Cumulative Cost Share Budget'!$L636='Split CS budget (F)'!$L$1,'Cumulative Cost Share Budget'!G636,0)</f>
        <v>0</v>
      </c>
      <c r="H640" s="117">
        <f>IF('Cumulative Cost Share Budget'!$L636='Split CS budget (F)'!$L$1,'Cumulative Cost Share Budget'!H636,0)</f>
        <v>0</v>
      </c>
      <c r="I640" s="117">
        <f>IF('Cumulative Cost Share Budget'!$L636='Split CS budget (F)'!$L$1,'Cumulative Cost Share Budget'!I636,0)</f>
        <v>0</v>
      </c>
      <c r="J640" s="73"/>
      <c r="K640" s="2"/>
      <c r="L640" s="2"/>
      <c r="M640" s="2"/>
    </row>
    <row r="641" spans="1:17" hidden="1">
      <c r="A641" s="486"/>
      <c r="B641" s="486"/>
      <c r="D641" s="229" t="s">
        <v>264</v>
      </c>
      <c r="E641" s="117">
        <f>IF('Cumulative Cost Share Budget'!$L637='Split CS budget (F)'!$L$1,'Cumulative Cost Share Budget'!E637,0)</f>
        <v>0</v>
      </c>
      <c r="F641" s="117">
        <f>IF('Cumulative Cost Share Budget'!$L637='Split CS budget (F)'!$L$1,'Cumulative Cost Share Budget'!F637,0)</f>
        <v>0</v>
      </c>
      <c r="G641" s="117">
        <f>IF('Cumulative Cost Share Budget'!$L637='Split CS budget (F)'!$L$1,'Cumulative Cost Share Budget'!G637,0)</f>
        <v>0</v>
      </c>
      <c r="H641" s="117">
        <f>IF('Cumulative Cost Share Budget'!$L637='Split CS budget (F)'!$L$1,'Cumulative Cost Share Budget'!H637,0)</f>
        <v>0</v>
      </c>
      <c r="I641" s="117">
        <f>IF('Cumulative Cost Share Budget'!$L637='Split CS budget (F)'!$L$1,'Cumulative Cost Share Budget'!I637,0)</f>
        <v>0</v>
      </c>
      <c r="J641" s="73"/>
      <c r="K641" s="2"/>
      <c r="L641" s="2"/>
      <c r="M641" s="2"/>
    </row>
    <row r="642" spans="1:17" hidden="1">
      <c r="A642" s="488" t="s">
        <v>169</v>
      </c>
      <c r="B642" s="545">
        <f>IF('Cumulative Cost Share Budget'!$L642='Split CS budget (F)'!$L$1,'Cumulative Cost Share Budget'!B642,0)</f>
        <v>0</v>
      </c>
      <c r="C642" s="9"/>
      <c r="D642" s="229" t="s">
        <v>265</v>
      </c>
      <c r="E642" s="117">
        <f>IF('Cumulative Cost Share Budget'!$L638='Split CS budget (F)'!$L$1,'Cumulative Cost Share Budget'!E638,0)</f>
        <v>0</v>
      </c>
      <c r="F642" s="117">
        <f>IF('Cumulative Cost Share Budget'!$L638='Split CS budget (F)'!$L$1,'Cumulative Cost Share Budget'!F638,0)</f>
        <v>0</v>
      </c>
      <c r="G642" s="117">
        <f>IF('Cumulative Cost Share Budget'!$L638='Split CS budget (F)'!$L$1,'Cumulative Cost Share Budget'!G638,0)</f>
        <v>0</v>
      </c>
      <c r="H642" s="117">
        <f>IF('Cumulative Cost Share Budget'!$L638='Split CS budget (F)'!$L$1,'Cumulative Cost Share Budget'!H638,0)</f>
        <v>0</v>
      </c>
      <c r="I642" s="117">
        <f>IF('Cumulative Cost Share Budget'!$L638='Split CS budget (F)'!$L$1,'Cumulative Cost Share Budget'!I638,0)</f>
        <v>0</v>
      </c>
      <c r="J642" s="73"/>
      <c r="K642" s="2"/>
      <c r="L642" s="2"/>
      <c r="M642" s="2"/>
    </row>
    <row r="643" spans="1:17" hidden="1">
      <c r="A643" s="800">
        <f>IF('Cumulative Cost Share Budget'!L643='Split CS budget (F)'!$L$1,'Cumulative Cost Share Budget'!A643,0)</f>
        <v>0</v>
      </c>
      <c r="B643" s="486"/>
      <c r="D643" s="229" t="s">
        <v>266</v>
      </c>
      <c r="E643" s="117">
        <f>IF('Cumulative Cost Share Budget'!$L639='Split CS budget (F)'!$L$1,'Cumulative Cost Share Budget'!E639,0)</f>
        <v>0</v>
      </c>
      <c r="F643" s="117">
        <f>IF('Cumulative Cost Share Budget'!$L639='Split CS budget (F)'!$L$1,'Cumulative Cost Share Budget'!F639,0)</f>
        <v>0</v>
      </c>
      <c r="G643" s="117">
        <f>IF('Cumulative Cost Share Budget'!$L639='Split CS budget (F)'!$L$1,'Cumulative Cost Share Budget'!G639,0)</f>
        <v>0</v>
      </c>
      <c r="H643" s="117">
        <f>IF('Cumulative Cost Share Budget'!$L639='Split CS budget (F)'!$L$1,'Cumulative Cost Share Budget'!H639,0)</f>
        <v>0</v>
      </c>
      <c r="I643" s="117">
        <f>IF('Cumulative Cost Share Budget'!$L639='Split CS budget (F)'!$L$1,'Cumulative Cost Share Budget'!I639,0)</f>
        <v>0</v>
      </c>
      <c r="J643" s="46"/>
      <c r="K643" s="2"/>
      <c r="L643" s="2"/>
      <c r="M643" s="2"/>
    </row>
    <row r="644" spans="1:17" hidden="1">
      <c r="A644" s="800"/>
      <c r="B644" s="489" t="s">
        <v>41</v>
      </c>
      <c r="C644" s="68" t="s">
        <v>42</v>
      </c>
      <c r="D644" s="26"/>
      <c r="E644" s="14"/>
      <c r="F644" s="14"/>
      <c r="G644" s="14"/>
      <c r="H644" s="14"/>
      <c r="I644" s="14"/>
      <c r="J644" s="46"/>
      <c r="K644" s="2"/>
      <c r="L644" s="2"/>
      <c r="M644" s="2"/>
    </row>
    <row r="645" spans="1:17" hidden="1">
      <c r="A645" s="801"/>
      <c r="B645" s="498" t="s">
        <v>43</v>
      </c>
      <c r="C645" s="116">
        <f>IF('Cumulative Cost Share Budget'!$L645='Split CS budget (F)'!$L$1,'Cumulative Cost Share Budget'!C645,0)</f>
        <v>0</v>
      </c>
      <c r="D645" s="26"/>
      <c r="E645" s="235">
        <f>IF('Cumulative Cost Share Budget'!$L645='Split CS budget (F)'!$L$1,'Cumulative Cost Share Budget'!E645,0)</f>
        <v>0</v>
      </c>
      <c r="F645" s="235">
        <f>IF('Cumulative Cost Share Budget'!$L645='Split CS budget (F)'!$L$1,'Cumulative Cost Share Budget'!F645,0)</f>
        <v>0</v>
      </c>
      <c r="G645" s="235">
        <f>IF('Cumulative Cost Share Budget'!$L645='Split CS budget (F)'!$L$1,'Cumulative Cost Share Budget'!G645,0)</f>
        <v>0</v>
      </c>
      <c r="H645" s="235">
        <f>IF('Cumulative Cost Share Budget'!$L645='Split CS budget (F)'!$L$1,'Cumulative Cost Share Budget'!H645,0)</f>
        <v>0</v>
      </c>
      <c r="I645" s="235">
        <f>IF('Cumulative Cost Share Budget'!$L645='Split CS budget (F)'!$L$1,'Cumulative Cost Share Budget'!I645,0)</f>
        <v>0</v>
      </c>
      <c r="J645" s="158">
        <f t="shared" ref="J645:J650" si="347">SUM(E645:I645)</f>
        <v>0</v>
      </c>
      <c r="K645" s="2"/>
      <c r="L645" s="2"/>
      <c r="M645" s="2"/>
    </row>
    <row r="646" spans="1:17" hidden="1">
      <c r="A646" s="801"/>
      <c r="B646" s="498" t="s">
        <v>44</v>
      </c>
      <c r="C646" s="116">
        <f>IF('Cumulative Cost Share Budget'!$L646='Split CS budget (F)'!$L$1,'Cumulative Cost Share Budget'!C646,0)</f>
        <v>0</v>
      </c>
      <c r="D646" s="26"/>
      <c r="E646" s="235">
        <f>IF('Cumulative Cost Share Budget'!$L646='Split CS budget (F)'!$L$1,'Cumulative Cost Share Budget'!E646,0)</f>
        <v>0</v>
      </c>
      <c r="F646" s="235">
        <f>IF('Cumulative Cost Share Budget'!$L646='Split CS budget (F)'!$L$1,'Cumulative Cost Share Budget'!F646,0)</f>
        <v>0</v>
      </c>
      <c r="G646" s="235">
        <f>IF('Cumulative Cost Share Budget'!$L646='Split CS budget (F)'!$L$1,'Cumulative Cost Share Budget'!G646,0)</f>
        <v>0</v>
      </c>
      <c r="H646" s="235">
        <f>IF('Cumulative Cost Share Budget'!$L646='Split CS budget (F)'!$L$1,'Cumulative Cost Share Budget'!H646,0)</f>
        <v>0</v>
      </c>
      <c r="I646" s="235">
        <f>IF('Cumulative Cost Share Budget'!$L646='Split CS budget (F)'!$L$1,'Cumulative Cost Share Budget'!I646,0)</f>
        <v>0</v>
      </c>
      <c r="J646" s="158">
        <f t="shared" si="347"/>
        <v>0</v>
      </c>
      <c r="K646" s="2"/>
      <c r="L646" s="2"/>
      <c r="M646" s="2"/>
    </row>
    <row r="647" spans="1:17" hidden="1">
      <c r="A647" s="801"/>
      <c r="B647" s="498" t="s">
        <v>182</v>
      </c>
      <c r="C647" s="116">
        <f>IF('Cumulative Cost Share Budget'!$L647='Split CS budget (F)'!$L$1,'Cumulative Cost Share Budget'!C647,0)</f>
        <v>0</v>
      </c>
      <c r="D647" s="26"/>
      <c r="E647" s="235">
        <f>IF('Cumulative Cost Share Budget'!$L647='Split CS budget (F)'!$L$1,'Cumulative Cost Share Budget'!E647,0)</f>
        <v>0</v>
      </c>
      <c r="F647" s="235">
        <f>IF('Cumulative Cost Share Budget'!$L647='Split CS budget (F)'!$L$1,'Cumulative Cost Share Budget'!F647,0)</f>
        <v>0</v>
      </c>
      <c r="G647" s="235">
        <f>IF('Cumulative Cost Share Budget'!$L647='Split CS budget (F)'!$L$1,'Cumulative Cost Share Budget'!G647,0)</f>
        <v>0</v>
      </c>
      <c r="H647" s="235">
        <f>IF('Cumulative Cost Share Budget'!$L647='Split CS budget (F)'!$L$1,'Cumulative Cost Share Budget'!H647,0)</f>
        <v>0</v>
      </c>
      <c r="I647" s="235">
        <f>IF('Cumulative Cost Share Budget'!$L647='Split CS budget (F)'!$L$1,'Cumulative Cost Share Budget'!I647,0)</f>
        <v>0</v>
      </c>
      <c r="J647" s="158">
        <f t="shared" si="347"/>
        <v>0</v>
      </c>
      <c r="K647" s="2"/>
      <c r="L647" s="2"/>
      <c r="M647" s="2"/>
    </row>
    <row r="648" spans="1:17" hidden="1">
      <c r="A648" s="801"/>
      <c r="B648" s="498" t="s">
        <v>45</v>
      </c>
      <c r="C648" s="116">
        <f>IF('Cumulative Cost Share Budget'!$L648='Split CS budget (F)'!$L$1,'Cumulative Cost Share Budget'!C648,0)</f>
        <v>0</v>
      </c>
      <c r="D648" s="26"/>
      <c r="E648" s="235">
        <f>IF('Cumulative Cost Share Budget'!$L648='Split CS budget (F)'!$L$1,'Cumulative Cost Share Budget'!E648,0)</f>
        <v>0</v>
      </c>
      <c r="F648" s="235">
        <f>IF('Cumulative Cost Share Budget'!$L648='Split CS budget (F)'!$L$1,'Cumulative Cost Share Budget'!F648,0)</f>
        <v>0</v>
      </c>
      <c r="G648" s="235">
        <f>IF('Cumulative Cost Share Budget'!$L648='Split CS budget (F)'!$L$1,'Cumulative Cost Share Budget'!G648,0)</f>
        <v>0</v>
      </c>
      <c r="H648" s="235">
        <f>IF('Cumulative Cost Share Budget'!$L648='Split CS budget (F)'!$L$1,'Cumulative Cost Share Budget'!H648,0)</f>
        <v>0</v>
      </c>
      <c r="I648" s="235">
        <f>IF('Cumulative Cost Share Budget'!$L648='Split CS budget (F)'!$L$1,'Cumulative Cost Share Budget'!I648,0)</f>
        <v>0</v>
      </c>
      <c r="J648" s="158">
        <f t="shared" si="347"/>
        <v>0</v>
      </c>
      <c r="K648" s="2"/>
      <c r="L648" s="2"/>
      <c r="M648" s="8"/>
      <c r="N648" s="2"/>
      <c r="O648" s="2"/>
      <c r="P648" s="2"/>
      <c r="Q648" s="2"/>
    </row>
    <row r="649" spans="1:17" hidden="1">
      <c r="A649" s="801"/>
      <c r="B649" s="498" t="s">
        <v>46</v>
      </c>
      <c r="C649" s="116">
        <f>IF('Cumulative Cost Share Budget'!$L649='Split CS budget (F)'!$L$1,'Cumulative Cost Share Budget'!C649,0)</f>
        <v>0</v>
      </c>
      <c r="D649" s="26"/>
      <c r="E649" s="235">
        <f>IF('Cumulative Cost Share Budget'!$L649='Split CS budget (F)'!$L$1,'Cumulative Cost Share Budget'!E649,0)</f>
        <v>0</v>
      </c>
      <c r="F649" s="235">
        <f>IF('Cumulative Cost Share Budget'!$L649='Split CS budget (F)'!$L$1,'Cumulative Cost Share Budget'!F649,0)</f>
        <v>0</v>
      </c>
      <c r="G649" s="235">
        <f>IF('Cumulative Cost Share Budget'!$L649='Split CS budget (F)'!$L$1,'Cumulative Cost Share Budget'!G649,0)</f>
        <v>0</v>
      </c>
      <c r="H649" s="235">
        <f>IF('Cumulative Cost Share Budget'!$L649='Split CS budget (F)'!$L$1,'Cumulative Cost Share Budget'!H649,0)</f>
        <v>0</v>
      </c>
      <c r="I649" s="235">
        <f>IF('Cumulative Cost Share Budget'!$L649='Split CS budget (F)'!$L$1,'Cumulative Cost Share Budget'!I649,0)</f>
        <v>0</v>
      </c>
      <c r="J649" s="158">
        <f t="shared" si="347"/>
        <v>0</v>
      </c>
      <c r="K649" s="2"/>
      <c r="L649" s="2"/>
      <c r="M649" s="2"/>
      <c r="N649" s="8"/>
      <c r="O649" s="8"/>
      <c r="P649" s="8"/>
    </row>
    <row r="650" spans="1:17" hidden="1">
      <c r="A650" s="801"/>
      <c r="B650" s="498" t="s">
        <v>47</v>
      </c>
      <c r="C650" s="116">
        <f>IF('Cumulative Cost Share Budget'!$L650='Split CS budget (F)'!$L$1,'Cumulative Cost Share Budget'!C650,0)</f>
        <v>0</v>
      </c>
      <c r="D650" s="26"/>
      <c r="E650" s="235">
        <f>IF('Cumulative Cost Share Budget'!$L650='Split CS budget (F)'!$L$1,'Cumulative Cost Share Budget'!E650,0)</f>
        <v>0</v>
      </c>
      <c r="F650" s="235">
        <f>IF('Cumulative Cost Share Budget'!$L650='Split CS budget (F)'!$L$1,'Cumulative Cost Share Budget'!F650,0)</f>
        <v>0</v>
      </c>
      <c r="G650" s="235">
        <f>IF('Cumulative Cost Share Budget'!$L650='Split CS budget (F)'!$L$1,'Cumulative Cost Share Budget'!G650,0)</f>
        <v>0</v>
      </c>
      <c r="H650" s="235">
        <f>IF('Cumulative Cost Share Budget'!$L650='Split CS budget (F)'!$L$1,'Cumulative Cost Share Budget'!H650,0)</f>
        <v>0</v>
      </c>
      <c r="I650" s="235">
        <f>IF('Cumulative Cost Share Budget'!$L650='Split CS budget (F)'!$L$1,'Cumulative Cost Share Budget'!I650,0)</f>
        <v>0</v>
      </c>
      <c r="J650" s="158">
        <f t="shared" si="347"/>
        <v>0</v>
      </c>
      <c r="K650" s="29"/>
      <c r="L650" s="29"/>
      <c r="N650" s="8"/>
      <c r="O650" s="8"/>
      <c r="P650" s="8"/>
    </row>
    <row r="651" spans="1:17" hidden="1">
      <c r="A651" s="740" t="s">
        <v>57</v>
      </c>
      <c r="B651" s="740"/>
      <c r="C651" s="740"/>
      <c r="D651" s="740"/>
      <c r="E651" s="185">
        <f>SUM(E645:E650)</f>
        <v>0</v>
      </c>
      <c r="F651" s="185">
        <f t="shared" ref="F651:J651" si="348">SUM(F645:F650)</f>
        <v>0</v>
      </c>
      <c r="G651" s="185">
        <f t="shared" si="348"/>
        <v>0</v>
      </c>
      <c r="H651" s="185">
        <f t="shared" si="348"/>
        <v>0</v>
      </c>
      <c r="I651" s="185">
        <f t="shared" si="348"/>
        <v>0</v>
      </c>
      <c r="J651" s="186">
        <f t="shared" si="348"/>
        <v>0</v>
      </c>
    </row>
    <row r="652" spans="1:17">
      <c r="A652" s="74"/>
      <c r="B652" s="757" t="s">
        <v>58</v>
      </c>
      <c r="C652" s="757"/>
      <c r="D652" s="757"/>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545">
        <f>IF('Cumulative Cost Share Budget'!$L655='Split CS budget (F)'!$L$1,'Cumulative Cost Share Budget'!A655,0)</f>
        <v>0</v>
      </c>
      <c r="B655" s="492">
        <f>IF('Cumulative Cost Share Budget'!L655='Split CS budget (F)'!$L$1,'Cumulative Cost Share Budget'!B655,0)</f>
        <v>0</v>
      </c>
      <c r="C655" s="361"/>
      <c r="D655" s="362"/>
      <c r="E655" s="235">
        <f>IF('Cumulative Cost Share Budget'!$L655='Split CS budget (F)'!$L$1,'Cumulative Cost Share Budget'!E655,0)</f>
        <v>0</v>
      </c>
      <c r="F655" s="235">
        <f>IF('Cumulative Cost Share Budget'!$L655='Split CS budget (F)'!$L$1,'Cumulative Cost Share Budget'!F655,0)</f>
        <v>0</v>
      </c>
      <c r="G655" s="235">
        <f>IF('Cumulative Cost Share Budget'!$L655='Split CS budget (F)'!$L$1,'Cumulative Cost Share Budget'!G655,0)</f>
        <v>0</v>
      </c>
      <c r="H655" s="235">
        <f>IF('Cumulative Cost Share Budget'!$L655='Split CS budget (F)'!$L$1,'Cumulative Cost Share Budget'!H655,0)</f>
        <v>0</v>
      </c>
      <c r="I655" s="235">
        <f>IF('Cumulative Cost Share Budget'!$L655='Split CS budget (F)'!$L$1,'Cumulative Cost Share Budget'!I655,0)</f>
        <v>0</v>
      </c>
      <c r="J655" s="158">
        <f>SUM(E655:I655)</f>
        <v>0</v>
      </c>
    </row>
    <row r="656" spans="1:17" hidden="1">
      <c r="A656" s="545">
        <f>IF('Cumulative Cost Share Budget'!$L656='Split CS budget (F)'!$L$1,'Cumulative Cost Share Budget'!A656,0)</f>
        <v>0</v>
      </c>
      <c r="B656" s="492">
        <f>IF('Cumulative Cost Share Budget'!L656='Split CS budget (F)'!$L$1,'Cumulative Cost Share Budget'!B656,0)</f>
        <v>0</v>
      </c>
      <c r="C656" s="361"/>
      <c r="D656" s="362"/>
      <c r="E656" s="235">
        <f>IF('Cumulative Cost Share Budget'!$L656='Split CS budget (F)'!$L$1,'Cumulative Cost Share Budget'!E656,0)</f>
        <v>0</v>
      </c>
      <c r="F656" s="235">
        <f>IF('Cumulative Cost Share Budget'!$L656='Split CS budget (F)'!$L$1,'Cumulative Cost Share Budget'!F656,0)</f>
        <v>0</v>
      </c>
      <c r="G656" s="235">
        <f>IF('Cumulative Cost Share Budget'!$L656='Split CS budget (F)'!$L$1,'Cumulative Cost Share Budget'!G656,0)</f>
        <v>0</v>
      </c>
      <c r="H656" s="235">
        <f>IF('Cumulative Cost Share Budget'!$L656='Split CS budget (F)'!$L$1,'Cumulative Cost Share Budget'!H656,0)</f>
        <v>0</v>
      </c>
      <c r="I656" s="235">
        <f>IF('Cumulative Cost Share Budget'!$L656='Split CS budget (F)'!$L$1,'Cumulative Cost Share Budget'!I656,0)</f>
        <v>0</v>
      </c>
      <c r="J656" s="158">
        <f t="shared" ref="J656:J664" si="350">SUM(E656:I656)</f>
        <v>0</v>
      </c>
    </row>
    <row r="657" spans="1:16" hidden="1">
      <c r="A657" s="545">
        <f>IF('Cumulative Cost Share Budget'!$L657='Split CS budget (F)'!$L$1,'Cumulative Cost Share Budget'!A657,0)</f>
        <v>0</v>
      </c>
      <c r="B657" s="492">
        <f>IF('Cumulative Cost Share Budget'!L657='Split CS budget (F)'!$L$1,'Cumulative Cost Share Budget'!B657,0)</f>
        <v>0</v>
      </c>
      <c r="C657" s="361"/>
      <c r="D657" s="362"/>
      <c r="E657" s="235">
        <f>IF('Cumulative Cost Share Budget'!$L657='Split CS budget (F)'!$L$1,'Cumulative Cost Share Budget'!E657,0)</f>
        <v>0</v>
      </c>
      <c r="F657" s="235">
        <f>IF('Cumulative Cost Share Budget'!$L657='Split CS budget (F)'!$L$1,'Cumulative Cost Share Budget'!F657,0)</f>
        <v>0</v>
      </c>
      <c r="G657" s="235">
        <f>IF('Cumulative Cost Share Budget'!$L657='Split CS budget (F)'!$L$1,'Cumulative Cost Share Budget'!G657,0)</f>
        <v>0</v>
      </c>
      <c r="H657" s="235">
        <f>IF('Cumulative Cost Share Budget'!$L657='Split CS budget (F)'!$L$1,'Cumulative Cost Share Budget'!H657,0)</f>
        <v>0</v>
      </c>
      <c r="I657" s="235">
        <f>IF('Cumulative Cost Share Budget'!$L657='Split CS budget (F)'!$L$1,'Cumulative Cost Share Budget'!I657,0)</f>
        <v>0</v>
      </c>
      <c r="J657" s="158">
        <f t="shared" si="350"/>
        <v>0</v>
      </c>
    </row>
    <row r="658" spans="1:16" hidden="1">
      <c r="A658" s="545">
        <f>IF('Cumulative Cost Share Budget'!$L658='Split CS budget (F)'!$L$1,'Cumulative Cost Share Budget'!A658,0)</f>
        <v>0</v>
      </c>
      <c r="B658" s="492">
        <f>IF('Cumulative Cost Share Budget'!L658='Split CS budget (F)'!$L$1,'Cumulative Cost Share Budget'!B658,0)</f>
        <v>0</v>
      </c>
      <c r="C658" s="361"/>
      <c r="D658" s="362"/>
      <c r="E658" s="235">
        <f>IF('Cumulative Cost Share Budget'!$L658='Split CS budget (F)'!$L$1,'Cumulative Cost Share Budget'!E658,0)</f>
        <v>0</v>
      </c>
      <c r="F658" s="235">
        <f>IF('Cumulative Cost Share Budget'!$L658='Split CS budget (F)'!$L$1,'Cumulative Cost Share Budget'!F658,0)</f>
        <v>0</v>
      </c>
      <c r="G658" s="235">
        <f>IF('Cumulative Cost Share Budget'!$L658='Split CS budget (F)'!$L$1,'Cumulative Cost Share Budget'!G658,0)</f>
        <v>0</v>
      </c>
      <c r="H658" s="235">
        <f>IF('Cumulative Cost Share Budget'!$L658='Split CS budget (F)'!$L$1,'Cumulative Cost Share Budget'!H658,0)</f>
        <v>0</v>
      </c>
      <c r="I658" s="235">
        <f>IF('Cumulative Cost Share Budget'!$L658='Split CS budget (F)'!$L$1,'Cumulative Cost Share Budget'!I658,0)</f>
        <v>0</v>
      </c>
      <c r="J658" s="158">
        <f t="shared" si="350"/>
        <v>0</v>
      </c>
    </row>
    <row r="659" spans="1:16" hidden="1">
      <c r="A659" s="545">
        <f>IF('Cumulative Cost Share Budget'!$L659='Split CS budget (F)'!$L$1,'Cumulative Cost Share Budget'!A659,0)</f>
        <v>0</v>
      </c>
      <c r="B659" s="492">
        <f>IF('Cumulative Cost Share Budget'!L659='Split CS budget (F)'!$L$1,'Cumulative Cost Share Budget'!B659,0)</f>
        <v>0</v>
      </c>
      <c r="C659" s="361"/>
      <c r="D659" s="362"/>
      <c r="E659" s="235">
        <f>IF('Cumulative Cost Share Budget'!$L659='Split CS budget (F)'!$L$1,'Cumulative Cost Share Budget'!E659,0)</f>
        <v>0</v>
      </c>
      <c r="F659" s="235">
        <f>IF('Cumulative Cost Share Budget'!$L659='Split CS budget (F)'!$L$1,'Cumulative Cost Share Budget'!F659,0)</f>
        <v>0</v>
      </c>
      <c r="G659" s="235">
        <f>IF('Cumulative Cost Share Budget'!$L659='Split CS budget (F)'!$L$1,'Cumulative Cost Share Budget'!G659,0)</f>
        <v>0</v>
      </c>
      <c r="H659" s="235">
        <f>IF('Cumulative Cost Share Budget'!$L659='Split CS budget (F)'!$L$1,'Cumulative Cost Share Budget'!H659,0)</f>
        <v>0</v>
      </c>
      <c r="I659" s="235">
        <f>IF('Cumulative Cost Share Budget'!$L659='Split CS budget (F)'!$L$1,'Cumulative Cost Share Budget'!I659,0)</f>
        <v>0</v>
      </c>
      <c r="J659" s="158">
        <f t="shared" si="350"/>
        <v>0</v>
      </c>
    </row>
    <row r="660" spans="1:16" hidden="1">
      <c r="A660" s="545">
        <f>IF('Cumulative Cost Share Budget'!$L660='Split CS budget (F)'!$L$1,'Cumulative Cost Share Budget'!A660,0)</f>
        <v>0</v>
      </c>
      <c r="B660" s="492">
        <f>IF('Cumulative Cost Share Budget'!L660='Split CS budget (F)'!$L$1,'Cumulative Cost Share Budget'!B660,0)</f>
        <v>0</v>
      </c>
      <c r="C660" s="361"/>
      <c r="D660" s="362"/>
      <c r="E660" s="235">
        <f>IF('Cumulative Cost Share Budget'!$L660='Split CS budget (F)'!$L$1,'Cumulative Cost Share Budget'!E660,0)</f>
        <v>0</v>
      </c>
      <c r="F660" s="235">
        <f>IF('Cumulative Cost Share Budget'!$L660='Split CS budget (F)'!$L$1,'Cumulative Cost Share Budget'!F660,0)</f>
        <v>0</v>
      </c>
      <c r="G660" s="235">
        <f>IF('Cumulative Cost Share Budget'!$L660='Split CS budget (F)'!$L$1,'Cumulative Cost Share Budget'!G660,0)</f>
        <v>0</v>
      </c>
      <c r="H660" s="235">
        <f>IF('Cumulative Cost Share Budget'!$L660='Split CS budget (F)'!$L$1,'Cumulative Cost Share Budget'!H660,0)</f>
        <v>0</v>
      </c>
      <c r="I660" s="235">
        <f>IF('Cumulative Cost Share Budget'!$L660='Split CS budget (F)'!$L$1,'Cumulative Cost Share Budget'!I660,0)</f>
        <v>0</v>
      </c>
      <c r="J660" s="158">
        <f t="shared" si="350"/>
        <v>0</v>
      </c>
    </row>
    <row r="661" spans="1:16" hidden="1">
      <c r="A661" s="545">
        <f>IF('Cumulative Cost Share Budget'!$L661='Split CS budget (F)'!$L$1,'Cumulative Cost Share Budget'!A661,0)</f>
        <v>0</v>
      </c>
      <c r="B661" s="492">
        <f>IF('Cumulative Cost Share Budget'!L661='Split CS budget (F)'!$L$1,'Cumulative Cost Share Budget'!B661,0)</f>
        <v>0</v>
      </c>
      <c r="C661" s="361"/>
      <c r="D661" s="362"/>
      <c r="E661" s="235">
        <f>IF('Cumulative Cost Share Budget'!$L661='Split CS budget (F)'!$L$1,'Cumulative Cost Share Budget'!E661,0)</f>
        <v>0</v>
      </c>
      <c r="F661" s="235">
        <f>IF('Cumulative Cost Share Budget'!$L661='Split CS budget (F)'!$L$1,'Cumulative Cost Share Budget'!F661,0)</f>
        <v>0</v>
      </c>
      <c r="G661" s="235">
        <f>IF('Cumulative Cost Share Budget'!$L661='Split CS budget (F)'!$L$1,'Cumulative Cost Share Budget'!G661,0)</f>
        <v>0</v>
      </c>
      <c r="H661" s="235">
        <f>IF('Cumulative Cost Share Budget'!$L661='Split CS budget (F)'!$L$1,'Cumulative Cost Share Budget'!H661,0)</f>
        <v>0</v>
      </c>
      <c r="I661" s="235">
        <f>IF('Cumulative Cost Share Budget'!$L661='Split CS budget (F)'!$L$1,'Cumulative Cost Share Budget'!I661,0)</f>
        <v>0</v>
      </c>
      <c r="J661" s="158">
        <f t="shared" si="350"/>
        <v>0</v>
      </c>
    </row>
    <row r="662" spans="1:16" hidden="1">
      <c r="A662" s="545">
        <f>IF('Cumulative Cost Share Budget'!$L662='Split CS budget (F)'!$L$1,'Cumulative Cost Share Budget'!A662,0)</f>
        <v>0</v>
      </c>
      <c r="B662" s="492">
        <f>IF('Cumulative Cost Share Budget'!L662='Split CS budget (F)'!$L$1,'Cumulative Cost Share Budget'!B662,0)</f>
        <v>0</v>
      </c>
      <c r="C662" s="361"/>
      <c r="D662" s="362"/>
      <c r="E662" s="235">
        <f>IF('Cumulative Cost Share Budget'!$L662='Split CS budget (F)'!$L$1,'Cumulative Cost Share Budget'!E662,0)</f>
        <v>0</v>
      </c>
      <c r="F662" s="235">
        <f>IF('Cumulative Cost Share Budget'!$L662='Split CS budget (F)'!$L$1,'Cumulative Cost Share Budget'!F662,0)</f>
        <v>0</v>
      </c>
      <c r="G662" s="235">
        <f>IF('Cumulative Cost Share Budget'!$L662='Split CS budget (F)'!$L$1,'Cumulative Cost Share Budget'!G662,0)</f>
        <v>0</v>
      </c>
      <c r="H662" s="235">
        <f>IF('Cumulative Cost Share Budget'!$L662='Split CS budget (F)'!$L$1,'Cumulative Cost Share Budget'!H662,0)</f>
        <v>0</v>
      </c>
      <c r="I662" s="235">
        <f>IF('Cumulative Cost Share Budget'!$L662='Split CS budget (F)'!$L$1,'Cumulative Cost Share Budget'!I662,0)</f>
        <v>0</v>
      </c>
      <c r="J662" s="158">
        <f t="shared" si="350"/>
        <v>0</v>
      </c>
      <c r="N662" s="8"/>
      <c r="O662" s="8"/>
      <c r="P662" s="8"/>
    </row>
    <row r="663" spans="1:16" hidden="1">
      <c r="A663" s="545">
        <f>IF('Cumulative Cost Share Budget'!$L663='Split CS budget (F)'!$L$1,'Cumulative Cost Share Budget'!A663,0)</f>
        <v>0</v>
      </c>
      <c r="B663" s="492">
        <f>IF('Cumulative Cost Share Budget'!L663='Split CS budget (F)'!$L$1,'Cumulative Cost Share Budget'!B663,0)</f>
        <v>0</v>
      </c>
      <c r="C663" s="361"/>
      <c r="D663" s="362"/>
      <c r="E663" s="235">
        <f>IF('Cumulative Cost Share Budget'!$L663='Split CS budget (F)'!$L$1,'Cumulative Cost Share Budget'!E663,0)</f>
        <v>0</v>
      </c>
      <c r="F663" s="235">
        <f>IF('Cumulative Cost Share Budget'!$L663='Split CS budget (F)'!$L$1,'Cumulative Cost Share Budget'!F663,0)</f>
        <v>0</v>
      </c>
      <c r="G663" s="235">
        <f>IF('Cumulative Cost Share Budget'!$L663='Split CS budget (F)'!$L$1,'Cumulative Cost Share Budget'!G663,0)</f>
        <v>0</v>
      </c>
      <c r="H663" s="235">
        <f>IF('Cumulative Cost Share Budget'!$L663='Split CS budget (F)'!$L$1,'Cumulative Cost Share Budget'!H663,0)</f>
        <v>0</v>
      </c>
      <c r="I663" s="235">
        <f>IF('Cumulative Cost Share Budget'!$L663='Split CS budget (F)'!$L$1,'Cumulative Cost Share Budget'!I663,0)</f>
        <v>0</v>
      </c>
      <c r="J663" s="158">
        <f t="shared" si="350"/>
        <v>0</v>
      </c>
      <c r="K663" s="20"/>
      <c r="L663" s="16"/>
    </row>
    <row r="664" spans="1:16" hidden="1">
      <c r="A664" s="545">
        <f>IF('Cumulative Cost Share Budget'!$L664='Split CS budget (F)'!$L$1,'Cumulative Cost Share Budget'!A664,0)</f>
        <v>0</v>
      </c>
      <c r="B664" s="492">
        <f>IF('Cumulative Cost Share Budget'!L664='Split CS budget (F)'!$L$1,'Cumulative Cost Share Budget'!B664,0)</f>
        <v>0</v>
      </c>
      <c r="C664" s="361"/>
      <c r="D664" s="362"/>
      <c r="E664" s="235">
        <f>IF('Cumulative Cost Share Budget'!$L664='Split CS budget (F)'!$L$1,'Cumulative Cost Share Budget'!E664,0)</f>
        <v>0</v>
      </c>
      <c r="F664" s="235">
        <f>IF('Cumulative Cost Share Budget'!$L664='Split CS budget (F)'!$L$1,'Cumulative Cost Share Budget'!F664,0)</f>
        <v>0</v>
      </c>
      <c r="G664" s="235">
        <f>IF('Cumulative Cost Share Budget'!$L664='Split CS budget (F)'!$L$1,'Cumulative Cost Share Budget'!G664,0)</f>
        <v>0</v>
      </c>
      <c r="H664" s="235">
        <f>IF('Cumulative Cost Share Budget'!$L664='Split CS budget (F)'!$L$1,'Cumulative Cost Share Budget'!H664,0)</f>
        <v>0</v>
      </c>
      <c r="I664" s="235">
        <f>IF('Cumulative Cost Share Budget'!$L664='Split CS budget (F)'!$L$1,'Cumulative Cost Share Budget'!I664,0)</f>
        <v>0</v>
      </c>
      <c r="J664" s="158">
        <f t="shared" si="350"/>
        <v>0</v>
      </c>
    </row>
    <row r="665" spans="1:16">
      <c r="A665" s="79"/>
      <c r="B665" s="770" t="s">
        <v>36</v>
      </c>
      <c r="C665" s="770"/>
      <c r="D665" s="770"/>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545">
        <f>IF('Cumulative Cost Share Budget'!$L668='Split CS budget (F)'!$L$1,'Cumulative Cost Share Budget'!A668,0)</f>
        <v>0</v>
      </c>
      <c r="B668" s="493">
        <f>IF('Cumulative Cost Share Budget'!L668='Split CS budget (F)'!$L$1,'Cumulative Cost Share Budget'!B668,0)</f>
        <v>0</v>
      </c>
      <c r="C668" s="9"/>
      <c r="E668" s="235">
        <f>IF('Cumulative Cost Share Budget'!$L668='Split CS budget (F)'!$L$1,'Cumulative Cost Share Budget'!E668,0)</f>
        <v>0</v>
      </c>
      <c r="F668" s="235">
        <f>IF('Cumulative Cost Share Budget'!$L668='Split CS budget (F)'!$L$1,'Cumulative Cost Share Budget'!F668,0)</f>
        <v>0</v>
      </c>
      <c r="G668" s="235">
        <f>IF('Cumulative Cost Share Budget'!$L668='Split CS budget (F)'!$L$1,'Cumulative Cost Share Budget'!G668,0)</f>
        <v>0</v>
      </c>
      <c r="H668" s="235">
        <f>IF('Cumulative Cost Share Budget'!$L668='Split CS budget (F)'!$L$1,'Cumulative Cost Share Budget'!H668,0)</f>
        <v>0</v>
      </c>
      <c r="I668" s="235">
        <f>IF('Cumulative Cost Share Budget'!$L668='Split CS budget (F)'!$L$1,'Cumulative Cost Share Budget'!I668,0)</f>
        <v>0</v>
      </c>
      <c r="J668" s="158">
        <f>SUM(E668:I668)</f>
        <v>0</v>
      </c>
    </row>
    <row r="669" spans="1:16" hidden="1">
      <c r="A669" s="545">
        <f>IF('Cumulative Cost Share Budget'!$L669='Split CS budget (F)'!$L$1,'Cumulative Cost Share Budget'!A669,0)</f>
        <v>0</v>
      </c>
      <c r="B669" s="493">
        <f>IF('Cumulative Cost Share Budget'!L669='Split CS budget (F)'!$L$1,'Cumulative Cost Share Budget'!B669,0)</f>
        <v>0</v>
      </c>
      <c r="C669" s="9"/>
      <c r="E669" s="235">
        <f>IF('Cumulative Cost Share Budget'!$L669='Split CS budget (F)'!$L$1,'Cumulative Cost Share Budget'!E669,0)</f>
        <v>0</v>
      </c>
      <c r="F669" s="235">
        <f>IF('Cumulative Cost Share Budget'!$L669='Split CS budget (F)'!$L$1,'Cumulative Cost Share Budget'!F669,0)</f>
        <v>0</v>
      </c>
      <c r="G669" s="235">
        <f>IF('Cumulative Cost Share Budget'!$L669='Split CS budget (F)'!$L$1,'Cumulative Cost Share Budget'!G669,0)</f>
        <v>0</v>
      </c>
      <c r="H669" s="235">
        <f>IF('Cumulative Cost Share Budget'!$L669='Split CS budget (F)'!$L$1,'Cumulative Cost Share Budget'!H669,0)</f>
        <v>0</v>
      </c>
      <c r="I669" s="235">
        <f>IF('Cumulative Cost Share Budget'!$L669='Split CS budget (F)'!$L$1,'Cumulative Cost Share Budget'!I669,0)</f>
        <v>0</v>
      </c>
      <c r="J669" s="158">
        <f t="shared" ref="J669:J672" si="352">SUM(E669:I669)</f>
        <v>0</v>
      </c>
    </row>
    <row r="670" spans="1:16" hidden="1">
      <c r="A670" s="545">
        <f>IF('Cumulative Cost Share Budget'!$L670='Split CS budget (F)'!$L$1,'Cumulative Cost Share Budget'!A670,0)</f>
        <v>0</v>
      </c>
      <c r="B670" s="493">
        <f>IF('Cumulative Cost Share Budget'!L670='Split CS budget (F)'!$L$1,'Cumulative Cost Share Budget'!B670,0)</f>
        <v>0</v>
      </c>
      <c r="C670" s="9"/>
      <c r="E670" s="235">
        <f>IF('Cumulative Cost Share Budget'!$L670='Split CS budget (F)'!$L$1,'Cumulative Cost Share Budget'!E670,0)</f>
        <v>0</v>
      </c>
      <c r="F670" s="235">
        <f>IF('Cumulative Cost Share Budget'!$L670='Split CS budget (F)'!$L$1,'Cumulative Cost Share Budget'!F670,0)</f>
        <v>0</v>
      </c>
      <c r="G670" s="235">
        <f>IF('Cumulative Cost Share Budget'!$L670='Split CS budget (F)'!$L$1,'Cumulative Cost Share Budget'!G670,0)</f>
        <v>0</v>
      </c>
      <c r="H670" s="235">
        <f>IF('Cumulative Cost Share Budget'!$L670='Split CS budget (F)'!$L$1,'Cumulative Cost Share Budget'!H670,0)</f>
        <v>0</v>
      </c>
      <c r="I670" s="235">
        <f>IF('Cumulative Cost Share Budget'!$L670='Split CS budget (F)'!$L$1,'Cumulative Cost Share Budget'!I670,0)</f>
        <v>0</v>
      </c>
      <c r="J670" s="158">
        <f t="shared" si="352"/>
        <v>0</v>
      </c>
    </row>
    <row r="671" spans="1:16" hidden="1">
      <c r="A671" s="545">
        <f>IF('Cumulative Cost Share Budget'!$L671='Split CS budget (F)'!$L$1,'Cumulative Cost Share Budget'!A671,0)</f>
        <v>0</v>
      </c>
      <c r="B671" s="493">
        <f>IF('Cumulative Cost Share Budget'!L671='Split CS budget (F)'!$L$1,'Cumulative Cost Share Budget'!B671,0)</f>
        <v>0</v>
      </c>
      <c r="C671" s="9"/>
      <c r="E671" s="235">
        <f>IF('Cumulative Cost Share Budget'!$L671='Split CS budget (F)'!$L$1,'Cumulative Cost Share Budget'!E671,0)</f>
        <v>0</v>
      </c>
      <c r="F671" s="235">
        <f>IF('Cumulative Cost Share Budget'!$L671='Split CS budget (F)'!$L$1,'Cumulative Cost Share Budget'!F671,0)</f>
        <v>0</v>
      </c>
      <c r="G671" s="235">
        <f>IF('Cumulative Cost Share Budget'!$L671='Split CS budget (F)'!$L$1,'Cumulative Cost Share Budget'!G671,0)</f>
        <v>0</v>
      </c>
      <c r="H671" s="235">
        <f>IF('Cumulative Cost Share Budget'!$L671='Split CS budget (F)'!$L$1,'Cumulative Cost Share Budget'!H671,0)</f>
        <v>0</v>
      </c>
      <c r="I671" s="235">
        <f>IF('Cumulative Cost Share Budget'!$L671='Split CS budget (F)'!$L$1,'Cumulative Cost Share Budget'!I671,0)</f>
        <v>0</v>
      </c>
      <c r="J671" s="158">
        <f t="shared" si="352"/>
        <v>0</v>
      </c>
      <c r="N671" s="8"/>
      <c r="O671" s="8"/>
      <c r="P671" s="8"/>
    </row>
    <row r="672" spans="1:16" hidden="1">
      <c r="A672" s="545">
        <f>IF('Cumulative Cost Share Budget'!$L672='Split CS budget (F)'!$L$1,'Cumulative Cost Share Budget'!A672,0)</f>
        <v>0</v>
      </c>
      <c r="B672" s="485">
        <f>IF('Cumulative Cost Share Budget'!L672='Split CS budget (F)'!$L$1,'Cumulative Cost Share Budget'!B672,0)</f>
        <v>0</v>
      </c>
      <c r="C672" s="9"/>
      <c r="E672" s="235">
        <f>IF('Cumulative Cost Share Budget'!$L672='Split CS budget (F)'!$L$1,'Cumulative Cost Share Budget'!E672,0)</f>
        <v>0</v>
      </c>
      <c r="F672" s="235">
        <f>IF('Cumulative Cost Share Budget'!$L672='Split CS budget (F)'!$L$1,'Cumulative Cost Share Budget'!F672,0)</f>
        <v>0</v>
      </c>
      <c r="G672" s="235">
        <f>IF('Cumulative Cost Share Budget'!$L672='Split CS budget (F)'!$L$1,'Cumulative Cost Share Budget'!G672,0)</f>
        <v>0</v>
      </c>
      <c r="H672" s="235">
        <f>IF('Cumulative Cost Share Budget'!$L672='Split CS budget (F)'!$L$1,'Cumulative Cost Share Budget'!H672,0)</f>
        <v>0</v>
      </c>
      <c r="I672" s="235">
        <f>IF('Cumulative Cost Share Budget'!$L672='Split CS budget (F)'!$L$1,'Cumulative Cost Share Budget'!I672,0)</f>
        <v>0</v>
      </c>
      <c r="J672" s="158">
        <f t="shared" si="352"/>
        <v>0</v>
      </c>
    </row>
    <row r="673" spans="1:17">
      <c r="A673" s="80"/>
      <c r="B673" s="770" t="s">
        <v>82</v>
      </c>
      <c r="C673" s="757"/>
      <c r="D673" s="757"/>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6"/>
      <c r="D675" s="3"/>
      <c r="E675" s="16"/>
      <c r="F675" s="16"/>
      <c r="G675" s="16"/>
      <c r="H675" s="16"/>
      <c r="I675" s="20"/>
      <c r="J675" s="25"/>
      <c r="K675" s="2"/>
      <c r="L675" s="2"/>
      <c r="M675" s="2"/>
    </row>
    <row r="676" spans="1:17">
      <c r="A676" s="545">
        <f>IF('Cumulative Cost Share Budget'!$L676='Split CS budget (F)'!$L$1,'Cumulative Cost Share Budget'!A676,0)</f>
        <v>0</v>
      </c>
      <c r="B676" s="493">
        <f>IF('Cumulative Cost Share Budget'!L676='Split CS budget (F)'!$L$1,'Cumulative Cost Share Budget'!B676,0)</f>
        <v>0</v>
      </c>
      <c r="C676" s="9"/>
      <c r="E676" s="235">
        <f>IF('Cumulative Cost Share Budget'!$L676='Split CS budget (F)'!$L$1,'Cumulative Cost Share Budget'!E676,0)</f>
        <v>0</v>
      </c>
      <c r="F676" s="235">
        <f>IF('Cumulative Cost Share Budget'!$L676='Split CS budget (F)'!$L$1,'Cumulative Cost Share Budget'!F676,0)</f>
        <v>0</v>
      </c>
      <c r="G676" s="235">
        <f>IF('Cumulative Cost Share Budget'!$L676='Split CS budget (F)'!$L$1,'Cumulative Cost Share Budget'!G676,0)</f>
        <v>0</v>
      </c>
      <c r="H676" s="235">
        <f>IF('Cumulative Cost Share Budget'!$L676='Split CS budget (F)'!$L$1,'Cumulative Cost Share Budget'!H676,0)</f>
        <v>0</v>
      </c>
      <c r="I676" s="235">
        <f>IF('Cumulative Cost Share Budget'!$L676='Split CS budget (F)'!$L$1,'Cumulative Cost Share Budget'!I676,0)</f>
        <v>0</v>
      </c>
      <c r="J676" s="158">
        <f t="shared" ref="J676:J689" si="354">SUM(E676:I676)</f>
        <v>0</v>
      </c>
      <c r="K676" s="2"/>
      <c r="L676" s="2"/>
      <c r="M676" s="2"/>
    </row>
    <row r="677" spans="1:17">
      <c r="A677" s="545">
        <f>IF('Cumulative Cost Share Budget'!$L677='Split CS budget (F)'!$L$1,'Cumulative Cost Share Budget'!A677,0)</f>
        <v>0</v>
      </c>
      <c r="B677" s="493">
        <f>IF('Cumulative Cost Share Budget'!L677='Split CS budget (F)'!$L$1,'Cumulative Cost Share Budget'!B677,0)</f>
        <v>0</v>
      </c>
      <c r="C677" s="9"/>
      <c r="D677" s="10"/>
      <c r="E677" s="235">
        <f>IF('Cumulative Cost Share Budget'!$L677='Split CS budget (F)'!$L$1,'Cumulative Cost Share Budget'!E677,0)</f>
        <v>0</v>
      </c>
      <c r="F677" s="235">
        <f>IF('Cumulative Cost Share Budget'!$L677='Split CS budget (F)'!$L$1,'Cumulative Cost Share Budget'!F677,0)</f>
        <v>0</v>
      </c>
      <c r="G677" s="235">
        <f>IF('Cumulative Cost Share Budget'!$L677='Split CS budget (F)'!$L$1,'Cumulative Cost Share Budget'!G677,0)</f>
        <v>0</v>
      </c>
      <c r="H677" s="235">
        <f>IF('Cumulative Cost Share Budget'!$L677='Split CS budget (F)'!$L$1,'Cumulative Cost Share Budget'!H677,0)</f>
        <v>0</v>
      </c>
      <c r="I677" s="235">
        <f>IF('Cumulative Cost Share Budget'!$L677='Split CS budget (F)'!$L$1,'Cumulative Cost Share Budget'!I677,0)</f>
        <v>0</v>
      </c>
      <c r="J677" s="158">
        <f t="shared" si="354"/>
        <v>0</v>
      </c>
      <c r="K677" s="2"/>
      <c r="L677" s="2"/>
      <c r="M677" s="2"/>
    </row>
    <row r="678" spans="1:17">
      <c r="A678" s="545">
        <f>IF('Cumulative Cost Share Budget'!$L678='Split CS budget (F)'!$L$1,'Cumulative Cost Share Budget'!A678,0)</f>
        <v>0</v>
      </c>
      <c r="B678" s="493">
        <f>IF('Cumulative Cost Share Budget'!L678='Split CS budget (F)'!$L$1,'Cumulative Cost Share Budget'!B678,0)</f>
        <v>0</v>
      </c>
      <c r="C678" s="9"/>
      <c r="D678" s="10"/>
      <c r="E678" s="235">
        <f>IF('Cumulative Cost Share Budget'!$L678='Split CS budget (F)'!$L$1,'Cumulative Cost Share Budget'!E678,0)</f>
        <v>0</v>
      </c>
      <c r="F678" s="235">
        <f>IF('Cumulative Cost Share Budget'!$L678='Split CS budget (F)'!$L$1,'Cumulative Cost Share Budget'!F678,0)</f>
        <v>0</v>
      </c>
      <c r="G678" s="235">
        <f>IF('Cumulative Cost Share Budget'!$L678='Split CS budget (F)'!$L$1,'Cumulative Cost Share Budget'!G678,0)</f>
        <v>0</v>
      </c>
      <c r="H678" s="235">
        <f>IF('Cumulative Cost Share Budget'!$L678='Split CS budget (F)'!$L$1,'Cumulative Cost Share Budget'!H678,0)</f>
        <v>0</v>
      </c>
      <c r="I678" s="235">
        <f>IF('Cumulative Cost Share Budget'!$L678='Split CS budget (F)'!$L$1,'Cumulative Cost Share Budget'!I678,0)</f>
        <v>0</v>
      </c>
      <c r="J678" s="158">
        <f t="shared" si="354"/>
        <v>0</v>
      </c>
      <c r="K678" s="2"/>
      <c r="L678" s="2"/>
      <c r="M678" s="2"/>
    </row>
    <row r="679" spans="1:17">
      <c r="A679" s="545">
        <f>IF('Cumulative Cost Share Budget'!$L679='Split CS budget (F)'!$L$1,'Cumulative Cost Share Budget'!A679,0)</f>
        <v>0</v>
      </c>
      <c r="B679" s="493">
        <f>IF('Cumulative Cost Share Budget'!L679='Split CS budget (F)'!$L$1,'Cumulative Cost Share Budget'!B679,0)</f>
        <v>0</v>
      </c>
      <c r="C679" s="9"/>
      <c r="D679" s="10"/>
      <c r="E679" s="235">
        <f>IF('Cumulative Cost Share Budget'!$L679='Split CS budget (F)'!$L$1,'Cumulative Cost Share Budget'!E679,0)</f>
        <v>0</v>
      </c>
      <c r="F679" s="235">
        <f>IF('Cumulative Cost Share Budget'!$L679='Split CS budget (F)'!$L$1,'Cumulative Cost Share Budget'!F679,0)</f>
        <v>0</v>
      </c>
      <c r="G679" s="235">
        <f>IF('Cumulative Cost Share Budget'!$L679='Split CS budget (F)'!$L$1,'Cumulative Cost Share Budget'!G679,0)</f>
        <v>0</v>
      </c>
      <c r="H679" s="235">
        <f>IF('Cumulative Cost Share Budget'!$L679='Split CS budget (F)'!$L$1,'Cumulative Cost Share Budget'!H679,0)</f>
        <v>0</v>
      </c>
      <c r="I679" s="235">
        <f>IF('Cumulative Cost Share Budget'!$L679='Split CS budget (F)'!$L$1,'Cumulative Cost Share Budget'!I679,0)</f>
        <v>0</v>
      </c>
      <c r="J679" s="158">
        <f t="shared" si="354"/>
        <v>0</v>
      </c>
      <c r="K679" s="2"/>
      <c r="L679" s="2"/>
      <c r="M679" s="2"/>
    </row>
    <row r="680" spans="1:17">
      <c r="A680" s="545">
        <f>IF('Cumulative Cost Share Budget'!$L680='Split CS budget (F)'!$L$1,'Cumulative Cost Share Budget'!A680,0)</f>
        <v>0</v>
      </c>
      <c r="B680" s="493">
        <f>IF('Cumulative Cost Share Budget'!L680='Split CS budget (F)'!$L$1,'Cumulative Cost Share Budget'!B680,0)</f>
        <v>0</v>
      </c>
      <c r="C680" s="9"/>
      <c r="D680" s="10"/>
      <c r="E680" s="235">
        <f>IF('Cumulative Cost Share Budget'!$L680='Split CS budget (F)'!$L$1,'Cumulative Cost Share Budget'!E680,0)</f>
        <v>0</v>
      </c>
      <c r="F680" s="235">
        <f>IF('Cumulative Cost Share Budget'!$L680='Split CS budget (F)'!$L$1,'Cumulative Cost Share Budget'!F680,0)</f>
        <v>0</v>
      </c>
      <c r="G680" s="235">
        <f>IF('Cumulative Cost Share Budget'!$L680='Split CS budget (F)'!$L$1,'Cumulative Cost Share Budget'!G680,0)</f>
        <v>0</v>
      </c>
      <c r="H680" s="235">
        <f>IF('Cumulative Cost Share Budget'!$L680='Split CS budget (F)'!$L$1,'Cumulative Cost Share Budget'!H680,0)</f>
        <v>0</v>
      </c>
      <c r="I680" s="235">
        <f>IF('Cumulative Cost Share Budget'!$L680='Split CS budget (F)'!$L$1,'Cumulative Cost Share Budget'!I680,0)</f>
        <v>0</v>
      </c>
      <c r="J680" s="158">
        <f t="shared" si="354"/>
        <v>0</v>
      </c>
      <c r="K680" s="2"/>
      <c r="L680" s="2"/>
      <c r="M680" s="2"/>
    </row>
    <row r="681" spans="1:17">
      <c r="A681" s="545">
        <f>IF('Cumulative Cost Share Budget'!$L681='Split CS budget (F)'!$L$1,'Cumulative Cost Share Budget'!A681,0)</f>
        <v>0</v>
      </c>
      <c r="B681" s="493">
        <f>IF('Cumulative Cost Share Budget'!L681='Split CS budget (F)'!$L$1,'Cumulative Cost Share Budget'!B681,0)</f>
        <v>0</v>
      </c>
      <c r="C681" s="9"/>
      <c r="D681" s="10"/>
      <c r="E681" s="235">
        <f>IF('Cumulative Cost Share Budget'!$L681='Split CS budget (F)'!$L$1,'Cumulative Cost Share Budget'!E681,0)</f>
        <v>0</v>
      </c>
      <c r="F681" s="235">
        <f>IF('Cumulative Cost Share Budget'!$L681='Split CS budget (F)'!$L$1,'Cumulative Cost Share Budget'!F681,0)</f>
        <v>0</v>
      </c>
      <c r="G681" s="235">
        <f>IF('Cumulative Cost Share Budget'!$L681='Split CS budget (F)'!$L$1,'Cumulative Cost Share Budget'!G681,0)</f>
        <v>0</v>
      </c>
      <c r="H681" s="235">
        <f>IF('Cumulative Cost Share Budget'!$L681='Split CS budget (F)'!$L$1,'Cumulative Cost Share Budget'!H681,0)</f>
        <v>0</v>
      </c>
      <c r="I681" s="235">
        <f>IF('Cumulative Cost Share Budget'!$L681='Split CS budget (F)'!$L$1,'Cumulative Cost Share Budget'!I681,0)</f>
        <v>0</v>
      </c>
      <c r="J681" s="158">
        <f t="shared" si="354"/>
        <v>0</v>
      </c>
      <c r="K681" s="2"/>
      <c r="L681" s="2"/>
      <c r="M681" s="2"/>
    </row>
    <row r="682" spans="1:17">
      <c r="A682" s="545">
        <f>IF('Cumulative Cost Share Budget'!$L682='Split CS budget (F)'!$L$1,'Cumulative Cost Share Budget'!A682,0)</f>
        <v>0</v>
      </c>
      <c r="B682" s="493">
        <f>IF('Cumulative Cost Share Budget'!L682='Split CS budget (F)'!$L$1,'Cumulative Cost Share Budget'!B682,0)</f>
        <v>0</v>
      </c>
      <c r="C682" s="9"/>
      <c r="D682" s="10"/>
      <c r="E682" s="235">
        <f>IF('Cumulative Cost Share Budget'!$L682='Split CS budget (F)'!$L$1,'Cumulative Cost Share Budget'!E682,0)</f>
        <v>0</v>
      </c>
      <c r="F682" s="235">
        <f>IF('Cumulative Cost Share Budget'!$L682='Split CS budget (F)'!$L$1,'Cumulative Cost Share Budget'!F682,0)</f>
        <v>0</v>
      </c>
      <c r="G682" s="235">
        <f>IF('Cumulative Cost Share Budget'!$L682='Split CS budget (F)'!$L$1,'Cumulative Cost Share Budget'!G682,0)</f>
        <v>0</v>
      </c>
      <c r="H682" s="235">
        <f>IF('Cumulative Cost Share Budget'!$L682='Split CS budget (F)'!$L$1,'Cumulative Cost Share Budget'!H682,0)</f>
        <v>0</v>
      </c>
      <c r="I682" s="235">
        <f>IF('Cumulative Cost Share Budget'!$L682='Split CS budget (F)'!$L$1,'Cumulative Cost Share Budget'!I682,0)</f>
        <v>0</v>
      </c>
      <c r="J682" s="158">
        <f t="shared" si="354"/>
        <v>0</v>
      </c>
      <c r="K682" s="2"/>
      <c r="L682" s="2"/>
      <c r="M682" s="2"/>
    </row>
    <row r="683" spans="1:17">
      <c r="A683" s="545">
        <f>IF('Cumulative Cost Share Budget'!$L683='Split CS budget (F)'!$L$1,'Cumulative Cost Share Budget'!A683,0)</f>
        <v>0</v>
      </c>
      <c r="B683" s="493">
        <f>IF('Cumulative Cost Share Budget'!L683='Split CS budget (F)'!$L$1,'Cumulative Cost Share Budget'!B683,0)</f>
        <v>0</v>
      </c>
      <c r="C683" s="9"/>
      <c r="D683" s="10"/>
      <c r="E683" s="235">
        <f>IF('Cumulative Cost Share Budget'!$L683='Split CS budget (F)'!$L$1,'Cumulative Cost Share Budget'!E683,0)</f>
        <v>0</v>
      </c>
      <c r="F683" s="235">
        <f>IF('Cumulative Cost Share Budget'!$L683='Split CS budget (F)'!$L$1,'Cumulative Cost Share Budget'!F683,0)</f>
        <v>0</v>
      </c>
      <c r="G683" s="235">
        <f>IF('Cumulative Cost Share Budget'!$L683='Split CS budget (F)'!$L$1,'Cumulative Cost Share Budget'!G683,0)</f>
        <v>0</v>
      </c>
      <c r="H683" s="235">
        <f>IF('Cumulative Cost Share Budget'!$L683='Split CS budget (F)'!$L$1,'Cumulative Cost Share Budget'!H683,0)</f>
        <v>0</v>
      </c>
      <c r="I683" s="235">
        <f>IF('Cumulative Cost Share Budget'!$L683='Split CS budget (F)'!$L$1,'Cumulative Cost Share Budget'!I683,0)</f>
        <v>0</v>
      </c>
      <c r="J683" s="158">
        <f t="shared" si="354"/>
        <v>0</v>
      </c>
      <c r="K683" s="2"/>
      <c r="L683" s="2"/>
      <c r="M683" s="2"/>
    </row>
    <row r="684" spans="1:17">
      <c r="A684" s="545">
        <f>IF('Cumulative Cost Share Budget'!$L684='Split CS budget (F)'!$L$1,'Cumulative Cost Share Budget'!A684,0)</f>
        <v>0</v>
      </c>
      <c r="B684" s="493">
        <f>IF('Cumulative Cost Share Budget'!L684='Split CS budget (F)'!$L$1,'Cumulative Cost Share Budget'!B684,0)</f>
        <v>0</v>
      </c>
      <c r="C684" s="9"/>
      <c r="D684" s="10"/>
      <c r="E684" s="235">
        <f>IF('Cumulative Cost Share Budget'!$L684='Split CS budget (F)'!$L$1,'Cumulative Cost Share Budget'!E684,0)</f>
        <v>0</v>
      </c>
      <c r="F684" s="235">
        <f>IF('Cumulative Cost Share Budget'!$L684='Split CS budget (F)'!$L$1,'Cumulative Cost Share Budget'!F684,0)</f>
        <v>0</v>
      </c>
      <c r="G684" s="235">
        <f>IF('Cumulative Cost Share Budget'!$L684='Split CS budget (F)'!$L$1,'Cumulative Cost Share Budget'!G684,0)</f>
        <v>0</v>
      </c>
      <c r="H684" s="235">
        <f>IF('Cumulative Cost Share Budget'!$L684='Split CS budget (F)'!$L$1,'Cumulative Cost Share Budget'!H684,0)</f>
        <v>0</v>
      </c>
      <c r="I684" s="235">
        <f>IF('Cumulative Cost Share Budget'!$L684='Split CS budget (F)'!$L$1,'Cumulative Cost Share Budget'!I684,0)</f>
        <v>0</v>
      </c>
      <c r="J684" s="158">
        <f t="shared" si="354"/>
        <v>0</v>
      </c>
      <c r="K684" s="2"/>
      <c r="L684" s="2"/>
      <c r="M684" s="2"/>
    </row>
    <row r="685" spans="1:17">
      <c r="A685" s="545">
        <f>IF('Cumulative Cost Share Budget'!$L685='Split CS budget (F)'!$L$1,'Cumulative Cost Share Budget'!A685,0)</f>
        <v>0</v>
      </c>
      <c r="B685" s="493">
        <f>IF('Cumulative Cost Share Budget'!L685='Split CS budget (F)'!$L$1,'Cumulative Cost Share Budget'!B685,0)</f>
        <v>0</v>
      </c>
      <c r="C685" s="9"/>
      <c r="D685" s="10"/>
      <c r="E685" s="235">
        <f>IF('Cumulative Cost Share Budget'!$L685='Split CS budget (F)'!$L$1,'Cumulative Cost Share Budget'!E685,0)</f>
        <v>0</v>
      </c>
      <c r="F685" s="235">
        <f>IF('Cumulative Cost Share Budget'!$L685='Split CS budget (F)'!$L$1,'Cumulative Cost Share Budget'!F685,0)</f>
        <v>0</v>
      </c>
      <c r="G685" s="235">
        <f>IF('Cumulative Cost Share Budget'!$L685='Split CS budget (F)'!$L$1,'Cumulative Cost Share Budget'!G685,0)</f>
        <v>0</v>
      </c>
      <c r="H685" s="235">
        <f>IF('Cumulative Cost Share Budget'!$L685='Split CS budget (F)'!$L$1,'Cumulative Cost Share Budget'!H685,0)</f>
        <v>0</v>
      </c>
      <c r="I685" s="235">
        <f>IF('Cumulative Cost Share Budget'!$L685='Split CS budget (F)'!$L$1,'Cumulative Cost Share Budget'!I685,0)</f>
        <v>0</v>
      </c>
      <c r="J685" s="158">
        <f t="shared" si="354"/>
        <v>0</v>
      </c>
      <c r="K685" s="2"/>
      <c r="L685" s="2"/>
      <c r="M685" s="2"/>
    </row>
    <row r="686" spans="1:17" hidden="1">
      <c r="A686" s="545">
        <f>IF('Cumulative Cost Share Budget'!$L686='Split CS budget (F)'!$L$1,'Cumulative Cost Share Budget'!A686,0)</f>
        <v>0</v>
      </c>
      <c r="B686" s="493">
        <f>IF('Cumulative Cost Share Budget'!L686='Split CS budget (F)'!$L$1,'Cumulative Cost Share Budget'!B686,0)</f>
        <v>0</v>
      </c>
      <c r="C686" s="9"/>
      <c r="D686" s="10"/>
      <c r="E686" s="235">
        <f>IF('Cumulative Cost Share Budget'!$L686='Split CS budget (F)'!$L$1,'Cumulative Cost Share Budget'!E686,0)</f>
        <v>0</v>
      </c>
      <c r="F686" s="235">
        <f>IF('Cumulative Cost Share Budget'!$L686='Split CS budget (F)'!$L$1,'Cumulative Cost Share Budget'!F686,0)</f>
        <v>0</v>
      </c>
      <c r="G686" s="235">
        <f>IF('Cumulative Cost Share Budget'!$L686='Split CS budget (F)'!$L$1,'Cumulative Cost Share Budget'!G686,0)</f>
        <v>0</v>
      </c>
      <c r="H686" s="235">
        <f>IF('Cumulative Cost Share Budget'!$L686='Split CS budget (F)'!$L$1,'Cumulative Cost Share Budget'!H686,0)</f>
        <v>0</v>
      </c>
      <c r="I686" s="235">
        <f>IF('Cumulative Cost Share Budget'!$L686='Split CS budget (F)'!$L$1,'Cumulative Cost Share Budget'!I686,0)</f>
        <v>0</v>
      </c>
      <c r="J686" s="158">
        <f t="shared" si="354"/>
        <v>0</v>
      </c>
      <c r="K686" s="2"/>
      <c r="L686" s="2"/>
      <c r="M686" s="2"/>
    </row>
    <row r="687" spans="1:17" hidden="1">
      <c r="A687" s="545">
        <f>IF('Cumulative Cost Share Budget'!$L687='Split CS budget (F)'!$L$1,'Cumulative Cost Share Budget'!A687,0)</f>
        <v>0</v>
      </c>
      <c r="B687" s="493">
        <f>IF('Cumulative Cost Share Budget'!L687='Split CS budget (F)'!$L$1,'Cumulative Cost Share Budget'!B687,0)</f>
        <v>0</v>
      </c>
      <c r="C687" s="9"/>
      <c r="D687" s="10"/>
      <c r="E687" s="235">
        <f>IF('Cumulative Cost Share Budget'!$L687='Split CS budget (F)'!$L$1,'Cumulative Cost Share Budget'!E687,0)</f>
        <v>0</v>
      </c>
      <c r="F687" s="235">
        <f>IF('Cumulative Cost Share Budget'!$L687='Split CS budget (F)'!$L$1,'Cumulative Cost Share Budget'!F687,0)</f>
        <v>0</v>
      </c>
      <c r="G687" s="235">
        <f>IF('Cumulative Cost Share Budget'!$L687='Split CS budget (F)'!$L$1,'Cumulative Cost Share Budget'!G687,0)</f>
        <v>0</v>
      </c>
      <c r="H687" s="235">
        <f>IF('Cumulative Cost Share Budget'!$L687='Split CS budget (F)'!$L$1,'Cumulative Cost Share Budget'!H687,0)</f>
        <v>0</v>
      </c>
      <c r="I687" s="235">
        <f>IF('Cumulative Cost Share Budget'!$L687='Split CS budget (F)'!$L$1,'Cumulative Cost Share Budget'!I687,0)</f>
        <v>0</v>
      </c>
      <c r="J687" s="158">
        <f t="shared" si="354"/>
        <v>0</v>
      </c>
      <c r="K687" s="2"/>
      <c r="L687" s="2"/>
      <c r="M687" s="2"/>
      <c r="N687" s="2"/>
      <c r="O687" s="2"/>
      <c r="P687" s="2"/>
      <c r="Q687" s="2"/>
    </row>
    <row r="688" spans="1:17" hidden="1">
      <c r="A688" s="545">
        <f>IF('Cumulative Cost Share Budget'!$L688='Split CS budget (F)'!$L$1,'Cumulative Cost Share Budget'!A688,0)</f>
        <v>0</v>
      </c>
      <c r="B688" s="493">
        <f>IF('Cumulative Cost Share Budget'!L688='Split CS budget (F)'!$L$1,'Cumulative Cost Share Budget'!B688,0)</f>
        <v>0</v>
      </c>
      <c r="C688" s="9"/>
      <c r="D688" s="10"/>
      <c r="E688" s="235">
        <f>IF('Cumulative Cost Share Budget'!$L688='Split CS budget (F)'!$L$1,'Cumulative Cost Share Budget'!E688,0)</f>
        <v>0</v>
      </c>
      <c r="F688" s="235">
        <f>IF('Cumulative Cost Share Budget'!$L688='Split CS budget (F)'!$L$1,'Cumulative Cost Share Budget'!F688,0)</f>
        <v>0</v>
      </c>
      <c r="G688" s="235">
        <f>IF('Cumulative Cost Share Budget'!$L688='Split CS budget (F)'!$L$1,'Cumulative Cost Share Budget'!G688,0)</f>
        <v>0</v>
      </c>
      <c r="H688" s="235">
        <f>IF('Cumulative Cost Share Budget'!$L688='Split CS budget (F)'!$L$1,'Cumulative Cost Share Budget'!H688,0)</f>
        <v>0</v>
      </c>
      <c r="I688" s="235">
        <f>IF('Cumulative Cost Share Budget'!$L688='Split CS budget (F)'!$L$1,'Cumulative Cost Share Budget'!I688,0)</f>
        <v>0</v>
      </c>
      <c r="J688" s="158">
        <f t="shared" si="354"/>
        <v>0</v>
      </c>
      <c r="K688" s="20"/>
      <c r="L688" s="272"/>
      <c r="M688" s="2"/>
      <c r="N688" s="8"/>
      <c r="O688" s="8"/>
      <c r="P688" s="8"/>
    </row>
    <row r="689" spans="1:20" hidden="1">
      <c r="A689" s="545">
        <f>IF('Cumulative Cost Share Budget'!$L689='Split CS budget (F)'!$L$1,'Cumulative Cost Share Budget'!A689,0)</f>
        <v>0</v>
      </c>
      <c r="B689" s="485">
        <f>IF('Cumulative Cost Share Budget'!L689='Split CS budget (F)'!$L$1,'Cumulative Cost Share Budget'!B689,0)</f>
        <v>0</v>
      </c>
      <c r="C689" s="9"/>
      <c r="D689" s="10"/>
      <c r="E689" s="235">
        <f>IF('Cumulative Cost Share Budget'!$L689='Split CS budget (F)'!$L$1,'Cumulative Cost Share Budget'!E689,0)</f>
        <v>0</v>
      </c>
      <c r="F689" s="235">
        <f>IF('Cumulative Cost Share Budget'!$L689='Split CS budget (F)'!$L$1,'Cumulative Cost Share Budget'!F689,0)</f>
        <v>0</v>
      </c>
      <c r="G689" s="235">
        <f>IF('Cumulative Cost Share Budget'!$L689='Split CS budget (F)'!$L$1,'Cumulative Cost Share Budget'!G689,0)</f>
        <v>0</v>
      </c>
      <c r="H689" s="235">
        <f>IF('Cumulative Cost Share Budget'!$L689='Split CS budget (F)'!$L$1,'Cumulative Cost Share Budget'!H689,0)</f>
        <v>0</v>
      </c>
      <c r="I689" s="235">
        <f>IF('Cumulative Cost Share Budget'!$L689='Split CS budget (F)'!$L$1,'Cumulative Cost Share Budget'!I689,0)</f>
        <v>0</v>
      </c>
      <c r="J689" s="158">
        <f t="shared" si="354"/>
        <v>0</v>
      </c>
    </row>
    <row r="690" spans="1:20">
      <c r="A690" s="79"/>
      <c r="B690" s="749" t="s">
        <v>37</v>
      </c>
      <c r="C690" s="749"/>
      <c r="D690" s="749"/>
      <c r="E690" s="159">
        <f t="shared" ref="E690:J690" si="355">SUM(E676:E689)</f>
        <v>0</v>
      </c>
      <c r="F690" s="159">
        <f t="shared" si="355"/>
        <v>0</v>
      </c>
      <c r="G690" s="159">
        <f t="shared" si="355"/>
        <v>0</v>
      </c>
      <c r="H690" s="159">
        <f t="shared" si="355"/>
        <v>0</v>
      </c>
      <c r="I690" s="159">
        <f t="shared" si="355"/>
        <v>0</v>
      </c>
      <c r="J690" s="160">
        <f t="shared" si="355"/>
        <v>0</v>
      </c>
      <c r="L690" s="23"/>
      <c r="M690" s="725"/>
      <c r="N690" s="726"/>
      <c r="O690" s="726"/>
      <c r="P690" s="727"/>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4" t="s">
        <v>338</v>
      </c>
      <c r="B693" s="449"/>
      <c r="C693" s="449"/>
      <c r="E693" s="52"/>
      <c r="F693" s="52"/>
      <c r="G693" s="52"/>
      <c r="H693" s="52"/>
      <c r="I693" s="52"/>
      <c r="J693" s="158"/>
      <c r="K693" s="2"/>
      <c r="L693" s="23"/>
      <c r="M693" s="2"/>
      <c r="N693" s="2"/>
      <c r="O693" s="2"/>
      <c r="P693" s="2"/>
    </row>
    <row r="694" spans="1:20">
      <c r="A694" s="494"/>
      <c r="B694" s="493">
        <f>IF('Cumulative Cost Share Budget'!L694='Split CS budget (F)'!$L$1,'Cumulative Cost Share Budget'!B694,0)</f>
        <v>0</v>
      </c>
      <c r="C694" s="449"/>
      <c r="D694" s="545">
        <f>IF('Cumulative Cost Share Budget'!$L694='Split CS budget (F)'!$L$1,'Cumulative Cost Share Budget'!D694,0)</f>
        <v>0</v>
      </c>
      <c r="E694" s="235">
        <f>IF('Cumulative Cost Share Budget'!$L694='Split CS budget (F)'!$L$1,'Cumulative Cost Share Budget'!E694,0)</f>
        <v>0</v>
      </c>
      <c r="F694" s="235">
        <f>IF('Cumulative Cost Share Budget'!$L694='Split CS budget (F)'!$L$1,'Cumulative Cost Share Budget'!F694,0)</f>
        <v>0</v>
      </c>
      <c r="G694" s="235">
        <f>IF('Cumulative Cost Share Budget'!$L694='Split CS budget (F)'!$L$1,'Cumulative Cost Share Budget'!G694,0)</f>
        <v>0</v>
      </c>
      <c r="H694" s="235">
        <f>IF('Cumulative Cost Share Budget'!$L694='Split CS budget (F)'!$L$1,'Cumulative Cost Share Budget'!H694,0)</f>
        <v>0</v>
      </c>
      <c r="I694" s="235">
        <f>IF('Cumulative Cost Share Budget'!$L694='Split CS budget (F)'!$L$1,'Cumulative Cost Share Budget'!I694,0)</f>
        <v>0</v>
      </c>
      <c r="J694" s="158">
        <f t="shared" ref="J694:J696" si="356">SUM(E694:I694)</f>
        <v>0</v>
      </c>
      <c r="K694" s="2"/>
      <c r="L694" s="23"/>
      <c r="M694" s="2"/>
      <c r="N694" s="2"/>
      <c r="O694" s="2"/>
      <c r="P694" s="2"/>
    </row>
    <row r="695" spans="1:20">
      <c r="A695" s="486"/>
      <c r="B695" s="493">
        <f>IF('Cumulative Cost Share Budget'!L695='Split CS budget (F)'!$L$1,'Cumulative Cost Share Budget'!B695,0)</f>
        <v>0</v>
      </c>
      <c r="C695" s="449"/>
      <c r="D695" s="545">
        <f>IF('Cumulative Cost Share Budget'!$L695='Split CS budget (F)'!$L$1,'Cumulative Cost Share Budget'!D695,0)</f>
        <v>0</v>
      </c>
      <c r="E695" s="235">
        <f>IF('Cumulative Cost Share Budget'!$L695='Split CS budget (F)'!$L$1,'Cumulative Cost Share Budget'!E695,0)</f>
        <v>0</v>
      </c>
      <c r="F695" s="235">
        <f>IF('Cumulative Cost Share Budget'!$L695='Split CS budget (F)'!$L$1,'Cumulative Cost Share Budget'!F695,0)</f>
        <v>0</v>
      </c>
      <c r="G695" s="235">
        <f>IF('Cumulative Cost Share Budget'!$L695='Split CS budget (F)'!$L$1,'Cumulative Cost Share Budget'!G695,0)</f>
        <v>0</v>
      </c>
      <c r="H695" s="235">
        <f>IF('Cumulative Cost Share Budget'!$L695='Split CS budget (F)'!$L$1,'Cumulative Cost Share Budget'!H695,0)</f>
        <v>0</v>
      </c>
      <c r="I695" s="235">
        <f>IF('Cumulative Cost Share Budget'!$L695='Split CS budget (F)'!$L$1,'Cumulative Cost Share Budget'!I695,0)</f>
        <v>0</v>
      </c>
      <c r="J695" s="158">
        <f t="shared" si="356"/>
        <v>0</v>
      </c>
      <c r="K695" s="2"/>
      <c r="L695" s="23"/>
      <c r="M695" s="2"/>
      <c r="N695" s="2"/>
      <c r="O695" s="2"/>
      <c r="P695" s="2"/>
    </row>
    <row r="696" spans="1:20">
      <c r="A696" s="486"/>
      <c r="B696" s="493">
        <f>IF('Cumulative Cost Share Budget'!L696='Split CS budget (F)'!$L$1,'Cumulative Cost Share Budget'!B696,0)</f>
        <v>0</v>
      </c>
      <c r="C696" s="449"/>
      <c r="D696" s="545">
        <f>IF('Cumulative Cost Share Budget'!$L696='Split CS budget (F)'!$L$1,'Cumulative Cost Share Budget'!D696,0)</f>
        <v>0</v>
      </c>
      <c r="E696" s="235">
        <f>IF('Cumulative Cost Share Budget'!$L696='Split CS budget (F)'!$L$1,'Cumulative Cost Share Budget'!E696,0)</f>
        <v>0</v>
      </c>
      <c r="F696" s="235">
        <f>IF('Cumulative Cost Share Budget'!$L696='Split CS budget (F)'!$L$1,'Cumulative Cost Share Budget'!F696,0)</f>
        <v>0</v>
      </c>
      <c r="G696" s="235">
        <f>IF('Cumulative Cost Share Budget'!$L696='Split CS budget (F)'!$L$1,'Cumulative Cost Share Budget'!G696,0)</f>
        <v>0</v>
      </c>
      <c r="H696" s="235">
        <f>IF('Cumulative Cost Share Budget'!$L696='Split CS budget (F)'!$L$1,'Cumulative Cost Share Budget'!H696,0)</f>
        <v>0</v>
      </c>
      <c r="I696" s="235">
        <f>IF('Cumulative Cost Share Budget'!$L696='Split CS budget (F)'!$L$1,'Cumulative Cost Share Budget'!I696,0)</f>
        <v>0</v>
      </c>
      <c r="J696" s="158">
        <f t="shared" si="356"/>
        <v>0</v>
      </c>
      <c r="K696" s="2"/>
      <c r="L696" s="23"/>
      <c r="M696" s="65"/>
      <c r="N696" s="65"/>
      <c r="O696" s="65"/>
      <c r="P696" s="65"/>
      <c r="Q696" s="65"/>
      <c r="R696" s="65"/>
    </row>
    <row r="697" spans="1:20">
      <c r="A697" s="494" t="s">
        <v>314</v>
      </c>
      <c r="B697" s="486"/>
      <c r="C697" s="449"/>
      <c r="E697" s="52"/>
      <c r="F697" s="52"/>
      <c r="G697" s="52"/>
      <c r="H697" s="52"/>
      <c r="I697" s="52"/>
      <c r="J697" s="158"/>
      <c r="K697" s="2"/>
      <c r="L697" s="23"/>
      <c r="M697" s="2"/>
      <c r="N697" s="2"/>
      <c r="O697" s="2"/>
      <c r="P697" s="2"/>
    </row>
    <row r="698" spans="1:20">
      <c r="A698" s="495"/>
      <c r="B698" s="493">
        <f>IF('Cumulative Cost Share Budget'!L698='Split CS budget (F)'!$L$1,'Cumulative Cost Share Budget'!B698,0)</f>
        <v>0</v>
      </c>
      <c r="C698" s="493">
        <f>IF('Cumulative Cost Share Budget'!M698='Split CS budget (F)'!$L$1,'Cumulative Cost Share Budget'!C698,0)</f>
        <v>0</v>
      </c>
      <c r="D698" s="545">
        <f>IF('Cumulative Cost Share Budget'!$L698='Split CS budget (F)'!$L$1,'Cumulative Cost Share Budget'!D698,0)</f>
        <v>0</v>
      </c>
      <c r="E698" s="235">
        <f>IF('Cumulative Cost Share Budget'!$L698='Split CS budget (F)'!$L$1,'Cumulative Cost Share Budget'!E698,0)</f>
        <v>0</v>
      </c>
      <c r="F698" s="235">
        <f>IF('Cumulative Cost Share Budget'!$L698='Split CS budget (F)'!$L$1,'Cumulative Cost Share Budget'!F698,0)</f>
        <v>0</v>
      </c>
      <c r="G698" s="235">
        <f>IF('Cumulative Cost Share Budget'!$L698='Split CS budget (F)'!$L$1,'Cumulative Cost Share Budget'!G698,0)</f>
        <v>0</v>
      </c>
      <c r="H698" s="235">
        <f>IF('Cumulative Cost Share Budget'!$L698='Split CS budget (F)'!$L$1,'Cumulative Cost Share Budget'!H698,0)</f>
        <v>0</v>
      </c>
      <c r="I698" s="235">
        <f>IF('Cumulative Cost Share Budget'!$L698='Split CS budget (F)'!$L$1,'Cumulative Cost Share Budget'!I698,0)</f>
        <v>0</v>
      </c>
      <c r="J698" s="158">
        <f t="shared" ref="J698:J700" si="357">SUM(E698:I698)</f>
        <v>0</v>
      </c>
      <c r="K698" s="2"/>
      <c r="L698" s="23"/>
      <c r="M698" s="2"/>
      <c r="N698" s="2"/>
      <c r="O698" s="2"/>
      <c r="P698" s="2"/>
    </row>
    <row r="699" spans="1:20">
      <c r="A699" s="495"/>
      <c r="B699" s="493">
        <f>IF('Cumulative Cost Share Budget'!L699='Split CS budget (F)'!$L$1,'Cumulative Cost Share Budget'!B699,0)</f>
        <v>0</v>
      </c>
      <c r="C699" s="493">
        <f>IF('Cumulative Cost Share Budget'!M699='Split CS budget (F)'!$L$1,'Cumulative Cost Share Budget'!C699,0)</f>
        <v>0</v>
      </c>
      <c r="D699" s="545">
        <f>IF('Cumulative Cost Share Budget'!$L699='Split CS budget (F)'!$L$1,'Cumulative Cost Share Budget'!D699,0)</f>
        <v>0</v>
      </c>
      <c r="E699" s="235">
        <f>IF('Cumulative Cost Share Budget'!$L699='Split CS budget (F)'!$L$1,'Cumulative Cost Share Budget'!E699,0)</f>
        <v>0</v>
      </c>
      <c r="F699" s="235">
        <f>IF('Cumulative Cost Share Budget'!$L699='Split CS budget (F)'!$L$1,'Cumulative Cost Share Budget'!F699,0)</f>
        <v>0</v>
      </c>
      <c r="G699" s="235">
        <f>IF('Cumulative Cost Share Budget'!$L699='Split CS budget (F)'!$L$1,'Cumulative Cost Share Budget'!G699,0)</f>
        <v>0</v>
      </c>
      <c r="H699" s="235">
        <f>IF('Cumulative Cost Share Budget'!$L699='Split CS budget (F)'!$L$1,'Cumulative Cost Share Budget'!H699,0)</f>
        <v>0</v>
      </c>
      <c r="I699" s="235">
        <f>IF('Cumulative Cost Share Budget'!$L699='Split CS budget (F)'!$L$1,'Cumulative Cost Share Budget'!I699,0)</f>
        <v>0</v>
      </c>
      <c r="J699" s="158">
        <f t="shared" si="357"/>
        <v>0</v>
      </c>
      <c r="K699" s="2"/>
      <c r="L699" s="23"/>
      <c r="M699" s="2"/>
      <c r="N699" s="2"/>
      <c r="O699" s="2"/>
      <c r="P699" s="2"/>
    </row>
    <row r="700" spans="1:20">
      <c r="A700" s="495"/>
      <c r="B700" s="493">
        <f>IF('Cumulative Cost Share Budget'!L700='Split CS budget (F)'!$L$1,'Cumulative Cost Share Budget'!B700,0)</f>
        <v>0</v>
      </c>
      <c r="C700" s="493">
        <f>IF('Cumulative Cost Share Budget'!M700='Split CS budget (F)'!$L$1,'Cumulative Cost Share Budget'!C700,0)</f>
        <v>0</v>
      </c>
      <c r="D700" s="545">
        <f>IF('Cumulative Cost Share Budget'!$L700='Split CS budget (F)'!$L$1,'Cumulative Cost Share Budget'!D700,0)</f>
        <v>0</v>
      </c>
      <c r="E700" s="235">
        <f>IF('Cumulative Cost Share Budget'!$L700='Split CS budget (F)'!$L$1,'Cumulative Cost Share Budget'!E700,0)</f>
        <v>0</v>
      </c>
      <c r="F700" s="235">
        <f>IF('Cumulative Cost Share Budget'!$L700='Split CS budget (F)'!$L$1,'Cumulative Cost Share Budget'!F700,0)</f>
        <v>0</v>
      </c>
      <c r="G700" s="235">
        <f>IF('Cumulative Cost Share Budget'!$L700='Split CS budget (F)'!$L$1,'Cumulative Cost Share Budget'!G700,0)</f>
        <v>0</v>
      </c>
      <c r="H700" s="235">
        <f>IF('Cumulative Cost Share Budget'!$L700='Split CS budget (F)'!$L$1,'Cumulative Cost Share Budget'!H700,0)</f>
        <v>0</v>
      </c>
      <c r="I700" s="235">
        <f>IF('Cumulative Cost Share Budget'!$L700='Split CS budget (F)'!$L$1,'Cumulative Cost Share Budget'!I700,0)</f>
        <v>0</v>
      </c>
      <c r="J700" s="158">
        <f t="shared" si="357"/>
        <v>0</v>
      </c>
      <c r="K700" s="2"/>
      <c r="L700" s="23"/>
      <c r="M700" s="2"/>
      <c r="N700" s="2"/>
      <c r="O700" s="2"/>
      <c r="P700" s="2"/>
    </row>
    <row r="701" spans="1:20">
      <c r="A701" s="494" t="s">
        <v>322</v>
      </c>
      <c r="B701" s="449"/>
      <c r="C701" s="449"/>
      <c r="E701" s="52"/>
      <c r="F701" s="52"/>
      <c r="G701" s="52"/>
      <c r="H701" s="52"/>
      <c r="I701" s="52"/>
      <c r="J701" s="158"/>
      <c r="K701" s="2"/>
      <c r="L701" s="23"/>
      <c r="M701" s="2"/>
      <c r="N701" s="2"/>
      <c r="O701" s="2"/>
      <c r="P701" s="2"/>
    </row>
    <row r="702" spans="1:20">
      <c r="A702" s="486"/>
      <c r="B702" s="493">
        <f>IF('Cumulative Cost Share Budget'!L702='Split CS budget (F)'!$L$1,'Cumulative Cost Share Budget'!B702,0)</f>
        <v>0</v>
      </c>
      <c r="C702" s="449"/>
      <c r="D702" s="545">
        <f>IF('Cumulative Cost Share Budget'!$L702='Split CS budget (F)'!$L$1,'Cumulative Cost Share Budget'!D702,0)</f>
        <v>0</v>
      </c>
      <c r="E702" s="235">
        <f>IF('Cumulative Cost Share Budget'!$L702='Split CS budget (F)'!$L$1,'Cumulative Cost Share Budget'!E702,0)</f>
        <v>0</v>
      </c>
      <c r="F702" s="235">
        <f>IF('Cumulative Cost Share Budget'!$L702='Split CS budget (F)'!$L$1,'Cumulative Cost Share Budget'!F702,0)</f>
        <v>0</v>
      </c>
      <c r="G702" s="235">
        <f>IF('Cumulative Cost Share Budget'!$L702='Split CS budget (F)'!$L$1,'Cumulative Cost Share Budget'!G702,0)</f>
        <v>0</v>
      </c>
      <c r="H702" s="235">
        <f>IF('Cumulative Cost Share Budget'!$L702='Split CS budget (F)'!$L$1,'Cumulative Cost Share Budget'!H702,0)</f>
        <v>0</v>
      </c>
      <c r="I702" s="235">
        <f>IF('Cumulative Cost Share Budget'!$L702='Split CS budget (F)'!$L$1,'Cumulative Cost Share Budget'!I702,0)</f>
        <v>0</v>
      </c>
      <c r="J702" s="158">
        <f>SUM(E702:I702)</f>
        <v>0</v>
      </c>
      <c r="K702" s="2"/>
      <c r="L702" s="23"/>
      <c r="M702" s="2"/>
      <c r="N702" s="2"/>
      <c r="O702" s="2"/>
      <c r="P702" s="2"/>
    </row>
    <row r="703" spans="1:20">
      <c r="A703" s="486"/>
      <c r="B703" s="493">
        <f>IF('Cumulative Cost Share Budget'!L703='Split CS budget (F)'!$L$1,'Cumulative Cost Share Budget'!B703,0)</f>
        <v>0</v>
      </c>
      <c r="C703" s="449"/>
      <c r="D703" s="545">
        <f>IF('Cumulative Cost Share Budget'!$L703='Split CS budget (F)'!$L$1,'Cumulative Cost Share Budget'!D703,0)</f>
        <v>0</v>
      </c>
      <c r="E703" s="235">
        <f>IF('Cumulative Cost Share Budget'!$L703='Split CS budget (F)'!$L$1,'Cumulative Cost Share Budget'!E703,0)</f>
        <v>0</v>
      </c>
      <c r="F703" s="235">
        <f>IF('Cumulative Cost Share Budget'!$L703='Split CS budget (F)'!$L$1,'Cumulative Cost Share Budget'!F703,0)</f>
        <v>0</v>
      </c>
      <c r="G703" s="235">
        <f>IF('Cumulative Cost Share Budget'!$L703='Split CS budget (F)'!$L$1,'Cumulative Cost Share Budget'!G703,0)</f>
        <v>0</v>
      </c>
      <c r="H703" s="235">
        <f>IF('Cumulative Cost Share Budget'!$L703='Split CS budget (F)'!$L$1,'Cumulative Cost Share Budget'!H703,0)</f>
        <v>0</v>
      </c>
      <c r="I703" s="235">
        <f>IF('Cumulative Cost Share Budget'!$L703='Split CS budget (F)'!$L$1,'Cumulative Cost Share Budget'!I703,0)</f>
        <v>0</v>
      </c>
      <c r="J703" s="158">
        <f>SUM(E703:I703)</f>
        <v>0</v>
      </c>
      <c r="K703" s="2"/>
      <c r="L703" s="23"/>
      <c r="M703" s="2"/>
      <c r="N703" s="2"/>
      <c r="O703" s="2"/>
      <c r="P703" s="2"/>
    </row>
    <row r="704" spans="1:20">
      <c r="A704" s="494" t="s">
        <v>47</v>
      </c>
      <c r="B704" s="449"/>
      <c r="C704" s="449"/>
      <c r="E704" s="52"/>
      <c r="F704" s="52"/>
      <c r="G704" s="52"/>
      <c r="H704" s="52"/>
      <c r="I704" s="52"/>
      <c r="J704" s="158"/>
      <c r="K704" s="2"/>
      <c r="L704" s="23"/>
      <c r="M704" s="2"/>
      <c r="N704" s="2"/>
      <c r="O704" s="2"/>
      <c r="P704" s="2"/>
    </row>
    <row r="705" spans="1:34">
      <c r="A705" s="494"/>
      <c r="B705" s="493">
        <f>IF('Cumulative Cost Share Budget'!L705='Split CS budget (F)'!$L$1,'Cumulative Cost Share Budget'!B705,0)</f>
        <v>0</v>
      </c>
      <c r="C705" s="449"/>
      <c r="D705" s="545">
        <f>IF('Cumulative Cost Share Budget'!$L705='Split CS budget (F)'!$L$1,'Cumulative Cost Share Budget'!D705,0)</f>
        <v>0</v>
      </c>
      <c r="E705" s="235">
        <f>IF('Cumulative Cost Share Budget'!$L705='Split CS budget (F)'!$L$1,'Cumulative Cost Share Budget'!E705,0)</f>
        <v>0</v>
      </c>
      <c r="F705" s="235">
        <f>IF('Cumulative Cost Share Budget'!$L705='Split CS budget (F)'!$L$1,'Cumulative Cost Share Budget'!F705,0)</f>
        <v>0</v>
      </c>
      <c r="G705" s="235">
        <f>IF('Cumulative Cost Share Budget'!$L705='Split CS budget (F)'!$L$1,'Cumulative Cost Share Budget'!G705,0)</f>
        <v>0</v>
      </c>
      <c r="H705" s="235">
        <f>IF('Cumulative Cost Share Budget'!$L705='Split CS budget (F)'!$L$1,'Cumulative Cost Share Budget'!H705,0)</f>
        <v>0</v>
      </c>
      <c r="I705" s="235">
        <f>IF('Cumulative Cost Share Budget'!$L705='Split CS budget (F)'!$L$1,'Cumulative Cost Share Budget'!I705,0)</f>
        <v>0</v>
      </c>
      <c r="J705" s="158">
        <f>SUM(E705:I705)</f>
        <v>0</v>
      </c>
      <c r="K705" s="2"/>
      <c r="L705" s="23"/>
      <c r="M705" s="2"/>
      <c r="N705" s="2"/>
      <c r="O705" s="2"/>
      <c r="P705" s="2"/>
    </row>
    <row r="706" spans="1:34">
      <c r="A706" s="486"/>
      <c r="B706" s="493">
        <f>IF('Cumulative Cost Share Budget'!L706='Split CS budget (F)'!$L$1,'Cumulative Cost Share Budget'!B706,0)</f>
        <v>0</v>
      </c>
      <c r="C706" s="449"/>
      <c r="D706" s="545">
        <f>IF('Cumulative Cost Share Budget'!$L706='Split CS budget (F)'!$L$1,'Cumulative Cost Share Budget'!D706,0)</f>
        <v>0</v>
      </c>
      <c r="E706" s="235">
        <f>IF('Cumulative Cost Share Budget'!$L706='Split CS budget (F)'!$L$1,'Cumulative Cost Share Budget'!E706,0)</f>
        <v>0</v>
      </c>
      <c r="F706" s="235">
        <f>IF('Cumulative Cost Share Budget'!$L706='Split CS budget (F)'!$L$1,'Cumulative Cost Share Budget'!F706,0)</f>
        <v>0</v>
      </c>
      <c r="G706" s="235">
        <f>IF('Cumulative Cost Share Budget'!$L706='Split CS budget (F)'!$L$1,'Cumulative Cost Share Budget'!G706,0)</f>
        <v>0</v>
      </c>
      <c r="H706" s="235">
        <f>IF('Cumulative Cost Share Budget'!$L706='Split CS budget (F)'!$L$1,'Cumulative Cost Share Budget'!H706,0)</f>
        <v>0</v>
      </c>
      <c r="I706" s="235">
        <f>IF('Cumulative Cost Share Budget'!$L706='Split CS budget (F)'!$L$1,'Cumulative Cost Share Budget'!I706,0)</f>
        <v>0</v>
      </c>
      <c r="J706" s="158">
        <f>SUM(E706:I706)</f>
        <v>0</v>
      </c>
      <c r="K706" s="2"/>
      <c r="L706" s="23"/>
      <c r="M706" s="2"/>
      <c r="N706" s="2"/>
      <c r="O706" s="2"/>
      <c r="P706" s="2"/>
    </row>
    <row r="707" spans="1:34" ht="15">
      <c r="A707" s="486"/>
      <c r="B707" s="493">
        <f>IF('Cumulative Cost Share Budget'!L707='Split CS budget (F)'!$L$1,'Cumulative Cost Share Budget'!B707,0)</f>
        <v>0</v>
      </c>
      <c r="C707" s="449"/>
      <c r="D707" s="545">
        <f>IF('Cumulative Cost Share Budget'!$L707='Split CS budget (F)'!$L$1,'Cumulative Cost Share Budget'!D707,0)</f>
        <v>0</v>
      </c>
      <c r="E707" s="235">
        <f>IF('Cumulative Cost Share Budget'!$L707='Split CS budget (F)'!$L$1,'Cumulative Cost Share Budget'!E707,0)</f>
        <v>0</v>
      </c>
      <c r="F707" s="235">
        <f>IF('Cumulative Cost Share Budget'!$L707='Split CS budget (F)'!$L$1,'Cumulative Cost Share Budget'!F707,0)</f>
        <v>0</v>
      </c>
      <c r="G707" s="235">
        <f>IF('Cumulative Cost Share Budget'!$L707='Split CS budget (F)'!$L$1,'Cumulative Cost Share Budget'!G707,0)</f>
        <v>0</v>
      </c>
      <c r="H707" s="235">
        <f>IF('Cumulative Cost Share Budget'!$L707='Split CS budget (F)'!$L$1,'Cumulative Cost Share Budget'!H707,0)</f>
        <v>0</v>
      </c>
      <c r="I707" s="235">
        <f>IF('Cumulative Cost Share Budget'!$L707='Split CS budget (F)'!$L$1,'Cumulative Cost Share Budget'!I707,0)</f>
        <v>0</v>
      </c>
      <c r="J707" s="158">
        <f>SUM(E707:I707)</f>
        <v>0</v>
      </c>
      <c r="K707" s="2"/>
      <c r="L707" s="23"/>
      <c r="M707" s="2"/>
      <c r="N707" s="2"/>
      <c r="O707" s="2"/>
      <c r="P707" s="2"/>
      <c r="AA707" s="85"/>
      <c r="AB707" s="85"/>
      <c r="AC707" s="85"/>
      <c r="AD707" s="85"/>
      <c r="AE707" s="85"/>
      <c r="AF707" s="85"/>
      <c r="AG707" s="85"/>
    </row>
    <row r="708" spans="1:34">
      <c r="A708" s="494"/>
      <c r="B708" s="493">
        <f>IF('Cumulative Cost Share Budget'!L708='Split CS budget (F)'!$L$1,'Cumulative Cost Share Budget'!B708,0)</f>
        <v>0</v>
      </c>
      <c r="C708" s="449"/>
      <c r="D708" s="545">
        <f>IF('Cumulative Cost Share Budget'!$L708='Split CS budget (F)'!$L$1,'Cumulative Cost Share Budget'!D708,0)</f>
        <v>0</v>
      </c>
      <c r="E708" s="235">
        <f>IF('Cumulative Cost Share Budget'!$L708='Split CS budget (F)'!$L$1,'Cumulative Cost Share Budget'!E708,0)</f>
        <v>0</v>
      </c>
      <c r="F708" s="235">
        <f>IF('Cumulative Cost Share Budget'!$L708='Split CS budget (F)'!$L$1,'Cumulative Cost Share Budget'!F708,0)</f>
        <v>0</v>
      </c>
      <c r="G708" s="235">
        <f>IF('Cumulative Cost Share Budget'!$L708='Split CS budget (F)'!$L$1,'Cumulative Cost Share Budget'!G708,0)</f>
        <v>0</v>
      </c>
      <c r="H708" s="235">
        <f>IF('Cumulative Cost Share Budget'!$L708='Split CS budget (F)'!$L$1,'Cumulative Cost Share Budget'!H708,0)</f>
        <v>0</v>
      </c>
      <c r="I708" s="235">
        <f>IF('Cumulative Cost Share Budget'!$L708='Split CS budget (F)'!$L$1,'Cumulative Cost Share Budget'!I708,0)</f>
        <v>0</v>
      </c>
      <c r="J708" s="158">
        <f>SUM(E708:I708)</f>
        <v>0</v>
      </c>
      <c r="K708" s="2"/>
      <c r="L708" s="23"/>
      <c r="M708" s="2"/>
      <c r="N708" s="2"/>
      <c r="O708" s="2"/>
      <c r="P708" s="2"/>
    </row>
    <row r="709" spans="1:34">
      <c r="A709" s="494"/>
      <c r="B709" s="485">
        <f>IF('Cumulative Cost Share Budget'!L709='Split CS budget (F)'!$L$1,'Cumulative Cost Share Budget'!B709,0)</f>
        <v>0</v>
      </c>
      <c r="C709" s="449"/>
      <c r="D709" s="545">
        <f>IF('Cumulative Cost Share Budget'!$L709='Split CS budget (F)'!$L$1,'Cumulative Cost Share Budget'!D709,0)</f>
        <v>0</v>
      </c>
      <c r="E709" s="235">
        <f>IF('Cumulative Cost Share Budget'!$L709='Split CS budget (F)'!$L$1,'Cumulative Cost Share Budget'!E709,0)</f>
        <v>0</v>
      </c>
      <c r="F709" s="235">
        <f>IF('Cumulative Cost Share Budget'!$L709='Split CS budget (F)'!$L$1,'Cumulative Cost Share Budget'!F709,0)</f>
        <v>0</v>
      </c>
      <c r="G709" s="235">
        <f>IF('Cumulative Cost Share Budget'!$L709='Split CS budget (F)'!$L$1,'Cumulative Cost Share Budget'!G709,0)</f>
        <v>0</v>
      </c>
      <c r="H709" s="235">
        <f>IF('Cumulative Cost Share Budget'!$L709='Split CS budget (F)'!$L$1,'Cumulative Cost Share Budget'!H709,0)</f>
        <v>0</v>
      </c>
      <c r="I709" s="235">
        <f>IF('Cumulative Cost Share Budget'!$L709='Split CS budget (F)'!$L$1,'Cumulative Cost Share Budget'!I709,0)</f>
        <v>0</v>
      </c>
      <c r="J709" s="158">
        <f t="shared" ref="J709" si="358">SUM(E709:I709)</f>
        <v>0</v>
      </c>
      <c r="K709" s="2"/>
      <c r="L709" s="23"/>
      <c r="M709" s="2"/>
      <c r="N709" s="2"/>
      <c r="O709" s="2"/>
      <c r="P709" s="2"/>
    </row>
    <row r="710" spans="1:34" ht="15">
      <c r="A710" s="86"/>
      <c r="B710" s="749" t="s">
        <v>337</v>
      </c>
      <c r="C710" s="749"/>
      <c r="D710" s="749"/>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3.8">
      <c r="A712" s="30" t="s">
        <v>76</v>
      </c>
      <c r="B712" s="486"/>
      <c r="C712" s="496"/>
      <c r="D712" s="486"/>
      <c r="F712"/>
      <c r="J712" s="32"/>
    </row>
    <row r="713" spans="1:34">
      <c r="A713" s="28"/>
      <c r="B713" s="485">
        <f>IF('Cumulative Cost Share Budget'!L713='Split CS budget (F)'!$L$1,'Cumulative Cost Share Budget'!B713,0)</f>
        <v>0</v>
      </c>
      <c r="C713" s="449"/>
      <c r="D713" s="545">
        <f>IF('Cumulative Cost Share Budget'!$L713='Split CS budget (F)'!$L$1,'Cumulative Cost Share Budget'!D713,0)</f>
        <v>0</v>
      </c>
      <c r="E713" s="235">
        <f>IF('Cumulative Cost Share Budget'!$L713='Split CS budget (F)'!$L$1,'Cumulative Cost Share Budget'!E713,0)</f>
        <v>0</v>
      </c>
      <c r="F713" s="235">
        <f>IF('Cumulative Cost Share Budget'!$L713='Split CS budget (F)'!$L$1,'Cumulative Cost Share Budget'!F713,0)</f>
        <v>0</v>
      </c>
      <c r="G713" s="235">
        <f>IF('Cumulative Cost Share Budget'!$L713='Split CS budget (F)'!$L$1,'Cumulative Cost Share Budget'!G713,0)</f>
        <v>0</v>
      </c>
      <c r="H713" s="235">
        <f>IF('Cumulative Cost Share Budget'!$L713='Split CS budget (F)'!$L$1,'Cumulative Cost Share Budget'!H713,0)</f>
        <v>0</v>
      </c>
      <c r="I713" s="235">
        <f>IF('Cumulative Cost Share Budget'!$L713='Split CS budget (F)'!$L$1,'Cumulative Cost Share Budget'!I713,0)</f>
        <v>0</v>
      </c>
      <c r="J713" s="158">
        <f>SUM(E713:I713)</f>
        <v>0</v>
      </c>
      <c r="M713" s="808" t="s">
        <v>175</v>
      </c>
      <c r="N713" s="808"/>
      <c r="O713" s="808"/>
      <c r="P713" s="808"/>
    </row>
    <row r="714" spans="1:34">
      <c r="A714" s="315"/>
      <c r="B714" s="485">
        <f>IF('Cumulative Cost Share Budget'!L714='Split CS budget (F)'!$L$1,'Cumulative Cost Share Budget'!B714,0)</f>
        <v>0</v>
      </c>
      <c r="C714" s="449"/>
      <c r="D714" s="486"/>
      <c r="E714" s="235"/>
      <c r="F714" s="235"/>
      <c r="G714" s="235"/>
      <c r="H714" s="235"/>
      <c r="I714" s="235"/>
      <c r="J714" s="158"/>
      <c r="M714" s="66"/>
    </row>
    <row r="715" spans="1:34">
      <c r="A715" s="28"/>
      <c r="B715" s="495"/>
      <c r="C715" s="493">
        <f>IF('Cumulative Cost Share Budget'!L715='Split CS budget (F)'!$L$1,'Cumulative Cost Share Budget'!C715,0)</f>
        <v>0</v>
      </c>
      <c r="D715" s="545">
        <f>IF('Cumulative Cost Share Budget'!$L715='Split CS budget (F)'!$L$1,'Cumulative Cost Share Budget'!D715,0)</f>
        <v>0</v>
      </c>
      <c r="E715" s="235">
        <f>IF('Cumulative Cost Share Budget'!$L715='Split CS budget (F)'!$L$1,'Cumulative Cost Share Budget'!E715,0)</f>
        <v>0</v>
      </c>
      <c r="F715" s="235">
        <f>IF('Cumulative Cost Share Budget'!$L715='Split CS budget (F)'!$L$1,'Cumulative Cost Share Budget'!F715,0)</f>
        <v>0</v>
      </c>
      <c r="G715" s="235">
        <f>IF('Cumulative Cost Share Budget'!$L715='Split CS budget (F)'!$L$1,'Cumulative Cost Share Budget'!G715,0)</f>
        <v>0</v>
      </c>
      <c r="H715" s="235">
        <f>IF('Cumulative Cost Share Budget'!$L715='Split CS budget (F)'!$L$1,'Cumulative Cost Share Budget'!H715,0)</f>
        <v>0</v>
      </c>
      <c r="I715" s="235">
        <f>IF('Cumulative Cost Share Budget'!$L715='Split CS budget (F)'!$L$1,'Cumulative Cost Share Budget'!I715,0)</f>
        <v>0</v>
      </c>
      <c r="J715" s="158">
        <f t="shared" ref="J715:J725" si="360">SUM(E715:I715)</f>
        <v>0</v>
      </c>
      <c r="M715" s="66"/>
    </row>
    <row r="716" spans="1:34">
      <c r="A716" s="28"/>
      <c r="B716" s="495"/>
      <c r="C716" s="493">
        <f>IF('Cumulative Cost Share Budget'!L716='Split CS budget (F)'!$L$1,'Cumulative Cost Share Budget'!C716,0)</f>
        <v>0</v>
      </c>
      <c r="D716" s="545">
        <f>IF('Cumulative Cost Share Budget'!$L716='Split CS budget (F)'!$L$1,'Cumulative Cost Share Budget'!D716,0)</f>
        <v>0</v>
      </c>
      <c r="E716" s="235">
        <f>IF('Cumulative Cost Share Budget'!$L716='Split CS budget (F)'!$L$1,'Cumulative Cost Share Budget'!E716,0)</f>
        <v>0</v>
      </c>
      <c r="F716" s="235">
        <f>IF('Cumulative Cost Share Budget'!$L716='Split CS budget (F)'!$L$1,'Cumulative Cost Share Budget'!F716,0)</f>
        <v>0</v>
      </c>
      <c r="G716" s="235">
        <f>IF('Cumulative Cost Share Budget'!$L716='Split CS budget (F)'!$L$1,'Cumulative Cost Share Budget'!G716,0)</f>
        <v>0</v>
      </c>
      <c r="H716" s="235">
        <f>IF('Cumulative Cost Share Budget'!$L716='Split CS budget (F)'!$L$1,'Cumulative Cost Share Budget'!H716,0)</f>
        <v>0</v>
      </c>
      <c r="I716" s="235">
        <f>IF('Cumulative Cost Share Budget'!$L716='Split CS budget (F)'!$L$1,'Cumulative Cost Share Budget'!I716,0)</f>
        <v>0</v>
      </c>
      <c r="J716" s="158">
        <f t="shared" si="360"/>
        <v>0</v>
      </c>
      <c r="M716" s="66"/>
    </row>
    <row r="717" spans="1:34">
      <c r="A717" s="28"/>
      <c r="B717" s="495"/>
      <c r="C717" s="493">
        <f>IF('Cumulative Cost Share Budget'!L717='Split CS budget (F)'!$L$1,'Cumulative Cost Share Budget'!C717,0)</f>
        <v>0</v>
      </c>
      <c r="D717" s="545">
        <f>IF('Cumulative Cost Share Budget'!$L717='Split CS budget (F)'!$L$1,'Cumulative Cost Share Budget'!D717,0)</f>
        <v>0</v>
      </c>
      <c r="E717" s="235">
        <f>IF('Cumulative Cost Share Budget'!$L717='Split CS budget (F)'!$L$1,'Cumulative Cost Share Budget'!E717,0)</f>
        <v>0</v>
      </c>
      <c r="F717" s="235">
        <f>IF('Cumulative Cost Share Budget'!$L717='Split CS budget (F)'!$L$1,'Cumulative Cost Share Budget'!F717,0)</f>
        <v>0</v>
      </c>
      <c r="G717" s="235">
        <f>IF('Cumulative Cost Share Budget'!$L717='Split CS budget (F)'!$L$1,'Cumulative Cost Share Budget'!G717,0)</f>
        <v>0</v>
      </c>
      <c r="H717" s="235">
        <f>IF('Cumulative Cost Share Budget'!$L717='Split CS budget (F)'!$L$1,'Cumulative Cost Share Budget'!H717,0)</f>
        <v>0</v>
      </c>
      <c r="I717" s="235">
        <f>IF('Cumulative Cost Share Budget'!$L717='Split CS budget (F)'!$L$1,'Cumulative Cost Share Budget'!I717,0)</f>
        <v>0</v>
      </c>
      <c r="J717" s="158">
        <f t="shared" si="360"/>
        <v>0</v>
      </c>
      <c r="M717" s="66"/>
    </row>
    <row r="718" spans="1:34">
      <c r="A718" s="315"/>
      <c r="B718" s="485">
        <f>IF('Cumulative Cost Share Budget'!L718='Split CS budget (F)'!$L$1,'Cumulative Cost Share Budget'!B718,0)</f>
        <v>0</v>
      </c>
      <c r="C718" s="449"/>
      <c r="D718" s="486"/>
      <c r="E718" s="235"/>
      <c r="F718" s="235"/>
      <c r="G718" s="235"/>
      <c r="H718" s="235"/>
      <c r="I718" s="235"/>
      <c r="J718" s="158"/>
      <c r="M718" s="66"/>
    </row>
    <row r="719" spans="1:34">
      <c r="A719" s="28"/>
      <c r="B719" s="495"/>
      <c r="C719" s="493">
        <f>IF('Cumulative Cost Share Budget'!L719='Split CS budget (F)'!$L$1,'Cumulative Cost Share Budget'!C719,0)</f>
        <v>0</v>
      </c>
      <c r="D719" s="545">
        <f>IF('Cumulative Cost Share Budget'!$L719='Split CS budget (F)'!$L$1,'Cumulative Cost Share Budget'!D719,0)</f>
        <v>0</v>
      </c>
      <c r="E719" s="235">
        <f>IF('Cumulative Cost Share Budget'!$L719='Split CS budget (F)'!$L$1,'Cumulative Cost Share Budget'!E719,0)</f>
        <v>0</v>
      </c>
      <c r="F719" s="235">
        <f>IF('Cumulative Cost Share Budget'!$L719='Split CS budget (F)'!$L$1,'Cumulative Cost Share Budget'!F719,0)</f>
        <v>0</v>
      </c>
      <c r="G719" s="235">
        <f>IF('Cumulative Cost Share Budget'!$L719='Split CS budget (F)'!$L$1,'Cumulative Cost Share Budget'!G719,0)</f>
        <v>0</v>
      </c>
      <c r="H719" s="235">
        <f>IF('Cumulative Cost Share Budget'!$L719='Split CS budget (F)'!$L$1,'Cumulative Cost Share Budget'!H719,0)</f>
        <v>0</v>
      </c>
      <c r="I719" s="235">
        <f>IF('Cumulative Cost Share Budget'!$L719='Split CS budget (F)'!$L$1,'Cumulative Cost Share Budget'!I719,0)</f>
        <v>0</v>
      </c>
      <c r="J719" s="158">
        <f t="shared" si="360"/>
        <v>0</v>
      </c>
      <c r="M719" s="66"/>
    </row>
    <row r="720" spans="1:34">
      <c r="A720" s="28"/>
      <c r="B720" s="495"/>
      <c r="C720" s="493">
        <f>IF('Cumulative Cost Share Budget'!L720='Split CS budget (F)'!$L$1,'Cumulative Cost Share Budget'!C720,0)</f>
        <v>0</v>
      </c>
      <c r="D720" s="545">
        <f>IF('Cumulative Cost Share Budget'!$L720='Split CS budget (F)'!$L$1,'Cumulative Cost Share Budget'!D720,0)</f>
        <v>0</v>
      </c>
      <c r="E720" s="235">
        <f>IF('Cumulative Cost Share Budget'!$L720='Split CS budget (F)'!$L$1,'Cumulative Cost Share Budget'!E720,0)</f>
        <v>0</v>
      </c>
      <c r="F720" s="235">
        <f>IF('Cumulative Cost Share Budget'!$L720='Split CS budget (F)'!$L$1,'Cumulative Cost Share Budget'!F720,0)</f>
        <v>0</v>
      </c>
      <c r="G720" s="235">
        <f>IF('Cumulative Cost Share Budget'!$L720='Split CS budget (F)'!$L$1,'Cumulative Cost Share Budget'!G720,0)</f>
        <v>0</v>
      </c>
      <c r="H720" s="235">
        <f>IF('Cumulative Cost Share Budget'!$L720='Split CS budget (F)'!$L$1,'Cumulative Cost Share Budget'!H720,0)</f>
        <v>0</v>
      </c>
      <c r="I720" s="235">
        <f>IF('Cumulative Cost Share Budget'!$L720='Split CS budget (F)'!$L$1,'Cumulative Cost Share Budget'!I720,0)</f>
        <v>0</v>
      </c>
      <c r="J720" s="158">
        <f t="shared" si="360"/>
        <v>0</v>
      </c>
      <c r="M720" s="66"/>
    </row>
    <row r="721" spans="1:20">
      <c r="A721" s="28"/>
      <c r="B721" s="485">
        <f>IF('Cumulative Cost Share Budget'!L721='Split CS budget (F)'!$L$1,'Cumulative Cost Share Budget'!B721,0)</f>
        <v>0</v>
      </c>
      <c r="C721" s="449"/>
      <c r="D721" s="545">
        <f>IF('Cumulative Cost Share Budget'!$L721='Split CS budget (F)'!$L$1,'Cumulative Cost Share Budget'!D721,0)</f>
        <v>0</v>
      </c>
      <c r="E721" s="235">
        <f>IF('Cumulative Cost Share Budget'!$L721='Split CS budget (F)'!$L$1,'Cumulative Cost Share Budget'!E721,0)</f>
        <v>0</v>
      </c>
      <c r="F721" s="235">
        <f>IF('Cumulative Cost Share Budget'!$L721='Split CS budget (F)'!$L$1,'Cumulative Cost Share Budget'!F721,0)</f>
        <v>0</v>
      </c>
      <c r="G721" s="235">
        <f>IF('Cumulative Cost Share Budget'!$L721='Split CS budget (F)'!$L$1,'Cumulative Cost Share Budget'!G721,0)</f>
        <v>0</v>
      </c>
      <c r="H721" s="235">
        <f>IF('Cumulative Cost Share Budget'!$L721='Split CS budget (F)'!$L$1,'Cumulative Cost Share Budget'!H721,0)</f>
        <v>0</v>
      </c>
      <c r="I721" s="235">
        <f>IF('Cumulative Cost Share Budget'!$L721='Split CS budget (F)'!$L$1,'Cumulative Cost Share Budget'!I721,0)</f>
        <v>0</v>
      </c>
      <c r="J721" s="158">
        <f t="shared" si="360"/>
        <v>0</v>
      </c>
      <c r="M721" s="66"/>
    </row>
    <row r="722" spans="1:20">
      <c r="A722" s="28"/>
      <c r="B722" s="485">
        <f>IF('Cumulative Cost Share Budget'!L722='Split CS budget (F)'!$L$1,'Cumulative Cost Share Budget'!B722,0)</f>
        <v>0</v>
      </c>
      <c r="C722" s="449"/>
      <c r="D722" s="545">
        <f>IF('Cumulative Cost Share Budget'!$L722='Split CS budget (F)'!$L$1,'Cumulative Cost Share Budget'!D722,0)</f>
        <v>0</v>
      </c>
      <c r="E722" s="235">
        <f>IF('Cumulative Cost Share Budget'!$L722='Split CS budget (F)'!$L$1,'Cumulative Cost Share Budget'!E722,0)</f>
        <v>0</v>
      </c>
      <c r="F722" s="235">
        <f>IF('Cumulative Cost Share Budget'!$L722='Split CS budget (F)'!$L$1,'Cumulative Cost Share Budget'!F722,0)</f>
        <v>0</v>
      </c>
      <c r="G722" s="235">
        <f>IF('Cumulative Cost Share Budget'!$L722='Split CS budget (F)'!$L$1,'Cumulative Cost Share Budget'!G722,0)</f>
        <v>0</v>
      </c>
      <c r="H722" s="235">
        <f>IF('Cumulative Cost Share Budget'!$L722='Split CS budget (F)'!$L$1,'Cumulative Cost Share Budget'!H722,0)</f>
        <v>0</v>
      </c>
      <c r="I722" s="235">
        <f>IF('Cumulative Cost Share Budget'!$L722='Split CS budget (F)'!$L$1,'Cumulative Cost Share Budget'!I722,0)</f>
        <v>0</v>
      </c>
      <c r="J722" s="158">
        <f t="shared" si="360"/>
        <v>0</v>
      </c>
      <c r="M722" s="66"/>
    </row>
    <row r="723" spans="1:20">
      <c r="A723" s="28"/>
      <c r="B723" s="485">
        <f>IF('Cumulative Cost Share Budget'!L723='Split CS budget (F)'!$L$1,'Cumulative Cost Share Budget'!B723,0)</f>
        <v>0</v>
      </c>
      <c r="C723" s="449"/>
      <c r="D723" s="545">
        <f>IF('Cumulative Cost Share Budget'!$L723='Split CS budget (F)'!$L$1,'Cumulative Cost Share Budget'!D723,0)</f>
        <v>0</v>
      </c>
      <c r="E723" s="235">
        <f>IF('Cumulative Cost Share Budget'!$L723='Split CS budget (F)'!$L$1,'Cumulative Cost Share Budget'!E723,0)</f>
        <v>0</v>
      </c>
      <c r="F723" s="235">
        <f>IF('Cumulative Cost Share Budget'!$L723='Split CS budget (F)'!$L$1,'Cumulative Cost Share Budget'!F723,0)</f>
        <v>0</v>
      </c>
      <c r="G723" s="235">
        <f>IF('Cumulative Cost Share Budget'!$L723='Split CS budget (F)'!$L$1,'Cumulative Cost Share Budget'!G723,0)</f>
        <v>0</v>
      </c>
      <c r="H723" s="235">
        <f>IF('Cumulative Cost Share Budget'!$L723='Split CS budget (F)'!$L$1,'Cumulative Cost Share Budget'!H723,0)</f>
        <v>0</v>
      </c>
      <c r="I723" s="235">
        <f>IF('Cumulative Cost Share Budget'!$L723='Split CS budget (F)'!$L$1,'Cumulative Cost Share Budget'!I723,0)</f>
        <v>0</v>
      </c>
      <c r="J723" s="158">
        <f t="shared" si="360"/>
        <v>0</v>
      </c>
    </row>
    <row r="724" spans="1:20">
      <c r="A724" s="28"/>
      <c r="B724" s="485">
        <f>IF('Cumulative Cost Share Budget'!L724='Split CS budget (F)'!$L$1,'Cumulative Cost Share Budget'!B724,0)</f>
        <v>0</v>
      </c>
      <c r="C724" s="449"/>
      <c r="D724" s="545">
        <f>IF('Cumulative Cost Share Budget'!$L724='Split CS budget (F)'!$L$1,'Cumulative Cost Share Budget'!D724,0)</f>
        <v>0</v>
      </c>
      <c r="E724" s="235">
        <f>IF('Cumulative Cost Share Budget'!$L724='Split CS budget (F)'!$L$1,'Cumulative Cost Share Budget'!E724,0)</f>
        <v>0</v>
      </c>
      <c r="F724" s="235">
        <f>IF('Cumulative Cost Share Budget'!$L724='Split CS budget (F)'!$L$1,'Cumulative Cost Share Budget'!F724,0)</f>
        <v>0</v>
      </c>
      <c r="G724" s="235">
        <f>IF('Cumulative Cost Share Budget'!$L724='Split CS budget (F)'!$L$1,'Cumulative Cost Share Budget'!G724,0)</f>
        <v>0</v>
      </c>
      <c r="H724" s="235">
        <f>IF('Cumulative Cost Share Budget'!$L724='Split CS budget (F)'!$L$1,'Cumulative Cost Share Budget'!H724,0)</f>
        <v>0</v>
      </c>
      <c r="I724" s="235">
        <f>IF('Cumulative Cost Share Budget'!$L724='Split CS budget (F)'!$L$1,'Cumulative Cost Share Budget'!I724,0)</f>
        <v>0</v>
      </c>
      <c r="J724" s="158">
        <f t="shared" si="360"/>
        <v>0</v>
      </c>
      <c r="M724" s="2"/>
    </row>
    <row r="725" spans="1:20">
      <c r="A725" s="28"/>
      <c r="B725" s="485">
        <f>IF('Cumulative Cost Share Budget'!L725='Split CS budget (F)'!$L$1,'Cumulative Cost Share Budget'!B725,0)</f>
        <v>0</v>
      </c>
      <c r="C725" s="449"/>
      <c r="D725" s="545">
        <f>IF('Cumulative Cost Share Budget'!$L725='Split CS budget (F)'!$L$1,'Cumulative Cost Share Budget'!D725,0)</f>
        <v>0</v>
      </c>
      <c r="E725" s="235">
        <f>IF('Cumulative Cost Share Budget'!$L725='Split CS budget (F)'!$L$1,'Cumulative Cost Share Budget'!E725,0)</f>
        <v>0</v>
      </c>
      <c r="F725" s="235">
        <f>IF('Cumulative Cost Share Budget'!$L725='Split CS budget (F)'!$L$1,'Cumulative Cost Share Budget'!F725,0)</f>
        <v>0</v>
      </c>
      <c r="G725" s="235">
        <f>IF('Cumulative Cost Share Budget'!$L725='Split CS budget (F)'!$L$1,'Cumulative Cost Share Budget'!G725,0)</f>
        <v>0</v>
      </c>
      <c r="H725" s="235">
        <f>IF('Cumulative Cost Share Budget'!$L725='Split CS budget (F)'!$L$1,'Cumulative Cost Share Budget'!H725,0)</f>
        <v>0</v>
      </c>
      <c r="I725" s="235">
        <f>IF('Cumulative Cost Share Budget'!$L725='Split CS budget (F)'!$L$1,'Cumulative Cost Share Budget'!I725,0)</f>
        <v>0</v>
      </c>
      <c r="J725" s="158">
        <f t="shared" si="360"/>
        <v>0</v>
      </c>
    </row>
    <row r="726" spans="1:20">
      <c r="A726" s="28"/>
      <c r="B726" s="485">
        <f>IF('Cumulative Cost Share Budget'!L726='Split CS budget (F)'!$L$1,'Cumulative Cost Share Budget'!B726,0)</f>
        <v>0</v>
      </c>
      <c r="C726" s="449"/>
      <c r="D726" s="545">
        <f>IF('Cumulative Cost Share Budget'!$L726='Split CS budget (F)'!$L$1,'Cumulative Cost Share Budget'!D726,0)</f>
        <v>0</v>
      </c>
      <c r="E726" s="235">
        <f>IF('Cumulative Cost Share Budget'!$L726='Split CS budget (F)'!$L$1,'Cumulative Cost Share Budget'!E726,0)</f>
        <v>0</v>
      </c>
      <c r="F726" s="235">
        <f>IF('Cumulative Cost Share Budget'!$L726='Split CS budget (F)'!$L$1,'Cumulative Cost Share Budget'!F726,0)</f>
        <v>0</v>
      </c>
      <c r="G726" s="235">
        <f>IF('Cumulative Cost Share Budget'!$L726='Split CS budget (F)'!$L$1,'Cumulative Cost Share Budget'!G726,0)</f>
        <v>0</v>
      </c>
      <c r="H726" s="235">
        <f>IF('Cumulative Cost Share Budget'!$L726='Split CS budget (F)'!$L$1,'Cumulative Cost Share Budget'!H726,0)</f>
        <v>0</v>
      </c>
      <c r="I726" s="235">
        <f>IF('Cumulative Cost Share Budget'!$L726='Split CS budget (F)'!$L$1,'Cumulative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(F)'!$L$1,'Cumulative Cost Share Budget'!E727,0)</f>
        <v>0</v>
      </c>
      <c r="F727" s="118">
        <f>IF('Cumulative Cost Share Budget'!$L727='Split CS budget (F)'!$L$1,'Cumulative Cost Share Budget'!F727,0)</f>
        <v>0</v>
      </c>
      <c r="G727" s="118">
        <f>IF('Cumulative Cost Share Budget'!$L727='Split CS budget (F)'!$L$1,'Cumulative Cost Share Budget'!G727,0)</f>
        <v>0</v>
      </c>
      <c r="H727" s="118">
        <f>IF('Cumulative Cost Share Budget'!$L727='Split CS budget (F)'!$L$1,'Cumulative Cost Share Budget'!H727,0)</f>
        <v>0</v>
      </c>
      <c r="I727" s="118">
        <f>IF('Cumulative Cost Share Budget'!$L727='Split CS budget (F)'!$L$1,'Cumulative Cost Share Budget'!I727,0)</f>
        <v>0</v>
      </c>
      <c r="J727" s="109"/>
      <c r="K727" s="16"/>
      <c r="L727" s="16"/>
    </row>
    <row r="728" spans="1:20">
      <c r="A728" s="79"/>
      <c r="B728" s="757" t="s">
        <v>70</v>
      </c>
      <c r="C728" s="757"/>
      <c r="D728" s="757"/>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417</v>
      </c>
      <c r="C731" s="68" t="s">
        <v>415</v>
      </c>
      <c r="D731" s="404"/>
      <c r="E731" s="809"/>
      <c r="F731" s="809"/>
      <c r="G731" s="809"/>
      <c r="H731" s="809"/>
      <c r="I731" s="809"/>
      <c r="J731" s="25"/>
      <c r="K731" s="16"/>
      <c r="L731" s="16"/>
    </row>
    <row r="732" spans="1:20">
      <c r="A732" s="480">
        <f>A475</f>
        <v>0</v>
      </c>
      <c r="B732" s="480">
        <f>B475</f>
        <v>0</v>
      </c>
      <c r="C732" s="480">
        <f>C475</f>
        <v>0</v>
      </c>
      <c r="D732" s="545">
        <f>IF('Cumulative Cost Share Budget'!$L732='Split CS budget (F)'!$L$1,'Cumulative Cost Share Budget'!D732,0)</f>
        <v>0</v>
      </c>
      <c r="E732" s="235">
        <f>IF('Cumulative Cost Share Budget'!$L732='Split CS budget (F)'!$L$1,'Cumulative Cost Share Budget'!E732,0)</f>
        <v>0</v>
      </c>
      <c r="F732" s="235">
        <f>IF('Cumulative Cost Share Budget'!$L732='Split CS budget (F)'!$L$1,'Cumulative Cost Share Budget'!F732,0)</f>
        <v>0</v>
      </c>
      <c r="G732" s="235">
        <f>IF('Cumulative Cost Share Budget'!$L732='Split CS budget (F)'!$L$1,'Cumulative Cost Share Budget'!G732,0)</f>
        <v>0</v>
      </c>
      <c r="H732" s="235">
        <f>IF('Cumulative Cost Share Budget'!$L732='Split CS budget (F)'!$L$1,'Cumulative Cost Share Budget'!H732,0)</f>
        <v>0</v>
      </c>
      <c r="I732" s="235">
        <f>IF('Cumulative Cost Share Budget'!$L732='Split CS budget (F)'!$L$1,'Cumulative Cost Share Budget'!I732,0)</f>
        <v>0</v>
      </c>
      <c r="J732" s="158">
        <f>SUM(E732:I732)</f>
        <v>0</v>
      </c>
      <c r="K732" s="16"/>
      <c r="L732" s="16"/>
      <c r="M732" s="274"/>
      <c r="N732" s="274"/>
      <c r="O732" s="274"/>
      <c r="P732" s="274"/>
      <c r="Q732" s="274"/>
      <c r="R732" s="274"/>
      <c r="S732" s="274"/>
      <c r="T732" s="274"/>
    </row>
    <row r="733" spans="1:20" hidden="1">
      <c r="A733" s="480">
        <f>A482</f>
        <v>0</v>
      </c>
      <c r="B733" s="480">
        <f>B482</f>
        <v>0</v>
      </c>
      <c r="C733" s="480">
        <f>C482</f>
        <v>0</v>
      </c>
      <c r="D733" s="545">
        <f>IF('Cumulative Cost Share Budget'!$L733='Split CS budget (F)'!$L$1,'Cumulative Cost Share Budget'!D733,0)</f>
        <v>0</v>
      </c>
      <c r="E733" s="235">
        <f>IF('Cumulative Cost Share Budget'!$L733='Split CS budget (F)'!$L$1,'Cumulative Cost Share Budget'!E733,0)</f>
        <v>0</v>
      </c>
      <c r="F733" s="235">
        <f>IF('Cumulative Cost Share Budget'!$L733='Split CS budget (F)'!$L$1,'Cumulative Cost Share Budget'!F733,0)</f>
        <v>0</v>
      </c>
      <c r="G733" s="235">
        <f>IF('Cumulative Cost Share Budget'!$L733='Split CS budget (F)'!$L$1,'Cumulative Cost Share Budget'!G733,0)</f>
        <v>0</v>
      </c>
      <c r="H733" s="235">
        <f>IF('Cumulative Cost Share Budget'!$L733='Split CS budget (F)'!$L$1,'Cumulative Cost Share Budget'!H733,0)</f>
        <v>0</v>
      </c>
      <c r="I733" s="235">
        <f>IF('Cumulative Cost Share Budget'!$L733='Split CS budget (F)'!$L$1,'Cumulative Cost Share Budget'!I733,0)</f>
        <v>0</v>
      </c>
      <c r="J733" s="158">
        <f>SUM(E733:I733)</f>
        <v>0</v>
      </c>
      <c r="K733" s="2"/>
      <c r="L733" s="2"/>
    </row>
    <row r="734" spans="1:20" hidden="1">
      <c r="A734" s="480">
        <f>A489</f>
        <v>0</v>
      </c>
      <c r="B734" s="480">
        <f>B489</f>
        <v>0</v>
      </c>
      <c r="C734" s="480">
        <f>C489</f>
        <v>0</v>
      </c>
      <c r="D734" s="545">
        <f>IF('Cumulative Cost Share Budget'!$L734='Split CS budget (F)'!$L$1,'Cumulative Cost Share Budget'!D734,0)</f>
        <v>0</v>
      </c>
      <c r="E734" s="235">
        <f>IF('Cumulative Cost Share Budget'!$L734='Split CS budget (F)'!$L$1,'Cumulative Cost Share Budget'!E734,0)</f>
        <v>0</v>
      </c>
      <c r="F734" s="235">
        <f>IF('Cumulative Cost Share Budget'!$L734='Split CS budget (F)'!$L$1,'Cumulative Cost Share Budget'!F734,0)</f>
        <v>0</v>
      </c>
      <c r="G734" s="235">
        <f>IF('Cumulative Cost Share Budget'!$L734='Split CS budget (F)'!$L$1,'Cumulative Cost Share Budget'!G734,0)</f>
        <v>0</v>
      </c>
      <c r="H734" s="235">
        <f>IF('Cumulative Cost Share Budget'!$L734='Split CS budget (F)'!$L$1,'Cumulative Cost Share Budget'!H734,0)</f>
        <v>0</v>
      </c>
      <c r="I734" s="235">
        <f>IF('Cumulative Cost Share Budget'!$L734='Split CS budget (F)'!$L$1,'Cumulative Cost Share Budget'!I734,0)</f>
        <v>0</v>
      </c>
      <c r="J734" s="158">
        <f>SUM(E734:I734)</f>
        <v>0</v>
      </c>
      <c r="K734" s="2"/>
      <c r="L734" s="2"/>
    </row>
    <row r="735" spans="1:20" hidden="1">
      <c r="A735" s="480">
        <f>A496</f>
        <v>0</v>
      </c>
      <c r="B735" s="480">
        <f>B496</f>
        <v>0</v>
      </c>
      <c r="C735" s="480">
        <f>C496</f>
        <v>0</v>
      </c>
      <c r="D735" s="545">
        <f>IF('Cumulative Cost Share Budget'!$L735='Split CS budget (F)'!$L$1,'Cumulative Cost Share Budget'!D735,0)</f>
        <v>0</v>
      </c>
      <c r="E735" s="235">
        <f>IF('Cumulative Cost Share Budget'!$L735='Split CS budget (F)'!$L$1,'Cumulative Cost Share Budget'!E735,0)</f>
        <v>0</v>
      </c>
      <c r="F735" s="235">
        <f>IF('Cumulative Cost Share Budget'!$L735='Split CS budget (F)'!$L$1,'Cumulative Cost Share Budget'!F735,0)</f>
        <v>0</v>
      </c>
      <c r="G735" s="235">
        <f>IF('Cumulative Cost Share Budget'!$L735='Split CS budget (F)'!$L$1,'Cumulative Cost Share Budget'!G735,0)</f>
        <v>0</v>
      </c>
      <c r="H735" s="235">
        <f>IF('Cumulative Cost Share Budget'!$L735='Split CS budget (F)'!$L$1,'Cumulative Cost Share Budget'!H735,0)</f>
        <v>0</v>
      </c>
      <c r="I735" s="235">
        <f>IF('Cumulative Cost Share Budget'!$L735='Split CS budget (F)'!$L$1,'Cumulative Cost Share Budget'!I735,0)</f>
        <v>0</v>
      </c>
      <c r="J735" s="158">
        <f>SUM(E735:I735)</f>
        <v>0</v>
      </c>
      <c r="K735" s="2"/>
      <c r="L735" s="2"/>
    </row>
    <row r="736" spans="1:20" hidden="1">
      <c r="A736" s="480">
        <f>A503</f>
        <v>0</v>
      </c>
      <c r="B736" s="480">
        <f>B503</f>
        <v>0</v>
      </c>
      <c r="C736" s="480">
        <f>C503</f>
        <v>0</v>
      </c>
      <c r="D736" s="545">
        <f>IF('Cumulative Cost Share Budget'!$L736='Split CS budget (F)'!$L$1,'Cumulative Cost Share Budget'!D736,0)</f>
        <v>0</v>
      </c>
      <c r="E736" s="235">
        <f>IF('Cumulative Cost Share Budget'!$L736='Split CS budget (F)'!$L$1,'Cumulative Cost Share Budget'!E736,0)</f>
        <v>0</v>
      </c>
      <c r="F736" s="235">
        <f>IF('Cumulative Cost Share Budget'!$L736='Split CS budget (F)'!$L$1,'Cumulative Cost Share Budget'!F736,0)</f>
        <v>0</v>
      </c>
      <c r="G736" s="235">
        <f>IF('Cumulative Cost Share Budget'!$L736='Split CS budget (F)'!$L$1,'Cumulative Cost Share Budget'!G736,0)</f>
        <v>0</v>
      </c>
      <c r="H736" s="235">
        <f>IF('Cumulative Cost Share Budget'!$L736='Split CS budget (F)'!$L$1,'Cumulative Cost Share Budget'!H736,0)</f>
        <v>0</v>
      </c>
      <c r="I736" s="235">
        <f>IF('Cumulative Cost Share Budget'!$L736='Split CS budget (F)'!$L$1,'Cumulative Cost Share Budget'!I736,0)</f>
        <v>0</v>
      </c>
      <c r="J736" s="158">
        <f>SUM(E736:I736)</f>
        <v>0</v>
      </c>
      <c r="K736" s="2"/>
      <c r="L736" s="2"/>
    </row>
    <row r="737" spans="1:45" hidden="1">
      <c r="A737" s="480">
        <f>A510</f>
        <v>0</v>
      </c>
      <c r="B737" s="480">
        <f>B510</f>
        <v>0</v>
      </c>
      <c r="C737" s="480">
        <f>C510</f>
        <v>0</v>
      </c>
      <c r="D737" s="545">
        <f>IF('Cumulative Cost Share Budget'!$L737='Split CS budget (F)'!$L$1,'Cumulative Cost Share Budget'!D737,0)</f>
        <v>0</v>
      </c>
      <c r="E737" s="235">
        <f>IF('Cumulative Cost Share Budget'!$L737='Split CS budget (F)'!$L$1,'Cumulative Cost Share Budget'!E737,0)</f>
        <v>0</v>
      </c>
      <c r="F737" s="235">
        <f>IF('Cumulative Cost Share Budget'!$L737='Split CS budget (F)'!$L$1,'Cumulative Cost Share Budget'!F737,0)</f>
        <v>0</v>
      </c>
      <c r="G737" s="235">
        <f>IF('Cumulative Cost Share Budget'!$L737='Split CS budget (F)'!$L$1,'Cumulative Cost Share Budget'!G737,0)</f>
        <v>0</v>
      </c>
      <c r="H737" s="235">
        <f>IF('Cumulative Cost Share Budget'!$L737='Split CS budget (F)'!$L$1,'Cumulative Cost Share Budget'!H737,0)</f>
        <v>0</v>
      </c>
      <c r="I737" s="235">
        <f>IF('Cumulative Cost Share Budget'!$L737='Split CS budget (F)'!$L$1,'Cumulative Cost Share Budget'!I737,0)</f>
        <v>0</v>
      </c>
      <c r="J737" s="158">
        <f t="shared" ref="J737:J741" si="362">SUM(E737:I737)</f>
        <v>0</v>
      </c>
      <c r="K737" s="2"/>
      <c r="L737" s="2"/>
    </row>
    <row r="738" spans="1:45" hidden="1">
      <c r="A738" s="480">
        <f>A517</f>
        <v>0</v>
      </c>
      <c r="B738" s="480">
        <f>B517</f>
        <v>0</v>
      </c>
      <c r="C738" s="480">
        <f>C517</f>
        <v>0</v>
      </c>
      <c r="D738" s="545">
        <f>IF('Cumulative Cost Share Budget'!$L738='Split CS budget (F)'!$L$1,'Cumulative Cost Share Budget'!D738,0)</f>
        <v>0</v>
      </c>
      <c r="E738" s="235">
        <f>IF('Cumulative Cost Share Budget'!$L738='Split CS budget (F)'!$L$1,'Cumulative Cost Share Budget'!E738,0)</f>
        <v>0</v>
      </c>
      <c r="F738" s="235">
        <f>IF('Cumulative Cost Share Budget'!$L738='Split CS budget (F)'!$L$1,'Cumulative Cost Share Budget'!F738,0)</f>
        <v>0</v>
      </c>
      <c r="G738" s="235">
        <f>IF('Cumulative Cost Share Budget'!$L738='Split CS budget (F)'!$L$1,'Cumulative Cost Share Budget'!G738,0)</f>
        <v>0</v>
      </c>
      <c r="H738" s="235">
        <f>IF('Cumulative Cost Share Budget'!$L738='Split CS budget (F)'!$L$1,'Cumulative Cost Share Budget'!H738,0)</f>
        <v>0</v>
      </c>
      <c r="I738" s="235">
        <f>IF('Cumulative Cost Share Budget'!$L738='Split CS budget (F)'!$L$1,'Cumulative Cost Share Budget'!I738,0)</f>
        <v>0</v>
      </c>
      <c r="J738" s="158">
        <f t="shared" si="362"/>
        <v>0</v>
      </c>
      <c r="K738" s="2"/>
      <c r="L738" s="2"/>
    </row>
    <row r="739" spans="1:45" hidden="1">
      <c r="A739" s="480">
        <f>A524</f>
        <v>0</v>
      </c>
      <c r="B739" s="480">
        <f>B524</f>
        <v>0</v>
      </c>
      <c r="C739" s="480">
        <f>C524</f>
        <v>0</v>
      </c>
      <c r="D739" s="545">
        <f>IF('Cumulative Cost Share Budget'!$L739='Split CS budget (F)'!$L$1,'Cumulative Cost Share Budget'!D739,0)</f>
        <v>0</v>
      </c>
      <c r="E739" s="235">
        <f>IF('Cumulative Cost Share Budget'!$L739='Split CS budget (F)'!$L$1,'Cumulative Cost Share Budget'!E739,0)</f>
        <v>0</v>
      </c>
      <c r="F739" s="235">
        <f>IF('Cumulative Cost Share Budget'!$L739='Split CS budget (F)'!$L$1,'Cumulative Cost Share Budget'!F739,0)</f>
        <v>0</v>
      </c>
      <c r="G739" s="235">
        <f>IF('Cumulative Cost Share Budget'!$L739='Split CS budget (F)'!$L$1,'Cumulative Cost Share Budget'!G739,0)</f>
        <v>0</v>
      </c>
      <c r="H739" s="235">
        <f>IF('Cumulative Cost Share Budget'!$L739='Split CS budget (F)'!$L$1,'Cumulative Cost Share Budget'!H739,0)</f>
        <v>0</v>
      </c>
      <c r="I739" s="235">
        <f>IF('Cumulative Cost Share Budget'!$L739='Split CS budget (F)'!$L$1,'Cumulative Cost Share Budget'!I739,0)</f>
        <v>0</v>
      </c>
      <c r="J739" s="158">
        <f t="shared" si="362"/>
        <v>0</v>
      </c>
      <c r="K739" s="2"/>
      <c r="L739" s="2"/>
      <c r="M739" s="2"/>
      <c r="N739" s="2"/>
      <c r="O739" s="2"/>
      <c r="P739" s="2"/>
    </row>
    <row r="740" spans="1:45" hidden="1">
      <c r="A740" s="480">
        <f>A531</f>
        <v>0</v>
      </c>
      <c r="B740" s="480">
        <f>B531</f>
        <v>0</v>
      </c>
      <c r="C740" s="480">
        <f>C531</f>
        <v>0</v>
      </c>
      <c r="D740" s="545">
        <f>IF('Cumulative Cost Share Budget'!$L740='Split CS budget (F)'!$L$1,'Cumulative Cost Share Budget'!D740,0)</f>
        <v>0</v>
      </c>
      <c r="E740" s="235">
        <f>IF('Cumulative Cost Share Budget'!$L740='Split CS budget (F)'!$L$1,'Cumulative Cost Share Budget'!E740,0)</f>
        <v>0</v>
      </c>
      <c r="F740" s="235">
        <f>IF('Cumulative Cost Share Budget'!$L740='Split CS budget (F)'!$L$1,'Cumulative Cost Share Budget'!F740,0)</f>
        <v>0</v>
      </c>
      <c r="G740" s="235">
        <f>IF('Cumulative Cost Share Budget'!$L740='Split CS budget (F)'!$L$1,'Cumulative Cost Share Budget'!G740,0)</f>
        <v>0</v>
      </c>
      <c r="H740" s="235">
        <f>IF('Cumulative Cost Share Budget'!$L740='Split CS budget (F)'!$L$1,'Cumulative Cost Share Budget'!H740,0)</f>
        <v>0</v>
      </c>
      <c r="I740" s="235">
        <f>IF('Cumulative Cost Share Budget'!$L740='Split CS budget (F)'!$L$1,'Cumulative Cost Share Budget'!I740,0)</f>
        <v>0</v>
      </c>
      <c r="J740" s="158">
        <f t="shared" si="362"/>
        <v>0</v>
      </c>
      <c r="K740" s="2"/>
      <c r="L740" s="2"/>
      <c r="M740" s="2"/>
      <c r="N740" s="2"/>
      <c r="O740" s="2"/>
      <c r="P740" s="2"/>
      <c r="V740" s="123"/>
    </row>
    <row r="741" spans="1:45" hidden="1">
      <c r="A741" s="480">
        <f>A538</f>
        <v>0</v>
      </c>
      <c r="B741" s="480">
        <f>B538</f>
        <v>0</v>
      </c>
      <c r="C741" s="480">
        <f>C538</f>
        <v>0</v>
      </c>
      <c r="D741" s="545">
        <f>IF('Cumulative Cost Share Budget'!$L741='Split CS budget (F)'!$L$1,'Cumulative Cost Share Budget'!D741,0)</f>
        <v>0</v>
      </c>
      <c r="E741" s="235">
        <f>IF('Cumulative Cost Share Budget'!$L741='Split CS budget (F)'!$L$1,'Cumulative Cost Share Budget'!E741,0)</f>
        <v>0</v>
      </c>
      <c r="F741" s="235">
        <f>IF('Cumulative Cost Share Budget'!$L741='Split CS budget (F)'!$L$1,'Cumulative Cost Share Budget'!F741,0)</f>
        <v>0</v>
      </c>
      <c r="G741" s="235">
        <f>IF('Cumulative Cost Share Budget'!$L741='Split CS budget (F)'!$L$1,'Cumulative Cost Share Budget'!G741,0)</f>
        <v>0</v>
      </c>
      <c r="H741" s="235">
        <f>IF('Cumulative Cost Share Budget'!$L741='Split CS budget (F)'!$L$1,'Cumulative Cost Share Budget'!H741,0)</f>
        <v>0</v>
      </c>
      <c r="I741" s="235">
        <f>IF('Cumulative Cost Share Budget'!$L741='Split CS budget (F)'!$L$1,'Cumulative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49" t="s">
        <v>268</v>
      </c>
      <c r="C742" s="749"/>
      <c r="D742" s="749"/>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4.4" thickBot="1">
      <c r="A744" s="758" t="s">
        <v>11</v>
      </c>
      <c r="B744" s="758"/>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4.4" thickBot="1">
      <c r="A745" s="758" t="s">
        <v>12</v>
      </c>
      <c r="B745" s="758"/>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0.52500000000000002</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8" thickBot="1">
      <c r="A746" s="1" t="s">
        <v>5</v>
      </c>
      <c r="D746" s="53" t="s">
        <v>167</v>
      </c>
      <c r="E746" s="343">
        <f>M745</f>
        <v>0.52500000000000002</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8"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4.4"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CDF9C78A-6094-44F1-AC28-1E75E7319A1D}"/>
  </dataValidations>
  <pageMargins left="1" right="0.5" top="0.5" bottom="0.5" header="0.5" footer="0.5"/>
  <pageSetup scale="10" fitToHeight="4"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E59E-0BDB-4CE4-8A9F-1DAE62D4E01C}">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85" customFormat="1" ht="18" thickBot="1">
      <c r="A1" s="780" t="s">
        <v>201</v>
      </c>
      <c r="B1" s="780"/>
      <c r="C1" s="780"/>
      <c r="D1" s="780"/>
      <c r="E1" s="780"/>
      <c r="F1" s="780"/>
      <c r="G1" s="780"/>
      <c r="H1" s="780"/>
      <c r="I1" s="780"/>
      <c r="J1" s="780"/>
      <c r="K1" s="82"/>
      <c r="L1" s="234" t="s">
        <v>341</v>
      </c>
      <c r="M1" s="84"/>
      <c r="N1" s="410" t="s">
        <v>339</v>
      </c>
      <c r="O1" s="411"/>
      <c r="P1" s="412"/>
      <c r="Q1" s="413" t="str">
        <f>'Cumulative Budget Request '!Q2</f>
        <v>FY2025</v>
      </c>
      <c r="R1" s="83"/>
      <c r="X1" s="85" t="s">
        <v>282</v>
      </c>
    </row>
    <row r="2" spans="1:65" s="85" customFormat="1" ht="16.2" thickBot="1">
      <c r="A2" s="82" t="s">
        <v>78</v>
      </c>
      <c r="B2" s="791">
        <f>'Cumulative Budget Request '!B3</f>
        <v>0</v>
      </c>
      <c r="C2" s="791"/>
      <c r="D2" s="791"/>
      <c r="E2" s="113"/>
      <c r="F2" s="113"/>
      <c r="G2" s="113"/>
      <c r="H2" s="113"/>
      <c r="I2" s="113"/>
      <c r="J2" s="113"/>
      <c r="K2" s="82"/>
      <c r="L2" s="113"/>
      <c r="M2" s="84"/>
      <c r="N2" s="36" t="s">
        <v>73</v>
      </c>
      <c r="O2" s="37"/>
      <c r="P2" s="38"/>
      <c r="Q2" s="210">
        <f>'Cumulative Budget Request '!Q3</f>
        <v>0.189</v>
      </c>
      <c r="R2" s="83"/>
      <c r="X2" s="85" t="s">
        <v>277</v>
      </c>
    </row>
    <row r="3" spans="1:65" s="85" customFormat="1" ht="16.2" thickBot="1">
      <c r="A3" s="82" t="s">
        <v>69</v>
      </c>
      <c r="B3" s="873">
        <f>'Cumulative Budget Request '!B4</f>
        <v>0</v>
      </c>
      <c r="C3" s="873"/>
      <c r="D3" s="873"/>
      <c r="K3" s="82"/>
      <c r="L3" s="113"/>
      <c r="M3" s="84"/>
      <c r="N3" s="36" t="s">
        <v>170</v>
      </c>
      <c r="O3" s="313"/>
      <c r="P3" s="313"/>
      <c r="Q3" s="210">
        <f>'Cumulative Budget Request '!Q4</f>
        <v>0.03</v>
      </c>
      <c r="R3" s="771" t="s">
        <v>454</v>
      </c>
      <c r="S3" s="772"/>
      <c r="T3" s="772"/>
      <c r="U3" s="772"/>
      <c r="V3" s="773"/>
      <c r="X3" s="85" t="s">
        <v>278</v>
      </c>
    </row>
    <row r="4" spans="1:65" s="85" customFormat="1" ht="16.2" thickBot="1">
      <c r="A4" s="82" t="s">
        <v>86</v>
      </c>
      <c r="B4" s="873">
        <f>'Cumulative Budget Request '!B5</f>
        <v>0</v>
      </c>
      <c r="C4" s="873"/>
      <c r="D4" s="873"/>
      <c r="K4" s="82"/>
      <c r="L4" s="113"/>
      <c r="N4" s="414" t="s">
        <v>171</v>
      </c>
      <c r="O4" s="415"/>
      <c r="P4" s="415"/>
      <c r="Q4" s="416">
        <f>'Cumulative Budget Request '!Q5</f>
        <v>0.03</v>
      </c>
      <c r="R4" s="565" t="s">
        <v>2</v>
      </c>
      <c r="S4" s="566" t="s">
        <v>3</v>
      </c>
      <c r="T4" s="566" t="s">
        <v>4</v>
      </c>
      <c r="U4" s="566" t="s">
        <v>8</v>
      </c>
      <c r="V4" s="571" t="s">
        <v>9</v>
      </c>
    </row>
    <row r="5" spans="1:65" s="85" customFormat="1" ht="16.2" thickBot="1">
      <c r="A5" s="82" t="s">
        <v>252</v>
      </c>
      <c r="B5" s="778"/>
      <c r="C5" s="778"/>
      <c r="D5" s="778"/>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65" s="85" customFormat="1" ht="16.2" thickBot="1">
      <c r="A6" s="82" t="s">
        <v>186</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65" s="85" customFormat="1" ht="15.6">
      <c r="A7" s="82"/>
      <c r="B7" s="113"/>
      <c r="C7" s="113"/>
      <c r="D7" s="113"/>
      <c r="K7" s="82"/>
      <c r="L7" s="113"/>
      <c r="N7" s="406"/>
      <c r="O7" s="406"/>
      <c r="P7" s="406"/>
      <c r="Q7" s="499"/>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6">
      <c r="A8" s="875" t="s">
        <v>276</v>
      </c>
      <c r="B8" s="876" t="s">
        <v>280</v>
      </c>
      <c r="C8" s="876"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6">
      <c r="A9" s="875"/>
      <c r="B9" s="876"/>
      <c r="C9" s="876"/>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6">
      <c r="A10" s="875"/>
      <c r="B10" s="350">
        <v>0</v>
      </c>
      <c r="C10" s="350">
        <v>0</v>
      </c>
      <c r="D10" s="113"/>
      <c r="K10" s="82"/>
      <c r="L10" s="113"/>
      <c r="N10" s="262"/>
      <c r="O10" s="262"/>
      <c r="P10" s="262"/>
      <c r="Q10" s="500"/>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6">
      <c r="A11" s="82"/>
      <c r="B11" s="113"/>
      <c r="C11" s="113"/>
      <c r="D11" s="113"/>
      <c r="F11" s="83"/>
      <c r="K11" s="82"/>
      <c r="L11" s="113"/>
      <c r="N11" s="261"/>
    </row>
    <row r="12" spans="1:65">
      <c r="A12" s="781" t="s">
        <v>253</v>
      </c>
      <c r="B12" s="781"/>
      <c r="C12" s="781"/>
      <c r="D12" s="781"/>
      <c r="E12" s="781"/>
      <c r="F12" s="781"/>
      <c r="G12" s="781"/>
      <c r="H12" s="781"/>
      <c r="I12" s="781"/>
      <c r="J12" s="781"/>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62" t="s">
        <v>118</v>
      </c>
      <c r="V14" s="762"/>
      <c r="W14" s="762"/>
      <c r="X14" s="762"/>
      <c r="Y14" s="762"/>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5">
        <f>IF('Cumulative Cost Share Budget'!$L16='Split CS budget (G)'!$L$1,'Cumulative Cost Share Budget'!A16,0)</f>
        <v>0</v>
      </c>
      <c r="B17" s="480">
        <f>IF('Cumulative Cost Share Budget'!$L16='Split CS budget (G)'!$L$1,'Cumulative Cost Share Budget'!B16,0)</f>
        <v>0</v>
      </c>
      <c r="C17" s="486"/>
      <c r="D17" s="33" t="s">
        <v>123</v>
      </c>
      <c r="E17" s="76">
        <f>ROUND($R17*$S17,6)</f>
        <v>0</v>
      </c>
      <c r="F17" s="76">
        <f>ROUND($R18*$S18,6)</f>
        <v>0</v>
      </c>
      <c r="G17" s="76">
        <f>ROUND($R19*$S19,6)</f>
        <v>0</v>
      </c>
      <c r="H17" s="76">
        <f>ROUND($R20*$S20,6)</f>
        <v>0</v>
      </c>
      <c r="I17" s="76">
        <f>ROUND($R21*$S21,6)</f>
        <v>0</v>
      </c>
      <c r="J17" s="46"/>
      <c r="M17" s="133">
        <f>IF('Cumulative Cost Share Budget'!L16='Split CS budget (G)'!$L$1,'Cumulative Cost Share Budget'!M16,0)</f>
        <v>0</v>
      </c>
      <c r="N17" s="214">
        <f>IF('Cumulative Cost Share Budget'!$L16='Split CS budget (G)'!$L$1,'Cumulative Cost Share Budget'!N16,0)</f>
        <v>0</v>
      </c>
      <c r="O17" s="214">
        <f>IF('Cumulative Cost Share Budget'!$L16='Split CS budget (G)'!$L$1,'Cumulative Cost Share Budget'!O16,0)</f>
        <v>0</v>
      </c>
      <c r="P17" s="209">
        <f>IF('Cumulative Cost Share Budget'!L16='Split CS budget (G)'!$L$1,'Cumulative Cost Share Budget'!P16,0)</f>
        <v>0</v>
      </c>
      <c r="Q17" s="211">
        <f>IF('Cumulative Cost Share Budget'!L16='Split CS budget (G)'!$L$1,'Cumulative Cost Share Budget'!Q16,0)</f>
        <v>0</v>
      </c>
      <c r="R17" s="212">
        <f>IF('Cumulative Cost Share Budget'!L16='Split CS budget (G)'!$L$1,'Cumulative Cost Share Budget'!R16,0)</f>
        <v>0</v>
      </c>
      <c r="S17" s="209">
        <f>IF('Cumulative Cost Share Budget'!L16='Split CS budget (G)'!$L$1,'Cumulative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93">
        <f>IF('Cumulative Cost Share Budget'!$L17='Split CS budget (G)'!$L$1,'Cumulative Cost Share Budget'!A17,0)</f>
        <v>0</v>
      </c>
      <c r="B18" s="545">
        <f>IF('Cumulative Cost Share Budget'!$L17='Split CS budget (G)'!$L$1,'Cumulative Cost Share Budget'!B17,0)</f>
        <v>0</v>
      </c>
      <c r="C18" s="480"/>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(G)'!$L$1,'Cumulative Cost Share Budget'!Q17,0)</f>
        <v>0</v>
      </c>
      <c r="R18" s="212">
        <f>IF('Cumulative Cost Share Budget'!L17='Split CS budget (G)'!$L$1,'Cumulative Cost Share Budget'!R17,0)</f>
        <v>0</v>
      </c>
      <c r="S18" s="209">
        <f>IF('Cumulative Cost Share Budget'!L17='Split CS budget (G)'!$L$1,'Cumulative Cost Share Budget'!S17,0)</f>
        <v>0</v>
      </c>
      <c r="T18" s="16"/>
      <c r="U18" s="324"/>
      <c r="V18" s="324"/>
      <c r="W18" s="324"/>
      <c r="X18" s="324"/>
      <c r="Y18" s="324"/>
    </row>
    <row r="19" spans="1:29">
      <c r="A19" s="449"/>
      <c r="B19" s="481"/>
      <c r="C19" s="480"/>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(G)'!$L$1,'Cumulative Cost Share Budget'!Q18,0)</f>
        <v>0</v>
      </c>
      <c r="R19" s="212">
        <f>IF('Cumulative Cost Share Budget'!L18='Split CS budget (G)'!$L$1,'Cumulative Cost Share Budget'!R18,0)</f>
        <v>0</v>
      </c>
      <c r="S19" s="209">
        <f>IF('Cumulative Cost Share Budget'!L18='Split CS budget (G)'!$L$1,'Cumulative Cost Share Budget'!S18,0)</f>
        <v>0</v>
      </c>
      <c r="T19" s="16"/>
      <c r="U19" s="323"/>
      <c r="V19" s="323"/>
      <c r="W19" s="323"/>
      <c r="X19" s="323"/>
      <c r="Y19" s="323"/>
    </row>
    <row r="20" spans="1:29" ht="15">
      <c r="A20" s="449"/>
      <c r="B20" s="481"/>
      <c r="C20" s="480"/>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(G)'!$L$1,'Cumulative Cost Share Budget'!Q19,0)</f>
        <v>0</v>
      </c>
      <c r="R20" s="212">
        <f>IF('Cumulative Cost Share Budget'!L19='Split CS budget (G)'!$L$1,'Cumulative Cost Share Budget'!R19,0)</f>
        <v>0</v>
      </c>
      <c r="S20" s="209">
        <f>IF('Cumulative Cost Share Budget'!L19='Split CS budget (G)'!$L$1,'Cumulative Cost Share Budget'!S19,0)</f>
        <v>0</v>
      </c>
      <c r="T20" s="16"/>
      <c r="U20" s="323"/>
      <c r="V20" s="323"/>
      <c r="W20" s="323"/>
      <c r="X20" s="323"/>
      <c r="Y20" s="323"/>
    </row>
    <row r="21" spans="1:29">
      <c r="A21" s="449"/>
      <c r="B21" s="481"/>
      <c r="C21" s="480"/>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(G)'!$L$1,'Cumulative Cost Share Budget'!Q20,0)</f>
        <v>0</v>
      </c>
      <c r="R21" s="212">
        <f>IF('Cumulative Cost Share Budget'!L20='Split CS budget (G)'!$L$1,'Cumulative Cost Share Budget'!R20,0)</f>
        <v>0</v>
      </c>
      <c r="S21" s="209">
        <f>IF('Cumulative Cost Share Budget'!L20='Split CS budget (G)'!$L$1,'Cumulative Cost Share Budget'!S20,0)</f>
        <v>0</v>
      </c>
      <c r="T21" s="16"/>
      <c r="U21" s="323"/>
      <c r="V21" s="323"/>
      <c r="W21" s="323"/>
      <c r="X21" s="323"/>
      <c r="Y21" s="323"/>
    </row>
    <row r="22" spans="1:29" hidden="1">
      <c r="A22" s="449"/>
      <c r="B22" s="481"/>
      <c r="C22" s="480"/>
      <c r="D22" s="59"/>
      <c r="E22" s="16"/>
      <c r="F22" s="16"/>
      <c r="G22" s="16"/>
      <c r="H22" s="16"/>
      <c r="I22" s="16"/>
      <c r="J22" s="25"/>
      <c r="M22" s="215"/>
      <c r="N22" s="56"/>
      <c r="O22" s="56"/>
      <c r="P22" s="56"/>
      <c r="Q22" s="31"/>
      <c r="R22" s="56"/>
      <c r="S22" s="31"/>
      <c r="T22" s="16"/>
      <c r="U22" s="325"/>
      <c r="V22" s="326"/>
      <c r="W22" s="324"/>
      <c r="X22" s="324"/>
      <c r="Y22" s="324"/>
    </row>
    <row r="23" spans="1:29" hidden="1">
      <c r="A23" s="485">
        <f>IF('Cumulative Cost Share Budget'!$L22='Split CS budget (G)'!$L$1,'Cumulative Cost Share Budget'!A22,0)</f>
        <v>0</v>
      </c>
      <c r="B23" s="480">
        <f>IF('Cumulative Cost Share Budget'!$L22='Split CS budget (G)'!$L$1,'Cumulative Cost Share Budget'!B22,0)</f>
        <v>0</v>
      </c>
      <c r="C23" s="481"/>
      <c r="D23" s="33" t="s">
        <v>123</v>
      </c>
      <c r="E23" s="76">
        <f>ROUND($R23*$S23,6)</f>
        <v>0</v>
      </c>
      <c r="F23" s="76">
        <f>ROUND($R24*$S24,6)</f>
        <v>0</v>
      </c>
      <c r="G23" s="76">
        <f>ROUND($R25*$S25,6)</f>
        <v>0</v>
      </c>
      <c r="H23" s="76">
        <f>ROUND($R26*$S26,6)</f>
        <v>0</v>
      </c>
      <c r="I23" s="76">
        <f>ROUND($R27*$S27,6)</f>
        <v>0</v>
      </c>
      <c r="J23" s="46"/>
      <c r="M23" s="133">
        <f>IF('Cumulative Cost Share Budget'!L22='Split CS budget (G)'!$L$1,'Cumulative Cost Share Budget'!M22,0)</f>
        <v>0</v>
      </c>
      <c r="N23" s="214">
        <f>IF('Cumulative Cost Share Budget'!L22='Split CS budget (G)'!$L$1,'Cumulative Cost Share Budget'!N22,0)</f>
        <v>0</v>
      </c>
      <c r="O23" s="214">
        <f>IF('Cumulative Cost Share Budget'!$L22='Split CS budget (G)'!$L$1,'Cumulative Cost Share Budget'!O22,0)</f>
        <v>0</v>
      </c>
      <c r="P23" s="209">
        <f>IF('Cumulative Cost Share Budget'!L22='Split CS budget (G)'!$L$1,'Cumulative Cost Share Budget'!P22,0)</f>
        <v>0</v>
      </c>
      <c r="Q23" s="211">
        <f>IF('Cumulative Cost Share Budget'!L22='Split CS budget (G)'!$L$1,'Cumulative Cost Share Budget'!Q22,0)</f>
        <v>0</v>
      </c>
      <c r="R23" s="212">
        <f>IF('Cumulative Cost Share Budget'!L22='Split CS budget (G)'!$L$1,'Cumulative Cost Share Budget'!R22,0)</f>
        <v>0</v>
      </c>
      <c r="S23" s="61">
        <f>IF('Cumulative Cost Share Budget'!L22='Split CS budget (G)'!$L$1,'Cumulative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93">
        <f>IF('Cumulative Cost Share Budget'!$L23='Split CS budget (G)'!$L$1,'Cumulative Cost Share Budget'!A23,0)</f>
        <v>0</v>
      </c>
      <c r="B24" s="545">
        <f>IF('Cumulative Cost Share Budget'!$L23='Split CS budget (G)'!$L$1,'Cumulative Cost Share Budget'!B23,0)</f>
        <v>0</v>
      </c>
      <c r="C24" s="480"/>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(G)'!$L$1,'Cumulative Cost Share Budget'!Q23,0)</f>
        <v>0</v>
      </c>
      <c r="R24" s="212">
        <f>IF('Cumulative Cost Share Budget'!L23='Split CS budget (G)'!$L$1,'Cumulative Cost Share Budget'!R23,0)</f>
        <v>0</v>
      </c>
      <c r="S24" s="61">
        <f>IF('Cumulative Cost Share Budget'!L23='Split CS budget (G)'!$L$1,'Cumulative Cost Share Budget'!S23,0)</f>
        <v>0</v>
      </c>
      <c r="T24" s="16"/>
      <c r="U24" s="324"/>
      <c r="V24" s="324"/>
      <c r="W24" s="324"/>
      <c r="X24" s="324"/>
      <c r="Y24" s="324"/>
    </row>
    <row r="25" spans="1:29" hidden="1">
      <c r="A25" s="449"/>
      <c r="B25" s="481"/>
      <c r="C25" s="480"/>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(G)'!$L$1,'Cumulative Cost Share Budget'!Q24,0)</f>
        <v>0</v>
      </c>
      <c r="R25" s="212">
        <f>IF('Cumulative Cost Share Budget'!L24='Split CS budget (G)'!$L$1,'Cumulative Cost Share Budget'!R24,0)</f>
        <v>0</v>
      </c>
      <c r="S25" s="61">
        <f>IF('Cumulative Cost Share Budget'!L24='Split CS budget (G)'!$L$1,'Cumulative Cost Share Budget'!S24,0)</f>
        <v>0</v>
      </c>
      <c r="T25" s="16"/>
      <c r="U25" s="323"/>
      <c r="V25" s="323"/>
      <c r="W25" s="323"/>
      <c r="X25" s="323"/>
      <c r="Y25" s="323"/>
    </row>
    <row r="26" spans="1:29" ht="15" hidden="1">
      <c r="A26" s="449"/>
      <c r="B26" s="481"/>
      <c r="C26" s="480"/>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(G)'!$L$1,'Cumulative Cost Share Budget'!Q25,0)</f>
        <v>0</v>
      </c>
      <c r="R26" s="212">
        <f>IF('Cumulative Cost Share Budget'!L25='Split CS budget (G)'!$L$1,'Cumulative Cost Share Budget'!R25,0)</f>
        <v>0</v>
      </c>
      <c r="S26" s="61">
        <f>IF('Cumulative Cost Share Budget'!L25='Split CS budget (G)'!$L$1,'Cumulative Cost Share Budget'!S25,0)</f>
        <v>0</v>
      </c>
      <c r="T26" s="16"/>
      <c r="U26" s="323"/>
      <c r="V26" s="323"/>
      <c r="W26" s="323"/>
      <c r="X26" s="323"/>
      <c r="Y26" s="323"/>
    </row>
    <row r="27" spans="1:29" hidden="1">
      <c r="A27" s="449"/>
      <c r="B27" s="481"/>
      <c r="C27" s="480"/>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(G)'!$L$1,'Cumulative Cost Share Budget'!Q26,0)</f>
        <v>0</v>
      </c>
      <c r="R27" s="212">
        <f>IF('Cumulative Cost Share Budget'!L26='Split CS budget (G)'!$L$1,'Cumulative Cost Share Budget'!R26,0)</f>
        <v>0</v>
      </c>
      <c r="S27" s="61">
        <f>IF('Cumulative Cost Share Budget'!L26='Split CS budget (G)'!$L$1,'Cumulative Cost Share Budget'!S26,0)</f>
        <v>0</v>
      </c>
      <c r="T27" s="16"/>
      <c r="U27" s="323"/>
      <c r="V27" s="323"/>
      <c r="W27" s="323"/>
      <c r="X27" s="323"/>
      <c r="Y27" s="323"/>
    </row>
    <row r="28" spans="1:29" hidden="1">
      <c r="A28" s="449"/>
      <c r="B28" s="481"/>
      <c r="C28" s="480"/>
      <c r="D28" s="59"/>
      <c r="E28" s="16"/>
      <c r="F28" s="16"/>
      <c r="G28" s="16"/>
      <c r="H28" s="16"/>
      <c r="I28" s="16"/>
      <c r="J28" s="25"/>
      <c r="M28" s="215"/>
      <c r="N28" s="56"/>
      <c r="O28" s="56"/>
      <c r="P28" s="56"/>
      <c r="Q28" s="31"/>
      <c r="R28" s="56"/>
      <c r="S28" s="31"/>
      <c r="T28" s="16"/>
      <c r="U28" s="325"/>
      <c r="V28" s="326"/>
      <c r="W28" s="324"/>
      <c r="X28" s="324"/>
      <c r="Y28" s="324"/>
    </row>
    <row r="29" spans="1:29" hidden="1">
      <c r="A29" s="485">
        <f>IF('Cumulative Cost Share Budget'!$L28='Split CS budget (G)'!$L$1,'Cumulative Cost Share Budget'!A28,0)</f>
        <v>0</v>
      </c>
      <c r="B29" s="480">
        <f>IF('Cumulative Cost Share Budget'!$L28='Split CS budget (G)'!$L$1,'Cumulative Cost Share Budget'!B28,0)</f>
        <v>0</v>
      </c>
      <c r="C29" s="481"/>
      <c r="D29" s="33" t="s">
        <v>123</v>
      </c>
      <c r="E29" s="76">
        <f>ROUND($R29*$S29,6)</f>
        <v>0</v>
      </c>
      <c r="F29" s="76">
        <f>ROUND($R30*$S30,6)</f>
        <v>0</v>
      </c>
      <c r="G29" s="76">
        <f>ROUND($R31*$S31,6)</f>
        <v>0</v>
      </c>
      <c r="H29" s="76">
        <f>ROUND($R32*$S32,6)</f>
        <v>0</v>
      </c>
      <c r="I29" s="76">
        <f>ROUND($R33*$S33,6)</f>
        <v>0</v>
      </c>
      <c r="J29" s="46"/>
      <c r="M29" s="133">
        <f>IF('Cumulative Cost Share Budget'!L28='Split CS budget (G)'!$L$1,'Cumulative Cost Share Budget'!M28,0)</f>
        <v>0</v>
      </c>
      <c r="N29" s="214">
        <f>IF('Cumulative Cost Share Budget'!L28='Split CS budget (G)'!$L$1,'Cumulative Cost Share Budget'!N28,0)</f>
        <v>0</v>
      </c>
      <c r="O29" s="214">
        <f>IF('Cumulative Cost Share Budget'!$L28='Split CS budget (G)'!$L$1,'Cumulative Cost Share Budget'!O28,0)</f>
        <v>0</v>
      </c>
      <c r="P29" s="209">
        <f>IF('Cumulative Cost Share Budget'!L28='Split CS budget (G)'!$L$1,'Cumulative Cost Share Budget'!P28,0)</f>
        <v>0</v>
      </c>
      <c r="Q29" s="211">
        <f>IF('Cumulative Cost Share Budget'!L28='Split CS budget (G)'!$L$1,'Cumulative Cost Share Budget'!Q28,0)</f>
        <v>0</v>
      </c>
      <c r="R29" s="212">
        <f>IF('Cumulative Cost Share Budget'!L28='Split CS budget (G)'!$L$1,'Cumulative Cost Share Budget'!R28,0)</f>
        <v>0</v>
      </c>
      <c r="S29" s="61">
        <f>IF('Cumulative Cost Share Budget'!L28='Split CS budget (G)'!$L$1,'Cumulative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93">
        <f>IF('Cumulative Cost Share Budget'!$L29='Split CS budget (G)'!$L$1,'Cumulative Cost Share Budget'!A29,0)</f>
        <v>0</v>
      </c>
      <c r="B30" s="545">
        <f>IF('Cumulative Cost Share Budget'!$L29='Split CS budget (G)'!$L$1,'Cumulative Cost Share Budget'!B29,0)</f>
        <v>0</v>
      </c>
      <c r="C30" s="480"/>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(G)'!$L$1,'Cumulative Cost Share Budget'!Q29,0)</f>
        <v>0</v>
      </c>
      <c r="R30" s="212">
        <f>IF('Cumulative Cost Share Budget'!L29='Split CS budget (G)'!$L$1,'Cumulative Cost Share Budget'!R29,0)</f>
        <v>0</v>
      </c>
      <c r="S30" s="61">
        <f>IF('Cumulative Cost Share Budget'!L29='Split CS budget (G)'!$L$1,'Cumulative Cost Share Budget'!S29,0)</f>
        <v>0</v>
      </c>
      <c r="T30" s="16"/>
      <c r="U30" s="324"/>
      <c r="V30" s="324"/>
      <c r="W30" s="324"/>
      <c r="X30" s="324"/>
      <c r="Y30" s="324"/>
    </row>
    <row r="31" spans="1:29" hidden="1">
      <c r="A31" s="449"/>
      <c r="B31" s="481"/>
      <c r="C31" s="480"/>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(G)'!$L$1,'Cumulative Cost Share Budget'!Q30,0)</f>
        <v>0</v>
      </c>
      <c r="R31" s="212">
        <f>IF('Cumulative Cost Share Budget'!L30='Split CS budget (G)'!$L$1,'Cumulative Cost Share Budget'!R30,0)</f>
        <v>0</v>
      </c>
      <c r="S31" s="61">
        <f>IF('Cumulative Cost Share Budget'!L30='Split CS budget (G)'!$L$1,'Cumulative Cost Share Budget'!S30,0)</f>
        <v>0</v>
      </c>
      <c r="T31" s="16"/>
      <c r="U31" s="323"/>
      <c r="V31" s="323"/>
      <c r="W31" s="323"/>
      <c r="X31" s="323"/>
      <c r="Y31" s="323"/>
    </row>
    <row r="32" spans="1:29" ht="15" hidden="1">
      <c r="A32" s="449"/>
      <c r="B32" s="481"/>
      <c r="C32" s="480"/>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(G)'!$L$1,'Cumulative Cost Share Budget'!Q31,0)</f>
        <v>0</v>
      </c>
      <c r="R32" s="212">
        <f>IF('Cumulative Cost Share Budget'!L31='Split CS budget (G)'!$L$1,'Cumulative Cost Share Budget'!R31,0)</f>
        <v>0</v>
      </c>
      <c r="S32" s="61">
        <f>IF('Cumulative Cost Share Budget'!L31='Split CS budget (G)'!$L$1,'Cumulative Cost Share Budget'!S31,0)</f>
        <v>0</v>
      </c>
      <c r="T32" s="16"/>
      <c r="U32" s="323"/>
      <c r="V32" s="323"/>
      <c r="W32" s="323"/>
      <c r="X32" s="323"/>
      <c r="Y32" s="323"/>
    </row>
    <row r="33" spans="1:25" hidden="1">
      <c r="A33" s="449"/>
      <c r="B33" s="481"/>
      <c r="C33" s="480"/>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(G)'!$L$1,'Cumulative Cost Share Budget'!Q32,0)</f>
        <v>0</v>
      </c>
      <c r="R33" s="212">
        <f>IF('Cumulative Cost Share Budget'!L32='Split CS budget (G)'!$L$1,'Cumulative Cost Share Budget'!R32,0)</f>
        <v>0</v>
      </c>
      <c r="S33" s="61">
        <f>IF('Cumulative Cost Share Budget'!L32='Split CS budget (G)'!$L$1,'Cumulative Cost Share Budget'!S32,0)</f>
        <v>0</v>
      </c>
      <c r="T33" s="16"/>
      <c r="U33" s="323"/>
      <c r="V33" s="323"/>
      <c r="W33" s="323"/>
      <c r="X33" s="323"/>
      <c r="Y33" s="323"/>
    </row>
    <row r="34" spans="1:25" hidden="1">
      <c r="A34" s="449"/>
      <c r="B34" s="481"/>
      <c r="C34" s="480"/>
      <c r="D34" s="59"/>
      <c r="E34" s="16"/>
      <c r="F34" s="16"/>
      <c r="G34" s="16"/>
      <c r="H34" s="16"/>
      <c r="I34" s="16"/>
      <c r="J34" s="25"/>
      <c r="M34" s="215"/>
      <c r="N34" s="56"/>
      <c r="O34" s="56"/>
      <c r="P34" s="56"/>
      <c r="Q34" s="31"/>
      <c r="R34" s="56"/>
      <c r="S34" s="31"/>
      <c r="T34" s="16"/>
      <c r="U34" s="325"/>
      <c r="V34" s="326"/>
      <c r="W34" s="324"/>
      <c r="X34" s="324"/>
      <c r="Y34" s="324"/>
    </row>
    <row r="35" spans="1:25" hidden="1">
      <c r="A35" s="485">
        <f>IF('Cumulative Cost Share Budget'!$L34='Split CS budget (G)'!$L$1,'Cumulative Cost Share Budget'!A34,0)</f>
        <v>0</v>
      </c>
      <c r="B35" s="480">
        <f>IF('Cumulative Cost Share Budget'!$L34='Split CS budget (G)'!$L$1,'Cumulative Cost Share Budget'!B34,0)</f>
        <v>0</v>
      </c>
      <c r="C35" s="481"/>
      <c r="D35" s="33" t="s">
        <v>123</v>
      </c>
      <c r="E35" s="76">
        <f>ROUND($R35*$S35,6)</f>
        <v>0</v>
      </c>
      <c r="F35" s="76">
        <f>ROUND($R36*$S36,6)</f>
        <v>0</v>
      </c>
      <c r="G35" s="76">
        <f>ROUND($R37*$S37,6)</f>
        <v>0</v>
      </c>
      <c r="H35" s="76">
        <f>ROUND($R38*$S38,6)</f>
        <v>0</v>
      </c>
      <c r="I35" s="76">
        <f>ROUND($R39*$S39,6)</f>
        <v>0</v>
      </c>
      <c r="J35" s="46"/>
      <c r="M35" s="133">
        <f>IF('Cumulative Cost Share Budget'!L34='Split CS budget (G)'!$L$1,'Cumulative Cost Share Budget'!M34,0)</f>
        <v>0</v>
      </c>
      <c r="N35" s="214">
        <f>IF('Cumulative Cost Share Budget'!L34='Split CS budget (G)'!$L$1,'Cumulative Cost Share Budget'!N34,0)</f>
        <v>0</v>
      </c>
      <c r="O35" s="214">
        <f>IF('Cumulative Cost Share Budget'!$L34='Split CS budget (G)'!$L$1,'Cumulative Cost Share Budget'!O34,0)</f>
        <v>0</v>
      </c>
      <c r="P35" s="209">
        <f>IF('Cumulative Cost Share Budget'!L34='Split CS budget (G)'!$L$1,'Cumulative Cost Share Budget'!P34,0)</f>
        <v>0</v>
      </c>
      <c r="Q35" s="211">
        <f>IF('Cumulative Cost Share Budget'!L34='Split CS budget (G)'!$L$1,'Cumulative Cost Share Budget'!Q34,0)</f>
        <v>0</v>
      </c>
      <c r="R35" s="212">
        <f>IF('Cumulative Cost Share Budget'!L34='Split CS budget (G)'!$L$1,'Cumulative Cost Share Budget'!R34,0)</f>
        <v>0</v>
      </c>
      <c r="S35" s="61">
        <f>IF('Cumulative Cost Share Budget'!L34='Split CS budget (G)'!$L$1,'Cumulative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93">
        <f>IF('Cumulative Cost Share Budget'!$L35='Split CS budget (G)'!$L$1,'Cumulative Cost Share Budget'!A35,0)</f>
        <v>0</v>
      </c>
      <c r="B36" s="545">
        <f>IF('Cumulative Cost Share Budget'!$L35='Split CS budget (G)'!$L$1,'Cumulative Cost Share Budget'!B35,0)</f>
        <v>0</v>
      </c>
      <c r="C36" s="480"/>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(G)'!$L$1,'Cumulative Cost Share Budget'!Q35,0)</f>
        <v>0</v>
      </c>
      <c r="R36" s="212">
        <f>IF('Cumulative Cost Share Budget'!L35='Split CS budget (G)'!$L$1,'Cumulative Cost Share Budget'!R35,0)</f>
        <v>0</v>
      </c>
      <c r="S36" s="61">
        <f>IF('Cumulative Cost Share Budget'!L35='Split CS budget (G)'!$L$1,'Cumulative Cost Share Budget'!S35,0)</f>
        <v>0</v>
      </c>
      <c r="T36" s="16"/>
      <c r="U36" s="324"/>
      <c r="V36" s="324"/>
      <c r="W36" s="324"/>
      <c r="X36" s="324"/>
      <c r="Y36" s="324"/>
    </row>
    <row r="37" spans="1:25" hidden="1">
      <c r="A37" s="449"/>
      <c r="B37" s="481"/>
      <c r="C37" s="480"/>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(G)'!$L$1,'Cumulative Cost Share Budget'!Q36,0)</f>
        <v>0</v>
      </c>
      <c r="R37" s="212">
        <f>IF('Cumulative Cost Share Budget'!L36='Split CS budget (G)'!$L$1,'Cumulative Cost Share Budget'!R36,0)</f>
        <v>0</v>
      </c>
      <c r="S37" s="61">
        <f>IF('Cumulative Cost Share Budget'!L36='Split CS budget (G)'!$L$1,'Cumulative Cost Share Budget'!S36,0)</f>
        <v>0</v>
      </c>
      <c r="T37" s="16"/>
      <c r="U37" s="323"/>
      <c r="V37" s="323"/>
      <c r="W37" s="323"/>
      <c r="X37" s="323"/>
      <c r="Y37" s="323"/>
    </row>
    <row r="38" spans="1:25" ht="15" hidden="1">
      <c r="A38" s="449"/>
      <c r="B38" s="481"/>
      <c r="C38" s="480"/>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(G)'!$L$1,'Cumulative Cost Share Budget'!Q37,0)</f>
        <v>0</v>
      </c>
      <c r="R38" s="212">
        <f>IF('Cumulative Cost Share Budget'!L37='Split CS budget (G)'!$L$1,'Cumulative Cost Share Budget'!R37,0)</f>
        <v>0</v>
      </c>
      <c r="S38" s="61">
        <f>IF('Cumulative Cost Share Budget'!L37='Split CS budget (G)'!$L$1,'Cumulative Cost Share Budget'!S37,0)</f>
        <v>0</v>
      </c>
      <c r="T38" s="16"/>
      <c r="U38" s="323"/>
      <c r="V38" s="323"/>
      <c r="W38" s="323"/>
      <c r="X38" s="323"/>
      <c r="Y38" s="323"/>
    </row>
    <row r="39" spans="1:25" hidden="1">
      <c r="A39" s="449"/>
      <c r="B39" s="481"/>
      <c r="C39" s="480"/>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(G)'!$L$1,'Cumulative Cost Share Budget'!Q38,0)</f>
        <v>0</v>
      </c>
      <c r="R39" s="212">
        <f>IF('Cumulative Cost Share Budget'!L38='Split CS budget (G)'!$L$1,'Cumulative Cost Share Budget'!R38,0)</f>
        <v>0</v>
      </c>
      <c r="S39" s="61">
        <f>IF('Cumulative Cost Share Budget'!L38='Split CS budget (G)'!$L$1,'Cumulative Cost Share Budget'!S38,0)</f>
        <v>0</v>
      </c>
      <c r="T39" s="16"/>
      <c r="U39" s="323"/>
      <c r="V39" s="323"/>
      <c r="W39" s="323"/>
      <c r="X39" s="323"/>
      <c r="Y39" s="323"/>
    </row>
    <row r="40" spans="1:25" hidden="1">
      <c r="A40" s="449"/>
      <c r="B40" s="481"/>
      <c r="C40" s="480"/>
      <c r="D40" s="59"/>
      <c r="E40" s="16"/>
      <c r="F40" s="16"/>
      <c r="G40" s="16"/>
      <c r="H40" s="16"/>
      <c r="I40" s="16"/>
      <c r="J40" s="25"/>
      <c r="M40" s="215"/>
      <c r="N40" s="56"/>
      <c r="O40" s="56"/>
      <c r="P40" s="56"/>
      <c r="Q40" s="31"/>
      <c r="R40" s="56"/>
      <c r="S40" s="31"/>
      <c r="T40" s="16"/>
      <c r="U40" s="325"/>
      <c r="V40" s="326"/>
      <c r="W40" s="324"/>
      <c r="X40" s="324"/>
      <c r="Y40" s="324"/>
    </row>
    <row r="41" spans="1:25" hidden="1">
      <c r="A41" s="485">
        <f>IF('Cumulative Cost Share Budget'!$L40='Split CS budget (G)'!$L$1,'Cumulative Cost Share Budget'!A40,0)</f>
        <v>0</v>
      </c>
      <c r="B41" s="480">
        <f>IF('Cumulative Cost Share Budget'!$L40='Split CS budget (G)'!$L$1,'Cumulative Cost Share Budget'!B40,0)</f>
        <v>0</v>
      </c>
      <c r="C41" s="481"/>
      <c r="D41" s="33" t="s">
        <v>123</v>
      </c>
      <c r="E41" s="76">
        <f>ROUND($R41*$S41,6)</f>
        <v>0</v>
      </c>
      <c r="F41" s="76">
        <f>ROUND($R42*$S42,6)</f>
        <v>0</v>
      </c>
      <c r="G41" s="76">
        <f>ROUND($R43*$S43,6)</f>
        <v>0</v>
      </c>
      <c r="H41" s="76">
        <f>ROUND($R44*$S44,6)</f>
        <v>0</v>
      </c>
      <c r="I41" s="76">
        <f>ROUND($R45*$S45,6)</f>
        <v>0</v>
      </c>
      <c r="J41" s="46"/>
      <c r="M41" s="133">
        <f>IF('Cumulative Cost Share Budget'!L40='Split CS budget (G)'!$L$1,'Cumulative Cost Share Budget'!M40,0)</f>
        <v>0</v>
      </c>
      <c r="N41" s="214">
        <f>IF('Cumulative Cost Share Budget'!L40='Split CS budget (G)'!$L$1,'Cumulative Cost Share Budget'!N40,0)</f>
        <v>0</v>
      </c>
      <c r="O41" s="214">
        <f>IF('Cumulative Cost Share Budget'!$L40='Split CS budget (G)'!$L$1,'Cumulative Cost Share Budget'!O40,0)</f>
        <v>0</v>
      </c>
      <c r="P41" s="209">
        <f>IF('Cumulative Cost Share Budget'!L40='Split CS budget (G)'!$L$1,'Cumulative Cost Share Budget'!P40,0)</f>
        <v>0</v>
      </c>
      <c r="Q41" s="211">
        <f>IF('Cumulative Cost Share Budget'!L40='Split CS budget (G)'!$L$1,'Cumulative Cost Share Budget'!Q40,0)</f>
        <v>0</v>
      </c>
      <c r="R41" s="212">
        <f>IF('Cumulative Cost Share Budget'!L40='Split CS budget (G)'!$L$1,'Cumulative Cost Share Budget'!R40,0)</f>
        <v>0</v>
      </c>
      <c r="S41" s="61">
        <f>IF('Cumulative Cost Share Budget'!L40='Split CS budget (G)'!$L$1,'Cumulative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93">
        <f>IF('Cumulative Cost Share Budget'!$L41='Split CS budget (G)'!$L$1,'Cumulative Cost Share Budget'!A41,0)</f>
        <v>0</v>
      </c>
      <c r="B42" s="545">
        <f>IF('Cumulative Cost Share Budget'!$L41='Split CS budget (G)'!$L$1,'Cumulative Cost Share Budget'!B41,0)</f>
        <v>0</v>
      </c>
      <c r="C42" s="480"/>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(G)'!$L$1,'Cumulative Cost Share Budget'!Q41,0)</f>
        <v>0</v>
      </c>
      <c r="R42" s="212">
        <f>IF('Cumulative Cost Share Budget'!L41='Split CS budget (G)'!$L$1,'Cumulative Cost Share Budget'!R41,0)</f>
        <v>0</v>
      </c>
      <c r="S42" s="61">
        <f>IF('Cumulative Cost Share Budget'!L41='Split CS budget (G)'!$L$1,'Cumulative Cost Share Budget'!S41,0)</f>
        <v>0</v>
      </c>
      <c r="T42" s="16"/>
      <c r="U42" s="324"/>
      <c r="V42" s="324"/>
      <c r="W42" s="324"/>
      <c r="X42" s="324"/>
      <c r="Y42" s="324"/>
    </row>
    <row r="43" spans="1:25" hidden="1">
      <c r="A43" s="449"/>
      <c r="B43" s="481"/>
      <c r="C43" s="480"/>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(G)'!$L$1,'Cumulative Cost Share Budget'!Q42,0)</f>
        <v>0</v>
      </c>
      <c r="R43" s="212">
        <f>IF('Cumulative Cost Share Budget'!L42='Split CS budget (G)'!$L$1,'Cumulative Cost Share Budget'!R42,0)</f>
        <v>0</v>
      </c>
      <c r="S43" s="61">
        <f>IF('Cumulative Cost Share Budget'!L42='Split CS budget (G)'!$L$1,'Cumulative Cost Share Budget'!S42,0)</f>
        <v>0</v>
      </c>
      <c r="T43" s="16"/>
      <c r="U43" s="323"/>
      <c r="V43" s="323"/>
      <c r="W43" s="323"/>
      <c r="X43" s="323"/>
      <c r="Y43" s="323"/>
    </row>
    <row r="44" spans="1:25" ht="15" hidden="1">
      <c r="A44" s="449"/>
      <c r="B44" s="481"/>
      <c r="C44" s="480"/>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(G)'!$L$1,'Cumulative Cost Share Budget'!Q43,0)</f>
        <v>0</v>
      </c>
      <c r="R44" s="212">
        <f>IF('Cumulative Cost Share Budget'!L43='Split CS budget (G)'!$L$1,'Cumulative Cost Share Budget'!R43,0)</f>
        <v>0</v>
      </c>
      <c r="S44" s="61">
        <f>IF('Cumulative Cost Share Budget'!L43='Split CS budget (G)'!$L$1,'Cumulative Cost Share Budget'!S43,0)</f>
        <v>0</v>
      </c>
      <c r="T44" s="16"/>
      <c r="U44" s="323"/>
      <c r="V44" s="323"/>
      <c r="W44" s="323"/>
      <c r="X44" s="323"/>
      <c r="Y44" s="323"/>
    </row>
    <row r="45" spans="1:25" hidden="1">
      <c r="A45" s="449"/>
      <c r="B45" s="481"/>
      <c r="C45" s="480"/>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(G)'!$L$1,'Cumulative Cost Share Budget'!Q44,0)</f>
        <v>0</v>
      </c>
      <c r="R45" s="212">
        <f>IF('Cumulative Cost Share Budget'!L44='Split CS budget (G)'!$L$1,'Cumulative Cost Share Budget'!R44,0)</f>
        <v>0</v>
      </c>
      <c r="S45" s="61">
        <f>IF('Cumulative Cost Share Budget'!L44='Split CS budget (G)'!$L$1,'Cumulative Cost Share Budget'!S44,0)</f>
        <v>0</v>
      </c>
      <c r="T45" s="16"/>
      <c r="U45" s="323"/>
      <c r="V45" s="323"/>
      <c r="W45" s="323"/>
      <c r="X45" s="323"/>
      <c r="Y45" s="323"/>
    </row>
    <row r="46" spans="1:25" hidden="1">
      <c r="A46" s="449"/>
      <c r="B46" s="481"/>
      <c r="C46" s="480"/>
      <c r="D46" s="59"/>
      <c r="E46" s="16"/>
      <c r="F46" s="16"/>
      <c r="G46" s="16"/>
      <c r="H46" s="16"/>
      <c r="I46" s="16"/>
      <c r="J46" s="25"/>
      <c r="M46" s="215"/>
      <c r="N46" s="56"/>
      <c r="O46" s="56"/>
      <c r="P46" s="56"/>
      <c r="Q46" s="31"/>
      <c r="R46" s="56"/>
      <c r="S46" s="31"/>
      <c r="T46" s="16"/>
      <c r="U46" s="325"/>
      <c r="V46" s="326"/>
      <c r="W46" s="324"/>
      <c r="X46" s="324"/>
      <c r="Y46" s="324"/>
    </row>
    <row r="47" spans="1:25" hidden="1">
      <c r="A47" s="485">
        <f>IF('Cumulative Cost Share Budget'!$L46='Split CS budget (G)'!$L$1,'Cumulative Cost Share Budget'!A46,0)</f>
        <v>0</v>
      </c>
      <c r="B47" s="480">
        <f>IF('Cumulative Cost Share Budget'!$L46='Split CS budget (G)'!$L$1,'Cumulative Cost Share Budget'!B46,0)</f>
        <v>0</v>
      </c>
      <c r="C47" s="481"/>
      <c r="D47" s="33" t="s">
        <v>123</v>
      </c>
      <c r="E47" s="76">
        <f>ROUND($R47*$S47,6)</f>
        <v>0</v>
      </c>
      <c r="F47" s="76">
        <f>ROUND($R48*$S48,6)</f>
        <v>0</v>
      </c>
      <c r="G47" s="76">
        <f>ROUND($R49*$S49,6)</f>
        <v>0</v>
      </c>
      <c r="H47" s="76">
        <f>ROUND($R50*$S50,6)</f>
        <v>0</v>
      </c>
      <c r="I47" s="76">
        <f>ROUND($R51*$S51,6)</f>
        <v>0</v>
      </c>
      <c r="J47" s="46"/>
      <c r="M47" s="133">
        <f>IF('Cumulative Cost Share Budget'!L46='Split CS budget (G)'!$L$1,'Cumulative Cost Share Budget'!M46,0)</f>
        <v>0</v>
      </c>
      <c r="N47" s="214">
        <f>IF('Cumulative Cost Share Budget'!L46='Split CS budget (G)'!$L$1,'Cumulative Cost Share Budget'!N46,0)</f>
        <v>0</v>
      </c>
      <c r="O47" s="214">
        <f>IF('Cumulative Cost Share Budget'!$L46='Split CS budget (G)'!$L$1,'Cumulative Cost Share Budget'!O46,0)</f>
        <v>0</v>
      </c>
      <c r="P47" s="209">
        <f>IF('Cumulative Cost Share Budget'!L46='Split CS budget (G)'!$L$1,'Cumulative Cost Share Budget'!P46,0)</f>
        <v>0</v>
      </c>
      <c r="Q47" s="211">
        <f>IF('Cumulative Cost Share Budget'!L46='Split CS budget (G)'!$L$1,'Cumulative Cost Share Budget'!Q46,0)</f>
        <v>0</v>
      </c>
      <c r="R47" s="212">
        <f>IF('Cumulative Cost Share Budget'!L46='Split CS budget (G)'!$L$1,'Cumulative Cost Share Budget'!R46,0)</f>
        <v>0</v>
      </c>
      <c r="S47" s="61">
        <f>IF('Cumulative Cost Share Budget'!L46='Split CS budget (G)'!$L$1,'Cumulative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93">
        <f>IF('Cumulative Cost Share Budget'!$L47='Split CS budget (G)'!$L$1,'Cumulative Cost Share Budget'!A47,0)</f>
        <v>0</v>
      </c>
      <c r="B48" s="545">
        <f>IF('Cumulative Cost Share Budget'!$L47='Split CS budget (G)'!$L$1,'Cumulative Cost Share Budget'!B47,0)</f>
        <v>0</v>
      </c>
      <c r="C48" s="480"/>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(G)'!$L$1,'Cumulative Cost Share Budget'!Q47,0)</f>
        <v>0</v>
      </c>
      <c r="R48" s="212">
        <f>IF('Cumulative Cost Share Budget'!L47='Split CS budget (G)'!$L$1,'Cumulative Cost Share Budget'!R47,0)</f>
        <v>0</v>
      </c>
      <c r="S48" s="61">
        <f>IF('Cumulative Cost Share Budget'!L47='Split CS budget (G)'!$L$1,'Cumulative Cost Share Budget'!S47,0)</f>
        <v>0</v>
      </c>
      <c r="T48" s="16"/>
      <c r="U48" s="324"/>
      <c r="V48" s="324"/>
      <c r="W48" s="324"/>
      <c r="X48" s="324"/>
      <c r="Y48" s="324"/>
    </row>
    <row r="49" spans="1:25" hidden="1">
      <c r="A49" s="449"/>
      <c r="B49" s="481"/>
      <c r="C49" s="480"/>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(G)'!$L$1,'Cumulative Cost Share Budget'!Q48,0)</f>
        <v>0</v>
      </c>
      <c r="R49" s="212">
        <f>IF('Cumulative Cost Share Budget'!L48='Split CS budget (G)'!$L$1,'Cumulative Cost Share Budget'!R48,0)</f>
        <v>0</v>
      </c>
      <c r="S49" s="61">
        <f>IF('Cumulative Cost Share Budget'!L48='Split CS budget (G)'!$L$1,'Cumulative Cost Share Budget'!S48,0)</f>
        <v>0</v>
      </c>
      <c r="T49" s="16"/>
      <c r="U49" s="323"/>
      <c r="V49" s="323"/>
      <c r="W49" s="323"/>
      <c r="X49" s="323"/>
      <c r="Y49" s="323"/>
    </row>
    <row r="50" spans="1:25" ht="15" hidden="1">
      <c r="A50" s="449"/>
      <c r="B50" s="481"/>
      <c r="C50" s="480"/>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(G)'!$L$1,'Cumulative Cost Share Budget'!Q49,0)</f>
        <v>0</v>
      </c>
      <c r="R50" s="212">
        <f>IF('Cumulative Cost Share Budget'!L49='Split CS budget (G)'!$L$1,'Cumulative Cost Share Budget'!R49,0)</f>
        <v>0</v>
      </c>
      <c r="S50" s="61">
        <f>IF('Cumulative Cost Share Budget'!L49='Split CS budget (G)'!$L$1,'Cumulative Cost Share Budget'!S49,0)</f>
        <v>0</v>
      </c>
      <c r="T50" s="16"/>
      <c r="U50" s="323"/>
      <c r="V50" s="323"/>
      <c r="W50" s="323"/>
      <c r="X50" s="323"/>
      <c r="Y50" s="323"/>
    </row>
    <row r="51" spans="1:25" hidden="1">
      <c r="A51" s="449"/>
      <c r="B51" s="481"/>
      <c r="C51" s="480"/>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(G)'!$L$1,'Cumulative Cost Share Budget'!Q50,0)</f>
        <v>0</v>
      </c>
      <c r="R51" s="212">
        <f>IF('Cumulative Cost Share Budget'!L50='Split CS budget (G)'!$L$1,'Cumulative Cost Share Budget'!R50,0)</f>
        <v>0</v>
      </c>
      <c r="S51" s="61">
        <f>IF('Cumulative Cost Share Budget'!L50='Split CS budget (G)'!$L$1,'Cumulative Cost Share Budget'!S50,0)</f>
        <v>0</v>
      </c>
      <c r="T51" s="16"/>
      <c r="U51" s="323"/>
      <c r="V51" s="323"/>
      <c r="W51" s="323"/>
      <c r="X51" s="323"/>
      <c r="Y51" s="323"/>
    </row>
    <row r="52" spans="1:25" hidden="1">
      <c r="A52" s="449"/>
      <c r="B52" s="481"/>
      <c r="C52" s="480"/>
      <c r="D52" s="59"/>
      <c r="E52" s="16"/>
      <c r="F52" s="16"/>
      <c r="G52" s="16"/>
      <c r="H52" s="16"/>
      <c r="I52" s="16"/>
      <c r="J52" s="25"/>
      <c r="M52" s="215"/>
      <c r="N52" s="56"/>
      <c r="O52" s="56"/>
      <c r="P52" s="56"/>
      <c r="Q52" s="31"/>
      <c r="R52" s="56"/>
      <c r="S52" s="31"/>
      <c r="T52" s="16"/>
      <c r="U52" s="325"/>
      <c r="V52" s="326"/>
      <c r="W52" s="324"/>
      <c r="X52" s="324"/>
      <c r="Y52" s="324"/>
    </row>
    <row r="53" spans="1:25" hidden="1">
      <c r="A53" s="485">
        <f>IF('Cumulative Cost Share Budget'!$L52='Split CS budget (G)'!$L$1,'Cumulative Cost Share Budget'!A52,0)</f>
        <v>0</v>
      </c>
      <c r="B53" s="480">
        <f>IF('Cumulative Cost Share Budget'!$L52='Split CS budget (G)'!$L$1,'Cumulative Cost Share Budget'!B52,0)</f>
        <v>0</v>
      </c>
      <c r="C53" s="481"/>
      <c r="D53" s="33" t="s">
        <v>123</v>
      </c>
      <c r="E53" s="76">
        <f>ROUND($R53*$S53,6)</f>
        <v>0</v>
      </c>
      <c r="F53" s="76">
        <f>ROUND($R54*$S54,6)</f>
        <v>0</v>
      </c>
      <c r="G53" s="76">
        <f>ROUND($R55*$S55,6)</f>
        <v>0</v>
      </c>
      <c r="H53" s="76">
        <f>ROUND($R56*$S56,6)</f>
        <v>0</v>
      </c>
      <c r="I53" s="76">
        <f>ROUND($R57*$S57,6)</f>
        <v>0</v>
      </c>
      <c r="J53" s="46"/>
      <c r="M53" s="133">
        <f>IF('Cumulative Cost Share Budget'!L52='Split CS budget (G)'!$L$1,'Cumulative Cost Share Budget'!M52,0)</f>
        <v>0</v>
      </c>
      <c r="N53" s="214">
        <f>IF('Cumulative Cost Share Budget'!L52='Split CS budget (G)'!$L$1,'Cumulative Cost Share Budget'!N52,0)</f>
        <v>0</v>
      </c>
      <c r="O53" s="214">
        <f>IF('Cumulative Cost Share Budget'!$L52='Split CS budget (G)'!$L$1,'Cumulative Cost Share Budget'!O52,0)</f>
        <v>0</v>
      </c>
      <c r="P53" s="209">
        <f>IF('Cumulative Cost Share Budget'!L52='Split CS budget (G)'!$L$1,'Cumulative Cost Share Budget'!P52,0)</f>
        <v>0</v>
      </c>
      <c r="Q53" s="211">
        <f>IF('Cumulative Cost Share Budget'!L52='Split CS budget (G)'!$L$1,'Cumulative Cost Share Budget'!Q52,0)</f>
        <v>0</v>
      </c>
      <c r="R53" s="212">
        <f>IF('Cumulative Cost Share Budget'!L52='Split CS budget (G)'!$L$1,'Cumulative Cost Share Budget'!R52,0)</f>
        <v>0</v>
      </c>
      <c r="S53" s="61">
        <f>IF('Cumulative Cost Share Budget'!L52='Split CS budget (G)'!$L$1,'Cumulative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93">
        <f>IF('Cumulative Cost Share Budget'!$L53='Split CS budget (G)'!$L$1,'Cumulative Cost Share Budget'!A53,0)</f>
        <v>0</v>
      </c>
      <c r="B54" s="545">
        <f>IF('Cumulative Cost Share Budget'!$L53='Split CS budget (G)'!$L$1,'Cumulative Cost Share Budget'!B53,0)</f>
        <v>0</v>
      </c>
      <c r="C54" s="480"/>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(G)'!$L$1,'Cumulative Cost Share Budget'!Q53,0)</f>
        <v>0</v>
      </c>
      <c r="R54" s="212">
        <f>IF('Cumulative Cost Share Budget'!L53='Split CS budget (G)'!$L$1,'Cumulative Cost Share Budget'!R53,0)</f>
        <v>0</v>
      </c>
      <c r="S54" s="61">
        <f>IF('Cumulative Cost Share Budget'!L53='Split CS budget (G)'!$L$1,'Cumulative Cost Share Budget'!S53,0)</f>
        <v>0</v>
      </c>
      <c r="T54" s="16"/>
      <c r="U54" s="324"/>
      <c r="V54" s="324"/>
      <c r="W54" s="324"/>
      <c r="X54" s="324"/>
      <c r="Y54" s="324"/>
    </row>
    <row r="55" spans="1:25" hidden="1">
      <c r="A55" s="449"/>
      <c r="B55" s="481"/>
      <c r="C55" s="480"/>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(G)'!$L$1,'Cumulative Cost Share Budget'!Q54,0)</f>
        <v>0</v>
      </c>
      <c r="R55" s="212">
        <f>IF('Cumulative Cost Share Budget'!L54='Split CS budget (G)'!$L$1,'Cumulative Cost Share Budget'!R54,0)</f>
        <v>0</v>
      </c>
      <c r="S55" s="61">
        <f>IF('Cumulative Cost Share Budget'!L54='Split CS budget (G)'!$L$1,'Cumulative Cost Share Budget'!S54,0)</f>
        <v>0</v>
      </c>
      <c r="T55" s="16"/>
      <c r="U55" s="323"/>
      <c r="V55" s="323"/>
      <c r="W55" s="323"/>
      <c r="X55" s="323"/>
      <c r="Y55" s="323"/>
    </row>
    <row r="56" spans="1:25" ht="15" hidden="1">
      <c r="A56" s="449"/>
      <c r="B56" s="481"/>
      <c r="C56" s="480"/>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(G)'!$L$1,'Cumulative Cost Share Budget'!Q55,0)</f>
        <v>0</v>
      </c>
      <c r="R56" s="212">
        <f>IF('Cumulative Cost Share Budget'!L55='Split CS budget (G)'!$L$1,'Cumulative Cost Share Budget'!R55,0)</f>
        <v>0</v>
      </c>
      <c r="S56" s="61">
        <f>IF('Cumulative Cost Share Budget'!L55='Split CS budget (G)'!$L$1,'Cumulative Cost Share Budget'!S55,0)</f>
        <v>0</v>
      </c>
      <c r="T56" s="16"/>
      <c r="U56" s="323"/>
      <c r="V56" s="323"/>
      <c r="W56" s="323"/>
      <c r="X56" s="323"/>
      <c r="Y56" s="323"/>
    </row>
    <row r="57" spans="1:25" hidden="1">
      <c r="A57" s="449"/>
      <c r="B57" s="481"/>
      <c r="C57" s="480"/>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(G)'!$L$1,'Cumulative Cost Share Budget'!Q56,0)</f>
        <v>0</v>
      </c>
      <c r="R57" s="212">
        <f>IF('Cumulative Cost Share Budget'!L56='Split CS budget (G)'!$L$1,'Cumulative Cost Share Budget'!R56,0)</f>
        <v>0</v>
      </c>
      <c r="S57" s="61">
        <f>IF('Cumulative Cost Share Budget'!L56='Split CS budget (G)'!$L$1,'Cumulative Cost Share Budget'!S56,0)</f>
        <v>0</v>
      </c>
      <c r="T57" s="16"/>
      <c r="U57" s="323"/>
      <c r="V57" s="323"/>
      <c r="W57" s="323"/>
      <c r="X57" s="323"/>
      <c r="Y57" s="323"/>
    </row>
    <row r="58" spans="1:25" hidden="1">
      <c r="A58" s="449"/>
      <c r="B58" s="481"/>
      <c r="C58" s="480"/>
      <c r="D58" s="59"/>
      <c r="E58" s="16"/>
      <c r="F58" s="16"/>
      <c r="G58" s="16"/>
      <c r="H58" s="16"/>
      <c r="I58" s="16"/>
      <c r="J58" s="25"/>
      <c r="M58" s="215"/>
      <c r="N58" s="56"/>
      <c r="O58" s="56"/>
      <c r="P58" s="56"/>
      <c r="Q58" s="31"/>
      <c r="R58" s="56"/>
      <c r="S58" s="31"/>
      <c r="T58" s="16"/>
      <c r="U58" s="325"/>
      <c r="V58" s="326"/>
      <c r="W58" s="324"/>
      <c r="X58" s="324"/>
      <c r="Y58" s="324"/>
    </row>
    <row r="59" spans="1:25" hidden="1">
      <c r="A59" s="485">
        <f>IF('Cumulative Cost Share Budget'!$L58='Split CS budget (G)'!$L$1,'Cumulative Cost Share Budget'!A58,0)</f>
        <v>0</v>
      </c>
      <c r="B59" s="480">
        <f>IF('Cumulative Cost Share Budget'!$L58='Split CS budget (G)'!$L$1,'Cumulative Cost Share Budget'!B58,0)</f>
        <v>0</v>
      </c>
      <c r="C59" s="481"/>
      <c r="D59" s="33" t="s">
        <v>123</v>
      </c>
      <c r="E59" s="76">
        <f>ROUND($R59*$S59,6)</f>
        <v>0</v>
      </c>
      <c r="F59" s="76">
        <f>ROUND($R60*$S60,6)</f>
        <v>0</v>
      </c>
      <c r="G59" s="76">
        <f>ROUND($R61*$S61,6)</f>
        <v>0</v>
      </c>
      <c r="H59" s="76">
        <f>ROUND($R62*$S62,6)</f>
        <v>0</v>
      </c>
      <c r="I59" s="76">
        <f>ROUND($R63*$S63,6)</f>
        <v>0</v>
      </c>
      <c r="J59" s="46"/>
      <c r="M59" s="133">
        <f>IF('Cumulative Cost Share Budget'!L58='Split CS budget (G)'!$L$1,'Cumulative Cost Share Budget'!M58,0)</f>
        <v>0</v>
      </c>
      <c r="N59" s="214">
        <f>IF('Cumulative Cost Share Budget'!L58='Split CS budget (G)'!$L$1,'Cumulative Cost Share Budget'!N58,0)</f>
        <v>0</v>
      </c>
      <c r="O59" s="214">
        <f>IF('Cumulative Cost Share Budget'!$L58='Split CS budget (G)'!$L$1,'Cumulative Cost Share Budget'!O58,0)</f>
        <v>0</v>
      </c>
      <c r="P59" s="209">
        <f>IF('Cumulative Cost Share Budget'!L58='Split CS budget (G)'!$L$1,'Cumulative Cost Share Budget'!P58,0)</f>
        <v>0</v>
      </c>
      <c r="Q59" s="211">
        <f>IF('Cumulative Cost Share Budget'!L58='Split CS budget (G)'!$L$1,'Cumulative Cost Share Budget'!Q58,0)</f>
        <v>0</v>
      </c>
      <c r="R59" s="212">
        <f>IF('Cumulative Cost Share Budget'!L58='Split CS budget (G)'!$L$1,'Cumulative Cost Share Budget'!R58,0)</f>
        <v>0</v>
      </c>
      <c r="S59" s="61">
        <f>IF('Cumulative Cost Share Budget'!L58='Split CS budget (G)'!$L$1,'Cumulative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93">
        <f>IF('Cumulative Cost Share Budget'!$L59='Split CS budget (G)'!$L$1,'Cumulative Cost Share Budget'!A59,0)</f>
        <v>0</v>
      </c>
      <c r="B60" s="545">
        <f>IF('Cumulative Cost Share Budget'!$L59='Split CS budget (G)'!$L$1,'Cumulative Cost Share Budget'!B59,0)</f>
        <v>0</v>
      </c>
      <c r="C60" s="480"/>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(G)'!$L$1,'Cumulative Cost Share Budget'!Q59,0)</f>
        <v>0</v>
      </c>
      <c r="R60" s="212">
        <f>IF('Cumulative Cost Share Budget'!L59='Split CS budget (G)'!$L$1,'Cumulative Cost Share Budget'!R59,0)</f>
        <v>0</v>
      </c>
      <c r="S60" s="61">
        <f>IF('Cumulative Cost Share Budget'!L59='Split CS budget (G)'!$L$1,'Cumulative Cost Share Budget'!S59,0)</f>
        <v>0</v>
      </c>
      <c r="T60" s="16"/>
      <c r="U60" s="324"/>
      <c r="V60" s="324"/>
      <c r="W60" s="324"/>
      <c r="X60" s="324"/>
      <c r="Y60" s="324"/>
    </row>
    <row r="61" spans="1:25" hidden="1">
      <c r="A61" s="449"/>
      <c r="B61" s="486"/>
      <c r="C61" s="480"/>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(G)'!$L$1,'Cumulative Cost Share Budget'!Q60,0)</f>
        <v>0</v>
      </c>
      <c r="R61" s="212">
        <f>IF('Cumulative Cost Share Budget'!L60='Split CS budget (G)'!$L$1,'Cumulative Cost Share Budget'!R60,0)</f>
        <v>0</v>
      </c>
      <c r="S61" s="61">
        <f>IF('Cumulative Cost Share Budget'!L60='Split CS budget (G)'!$L$1,'Cumulative Cost Share Budget'!S60,0)</f>
        <v>0</v>
      </c>
      <c r="T61" s="16"/>
      <c r="U61" s="323"/>
      <c r="V61" s="323"/>
      <c r="W61" s="323"/>
      <c r="X61" s="323"/>
      <c r="Y61" s="323"/>
    </row>
    <row r="62" spans="1:25" ht="15" hidden="1">
      <c r="A62" s="449"/>
      <c r="B62" s="486"/>
      <c r="C62" s="480"/>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(G)'!$L$1,'Cumulative Cost Share Budget'!Q61,0)</f>
        <v>0</v>
      </c>
      <c r="R62" s="212">
        <f>IF('Cumulative Cost Share Budget'!L61='Split CS budget (G)'!$L$1,'Cumulative Cost Share Budget'!R61,0)</f>
        <v>0</v>
      </c>
      <c r="S62" s="61">
        <f>IF('Cumulative Cost Share Budget'!L61='Split CS budget (G)'!$L$1,'Cumulative Cost Share Budget'!S61,0)</f>
        <v>0</v>
      </c>
      <c r="T62" s="16"/>
      <c r="U62" s="324"/>
      <c r="V62" s="324"/>
      <c r="W62" s="324"/>
      <c r="X62" s="324"/>
      <c r="Y62" s="324"/>
    </row>
    <row r="63" spans="1:25" hidden="1">
      <c r="A63" s="449"/>
      <c r="B63" s="486"/>
      <c r="C63" s="480"/>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(G)'!$L$1,'Cumulative Cost Share Budget'!Q62,0)</f>
        <v>0</v>
      </c>
      <c r="R63" s="212">
        <f>IF('Cumulative Cost Share Budget'!L62='Split CS budget (G)'!$L$1,'Cumulative Cost Share Budget'!R62,0)</f>
        <v>0</v>
      </c>
      <c r="S63" s="61">
        <f>IF('Cumulative Cost Share Budget'!L62='Split CS budget (G)'!$L$1,'Cumulative Cost Share Budget'!S62,0)</f>
        <v>0</v>
      </c>
      <c r="T63" s="16"/>
      <c r="U63" s="323"/>
      <c r="V63" s="323"/>
      <c r="W63" s="323"/>
      <c r="X63" s="323"/>
      <c r="Y63" s="323"/>
    </row>
    <row r="64" spans="1:25" hidden="1">
      <c r="A64" s="449"/>
      <c r="B64" s="481"/>
      <c r="C64" s="480"/>
      <c r="D64" s="59"/>
      <c r="E64" s="16"/>
      <c r="F64" s="16"/>
      <c r="G64" s="16"/>
      <c r="H64" s="16"/>
      <c r="I64" s="16"/>
      <c r="J64" s="25"/>
      <c r="M64" s="215"/>
      <c r="N64" s="56"/>
      <c r="O64" s="56"/>
      <c r="P64" s="56"/>
      <c r="Q64" s="31"/>
      <c r="R64" s="56"/>
      <c r="S64" s="31"/>
      <c r="T64" s="16"/>
      <c r="U64" s="325"/>
      <c r="V64" s="326"/>
      <c r="W64" s="324"/>
      <c r="X64" s="324"/>
      <c r="Y64" s="324"/>
    </row>
    <row r="65" spans="1:25" hidden="1">
      <c r="A65" s="485">
        <f>IF('Cumulative Cost Share Budget'!$L64='Split CS budget (G)'!$L$1,'Cumulative Cost Share Budget'!A64,0)</f>
        <v>0</v>
      </c>
      <c r="B65" s="480">
        <f>IF('Cumulative Cost Share Budget'!$L64='Split CS budget (G)'!$L$1,'Cumulative Cost Share Budget'!B64,0)</f>
        <v>0</v>
      </c>
      <c r="C65" s="481"/>
      <c r="D65" s="33" t="s">
        <v>123</v>
      </c>
      <c r="E65" s="76">
        <f>ROUND($R65*$S65,6)</f>
        <v>0</v>
      </c>
      <c r="F65" s="76">
        <f>ROUND($R66*$S66,6)</f>
        <v>0</v>
      </c>
      <c r="G65" s="76">
        <f>ROUND($R67*$S67,6)</f>
        <v>0</v>
      </c>
      <c r="H65" s="76">
        <f>ROUND($R68*$S68,6)</f>
        <v>0</v>
      </c>
      <c r="I65" s="76">
        <f>ROUND($R69*$S69,6)</f>
        <v>0</v>
      </c>
      <c r="J65" s="46"/>
      <c r="M65" s="133">
        <f>IF('Cumulative Cost Share Budget'!L64='Split CS budget (G)'!$L$1,'Cumulative Cost Share Budget'!M64,0)</f>
        <v>0</v>
      </c>
      <c r="N65" s="214">
        <f>IF('Cumulative Cost Share Budget'!L64='Split CS budget (G)'!$L$1,'Cumulative Cost Share Budget'!N64,0)</f>
        <v>0</v>
      </c>
      <c r="O65" s="214">
        <f>IF('Cumulative Cost Share Budget'!$L64='Split CS budget (G)'!$L$1,'Cumulative Cost Share Budget'!O64,0)</f>
        <v>0</v>
      </c>
      <c r="P65" s="209">
        <f>IF('Cumulative Cost Share Budget'!L64='Split CS budget (G)'!$L$1,'Cumulative Cost Share Budget'!P64,0)</f>
        <v>0</v>
      </c>
      <c r="Q65" s="211">
        <f>IF('Cumulative Cost Share Budget'!L64='Split CS budget (G)'!$L$1,'Cumulative Cost Share Budget'!Q64,0)</f>
        <v>0</v>
      </c>
      <c r="R65" s="212">
        <f>IF('Cumulative Cost Share Budget'!L64='Split CS budget (G)'!$L$1,'Cumulative Cost Share Budget'!R64,0)</f>
        <v>0</v>
      </c>
      <c r="S65" s="61">
        <f>IF('Cumulative Cost Share Budget'!L64='Split CS budget (G)'!$L$1,'Cumulative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93">
        <f>IF('Cumulative Cost Share Budget'!$L65='Split CS budget (G)'!$L$1,'Cumulative Cost Share Budget'!A65,0)</f>
        <v>0</v>
      </c>
      <c r="B66" s="545">
        <f>IF('Cumulative Cost Share Budget'!$L65='Split CS budget (G)'!$L$1,'Cumulative Cost Share Budget'!B65,0)</f>
        <v>0</v>
      </c>
      <c r="C66" s="480"/>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(G)'!$L$1,'Cumulative Cost Share Budget'!Q65,0)</f>
        <v>0</v>
      </c>
      <c r="R66" s="212">
        <f>IF('Cumulative Cost Share Budget'!L65='Split CS budget (G)'!$L$1,'Cumulative Cost Share Budget'!R65,0)</f>
        <v>0</v>
      </c>
      <c r="S66" s="61">
        <f>IF('Cumulative Cost Share Budget'!L65='Split CS budget (G)'!$L$1,'Cumulative Cost Share Budget'!S65,0)</f>
        <v>0</v>
      </c>
      <c r="T66" s="16"/>
      <c r="U66" s="324"/>
      <c r="V66" s="324"/>
      <c r="W66" s="324"/>
      <c r="X66" s="324"/>
      <c r="Y66" s="324"/>
    </row>
    <row r="67" spans="1:25" hidden="1">
      <c r="A67" s="449"/>
      <c r="B67" s="486"/>
      <c r="C67" s="480"/>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(G)'!$L$1,'Cumulative Cost Share Budget'!Q66,0)</f>
        <v>0</v>
      </c>
      <c r="R67" s="212">
        <f>IF('Cumulative Cost Share Budget'!L66='Split CS budget (G)'!$L$1,'Cumulative Cost Share Budget'!R66,0)</f>
        <v>0</v>
      </c>
      <c r="S67" s="61">
        <f>IF('Cumulative Cost Share Budget'!L66='Split CS budget (G)'!$L$1,'Cumulative Cost Share Budget'!S66,0)</f>
        <v>0</v>
      </c>
      <c r="T67" s="16"/>
      <c r="U67" s="323"/>
      <c r="V67" s="323"/>
      <c r="W67" s="323"/>
      <c r="X67" s="323"/>
      <c r="Y67" s="323"/>
    </row>
    <row r="68" spans="1:25" ht="15" hidden="1">
      <c r="A68" s="449"/>
      <c r="B68" s="486"/>
      <c r="C68" s="480"/>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(G)'!$L$1,'Cumulative Cost Share Budget'!Q67,0)</f>
        <v>0</v>
      </c>
      <c r="R68" s="212">
        <f>IF('Cumulative Cost Share Budget'!L67='Split CS budget (G)'!$L$1,'Cumulative Cost Share Budget'!R67,0)</f>
        <v>0</v>
      </c>
      <c r="S68" s="61">
        <f>IF('Cumulative Cost Share Budget'!L67='Split CS budget (G)'!$L$1,'Cumulative Cost Share Budget'!S67,0)</f>
        <v>0</v>
      </c>
      <c r="T68" s="16"/>
      <c r="U68" s="324"/>
      <c r="V68" s="324"/>
      <c r="W68" s="324"/>
      <c r="X68" s="324"/>
      <c r="Y68" s="324"/>
    </row>
    <row r="69" spans="1:25" hidden="1">
      <c r="A69" s="449"/>
      <c r="B69" s="486"/>
      <c r="C69" s="480"/>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(G)'!$L$1,'Cumulative Cost Share Budget'!Q68,0)</f>
        <v>0</v>
      </c>
      <c r="R69" s="212">
        <f>IF('Cumulative Cost Share Budget'!L68='Split CS budget (G)'!$L$1,'Cumulative Cost Share Budget'!R68,0)</f>
        <v>0</v>
      </c>
      <c r="S69" s="61">
        <f>IF('Cumulative Cost Share Budget'!L68='Split CS budget (G)'!$L$1,'Cumulative Cost Share Budget'!S68,0)</f>
        <v>0</v>
      </c>
      <c r="T69" s="16"/>
      <c r="U69" s="323"/>
      <c r="V69" s="323"/>
      <c r="W69" s="323"/>
      <c r="X69" s="323"/>
      <c r="Y69" s="323"/>
    </row>
    <row r="70" spans="1:25" hidden="1">
      <c r="A70" s="449"/>
      <c r="B70" s="481"/>
      <c r="C70" s="480"/>
      <c r="D70" s="59"/>
      <c r="E70" s="16"/>
      <c r="F70" s="16"/>
      <c r="G70" s="16"/>
      <c r="H70" s="16"/>
      <c r="I70" s="16"/>
      <c r="J70" s="25"/>
      <c r="M70" s="215"/>
      <c r="N70" s="56"/>
      <c r="O70" s="56"/>
      <c r="P70" s="56"/>
      <c r="Q70" s="31"/>
      <c r="R70" s="56"/>
      <c r="S70" s="31"/>
      <c r="T70" s="16"/>
      <c r="U70" s="325"/>
      <c r="V70" s="326"/>
      <c r="W70" s="324"/>
      <c r="X70" s="324"/>
      <c r="Y70" s="324"/>
    </row>
    <row r="71" spans="1:25" hidden="1">
      <c r="A71" s="485">
        <f>IF('Cumulative Cost Share Budget'!$L70='Split CS budget (G)'!$L$1,'Cumulative Cost Share Budget'!A70,0)</f>
        <v>0</v>
      </c>
      <c r="B71" s="480">
        <f>IF('Cumulative Cost Share Budget'!$L70='Split CS budget (G)'!$L$1,'Cumulative Cost Share Budget'!B70,0)</f>
        <v>0</v>
      </c>
      <c r="C71" s="481"/>
      <c r="D71" s="33" t="s">
        <v>123</v>
      </c>
      <c r="E71" s="76">
        <f>ROUND($R71*$S71,6)</f>
        <v>0</v>
      </c>
      <c r="F71" s="76">
        <f>ROUND($R72*$S72,6)</f>
        <v>0</v>
      </c>
      <c r="G71" s="76">
        <f>ROUND($R73*$S73,6)</f>
        <v>0</v>
      </c>
      <c r="H71" s="76">
        <f>ROUND($R74*$S74,6)</f>
        <v>0</v>
      </c>
      <c r="I71" s="76">
        <f>ROUND($R75*$S75,6)</f>
        <v>0</v>
      </c>
      <c r="J71" s="46"/>
      <c r="M71" s="133">
        <f>IF('Cumulative Cost Share Budget'!L70='Split CS budget (G)'!$L$1,'Cumulative Cost Share Budget'!M70,0)</f>
        <v>0</v>
      </c>
      <c r="N71" s="214">
        <f>IF('Cumulative Cost Share Budget'!L70='Split CS budget (G)'!$L$1,'Cumulative Cost Share Budget'!N70,0)</f>
        <v>0</v>
      </c>
      <c r="O71" s="214">
        <f>IF('Cumulative Cost Share Budget'!$L70='Split CS budget (G)'!$L$1,'Cumulative Cost Share Budget'!O70,0)</f>
        <v>0</v>
      </c>
      <c r="P71" s="209">
        <f>IF('Cumulative Cost Share Budget'!L70='Split CS budget (G)'!$L$1,'Cumulative Cost Share Budget'!P70,0)</f>
        <v>0</v>
      </c>
      <c r="Q71" s="211">
        <f>IF('Cumulative Cost Share Budget'!L70='Split CS budget (G)'!$L$1,'Cumulative Cost Share Budget'!Q70,0)</f>
        <v>0</v>
      </c>
      <c r="R71" s="212">
        <f>IF('Cumulative Cost Share Budget'!L70='Split CS budget (G)'!$L$1,'Cumulative Cost Share Budget'!R70,0)</f>
        <v>0</v>
      </c>
      <c r="S71" s="61">
        <f>IF('Cumulative Cost Share Budget'!L70='Split CS budget (G)'!$L$1,'Cumulative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93">
        <f>IF('Cumulative Cost Share Budget'!$L71='Split CS budget (G)'!$L$1,'Cumulative Cost Share Budget'!A71,0)</f>
        <v>0</v>
      </c>
      <c r="B72" s="545">
        <f>IF('Cumulative Cost Share Budget'!$L71='Split CS budget (G)'!$L$1,'Cumulative Cost Share Budget'!B71,0)</f>
        <v>0</v>
      </c>
      <c r="C72" s="480"/>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(G)'!$L$1,'Cumulative Cost Share Budget'!Q71,0)</f>
        <v>0</v>
      </c>
      <c r="R72" s="212">
        <f>IF('Cumulative Cost Share Budget'!L71='Split CS budget (G)'!$L$1,'Cumulative Cost Share Budget'!R71,0)</f>
        <v>0</v>
      </c>
      <c r="S72" s="61">
        <f>IF('Cumulative Cost Share Budget'!L71='Split CS budget (G)'!$L$1,'Cumulative Cost Share Budget'!S71,0)</f>
        <v>0</v>
      </c>
      <c r="T72" s="16"/>
      <c r="U72" s="324"/>
      <c r="V72" s="324"/>
      <c r="W72" s="324"/>
      <c r="X72" s="324"/>
      <c r="Y72" s="324"/>
    </row>
    <row r="73" spans="1:25" hidden="1">
      <c r="A73" s="449"/>
      <c r="B73" s="486"/>
      <c r="C73" s="480"/>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(G)'!$L$1,'Cumulative Cost Share Budget'!Q72,0)</f>
        <v>0</v>
      </c>
      <c r="R73" s="212">
        <f>IF('Cumulative Cost Share Budget'!L72='Split CS budget (G)'!$L$1,'Cumulative Cost Share Budget'!R72,0)</f>
        <v>0</v>
      </c>
      <c r="S73" s="61">
        <f>IF('Cumulative Cost Share Budget'!L72='Split CS budget (G)'!$L$1,'Cumulative Cost Share Budget'!S72,0)</f>
        <v>0</v>
      </c>
      <c r="T73" s="16"/>
      <c r="U73" s="323"/>
      <c r="V73" s="323"/>
      <c r="W73" s="323"/>
      <c r="X73" s="323"/>
      <c r="Y73" s="323"/>
    </row>
    <row r="74" spans="1:25" ht="15" hidden="1">
      <c r="A74" s="449"/>
      <c r="B74" s="486"/>
      <c r="C74" s="480"/>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(G)'!$L$1,'Cumulative Cost Share Budget'!Q73,0)</f>
        <v>0</v>
      </c>
      <c r="R74" s="212">
        <f>IF('Cumulative Cost Share Budget'!L73='Split CS budget (G)'!$L$1,'Cumulative Cost Share Budget'!R73,0)</f>
        <v>0</v>
      </c>
      <c r="S74" s="61">
        <f>IF('Cumulative Cost Share Budget'!L73='Split CS budget (G)'!$L$1,'Cumulative Cost Share Budget'!S73,0)</f>
        <v>0</v>
      </c>
      <c r="T74" s="16"/>
      <c r="U74" s="324"/>
      <c r="V74" s="324"/>
      <c r="W74" s="324"/>
      <c r="X74" s="324"/>
      <c r="Y74" s="324"/>
    </row>
    <row r="75" spans="1:25" hidden="1">
      <c r="A75" s="449"/>
      <c r="B75" s="486"/>
      <c r="C75" s="480"/>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(G)'!$L$1,'Cumulative Cost Share Budget'!Q74,0)</f>
        <v>0</v>
      </c>
      <c r="R75" s="212">
        <f>IF('Cumulative Cost Share Budget'!L74='Split CS budget (G)'!$L$1,'Cumulative Cost Share Budget'!R74,0)</f>
        <v>0</v>
      </c>
      <c r="S75" s="61">
        <f>IF('Cumulative Cost Share Budget'!L74='Split CS budget (G)'!$L$1,'Cumulative Cost Share Budget'!S74,0)</f>
        <v>0</v>
      </c>
      <c r="T75" s="16"/>
      <c r="U75" s="323"/>
      <c r="V75" s="323"/>
      <c r="W75" s="323"/>
      <c r="X75" s="323"/>
      <c r="Y75" s="323"/>
    </row>
    <row r="76" spans="1:25" hidden="1">
      <c r="A76" s="449"/>
      <c r="B76" s="481"/>
      <c r="C76" s="480"/>
      <c r="D76" s="59"/>
      <c r="E76" s="16"/>
      <c r="F76" s="16"/>
      <c r="G76" s="16"/>
      <c r="H76" s="16"/>
      <c r="I76" s="16"/>
      <c r="J76" s="25"/>
      <c r="M76" s="215"/>
      <c r="N76" s="56"/>
      <c r="O76" s="56"/>
      <c r="P76" s="56"/>
      <c r="Q76" s="31"/>
      <c r="R76" s="56"/>
      <c r="S76" s="31"/>
      <c r="T76" s="16"/>
      <c r="U76" s="325"/>
      <c r="V76" s="326"/>
      <c r="W76" s="324"/>
      <c r="X76" s="324"/>
      <c r="Y76" s="324"/>
    </row>
    <row r="77" spans="1:25" hidden="1">
      <c r="A77" s="485">
        <f>IF('Cumulative Cost Share Budget'!$L76='Split CS budget (G)'!$L$1,'Cumulative Cost Share Budget'!A76,0)</f>
        <v>0</v>
      </c>
      <c r="B77" s="480">
        <f>IF('Cumulative Cost Share Budget'!$L76='Split CS budget (G)'!$L$1,'Cumulative Cost Share Budget'!B76,0)</f>
        <v>0</v>
      </c>
      <c r="C77" s="481"/>
      <c r="D77" s="33" t="s">
        <v>123</v>
      </c>
      <c r="E77" s="76">
        <f>ROUND($R77*$S77,6)</f>
        <v>0</v>
      </c>
      <c r="F77" s="76">
        <f>ROUND($R78*$S78,6)</f>
        <v>0</v>
      </c>
      <c r="G77" s="76">
        <f>ROUND($R79*$S79,6)</f>
        <v>0</v>
      </c>
      <c r="H77" s="76">
        <f>ROUND($R80*$S80,6)</f>
        <v>0</v>
      </c>
      <c r="I77" s="76">
        <f>ROUND($R81*$S81,6)</f>
        <v>0</v>
      </c>
      <c r="J77" s="46"/>
      <c r="M77" s="133">
        <f>IF('Cumulative Cost Share Budget'!L76='Split CS budget (G)'!$L$1,'Cumulative Cost Share Budget'!M76,0)</f>
        <v>0</v>
      </c>
      <c r="N77" s="214">
        <f>IF('Cumulative Cost Share Budget'!L76='Split CS budget (G)'!$L$1,'Cumulative Cost Share Budget'!N76,0)</f>
        <v>0</v>
      </c>
      <c r="O77" s="214">
        <f>IF('Cumulative Cost Share Budget'!$L76='Split CS budget (G)'!$L$1,'Cumulative Cost Share Budget'!O76,0)</f>
        <v>0</v>
      </c>
      <c r="P77" s="209">
        <f>IF('Cumulative Cost Share Budget'!L76='Split CS budget (G)'!$L$1,'Cumulative Cost Share Budget'!P76,0)</f>
        <v>0</v>
      </c>
      <c r="Q77" s="211">
        <f>IF('Cumulative Cost Share Budget'!L76='Split CS budget (G)'!$L$1,'Cumulative Cost Share Budget'!Q76,0)</f>
        <v>0</v>
      </c>
      <c r="R77" s="212">
        <f>IF('Cumulative Cost Share Budget'!L76='Split CS budget (G)'!$L$1,'Cumulative Cost Share Budget'!R76,0)</f>
        <v>0</v>
      </c>
      <c r="S77" s="61">
        <f>IF('Cumulative Cost Share Budget'!L76='Split CS budget (G)'!$L$1,'Cumulative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93">
        <f>IF('Cumulative Cost Share Budget'!$L77='Split CS budget (G)'!$L$1,'Cumulative Cost Share Budget'!A77,0)</f>
        <v>0</v>
      </c>
      <c r="B78" s="545">
        <f>IF('Cumulative Cost Share Budget'!$L77='Split CS budget (G)'!$L$1,'Cumulative Cost Share Budget'!B77,0)</f>
        <v>0</v>
      </c>
      <c r="C78" s="480"/>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(G)'!$L$1,'Cumulative Cost Share Budget'!Q77,0)</f>
        <v>0</v>
      </c>
      <c r="R78" s="212">
        <f>IF('Cumulative Cost Share Budget'!L77='Split CS budget (G)'!$L$1,'Cumulative Cost Share Budget'!R77,0)</f>
        <v>0</v>
      </c>
      <c r="S78" s="61">
        <f>IF('Cumulative Cost Share Budget'!L77='Split CS budget (G)'!$L$1,'Cumulative Cost Share Budget'!S77,0)</f>
        <v>0</v>
      </c>
      <c r="T78" s="16"/>
      <c r="U78" s="324"/>
      <c r="V78" s="324"/>
      <c r="W78" s="324"/>
      <c r="X78" s="324"/>
      <c r="Y78" s="324"/>
    </row>
    <row r="79" spans="1:25" hidden="1">
      <c r="A79" s="449"/>
      <c r="B79" s="486"/>
      <c r="C79" s="480"/>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(G)'!$L$1,'Cumulative Cost Share Budget'!Q78,0)</f>
        <v>0</v>
      </c>
      <c r="R79" s="212">
        <f>IF('Cumulative Cost Share Budget'!L78='Split CS budget (G)'!$L$1,'Cumulative Cost Share Budget'!R78,0)</f>
        <v>0</v>
      </c>
      <c r="S79" s="61">
        <f>IF('Cumulative Cost Share Budget'!L78='Split CS budget (G)'!$L$1,'Cumulative Cost Share Budget'!S78,0)</f>
        <v>0</v>
      </c>
      <c r="T79" s="16"/>
      <c r="U79" s="323"/>
      <c r="V79" s="323"/>
      <c r="W79" s="323"/>
      <c r="X79" s="323"/>
      <c r="Y79" s="323"/>
    </row>
    <row r="80" spans="1:25" ht="15" hidden="1">
      <c r="A80" s="449"/>
      <c r="B80" s="486"/>
      <c r="C80" s="480"/>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(G)'!$L$1,'Cumulative Cost Share Budget'!Q79,0)</f>
        <v>0</v>
      </c>
      <c r="R80" s="212">
        <f>IF('Cumulative Cost Share Budget'!L79='Split CS budget (G)'!$L$1,'Cumulative Cost Share Budget'!R79,0)</f>
        <v>0</v>
      </c>
      <c r="S80" s="61">
        <f>IF('Cumulative Cost Share Budget'!L79='Split CS budget (G)'!$L$1,'Cumulative Cost Share Budget'!S79,0)</f>
        <v>0</v>
      </c>
      <c r="T80" s="16"/>
      <c r="U80" s="324"/>
      <c r="V80" s="324"/>
      <c r="W80" s="324"/>
      <c r="X80" s="324"/>
      <c r="Y80" s="324"/>
    </row>
    <row r="81" spans="1:25" hidden="1">
      <c r="A81" s="449"/>
      <c r="B81" s="486"/>
      <c r="C81" s="480"/>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(G)'!$L$1,'Cumulative Cost Share Budget'!Q80,0)</f>
        <v>0</v>
      </c>
      <c r="R81" s="212">
        <f>IF('Cumulative Cost Share Budget'!L80='Split CS budget (G)'!$L$1,'Cumulative Cost Share Budget'!R80,0)</f>
        <v>0</v>
      </c>
      <c r="S81" s="61">
        <f>IF('Cumulative Cost Share Budget'!L80='Split CS budget (G)'!$L$1,'Cumulative Cost Share Budget'!S80,0)</f>
        <v>0</v>
      </c>
      <c r="T81" s="16"/>
      <c r="U81" s="323"/>
      <c r="V81" s="323"/>
      <c r="W81" s="323"/>
      <c r="X81" s="323"/>
      <c r="Y81" s="323"/>
    </row>
    <row r="82" spans="1:25" hidden="1">
      <c r="A82" s="449"/>
      <c r="B82" s="481"/>
      <c r="C82" s="480"/>
      <c r="D82" s="59"/>
      <c r="E82" s="16"/>
      <c r="F82" s="16"/>
      <c r="G82" s="16"/>
      <c r="H82" s="16"/>
      <c r="I82" s="16"/>
      <c r="J82" s="25"/>
      <c r="M82" s="215"/>
      <c r="N82" s="56"/>
      <c r="O82" s="56"/>
      <c r="P82" s="56"/>
      <c r="Q82" s="31"/>
      <c r="R82" s="56"/>
      <c r="S82" s="31"/>
      <c r="T82" s="16"/>
      <c r="U82" s="325"/>
      <c r="V82" s="326"/>
      <c r="W82" s="324"/>
      <c r="X82" s="324"/>
      <c r="Y82" s="324"/>
    </row>
    <row r="83" spans="1:25" hidden="1">
      <c r="A83" s="485">
        <f>IF('Cumulative Cost Share Budget'!$L82='Split CS budget (G)'!$L$1,'Cumulative Cost Share Budget'!A82,0)</f>
        <v>0</v>
      </c>
      <c r="B83" s="480">
        <f>IF('Cumulative Cost Share Budget'!$L82='Split CS budget (G)'!$L$1,'Cumulative Cost Share Budget'!B82,0)</f>
        <v>0</v>
      </c>
      <c r="C83" s="481"/>
      <c r="D83" s="33" t="s">
        <v>123</v>
      </c>
      <c r="E83" s="76">
        <f>ROUND($R83*$S83,6)</f>
        <v>0</v>
      </c>
      <c r="F83" s="76">
        <f>ROUND($R84*$S84,6)</f>
        <v>0</v>
      </c>
      <c r="G83" s="76">
        <f>ROUND($R85*$S85,6)</f>
        <v>0</v>
      </c>
      <c r="H83" s="76">
        <f>ROUND($R86*$S86,6)</f>
        <v>0</v>
      </c>
      <c r="I83" s="76">
        <f>ROUND($R87*$S87,6)</f>
        <v>0</v>
      </c>
      <c r="J83" s="46"/>
      <c r="M83" s="133">
        <f>IF('Cumulative Cost Share Budget'!L82='Split CS budget (G)'!$L$1,'Cumulative Cost Share Budget'!M82,0)</f>
        <v>0</v>
      </c>
      <c r="N83" s="214">
        <f>IF('Cumulative Cost Share Budget'!L82='Split CS budget (G)'!$L$1,'Cumulative Cost Share Budget'!N82,0)</f>
        <v>0</v>
      </c>
      <c r="O83" s="214">
        <f>IF('Cumulative Cost Share Budget'!$L82='Split CS budget (G)'!$L$1,'Cumulative Cost Share Budget'!O82,0)</f>
        <v>0</v>
      </c>
      <c r="P83" s="209">
        <f>IF('Cumulative Cost Share Budget'!L82='Split CS budget (G)'!$L$1,'Cumulative Cost Share Budget'!P82,0)</f>
        <v>0</v>
      </c>
      <c r="Q83" s="211">
        <f>IF('Cumulative Cost Share Budget'!L82='Split CS budget (G)'!$L$1,'Cumulative Cost Share Budget'!Q82,0)</f>
        <v>0</v>
      </c>
      <c r="R83" s="212">
        <f>IF('Cumulative Cost Share Budget'!L82='Split CS budget (G)'!$L$1,'Cumulative Cost Share Budget'!R82,0)</f>
        <v>0</v>
      </c>
      <c r="S83" s="61">
        <f>IF('Cumulative Cost Share Budget'!L82='Split CS budget (G)'!$L$1,'Cumulative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93">
        <f>IF('Cumulative Cost Share Budget'!$L83='Split CS budget (G)'!$L$1,'Cumulative Cost Share Budget'!A83,0)</f>
        <v>0</v>
      </c>
      <c r="B84" s="545">
        <f>IF('Cumulative Cost Share Budget'!$L83='Split CS budget (G)'!$L$1,'Cumulative Cost Share Budget'!B83,0)</f>
        <v>0</v>
      </c>
      <c r="C84" s="480"/>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(G)'!$L$1,'Cumulative Cost Share Budget'!Q83,0)</f>
        <v>0</v>
      </c>
      <c r="R84" s="212">
        <f>IF('Cumulative Cost Share Budget'!L83='Split CS budget (G)'!$L$1,'Cumulative Cost Share Budget'!R83,0)</f>
        <v>0</v>
      </c>
      <c r="S84" s="61">
        <f>IF('Cumulative Cost Share Budget'!L83='Split CS budget (G)'!$L$1,'Cumulative Cost Share Budget'!S83,0)</f>
        <v>0</v>
      </c>
      <c r="T84" s="16"/>
      <c r="U84" s="324"/>
      <c r="V84" s="324"/>
      <c r="W84" s="324"/>
      <c r="X84" s="324"/>
      <c r="Y84" s="324"/>
    </row>
    <row r="85" spans="1:25" hidden="1">
      <c r="A85" s="449"/>
      <c r="B85" s="486"/>
      <c r="C85" s="480"/>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(G)'!$L$1,'Cumulative Cost Share Budget'!Q84,0)</f>
        <v>0</v>
      </c>
      <c r="R85" s="212">
        <f>IF('Cumulative Cost Share Budget'!L84='Split CS budget (G)'!$L$1,'Cumulative Cost Share Budget'!R84,0)</f>
        <v>0</v>
      </c>
      <c r="S85" s="61">
        <f>IF('Cumulative Cost Share Budget'!L84='Split CS budget (G)'!$L$1,'Cumulative Cost Share Budget'!S84,0)</f>
        <v>0</v>
      </c>
      <c r="T85" s="16"/>
      <c r="U85" s="323"/>
      <c r="V85" s="323"/>
      <c r="W85" s="323"/>
      <c r="X85" s="323"/>
      <c r="Y85" s="323"/>
    </row>
    <row r="86" spans="1:25" ht="15" hidden="1">
      <c r="A86" s="449"/>
      <c r="B86" s="486"/>
      <c r="C86" s="480"/>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(G)'!$L$1,'Cumulative Cost Share Budget'!Q85,0)</f>
        <v>0</v>
      </c>
      <c r="R86" s="212">
        <f>IF('Cumulative Cost Share Budget'!L85='Split CS budget (G)'!$L$1,'Cumulative Cost Share Budget'!R85,0)</f>
        <v>0</v>
      </c>
      <c r="S86" s="61">
        <f>IF('Cumulative Cost Share Budget'!L85='Split CS budget (G)'!$L$1,'Cumulative Cost Share Budget'!S85,0)</f>
        <v>0</v>
      </c>
      <c r="T86" s="16"/>
      <c r="U86" s="324"/>
      <c r="V86" s="324"/>
      <c r="W86" s="324"/>
      <c r="X86" s="324"/>
      <c r="Y86" s="324"/>
    </row>
    <row r="87" spans="1:25" hidden="1">
      <c r="A87" s="449"/>
      <c r="B87" s="486"/>
      <c r="C87" s="480"/>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(G)'!$L$1,'Cumulative Cost Share Budget'!Q86,0)</f>
        <v>0</v>
      </c>
      <c r="R87" s="212">
        <f>IF('Cumulative Cost Share Budget'!L86='Split CS budget (G)'!$L$1,'Cumulative Cost Share Budget'!R86,0)</f>
        <v>0</v>
      </c>
      <c r="S87" s="61">
        <f>IF('Cumulative Cost Share Budget'!L86='Split CS budget (G)'!$L$1,'Cumulative Cost Share Budget'!S86,0)</f>
        <v>0</v>
      </c>
      <c r="T87" s="16"/>
      <c r="U87" s="323"/>
      <c r="V87" s="323"/>
      <c r="W87" s="323"/>
      <c r="X87" s="323"/>
      <c r="Y87" s="323"/>
    </row>
    <row r="88" spans="1:25" hidden="1">
      <c r="A88" s="449"/>
      <c r="B88" s="481"/>
      <c r="C88" s="480"/>
      <c r="D88" s="59"/>
      <c r="E88" s="16"/>
      <c r="F88" s="16"/>
      <c r="G88" s="16"/>
      <c r="H88" s="16"/>
      <c r="I88" s="16"/>
      <c r="J88" s="25"/>
      <c r="M88" s="215"/>
      <c r="N88" s="56"/>
      <c r="O88" s="56"/>
      <c r="P88" s="56"/>
      <c r="Q88" s="31"/>
      <c r="R88" s="56"/>
      <c r="S88" s="31"/>
      <c r="T88" s="16"/>
      <c r="U88" s="325"/>
      <c r="V88" s="326"/>
      <c r="W88" s="324"/>
      <c r="X88" s="324"/>
      <c r="Y88" s="324"/>
    </row>
    <row r="89" spans="1:25" hidden="1">
      <c r="A89" s="485">
        <f>IF('Cumulative Cost Share Budget'!$L88='Split CS budget (G)'!$L$1,'Cumulative Cost Share Budget'!A88,0)</f>
        <v>0</v>
      </c>
      <c r="B89" s="480">
        <f>IF('Cumulative Cost Share Budget'!$L88='Split CS budget (G)'!$L$1,'Cumulative Cost Share Budget'!B88,0)</f>
        <v>0</v>
      </c>
      <c r="C89" s="481"/>
      <c r="D89" s="33" t="s">
        <v>123</v>
      </c>
      <c r="E89" s="76">
        <f>ROUND($R89*$S89,6)</f>
        <v>0</v>
      </c>
      <c r="F89" s="76">
        <f>ROUND($R90*$S90,6)</f>
        <v>0</v>
      </c>
      <c r="G89" s="76">
        <f>ROUND($R91*$S91,6)</f>
        <v>0</v>
      </c>
      <c r="H89" s="76">
        <f>ROUND($R92*$S92,6)</f>
        <v>0</v>
      </c>
      <c r="I89" s="76">
        <f>ROUND($R93*$S93,6)</f>
        <v>0</v>
      </c>
      <c r="J89" s="46"/>
      <c r="M89" s="133">
        <f>IF('Cumulative Cost Share Budget'!L88='Split CS budget (G)'!$L$1,'Cumulative Cost Share Budget'!M88,0)</f>
        <v>0</v>
      </c>
      <c r="N89" s="214">
        <f>IF('Cumulative Cost Share Budget'!L88='Split CS budget (G)'!$L$1,'Cumulative Cost Share Budget'!N88,0)</f>
        <v>0</v>
      </c>
      <c r="O89" s="214">
        <f>IF('Cumulative Cost Share Budget'!$L88='Split CS budget (G)'!$L$1,'Cumulative Cost Share Budget'!O88,0)</f>
        <v>0</v>
      </c>
      <c r="P89" s="209">
        <f>IF('Cumulative Cost Share Budget'!L88='Split CS budget (G)'!$L$1,'Cumulative Cost Share Budget'!P88,0)</f>
        <v>0</v>
      </c>
      <c r="Q89" s="211">
        <f>IF('Cumulative Cost Share Budget'!L88='Split CS budget (G)'!$L$1,'Cumulative Cost Share Budget'!Q88,0)</f>
        <v>0</v>
      </c>
      <c r="R89" s="212">
        <f>IF('Cumulative Cost Share Budget'!L88='Split CS budget (G)'!$L$1,'Cumulative Cost Share Budget'!R88,0)</f>
        <v>0</v>
      </c>
      <c r="S89" s="61">
        <f>IF('Cumulative Cost Share Budget'!L88='Split CS budget (G)'!$L$1,'Cumulative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93">
        <f>IF('Cumulative Cost Share Budget'!$L89='Split CS budget (G)'!$L$1,'Cumulative Cost Share Budget'!A89,0)</f>
        <v>0</v>
      </c>
      <c r="B90" s="545">
        <f>IF('Cumulative Cost Share Budget'!$L89='Split CS budget (G)'!$L$1,'Cumulative Cost Share Budget'!B89,0)</f>
        <v>0</v>
      </c>
      <c r="C90" s="480"/>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(G)'!$L$1,'Cumulative Cost Share Budget'!Q89,0)</f>
        <v>0</v>
      </c>
      <c r="R90" s="212">
        <f>IF('Cumulative Cost Share Budget'!L89='Split CS budget (G)'!$L$1,'Cumulative Cost Share Budget'!R89,0)</f>
        <v>0</v>
      </c>
      <c r="S90" s="61">
        <f>IF('Cumulative Cost Share Budget'!L89='Split CS budget (G)'!$L$1,'Cumulative Cost Share Budget'!S89,0)</f>
        <v>0</v>
      </c>
      <c r="T90" s="16"/>
      <c r="U90" s="324"/>
      <c r="V90" s="324"/>
      <c r="W90" s="324"/>
      <c r="X90" s="324"/>
      <c r="Y90" s="324"/>
    </row>
    <row r="91" spans="1:25" hidden="1">
      <c r="A91" s="449"/>
      <c r="B91" s="486"/>
      <c r="C91" s="480"/>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(G)'!$L$1,'Cumulative Cost Share Budget'!Q90,0)</f>
        <v>0</v>
      </c>
      <c r="R91" s="212">
        <f>IF('Cumulative Cost Share Budget'!L90='Split CS budget (G)'!$L$1,'Cumulative Cost Share Budget'!R90,0)</f>
        <v>0</v>
      </c>
      <c r="S91" s="61">
        <f>IF('Cumulative Cost Share Budget'!L90='Split CS budget (G)'!$L$1,'Cumulative Cost Share Budget'!S90,0)</f>
        <v>0</v>
      </c>
      <c r="T91" s="16"/>
      <c r="U91" s="323"/>
      <c r="V91" s="323"/>
      <c r="W91" s="323"/>
      <c r="X91" s="323"/>
      <c r="Y91" s="323"/>
    </row>
    <row r="92" spans="1:25" ht="15" hidden="1">
      <c r="A92" s="449"/>
      <c r="B92" s="486"/>
      <c r="C92" s="480"/>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(G)'!$L$1,'Cumulative Cost Share Budget'!Q91,0)</f>
        <v>0</v>
      </c>
      <c r="R92" s="212">
        <f>IF('Cumulative Cost Share Budget'!L91='Split CS budget (G)'!$L$1,'Cumulative Cost Share Budget'!R91,0)</f>
        <v>0</v>
      </c>
      <c r="S92" s="61">
        <f>IF('Cumulative Cost Share Budget'!L91='Split CS budget (G)'!$L$1,'Cumulative Cost Share Budget'!S91,0)</f>
        <v>0</v>
      </c>
      <c r="T92" s="16"/>
      <c r="U92" s="324"/>
      <c r="V92" s="324"/>
      <c r="W92" s="324"/>
      <c r="X92" s="324"/>
      <c r="Y92" s="324"/>
    </row>
    <row r="93" spans="1:25" hidden="1">
      <c r="A93" s="449"/>
      <c r="B93" s="486"/>
      <c r="C93" s="480"/>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(G)'!$L$1,'Cumulative Cost Share Budget'!Q92,0)</f>
        <v>0</v>
      </c>
      <c r="R93" s="212">
        <f>IF('Cumulative Cost Share Budget'!L92='Split CS budget (G)'!$L$1,'Cumulative Cost Share Budget'!R92,0)</f>
        <v>0</v>
      </c>
      <c r="S93" s="61">
        <f>IF('Cumulative Cost Share Budget'!L92='Split CS budget (G)'!$L$1,'Cumulative Cost Share Budget'!S92,0)</f>
        <v>0</v>
      </c>
      <c r="T93" s="16"/>
      <c r="U93" s="323"/>
      <c r="V93" s="323"/>
      <c r="W93" s="323"/>
      <c r="X93" s="323"/>
      <c r="Y93" s="323"/>
    </row>
    <row r="94" spans="1:25" hidden="1">
      <c r="A94" s="449"/>
      <c r="B94" s="481"/>
      <c r="C94" s="480"/>
      <c r="D94" s="59"/>
      <c r="E94" s="16"/>
      <c r="F94" s="16"/>
      <c r="G94" s="16"/>
      <c r="H94" s="16"/>
      <c r="I94" s="16"/>
      <c r="J94" s="25"/>
      <c r="M94" s="215"/>
      <c r="N94" s="56"/>
      <c r="O94" s="56"/>
      <c r="P94" s="56"/>
      <c r="Q94" s="31"/>
      <c r="R94" s="56"/>
      <c r="S94" s="31"/>
      <c r="T94" s="16"/>
      <c r="U94" s="325"/>
      <c r="V94" s="326"/>
      <c r="W94" s="324"/>
      <c r="X94" s="324"/>
      <c r="Y94" s="324"/>
    </row>
    <row r="95" spans="1:25" hidden="1">
      <c r="A95" s="485">
        <f>IF('Cumulative Cost Share Budget'!$L94='Split CS budget (G)'!$L$1,'Cumulative Cost Share Budget'!A94,0)</f>
        <v>0</v>
      </c>
      <c r="B95" s="480">
        <f>IF('Cumulative Cost Share Budget'!$L94='Split CS budget (G)'!$L$1,'Cumulative Cost Share Budget'!B94,0)</f>
        <v>0</v>
      </c>
      <c r="C95" s="481"/>
      <c r="D95" s="33" t="s">
        <v>123</v>
      </c>
      <c r="E95" s="76">
        <f>ROUND($R95*$S95,6)</f>
        <v>0</v>
      </c>
      <c r="F95" s="76">
        <f>ROUND($R96*$S96,6)</f>
        <v>0</v>
      </c>
      <c r="G95" s="76">
        <f>ROUND($R97*$S97,6)</f>
        <v>0</v>
      </c>
      <c r="H95" s="76">
        <f>ROUND($R98*$S98,6)</f>
        <v>0</v>
      </c>
      <c r="I95" s="76">
        <f>ROUND($R99*$S99,6)</f>
        <v>0</v>
      </c>
      <c r="J95" s="46"/>
      <c r="M95" s="133">
        <f>IF('Cumulative Cost Share Budget'!L94='Split CS budget (G)'!$L$1,'Cumulative Cost Share Budget'!M94,0)</f>
        <v>0</v>
      </c>
      <c r="N95" s="214">
        <f>IF('Cumulative Cost Share Budget'!L94='Split CS budget (G)'!$L$1,'Cumulative Cost Share Budget'!N94,0)</f>
        <v>0</v>
      </c>
      <c r="O95" s="214">
        <f>IF('Cumulative Cost Share Budget'!$L94='Split CS budget (G)'!$L$1,'Cumulative Cost Share Budget'!O94,0)</f>
        <v>0</v>
      </c>
      <c r="P95" s="209">
        <f>IF('Cumulative Cost Share Budget'!L94='Split CS budget (G)'!$L$1,'Cumulative Cost Share Budget'!P94,0)</f>
        <v>0</v>
      </c>
      <c r="Q95" s="211">
        <f>IF('Cumulative Cost Share Budget'!L94='Split CS budget (G)'!$L$1,'Cumulative Cost Share Budget'!Q94,0)</f>
        <v>0</v>
      </c>
      <c r="R95" s="212">
        <f>IF('Cumulative Cost Share Budget'!L94='Split CS budget (G)'!$L$1,'Cumulative Cost Share Budget'!R94,0)</f>
        <v>0</v>
      </c>
      <c r="S95" s="61">
        <f>IF('Cumulative Cost Share Budget'!L94='Split CS budget (G)'!$L$1,'Cumulative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93">
        <f>IF('Cumulative Cost Share Budget'!$L95='Split CS budget (G)'!$L$1,'Cumulative Cost Share Budget'!A95,0)</f>
        <v>0</v>
      </c>
      <c r="B96" s="545">
        <f>IF('Cumulative Cost Share Budget'!$L95='Split CS budget (G)'!$L$1,'Cumulative Cost Share Budget'!B95,0)</f>
        <v>0</v>
      </c>
      <c r="C96" s="480"/>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(G)'!$L$1,'Cumulative Cost Share Budget'!Q95,0)</f>
        <v>0</v>
      </c>
      <c r="R96" s="212">
        <f>IF('Cumulative Cost Share Budget'!L95='Split CS budget (G)'!$L$1,'Cumulative Cost Share Budget'!R95,0)</f>
        <v>0</v>
      </c>
      <c r="S96" s="61">
        <f>IF('Cumulative Cost Share Budget'!L95='Split CS budget (G)'!$L$1,'Cumulative Cost Share Budget'!S95,0)</f>
        <v>0</v>
      </c>
      <c r="T96" s="16"/>
      <c r="U96" s="324"/>
      <c r="V96" s="324"/>
      <c r="W96" s="324"/>
      <c r="X96" s="324"/>
      <c r="Y96" s="324"/>
    </row>
    <row r="97" spans="1:25" hidden="1">
      <c r="A97" s="449"/>
      <c r="B97" s="486"/>
      <c r="C97" s="480"/>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(G)'!$L$1,'Cumulative Cost Share Budget'!Q96,0)</f>
        <v>0</v>
      </c>
      <c r="R97" s="212">
        <f>IF('Cumulative Cost Share Budget'!L96='Split CS budget (G)'!$L$1,'Cumulative Cost Share Budget'!R96,0)</f>
        <v>0</v>
      </c>
      <c r="S97" s="61">
        <f>IF('Cumulative Cost Share Budget'!L96='Split CS budget (G)'!$L$1,'Cumulative Cost Share Budget'!S96,0)</f>
        <v>0</v>
      </c>
      <c r="T97" s="16"/>
      <c r="U97" s="323"/>
      <c r="V97" s="323"/>
      <c r="W97" s="323"/>
      <c r="X97" s="323"/>
      <c r="Y97" s="323"/>
    </row>
    <row r="98" spans="1:25" ht="15" hidden="1">
      <c r="A98" s="449"/>
      <c r="B98" s="486"/>
      <c r="C98" s="480"/>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(G)'!$L$1,'Cumulative Cost Share Budget'!Q97,0)</f>
        <v>0</v>
      </c>
      <c r="R98" s="212">
        <f>IF('Cumulative Cost Share Budget'!L97='Split CS budget (G)'!$L$1,'Cumulative Cost Share Budget'!R97,0)</f>
        <v>0</v>
      </c>
      <c r="S98" s="61">
        <f>IF('Cumulative Cost Share Budget'!L97='Split CS budget (G)'!$L$1,'Cumulative Cost Share Budget'!S97,0)</f>
        <v>0</v>
      </c>
      <c r="T98" s="16"/>
      <c r="U98" s="324"/>
      <c r="V98" s="324"/>
      <c r="W98" s="324"/>
      <c r="X98" s="324"/>
      <c r="Y98" s="324"/>
    </row>
    <row r="99" spans="1:25" hidden="1">
      <c r="A99" s="449"/>
      <c r="B99" s="486"/>
      <c r="C99" s="480"/>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(G)'!$L$1,'Cumulative Cost Share Budget'!Q98,0)</f>
        <v>0</v>
      </c>
      <c r="R99" s="212">
        <f>IF('Cumulative Cost Share Budget'!L98='Split CS budget (G)'!$L$1,'Cumulative Cost Share Budget'!R98,0)</f>
        <v>0</v>
      </c>
      <c r="S99" s="61">
        <f>IF('Cumulative Cost Share Budget'!L98='Split CS budget (G)'!$L$1,'Cumulative Cost Share Budget'!S98,0)</f>
        <v>0</v>
      </c>
      <c r="T99" s="16"/>
      <c r="U99" s="323"/>
      <c r="V99" s="323"/>
      <c r="W99" s="323"/>
      <c r="X99" s="323"/>
      <c r="Y99" s="323"/>
    </row>
    <row r="100" spans="1:25" hidden="1">
      <c r="A100" s="449"/>
      <c r="B100" s="481"/>
      <c r="C100" s="480"/>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5">
        <f>IF('Cumulative Cost Share Budget'!$L100='Split CS budget (G)'!$L$1,'Cumulative Cost Share Budget'!A100,0)</f>
        <v>0</v>
      </c>
      <c r="B101" s="480">
        <f>IF('Cumulative Cost Share Budget'!$L100='Split CS budget (G)'!$L$1,'Cumulative Cost Share Budget'!B100,0)</f>
        <v>0</v>
      </c>
      <c r="C101" s="481"/>
      <c r="D101" s="33" t="s">
        <v>123</v>
      </c>
      <c r="E101" s="76">
        <f>ROUND($R101*$S101,6)</f>
        <v>0</v>
      </c>
      <c r="F101" s="76">
        <f>ROUND($R102*$S102,6)</f>
        <v>0</v>
      </c>
      <c r="G101" s="76">
        <f>ROUND($R103*$S103,6)</f>
        <v>0</v>
      </c>
      <c r="H101" s="76">
        <f>ROUND($R104*$S104,6)</f>
        <v>0</v>
      </c>
      <c r="I101" s="76">
        <f>ROUND($R105*$S105,6)</f>
        <v>0</v>
      </c>
      <c r="J101" s="46"/>
      <c r="M101" s="133">
        <f>IF('Cumulative Cost Share Budget'!L100='Split CS budget (G)'!$L$1,'Cumulative Cost Share Budget'!M100,0)</f>
        <v>0</v>
      </c>
      <c r="N101" s="214">
        <f>IF('Cumulative Cost Share Budget'!L100='Split CS budget (G)'!$L$1,'Cumulative Cost Share Budget'!N100,0)</f>
        <v>0</v>
      </c>
      <c r="O101" s="214">
        <f>IF('Cumulative Cost Share Budget'!$L100='Split CS budget (G)'!$L$1,'Cumulative Cost Share Budget'!O100,0)</f>
        <v>0</v>
      </c>
      <c r="P101" s="209">
        <f>IF('Cumulative Cost Share Budget'!L100='Split CS budget (G)'!$L$1,'Cumulative Cost Share Budget'!P100,0)</f>
        <v>0</v>
      </c>
      <c r="Q101" s="211">
        <f>IF('Cumulative Cost Share Budget'!L100='Split CS budget (G)'!$L$1,'Cumulative Cost Share Budget'!Q100,0)</f>
        <v>0</v>
      </c>
      <c r="R101" s="212">
        <f>IF('Cumulative Cost Share Budget'!L100='Split CS budget (G)'!$L$1,'Cumulative Cost Share Budget'!R100,0)</f>
        <v>0</v>
      </c>
      <c r="S101" s="61">
        <f>IF('Cumulative Cost Share Budget'!L100='Split CS budget (G)'!$L$1,'Cumulative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93">
        <f>IF('Cumulative Cost Share Budget'!$L101='Split CS budget (G)'!$L$1,'Cumulative Cost Share Budget'!A101,0)</f>
        <v>0</v>
      </c>
      <c r="B102" s="545">
        <f>IF('Cumulative Cost Share Budget'!$L101='Split CS budget (G)'!$L$1,'Cumulative Cost Share Budget'!B101,0)</f>
        <v>0</v>
      </c>
      <c r="C102" s="480"/>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(G)'!$L$1,'Cumulative Cost Share Budget'!Q101,0)</f>
        <v>0</v>
      </c>
      <c r="R102" s="212">
        <f>IF('Cumulative Cost Share Budget'!L101='Split CS budget (G)'!$L$1,'Cumulative Cost Share Budget'!R101,0)</f>
        <v>0</v>
      </c>
      <c r="S102" s="61">
        <f>IF('Cumulative Cost Share Budget'!L101='Split CS budget (G)'!$L$1,'Cumulative Cost Share Budget'!S101,0)</f>
        <v>0</v>
      </c>
      <c r="T102" s="16"/>
      <c r="U102" s="324"/>
      <c r="V102" s="324"/>
      <c r="W102" s="324"/>
      <c r="X102" s="324"/>
      <c r="Y102" s="324"/>
    </row>
    <row r="103" spans="1:25" hidden="1">
      <c r="A103" s="449"/>
      <c r="B103" s="486"/>
      <c r="C103" s="480"/>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(G)'!$L$1,'Cumulative Cost Share Budget'!Q102,0)</f>
        <v>0</v>
      </c>
      <c r="R103" s="212">
        <f>IF('Cumulative Cost Share Budget'!L102='Split CS budget (G)'!$L$1,'Cumulative Cost Share Budget'!R102,0)</f>
        <v>0</v>
      </c>
      <c r="S103" s="61">
        <f>IF('Cumulative Cost Share Budget'!L102='Split CS budget (G)'!$L$1,'Cumulative Cost Share Budget'!S102,0)</f>
        <v>0</v>
      </c>
      <c r="T103" s="16"/>
      <c r="U103" s="323"/>
      <c r="V103" s="323"/>
      <c r="W103" s="323"/>
      <c r="X103" s="323"/>
      <c r="Y103" s="323"/>
    </row>
    <row r="104" spans="1:25" ht="15" hidden="1">
      <c r="A104" s="449"/>
      <c r="B104" s="486"/>
      <c r="C104" s="480"/>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(G)'!$L$1,'Cumulative Cost Share Budget'!Q103,0)</f>
        <v>0</v>
      </c>
      <c r="R104" s="212">
        <f>IF('Cumulative Cost Share Budget'!L103='Split CS budget (G)'!$L$1,'Cumulative Cost Share Budget'!R103,0)</f>
        <v>0</v>
      </c>
      <c r="S104" s="61">
        <f>IF('Cumulative Cost Share Budget'!L103='Split CS budget (G)'!$L$1,'Cumulative Cost Share Budget'!S103,0)</f>
        <v>0</v>
      </c>
      <c r="T104" s="16"/>
      <c r="U104" s="324"/>
      <c r="V104" s="324"/>
      <c r="W104" s="324"/>
      <c r="X104" s="324"/>
      <c r="Y104" s="324"/>
    </row>
    <row r="105" spans="1:25" hidden="1">
      <c r="A105" s="449"/>
      <c r="B105" s="486"/>
      <c r="C105" s="480"/>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(G)'!$L$1,'Cumulative Cost Share Budget'!Q104,0)</f>
        <v>0</v>
      </c>
      <c r="R105" s="212">
        <f>IF('Cumulative Cost Share Budget'!L104='Split CS budget (G)'!$L$1,'Cumulative Cost Share Budget'!R104,0)</f>
        <v>0</v>
      </c>
      <c r="S105" s="61">
        <f>IF('Cumulative Cost Share Budget'!L104='Split CS budget (G)'!$L$1,'Cumulative Cost Share Budget'!S104,0)</f>
        <v>0</v>
      </c>
      <c r="T105" s="16"/>
      <c r="U105" s="323"/>
      <c r="V105" s="323"/>
      <c r="W105" s="323"/>
      <c r="X105" s="323"/>
      <c r="Y105" s="323"/>
    </row>
    <row r="106" spans="1:25" hidden="1">
      <c r="A106" s="449"/>
      <c r="B106" s="481"/>
      <c r="C106" s="480"/>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5">
        <f>IF('Cumulative Cost Share Budget'!$L106='Split CS budget (G)'!$L$1,'Cumulative Cost Share Budget'!A106,0)</f>
        <v>0</v>
      </c>
      <c r="B107" s="480">
        <f>IF('Cumulative Cost Share Budget'!$L106='Split CS budget (G)'!$L$1,'Cumulative Cost Share Budget'!B106,0)</f>
        <v>0</v>
      </c>
      <c r="C107" s="481"/>
      <c r="D107" s="33" t="s">
        <v>123</v>
      </c>
      <c r="E107" s="76">
        <f>ROUND($R107*$S107,6)</f>
        <v>0</v>
      </c>
      <c r="F107" s="76">
        <f>ROUND($R108*$S108,6)</f>
        <v>0</v>
      </c>
      <c r="G107" s="76">
        <f>ROUND($R109*$S109,6)</f>
        <v>0</v>
      </c>
      <c r="H107" s="76">
        <f>ROUND($R110*$S110,6)</f>
        <v>0</v>
      </c>
      <c r="I107" s="76">
        <f>ROUND($R111*$S111,6)</f>
        <v>0</v>
      </c>
      <c r="J107" s="46"/>
      <c r="M107" s="133">
        <f>IF('Cumulative Cost Share Budget'!L106='Split CS budget (G)'!$L$1,'Cumulative Cost Share Budget'!M106,0)</f>
        <v>0</v>
      </c>
      <c r="N107" s="214">
        <f>IF('Cumulative Cost Share Budget'!L106='Split CS budget (G)'!$L$1,'Cumulative Cost Share Budget'!N106,0)</f>
        <v>0</v>
      </c>
      <c r="O107" s="214">
        <f>IF('Cumulative Cost Share Budget'!$L106='Split CS budget (G)'!$L$1,'Cumulative Cost Share Budget'!O106,0)</f>
        <v>0</v>
      </c>
      <c r="P107" s="209">
        <f>IF('Cumulative Cost Share Budget'!L106='Split CS budget (G)'!$L$1,'Cumulative Cost Share Budget'!P106,0)</f>
        <v>0</v>
      </c>
      <c r="Q107" s="211">
        <f>IF('Cumulative Cost Share Budget'!L106='Split CS budget (G)'!$L$1,'Cumulative Cost Share Budget'!Q106,0)</f>
        <v>0</v>
      </c>
      <c r="R107" s="212">
        <f>IF('Cumulative Cost Share Budget'!L106='Split CS budget (G)'!$L$1,'Cumulative Cost Share Budget'!R106,0)</f>
        <v>0</v>
      </c>
      <c r="S107" s="61">
        <f>IF('Cumulative Cost Share Budget'!L106='Split CS budget (G)'!$L$1,'Cumulative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93">
        <f>IF('Cumulative Cost Share Budget'!$L107='Split CS budget (G)'!$L$1,'Cumulative Cost Share Budget'!A107,0)</f>
        <v>0</v>
      </c>
      <c r="B108" s="545">
        <f>IF('Cumulative Cost Share Budget'!$L107='Split CS budget (G)'!$L$1,'Cumulative Cost Share Budget'!B107,0)</f>
        <v>0</v>
      </c>
      <c r="C108" s="480"/>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(G)'!$L$1,'Cumulative Cost Share Budget'!Q107,0)</f>
        <v>0</v>
      </c>
      <c r="R108" s="212">
        <f>IF('Cumulative Cost Share Budget'!L107='Split CS budget (G)'!$L$1,'Cumulative Cost Share Budget'!R107,0)</f>
        <v>0</v>
      </c>
      <c r="S108" s="61">
        <f>IF('Cumulative Cost Share Budget'!L107='Split CS budget (G)'!$L$1,'Cumulative Cost Share Budget'!S107,0)</f>
        <v>0</v>
      </c>
      <c r="T108" s="16"/>
      <c r="U108" s="324"/>
      <c r="V108" s="324"/>
      <c r="W108" s="324"/>
      <c r="X108" s="324"/>
      <c r="Y108" s="324"/>
    </row>
    <row r="109" spans="1:25" hidden="1">
      <c r="A109" s="449"/>
      <c r="B109" s="486"/>
      <c r="C109" s="480"/>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(G)'!$L$1,'Cumulative Cost Share Budget'!Q108,0)</f>
        <v>0</v>
      </c>
      <c r="R109" s="212">
        <f>IF('Cumulative Cost Share Budget'!L108='Split CS budget (G)'!$L$1,'Cumulative Cost Share Budget'!R108,0)</f>
        <v>0</v>
      </c>
      <c r="S109" s="61">
        <f>IF('Cumulative Cost Share Budget'!L108='Split CS budget (G)'!$L$1,'Cumulative Cost Share Budget'!S108,0)</f>
        <v>0</v>
      </c>
      <c r="T109" s="16"/>
      <c r="U109" s="323"/>
      <c r="V109" s="323"/>
      <c r="W109" s="323"/>
      <c r="X109" s="323"/>
      <c r="Y109" s="323"/>
    </row>
    <row r="110" spans="1:25" ht="15" hidden="1">
      <c r="A110" s="449"/>
      <c r="B110" s="486"/>
      <c r="C110" s="480"/>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(G)'!$L$1,'Cumulative Cost Share Budget'!Q109,0)</f>
        <v>0</v>
      </c>
      <c r="R110" s="212">
        <f>IF('Cumulative Cost Share Budget'!L109='Split CS budget (G)'!$L$1,'Cumulative Cost Share Budget'!R109,0)</f>
        <v>0</v>
      </c>
      <c r="S110" s="61">
        <f>IF('Cumulative Cost Share Budget'!L109='Split CS budget (G)'!$L$1,'Cumulative Cost Share Budget'!S109,0)</f>
        <v>0</v>
      </c>
      <c r="T110" s="16"/>
      <c r="U110" s="324"/>
      <c r="V110" s="324"/>
      <c r="W110" s="324"/>
      <c r="X110" s="324"/>
      <c r="Y110" s="324"/>
    </row>
    <row r="111" spans="1:25" hidden="1">
      <c r="A111" s="449"/>
      <c r="B111" s="486"/>
      <c r="C111" s="480"/>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(G)'!$L$1,'Cumulative Cost Share Budget'!Q110,0)</f>
        <v>0</v>
      </c>
      <c r="R111" s="212">
        <f>IF('Cumulative Cost Share Budget'!L110='Split CS budget (G)'!$L$1,'Cumulative Cost Share Budget'!R110,0)</f>
        <v>0</v>
      </c>
      <c r="S111" s="61">
        <f>IF('Cumulative Cost Share Budget'!L110='Split CS budget (G)'!$L$1,'Cumulative Cost Share Budget'!S110,0)</f>
        <v>0</v>
      </c>
      <c r="T111" s="16"/>
      <c r="U111" s="323"/>
      <c r="V111" s="323"/>
      <c r="W111" s="323"/>
      <c r="X111" s="323"/>
      <c r="Y111" s="323"/>
    </row>
    <row r="112" spans="1:25" hidden="1">
      <c r="A112" s="449"/>
      <c r="B112" s="481"/>
      <c r="C112" s="480"/>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5">
        <f>IF('Cumulative Cost Share Budget'!$L112='Split CS budget (G)'!$L$1,'Cumulative Cost Share Budget'!A112,0)</f>
        <v>0</v>
      </c>
      <c r="B113" s="480">
        <f>IF('Cumulative Cost Share Budget'!$L112='Split CS budget (G)'!$L$1,'Cumulative Cost Share Budget'!B112,0)</f>
        <v>0</v>
      </c>
      <c r="C113" s="481"/>
      <c r="D113" s="33" t="s">
        <v>123</v>
      </c>
      <c r="E113" s="76">
        <f>ROUND($R113*$S113,6)</f>
        <v>0</v>
      </c>
      <c r="F113" s="76">
        <f>ROUND($R114*$S114,6)</f>
        <v>0</v>
      </c>
      <c r="G113" s="76">
        <f>ROUND($R115*$S115,6)</f>
        <v>0</v>
      </c>
      <c r="H113" s="76">
        <f>ROUND($R116*$S116,6)</f>
        <v>0</v>
      </c>
      <c r="I113" s="76">
        <f>ROUND($R117*$S117,6)</f>
        <v>0</v>
      </c>
      <c r="J113" s="46"/>
      <c r="M113" s="133">
        <f>IF('Cumulative Cost Share Budget'!L112='Split CS budget (G)'!$L$1,'Cumulative Cost Share Budget'!M112,0)</f>
        <v>0</v>
      </c>
      <c r="N113" s="214">
        <f>IF('Cumulative Cost Share Budget'!L112='Split CS budget (G)'!$L$1,'Cumulative Cost Share Budget'!N112,0)</f>
        <v>0</v>
      </c>
      <c r="O113" s="214">
        <f>IF('Cumulative Cost Share Budget'!$L112='Split CS budget (G)'!$L$1,'Cumulative Cost Share Budget'!O112,0)</f>
        <v>0</v>
      </c>
      <c r="P113" s="209">
        <f>IF('Cumulative Cost Share Budget'!L112='Split CS budget (G)'!$L$1,'Cumulative Cost Share Budget'!P112,0)</f>
        <v>0</v>
      </c>
      <c r="Q113" s="211">
        <f>IF('Cumulative Cost Share Budget'!L112='Split CS budget (G)'!$L$1,'Cumulative Cost Share Budget'!Q112,0)</f>
        <v>0</v>
      </c>
      <c r="R113" s="212">
        <f>IF('Cumulative Cost Share Budget'!L112='Split CS budget (G)'!$L$1,'Cumulative Cost Share Budget'!R112,0)</f>
        <v>0</v>
      </c>
      <c r="S113" s="61">
        <f>IF('Cumulative Cost Share Budget'!L112='Split CS budget (G)'!$L$1,'Cumulative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93">
        <f>IF('Cumulative Cost Share Budget'!$L113='Split CS budget (G)'!$L$1,'Cumulative Cost Share Budget'!A113,0)</f>
        <v>0</v>
      </c>
      <c r="B114" s="545">
        <f>IF('Cumulative Cost Share Budget'!$L113='Split CS budget (G)'!$L$1,'Cumulative Cost Share Budget'!B113,0)</f>
        <v>0</v>
      </c>
      <c r="C114" s="480"/>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(G)'!$L$1,'Cumulative Cost Share Budget'!Q113,0)</f>
        <v>0</v>
      </c>
      <c r="R114" s="212">
        <f>IF('Cumulative Cost Share Budget'!L113='Split CS budget (G)'!$L$1,'Cumulative Cost Share Budget'!R113,0)</f>
        <v>0</v>
      </c>
      <c r="S114" s="61">
        <f>IF('Cumulative Cost Share Budget'!L113='Split CS budget (G)'!$L$1,'Cumulative Cost Share Budget'!S113,0)</f>
        <v>0</v>
      </c>
      <c r="T114" s="16"/>
      <c r="U114" s="324"/>
      <c r="V114" s="324"/>
      <c r="W114" s="324"/>
      <c r="X114" s="324"/>
      <c r="Y114" s="324"/>
    </row>
    <row r="115" spans="1:25" hidden="1">
      <c r="A115" s="449"/>
      <c r="B115" s="486"/>
      <c r="C115" s="480"/>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(G)'!$L$1,'Cumulative Cost Share Budget'!Q114,0)</f>
        <v>0</v>
      </c>
      <c r="R115" s="212">
        <f>IF('Cumulative Cost Share Budget'!L114='Split CS budget (G)'!$L$1,'Cumulative Cost Share Budget'!R114,0)</f>
        <v>0</v>
      </c>
      <c r="S115" s="61">
        <f>IF('Cumulative Cost Share Budget'!L114='Split CS budget (G)'!$L$1,'Cumulative Cost Share Budget'!S114,0)</f>
        <v>0</v>
      </c>
      <c r="T115" s="16"/>
      <c r="U115" s="323"/>
      <c r="V115" s="323"/>
      <c r="W115" s="323"/>
      <c r="X115" s="323"/>
      <c r="Y115" s="323"/>
    </row>
    <row r="116" spans="1:25" ht="15" hidden="1">
      <c r="A116" s="449"/>
      <c r="B116" s="486"/>
      <c r="C116" s="480"/>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(G)'!$L$1,'Cumulative Cost Share Budget'!Q115,0)</f>
        <v>0</v>
      </c>
      <c r="R116" s="212">
        <f>IF('Cumulative Cost Share Budget'!L115='Split CS budget (G)'!$L$1,'Cumulative Cost Share Budget'!R115,0)</f>
        <v>0</v>
      </c>
      <c r="S116" s="61">
        <f>IF('Cumulative Cost Share Budget'!L115='Split CS budget (G)'!$L$1,'Cumulative Cost Share Budget'!S115,0)</f>
        <v>0</v>
      </c>
      <c r="T116" s="16"/>
      <c r="U116" s="324"/>
      <c r="V116" s="324"/>
      <c r="W116" s="324"/>
      <c r="X116" s="324"/>
      <c r="Y116" s="324"/>
    </row>
    <row r="117" spans="1:25" hidden="1">
      <c r="A117" s="449"/>
      <c r="B117" s="486"/>
      <c r="C117" s="480"/>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(G)'!$L$1,'Cumulative Cost Share Budget'!Q116,0)</f>
        <v>0</v>
      </c>
      <c r="R117" s="212">
        <f>IF('Cumulative Cost Share Budget'!L116='Split CS budget (G)'!$L$1,'Cumulative Cost Share Budget'!R116,0)</f>
        <v>0</v>
      </c>
      <c r="S117" s="61">
        <f>IF('Cumulative Cost Share Budget'!L116='Split CS budget (G)'!$L$1,'Cumulative Cost Share Budget'!S116,0)</f>
        <v>0</v>
      </c>
      <c r="T117" s="16"/>
      <c r="U117" s="323"/>
      <c r="V117" s="323"/>
      <c r="W117" s="323"/>
      <c r="X117" s="323"/>
      <c r="Y117" s="323"/>
    </row>
    <row r="118" spans="1:25" hidden="1">
      <c r="A118" s="449"/>
      <c r="B118" s="481"/>
      <c r="C118" s="480"/>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5">
        <f>IF('Cumulative Cost Share Budget'!$L118='Split CS budget (G)'!$L$1,'Cumulative Cost Share Budget'!A118,0)</f>
        <v>0</v>
      </c>
      <c r="B119" s="480">
        <f>IF('Cumulative Cost Share Budget'!$L118='Split CS budget (G)'!$L$1,'Cumulative Cost Share Budget'!B118,0)</f>
        <v>0</v>
      </c>
      <c r="C119" s="481"/>
      <c r="D119" s="33" t="s">
        <v>123</v>
      </c>
      <c r="E119" s="76">
        <f>ROUND($R119*$S119,6)</f>
        <v>0</v>
      </c>
      <c r="F119" s="76">
        <f>ROUND($R120*$S120,6)</f>
        <v>0</v>
      </c>
      <c r="G119" s="76">
        <f>ROUND($R121*$S121,6)</f>
        <v>0</v>
      </c>
      <c r="H119" s="76">
        <f>ROUND($R122*$S122,6)</f>
        <v>0</v>
      </c>
      <c r="I119" s="76">
        <f>ROUND($R123*$S123,6)</f>
        <v>0</v>
      </c>
      <c r="J119" s="46"/>
      <c r="M119" s="133">
        <f>IF('Cumulative Cost Share Budget'!L118='Split CS budget (G)'!$L$1,'Cumulative Cost Share Budget'!M118,0)</f>
        <v>0</v>
      </c>
      <c r="N119" s="214">
        <f>IF('Cumulative Cost Share Budget'!L118='Split CS budget (G)'!$L$1,'Cumulative Cost Share Budget'!N118,0)</f>
        <v>0</v>
      </c>
      <c r="O119" s="214">
        <f>IF('Cumulative Cost Share Budget'!$L118='Split CS budget (G)'!$L$1,'Cumulative Cost Share Budget'!O118,0)</f>
        <v>0</v>
      </c>
      <c r="P119" s="209">
        <f>IF('Cumulative Cost Share Budget'!L118='Split CS budget (G)'!$L$1,'Cumulative Cost Share Budget'!P118,0)</f>
        <v>0</v>
      </c>
      <c r="Q119" s="211">
        <f>IF('Cumulative Cost Share Budget'!L118='Split CS budget (G)'!$L$1,'Cumulative Cost Share Budget'!Q118,0)</f>
        <v>0</v>
      </c>
      <c r="R119" s="212">
        <f>IF('Cumulative Cost Share Budget'!L118='Split CS budget (G)'!$L$1,'Cumulative Cost Share Budget'!R118,0)</f>
        <v>0</v>
      </c>
      <c r="S119" s="61">
        <f>IF('Cumulative Cost Share Budget'!L118='Split CS budget (G)'!$L$1,'Cumulative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93">
        <f>IF('Cumulative Cost Share Budget'!$L119='Split CS budget (G)'!$L$1,'Cumulative Cost Share Budget'!A119,0)</f>
        <v>0</v>
      </c>
      <c r="B120" s="545">
        <f>IF('Cumulative Cost Share Budget'!$L119='Split CS budget (G)'!$L$1,'Cumulative Cost Share Budget'!B119,0)</f>
        <v>0</v>
      </c>
      <c r="C120" s="480"/>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(G)'!$L$1,'Cumulative Cost Share Budget'!Q119,0)</f>
        <v>0</v>
      </c>
      <c r="R120" s="212">
        <f>IF('Cumulative Cost Share Budget'!L119='Split CS budget (G)'!$L$1,'Cumulative Cost Share Budget'!R119,0)</f>
        <v>0</v>
      </c>
      <c r="S120" s="61">
        <f>IF('Cumulative Cost Share Budget'!L119='Split CS budget (G)'!$L$1,'Cumulative Cost Share Budget'!S119,0)</f>
        <v>0</v>
      </c>
      <c r="T120" s="16"/>
      <c r="U120" s="324"/>
      <c r="V120" s="324"/>
      <c r="W120" s="324"/>
      <c r="X120" s="324"/>
      <c r="Y120" s="324"/>
    </row>
    <row r="121" spans="1:25" hidden="1">
      <c r="A121" s="449"/>
      <c r="B121" s="486"/>
      <c r="C121" s="480"/>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(G)'!$L$1,'Cumulative Cost Share Budget'!Q120,0)</f>
        <v>0</v>
      </c>
      <c r="R121" s="212">
        <f>IF('Cumulative Cost Share Budget'!L120='Split CS budget (G)'!$L$1,'Cumulative Cost Share Budget'!R120,0)</f>
        <v>0</v>
      </c>
      <c r="S121" s="61">
        <f>IF('Cumulative Cost Share Budget'!L120='Split CS budget (G)'!$L$1,'Cumulative Cost Share Budget'!S120,0)</f>
        <v>0</v>
      </c>
      <c r="T121" s="16"/>
      <c r="U121" s="323"/>
      <c r="V121" s="323"/>
      <c r="W121" s="323"/>
      <c r="X121" s="323"/>
      <c r="Y121" s="323"/>
    </row>
    <row r="122" spans="1:25" ht="15" hidden="1">
      <c r="A122" s="449"/>
      <c r="B122" s="486"/>
      <c r="C122" s="480"/>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(G)'!$L$1,'Cumulative Cost Share Budget'!Q121,0)</f>
        <v>0</v>
      </c>
      <c r="R122" s="212">
        <f>IF('Cumulative Cost Share Budget'!L121='Split CS budget (G)'!$L$1,'Cumulative Cost Share Budget'!R121,0)</f>
        <v>0</v>
      </c>
      <c r="S122" s="61">
        <f>IF('Cumulative Cost Share Budget'!L121='Split CS budget (G)'!$L$1,'Cumulative Cost Share Budget'!S121,0)</f>
        <v>0</v>
      </c>
      <c r="T122" s="16"/>
      <c r="U122" s="324"/>
      <c r="V122" s="324"/>
      <c r="W122" s="324"/>
      <c r="X122" s="324"/>
      <c r="Y122" s="324"/>
    </row>
    <row r="123" spans="1:25" hidden="1">
      <c r="A123" s="449"/>
      <c r="B123" s="486"/>
      <c r="C123" s="480"/>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(G)'!$L$1,'Cumulative Cost Share Budget'!Q122,0)</f>
        <v>0</v>
      </c>
      <c r="R123" s="212">
        <f>IF('Cumulative Cost Share Budget'!L122='Split CS budget (G)'!$L$1,'Cumulative Cost Share Budget'!R122,0)</f>
        <v>0</v>
      </c>
      <c r="S123" s="61">
        <f>IF('Cumulative Cost Share Budget'!L122='Split CS budget (G)'!$L$1,'Cumulative Cost Share Budget'!S122,0)</f>
        <v>0</v>
      </c>
      <c r="T123" s="16"/>
      <c r="U123" s="323"/>
      <c r="V123" s="323"/>
      <c r="W123" s="323"/>
      <c r="X123" s="323"/>
      <c r="Y123" s="323"/>
    </row>
    <row r="124" spans="1:25" hidden="1">
      <c r="A124" s="449"/>
      <c r="B124" s="481"/>
      <c r="C124" s="480"/>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5">
        <f>IF('Cumulative Cost Share Budget'!$L124='Split CS budget (G)'!$L$1,'Cumulative Cost Share Budget'!A124,0)</f>
        <v>0</v>
      </c>
      <c r="B125" s="480">
        <f>IF('Cumulative Cost Share Budget'!$L124='Split CS budget (G)'!$L$1,'Cumulative Cost Share Budget'!B124,0)</f>
        <v>0</v>
      </c>
      <c r="C125" s="481"/>
      <c r="D125" s="33" t="s">
        <v>123</v>
      </c>
      <c r="E125" s="76">
        <f>ROUND($R125*$S125,6)</f>
        <v>0</v>
      </c>
      <c r="F125" s="76">
        <f>ROUND($R126*$S126,6)</f>
        <v>0</v>
      </c>
      <c r="G125" s="76">
        <f>ROUND($R127*$S127,6)</f>
        <v>0</v>
      </c>
      <c r="H125" s="76">
        <f>ROUND($R128*$S128,6)</f>
        <v>0</v>
      </c>
      <c r="I125" s="76">
        <f>ROUND($R129*$S129,6)</f>
        <v>0</v>
      </c>
      <c r="J125" s="46"/>
      <c r="M125" s="133">
        <f>IF('Cumulative Cost Share Budget'!L124='Split CS budget (G)'!$L$1,'Cumulative Cost Share Budget'!M124,0)</f>
        <v>0</v>
      </c>
      <c r="N125" s="214">
        <f>IF('Cumulative Cost Share Budget'!L124='Split CS budget (G)'!$L$1,'Cumulative Cost Share Budget'!N124,0)</f>
        <v>0</v>
      </c>
      <c r="O125" s="214">
        <f>IF('Cumulative Cost Share Budget'!$L124='Split CS budget (G)'!$L$1,'Cumulative Cost Share Budget'!O124,0)</f>
        <v>0</v>
      </c>
      <c r="P125" s="209">
        <f>IF('Cumulative Cost Share Budget'!L124='Split CS budget (G)'!$L$1,'Cumulative Cost Share Budget'!P124,0)</f>
        <v>0</v>
      </c>
      <c r="Q125" s="211">
        <f>IF('Cumulative Cost Share Budget'!L124='Split CS budget (G)'!$L$1,'Cumulative Cost Share Budget'!Q124,0)</f>
        <v>0</v>
      </c>
      <c r="R125" s="212">
        <f>IF('Cumulative Cost Share Budget'!L124='Split CS budget (G)'!$L$1,'Cumulative Cost Share Budget'!R124,0)</f>
        <v>0</v>
      </c>
      <c r="S125" s="61">
        <f>IF('Cumulative Cost Share Budget'!L124='Split CS budget (G)'!$L$1,'Cumulative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93">
        <f>IF('Cumulative Cost Share Budget'!$L125='Split CS budget (G)'!$L$1,'Cumulative Cost Share Budget'!A125,0)</f>
        <v>0</v>
      </c>
      <c r="B126" s="545">
        <f>IF('Cumulative Cost Share Budget'!$L125='Split CS budget (G)'!$L$1,'Cumulative Cost Share Budget'!B125,0)</f>
        <v>0</v>
      </c>
      <c r="C126" s="480"/>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(G)'!$L$1,'Cumulative Cost Share Budget'!Q125,0)</f>
        <v>0</v>
      </c>
      <c r="R126" s="212">
        <f>IF('Cumulative Cost Share Budget'!L125='Split CS budget (G)'!$L$1,'Cumulative Cost Share Budget'!R125,0)</f>
        <v>0</v>
      </c>
      <c r="S126" s="61">
        <f>IF('Cumulative Cost Share Budget'!L125='Split CS budget (G)'!$L$1,'Cumulative Cost Share Budget'!S125,0)</f>
        <v>0</v>
      </c>
      <c r="T126" s="16"/>
      <c r="U126" s="324"/>
      <c r="V126" s="324"/>
      <c r="W126" s="324"/>
      <c r="X126" s="324"/>
      <c r="Y126" s="324"/>
    </row>
    <row r="127" spans="1:25" hidden="1">
      <c r="A127" s="449"/>
      <c r="B127" s="486"/>
      <c r="C127" s="480"/>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(G)'!$L$1,'Cumulative Cost Share Budget'!Q126,0)</f>
        <v>0</v>
      </c>
      <c r="R127" s="212">
        <f>IF('Cumulative Cost Share Budget'!L126='Split CS budget (G)'!$L$1,'Cumulative Cost Share Budget'!R126,0)</f>
        <v>0</v>
      </c>
      <c r="S127" s="61">
        <f>IF('Cumulative Cost Share Budget'!L126='Split CS budget (G)'!$L$1,'Cumulative Cost Share Budget'!S126,0)</f>
        <v>0</v>
      </c>
      <c r="T127" s="16"/>
      <c r="U127" s="323"/>
      <c r="V127" s="323"/>
      <c r="W127" s="323"/>
      <c r="X127" s="323"/>
      <c r="Y127" s="323"/>
    </row>
    <row r="128" spans="1:25" ht="15" hidden="1">
      <c r="A128" s="449"/>
      <c r="B128" s="486"/>
      <c r="C128" s="480"/>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(G)'!$L$1,'Cumulative Cost Share Budget'!Q127,0)</f>
        <v>0</v>
      </c>
      <c r="R128" s="212">
        <f>IF('Cumulative Cost Share Budget'!L127='Split CS budget (G)'!$L$1,'Cumulative Cost Share Budget'!R127,0)</f>
        <v>0</v>
      </c>
      <c r="S128" s="61">
        <f>IF('Cumulative Cost Share Budget'!L127='Split CS budget (G)'!$L$1,'Cumulative Cost Share Budget'!S127,0)</f>
        <v>0</v>
      </c>
      <c r="T128" s="16"/>
      <c r="U128" s="324"/>
      <c r="V128" s="324"/>
      <c r="W128" s="324"/>
      <c r="X128" s="324"/>
      <c r="Y128" s="324"/>
    </row>
    <row r="129" spans="1:25" hidden="1">
      <c r="A129" s="449"/>
      <c r="B129" s="486"/>
      <c r="C129" s="480"/>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(G)'!$L$1,'Cumulative Cost Share Budget'!Q128,0)</f>
        <v>0</v>
      </c>
      <c r="R129" s="212">
        <f>IF('Cumulative Cost Share Budget'!L128='Split CS budget (G)'!$L$1,'Cumulative Cost Share Budget'!R128,0)</f>
        <v>0</v>
      </c>
      <c r="S129" s="61">
        <f>IF('Cumulative Cost Share Budget'!L128='Split CS budget (G)'!$L$1,'Cumulative Cost Share Budget'!S128,0)</f>
        <v>0</v>
      </c>
      <c r="T129" s="16"/>
      <c r="U129" s="323"/>
      <c r="V129" s="323"/>
      <c r="W129" s="323"/>
      <c r="X129" s="323"/>
      <c r="Y129" s="323"/>
    </row>
    <row r="130" spans="1:25" hidden="1">
      <c r="A130" s="449"/>
      <c r="B130" s="481"/>
      <c r="C130" s="480"/>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5">
        <f>IF('Cumulative Cost Share Budget'!$L130='Split CS budget (G)'!$L$1,'Cumulative Cost Share Budget'!A130,0)</f>
        <v>0</v>
      </c>
      <c r="B131" s="480">
        <f>IF('Cumulative Cost Share Budget'!$L130='Split CS budget (G)'!$L$1,'Cumulative Cost Share Budget'!B130,0)</f>
        <v>0</v>
      </c>
      <c r="C131" s="481"/>
      <c r="D131" s="33" t="s">
        <v>123</v>
      </c>
      <c r="E131" s="76">
        <f>ROUND($R131*$S131,6)</f>
        <v>0</v>
      </c>
      <c r="F131" s="76">
        <f>ROUND($R132*$S132,6)</f>
        <v>0</v>
      </c>
      <c r="G131" s="76">
        <f>ROUND($R133*$S133,6)</f>
        <v>0</v>
      </c>
      <c r="H131" s="76">
        <f>ROUND($R134*$S134,6)</f>
        <v>0</v>
      </c>
      <c r="I131" s="76">
        <f>ROUND($R135*$S135,6)</f>
        <v>0</v>
      </c>
      <c r="J131" s="46"/>
      <c r="M131" s="133">
        <f>IF('Cumulative Cost Share Budget'!L130='Split CS budget (G)'!$L$1,'Cumulative Cost Share Budget'!M130,0)</f>
        <v>0</v>
      </c>
      <c r="N131" s="214">
        <f>IF('Cumulative Cost Share Budget'!L130='Split CS budget (G)'!$L$1,'Cumulative Cost Share Budget'!N130,0)</f>
        <v>0</v>
      </c>
      <c r="O131" s="214">
        <f>IF('Cumulative Cost Share Budget'!$L130='Split CS budget (G)'!$L$1,'Cumulative Cost Share Budget'!O130,0)</f>
        <v>0</v>
      </c>
      <c r="P131" s="209">
        <f>IF('Cumulative Cost Share Budget'!L130='Split CS budget (G)'!$L$1,'Cumulative Cost Share Budget'!P130,0)</f>
        <v>0</v>
      </c>
      <c r="Q131" s="211">
        <f>IF('Cumulative Cost Share Budget'!L130='Split CS budget (G)'!$L$1,'Cumulative Cost Share Budget'!Q130,0)</f>
        <v>0</v>
      </c>
      <c r="R131" s="212">
        <f>IF('Cumulative Cost Share Budget'!L130='Split CS budget (G)'!$L$1,'Cumulative Cost Share Budget'!R130,0)</f>
        <v>0</v>
      </c>
      <c r="S131" s="61">
        <f>IF('Cumulative Cost Share Budget'!L130='Split CS budget (G)'!$L$1,'Cumulative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93">
        <f>IF('Cumulative Cost Share Budget'!$L131='Split CS budget (G)'!$L$1,'Cumulative Cost Share Budget'!A131,0)</f>
        <v>0</v>
      </c>
      <c r="B132" s="545">
        <f>IF('Cumulative Cost Share Budget'!$L131='Split CS budget (G)'!$L$1,'Cumulative Cost Share Budget'!B131,0)</f>
        <v>0</v>
      </c>
      <c r="C132" s="480"/>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(G)'!$L$1,'Cumulative Cost Share Budget'!Q131,0)</f>
        <v>0</v>
      </c>
      <c r="R132" s="212">
        <f>IF('Cumulative Cost Share Budget'!L131='Split CS budget (G)'!$L$1,'Cumulative Cost Share Budget'!R131,0)</f>
        <v>0</v>
      </c>
      <c r="S132" s="61">
        <f>IF('Cumulative Cost Share Budget'!L131='Split CS budget (G)'!$L$1,'Cumulative Cost Share Budget'!S131,0)</f>
        <v>0</v>
      </c>
      <c r="T132" s="16"/>
      <c r="U132" s="324"/>
      <c r="V132" s="324"/>
      <c r="W132" s="324"/>
      <c r="X132" s="324"/>
      <c r="Y132" s="324"/>
    </row>
    <row r="133" spans="1:25" hidden="1">
      <c r="A133" s="449"/>
      <c r="B133" s="486"/>
      <c r="C133" s="480"/>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(G)'!$L$1,'Cumulative Cost Share Budget'!Q132,0)</f>
        <v>0</v>
      </c>
      <c r="R133" s="212">
        <f>IF('Cumulative Cost Share Budget'!L132='Split CS budget (G)'!$L$1,'Cumulative Cost Share Budget'!R132,0)</f>
        <v>0</v>
      </c>
      <c r="S133" s="61">
        <f>IF('Cumulative Cost Share Budget'!L132='Split CS budget (G)'!$L$1,'Cumulative Cost Share Budget'!S132,0)</f>
        <v>0</v>
      </c>
      <c r="T133" s="16"/>
      <c r="U133" s="323"/>
      <c r="V133" s="323"/>
      <c r="W133" s="323"/>
      <c r="X133" s="323"/>
      <c r="Y133" s="323"/>
    </row>
    <row r="134" spans="1:25" ht="15" hidden="1">
      <c r="A134" s="449"/>
      <c r="B134" s="486"/>
      <c r="C134" s="480"/>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(G)'!$L$1,'Cumulative Cost Share Budget'!Q133,0)</f>
        <v>0</v>
      </c>
      <c r="R134" s="212">
        <f>IF('Cumulative Cost Share Budget'!L133='Split CS budget (G)'!$L$1,'Cumulative Cost Share Budget'!R133,0)</f>
        <v>0</v>
      </c>
      <c r="S134" s="61">
        <f>IF('Cumulative Cost Share Budget'!L133='Split CS budget (G)'!$L$1,'Cumulative Cost Share Budget'!S133,0)</f>
        <v>0</v>
      </c>
      <c r="T134" s="16"/>
      <c r="U134" s="324"/>
      <c r="V134" s="324"/>
      <c r="W134" s="324"/>
      <c r="X134" s="324"/>
      <c r="Y134" s="324"/>
    </row>
    <row r="135" spans="1:25" hidden="1">
      <c r="A135" s="449"/>
      <c r="B135" s="486"/>
      <c r="C135" s="480"/>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(G)'!$L$1,'Cumulative Cost Share Budget'!Q134,0)</f>
        <v>0</v>
      </c>
      <c r="R135" s="212">
        <f>IF('Cumulative Cost Share Budget'!L134='Split CS budget (G)'!$L$1,'Cumulative Cost Share Budget'!R134,0)</f>
        <v>0</v>
      </c>
      <c r="S135" s="61">
        <f>IF('Cumulative Cost Share Budget'!L134='Split CS budget (G)'!$L$1,'Cumulative Cost Share Budget'!S134,0)</f>
        <v>0</v>
      </c>
      <c r="T135" s="16"/>
      <c r="U135" s="323"/>
      <c r="V135" s="323"/>
      <c r="W135" s="323"/>
      <c r="X135" s="323"/>
      <c r="Y135" s="323"/>
    </row>
    <row r="136" spans="1:25" hidden="1">
      <c r="A136" s="449"/>
      <c r="B136" s="481"/>
      <c r="C136" s="480"/>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5">
        <f>IF('Cumulative Cost Share Budget'!$L136='Split CS budget (G)'!$L$1,'Cumulative Cost Share Budget'!A136,0)</f>
        <v>0</v>
      </c>
      <c r="B137" s="480">
        <f>IF('Cumulative Cost Share Budget'!$L136='Split CS budget (G)'!$L$1,'Cumulative Cost Share Budget'!B136,0)</f>
        <v>0</v>
      </c>
      <c r="C137" s="481"/>
      <c r="D137" s="33" t="s">
        <v>123</v>
      </c>
      <c r="E137" s="76">
        <f>ROUND($R137*$S137,6)</f>
        <v>0</v>
      </c>
      <c r="F137" s="76">
        <f>ROUND($R138*$S138,6)</f>
        <v>0</v>
      </c>
      <c r="G137" s="76">
        <f>ROUND($R139*$S139,6)</f>
        <v>0</v>
      </c>
      <c r="H137" s="76">
        <f>ROUND($R140*$S140,6)</f>
        <v>0</v>
      </c>
      <c r="I137" s="76">
        <f>ROUND($R141*$S141,6)</f>
        <v>0</v>
      </c>
      <c r="J137" s="46"/>
      <c r="M137" s="133">
        <f>IF('Cumulative Cost Share Budget'!L136='Split CS budget (G)'!$L$1,'Cumulative Cost Share Budget'!M136,0)</f>
        <v>0</v>
      </c>
      <c r="N137" s="214">
        <f>IF('Cumulative Cost Share Budget'!L136='Split CS budget (G)'!$L$1,'Cumulative Cost Share Budget'!N136,0)</f>
        <v>0</v>
      </c>
      <c r="O137" s="214">
        <f>IF('Cumulative Cost Share Budget'!$L136='Split CS budget (G)'!$L$1,'Cumulative Cost Share Budget'!O136,0)</f>
        <v>0</v>
      </c>
      <c r="P137" s="209">
        <f>IF('Cumulative Cost Share Budget'!L136='Split CS budget (G)'!$L$1,'Cumulative Cost Share Budget'!P136,0)</f>
        <v>0</v>
      </c>
      <c r="Q137" s="211">
        <f>IF('Cumulative Cost Share Budget'!L136='Split CS budget (G)'!$L$1,'Cumulative Cost Share Budget'!Q136,0)</f>
        <v>0</v>
      </c>
      <c r="R137" s="212">
        <f>IF('Cumulative Cost Share Budget'!L136='Split CS budget (G)'!$L$1,'Cumulative Cost Share Budget'!R136,0)</f>
        <v>0</v>
      </c>
      <c r="S137" s="61">
        <f>IF('Cumulative Cost Share Budget'!L136='Split CS budget (G)'!$L$1,'Cumulative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93">
        <f>IF('Cumulative Cost Share Budget'!$L137='Split CS budget (G)'!$L$1,'Cumulative Cost Share Budget'!A137,0)</f>
        <v>0</v>
      </c>
      <c r="B138" s="545">
        <f>IF('Cumulative Cost Share Budget'!$L137='Split CS budget (G)'!$L$1,'Cumulative Cost Share Budget'!B137,0)</f>
        <v>0</v>
      </c>
      <c r="C138" s="480"/>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(G)'!$L$1,'Cumulative Cost Share Budget'!Q137,0)</f>
        <v>0</v>
      </c>
      <c r="R138" s="212">
        <f>IF('Cumulative Cost Share Budget'!L137='Split CS budget (G)'!$L$1,'Cumulative Cost Share Budget'!R137,0)</f>
        <v>0</v>
      </c>
      <c r="S138" s="61">
        <f>IF('Cumulative Cost Share Budget'!L137='Split CS budget (G)'!$L$1,'Cumulative Cost Share Budget'!S137,0)</f>
        <v>0</v>
      </c>
      <c r="T138" s="16"/>
      <c r="U138" s="324"/>
      <c r="V138" s="324"/>
      <c r="W138" s="324"/>
      <c r="X138" s="324"/>
      <c r="Y138" s="324"/>
    </row>
    <row r="139" spans="1:25" hidden="1">
      <c r="A139" s="449"/>
      <c r="B139" s="486"/>
      <c r="C139" s="480"/>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(G)'!$L$1,'Cumulative Cost Share Budget'!Q138,0)</f>
        <v>0</v>
      </c>
      <c r="R139" s="212">
        <f>IF('Cumulative Cost Share Budget'!L138='Split CS budget (G)'!$L$1,'Cumulative Cost Share Budget'!R138,0)</f>
        <v>0</v>
      </c>
      <c r="S139" s="61">
        <f>IF('Cumulative Cost Share Budget'!L138='Split CS budget (G)'!$L$1,'Cumulative Cost Share Budget'!S138,0)</f>
        <v>0</v>
      </c>
      <c r="T139" s="16"/>
      <c r="U139" s="323"/>
      <c r="V139" s="323"/>
      <c r="W139" s="323"/>
      <c r="X139" s="323"/>
      <c r="Y139" s="323"/>
    </row>
    <row r="140" spans="1:25" ht="15" hidden="1">
      <c r="A140" s="449"/>
      <c r="B140" s="486"/>
      <c r="C140" s="480"/>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(G)'!$L$1,'Cumulative Cost Share Budget'!Q139,0)</f>
        <v>0</v>
      </c>
      <c r="R140" s="212">
        <f>IF('Cumulative Cost Share Budget'!L139='Split CS budget (G)'!$L$1,'Cumulative Cost Share Budget'!R139,0)</f>
        <v>0</v>
      </c>
      <c r="S140" s="61">
        <f>IF('Cumulative Cost Share Budget'!L139='Split CS budget (G)'!$L$1,'Cumulative Cost Share Budget'!S139,0)</f>
        <v>0</v>
      </c>
      <c r="T140" s="16"/>
      <c r="U140" s="324"/>
      <c r="V140" s="324"/>
      <c r="W140" s="324"/>
      <c r="X140" s="324"/>
      <c r="Y140" s="324"/>
    </row>
    <row r="141" spans="1:25" hidden="1">
      <c r="A141" s="449"/>
      <c r="B141" s="486"/>
      <c r="C141" s="480"/>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(G)'!$L$1,'Cumulative Cost Share Budget'!Q140,0)</f>
        <v>0</v>
      </c>
      <c r="R141" s="212">
        <f>IF('Cumulative Cost Share Budget'!L140='Split CS budget (G)'!$L$1,'Cumulative Cost Share Budget'!R140,0)</f>
        <v>0</v>
      </c>
      <c r="S141" s="61">
        <f>IF('Cumulative Cost Share Budget'!L140='Split CS budget (G)'!$L$1,'Cumulative Cost Share Budget'!S140,0)</f>
        <v>0</v>
      </c>
      <c r="T141" s="16"/>
      <c r="U141" s="323"/>
      <c r="V141" s="323"/>
      <c r="W141" s="323"/>
      <c r="X141" s="323"/>
      <c r="Y141" s="323"/>
    </row>
    <row r="142" spans="1:25" hidden="1">
      <c r="A142" s="449"/>
      <c r="B142" s="481"/>
      <c r="C142" s="480"/>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5">
        <f>IF('Cumulative Cost Share Budget'!$L142='Split CS budget (G)'!$L$1,'Cumulative Cost Share Budget'!A142,0)</f>
        <v>0</v>
      </c>
      <c r="B143" s="480">
        <f>IF('Cumulative Cost Share Budget'!$L142='Split CS budget (G)'!$L$1,'Cumulative Cost Share Budget'!B142,0)</f>
        <v>0</v>
      </c>
      <c r="C143" s="481"/>
      <c r="D143" s="33" t="s">
        <v>123</v>
      </c>
      <c r="E143" s="76">
        <f>ROUND($R143*$S143,6)</f>
        <v>0</v>
      </c>
      <c r="F143" s="76">
        <f>ROUND($R144*$S144,6)</f>
        <v>0</v>
      </c>
      <c r="G143" s="76">
        <f>ROUND($R145*$S145,6)</f>
        <v>0</v>
      </c>
      <c r="H143" s="76">
        <f>ROUND($R146*$S146,6)</f>
        <v>0</v>
      </c>
      <c r="I143" s="76">
        <f>ROUND($R147*$S147,6)</f>
        <v>0</v>
      </c>
      <c r="J143" s="46"/>
      <c r="M143" s="133">
        <f>IF('Cumulative Cost Share Budget'!L142='Split CS budget (G)'!$L$1,'Cumulative Cost Share Budget'!M142,0)</f>
        <v>0</v>
      </c>
      <c r="N143" s="214">
        <f>IF('Cumulative Cost Share Budget'!L142='Split CS budget (G)'!$L$1,'Cumulative Cost Share Budget'!N142,0)</f>
        <v>0</v>
      </c>
      <c r="O143" s="214">
        <f>IF('Cumulative Cost Share Budget'!$L142='Split CS budget (G)'!$L$1,'Cumulative Cost Share Budget'!O142,0)</f>
        <v>0</v>
      </c>
      <c r="P143" s="209">
        <f>IF('Cumulative Cost Share Budget'!L142='Split CS budget (G)'!$L$1,'Cumulative Cost Share Budget'!P142,0)</f>
        <v>0</v>
      </c>
      <c r="Q143" s="211">
        <f>IF('Cumulative Cost Share Budget'!L142='Split CS budget (G)'!$L$1,'Cumulative Cost Share Budget'!Q142,0)</f>
        <v>0</v>
      </c>
      <c r="R143" s="212">
        <f>IF('Cumulative Cost Share Budget'!L142='Split CS budget (G)'!$L$1,'Cumulative Cost Share Budget'!R142,0)</f>
        <v>0</v>
      </c>
      <c r="S143" s="61">
        <f>IF('Cumulative Cost Share Budget'!L142='Split CS budget (G)'!$L$1,'Cumulative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93">
        <f>IF('Cumulative Cost Share Budget'!$L143='Split CS budget (G)'!$L$1,'Cumulative Cost Share Budget'!A143,0)</f>
        <v>0</v>
      </c>
      <c r="B144" s="545">
        <f>IF('Cumulative Cost Share Budget'!$L143='Split CS budget (G)'!$L$1,'Cumulative Cost Share Budget'!B143,0)</f>
        <v>0</v>
      </c>
      <c r="C144" s="480"/>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(G)'!$L$1,'Cumulative Cost Share Budget'!Q143,0)</f>
        <v>0</v>
      </c>
      <c r="R144" s="212">
        <f>IF('Cumulative Cost Share Budget'!L143='Split CS budget (G)'!$L$1,'Cumulative Cost Share Budget'!R143,0)</f>
        <v>0</v>
      </c>
      <c r="S144" s="61">
        <f>IF('Cumulative Cost Share Budget'!L143='Split CS budget (G)'!$L$1,'Cumulative Cost Share Budget'!S143,0)</f>
        <v>0</v>
      </c>
      <c r="T144" s="16"/>
      <c r="U144" s="324"/>
      <c r="V144" s="324"/>
      <c r="W144" s="324"/>
      <c r="X144" s="324"/>
      <c r="Y144" s="324"/>
    </row>
    <row r="145" spans="1:25" hidden="1">
      <c r="A145" s="449"/>
      <c r="B145" s="486"/>
      <c r="C145" s="480"/>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(G)'!$L$1,'Cumulative Cost Share Budget'!Q144,0)</f>
        <v>0</v>
      </c>
      <c r="R145" s="212">
        <f>IF('Cumulative Cost Share Budget'!L144='Split CS budget (G)'!$L$1,'Cumulative Cost Share Budget'!R144,0)</f>
        <v>0</v>
      </c>
      <c r="S145" s="61">
        <f>IF('Cumulative Cost Share Budget'!L144='Split CS budget (G)'!$L$1,'Cumulative Cost Share Budget'!S144,0)</f>
        <v>0</v>
      </c>
      <c r="T145" s="16"/>
      <c r="U145" s="323"/>
      <c r="V145" s="323"/>
      <c r="W145" s="323"/>
      <c r="X145" s="323"/>
      <c r="Y145" s="323"/>
    </row>
    <row r="146" spans="1:25" ht="15" hidden="1">
      <c r="A146" s="449"/>
      <c r="B146" s="486"/>
      <c r="C146" s="480"/>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(G)'!$L$1,'Cumulative Cost Share Budget'!Q145,0)</f>
        <v>0</v>
      </c>
      <c r="R146" s="212">
        <f>IF('Cumulative Cost Share Budget'!L145='Split CS budget (G)'!$L$1,'Cumulative Cost Share Budget'!R145,0)</f>
        <v>0</v>
      </c>
      <c r="S146" s="61">
        <f>IF('Cumulative Cost Share Budget'!L145='Split CS budget (G)'!$L$1,'Cumulative Cost Share Budget'!S145,0)</f>
        <v>0</v>
      </c>
      <c r="T146" s="16"/>
      <c r="U146" s="324"/>
      <c r="V146" s="324"/>
      <c r="W146" s="324"/>
      <c r="X146" s="324"/>
      <c r="Y146" s="324"/>
    </row>
    <row r="147" spans="1:25" hidden="1">
      <c r="A147" s="449"/>
      <c r="B147" s="486"/>
      <c r="C147" s="480"/>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(G)'!$L$1,'Cumulative Cost Share Budget'!Q146,0)</f>
        <v>0</v>
      </c>
      <c r="R147" s="212">
        <f>IF('Cumulative Cost Share Budget'!L146='Split CS budget (G)'!$L$1,'Cumulative Cost Share Budget'!R146,0)</f>
        <v>0</v>
      </c>
      <c r="S147" s="61">
        <f>IF('Cumulative Cost Share Budget'!L146='Split CS budget (G)'!$L$1,'Cumulative Cost Share Budget'!S146,0)</f>
        <v>0</v>
      </c>
      <c r="T147" s="16"/>
      <c r="U147" s="323"/>
      <c r="V147" s="323"/>
      <c r="W147" s="323"/>
      <c r="X147" s="323"/>
      <c r="Y147" s="323"/>
    </row>
    <row r="148" spans="1:25" hidden="1">
      <c r="A148" s="449"/>
      <c r="B148" s="481"/>
      <c r="C148" s="480"/>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5">
        <f>IF('Cumulative Cost Share Budget'!$L148='Split CS budget (G)'!$L$1,'Cumulative Cost Share Budget'!A148,0)</f>
        <v>0</v>
      </c>
      <c r="B149" s="480">
        <f>IF('Cumulative Cost Share Budget'!$L148='Split CS budget (G)'!$L$1,'Cumulative Cost Share Budget'!B148,0)</f>
        <v>0</v>
      </c>
      <c r="C149" s="481"/>
      <c r="D149" s="33" t="s">
        <v>123</v>
      </c>
      <c r="E149" s="76">
        <f>ROUND($R149*$S149,6)</f>
        <v>0</v>
      </c>
      <c r="F149" s="76">
        <f>ROUND($R150*$S150,6)</f>
        <v>0</v>
      </c>
      <c r="G149" s="76">
        <f>ROUND($R151*$S151,6)</f>
        <v>0</v>
      </c>
      <c r="H149" s="76">
        <f>ROUND($R152*$S152,6)</f>
        <v>0</v>
      </c>
      <c r="I149" s="76">
        <f>ROUND($R153*$S153,6)</f>
        <v>0</v>
      </c>
      <c r="J149" s="46"/>
      <c r="M149" s="133">
        <f>IF('Cumulative Cost Share Budget'!L148='Split CS budget (G)'!$L$1,'Cumulative Cost Share Budget'!M148,0)</f>
        <v>0</v>
      </c>
      <c r="N149" s="214">
        <f>IF('Cumulative Cost Share Budget'!L148='Split CS budget (G)'!$L$1,'Cumulative Cost Share Budget'!N148,0)</f>
        <v>0</v>
      </c>
      <c r="O149" s="214">
        <f>IF('Cumulative Cost Share Budget'!$L148='Split CS budget (G)'!$L$1,'Cumulative Cost Share Budget'!O148,0)</f>
        <v>0</v>
      </c>
      <c r="P149" s="209">
        <f>IF('Cumulative Cost Share Budget'!L148='Split CS budget (G)'!$L$1,'Cumulative Cost Share Budget'!P148,0)</f>
        <v>0</v>
      </c>
      <c r="Q149" s="211">
        <f>IF('Cumulative Cost Share Budget'!L148='Split CS budget (G)'!$L$1,'Cumulative Cost Share Budget'!Q148,0)</f>
        <v>0</v>
      </c>
      <c r="R149" s="212">
        <f>IF('Cumulative Cost Share Budget'!L148='Split CS budget (G)'!$L$1,'Cumulative Cost Share Budget'!R148,0)</f>
        <v>0</v>
      </c>
      <c r="S149" s="61">
        <f>IF('Cumulative Cost Share Budget'!L148='Split CS budget (G)'!$L$1,'Cumulative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93">
        <f>IF('Cumulative Cost Share Budget'!$L149='Split CS budget (G)'!$L$1,'Cumulative Cost Share Budget'!A149,0)</f>
        <v>0</v>
      </c>
      <c r="B150" s="545">
        <f>IF('Cumulative Cost Share Budget'!$L149='Split CS budget (G)'!$L$1,'Cumulative Cost Share Budget'!B149,0)</f>
        <v>0</v>
      </c>
      <c r="C150" s="480"/>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(G)'!$L$1,'Cumulative Cost Share Budget'!Q149,0)</f>
        <v>0</v>
      </c>
      <c r="R150" s="212">
        <f>IF('Cumulative Cost Share Budget'!L149='Split CS budget (G)'!$L$1,'Cumulative Cost Share Budget'!R149,0)</f>
        <v>0</v>
      </c>
      <c r="S150" s="61">
        <f>IF('Cumulative Cost Share Budget'!L149='Split CS budget (G)'!$L$1,'Cumulative Cost Share Budget'!S149,0)</f>
        <v>0</v>
      </c>
      <c r="T150" s="16"/>
      <c r="U150" s="324"/>
      <c r="V150" s="324"/>
      <c r="W150" s="324"/>
      <c r="X150" s="324"/>
      <c r="Y150" s="324"/>
    </row>
    <row r="151" spans="1:25" hidden="1">
      <c r="A151" s="449"/>
      <c r="B151" s="486"/>
      <c r="C151" s="480"/>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(G)'!$L$1,'Cumulative Cost Share Budget'!Q150,0)</f>
        <v>0</v>
      </c>
      <c r="R151" s="212">
        <f>IF('Cumulative Cost Share Budget'!L150='Split CS budget (G)'!$L$1,'Cumulative Cost Share Budget'!R150,0)</f>
        <v>0</v>
      </c>
      <c r="S151" s="61">
        <f>IF('Cumulative Cost Share Budget'!L150='Split CS budget (G)'!$L$1,'Cumulative Cost Share Budget'!S150,0)</f>
        <v>0</v>
      </c>
      <c r="T151" s="16"/>
      <c r="U151" s="323"/>
      <c r="V151" s="323"/>
      <c r="W151" s="323"/>
      <c r="X151" s="323"/>
      <c r="Y151" s="323"/>
    </row>
    <row r="152" spans="1:25" ht="15" hidden="1">
      <c r="A152" s="449"/>
      <c r="B152" s="486"/>
      <c r="C152" s="480"/>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(G)'!$L$1,'Cumulative Cost Share Budget'!Q151,0)</f>
        <v>0</v>
      </c>
      <c r="R152" s="212">
        <f>IF('Cumulative Cost Share Budget'!L151='Split CS budget (G)'!$L$1,'Cumulative Cost Share Budget'!R151,0)</f>
        <v>0</v>
      </c>
      <c r="S152" s="61">
        <f>IF('Cumulative Cost Share Budget'!L151='Split CS budget (G)'!$L$1,'Cumulative Cost Share Budget'!S151,0)</f>
        <v>0</v>
      </c>
      <c r="T152" s="16"/>
      <c r="U152" s="324"/>
      <c r="V152" s="324"/>
      <c r="W152" s="324"/>
      <c r="X152" s="324"/>
      <c r="Y152" s="324"/>
    </row>
    <row r="153" spans="1:25" hidden="1">
      <c r="A153" s="449"/>
      <c r="B153" s="486"/>
      <c r="C153" s="480"/>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(G)'!$L$1,'Cumulative Cost Share Budget'!Q152,0)</f>
        <v>0</v>
      </c>
      <c r="R153" s="212">
        <f>IF('Cumulative Cost Share Budget'!L152='Split CS budget (G)'!$L$1,'Cumulative Cost Share Budget'!R152,0)</f>
        <v>0</v>
      </c>
      <c r="S153" s="61">
        <f>IF('Cumulative Cost Share Budget'!L152='Split CS budget (G)'!$L$1,'Cumulative Cost Share Budget'!S152,0)</f>
        <v>0</v>
      </c>
      <c r="T153" s="16"/>
      <c r="U153" s="323"/>
      <c r="V153" s="323"/>
      <c r="W153" s="323"/>
      <c r="X153" s="323"/>
      <c r="Y153" s="323"/>
    </row>
    <row r="154" spans="1:25" hidden="1">
      <c r="A154" s="449"/>
      <c r="B154" s="481"/>
      <c r="C154" s="480"/>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5">
        <f>IF('Cumulative Cost Share Budget'!$L154='Split CS budget (G)'!$L$1,'Cumulative Cost Share Budget'!A154,0)</f>
        <v>0</v>
      </c>
      <c r="B155" s="480">
        <f>IF('Cumulative Cost Share Budget'!$L154='Split CS budget (G)'!$L$1,'Cumulative Cost Share Budget'!B154,0)</f>
        <v>0</v>
      </c>
      <c r="C155" s="481"/>
      <c r="D155" s="33" t="s">
        <v>123</v>
      </c>
      <c r="E155" s="76">
        <f>ROUND($R155*$S155,6)</f>
        <v>0</v>
      </c>
      <c r="F155" s="76">
        <f>ROUND($R156*$S156,6)</f>
        <v>0</v>
      </c>
      <c r="G155" s="76">
        <f>ROUND($R157*$S157,6)</f>
        <v>0</v>
      </c>
      <c r="H155" s="76">
        <f>ROUND($R158*$S158,6)</f>
        <v>0</v>
      </c>
      <c r="I155" s="76">
        <f>ROUND($R159*$S159,6)</f>
        <v>0</v>
      </c>
      <c r="J155" s="46"/>
      <c r="M155" s="133">
        <f>IF('Cumulative Cost Share Budget'!L154='Split CS budget (G)'!$L$1,'Cumulative Cost Share Budget'!M154,0)</f>
        <v>0</v>
      </c>
      <c r="N155" s="214">
        <f>IF('Cumulative Cost Share Budget'!L154='Split CS budget (G)'!$L$1,'Cumulative Cost Share Budget'!N154,0)</f>
        <v>0</v>
      </c>
      <c r="O155" s="214">
        <f>IF('Cumulative Cost Share Budget'!$L154='Split CS budget (G)'!$L$1,'Cumulative Cost Share Budget'!O154,0)</f>
        <v>0</v>
      </c>
      <c r="P155" s="209">
        <f>IF('Cumulative Cost Share Budget'!L154='Split CS budget (G)'!$L$1,'Cumulative Cost Share Budget'!P154,0)</f>
        <v>0</v>
      </c>
      <c r="Q155" s="211">
        <f>IF('Cumulative Cost Share Budget'!L154='Split CS budget (G)'!$L$1,'Cumulative Cost Share Budget'!Q154,0)</f>
        <v>0</v>
      </c>
      <c r="R155" s="212">
        <f>IF('Cumulative Cost Share Budget'!L154='Split CS budget (G)'!$L$1,'Cumulative Cost Share Budget'!R154,0)</f>
        <v>0</v>
      </c>
      <c r="S155" s="61">
        <f>IF('Cumulative Cost Share Budget'!L154='Split CS budget (G)'!$L$1,'Cumulative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93">
        <f>IF('Cumulative Cost Share Budget'!$L155='Split CS budget (G)'!$L$1,'Cumulative Cost Share Budget'!A155,0)</f>
        <v>0</v>
      </c>
      <c r="B156" s="545">
        <f>IF('Cumulative Cost Share Budget'!$L155='Split CS budget (G)'!$L$1,'Cumulative Cost Share Budget'!B155,0)</f>
        <v>0</v>
      </c>
      <c r="C156" s="480"/>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(G)'!$L$1,'Cumulative Cost Share Budget'!Q155,0)</f>
        <v>0</v>
      </c>
      <c r="R156" s="212">
        <f>IF('Cumulative Cost Share Budget'!L155='Split CS budget (G)'!$L$1,'Cumulative Cost Share Budget'!R155,0)</f>
        <v>0</v>
      </c>
      <c r="S156" s="61">
        <f>IF('Cumulative Cost Share Budget'!L155='Split CS budget (G)'!$L$1,'Cumulative Cost Share Budget'!S155,0)</f>
        <v>0</v>
      </c>
      <c r="T156" s="16"/>
      <c r="U156" s="324"/>
      <c r="V156" s="324"/>
      <c r="W156" s="324"/>
      <c r="X156" s="324"/>
      <c r="Y156" s="324"/>
    </row>
    <row r="157" spans="1:25" hidden="1">
      <c r="A157" s="449"/>
      <c r="B157" s="486"/>
      <c r="C157" s="480"/>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(G)'!$L$1,'Cumulative Cost Share Budget'!Q156,0)</f>
        <v>0</v>
      </c>
      <c r="R157" s="212">
        <f>IF('Cumulative Cost Share Budget'!L156='Split CS budget (G)'!$L$1,'Cumulative Cost Share Budget'!R156,0)</f>
        <v>0</v>
      </c>
      <c r="S157" s="61">
        <f>IF('Cumulative Cost Share Budget'!L156='Split CS budget (G)'!$L$1,'Cumulative Cost Share Budget'!S156,0)</f>
        <v>0</v>
      </c>
      <c r="T157" s="16"/>
      <c r="U157" s="323"/>
      <c r="V157" s="323"/>
      <c r="W157" s="323"/>
      <c r="X157" s="323"/>
      <c r="Y157" s="323"/>
    </row>
    <row r="158" spans="1:25" ht="15" hidden="1">
      <c r="A158" s="449"/>
      <c r="B158" s="486"/>
      <c r="C158" s="480"/>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(G)'!$L$1,'Cumulative Cost Share Budget'!Q157,0)</f>
        <v>0</v>
      </c>
      <c r="R158" s="212">
        <f>IF('Cumulative Cost Share Budget'!L157='Split CS budget (G)'!$L$1,'Cumulative Cost Share Budget'!R157,0)</f>
        <v>0</v>
      </c>
      <c r="S158" s="61">
        <f>IF('Cumulative Cost Share Budget'!L157='Split CS budget (G)'!$L$1,'Cumulative Cost Share Budget'!S157,0)</f>
        <v>0</v>
      </c>
      <c r="T158" s="16"/>
      <c r="U158" s="324"/>
      <c r="V158" s="324"/>
      <c r="W158" s="324"/>
      <c r="X158" s="324"/>
      <c r="Y158" s="324"/>
    </row>
    <row r="159" spans="1:25" hidden="1">
      <c r="A159" s="449"/>
      <c r="B159" s="486"/>
      <c r="C159" s="480"/>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(G)'!$L$1,'Cumulative Cost Share Budget'!Q158,0)</f>
        <v>0</v>
      </c>
      <c r="R159" s="212">
        <f>IF('Cumulative Cost Share Budget'!L158='Split CS budget (G)'!$L$1,'Cumulative Cost Share Budget'!R158,0)</f>
        <v>0</v>
      </c>
      <c r="S159" s="61">
        <f>IF('Cumulative Cost Share Budget'!L158='Split CS budget (G)'!$L$1,'Cumulative Cost Share Budget'!S158,0)</f>
        <v>0</v>
      </c>
      <c r="T159" s="16"/>
      <c r="U159" s="323"/>
      <c r="V159" s="323"/>
      <c r="W159" s="323"/>
      <c r="X159" s="323"/>
      <c r="Y159" s="323"/>
    </row>
    <row r="160" spans="1:25" hidden="1">
      <c r="A160" s="449"/>
      <c r="B160" s="481"/>
      <c r="C160" s="480"/>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5">
        <f>IF('Cumulative Cost Share Budget'!$L160='Split CS budget (G)'!$L$1,'Cumulative Cost Share Budget'!A160,0)</f>
        <v>0</v>
      </c>
      <c r="B161" s="480">
        <f>IF('Cumulative Cost Share Budget'!$L160='Split CS budget (G)'!$L$1,'Cumulative Cost Share Budget'!B160,0)</f>
        <v>0</v>
      </c>
      <c r="C161" s="481"/>
      <c r="D161" s="33" t="s">
        <v>123</v>
      </c>
      <c r="E161" s="76">
        <f>ROUND($R161*$S161,6)</f>
        <v>0</v>
      </c>
      <c r="F161" s="76">
        <f>ROUND($R162*$S162,6)</f>
        <v>0</v>
      </c>
      <c r="G161" s="76">
        <f>ROUND($R163*$S163,6)</f>
        <v>0</v>
      </c>
      <c r="H161" s="76">
        <f>ROUND($R164*$S164,6)</f>
        <v>0</v>
      </c>
      <c r="I161" s="76">
        <f>ROUND($R165*$S165,6)</f>
        <v>0</v>
      </c>
      <c r="J161" s="46"/>
      <c r="M161" s="133">
        <f>IF('Cumulative Cost Share Budget'!L160='Split CS budget (G)'!$L$1,'Cumulative Cost Share Budget'!M160,0)</f>
        <v>0</v>
      </c>
      <c r="N161" s="214">
        <f>IF('Cumulative Cost Share Budget'!L160='Split CS budget (G)'!$L$1,'Cumulative Cost Share Budget'!N160,0)</f>
        <v>0</v>
      </c>
      <c r="O161" s="214">
        <f>IF('Cumulative Cost Share Budget'!$L160='Split CS budget (G)'!$L$1,'Cumulative Cost Share Budget'!O160,0)</f>
        <v>0</v>
      </c>
      <c r="P161" s="209">
        <f>IF('Cumulative Cost Share Budget'!L160='Split CS budget (G)'!$L$1,'Cumulative Cost Share Budget'!P160,0)</f>
        <v>0</v>
      </c>
      <c r="Q161" s="211">
        <f>IF('Cumulative Cost Share Budget'!L160='Split CS budget (G)'!$L$1,'Cumulative Cost Share Budget'!Q160,0)</f>
        <v>0</v>
      </c>
      <c r="R161" s="212">
        <f>IF('Cumulative Cost Share Budget'!L160='Split CS budget (G)'!$L$1,'Cumulative Cost Share Budget'!R160,0)</f>
        <v>0</v>
      </c>
      <c r="S161" s="61">
        <f>IF('Cumulative Cost Share Budget'!L160='Split CS budget (G)'!$L$1,'Cumulative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93">
        <f>IF('Cumulative Cost Share Budget'!$L161='Split CS budget (G)'!$L$1,'Cumulative Cost Share Budget'!A161,0)</f>
        <v>0</v>
      </c>
      <c r="B162" s="545">
        <f>IF('Cumulative Cost Share Budget'!$L161='Split CS budget (G)'!$L$1,'Cumulative Cost Share Budget'!B161,0)</f>
        <v>0</v>
      </c>
      <c r="C162" s="480"/>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(G)'!$L$1,'Cumulative Cost Share Budget'!Q161,0)</f>
        <v>0</v>
      </c>
      <c r="R162" s="212">
        <f>IF('Cumulative Cost Share Budget'!L161='Split CS budget (G)'!$L$1,'Cumulative Cost Share Budget'!R161,0)</f>
        <v>0</v>
      </c>
      <c r="S162" s="61">
        <f>IF('Cumulative Cost Share Budget'!L161='Split CS budget (G)'!$L$1,'Cumulative Cost Share Budget'!S161,0)</f>
        <v>0</v>
      </c>
      <c r="T162" s="16"/>
      <c r="U162" s="324"/>
      <c r="V162" s="324"/>
      <c r="W162" s="324"/>
      <c r="X162" s="324"/>
      <c r="Y162" s="324"/>
    </row>
    <row r="163" spans="1:25" hidden="1">
      <c r="A163" s="449"/>
      <c r="B163" s="486"/>
      <c r="C163" s="480"/>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(G)'!$L$1,'Cumulative Cost Share Budget'!Q162,0)</f>
        <v>0</v>
      </c>
      <c r="R163" s="212">
        <f>IF('Cumulative Cost Share Budget'!L162='Split CS budget (G)'!$L$1,'Cumulative Cost Share Budget'!R162,0)</f>
        <v>0</v>
      </c>
      <c r="S163" s="61">
        <f>IF('Cumulative Cost Share Budget'!L162='Split CS budget (G)'!$L$1,'Cumulative Cost Share Budget'!S162,0)</f>
        <v>0</v>
      </c>
      <c r="T163" s="16"/>
      <c r="U163" s="323"/>
      <c r="V163" s="323"/>
      <c r="W163" s="323"/>
      <c r="X163" s="323"/>
      <c r="Y163" s="323"/>
    </row>
    <row r="164" spans="1:25" ht="15" hidden="1">
      <c r="A164" s="449"/>
      <c r="B164" s="486"/>
      <c r="C164" s="480"/>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(G)'!$L$1,'Cumulative Cost Share Budget'!Q163,0)</f>
        <v>0</v>
      </c>
      <c r="R164" s="212">
        <f>IF('Cumulative Cost Share Budget'!L163='Split CS budget (G)'!$L$1,'Cumulative Cost Share Budget'!R163,0)</f>
        <v>0</v>
      </c>
      <c r="S164" s="61">
        <f>IF('Cumulative Cost Share Budget'!L163='Split CS budget (G)'!$L$1,'Cumulative Cost Share Budget'!S163,0)</f>
        <v>0</v>
      </c>
      <c r="T164" s="16"/>
      <c r="U164" s="324"/>
      <c r="V164" s="324"/>
      <c r="W164" s="324"/>
      <c r="X164" s="324"/>
      <c r="Y164" s="324"/>
    </row>
    <row r="165" spans="1:25" hidden="1">
      <c r="A165" s="449"/>
      <c r="B165" s="486"/>
      <c r="C165" s="480"/>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(G)'!$L$1,'Cumulative Cost Share Budget'!Q164,0)</f>
        <v>0</v>
      </c>
      <c r="R165" s="212">
        <f>IF('Cumulative Cost Share Budget'!L164='Split CS budget (G)'!$L$1,'Cumulative Cost Share Budget'!R164,0)</f>
        <v>0</v>
      </c>
      <c r="S165" s="61">
        <f>IF('Cumulative Cost Share Budget'!L164='Split CS budget (G)'!$L$1,'Cumulative Cost Share Budget'!S164,0)</f>
        <v>0</v>
      </c>
      <c r="T165" s="16"/>
      <c r="U165" s="323"/>
      <c r="V165" s="323"/>
      <c r="W165" s="323"/>
      <c r="X165" s="323"/>
      <c r="Y165" s="323"/>
    </row>
    <row r="166" spans="1:25" hidden="1">
      <c r="A166" s="449"/>
      <c r="B166" s="481"/>
      <c r="C166" s="480"/>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5">
        <f>IF('Cumulative Cost Share Budget'!$L166='Split CS budget (G)'!$L$1,'Cumulative Cost Share Budget'!A166,0)</f>
        <v>0</v>
      </c>
      <c r="B167" s="480">
        <f>IF('Cumulative Cost Share Budget'!$L166='Split CS budget (G)'!$L$1,'Cumulative Cost Share Budget'!B166,0)</f>
        <v>0</v>
      </c>
      <c r="C167" s="481"/>
      <c r="D167" s="33" t="s">
        <v>123</v>
      </c>
      <c r="E167" s="76">
        <f>ROUND($R167*$S167,6)</f>
        <v>0</v>
      </c>
      <c r="F167" s="76">
        <f>ROUND($R168*$S168,6)</f>
        <v>0</v>
      </c>
      <c r="G167" s="76">
        <f>ROUND($R169*$S169,6)</f>
        <v>0</v>
      </c>
      <c r="H167" s="76">
        <f>ROUND($R170*$S170,6)</f>
        <v>0</v>
      </c>
      <c r="I167" s="76">
        <f>ROUND($R171*$S171,6)</f>
        <v>0</v>
      </c>
      <c r="J167" s="46"/>
      <c r="M167" s="133">
        <f>IF('Cumulative Cost Share Budget'!L166='Split CS budget (G)'!$L$1,'Cumulative Cost Share Budget'!M166,0)</f>
        <v>0</v>
      </c>
      <c r="N167" s="214">
        <f>IF('Cumulative Cost Share Budget'!L166='Split CS budget (G)'!$L$1,'Cumulative Cost Share Budget'!N166,0)</f>
        <v>0</v>
      </c>
      <c r="O167" s="214">
        <f>IF('Cumulative Cost Share Budget'!$L166='Split CS budget (G)'!$L$1,'Cumulative Cost Share Budget'!O166,0)</f>
        <v>0</v>
      </c>
      <c r="P167" s="209">
        <f>IF('Cumulative Cost Share Budget'!L166='Split CS budget (G)'!$L$1,'Cumulative Cost Share Budget'!P166,0)</f>
        <v>0</v>
      </c>
      <c r="Q167" s="211">
        <f>IF('Cumulative Cost Share Budget'!L166='Split CS budget (G)'!$L$1,'Cumulative Cost Share Budget'!Q166,0)</f>
        <v>0</v>
      </c>
      <c r="R167" s="212">
        <f>IF('Cumulative Cost Share Budget'!L166='Split CS budget (G)'!$L$1,'Cumulative Cost Share Budget'!R166,0)</f>
        <v>0</v>
      </c>
      <c r="S167" s="61">
        <f>IF('Cumulative Cost Share Budget'!L166='Split CS budget (G)'!$L$1,'Cumulative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93">
        <f>IF('Cumulative Cost Share Budget'!$L167='Split CS budget (G)'!$L$1,'Cumulative Cost Share Budget'!A167,0)</f>
        <v>0</v>
      </c>
      <c r="B168" s="545">
        <f>IF('Cumulative Cost Share Budget'!$L167='Split CS budget (G)'!$L$1,'Cumulative Cost Share Budget'!B167,0)</f>
        <v>0</v>
      </c>
      <c r="C168" s="480"/>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(G)'!$L$1,'Cumulative Cost Share Budget'!Q167,0)</f>
        <v>0</v>
      </c>
      <c r="R168" s="212">
        <f>IF('Cumulative Cost Share Budget'!L167='Split CS budget (G)'!$L$1,'Cumulative Cost Share Budget'!R167,0)</f>
        <v>0</v>
      </c>
      <c r="S168" s="61">
        <f>IF('Cumulative Cost Share Budget'!L167='Split CS budget (G)'!$L$1,'Cumulative Cost Share Budget'!S167,0)</f>
        <v>0</v>
      </c>
      <c r="T168" s="16"/>
      <c r="U168" s="324"/>
      <c r="V168" s="324"/>
      <c r="W168" s="324"/>
      <c r="X168" s="324"/>
      <c r="Y168" s="324"/>
    </row>
    <row r="169" spans="1:25" hidden="1">
      <c r="A169" s="449"/>
      <c r="B169" s="486"/>
      <c r="C169" s="480"/>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(G)'!$L$1,'Cumulative Cost Share Budget'!Q168,0)</f>
        <v>0</v>
      </c>
      <c r="R169" s="212">
        <f>IF('Cumulative Cost Share Budget'!L168='Split CS budget (G)'!$L$1,'Cumulative Cost Share Budget'!R168,0)</f>
        <v>0</v>
      </c>
      <c r="S169" s="61">
        <f>IF('Cumulative Cost Share Budget'!L168='Split CS budget (G)'!$L$1,'Cumulative Cost Share Budget'!S168,0)</f>
        <v>0</v>
      </c>
      <c r="T169" s="16"/>
      <c r="U169" s="323"/>
      <c r="V169" s="323"/>
      <c r="W169" s="323"/>
      <c r="X169" s="323"/>
      <c r="Y169" s="323"/>
    </row>
    <row r="170" spans="1:25" ht="15" hidden="1">
      <c r="A170" s="449"/>
      <c r="B170" s="486"/>
      <c r="C170" s="480"/>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(G)'!$L$1,'Cumulative Cost Share Budget'!Q169,0)</f>
        <v>0</v>
      </c>
      <c r="R170" s="212">
        <f>IF('Cumulative Cost Share Budget'!L169='Split CS budget (G)'!$L$1,'Cumulative Cost Share Budget'!R169,0)</f>
        <v>0</v>
      </c>
      <c r="S170" s="61">
        <f>IF('Cumulative Cost Share Budget'!L169='Split CS budget (G)'!$L$1,'Cumulative Cost Share Budget'!S169,0)</f>
        <v>0</v>
      </c>
      <c r="T170" s="16"/>
      <c r="U170" s="324"/>
      <c r="V170" s="324"/>
      <c r="W170" s="324"/>
      <c r="X170" s="324"/>
      <c r="Y170" s="324"/>
    </row>
    <row r="171" spans="1:25" hidden="1">
      <c r="A171" s="449"/>
      <c r="B171" s="486"/>
      <c r="C171" s="480"/>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(G)'!$L$1,'Cumulative Cost Share Budget'!Q170,0)</f>
        <v>0</v>
      </c>
      <c r="R171" s="212">
        <f>IF('Cumulative Cost Share Budget'!L170='Split CS budget (G)'!$L$1,'Cumulative Cost Share Budget'!R170,0)</f>
        <v>0</v>
      </c>
      <c r="S171" s="61">
        <f>IF('Cumulative Cost Share Budget'!L170='Split CS budget (G)'!$L$1,'Cumulative Cost Share Budget'!S170,0)</f>
        <v>0</v>
      </c>
      <c r="T171" s="16"/>
      <c r="U171" s="323"/>
      <c r="V171" s="323"/>
      <c r="W171" s="323"/>
      <c r="X171" s="323"/>
      <c r="Y171" s="323"/>
    </row>
    <row r="172" spans="1:25" hidden="1">
      <c r="A172" s="449"/>
      <c r="B172" s="481"/>
      <c r="C172" s="480"/>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5">
        <f>IF('Cumulative Cost Share Budget'!$L172='Split CS budget (G)'!$L$1,'Cumulative Cost Share Budget'!A172,0)</f>
        <v>0</v>
      </c>
      <c r="B173" s="480">
        <f>IF('Cumulative Cost Share Budget'!$L172='Split CS budget (G)'!$L$1,'Cumulative Cost Share Budget'!B172,0)</f>
        <v>0</v>
      </c>
      <c r="C173" s="481"/>
      <c r="D173" s="33" t="s">
        <v>123</v>
      </c>
      <c r="E173" s="76">
        <f>ROUND($R173*$S173,6)</f>
        <v>0</v>
      </c>
      <c r="F173" s="76">
        <f>ROUND($R174*$S174,6)</f>
        <v>0</v>
      </c>
      <c r="G173" s="76">
        <f>ROUND($R175*$S175,6)</f>
        <v>0</v>
      </c>
      <c r="H173" s="76">
        <f>ROUND($R176*$S176,6)</f>
        <v>0</v>
      </c>
      <c r="I173" s="76">
        <f>ROUND($R177*$S177,6)</f>
        <v>0</v>
      </c>
      <c r="J173" s="46"/>
      <c r="M173" s="133">
        <f>IF('Cumulative Cost Share Budget'!L172='Split CS budget (G)'!$L$1,'Cumulative Cost Share Budget'!M172,0)</f>
        <v>0</v>
      </c>
      <c r="N173" s="214">
        <f>IF('Cumulative Cost Share Budget'!L172='Split CS budget (G)'!$L$1,'Cumulative Cost Share Budget'!N172,0)</f>
        <v>0</v>
      </c>
      <c r="O173" s="214">
        <f>IF('Cumulative Cost Share Budget'!$L172='Split CS budget (G)'!$L$1,'Cumulative Cost Share Budget'!O172,0)</f>
        <v>0</v>
      </c>
      <c r="P173" s="209">
        <f>IF('Cumulative Cost Share Budget'!L172='Split CS budget (G)'!$L$1,'Cumulative Cost Share Budget'!P172,0)</f>
        <v>0</v>
      </c>
      <c r="Q173" s="211">
        <f>IF('Cumulative Cost Share Budget'!L172='Split CS budget (G)'!$L$1,'Cumulative Cost Share Budget'!Q172,0)</f>
        <v>0</v>
      </c>
      <c r="R173" s="212">
        <f>IF('Cumulative Cost Share Budget'!L172='Split CS budget (G)'!$L$1,'Cumulative Cost Share Budget'!R172,0)</f>
        <v>0</v>
      </c>
      <c r="S173" s="61">
        <f>IF('Cumulative Cost Share Budget'!L172='Split CS budget (G)'!$L$1,'Cumulative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93">
        <f>IF('Cumulative Cost Share Budget'!$L173='Split CS budget (G)'!$L$1,'Cumulative Cost Share Budget'!A173,0)</f>
        <v>0</v>
      </c>
      <c r="B174" s="545">
        <f>IF('Cumulative Cost Share Budget'!$L173='Split CS budget (G)'!$L$1,'Cumulative Cost Share Budget'!B173,0)</f>
        <v>0</v>
      </c>
      <c r="C174" s="480"/>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(G)'!$L$1,'Cumulative Cost Share Budget'!Q173,0)</f>
        <v>0</v>
      </c>
      <c r="R174" s="212">
        <f>IF('Cumulative Cost Share Budget'!L173='Split CS budget (G)'!$L$1,'Cumulative Cost Share Budget'!R173,0)</f>
        <v>0</v>
      </c>
      <c r="S174" s="61">
        <f>IF('Cumulative Cost Share Budget'!L173='Split CS budget (G)'!$L$1,'Cumulative Cost Share Budget'!S173,0)</f>
        <v>0</v>
      </c>
      <c r="T174" s="16"/>
      <c r="U174" s="324"/>
      <c r="V174" s="324"/>
      <c r="W174" s="324"/>
      <c r="X174" s="324"/>
      <c r="Y174" s="324"/>
    </row>
    <row r="175" spans="1:25" hidden="1">
      <c r="A175" s="449"/>
      <c r="B175" s="486"/>
      <c r="C175" s="480"/>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(G)'!$L$1,'Cumulative Cost Share Budget'!Q174,0)</f>
        <v>0</v>
      </c>
      <c r="R175" s="212">
        <f>IF('Cumulative Cost Share Budget'!L174='Split CS budget (G)'!$L$1,'Cumulative Cost Share Budget'!R174,0)</f>
        <v>0</v>
      </c>
      <c r="S175" s="61">
        <f>IF('Cumulative Cost Share Budget'!L174='Split CS budget (G)'!$L$1,'Cumulative Cost Share Budget'!S174,0)</f>
        <v>0</v>
      </c>
      <c r="T175" s="16"/>
      <c r="U175" s="323"/>
      <c r="V175" s="323"/>
      <c r="W175" s="323"/>
      <c r="X175" s="323"/>
      <c r="Y175" s="323"/>
    </row>
    <row r="176" spans="1:25" ht="15" hidden="1">
      <c r="A176" s="449"/>
      <c r="B176" s="486"/>
      <c r="C176" s="480"/>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(G)'!$L$1,'Cumulative Cost Share Budget'!Q175,0)</f>
        <v>0</v>
      </c>
      <c r="R176" s="212">
        <f>IF('Cumulative Cost Share Budget'!L175='Split CS budget (G)'!$L$1,'Cumulative Cost Share Budget'!R175,0)</f>
        <v>0</v>
      </c>
      <c r="S176" s="61">
        <f>IF('Cumulative Cost Share Budget'!L175='Split CS budget (G)'!$L$1,'Cumulative Cost Share Budget'!S175,0)</f>
        <v>0</v>
      </c>
      <c r="T176" s="16"/>
      <c r="U176" s="324"/>
      <c r="V176" s="324"/>
      <c r="W176" s="324"/>
      <c r="X176" s="324"/>
      <c r="Y176" s="324"/>
    </row>
    <row r="177" spans="1:25" hidden="1">
      <c r="A177" s="449"/>
      <c r="B177" s="486"/>
      <c r="C177" s="480"/>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(G)'!$L$1,'Cumulative Cost Share Budget'!Q176,0)</f>
        <v>0</v>
      </c>
      <c r="R177" s="212">
        <f>IF('Cumulative Cost Share Budget'!L176='Split CS budget (G)'!$L$1,'Cumulative Cost Share Budget'!R176,0)</f>
        <v>0</v>
      </c>
      <c r="S177" s="61">
        <f>IF('Cumulative Cost Share Budget'!L176='Split CS budget (G)'!$L$1,'Cumulative Cost Share Budget'!S176,0)</f>
        <v>0</v>
      </c>
      <c r="T177" s="16"/>
      <c r="U177" s="323"/>
      <c r="V177" s="323"/>
      <c r="W177" s="323"/>
      <c r="X177" s="323"/>
      <c r="Y177" s="323"/>
    </row>
    <row r="178" spans="1:25" hidden="1">
      <c r="A178" s="449"/>
      <c r="B178" s="481"/>
      <c r="C178" s="480"/>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5">
        <f>IF('Cumulative Cost Share Budget'!$L178='Split CS budget (G)'!$L$1,'Cumulative Cost Share Budget'!A178,0)</f>
        <v>0</v>
      </c>
      <c r="B179" s="480">
        <f>IF('Cumulative Cost Share Budget'!$L178='Split CS budget (G)'!$L$1,'Cumulative Cost Share Budget'!B178,0)</f>
        <v>0</v>
      </c>
      <c r="C179" s="481"/>
      <c r="D179" s="33" t="s">
        <v>123</v>
      </c>
      <c r="E179" s="76">
        <f>ROUND($R179*$S179,6)</f>
        <v>0</v>
      </c>
      <c r="F179" s="76">
        <f>ROUND($R180*$S180,6)</f>
        <v>0</v>
      </c>
      <c r="G179" s="76">
        <f>ROUND($R181*$S181,6)</f>
        <v>0</v>
      </c>
      <c r="H179" s="76">
        <f>ROUND($R182*$S182,6)</f>
        <v>0</v>
      </c>
      <c r="I179" s="76">
        <f>ROUND($R183*$S183,6)</f>
        <v>0</v>
      </c>
      <c r="J179" s="46"/>
      <c r="M179" s="133">
        <f>IF('Cumulative Cost Share Budget'!L178='Split CS budget (G)'!$L$1,'Cumulative Cost Share Budget'!M178,0)</f>
        <v>0</v>
      </c>
      <c r="N179" s="214">
        <f>IF('Cumulative Cost Share Budget'!L178='Split CS budget (G)'!$L$1,'Cumulative Cost Share Budget'!N178,0)</f>
        <v>0</v>
      </c>
      <c r="O179" s="214">
        <f>IF('Cumulative Cost Share Budget'!$L178='Split CS budget (G)'!$L$1,'Cumulative Cost Share Budget'!O178,0)</f>
        <v>0</v>
      </c>
      <c r="P179" s="209">
        <f>IF('Cumulative Cost Share Budget'!L178='Split CS budget (G)'!$L$1,'Cumulative Cost Share Budget'!P178,0)</f>
        <v>0</v>
      </c>
      <c r="Q179" s="211">
        <f>IF('Cumulative Cost Share Budget'!L178='Split CS budget (G)'!$L$1,'Cumulative Cost Share Budget'!Q178,0)</f>
        <v>0</v>
      </c>
      <c r="R179" s="212">
        <f>IF('Cumulative Cost Share Budget'!L178='Split CS budget (G)'!$L$1,'Cumulative Cost Share Budget'!R178,0)</f>
        <v>0</v>
      </c>
      <c r="S179" s="61">
        <f>IF('Cumulative Cost Share Budget'!L178='Split CS budget (G)'!$L$1,'Cumulative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93">
        <f>IF('Cumulative Cost Share Budget'!$L179='Split CS budget (G)'!$L$1,'Cumulative Cost Share Budget'!A179,0)</f>
        <v>0</v>
      </c>
      <c r="B180" s="545">
        <f>IF('Cumulative Cost Share Budget'!$L179='Split CS budget (G)'!$L$1,'Cumulative Cost Share Budget'!B179,0)</f>
        <v>0</v>
      </c>
      <c r="C180" s="480"/>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(G)'!$L$1,'Cumulative Cost Share Budget'!Q179,0)</f>
        <v>0</v>
      </c>
      <c r="R180" s="212">
        <f>IF('Cumulative Cost Share Budget'!L179='Split CS budget (G)'!$L$1,'Cumulative Cost Share Budget'!R179,0)</f>
        <v>0</v>
      </c>
      <c r="S180" s="61">
        <f>IF('Cumulative Cost Share Budget'!L179='Split CS budget (G)'!$L$1,'Cumulative Cost Share Budget'!S179,0)</f>
        <v>0</v>
      </c>
      <c r="T180" s="16"/>
      <c r="U180" s="324"/>
      <c r="V180" s="324"/>
      <c r="W180" s="324"/>
      <c r="X180" s="324"/>
      <c r="Y180" s="324"/>
    </row>
    <row r="181" spans="1:25" hidden="1">
      <c r="A181" s="449"/>
      <c r="B181" s="486"/>
      <c r="C181" s="480"/>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(G)'!$L$1,'Cumulative Cost Share Budget'!Q180,0)</f>
        <v>0</v>
      </c>
      <c r="R181" s="212">
        <f>IF('Cumulative Cost Share Budget'!L180='Split CS budget (G)'!$L$1,'Cumulative Cost Share Budget'!R180,0)</f>
        <v>0</v>
      </c>
      <c r="S181" s="61">
        <f>IF('Cumulative Cost Share Budget'!L180='Split CS budget (G)'!$L$1,'Cumulative Cost Share Budget'!S180,0)</f>
        <v>0</v>
      </c>
      <c r="T181" s="16"/>
      <c r="U181" s="323"/>
      <c r="V181" s="323"/>
      <c r="W181" s="323"/>
      <c r="X181" s="323"/>
      <c r="Y181" s="323"/>
    </row>
    <row r="182" spans="1:25" ht="15" hidden="1">
      <c r="A182" s="449"/>
      <c r="B182" s="486"/>
      <c r="C182" s="480"/>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(G)'!$L$1,'Cumulative Cost Share Budget'!Q181,0)</f>
        <v>0</v>
      </c>
      <c r="R182" s="212">
        <f>IF('Cumulative Cost Share Budget'!L181='Split CS budget (G)'!$L$1,'Cumulative Cost Share Budget'!R181,0)</f>
        <v>0</v>
      </c>
      <c r="S182" s="61">
        <f>IF('Cumulative Cost Share Budget'!L181='Split CS budget (G)'!$L$1,'Cumulative Cost Share Budget'!S181,0)</f>
        <v>0</v>
      </c>
      <c r="T182" s="16"/>
      <c r="U182" s="324"/>
      <c r="V182" s="324"/>
      <c r="W182" s="324"/>
      <c r="X182" s="324"/>
      <c r="Y182" s="324"/>
    </row>
    <row r="183" spans="1:25" hidden="1">
      <c r="A183" s="449"/>
      <c r="B183" s="486"/>
      <c r="C183" s="480"/>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(G)'!$L$1,'Cumulative Cost Share Budget'!Q182,0)</f>
        <v>0</v>
      </c>
      <c r="R183" s="212">
        <f>IF('Cumulative Cost Share Budget'!L182='Split CS budget (G)'!$L$1,'Cumulative Cost Share Budget'!R182,0)</f>
        <v>0</v>
      </c>
      <c r="S183" s="61">
        <f>IF('Cumulative Cost Share Budget'!L182='Split CS budget (G)'!$L$1,'Cumulative Cost Share Budget'!S182,0)</f>
        <v>0</v>
      </c>
      <c r="T183" s="16"/>
      <c r="U183" s="323"/>
      <c r="V183" s="323"/>
      <c r="W183" s="323"/>
      <c r="X183" s="323"/>
      <c r="Y183" s="323"/>
    </row>
    <row r="184" spans="1:25" hidden="1">
      <c r="A184" s="449"/>
      <c r="B184" s="481"/>
      <c r="C184" s="480"/>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5">
        <f>IF('Cumulative Cost Share Budget'!$L184='Split CS budget (G)'!$L$1,'Cumulative Cost Share Budget'!A184,0)</f>
        <v>0</v>
      </c>
      <c r="B185" s="480">
        <f>IF('Cumulative Cost Share Budget'!$L184='Split CS budget (G)'!$L$1,'Cumulative Cost Share Budget'!B184,0)</f>
        <v>0</v>
      </c>
      <c r="C185" s="481"/>
      <c r="D185" s="33" t="s">
        <v>123</v>
      </c>
      <c r="E185" s="76">
        <f>ROUND($R185*$S185,6)</f>
        <v>0</v>
      </c>
      <c r="F185" s="76">
        <f>ROUND($R186*$S186,6)</f>
        <v>0</v>
      </c>
      <c r="G185" s="76">
        <f>ROUND($R187*$S187,6)</f>
        <v>0</v>
      </c>
      <c r="H185" s="76">
        <f>ROUND($R188*$S188,6)</f>
        <v>0</v>
      </c>
      <c r="I185" s="76">
        <f>ROUND($R189*$S189,6)</f>
        <v>0</v>
      </c>
      <c r="J185" s="46"/>
      <c r="M185" s="133">
        <f>IF('Cumulative Cost Share Budget'!L184='Split CS budget (G)'!$L$1,'Cumulative Cost Share Budget'!M184,0)</f>
        <v>0</v>
      </c>
      <c r="N185" s="214">
        <f>IF('Cumulative Cost Share Budget'!L184='Split CS budget (G)'!$L$1,'Cumulative Cost Share Budget'!N184,0)</f>
        <v>0</v>
      </c>
      <c r="O185" s="214">
        <f>IF('Cumulative Cost Share Budget'!$L184='Split CS budget (G)'!$L$1,'Cumulative Cost Share Budget'!O184,0)</f>
        <v>0</v>
      </c>
      <c r="P185" s="209">
        <f>IF('Cumulative Cost Share Budget'!L184='Split CS budget (G)'!$L$1,'Cumulative Cost Share Budget'!P184,0)</f>
        <v>0</v>
      </c>
      <c r="Q185" s="211">
        <f>IF('Cumulative Cost Share Budget'!L184='Split CS budget (G)'!$L$1,'Cumulative Cost Share Budget'!Q184,0)</f>
        <v>0</v>
      </c>
      <c r="R185" s="212">
        <f>IF('Cumulative Cost Share Budget'!L184='Split CS budget (G)'!$L$1,'Cumulative Cost Share Budget'!R184,0)</f>
        <v>0</v>
      </c>
      <c r="S185" s="61">
        <f>IF('Cumulative Cost Share Budget'!L184='Split CS budget (G)'!$L$1,'Cumulative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93">
        <f>IF('Cumulative Cost Share Budget'!$L185='Split CS budget (G)'!$L$1,'Cumulative Cost Share Budget'!A185,0)</f>
        <v>0</v>
      </c>
      <c r="B186" s="545">
        <f>IF('Cumulative Cost Share Budget'!$L185='Split CS budget (G)'!$L$1,'Cumulative Cost Share Budget'!B185,0)</f>
        <v>0</v>
      </c>
      <c r="C186" s="480"/>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(G)'!$L$1,'Cumulative Cost Share Budget'!Q185,0)</f>
        <v>0</v>
      </c>
      <c r="R186" s="212">
        <f>IF('Cumulative Cost Share Budget'!L185='Split CS budget (G)'!$L$1,'Cumulative Cost Share Budget'!R185,0)</f>
        <v>0</v>
      </c>
      <c r="S186" s="61">
        <f>IF('Cumulative Cost Share Budget'!L185='Split CS budget (G)'!$L$1,'Cumulative Cost Share Budget'!S185,0)</f>
        <v>0</v>
      </c>
      <c r="T186" s="16"/>
      <c r="U186" s="324"/>
      <c r="V186" s="324"/>
      <c r="W186" s="324"/>
      <c r="X186" s="324"/>
      <c r="Y186" s="324"/>
    </row>
    <row r="187" spans="1:25" hidden="1">
      <c r="A187" s="449"/>
      <c r="B187" s="486"/>
      <c r="C187" s="480"/>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(G)'!$L$1,'Cumulative Cost Share Budget'!Q186,0)</f>
        <v>0</v>
      </c>
      <c r="R187" s="212">
        <f>IF('Cumulative Cost Share Budget'!L186='Split CS budget (G)'!$L$1,'Cumulative Cost Share Budget'!R186,0)</f>
        <v>0</v>
      </c>
      <c r="S187" s="61">
        <f>IF('Cumulative Cost Share Budget'!L186='Split CS budget (G)'!$L$1,'Cumulative Cost Share Budget'!S186,0)</f>
        <v>0</v>
      </c>
      <c r="T187" s="16"/>
      <c r="U187" s="323"/>
      <c r="V187" s="323"/>
      <c r="W187" s="323"/>
      <c r="X187" s="323"/>
      <c r="Y187" s="323"/>
    </row>
    <row r="188" spans="1:25" ht="15" hidden="1">
      <c r="A188" s="449"/>
      <c r="B188" s="486"/>
      <c r="C188" s="480"/>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(G)'!$L$1,'Cumulative Cost Share Budget'!Q187,0)</f>
        <v>0</v>
      </c>
      <c r="R188" s="212">
        <f>IF('Cumulative Cost Share Budget'!L187='Split CS budget (G)'!$L$1,'Cumulative Cost Share Budget'!R187,0)</f>
        <v>0</v>
      </c>
      <c r="S188" s="61">
        <f>IF('Cumulative Cost Share Budget'!L187='Split CS budget (G)'!$L$1,'Cumulative Cost Share Budget'!S187,0)</f>
        <v>0</v>
      </c>
      <c r="T188" s="16"/>
      <c r="U188" s="324"/>
      <c r="V188" s="324"/>
      <c r="W188" s="324"/>
      <c r="X188" s="324"/>
      <c r="Y188" s="324"/>
    </row>
    <row r="189" spans="1:25" hidden="1">
      <c r="A189" s="449"/>
      <c r="B189" s="486"/>
      <c r="C189" s="480"/>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(G)'!$L$1,'Cumulative Cost Share Budget'!Q188,0)</f>
        <v>0</v>
      </c>
      <c r="R189" s="212">
        <f>IF('Cumulative Cost Share Budget'!L188='Split CS budget (G)'!$L$1,'Cumulative Cost Share Budget'!R188,0)</f>
        <v>0</v>
      </c>
      <c r="S189" s="61">
        <f>IF('Cumulative Cost Share Budget'!L188='Split CS budget (G)'!$L$1,'Cumulative Cost Share Budget'!S188,0)</f>
        <v>0</v>
      </c>
      <c r="T189" s="16"/>
      <c r="U189" s="323"/>
      <c r="V189" s="323"/>
      <c r="W189" s="323"/>
      <c r="X189" s="323"/>
      <c r="Y189" s="323"/>
    </row>
    <row r="190" spans="1:25" hidden="1">
      <c r="A190" s="449"/>
      <c r="B190" s="481"/>
      <c r="C190" s="480"/>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5">
        <f>IF('Cumulative Cost Share Budget'!$L190='Split CS budget (G)'!$L$1,'Cumulative Cost Share Budget'!A190,0)</f>
        <v>0</v>
      </c>
      <c r="B191" s="480">
        <f>IF('Cumulative Cost Share Budget'!$L190='Split CS budget (G)'!$L$1,'Cumulative Cost Share Budget'!B190,0)</f>
        <v>0</v>
      </c>
      <c r="C191" s="481"/>
      <c r="D191" s="33" t="s">
        <v>123</v>
      </c>
      <c r="E191" s="76">
        <f>ROUND($R191*$S191,6)</f>
        <v>0</v>
      </c>
      <c r="F191" s="76">
        <f>ROUND($R192*$S192,6)</f>
        <v>0</v>
      </c>
      <c r="G191" s="76">
        <f>ROUND($R193*$S193,6)</f>
        <v>0</v>
      </c>
      <c r="H191" s="76">
        <f>ROUND($R194*$S194,6)</f>
        <v>0</v>
      </c>
      <c r="I191" s="76">
        <f>ROUND($R195*$S195,6)</f>
        <v>0</v>
      </c>
      <c r="J191" s="46"/>
      <c r="M191" s="133">
        <f>IF('Cumulative Cost Share Budget'!L190='Split CS budget (G)'!$L$1,'Cumulative Cost Share Budget'!M190,0)</f>
        <v>0</v>
      </c>
      <c r="N191" s="214">
        <f>IF('Cumulative Cost Share Budget'!L190='Split CS budget (G)'!$L$1,'Cumulative Cost Share Budget'!N190,0)</f>
        <v>0</v>
      </c>
      <c r="O191" s="214">
        <f>IF('Cumulative Cost Share Budget'!$L190='Split CS budget (G)'!$L$1,'Cumulative Cost Share Budget'!O190,0)</f>
        <v>0</v>
      </c>
      <c r="P191" s="209">
        <f>IF('Cumulative Cost Share Budget'!L190='Split CS budget (G)'!$L$1,'Cumulative Cost Share Budget'!P190,0)</f>
        <v>0</v>
      </c>
      <c r="Q191" s="211">
        <f>IF('Cumulative Cost Share Budget'!L190='Split CS budget (G)'!$L$1,'Cumulative Cost Share Budget'!Q190,0)</f>
        <v>0</v>
      </c>
      <c r="R191" s="212">
        <f>IF('Cumulative Cost Share Budget'!L190='Split CS budget (G)'!$L$1,'Cumulative Cost Share Budget'!R190,0)</f>
        <v>0</v>
      </c>
      <c r="S191" s="61">
        <f>IF('Cumulative Cost Share Budget'!L190='Split CS budget (G)'!$L$1,'Cumulative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93">
        <f>IF('Cumulative Cost Share Budget'!$L191='Split CS budget (G)'!$L$1,'Cumulative Cost Share Budget'!A191,0)</f>
        <v>0</v>
      </c>
      <c r="B192" s="545">
        <f>IF('Cumulative Cost Share Budget'!$L191='Split CS budget (G)'!$L$1,'Cumulative Cost Share Budget'!B191,0)</f>
        <v>0</v>
      </c>
      <c r="C192" s="480"/>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(G)'!$L$1,'Cumulative Cost Share Budget'!Q191,0)</f>
        <v>0</v>
      </c>
      <c r="R192" s="212">
        <f>IF('Cumulative Cost Share Budget'!L191='Split CS budget (G)'!$L$1,'Cumulative Cost Share Budget'!R191,0)</f>
        <v>0</v>
      </c>
      <c r="S192" s="61">
        <f>IF('Cumulative Cost Share Budget'!L191='Split CS budget (G)'!$L$1,'Cumulative Cost Share Budget'!S191,0)</f>
        <v>0</v>
      </c>
      <c r="T192" s="16"/>
      <c r="U192" s="324"/>
      <c r="V192" s="324"/>
      <c r="W192" s="324"/>
      <c r="X192" s="324"/>
      <c r="Y192" s="324"/>
    </row>
    <row r="193" spans="1:25" hidden="1">
      <c r="A193" s="449"/>
      <c r="B193" s="486"/>
      <c r="C193" s="480"/>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(G)'!$L$1,'Cumulative Cost Share Budget'!Q192,0)</f>
        <v>0</v>
      </c>
      <c r="R193" s="212">
        <f>IF('Cumulative Cost Share Budget'!L192='Split CS budget (G)'!$L$1,'Cumulative Cost Share Budget'!R192,0)</f>
        <v>0</v>
      </c>
      <c r="S193" s="61">
        <f>IF('Cumulative Cost Share Budget'!L192='Split CS budget (G)'!$L$1,'Cumulative Cost Share Budget'!S192,0)</f>
        <v>0</v>
      </c>
      <c r="T193" s="16"/>
      <c r="U193" s="323"/>
      <c r="V193" s="323"/>
      <c r="W193" s="323"/>
      <c r="X193" s="323"/>
      <c r="Y193" s="323"/>
    </row>
    <row r="194" spans="1:25" ht="15" hidden="1">
      <c r="A194" s="449"/>
      <c r="B194" s="486"/>
      <c r="C194" s="480"/>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(G)'!$L$1,'Cumulative Cost Share Budget'!Q193,0)</f>
        <v>0</v>
      </c>
      <c r="R194" s="212">
        <f>IF('Cumulative Cost Share Budget'!L193='Split CS budget (G)'!$L$1,'Cumulative Cost Share Budget'!R193,0)</f>
        <v>0</v>
      </c>
      <c r="S194" s="61">
        <f>IF('Cumulative Cost Share Budget'!L193='Split CS budget (G)'!$L$1,'Cumulative Cost Share Budget'!S193,0)</f>
        <v>0</v>
      </c>
      <c r="T194" s="16"/>
      <c r="U194" s="324"/>
      <c r="V194" s="324"/>
      <c r="W194" s="324"/>
      <c r="X194" s="324"/>
      <c r="Y194" s="324"/>
    </row>
    <row r="195" spans="1:25" hidden="1">
      <c r="A195" s="449"/>
      <c r="B195" s="486"/>
      <c r="C195" s="480"/>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(G)'!$L$1,'Cumulative Cost Share Budget'!Q194,0)</f>
        <v>0</v>
      </c>
      <c r="R195" s="212">
        <f>IF('Cumulative Cost Share Budget'!L194='Split CS budget (G)'!$L$1,'Cumulative Cost Share Budget'!R194,0)</f>
        <v>0</v>
      </c>
      <c r="S195" s="61">
        <f>IF('Cumulative Cost Share Budget'!L194='Split CS budget (G)'!$L$1,'Cumulative Cost Share Budget'!S194,0)</f>
        <v>0</v>
      </c>
      <c r="T195" s="16"/>
      <c r="U195" s="323"/>
      <c r="V195" s="323"/>
      <c r="W195" s="323"/>
      <c r="X195" s="323"/>
      <c r="Y195" s="323"/>
    </row>
    <row r="196" spans="1:25" hidden="1">
      <c r="A196" s="449"/>
      <c r="B196" s="481"/>
      <c r="C196" s="480"/>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5">
        <f>IF('Cumulative Cost Share Budget'!$L196='Split CS budget (G)'!$L$1,'Cumulative Cost Share Budget'!A196,0)</f>
        <v>0</v>
      </c>
      <c r="B197" s="480">
        <f>IF('Cumulative Cost Share Budget'!$L196='Split CS budget (G)'!$L$1,'Cumulative Cost Share Budget'!B196,0)</f>
        <v>0</v>
      </c>
      <c r="C197" s="481"/>
      <c r="D197" s="33" t="s">
        <v>123</v>
      </c>
      <c r="E197" s="76">
        <f>ROUND($R197*$S197,6)</f>
        <v>0</v>
      </c>
      <c r="F197" s="76">
        <f>ROUND($R198*$S198,6)</f>
        <v>0</v>
      </c>
      <c r="G197" s="76">
        <f>ROUND($R199*$S199,6)</f>
        <v>0</v>
      </c>
      <c r="H197" s="76">
        <f>ROUND($R200*$S200,6)</f>
        <v>0</v>
      </c>
      <c r="I197" s="76">
        <f>ROUND($R201*$S201,6)</f>
        <v>0</v>
      </c>
      <c r="J197" s="46"/>
      <c r="M197" s="133">
        <f>IF('Cumulative Cost Share Budget'!L196='Split CS budget (G)'!$L$1,'Cumulative Cost Share Budget'!M196,0)</f>
        <v>0</v>
      </c>
      <c r="N197" s="214">
        <f>IF('Cumulative Cost Share Budget'!L196='Split CS budget (G)'!$L$1,'Cumulative Cost Share Budget'!N196,0)</f>
        <v>0</v>
      </c>
      <c r="O197" s="214">
        <f>IF('Cumulative Cost Share Budget'!$L196='Split CS budget (G)'!$L$1,'Cumulative Cost Share Budget'!O196,0)</f>
        <v>0</v>
      </c>
      <c r="P197" s="209">
        <f>IF('Cumulative Cost Share Budget'!L196='Split CS budget (G)'!$L$1,'Cumulative Cost Share Budget'!P196,0)</f>
        <v>0</v>
      </c>
      <c r="Q197" s="211">
        <f>IF('Cumulative Cost Share Budget'!L196='Split CS budget (G)'!$L$1,'Cumulative Cost Share Budget'!Q196,0)</f>
        <v>0</v>
      </c>
      <c r="R197" s="212">
        <f>IF('Cumulative Cost Share Budget'!L196='Split CS budget (G)'!$L$1,'Cumulative Cost Share Budget'!R196,0)</f>
        <v>0</v>
      </c>
      <c r="S197" s="61">
        <f>IF('Cumulative Cost Share Budget'!L196='Split CS budget (G)'!$L$1,'Cumulative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93">
        <f>IF('Cumulative Cost Share Budget'!$L197='Split CS budget (G)'!$L$1,'Cumulative Cost Share Budget'!A197,0)</f>
        <v>0</v>
      </c>
      <c r="B198" s="545">
        <f>IF('Cumulative Cost Share Budget'!$L197='Split CS budget (G)'!$L$1,'Cumulative Cost Share Budget'!B197,0)</f>
        <v>0</v>
      </c>
      <c r="C198" s="480"/>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(G)'!$L$1,'Cumulative Cost Share Budget'!Q197,0)</f>
        <v>0</v>
      </c>
      <c r="R198" s="212">
        <f>IF('Cumulative Cost Share Budget'!L197='Split CS budget (G)'!$L$1,'Cumulative Cost Share Budget'!R197,0)</f>
        <v>0</v>
      </c>
      <c r="S198" s="61">
        <f>IF('Cumulative Cost Share Budget'!L197='Split CS budget (G)'!$L$1,'Cumulative Cost Share Budget'!S197,0)</f>
        <v>0</v>
      </c>
      <c r="T198" s="16"/>
      <c r="U198" s="324"/>
      <c r="V198" s="324"/>
      <c r="W198" s="324"/>
      <c r="X198" s="324"/>
      <c r="Y198" s="324"/>
    </row>
    <row r="199" spans="1:25" hidden="1">
      <c r="A199" s="449"/>
      <c r="B199" s="486"/>
      <c r="C199" s="480"/>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(G)'!$L$1,'Cumulative Cost Share Budget'!Q198,0)</f>
        <v>0</v>
      </c>
      <c r="R199" s="212">
        <f>IF('Cumulative Cost Share Budget'!L198='Split CS budget (G)'!$L$1,'Cumulative Cost Share Budget'!R198,0)</f>
        <v>0</v>
      </c>
      <c r="S199" s="61">
        <f>IF('Cumulative Cost Share Budget'!L198='Split CS budget (G)'!$L$1,'Cumulative Cost Share Budget'!S198,0)</f>
        <v>0</v>
      </c>
      <c r="T199" s="16"/>
      <c r="U199" s="323"/>
      <c r="V199" s="323"/>
      <c r="W199" s="323"/>
      <c r="X199" s="323"/>
      <c r="Y199" s="323"/>
    </row>
    <row r="200" spans="1:25" ht="15" hidden="1">
      <c r="A200" s="449"/>
      <c r="B200" s="486"/>
      <c r="C200" s="480"/>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(G)'!$L$1,'Cumulative Cost Share Budget'!Q199,0)</f>
        <v>0</v>
      </c>
      <c r="R200" s="212">
        <f>IF('Cumulative Cost Share Budget'!L199='Split CS budget (G)'!$L$1,'Cumulative Cost Share Budget'!R199,0)</f>
        <v>0</v>
      </c>
      <c r="S200" s="61">
        <f>IF('Cumulative Cost Share Budget'!L199='Split CS budget (G)'!$L$1,'Cumulative Cost Share Budget'!S199,0)</f>
        <v>0</v>
      </c>
      <c r="T200" s="16"/>
      <c r="U200" s="324"/>
      <c r="V200" s="324"/>
      <c r="W200" s="324"/>
      <c r="X200" s="324"/>
      <c r="Y200" s="324"/>
    </row>
    <row r="201" spans="1:25" hidden="1">
      <c r="A201" s="449"/>
      <c r="B201" s="486"/>
      <c r="C201" s="480"/>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(G)'!$L$1,'Cumulative Cost Share Budget'!Q200,0)</f>
        <v>0</v>
      </c>
      <c r="R201" s="212">
        <f>IF('Cumulative Cost Share Budget'!L200='Split CS budget (G)'!$L$1,'Cumulative Cost Share Budget'!R200,0)</f>
        <v>0</v>
      </c>
      <c r="S201" s="61">
        <f>IF('Cumulative Cost Share Budget'!L200='Split CS budget (G)'!$L$1,'Cumulative Cost Share Budget'!S200,0)</f>
        <v>0</v>
      </c>
      <c r="T201" s="16"/>
      <c r="U201" s="323"/>
      <c r="V201" s="323"/>
      <c r="W201" s="323"/>
      <c r="X201" s="323"/>
      <c r="Y201" s="323"/>
    </row>
    <row r="202" spans="1:25" hidden="1">
      <c r="A202" s="449"/>
      <c r="B202" s="481"/>
      <c r="C202" s="480"/>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5">
        <f>IF('Cumulative Cost Share Budget'!$L202='Split CS budget (G)'!$L$1,'Cumulative Cost Share Budget'!A202,0)</f>
        <v>0</v>
      </c>
      <c r="B203" s="480">
        <f>IF('Cumulative Cost Share Budget'!$L202='Split CS budget (G)'!$L$1,'Cumulative Cost Share Budget'!B202,0)</f>
        <v>0</v>
      </c>
      <c r="C203" s="481"/>
      <c r="D203" s="33" t="s">
        <v>123</v>
      </c>
      <c r="E203" s="76">
        <f>ROUND($R203*$S203,6)</f>
        <v>0</v>
      </c>
      <c r="F203" s="76">
        <f>ROUND($R204*$S204,6)</f>
        <v>0</v>
      </c>
      <c r="G203" s="76">
        <f>ROUND($R205*$S205,6)</f>
        <v>0</v>
      </c>
      <c r="H203" s="76">
        <f>ROUND($R206*$S206,6)</f>
        <v>0</v>
      </c>
      <c r="I203" s="76">
        <f>ROUND($R207*$S207,6)</f>
        <v>0</v>
      </c>
      <c r="J203" s="46"/>
      <c r="M203" s="133">
        <f>IF('Cumulative Cost Share Budget'!L202='Split CS budget (G)'!$L$1,'Cumulative Cost Share Budget'!M202,0)</f>
        <v>0</v>
      </c>
      <c r="N203" s="214">
        <f>IF('Cumulative Cost Share Budget'!L202='Split CS budget (G)'!$L$1,'Cumulative Cost Share Budget'!N202,0)</f>
        <v>0</v>
      </c>
      <c r="O203" s="214">
        <f>IF('Cumulative Cost Share Budget'!$L202='Split CS budget (G)'!$L$1,'Cumulative Cost Share Budget'!O202,0)</f>
        <v>0</v>
      </c>
      <c r="P203" s="209">
        <f>IF('Cumulative Cost Share Budget'!L202='Split CS budget (G)'!$L$1,'Cumulative Cost Share Budget'!P202,0)</f>
        <v>0</v>
      </c>
      <c r="Q203" s="211">
        <f>IF('Cumulative Cost Share Budget'!L202='Split CS budget (G)'!$L$1,'Cumulative Cost Share Budget'!Q202,0)</f>
        <v>0</v>
      </c>
      <c r="R203" s="212">
        <f>IF('Cumulative Cost Share Budget'!L202='Split CS budget (G)'!$L$1,'Cumulative Cost Share Budget'!R202,0)</f>
        <v>0</v>
      </c>
      <c r="S203" s="61">
        <f>IF('Cumulative Cost Share Budget'!L202='Split CS budget (G)'!$L$1,'Cumulative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93">
        <f>IF('Cumulative Cost Share Budget'!$L203='Split CS budget (G)'!$L$1,'Cumulative Cost Share Budget'!A203,0)</f>
        <v>0</v>
      </c>
      <c r="B204" s="545">
        <f>IF('Cumulative Cost Share Budget'!$L203='Split CS budget (G)'!$L$1,'Cumulative Cost Share Budget'!B203,0)</f>
        <v>0</v>
      </c>
      <c r="C204" s="480"/>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(G)'!$L$1,'Cumulative Cost Share Budget'!Q203,0)</f>
        <v>0</v>
      </c>
      <c r="R204" s="212">
        <f>IF('Cumulative Cost Share Budget'!L203='Split CS budget (G)'!$L$1,'Cumulative Cost Share Budget'!R203,0)</f>
        <v>0</v>
      </c>
      <c r="S204" s="61">
        <f>IF('Cumulative Cost Share Budget'!L203='Split CS budget (G)'!$L$1,'Cumulative Cost Share Budget'!S203,0)</f>
        <v>0</v>
      </c>
      <c r="T204" s="16"/>
      <c r="U204" s="324"/>
      <c r="V204" s="324"/>
      <c r="W204" s="324"/>
      <c r="X204" s="324"/>
      <c r="Y204" s="324"/>
    </row>
    <row r="205" spans="1:25" hidden="1">
      <c r="A205" s="449"/>
      <c r="B205" s="486"/>
      <c r="C205" s="480"/>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(G)'!$L$1,'Cumulative Cost Share Budget'!Q204,0)</f>
        <v>0</v>
      </c>
      <c r="R205" s="212">
        <f>IF('Cumulative Cost Share Budget'!L204='Split CS budget (G)'!$L$1,'Cumulative Cost Share Budget'!R204,0)</f>
        <v>0</v>
      </c>
      <c r="S205" s="61">
        <f>IF('Cumulative Cost Share Budget'!L204='Split CS budget (G)'!$L$1,'Cumulative Cost Share Budget'!S204,0)</f>
        <v>0</v>
      </c>
      <c r="T205" s="16"/>
      <c r="U205" s="323"/>
      <c r="V205" s="323"/>
      <c r="W205" s="323"/>
      <c r="X205" s="323"/>
      <c r="Y205" s="323"/>
    </row>
    <row r="206" spans="1:25" ht="15" hidden="1">
      <c r="A206" s="449"/>
      <c r="B206" s="486"/>
      <c r="C206" s="480"/>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(G)'!$L$1,'Cumulative Cost Share Budget'!Q205,0)</f>
        <v>0</v>
      </c>
      <c r="R206" s="212">
        <f>IF('Cumulative Cost Share Budget'!L205='Split CS budget (G)'!$L$1,'Cumulative Cost Share Budget'!R205,0)</f>
        <v>0</v>
      </c>
      <c r="S206" s="61">
        <f>IF('Cumulative Cost Share Budget'!L205='Split CS budget (G)'!$L$1,'Cumulative Cost Share Budget'!S205,0)</f>
        <v>0</v>
      </c>
      <c r="T206" s="16"/>
      <c r="U206" s="324"/>
      <c r="V206" s="324"/>
      <c r="W206" s="324"/>
      <c r="X206" s="324"/>
      <c r="Y206" s="324"/>
    </row>
    <row r="207" spans="1:25" hidden="1">
      <c r="A207" s="449"/>
      <c r="B207" s="486"/>
      <c r="C207" s="480"/>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(G)'!$L$1,'Cumulative Cost Share Budget'!Q206,0)</f>
        <v>0</v>
      </c>
      <c r="R207" s="212">
        <f>IF('Cumulative Cost Share Budget'!L206='Split CS budget (G)'!$L$1,'Cumulative Cost Share Budget'!R206,0)</f>
        <v>0</v>
      </c>
      <c r="S207" s="61">
        <f>IF('Cumulative Cost Share Budget'!L206='Split CS budget (G)'!$L$1,'Cumulative Cost Share Budget'!S206,0)</f>
        <v>0</v>
      </c>
      <c r="T207" s="16"/>
      <c r="U207" s="323"/>
      <c r="V207" s="323"/>
      <c r="W207" s="323"/>
      <c r="X207" s="323"/>
      <c r="Y207" s="323"/>
    </row>
    <row r="208" spans="1:25" hidden="1">
      <c r="A208" s="449"/>
      <c r="B208" s="481"/>
      <c r="C208" s="480"/>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5">
        <f>IF('Cumulative Cost Share Budget'!$L208='Split CS budget (G)'!$L$1,'Cumulative Cost Share Budget'!A208,0)</f>
        <v>0</v>
      </c>
      <c r="B209" s="480">
        <f>IF('Cumulative Cost Share Budget'!$L208='Split CS budget (G)'!$L$1,'Cumulative Cost Share Budget'!B208,0)</f>
        <v>0</v>
      </c>
      <c r="C209" s="481"/>
      <c r="D209" s="33" t="s">
        <v>123</v>
      </c>
      <c r="E209" s="76">
        <f>ROUND($R209*$S209,6)</f>
        <v>0</v>
      </c>
      <c r="F209" s="76">
        <f>ROUND($R210*$S210,6)</f>
        <v>0</v>
      </c>
      <c r="G209" s="76">
        <f>ROUND($R211*$S211,6)</f>
        <v>0</v>
      </c>
      <c r="H209" s="76">
        <f>ROUND($R212*$S212,6)</f>
        <v>0</v>
      </c>
      <c r="I209" s="76">
        <f>ROUND($R213*$S213,6)</f>
        <v>0</v>
      </c>
      <c r="J209" s="46"/>
      <c r="M209" s="133">
        <f>IF('Cumulative Cost Share Budget'!L208='Split CS budget (G)'!$L$1,'Cumulative Cost Share Budget'!M208,0)</f>
        <v>0</v>
      </c>
      <c r="N209" s="214">
        <f>IF('Cumulative Cost Share Budget'!L208='Split CS budget (G)'!$L$1,'Cumulative Cost Share Budget'!N208,0)</f>
        <v>0</v>
      </c>
      <c r="O209" s="214">
        <f>IF('Cumulative Cost Share Budget'!$L208='Split CS budget (G)'!$L$1,'Cumulative Cost Share Budget'!O208,0)</f>
        <v>0</v>
      </c>
      <c r="P209" s="209">
        <f>IF('Cumulative Cost Share Budget'!L208='Split CS budget (G)'!$L$1,'Cumulative Cost Share Budget'!P208,0)</f>
        <v>0</v>
      </c>
      <c r="Q209" s="211">
        <f>IF('Cumulative Cost Share Budget'!L208='Split CS budget (G)'!$L$1,'Cumulative Cost Share Budget'!Q208,0)</f>
        <v>0</v>
      </c>
      <c r="R209" s="212">
        <f>IF('Cumulative Cost Share Budget'!L208='Split CS budget (G)'!$L$1,'Cumulative Cost Share Budget'!R208,0)</f>
        <v>0</v>
      </c>
      <c r="S209" s="61">
        <f>IF('Cumulative Cost Share Budget'!L208='Split CS budget (G)'!$L$1,'Cumulative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93">
        <f>IF('Cumulative Cost Share Budget'!$L209='Split CS budget (G)'!$L$1,'Cumulative Cost Share Budget'!A209,0)</f>
        <v>0</v>
      </c>
      <c r="B210" s="545">
        <f>IF('Cumulative Cost Share Budget'!$L209='Split CS budget (G)'!$L$1,'Cumulative Cost Share Budget'!B209,0)</f>
        <v>0</v>
      </c>
      <c r="C210" s="480"/>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(G)'!$L$1,'Cumulative Cost Share Budget'!Q209,0)</f>
        <v>0</v>
      </c>
      <c r="R210" s="212">
        <f>IF('Cumulative Cost Share Budget'!L209='Split CS budget (G)'!$L$1,'Cumulative Cost Share Budget'!R209,0)</f>
        <v>0</v>
      </c>
      <c r="S210" s="61">
        <f>IF('Cumulative Cost Share Budget'!L209='Split CS budget (G)'!$L$1,'Cumulative Cost Share Budget'!S209,0)</f>
        <v>0</v>
      </c>
      <c r="T210" s="16"/>
      <c r="U210" s="324"/>
      <c r="V210" s="324"/>
      <c r="W210" s="324"/>
      <c r="X210" s="324"/>
      <c r="Y210" s="324"/>
    </row>
    <row r="211" spans="1:25" hidden="1">
      <c r="A211" s="449"/>
      <c r="B211" s="486"/>
      <c r="C211" s="480"/>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(G)'!$L$1,'Cumulative Cost Share Budget'!Q210,0)</f>
        <v>0</v>
      </c>
      <c r="R211" s="212">
        <f>IF('Cumulative Cost Share Budget'!L210='Split CS budget (G)'!$L$1,'Cumulative Cost Share Budget'!R210,0)</f>
        <v>0</v>
      </c>
      <c r="S211" s="61">
        <f>IF('Cumulative Cost Share Budget'!L210='Split CS budget (G)'!$L$1,'Cumulative Cost Share Budget'!S210,0)</f>
        <v>0</v>
      </c>
      <c r="T211" s="16"/>
      <c r="U211" s="323"/>
      <c r="V211" s="323"/>
      <c r="W211" s="323"/>
      <c r="X211" s="323"/>
      <c r="Y211" s="323"/>
    </row>
    <row r="212" spans="1:25" ht="15" hidden="1">
      <c r="A212" s="449"/>
      <c r="B212" s="486"/>
      <c r="C212" s="480"/>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(G)'!$L$1,'Cumulative Cost Share Budget'!Q211,0)</f>
        <v>0</v>
      </c>
      <c r="R212" s="212">
        <f>IF('Cumulative Cost Share Budget'!L211='Split CS budget (G)'!$L$1,'Cumulative Cost Share Budget'!R211,0)</f>
        <v>0</v>
      </c>
      <c r="S212" s="61">
        <f>IF('Cumulative Cost Share Budget'!L211='Split CS budget (G)'!$L$1,'Cumulative Cost Share Budget'!S211,0)</f>
        <v>0</v>
      </c>
      <c r="T212" s="16"/>
      <c r="U212" s="324"/>
      <c r="V212" s="324"/>
      <c r="W212" s="324"/>
      <c r="X212" s="324"/>
      <c r="Y212" s="324"/>
    </row>
    <row r="213" spans="1:25" hidden="1">
      <c r="A213" s="449"/>
      <c r="B213" s="486"/>
      <c r="C213" s="480"/>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(G)'!$L$1,'Cumulative Cost Share Budget'!Q212,0)</f>
        <v>0</v>
      </c>
      <c r="R213" s="212">
        <f>IF('Cumulative Cost Share Budget'!L212='Split CS budget (G)'!$L$1,'Cumulative Cost Share Budget'!R212,0)</f>
        <v>0</v>
      </c>
      <c r="S213" s="61">
        <f>IF('Cumulative Cost Share Budget'!L212='Split CS budget (G)'!$L$1,'Cumulative Cost Share Budget'!S212,0)</f>
        <v>0</v>
      </c>
      <c r="T213" s="16"/>
      <c r="U213" s="323"/>
      <c r="V213" s="323"/>
      <c r="W213" s="323"/>
      <c r="X213" s="323"/>
      <c r="Y213" s="323"/>
    </row>
    <row r="214" spans="1:25" hidden="1">
      <c r="A214" s="449"/>
      <c r="B214" s="481"/>
      <c r="C214" s="480"/>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5">
        <f>IF('Cumulative Cost Share Budget'!$L214='Split CS budget (G)'!$L$1,'Cumulative Cost Share Budget'!A214,0)</f>
        <v>0</v>
      </c>
      <c r="B215" s="480">
        <f>IF('Cumulative Cost Share Budget'!$L214='Split CS budget (G)'!$L$1,'Cumulative Cost Share Budget'!B214,0)</f>
        <v>0</v>
      </c>
      <c r="C215" s="481"/>
      <c r="D215" s="33" t="s">
        <v>123</v>
      </c>
      <c r="E215" s="76">
        <f>ROUND($R215*$S215,6)</f>
        <v>0</v>
      </c>
      <c r="F215" s="76">
        <f>ROUND($R216*$S216,6)</f>
        <v>0</v>
      </c>
      <c r="G215" s="76">
        <f>ROUND($R217*$S217,6)</f>
        <v>0</v>
      </c>
      <c r="H215" s="76">
        <f>ROUND($R218*$S218,6)</f>
        <v>0</v>
      </c>
      <c r="I215" s="76">
        <f>ROUND($R219*$S219,6)</f>
        <v>0</v>
      </c>
      <c r="J215" s="46"/>
      <c r="M215" s="133">
        <f>IF('Cumulative Cost Share Budget'!L214='Split CS budget (G)'!$L$1,'Cumulative Cost Share Budget'!M214,0)</f>
        <v>0</v>
      </c>
      <c r="N215" s="214">
        <f>IF('Cumulative Cost Share Budget'!L214='Split CS budget (G)'!$L$1,'Cumulative Cost Share Budget'!N214,0)</f>
        <v>0</v>
      </c>
      <c r="O215" s="214">
        <f>IF('Cumulative Cost Share Budget'!$L214='Split CS budget (G)'!$L$1,'Cumulative Cost Share Budget'!O214,0)</f>
        <v>0</v>
      </c>
      <c r="P215" s="209">
        <f>IF('Cumulative Cost Share Budget'!L214='Split CS budget (G)'!$L$1,'Cumulative Cost Share Budget'!P214,0)</f>
        <v>0</v>
      </c>
      <c r="Q215" s="211">
        <f>IF('Cumulative Cost Share Budget'!L214='Split CS budget (G)'!$L$1,'Cumulative Cost Share Budget'!Q214,0)</f>
        <v>0</v>
      </c>
      <c r="R215" s="212">
        <f>IF('Cumulative Cost Share Budget'!L214='Split CS budget (G)'!$L$1,'Cumulative Cost Share Budget'!R214,0)</f>
        <v>0</v>
      </c>
      <c r="S215" s="61">
        <f>IF('Cumulative Cost Share Budget'!L214='Split CS budget (G)'!$L$1,'Cumulative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93">
        <f>IF('Cumulative Cost Share Budget'!$L215='Split CS budget (G)'!$L$1,'Cumulative Cost Share Budget'!A215,0)</f>
        <v>0</v>
      </c>
      <c r="B216" s="545">
        <f>IF('Cumulative Cost Share Budget'!$L215='Split CS budget (G)'!$L$1,'Cumulative Cost Share Budget'!B215,0)</f>
        <v>0</v>
      </c>
      <c r="C216" s="480"/>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(G)'!$L$1,'Cumulative Cost Share Budget'!Q215,0)</f>
        <v>0</v>
      </c>
      <c r="R216" s="212">
        <f>IF('Cumulative Cost Share Budget'!L215='Split CS budget (G)'!$L$1,'Cumulative Cost Share Budget'!R215,0)</f>
        <v>0</v>
      </c>
      <c r="S216" s="61">
        <f>IF('Cumulative Cost Share Budget'!L215='Split CS budget (G)'!$L$1,'Cumulative Cost Share Budget'!S215,0)</f>
        <v>0</v>
      </c>
      <c r="T216" s="16"/>
      <c r="U216" s="324"/>
      <c r="V216" s="324"/>
      <c r="W216" s="324"/>
      <c r="X216" s="324"/>
      <c r="Y216" s="324"/>
    </row>
    <row r="217" spans="1:25" hidden="1">
      <c r="A217" s="449"/>
      <c r="B217" s="486"/>
      <c r="C217" s="480"/>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(G)'!$L$1,'Cumulative Cost Share Budget'!Q216,0)</f>
        <v>0</v>
      </c>
      <c r="R217" s="212">
        <f>IF('Cumulative Cost Share Budget'!L216='Split CS budget (G)'!$L$1,'Cumulative Cost Share Budget'!R216,0)</f>
        <v>0</v>
      </c>
      <c r="S217" s="61">
        <f>IF('Cumulative Cost Share Budget'!L216='Split CS budget (G)'!$L$1,'Cumulative Cost Share Budget'!S216,0)</f>
        <v>0</v>
      </c>
      <c r="T217" s="16"/>
      <c r="U217" s="323"/>
      <c r="V217" s="323"/>
      <c r="W217" s="323"/>
      <c r="X217" s="323"/>
      <c r="Y217" s="323"/>
    </row>
    <row r="218" spans="1:25" ht="15" hidden="1">
      <c r="A218" s="449"/>
      <c r="B218" s="486"/>
      <c r="C218" s="480"/>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(G)'!$L$1,'Cumulative Cost Share Budget'!Q217,0)</f>
        <v>0</v>
      </c>
      <c r="R218" s="212">
        <f>IF('Cumulative Cost Share Budget'!L217='Split CS budget (G)'!$L$1,'Cumulative Cost Share Budget'!R217,0)</f>
        <v>0</v>
      </c>
      <c r="S218" s="61">
        <f>IF('Cumulative Cost Share Budget'!L217='Split CS budget (G)'!$L$1,'Cumulative Cost Share Budget'!S217,0)</f>
        <v>0</v>
      </c>
      <c r="T218" s="16"/>
      <c r="U218" s="324"/>
      <c r="V218" s="324"/>
      <c r="W218" s="324"/>
      <c r="X218" s="324"/>
      <c r="Y218" s="324"/>
    </row>
    <row r="219" spans="1:25" hidden="1">
      <c r="A219" s="449"/>
      <c r="B219" s="486"/>
      <c r="C219" s="480"/>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(G)'!$L$1,'Cumulative Cost Share Budget'!Q218,0)</f>
        <v>0</v>
      </c>
      <c r="R219" s="212">
        <f>IF('Cumulative Cost Share Budget'!L218='Split CS budget (G)'!$L$1,'Cumulative Cost Share Budget'!R218,0)</f>
        <v>0</v>
      </c>
      <c r="S219" s="61">
        <f>IF('Cumulative Cost Share Budget'!L218='Split CS budget (G)'!$L$1,'Cumulative Cost Share Budget'!S218,0)</f>
        <v>0</v>
      </c>
      <c r="T219" s="16"/>
      <c r="U219" s="323"/>
      <c r="V219" s="323"/>
      <c r="W219" s="323"/>
      <c r="X219" s="323"/>
      <c r="Y219" s="323"/>
    </row>
    <row r="220" spans="1:25" hidden="1">
      <c r="A220" s="449"/>
      <c r="B220" s="481"/>
      <c r="C220" s="480"/>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5">
        <f>IF('Cumulative Cost Share Budget'!$L220='Split CS budget (G)'!$L$1,'Cumulative Cost Share Budget'!A220,0)</f>
        <v>0</v>
      </c>
      <c r="B221" s="480">
        <f>IF('Cumulative Cost Share Budget'!$L220='Split CS budget (G)'!$L$1,'Cumulative Cost Share Budget'!B220,0)</f>
        <v>0</v>
      </c>
      <c r="C221" s="481"/>
      <c r="D221" s="33" t="s">
        <v>123</v>
      </c>
      <c r="E221" s="76">
        <f>ROUND($R221*$S221,6)</f>
        <v>0</v>
      </c>
      <c r="F221" s="76">
        <f>ROUND($R222*$S222,6)</f>
        <v>0</v>
      </c>
      <c r="G221" s="76">
        <f>ROUND($R223*$S223,6)</f>
        <v>0</v>
      </c>
      <c r="H221" s="76">
        <f>ROUND($R224*$S224,6)</f>
        <v>0</v>
      </c>
      <c r="I221" s="76">
        <f>ROUND($R225*$S225,6)</f>
        <v>0</v>
      </c>
      <c r="J221" s="46"/>
      <c r="M221" s="133">
        <f>IF('Cumulative Cost Share Budget'!L220='Split CS budget (G)'!$L$1,'Cumulative Cost Share Budget'!M220,0)</f>
        <v>0</v>
      </c>
      <c r="N221" s="214">
        <f>IF('Cumulative Cost Share Budget'!L220='Split CS budget (G)'!$L$1,'Cumulative Cost Share Budget'!N220,0)</f>
        <v>0</v>
      </c>
      <c r="O221" s="214">
        <f>IF('Cumulative Cost Share Budget'!$L220='Split CS budget (G)'!$L$1,'Cumulative Cost Share Budget'!O220,0)</f>
        <v>0</v>
      </c>
      <c r="P221" s="209">
        <f>IF('Cumulative Cost Share Budget'!L220='Split CS budget (G)'!$L$1,'Cumulative Cost Share Budget'!P220,0)</f>
        <v>0</v>
      </c>
      <c r="Q221" s="211">
        <f>IF('Cumulative Cost Share Budget'!L220='Split CS budget (G)'!$L$1,'Cumulative Cost Share Budget'!Q220,0)</f>
        <v>0</v>
      </c>
      <c r="R221" s="212">
        <f>IF('Cumulative Cost Share Budget'!L220='Split CS budget (G)'!$L$1,'Cumulative Cost Share Budget'!R220,0)</f>
        <v>0</v>
      </c>
      <c r="S221" s="61">
        <f>IF('Cumulative Cost Share Budget'!L220='Split CS budget (G)'!$L$1,'Cumulative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93">
        <f>IF('Cumulative Cost Share Budget'!$L221='Split CS budget (G)'!$L$1,'Cumulative Cost Share Budget'!A221,0)</f>
        <v>0</v>
      </c>
      <c r="B222" s="545">
        <f>IF('Cumulative Cost Share Budget'!$L221='Split CS budget (G)'!$L$1,'Cumulative Cost Share Budget'!B221,0)</f>
        <v>0</v>
      </c>
      <c r="C222" s="480"/>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(G)'!$L$1,'Cumulative Cost Share Budget'!Q221,0)</f>
        <v>0</v>
      </c>
      <c r="R222" s="212">
        <f>IF('Cumulative Cost Share Budget'!L221='Split CS budget (G)'!$L$1,'Cumulative Cost Share Budget'!R221,0)</f>
        <v>0</v>
      </c>
      <c r="S222" s="61">
        <f>IF('Cumulative Cost Share Budget'!L221='Split CS budget (G)'!$L$1,'Cumulative Cost Share Budget'!S221,0)</f>
        <v>0</v>
      </c>
      <c r="T222" s="16"/>
      <c r="U222" s="324"/>
      <c r="V222" s="324"/>
      <c r="W222" s="324"/>
      <c r="X222" s="324"/>
      <c r="Y222" s="324"/>
    </row>
    <row r="223" spans="1:25" hidden="1">
      <c r="A223" s="449"/>
      <c r="B223" s="486"/>
      <c r="C223" s="480"/>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(G)'!$L$1,'Cumulative Cost Share Budget'!Q222,0)</f>
        <v>0</v>
      </c>
      <c r="R223" s="212">
        <f>IF('Cumulative Cost Share Budget'!L222='Split CS budget (G)'!$L$1,'Cumulative Cost Share Budget'!R222,0)</f>
        <v>0</v>
      </c>
      <c r="S223" s="61">
        <f>IF('Cumulative Cost Share Budget'!L222='Split CS budget (G)'!$L$1,'Cumulative Cost Share Budget'!S222,0)</f>
        <v>0</v>
      </c>
      <c r="T223" s="16"/>
      <c r="U223" s="323"/>
      <c r="V223" s="323"/>
      <c r="W223" s="323"/>
      <c r="X223" s="323"/>
      <c r="Y223" s="323"/>
    </row>
    <row r="224" spans="1:25" ht="15" hidden="1">
      <c r="A224" s="449"/>
      <c r="B224" s="486"/>
      <c r="C224" s="480"/>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(G)'!$L$1,'Cumulative Cost Share Budget'!Q223,0)</f>
        <v>0</v>
      </c>
      <c r="R224" s="212">
        <f>IF('Cumulative Cost Share Budget'!L223='Split CS budget (G)'!$L$1,'Cumulative Cost Share Budget'!R223,0)</f>
        <v>0</v>
      </c>
      <c r="S224" s="61">
        <f>IF('Cumulative Cost Share Budget'!L223='Split CS budget (G)'!$L$1,'Cumulative Cost Share Budget'!S223,0)</f>
        <v>0</v>
      </c>
      <c r="T224" s="16"/>
      <c r="U224" s="324"/>
      <c r="V224" s="324"/>
      <c r="W224" s="324"/>
      <c r="X224" s="324"/>
      <c r="Y224" s="324"/>
    </row>
    <row r="225" spans="1:25" hidden="1">
      <c r="A225" s="449"/>
      <c r="B225" s="486"/>
      <c r="C225" s="480"/>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(G)'!$L$1,'Cumulative Cost Share Budget'!Q224,0)</f>
        <v>0</v>
      </c>
      <c r="R225" s="212">
        <f>IF('Cumulative Cost Share Budget'!L224='Split CS budget (G)'!$L$1,'Cumulative Cost Share Budget'!R224,0)</f>
        <v>0</v>
      </c>
      <c r="S225" s="61">
        <f>IF('Cumulative Cost Share Budget'!L224='Split CS budget (G)'!$L$1,'Cumulative Cost Share Budget'!S224,0)</f>
        <v>0</v>
      </c>
      <c r="T225" s="16"/>
      <c r="U225" s="323"/>
      <c r="V225" s="323"/>
      <c r="W225" s="323"/>
      <c r="X225" s="323"/>
      <c r="Y225" s="323"/>
    </row>
    <row r="226" spans="1:25" hidden="1">
      <c r="A226" s="449"/>
      <c r="B226" s="481"/>
      <c r="C226" s="480"/>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5">
        <f>IF('Cumulative Cost Share Budget'!$L226='Split CS budget (G)'!$L$1,'Cumulative Cost Share Budget'!A226,0)</f>
        <v>0</v>
      </c>
      <c r="B227" s="480">
        <f>IF('Cumulative Cost Share Budget'!$L226='Split CS budget (G)'!$L$1,'Cumulative Cost Share Budget'!B226,0)</f>
        <v>0</v>
      </c>
      <c r="C227" s="481"/>
      <c r="D227" s="33" t="s">
        <v>123</v>
      </c>
      <c r="E227" s="76">
        <f>ROUND($R227*$S227,6)</f>
        <v>0</v>
      </c>
      <c r="F227" s="76">
        <f>ROUND($R228*$S228,6)</f>
        <v>0</v>
      </c>
      <c r="G227" s="76">
        <f>ROUND($R229*$S229,6)</f>
        <v>0</v>
      </c>
      <c r="H227" s="76">
        <f>ROUND($R230*$S230,6)</f>
        <v>0</v>
      </c>
      <c r="I227" s="76">
        <f>ROUND($R231*$S231,6)</f>
        <v>0</v>
      </c>
      <c r="J227" s="46"/>
      <c r="M227" s="133">
        <f>IF('Cumulative Cost Share Budget'!L226='Split CS budget (G)'!$L$1,'Cumulative Cost Share Budget'!M226,0)</f>
        <v>0</v>
      </c>
      <c r="N227" s="214">
        <f>IF('Cumulative Cost Share Budget'!L226='Split CS budget (G)'!$L$1,'Cumulative Cost Share Budget'!N226,0)</f>
        <v>0</v>
      </c>
      <c r="O227" s="214">
        <f>IF('Cumulative Cost Share Budget'!$L226='Split CS budget (G)'!$L$1,'Cumulative Cost Share Budget'!O226,0)</f>
        <v>0</v>
      </c>
      <c r="P227" s="209">
        <f>IF('Cumulative Cost Share Budget'!L226='Split CS budget (G)'!$L$1,'Cumulative Cost Share Budget'!P226,0)</f>
        <v>0</v>
      </c>
      <c r="Q227" s="211">
        <f>IF('Cumulative Cost Share Budget'!L226='Split CS budget (G)'!$L$1,'Cumulative Cost Share Budget'!Q226,0)</f>
        <v>0</v>
      </c>
      <c r="R227" s="212">
        <f>IF('Cumulative Cost Share Budget'!L226='Split CS budget (G)'!$L$1,'Cumulative Cost Share Budget'!R226,0)</f>
        <v>0</v>
      </c>
      <c r="S227" s="61">
        <f>IF('Cumulative Cost Share Budget'!L226='Split CS budget (G)'!$L$1,'Cumulative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93">
        <f>IF('Cumulative Cost Share Budget'!$L227='Split CS budget (G)'!$L$1,'Cumulative Cost Share Budget'!A227,0)</f>
        <v>0</v>
      </c>
      <c r="B228" s="545">
        <f>IF('Cumulative Cost Share Budget'!$L227='Split CS budget (G)'!$L$1,'Cumulative Cost Share Budget'!B227,0)</f>
        <v>0</v>
      </c>
      <c r="C228" s="480"/>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(G)'!$L$1,'Cumulative Cost Share Budget'!Q227,0)</f>
        <v>0</v>
      </c>
      <c r="R228" s="212">
        <f>IF('Cumulative Cost Share Budget'!L227='Split CS budget (G)'!$L$1,'Cumulative Cost Share Budget'!R227,0)</f>
        <v>0</v>
      </c>
      <c r="S228" s="61">
        <f>IF('Cumulative Cost Share Budget'!L227='Split CS budget (G)'!$L$1,'Cumulative Cost Share Budget'!S227,0)</f>
        <v>0</v>
      </c>
      <c r="T228" s="16"/>
      <c r="U228" s="324"/>
      <c r="V228" s="324"/>
      <c r="W228" s="324"/>
      <c r="X228" s="324"/>
      <c r="Y228" s="324"/>
    </row>
    <row r="229" spans="1:25" hidden="1">
      <c r="A229" s="449"/>
      <c r="B229" s="486"/>
      <c r="C229" s="480"/>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(G)'!$L$1,'Cumulative Cost Share Budget'!Q228,0)</f>
        <v>0</v>
      </c>
      <c r="R229" s="212">
        <f>IF('Cumulative Cost Share Budget'!L228='Split CS budget (G)'!$L$1,'Cumulative Cost Share Budget'!R228,0)</f>
        <v>0</v>
      </c>
      <c r="S229" s="61">
        <f>IF('Cumulative Cost Share Budget'!L228='Split CS budget (G)'!$L$1,'Cumulative Cost Share Budget'!S228,0)</f>
        <v>0</v>
      </c>
      <c r="T229" s="16"/>
      <c r="U229" s="323"/>
      <c r="V229" s="323"/>
      <c r="W229" s="323"/>
      <c r="X229" s="323"/>
      <c r="Y229" s="323"/>
    </row>
    <row r="230" spans="1:25" ht="15" hidden="1">
      <c r="A230" s="449"/>
      <c r="B230" s="486"/>
      <c r="C230" s="480"/>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(G)'!$L$1,'Cumulative Cost Share Budget'!Q229,0)</f>
        <v>0</v>
      </c>
      <c r="R230" s="212">
        <f>IF('Cumulative Cost Share Budget'!L229='Split CS budget (G)'!$L$1,'Cumulative Cost Share Budget'!R229,0)</f>
        <v>0</v>
      </c>
      <c r="S230" s="61">
        <f>IF('Cumulative Cost Share Budget'!L229='Split CS budget (G)'!$L$1,'Cumulative Cost Share Budget'!S229,0)</f>
        <v>0</v>
      </c>
      <c r="T230" s="16"/>
      <c r="U230" s="324"/>
      <c r="V230" s="324"/>
      <c r="W230" s="324"/>
      <c r="X230" s="324"/>
      <c r="Y230" s="324"/>
    </row>
    <row r="231" spans="1:25" hidden="1">
      <c r="A231" s="449"/>
      <c r="B231" s="486"/>
      <c r="C231" s="480"/>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(G)'!$L$1,'Cumulative Cost Share Budget'!Q230,0)</f>
        <v>0</v>
      </c>
      <c r="R231" s="212">
        <f>IF('Cumulative Cost Share Budget'!L230='Split CS budget (G)'!$L$1,'Cumulative Cost Share Budget'!R230,0)</f>
        <v>0</v>
      </c>
      <c r="S231" s="61">
        <f>IF('Cumulative Cost Share Budget'!L230='Split CS budget (G)'!$L$1,'Cumulative Cost Share Budget'!S230,0)</f>
        <v>0</v>
      </c>
      <c r="T231" s="16"/>
      <c r="U231" s="323"/>
      <c r="V231" s="323"/>
      <c r="W231" s="323"/>
      <c r="X231" s="323"/>
      <c r="Y231" s="323"/>
    </row>
    <row r="232" spans="1:25" hidden="1">
      <c r="A232" s="449"/>
      <c r="B232" s="481"/>
      <c r="C232" s="480"/>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5">
        <f>IF('Cumulative Cost Share Budget'!$L232='Split CS budget (G)'!$L$1,'Cumulative Cost Share Budget'!A232,0)</f>
        <v>0</v>
      </c>
      <c r="B233" s="480">
        <f>IF('Cumulative Cost Share Budget'!$L232='Split CS budget (G)'!$L$1,'Cumulative Cost Share Budget'!B232,0)</f>
        <v>0</v>
      </c>
      <c r="C233" s="481"/>
      <c r="D233" s="33" t="s">
        <v>123</v>
      </c>
      <c r="E233" s="76">
        <f>ROUND($R233*$S233,6)</f>
        <v>0</v>
      </c>
      <c r="F233" s="76">
        <f>ROUND($R234*$S234,6)</f>
        <v>0</v>
      </c>
      <c r="G233" s="76">
        <f>ROUND($R235*$S235,6)</f>
        <v>0</v>
      </c>
      <c r="H233" s="76">
        <f>ROUND($R236*$S236,6)</f>
        <v>0</v>
      </c>
      <c r="I233" s="76">
        <f>ROUND($R237*$S237,6)</f>
        <v>0</v>
      </c>
      <c r="J233" s="46"/>
      <c r="M233" s="133">
        <f>IF('Cumulative Cost Share Budget'!L232='Split CS budget (G)'!$L$1,'Cumulative Cost Share Budget'!M232,0)</f>
        <v>0</v>
      </c>
      <c r="N233" s="214">
        <f>IF('Cumulative Cost Share Budget'!L232='Split CS budget (G)'!$L$1,'Cumulative Cost Share Budget'!N232,0)</f>
        <v>0</v>
      </c>
      <c r="O233" s="214">
        <f>IF('Cumulative Cost Share Budget'!$L232='Split CS budget (G)'!$L$1,'Cumulative Cost Share Budget'!O232,0)</f>
        <v>0</v>
      </c>
      <c r="P233" s="209">
        <f>IF('Cumulative Cost Share Budget'!L232='Split CS budget (G)'!$L$1,'Cumulative Cost Share Budget'!P232,0)</f>
        <v>0</v>
      </c>
      <c r="Q233" s="211">
        <f>IF('Cumulative Cost Share Budget'!L232='Split CS budget (G)'!$L$1,'Cumulative Cost Share Budget'!Q232,0)</f>
        <v>0</v>
      </c>
      <c r="R233" s="212">
        <f>IF('Cumulative Cost Share Budget'!L232='Split CS budget (G)'!$L$1,'Cumulative Cost Share Budget'!R232,0)</f>
        <v>0</v>
      </c>
      <c r="S233" s="61">
        <f>IF('Cumulative Cost Share Budget'!L232='Split CS budget (G)'!$L$1,'Cumulative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93">
        <f>IF('Cumulative Cost Share Budget'!$L233='Split CS budget (G)'!$L$1,'Cumulative Cost Share Budget'!A233,0)</f>
        <v>0</v>
      </c>
      <c r="B234" s="545">
        <f>IF('Cumulative Cost Share Budget'!$L233='Split CS budget (G)'!$L$1,'Cumulative Cost Share Budget'!B233,0)</f>
        <v>0</v>
      </c>
      <c r="C234" s="480"/>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(G)'!$L$1,'Cumulative Cost Share Budget'!Q233,0)</f>
        <v>0</v>
      </c>
      <c r="R234" s="212">
        <f>IF('Cumulative Cost Share Budget'!L233='Split CS budget (G)'!$L$1,'Cumulative Cost Share Budget'!R233,0)</f>
        <v>0</v>
      </c>
      <c r="S234" s="61">
        <f>IF('Cumulative Cost Share Budget'!L233='Split CS budget (G)'!$L$1,'Cumulative Cost Share Budget'!S233,0)</f>
        <v>0</v>
      </c>
      <c r="T234" s="16"/>
      <c r="U234" s="324"/>
      <c r="V234" s="324"/>
      <c r="W234" s="324"/>
      <c r="X234" s="324"/>
      <c r="Y234" s="324"/>
    </row>
    <row r="235" spans="1:25" hidden="1">
      <c r="A235" s="449"/>
      <c r="B235" s="486"/>
      <c r="C235" s="480"/>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(G)'!$L$1,'Cumulative Cost Share Budget'!Q234,0)</f>
        <v>0</v>
      </c>
      <c r="R235" s="212">
        <f>IF('Cumulative Cost Share Budget'!L234='Split CS budget (G)'!$L$1,'Cumulative Cost Share Budget'!R234,0)</f>
        <v>0</v>
      </c>
      <c r="S235" s="61">
        <f>IF('Cumulative Cost Share Budget'!L234='Split CS budget (G)'!$L$1,'Cumulative Cost Share Budget'!S234,0)</f>
        <v>0</v>
      </c>
      <c r="T235" s="16"/>
      <c r="U235" s="323"/>
      <c r="V235" s="323"/>
      <c r="W235" s="323"/>
      <c r="X235" s="323"/>
      <c r="Y235" s="323"/>
    </row>
    <row r="236" spans="1:25" ht="15" hidden="1">
      <c r="A236" s="449"/>
      <c r="B236" s="486"/>
      <c r="C236" s="480"/>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(G)'!$L$1,'Cumulative Cost Share Budget'!Q235,0)</f>
        <v>0</v>
      </c>
      <c r="R236" s="212">
        <f>IF('Cumulative Cost Share Budget'!L235='Split CS budget (G)'!$L$1,'Cumulative Cost Share Budget'!R235,0)</f>
        <v>0</v>
      </c>
      <c r="S236" s="61">
        <f>IF('Cumulative Cost Share Budget'!L235='Split CS budget (G)'!$L$1,'Cumulative Cost Share Budget'!S235,0)</f>
        <v>0</v>
      </c>
      <c r="T236" s="16"/>
      <c r="U236" s="324"/>
      <c r="V236" s="324"/>
      <c r="W236" s="324"/>
      <c r="X236" s="324"/>
      <c r="Y236" s="324"/>
    </row>
    <row r="237" spans="1:25" hidden="1">
      <c r="A237" s="449"/>
      <c r="B237" s="486"/>
      <c r="C237" s="480"/>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(G)'!$L$1,'Cumulative Cost Share Budget'!Q236,0)</f>
        <v>0</v>
      </c>
      <c r="R237" s="212">
        <f>IF('Cumulative Cost Share Budget'!L236='Split CS budget (G)'!$L$1,'Cumulative Cost Share Budget'!R236,0)</f>
        <v>0</v>
      </c>
      <c r="S237" s="61">
        <f>IF('Cumulative Cost Share Budget'!L236='Split CS budget (G)'!$L$1,'Cumulative Cost Share Budget'!S236,0)</f>
        <v>0</v>
      </c>
      <c r="T237" s="16"/>
      <c r="U237" s="323"/>
      <c r="V237" s="323"/>
      <c r="W237" s="323"/>
      <c r="X237" s="323"/>
      <c r="Y237" s="323"/>
    </row>
    <row r="238" spans="1:25" hidden="1">
      <c r="A238" s="449"/>
      <c r="B238" s="481"/>
      <c r="C238" s="480"/>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5">
        <f>IF('Cumulative Cost Share Budget'!$L238='Split CS budget (G)'!$L$1,'Cumulative Cost Share Budget'!A238,0)</f>
        <v>0</v>
      </c>
      <c r="B239" s="480">
        <f>IF('Cumulative Cost Share Budget'!$L238='Split CS budget (G)'!$L$1,'Cumulative Cost Share Budget'!B238,0)</f>
        <v>0</v>
      </c>
      <c r="C239" s="481"/>
      <c r="D239" s="33" t="s">
        <v>123</v>
      </c>
      <c r="E239" s="76">
        <f>ROUND($R239*$S239,6)</f>
        <v>0</v>
      </c>
      <c r="F239" s="76">
        <f>ROUND($R240*$S240,6)</f>
        <v>0</v>
      </c>
      <c r="G239" s="76">
        <f>ROUND($R241*$S241,6)</f>
        <v>0</v>
      </c>
      <c r="H239" s="76">
        <f>ROUND($R242*$S242,6)</f>
        <v>0</v>
      </c>
      <c r="I239" s="76">
        <f>ROUND($R243*$S243,6)</f>
        <v>0</v>
      </c>
      <c r="J239" s="46"/>
      <c r="M239" s="133">
        <f>IF('Cumulative Cost Share Budget'!L238='Split CS budget (G)'!$L$1,'Cumulative Cost Share Budget'!M238,0)</f>
        <v>0</v>
      </c>
      <c r="N239" s="214">
        <f>IF('Cumulative Cost Share Budget'!L238='Split CS budget (G)'!$L$1,'Cumulative Cost Share Budget'!N238,0)</f>
        <v>0</v>
      </c>
      <c r="O239" s="214">
        <f>IF('Cumulative Cost Share Budget'!$L238='Split CS budget (G)'!$L$1,'Cumulative Cost Share Budget'!O238,0)</f>
        <v>0</v>
      </c>
      <c r="P239" s="209">
        <f>IF('Cumulative Cost Share Budget'!L238='Split CS budget (G)'!$L$1,'Cumulative Cost Share Budget'!P238,0)</f>
        <v>0</v>
      </c>
      <c r="Q239" s="211">
        <f>IF('Cumulative Cost Share Budget'!L238='Split CS budget (G)'!$L$1,'Cumulative Cost Share Budget'!Q238,0)</f>
        <v>0</v>
      </c>
      <c r="R239" s="212">
        <f>IF('Cumulative Cost Share Budget'!L238='Split CS budget (G)'!$L$1,'Cumulative Cost Share Budget'!R238,0)</f>
        <v>0</v>
      </c>
      <c r="S239" s="61">
        <f>IF('Cumulative Cost Share Budget'!L238='Split CS budget (G)'!$L$1,'Cumulative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93">
        <f>IF('Cumulative Cost Share Budget'!$L239='Split CS budget (G)'!$L$1,'Cumulative Cost Share Budget'!A239,0)</f>
        <v>0</v>
      </c>
      <c r="B240" s="545">
        <f>IF('Cumulative Cost Share Budget'!$L239='Split CS budget (G)'!$L$1,'Cumulative Cost Share Budget'!B239,0)</f>
        <v>0</v>
      </c>
      <c r="C240" s="480"/>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(G)'!$L$1,'Cumulative Cost Share Budget'!Q239,0)</f>
        <v>0</v>
      </c>
      <c r="R240" s="212">
        <f>IF('Cumulative Cost Share Budget'!L239='Split CS budget (G)'!$L$1,'Cumulative Cost Share Budget'!R239,0)</f>
        <v>0</v>
      </c>
      <c r="S240" s="61">
        <f>IF('Cumulative Cost Share Budget'!L239='Split CS budget (G)'!$L$1,'Cumulative Cost Share Budget'!S239,0)</f>
        <v>0</v>
      </c>
      <c r="T240" s="16"/>
      <c r="U240" s="324"/>
      <c r="V240" s="324"/>
      <c r="W240" s="324"/>
      <c r="X240" s="324"/>
      <c r="Y240" s="324"/>
    </row>
    <row r="241" spans="1:25" hidden="1">
      <c r="A241" s="449"/>
      <c r="B241" s="486"/>
      <c r="C241" s="480"/>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(G)'!$L$1,'Cumulative Cost Share Budget'!Q240,0)</f>
        <v>0</v>
      </c>
      <c r="R241" s="212">
        <f>IF('Cumulative Cost Share Budget'!L240='Split CS budget (G)'!$L$1,'Cumulative Cost Share Budget'!R240,0)</f>
        <v>0</v>
      </c>
      <c r="S241" s="61">
        <f>IF('Cumulative Cost Share Budget'!L240='Split CS budget (G)'!$L$1,'Cumulative Cost Share Budget'!S240,0)</f>
        <v>0</v>
      </c>
      <c r="T241" s="16"/>
      <c r="U241" s="323"/>
      <c r="V241" s="323"/>
      <c r="W241" s="323"/>
      <c r="X241" s="323"/>
      <c r="Y241" s="323"/>
    </row>
    <row r="242" spans="1:25" ht="15" hidden="1">
      <c r="A242" s="449"/>
      <c r="B242" s="486"/>
      <c r="C242" s="480"/>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(G)'!$L$1,'Cumulative Cost Share Budget'!Q241,0)</f>
        <v>0</v>
      </c>
      <c r="R242" s="212">
        <f>IF('Cumulative Cost Share Budget'!L241='Split CS budget (G)'!$L$1,'Cumulative Cost Share Budget'!R241,0)</f>
        <v>0</v>
      </c>
      <c r="S242" s="61">
        <f>IF('Cumulative Cost Share Budget'!L241='Split CS budget (G)'!$L$1,'Cumulative Cost Share Budget'!S241,0)</f>
        <v>0</v>
      </c>
      <c r="T242" s="16"/>
      <c r="U242" s="324"/>
      <c r="V242" s="324"/>
      <c r="W242" s="324"/>
      <c r="X242" s="324"/>
      <c r="Y242" s="324"/>
    </row>
    <row r="243" spans="1:25" hidden="1">
      <c r="A243" s="449"/>
      <c r="B243" s="486"/>
      <c r="C243" s="480"/>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(G)'!$L$1,'Cumulative Cost Share Budget'!Q242,0)</f>
        <v>0</v>
      </c>
      <c r="R243" s="212">
        <f>IF('Cumulative Cost Share Budget'!L242='Split CS budget (G)'!$L$1,'Cumulative Cost Share Budget'!R242,0)</f>
        <v>0</v>
      </c>
      <c r="S243" s="61">
        <f>IF('Cumulative Cost Share Budget'!L242='Split CS budget (G)'!$L$1,'Cumulative Cost Share Budget'!S242,0)</f>
        <v>0</v>
      </c>
      <c r="T243" s="16"/>
      <c r="U243" s="323"/>
      <c r="V243" s="323"/>
      <c r="W243" s="323"/>
      <c r="X243" s="323"/>
      <c r="Y243" s="323"/>
    </row>
    <row r="244" spans="1:25" hidden="1">
      <c r="A244" s="449"/>
      <c r="B244" s="481"/>
      <c r="C244" s="480"/>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5">
        <f>IF('Cumulative Cost Share Budget'!$L244='Split CS budget (G)'!$L$1,'Cumulative Cost Share Budget'!A244,0)</f>
        <v>0</v>
      </c>
      <c r="B245" s="480">
        <f>IF('Cumulative Cost Share Budget'!$L244='Split CS budget (G)'!$L$1,'Cumulative Cost Share Budget'!B244,0)</f>
        <v>0</v>
      </c>
      <c r="C245" s="481"/>
      <c r="D245" s="33" t="s">
        <v>123</v>
      </c>
      <c r="E245" s="76">
        <f>ROUND($R245*$S245,6)</f>
        <v>0</v>
      </c>
      <c r="F245" s="76">
        <f>ROUND($R246*$S246,6)</f>
        <v>0</v>
      </c>
      <c r="G245" s="76">
        <f>ROUND($R247*$S247,6)</f>
        <v>0</v>
      </c>
      <c r="H245" s="76">
        <f>ROUND($R248*$S248,6)</f>
        <v>0</v>
      </c>
      <c r="I245" s="76">
        <f>ROUND($R249*$S249,6)</f>
        <v>0</v>
      </c>
      <c r="J245" s="46"/>
      <c r="M245" s="133">
        <f>IF('Cumulative Cost Share Budget'!L244='Split CS budget (G)'!$L$1,'Cumulative Cost Share Budget'!M244,0)</f>
        <v>0</v>
      </c>
      <c r="N245" s="214">
        <f>IF('Cumulative Cost Share Budget'!L244='Split CS budget (G)'!$L$1,'Cumulative Cost Share Budget'!N244,0)</f>
        <v>0</v>
      </c>
      <c r="O245" s="214">
        <f>IF('Cumulative Cost Share Budget'!$L244='Split CS budget (G)'!$L$1,'Cumulative Cost Share Budget'!O244,0)</f>
        <v>0</v>
      </c>
      <c r="P245" s="209">
        <f>IF('Cumulative Cost Share Budget'!L244='Split CS budget (G)'!$L$1,'Cumulative Cost Share Budget'!P244,0)</f>
        <v>0</v>
      </c>
      <c r="Q245" s="211">
        <f>IF('Cumulative Cost Share Budget'!L244='Split CS budget (G)'!$L$1,'Cumulative Cost Share Budget'!Q244,0)</f>
        <v>0</v>
      </c>
      <c r="R245" s="212">
        <f>IF('Cumulative Cost Share Budget'!L244='Split CS budget (G)'!$L$1,'Cumulative Cost Share Budget'!R244,0)</f>
        <v>0</v>
      </c>
      <c r="S245" s="61">
        <f>IF('Cumulative Cost Share Budget'!L244='Split CS budget (G)'!$L$1,'Cumulative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93">
        <f>IF('Cumulative Cost Share Budget'!$L245='Split CS budget (G)'!$L$1,'Cumulative Cost Share Budget'!A245,0)</f>
        <v>0</v>
      </c>
      <c r="B246" s="545">
        <f>IF('Cumulative Cost Share Budget'!$L245='Split CS budget (G)'!$L$1,'Cumulative Cost Share Budget'!B245,0)</f>
        <v>0</v>
      </c>
      <c r="C246" s="480"/>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(G)'!$L$1,'Cumulative Cost Share Budget'!Q245,0)</f>
        <v>0</v>
      </c>
      <c r="R246" s="212">
        <f>IF('Cumulative Cost Share Budget'!L245='Split CS budget (G)'!$L$1,'Cumulative Cost Share Budget'!R245,0)</f>
        <v>0</v>
      </c>
      <c r="S246" s="61">
        <f>IF('Cumulative Cost Share Budget'!L245='Split CS budget (G)'!$L$1,'Cumulative Cost Share Budget'!S245,0)</f>
        <v>0</v>
      </c>
      <c r="T246" s="16"/>
      <c r="U246" s="324"/>
      <c r="V246" s="324"/>
      <c r="W246" s="324"/>
      <c r="X246" s="324"/>
      <c r="Y246" s="324"/>
    </row>
    <row r="247" spans="1:25" hidden="1">
      <c r="A247" s="449"/>
      <c r="B247" s="486"/>
      <c r="C247" s="480"/>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(G)'!$L$1,'Cumulative Cost Share Budget'!Q246,0)</f>
        <v>0</v>
      </c>
      <c r="R247" s="212">
        <f>IF('Cumulative Cost Share Budget'!L246='Split CS budget (G)'!$L$1,'Cumulative Cost Share Budget'!R246,0)</f>
        <v>0</v>
      </c>
      <c r="S247" s="61">
        <f>IF('Cumulative Cost Share Budget'!L246='Split CS budget (G)'!$L$1,'Cumulative Cost Share Budget'!S246,0)</f>
        <v>0</v>
      </c>
      <c r="T247" s="16"/>
      <c r="U247" s="323"/>
      <c r="V247" s="323"/>
      <c r="W247" s="323"/>
      <c r="X247" s="323"/>
      <c r="Y247" s="323"/>
    </row>
    <row r="248" spans="1:25" ht="15" hidden="1">
      <c r="A248" s="449"/>
      <c r="B248" s="486"/>
      <c r="C248" s="480"/>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(G)'!$L$1,'Cumulative Cost Share Budget'!Q247,0)</f>
        <v>0</v>
      </c>
      <c r="R248" s="212">
        <f>IF('Cumulative Cost Share Budget'!L247='Split CS budget (G)'!$L$1,'Cumulative Cost Share Budget'!R247,0)</f>
        <v>0</v>
      </c>
      <c r="S248" s="61">
        <f>IF('Cumulative Cost Share Budget'!L247='Split CS budget (G)'!$L$1,'Cumulative Cost Share Budget'!S247,0)</f>
        <v>0</v>
      </c>
      <c r="T248" s="16"/>
      <c r="U248" s="324"/>
      <c r="V248" s="324"/>
      <c r="W248" s="324"/>
      <c r="X248" s="324"/>
      <c r="Y248" s="324"/>
    </row>
    <row r="249" spans="1:25" hidden="1">
      <c r="A249" s="449"/>
      <c r="B249" s="486"/>
      <c r="C249" s="480"/>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(G)'!$L$1,'Cumulative Cost Share Budget'!Q248,0)</f>
        <v>0</v>
      </c>
      <c r="R249" s="212">
        <f>IF('Cumulative Cost Share Budget'!L248='Split CS budget (G)'!$L$1,'Cumulative Cost Share Budget'!R248,0)</f>
        <v>0</v>
      </c>
      <c r="S249" s="61">
        <f>IF('Cumulative Cost Share Budget'!L248='Split CS budget (G)'!$L$1,'Cumulative Cost Share Budget'!S248,0)</f>
        <v>0</v>
      </c>
      <c r="T249" s="16"/>
      <c r="U249" s="323"/>
      <c r="V249" s="323"/>
      <c r="W249" s="323"/>
      <c r="X249" s="323"/>
      <c r="Y249" s="323"/>
    </row>
    <row r="250" spans="1:25" hidden="1">
      <c r="A250" s="449"/>
      <c r="B250" s="481"/>
      <c r="C250" s="480"/>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5">
        <f>IF('Cumulative Cost Share Budget'!$L250='Split CS budget (G)'!$L$1,'Cumulative Cost Share Budget'!A250,0)</f>
        <v>0</v>
      </c>
      <c r="B251" s="480">
        <f>IF('Cumulative Cost Share Budget'!$L250='Split CS budget (G)'!$L$1,'Cumulative Cost Share Budget'!B250,0)</f>
        <v>0</v>
      </c>
      <c r="C251" s="481"/>
      <c r="D251" s="33" t="s">
        <v>123</v>
      </c>
      <c r="E251" s="76">
        <f>ROUND($R251*$S251,6)</f>
        <v>0</v>
      </c>
      <c r="F251" s="76">
        <f>ROUND($R252*$S252,6)</f>
        <v>0</v>
      </c>
      <c r="G251" s="76">
        <f>ROUND($R253*$S253,6)</f>
        <v>0</v>
      </c>
      <c r="H251" s="76">
        <f>ROUND($R254*$S254,6)</f>
        <v>0</v>
      </c>
      <c r="I251" s="76">
        <f>ROUND($R255*$S255,6)</f>
        <v>0</v>
      </c>
      <c r="J251" s="46"/>
      <c r="M251" s="133">
        <f>IF('Cumulative Cost Share Budget'!L250='Split CS budget (G)'!$L$1,'Cumulative Cost Share Budget'!M250,0)</f>
        <v>0</v>
      </c>
      <c r="N251" s="214">
        <f>IF('Cumulative Cost Share Budget'!L250='Split CS budget (G)'!$L$1,'Cumulative Cost Share Budget'!N250,0)</f>
        <v>0</v>
      </c>
      <c r="O251" s="214">
        <f>IF('Cumulative Cost Share Budget'!$L250='Split CS budget (G)'!$L$1,'Cumulative Cost Share Budget'!O250,0)</f>
        <v>0</v>
      </c>
      <c r="P251" s="209">
        <f>IF('Cumulative Cost Share Budget'!L250='Split CS budget (G)'!$L$1,'Cumulative Cost Share Budget'!P250,0)</f>
        <v>0</v>
      </c>
      <c r="Q251" s="211">
        <f>IF('Cumulative Cost Share Budget'!L250='Split CS budget (G)'!$L$1,'Cumulative Cost Share Budget'!Q250,0)</f>
        <v>0</v>
      </c>
      <c r="R251" s="212">
        <f>IF('Cumulative Cost Share Budget'!L250='Split CS budget (G)'!$L$1,'Cumulative Cost Share Budget'!R250,0)</f>
        <v>0</v>
      </c>
      <c r="S251" s="61">
        <f>IF('Cumulative Cost Share Budget'!L250='Split CS budget (G)'!$L$1,'Cumulative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93">
        <f>IF('Cumulative Cost Share Budget'!$L251='Split CS budget (G)'!$L$1,'Cumulative Cost Share Budget'!A251,0)</f>
        <v>0</v>
      </c>
      <c r="B252" s="545">
        <f>IF('Cumulative Cost Share Budget'!$L251='Split CS budget (G)'!$L$1,'Cumulative Cost Share Budget'!B251,0)</f>
        <v>0</v>
      </c>
      <c r="C252" s="480"/>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(G)'!$L$1,'Cumulative Cost Share Budget'!Q251,0)</f>
        <v>0</v>
      </c>
      <c r="R252" s="212">
        <f>IF('Cumulative Cost Share Budget'!L251='Split CS budget (G)'!$L$1,'Cumulative Cost Share Budget'!R251,0)</f>
        <v>0</v>
      </c>
      <c r="S252" s="61">
        <f>IF('Cumulative Cost Share Budget'!L251='Split CS budget (G)'!$L$1,'Cumulative Cost Share Budget'!S251,0)</f>
        <v>0</v>
      </c>
      <c r="T252" s="16"/>
      <c r="U252" s="324"/>
      <c r="V252" s="324"/>
      <c r="W252" s="324"/>
      <c r="X252" s="324"/>
      <c r="Y252" s="324"/>
    </row>
    <row r="253" spans="1:25" hidden="1">
      <c r="A253" s="449"/>
      <c r="B253" s="486"/>
      <c r="C253" s="480"/>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(G)'!$L$1,'Cumulative Cost Share Budget'!Q252,0)</f>
        <v>0</v>
      </c>
      <c r="R253" s="212">
        <f>IF('Cumulative Cost Share Budget'!L252='Split CS budget (G)'!$L$1,'Cumulative Cost Share Budget'!R252,0)</f>
        <v>0</v>
      </c>
      <c r="S253" s="61">
        <f>IF('Cumulative Cost Share Budget'!L252='Split CS budget (G)'!$L$1,'Cumulative Cost Share Budget'!S252,0)</f>
        <v>0</v>
      </c>
      <c r="T253" s="16"/>
      <c r="U253" s="323"/>
      <c r="V253" s="323"/>
      <c r="W253" s="323"/>
      <c r="X253" s="323"/>
      <c r="Y253" s="323"/>
    </row>
    <row r="254" spans="1:25" ht="15" hidden="1">
      <c r="A254" s="449"/>
      <c r="B254" s="486"/>
      <c r="C254" s="480"/>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(G)'!$L$1,'Cumulative Cost Share Budget'!Q253,0)</f>
        <v>0</v>
      </c>
      <c r="R254" s="212">
        <f>IF('Cumulative Cost Share Budget'!L253='Split CS budget (G)'!$L$1,'Cumulative Cost Share Budget'!R253,0)</f>
        <v>0</v>
      </c>
      <c r="S254" s="61">
        <f>IF('Cumulative Cost Share Budget'!L253='Split CS budget (G)'!$L$1,'Cumulative Cost Share Budget'!S253,0)</f>
        <v>0</v>
      </c>
      <c r="T254" s="16"/>
      <c r="U254" s="324"/>
      <c r="V254" s="324"/>
      <c r="W254" s="324"/>
      <c r="X254" s="324"/>
      <c r="Y254" s="324"/>
    </row>
    <row r="255" spans="1:25" hidden="1">
      <c r="A255" s="449"/>
      <c r="B255" s="486"/>
      <c r="C255" s="480"/>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(G)'!$L$1,'Cumulative Cost Share Budget'!Q254,0)</f>
        <v>0</v>
      </c>
      <c r="R255" s="212">
        <f>IF('Cumulative Cost Share Budget'!L254='Split CS budget (G)'!$L$1,'Cumulative Cost Share Budget'!R254,0)</f>
        <v>0</v>
      </c>
      <c r="S255" s="61">
        <f>IF('Cumulative Cost Share Budget'!L254='Split CS budget (G)'!$L$1,'Cumulative Cost Share Budget'!S254,0)</f>
        <v>0</v>
      </c>
      <c r="T255" s="16"/>
      <c r="U255" s="323"/>
      <c r="V255" s="323"/>
      <c r="W255" s="323"/>
      <c r="X255" s="323"/>
      <c r="Y255" s="323"/>
    </row>
    <row r="256" spans="1:25" hidden="1">
      <c r="A256" s="449"/>
      <c r="B256" s="481"/>
      <c r="C256" s="480"/>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5">
        <f>IF('Cumulative Cost Share Budget'!$L256='Split CS budget (G)'!$L$1,'Cumulative Cost Share Budget'!A256,0)</f>
        <v>0</v>
      </c>
      <c r="B257" s="480">
        <f>IF('Cumulative Cost Share Budget'!$L256='Split CS budget (G)'!$L$1,'Cumulative Cost Share Budget'!B256,0)</f>
        <v>0</v>
      </c>
      <c r="C257" s="481"/>
      <c r="D257" s="33" t="s">
        <v>123</v>
      </c>
      <c r="E257" s="76">
        <f>ROUND($R257*$S257,6)</f>
        <v>0</v>
      </c>
      <c r="F257" s="76">
        <f>ROUND($R258*$S258,6)</f>
        <v>0</v>
      </c>
      <c r="G257" s="76">
        <f>ROUND($R259*$S259,6)</f>
        <v>0</v>
      </c>
      <c r="H257" s="76">
        <f>ROUND($R260*$S260,6)</f>
        <v>0</v>
      </c>
      <c r="I257" s="76">
        <f>ROUND($R261*$S261,6)</f>
        <v>0</v>
      </c>
      <c r="J257" s="46"/>
      <c r="M257" s="133">
        <f>IF('Cumulative Cost Share Budget'!L256='Split CS budget (G)'!$L$1,'Cumulative Cost Share Budget'!M256,0)</f>
        <v>0</v>
      </c>
      <c r="N257" s="214">
        <f>IF('Cumulative Cost Share Budget'!L256='Split CS budget (G)'!$L$1,'Cumulative Cost Share Budget'!N256,0)</f>
        <v>0</v>
      </c>
      <c r="O257" s="214">
        <f>IF('Cumulative Cost Share Budget'!$L256='Split CS budget (G)'!$L$1,'Cumulative Cost Share Budget'!O256,0)</f>
        <v>0</v>
      </c>
      <c r="P257" s="209">
        <f>IF('Cumulative Cost Share Budget'!L256='Split CS budget (G)'!$L$1,'Cumulative Cost Share Budget'!P256,0)</f>
        <v>0</v>
      </c>
      <c r="Q257" s="211">
        <f>IF('Cumulative Cost Share Budget'!L256='Split CS budget (G)'!$L$1,'Cumulative Cost Share Budget'!Q256,0)</f>
        <v>0</v>
      </c>
      <c r="R257" s="212">
        <f>IF('Cumulative Cost Share Budget'!L256='Split CS budget (G)'!$L$1,'Cumulative Cost Share Budget'!R256,0)</f>
        <v>0</v>
      </c>
      <c r="S257" s="61">
        <f>IF('Cumulative Cost Share Budget'!L256='Split CS budget (G)'!$L$1,'Cumulative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93">
        <f>IF('Cumulative Cost Share Budget'!$L257='Split CS budget (G)'!$L$1,'Cumulative Cost Share Budget'!A257,0)</f>
        <v>0</v>
      </c>
      <c r="B258" s="545">
        <f>IF('Cumulative Cost Share Budget'!$L257='Split CS budget (G)'!$L$1,'Cumulative Cost Share Budget'!B257,0)</f>
        <v>0</v>
      </c>
      <c r="C258" s="480"/>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(G)'!$L$1,'Cumulative Cost Share Budget'!Q257,0)</f>
        <v>0</v>
      </c>
      <c r="R258" s="212">
        <f>IF('Cumulative Cost Share Budget'!L257='Split CS budget (G)'!$L$1,'Cumulative Cost Share Budget'!R257,0)</f>
        <v>0</v>
      </c>
      <c r="S258" s="61">
        <f>IF('Cumulative Cost Share Budget'!L257='Split CS budget (G)'!$L$1,'Cumulative Cost Share Budget'!S257,0)</f>
        <v>0</v>
      </c>
      <c r="T258" s="16"/>
      <c r="U258" s="324"/>
      <c r="V258" s="324"/>
      <c r="W258" s="324"/>
      <c r="X258" s="324"/>
      <c r="Y258" s="324"/>
    </row>
    <row r="259" spans="1:25" hidden="1">
      <c r="A259" s="449"/>
      <c r="B259" s="486"/>
      <c r="C259" s="480"/>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(G)'!$L$1,'Cumulative Cost Share Budget'!Q258,0)</f>
        <v>0</v>
      </c>
      <c r="R259" s="212">
        <f>IF('Cumulative Cost Share Budget'!L258='Split CS budget (G)'!$L$1,'Cumulative Cost Share Budget'!R258,0)</f>
        <v>0</v>
      </c>
      <c r="S259" s="61">
        <f>IF('Cumulative Cost Share Budget'!L258='Split CS budget (G)'!$L$1,'Cumulative Cost Share Budget'!S258,0)</f>
        <v>0</v>
      </c>
      <c r="T259" s="16"/>
      <c r="U259" s="323"/>
      <c r="V259" s="323"/>
      <c r="W259" s="323"/>
      <c r="X259" s="323"/>
      <c r="Y259" s="323"/>
    </row>
    <row r="260" spans="1:25" ht="15" hidden="1">
      <c r="A260" s="449"/>
      <c r="B260" s="486"/>
      <c r="C260" s="480"/>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(G)'!$L$1,'Cumulative Cost Share Budget'!Q259,0)</f>
        <v>0</v>
      </c>
      <c r="R260" s="212">
        <f>IF('Cumulative Cost Share Budget'!L259='Split CS budget (G)'!$L$1,'Cumulative Cost Share Budget'!R259,0)</f>
        <v>0</v>
      </c>
      <c r="S260" s="61">
        <f>IF('Cumulative Cost Share Budget'!L259='Split CS budget (G)'!$L$1,'Cumulative Cost Share Budget'!S259,0)</f>
        <v>0</v>
      </c>
      <c r="T260" s="16"/>
      <c r="U260" s="324"/>
      <c r="V260" s="324"/>
      <c r="W260" s="324"/>
      <c r="X260" s="324"/>
      <c r="Y260" s="324"/>
    </row>
    <row r="261" spans="1:25" hidden="1">
      <c r="A261" s="449"/>
      <c r="B261" s="486"/>
      <c r="C261" s="480"/>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(G)'!$L$1,'Cumulative Cost Share Budget'!Q260,0)</f>
        <v>0</v>
      </c>
      <c r="R261" s="212">
        <f>IF('Cumulative Cost Share Budget'!L260='Split CS budget (G)'!$L$1,'Cumulative Cost Share Budget'!R260,0)</f>
        <v>0</v>
      </c>
      <c r="S261" s="61">
        <f>IF('Cumulative Cost Share Budget'!L260='Split CS budget (G)'!$L$1,'Cumulative Cost Share Budget'!S260,0)</f>
        <v>0</v>
      </c>
      <c r="T261" s="16"/>
      <c r="U261" s="323"/>
      <c r="V261" s="323"/>
      <c r="W261" s="323"/>
      <c r="X261" s="323"/>
      <c r="Y261" s="323"/>
    </row>
    <row r="262" spans="1:25" hidden="1">
      <c r="A262" s="449"/>
      <c r="B262" s="481"/>
      <c r="C262" s="480"/>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5">
        <f>IF('Cumulative Cost Share Budget'!$L262='Split CS budget (G)'!$L$1,'Cumulative Cost Share Budget'!A262,0)</f>
        <v>0</v>
      </c>
      <c r="B263" s="480">
        <f>IF('Cumulative Cost Share Budget'!$L262='Split CS budget (G)'!$L$1,'Cumulative Cost Share Budget'!B262,0)</f>
        <v>0</v>
      </c>
      <c r="C263" s="481"/>
      <c r="D263" s="33" t="s">
        <v>123</v>
      </c>
      <c r="E263" s="76">
        <f>ROUND($R263*$S263,6)</f>
        <v>0</v>
      </c>
      <c r="F263" s="76">
        <f>ROUND($R264*$S264,6)</f>
        <v>0</v>
      </c>
      <c r="G263" s="76">
        <f>ROUND($R265*$S265,6)</f>
        <v>0</v>
      </c>
      <c r="H263" s="76">
        <f>ROUND($R266*$S266,6)</f>
        <v>0</v>
      </c>
      <c r="I263" s="76">
        <f>ROUND($R267*$S267,6)</f>
        <v>0</v>
      </c>
      <c r="J263" s="46"/>
      <c r="M263" s="133">
        <f>IF('Cumulative Cost Share Budget'!L262='Split CS budget (G)'!$L$1,'Cumulative Cost Share Budget'!M262,0)</f>
        <v>0</v>
      </c>
      <c r="N263" s="214">
        <f>IF('Cumulative Cost Share Budget'!L262='Split CS budget (G)'!$L$1,'Cumulative Cost Share Budget'!N262,0)</f>
        <v>0</v>
      </c>
      <c r="O263" s="214">
        <f>IF('Cumulative Cost Share Budget'!$L262='Split CS budget (G)'!$L$1,'Cumulative Cost Share Budget'!O262,0)</f>
        <v>0</v>
      </c>
      <c r="P263" s="209">
        <f>IF('Cumulative Cost Share Budget'!L262='Split CS budget (G)'!$L$1,'Cumulative Cost Share Budget'!P262,0)</f>
        <v>0</v>
      </c>
      <c r="Q263" s="211">
        <f>IF('Cumulative Cost Share Budget'!L262='Split CS budget (G)'!$L$1,'Cumulative Cost Share Budget'!Q262,0)</f>
        <v>0</v>
      </c>
      <c r="R263" s="212">
        <f>IF('Cumulative Cost Share Budget'!L262='Split CS budget (G)'!$L$1,'Cumulative Cost Share Budget'!R262,0)</f>
        <v>0</v>
      </c>
      <c r="S263" s="61">
        <f>IF('Cumulative Cost Share Budget'!L262='Split CS budget (G)'!$L$1,'Cumulative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93">
        <f>IF('Cumulative Cost Share Budget'!$L263='Split CS budget (G)'!$L$1,'Cumulative Cost Share Budget'!A263,0)</f>
        <v>0</v>
      </c>
      <c r="B264" s="545">
        <f>IF('Cumulative Cost Share Budget'!$L263='Split CS budget (G)'!$L$1,'Cumulative Cost Share Budget'!B263,0)</f>
        <v>0</v>
      </c>
      <c r="C264" s="480"/>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(G)'!$L$1,'Cumulative Cost Share Budget'!Q263,0)</f>
        <v>0</v>
      </c>
      <c r="R264" s="212">
        <f>IF('Cumulative Cost Share Budget'!L263='Split CS budget (G)'!$L$1,'Cumulative Cost Share Budget'!R263,0)</f>
        <v>0</v>
      </c>
      <c r="S264" s="61">
        <f>IF('Cumulative Cost Share Budget'!L263='Split CS budget (G)'!$L$1,'Cumulative Cost Share Budget'!S263,0)</f>
        <v>0</v>
      </c>
      <c r="T264" s="16"/>
      <c r="U264" s="324"/>
      <c r="V264" s="324"/>
      <c r="W264" s="324"/>
      <c r="X264" s="324"/>
      <c r="Y264" s="324"/>
    </row>
    <row r="265" spans="1:25" hidden="1">
      <c r="A265" s="449"/>
      <c r="B265" s="486"/>
      <c r="C265" s="480"/>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(G)'!$L$1,'Cumulative Cost Share Budget'!Q264,0)</f>
        <v>0</v>
      </c>
      <c r="R265" s="212">
        <f>IF('Cumulative Cost Share Budget'!L264='Split CS budget (G)'!$L$1,'Cumulative Cost Share Budget'!R264,0)</f>
        <v>0</v>
      </c>
      <c r="S265" s="61">
        <f>IF('Cumulative Cost Share Budget'!L264='Split CS budget (G)'!$L$1,'Cumulative Cost Share Budget'!S264,0)</f>
        <v>0</v>
      </c>
      <c r="T265" s="16"/>
      <c r="U265" s="323"/>
      <c r="V265" s="323"/>
      <c r="W265" s="323"/>
      <c r="X265" s="323"/>
      <c r="Y265" s="323"/>
    </row>
    <row r="266" spans="1:25" ht="15" hidden="1">
      <c r="A266" s="449"/>
      <c r="B266" s="486"/>
      <c r="C266" s="480"/>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(G)'!$L$1,'Cumulative Cost Share Budget'!Q265,0)</f>
        <v>0</v>
      </c>
      <c r="R266" s="212">
        <f>IF('Cumulative Cost Share Budget'!L265='Split CS budget (G)'!$L$1,'Cumulative Cost Share Budget'!R265,0)</f>
        <v>0</v>
      </c>
      <c r="S266" s="61">
        <f>IF('Cumulative Cost Share Budget'!L265='Split CS budget (G)'!$L$1,'Cumulative Cost Share Budget'!S265,0)</f>
        <v>0</v>
      </c>
      <c r="T266" s="16"/>
      <c r="U266" s="324"/>
      <c r="V266" s="324"/>
      <c r="W266" s="324"/>
      <c r="X266" s="324"/>
      <c r="Y266" s="324"/>
    </row>
    <row r="267" spans="1:25" hidden="1">
      <c r="A267" s="449"/>
      <c r="B267" s="486"/>
      <c r="C267" s="480"/>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(G)'!$L$1,'Cumulative Cost Share Budget'!Q266,0)</f>
        <v>0</v>
      </c>
      <c r="R267" s="212">
        <f>IF('Cumulative Cost Share Budget'!L266='Split CS budget (G)'!$L$1,'Cumulative Cost Share Budget'!R266,0)</f>
        <v>0</v>
      </c>
      <c r="S267" s="61">
        <f>IF('Cumulative Cost Share Budget'!L266='Split CS budget (G)'!$L$1,'Cumulative Cost Share Budget'!S266,0)</f>
        <v>0</v>
      </c>
      <c r="T267" s="16"/>
      <c r="U267" s="323"/>
      <c r="V267" s="323"/>
      <c r="W267" s="323"/>
      <c r="X267" s="323"/>
      <c r="Y267" s="323"/>
    </row>
    <row r="268" spans="1:25" hidden="1">
      <c r="A268" s="449"/>
      <c r="B268" s="481"/>
      <c r="C268" s="480"/>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5">
        <f>IF('Cumulative Cost Share Budget'!$L268='Split CS budget (G)'!$L$1,'Cumulative Cost Share Budget'!A268,0)</f>
        <v>0</v>
      </c>
      <c r="B269" s="480">
        <f>IF('Cumulative Cost Share Budget'!$L268='Split CS budget (G)'!$L$1,'Cumulative Cost Share Budget'!B268,0)</f>
        <v>0</v>
      </c>
      <c r="C269" s="481"/>
      <c r="D269" s="33" t="s">
        <v>123</v>
      </c>
      <c r="E269" s="76">
        <f>ROUND($R269*$S269,6)</f>
        <v>0</v>
      </c>
      <c r="F269" s="76">
        <f>ROUND($R270*$S270,6)</f>
        <v>0</v>
      </c>
      <c r="G269" s="76">
        <f>ROUND($R271*$S271,6)</f>
        <v>0</v>
      </c>
      <c r="H269" s="76">
        <f>ROUND($R272*$S272,6)</f>
        <v>0</v>
      </c>
      <c r="I269" s="76">
        <f>ROUND($R273*$S273,6)</f>
        <v>0</v>
      </c>
      <c r="J269" s="46"/>
      <c r="M269" s="133">
        <f>IF('Cumulative Cost Share Budget'!L268='Split CS budget (G)'!$L$1,'Cumulative Cost Share Budget'!M268,0)</f>
        <v>0</v>
      </c>
      <c r="N269" s="214">
        <f>IF('Cumulative Cost Share Budget'!L268='Split CS budget (G)'!$L$1,'Cumulative Cost Share Budget'!N268,0)</f>
        <v>0</v>
      </c>
      <c r="O269" s="214">
        <f>IF('Cumulative Cost Share Budget'!$L268='Split CS budget (G)'!$L$1,'Cumulative Cost Share Budget'!O268,0)</f>
        <v>0</v>
      </c>
      <c r="P269" s="209">
        <f>IF('Cumulative Cost Share Budget'!L268='Split CS budget (G)'!$L$1,'Cumulative Cost Share Budget'!P268,0)</f>
        <v>0</v>
      </c>
      <c r="Q269" s="211">
        <f>IF('Cumulative Cost Share Budget'!L268='Split CS budget (G)'!$L$1,'Cumulative Cost Share Budget'!Q268,0)</f>
        <v>0</v>
      </c>
      <c r="R269" s="212">
        <f>IF('Cumulative Cost Share Budget'!L268='Split CS budget (G)'!$L$1,'Cumulative Cost Share Budget'!R268,0)</f>
        <v>0</v>
      </c>
      <c r="S269" s="61">
        <f>IF('Cumulative Cost Share Budget'!L268='Split CS budget (G)'!$L$1,'Cumulative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93">
        <f>IF('Cumulative Cost Share Budget'!$L269='Split CS budget (G)'!$L$1,'Cumulative Cost Share Budget'!A269,0)</f>
        <v>0</v>
      </c>
      <c r="B270" s="545">
        <f>IF('Cumulative Cost Share Budget'!$L269='Split CS budget (G)'!$L$1,'Cumulative Cost Share Budget'!B269,0)</f>
        <v>0</v>
      </c>
      <c r="C270" s="480"/>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(G)'!$L$1,'Cumulative Cost Share Budget'!Q269,0)</f>
        <v>0</v>
      </c>
      <c r="R270" s="212">
        <f>IF('Cumulative Cost Share Budget'!L269='Split CS budget (G)'!$L$1,'Cumulative Cost Share Budget'!R269,0)</f>
        <v>0</v>
      </c>
      <c r="S270" s="61">
        <f>IF('Cumulative Cost Share Budget'!L269='Split CS budget (G)'!$L$1,'Cumulative Cost Share Budget'!S269,0)</f>
        <v>0</v>
      </c>
      <c r="T270" s="16"/>
      <c r="U270" s="324"/>
      <c r="V270" s="324"/>
      <c r="W270" s="324"/>
      <c r="X270" s="324"/>
      <c r="Y270" s="324"/>
    </row>
    <row r="271" spans="1:25" hidden="1">
      <c r="A271" s="449"/>
      <c r="B271" s="486"/>
      <c r="C271" s="480"/>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(G)'!$L$1,'Cumulative Cost Share Budget'!Q270,0)</f>
        <v>0</v>
      </c>
      <c r="R271" s="212">
        <f>IF('Cumulative Cost Share Budget'!L270='Split CS budget (G)'!$L$1,'Cumulative Cost Share Budget'!R270,0)</f>
        <v>0</v>
      </c>
      <c r="S271" s="61">
        <f>IF('Cumulative Cost Share Budget'!L270='Split CS budget (G)'!$L$1,'Cumulative Cost Share Budget'!S270,0)</f>
        <v>0</v>
      </c>
      <c r="T271" s="16"/>
      <c r="U271" s="323"/>
      <c r="V271" s="323"/>
      <c r="W271" s="323"/>
      <c r="X271" s="323"/>
      <c r="Y271" s="323"/>
    </row>
    <row r="272" spans="1:25" ht="15" hidden="1">
      <c r="A272" s="449"/>
      <c r="B272" s="486"/>
      <c r="C272" s="480"/>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(G)'!$L$1,'Cumulative Cost Share Budget'!Q271,0)</f>
        <v>0</v>
      </c>
      <c r="R272" s="212">
        <f>IF('Cumulative Cost Share Budget'!L271='Split CS budget (G)'!$L$1,'Cumulative Cost Share Budget'!R271,0)</f>
        <v>0</v>
      </c>
      <c r="S272" s="61">
        <f>IF('Cumulative Cost Share Budget'!L271='Split CS budget (G)'!$L$1,'Cumulative Cost Share Budget'!S271,0)</f>
        <v>0</v>
      </c>
      <c r="T272" s="16"/>
      <c r="U272" s="324"/>
      <c r="V272" s="324"/>
      <c r="W272" s="324"/>
      <c r="X272" s="324"/>
      <c r="Y272" s="324"/>
    </row>
    <row r="273" spans="1:25" hidden="1">
      <c r="A273" s="449"/>
      <c r="B273" s="486"/>
      <c r="C273" s="480"/>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(G)'!$L$1,'Cumulative Cost Share Budget'!Q272,0)</f>
        <v>0</v>
      </c>
      <c r="R273" s="212">
        <f>IF('Cumulative Cost Share Budget'!L272='Split CS budget (G)'!$L$1,'Cumulative Cost Share Budget'!R272,0)</f>
        <v>0</v>
      </c>
      <c r="S273" s="61">
        <f>IF('Cumulative Cost Share Budget'!L272='Split CS budget (G)'!$L$1,'Cumulative Cost Share Budget'!S272,0)</f>
        <v>0</v>
      </c>
      <c r="T273" s="16"/>
      <c r="U273" s="323"/>
      <c r="V273" s="323"/>
      <c r="W273" s="323"/>
      <c r="X273" s="323"/>
      <c r="Y273" s="323"/>
    </row>
    <row r="274" spans="1:25" hidden="1">
      <c r="A274" s="449"/>
      <c r="B274" s="481"/>
      <c r="C274" s="480"/>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5">
        <f>IF('Cumulative Cost Share Budget'!$L274='Split CS budget (G)'!$L$1,'Cumulative Cost Share Budget'!A274,0)</f>
        <v>0</v>
      </c>
      <c r="B275" s="480">
        <f>IF('Cumulative Cost Share Budget'!$L274='Split CS budget (G)'!$L$1,'Cumulative Cost Share Budget'!B274,0)</f>
        <v>0</v>
      </c>
      <c r="C275" s="481"/>
      <c r="D275" s="33" t="s">
        <v>123</v>
      </c>
      <c r="E275" s="76">
        <f>ROUND($R275*$S275,6)</f>
        <v>0</v>
      </c>
      <c r="F275" s="76">
        <f>ROUND($R276*$S276,6)</f>
        <v>0</v>
      </c>
      <c r="G275" s="76">
        <f>ROUND($R277*$S277,6)</f>
        <v>0</v>
      </c>
      <c r="H275" s="76">
        <f>ROUND($R278*$S278,6)</f>
        <v>0</v>
      </c>
      <c r="I275" s="76">
        <f>ROUND($R279*$S279,6)</f>
        <v>0</v>
      </c>
      <c r="J275" s="46"/>
      <c r="M275" s="133">
        <f>IF('Cumulative Cost Share Budget'!L274='Split CS budget (G)'!$L$1,'Cumulative Cost Share Budget'!M274,0)</f>
        <v>0</v>
      </c>
      <c r="N275" s="214">
        <f>IF('Cumulative Cost Share Budget'!L274='Split CS budget (G)'!$L$1,'Cumulative Cost Share Budget'!N274,0)</f>
        <v>0</v>
      </c>
      <c r="O275" s="214">
        <f>IF('Cumulative Cost Share Budget'!$L274='Split CS budget (G)'!$L$1,'Cumulative Cost Share Budget'!O274,0)</f>
        <v>0</v>
      </c>
      <c r="P275" s="209">
        <f>IF('Cumulative Cost Share Budget'!L274='Split CS budget (G)'!$L$1,'Cumulative Cost Share Budget'!P274,0)</f>
        <v>0</v>
      </c>
      <c r="Q275" s="211">
        <f>IF('Cumulative Cost Share Budget'!L274='Split CS budget (G)'!$L$1,'Cumulative Cost Share Budget'!Q274,0)</f>
        <v>0</v>
      </c>
      <c r="R275" s="212">
        <f>IF('Cumulative Cost Share Budget'!L274='Split CS budget (G)'!$L$1,'Cumulative Cost Share Budget'!R274,0)</f>
        <v>0</v>
      </c>
      <c r="S275" s="61">
        <f>IF('Cumulative Cost Share Budget'!L274='Split CS budget (G)'!$L$1,'Cumulative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93">
        <f>IF('Cumulative Cost Share Budget'!$L275='Split CS budget (G)'!$L$1,'Cumulative Cost Share Budget'!A275,0)</f>
        <v>0</v>
      </c>
      <c r="B276" s="545">
        <f>IF('Cumulative Cost Share Budget'!$L275='Split CS budget (G)'!$L$1,'Cumulative Cost Share Budget'!B275,0)</f>
        <v>0</v>
      </c>
      <c r="C276" s="480"/>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(G)'!$L$1,'Cumulative Cost Share Budget'!Q275,0)</f>
        <v>0</v>
      </c>
      <c r="R276" s="212">
        <f>IF('Cumulative Cost Share Budget'!L275='Split CS budget (G)'!$L$1,'Cumulative Cost Share Budget'!R275,0)</f>
        <v>0</v>
      </c>
      <c r="S276" s="61">
        <f>IF('Cumulative Cost Share Budget'!L275='Split CS budget (G)'!$L$1,'Cumulative Cost Share Budget'!S275,0)</f>
        <v>0</v>
      </c>
      <c r="T276" s="16"/>
      <c r="U276" s="324"/>
      <c r="V276" s="324"/>
      <c r="W276" s="324"/>
      <c r="X276" s="324"/>
      <c r="Y276" s="324"/>
    </row>
    <row r="277" spans="1:25" hidden="1">
      <c r="A277" s="449"/>
      <c r="B277" s="486"/>
      <c r="C277" s="480"/>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(G)'!$L$1,'Cumulative Cost Share Budget'!Q276,0)</f>
        <v>0</v>
      </c>
      <c r="R277" s="212">
        <f>IF('Cumulative Cost Share Budget'!L276='Split CS budget (G)'!$L$1,'Cumulative Cost Share Budget'!R276,0)</f>
        <v>0</v>
      </c>
      <c r="S277" s="61">
        <f>IF('Cumulative Cost Share Budget'!L276='Split CS budget (G)'!$L$1,'Cumulative Cost Share Budget'!S276,0)</f>
        <v>0</v>
      </c>
      <c r="T277" s="16"/>
      <c r="U277" s="323"/>
      <c r="V277" s="323"/>
      <c r="W277" s="323"/>
      <c r="X277" s="323"/>
      <c r="Y277" s="323"/>
    </row>
    <row r="278" spans="1:25" ht="15" hidden="1">
      <c r="A278" s="449"/>
      <c r="B278" s="486"/>
      <c r="C278" s="480"/>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(G)'!$L$1,'Cumulative Cost Share Budget'!Q277,0)</f>
        <v>0</v>
      </c>
      <c r="R278" s="212">
        <f>IF('Cumulative Cost Share Budget'!L277='Split CS budget (G)'!$L$1,'Cumulative Cost Share Budget'!R277,0)</f>
        <v>0</v>
      </c>
      <c r="S278" s="61">
        <f>IF('Cumulative Cost Share Budget'!L277='Split CS budget (G)'!$L$1,'Cumulative Cost Share Budget'!S277,0)</f>
        <v>0</v>
      </c>
      <c r="T278" s="16"/>
      <c r="U278" s="324"/>
      <c r="V278" s="324"/>
      <c r="W278" s="324"/>
      <c r="X278" s="324"/>
      <c r="Y278" s="324"/>
    </row>
    <row r="279" spans="1:25" hidden="1">
      <c r="A279" s="449"/>
      <c r="B279" s="486"/>
      <c r="C279" s="480"/>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(G)'!$L$1,'Cumulative Cost Share Budget'!Q278,0)</f>
        <v>0</v>
      </c>
      <c r="R279" s="212">
        <f>IF('Cumulative Cost Share Budget'!L278='Split CS budget (G)'!$L$1,'Cumulative Cost Share Budget'!R278,0)</f>
        <v>0</v>
      </c>
      <c r="S279" s="61">
        <f>IF('Cumulative Cost Share Budget'!L278='Split CS budget (G)'!$L$1,'Cumulative Cost Share Budget'!S278,0)</f>
        <v>0</v>
      </c>
      <c r="T279" s="16"/>
      <c r="U279" s="323"/>
      <c r="V279" s="323"/>
      <c r="W279" s="323"/>
      <c r="X279" s="323"/>
      <c r="Y279" s="323"/>
    </row>
    <row r="280" spans="1:25" hidden="1">
      <c r="A280" s="449"/>
      <c r="B280" s="481"/>
      <c r="C280" s="480"/>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5">
        <f>IF('Cumulative Cost Share Budget'!$L280='Split CS budget (G)'!$L$1,'Cumulative Cost Share Budget'!A280,0)</f>
        <v>0</v>
      </c>
      <c r="B281" s="480">
        <f>IF('Cumulative Cost Share Budget'!$L280='Split CS budget (G)'!$L$1,'Cumulative Cost Share Budget'!B280,0)</f>
        <v>0</v>
      </c>
      <c r="C281" s="481"/>
      <c r="D281" s="33" t="s">
        <v>123</v>
      </c>
      <c r="E281" s="76">
        <f>ROUND($R281*$S281,6)</f>
        <v>0</v>
      </c>
      <c r="F281" s="76">
        <f>ROUND($R282*$S282,6)</f>
        <v>0</v>
      </c>
      <c r="G281" s="76">
        <f>ROUND($R283*$S283,6)</f>
        <v>0</v>
      </c>
      <c r="H281" s="76">
        <f>ROUND($R284*$S284,6)</f>
        <v>0</v>
      </c>
      <c r="I281" s="76">
        <f>ROUND($R285*$S285,6)</f>
        <v>0</v>
      </c>
      <c r="J281" s="46"/>
      <c r="M281" s="133">
        <f>IF('Cumulative Cost Share Budget'!L280='Split CS budget (G)'!$L$1,'Cumulative Cost Share Budget'!M280,0)</f>
        <v>0</v>
      </c>
      <c r="N281" s="214">
        <f>IF('Cumulative Cost Share Budget'!L280='Split CS budget (G)'!$L$1,'Cumulative Cost Share Budget'!N280,0)</f>
        <v>0</v>
      </c>
      <c r="O281" s="214">
        <f>IF('Cumulative Cost Share Budget'!$L280='Split CS budget (G)'!$L$1,'Cumulative Cost Share Budget'!O280,0)</f>
        <v>0</v>
      </c>
      <c r="P281" s="209">
        <f>IF('Cumulative Cost Share Budget'!L280='Split CS budget (G)'!$L$1,'Cumulative Cost Share Budget'!P280,0)</f>
        <v>0</v>
      </c>
      <c r="Q281" s="211">
        <f>IF('Cumulative Cost Share Budget'!L280='Split CS budget (G)'!$L$1,'Cumulative Cost Share Budget'!Q280,0)</f>
        <v>0</v>
      </c>
      <c r="R281" s="212">
        <f>IF('Cumulative Cost Share Budget'!L280='Split CS budget (G)'!$L$1,'Cumulative Cost Share Budget'!R280,0)</f>
        <v>0</v>
      </c>
      <c r="S281" s="61">
        <f>IF('Cumulative Cost Share Budget'!L280='Split CS budget (G)'!$L$1,'Cumulative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93">
        <f>IF('Cumulative Cost Share Budget'!$L281='Split CS budget (G)'!$L$1,'Cumulative Cost Share Budget'!A281,0)</f>
        <v>0</v>
      </c>
      <c r="B282" s="545">
        <f>IF('Cumulative Cost Share Budget'!$L281='Split CS budget (G)'!$L$1,'Cumulative Cost Share Budget'!B281,0)</f>
        <v>0</v>
      </c>
      <c r="C282" s="480"/>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(G)'!$L$1,'Cumulative Cost Share Budget'!Q281,0)</f>
        <v>0</v>
      </c>
      <c r="R282" s="212">
        <f>IF('Cumulative Cost Share Budget'!L281='Split CS budget (G)'!$L$1,'Cumulative Cost Share Budget'!R281,0)</f>
        <v>0</v>
      </c>
      <c r="S282" s="61">
        <f>IF('Cumulative Cost Share Budget'!L281='Split CS budget (G)'!$L$1,'Cumulative Cost Share Budget'!S281,0)</f>
        <v>0</v>
      </c>
      <c r="T282" s="16"/>
      <c r="U282" s="324"/>
      <c r="V282" s="324"/>
      <c r="W282" s="324"/>
      <c r="X282" s="324"/>
      <c r="Y282" s="324"/>
    </row>
    <row r="283" spans="1:25" hidden="1">
      <c r="A283" s="449"/>
      <c r="B283" s="486"/>
      <c r="C283" s="480"/>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(G)'!$L$1,'Cumulative Cost Share Budget'!Q282,0)</f>
        <v>0</v>
      </c>
      <c r="R283" s="212">
        <f>IF('Cumulative Cost Share Budget'!L282='Split CS budget (G)'!$L$1,'Cumulative Cost Share Budget'!R282,0)</f>
        <v>0</v>
      </c>
      <c r="S283" s="61">
        <f>IF('Cumulative Cost Share Budget'!L282='Split CS budget (G)'!$L$1,'Cumulative Cost Share Budget'!S282,0)</f>
        <v>0</v>
      </c>
      <c r="T283" s="16"/>
      <c r="U283" s="323"/>
      <c r="V283" s="323"/>
      <c r="W283" s="323"/>
      <c r="X283" s="323"/>
      <c r="Y283" s="323"/>
    </row>
    <row r="284" spans="1:25" ht="15" hidden="1">
      <c r="A284" s="449"/>
      <c r="B284" s="486"/>
      <c r="C284" s="480"/>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(G)'!$L$1,'Cumulative Cost Share Budget'!Q283,0)</f>
        <v>0</v>
      </c>
      <c r="R284" s="212">
        <f>IF('Cumulative Cost Share Budget'!L283='Split CS budget (G)'!$L$1,'Cumulative Cost Share Budget'!R283,0)</f>
        <v>0</v>
      </c>
      <c r="S284" s="61">
        <f>IF('Cumulative Cost Share Budget'!L283='Split CS budget (G)'!$L$1,'Cumulative Cost Share Budget'!S283,0)</f>
        <v>0</v>
      </c>
      <c r="T284" s="16"/>
      <c r="U284" s="324"/>
      <c r="V284" s="324"/>
      <c r="W284" s="324"/>
      <c r="X284" s="324"/>
      <c r="Y284" s="324"/>
    </row>
    <row r="285" spans="1:25" hidden="1">
      <c r="A285" s="449"/>
      <c r="B285" s="486"/>
      <c r="C285" s="480"/>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(G)'!$L$1,'Cumulative Cost Share Budget'!Q284,0)</f>
        <v>0</v>
      </c>
      <c r="R285" s="212">
        <f>IF('Cumulative Cost Share Budget'!L284='Split CS budget (G)'!$L$1,'Cumulative Cost Share Budget'!R284,0)</f>
        <v>0</v>
      </c>
      <c r="S285" s="61">
        <f>IF('Cumulative Cost Share Budget'!L284='Split CS budget (G)'!$L$1,'Cumulative Cost Share Budget'!S284,0)</f>
        <v>0</v>
      </c>
      <c r="T285" s="16"/>
      <c r="U285" s="323"/>
      <c r="V285" s="323"/>
      <c r="W285" s="323"/>
      <c r="X285" s="323"/>
      <c r="Y285" s="323"/>
    </row>
    <row r="286" spans="1:25" hidden="1">
      <c r="A286" s="449"/>
      <c r="B286" s="481"/>
      <c r="C286" s="480"/>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5">
        <f>IF('Cumulative Cost Share Budget'!$L286='Split CS budget (G)'!$L$1,'Cumulative Cost Share Budget'!A286,0)</f>
        <v>0</v>
      </c>
      <c r="B287" s="480">
        <f>IF('Cumulative Cost Share Budget'!$L286='Split CS budget (G)'!$L$1,'Cumulative Cost Share Budget'!B286,0)</f>
        <v>0</v>
      </c>
      <c r="C287" s="481"/>
      <c r="D287" s="33" t="s">
        <v>123</v>
      </c>
      <c r="E287" s="76">
        <f>ROUND($R287*$S287,6)</f>
        <v>0</v>
      </c>
      <c r="F287" s="76">
        <f>ROUND($R288*$S288,6)</f>
        <v>0</v>
      </c>
      <c r="G287" s="76">
        <f>ROUND($R289*$S289,6)</f>
        <v>0</v>
      </c>
      <c r="H287" s="76">
        <f>ROUND($R290*$S290,6)</f>
        <v>0</v>
      </c>
      <c r="I287" s="76">
        <f>ROUND($R291*$S291,6)</f>
        <v>0</v>
      </c>
      <c r="J287" s="46"/>
      <c r="M287" s="133">
        <f>IF('Cumulative Cost Share Budget'!L286='Split CS budget (G)'!$L$1,'Cumulative Cost Share Budget'!M286,0)</f>
        <v>0</v>
      </c>
      <c r="N287" s="214">
        <f>IF('Cumulative Cost Share Budget'!L286='Split CS budget (G)'!$L$1,'Cumulative Cost Share Budget'!N286,0)</f>
        <v>0</v>
      </c>
      <c r="O287" s="214">
        <f>IF('Cumulative Cost Share Budget'!$L286='Split CS budget (G)'!$L$1,'Cumulative Cost Share Budget'!O286,0)</f>
        <v>0</v>
      </c>
      <c r="P287" s="209">
        <f>IF('Cumulative Cost Share Budget'!L286='Split CS budget (G)'!$L$1,'Cumulative Cost Share Budget'!P286,0)</f>
        <v>0</v>
      </c>
      <c r="Q287" s="211">
        <f>IF('Cumulative Cost Share Budget'!L286='Split CS budget (G)'!$L$1,'Cumulative Cost Share Budget'!Q286,0)</f>
        <v>0</v>
      </c>
      <c r="R287" s="212">
        <f>IF('Cumulative Cost Share Budget'!L286='Split CS budget (G)'!$L$1,'Cumulative Cost Share Budget'!R286,0)</f>
        <v>0</v>
      </c>
      <c r="S287" s="61">
        <f>IF('Cumulative Cost Share Budget'!L286='Split CS budget (G)'!$L$1,'Cumulative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93">
        <f>IF('Cumulative Cost Share Budget'!$L287='Split CS budget (G)'!$L$1,'Cumulative Cost Share Budget'!A287,0)</f>
        <v>0</v>
      </c>
      <c r="B288" s="545">
        <f>IF('Cumulative Cost Share Budget'!$L287='Split CS budget (G)'!$L$1,'Cumulative Cost Share Budget'!B287,0)</f>
        <v>0</v>
      </c>
      <c r="C288" s="480"/>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(G)'!$L$1,'Cumulative Cost Share Budget'!Q287,0)</f>
        <v>0</v>
      </c>
      <c r="R288" s="212">
        <f>IF('Cumulative Cost Share Budget'!L287='Split CS budget (G)'!$L$1,'Cumulative Cost Share Budget'!R287,0)</f>
        <v>0</v>
      </c>
      <c r="S288" s="61">
        <f>IF('Cumulative Cost Share Budget'!L287='Split CS budget (G)'!$L$1,'Cumulative Cost Share Budget'!S287,0)</f>
        <v>0</v>
      </c>
      <c r="T288" s="16"/>
      <c r="U288" s="324"/>
      <c r="V288" s="324"/>
      <c r="W288" s="324"/>
      <c r="X288" s="324"/>
      <c r="Y288" s="324"/>
    </row>
    <row r="289" spans="1:25" hidden="1">
      <c r="A289" s="449"/>
      <c r="B289" s="486"/>
      <c r="C289" s="480"/>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(G)'!$L$1,'Cumulative Cost Share Budget'!Q288,0)</f>
        <v>0</v>
      </c>
      <c r="R289" s="212">
        <f>IF('Cumulative Cost Share Budget'!L288='Split CS budget (G)'!$L$1,'Cumulative Cost Share Budget'!R288,0)</f>
        <v>0</v>
      </c>
      <c r="S289" s="61">
        <f>IF('Cumulative Cost Share Budget'!L288='Split CS budget (G)'!$L$1,'Cumulative Cost Share Budget'!S288,0)</f>
        <v>0</v>
      </c>
      <c r="T289" s="16"/>
      <c r="U289" s="323"/>
      <c r="V289" s="323"/>
      <c r="W289" s="323"/>
      <c r="X289" s="323"/>
      <c r="Y289" s="323"/>
    </row>
    <row r="290" spans="1:25" ht="15" hidden="1">
      <c r="A290" s="449"/>
      <c r="B290" s="486"/>
      <c r="C290" s="480"/>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(G)'!$L$1,'Cumulative Cost Share Budget'!Q289,0)</f>
        <v>0</v>
      </c>
      <c r="R290" s="212">
        <f>IF('Cumulative Cost Share Budget'!L289='Split CS budget (G)'!$L$1,'Cumulative Cost Share Budget'!R289,0)</f>
        <v>0</v>
      </c>
      <c r="S290" s="61">
        <f>IF('Cumulative Cost Share Budget'!L289='Split CS budget (G)'!$L$1,'Cumulative Cost Share Budget'!S289,0)</f>
        <v>0</v>
      </c>
      <c r="T290" s="16"/>
      <c r="U290" s="324"/>
      <c r="V290" s="324"/>
      <c r="W290" s="324"/>
      <c r="X290" s="324"/>
      <c r="Y290" s="324"/>
    </row>
    <row r="291" spans="1:25" hidden="1">
      <c r="A291" s="449"/>
      <c r="B291" s="486"/>
      <c r="C291" s="480"/>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(G)'!$L$1,'Cumulative Cost Share Budget'!Q290,0)</f>
        <v>0</v>
      </c>
      <c r="R291" s="212">
        <f>IF('Cumulative Cost Share Budget'!L290='Split CS budget (G)'!$L$1,'Cumulative Cost Share Budget'!R290,0)</f>
        <v>0</v>
      </c>
      <c r="S291" s="61">
        <f>IF('Cumulative Cost Share Budget'!L290='Split CS budget (G)'!$L$1,'Cumulative Cost Share Budget'!S290,0)</f>
        <v>0</v>
      </c>
      <c r="T291" s="16"/>
      <c r="U291" s="323"/>
      <c r="V291" s="323"/>
      <c r="W291" s="323"/>
      <c r="X291" s="323"/>
      <c r="Y291" s="323"/>
    </row>
    <row r="292" spans="1:25" hidden="1">
      <c r="A292" s="449"/>
      <c r="B292" s="481"/>
      <c r="C292" s="480"/>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5">
        <f>IF('Cumulative Cost Share Budget'!$L292='Split CS budget (G)'!$L$1,'Cumulative Cost Share Budget'!A292,0)</f>
        <v>0</v>
      </c>
      <c r="B293" s="480">
        <f>IF('Cumulative Cost Share Budget'!$L292='Split CS budget (G)'!$L$1,'Cumulative Cost Share Budget'!B292,0)</f>
        <v>0</v>
      </c>
      <c r="C293" s="481"/>
      <c r="D293" s="33" t="s">
        <v>123</v>
      </c>
      <c r="E293" s="76">
        <f>ROUND($R293*$S293,6)</f>
        <v>0</v>
      </c>
      <c r="F293" s="76">
        <f>ROUND($R294*$S294,6)</f>
        <v>0</v>
      </c>
      <c r="G293" s="76">
        <f>ROUND($R295*$S295,6)</f>
        <v>0</v>
      </c>
      <c r="H293" s="76">
        <f>ROUND($R296*$S296,6)</f>
        <v>0</v>
      </c>
      <c r="I293" s="76">
        <f>ROUND($R297*$S297,6)</f>
        <v>0</v>
      </c>
      <c r="J293" s="46"/>
      <c r="M293" s="133">
        <f>IF('Cumulative Cost Share Budget'!L292='Split CS budget (G)'!$L$1,'Cumulative Cost Share Budget'!M292,0)</f>
        <v>0</v>
      </c>
      <c r="N293" s="214">
        <f>IF('Cumulative Cost Share Budget'!L292='Split CS budget (G)'!$L$1,'Cumulative Cost Share Budget'!N292,0)</f>
        <v>0</v>
      </c>
      <c r="O293" s="214">
        <f>IF('Cumulative Cost Share Budget'!$L292='Split CS budget (G)'!$L$1,'Cumulative Cost Share Budget'!O292,0)</f>
        <v>0</v>
      </c>
      <c r="P293" s="209">
        <f>IF('Cumulative Cost Share Budget'!L292='Split CS budget (G)'!$L$1,'Cumulative Cost Share Budget'!P292,0)</f>
        <v>0</v>
      </c>
      <c r="Q293" s="211">
        <f>IF('Cumulative Cost Share Budget'!L292='Split CS budget (G)'!$L$1,'Cumulative Cost Share Budget'!Q292,0)</f>
        <v>0</v>
      </c>
      <c r="R293" s="212">
        <f>IF('Cumulative Cost Share Budget'!L292='Split CS budget (G)'!$L$1,'Cumulative Cost Share Budget'!R292,0)</f>
        <v>0</v>
      </c>
      <c r="S293" s="61">
        <f>IF('Cumulative Cost Share Budget'!L292='Split CS budget (G)'!$L$1,'Cumulative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93">
        <f>IF('Cumulative Cost Share Budget'!$L293='Split CS budget (G)'!$L$1,'Cumulative Cost Share Budget'!A293,0)</f>
        <v>0</v>
      </c>
      <c r="B294" s="545">
        <f>IF('Cumulative Cost Share Budget'!$L293='Split CS budget (G)'!$L$1,'Cumulative Cost Share Budget'!B293,0)</f>
        <v>0</v>
      </c>
      <c r="C294" s="480"/>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(G)'!$L$1,'Cumulative Cost Share Budget'!Q293,0)</f>
        <v>0</v>
      </c>
      <c r="R294" s="212">
        <f>IF('Cumulative Cost Share Budget'!L293='Split CS budget (G)'!$L$1,'Cumulative Cost Share Budget'!R293,0)</f>
        <v>0</v>
      </c>
      <c r="S294" s="61">
        <f>IF('Cumulative Cost Share Budget'!L293='Split CS budget (G)'!$L$1,'Cumulative Cost Share Budget'!S293,0)</f>
        <v>0</v>
      </c>
      <c r="T294" s="16"/>
      <c r="U294" s="324"/>
      <c r="V294" s="324"/>
      <c r="W294" s="324"/>
      <c r="X294" s="324"/>
      <c r="Y294" s="324"/>
    </row>
    <row r="295" spans="1:25" hidden="1">
      <c r="A295" s="449"/>
      <c r="B295" s="486"/>
      <c r="C295" s="480"/>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(G)'!$L$1,'Cumulative Cost Share Budget'!Q294,0)</f>
        <v>0</v>
      </c>
      <c r="R295" s="212">
        <f>IF('Cumulative Cost Share Budget'!L294='Split CS budget (G)'!$L$1,'Cumulative Cost Share Budget'!R294,0)</f>
        <v>0</v>
      </c>
      <c r="S295" s="61">
        <f>IF('Cumulative Cost Share Budget'!L294='Split CS budget (G)'!$L$1,'Cumulative Cost Share Budget'!S294,0)</f>
        <v>0</v>
      </c>
      <c r="T295" s="16"/>
      <c r="U295" s="323"/>
      <c r="V295" s="323"/>
      <c r="W295" s="323"/>
      <c r="X295" s="323"/>
      <c r="Y295" s="323"/>
    </row>
    <row r="296" spans="1:25" ht="15" hidden="1">
      <c r="A296" s="449"/>
      <c r="B296" s="486"/>
      <c r="C296" s="480"/>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(G)'!$L$1,'Cumulative Cost Share Budget'!Q295,0)</f>
        <v>0</v>
      </c>
      <c r="R296" s="212">
        <f>IF('Cumulative Cost Share Budget'!L295='Split CS budget (G)'!$L$1,'Cumulative Cost Share Budget'!R295,0)</f>
        <v>0</v>
      </c>
      <c r="S296" s="61">
        <f>IF('Cumulative Cost Share Budget'!L295='Split CS budget (G)'!$L$1,'Cumulative Cost Share Budget'!S295,0)</f>
        <v>0</v>
      </c>
      <c r="T296" s="16"/>
      <c r="U296" s="324"/>
      <c r="V296" s="324"/>
      <c r="W296" s="324"/>
      <c r="X296" s="324"/>
      <c r="Y296" s="324"/>
    </row>
    <row r="297" spans="1:25" hidden="1">
      <c r="A297" s="449"/>
      <c r="B297" s="486"/>
      <c r="C297" s="480"/>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(G)'!$L$1,'Cumulative Cost Share Budget'!Q296,0)</f>
        <v>0</v>
      </c>
      <c r="R297" s="212">
        <f>IF('Cumulative Cost Share Budget'!L296='Split CS budget (G)'!$L$1,'Cumulative Cost Share Budget'!R296,0)</f>
        <v>0</v>
      </c>
      <c r="S297" s="61">
        <f>IF('Cumulative Cost Share Budget'!L296='Split CS budget (G)'!$L$1,'Cumulative Cost Share Budget'!S296,0)</f>
        <v>0</v>
      </c>
      <c r="T297" s="16"/>
      <c r="U297" s="323"/>
      <c r="V297" s="323"/>
      <c r="W297" s="323"/>
      <c r="X297" s="323"/>
      <c r="Y297" s="323"/>
    </row>
    <row r="298" spans="1:25" hidden="1">
      <c r="A298" s="449"/>
      <c r="B298" s="481"/>
      <c r="C298" s="480"/>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5">
        <f>IF('Cumulative Cost Share Budget'!$L298='Split CS budget (G)'!$L$1,'Cumulative Cost Share Budget'!A298,0)</f>
        <v>0</v>
      </c>
      <c r="B299" s="480">
        <f>IF('Cumulative Cost Share Budget'!$L298='Split CS budget (G)'!$L$1,'Cumulative Cost Share Budget'!B298,0)</f>
        <v>0</v>
      </c>
      <c r="C299" s="481"/>
      <c r="D299" s="33" t="s">
        <v>123</v>
      </c>
      <c r="E299" s="76">
        <f>ROUND($R299*$S299,6)</f>
        <v>0</v>
      </c>
      <c r="F299" s="76">
        <f>ROUND($R300*$S300,6)</f>
        <v>0</v>
      </c>
      <c r="G299" s="76">
        <f>ROUND($R301*$S301,6)</f>
        <v>0</v>
      </c>
      <c r="H299" s="76">
        <f>ROUND($R302*$S302,6)</f>
        <v>0</v>
      </c>
      <c r="I299" s="76">
        <f>ROUND($R303*$S303,6)</f>
        <v>0</v>
      </c>
      <c r="J299" s="46"/>
      <c r="M299" s="133">
        <f>IF('Cumulative Cost Share Budget'!L298='Split CS budget (G)'!$L$1,'Cumulative Cost Share Budget'!M298,0)</f>
        <v>0</v>
      </c>
      <c r="N299" s="214">
        <f>IF('Cumulative Cost Share Budget'!L298='Split CS budget (G)'!$L$1,'Cumulative Cost Share Budget'!N298,0)</f>
        <v>0</v>
      </c>
      <c r="O299" s="214">
        <f>IF('Cumulative Cost Share Budget'!$L298='Split CS budget (G)'!$L$1,'Cumulative Cost Share Budget'!O298,0)</f>
        <v>0</v>
      </c>
      <c r="P299" s="209">
        <f>IF('Cumulative Cost Share Budget'!L298='Split CS budget (G)'!$L$1,'Cumulative Cost Share Budget'!P298,0)</f>
        <v>0</v>
      </c>
      <c r="Q299" s="211">
        <f>IF('Cumulative Cost Share Budget'!L298='Split CS budget (G)'!$L$1,'Cumulative Cost Share Budget'!Q298,0)</f>
        <v>0</v>
      </c>
      <c r="R299" s="212">
        <f>IF('Cumulative Cost Share Budget'!L298='Split CS budget (G)'!$L$1,'Cumulative Cost Share Budget'!R298,0)</f>
        <v>0</v>
      </c>
      <c r="S299" s="61">
        <f>IF('Cumulative Cost Share Budget'!L298='Split CS budget (G)'!$L$1,'Cumulative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93">
        <f>IF('Cumulative Cost Share Budget'!$L299='Split CS budget (G)'!$L$1,'Cumulative Cost Share Budget'!A299,0)</f>
        <v>0</v>
      </c>
      <c r="B300" s="545">
        <f>IF('Cumulative Cost Share Budget'!$L299='Split CS budget (G)'!$L$1,'Cumulative Cost Share Budget'!B299,0)</f>
        <v>0</v>
      </c>
      <c r="C300" s="480"/>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(G)'!$L$1,'Cumulative Cost Share Budget'!Q299,0)</f>
        <v>0</v>
      </c>
      <c r="R300" s="212">
        <f>IF('Cumulative Cost Share Budget'!L299='Split CS budget (G)'!$L$1,'Cumulative Cost Share Budget'!R299,0)</f>
        <v>0</v>
      </c>
      <c r="S300" s="61">
        <f>IF('Cumulative Cost Share Budget'!L299='Split CS budget (G)'!$L$1,'Cumulative Cost Share Budget'!S299,0)</f>
        <v>0</v>
      </c>
      <c r="T300" s="16"/>
      <c r="U300" s="324"/>
      <c r="V300" s="324"/>
      <c r="W300" s="324"/>
      <c r="X300" s="324"/>
      <c r="Y300" s="324"/>
    </row>
    <row r="301" spans="1:25" hidden="1">
      <c r="A301" s="449"/>
      <c r="B301" s="486"/>
      <c r="C301" s="480"/>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(G)'!$L$1,'Cumulative Cost Share Budget'!Q300,0)</f>
        <v>0</v>
      </c>
      <c r="R301" s="212">
        <f>IF('Cumulative Cost Share Budget'!L300='Split CS budget (G)'!$L$1,'Cumulative Cost Share Budget'!R300,0)</f>
        <v>0</v>
      </c>
      <c r="S301" s="61">
        <f>IF('Cumulative Cost Share Budget'!L300='Split CS budget (G)'!$L$1,'Cumulative Cost Share Budget'!S300,0)</f>
        <v>0</v>
      </c>
      <c r="T301" s="16"/>
      <c r="U301" s="323"/>
      <c r="V301" s="323"/>
      <c r="W301" s="323"/>
      <c r="X301" s="323"/>
      <c r="Y301" s="323"/>
    </row>
    <row r="302" spans="1:25" ht="15" hidden="1">
      <c r="A302" s="449"/>
      <c r="B302" s="486"/>
      <c r="C302" s="480"/>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(G)'!$L$1,'Cumulative Cost Share Budget'!Q301,0)</f>
        <v>0</v>
      </c>
      <c r="R302" s="212">
        <f>IF('Cumulative Cost Share Budget'!L301='Split CS budget (G)'!$L$1,'Cumulative Cost Share Budget'!R301,0)</f>
        <v>0</v>
      </c>
      <c r="S302" s="61">
        <f>IF('Cumulative Cost Share Budget'!L301='Split CS budget (G)'!$L$1,'Cumulative Cost Share Budget'!S301,0)</f>
        <v>0</v>
      </c>
      <c r="T302" s="16"/>
      <c r="U302" s="324"/>
      <c r="V302" s="324"/>
      <c r="W302" s="324"/>
      <c r="X302" s="324"/>
      <c r="Y302" s="324"/>
    </row>
    <row r="303" spans="1:25" hidden="1">
      <c r="A303" s="449"/>
      <c r="B303" s="486"/>
      <c r="C303" s="480"/>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(G)'!$L$1,'Cumulative Cost Share Budget'!Q302,0)</f>
        <v>0</v>
      </c>
      <c r="R303" s="212">
        <f>IF('Cumulative Cost Share Budget'!L302='Split CS budget (G)'!$L$1,'Cumulative Cost Share Budget'!R302,0)</f>
        <v>0</v>
      </c>
      <c r="S303" s="61">
        <f>IF('Cumulative Cost Share Budget'!L302='Split CS budget (G)'!$L$1,'Cumulative Cost Share Budget'!S302,0)</f>
        <v>0</v>
      </c>
      <c r="T303" s="16"/>
      <c r="U303" s="323"/>
      <c r="V303" s="323"/>
      <c r="W303" s="323"/>
      <c r="X303" s="323"/>
      <c r="Y303" s="323"/>
    </row>
    <row r="304" spans="1:25" hidden="1">
      <c r="A304" s="449"/>
      <c r="B304" s="481"/>
      <c r="C304" s="480"/>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5">
        <f>IF('Cumulative Cost Share Budget'!$L304='Split CS budget (G)'!$L$1,'Cumulative Cost Share Budget'!A304,0)</f>
        <v>0</v>
      </c>
      <c r="B305" s="480">
        <f>IF('Cumulative Cost Share Budget'!$L304='Split CS budget (G)'!$L$1,'Cumulative Cost Share Budget'!B304,0)</f>
        <v>0</v>
      </c>
      <c r="C305" s="481"/>
      <c r="D305" s="33" t="s">
        <v>123</v>
      </c>
      <c r="E305" s="76">
        <f>ROUND($R305*$S305,6)</f>
        <v>0</v>
      </c>
      <c r="F305" s="76">
        <f>ROUND($R306*$S306,6)</f>
        <v>0</v>
      </c>
      <c r="G305" s="76">
        <f>ROUND($R307*$S307,6)</f>
        <v>0</v>
      </c>
      <c r="H305" s="76">
        <f>ROUND($R308*$S308,6)</f>
        <v>0</v>
      </c>
      <c r="I305" s="76">
        <f>ROUND($R309*$S309,6)</f>
        <v>0</v>
      </c>
      <c r="J305" s="46"/>
      <c r="M305" s="133">
        <f>IF('Cumulative Cost Share Budget'!L304='Split CS budget (G)'!$L$1,'Cumulative Cost Share Budget'!M304,0)</f>
        <v>0</v>
      </c>
      <c r="N305" s="214">
        <f>IF('Cumulative Cost Share Budget'!L304='Split CS budget (G)'!$L$1,'Cumulative Cost Share Budget'!N304,0)</f>
        <v>0</v>
      </c>
      <c r="O305" s="214">
        <f>IF('Cumulative Cost Share Budget'!$L304='Split CS budget (G)'!$L$1,'Cumulative Cost Share Budget'!O304,0)</f>
        <v>0</v>
      </c>
      <c r="P305" s="209">
        <f>IF('Cumulative Cost Share Budget'!L304='Split CS budget (G)'!$L$1,'Cumulative Cost Share Budget'!P304,0)</f>
        <v>0</v>
      </c>
      <c r="Q305" s="211">
        <f>IF('Cumulative Cost Share Budget'!L304='Split CS budget (G)'!$L$1,'Cumulative Cost Share Budget'!Q304,0)</f>
        <v>0</v>
      </c>
      <c r="R305" s="212">
        <f>IF('Cumulative Cost Share Budget'!L304='Split CS budget (G)'!$L$1,'Cumulative Cost Share Budget'!R304,0)</f>
        <v>0</v>
      </c>
      <c r="S305" s="61">
        <f>IF('Cumulative Cost Share Budget'!L304='Split CS budget (G)'!$L$1,'Cumulative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93">
        <f>IF('Cumulative Cost Share Budget'!$L305='Split CS budget (G)'!$L$1,'Cumulative Cost Share Budget'!A305,0)</f>
        <v>0</v>
      </c>
      <c r="B306" s="545">
        <f>IF('Cumulative Cost Share Budget'!$L305='Split CS budget (G)'!$L$1,'Cumulative Cost Share Budget'!B305,0)</f>
        <v>0</v>
      </c>
      <c r="C306" s="480"/>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(G)'!$L$1,'Cumulative Cost Share Budget'!Q305,0)</f>
        <v>0</v>
      </c>
      <c r="R306" s="212">
        <f>IF('Cumulative Cost Share Budget'!L305='Split CS budget (G)'!$L$1,'Cumulative Cost Share Budget'!R305,0)</f>
        <v>0</v>
      </c>
      <c r="S306" s="61">
        <f>IF('Cumulative Cost Share Budget'!L305='Split CS budget (G)'!$L$1,'Cumulative Cost Share Budget'!S305,0)</f>
        <v>0</v>
      </c>
      <c r="T306" s="16"/>
      <c r="U306" s="324"/>
      <c r="V306" s="324"/>
      <c r="W306" s="324"/>
      <c r="X306" s="324"/>
      <c r="Y306" s="324"/>
    </row>
    <row r="307" spans="1:25" hidden="1">
      <c r="A307" s="449"/>
      <c r="B307" s="486"/>
      <c r="C307" s="480"/>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(G)'!$L$1,'Cumulative Cost Share Budget'!Q306,0)</f>
        <v>0</v>
      </c>
      <c r="R307" s="212">
        <f>IF('Cumulative Cost Share Budget'!L306='Split CS budget (G)'!$L$1,'Cumulative Cost Share Budget'!R306,0)</f>
        <v>0</v>
      </c>
      <c r="S307" s="61">
        <f>IF('Cumulative Cost Share Budget'!L306='Split CS budget (G)'!$L$1,'Cumulative Cost Share Budget'!S306,0)</f>
        <v>0</v>
      </c>
      <c r="T307" s="16"/>
      <c r="U307" s="323"/>
      <c r="V307" s="323"/>
      <c r="W307" s="323"/>
      <c r="X307" s="323"/>
      <c r="Y307" s="323"/>
    </row>
    <row r="308" spans="1:25" ht="15" hidden="1">
      <c r="A308" s="449"/>
      <c r="B308" s="486"/>
      <c r="C308" s="480"/>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(G)'!$L$1,'Cumulative Cost Share Budget'!Q307,0)</f>
        <v>0</v>
      </c>
      <c r="R308" s="212">
        <f>IF('Cumulative Cost Share Budget'!L307='Split CS budget (G)'!$L$1,'Cumulative Cost Share Budget'!R307,0)</f>
        <v>0</v>
      </c>
      <c r="S308" s="61">
        <f>IF('Cumulative Cost Share Budget'!L307='Split CS budget (G)'!$L$1,'Cumulative Cost Share Budget'!S307,0)</f>
        <v>0</v>
      </c>
      <c r="T308" s="16"/>
      <c r="U308" s="324"/>
      <c r="V308" s="324"/>
      <c r="W308" s="324"/>
      <c r="X308" s="324"/>
      <c r="Y308" s="324"/>
    </row>
    <row r="309" spans="1:25" hidden="1">
      <c r="A309" s="449"/>
      <c r="B309" s="486"/>
      <c r="C309" s="480"/>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(G)'!$L$1,'Cumulative Cost Share Budget'!Q308,0)</f>
        <v>0</v>
      </c>
      <c r="R309" s="212">
        <f>IF('Cumulative Cost Share Budget'!L308='Split CS budget (G)'!$L$1,'Cumulative Cost Share Budget'!R308,0)</f>
        <v>0</v>
      </c>
      <c r="S309" s="61">
        <f>IF('Cumulative Cost Share Budget'!L308='Split CS budget (G)'!$L$1,'Cumulative Cost Share Budget'!S308,0)</f>
        <v>0</v>
      </c>
      <c r="T309" s="16"/>
      <c r="U309" s="323"/>
      <c r="V309" s="323"/>
      <c r="W309" s="323"/>
      <c r="X309" s="323"/>
      <c r="Y309" s="323"/>
    </row>
    <row r="310" spans="1:25" hidden="1">
      <c r="A310" s="449"/>
      <c r="B310" s="481"/>
      <c r="C310" s="480"/>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5">
        <f>IF('Cumulative Cost Share Budget'!$L310='Split CS budget (G)'!$L$1,'Cumulative Cost Share Budget'!A310,0)</f>
        <v>0</v>
      </c>
      <c r="B311" s="480">
        <f>IF('Cumulative Cost Share Budget'!$L310='Split CS budget (G)'!$L$1,'Cumulative Cost Share Budget'!B310,0)</f>
        <v>0</v>
      </c>
      <c r="C311" s="481"/>
      <c r="D311" s="33" t="s">
        <v>123</v>
      </c>
      <c r="E311" s="76">
        <f>ROUND($R311*$S311,6)</f>
        <v>0</v>
      </c>
      <c r="F311" s="76">
        <f>ROUND($R312*$S312,6)</f>
        <v>0</v>
      </c>
      <c r="G311" s="76">
        <f>ROUND($R313*$S313,6)</f>
        <v>0</v>
      </c>
      <c r="H311" s="76">
        <f>ROUND($R314*$S314,6)</f>
        <v>0</v>
      </c>
      <c r="I311" s="76">
        <f>ROUND($R315*$S315,6)</f>
        <v>0</v>
      </c>
      <c r="J311" s="46"/>
      <c r="M311" s="133">
        <f>IF('Cumulative Cost Share Budget'!L310='Split CS budget (G)'!$L$1,'Cumulative Cost Share Budget'!M310,0)</f>
        <v>0</v>
      </c>
      <c r="N311" s="214">
        <f>IF('Cumulative Cost Share Budget'!L310='Split CS budget (G)'!$L$1,'Cumulative Cost Share Budget'!N310,0)</f>
        <v>0</v>
      </c>
      <c r="O311" s="214">
        <f>IF('Cumulative Cost Share Budget'!$L310='Split CS budget (G)'!$L$1,'Cumulative Cost Share Budget'!O310,0)</f>
        <v>0</v>
      </c>
      <c r="P311" s="209">
        <f>IF('Cumulative Cost Share Budget'!L310='Split CS budget (G)'!$L$1,'Cumulative Cost Share Budget'!P310,0)</f>
        <v>0</v>
      </c>
      <c r="Q311" s="211">
        <f>IF('Cumulative Cost Share Budget'!L310='Split CS budget (G)'!$L$1,'Cumulative Cost Share Budget'!Q310,0)</f>
        <v>0</v>
      </c>
      <c r="R311" s="212">
        <f>IF('Cumulative Cost Share Budget'!L310='Split CS budget (G)'!$L$1,'Cumulative Cost Share Budget'!R310,0)</f>
        <v>0</v>
      </c>
      <c r="S311" s="61">
        <f>IF('Cumulative Cost Share Budget'!L310='Split CS budget (G)'!$L$1,'Cumulative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93">
        <f>IF('Cumulative Cost Share Budget'!$L311='Split CS budget (G)'!$L$1,'Cumulative Cost Share Budget'!A311,0)</f>
        <v>0</v>
      </c>
      <c r="B312" s="545">
        <f>IF('Cumulative Cost Share Budget'!$L311='Split CS budget (G)'!$L$1,'Cumulative Cost Share Budget'!B311,0)</f>
        <v>0</v>
      </c>
      <c r="C312" s="480"/>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(G)'!$L$1,'Cumulative Cost Share Budget'!Q311,0)</f>
        <v>0</v>
      </c>
      <c r="R312" s="212">
        <f>IF('Cumulative Cost Share Budget'!L311='Split CS budget (G)'!$L$1,'Cumulative Cost Share Budget'!R311,0)</f>
        <v>0</v>
      </c>
      <c r="S312" s="61">
        <f>IF('Cumulative Cost Share Budget'!L311='Split CS budget (G)'!$L$1,'Cumulative Cost Share Budget'!S311,0)</f>
        <v>0</v>
      </c>
      <c r="T312" s="16"/>
      <c r="U312" s="324"/>
      <c r="V312" s="324"/>
      <c r="W312" s="324"/>
      <c r="X312" s="324"/>
      <c r="Y312" s="324"/>
    </row>
    <row r="313" spans="1:25" hidden="1">
      <c r="A313" s="449"/>
      <c r="B313" s="486"/>
      <c r="C313" s="480"/>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(G)'!$L$1,'Cumulative Cost Share Budget'!Q312,0)</f>
        <v>0</v>
      </c>
      <c r="R313" s="212">
        <f>IF('Cumulative Cost Share Budget'!L312='Split CS budget (G)'!$L$1,'Cumulative Cost Share Budget'!R312,0)</f>
        <v>0</v>
      </c>
      <c r="S313" s="61">
        <f>IF('Cumulative Cost Share Budget'!L312='Split CS budget (G)'!$L$1,'Cumulative Cost Share Budget'!S312,0)</f>
        <v>0</v>
      </c>
      <c r="T313" s="16"/>
      <c r="U313" s="323"/>
      <c r="V313" s="323"/>
      <c r="W313" s="323"/>
      <c r="X313" s="323"/>
      <c r="Y313" s="323"/>
    </row>
    <row r="314" spans="1:25" ht="15" hidden="1">
      <c r="A314" s="449"/>
      <c r="B314" s="486"/>
      <c r="C314" s="480"/>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(G)'!$L$1,'Cumulative Cost Share Budget'!Q313,0)</f>
        <v>0</v>
      </c>
      <c r="R314" s="212">
        <f>IF('Cumulative Cost Share Budget'!L313='Split CS budget (G)'!$L$1,'Cumulative Cost Share Budget'!R313,0)</f>
        <v>0</v>
      </c>
      <c r="S314" s="61">
        <f>IF('Cumulative Cost Share Budget'!L313='Split CS budget (G)'!$L$1,'Cumulative Cost Share Budget'!S313,0)</f>
        <v>0</v>
      </c>
      <c r="T314" s="16"/>
      <c r="U314" s="324"/>
      <c r="V314" s="324"/>
      <c r="W314" s="324"/>
      <c r="X314" s="324"/>
      <c r="Y314" s="324"/>
    </row>
    <row r="315" spans="1:25" hidden="1">
      <c r="A315" s="449"/>
      <c r="B315" s="486"/>
      <c r="C315" s="480"/>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(G)'!$L$1,'Cumulative Cost Share Budget'!Q314,0)</f>
        <v>0</v>
      </c>
      <c r="R315" s="212">
        <f>IF('Cumulative Cost Share Budget'!L314='Split CS budget (G)'!$L$1,'Cumulative Cost Share Budget'!R314,0)</f>
        <v>0</v>
      </c>
      <c r="S315" s="61">
        <f>IF('Cumulative Cost Share Budget'!L314='Split CS budget (G)'!$L$1,'Cumulative Cost Share Budget'!S314,0)</f>
        <v>0</v>
      </c>
      <c r="T315" s="16"/>
      <c r="U315" s="323"/>
      <c r="V315" s="323"/>
      <c r="W315" s="323"/>
      <c r="X315" s="323"/>
      <c r="Y315" s="323"/>
    </row>
    <row r="316" spans="1:25" hidden="1">
      <c r="A316" s="449"/>
      <c r="C316" s="76"/>
      <c r="D316" s="59"/>
      <c r="E316" s="16"/>
      <c r="F316" s="16"/>
      <c r="G316" s="16"/>
      <c r="H316" s="16"/>
      <c r="I316" s="16"/>
      <c r="J316" s="25"/>
      <c r="M316" s="2"/>
      <c r="N316" s="2"/>
      <c r="O316" s="2"/>
      <c r="P316" s="2"/>
      <c r="Q316" s="2"/>
      <c r="R316" s="4"/>
      <c r="S316" s="3"/>
      <c r="T316" s="16"/>
      <c r="U316" s="24"/>
      <c r="V316" s="24"/>
      <c r="W316" s="24"/>
      <c r="X316" s="24"/>
      <c r="Y316" s="24"/>
    </row>
    <row r="317" spans="1:25" ht="5.4" customHeight="1">
      <c r="A317" s="449"/>
      <c r="D317" s="21"/>
      <c r="E317" s="21"/>
      <c r="F317" s="21"/>
      <c r="G317" s="21"/>
      <c r="H317" s="21"/>
      <c r="I317" s="21"/>
      <c r="J317" s="61"/>
      <c r="S317" s="16"/>
    </row>
    <row r="318" spans="1:25">
      <c r="A318" s="487"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62" t="s">
        <v>118</v>
      </c>
      <c r="V322" s="762"/>
      <c r="W322" s="762"/>
      <c r="X322" s="762"/>
      <c r="Y322" s="762"/>
    </row>
    <row r="323" spans="1:25">
      <c r="A323" s="786" t="s">
        <v>422</v>
      </c>
      <c r="B323" s="786"/>
      <c r="C323" s="786"/>
      <c r="D323" s="786"/>
      <c r="E323" s="786"/>
      <c r="F323" s="786"/>
      <c r="G323" s="786"/>
      <c r="H323" s="786"/>
      <c r="I323" s="786"/>
      <c r="J323" s="786"/>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5">
        <f>IF('Cumulative Cost Share Budget'!$L324='Split CS budget (G)'!$L$1,'Cumulative Cost Share Budget'!A324,0)</f>
        <v>0</v>
      </c>
      <c r="B325" s="480">
        <f>IF('Cumulative Cost Share Budget'!$L324='Split CS budget (G)'!$L$1,'Cumulative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(G)'!$L$1,'Cumulative Cost Share Budget'!M324,0)</f>
        <v>0</v>
      </c>
      <c r="N325" s="214">
        <f>IF('Cumulative Cost Share Budget'!L324='Split CS budget (G)'!$L$1,'Cumulative Cost Share Budget'!N324,0)</f>
        <v>0</v>
      </c>
      <c r="O325" s="214">
        <f>IF('Cumulative Cost Share Budget'!$L324='Split CS budget (G)'!$L$1,'Cumulative Cost Share Budget'!O324,0)</f>
        <v>0</v>
      </c>
      <c r="P325" s="209">
        <f>IF('Cumulative Cost Share Budget'!L324='Split CS budget (G)'!$L$1,'Cumulative Cost Share Budget'!P324,0)</f>
        <v>0</v>
      </c>
      <c r="Q325" s="211">
        <f>IF('Cumulative Cost Share Budget'!L324='Split CS budget (G)'!$L$1,'Cumulative Cost Share Budget'!Q324,0)</f>
        <v>0</v>
      </c>
      <c r="R325" s="212">
        <f>IF('Cumulative Cost Share Budget'!L324='Split CS budget (G)'!$L$1,'Cumulative Cost Share Budget'!R324,0)</f>
        <v>0</v>
      </c>
      <c r="S325" s="61">
        <f>IF('Cumulative Cost Share Budget'!L324='Split CS budget (G)'!$L$1,'Cumulative Cost Share Budget'!S324,0)</f>
        <v>0</v>
      </c>
      <c r="T325" s="211">
        <f>IF('Cumulative Cost Share Budget'!L324='Split CS budget (G)'!$L$1,'Cumulative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93">
        <f>IF('Cumulative Cost Share Budget'!$L325='Split CS budget (G)'!$L$1,'Cumulative Cost Share Budget'!A325,0)</f>
        <v>0</v>
      </c>
      <c r="B326" s="545">
        <f>IF('Cumulative Cost Share Budget'!$L325='Split CS budget (G)'!$L$1,'Cumulative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(G)'!$L$1,'Cumulative Cost Share Budget'!Q325,0)</f>
        <v>0</v>
      </c>
      <c r="R326" s="212">
        <f>IF('Cumulative Cost Share Budget'!L325='Split CS budget (G)'!$L$1,'Cumulative Cost Share Budget'!R325,0)</f>
        <v>0</v>
      </c>
      <c r="S326" s="61">
        <f>IF('Cumulative Cost Share Budget'!L325='Split CS budget (G)'!$L$1,'Cumulative Cost Share Budget'!S325,0)</f>
        <v>0</v>
      </c>
      <c r="T326" s="211">
        <f>IF('Cumulative Cost Share Budget'!L325='Split CS budget (G)'!$L$1,'Cumulative Cost Share Budget'!T325,0)</f>
        <v>0</v>
      </c>
      <c r="U326" s="323"/>
      <c r="V326" s="323"/>
      <c r="W326" s="323"/>
      <c r="X326" s="323"/>
      <c r="Y326" s="323"/>
    </row>
    <row r="327" spans="1:25">
      <c r="A327" s="449"/>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(G)'!$L$1,'Cumulative Cost Share Budget'!Q326,0)</f>
        <v>0</v>
      </c>
      <c r="R327" s="212">
        <f>IF('Cumulative Cost Share Budget'!L326='Split CS budget (G)'!$L$1,'Cumulative Cost Share Budget'!R326,0)</f>
        <v>0</v>
      </c>
      <c r="S327" s="61">
        <f>IF('Cumulative Cost Share Budget'!L326='Split CS budget (G)'!$L$1,'Cumulative Cost Share Budget'!S326,0)</f>
        <v>0</v>
      </c>
      <c r="T327" s="211">
        <f>IF('Cumulative Cost Share Budget'!L326='Split CS budget (G)'!$L$1,'Cumulative Cost Share Budget'!T326,0)</f>
        <v>0</v>
      </c>
      <c r="U327" s="324"/>
      <c r="V327" s="324"/>
      <c r="W327" s="324"/>
      <c r="X327" s="324"/>
      <c r="Y327" s="324"/>
    </row>
    <row r="328" spans="1:25">
      <c r="A328" s="449"/>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(G)'!$L$1,'Cumulative Cost Share Budget'!Q327,0)</f>
        <v>0</v>
      </c>
      <c r="R328" s="212">
        <f>IF('Cumulative Cost Share Budget'!L327='Split CS budget (G)'!$L$1,'Cumulative Cost Share Budget'!R327,0)</f>
        <v>0</v>
      </c>
      <c r="S328" s="61">
        <f>IF('Cumulative Cost Share Budget'!L327='Split CS budget (G)'!$L$1,'Cumulative Cost Share Budget'!S327,0)</f>
        <v>0</v>
      </c>
      <c r="T328" s="211">
        <f>IF('Cumulative Cost Share Budget'!L327='Split CS budget (G)'!$L$1,'Cumulative Cost Share Budget'!T327,0)</f>
        <v>0</v>
      </c>
      <c r="U328" s="323"/>
      <c r="V328" s="323"/>
      <c r="W328" s="323"/>
      <c r="X328" s="323"/>
      <c r="Y328" s="323"/>
    </row>
    <row r="329" spans="1:25" ht="15">
      <c r="A329" s="449"/>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(G)'!$L$1,'Cumulative Cost Share Budget'!Q328,0)</f>
        <v>0</v>
      </c>
      <c r="R329" s="212">
        <f>IF('Cumulative Cost Share Budget'!L328='Split CS budget (G)'!$L$1,'Cumulative Cost Share Budget'!R328,0)</f>
        <v>0</v>
      </c>
      <c r="S329" s="61">
        <f>IF('Cumulative Cost Share Budget'!L328='Split CS budget (G)'!$L$1,'Cumulative Cost Share Budget'!S328,0)</f>
        <v>0</v>
      </c>
      <c r="T329" s="211">
        <f>IF('Cumulative Cost Share Budget'!L328='Split CS budget (G)'!$L$1,'Cumulative Cost Share Budget'!T328,0)</f>
        <v>0</v>
      </c>
      <c r="U329" s="323"/>
      <c r="V329" s="323"/>
      <c r="W329" s="323"/>
      <c r="X329" s="323"/>
      <c r="Y329" s="323"/>
    </row>
    <row r="330" spans="1:25">
      <c r="A330" s="449"/>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9"/>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5">
        <f>IF('Cumulative Cost Share Budget'!$L331='Split CS budget (G)'!$L$1,'Cumulative Cost Share Budget'!A331,0)</f>
        <v>0</v>
      </c>
      <c r="B332" s="480">
        <f>IF('Cumulative Cost Share Budget'!$L331='Split CS budget (G)'!$L$1,'Cumulative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(G)'!$L$1,'Cumulative Cost Share Budget'!M331,0)</f>
        <v>0</v>
      </c>
      <c r="N332" s="214">
        <f>IF('Cumulative Cost Share Budget'!L331='Split CS budget (G)'!$L$1,'Cumulative Cost Share Budget'!N331,0)</f>
        <v>0</v>
      </c>
      <c r="O332" s="214">
        <f>IF('Cumulative Cost Share Budget'!$L331='Split CS budget (G)'!$L$1,'Cumulative Cost Share Budget'!O331,0)</f>
        <v>0</v>
      </c>
      <c r="P332" s="209">
        <f>IF('Cumulative Cost Share Budget'!L331='Split CS budget (G)'!$L$1,'Cumulative Cost Share Budget'!P331,0)</f>
        <v>0</v>
      </c>
      <c r="Q332" s="211">
        <f>IF('Cumulative Cost Share Budget'!L331='Split CS budget (G)'!$L$1,'Cumulative Cost Share Budget'!Q331,0)</f>
        <v>0</v>
      </c>
      <c r="R332" s="212">
        <f>IF('Cumulative Cost Share Budget'!L331='Split CS budget (G)'!$L$1,'Cumulative Cost Share Budget'!R331,0)</f>
        <v>0</v>
      </c>
      <c r="S332" s="61">
        <f>IF('Cumulative Cost Share Budget'!L331='Split CS budget (G)'!$L$1,'Cumulative Cost Share Budget'!S331,0)</f>
        <v>0</v>
      </c>
      <c r="T332" s="211">
        <f>IF('Cumulative Cost Share Budget'!L331='Split CS budget (G)'!$L$1,'Cumulative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93">
        <f>IF('Cumulative Cost Share Budget'!$L332='Split CS budget (G)'!$L$1,'Cumulative Cost Share Budget'!A332,0)</f>
        <v>0</v>
      </c>
      <c r="B333" s="545">
        <f>IF('Cumulative Cost Share Budget'!$L332='Split CS budget (G)'!$L$1,'Cumulative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(G)'!$L$1,'Cumulative Cost Share Budget'!Q332,0)</f>
        <v>0</v>
      </c>
      <c r="R333" s="212">
        <f>IF('Cumulative Cost Share Budget'!L332='Split CS budget (G)'!$L$1,'Cumulative Cost Share Budget'!R332,0)</f>
        <v>0</v>
      </c>
      <c r="S333" s="61">
        <f>IF('Cumulative Cost Share Budget'!L332='Split CS budget (G)'!$L$1,'Cumulative Cost Share Budget'!S332,0)</f>
        <v>0</v>
      </c>
      <c r="T333" s="211">
        <f>IF('Cumulative Cost Share Budget'!L332='Split CS budget (G)'!$L$1,'Cumulative Cost Share Budget'!T332,0)</f>
        <v>0</v>
      </c>
      <c r="U333" s="323"/>
      <c r="V333" s="323"/>
      <c r="W333" s="323"/>
      <c r="X333" s="323"/>
      <c r="Y333" s="323"/>
    </row>
    <row r="334" spans="1:25" hidden="1">
      <c r="A334" s="449"/>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(G)'!$L$1,'Cumulative Cost Share Budget'!Q333,0)</f>
        <v>0</v>
      </c>
      <c r="R334" s="212">
        <f>IF('Cumulative Cost Share Budget'!L333='Split CS budget (G)'!$L$1,'Cumulative Cost Share Budget'!R333,0)</f>
        <v>0</v>
      </c>
      <c r="S334" s="61">
        <f>IF('Cumulative Cost Share Budget'!L333='Split CS budget (G)'!$L$1,'Cumulative Cost Share Budget'!S333,0)</f>
        <v>0</v>
      </c>
      <c r="T334" s="211">
        <f>IF('Cumulative Cost Share Budget'!L333='Split CS budget (G)'!$L$1,'Cumulative Cost Share Budget'!T333,0)</f>
        <v>0</v>
      </c>
      <c r="U334" s="324"/>
      <c r="V334" s="324"/>
      <c r="W334" s="324"/>
      <c r="X334" s="324"/>
      <c r="Y334" s="324"/>
    </row>
    <row r="335" spans="1:25" hidden="1">
      <c r="A335" s="449"/>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(G)'!$L$1,'Cumulative Cost Share Budget'!Q334,0)</f>
        <v>0</v>
      </c>
      <c r="R335" s="212">
        <f>IF('Cumulative Cost Share Budget'!L334='Split CS budget (G)'!$L$1,'Cumulative Cost Share Budget'!R334,0)</f>
        <v>0</v>
      </c>
      <c r="S335" s="61">
        <f>IF('Cumulative Cost Share Budget'!L334='Split CS budget (G)'!$L$1,'Cumulative Cost Share Budget'!S334,0)</f>
        <v>0</v>
      </c>
      <c r="T335" s="211">
        <f>IF('Cumulative Cost Share Budget'!L334='Split CS budget (G)'!$L$1,'Cumulative Cost Share Budget'!T334,0)</f>
        <v>0</v>
      </c>
      <c r="U335" s="323"/>
      <c r="V335" s="323"/>
      <c r="W335" s="323"/>
      <c r="X335" s="323"/>
      <c r="Y335" s="323"/>
    </row>
    <row r="336" spans="1:25" ht="15" hidden="1">
      <c r="A336" s="449"/>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(G)'!$L$1,'Cumulative Cost Share Budget'!Q335,0)</f>
        <v>0</v>
      </c>
      <c r="R336" s="212">
        <f>IF('Cumulative Cost Share Budget'!L335='Split CS budget (G)'!$L$1,'Cumulative Cost Share Budget'!R335,0)</f>
        <v>0</v>
      </c>
      <c r="S336" s="61">
        <f>IF('Cumulative Cost Share Budget'!L335='Split CS budget (G)'!$L$1,'Cumulative Cost Share Budget'!S335,0)</f>
        <v>0</v>
      </c>
      <c r="T336" s="211">
        <f>IF('Cumulative Cost Share Budget'!L335='Split CS budget (G)'!$L$1,'Cumulative Cost Share Budget'!T335,0)</f>
        <v>0</v>
      </c>
      <c r="U336" s="323"/>
      <c r="V336" s="323"/>
      <c r="W336" s="323"/>
      <c r="X336" s="323"/>
      <c r="Y336" s="323"/>
    </row>
    <row r="337" spans="1:25" hidden="1">
      <c r="A337" s="449"/>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9"/>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5">
        <f>IF('Cumulative Cost Share Budget'!$L338='Split CS budget (G)'!$L$1,'Cumulative Cost Share Budget'!A338,0)</f>
        <v>0</v>
      </c>
      <c r="B339" s="480">
        <f>IF('Cumulative Cost Share Budget'!$L338='Split CS budget (G)'!$L$1,'Cumulative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(G)'!$L$1,'Cumulative Cost Share Budget'!M338,0)</f>
        <v>0</v>
      </c>
      <c r="N339" s="214">
        <f>IF('Cumulative Cost Share Budget'!L338='Split CS budget (G)'!$L$1,'Cumulative Cost Share Budget'!N338,0)</f>
        <v>0</v>
      </c>
      <c r="O339" s="214">
        <f>IF('Cumulative Cost Share Budget'!$L338='Split CS budget (G)'!$L$1,'Cumulative Cost Share Budget'!O338,0)</f>
        <v>0</v>
      </c>
      <c r="P339" s="209">
        <f>IF('Cumulative Cost Share Budget'!L338='Split CS budget (G)'!$L$1,'Cumulative Cost Share Budget'!P338,0)</f>
        <v>0</v>
      </c>
      <c r="Q339" s="211">
        <f>IF('Cumulative Cost Share Budget'!L338='Split CS budget (G)'!$L$1,'Cumulative Cost Share Budget'!Q338,0)</f>
        <v>0</v>
      </c>
      <c r="R339" s="212">
        <f>IF('Cumulative Cost Share Budget'!L338='Split CS budget (G)'!$L$1,'Cumulative Cost Share Budget'!R338,0)</f>
        <v>0</v>
      </c>
      <c r="S339" s="61">
        <f>IF('Cumulative Cost Share Budget'!L338='Split CS budget (G)'!$L$1,'Cumulative Cost Share Budget'!S338,0)</f>
        <v>0</v>
      </c>
      <c r="T339" s="211">
        <f>IF('Cumulative Cost Share Budget'!L338='Split CS budget (G)'!$L$1,'Cumulative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93">
        <f>IF('Cumulative Cost Share Budget'!$L339='Split CS budget (G)'!$L$1,'Cumulative Cost Share Budget'!A339,0)</f>
        <v>0</v>
      </c>
      <c r="B340" s="545">
        <f>IF('Cumulative Cost Share Budget'!$L339='Split CS budget (G)'!$L$1,'Cumulative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(G)'!$L$1,'Cumulative Cost Share Budget'!Q339,0)</f>
        <v>0</v>
      </c>
      <c r="R340" s="212">
        <f>IF('Cumulative Cost Share Budget'!L339='Split CS budget (G)'!$L$1,'Cumulative Cost Share Budget'!R339,0)</f>
        <v>0</v>
      </c>
      <c r="S340" s="61">
        <f>IF('Cumulative Cost Share Budget'!L339='Split CS budget (G)'!$L$1,'Cumulative Cost Share Budget'!S339,0)</f>
        <v>0</v>
      </c>
      <c r="T340" s="211">
        <f>IF('Cumulative Cost Share Budget'!L339='Split CS budget (G)'!$L$1,'Cumulative Cost Share Budget'!T339,0)</f>
        <v>0</v>
      </c>
      <c r="U340" s="323"/>
      <c r="V340" s="323"/>
      <c r="W340" s="323"/>
      <c r="X340" s="323"/>
      <c r="Y340" s="323"/>
    </row>
    <row r="341" spans="1:25" hidden="1">
      <c r="A341" s="449"/>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(G)'!$L$1,'Cumulative Cost Share Budget'!Q340,0)</f>
        <v>0</v>
      </c>
      <c r="R341" s="212">
        <f>IF('Cumulative Cost Share Budget'!L340='Split CS budget (G)'!$L$1,'Cumulative Cost Share Budget'!R340,0)</f>
        <v>0</v>
      </c>
      <c r="S341" s="61">
        <f>IF('Cumulative Cost Share Budget'!L340='Split CS budget (G)'!$L$1,'Cumulative Cost Share Budget'!S340,0)</f>
        <v>0</v>
      </c>
      <c r="T341" s="211">
        <f>IF('Cumulative Cost Share Budget'!L340='Split CS budget (G)'!$L$1,'Cumulative Cost Share Budget'!T340,0)</f>
        <v>0</v>
      </c>
      <c r="U341" s="324"/>
      <c r="V341" s="324"/>
      <c r="W341" s="324"/>
      <c r="X341" s="324"/>
      <c r="Y341" s="324"/>
    </row>
    <row r="342" spans="1:25" hidden="1">
      <c r="A342" s="449"/>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(G)'!$L$1,'Cumulative Cost Share Budget'!Q341,0)</f>
        <v>0</v>
      </c>
      <c r="R342" s="212">
        <f>IF('Cumulative Cost Share Budget'!L341='Split CS budget (G)'!$L$1,'Cumulative Cost Share Budget'!R341,0)</f>
        <v>0</v>
      </c>
      <c r="S342" s="61">
        <f>IF('Cumulative Cost Share Budget'!L341='Split CS budget (G)'!$L$1,'Cumulative Cost Share Budget'!S341,0)</f>
        <v>0</v>
      </c>
      <c r="T342" s="211">
        <f>IF('Cumulative Cost Share Budget'!L341='Split CS budget (G)'!$L$1,'Cumulative Cost Share Budget'!T341,0)</f>
        <v>0</v>
      </c>
      <c r="U342" s="324"/>
      <c r="V342" s="324"/>
      <c r="W342" s="324"/>
      <c r="X342" s="324"/>
      <c r="Y342" s="324"/>
    </row>
    <row r="343" spans="1:25" ht="15" hidden="1">
      <c r="A343" s="449"/>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(G)'!$L$1,'Cumulative Cost Share Budget'!Q342,0)</f>
        <v>0</v>
      </c>
      <c r="R343" s="212">
        <f>IF('Cumulative Cost Share Budget'!L342='Split CS budget (G)'!$L$1,'Cumulative Cost Share Budget'!R342,0)</f>
        <v>0</v>
      </c>
      <c r="S343" s="61">
        <f>IF('Cumulative Cost Share Budget'!L342='Split CS budget (G)'!$L$1,'Cumulative Cost Share Budget'!S342,0)</f>
        <v>0</v>
      </c>
      <c r="T343" s="211">
        <f>IF('Cumulative Cost Share Budget'!L342='Split CS budget (G)'!$L$1,'Cumulative Cost Share Budget'!T342,0)</f>
        <v>0</v>
      </c>
      <c r="U343" s="323"/>
      <c r="V343" s="323"/>
      <c r="W343" s="323"/>
      <c r="X343" s="323"/>
      <c r="Y343" s="323"/>
    </row>
    <row r="344" spans="1:25" hidden="1">
      <c r="A344" s="449"/>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9"/>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5">
        <f>IF('Cumulative Cost Share Budget'!$L345='Split CS budget (G)'!$L$1,'Cumulative Cost Share Budget'!A345,0)</f>
        <v>0</v>
      </c>
      <c r="B346" s="480">
        <f>IF('Cumulative Cost Share Budget'!$L345='Split CS budget (G)'!$L$1,'Cumulative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(G)'!$L$1,'Cumulative Cost Share Budget'!M345,0)</f>
        <v>0</v>
      </c>
      <c r="N346" s="214">
        <f>IF('Cumulative Cost Share Budget'!L345='Split CS budget (G)'!$L$1,'Cumulative Cost Share Budget'!N345,0)</f>
        <v>0</v>
      </c>
      <c r="O346" s="214">
        <f>IF('Cumulative Cost Share Budget'!$L345='Split CS budget (G)'!$L$1,'Cumulative Cost Share Budget'!O345,0)</f>
        <v>0</v>
      </c>
      <c r="P346" s="209">
        <f>IF('Cumulative Cost Share Budget'!L345='Split CS budget (G)'!$L$1,'Cumulative Cost Share Budget'!P345,0)</f>
        <v>0</v>
      </c>
      <c r="Q346" s="211">
        <f>IF('Cumulative Cost Share Budget'!L345='Split CS budget (G)'!$L$1,'Cumulative Cost Share Budget'!Q345,0)</f>
        <v>0</v>
      </c>
      <c r="R346" s="212">
        <f>IF('Cumulative Cost Share Budget'!L345='Split CS budget (G)'!$L$1,'Cumulative Cost Share Budget'!R345,0)</f>
        <v>0</v>
      </c>
      <c r="S346" s="61">
        <f>IF('Cumulative Cost Share Budget'!L345='Split CS budget (G)'!$L$1,'Cumulative Cost Share Budget'!S345,0)</f>
        <v>0</v>
      </c>
      <c r="T346" s="211">
        <f>IF('Cumulative Cost Share Budget'!L345='Split CS budget (G)'!$L$1,'Cumulative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93">
        <f>IF('Cumulative Cost Share Budget'!$L346='Split CS budget (G)'!$L$1,'Cumulative Cost Share Budget'!A346,0)</f>
        <v>0</v>
      </c>
      <c r="B347" s="545">
        <f>IF('Cumulative Cost Share Budget'!$L346='Split CS budget (G)'!$L$1,'Cumulative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(G)'!$L$1,'Cumulative Cost Share Budget'!Q346,0)</f>
        <v>0</v>
      </c>
      <c r="R347" s="212">
        <f>IF('Cumulative Cost Share Budget'!L346='Split CS budget (G)'!$L$1,'Cumulative Cost Share Budget'!R346,0)</f>
        <v>0</v>
      </c>
      <c r="S347" s="61">
        <f>IF('Cumulative Cost Share Budget'!L346='Split CS budget (G)'!$L$1,'Cumulative Cost Share Budget'!S346,0)</f>
        <v>0</v>
      </c>
      <c r="T347" s="211">
        <f>IF('Cumulative Cost Share Budget'!L346='Split CS budget (G)'!$L$1,'Cumulative Cost Share Budget'!T346,0)</f>
        <v>0</v>
      </c>
      <c r="U347" s="323"/>
      <c r="V347" s="323"/>
      <c r="W347" s="323"/>
      <c r="X347" s="323"/>
      <c r="Y347" s="323"/>
    </row>
    <row r="348" spans="1:25" hidden="1">
      <c r="A348" s="449"/>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(G)'!$L$1,'Cumulative Cost Share Budget'!Q347,0)</f>
        <v>0</v>
      </c>
      <c r="R348" s="212">
        <f>IF('Cumulative Cost Share Budget'!L347='Split CS budget (G)'!$L$1,'Cumulative Cost Share Budget'!R347,0)</f>
        <v>0</v>
      </c>
      <c r="S348" s="61">
        <f>IF('Cumulative Cost Share Budget'!L347='Split CS budget (G)'!$L$1,'Cumulative Cost Share Budget'!S347,0)</f>
        <v>0</v>
      </c>
      <c r="T348" s="211">
        <f>IF('Cumulative Cost Share Budget'!L347='Split CS budget (G)'!$L$1,'Cumulative Cost Share Budget'!T347,0)</f>
        <v>0</v>
      </c>
      <c r="U348" s="324"/>
      <c r="V348" s="324"/>
      <c r="W348" s="324"/>
      <c r="X348" s="324"/>
      <c r="Y348" s="324"/>
    </row>
    <row r="349" spans="1:25" hidden="1">
      <c r="A349" s="449"/>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(G)'!$L$1,'Cumulative Cost Share Budget'!Q348,0)</f>
        <v>0</v>
      </c>
      <c r="R349" s="212">
        <f>IF('Cumulative Cost Share Budget'!L348='Split CS budget (G)'!$L$1,'Cumulative Cost Share Budget'!R348,0)</f>
        <v>0</v>
      </c>
      <c r="S349" s="61">
        <f>IF('Cumulative Cost Share Budget'!L348='Split CS budget (G)'!$L$1,'Cumulative Cost Share Budget'!S348,0)</f>
        <v>0</v>
      </c>
      <c r="T349" s="211">
        <f>IF('Cumulative Cost Share Budget'!L348='Split CS budget (G)'!$L$1,'Cumulative Cost Share Budget'!T348,0)</f>
        <v>0</v>
      </c>
      <c r="U349" s="324"/>
      <c r="V349" s="324"/>
      <c r="W349" s="324"/>
      <c r="X349" s="324"/>
      <c r="Y349" s="324"/>
    </row>
    <row r="350" spans="1:25" ht="15" hidden="1">
      <c r="A350" s="449"/>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(G)'!$L$1,'Cumulative Cost Share Budget'!Q349,0)</f>
        <v>0</v>
      </c>
      <c r="R350" s="212">
        <f>IF('Cumulative Cost Share Budget'!L349='Split CS budget (G)'!$L$1,'Cumulative Cost Share Budget'!R349,0)</f>
        <v>0</v>
      </c>
      <c r="S350" s="61">
        <f>IF('Cumulative Cost Share Budget'!L349='Split CS budget (G)'!$L$1,'Cumulative Cost Share Budget'!S349,0)</f>
        <v>0</v>
      </c>
      <c r="T350" s="211">
        <f>IF('Cumulative Cost Share Budget'!L349='Split CS budget (G)'!$L$1,'Cumulative Cost Share Budget'!T349,0)</f>
        <v>0</v>
      </c>
      <c r="U350" s="323"/>
      <c r="V350" s="323"/>
      <c r="W350" s="323"/>
      <c r="X350" s="323"/>
      <c r="Y350" s="323"/>
    </row>
    <row r="351" spans="1:25" hidden="1">
      <c r="A351" s="449"/>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9"/>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5">
        <f>IF('Cumulative Cost Share Budget'!$L352='Split CS budget (G)'!$L$1,'Cumulative Cost Share Budget'!A352,0)</f>
        <v>0</v>
      </c>
      <c r="B353" s="480">
        <f>IF('Cumulative Cost Share Budget'!$L352='Split CS budget (G)'!$L$1,'Cumulative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(G)'!$L$1,'Cumulative Cost Share Budget'!M352,0)</f>
        <v>0</v>
      </c>
      <c r="N353" s="214">
        <f>IF('Cumulative Cost Share Budget'!L352='Split CS budget (G)'!$L$1,'Cumulative Cost Share Budget'!N352,0)</f>
        <v>0</v>
      </c>
      <c r="O353" s="214">
        <f>IF('Cumulative Cost Share Budget'!$L352='Split CS budget (G)'!$L$1,'Cumulative Cost Share Budget'!O352,0)</f>
        <v>0</v>
      </c>
      <c r="P353" s="209">
        <f>IF('Cumulative Cost Share Budget'!L352='Split CS budget (G)'!$L$1,'Cumulative Cost Share Budget'!P352,0)</f>
        <v>0</v>
      </c>
      <c r="Q353" s="211">
        <f>IF('Cumulative Cost Share Budget'!L352='Split CS budget (G)'!$L$1,'Cumulative Cost Share Budget'!Q352,0)</f>
        <v>0</v>
      </c>
      <c r="R353" s="212">
        <f>IF('Cumulative Cost Share Budget'!L352='Split CS budget (G)'!$L$1,'Cumulative Cost Share Budget'!R352,0)</f>
        <v>0</v>
      </c>
      <c r="S353" s="61">
        <f>IF('Cumulative Cost Share Budget'!L352='Split CS budget (G)'!$L$1,'Cumulative Cost Share Budget'!S352,0)</f>
        <v>0</v>
      </c>
      <c r="T353" s="211">
        <f>IF('Cumulative Cost Share Budget'!L352='Split CS budget (G)'!$L$1,'Cumulative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93">
        <f>IF('Cumulative Cost Share Budget'!$L353='Split CS budget (G)'!$L$1,'Cumulative Cost Share Budget'!A353,0)</f>
        <v>0</v>
      </c>
      <c r="B354" s="545">
        <f>IF('Cumulative Cost Share Budget'!$L353='Split CS budget (G)'!$L$1,'Cumulative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(G)'!$L$1,'Cumulative Cost Share Budget'!Q353,0)</f>
        <v>0</v>
      </c>
      <c r="R354" s="212">
        <f>IF('Cumulative Cost Share Budget'!L353='Split CS budget (G)'!$L$1,'Cumulative Cost Share Budget'!R353,0)</f>
        <v>0</v>
      </c>
      <c r="S354" s="61">
        <f>IF('Cumulative Cost Share Budget'!L353='Split CS budget (G)'!$L$1,'Cumulative Cost Share Budget'!S353,0)</f>
        <v>0</v>
      </c>
      <c r="T354" s="211">
        <f>IF('Cumulative Cost Share Budget'!L353='Split CS budget (G)'!$L$1,'Cumulative Cost Share Budget'!T353,0)</f>
        <v>0</v>
      </c>
      <c r="U354" s="323"/>
      <c r="V354" s="323"/>
      <c r="W354" s="323"/>
      <c r="X354" s="323"/>
      <c r="Y354" s="323"/>
    </row>
    <row r="355" spans="1:25" hidden="1">
      <c r="A355" s="449"/>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(G)'!$L$1,'Cumulative Cost Share Budget'!Q354,0)</f>
        <v>0</v>
      </c>
      <c r="R355" s="212">
        <f>IF('Cumulative Cost Share Budget'!L354='Split CS budget (G)'!$L$1,'Cumulative Cost Share Budget'!R354,0)</f>
        <v>0</v>
      </c>
      <c r="S355" s="61">
        <f>IF('Cumulative Cost Share Budget'!L354='Split CS budget (G)'!$L$1,'Cumulative Cost Share Budget'!S354,0)</f>
        <v>0</v>
      </c>
      <c r="T355" s="211">
        <f>IF('Cumulative Cost Share Budget'!L354='Split CS budget (G)'!$L$1,'Cumulative Cost Share Budget'!T354,0)</f>
        <v>0</v>
      </c>
      <c r="U355" s="324"/>
      <c r="V355" s="324"/>
      <c r="W355" s="324"/>
      <c r="X355" s="324"/>
      <c r="Y355" s="324"/>
    </row>
    <row r="356" spans="1:25" hidden="1">
      <c r="A356" s="449"/>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(G)'!$L$1,'Cumulative Cost Share Budget'!Q355,0)</f>
        <v>0</v>
      </c>
      <c r="R356" s="212">
        <f>IF('Cumulative Cost Share Budget'!L355='Split CS budget (G)'!$L$1,'Cumulative Cost Share Budget'!R355,0)</f>
        <v>0</v>
      </c>
      <c r="S356" s="61">
        <f>IF('Cumulative Cost Share Budget'!L355='Split CS budget (G)'!$L$1,'Cumulative Cost Share Budget'!S355,0)</f>
        <v>0</v>
      </c>
      <c r="T356" s="211">
        <f>IF('Cumulative Cost Share Budget'!L355='Split CS budget (G)'!$L$1,'Cumulative Cost Share Budget'!T355,0)</f>
        <v>0</v>
      </c>
      <c r="U356" s="324"/>
      <c r="V356" s="324"/>
      <c r="W356" s="324"/>
      <c r="X356" s="324"/>
      <c r="Y356" s="324"/>
    </row>
    <row r="357" spans="1:25" ht="15" hidden="1">
      <c r="A357" s="449"/>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(G)'!$L$1,'Cumulative Cost Share Budget'!Q356,0)</f>
        <v>0</v>
      </c>
      <c r="R357" s="212">
        <f>IF('Cumulative Cost Share Budget'!L356='Split CS budget (G)'!$L$1,'Cumulative Cost Share Budget'!R356,0)</f>
        <v>0</v>
      </c>
      <c r="S357" s="61">
        <f>IF('Cumulative Cost Share Budget'!L356='Split CS budget (G)'!$L$1,'Cumulative Cost Share Budget'!S356,0)</f>
        <v>0</v>
      </c>
      <c r="T357" s="211">
        <f>IF('Cumulative Cost Share Budget'!L356='Split CS budget (G)'!$L$1,'Cumulative Cost Share Budget'!T356,0)</f>
        <v>0</v>
      </c>
      <c r="U357" s="323"/>
      <c r="V357" s="323"/>
      <c r="W357" s="323"/>
      <c r="X357" s="323"/>
      <c r="Y357" s="323"/>
    </row>
    <row r="358" spans="1:25" hidden="1">
      <c r="A358" s="449"/>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9"/>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5">
        <f>IF('Cumulative Cost Share Budget'!$L359='Split CS budget (G)'!$L$1,'Cumulative Cost Share Budget'!A359,0)</f>
        <v>0</v>
      </c>
      <c r="B360" s="480">
        <f>IF('Cumulative Cost Share Budget'!$L359='Split CS budget (G)'!$L$1,'Cumulative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(G)'!$L$1,'Cumulative Cost Share Budget'!M359,0)</f>
        <v>0</v>
      </c>
      <c r="N360" s="214">
        <f>IF('Cumulative Cost Share Budget'!L359='Split CS budget (G)'!$L$1,'Cumulative Cost Share Budget'!N359,0)</f>
        <v>0</v>
      </c>
      <c r="O360" s="214">
        <f>IF('Cumulative Cost Share Budget'!$L359='Split CS budget (G)'!$L$1,'Cumulative Cost Share Budget'!O359,0)</f>
        <v>0</v>
      </c>
      <c r="P360" s="209">
        <f>IF('Cumulative Cost Share Budget'!L359='Split CS budget (G)'!$L$1,'Cumulative Cost Share Budget'!P359,0)</f>
        <v>0</v>
      </c>
      <c r="Q360" s="211">
        <f>IF('Cumulative Cost Share Budget'!L359='Split CS budget (G)'!$L$1,'Cumulative Cost Share Budget'!Q359,0)</f>
        <v>0</v>
      </c>
      <c r="R360" s="212">
        <f>IF('Cumulative Cost Share Budget'!L359='Split CS budget (G)'!$L$1,'Cumulative Cost Share Budget'!R359,0)</f>
        <v>0</v>
      </c>
      <c r="S360" s="61">
        <f>IF('Cumulative Cost Share Budget'!L359='Split CS budget (G)'!$L$1,'Cumulative Cost Share Budget'!S359,0)</f>
        <v>0</v>
      </c>
      <c r="T360" s="211">
        <f>IF('Cumulative Cost Share Budget'!L359='Split CS budget (G)'!$L$1,'Cumulative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93">
        <f>IF('Cumulative Cost Share Budget'!$L360='Split CS budget (G)'!$L$1,'Cumulative Cost Share Budget'!A360,0)</f>
        <v>0</v>
      </c>
      <c r="B361" s="545">
        <f>IF('Cumulative Cost Share Budget'!$L360='Split CS budget (G)'!$L$1,'Cumulative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(G)'!$L$1,'Cumulative Cost Share Budget'!Q360,0)</f>
        <v>0</v>
      </c>
      <c r="R361" s="212">
        <f>IF('Cumulative Cost Share Budget'!L360='Split CS budget (G)'!$L$1,'Cumulative Cost Share Budget'!R360,0)</f>
        <v>0</v>
      </c>
      <c r="S361" s="61">
        <f>IF('Cumulative Cost Share Budget'!L360='Split CS budget (G)'!$L$1,'Cumulative Cost Share Budget'!S360,0)</f>
        <v>0</v>
      </c>
      <c r="T361" s="211">
        <f>IF('Cumulative Cost Share Budget'!L360='Split CS budget (G)'!$L$1,'Cumulative Cost Share Budget'!T360,0)</f>
        <v>0</v>
      </c>
      <c r="U361" s="323"/>
      <c r="V361" s="323"/>
      <c r="W361" s="323"/>
      <c r="X361" s="323"/>
      <c r="Y361" s="323"/>
    </row>
    <row r="362" spans="1:25" hidden="1">
      <c r="A362" s="449"/>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(G)'!$L$1,'Cumulative Cost Share Budget'!Q361,0)</f>
        <v>0</v>
      </c>
      <c r="R362" s="212">
        <f>IF('Cumulative Cost Share Budget'!L361='Split CS budget (G)'!$L$1,'Cumulative Cost Share Budget'!R361,0)</f>
        <v>0</v>
      </c>
      <c r="S362" s="61">
        <f>IF('Cumulative Cost Share Budget'!L361='Split CS budget (G)'!$L$1,'Cumulative Cost Share Budget'!S361,0)</f>
        <v>0</v>
      </c>
      <c r="T362" s="211">
        <f>IF('Cumulative Cost Share Budget'!L361='Split CS budget (G)'!$L$1,'Cumulative Cost Share Budget'!T361,0)</f>
        <v>0</v>
      </c>
      <c r="U362" s="324"/>
      <c r="V362" s="324"/>
      <c r="W362" s="324"/>
      <c r="X362" s="324"/>
      <c r="Y362" s="324"/>
    </row>
    <row r="363" spans="1:25" hidden="1">
      <c r="A363" s="449"/>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(G)'!$L$1,'Cumulative Cost Share Budget'!Q362,0)</f>
        <v>0</v>
      </c>
      <c r="R363" s="212">
        <f>IF('Cumulative Cost Share Budget'!L362='Split CS budget (G)'!$L$1,'Cumulative Cost Share Budget'!R362,0)</f>
        <v>0</v>
      </c>
      <c r="S363" s="61">
        <f>IF('Cumulative Cost Share Budget'!L362='Split CS budget (G)'!$L$1,'Cumulative Cost Share Budget'!S362,0)</f>
        <v>0</v>
      </c>
      <c r="T363" s="211">
        <f>IF('Cumulative Cost Share Budget'!L362='Split CS budget (G)'!$L$1,'Cumulative Cost Share Budget'!T362,0)</f>
        <v>0</v>
      </c>
      <c r="U363" s="324"/>
      <c r="V363" s="324"/>
      <c r="W363" s="324"/>
      <c r="X363" s="324"/>
      <c r="Y363" s="324"/>
    </row>
    <row r="364" spans="1:25" ht="15" hidden="1">
      <c r="A364" s="449"/>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(G)'!$L$1,'Cumulative Cost Share Budget'!Q363,0)</f>
        <v>0</v>
      </c>
      <c r="R364" s="212">
        <f>IF('Cumulative Cost Share Budget'!L363='Split CS budget (G)'!$L$1,'Cumulative Cost Share Budget'!R363,0)</f>
        <v>0</v>
      </c>
      <c r="S364" s="61">
        <f>IF('Cumulative Cost Share Budget'!L363='Split CS budget (G)'!$L$1,'Cumulative Cost Share Budget'!S363,0)</f>
        <v>0</v>
      </c>
      <c r="T364" s="211">
        <f>IF('Cumulative Cost Share Budget'!L363='Split CS budget (G)'!$L$1,'Cumulative Cost Share Budget'!T363,0)</f>
        <v>0</v>
      </c>
      <c r="U364" s="323"/>
      <c r="V364" s="323"/>
      <c r="W364" s="323"/>
      <c r="X364" s="323"/>
      <c r="Y364" s="323"/>
    </row>
    <row r="365" spans="1:25" hidden="1">
      <c r="A365" s="449"/>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9"/>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5">
        <f>IF('Cumulative Cost Share Budget'!$L366='Split CS budget (G)'!$L$1,'Cumulative Cost Share Budget'!A366,0)</f>
        <v>0</v>
      </c>
      <c r="B367" s="480">
        <f>IF('Cumulative Cost Share Budget'!$L366='Split CS budget (G)'!$L$1,'Cumulative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(G)'!$L$1,'Cumulative Cost Share Budget'!M366,0)</f>
        <v>0</v>
      </c>
      <c r="N367" s="214">
        <f>IF('Cumulative Cost Share Budget'!L366='Split CS budget (G)'!$L$1,'Cumulative Cost Share Budget'!N366,0)</f>
        <v>0</v>
      </c>
      <c r="O367" s="214">
        <f>IF('Cumulative Cost Share Budget'!$L366='Split CS budget (G)'!$L$1,'Cumulative Cost Share Budget'!O366,0)</f>
        <v>0</v>
      </c>
      <c r="P367" s="209">
        <f>IF('Cumulative Cost Share Budget'!L366='Split CS budget (G)'!$L$1,'Cumulative Cost Share Budget'!P366,0)</f>
        <v>0</v>
      </c>
      <c r="Q367" s="211">
        <f>IF('Cumulative Cost Share Budget'!L366='Split CS budget (G)'!$L$1,'Cumulative Cost Share Budget'!Q366,0)</f>
        <v>0</v>
      </c>
      <c r="R367" s="212">
        <f>IF('Cumulative Cost Share Budget'!L366='Split CS budget (G)'!$L$1,'Cumulative Cost Share Budget'!R366,0)</f>
        <v>0</v>
      </c>
      <c r="S367" s="61">
        <f>IF('Cumulative Cost Share Budget'!L366='Split CS budget (G)'!$L$1,'Cumulative Cost Share Budget'!S366,0)</f>
        <v>0</v>
      </c>
      <c r="T367" s="211">
        <f>IF('Cumulative Cost Share Budget'!L366='Split CS budget (G)'!$L$1,'Cumulative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93">
        <f>IF('Cumulative Cost Share Budget'!$L367='Split CS budget (G)'!$L$1,'Cumulative Cost Share Budget'!A367,0)</f>
        <v>0</v>
      </c>
      <c r="B368" s="545">
        <f>IF('Cumulative Cost Share Budget'!$L367='Split CS budget (G)'!$L$1,'Cumulative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(G)'!$L$1,'Cumulative Cost Share Budget'!Q367,0)</f>
        <v>0</v>
      </c>
      <c r="R368" s="212">
        <f>IF('Cumulative Cost Share Budget'!L367='Split CS budget (G)'!$L$1,'Cumulative Cost Share Budget'!R367,0)</f>
        <v>0</v>
      </c>
      <c r="S368" s="61">
        <f>IF('Cumulative Cost Share Budget'!L367='Split CS budget (G)'!$L$1,'Cumulative Cost Share Budget'!S367,0)</f>
        <v>0</v>
      </c>
      <c r="T368" s="211">
        <f>IF('Cumulative Cost Share Budget'!L367='Split CS budget (G)'!$L$1,'Cumulative Cost Share Budget'!T367,0)</f>
        <v>0</v>
      </c>
      <c r="U368" s="323"/>
      <c r="V368" s="323"/>
      <c r="W368" s="323"/>
      <c r="X368" s="323"/>
      <c r="Y368" s="323"/>
    </row>
    <row r="369" spans="1:25" hidden="1">
      <c r="A369" s="449"/>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(G)'!$L$1,'Cumulative Cost Share Budget'!Q368,0)</f>
        <v>0</v>
      </c>
      <c r="R369" s="212">
        <f>IF('Cumulative Cost Share Budget'!L368='Split CS budget (G)'!$L$1,'Cumulative Cost Share Budget'!R368,0)</f>
        <v>0</v>
      </c>
      <c r="S369" s="61">
        <f>IF('Cumulative Cost Share Budget'!L368='Split CS budget (G)'!$L$1,'Cumulative Cost Share Budget'!S368,0)</f>
        <v>0</v>
      </c>
      <c r="T369" s="211">
        <f>IF('Cumulative Cost Share Budget'!L368='Split CS budget (G)'!$L$1,'Cumulative Cost Share Budget'!T368,0)</f>
        <v>0</v>
      </c>
      <c r="U369" s="324"/>
      <c r="V369" s="324"/>
      <c r="W369" s="324"/>
      <c r="X369" s="324"/>
      <c r="Y369" s="324"/>
    </row>
    <row r="370" spans="1:25" hidden="1">
      <c r="A370" s="449"/>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(G)'!$L$1,'Cumulative Cost Share Budget'!Q369,0)</f>
        <v>0</v>
      </c>
      <c r="R370" s="212">
        <f>IF('Cumulative Cost Share Budget'!L369='Split CS budget (G)'!$L$1,'Cumulative Cost Share Budget'!R369,0)</f>
        <v>0</v>
      </c>
      <c r="S370" s="61">
        <f>IF('Cumulative Cost Share Budget'!L369='Split CS budget (G)'!$L$1,'Cumulative Cost Share Budget'!S369,0)</f>
        <v>0</v>
      </c>
      <c r="T370" s="211">
        <f>IF('Cumulative Cost Share Budget'!L369='Split CS budget (G)'!$L$1,'Cumulative Cost Share Budget'!T369,0)</f>
        <v>0</v>
      </c>
      <c r="U370" s="324"/>
      <c r="V370" s="324"/>
      <c r="W370" s="324"/>
      <c r="X370" s="324"/>
      <c r="Y370" s="324"/>
    </row>
    <row r="371" spans="1:25" ht="15" hidden="1">
      <c r="A371" s="449"/>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(G)'!$L$1,'Cumulative Cost Share Budget'!Q370,0)</f>
        <v>0</v>
      </c>
      <c r="R371" s="212">
        <f>IF('Cumulative Cost Share Budget'!L370='Split CS budget (G)'!$L$1,'Cumulative Cost Share Budget'!R370,0)</f>
        <v>0</v>
      </c>
      <c r="S371" s="61">
        <f>IF('Cumulative Cost Share Budget'!L370='Split CS budget (G)'!$L$1,'Cumulative Cost Share Budget'!S370,0)</f>
        <v>0</v>
      </c>
      <c r="T371" s="211">
        <f>IF('Cumulative Cost Share Budget'!L370='Split CS budget (G)'!$L$1,'Cumulative Cost Share Budget'!T370,0)</f>
        <v>0</v>
      </c>
      <c r="U371" s="323"/>
      <c r="V371" s="323"/>
      <c r="W371" s="323"/>
      <c r="X371" s="323"/>
      <c r="Y371" s="323"/>
    </row>
    <row r="372" spans="1:25" hidden="1">
      <c r="A372" s="449"/>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9"/>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5">
        <f>IF('Cumulative Cost Share Budget'!$L373='Split CS budget (G)'!$L$1,'Cumulative Cost Share Budget'!A373,0)</f>
        <v>0</v>
      </c>
      <c r="B374" s="480">
        <f>IF('Cumulative Cost Share Budget'!$L373='Split CS budget (G)'!$L$1,'Cumulative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(G)'!$L$1,'Cumulative Cost Share Budget'!M373,0)</f>
        <v>0</v>
      </c>
      <c r="N374" s="214">
        <f>IF('Cumulative Cost Share Budget'!L373='Split CS budget (G)'!$L$1,'Cumulative Cost Share Budget'!N373,0)</f>
        <v>0</v>
      </c>
      <c r="O374" s="214">
        <f>IF('Cumulative Cost Share Budget'!$L373='Split CS budget (G)'!$L$1,'Cumulative Cost Share Budget'!O373,0)</f>
        <v>0</v>
      </c>
      <c r="P374" s="209">
        <f>IF('Cumulative Cost Share Budget'!L373='Split CS budget (G)'!$L$1,'Cumulative Cost Share Budget'!P373,0)</f>
        <v>0</v>
      </c>
      <c r="Q374" s="211">
        <f>IF('Cumulative Cost Share Budget'!L373='Split CS budget (G)'!$L$1,'Cumulative Cost Share Budget'!Q373,0)</f>
        <v>0</v>
      </c>
      <c r="R374" s="212">
        <f>IF('Cumulative Cost Share Budget'!L373='Split CS budget (G)'!$L$1,'Cumulative Cost Share Budget'!R373,0)</f>
        <v>0</v>
      </c>
      <c r="S374" s="61">
        <f>IF('Cumulative Cost Share Budget'!L373='Split CS budget (G)'!$L$1,'Cumulative Cost Share Budget'!S373,0)</f>
        <v>0</v>
      </c>
      <c r="T374" s="211">
        <f>IF('Cumulative Cost Share Budget'!L373='Split CS budget (G)'!$L$1,'Cumulative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93">
        <f>IF('Cumulative Cost Share Budget'!$L374='Split CS budget (G)'!$L$1,'Cumulative Cost Share Budget'!A374,0)</f>
        <v>0</v>
      </c>
      <c r="B375" s="545">
        <f>IF('Cumulative Cost Share Budget'!$L374='Split CS budget (G)'!$L$1,'Cumulative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(G)'!$L$1,'Cumulative Cost Share Budget'!Q374,0)</f>
        <v>0</v>
      </c>
      <c r="R375" s="212">
        <f>IF('Cumulative Cost Share Budget'!L374='Split CS budget (G)'!$L$1,'Cumulative Cost Share Budget'!R374,0)</f>
        <v>0</v>
      </c>
      <c r="S375" s="61">
        <f>IF('Cumulative Cost Share Budget'!L374='Split CS budget (G)'!$L$1,'Cumulative Cost Share Budget'!S374,0)</f>
        <v>0</v>
      </c>
      <c r="T375" s="211">
        <f>IF('Cumulative Cost Share Budget'!L374='Split CS budget (G)'!$L$1,'Cumulative Cost Share Budget'!T374,0)</f>
        <v>0</v>
      </c>
      <c r="U375" s="323"/>
      <c r="V375" s="323"/>
      <c r="W375" s="323"/>
      <c r="X375" s="323"/>
      <c r="Y375" s="323"/>
    </row>
    <row r="376" spans="1:25" hidden="1">
      <c r="A376" s="449"/>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(G)'!$L$1,'Cumulative Cost Share Budget'!Q375,0)</f>
        <v>0</v>
      </c>
      <c r="R376" s="212">
        <f>IF('Cumulative Cost Share Budget'!L375='Split CS budget (G)'!$L$1,'Cumulative Cost Share Budget'!R375,0)</f>
        <v>0</v>
      </c>
      <c r="S376" s="61">
        <f>IF('Cumulative Cost Share Budget'!L375='Split CS budget (G)'!$L$1,'Cumulative Cost Share Budget'!S375,0)</f>
        <v>0</v>
      </c>
      <c r="T376" s="211">
        <f>IF('Cumulative Cost Share Budget'!L375='Split CS budget (G)'!$L$1,'Cumulative Cost Share Budget'!T375,0)</f>
        <v>0</v>
      </c>
      <c r="U376" s="324"/>
      <c r="V376" s="324"/>
      <c r="W376" s="324"/>
      <c r="X376" s="324"/>
      <c r="Y376" s="324"/>
    </row>
    <row r="377" spans="1:25" hidden="1">
      <c r="A377" s="449"/>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(G)'!$L$1,'Cumulative Cost Share Budget'!Q376,0)</f>
        <v>0</v>
      </c>
      <c r="R377" s="212">
        <f>IF('Cumulative Cost Share Budget'!L376='Split CS budget (G)'!$L$1,'Cumulative Cost Share Budget'!R376,0)</f>
        <v>0</v>
      </c>
      <c r="S377" s="61">
        <f>IF('Cumulative Cost Share Budget'!L376='Split CS budget (G)'!$L$1,'Cumulative Cost Share Budget'!S376,0)</f>
        <v>0</v>
      </c>
      <c r="T377" s="211">
        <f>IF('Cumulative Cost Share Budget'!L376='Split CS budget (G)'!$L$1,'Cumulative Cost Share Budget'!T376,0)</f>
        <v>0</v>
      </c>
      <c r="U377" s="324"/>
      <c r="V377" s="324"/>
      <c r="W377" s="324"/>
      <c r="X377" s="324"/>
      <c r="Y377" s="324"/>
    </row>
    <row r="378" spans="1:25" ht="15" hidden="1">
      <c r="A378" s="449"/>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(G)'!$L$1,'Cumulative Cost Share Budget'!Q377,0)</f>
        <v>0</v>
      </c>
      <c r="R378" s="212">
        <f>IF('Cumulative Cost Share Budget'!L377='Split CS budget (G)'!$L$1,'Cumulative Cost Share Budget'!R377,0)</f>
        <v>0</v>
      </c>
      <c r="S378" s="61">
        <f>IF('Cumulative Cost Share Budget'!L377='Split CS budget (G)'!$L$1,'Cumulative Cost Share Budget'!S377,0)</f>
        <v>0</v>
      </c>
      <c r="T378" s="211">
        <f>IF('Cumulative Cost Share Budget'!L377='Split CS budget (G)'!$L$1,'Cumulative Cost Share Budget'!T377,0)</f>
        <v>0</v>
      </c>
      <c r="U378" s="323"/>
      <c r="V378" s="323"/>
      <c r="W378" s="323"/>
      <c r="X378" s="323"/>
      <c r="Y378" s="323"/>
    </row>
    <row r="379" spans="1:25" hidden="1">
      <c r="A379" s="449"/>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9"/>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5">
        <f>IF('Cumulative Cost Share Budget'!$L380='Split CS budget (G)'!$L$1,'Cumulative Cost Share Budget'!A380,0)</f>
        <v>0</v>
      </c>
      <c r="B381" s="480">
        <f>IF('Cumulative Cost Share Budget'!$L380='Split CS budget (G)'!$L$1,'Cumulative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(G)'!$L$1,'Cumulative Cost Share Budget'!M380,0)</f>
        <v>0</v>
      </c>
      <c r="N381" s="214">
        <f>IF('Cumulative Cost Share Budget'!L380='Split CS budget (G)'!$L$1,'Cumulative Cost Share Budget'!N380,0)</f>
        <v>0</v>
      </c>
      <c r="O381" s="214">
        <f>IF('Cumulative Cost Share Budget'!$L380='Split CS budget (G)'!$L$1,'Cumulative Cost Share Budget'!O380,0)</f>
        <v>0</v>
      </c>
      <c r="P381" s="209">
        <f>IF('Cumulative Cost Share Budget'!L380='Split CS budget (G)'!$L$1,'Cumulative Cost Share Budget'!P380,0)</f>
        <v>0</v>
      </c>
      <c r="Q381" s="211">
        <f>IF('Cumulative Cost Share Budget'!L380='Split CS budget (G)'!$L$1,'Cumulative Cost Share Budget'!Q380,0)</f>
        <v>0</v>
      </c>
      <c r="R381" s="212">
        <f>IF('Cumulative Cost Share Budget'!L380='Split CS budget (G)'!$L$1,'Cumulative Cost Share Budget'!R380,0)</f>
        <v>0</v>
      </c>
      <c r="S381" s="61">
        <f>IF('Cumulative Cost Share Budget'!L380='Split CS budget (G)'!$L$1,'Cumulative Cost Share Budget'!S380,0)</f>
        <v>0</v>
      </c>
      <c r="T381" s="211">
        <f>IF('Cumulative Cost Share Budget'!L380='Split CS budget (G)'!$L$1,'Cumulative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93">
        <f>IF('Cumulative Cost Share Budget'!$L381='Split CS budget (G)'!$L$1,'Cumulative Cost Share Budget'!A381,0)</f>
        <v>0</v>
      </c>
      <c r="B382" s="545">
        <f>IF('Cumulative Cost Share Budget'!$L381='Split CS budget (G)'!$L$1,'Cumulative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(G)'!$L$1,'Cumulative Cost Share Budget'!Q381,0)</f>
        <v>0</v>
      </c>
      <c r="R382" s="212">
        <f>IF('Cumulative Cost Share Budget'!L381='Split CS budget (G)'!$L$1,'Cumulative Cost Share Budget'!R381,0)</f>
        <v>0</v>
      </c>
      <c r="S382" s="61">
        <f>IF('Cumulative Cost Share Budget'!L381='Split CS budget (G)'!$L$1,'Cumulative Cost Share Budget'!S381,0)</f>
        <v>0</v>
      </c>
      <c r="T382" s="211">
        <f>IF('Cumulative Cost Share Budget'!L381='Split CS budget (G)'!$L$1,'Cumulative Cost Share Budget'!T381,0)</f>
        <v>0</v>
      </c>
      <c r="U382" s="323"/>
      <c r="V382" s="323"/>
      <c r="W382" s="323"/>
      <c r="X382" s="323"/>
      <c r="Y382" s="323"/>
    </row>
    <row r="383" spans="1:25" hidden="1">
      <c r="A383" s="449"/>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(G)'!$L$1,'Cumulative Cost Share Budget'!Q382,0)</f>
        <v>0</v>
      </c>
      <c r="R383" s="212">
        <f>IF('Cumulative Cost Share Budget'!L382='Split CS budget (G)'!$L$1,'Cumulative Cost Share Budget'!R382,0)</f>
        <v>0</v>
      </c>
      <c r="S383" s="61">
        <f>IF('Cumulative Cost Share Budget'!L382='Split CS budget (G)'!$L$1,'Cumulative Cost Share Budget'!S382,0)</f>
        <v>0</v>
      </c>
      <c r="T383" s="211">
        <f>IF('Cumulative Cost Share Budget'!L382='Split CS budget (G)'!$L$1,'Cumulative Cost Share Budget'!T382,0)</f>
        <v>0</v>
      </c>
      <c r="U383" s="324"/>
      <c r="V383" s="324"/>
      <c r="W383" s="324"/>
      <c r="X383" s="324"/>
      <c r="Y383" s="324"/>
    </row>
    <row r="384" spans="1:25" hidden="1">
      <c r="A384" s="449"/>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(G)'!$L$1,'Cumulative Cost Share Budget'!Q383,0)</f>
        <v>0</v>
      </c>
      <c r="R384" s="212">
        <f>IF('Cumulative Cost Share Budget'!L383='Split CS budget (G)'!$L$1,'Cumulative Cost Share Budget'!R383,0)</f>
        <v>0</v>
      </c>
      <c r="S384" s="61">
        <f>IF('Cumulative Cost Share Budget'!L383='Split CS budget (G)'!$L$1,'Cumulative Cost Share Budget'!S383,0)</f>
        <v>0</v>
      </c>
      <c r="T384" s="211">
        <f>IF('Cumulative Cost Share Budget'!L383='Split CS budget (G)'!$L$1,'Cumulative Cost Share Budget'!T383,0)</f>
        <v>0</v>
      </c>
      <c r="U384" s="324"/>
      <c r="V384" s="324"/>
      <c r="W384" s="324"/>
      <c r="X384" s="324"/>
      <c r="Y384" s="324"/>
    </row>
    <row r="385" spans="1:25" ht="15" hidden="1">
      <c r="A385" s="449"/>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(G)'!$L$1,'Cumulative Cost Share Budget'!Q384,0)</f>
        <v>0</v>
      </c>
      <c r="R385" s="212">
        <f>IF('Cumulative Cost Share Budget'!L384='Split CS budget (G)'!$L$1,'Cumulative Cost Share Budget'!R384,0)</f>
        <v>0</v>
      </c>
      <c r="S385" s="61">
        <f>IF('Cumulative Cost Share Budget'!L384='Split CS budget (G)'!$L$1,'Cumulative Cost Share Budget'!S384,0)</f>
        <v>0</v>
      </c>
      <c r="T385" s="211">
        <f>IF('Cumulative Cost Share Budget'!L384='Split CS budget (G)'!$L$1,'Cumulative Cost Share Budget'!T384,0)</f>
        <v>0</v>
      </c>
      <c r="U385" s="323"/>
      <c r="V385" s="323"/>
      <c r="W385" s="323"/>
      <c r="X385" s="323"/>
      <c r="Y385" s="323"/>
    </row>
    <row r="386" spans="1:25" hidden="1">
      <c r="A386" s="449"/>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9"/>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5">
        <f>IF('Cumulative Cost Share Budget'!$L387='Split CS budget (G)'!$L$1,'Cumulative Cost Share Budget'!A387,0)</f>
        <v>0</v>
      </c>
      <c r="B388" s="480">
        <f>IF('Cumulative Cost Share Budget'!$L387='Split CS budget (G)'!$L$1,'Cumulative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(G)'!$L$1,'Cumulative Cost Share Budget'!M387,0)</f>
        <v>0</v>
      </c>
      <c r="N388" s="214">
        <f>IF('Cumulative Cost Share Budget'!L387='Split CS budget (G)'!$L$1,'Cumulative Cost Share Budget'!N387,0)</f>
        <v>0</v>
      </c>
      <c r="O388" s="214">
        <f>IF('Cumulative Cost Share Budget'!$L387='Split CS budget (G)'!$L$1,'Cumulative Cost Share Budget'!O387,0)</f>
        <v>0</v>
      </c>
      <c r="P388" s="209">
        <f>IF('Cumulative Cost Share Budget'!L387='Split CS budget (G)'!$L$1,'Cumulative Cost Share Budget'!P387,0)</f>
        <v>0</v>
      </c>
      <c r="Q388" s="211">
        <f>IF('Cumulative Cost Share Budget'!L387='Split CS budget (G)'!$L$1,'Cumulative Cost Share Budget'!Q387,0)</f>
        <v>0</v>
      </c>
      <c r="R388" s="212">
        <f>IF('Cumulative Cost Share Budget'!L387='Split CS budget (G)'!$L$1,'Cumulative Cost Share Budget'!R387,0)</f>
        <v>0</v>
      </c>
      <c r="S388" s="61">
        <f>IF('Cumulative Cost Share Budget'!L387='Split CS budget (G)'!$L$1,'Cumulative Cost Share Budget'!S387,0)</f>
        <v>0</v>
      </c>
      <c r="T388" s="211">
        <f>IF('Cumulative Cost Share Budget'!L387='Split CS budget (G)'!$L$1,'Cumulative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93">
        <f>IF('Cumulative Cost Share Budget'!$L388='Split CS budget (G)'!$L$1,'Cumulative Cost Share Budget'!A388,0)</f>
        <v>0</v>
      </c>
      <c r="B389" s="545">
        <f>IF('Cumulative Cost Share Budget'!$L388='Split CS budget (G)'!$L$1,'Cumulative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(G)'!$L$1,'Cumulative Cost Share Budget'!Q388,0)</f>
        <v>0</v>
      </c>
      <c r="R389" s="212">
        <f>IF('Cumulative Cost Share Budget'!L388='Split CS budget (G)'!$L$1,'Cumulative Cost Share Budget'!R388,0)</f>
        <v>0</v>
      </c>
      <c r="S389" s="61">
        <f>IF('Cumulative Cost Share Budget'!L388='Split CS budget (G)'!$L$1,'Cumulative Cost Share Budget'!S388,0)</f>
        <v>0</v>
      </c>
      <c r="T389" s="211">
        <f>IF('Cumulative Cost Share Budget'!L388='Split CS budget (G)'!$L$1,'Cumulative Cost Share Budget'!T388,0)</f>
        <v>0</v>
      </c>
      <c r="U389" s="323"/>
      <c r="V389" s="323"/>
      <c r="W389" s="323"/>
      <c r="X389" s="323"/>
      <c r="Y389" s="323"/>
    </row>
    <row r="390" spans="1:25" hidden="1">
      <c r="A390" s="449"/>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(G)'!$L$1,'Cumulative Cost Share Budget'!Q389,0)</f>
        <v>0</v>
      </c>
      <c r="R390" s="212">
        <f>IF('Cumulative Cost Share Budget'!L389='Split CS budget (G)'!$L$1,'Cumulative Cost Share Budget'!R389,0)</f>
        <v>0</v>
      </c>
      <c r="S390" s="61">
        <f>IF('Cumulative Cost Share Budget'!L389='Split CS budget (G)'!$L$1,'Cumulative Cost Share Budget'!S389,0)</f>
        <v>0</v>
      </c>
      <c r="T390" s="211">
        <f>IF('Cumulative Cost Share Budget'!L389='Split CS budget (G)'!$L$1,'Cumulative Cost Share Budget'!T389,0)</f>
        <v>0</v>
      </c>
      <c r="U390" s="324"/>
      <c r="V390" s="324"/>
      <c r="W390" s="324"/>
      <c r="X390" s="324"/>
      <c r="Y390" s="324"/>
    </row>
    <row r="391" spans="1:25" hidden="1">
      <c r="A391" s="449"/>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(G)'!$L$1,'Cumulative Cost Share Budget'!Q390,0)</f>
        <v>0</v>
      </c>
      <c r="R391" s="212">
        <f>IF('Cumulative Cost Share Budget'!L390='Split CS budget (G)'!$L$1,'Cumulative Cost Share Budget'!R390,0)</f>
        <v>0</v>
      </c>
      <c r="S391" s="61">
        <f>IF('Cumulative Cost Share Budget'!L390='Split CS budget (G)'!$L$1,'Cumulative Cost Share Budget'!S390,0)</f>
        <v>0</v>
      </c>
      <c r="T391" s="211">
        <f>IF('Cumulative Cost Share Budget'!L390='Split CS budget (G)'!$L$1,'Cumulative Cost Share Budget'!T390,0)</f>
        <v>0</v>
      </c>
      <c r="U391" s="324"/>
      <c r="V391" s="324"/>
      <c r="W391" s="324"/>
      <c r="X391" s="324"/>
      <c r="Y391" s="324"/>
    </row>
    <row r="392" spans="1:25" ht="15" hidden="1">
      <c r="A392" s="449"/>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(G)'!$L$1,'Cumulative Cost Share Budget'!Q391,0)</f>
        <v>0</v>
      </c>
      <c r="R392" s="212">
        <f>IF('Cumulative Cost Share Budget'!L391='Split CS budget (G)'!$L$1,'Cumulative Cost Share Budget'!R391,0)</f>
        <v>0</v>
      </c>
      <c r="S392" s="61">
        <f>IF('Cumulative Cost Share Budget'!L391='Split CS budget (G)'!$L$1,'Cumulative Cost Share Budget'!S391,0)</f>
        <v>0</v>
      </c>
      <c r="T392" s="211">
        <f>IF('Cumulative Cost Share Budget'!L391='Split CS budget (G)'!$L$1,'Cumulative Cost Share Budget'!T391,0)</f>
        <v>0</v>
      </c>
      <c r="U392" s="323"/>
      <c r="V392" s="323"/>
      <c r="W392" s="323"/>
      <c r="X392" s="323"/>
      <c r="Y392" s="323"/>
    </row>
    <row r="393" spans="1:25" hidden="1">
      <c r="A393" s="449"/>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9"/>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9"/>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9"/>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62"/>
      <c r="V396" s="762"/>
      <c r="W396" s="762"/>
      <c r="X396" s="762"/>
      <c r="Y396" s="762"/>
    </row>
    <row r="397" spans="1:25">
      <c r="A397" s="785" t="s">
        <v>421</v>
      </c>
      <c r="B397" s="785"/>
      <c r="C397" s="785"/>
      <c r="D397" s="785"/>
      <c r="E397" s="785"/>
      <c r="F397" s="785"/>
      <c r="G397" s="785"/>
      <c r="H397" s="785"/>
      <c r="I397" s="785"/>
      <c r="J397" s="785"/>
      <c r="M397" s="53" t="s">
        <v>120</v>
      </c>
      <c r="N397" s="57" t="s">
        <v>79</v>
      </c>
      <c r="O397" s="57"/>
      <c r="P397" s="57" t="s">
        <v>249</v>
      </c>
      <c r="Q397" s="57" t="s">
        <v>109</v>
      </c>
      <c r="R397" s="57" t="s">
        <v>18</v>
      </c>
      <c r="S397" s="57"/>
      <c r="T397" s="57" t="s">
        <v>176</v>
      </c>
      <c r="U397" s="762" t="s">
        <v>118</v>
      </c>
      <c r="V397" s="762"/>
      <c r="W397" s="762"/>
      <c r="X397" s="762"/>
      <c r="Y397" s="762"/>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5">
        <f>IF('Cumulative Cost Share Budget'!$L398='Split CS budget (G)'!$L$1,'Cumulative Cost Share Budget'!A398,0)</f>
        <v>0</v>
      </c>
      <c r="B399" s="551">
        <f>IF('Cumulative Cost Share Budget'!$L398='Split CS budget (G)'!$L$1,'Cumulative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(G)'!$L$1,'Cumulative Cost Share Budget'!M398,0)</f>
        <v>0</v>
      </c>
      <c r="N399" s="214">
        <f>IF('Cumulative Cost Share Budget'!L398='Split CS budget (G)'!$L$1,'Cumulative Cost Share Budget'!N398,0)</f>
        <v>0</v>
      </c>
      <c r="O399" s="214">
        <f>IF('Cumulative Cost Share Budget'!$L398='Split CS budget (G)'!$L$1,'Cumulative Cost Share Budget'!O398,0)</f>
        <v>0</v>
      </c>
      <c r="P399" s="209">
        <f>IF('Cumulative Cost Share Budget'!L398='Split CS budget (G)'!$L$1,'Cumulative Cost Share Budget'!P398,0)</f>
        <v>0</v>
      </c>
      <c r="Q399" s="211">
        <f>IF('Cumulative Cost Share Budget'!L398='Split CS budget (G)'!$L$1,'Cumulative Cost Share Budget'!Q398,0)</f>
        <v>0</v>
      </c>
      <c r="R399" s="212">
        <f>IF('Cumulative Cost Share Budget'!L398='Split CS budget (G)'!$L$1,'Cumulative Cost Share Budget'!R398,0)</f>
        <v>0</v>
      </c>
      <c r="S399" s="61">
        <f>IF('Cumulative Cost Share Budget'!L398='Split CS budget (G)'!$L$1,'Cumulative Cost Share Budget'!S398,0)</f>
        <v>0</v>
      </c>
      <c r="T399" s="211">
        <f>IF('Cumulative Cost Share Budget'!L398='Split CS budget (G)'!$L$1,'Cumulative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6"/>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(G)'!$L$1,'Cumulative Cost Share Budget'!Q399,0)</f>
        <v>0</v>
      </c>
      <c r="R400" s="212">
        <f>IF('Cumulative Cost Share Budget'!L399='Split CS budget (G)'!$L$1,'Cumulative Cost Share Budget'!R399,0)</f>
        <v>0</v>
      </c>
      <c r="S400" s="61">
        <f>IF('Cumulative Cost Share Budget'!L399='Split CS budget (G)'!$L$1,'Cumulative Cost Share Budget'!S399,0)</f>
        <v>0</v>
      </c>
      <c r="T400" s="211">
        <f>IF('Cumulative Cost Share Budget'!L399='Split CS budget (G)'!$L$1,'Cumulative Cost Share Budget'!T399,0)</f>
        <v>0</v>
      </c>
      <c r="U400" s="323"/>
      <c r="V400" s="323"/>
      <c r="W400" s="323"/>
      <c r="X400" s="323"/>
      <c r="Y400" s="323"/>
    </row>
    <row r="401" spans="1:25">
      <c r="A401" s="449"/>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(G)'!$L$1,'Cumulative Cost Share Budget'!Q400,0)</f>
        <v>0</v>
      </c>
      <c r="R401" s="212">
        <f>IF('Cumulative Cost Share Budget'!L400='Split CS budget (G)'!$L$1,'Cumulative Cost Share Budget'!R400,0)</f>
        <v>0</v>
      </c>
      <c r="S401" s="61">
        <f>IF('Cumulative Cost Share Budget'!L400='Split CS budget (G)'!$L$1,'Cumulative Cost Share Budget'!S400,0)</f>
        <v>0</v>
      </c>
      <c r="T401" s="211">
        <f>IF('Cumulative Cost Share Budget'!L400='Split CS budget (G)'!$L$1,'Cumulative Cost Share Budget'!T400,0)</f>
        <v>0</v>
      </c>
      <c r="U401" s="323"/>
      <c r="V401" s="323"/>
      <c r="W401" s="323"/>
      <c r="X401" s="323"/>
      <c r="Y401" s="323"/>
    </row>
    <row r="402" spans="1:25">
      <c r="A402" s="449"/>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(G)'!$L$1,'Cumulative Cost Share Budget'!Q401,0)</f>
        <v>0</v>
      </c>
      <c r="R402" s="212">
        <f>IF('Cumulative Cost Share Budget'!L401='Split CS budget (G)'!$L$1,'Cumulative Cost Share Budget'!R401,0)</f>
        <v>0</v>
      </c>
      <c r="S402" s="61">
        <f>IF('Cumulative Cost Share Budget'!L401='Split CS budget (G)'!$L$1,'Cumulative Cost Share Budget'!S401,0)</f>
        <v>0</v>
      </c>
      <c r="T402" s="211">
        <f>IF('Cumulative Cost Share Budget'!L401='Split CS budget (G)'!$L$1,'Cumulative Cost Share Budget'!T401,0)</f>
        <v>0</v>
      </c>
      <c r="U402" s="323"/>
      <c r="V402" s="323"/>
      <c r="W402" s="323"/>
      <c r="X402" s="323"/>
      <c r="Y402" s="323"/>
    </row>
    <row r="403" spans="1:25" ht="15">
      <c r="A403" s="449"/>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(G)'!$L$1,'Cumulative Cost Share Budget'!Q402,0)</f>
        <v>0</v>
      </c>
      <c r="R403" s="212">
        <f>IF('Cumulative Cost Share Budget'!L402='Split CS budget (G)'!$L$1,'Cumulative Cost Share Budget'!R402,0)</f>
        <v>0</v>
      </c>
      <c r="S403" s="61">
        <f>IF('Cumulative Cost Share Budget'!L402='Split CS budget (G)'!$L$1,'Cumulative Cost Share Budget'!S402,0)</f>
        <v>0</v>
      </c>
      <c r="T403" s="211">
        <f>IF('Cumulative Cost Share Budget'!L402='Split CS budget (G)'!$L$1,'Cumulative Cost Share Budget'!T402,0)</f>
        <v>0</v>
      </c>
      <c r="U403" s="323"/>
      <c r="V403" s="323"/>
      <c r="W403" s="323"/>
      <c r="X403" s="323"/>
      <c r="Y403" s="323"/>
    </row>
    <row r="404" spans="1:25">
      <c r="A404" s="449"/>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6"/>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5">
        <f>IF('Cumulative Cost Share Budget'!$L405='Split CS budget (G)'!$L$1,'Cumulative Cost Share Budget'!A405,0)</f>
        <v>0</v>
      </c>
      <c r="B406" s="551">
        <f>IF('Cumulative Cost Share Budget'!$L405='Split CS budget (G)'!$L$1,'Cumulative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(G)'!$L$1,'Cumulative Cost Share Budget'!M405,0)</f>
        <v>0</v>
      </c>
      <c r="N406" s="214">
        <f>IF('Cumulative Cost Share Budget'!L405='Split CS budget (G)'!$L$1,'Cumulative Cost Share Budget'!N405,0)</f>
        <v>0</v>
      </c>
      <c r="O406" s="214">
        <f>IF('Cumulative Cost Share Budget'!$L405='Split CS budget (G)'!$L$1,'Cumulative Cost Share Budget'!O405,0)</f>
        <v>0</v>
      </c>
      <c r="P406" s="209">
        <f>IF('Cumulative Cost Share Budget'!L405='Split CS budget (G)'!$L$1,'Cumulative Cost Share Budget'!P405,0)</f>
        <v>0</v>
      </c>
      <c r="Q406" s="211">
        <f>IF('Cumulative Cost Share Budget'!L405='Split CS budget (G)'!$L$1,'Cumulative Cost Share Budget'!Q405,0)</f>
        <v>0</v>
      </c>
      <c r="R406" s="212">
        <f>IF('Cumulative Cost Share Budget'!L405='Split CS budget (G)'!$L$1,'Cumulative Cost Share Budget'!R405,0)</f>
        <v>0</v>
      </c>
      <c r="S406" s="61">
        <f>IF('Cumulative Cost Share Budget'!L405='Split CS budget (G)'!$L$1,'Cumulative Cost Share Budget'!S405,0)</f>
        <v>0</v>
      </c>
      <c r="T406" s="211">
        <f>IF('Cumulative Cost Share Budget'!L405='Split CS budget (G)'!$L$1,'Cumulative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6"/>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(G)'!$L$1,'Cumulative Cost Share Budget'!Q406,0)</f>
        <v>0</v>
      </c>
      <c r="R407" s="212">
        <f>IF('Cumulative Cost Share Budget'!L406='Split CS budget (G)'!$L$1,'Cumulative Cost Share Budget'!R406,0)</f>
        <v>0</v>
      </c>
      <c r="S407" s="61">
        <f>IF('Cumulative Cost Share Budget'!L406='Split CS budget (G)'!$L$1,'Cumulative Cost Share Budget'!S406,0)</f>
        <v>0</v>
      </c>
      <c r="T407" s="211">
        <f>IF('Cumulative Cost Share Budget'!L406='Split CS budget (G)'!$L$1,'Cumulative Cost Share Budget'!T406,0)</f>
        <v>0</v>
      </c>
      <c r="U407" s="323"/>
      <c r="V407" s="323"/>
      <c r="W407" s="323"/>
      <c r="X407" s="323"/>
      <c r="Y407" s="323"/>
    </row>
    <row r="408" spans="1:25" hidden="1">
      <c r="A408" s="449"/>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(G)'!$L$1,'Cumulative Cost Share Budget'!Q407,0)</f>
        <v>0</v>
      </c>
      <c r="R408" s="212">
        <f>IF('Cumulative Cost Share Budget'!L407='Split CS budget (G)'!$L$1,'Cumulative Cost Share Budget'!R407,0)</f>
        <v>0</v>
      </c>
      <c r="S408" s="61">
        <f>IF('Cumulative Cost Share Budget'!L407='Split CS budget (G)'!$L$1,'Cumulative Cost Share Budget'!S407,0)</f>
        <v>0</v>
      </c>
      <c r="T408" s="211">
        <f>IF('Cumulative Cost Share Budget'!L407='Split CS budget (G)'!$L$1,'Cumulative Cost Share Budget'!T407,0)</f>
        <v>0</v>
      </c>
      <c r="U408" s="323"/>
      <c r="V408" s="323"/>
      <c r="W408" s="323"/>
      <c r="X408" s="323"/>
      <c r="Y408" s="323"/>
    </row>
    <row r="409" spans="1:25" hidden="1">
      <c r="A409" s="449"/>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(G)'!$L$1,'Cumulative Cost Share Budget'!Q408,0)</f>
        <v>0</v>
      </c>
      <c r="R409" s="212">
        <f>IF('Cumulative Cost Share Budget'!L408='Split CS budget (G)'!$L$1,'Cumulative Cost Share Budget'!R408,0)</f>
        <v>0</v>
      </c>
      <c r="S409" s="61">
        <f>IF('Cumulative Cost Share Budget'!L408='Split CS budget (G)'!$L$1,'Cumulative Cost Share Budget'!S408,0)</f>
        <v>0</v>
      </c>
      <c r="T409" s="211">
        <f>IF('Cumulative Cost Share Budget'!L408='Split CS budget (G)'!$L$1,'Cumulative Cost Share Budget'!T408,0)</f>
        <v>0</v>
      </c>
      <c r="U409" s="323"/>
      <c r="V409" s="323"/>
      <c r="W409" s="323"/>
      <c r="X409" s="323"/>
      <c r="Y409" s="323"/>
    </row>
    <row r="410" spans="1:25" ht="15" hidden="1">
      <c r="A410" s="449"/>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(G)'!$L$1,'Cumulative Cost Share Budget'!Q409,0)</f>
        <v>0</v>
      </c>
      <c r="R410" s="212">
        <f>IF('Cumulative Cost Share Budget'!L409='Split CS budget (G)'!$L$1,'Cumulative Cost Share Budget'!R409,0)</f>
        <v>0</v>
      </c>
      <c r="S410" s="61">
        <f>IF('Cumulative Cost Share Budget'!L409='Split CS budget (G)'!$L$1,'Cumulative Cost Share Budget'!S409,0)</f>
        <v>0</v>
      </c>
      <c r="T410" s="211">
        <f>IF('Cumulative Cost Share Budget'!L409='Split CS budget (G)'!$L$1,'Cumulative Cost Share Budget'!T409,0)</f>
        <v>0</v>
      </c>
      <c r="U410" s="323"/>
      <c r="V410" s="323"/>
      <c r="W410" s="323"/>
      <c r="X410" s="323"/>
      <c r="Y410" s="323"/>
    </row>
    <row r="411" spans="1:25" hidden="1">
      <c r="A411" s="449"/>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9"/>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5">
        <f>IF('Cumulative Cost Share Budget'!$L412='Split CS budget (G)'!$L$1,'Cumulative Cost Share Budget'!A412,0)</f>
        <v>0</v>
      </c>
      <c r="B413" s="551">
        <f>IF('Cumulative Cost Share Budget'!$L412='Split CS budget (G)'!$L$1,'Cumulative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(G)'!$L$1,'Cumulative Cost Share Budget'!M412,0)</f>
        <v>0</v>
      </c>
      <c r="N413" s="214">
        <f>IF('Cumulative Cost Share Budget'!L412='Split CS budget (G)'!$L$1,'Cumulative Cost Share Budget'!N412,0)</f>
        <v>0</v>
      </c>
      <c r="O413" s="214">
        <f>IF('Cumulative Cost Share Budget'!$L412='Split CS budget (G)'!$L$1,'Cumulative Cost Share Budget'!O412,0)</f>
        <v>0</v>
      </c>
      <c r="P413" s="209">
        <f>IF('Cumulative Cost Share Budget'!L412='Split CS budget (G)'!$L$1,'Cumulative Cost Share Budget'!P412,0)</f>
        <v>0</v>
      </c>
      <c r="Q413" s="211">
        <f>IF('Cumulative Cost Share Budget'!L412='Split CS budget (G)'!$L$1,'Cumulative Cost Share Budget'!Q412,0)</f>
        <v>0</v>
      </c>
      <c r="R413" s="212">
        <f>IF('Cumulative Cost Share Budget'!L412='Split CS budget (G)'!$L$1,'Cumulative Cost Share Budget'!R412,0)</f>
        <v>0</v>
      </c>
      <c r="S413" s="61">
        <f>IF('Cumulative Cost Share Budget'!L412='Split CS budget (G)'!$L$1,'Cumulative Cost Share Budget'!S412,0)</f>
        <v>0</v>
      </c>
      <c r="T413" s="211">
        <f>IF('Cumulative Cost Share Budget'!L412='Split CS budget (G)'!$L$1,'Cumulative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6"/>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(G)'!$L$1,'Cumulative Cost Share Budget'!Q413,0)</f>
        <v>0</v>
      </c>
      <c r="R414" s="212">
        <f>IF('Cumulative Cost Share Budget'!L413='Split CS budget (G)'!$L$1,'Cumulative Cost Share Budget'!R413,0)</f>
        <v>0</v>
      </c>
      <c r="S414" s="61">
        <f>IF('Cumulative Cost Share Budget'!L413='Split CS budget (G)'!$L$1,'Cumulative Cost Share Budget'!S413,0)</f>
        <v>0</v>
      </c>
      <c r="T414" s="211">
        <f>IF('Cumulative Cost Share Budget'!L413='Split CS budget (G)'!$L$1,'Cumulative Cost Share Budget'!T413,0)</f>
        <v>0</v>
      </c>
      <c r="U414" s="323"/>
      <c r="V414" s="323"/>
      <c r="W414" s="323"/>
      <c r="X414" s="323"/>
      <c r="Y414" s="323"/>
    </row>
    <row r="415" spans="1:25" hidden="1">
      <c r="A415" s="449"/>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(G)'!$L$1,'Cumulative Cost Share Budget'!Q414,0)</f>
        <v>0</v>
      </c>
      <c r="R415" s="212">
        <f>IF('Cumulative Cost Share Budget'!L414='Split CS budget (G)'!$L$1,'Cumulative Cost Share Budget'!R414,0)</f>
        <v>0</v>
      </c>
      <c r="S415" s="61">
        <f>IF('Cumulative Cost Share Budget'!L414='Split CS budget (G)'!$L$1,'Cumulative Cost Share Budget'!S414,0)</f>
        <v>0</v>
      </c>
      <c r="T415" s="211">
        <f>IF('Cumulative Cost Share Budget'!L414='Split CS budget (G)'!$L$1,'Cumulative Cost Share Budget'!T414,0)</f>
        <v>0</v>
      </c>
      <c r="U415" s="324"/>
      <c r="V415" s="324"/>
      <c r="W415" s="324"/>
      <c r="X415" s="324"/>
      <c r="Y415" s="324"/>
    </row>
    <row r="416" spans="1:25" hidden="1">
      <c r="A416" s="449"/>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(G)'!$L$1,'Cumulative Cost Share Budget'!Q415,0)</f>
        <v>0</v>
      </c>
      <c r="R416" s="212">
        <f>IF('Cumulative Cost Share Budget'!L415='Split CS budget (G)'!$L$1,'Cumulative Cost Share Budget'!R415,0)</f>
        <v>0</v>
      </c>
      <c r="S416" s="61">
        <f>IF('Cumulative Cost Share Budget'!L415='Split CS budget (G)'!$L$1,'Cumulative Cost Share Budget'!S415,0)</f>
        <v>0</v>
      </c>
      <c r="T416" s="211">
        <f>IF('Cumulative Cost Share Budget'!L415='Split CS budget (G)'!$L$1,'Cumulative Cost Share Budget'!T415,0)</f>
        <v>0</v>
      </c>
      <c r="U416" s="324"/>
      <c r="V416" s="324"/>
      <c r="W416" s="324"/>
      <c r="X416" s="324"/>
      <c r="Y416" s="324"/>
    </row>
    <row r="417" spans="1:25" ht="15" hidden="1">
      <c r="A417" s="449"/>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(G)'!$L$1,'Cumulative Cost Share Budget'!Q416,0)</f>
        <v>0</v>
      </c>
      <c r="R417" s="212">
        <f>IF('Cumulative Cost Share Budget'!L416='Split CS budget (G)'!$L$1,'Cumulative Cost Share Budget'!R416,0)</f>
        <v>0</v>
      </c>
      <c r="S417" s="61">
        <f>IF('Cumulative Cost Share Budget'!L416='Split CS budget (G)'!$L$1,'Cumulative Cost Share Budget'!S416,0)</f>
        <v>0</v>
      </c>
      <c r="T417" s="211">
        <f>IF('Cumulative Cost Share Budget'!L416='Split CS budget (G)'!$L$1,'Cumulative Cost Share Budget'!T416,0)</f>
        <v>0</v>
      </c>
      <c r="U417" s="323"/>
      <c r="V417" s="323"/>
      <c r="W417" s="323"/>
      <c r="X417" s="323"/>
      <c r="Y417" s="323"/>
    </row>
    <row r="418" spans="1:25" hidden="1">
      <c r="A418" s="449"/>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9"/>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5">
        <f>IF('Cumulative Cost Share Budget'!$L419='Split CS budget (G)'!$L$1,'Cumulative Cost Share Budget'!A419,0)</f>
        <v>0</v>
      </c>
      <c r="B420" s="551">
        <f>IF('Cumulative Cost Share Budget'!$L419='Split CS budget (G)'!$L$1,'Cumulative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(G)'!$L$1,'Cumulative Cost Share Budget'!M419,0)</f>
        <v>0</v>
      </c>
      <c r="N420" s="214">
        <f>IF('Cumulative Cost Share Budget'!L419='Split CS budget (G)'!$L$1,'Cumulative Cost Share Budget'!N419,0)</f>
        <v>0</v>
      </c>
      <c r="O420" s="214">
        <f>IF('Cumulative Cost Share Budget'!$L419='Split CS budget (G)'!$L$1,'Cumulative Cost Share Budget'!O419,0)</f>
        <v>0</v>
      </c>
      <c r="P420" s="209">
        <f>IF('Cumulative Cost Share Budget'!L419='Split CS budget (G)'!$L$1,'Cumulative Cost Share Budget'!P419,0)</f>
        <v>0</v>
      </c>
      <c r="Q420" s="211">
        <f>IF('Cumulative Cost Share Budget'!L419='Split CS budget (G)'!$L$1,'Cumulative Cost Share Budget'!Q419,0)</f>
        <v>0</v>
      </c>
      <c r="R420" s="212">
        <f>IF('Cumulative Cost Share Budget'!L419='Split CS budget (G)'!$L$1,'Cumulative Cost Share Budget'!R419,0)</f>
        <v>0</v>
      </c>
      <c r="S420" s="61">
        <f>IF('Cumulative Cost Share Budget'!L419='Split CS budget (G)'!$L$1,'Cumulative Cost Share Budget'!S419,0)</f>
        <v>0</v>
      </c>
      <c r="T420" s="211">
        <f>IF('Cumulative Cost Share Budget'!L419='Split CS budget (G)'!$L$1,'Cumulative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6"/>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(G)'!$L$1,'Cumulative Cost Share Budget'!Q420,0)</f>
        <v>0</v>
      </c>
      <c r="R421" s="212">
        <f>IF('Cumulative Cost Share Budget'!L420='Split CS budget (G)'!$L$1,'Cumulative Cost Share Budget'!R420,0)</f>
        <v>0</v>
      </c>
      <c r="S421" s="61">
        <f>IF('Cumulative Cost Share Budget'!L420='Split CS budget (G)'!$L$1,'Cumulative Cost Share Budget'!S420,0)</f>
        <v>0</v>
      </c>
      <c r="T421" s="211">
        <f>IF('Cumulative Cost Share Budget'!L420='Split CS budget (G)'!$L$1,'Cumulative Cost Share Budget'!T420,0)</f>
        <v>0</v>
      </c>
      <c r="U421" s="323"/>
      <c r="V421" s="323"/>
      <c r="W421" s="323"/>
      <c r="X421" s="323"/>
      <c r="Y421" s="323"/>
    </row>
    <row r="422" spans="1:25" hidden="1">
      <c r="A422" s="449"/>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(G)'!$L$1,'Cumulative Cost Share Budget'!Q421,0)</f>
        <v>0</v>
      </c>
      <c r="R422" s="212">
        <f>IF('Cumulative Cost Share Budget'!L421='Split CS budget (G)'!$L$1,'Cumulative Cost Share Budget'!R421,0)</f>
        <v>0</v>
      </c>
      <c r="S422" s="61">
        <f>IF('Cumulative Cost Share Budget'!L421='Split CS budget (G)'!$L$1,'Cumulative Cost Share Budget'!S421,0)</f>
        <v>0</v>
      </c>
      <c r="T422" s="211">
        <f>IF('Cumulative Cost Share Budget'!L421='Split CS budget (G)'!$L$1,'Cumulative Cost Share Budget'!T421,0)</f>
        <v>0</v>
      </c>
      <c r="U422" s="324"/>
      <c r="V422" s="324"/>
      <c r="W422" s="324"/>
      <c r="X422" s="324"/>
      <c r="Y422" s="324"/>
    </row>
    <row r="423" spans="1:25" hidden="1">
      <c r="A423" s="449"/>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(G)'!$L$1,'Cumulative Cost Share Budget'!Q422,0)</f>
        <v>0</v>
      </c>
      <c r="R423" s="212">
        <f>IF('Cumulative Cost Share Budget'!L422='Split CS budget (G)'!$L$1,'Cumulative Cost Share Budget'!R422,0)</f>
        <v>0</v>
      </c>
      <c r="S423" s="61">
        <f>IF('Cumulative Cost Share Budget'!L422='Split CS budget (G)'!$L$1,'Cumulative Cost Share Budget'!S422,0)</f>
        <v>0</v>
      </c>
      <c r="T423" s="211">
        <f>IF('Cumulative Cost Share Budget'!L422='Split CS budget (G)'!$L$1,'Cumulative Cost Share Budget'!T422,0)</f>
        <v>0</v>
      </c>
      <c r="U423" s="324"/>
      <c r="V423" s="324"/>
      <c r="W423" s="324"/>
      <c r="X423" s="324"/>
      <c r="Y423" s="324"/>
    </row>
    <row r="424" spans="1:25" ht="15" hidden="1">
      <c r="A424" s="449"/>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(G)'!$L$1,'Cumulative Cost Share Budget'!Q423,0)</f>
        <v>0</v>
      </c>
      <c r="R424" s="212">
        <f>IF('Cumulative Cost Share Budget'!L423='Split CS budget (G)'!$L$1,'Cumulative Cost Share Budget'!R423,0)</f>
        <v>0</v>
      </c>
      <c r="S424" s="61">
        <f>IF('Cumulative Cost Share Budget'!L423='Split CS budget (G)'!$L$1,'Cumulative Cost Share Budget'!S423,0)</f>
        <v>0</v>
      </c>
      <c r="T424" s="211">
        <f>IF('Cumulative Cost Share Budget'!L423='Split CS budget (G)'!$L$1,'Cumulative Cost Share Budget'!T423,0)</f>
        <v>0</v>
      </c>
      <c r="U424" s="323"/>
      <c r="V424" s="323"/>
      <c r="W424" s="323"/>
      <c r="X424" s="323"/>
      <c r="Y424" s="323"/>
    </row>
    <row r="425" spans="1:25" hidden="1">
      <c r="A425" s="449"/>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9"/>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5">
        <f>IF('Cumulative Cost Share Budget'!$L426='Split CS budget (G)'!$L$1,'Cumulative Cost Share Budget'!A426,0)</f>
        <v>0</v>
      </c>
      <c r="B427" s="551">
        <f>IF('Cumulative Cost Share Budget'!$L426='Split CS budget (G)'!$L$1,'Cumulative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(G)'!$L$1,'Cumulative Cost Share Budget'!M426,0)</f>
        <v>0</v>
      </c>
      <c r="N427" s="214">
        <f>IF('Cumulative Cost Share Budget'!L426='Split CS budget (G)'!$L$1,'Cumulative Cost Share Budget'!N426,0)</f>
        <v>0</v>
      </c>
      <c r="O427" s="214">
        <f>IF('Cumulative Cost Share Budget'!$L426='Split CS budget (G)'!$L$1,'Cumulative Cost Share Budget'!O426,0)</f>
        <v>0</v>
      </c>
      <c r="P427" s="209">
        <f>IF('Cumulative Cost Share Budget'!L426='Split CS budget (G)'!$L$1,'Cumulative Cost Share Budget'!P426,0)</f>
        <v>0</v>
      </c>
      <c r="Q427" s="211">
        <f>IF('Cumulative Cost Share Budget'!L426='Split CS budget (G)'!$L$1,'Cumulative Cost Share Budget'!Q426,0)</f>
        <v>0</v>
      </c>
      <c r="R427" s="212">
        <f>IF('Cumulative Cost Share Budget'!L426='Split CS budget (G)'!$L$1,'Cumulative Cost Share Budget'!R426,0)</f>
        <v>0</v>
      </c>
      <c r="S427" s="61">
        <f>IF('Cumulative Cost Share Budget'!L426='Split CS budget (G)'!$L$1,'Cumulative Cost Share Budget'!S426,0)</f>
        <v>0</v>
      </c>
      <c r="T427" s="211">
        <f>IF('Cumulative Cost Share Budget'!L426='Split CS budget (G)'!$L$1,'Cumulative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6"/>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(G)'!$L$1,'Cumulative Cost Share Budget'!Q427,0)</f>
        <v>0</v>
      </c>
      <c r="R428" s="212">
        <f>IF('Cumulative Cost Share Budget'!L427='Split CS budget (G)'!$L$1,'Cumulative Cost Share Budget'!R427,0)</f>
        <v>0</v>
      </c>
      <c r="S428" s="61">
        <f>IF('Cumulative Cost Share Budget'!L427='Split CS budget (G)'!$L$1,'Cumulative Cost Share Budget'!S427,0)</f>
        <v>0</v>
      </c>
      <c r="T428" s="211">
        <f>IF('Cumulative Cost Share Budget'!L427='Split CS budget (G)'!$L$1,'Cumulative Cost Share Budget'!T427,0)</f>
        <v>0</v>
      </c>
      <c r="U428" s="323"/>
      <c r="V428" s="323"/>
      <c r="W428" s="323"/>
      <c r="X428" s="323"/>
      <c r="Y428" s="323"/>
    </row>
    <row r="429" spans="1:25" hidden="1">
      <c r="A429" s="449"/>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(G)'!$L$1,'Cumulative Cost Share Budget'!Q428,0)</f>
        <v>0</v>
      </c>
      <c r="R429" s="212">
        <f>IF('Cumulative Cost Share Budget'!L428='Split CS budget (G)'!$L$1,'Cumulative Cost Share Budget'!R428,0)</f>
        <v>0</v>
      </c>
      <c r="S429" s="61">
        <f>IF('Cumulative Cost Share Budget'!L428='Split CS budget (G)'!$L$1,'Cumulative Cost Share Budget'!S428,0)</f>
        <v>0</v>
      </c>
      <c r="T429" s="211">
        <f>IF('Cumulative Cost Share Budget'!L428='Split CS budget (G)'!$L$1,'Cumulative Cost Share Budget'!T428,0)</f>
        <v>0</v>
      </c>
      <c r="U429" s="324"/>
      <c r="V429" s="324"/>
      <c r="W429" s="324"/>
      <c r="X429" s="324"/>
      <c r="Y429" s="324"/>
    </row>
    <row r="430" spans="1:25" hidden="1">
      <c r="A430" s="449"/>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(G)'!$L$1,'Cumulative Cost Share Budget'!Q429,0)</f>
        <v>0</v>
      </c>
      <c r="R430" s="212">
        <f>IF('Cumulative Cost Share Budget'!L429='Split CS budget (G)'!$L$1,'Cumulative Cost Share Budget'!R429,0)</f>
        <v>0</v>
      </c>
      <c r="S430" s="61">
        <f>IF('Cumulative Cost Share Budget'!L429='Split CS budget (G)'!$L$1,'Cumulative Cost Share Budget'!S429,0)</f>
        <v>0</v>
      </c>
      <c r="T430" s="211">
        <f>IF('Cumulative Cost Share Budget'!L429='Split CS budget (G)'!$L$1,'Cumulative Cost Share Budget'!T429,0)</f>
        <v>0</v>
      </c>
      <c r="U430" s="324"/>
      <c r="V430" s="324"/>
      <c r="W430" s="324"/>
      <c r="X430" s="324"/>
      <c r="Y430" s="324"/>
    </row>
    <row r="431" spans="1:25" ht="15" hidden="1">
      <c r="A431" s="449"/>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(G)'!$L$1,'Cumulative Cost Share Budget'!Q430,0)</f>
        <v>0</v>
      </c>
      <c r="R431" s="212">
        <f>IF('Cumulative Cost Share Budget'!L430='Split CS budget (G)'!$L$1,'Cumulative Cost Share Budget'!R430,0)</f>
        <v>0</v>
      </c>
      <c r="S431" s="61">
        <f>IF('Cumulative Cost Share Budget'!L430='Split CS budget (G)'!$L$1,'Cumulative Cost Share Budget'!S430,0)</f>
        <v>0</v>
      </c>
      <c r="T431" s="211">
        <f>IF('Cumulative Cost Share Budget'!L430='Split CS budget (G)'!$L$1,'Cumulative Cost Share Budget'!T430,0)</f>
        <v>0</v>
      </c>
      <c r="U431" s="323"/>
      <c r="V431" s="323"/>
      <c r="W431" s="323"/>
      <c r="X431" s="323"/>
      <c r="Y431" s="323"/>
    </row>
    <row r="432" spans="1:25" hidden="1">
      <c r="A432" s="449"/>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9"/>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5">
        <f>IF('Cumulative Cost Share Budget'!$L433='Split CS budget (G)'!$L$1,'Cumulative Cost Share Budget'!A433,0)</f>
        <v>0</v>
      </c>
      <c r="B434" s="551">
        <f>IF('Cumulative Cost Share Budget'!$L433='Split CS budget (G)'!$L$1,'Cumulative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(G)'!$L$1,'Cumulative Cost Share Budget'!M433,0)</f>
        <v>0</v>
      </c>
      <c r="N434" s="214">
        <f>IF('Cumulative Cost Share Budget'!L433='Split CS budget (G)'!$L$1,'Cumulative Cost Share Budget'!N433,0)</f>
        <v>0</v>
      </c>
      <c r="O434" s="214">
        <f>IF('Cumulative Cost Share Budget'!$L433='Split CS budget (G)'!$L$1,'Cumulative Cost Share Budget'!O433,0)</f>
        <v>0</v>
      </c>
      <c r="P434" s="209">
        <f>IF('Cumulative Cost Share Budget'!L433='Split CS budget (G)'!$L$1,'Cumulative Cost Share Budget'!P433,0)</f>
        <v>0</v>
      </c>
      <c r="Q434" s="211">
        <f>IF('Cumulative Cost Share Budget'!L433='Split CS budget (G)'!$L$1,'Cumulative Cost Share Budget'!Q433,0)</f>
        <v>0</v>
      </c>
      <c r="R434" s="212">
        <f>IF('Cumulative Cost Share Budget'!L433='Split CS budget (G)'!$L$1,'Cumulative Cost Share Budget'!R433,0)</f>
        <v>0</v>
      </c>
      <c r="S434" s="61">
        <f>IF('Cumulative Cost Share Budget'!L433='Split CS budget (G)'!$L$1,'Cumulative Cost Share Budget'!S433,0)</f>
        <v>0</v>
      </c>
      <c r="T434" s="211">
        <f>IF('Cumulative Cost Share Budget'!L433='Split CS budget (G)'!$L$1,'Cumulative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6"/>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(G)'!$L$1,'Cumulative Cost Share Budget'!Q434,0)</f>
        <v>0</v>
      </c>
      <c r="R435" s="212">
        <f>IF('Cumulative Cost Share Budget'!L434='Split CS budget (G)'!$L$1,'Cumulative Cost Share Budget'!R434,0)</f>
        <v>0</v>
      </c>
      <c r="S435" s="61">
        <f>IF('Cumulative Cost Share Budget'!L434='Split CS budget (G)'!$L$1,'Cumulative Cost Share Budget'!S434,0)</f>
        <v>0</v>
      </c>
      <c r="T435" s="211">
        <f>IF('Cumulative Cost Share Budget'!L434='Split CS budget (G)'!$L$1,'Cumulative Cost Share Budget'!T434,0)</f>
        <v>0</v>
      </c>
      <c r="U435" s="323"/>
      <c r="V435" s="323"/>
      <c r="W435" s="323"/>
      <c r="X435" s="323"/>
      <c r="Y435" s="323"/>
    </row>
    <row r="436" spans="1:25" hidden="1">
      <c r="A436" s="449"/>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(G)'!$L$1,'Cumulative Cost Share Budget'!Q435,0)</f>
        <v>0</v>
      </c>
      <c r="R436" s="212">
        <f>IF('Cumulative Cost Share Budget'!L435='Split CS budget (G)'!$L$1,'Cumulative Cost Share Budget'!R435,0)</f>
        <v>0</v>
      </c>
      <c r="S436" s="61">
        <f>IF('Cumulative Cost Share Budget'!L435='Split CS budget (G)'!$L$1,'Cumulative Cost Share Budget'!S435,0)</f>
        <v>0</v>
      </c>
      <c r="T436" s="211">
        <f>IF('Cumulative Cost Share Budget'!L435='Split CS budget (G)'!$L$1,'Cumulative Cost Share Budget'!T435,0)</f>
        <v>0</v>
      </c>
      <c r="U436" s="324"/>
      <c r="V436" s="324"/>
      <c r="W436" s="324"/>
      <c r="X436" s="324"/>
      <c r="Y436" s="324"/>
    </row>
    <row r="437" spans="1:25" hidden="1">
      <c r="A437" s="449"/>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(G)'!$L$1,'Cumulative Cost Share Budget'!Q436,0)</f>
        <v>0</v>
      </c>
      <c r="R437" s="212">
        <f>IF('Cumulative Cost Share Budget'!L436='Split CS budget (G)'!$L$1,'Cumulative Cost Share Budget'!R436,0)</f>
        <v>0</v>
      </c>
      <c r="S437" s="61">
        <f>IF('Cumulative Cost Share Budget'!L436='Split CS budget (G)'!$L$1,'Cumulative Cost Share Budget'!S436,0)</f>
        <v>0</v>
      </c>
      <c r="T437" s="211">
        <f>IF('Cumulative Cost Share Budget'!L436='Split CS budget (G)'!$L$1,'Cumulative Cost Share Budget'!T436,0)</f>
        <v>0</v>
      </c>
      <c r="U437" s="324"/>
      <c r="V437" s="324"/>
      <c r="W437" s="324"/>
      <c r="X437" s="324"/>
      <c r="Y437" s="324"/>
    </row>
    <row r="438" spans="1:25" ht="15" hidden="1">
      <c r="A438" s="449"/>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(G)'!$L$1,'Cumulative Cost Share Budget'!Q437,0)</f>
        <v>0</v>
      </c>
      <c r="R438" s="212">
        <f>IF('Cumulative Cost Share Budget'!L437='Split CS budget (G)'!$L$1,'Cumulative Cost Share Budget'!R437,0)</f>
        <v>0</v>
      </c>
      <c r="S438" s="61">
        <f>IF('Cumulative Cost Share Budget'!L437='Split CS budget (G)'!$L$1,'Cumulative Cost Share Budget'!S437,0)</f>
        <v>0</v>
      </c>
      <c r="T438" s="211">
        <f>IF('Cumulative Cost Share Budget'!L437='Split CS budget (G)'!$L$1,'Cumulative Cost Share Budget'!T437,0)</f>
        <v>0</v>
      </c>
      <c r="U438" s="323"/>
      <c r="V438" s="323"/>
      <c r="W438" s="323"/>
      <c r="X438" s="323"/>
      <c r="Y438" s="323"/>
    </row>
    <row r="439" spans="1:25" hidden="1">
      <c r="A439" s="449"/>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9"/>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5">
        <f>IF('Cumulative Cost Share Budget'!$L440='Split CS budget (G)'!$L$1,'Cumulative Cost Share Budget'!A440,0)</f>
        <v>0</v>
      </c>
      <c r="B441" s="551">
        <f>IF('Cumulative Cost Share Budget'!$L440='Split CS budget (G)'!$L$1,'Cumulative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(G)'!$L$1,'Cumulative Cost Share Budget'!M440,0)</f>
        <v>0</v>
      </c>
      <c r="N441" s="214">
        <f>IF('Cumulative Cost Share Budget'!L440='Split CS budget (G)'!$L$1,'Cumulative Cost Share Budget'!N440,0)</f>
        <v>0</v>
      </c>
      <c r="O441" s="214">
        <f>IF('Cumulative Cost Share Budget'!$L440='Split CS budget (G)'!$L$1,'Cumulative Cost Share Budget'!O440,0)</f>
        <v>0</v>
      </c>
      <c r="P441" s="209">
        <f>IF('Cumulative Cost Share Budget'!L440='Split CS budget (G)'!$L$1,'Cumulative Cost Share Budget'!P440,0)</f>
        <v>0</v>
      </c>
      <c r="Q441" s="211">
        <f>IF('Cumulative Cost Share Budget'!L440='Split CS budget (G)'!$L$1,'Cumulative Cost Share Budget'!Q440,0)</f>
        <v>0</v>
      </c>
      <c r="R441" s="212">
        <f>IF('Cumulative Cost Share Budget'!L440='Split CS budget (G)'!$L$1,'Cumulative Cost Share Budget'!R440,0)</f>
        <v>0</v>
      </c>
      <c r="S441" s="61">
        <f>IF('Cumulative Cost Share Budget'!L440='Split CS budget (G)'!$L$1,'Cumulative Cost Share Budget'!S440,0)</f>
        <v>0</v>
      </c>
      <c r="T441" s="211">
        <f>IF('Cumulative Cost Share Budget'!L440='Split CS budget (G)'!$L$1,'Cumulative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6"/>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(G)'!$L$1,'Cumulative Cost Share Budget'!Q441,0)</f>
        <v>0</v>
      </c>
      <c r="R442" s="212">
        <f>IF('Cumulative Cost Share Budget'!L441='Split CS budget (G)'!$L$1,'Cumulative Cost Share Budget'!R441,0)</f>
        <v>0</v>
      </c>
      <c r="S442" s="61">
        <f>IF('Cumulative Cost Share Budget'!L441='Split CS budget (G)'!$L$1,'Cumulative Cost Share Budget'!S441,0)</f>
        <v>0</v>
      </c>
      <c r="T442" s="211">
        <f>IF('Cumulative Cost Share Budget'!L441='Split CS budget (G)'!$L$1,'Cumulative Cost Share Budget'!T441,0)</f>
        <v>0</v>
      </c>
      <c r="U442" s="323"/>
      <c r="V442" s="323"/>
      <c r="W442" s="323"/>
      <c r="X442" s="323"/>
      <c r="Y442" s="323"/>
    </row>
    <row r="443" spans="1:25" hidden="1">
      <c r="A443" s="449"/>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(G)'!$L$1,'Cumulative Cost Share Budget'!Q442,0)</f>
        <v>0</v>
      </c>
      <c r="R443" s="212">
        <f>IF('Cumulative Cost Share Budget'!L442='Split CS budget (G)'!$L$1,'Cumulative Cost Share Budget'!R442,0)</f>
        <v>0</v>
      </c>
      <c r="S443" s="61">
        <f>IF('Cumulative Cost Share Budget'!L442='Split CS budget (G)'!$L$1,'Cumulative Cost Share Budget'!S442,0)</f>
        <v>0</v>
      </c>
      <c r="T443" s="211">
        <f>IF('Cumulative Cost Share Budget'!L442='Split CS budget (G)'!$L$1,'Cumulative Cost Share Budget'!T442,0)</f>
        <v>0</v>
      </c>
      <c r="U443" s="324"/>
      <c r="V443" s="324"/>
      <c r="W443" s="324"/>
      <c r="X443" s="324"/>
      <c r="Y443" s="324"/>
    </row>
    <row r="444" spans="1:25" hidden="1">
      <c r="A444" s="449"/>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(G)'!$L$1,'Cumulative Cost Share Budget'!Q443,0)</f>
        <v>0</v>
      </c>
      <c r="R444" s="212">
        <f>IF('Cumulative Cost Share Budget'!L443='Split CS budget (G)'!$L$1,'Cumulative Cost Share Budget'!R443,0)</f>
        <v>0</v>
      </c>
      <c r="S444" s="61">
        <f>IF('Cumulative Cost Share Budget'!L443='Split CS budget (G)'!$L$1,'Cumulative Cost Share Budget'!S443,0)</f>
        <v>0</v>
      </c>
      <c r="T444" s="211">
        <f>IF('Cumulative Cost Share Budget'!L443='Split CS budget (G)'!$L$1,'Cumulative Cost Share Budget'!T443,0)</f>
        <v>0</v>
      </c>
      <c r="U444" s="324"/>
      <c r="V444" s="324"/>
      <c r="W444" s="324"/>
      <c r="X444" s="324"/>
      <c r="Y444" s="324"/>
    </row>
    <row r="445" spans="1:25" ht="15" hidden="1">
      <c r="A445" s="449"/>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(G)'!$L$1,'Cumulative Cost Share Budget'!Q444,0)</f>
        <v>0</v>
      </c>
      <c r="R445" s="212">
        <f>IF('Cumulative Cost Share Budget'!L444='Split CS budget (G)'!$L$1,'Cumulative Cost Share Budget'!R444,0)</f>
        <v>0</v>
      </c>
      <c r="S445" s="61">
        <f>IF('Cumulative Cost Share Budget'!L444='Split CS budget (G)'!$L$1,'Cumulative Cost Share Budget'!S444,0)</f>
        <v>0</v>
      </c>
      <c r="T445" s="211">
        <f>IF('Cumulative Cost Share Budget'!L444='Split CS budget (G)'!$L$1,'Cumulative Cost Share Budget'!T444,0)</f>
        <v>0</v>
      </c>
      <c r="U445" s="323"/>
      <c r="V445" s="323"/>
      <c r="W445" s="323"/>
      <c r="X445" s="323"/>
      <c r="Y445" s="323"/>
    </row>
    <row r="446" spans="1:25" hidden="1">
      <c r="A446" s="449"/>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9"/>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5">
        <f>IF('Cumulative Cost Share Budget'!$L447='Split CS budget (G)'!$L$1,'Cumulative Cost Share Budget'!A447,0)</f>
        <v>0</v>
      </c>
      <c r="B448" s="551">
        <f>IF('Cumulative Cost Share Budget'!$L447='Split CS budget (G)'!$L$1,'Cumulative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(G)'!$L$1,'Cumulative Cost Share Budget'!M447,0)</f>
        <v>0</v>
      </c>
      <c r="N448" s="214">
        <f>IF('Cumulative Cost Share Budget'!L447='Split CS budget (G)'!$L$1,'Cumulative Cost Share Budget'!N447,0)</f>
        <v>0</v>
      </c>
      <c r="O448" s="214">
        <f>IF('Cumulative Cost Share Budget'!$L447='Split CS budget (G)'!$L$1,'Cumulative Cost Share Budget'!O447,0)</f>
        <v>0</v>
      </c>
      <c r="P448" s="209">
        <f>IF('Cumulative Cost Share Budget'!L447='Split CS budget (G)'!$L$1,'Cumulative Cost Share Budget'!P447,0)</f>
        <v>0</v>
      </c>
      <c r="Q448" s="211">
        <f>IF('Cumulative Cost Share Budget'!L447='Split CS budget (G)'!$L$1,'Cumulative Cost Share Budget'!Q447,0)</f>
        <v>0</v>
      </c>
      <c r="R448" s="212">
        <f>IF('Cumulative Cost Share Budget'!L447='Split CS budget (G)'!$L$1,'Cumulative Cost Share Budget'!R447,0)</f>
        <v>0</v>
      </c>
      <c r="S448" s="61">
        <f>IF('Cumulative Cost Share Budget'!L447='Split CS budget (G)'!$L$1,'Cumulative Cost Share Budget'!S447,0)</f>
        <v>0</v>
      </c>
      <c r="T448" s="211">
        <f>IF('Cumulative Cost Share Budget'!L447='Split CS budget (G)'!$L$1,'Cumulative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6"/>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(G)'!$L$1,'Cumulative Cost Share Budget'!Q448,0)</f>
        <v>0</v>
      </c>
      <c r="R449" s="212">
        <f>IF('Cumulative Cost Share Budget'!L448='Split CS budget (G)'!$L$1,'Cumulative Cost Share Budget'!R448,0)</f>
        <v>0</v>
      </c>
      <c r="S449" s="61">
        <f>IF('Cumulative Cost Share Budget'!L448='Split CS budget (G)'!$L$1,'Cumulative Cost Share Budget'!S448,0)</f>
        <v>0</v>
      </c>
      <c r="T449" s="211">
        <f>IF('Cumulative Cost Share Budget'!L448='Split CS budget (G)'!$L$1,'Cumulative Cost Share Budget'!T448,0)</f>
        <v>0</v>
      </c>
      <c r="U449" s="323"/>
      <c r="V449" s="323"/>
      <c r="W449" s="323"/>
      <c r="X449" s="323"/>
      <c r="Y449" s="323"/>
    </row>
    <row r="450" spans="1:25" hidden="1">
      <c r="A450" s="449"/>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(G)'!$L$1,'Cumulative Cost Share Budget'!Q449,0)</f>
        <v>0</v>
      </c>
      <c r="R450" s="212">
        <f>IF('Cumulative Cost Share Budget'!L449='Split CS budget (G)'!$L$1,'Cumulative Cost Share Budget'!R449,0)</f>
        <v>0</v>
      </c>
      <c r="S450" s="61">
        <f>IF('Cumulative Cost Share Budget'!L449='Split CS budget (G)'!$L$1,'Cumulative Cost Share Budget'!S449,0)</f>
        <v>0</v>
      </c>
      <c r="T450" s="211">
        <f>IF('Cumulative Cost Share Budget'!L449='Split CS budget (G)'!$L$1,'Cumulative Cost Share Budget'!T449,0)</f>
        <v>0</v>
      </c>
      <c r="U450" s="324"/>
      <c r="V450" s="324"/>
      <c r="W450" s="324"/>
      <c r="X450" s="324"/>
      <c r="Y450" s="324"/>
    </row>
    <row r="451" spans="1:25" hidden="1">
      <c r="A451" s="449"/>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(G)'!$L$1,'Cumulative Cost Share Budget'!Q450,0)</f>
        <v>0</v>
      </c>
      <c r="R451" s="212">
        <f>IF('Cumulative Cost Share Budget'!L450='Split CS budget (G)'!$L$1,'Cumulative Cost Share Budget'!R450,0)</f>
        <v>0</v>
      </c>
      <c r="S451" s="61">
        <f>IF('Cumulative Cost Share Budget'!L450='Split CS budget (G)'!$L$1,'Cumulative Cost Share Budget'!S450,0)</f>
        <v>0</v>
      </c>
      <c r="T451" s="211">
        <f>IF('Cumulative Cost Share Budget'!L450='Split CS budget (G)'!$L$1,'Cumulative Cost Share Budget'!T450,0)</f>
        <v>0</v>
      </c>
      <c r="U451" s="324"/>
      <c r="V451" s="324"/>
      <c r="W451" s="324"/>
      <c r="X451" s="324"/>
      <c r="Y451" s="324"/>
    </row>
    <row r="452" spans="1:25" ht="15" hidden="1">
      <c r="A452" s="449"/>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(G)'!$L$1,'Cumulative Cost Share Budget'!Q451,0)</f>
        <v>0</v>
      </c>
      <c r="R452" s="212">
        <f>IF('Cumulative Cost Share Budget'!L451='Split CS budget (G)'!$L$1,'Cumulative Cost Share Budget'!R451,0)</f>
        <v>0</v>
      </c>
      <c r="S452" s="61">
        <f>IF('Cumulative Cost Share Budget'!L451='Split CS budget (G)'!$L$1,'Cumulative Cost Share Budget'!S451,0)</f>
        <v>0</v>
      </c>
      <c r="T452" s="211">
        <f>IF('Cumulative Cost Share Budget'!L451='Split CS budget (G)'!$L$1,'Cumulative Cost Share Budget'!T451,0)</f>
        <v>0</v>
      </c>
      <c r="U452" s="323"/>
      <c r="V452" s="323"/>
      <c r="W452" s="323"/>
      <c r="X452" s="323"/>
      <c r="Y452" s="323"/>
    </row>
    <row r="453" spans="1:25" hidden="1">
      <c r="A453" s="449"/>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9"/>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5">
        <f>IF('Cumulative Cost Share Budget'!$L454='Split CS budget (G)'!$L$1,'Cumulative Cost Share Budget'!A454,0)</f>
        <v>0</v>
      </c>
      <c r="B455" s="551">
        <f>IF('Cumulative Cost Share Budget'!$L454='Split CS budget (G)'!$L$1,'Cumulative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(G)'!$L$1,'Cumulative Cost Share Budget'!M454,0)</f>
        <v>0</v>
      </c>
      <c r="N455" s="214">
        <f>IF('Cumulative Cost Share Budget'!L454='Split CS budget (G)'!$L$1,'Cumulative Cost Share Budget'!N454,0)</f>
        <v>0</v>
      </c>
      <c r="O455" s="214">
        <f>IF('Cumulative Cost Share Budget'!$L454='Split CS budget (G)'!$L$1,'Cumulative Cost Share Budget'!O454,0)</f>
        <v>0</v>
      </c>
      <c r="P455" s="209">
        <f>IF('Cumulative Cost Share Budget'!L454='Split CS budget (G)'!$L$1,'Cumulative Cost Share Budget'!P454,0)</f>
        <v>0</v>
      </c>
      <c r="Q455" s="211">
        <f>IF('Cumulative Cost Share Budget'!L454='Split CS budget (G)'!$L$1,'Cumulative Cost Share Budget'!Q454,0)</f>
        <v>0</v>
      </c>
      <c r="R455" s="212">
        <f>IF('Cumulative Cost Share Budget'!L454='Split CS budget (G)'!$L$1,'Cumulative Cost Share Budget'!R454,0)</f>
        <v>0</v>
      </c>
      <c r="S455" s="61">
        <f>IF('Cumulative Cost Share Budget'!L454='Split CS budget (G)'!$L$1,'Cumulative Cost Share Budget'!S454,0)</f>
        <v>0</v>
      </c>
      <c r="T455" s="211">
        <f>IF('Cumulative Cost Share Budget'!L454='Split CS budget (G)'!$L$1,'Cumulative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6"/>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(G)'!$L$1,'Cumulative Cost Share Budget'!Q455,0)</f>
        <v>0</v>
      </c>
      <c r="R456" s="212">
        <f>IF('Cumulative Cost Share Budget'!L455='Split CS budget (G)'!$L$1,'Cumulative Cost Share Budget'!R455,0)</f>
        <v>0</v>
      </c>
      <c r="S456" s="61">
        <f>IF('Cumulative Cost Share Budget'!L455='Split CS budget (G)'!$L$1,'Cumulative Cost Share Budget'!S455,0)</f>
        <v>0</v>
      </c>
      <c r="T456" s="211">
        <f>IF('Cumulative Cost Share Budget'!L455='Split CS budget (G)'!$L$1,'Cumulative Cost Share Budget'!T455,0)</f>
        <v>0</v>
      </c>
      <c r="U456" s="323"/>
      <c r="V456" s="323"/>
      <c r="W456" s="323"/>
      <c r="X456" s="323"/>
      <c r="Y456" s="323"/>
    </row>
    <row r="457" spans="1:25" hidden="1">
      <c r="A457" s="449"/>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(G)'!$L$1,'Cumulative Cost Share Budget'!Q456,0)</f>
        <v>0</v>
      </c>
      <c r="R457" s="212">
        <f>IF('Cumulative Cost Share Budget'!L456='Split CS budget (G)'!$L$1,'Cumulative Cost Share Budget'!R456,0)</f>
        <v>0</v>
      </c>
      <c r="S457" s="61">
        <f>IF('Cumulative Cost Share Budget'!L456='Split CS budget (G)'!$L$1,'Cumulative Cost Share Budget'!S456,0)</f>
        <v>0</v>
      </c>
      <c r="T457" s="211">
        <f>IF('Cumulative Cost Share Budget'!L456='Split CS budget (G)'!$L$1,'Cumulative Cost Share Budget'!T456,0)</f>
        <v>0</v>
      </c>
      <c r="U457" s="324"/>
      <c r="V457" s="324"/>
      <c r="W457" s="324"/>
      <c r="X457" s="324"/>
      <c r="Y457" s="324"/>
    </row>
    <row r="458" spans="1:25" hidden="1">
      <c r="A458" s="449"/>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(G)'!$L$1,'Cumulative Cost Share Budget'!Q457,0)</f>
        <v>0</v>
      </c>
      <c r="R458" s="212">
        <f>IF('Cumulative Cost Share Budget'!L457='Split CS budget (G)'!$L$1,'Cumulative Cost Share Budget'!R457,0)</f>
        <v>0</v>
      </c>
      <c r="S458" s="61">
        <f>IF('Cumulative Cost Share Budget'!L457='Split CS budget (G)'!$L$1,'Cumulative Cost Share Budget'!S457,0)</f>
        <v>0</v>
      </c>
      <c r="T458" s="211">
        <f>IF('Cumulative Cost Share Budget'!L457='Split CS budget (G)'!$L$1,'Cumulative Cost Share Budget'!T457,0)</f>
        <v>0</v>
      </c>
      <c r="U458" s="324"/>
      <c r="V458" s="324"/>
      <c r="W458" s="324"/>
      <c r="X458" s="324"/>
      <c r="Y458" s="324"/>
    </row>
    <row r="459" spans="1:25" ht="15" hidden="1">
      <c r="A459" s="449"/>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(G)'!$L$1,'Cumulative Cost Share Budget'!Q458,0)</f>
        <v>0</v>
      </c>
      <c r="R459" s="212">
        <f>IF('Cumulative Cost Share Budget'!L458='Split CS budget (G)'!$L$1,'Cumulative Cost Share Budget'!R458,0)</f>
        <v>0</v>
      </c>
      <c r="S459" s="61">
        <f>IF('Cumulative Cost Share Budget'!L458='Split CS budget (G)'!$L$1,'Cumulative Cost Share Budget'!S458,0)</f>
        <v>0</v>
      </c>
      <c r="T459" s="211">
        <f>IF('Cumulative Cost Share Budget'!L458='Split CS budget (G)'!$L$1,'Cumulative Cost Share Budget'!T458,0)</f>
        <v>0</v>
      </c>
      <c r="U459" s="323"/>
      <c r="V459" s="323"/>
      <c r="W459" s="323"/>
      <c r="X459" s="323"/>
      <c r="Y459" s="323"/>
    </row>
    <row r="460" spans="1:25" hidden="1">
      <c r="A460" s="449"/>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9"/>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5">
        <f>IF('Cumulative Cost Share Budget'!$L461='Split CS budget (G)'!$L$1,'Cumulative Cost Share Budget'!A461,0)</f>
        <v>0</v>
      </c>
      <c r="B462" s="551">
        <f>IF('Cumulative Cost Share Budget'!$L461='Split CS budget (G)'!$L$1,'Cumulative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(G)'!$L$1,'Cumulative Cost Share Budget'!M461,0)</f>
        <v>0</v>
      </c>
      <c r="N462" s="214">
        <f>IF('Cumulative Cost Share Budget'!L461='Split CS budget (G)'!$L$1,'Cumulative Cost Share Budget'!N461,0)</f>
        <v>0</v>
      </c>
      <c r="O462" s="214">
        <f>IF('Cumulative Cost Share Budget'!$L461='Split CS budget (G)'!$L$1,'Cumulative Cost Share Budget'!O461,0)</f>
        <v>0</v>
      </c>
      <c r="P462" s="209">
        <f>IF('Cumulative Cost Share Budget'!L461='Split CS budget (G)'!$L$1,'Cumulative Cost Share Budget'!P461,0)</f>
        <v>0</v>
      </c>
      <c r="Q462" s="211">
        <f>IF('Cumulative Cost Share Budget'!L461='Split CS budget (G)'!$L$1,'Cumulative Cost Share Budget'!Q461,0)</f>
        <v>0</v>
      </c>
      <c r="R462" s="212">
        <f>IF('Cumulative Cost Share Budget'!L461='Split CS budget (G)'!$L$1,'Cumulative Cost Share Budget'!R461,0)</f>
        <v>0</v>
      </c>
      <c r="S462" s="61">
        <f>IF('Cumulative Cost Share Budget'!L461='Split CS budget (G)'!$L$1,'Cumulative Cost Share Budget'!S461,0)</f>
        <v>0</v>
      </c>
      <c r="T462" s="211">
        <f>IF('Cumulative Cost Share Budget'!L461='Split CS budget (G)'!$L$1,'Cumulative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6"/>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(G)'!$L$1,'Cumulative Cost Share Budget'!Q462,0)</f>
        <v>0</v>
      </c>
      <c r="R463" s="212">
        <f>IF('Cumulative Cost Share Budget'!L462='Split CS budget (G)'!$L$1,'Cumulative Cost Share Budget'!R462,0)</f>
        <v>0</v>
      </c>
      <c r="S463" s="61">
        <f>IF('Cumulative Cost Share Budget'!L462='Split CS budget (G)'!$L$1,'Cumulative Cost Share Budget'!S462,0)</f>
        <v>0</v>
      </c>
      <c r="T463" s="211">
        <f>IF('Cumulative Cost Share Budget'!L462='Split CS budget (G)'!$L$1,'Cumulative Cost Share Budget'!T462,0)</f>
        <v>0</v>
      </c>
      <c r="U463" s="323"/>
      <c r="V463" s="323"/>
      <c r="W463" s="323"/>
      <c r="X463" s="323"/>
      <c r="Y463" s="323"/>
    </row>
    <row r="464" spans="1:25" hidden="1">
      <c r="A464" s="449"/>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(G)'!$L$1,'Cumulative Cost Share Budget'!Q463,0)</f>
        <v>0</v>
      </c>
      <c r="R464" s="212">
        <f>IF('Cumulative Cost Share Budget'!L463='Split CS budget (G)'!$L$1,'Cumulative Cost Share Budget'!R463,0)</f>
        <v>0</v>
      </c>
      <c r="S464" s="61">
        <f>IF('Cumulative Cost Share Budget'!L463='Split CS budget (G)'!$L$1,'Cumulative Cost Share Budget'!S463,0)</f>
        <v>0</v>
      </c>
      <c r="T464" s="211">
        <f>IF('Cumulative Cost Share Budget'!L463='Split CS budget (G)'!$L$1,'Cumulative Cost Share Budget'!T463,0)</f>
        <v>0</v>
      </c>
      <c r="U464" s="324"/>
      <c r="V464" s="324"/>
      <c r="W464" s="324"/>
      <c r="X464" s="324"/>
      <c r="Y464" s="324"/>
    </row>
    <row r="465" spans="1:41" hidden="1">
      <c r="A465" s="449"/>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(G)'!$L$1,'Cumulative Cost Share Budget'!Q464,0)</f>
        <v>0</v>
      </c>
      <c r="R465" s="212">
        <f>IF('Cumulative Cost Share Budget'!L464='Split CS budget (G)'!$L$1,'Cumulative Cost Share Budget'!R464,0)</f>
        <v>0</v>
      </c>
      <c r="S465" s="61">
        <f>IF('Cumulative Cost Share Budget'!L464='Split CS budget (G)'!$L$1,'Cumulative Cost Share Budget'!S464,0)</f>
        <v>0</v>
      </c>
      <c r="T465" s="211">
        <f>IF('Cumulative Cost Share Budget'!L464='Split CS budget (G)'!$L$1,'Cumulative Cost Share Budget'!T464,0)</f>
        <v>0</v>
      </c>
      <c r="U465" s="324"/>
      <c r="V465" s="324"/>
      <c r="W465" s="324"/>
      <c r="X465" s="324"/>
      <c r="Y465" s="324"/>
    </row>
    <row r="466" spans="1:41" ht="15" hidden="1">
      <c r="A466" s="449"/>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(G)'!$L$1,'Cumulative Cost Share Budget'!Q465,0)</f>
        <v>0</v>
      </c>
      <c r="R466" s="212">
        <f>IF('Cumulative Cost Share Budget'!L465='Split CS budget (G)'!$L$1,'Cumulative Cost Share Budget'!R465,0)</f>
        <v>0</v>
      </c>
      <c r="S466" s="61">
        <f>IF('Cumulative Cost Share Budget'!L465='Split CS budget (G)'!$L$1,'Cumulative Cost Share Budget'!S465,0)</f>
        <v>0</v>
      </c>
      <c r="T466" s="211">
        <f>IF('Cumulative Cost Share Budget'!L465='Split CS budget (G)'!$L$1,'Cumulative Cost Share Budget'!T465,0)</f>
        <v>0</v>
      </c>
      <c r="U466" s="323"/>
      <c r="V466" s="323"/>
      <c r="W466" s="323"/>
      <c r="X466" s="323"/>
      <c r="Y466" s="323"/>
    </row>
    <row r="467" spans="1:41" hidden="1">
      <c r="A467" s="449"/>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9"/>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62"/>
      <c r="V470" s="762"/>
      <c r="W470" s="762"/>
      <c r="X470" s="762"/>
      <c r="Y470" s="762"/>
      <c r="Z470" s="51"/>
      <c r="AA470" s="51"/>
      <c r="AB470" s="51"/>
      <c r="AC470" s="51"/>
      <c r="AD470" s="51"/>
      <c r="AE470" s="51"/>
      <c r="AF470" s="51"/>
      <c r="AH470" s="1"/>
      <c r="AI470" s="1"/>
      <c r="AJ470" s="1"/>
      <c r="AK470" s="1"/>
      <c r="AL470" s="1"/>
      <c r="AM470" s="1"/>
      <c r="AN470" s="1"/>
      <c r="AO470" s="1"/>
    </row>
    <row r="471" spans="1:41">
      <c r="A471" s="449"/>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9"/>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785" t="s">
        <v>426</v>
      </c>
      <c r="B473" s="785"/>
      <c r="C473" s="785"/>
      <c r="D473" s="785"/>
      <c r="E473" s="785"/>
      <c r="F473" s="785"/>
      <c r="G473" s="785"/>
      <c r="H473" s="785"/>
      <c r="I473" s="785"/>
      <c r="J473" s="785"/>
      <c r="M473" s="53" t="s">
        <v>120</v>
      </c>
      <c r="N473" s="57" t="s">
        <v>79</v>
      </c>
      <c r="O473" s="57" t="s">
        <v>109</v>
      </c>
      <c r="P473" s="57" t="s">
        <v>18</v>
      </c>
      <c r="Q473" s="57"/>
      <c r="R473" s="57" t="s">
        <v>176</v>
      </c>
      <c r="S473" s="57"/>
      <c r="T473" s="57"/>
      <c r="U473" s="762" t="s">
        <v>118</v>
      </c>
      <c r="V473" s="762"/>
      <c r="W473" s="762"/>
      <c r="X473" s="762"/>
      <c r="Y473" s="762"/>
      <c r="Z473" s="68"/>
      <c r="AA473" s="68"/>
      <c r="AB473" s="68"/>
      <c r="AC473" s="68"/>
      <c r="AD473" s="68"/>
      <c r="AE473" s="68"/>
      <c r="AF473" s="68"/>
      <c r="AH473" s="53"/>
      <c r="AI473" s="53"/>
      <c r="AJ473" s="53"/>
      <c r="AK473" s="53"/>
      <c r="AL473" s="53"/>
      <c r="AM473" s="53"/>
      <c r="AN473" s="53"/>
      <c r="AO473" s="53"/>
    </row>
    <row r="474" spans="1:41">
      <c r="A474" s="53" t="s">
        <v>61</v>
      </c>
      <c r="B474" s="489" t="s">
        <v>417</v>
      </c>
      <c r="C474" s="489" t="s">
        <v>415</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5">
        <f>IF('Cumulative Cost Share Budget'!$L475='Split CS budget (G)'!$L$1,'Cumulative Cost Share Budget'!A475,0)</f>
        <v>0</v>
      </c>
      <c r="B475" s="493">
        <f>IF('Cumulative Cost Share Budget'!L476='Split CS budget (G)'!$L$1,'Cumulative Cost Share Budget'!B475,0)</f>
        <v>0</v>
      </c>
      <c r="C475" s="493">
        <f>IF('Cumulative Cost Share Budget'!L476='Split CS budget (G)'!$L$1,'Cumulative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(G)'!$L$1,'Cumulative Cost Share Budget'!M475,0)</f>
        <v>0</v>
      </c>
      <c r="N475" s="214">
        <f>IF('Cumulative Cost Share Budget'!L475='Split CS budget (G)'!$L$1,'Cumulative Cost Share Budget'!N475,0)</f>
        <v>0</v>
      </c>
      <c r="O475" s="211">
        <f>IF('Cumulative Cost Share Budget'!L475='Split CS budget (G)'!$L$1,'Cumulative Cost Share Budget'!O475,0)</f>
        <v>0</v>
      </c>
      <c r="P475" s="212">
        <f>IF('Cumulative Cost Share Budget'!L475='Split CS budget (G)'!$L$1,'Cumulative Cost Share Budget'!P475,0)</f>
        <v>0</v>
      </c>
      <c r="Q475" s="61">
        <f>IF('Cumulative Cost Share Budget'!L475='Split CS budget (G)'!$L$1,'Cumulative Cost Share Budget'!Q475,0)</f>
        <v>0</v>
      </c>
      <c r="R475" s="211">
        <f>IF('Cumulative Cost Share Budget'!L475='Split CS budget (G)'!$L$1,'Cumulative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33">
        <f>IF('Cumulative Cost Share Budget'!$L476='Split CS budget (G)'!$L$1,'Cumulative Cost Share Budget'!A476,0)</f>
        <v>0</v>
      </c>
      <c r="B476" s="493">
        <f>IF('Cumulative Cost Share Budget'!L477='Split CS budget (G)'!$L$1,'Cumulative Cost Share Budget'!B476,0)</f>
        <v>0</v>
      </c>
      <c r="C476" s="493">
        <f>IF('Cumulative Cost Share Budget'!L477='Split CS budget (G)'!$L$1,'Cumulative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(G)'!$L$1,'Cumulative Cost Share Budget'!O476,0)</f>
        <v>0</v>
      </c>
      <c r="P476" s="212">
        <f>IF('Cumulative Cost Share Budget'!L476='Split CS budget (G)'!$L$1,'Cumulative Cost Share Budget'!P476,0)</f>
        <v>0</v>
      </c>
      <c r="Q476" s="61">
        <f>IF('Cumulative Cost Share Budget'!L476='Split CS budget (G)'!$L$1,'Cumulative Cost Share Budget'!Q476,0)</f>
        <v>0</v>
      </c>
      <c r="R476" s="211">
        <f>IF('Cumulative Cost Share Budget'!L476='Split CS budget (G)'!$L$1,'Cumulative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9"/>
      <c r="B477" s="493">
        <f>IF('Cumulative Cost Share Budget'!L478='Split CS budget (G)'!$L$1,'Cumulative Cost Share Budget'!B477,0)</f>
        <v>0</v>
      </c>
      <c r="C477" s="493">
        <f>IF('Cumulative Cost Share Budget'!L478='Split CS budget (G)'!$L$1,'Cumulative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(G)'!$L$1,'Cumulative Cost Share Budget'!O477,0)</f>
        <v>0</v>
      </c>
      <c r="P477" s="212">
        <f>IF('Cumulative Cost Share Budget'!L477='Split CS budget (G)'!$L$1,'Cumulative Cost Share Budget'!P477,0)</f>
        <v>0</v>
      </c>
      <c r="Q477" s="61">
        <f>IF('Cumulative Cost Share Budget'!L477='Split CS budget (G)'!$L$1,'Cumulative Cost Share Budget'!Q477,0)</f>
        <v>0</v>
      </c>
      <c r="R477" s="211">
        <f>IF('Cumulative Cost Share Budget'!L477='Split CS budget (G)'!$L$1,'Cumulative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9"/>
      <c r="B478" s="493">
        <f>IF('Cumulative Cost Share Budget'!L479='Split CS budget (G)'!$L$1,'Cumulative Cost Share Budget'!B478,0)</f>
        <v>0</v>
      </c>
      <c r="C478" s="493">
        <f>IF('Cumulative Cost Share Budget'!L479='Split CS budget (G)'!$L$1,'Cumulative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(G)'!$L$1,'Cumulative Cost Share Budget'!O478,0)</f>
        <v>0</v>
      </c>
      <c r="P478" s="212">
        <f>IF('Cumulative Cost Share Budget'!L478='Split CS budget (G)'!$L$1,'Cumulative Cost Share Budget'!P478,0)</f>
        <v>0</v>
      </c>
      <c r="Q478" s="61">
        <f>IF('Cumulative Cost Share Budget'!L478='Split CS budget (G)'!$L$1,'Cumulative Cost Share Budget'!Q478,0)</f>
        <v>0</v>
      </c>
      <c r="R478" s="211">
        <f>IF('Cumulative Cost Share Budget'!L478='Split CS budget (G)'!$L$1,'Cumulative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9"/>
      <c r="B479" s="493">
        <f>IF('Cumulative Cost Share Budget'!L480='Split CS budget (G)'!$L$1,'Cumulative Cost Share Budget'!B479,0)</f>
        <v>0</v>
      </c>
      <c r="C479" s="493">
        <f>IF('Cumulative Cost Share Budget'!L480='Split CS budget (G)'!$L$1,'Cumulative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(G)'!$L$1,'Cumulative Cost Share Budget'!O479,0)</f>
        <v>0</v>
      </c>
      <c r="P479" s="212">
        <f>IF('Cumulative Cost Share Budget'!L479='Split CS budget (G)'!$L$1,'Cumulative Cost Share Budget'!P479,0)</f>
        <v>0</v>
      </c>
      <c r="Q479" s="61">
        <f>IF('Cumulative Cost Share Budget'!L479='Split CS budget (G)'!$L$1,'Cumulative Cost Share Budget'!Q479,0)</f>
        <v>0</v>
      </c>
      <c r="R479" s="211">
        <f>IF('Cumulative Cost Share Budget'!L479='Split CS budget (G)'!$L$1,'Cumulative Cost Share Budget'!R479,0)</f>
        <v>0</v>
      </c>
      <c r="S479" s="61"/>
      <c r="T479" s="59"/>
      <c r="U479" s="323"/>
      <c r="V479" s="323"/>
      <c r="W479" s="323"/>
      <c r="X479" s="323"/>
      <c r="Y479" s="323"/>
      <c r="AA479" s="20"/>
      <c r="AB479" s="20"/>
      <c r="AC479" s="20"/>
      <c r="AD479" s="20"/>
      <c r="AE479" s="20"/>
      <c r="AF479" s="20"/>
    </row>
    <row r="480" spans="1:41">
      <c r="A480" s="449"/>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9"/>
      <c r="B481" s="491"/>
      <c r="C481" s="482"/>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5">
        <f>IF('Cumulative Cost Share Budget'!$L482='Split CS budget (G)'!$L$1,'Cumulative Cost Share Budget'!A482,0)</f>
        <v>0</v>
      </c>
      <c r="B482" s="493">
        <f>IF('Cumulative Cost Share Budget'!L483='Split CS budget (G)'!$L$1,'Cumulative Cost Share Budget'!B482,0)</f>
        <v>0</v>
      </c>
      <c r="C482" s="493">
        <f>IF('Cumulative Cost Share Budget'!L483='Split CS budget (G)'!$L$1,'Cumulative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(G)'!$L$1,'Cumulative Cost Share Budget'!M482,0)</f>
        <v>0</v>
      </c>
      <c r="N482" s="214">
        <f>IF('Cumulative Cost Share Budget'!L482='Split CS budget (G)'!$L$1,'Cumulative Cost Share Budget'!N482,0)</f>
        <v>0</v>
      </c>
      <c r="O482" s="211">
        <f>IF('Cumulative Cost Share Budget'!L482='Split CS budget (G)'!$L$1,'Cumulative Cost Share Budget'!O482,0)</f>
        <v>0</v>
      </c>
      <c r="P482" s="212">
        <f>IF('Cumulative Cost Share Budget'!L482='Split CS budget (G)'!$L$1,'Cumulative Cost Share Budget'!P482,0)</f>
        <v>0</v>
      </c>
      <c r="Q482" s="61">
        <f>IF('Cumulative Cost Share Budget'!L482='Split CS budget (G)'!$L$1,'Cumulative Cost Share Budget'!Q482,0)</f>
        <v>0</v>
      </c>
      <c r="R482" s="211">
        <f>IF('Cumulative Cost Share Budget'!L482='Split CS budget (G)'!$L$1,'Cumulative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33">
        <f>IF('Cumulative Cost Share Budget'!$L483='Split CS budget (G)'!$L$1,'Cumulative Cost Share Budget'!A483,0)</f>
        <v>0</v>
      </c>
      <c r="B483" s="493">
        <f>IF('Cumulative Cost Share Budget'!L484='Split CS budget (G)'!$L$1,'Cumulative Cost Share Budget'!B483,0)</f>
        <v>0</v>
      </c>
      <c r="C483" s="493">
        <f>IF('Cumulative Cost Share Budget'!L484='Split CS budget (G)'!$L$1,'Cumulative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(G)'!$L$1,'Cumulative Cost Share Budget'!O483,0)</f>
        <v>0</v>
      </c>
      <c r="P483" s="212">
        <f>IF('Cumulative Cost Share Budget'!L483='Split CS budget (G)'!$L$1,'Cumulative Cost Share Budget'!P483,0)</f>
        <v>0</v>
      </c>
      <c r="Q483" s="61">
        <f>IF('Cumulative Cost Share Budget'!L483='Split CS budget (G)'!$L$1,'Cumulative Cost Share Budget'!Q483,0)</f>
        <v>0</v>
      </c>
      <c r="R483" s="211">
        <f>IF('Cumulative Cost Share Budget'!L483='Split CS budget (G)'!$L$1,'Cumulative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9"/>
      <c r="B484" s="493">
        <f>IF('Cumulative Cost Share Budget'!L485='Split CS budget (G)'!$L$1,'Cumulative Cost Share Budget'!B484,0)</f>
        <v>0</v>
      </c>
      <c r="C484" s="493">
        <f>IF('Cumulative Cost Share Budget'!L485='Split CS budget (G)'!$L$1,'Cumulative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(G)'!$L$1,'Cumulative Cost Share Budget'!O484,0)</f>
        <v>0</v>
      </c>
      <c r="P484" s="212">
        <f>IF('Cumulative Cost Share Budget'!L484='Split CS budget (G)'!$L$1,'Cumulative Cost Share Budget'!P484,0)</f>
        <v>0</v>
      </c>
      <c r="Q484" s="61">
        <f>IF('Cumulative Cost Share Budget'!L484='Split CS budget (G)'!$L$1,'Cumulative Cost Share Budget'!Q484,0)</f>
        <v>0</v>
      </c>
      <c r="R484" s="211">
        <f>IF('Cumulative Cost Share Budget'!L484='Split CS budget (G)'!$L$1,'Cumulative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9"/>
      <c r="B485" s="493">
        <f>IF('Cumulative Cost Share Budget'!L486='Split CS budget (G)'!$L$1,'Cumulative Cost Share Budget'!B485,0)</f>
        <v>0</v>
      </c>
      <c r="C485" s="493">
        <f>IF('Cumulative Cost Share Budget'!L486='Split CS budget (G)'!$L$1,'Cumulative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(G)'!$L$1,'Cumulative Cost Share Budget'!O485,0)</f>
        <v>0</v>
      </c>
      <c r="P485" s="212">
        <f>IF('Cumulative Cost Share Budget'!L485='Split CS budget (G)'!$L$1,'Cumulative Cost Share Budget'!P485,0)</f>
        <v>0</v>
      </c>
      <c r="Q485" s="61">
        <f>IF('Cumulative Cost Share Budget'!L485='Split CS budget (G)'!$L$1,'Cumulative Cost Share Budget'!Q485,0)</f>
        <v>0</v>
      </c>
      <c r="R485" s="211">
        <f>IF('Cumulative Cost Share Budget'!L485='Split CS budget (G)'!$L$1,'Cumulative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9"/>
      <c r="B486" s="493">
        <f>IF('Cumulative Cost Share Budget'!L487='Split CS budget (G)'!$L$1,'Cumulative Cost Share Budget'!B486,0)</f>
        <v>0</v>
      </c>
      <c r="C486" s="493">
        <f>IF('Cumulative Cost Share Budget'!L487='Split CS budget (G)'!$L$1,'Cumulative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(G)'!$L$1,'Cumulative Cost Share Budget'!O486,0)</f>
        <v>0</v>
      </c>
      <c r="P486" s="212">
        <f>IF('Cumulative Cost Share Budget'!L486='Split CS budget (G)'!$L$1,'Cumulative Cost Share Budget'!P486,0)</f>
        <v>0</v>
      </c>
      <c r="Q486" s="61">
        <f>IF('Cumulative Cost Share Budget'!L486='Split CS budget (G)'!$L$1,'Cumulative Cost Share Budget'!Q486,0)</f>
        <v>0</v>
      </c>
      <c r="R486" s="211">
        <f>IF('Cumulative Cost Share Budget'!L486='Split CS budget (G)'!$L$1,'Cumulative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9"/>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9"/>
      <c r="B488" s="491"/>
      <c r="C488" s="482"/>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5">
        <f>IF('Cumulative Cost Share Budget'!$L489='Split CS budget (G)'!$L$1,'Cumulative Cost Share Budget'!A489,0)</f>
        <v>0</v>
      </c>
      <c r="B489" s="493">
        <f>IF('Cumulative Cost Share Budget'!L490='Split CS budget (G)'!$L$1,'Cumulative Cost Share Budget'!B489,0)</f>
        <v>0</v>
      </c>
      <c r="C489" s="493">
        <f>IF('Cumulative Cost Share Budget'!L490='Split CS budget (G)'!$L$1,'Cumulative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(G)'!$L$1,'Cumulative Cost Share Budget'!M489,0)</f>
        <v>0</v>
      </c>
      <c r="N489" s="214">
        <f>IF('Cumulative Cost Share Budget'!L489='Split CS budget (G)'!$L$1,'Cumulative Cost Share Budget'!N489,0)</f>
        <v>0</v>
      </c>
      <c r="O489" s="211">
        <f>IF('Cumulative Cost Share Budget'!L489='Split CS budget (G)'!$L$1,'Cumulative Cost Share Budget'!O489,0)</f>
        <v>0</v>
      </c>
      <c r="P489" s="212">
        <f>IF('Cumulative Cost Share Budget'!L489='Split CS budget (G)'!$L$1,'Cumulative Cost Share Budget'!P489,0)</f>
        <v>0</v>
      </c>
      <c r="Q489" s="61">
        <f>IF('Cumulative Cost Share Budget'!L489='Split CS budget (G)'!$L$1,'Cumulative Cost Share Budget'!Q489,0)</f>
        <v>0</v>
      </c>
      <c r="R489" s="211">
        <f>IF('Cumulative Cost Share Budget'!L489='Split CS budget (G)'!$L$1,'Cumulative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33">
        <f>IF('Cumulative Cost Share Budget'!$L490='Split CS budget (G)'!$L$1,'Cumulative Cost Share Budget'!A490,0)</f>
        <v>0</v>
      </c>
      <c r="B490" s="493">
        <f>IF('Cumulative Cost Share Budget'!L491='Split CS budget (G)'!$L$1,'Cumulative Cost Share Budget'!B490,0)</f>
        <v>0</v>
      </c>
      <c r="C490" s="493">
        <f>IF('Cumulative Cost Share Budget'!L491='Split CS budget (G)'!$L$1,'Cumulative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(G)'!$L$1,'Cumulative Cost Share Budget'!O490,0)</f>
        <v>0</v>
      </c>
      <c r="P490" s="212">
        <f>IF('Cumulative Cost Share Budget'!L490='Split CS budget (G)'!$L$1,'Cumulative Cost Share Budget'!P490,0)</f>
        <v>0</v>
      </c>
      <c r="Q490" s="61">
        <f>IF('Cumulative Cost Share Budget'!L490='Split CS budget (G)'!$L$1,'Cumulative Cost Share Budget'!Q490,0)</f>
        <v>0</v>
      </c>
      <c r="R490" s="211">
        <f>IF('Cumulative Cost Share Budget'!L490='Split CS budget (G)'!$L$1,'Cumulative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9"/>
      <c r="B491" s="493">
        <f>IF('Cumulative Cost Share Budget'!L492='Split CS budget (G)'!$L$1,'Cumulative Cost Share Budget'!B491,0)</f>
        <v>0</v>
      </c>
      <c r="C491" s="493">
        <f>IF('Cumulative Cost Share Budget'!L492='Split CS budget (G)'!$L$1,'Cumulative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(G)'!$L$1,'Cumulative Cost Share Budget'!O491,0)</f>
        <v>0</v>
      </c>
      <c r="P491" s="212">
        <f>IF('Cumulative Cost Share Budget'!L491='Split CS budget (G)'!$L$1,'Cumulative Cost Share Budget'!P491,0)</f>
        <v>0</v>
      </c>
      <c r="Q491" s="61">
        <f>IF('Cumulative Cost Share Budget'!L491='Split CS budget (G)'!$L$1,'Cumulative Cost Share Budget'!Q491,0)</f>
        <v>0</v>
      </c>
      <c r="R491" s="211">
        <f>IF('Cumulative Cost Share Budget'!L491='Split CS budget (G)'!$L$1,'Cumulative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9"/>
      <c r="B492" s="493">
        <f>IF('Cumulative Cost Share Budget'!L493='Split CS budget (G)'!$L$1,'Cumulative Cost Share Budget'!B492,0)</f>
        <v>0</v>
      </c>
      <c r="C492" s="493">
        <f>IF('Cumulative Cost Share Budget'!L493='Split CS budget (G)'!$L$1,'Cumulative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(G)'!$L$1,'Cumulative Cost Share Budget'!O492,0)</f>
        <v>0</v>
      </c>
      <c r="P492" s="212">
        <f>IF('Cumulative Cost Share Budget'!L492='Split CS budget (G)'!$L$1,'Cumulative Cost Share Budget'!P492,0)</f>
        <v>0</v>
      </c>
      <c r="Q492" s="61">
        <f>IF('Cumulative Cost Share Budget'!L492='Split CS budget (G)'!$L$1,'Cumulative Cost Share Budget'!Q492,0)</f>
        <v>0</v>
      </c>
      <c r="R492" s="211">
        <f>IF('Cumulative Cost Share Budget'!L492='Split CS budget (G)'!$L$1,'Cumulative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9"/>
      <c r="B493" s="493">
        <f>IF('Cumulative Cost Share Budget'!L494='Split CS budget (G)'!$L$1,'Cumulative Cost Share Budget'!B493,0)</f>
        <v>0</v>
      </c>
      <c r="C493" s="493">
        <f>IF('Cumulative Cost Share Budget'!L494='Split CS budget (G)'!$L$1,'Cumulative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(G)'!$L$1,'Cumulative Cost Share Budget'!O493,0)</f>
        <v>0</v>
      </c>
      <c r="P493" s="212">
        <f>IF('Cumulative Cost Share Budget'!L493='Split CS budget (G)'!$L$1,'Cumulative Cost Share Budget'!P493,0)</f>
        <v>0</v>
      </c>
      <c r="Q493" s="61">
        <f>IF('Cumulative Cost Share Budget'!L493='Split CS budget (G)'!$L$1,'Cumulative Cost Share Budget'!Q493,0)</f>
        <v>0</v>
      </c>
      <c r="R493" s="211">
        <f>IF('Cumulative Cost Share Budget'!L493='Split CS budget (G)'!$L$1,'Cumulative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9"/>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9"/>
      <c r="B495" s="491"/>
      <c r="C495" s="482"/>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5">
        <f>IF('Cumulative Cost Share Budget'!$L496='Split CS budget (G)'!$L$1,'Cumulative Cost Share Budget'!A496,0)</f>
        <v>0</v>
      </c>
      <c r="B496" s="493">
        <f>IF('Cumulative Cost Share Budget'!L497='Split CS budget (G)'!$L$1,'Cumulative Cost Share Budget'!B496,0)</f>
        <v>0</v>
      </c>
      <c r="C496" s="493">
        <f>IF('Cumulative Cost Share Budget'!L497='Split CS budget (G)'!$L$1,'Cumulative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(G)'!$L$1,'Cumulative Cost Share Budget'!M496,0)</f>
        <v>0</v>
      </c>
      <c r="N496" s="214">
        <f>IF('Cumulative Cost Share Budget'!L496='Split CS budget (G)'!$L$1,'Cumulative Cost Share Budget'!N496,0)</f>
        <v>0</v>
      </c>
      <c r="O496" s="211">
        <f>IF('Cumulative Cost Share Budget'!L496='Split CS budget (G)'!$L$1,'Cumulative Cost Share Budget'!O496,0)</f>
        <v>0</v>
      </c>
      <c r="P496" s="212">
        <f>IF('Cumulative Cost Share Budget'!L496='Split CS budget (G)'!$L$1,'Cumulative Cost Share Budget'!P496,0)</f>
        <v>0</v>
      </c>
      <c r="Q496" s="61">
        <f>IF('Cumulative Cost Share Budget'!L496='Split CS budget (G)'!$L$1,'Cumulative Cost Share Budget'!Q496,0)</f>
        <v>0</v>
      </c>
      <c r="R496" s="211">
        <f>IF('Cumulative Cost Share Budget'!L496='Split CS budget (G)'!$L$1,'Cumulative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33">
        <f>IF('Cumulative Cost Share Budget'!$L497='Split CS budget (G)'!$L$1,'Cumulative Cost Share Budget'!A497,0)</f>
        <v>0</v>
      </c>
      <c r="B497" s="493">
        <f>IF('Cumulative Cost Share Budget'!L498='Split CS budget (G)'!$L$1,'Cumulative Cost Share Budget'!B497,0)</f>
        <v>0</v>
      </c>
      <c r="C497" s="493">
        <f>IF('Cumulative Cost Share Budget'!L498='Split CS budget (G)'!$L$1,'Cumulative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(G)'!$L$1,'Cumulative Cost Share Budget'!O497,0)</f>
        <v>0</v>
      </c>
      <c r="P497" s="212">
        <f>IF('Cumulative Cost Share Budget'!L497='Split CS budget (G)'!$L$1,'Cumulative Cost Share Budget'!P497,0)</f>
        <v>0</v>
      </c>
      <c r="Q497" s="61">
        <f>IF('Cumulative Cost Share Budget'!L497='Split CS budget (G)'!$L$1,'Cumulative Cost Share Budget'!Q497,0)</f>
        <v>0</v>
      </c>
      <c r="R497" s="211">
        <f>IF('Cumulative Cost Share Budget'!L497='Split CS budget (G)'!$L$1,'Cumulative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9"/>
      <c r="B498" s="493">
        <f>IF('Cumulative Cost Share Budget'!L499='Split CS budget (G)'!$L$1,'Cumulative Cost Share Budget'!B498,0)</f>
        <v>0</v>
      </c>
      <c r="C498" s="493">
        <f>IF('Cumulative Cost Share Budget'!L499='Split CS budget (G)'!$L$1,'Cumulative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(G)'!$L$1,'Cumulative Cost Share Budget'!O498,0)</f>
        <v>0</v>
      </c>
      <c r="P498" s="212">
        <f>IF('Cumulative Cost Share Budget'!L498='Split CS budget (G)'!$L$1,'Cumulative Cost Share Budget'!P498,0)</f>
        <v>0</v>
      </c>
      <c r="Q498" s="61">
        <f>IF('Cumulative Cost Share Budget'!L498='Split CS budget (G)'!$L$1,'Cumulative Cost Share Budget'!Q498,0)</f>
        <v>0</v>
      </c>
      <c r="R498" s="211">
        <f>IF('Cumulative Cost Share Budget'!L498='Split CS budget (G)'!$L$1,'Cumulative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9"/>
      <c r="B499" s="493">
        <f>IF('Cumulative Cost Share Budget'!L500='Split CS budget (G)'!$L$1,'Cumulative Cost Share Budget'!B499,0)</f>
        <v>0</v>
      </c>
      <c r="C499" s="493">
        <f>IF('Cumulative Cost Share Budget'!L500='Split CS budget (G)'!$L$1,'Cumulative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(G)'!$L$1,'Cumulative Cost Share Budget'!O499,0)</f>
        <v>0</v>
      </c>
      <c r="P499" s="212">
        <f>IF('Cumulative Cost Share Budget'!L499='Split CS budget (G)'!$L$1,'Cumulative Cost Share Budget'!P499,0)</f>
        <v>0</v>
      </c>
      <c r="Q499" s="61">
        <f>IF('Cumulative Cost Share Budget'!L499='Split CS budget (G)'!$L$1,'Cumulative Cost Share Budget'!Q499,0)</f>
        <v>0</v>
      </c>
      <c r="R499" s="211">
        <f>IF('Cumulative Cost Share Budget'!L499='Split CS budget (G)'!$L$1,'Cumulative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9"/>
      <c r="B500" s="493">
        <f>IF('Cumulative Cost Share Budget'!L501='Split CS budget (G)'!$L$1,'Cumulative Cost Share Budget'!B500,0)</f>
        <v>0</v>
      </c>
      <c r="C500" s="493">
        <f>IF('Cumulative Cost Share Budget'!L501='Split CS budget (G)'!$L$1,'Cumulative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(G)'!$L$1,'Cumulative Cost Share Budget'!O500,0)</f>
        <v>0</v>
      </c>
      <c r="P500" s="212">
        <f>IF('Cumulative Cost Share Budget'!L500='Split CS budget (G)'!$L$1,'Cumulative Cost Share Budget'!P500,0)</f>
        <v>0</v>
      </c>
      <c r="Q500" s="61">
        <f>IF('Cumulative Cost Share Budget'!L500='Split CS budget (G)'!$L$1,'Cumulative Cost Share Budget'!Q500,0)</f>
        <v>0</v>
      </c>
      <c r="R500" s="211">
        <f>IF('Cumulative Cost Share Budget'!L500='Split CS budget (G)'!$L$1,'Cumulative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9"/>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9"/>
      <c r="B502" s="491"/>
      <c r="C502" s="482"/>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5">
        <f>IF('Cumulative Cost Share Budget'!$L503='Split CS budget (G)'!$L$1,'Cumulative Cost Share Budget'!A503,0)</f>
        <v>0</v>
      </c>
      <c r="B503" s="493">
        <f>IF('Cumulative Cost Share Budget'!L504='Split CS budget (G)'!$L$1,'Cumulative Cost Share Budget'!B503,0)</f>
        <v>0</v>
      </c>
      <c r="C503" s="493">
        <f>IF('Cumulative Cost Share Budget'!L504='Split CS budget (G)'!$L$1,'Cumulative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(G)'!$L$1,'Cumulative Cost Share Budget'!M503,0)</f>
        <v>0</v>
      </c>
      <c r="N503" s="214">
        <f>IF('Cumulative Cost Share Budget'!L503='Split CS budget (G)'!$L$1,'Cumulative Cost Share Budget'!N503,0)</f>
        <v>0</v>
      </c>
      <c r="O503" s="211">
        <f>IF('Cumulative Cost Share Budget'!L503='Split CS budget (G)'!$L$1,'Cumulative Cost Share Budget'!O503,0)</f>
        <v>0</v>
      </c>
      <c r="P503" s="212">
        <f>IF('Cumulative Cost Share Budget'!L503='Split CS budget (G)'!$L$1,'Cumulative Cost Share Budget'!P503,0)</f>
        <v>0</v>
      </c>
      <c r="Q503" s="61">
        <f>IF('Cumulative Cost Share Budget'!L503='Split CS budget (G)'!$L$1,'Cumulative Cost Share Budget'!Q503,0)</f>
        <v>0</v>
      </c>
      <c r="R503" s="211">
        <f>IF('Cumulative Cost Share Budget'!L503='Split CS budget (G)'!$L$1,'Cumulative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33">
        <f>IF('Cumulative Cost Share Budget'!$L504='Split CS budget (G)'!$L$1,'Cumulative Cost Share Budget'!A504,0)</f>
        <v>0</v>
      </c>
      <c r="B504" s="493">
        <f>IF('Cumulative Cost Share Budget'!L505='Split CS budget (G)'!$L$1,'Cumulative Cost Share Budget'!B504,0)</f>
        <v>0</v>
      </c>
      <c r="C504" s="493">
        <f>IF('Cumulative Cost Share Budget'!L505='Split CS budget (G)'!$L$1,'Cumulative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(G)'!$L$1,'Cumulative Cost Share Budget'!O504,0)</f>
        <v>0</v>
      </c>
      <c r="P504" s="212">
        <f>IF('Cumulative Cost Share Budget'!L504='Split CS budget (G)'!$L$1,'Cumulative Cost Share Budget'!P504,0)</f>
        <v>0</v>
      </c>
      <c r="Q504" s="61">
        <f>IF('Cumulative Cost Share Budget'!L504='Split CS budget (G)'!$L$1,'Cumulative Cost Share Budget'!Q504,0)</f>
        <v>0</v>
      </c>
      <c r="R504" s="211">
        <f>IF('Cumulative Cost Share Budget'!L504='Split CS budget (G)'!$L$1,'Cumulative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9"/>
      <c r="B505" s="493">
        <f>IF('Cumulative Cost Share Budget'!L506='Split CS budget (G)'!$L$1,'Cumulative Cost Share Budget'!B505,0)</f>
        <v>0</v>
      </c>
      <c r="C505" s="493">
        <f>IF('Cumulative Cost Share Budget'!L506='Split CS budget (G)'!$L$1,'Cumulative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(G)'!$L$1,'Cumulative Cost Share Budget'!O505,0)</f>
        <v>0</v>
      </c>
      <c r="P505" s="212">
        <f>IF('Cumulative Cost Share Budget'!L505='Split CS budget (G)'!$L$1,'Cumulative Cost Share Budget'!P505,0)</f>
        <v>0</v>
      </c>
      <c r="Q505" s="61">
        <f>IF('Cumulative Cost Share Budget'!L505='Split CS budget (G)'!$L$1,'Cumulative Cost Share Budget'!Q505,0)</f>
        <v>0</v>
      </c>
      <c r="R505" s="211">
        <f>IF('Cumulative Cost Share Budget'!L505='Split CS budget (G)'!$L$1,'Cumulative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9"/>
      <c r="B506" s="493">
        <f>IF('Cumulative Cost Share Budget'!L507='Split CS budget (G)'!$L$1,'Cumulative Cost Share Budget'!B506,0)</f>
        <v>0</v>
      </c>
      <c r="C506" s="493">
        <f>IF('Cumulative Cost Share Budget'!L507='Split CS budget (G)'!$L$1,'Cumulative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(G)'!$L$1,'Cumulative Cost Share Budget'!O506,0)</f>
        <v>0</v>
      </c>
      <c r="P506" s="212">
        <f>IF('Cumulative Cost Share Budget'!L506='Split CS budget (G)'!$L$1,'Cumulative Cost Share Budget'!P506,0)</f>
        <v>0</v>
      </c>
      <c r="Q506" s="61">
        <f>IF('Cumulative Cost Share Budget'!L506='Split CS budget (G)'!$L$1,'Cumulative Cost Share Budget'!Q506,0)</f>
        <v>0</v>
      </c>
      <c r="R506" s="211">
        <f>IF('Cumulative Cost Share Budget'!L506='Split CS budget (G)'!$L$1,'Cumulative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9"/>
      <c r="B507" s="493">
        <f>IF('Cumulative Cost Share Budget'!L508='Split CS budget (G)'!$L$1,'Cumulative Cost Share Budget'!B507,0)</f>
        <v>0</v>
      </c>
      <c r="C507" s="493">
        <f>IF('Cumulative Cost Share Budget'!L508='Split CS budget (G)'!$L$1,'Cumulative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(G)'!$L$1,'Cumulative Cost Share Budget'!O507,0)</f>
        <v>0</v>
      </c>
      <c r="P507" s="212">
        <f>IF('Cumulative Cost Share Budget'!L507='Split CS budget (G)'!$L$1,'Cumulative Cost Share Budget'!P507,0)</f>
        <v>0</v>
      </c>
      <c r="Q507" s="61">
        <f>IF('Cumulative Cost Share Budget'!L507='Split CS budget (G)'!$L$1,'Cumulative Cost Share Budget'!Q507,0)</f>
        <v>0</v>
      </c>
      <c r="R507" s="211">
        <f>IF('Cumulative Cost Share Budget'!L507='Split CS budget (G)'!$L$1,'Cumulative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9"/>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9"/>
      <c r="B509" s="491"/>
      <c r="C509" s="482"/>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5">
        <f>IF('Cumulative Cost Share Budget'!$L510='Split CS budget (G)'!$L$1,'Cumulative Cost Share Budget'!A510,0)</f>
        <v>0</v>
      </c>
      <c r="B510" s="493">
        <f>IF('Cumulative Cost Share Budget'!L511='Split CS budget (G)'!$L$1,'Cumulative Cost Share Budget'!B510,0)</f>
        <v>0</v>
      </c>
      <c r="C510" s="493">
        <f>IF('Cumulative Cost Share Budget'!L511='Split CS budget (G)'!$L$1,'Cumulative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(G)'!$L$1,'Cumulative Cost Share Budget'!M510,0)</f>
        <v>0</v>
      </c>
      <c r="N510" s="214">
        <f>IF('Cumulative Cost Share Budget'!L510='Split CS budget (G)'!$L$1,'Cumulative Cost Share Budget'!N510,0)</f>
        <v>0</v>
      </c>
      <c r="O510" s="211">
        <f>IF('Cumulative Cost Share Budget'!L510='Split CS budget (G)'!$L$1,'Cumulative Cost Share Budget'!O510,0)</f>
        <v>0</v>
      </c>
      <c r="P510" s="212">
        <f>IF('Cumulative Cost Share Budget'!L510='Split CS budget (G)'!$L$1,'Cumulative Cost Share Budget'!P510,0)</f>
        <v>0</v>
      </c>
      <c r="Q510" s="61">
        <f>IF('Cumulative Cost Share Budget'!L510='Split CS budget (G)'!$L$1,'Cumulative Cost Share Budget'!Q510,0)</f>
        <v>0</v>
      </c>
      <c r="R510" s="211">
        <f>IF('Cumulative Cost Share Budget'!L510='Split CS budget (G)'!$L$1,'Cumulative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33">
        <f>IF('Cumulative Cost Share Budget'!$L511='Split CS budget (G)'!$L$1,'Cumulative Cost Share Budget'!A511,0)</f>
        <v>0</v>
      </c>
      <c r="B511" s="493">
        <f>IF('Cumulative Cost Share Budget'!L512='Split CS budget (G)'!$L$1,'Cumulative Cost Share Budget'!B511,0)</f>
        <v>0</v>
      </c>
      <c r="C511" s="493">
        <f>IF('Cumulative Cost Share Budget'!L512='Split CS budget (G)'!$L$1,'Cumulative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(G)'!$L$1,'Cumulative Cost Share Budget'!O511,0)</f>
        <v>0</v>
      </c>
      <c r="P511" s="212">
        <f>IF('Cumulative Cost Share Budget'!L511='Split CS budget (G)'!$L$1,'Cumulative Cost Share Budget'!P511,0)</f>
        <v>0</v>
      </c>
      <c r="Q511" s="61">
        <f>IF('Cumulative Cost Share Budget'!L511='Split CS budget (G)'!$L$1,'Cumulative Cost Share Budget'!Q511,0)</f>
        <v>0</v>
      </c>
      <c r="R511" s="211">
        <f>IF('Cumulative Cost Share Budget'!L511='Split CS budget (G)'!$L$1,'Cumulative Cost Share Budget'!R511,0)</f>
        <v>0</v>
      </c>
      <c r="S511" s="61"/>
      <c r="T511" s="59"/>
      <c r="U511" s="323"/>
      <c r="V511" s="323"/>
      <c r="W511" s="323"/>
      <c r="X511" s="323"/>
      <c r="Y511" s="323"/>
      <c r="Z511" s="267"/>
      <c r="AA511" s="20"/>
      <c r="AB511" s="20"/>
      <c r="AC511" s="20"/>
      <c r="AD511" s="20"/>
      <c r="AE511" s="20"/>
      <c r="AF511" s="20"/>
    </row>
    <row r="512" spans="1:41" hidden="1">
      <c r="A512" s="449"/>
      <c r="B512" s="493">
        <f>IF('Cumulative Cost Share Budget'!L513='Split CS budget (G)'!$L$1,'Cumulative Cost Share Budget'!B512,0)</f>
        <v>0</v>
      </c>
      <c r="C512" s="493">
        <f>IF('Cumulative Cost Share Budget'!L513='Split CS budget (G)'!$L$1,'Cumulative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(G)'!$L$1,'Cumulative Cost Share Budget'!O512,0)</f>
        <v>0</v>
      </c>
      <c r="P512" s="212">
        <f>IF('Cumulative Cost Share Budget'!L512='Split CS budget (G)'!$L$1,'Cumulative Cost Share Budget'!P512,0)</f>
        <v>0</v>
      </c>
      <c r="Q512" s="61">
        <f>IF('Cumulative Cost Share Budget'!L512='Split CS budget (G)'!$L$1,'Cumulative Cost Share Budget'!Q512,0)</f>
        <v>0</v>
      </c>
      <c r="R512" s="211">
        <f>IF('Cumulative Cost Share Budget'!L512='Split CS budget (G)'!$L$1,'Cumulative Cost Share Budget'!R512,0)</f>
        <v>0</v>
      </c>
      <c r="S512" s="61"/>
      <c r="T512" s="59"/>
      <c r="U512" s="323"/>
      <c r="V512" s="323"/>
      <c r="W512" s="323"/>
      <c r="X512" s="323"/>
      <c r="Y512" s="323"/>
      <c r="AA512" s="20"/>
      <c r="AB512" s="20"/>
      <c r="AC512" s="20"/>
      <c r="AD512" s="20"/>
      <c r="AE512" s="20"/>
      <c r="AF512" s="20"/>
    </row>
    <row r="513" spans="1:32" hidden="1">
      <c r="A513" s="449"/>
      <c r="B513" s="493">
        <f>IF('Cumulative Cost Share Budget'!L514='Split CS budget (G)'!$L$1,'Cumulative Cost Share Budget'!B513,0)</f>
        <v>0</v>
      </c>
      <c r="C513" s="493">
        <f>IF('Cumulative Cost Share Budget'!L514='Split CS budget (G)'!$L$1,'Cumulative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(G)'!$L$1,'Cumulative Cost Share Budget'!O513,0)</f>
        <v>0</v>
      </c>
      <c r="P513" s="212">
        <f>IF('Cumulative Cost Share Budget'!L513='Split CS budget (G)'!$L$1,'Cumulative Cost Share Budget'!P513,0)</f>
        <v>0</v>
      </c>
      <c r="Q513" s="61">
        <f>IF('Cumulative Cost Share Budget'!L513='Split CS budget (G)'!$L$1,'Cumulative Cost Share Budget'!Q513,0)</f>
        <v>0</v>
      </c>
      <c r="R513" s="211">
        <f>IF('Cumulative Cost Share Budget'!L513='Split CS budget (G)'!$L$1,'Cumulative Cost Share Budget'!R513,0)</f>
        <v>0</v>
      </c>
      <c r="S513" s="61"/>
      <c r="T513" s="59"/>
      <c r="U513" s="323"/>
      <c r="V513" s="323"/>
      <c r="W513" s="323"/>
      <c r="X513" s="323"/>
      <c r="Y513" s="323"/>
      <c r="AA513" s="20"/>
      <c r="AB513" s="20"/>
      <c r="AC513" s="20"/>
      <c r="AD513" s="20"/>
      <c r="AE513" s="20"/>
      <c r="AF513" s="20"/>
    </row>
    <row r="514" spans="1:32" ht="15" hidden="1">
      <c r="A514" s="449"/>
      <c r="B514" s="493">
        <f>IF('Cumulative Cost Share Budget'!L515='Split CS budget (G)'!$L$1,'Cumulative Cost Share Budget'!B514,0)</f>
        <v>0</v>
      </c>
      <c r="C514" s="493">
        <f>IF('Cumulative Cost Share Budget'!L515='Split CS budget (G)'!$L$1,'Cumulative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(G)'!$L$1,'Cumulative Cost Share Budget'!O514,0)</f>
        <v>0</v>
      </c>
      <c r="P514" s="212">
        <f>IF('Cumulative Cost Share Budget'!L514='Split CS budget (G)'!$L$1,'Cumulative Cost Share Budget'!P514,0)</f>
        <v>0</v>
      </c>
      <c r="Q514" s="61">
        <f>IF('Cumulative Cost Share Budget'!L514='Split CS budget (G)'!$L$1,'Cumulative Cost Share Budget'!Q514,0)</f>
        <v>0</v>
      </c>
      <c r="R514" s="211">
        <f>IF('Cumulative Cost Share Budget'!L514='Split CS budget (G)'!$L$1,'Cumulative Cost Share Budget'!R514,0)</f>
        <v>0</v>
      </c>
      <c r="S514" s="61"/>
      <c r="T514" s="59"/>
      <c r="U514" s="323"/>
      <c r="V514" s="323"/>
      <c r="W514" s="323"/>
      <c r="X514" s="323"/>
      <c r="Y514" s="323"/>
      <c r="AA514" s="20"/>
      <c r="AB514" s="20"/>
      <c r="AC514" s="20"/>
      <c r="AD514" s="20"/>
      <c r="AE514" s="20"/>
      <c r="AF514" s="20"/>
    </row>
    <row r="515" spans="1:32" hidden="1">
      <c r="A515" s="449"/>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9"/>
      <c r="B516" s="491"/>
      <c r="C516" s="482"/>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5">
        <f>IF('Cumulative Cost Share Budget'!$L517='Split CS budget (G)'!$L$1,'Cumulative Cost Share Budget'!A517,0)</f>
        <v>0</v>
      </c>
      <c r="B517" s="493">
        <f>IF('Cumulative Cost Share Budget'!L518='Split CS budget (G)'!$L$1,'Cumulative Cost Share Budget'!B517,0)</f>
        <v>0</v>
      </c>
      <c r="C517" s="493">
        <f>IF('Cumulative Cost Share Budget'!L518='Split CS budget (G)'!$L$1,'Cumulative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(G)'!$L$1,'Cumulative Cost Share Budget'!M517,0)</f>
        <v>0</v>
      </c>
      <c r="N517" s="214">
        <f>IF('Cumulative Cost Share Budget'!L517='Split CS budget (G)'!$L$1,'Cumulative Cost Share Budget'!N517,0)</f>
        <v>0</v>
      </c>
      <c r="O517" s="211">
        <f>IF('Cumulative Cost Share Budget'!L517='Split CS budget (G)'!$L$1,'Cumulative Cost Share Budget'!O517,0)</f>
        <v>0</v>
      </c>
      <c r="P517" s="212">
        <f>IF('Cumulative Cost Share Budget'!L517='Split CS budget (G)'!$L$1,'Cumulative Cost Share Budget'!P517,0)</f>
        <v>0</v>
      </c>
      <c r="Q517" s="61">
        <f>IF('Cumulative Cost Share Budget'!L517='Split CS budget (G)'!$L$1,'Cumulative Cost Share Budget'!Q517,0)</f>
        <v>0</v>
      </c>
      <c r="R517" s="211">
        <f>IF('Cumulative Cost Share Budget'!L517='Split CS budget (G)'!$L$1,'Cumulative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33">
        <f>IF('Cumulative Cost Share Budget'!$L518='Split CS budget (G)'!$L$1,'Cumulative Cost Share Budget'!A518,0)</f>
        <v>0</v>
      </c>
      <c r="B518" s="493">
        <f>IF('Cumulative Cost Share Budget'!L519='Split CS budget (G)'!$L$1,'Cumulative Cost Share Budget'!B518,0)</f>
        <v>0</v>
      </c>
      <c r="C518" s="493">
        <f>IF('Cumulative Cost Share Budget'!L519='Split CS budget (G)'!$L$1,'Cumulative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(G)'!$L$1,'Cumulative Cost Share Budget'!O518,0)</f>
        <v>0</v>
      </c>
      <c r="P518" s="212">
        <f>IF('Cumulative Cost Share Budget'!L518='Split CS budget (G)'!$L$1,'Cumulative Cost Share Budget'!P518,0)</f>
        <v>0</v>
      </c>
      <c r="Q518" s="61">
        <f>IF('Cumulative Cost Share Budget'!L518='Split CS budget (G)'!$L$1,'Cumulative Cost Share Budget'!Q518,0)</f>
        <v>0</v>
      </c>
      <c r="R518" s="211">
        <f>IF('Cumulative Cost Share Budget'!L518='Split CS budget (G)'!$L$1,'Cumulative Cost Share Budget'!R518,0)</f>
        <v>0</v>
      </c>
      <c r="S518" s="61"/>
      <c r="T518" s="59"/>
      <c r="U518" s="323"/>
      <c r="V518" s="323"/>
      <c r="W518" s="323"/>
      <c r="X518" s="323"/>
      <c r="Y518" s="323"/>
      <c r="Z518" s="267"/>
      <c r="AA518" s="20"/>
      <c r="AB518" s="20"/>
      <c r="AC518" s="20"/>
      <c r="AD518" s="20"/>
      <c r="AE518" s="20"/>
      <c r="AF518" s="20"/>
    </row>
    <row r="519" spans="1:32" hidden="1">
      <c r="A519" s="449"/>
      <c r="B519" s="493">
        <f>IF('Cumulative Cost Share Budget'!L520='Split CS budget (G)'!$L$1,'Cumulative Cost Share Budget'!B519,0)</f>
        <v>0</v>
      </c>
      <c r="C519" s="493">
        <f>IF('Cumulative Cost Share Budget'!L520='Split CS budget (G)'!$L$1,'Cumulative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(G)'!$L$1,'Cumulative Cost Share Budget'!O519,0)</f>
        <v>0</v>
      </c>
      <c r="P519" s="212">
        <f>IF('Cumulative Cost Share Budget'!L519='Split CS budget (G)'!$L$1,'Cumulative Cost Share Budget'!P519,0)</f>
        <v>0</v>
      </c>
      <c r="Q519" s="61">
        <f>IF('Cumulative Cost Share Budget'!L519='Split CS budget (G)'!$L$1,'Cumulative Cost Share Budget'!Q519,0)</f>
        <v>0</v>
      </c>
      <c r="R519" s="211">
        <f>IF('Cumulative Cost Share Budget'!L519='Split CS budget (G)'!$L$1,'Cumulative Cost Share Budget'!R519,0)</f>
        <v>0</v>
      </c>
      <c r="S519" s="61"/>
      <c r="T519" s="59"/>
      <c r="U519" s="323"/>
      <c r="V519" s="323"/>
      <c r="W519" s="323"/>
      <c r="X519" s="323"/>
      <c r="Y519" s="323"/>
      <c r="AA519" s="20"/>
      <c r="AB519" s="20"/>
      <c r="AC519" s="20"/>
      <c r="AD519" s="20"/>
      <c r="AE519" s="20"/>
      <c r="AF519" s="20"/>
    </row>
    <row r="520" spans="1:32" hidden="1">
      <c r="A520" s="449"/>
      <c r="B520" s="493">
        <f>IF('Cumulative Cost Share Budget'!L521='Split CS budget (G)'!$L$1,'Cumulative Cost Share Budget'!B520,0)</f>
        <v>0</v>
      </c>
      <c r="C520" s="493">
        <f>IF('Cumulative Cost Share Budget'!L521='Split CS budget (G)'!$L$1,'Cumulative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(G)'!$L$1,'Cumulative Cost Share Budget'!O520,0)</f>
        <v>0</v>
      </c>
      <c r="P520" s="212">
        <f>IF('Cumulative Cost Share Budget'!L520='Split CS budget (G)'!$L$1,'Cumulative Cost Share Budget'!P520,0)</f>
        <v>0</v>
      </c>
      <c r="Q520" s="61">
        <f>IF('Cumulative Cost Share Budget'!L520='Split CS budget (G)'!$L$1,'Cumulative Cost Share Budget'!Q520,0)</f>
        <v>0</v>
      </c>
      <c r="R520" s="211">
        <f>IF('Cumulative Cost Share Budget'!L520='Split CS budget (G)'!$L$1,'Cumulative Cost Share Budget'!R520,0)</f>
        <v>0</v>
      </c>
      <c r="S520" s="61"/>
      <c r="T520" s="59"/>
      <c r="U520" s="323"/>
      <c r="V520" s="323"/>
      <c r="W520" s="323"/>
      <c r="X520" s="323"/>
      <c r="Y520" s="323"/>
      <c r="AA520" s="20"/>
      <c r="AB520" s="20"/>
      <c r="AC520" s="20"/>
      <c r="AD520" s="20"/>
      <c r="AE520" s="20"/>
      <c r="AF520" s="20"/>
    </row>
    <row r="521" spans="1:32" ht="15" hidden="1">
      <c r="A521" s="449"/>
      <c r="B521" s="493">
        <f>IF('Cumulative Cost Share Budget'!L522='Split CS budget (G)'!$L$1,'Cumulative Cost Share Budget'!B521,0)</f>
        <v>0</v>
      </c>
      <c r="C521" s="493">
        <f>IF('Cumulative Cost Share Budget'!L522='Split CS budget (G)'!$L$1,'Cumulative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(G)'!$L$1,'Cumulative Cost Share Budget'!O521,0)</f>
        <v>0</v>
      </c>
      <c r="P521" s="212">
        <f>IF('Cumulative Cost Share Budget'!L521='Split CS budget (G)'!$L$1,'Cumulative Cost Share Budget'!P521,0)</f>
        <v>0</v>
      </c>
      <c r="Q521" s="61">
        <f>IF('Cumulative Cost Share Budget'!L521='Split CS budget (G)'!$L$1,'Cumulative Cost Share Budget'!Q521,0)</f>
        <v>0</v>
      </c>
      <c r="R521" s="211">
        <f>IF('Cumulative Cost Share Budget'!L521='Split CS budget (G)'!$L$1,'Cumulative Cost Share Budget'!R521,0)</f>
        <v>0</v>
      </c>
      <c r="S521" s="61"/>
      <c r="T521" s="59"/>
      <c r="U521" s="323"/>
      <c r="V521" s="323"/>
      <c r="W521" s="323"/>
      <c r="X521" s="323"/>
      <c r="Y521" s="323"/>
      <c r="AA521" s="20"/>
      <c r="AB521" s="20"/>
      <c r="AC521" s="20"/>
      <c r="AD521" s="20"/>
      <c r="AE521" s="20"/>
      <c r="AF521" s="20"/>
    </row>
    <row r="522" spans="1:32" hidden="1">
      <c r="A522" s="449"/>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9"/>
      <c r="B523" s="491"/>
      <c r="C523" s="482"/>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5">
        <f>IF('Cumulative Cost Share Budget'!$L524='Split CS budget (G)'!$L$1,'Cumulative Cost Share Budget'!A524,0)</f>
        <v>0</v>
      </c>
      <c r="B524" s="493">
        <f>IF('Cumulative Cost Share Budget'!L525='Split CS budget (G)'!$L$1,'Cumulative Cost Share Budget'!B524,0)</f>
        <v>0</v>
      </c>
      <c r="C524" s="493">
        <f>IF('Cumulative Cost Share Budget'!L525='Split CS budget (G)'!$L$1,'Cumulative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(G)'!$L$1,'Cumulative Cost Share Budget'!M524,0)</f>
        <v>0</v>
      </c>
      <c r="N524" s="214">
        <f>IF('Cumulative Cost Share Budget'!L524='Split CS budget (G)'!$L$1,'Cumulative Cost Share Budget'!N524,0)</f>
        <v>0</v>
      </c>
      <c r="O524" s="211">
        <f>IF('Cumulative Cost Share Budget'!L524='Split CS budget (G)'!$L$1,'Cumulative Cost Share Budget'!O524,0)</f>
        <v>0</v>
      </c>
      <c r="P524" s="212">
        <f>IF('Cumulative Cost Share Budget'!L524='Split CS budget (G)'!$L$1,'Cumulative Cost Share Budget'!P524,0)</f>
        <v>0</v>
      </c>
      <c r="Q524" s="61">
        <f>IF('Cumulative Cost Share Budget'!L524='Split CS budget (G)'!$L$1,'Cumulative Cost Share Budget'!Q524,0)</f>
        <v>0</v>
      </c>
      <c r="R524" s="211">
        <f>IF('Cumulative Cost Share Budget'!L524='Split CS budget (G)'!$L$1,'Cumulative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33">
        <f>IF('Cumulative Cost Share Budget'!$L525='Split CS budget (G)'!$L$1,'Cumulative Cost Share Budget'!A525,0)</f>
        <v>0</v>
      </c>
      <c r="B525" s="493">
        <f>IF('Cumulative Cost Share Budget'!L526='Split CS budget (G)'!$L$1,'Cumulative Cost Share Budget'!B525,0)</f>
        <v>0</v>
      </c>
      <c r="C525" s="493">
        <f>IF('Cumulative Cost Share Budget'!L526='Split CS budget (G)'!$L$1,'Cumulative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(G)'!$L$1,'Cumulative Cost Share Budget'!O525,0)</f>
        <v>0</v>
      </c>
      <c r="P525" s="212">
        <f>IF('Cumulative Cost Share Budget'!L525='Split CS budget (G)'!$L$1,'Cumulative Cost Share Budget'!P525,0)</f>
        <v>0</v>
      </c>
      <c r="Q525" s="61">
        <f>IF('Cumulative Cost Share Budget'!L525='Split CS budget (G)'!$L$1,'Cumulative Cost Share Budget'!Q525,0)</f>
        <v>0</v>
      </c>
      <c r="R525" s="211">
        <f>IF('Cumulative Cost Share Budget'!L525='Split CS budget (G)'!$L$1,'Cumulative Cost Share Budget'!R525,0)</f>
        <v>0</v>
      </c>
      <c r="S525" s="61"/>
      <c r="T525" s="59"/>
      <c r="U525" s="323"/>
      <c r="V525" s="323"/>
      <c r="W525" s="323"/>
      <c r="X525" s="323"/>
      <c r="Y525" s="323"/>
      <c r="Z525" s="267"/>
      <c r="AA525" s="20"/>
      <c r="AB525" s="20"/>
      <c r="AC525" s="20"/>
      <c r="AD525" s="20"/>
      <c r="AE525" s="20"/>
      <c r="AF525" s="20"/>
    </row>
    <row r="526" spans="1:32" hidden="1">
      <c r="A526" s="449"/>
      <c r="B526" s="493">
        <f>IF('Cumulative Cost Share Budget'!L527='Split CS budget (G)'!$L$1,'Cumulative Cost Share Budget'!B526,0)</f>
        <v>0</v>
      </c>
      <c r="C526" s="493">
        <f>IF('Cumulative Cost Share Budget'!L527='Split CS budget (G)'!$L$1,'Cumulative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(G)'!$L$1,'Cumulative Cost Share Budget'!O526,0)</f>
        <v>0</v>
      </c>
      <c r="P526" s="212">
        <f>IF('Cumulative Cost Share Budget'!L526='Split CS budget (G)'!$L$1,'Cumulative Cost Share Budget'!P526,0)</f>
        <v>0</v>
      </c>
      <c r="Q526" s="61">
        <f>IF('Cumulative Cost Share Budget'!L526='Split CS budget (G)'!$L$1,'Cumulative Cost Share Budget'!Q526,0)</f>
        <v>0</v>
      </c>
      <c r="R526" s="211">
        <f>IF('Cumulative Cost Share Budget'!L526='Split CS budget (G)'!$L$1,'Cumulative Cost Share Budget'!R526,0)</f>
        <v>0</v>
      </c>
      <c r="S526" s="61"/>
      <c r="T526" s="59"/>
      <c r="U526" s="323"/>
      <c r="V526" s="323"/>
      <c r="W526" s="323"/>
      <c r="X526" s="323"/>
      <c r="Y526" s="323"/>
      <c r="AA526" s="20"/>
      <c r="AB526" s="20"/>
      <c r="AC526" s="20"/>
      <c r="AD526" s="20"/>
      <c r="AE526" s="20"/>
      <c r="AF526" s="20"/>
    </row>
    <row r="527" spans="1:32" hidden="1">
      <c r="A527" s="449"/>
      <c r="B527" s="493">
        <f>IF('Cumulative Cost Share Budget'!L528='Split CS budget (G)'!$L$1,'Cumulative Cost Share Budget'!B527,0)</f>
        <v>0</v>
      </c>
      <c r="C527" s="493">
        <f>IF('Cumulative Cost Share Budget'!L528='Split CS budget (G)'!$L$1,'Cumulative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(G)'!$L$1,'Cumulative Cost Share Budget'!O527,0)</f>
        <v>0</v>
      </c>
      <c r="P527" s="212">
        <f>IF('Cumulative Cost Share Budget'!L527='Split CS budget (G)'!$L$1,'Cumulative Cost Share Budget'!P527,0)</f>
        <v>0</v>
      </c>
      <c r="Q527" s="61">
        <f>IF('Cumulative Cost Share Budget'!L527='Split CS budget (G)'!$L$1,'Cumulative Cost Share Budget'!Q527,0)</f>
        <v>0</v>
      </c>
      <c r="R527" s="211">
        <f>IF('Cumulative Cost Share Budget'!L527='Split CS budget (G)'!$L$1,'Cumulative Cost Share Budget'!R527,0)</f>
        <v>0</v>
      </c>
      <c r="S527" s="61"/>
      <c r="T527" s="59"/>
      <c r="U527" s="323"/>
      <c r="V527" s="323"/>
      <c r="W527" s="323"/>
      <c r="X527" s="323"/>
      <c r="Y527" s="323"/>
      <c r="AA527" s="20"/>
      <c r="AB527" s="20"/>
      <c r="AC527" s="20"/>
      <c r="AD527" s="20"/>
      <c r="AE527" s="20"/>
      <c r="AF527" s="20"/>
    </row>
    <row r="528" spans="1:32" ht="15" hidden="1">
      <c r="A528" s="449"/>
      <c r="B528" s="493">
        <f>IF('Cumulative Cost Share Budget'!L529='Split CS budget (G)'!$L$1,'Cumulative Cost Share Budget'!B528,0)</f>
        <v>0</v>
      </c>
      <c r="C528" s="493">
        <f>IF('Cumulative Cost Share Budget'!L529='Split CS budget (G)'!$L$1,'Cumulative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(G)'!$L$1,'Cumulative Cost Share Budget'!O528,0)</f>
        <v>0</v>
      </c>
      <c r="P528" s="212">
        <f>IF('Cumulative Cost Share Budget'!L528='Split CS budget (G)'!$L$1,'Cumulative Cost Share Budget'!P528,0)</f>
        <v>0</v>
      </c>
      <c r="Q528" s="61">
        <f>IF('Cumulative Cost Share Budget'!L528='Split CS budget (G)'!$L$1,'Cumulative Cost Share Budget'!Q528,0)</f>
        <v>0</v>
      </c>
      <c r="R528" s="211">
        <f>IF('Cumulative Cost Share Budget'!L528='Split CS budget (G)'!$L$1,'Cumulative Cost Share Budget'!R528,0)</f>
        <v>0</v>
      </c>
      <c r="S528" s="61"/>
      <c r="T528" s="59"/>
      <c r="U528" s="323"/>
      <c r="V528" s="323"/>
      <c r="W528" s="323"/>
      <c r="X528" s="323"/>
      <c r="Y528" s="323"/>
      <c r="AA528" s="20"/>
      <c r="AB528" s="20"/>
      <c r="AC528" s="20"/>
      <c r="AD528" s="20"/>
      <c r="AE528" s="20"/>
      <c r="AF528" s="20"/>
    </row>
    <row r="529" spans="1:32" hidden="1">
      <c r="A529" s="449"/>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9"/>
      <c r="B530" s="491"/>
      <c r="C530" s="482"/>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5">
        <f>IF('Cumulative Cost Share Budget'!$L531='Split CS budget (G)'!$L$1,'Cumulative Cost Share Budget'!A531,0)</f>
        <v>0</v>
      </c>
      <c r="B531" s="493">
        <f>IF('Cumulative Cost Share Budget'!L532='Split CS budget (G)'!$L$1,'Cumulative Cost Share Budget'!B531,0)</f>
        <v>0</v>
      </c>
      <c r="C531" s="493">
        <f>IF('Cumulative Cost Share Budget'!L532='Split CS budget (G)'!$L$1,'Cumulative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(G)'!$L$1,'Cumulative Cost Share Budget'!M531,0)</f>
        <v>0</v>
      </c>
      <c r="N531" s="214">
        <f>IF('Cumulative Cost Share Budget'!L531='Split CS budget (G)'!$L$1,'Cumulative Cost Share Budget'!N531,0)</f>
        <v>0</v>
      </c>
      <c r="O531" s="211">
        <f>IF('Cumulative Cost Share Budget'!L531='Split CS budget (G)'!$L$1,'Cumulative Cost Share Budget'!O531,0)</f>
        <v>0</v>
      </c>
      <c r="P531" s="212">
        <f>IF('Cumulative Cost Share Budget'!L531='Split CS budget (G)'!$L$1,'Cumulative Cost Share Budget'!P531,0)</f>
        <v>0</v>
      </c>
      <c r="Q531" s="61">
        <f>IF('Cumulative Cost Share Budget'!L531='Split CS budget (G)'!$L$1,'Cumulative Cost Share Budget'!Q531,0)</f>
        <v>0</v>
      </c>
      <c r="R531" s="211">
        <f>IF('Cumulative Cost Share Budget'!L531='Split CS budget (G)'!$L$1,'Cumulative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33">
        <f>IF('Cumulative Cost Share Budget'!$L532='Split CS budget (G)'!$L$1,'Cumulative Cost Share Budget'!A532,0)</f>
        <v>0</v>
      </c>
      <c r="B532" s="493">
        <f>IF('Cumulative Cost Share Budget'!L533='Split CS budget (G)'!$L$1,'Cumulative Cost Share Budget'!B532,0)</f>
        <v>0</v>
      </c>
      <c r="C532" s="493">
        <f>IF('Cumulative Cost Share Budget'!L533='Split CS budget (G)'!$L$1,'Cumulative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(G)'!$L$1,'Cumulative Cost Share Budget'!O532,0)</f>
        <v>0</v>
      </c>
      <c r="P532" s="212">
        <f>IF('Cumulative Cost Share Budget'!L532='Split CS budget (G)'!$L$1,'Cumulative Cost Share Budget'!P532,0)</f>
        <v>0</v>
      </c>
      <c r="Q532" s="61">
        <f>IF('Cumulative Cost Share Budget'!L532='Split CS budget (G)'!$L$1,'Cumulative Cost Share Budget'!Q532,0)</f>
        <v>0</v>
      </c>
      <c r="R532" s="211">
        <f>IF('Cumulative Cost Share Budget'!L532='Split CS budget (G)'!$L$1,'Cumulative Cost Share Budget'!R532,0)</f>
        <v>0</v>
      </c>
      <c r="S532" s="61"/>
      <c r="T532" s="59"/>
      <c r="U532" s="323"/>
      <c r="V532" s="323"/>
      <c r="W532" s="323"/>
      <c r="X532" s="323"/>
      <c r="Y532" s="323"/>
      <c r="Z532" s="267"/>
      <c r="AA532" s="20"/>
      <c r="AB532" s="20"/>
      <c r="AC532" s="20"/>
      <c r="AD532" s="20"/>
      <c r="AE532" s="20"/>
      <c r="AF532" s="20"/>
    </row>
    <row r="533" spans="1:32" hidden="1">
      <c r="A533" s="449"/>
      <c r="B533" s="493">
        <f>IF('Cumulative Cost Share Budget'!L534='Split CS budget (G)'!$L$1,'Cumulative Cost Share Budget'!B533,0)</f>
        <v>0</v>
      </c>
      <c r="C533" s="493">
        <f>IF('Cumulative Cost Share Budget'!L534='Split CS budget (G)'!$L$1,'Cumulative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(G)'!$L$1,'Cumulative Cost Share Budget'!O533,0)</f>
        <v>0</v>
      </c>
      <c r="P533" s="212">
        <f>IF('Cumulative Cost Share Budget'!L533='Split CS budget (G)'!$L$1,'Cumulative Cost Share Budget'!P533,0)</f>
        <v>0</v>
      </c>
      <c r="Q533" s="61">
        <f>IF('Cumulative Cost Share Budget'!L533='Split CS budget (G)'!$L$1,'Cumulative Cost Share Budget'!Q533,0)</f>
        <v>0</v>
      </c>
      <c r="R533" s="211">
        <f>IF('Cumulative Cost Share Budget'!L533='Split CS budget (G)'!$L$1,'Cumulative Cost Share Budget'!R533,0)</f>
        <v>0</v>
      </c>
      <c r="S533" s="61"/>
      <c r="T533" s="59"/>
      <c r="U533" s="323"/>
      <c r="V533" s="323"/>
      <c r="W533" s="323"/>
      <c r="X533" s="323"/>
      <c r="Y533" s="323"/>
      <c r="AA533" s="20"/>
      <c r="AB533" s="20"/>
      <c r="AC533" s="20"/>
      <c r="AD533" s="20"/>
      <c r="AE533" s="20"/>
      <c r="AF533" s="20"/>
    </row>
    <row r="534" spans="1:32" hidden="1">
      <c r="A534" s="449"/>
      <c r="B534" s="493">
        <f>IF('Cumulative Cost Share Budget'!L535='Split CS budget (G)'!$L$1,'Cumulative Cost Share Budget'!B534,0)</f>
        <v>0</v>
      </c>
      <c r="C534" s="493">
        <f>IF('Cumulative Cost Share Budget'!L535='Split CS budget (G)'!$L$1,'Cumulative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(G)'!$L$1,'Cumulative Cost Share Budget'!O534,0)</f>
        <v>0</v>
      </c>
      <c r="P534" s="212">
        <f>IF('Cumulative Cost Share Budget'!L534='Split CS budget (G)'!$L$1,'Cumulative Cost Share Budget'!P534,0)</f>
        <v>0</v>
      </c>
      <c r="Q534" s="61">
        <f>IF('Cumulative Cost Share Budget'!L534='Split CS budget (G)'!$L$1,'Cumulative Cost Share Budget'!Q534,0)</f>
        <v>0</v>
      </c>
      <c r="R534" s="211">
        <f>IF('Cumulative Cost Share Budget'!L534='Split CS budget (G)'!$L$1,'Cumulative Cost Share Budget'!R534,0)</f>
        <v>0</v>
      </c>
      <c r="S534" s="61"/>
      <c r="T534" s="59"/>
      <c r="U534" s="323"/>
      <c r="V534" s="323"/>
      <c r="W534" s="323"/>
      <c r="X534" s="323"/>
      <c r="Y534" s="323"/>
      <c r="AA534" s="20"/>
      <c r="AB534" s="20"/>
      <c r="AC534" s="20"/>
      <c r="AD534" s="20"/>
      <c r="AE534" s="20"/>
      <c r="AF534" s="20"/>
    </row>
    <row r="535" spans="1:32" ht="15" hidden="1">
      <c r="A535" s="449"/>
      <c r="B535" s="493">
        <f>IF('Cumulative Cost Share Budget'!L536='Split CS budget (G)'!$L$1,'Cumulative Cost Share Budget'!B535,0)</f>
        <v>0</v>
      </c>
      <c r="C535" s="493">
        <f>IF('Cumulative Cost Share Budget'!L536='Split CS budget (G)'!$L$1,'Cumulative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(G)'!$L$1,'Cumulative Cost Share Budget'!O535,0)</f>
        <v>0</v>
      </c>
      <c r="P535" s="212">
        <f>IF('Cumulative Cost Share Budget'!L535='Split CS budget (G)'!$L$1,'Cumulative Cost Share Budget'!P535,0)</f>
        <v>0</v>
      </c>
      <c r="Q535" s="61">
        <f>IF('Cumulative Cost Share Budget'!L535='Split CS budget (G)'!$L$1,'Cumulative Cost Share Budget'!Q535,0)</f>
        <v>0</v>
      </c>
      <c r="R535" s="211">
        <f>IF('Cumulative Cost Share Budget'!L535='Split CS budget (G)'!$L$1,'Cumulative Cost Share Budget'!R535,0)</f>
        <v>0</v>
      </c>
      <c r="S535" s="61"/>
      <c r="T535" s="59"/>
      <c r="U535" s="323"/>
      <c r="V535" s="323"/>
      <c r="W535" s="323"/>
      <c r="X535" s="323"/>
      <c r="Y535" s="323"/>
      <c r="AA535" s="20"/>
      <c r="AB535" s="20"/>
      <c r="AC535" s="20"/>
      <c r="AD535" s="20"/>
      <c r="AE535" s="20"/>
      <c r="AF535" s="20"/>
    </row>
    <row r="536" spans="1:32" hidden="1">
      <c r="A536" s="449"/>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9"/>
      <c r="B537" s="491"/>
      <c r="C537" s="482"/>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5">
        <f>IF('Cumulative Cost Share Budget'!$L538='Split CS budget (G)'!$L$1,'Cumulative Cost Share Budget'!A538,0)</f>
        <v>0</v>
      </c>
      <c r="B538" s="493">
        <f>IF('Cumulative Cost Share Budget'!L539='Split CS budget (G)'!$L$1,'Cumulative Cost Share Budget'!B538,0)</f>
        <v>0</v>
      </c>
      <c r="C538" s="493">
        <f>IF('Cumulative Cost Share Budget'!L539='Split CS budget (G)'!$L$1,'Cumulative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(G)'!$L$1,'Cumulative Cost Share Budget'!M538,0)</f>
        <v>0</v>
      </c>
      <c r="N538" s="214">
        <f>IF('Cumulative Cost Share Budget'!L538='Split CS budget (G)'!$L$1,'Cumulative Cost Share Budget'!N538,0)</f>
        <v>0</v>
      </c>
      <c r="O538" s="211">
        <f>IF('Cumulative Cost Share Budget'!L538='Split CS budget (G)'!$L$1,'Cumulative Cost Share Budget'!O538,0)</f>
        <v>0</v>
      </c>
      <c r="P538" s="212">
        <f>IF('Cumulative Cost Share Budget'!L538='Split CS budget (G)'!$L$1,'Cumulative Cost Share Budget'!P538,0)</f>
        <v>0</v>
      </c>
      <c r="Q538" s="61">
        <f>IF('Cumulative Cost Share Budget'!L538='Split CS budget (G)'!$L$1,'Cumulative Cost Share Budget'!Q538,0)</f>
        <v>0</v>
      </c>
      <c r="R538" s="211">
        <f>IF('Cumulative Cost Share Budget'!L538='Split CS budget (G)'!$L$1,'Cumulative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33">
        <f>IF('Cumulative Cost Share Budget'!$L539='Split CS budget (G)'!$L$1,'Cumulative Cost Share Budget'!A539,0)</f>
        <v>0</v>
      </c>
      <c r="B539" s="493">
        <f>IF('Cumulative Cost Share Budget'!L540='Split CS budget (G)'!$L$1,'Cumulative Cost Share Budget'!B539,0)</f>
        <v>0</v>
      </c>
      <c r="C539" s="493">
        <f>IF('Cumulative Cost Share Budget'!L540='Split CS budget (G)'!$L$1,'Cumulative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(G)'!$L$1,'Cumulative Cost Share Budget'!O539,0)</f>
        <v>0</v>
      </c>
      <c r="P539" s="212">
        <f>IF('Cumulative Cost Share Budget'!L539='Split CS budget (G)'!$L$1,'Cumulative Cost Share Budget'!P539,0)</f>
        <v>0</v>
      </c>
      <c r="Q539" s="61">
        <f>IF('Cumulative Cost Share Budget'!L539='Split CS budget (G)'!$L$1,'Cumulative Cost Share Budget'!Q539,0)</f>
        <v>0</v>
      </c>
      <c r="R539" s="211">
        <f>IF('Cumulative Cost Share Budget'!L539='Split CS budget (G)'!$L$1,'Cumulative Cost Share Budget'!R539,0)</f>
        <v>0</v>
      </c>
      <c r="S539" s="61"/>
      <c r="T539" s="59"/>
      <c r="U539" s="323"/>
      <c r="V539" s="323"/>
      <c r="W539" s="323"/>
      <c r="X539" s="323"/>
      <c r="Y539" s="323"/>
      <c r="Z539" s="267"/>
      <c r="AA539" s="20"/>
      <c r="AB539" s="20"/>
      <c r="AC539" s="20"/>
      <c r="AD539" s="20"/>
      <c r="AE539" s="20"/>
      <c r="AF539" s="20"/>
    </row>
    <row r="540" spans="1:32" hidden="1">
      <c r="A540" s="449"/>
      <c r="B540" s="493">
        <f>IF('Cumulative Cost Share Budget'!L541='Split CS budget (G)'!$L$1,'Cumulative Cost Share Budget'!B540,0)</f>
        <v>0</v>
      </c>
      <c r="C540" s="493">
        <f>IF('Cumulative Cost Share Budget'!L541='Split CS budget (G)'!$L$1,'Cumulative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(G)'!$L$1,'Cumulative Cost Share Budget'!O540,0)</f>
        <v>0</v>
      </c>
      <c r="P540" s="212">
        <f>IF('Cumulative Cost Share Budget'!L540='Split CS budget (G)'!$L$1,'Cumulative Cost Share Budget'!P540,0)</f>
        <v>0</v>
      </c>
      <c r="Q540" s="61">
        <f>IF('Cumulative Cost Share Budget'!L540='Split CS budget (G)'!$L$1,'Cumulative Cost Share Budget'!Q540,0)</f>
        <v>0</v>
      </c>
      <c r="R540" s="211">
        <f>IF('Cumulative Cost Share Budget'!L540='Split CS budget (G)'!$L$1,'Cumulative Cost Share Budget'!R540,0)</f>
        <v>0</v>
      </c>
      <c r="S540" s="61"/>
      <c r="T540" s="59"/>
      <c r="U540" s="324"/>
      <c r="V540" s="324"/>
      <c r="W540" s="324"/>
      <c r="X540" s="324"/>
      <c r="Y540" s="324"/>
      <c r="AA540" s="20"/>
      <c r="AB540" s="20"/>
      <c r="AC540" s="20"/>
      <c r="AD540" s="20"/>
      <c r="AE540" s="20"/>
      <c r="AF540" s="20"/>
    </row>
    <row r="541" spans="1:32" hidden="1">
      <c r="A541" s="449"/>
      <c r="B541" s="493">
        <f>IF('Cumulative Cost Share Budget'!L542='Split CS budget (G)'!$L$1,'Cumulative Cost Share Budget'!B541,0)</f>
        <v>0</v>
      </c>
      <c r="C541" s="493">
        <f>IF('Cumulative Cost Share Budget'!L542='Split CS budget (G)'!$L$1,'Cumulative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(G)'!$L$1,'Cumulative Cost Share Budget'!O541,0)</f>
        <v>0</v>
      </c>
      <c r="P541" s="212">
        <f>IF('Cumulative Cost Share Budget'!L541='Split CS budget (G)'!$L$1,'Cumulative Cost Share Budget'!P541,0)</f>
        <v>0</v>
      </c>
      <c r="Q541" s="61">
        <f>IF('Cumulative Cost Share Budget'!L541='Split CS budget (G)'!$L$1,'Cumulative Cost Share Budget'!Q541,0)</f>
        <v>0</v>
      </c>
      <c r="R541" s="211">
        <f>IF('Cumulative Cost Share Budget'!L541='Split CS budget (G)'!$L$1,'Cumulative Cost Share Budget'!R541,0)</f>
        <v>0</v>
      </c>
      <c r="S541" s="61"/>
      <c r="T541" s="59"/>
      <c r="U541" s="324"/>
      <c r="V541" s="324"/>
      <c r="W541" s="324"/>
      <c r="X541" s="324"/>
      <c r="Y541" s="324"/>
      <c r="AA541" s="20"/>
      <c r="AB541" s="20"/>
      <c r="AC541" s="20"/>
      <c r="AD541" s="20"/>
      <c r="AE541" s="20"/>
      <c r="AF541" s="20"/>
    </row>
    <row r="542" spans="1:32" ht="15" hidden="1">
      <c r="A542" s="449"/>
      <c r="B542" s="493">
        <f>IF('Cumulative Cost Share Budget'!L543='Split CS budget (G)'!$L$1,'Cumulative Cost Share Budget'!B542,0)</f>
        <v>0</v>
      </c>
      <c r="C542" s="493">
        <f>IF('Cumulative Cost Share Budget'!L543='Split CS budget (G)'!$L$1,'Cumulative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(G)'!$L$1,'Cumulative Cost Share Budget'!O542,0)</f>
        <v>0</v>
      </c>
      <c r="P542" s="212">
        <f>IF('Cumulative Cost Share Budget'!L542='Split CS budget (G)'!$L$1,'Cumulative Cost Share Budget'!P542,0)</f>
        <v>0</v>
      </c>
      <c r="Q542" s="61">
        <f>IF('Cumulative Cost Share Budget'!L542='Split CS budget (G)'!$L$1,'Cumulative Cost Share Budget'!Q542,0)</f>
        <v>0</v>
      </c>
      <c r="R542" s="211">
        <f>IF('Cumulative Cost Share Budget'!L542='Split CS budget (G)'!$L$1,'Cumulative Cost Share Budget'!R542,0)</f>
        <v>0</v>
      </c>
      <c r="S542" s="61"/>
      <c r="T542" s="59"/>
      <c r="U542" s="323"/>
      <c r="V542" s="323"/>
      <c r="W542" s="323"/>
      <c r="X542" s="323"/>
      <c r="Y542" s="323"/>
      <c r="AA542" s="20"/>
      <c r="AB542" s="20"/>
      <c r="AC542" s="20"/>
      <c r="AD542" s="20"/>
      <c r="AE542" s="20"/>
      <c r="AF542" s="20"/>
    </row>
    <row r="543" spans="1:32" hidden="1">
      <c r="A543" s="449"/>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9"/>
      <c r="B544" s="491"/>
      <c r="C544" s="480"/>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9"/>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9"/>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8" thickBot="1">
      <c r="A547" s="449"/>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8"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63" t="s">
        <v>181</v>
      </c>
      <c r="O548" s="764"/>
      <c r="P548" s="764"/>
      <c r="Q548" s="764"/>
      <c r="R548" s="764"/>
      <c r="S548" s="764"/>
      <c r="T548" s="764"/>
      <c r="U548" s="765"/>
      <c r="V548" s="762" t="s">
        <v>118</v>
      </c>
      <c r="W548" s="762"/>
      <c r="X548" s="762"/>
      <c r="Y548" s="762"/>
      <c r="Z548" s="762"/>
    </row>
    <row r="549" spans="1:33" ht="13.8" thickBot="1">
      <c r="A549" s="785" t="s">
        <v>423</v>
      </c>
      <c r="B549" s="785"/>
      <c r="C549" s="785"/>
      <c r="D549" s="785"/>
      <c r="E549" s="785"/>
      <c r="F549" s="785"/>
      <c r="G549" s="785"/>
      <c r="H549" s="785"/>
      <c r="I549" s="785"/>
      <c r="J549" s="785"/>
      <c r="M549" s="15"/>
      <c r="N549" s="782"/>
      <c r="O549" s="783"/>
      <c r="P549" s="783"/>
      <c r="Q549" s="178" t="s">
        <v>31</v>
      </c>
      <c r="R549" s="179" t="s">
        <v>32</v>
      </c>
      <c r="S549" s="179" t="s">
        <v>33</v>
      </c>
      <c r="T549" s="178" t="s">
        <v>34</v>
      </c>
      <c r="U549" s="180" t="s">
        <v>35</v>
      </c>
      <c r="V549" s="321" t="s">
        <v>31</v>
      </c>
      <c r="W549" s="322" t="s">
        <v>32</v>
      </c>
      <c r="X549" s="322" t="s">
        <v>33</v>
      </c>
      <c r="Y549" s="322" t="s">
        <v>34</v>
      </c>
      <c r="Z549" s="322" t="s">
        <v>35</v>
      </c>
    </row>
    <row r="550" spans="1:33" ht="13.8" thickBot="1">
      <c r="C550" s="68"/>
      <c r="D550" s="45"/>
      <c r="E550" s="17" t="str">
        <f>E15</f>
        <v>Year 1</v>
      </c>
      <c r="F550" s="17" t="str">
        <f>F15</f>
        <v>Year 2</v>
      </c>
      <c r="G550" s="17" t="str">
        <f>G15</f>
        <v>Year 3</v>
      </c>
      <c r="H550" s="17" t="str">
        <f>H15</f>
        <v>Year 4</v>
      </c>
      <c r="I550" s="17" t="str">
        <f>I15</f>
        <v>Year 5</v>
      </c>
      <c r="J550" s="45" t="s">
        <v>1</v>
      </c>
      <c r="N550" s="782" t="s">
        <v>302</v>
      </c>
      <c r="O550" s="783"/>
      <c r="P550" s="783"/>
      <c r="Q550" s="382">
        <f>IF('Cumulative Cost Share Budget'!L552='Split CS budget (G)'!$L$1,'Cumulative Cost Share Budget'!Q552,0)</f>
        <v>0</v>
      </c>
      <c r="R550" s="382">
        <f>IF('Cumulative Cost Share Budget'!L552='Split CS budget (G)'!$L$1,'Cumulative Cost Share Budget'!R552,0)</f>
        <v>0</v>
      </c>
      <c r="S550" s="382">
        <f>IF('Cumulative Cost Share Budget'!L552='Split CS budget (G)'!$L$1,'Cumulative Cost Share Budget'!S552,0)</f>
        <v>0</v>
      </c>
      <c r="T550" s="382">
        <f>IF('Cumulative Cost Share Budget'!L552='Split CS budget (G)'!$L$1,'Cumulative Cost Share Budget'!T552,0)</f>
        <v>0</v>
      </c>
      <c r="U550" s="383">
        <f>IF('Cumulative Cost Share Budget'!L552='Split CS budget (G)'!$L$1,'Cumulative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93">
        <f>IF('Cumulative Cost Share Budget'!$L551='Split CS budget (G)'!$L$1,'Cumulative Cost Share Budget'!A551,0)</f>
        <v>0</v>
      </c>
      <c r="B551" s="551">
        <f>IF('Cumulative Cost Share Budget'!$L551='Split CS budget (G)'!$L$1,'Cumulative Cost Share Budget'!B551,0)</f>
        <v>0</v>
      </c>
      <c r="C551" s="68"/>
      <c r="D551" s="33" t="s">
        <v>123</v>
      </c>
      <c r="E551" s="76">
        <f>IF('Cumulative Cost Share Budget'!$L547='Split CS budget (G)'!$L$1,'Cumulative Cost Share Budget'!E547,0)</f>
        <v>0</v>
      </c>
      <c r="F551" s="76">
        <f>IF('Cumulative Cost Share Budget'!$L547='Split CS budget (G)'!$L$1,'Cumulative Cost Share Budget'!F547,0)</f>
        <v>0</v>
      </c>
      <c r="G551" s="76">
        <f>IF('Cumulative Cost Share Budget'!$L547='Split CS budget (G)'!$L$1,'Cumulative Cost Share Budget'!G547,0)</f>
        <v>0</v>
      </c>
      <c r="H551" s="76">
        <f>IF('Cumulative Cost Share Budget'!$L547='Split CS budget (G)'!$L$1,'Cumulative Cost Share Budget'!H547,0)</f>
        <v>0</v>
      </c>
      <c r="I551" s="76">
        <f>IF('Cumulative Cost Share Budget'!$L547='Split CS budget (G)'!$L$1,'Cumulative Cost Share Budget'!I547,0)</f>
        <v>0</v>
      </c>
      <c r="J551" s="45"/>
      <c r="N551" s="386" t="s">
        <v>303</v>
      </c>
      <c r="O551" s="45"/>
      <c r="P551" s="375" t="s">
        <v>299</v>
      </c>
      <c r="Q551" s="502">
        <f>IF('Cumulative Cost Share Budget'!L553='Split CS budget (G)'!$L$1,'Cumulative Cost Share Budget'!Q553,0)</f>
        <v>0</v>
      </c>
      <c r="R551" s="502">
        <f>IF('Cumulative Cost Share Budget'!L553='Split CS budget (G)'!$L$1,'Cumulative Cost Share Budget'!R553,0)</f>
        <v>0</v>
      </c>
      <c r="S551" s="502">
        <f>IF('Cumulative Cost Share Budget'!L553='Split CS budget (G)'!$L$1,'Cumulative Cost Share Budget'!S553,0)</f>
        <v>0</v>
      </c>
      <c r="T551" s="502">
        <f>IF('Cumulative Cost Share Budget'!L553='Split CS budget (G)'!$L$1,'Cumulative Cost Share Budget'!T553,0)</f>
        <v>0</v>
      </c>
      <c r="U551" s="503">
        <f>IF('Cumulative Cost Share Budget'!L553='Split CS budget (G)'!$L$1,'Cumulative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4">
        <f>IF('Cumulative Cost Share Budget'!L554='Split CS budget (G)'!$L$1,'Cumulative Cost Share Budget'!Q554,0)</f>
        <v>0</v>
      </c>
      <c r="R552" s="504">
        <f>IF('Cumulative Cost Share Budget'!L554='Split CS budget (G)'!$L$1,'Cumulative Cost Share Budget'!R554,0)</f>
        <v>0</v>
      </c>
      <c r="S552" s="504">
        <f>IF('Cumulative Cost Share Budget'!L554='Split CS budget (G)'!$L$1,'Cumulative Cost Share Budget'!S554,0)</f>
        <v>0</v>
      </c>
      <c r="T552" s="504">
        <f>IF('Cumulative Cost Share Budget'!L554='Split CS budget (G)'!$L$1,'Cumulative Cost Share Budget'!T554,0)</f>
        <v>0</v>
      </c>
      <c r="U552" s="505">
        <f>IF('Cumulative Cost Share Budget'!L554='Split CS budget (G)'!$L$1,'Cumulative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Budget Request '!$L549='Split CS budget (G)'!$L$1,'Cumulative Budget Request '!E549,0)</f>
        <v>0</v>
      </c>
      <c r="F553" s="161">
        <f>IF('Cumulative Budget Request '!$L549='Split CS budget (G)'!$L$1,'Cumulative Budget Request '!F549,0)</f>
        <v>0</v>
      </c>
      <c r="G553" s="161">
        <f>IF('Cumulative Budget Request '!$L549='Split CS budget (G)'!$L$1,'Cumulative Budget Request '!G549,0)</f>
        <v>0</v>
      </c>
      <c r="H553" s="161">
        <f>IF('Cumulative Budget Request '!$L549='Split CS budget (G)'!$L$1,'Cumulative Budget Request '!H549,0)</f>
        <v>0</v>
      </c>
      <c r="I553" s="161">
        <f>IF('Cumulative Budget Request '!$L549='Split CS budget (G)'!$L$1,'Cumulative Budget Request '!I549,0)</f>
        <v>0</v>
      </c>
      <c r="J553" s="158">
        <f>SUM(E553:I553)</f>
        <v>0</v>
      </c>
      <c r="N553" s="182"/>
      <c r="O553" s="377">
        <f>IF('Cumulative Cost Share Budget'!L555='Split CS budget (G)'!$L$1,'Cumulative Cost Share Budget'!O555,0)</f>
        <v>0</v>
      </c>
      <c r="P553" s="375" t="s">
        <v>301</v>
      </c>
      <c r="Q553" s="504">
        <f>IF('Cumulative Cost Share Budget'!L555='Split CS budget (G)'!$L$1,'Cumulative Cost Share Budget'!Q555,0)</f>
        <v>0</v>
      </c>
      <c r="R553" s="504">
        <f>IF('Cumulative Cost Share Budget'!L555='Split CS budget (G)'!$L$1,'Cumulative Cost Share Budget'!R555,0)</f>
        <v>0</v>
      </c>
      <c r="S553" s="504">
        <f>IF('Cumulative Cost Share Budget'!L555='Split CS budget (G)'!$L$1,'Cumulative Cost Share Budget'!S555,0)</f>
        <v>0</v>
      </c>
      <c r="T553" s="504">
        <f>IF('Cumulative Cost Share Budget'!L555='Split CS budget (G)'!$L$1,'Cumulative Cost Share Budget'!T555,0)</f>
        <v>0</v>
      </c>
      <c r="U553" s="505">
        <f>IF('Cumulative Cost Share Budget'!L555='Split CS budget (G)'!$L$1,'Cumulative Cost Share Budget'!U555,0)</f>
        <v>0</v>
      </c>
      <c r="V553" s="324"/>
      <c r="W553" s="324"/>
      <c r="X553" s="324"/>
      <c r="Y553" s="324"/>
      <c r="Z553" s="324"/>
      <c r="AA553" s="53"/>
      <c r="AB553" s="53"/>
      <c r="AC553" s="53"/>
      <c r="AD553" s="53"/>
      <c r="AE553" s="53"/>
      <c r="AF553" s="53"/>
      <c r="AG553" s="53"/>
    </row>
    <row r="554" spans="1:33">
      <c r="D554" s="33" t="s">
        <v>30</v>
      </c>
      <c r="E554" s="161">
        <f>IF('Cumulative Budget Request '!$L550='Split CS budget (G)'!$L$1,'Cumulative Budget Request '!E550,0)</f>
        <v>0</v>
      </c>
      <c r="F554" s="161">
        <f>IF('Cumulative Budget Request '!$L550='Split CS budget (G)'!$L$1,'Cumulative Budget Request '!F550,0)</f>
        <v>0</v>
      </c>
      <c r="G554" s="161">
        <f>IF('Cumulative Budget Request '!$L550='Split CS budget (G)'!$L$1,'Cumulative Budget Request '!G550,0)</f>
        <v>0</v>
      </c>
      <c r="H554" s="161">
        <f>IF('Cumulative Budget Request '!$L550='Split CS budget (G)'!$L$1,'Cumulative Budget Request '!H550,0)</f>
        <v>0</v>
      </c>
      <c r="I554" s="161">
        <f>IF('Cumulative Budget Request '!$L550='Split CS budget (G)'!$L$1,'Cumulative Budget Request '!I550,0)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4">
        <f>IF('Cumulative Cost Share Budget'!L557='Split CS budget (G)'!$L$1,'Cumulative Cost Share Budget'!Q557,0)</f>
        <v>0</v>
      </c>
      <c r="R555" s="504">
        <f>IF('Cumulative Cost Share Budget'!L557='Split CS budget (G)'!$L$1,'Cumulative Cost Share Budget'!R557,0)</f>
        <v>0</v>
      </c>
      <c r="S555" s="504">
        <f>IF('Cumulative Cost Share Budget'!L557='Split CS budget (G)'!$L$1,'Cumulative Cost Share Budget'!S557,0)</f>
        <v>0</v>
      </c>
      <c r="T555" s="504">
        <f>IF('Cumulative Cost Share Budget'!L557='Split CS budget (G)'!$L$1,'Cumulative Cost Share Budget'!T557,0)</f>
        <v>0</v>
      </c>
      <c r="U555" s="505">
        <f>IF('Cumulative Cost Share Budget'!L557='Split CS budget (G)'!$L$1,'Cumulative Cost Share Budget'!U557,0)</f>
        <v>0</v>
      </c>
      <c r="V555" s="324"/>
      <c r="W555" s="324"/>
      <c r="X555" s="324"/>
      <c r="Y555" s="324"/>
      <c r="Z555" s="324"/>
      <c r="AA555" s="748"/>
      <c r="AB555" s="748"/>
      <c r="AC555" s="748"/>
      <c r="AD555" s="114"/>
      <c r="AE555" s="114"/>
      <c r="AF555" s="114"/>
      <c r="AG555" s="114"/>
    </row>
    <row r="556" spans="1:33">
      <c r="A556" s="493">
        <f>IF('Cumulative Cost Share Budget'!$L556='Split CS budget (G)'!$L$1,'Cumulative Cost Share Budget'!A556,0)</f>
        <v>0</v>
      </c>
      <c r="B556" s="551">
        <f>IF('Cumulative Cost Share Budget'!$L556='Split CS budget (G)'!$L$1,'Cumulative Cost Share Budget'!B556,0)</f>
        <v>0</v>
      </c>
      <c r="C556" s="68"/>
      <c r="D556" s="33" t="s">
        <v>123</v>
      </c>
      <c r="E556" s="76">
        <f>IF('Cumulative Cost Share Budget'!$L552='Split CS budget (G)'!$L$1,'Cumulative Cost Share Budget'!E552,0)</f>
        <v>0</v>
      </c>
      <c r="F556" s="76">
        <f>IF('Cumulative Cost Share Budget'!$L552='Split CS budget (G)'!$L$1,'Cumulative Cost Share Budget'!F552,0)</f>
        <v>0</v>
      </c>
      <c r="G556" s="76">
        <f>IF('Cumulative Cost Share Budget'!$L552='Split CS budget (G)'!$L$1,'Cumulative Cost Share Budget'!G552,0)</f>
        <v>0</v>
      </c>
      <c r="H556" s="76">
        <f>IF('Cumulative Cost Share Budget'!$L552='Split CS budget (G)'!$L$1,'Cumulative Cost Share Budget'!H552,0)</f>
        <v>0</v>
      </c>
      <c r="I556" s="76">
        <f>IF('Cumulative Cost Share Budget'!$L552='Split CS budget (G)'!$L$1,'Cumulative Cost Share Budget'!I552,0)</f>
        <v>0</v>
      </c>
      <c r="J556" s="25"/>
      <c r="N556" s="154"/>
      <c r="O556" s="376" t="s">
        <v>121</v>
      </c>
      <c r="P556" s="375" t="s">
        <v>300</v>
      </c>
      <c r="Q556" s="504">
        <f>IF('Cumulative Cost Share Budget'!L558='Split CS budget (G)'!$L$1,'Cumulative Cost Share Budget'!Q558,0)</f>
        <v>0</v>
      </c>
      <c r="R556" s="504">
        <f>IF('Cumulative Cost Share Budget'!L558='Split CS budget (G)'!$L$1,'Cumulative Cost Share Budget'!R558,0)</f>
        <v>0</v>
      </c>
      <c r="S556" s="504">
        <f>IF('Cumulative Cost Share Budget'!L558='Split CS budget (G)'!$L$1,'Cumulative Cost Share Budget'!S558,0)</f>
        <v>0</v>
      </c>
      <c r="T556" s="504">
        <f>IF('Cumulative Cost Share Budget'!L558='Split CS budget (G)'!$L$1,'Cumulative Cost Share Budget'!T558,0)</f>
        <v>0</v>
      </c>
      <c r="U556" s="505">
        <f>IF('Cumulative Cost Share Budget'!L558='Split CS budget (G)'!$L$1,'Cumulative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(G)'!$L$1,'Cumulative Cost Share Budget'!O559,0)</f>
        <v>0</v>
      </c>
      <c r="P557" s="375" t="s">
        <v>301</v>
      </c>
      <c r="Q557" s="504">
        <f>IF('Cumulative Cost Share Budget'!L559='Split CS budget (G)'!$L$1,'Cumulative Cost Share Budget'!Q559,0)</f>
        <v>0</v>
      </c>
      <c r="R557" s="504">
        <f>IF('Cumulative Cost Share Budget'!L559='Split CS budget (G)'!$L$1,'Cumulative Cost Share Budget'!R559,0)</f>
        <v>0</v>
      </c>
      <c r="S557" s="504">
        <f>IF('Cumulative Cost Share Budget'!L559='Split CS budget (G)'!$L$1,'Cumulative Cost Share Budget'!S559,0)</f>
        <v>0</v>
      </c>
      <c r="T557" s="504">
        <f>IF('Cumulative Cost Share Budget'!L559='Split CS budget (G)'!$L$1,'Cumulative Cost Share Budget'!T559,0)</f>
        <v>0</v>
      </c>
      <c r="U557" s="505">
        <f>IF('Cumulative Cost Share Budget'!L559='Split CS budget (G)'!$L$1,'Cumulative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Budget Request '!$L553='Split CS budget (G)'!$L$1,'Cumulative Budget Request '!E554,0)</f>
        <v>0</v>
      </c>
      <c r="F558" s="161">
        <f>IF('Cumulative Budget Request '!$L553='Split CS budget (G)'!$L$1,'Cumulative Budget Request '!F554,0)</f>
        <v>0</v>
      </c>
      <c r="G558" s="161">
        <f>IF('Cumulative Budget Request '!$L553='Split CS budget (G)'!$L$1,'Cumulative Budget Request '!G554,0)</f>
        <v>0</v>
      </c>
      <c r="H558" s="161">
        <f>IF('Cumulative Budget Request '!$L553='Split CS budget (G)'!$L$1,'Cumulative Budget Request '!H554,0)</f>
        <v>0</v>
      </c>
      <c r="I558" s="161">
        <f>IF('Cumulative Budget Request '!$L553='Split CS budget (G)'!$L$1,'Cumulative Budget Request '!I554,0)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Budget Request '!$L554='Split CS budget (G)'!$L$1,'Cumulative Budget Request '!E555,0)</f>
        <v>0</v>
      </c>
      <c r="F559" s="161">
        <f>IF('Cumulative Budget Request '!$L554='Split CS budget (G)'!$L$1,'Cumulative Budget Request '!F555,0)</f>
        <v>0</v>
      </c>
      <c r="G559" s="161">
        <f>IF('Cumulative Budget Request '!$L554='Split CS budget (G)'!$L$1,'Cumulative Budget Request '!G555,0)</f>
        <v>0</v>
      </c>
      <c r="H559" s="161">
        <f>IF('Cumulative Budget Request '!$L554='Split CS budget (G)'!$L$1,'Cumulative Budget Request '!H555,0)</f>
        <v>0</v>
      </c>
      <c r="I559" s="161">
        <f>IF('Cumulative Budget Request '!$L554='Split CS budget (G)'!$L$1,'Cumulative Budget Request '!I555,0)</f>
        <v>0</v>
      </c>
      <c r="J559" s="158">
        <f>SUM(E559:I559)</f>
        <v>0</v>
      </c>
      <c r="N559" s="396" t="s">
        <v>305</v>
      </c>
      <c r="O559" s="45"/>
      <c r="P559" s="375" t="s">
        <v>299</v>
      </c>
      <c r="Q559" s="504">
        <f>IF('Cumulative Cost Share Budget'!L561='Split CS budget (G)'!$L$1,'Cumulative Cost Share Budget'!Q561,0)</f>
        <v>0</v>
      </c>
      <c r="R559" s="504">
        <f>IF('Cumulative Cost Share Budget'!L561='Split CS budget (G)'!$L$1,'Cumulative Cost Share Budget'!R561,0)</f>
        <v>0</v>
      </c>
      <c r="S559" s="504">
        <f>IF('Cumulative Cost Share Budget'!L561='Split CS budget (G)'!$L$1,'Cumulative Cost Share Budget'!S561,0)</f>
        <v>0</v>
      </c>
      <c r="T559" s="504">
        <f>IF('Cumulative Cost Share Budget'!L561='Split CS budget (G)'!$L$1,'Cumulative Cost Share Budget'!T561,0)</f>
        <v>0</v>
      </c>
      <c r="U559" s="505">
        <f>IF('Cumulative Cost Share Budget'!L561='Split CS budget (G)'!$L$1,'Cumulative Cost Share Budget'!U561,0)</f>
        <v>0</v>
      </c>
      <c r="V559" s="324"/>
      <c r="W559" s="324"/>
      <c r="X559" s="324"/>
      <c r="Y559" s="324"/>
      <c r="Z559" s="324"/>
      <c r="AA559" s="748"/>
      <c r="AB559" s="748"/>
      <c r="AC559" s="748"/>
      <c r="AD559" s="114"/>
      <c r="AE559" s="114"/>
      <c r="AF559" s="114"/>
      <c r="AG559" s="114"/>
    </row>
    <row r="560" spans="1:33">
      <c r="C560" s="68"/>
      <c r="D560" s="45"/>
      <c r="E560" s="16"/>
      <c r="F560" s="16"/>
      <c r="G560" s="16"/>
      <c r="H560" s="16"/>
      <c r="I560" s="16"/>
      <c r="J560" s="25"/>
      <c r="N560" s="154"/>
      <c r="O560" s="376" t="s">
        <v>121</v>
      </c>
      <c r="P560" s="375" t="s">
        <v>300</v>
      </c>
      <c r="Q560" s="504">
        <f>IF('Cumulative Cost Share Budget'!L562='Split CS budget (G)'!$L$1,'Cumulative Cost Share Budget'!Q562,0)</f>
        <v>0</v>
      </c>
      <c r="R560" s="504">
        <f>IF('Cumulative Cost Share Budget'!L562='Split CS budget (G)'!$L$1,'Cumulative Cost Share Budget'!R562,0)</f>
        <v>0</v>
      </c>
      <c r="S560" s="504">
        <f>IF('Cumulative Cost Share Budget'!L562='Split CS budget (G)'!$L$1,'Cumulative Cost Share Budget'!S562,0)</f>
        <v>0</v>
      </c>
      <c r="T560" s="504">
        <f>IF('Cumulative Cost Share Budget'!L562='Split CS budget (G)'!$L$1,'Cumulative Cost Share Budget'!T562,0)</f>
        <v>0</v>
      </c>
      <c r="U560" s="505">
        <f>IF('Cumulative Cost Share Budget'!L562='Split CS budget (G)'!$L$1,'Cumulative Cost Share Budget'!U562,0)</f>
        <v>0</v>
      </c>
      <c r="V560" s="324"/>
      <c r="W560" s="324"/>
      <c r="X560" s="324"/>
      <c r="Y560" s="324"/>
      <c r="Z560" s="324"/>
    </row>
    <row r="561" spans="1:26">
      <c r="A561" s="493">
        <f>IF('Cumulative Cost Share Budget'!$L561='Split CS budget (G)'!$L$1,'Cumulative Cost Share Budget'!A561,0)</f>
        <v>0</v>
      </c>
      <c r="B561" s="551">
        <f>IF('Cumulative Cost Share Budget'!$L561='Split CS budget (G)'!$L$1,'Cumulative Cost Share Budget'!B561,0)</f>
        <v>0</v>
      </c>
      <c r="C561" s="68"/>
      <c r="D561" s="33" t="s">
        <v>123</v>
      </c>
      <c r="E561" s="76">
        <f>IF('Cumulative Cost Share Budget'!$L557='Split CS budget (G)'!$L$1,'Cumulative Cost Share Budget'!E557,0)</f>
        <v>0</v>
      </c>
      <c r="F561" s="76">
        <f>IF('Cumulative Cost Share Budget'!$L557='Split CS budget (G)'!$L$1,'Cumulative Cost Share Budget'!F557,0)</f>
        <v>0</v>
      </c>
      <c r="G561" s="76">
        <f>IF('Cumulative Cost Share Budget'!$L557='Split CS budget (G)'!$L$1,'Cumulative Cost Share Budget'!G557,0)</f>
        <v>0</v>
      </c>
      <c r="H561" s="76">
        <f>IF('Cumulative Cost Share Budget'!$L557='Split CS budget (G)'!$L$1,'Cumulative Cost Share Budget'!H557,0)</f>
        <v>0</v>
      </c>
      <c r="I561" s="76">
        <f>IF('Cumulative Cost Share Budget'!$L557='Split CS budget (G)'!$L$1,'Cumulative Cost Share Budget'!I557,0)</f>
        <v>0</v>
      </c>
      <c r="J561" s="25"/>
      <c r="M561" s="2"/>
      <c r="N561" s="182"/>
      <c r="O561" s="377">
        <f>IF('Cumulative Cost Share Budget'!L563='Split CS budget (G)'!$L$1,'Cumulative Cost Share Budget'!O563,0)</f>
        <v>0</v>
      </c>
      <c r="P561" s="375" t="s">
        <v>301</v>
      </c>
      <c r="Q561" s="504">
        <f>IF('Cumulative Cost Share Budget'!L563='Split CS budget (G)'!$L$1,'Cumulative Cost Share Budget'!Q563,0)</f>
        <v>0</v>
      </c>
      <c r="R561" s="504">
        <f>IF('Cumulative Cost Share Budget'!L563='Split CS budget (G)'!$L$1,'Cumulative Cost Share Budget'!R563,0)</f>
        <v>0</v>
      </c>
      <c r="S561" s="504">
        <f>IF('Cumulative Cost Share Budget'!L563='Split CS budget (G)'!$L$1,'Cumulative Cost Share Budget'!S563,0)</f>
        <v>0</v>
      </c>
      <c r="T561" s="504">
        <f>IF('Cumulative Cost Share Budget'!L563='Split CS budget (G)'!$L$1,'Cumulative Cost Share Budget'!T563,0)</f>
        <v>0</v>
      </c>
      <c r="U561" s="505">
        <f>IF('Cumulative Cost Share Budget'!L563='Split CS budget (G)'!$L$1,'Cumulative Cost Share Budget'!U563,0)</f>
        <v>0</v>
      </c>
      <c r="V561" s="324"/>
      <c r="W561" s="324"/>
      <c r="X561" s="324"/>
      <c r="Y561" s="324"/>
      <c r="Z561" s="324"/>
    </row>
    <row r="562" spans="1:26" ht="13.8"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Budget Request '!$L558='Split CS budget (G)'!$L$1,'Cumulative Budget Request '!E559,0)</f>
        <v>0</v>
      </c>
      <c r="F563" s="161">
        <f>IF('Cumulative Budget Request '!$L558='Split CS budget (G)'!$L$1,'Cumulative Budget Request '!F559,0)</f>
        <v>0</v>
      </c>
      <c r="G563" s="161">
        <f>IF('Cumulative Budget Request '!$L558='Split CS budget (G)'!$L$1,'Cumulative Budget Request '!G559,0)</f>
        <v>0</v>
      </c>
      <c r="H563" s="161">
        <f>IF('Cumulative Budget Request '!$L558='Split CS budget (G)'!$L$1,'Cumulative Budget Request '!H559,0)</f>
        <v>0</v>
      </c>
      <c r="I563" s="161">
        <f>IF('Cumulative Budget Request '!$L558='Split CS budget (G)'!$L$1,'Cumulative Budget Request '!I559,0)</f>
        <v>0</v>
      </c>
      <c r="J563" s="158">
        <f>SUM(E563:I563)</f>
        <v>0</v>
      </c>
      <c r="M563" s="2"/>
    </row>
    <row r="564" spans="1:26">
      <c r="A564" s="9"/>
      <c r="D564" s="33" t="s">
        <v>30</v>
      </c>
      <c r="E564" s="161">
        <f>IF('Cumulative Budget Request '!$L559='Split CS budget (G)'!$L$1,'Cumulative Budget Request '!E560,0)</f>
        <v>0</v>
      </c>
      <c r="F564" s="161">
        <f>IF('Cumulative Budget Request '!$L559='Split CS budget (G)'!$L$1,'Cumulative Budget Request '!F560,0)</f>
        <v>0</v>
      </c>
      <c r="G564" s="161">
        <f>IF('Cumulative Budget Request '!$L559='Split CS budget (G)'!$L$1,'Cumulative Budget Request '!G560,0)</f>
        <v>0</v>
      </c>
      <c r="H564" s="161">
        <f>IF('Cumulative Budget Request '!$L559='Split CS budget (G)'!$L$1,'Cumulative Budget Request '!H560,0)</f>
        <v>0</v>
      </c>
      <c r="I564" s="161">
        <f>IF('Cumulative Budget Request '!$L559='Split CS budget (G)'!$L$1,'Cumulative Budget Request '!I560,0)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4.4">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57" t="s">
        <v>168</v>
      </c>
      <c r="C575" s="757"/>
      <c r="D575" s="757"/>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51">
        <f>IF('Cumulative Cost Share Budget'!$L579='Split CS budget (G)'!$L$1,'Cumulative Cost Share Budget'!A579,0)</f>
        <v>0</v>
      </c>
      <c r="B579" s="493">
        <f>IF('Cumulative Cost Share Budget'!L579='Split CS budget (G)'!$L$1,'Cumulative Cost Share Budget'!B579,0)</f>
        <v>0</v>
      </c>
      <c r="D579" s="3"/>
      <c r="E579" s="161">
        <f>IF('Cumulative Cost Share Budget'!$L579='Split CS budget (G)'!$L$1,'Cumulative Cost Share Budget'!E579,0)</f>
        <v>0</v>
      </c>
      <c r="F579" s="161">
        <f>IF('Cumulative Cost Share Budget'!$L579='Split CS budget (G)'!$L$1,'Cumulative Cost Share Budget'!F579,0)</f>
        <v>0</v>
      </c>
      <c r="G579" s="161">
        <f>IF('Cumulative Cost Share Budget'!$L579='Split CS budget (G)'!$L$1,'Cumulative Cost Share Budget'!G579,0)</f>
        <v>0</v>
      </c>
      <c r="H579" s="161">
        <f>IF('Cumulative Cost Share Budget'!$L579='Split CS budget (G)'!$L$1,'Cumulative Cost Share Budget'!H579,0)</f>
        <v>0</v>
      </c>
      <c r="I579" s="161">
        <f>IF('Cumulative Cost Share Budget'!$L579='Split CS budget (G)'!$L$1,'Cumulative Cost Share Budget'!I579,0)</f>
        <v>0</v>
      </c>
      <c r="J579" s="158">
        <f>SUM(E579:I579)</f>
        <v>0</v>
      </c>
      <c r="K579" s="2"/>
      <c r="L579" s="2"/>
      <c r="M579" s="2"/>
      <c r="Q579" s="199"/>
      <c r="R579" s="199"/>
      <c r="S579" s="199"/>
      <c r="T579" s="4"/>
    </row>
    <row r="580" spans="1:20" hidden="1">
      <c r="A580" s="551">
        <f>IF('Cumulative Cost Share Budget'!$L580='Split CS budget (G)'!$L$1,'Cumulative Cost Share Budget'!A580,0)</f>
        <v>0</v>
      </c>
      <c r="B580" s="493">
        <f>IF('Cumulative Cost Share Budget'!L580='Split CS budget (G)'!$L$1,'Cumulative Cost Share Budget'!B580,0)</f>
        <v>0</v>
      </c>
      <c r="D580" s="3"/>
      <c r="E580" s="161">
        <f>IF('Cumulative Cost Share Budget'!$L580='Split CS budget (G)'!$L$1,'Cumulative Cost Share Budget'!E580,0)</f>
        <v>0</v>
      </c>
      <c r="F580" s="161">
        <f>IF('Cumulative Cost Share Budget'!$L580='Split CS budget (G)'!$L$1,'Cumulative Cost Share Budget'!F580,0)</f>
        <v>0</v>
      </c>
      <c r="G580" s="161">
        <f>IF('Cumulative Cost Share Budget'!$L580='Split CS budget (G)'!$L$1,'Cumulative Cost Share Budget'!G580,0)</f>
        <v>0</v>
      </c>
      <c r="H580" s="161">
        <f>IF('Cumulative Cost Share Budget'!$L580='Split CS budget (G)'!$L$1,'Cumulative Cost Share Budget'!H580,0)</f>
        <v>0</v>
      </c>
      <c r="I580" s="161">
        <f>IF('Cumulative Cost Share Budget'!$L580='Split CS budget (G)'!$L$1,'Cumulative Cost Share Budget'!I580,0)</f>
        <v>0</v>
      </c>
      <c r="J580" s="158">
        <f t="shared" ref="J580:J586" si="336">SUM(E580:I580)</f>
        <v>0</v>
      </c>
      <c r="K580" s="2"/>
      <c r="L580" s="2"/>
      <c r="M580" s="2"/>
    </row>
    <row r="581" spans="1:20" hidden="1">
      <c r="A581" s="551">
        <f>IF('Cumulative Cost Share Budget'!$L581='Split CS budget (G)'!$L$1,'Cumulative Cost Share Budget'!A581,0)</f>
        <v>0</v>
      </c>
      <c r="B581" s="493"/>
      <c r="D581" s="3"/>
      <c r="E581" s="161">
        <f>IF('Cumulative Cost Share Budget'!$L581='Split CS budget (G)'!$L$1,'Cumulative Cost Share Budget'!E581,0)</f>
        <v>0</v>
      </c>
      <c r="F581" s="161">
        <f>IF('Cumulative Cost Share Budget'!$L581='Split CS budget (G)'!$L$1,'Cumulative Cost Share Budget'!F581,0)</f>
        <v>0</v>
      </c>
      <c r="G581" s="161">
        <f>IF('Cumulative Cost Share Budget'!$L581='Split CS budget (G)'!$L$1,'Cumulative Cost Share Budget'!G581,0)</f>
        <v>0</v>
      </c>
      <c r="H581" s="161">
        <f>IF('Cumulative Cost Share Budget'!$L581='Split CS budget (G)'!$L$1,'Cumulative Cost Share Budget'!H581,0)</f>
        <v>0</v>
      </c>
      <c r="I581" s="161">
        <f>IF('Cumulative Cost Share Budget'!$L581='Split CS budget (G)'!$L$1,'Cumulative Cost Share Budget'!I581,0)</f>
        <v>0</v>
      </c>
      <c r="J581" s="158">
        <f t="shared" si="336"/>
        <v>0</v>
      </c>
      <c r="K581" s="2"/>
      <c r="L581" s="2"/>
      <c r="M581" s="2"/>
    </row>
    <row r="582" spans="1:20" hidden="1">
      <c r="A582" s="551">
        <f>IF('Cumulative Cost Share Budget'!$L582='Split CS budget (G)'!$L$1,'Cumulative Cost Share Budget'!A582,0)</f>
        <v>0</v>
      </c>
      <c r="B582" s="493"/>
      <c r="D582" s="3"/>
      <c r="E582" s="161">
        <f>IF('Cumulative Cost Share Budget'!$L582='Split CS budget (G)'!$L$1,'Cumulative Cost Share Budget'!E582,0)</f>
        <v>0</v>
      </c>
      <c r="F582" s="161">
        <f>IF('Cumulative Cost Share Budget'!$L582='Split CS budget (G)'!$L$1,'Cumulative Cost Share Budget'!F582,0)</f>
        <v>0</v>
      </c>
      <c r="G582" s="161">
        <f>IF('Cumulative Cost Share Budget'!$L582='Split CS budget (G)'!$L$1,'Cumulative Cost Share Budget'!G582,0)</f>
        <v>0</v>
      </c>
      <c r="H582" s="161">
        <f>IF('Cumulative Cost Share Budget'!$L582='Split CS budget (G)'!$L$1,'Cumulative Cost Share Budget'!H582,0)</f>
        <v>0</v>
      </c>
      <c r="I582" s="161">
        <f>IF('Cumulative Cost Share Budget'!$L582='Split CS budget (G)'!$L$1,'Cumulative Cost Share Budget'!I582,0)</f>
        <v>0</v>
      </c>
      <c r="J582" s="158">
        <f t="shared" si="336"/>
        <v>0</v>
      </c>
      <c r="K582" s="2"/>
      <c r="L582" s="2"/>
      <c r="M582" s="2"/>
    </row>
    <row r="583" spans="1:20" hidden="1">
      <c r="A583" s="551">
        <f>IF('Cumulative Cost Share Budget'!$L583='Split CS budget (G)'!$L$1,'Cumulative Cost Share Budget'!A583,0)</f>
        <v>0</v>
      </c>
      <c r="B583" s="493">
        <f>IF('Cumulative Cost Share Budget'!L581='Split CS budget (G)'!$L$1,'Cumulative Cost Share Budget'!B581,0)</f>
        <v>0</v>
      </c>
      <c r="D583" s="3"/>
      <c r="E583" s="161">
        <f>IF('Cumulative Cost Share Budget'!$L583='Split CS budget (G)'!$L$1,'Cumulative Cost Share Budget'!E583,0)</f>
        <v>0</v>
      </c>
      <c r="F583" s="161">
        <f>IF('Cumulative Cost Share Budget'!$L583='Split CS budget (G)'!$L$1,'Cumulative Cost Share Budget'!F583,0)</f>
        <v>0</v>
      </c>
      <c r="G583" s="161">
        <f>IF('Cumulative Cost Share Budget'!$L583='Split CS budget (G)'!$L$1,'Cumulative Cost Share Budget'!G583,0)</f>
        <v>0</v>
      </c>
      <c r="H583" s="161">
        <f>IF('Cumulative Cost Share Budget'!$L583='Split CS budget (G)'!$L$1,'Cumulative Cost Share Budget'!H583,0)</f>
        <v>0</v>
      </c>
      <c r="I583" s="161">
        <f>IF('Cumulative Cost Share Budget'!$L583='Split CS budget (G)'!$L$1,'Cumulative Cost Share Budget'!I583,0)</f>
        <v>0</v>
      </c>
      <c r="J583" s="158">
        <f t="shared" si="336"/>
        <v>0</v>
      </c>
      <c r="K583" s="2"/>
      <c r="L583" s="2"/>
      <c r="M583" s="2"/>
      <c r="N583" s="2"/>
      <c r="O583" s="2"/>
      <c r="P583" s="2"/>
    </row>
    <row r="584" spans="1:20" hidden="1">
      <c r="A584" s="551">
        <f>IF('Cumulative Cost Share Budget'!$L584='Split CS budget (G)'!$L$1,'Cumulative Cost Share Budget'!A584,0)</f>
        <v>0</v>
      </c>
      <c r="B584" s="493">
        <f>IF('Cumulative Cost Share Budget'!L582='Split CS budget (G)'!$L$1,'Cumulative Cost Share Budget'!B582,0)</f>
        <v>0</v>
      </c>
      <c r="D584" s="3"/>
      <c r="E584" s="161">
        <f>IF('Cumulative Cost Share Budget'!$L584='Split CS budget (G)'!$L$1,'Cumulative Cost Share Budget'!E584,0)</f>
        <v>0</v>
      </c>
      <c r="F584" s="161">
        <f>IF('Cumulative Cost Share Budget'!$L584='Split CS budget (G)'!$L$1,'Cumulative Cost Share Budget'!F584,0)</f>
        <v>0</v>
      </c>
      <c r="G584" s="161">
        <f>IF('Cumulative Cost Share Budget'!$L584='Split CS budget (G)'!$L$1,'Cumulative Cost Share Budget'!G584,0)</f>
        <v>0</v>
      </c>
      <c r="H584" s="161">
        <f>IF('Cumulative Cost Share Budget'!$L584='Split CS budget (G)'!$L$1,'Cumulative Cost Share Budget'!H584,0)</f>
        <v>0</v>
      </c>
      <c r="I584" s="161">
        <f>IF('Cumulative Cost Share Budget'!$L584='Split CS budget (G)'!$L$1,'Cumulative Cost Share Budget'!I584,0)</f>
        <v>0</v>
      </c>
      <c r="J584" s="158">
        <f t="shared" si="336"/>
        <v>0</v>
      </c>
      <c r="K584" s="2"/>
      <c r="L584" s="2"/>
      <c r="M584" s="2"/>
      <c r="N584" s="2"/>
      <c r="O584" s="2"/>
      <c r="P584" s="2"/>
    </row>
    <row r="585" spans="1:20" hidden="1">
      <c r="A585" s="551">
        <f>IF('Cumulative Cost Share Budget'!$L585='Split CS budget (G)'!$L$1,'Cumulative Cost Share Budget'!A585,0)</f>
        <v>0</v>
      </c>
      <c r="B585" s="493">
        <f>IF('Cumulative Cost Share Budget'!L583='Split CS budget (G)'!$L$1,'Cumulative Cost Share Budget'!B583,0)</f>
        <v>0</v>
      </c>
      <c r="D585" s="3"/>
      <c r="E585" s="161">
        <f>IF('Cumulative Cost Share Budget'!$L585='Split CS budget (G)'!$L$1,'Cumulative Cost Share Budget'!E585,0)</f>
        <v>0</v>
      </c>
      <c r="F585" s="161">
        <f>IF('Cumulative Cost Share Budget'!$L585='Split CS budget (G)'!$L$1,'Cumulative Cost Share Budget'!F585,0)</f>
        <v>0</v>
      </c>
      <c r="G585" s="161">
        <f>IF('Cumulative Cost Share Budget'!$L585='Split CS budget (G)'!$L$1,'Cumulative Cost Share Budget'!G585,0)</f>
        <v>0</v>
      </c>
      <c r="H585" s="161">
        <f>IF('Cumulative Cost Share Budget'!$L585='Split CS budget (G)'!$L$1,'Cumulative Cost Share Budget'!H585,0)</f>
        <v>0</v>
      </c>
      <c r="I585" s="161">
        <f>IF('Cumulative Cost Share Budget'!$L585='Split CS budget (G)'!$L$1,'Cumulative Cost Share Budget'!I585,0)</f>
        <v>0</v>
      </c>
      <c r="J585" s="158">
        <f t="shared" si="336"/>
        <v>0</v>
      </c>
      <c r="K585" s="2"/>
      <c r="L585" s="2"/>
      <c r="M585" s="2"/>
    </row>
    <row r="586" spans="1:20" hidden="1">
      <c r="A586" s="551">
        <f>IF('Cumulative Cost Share Budget'!$L586='Split CS budget (G)'!$L$1,'Cumulative Cost Share Budget'!A586,0)</f>
        <v>0</v>
      </c>
      <c r="B586" s="493">
        <f>IF('Cumulative Cost Share Budget'!L586='Split CS budget (G)'!$L$1,'Cumulative Cost Share Budget'!B586,0)</f>
        <v>0</v>
      </c>
      <c r="D586" s="3"/>
      <c r="E586" s="161">
        <f>IF('Cumulative Cost Share Budget'!$L586='Split CS budget (G)'!$L$1,'Cumulative Cost Share Budget'!E586,0)</f>
        <v>0</v>
      </c>
      <c r="F586" s="161">
        <f>IF('Cumulative Cost Share Budget'!$L586='Split CS budget (G)'!$L$1,'Cumulative Cost Share Budget'!F586,0)</f>
        <v>0</v>
      </c>
      <c r="G586" s="161">
        <f>IF('Cumulative Cost Share Budget'!$L586='Split CS budget (G)'!$L$1,'Cumulative Cost Share Budget'!G586,0)</f>
        <v>0</v>
      </c>
      <c r="H586" s="161">
        <f>IF('Cumulative Cost Share Budget'!$L586='Split CS budget (G)'!$L$1,'Cumulative Cost Share Budget'!H586,0)</f>
        <v>0</v>
      </c>
      <c r="I586" s="161">
        <f>IF('Cumulative Cost Share Budget'!$L586='Split CS budget (G)'!$L$1,'Cumulative Cost Share Budget'!I586,0)</f>
        <v>0</v>
      </c>
      <c r="J586" s="158">
        <f t="shared" si="336"/>
        <v>0</v>
      </c>
      <c r="K586" s="2"/>
      <c r="L586" s="2"/>
      <c r="M586" s="2"/>
    </row>
    <row r="587" spans="1:20">
      <c r="A587" s="740" t="s">
        <v>57</v>
      </c>
      <c r="B587" s="740"/>
      <c r="C587" s="740"/>
      <c r="D587" s="740"/>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6"/>
      <c r="B588" s="486"/>
      <c r="E588" s="3"/>
      <c r="F588" s="2"/>
      <c r="G588" s="2"/>
      <c r="H588" s="2"/>
      <c r="I588" s="2"/>
      <c r="J588" s="46"/>
      <c r="K588" s="2"/>
      <c r="L588" s="2"/>
      <c r="M588" s="2"/>
    </row>
    <row r="589" spans="1:20" hidden="1">
      <c r="A589" s="488" t="s">
        <v>122</v>
      </c>
      <c r="B589" s="497"/>
      <c r="C589" s="9"/>
      <c r="D589" s="229" t="s">
        <v>184</v>
      </c>
      <c r="E589" s="117">
        <f>IF('Cumulative Cost Share Budget'!$L583='Split CS budget (G)'!$L$1,'Cumulative Cost Share Budget'!E583,0)</f>
        <v>0</v>
      </c>
      <c r="F589" s="117">
        <f>IF('Cumulative Cost Share Budget'!$L583='Split CS budget (G)'!$L$1,'Cumulative Cost Share Budget'!F583,0)</f>
        <v>0</v>
      </c>
      <c r="G589" s="117">
        <f>IF('Cumulative Cost Share Budget'!$L583='Split CS budget (G)'!$L$1,'Cumulative Cost Share Budget'!G583,0)</f>
        <v>0</v>
      </c>
      <c r="H589" s="117">
        <f>IF('Cumulative Cost Share Budget'!$L583='Split CS budget (G)'!$L$1,'Cumulative Cost Share Budget'!H583,0)</f>
        <v>0</v>
      </c>
      <c r="I589" s="117">
        <f>IF('Cumulative Cost Share Budget'!$L583='Split CS budget (G)'!$L$1,'Cumulative Cost Share Budget'!I583,0)</f>
        <v>0</v>
      </c>
      <c r="J589" s="73"/>
      <c r="K589" s="2"/>
      <c r="L589" s="2"/>
      <c r="M589" s="2"/>
    </row>
    <row r="590" spans="1:20" hidden="1">
      <c r="A590" s="486"/>
      <c r="B590" s="486"/>
      <c r="D590" s="229" t="s">
        <v>264</v>
      </c>
      <c r="E590" s="117">
        <f>IF('Cumulative Cost Share Budget'!$L586='Split CS budget (G)'!$L$1,'Cumulative Cost Share Budget'!E586,0)</f>
        <v>0</v>
      </c>
      <c r="F590" s="117">
        <f>IF('Cumulative Cost Share Budget'!$L586='Split CS budget (G)'!$L$1,'Cumulative Cost Share Budget'!F586,0)</f>
        <v>0</v>
      </c>
      <c r="G590" s="117">
        <f>IF('Cumulative Cost Share Budget'!$L586='Split CS budget (G)'!$L$1,'Cumulative Cost Share Budget'!G586,0)</f>
        <v>0</v>
      </c>
      <c r="H590" s="117">
        <f>IF('Cumulative Cost Share Budget'!$L586='Split CS budget (G)'!$L$1,'Cumulative Cost Share Budget'!H586,0)</f>
        <v>0</v>
      </c>
      <c r="I590" s="117">
        <f>IF('Cumulative Cost Share Budget'!$L586='Split CS budget (G)'!$L$1,'Cumulative Cost Share Budget'!I586,0)</f>
        <v>0</v>
      </c>
      <c r="J590" s="73"/>
      <c r="K590" s="2"/>
      <c r="L590" s="2"/>
      <c r="M590" s="2"/>
    </row>
    <row r="591" spans="1:20" hidden="1">
      <c r="A591" s="488" t="s">
        <v>169</v>
      </c>
      <c r="B591" s="551">
        <f>IF('Cumulative Cost Share Budget'!$L591='Split CS budget (G)'!$L$1,'Cumulative Cost Share Budget'!B591,0)</f>
        <v>0</v>
      </c>
      <c r="C591" s="9"/>
      <c r="D591" s="229" t="s">
        <v>265</v>
      </c>
      <c r="E591" s="117">
        <f>IF('Cumulative Cost Share Budget'!$L587='Split CS budget (G)'!$L$1,'Cumulative Cost Share Budget'!E587,0)</f>
        <v>0</v>
      </c>
      <c r="F591" s="117">
        <f>IF('Cumulative Cost Share Budget'!$L587='Split CS budget (G)'!$L$1,'Cumulative Cost Share Budget'!F587,0)</f>
        <v>0</v>
      </c>
      <c r="G591" s="117">
        <f>IF('Cumulative Cost Share Budget'!$L587='Split CS budget (G)'!$L$1,'Cumulative Cost Share Budget'!G587,0)</f>
        <v>0</v>
      </c>
      <c r="H591" s="117">
        <f>IF('Cumulative Cost Share Budget'!$L587='Split CS budget (G)'!$L$1,'Cumulative Cost Share Budget'!H587,0)</f>
        <v>0</v>
      </c>
      <c r="I591" s="117">
        <f>IF('Cumulative Cost Share Budget'!$L587='Split CS budget (G)'!$L$1,'Cumulative Cost Share Budget'!I587,0)</f>
        <v>0</v>
      </c>
      <c r="J591" s="73"/>
      <c r="K591" s="2"/>
      <c r="L591" s="2"/>
      <c r="M591" s="2"/>
    </row>
    <row r="592" spans="1:20" hidden="1">
      <c r="A592" s="800">
        <f>IF('Cumulative Cost Share Budget'!L592='Split CS budget (G)'!$L$1,'Cumulative Cost Share Budget'!A592,0)</f>
        <v>0</v>
      </c>
      <c r="B592" s="486"/>
      <c r="D592" s="229" t="s">
        <v>266</v>
      </c>
      <c r="E592" s="117">
        <f>IF('Cumulative Cost Share Budget'!$L588='Split CS budget (G)'!$L$1,'Cumulative Cost Share Budget'!E588,0)</f>
        <v>0</v>
      </c>
      <c r="F592" s="117">
        <f>IF('Cumulative Cost Share Budget'!$L588='Split CS budget (G)'!$L$1,'Cumulative Cost Share Budget'!F588,0)</f>
        <v>0</v>
      </c>
      <c r="G592" s="117">
        <f>IF('Cumulative Cost Share Budget'!$L588='Split CS budget (G)'!$L$1,'Cumulative Cost Share Budget'!G588,0)</f>
        <v>0</v>
      </c>
      <c r="H592" s="117">
        <f>IF('Cumulative Cost Share Budget'!$L588='Split CS budget (G)'!$L$1,'Cumulative Cost Share Budget'!H588,0)</f>
        <v>0</v>
      </c>
      <c r="I592" s="117">
        <f>IF('Cumulative Cost Share Budget'!$L588='Split CS budget (G)'!$L$1,'Cumulative Cost Share Budget'!I588,0)</f>
        <v>0</v>
      </c>
      <c r="J592" s="46"/>
      <c r="K592" s="2"/>
      <c r="L592" s="2"/>
      <c r="M592" s="2"/>
    </row>
    <row r="593" spans="1:16" hidden="1">
      <c r="A593" s="800"/>
      <c r="B593" s="489" t="s">
        <v>41</v>
      </c>
      <c r="C593" s="68" t="s">
        <v>42</v>
      </c>
      <c r="D593" s="26"/>
      <c r="E593" s="14"/>
      <c r="F593" s="14"/>
      <c r="G593" s="14"/>
      <c r="H593" s="14"/>
      <c r="I593" s="14"/>
      <c r="J593" s="46"/>
      <c r="K593" s="2"/>
      <c r="L593" s="2"/>
      <c r="M593" s="2"/>
    </row>
    <row r="594" spans="1:16" hidden="1">
      <c r="A594" s="801"/>
      <c r="B594" s="498" t="s">
        <v>43</v>
      </c>
      <c r="C594" s="116">
        <f>IF('Cumulative Cost Share Budget'!$L594='Split CS budget (G)'!$L$1,'Cumulative Cost Share Budget'!C594,0)</f>
        <v>0</v>
      </c>
      <c r="D594" s="26"/>
      <c r="E594" s="235">
        <f>IF('Cumulative Cost Share Budget'!$L594='Split CS budget (G)'!$L$1,'Cumulative Cost Share Budget'!E594,0)</f>
        <v>0</v>
      </c>
      <c r="F594" s="235">
        <f>IF('Cumulative Cost Share Budget'!$L594='Split CS budget (G)'!$L$1,'Cumulative Cost Share Budget'!F594,0)</f>
        <v>0</v>
      </c>
      <c r="G594" s="235">
        <f>IF('Cumulative Cost Share Budget'!$L594='Split CS budget (G)'!$L$1,'Cumulative Cost Share Budget'!G594,0)</f>
        <v>0</v>
      </c>
      <c r="H594" s="235">
        <f>IF('Cumulative Cost Share Budget'!$L594='Split CS budget (G)'!$L$1,'Cumulative Cost Share Budget'!H594,0)</f>
        <v>0</v>
      </c>
      <c r="I594" s="235">
        <f>IF('Cumulative Cost Share Budget'!$L594='Split CS budget (G)'!$L$1,'Cumulative Cost Share Budget'!I594,0)</f>
        <v>0</v>
      </c>
      <c r="J594" s="158">
        <f t="shared" ref="J594:J599" si="338">SUM(E594:I594)</f>
        <v>0</v>
      </c>
      <c r="K594" s="2"/>
      <c r="L594" s="2"/>
      <c r="M594" s="2"/>
    </row>
    <row r="595" spans="1:16" hidden="1">
      <c r="A595" s="801"/>
      <c r="B595" s="498" t="s">
        <v>44</v>
      </c>
      <c r="C595" s="116">
        <f>IF('Cumulative Cost Share Budget'!$L595='Split CS budget (G)'!$L$1,'Cumulative Cost Share Budget'!C595,0)</f>
        <v>0</v>
      </c>
      <c r="D595" s="26"/>
      <c r="E595" s="235">
        <f>IF('Cumulative Cost Share Budget'!$L595='Split CS budget (G)'!$L$1,'Cumulative Cost Share Budget'!E595,0)</f>
        <v>0</v>
      </c>
      <c r="F595" s="235">
        <f>IF('Cumulative Cost Share Budget'!$L595='Split CS budget (G)'!$L$1,'Cumulative Cost Share Budget'!F595,0)</f>
        <v>0</v>
      </c>
      <c r="G595" s="235">
        <f>IF('Cumulative Cost Share Budget'!$L595='Split CS budget (G)'!$L$1,'Cumulative Cost Share Budget'!G595,0)</f>
        <v>0</v>
      </c>
      <c r="H595" s="235">
        <f>IF('Cumulative Cost Share Budget'!$L595='Split CS budget (G)'!$L$1,'Cumulative Cost Share Budget'!H595,0)</f>
        <v>0</v>
      </c>
      <c r="I595" s="235">
        <f>IF('Cumulative Cost Share Budget'!$L595='Split CS budget (G)'!$L$1,'Cumulative Cost Share Budget'!I595,0)</f>
        <v>0</v>
      </c>
      <c r="J595" s="158">
        <f t="shared" si="338"/>
        <v>0</v>
      </c>
      <c r="K595" s="2"/>
      <c r="L595" s="2"/>
      <c r="M595" s="2"/>
    </row>
    <row r="596" spans="1:16" hidden="1">
      <c r="A596" s="801"/>
      <c r="B596" s="498" t="s">
        <v>182</v>
      </c>
      <c r="C596" s="116">
        <f>IF('Cumulative Cost Share Budget'!$L596='Split CS budget (G)'!$L$1,'Cumulative Cost Share Budget'!C596,0)</f>
        <v>0</v>
      </c>
      <c r="D596" s="26"/>
      <c r="E596" s="235">
        <f>IF('Cumulative Cost Share Budget'!$L596='Split CS budget (G)'!$L$1,'Cumulative Cost Share Budget'!E596,0)</f>
        <v>0</v>
      </c>
      <c r="F596" s="235">
        <f>IF('Cumulative Cost Share Budget'!$L596='Split CS budget (G)'!$L$1,'Cumulative Cost Share Budget'!F596,0)</f>
        <v>0</v>
      </c>
      <c r="G596" s="235">
        <f>IF('Cumulative Cost Share Budget'!$L596='Split CS budget (G)'!$L$1,'Cumulative Cost Share Budget'!G596,0)</f>
        <v>0</v>
      </c>
      <c r="H596" s="235">
        <f>IF('Cumulative Cost Share Budget'!$L596='Split CS budget (G)'!$L$1,'Cumulative Cost Share Budget'!H596,0)</f>
        <v>0</v>
      </c>
      <c r="I596" s="235">
        <f>IF('Cumulative Cost Share Budget'!$L596='Split CS budget (G)'!$L$1,'Cumulative Cost Share Budget'!I596,0)</f>
        <v>0</v>
      </c>
      <c r="J596" s="158">
        <f t="shared" si="338"/>
        <v>0</v>
      </c>
      <c r="K596" s="2"/>
      <c r="L596" s="2"/>
      <c r="M596" s="2"/>
    </row>
    <row r="597" spans="1:16" hidden="1">
      <c r="A597" s="801"/>
      <c r="B597" s="498" t="s">
        <v>45</v>
      </c>
      <c r="C597" s="116">
        <f>IF('Cumulative Cost Share Budget'!$L597='Split CS budget (G)'!$L$1,'Cumulative Cost Share Budget'!C597,0)</f>
        <v>0</v>
      </c>
      <c r="D597" s="26"/>
      <c r="E597" s="235">
        <f>IF('Cumulative Cost Share Budget'!$L597='Split CS budget (G)'!$L$1,'Cumulative Cost Share Budget'!E597,0)</f>
        <v>0</v>
      </c>
      <c r="F597" s="235">
        <f>IF('Cumulative Cost Share Budget'!$L597='Split CS budget (G)'!$L$1,'Cumulative Cost Share Budget'!F597,0)</f>
        <v>0</v>
      </c>
      <c r="G597" s="235">
        <f>IF('Cumulative Cost Share Budget'!$L597='Split CS budget (G)'!$L$1,'Cumulative Cost Share Budget'!G597,0)</f>
        <v>0</v>
      </c>
      <c r="H597" s="235">
        <f>IF('Cumulative Cost Share Budget'!$L597='Split CS budget (G)'!$L$1,'Cumulative Cost Share Budget'!H597,0)</f>
        <v>0</v>
      </c>
      <c r="I597" s="235">
        <f>IF('Cumulative Cost Share Budget'!$L597='Split CS budget (G)'!$L$1,'Cumulative Cost Share Budget'!I597,0)</f>
        <v>0</v>
      </c>
      <c r="J597" s="158">
        <f t="shared" si="338"/>
        <v>0</v>
      </c>
      <c r="K597" s="2"/>
      <c r="L597" s="2"/>
      <c r="M597" s="8"/>
      <c r="N597" s="2"/>
      <c r="O597" s="2"/>
      <c r="P597" s="2"/>
    </row>
    <row r="598" spans="1:16" hidden="1">
      <c r="A598" s="801"/>
      <c r="B598" s="498" t="s">
        <v>46</v>
      </c>
      <c r="C598" s="116">
        <f>IF('Cumulative Cost Share Budget'!$L598='Split CS budget (G)'!$L$1,'Cumulative Cost Share Budget'!C598,0)</f>
        <v>0</v>
      </c>
      <c r="D598" s="26"/>
      <c r="E598" s="235">
        <f>IF('Cumulative Cost Share Budget'!$L598='Split CS budget (G)'!$L$1,'Cumulative Cost Share Budget'!E598,0)</f>
        <v>0</v>
      </c>
      <c r="F598" s="235">
        <f>IF('Cumulative Cost Share Budget'!$L598='Split CS budget (G)'!$L$1,'Cumulative Cost Share Budget'!F598,0)</f>
        <v>0</v>
      </c>
      <c r="G598" s="235">
        <f>IF('Cumulative Cost Share Budget'!$L598='Split CS budget (G)'!$L$1,'Cumulative Cost Share Budget'!G598,0)</f>
        <v>0</v>
      </c>
      <c r="H598" s="235">
        <f>IF('Cumulative Cost Share Budget'!$L598='Split CS budget (G)'!$L$1,'Cumulative Cost Share Budget'!H598,0)</f>
        <v>0</v>
      </c>
      <c r="I598" s="235">
        <f>IF('Cumulative Cost Share Budget'!$L598='Split CS budget (G)'!$L$1,'Cumulative Cost Share Budget'!I598,0)</f>
        <v>0</v>
      </c>
      <c r="J598" s="158">
        <f t="shared" si="338"/>
        <v>0</v>
      </c>
      <c r="K598" s="2"/>
      <c r="L598" s="2"/>
      <c r="M598" s="2"/>
    </row>
    <row r="599" spans="1:16" hidden="1">
      <c r="A599" s="801"/>
      <c r="B599" s="498" t="s">
        <v>47</v>
      </c>
      <c r="C599" s="116">
        <f>IF('Cumulative Cost Share Budget'!$L599='Split CS budget (G)'!$L$1,'Cumulative Cost Share Budget'!C599,0)</f>
        <v>0</v>
      </c>
      <c r="D599" s="26"/>
      <c r="E599" s="235">
        <f>IF('Cumulative Cost Share Budget'!$L599='Split CS budget (G)'!$L$1,'Cumulative Cost Share Budget'!E599,0)</f>
        <v>0</v>
      </c>
      <c r="F599" s="235">
        <f>IF('Cumulative Cost Share Budget'!$L599='Split CS budget (G)'!$L$1,'Cumulative Cost Share Budget'!F599,0)</f>
        <v>0</v>
      </c>
      <c r="G599" s="235">
        <f>IF('Cumulative Cost Share Budget'!$L599='Split CS budget (G)'!$L$1,'Cumulative Cost Share Budget'!G599,0)</f>
        <v>0</v>
      </c>
      <c r="H599" s="235">
        <f>IF('Cumulative Cost Share Budget'!$L599='Split CS budget (G)'!$L$1,'Cumulative Cost Share Budget'!H599,0)</f>
        <v>0</v>
      </c>
      <c r="I599" s="235">
        <f>IF('Cumulative Cost Share Budget'!$L599='Split CS budget (G)'!$L$1,'Cumulative Cost Share Budget'!I599,0)</f>
        <v>0</v>
      </c>
      <c r="J599" s="158">
        <f t="shared" si="338"/>
        <v>0</v>
      </c>
      <c r="K599" s="2"/>
      <c r="L599" s="2"/>
      <c r="M599" s="2"/>
    </row>
    <row r="600" spans="1:16" hidden="1">
      <c r="A600" s="740" t="s">
        <v>57</v>
      </c>
      <c r="B600" s="740"/>
      <c r="C600" s="740"/>
      <c r="D600" s="740"/>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6"/>
      <c r="B601" s="486"/>
      <c r="E601" s="3"/>
      <c r="F601" s="2"/>
      <c r="G601" s="2"/>
      <c r="H601" s="2"/>
      <c r="I601" s="2"/>
      <c r="J601" s="46"/>
      <c r="K601" s="2"/>
      <c r="L601" s="2"/>
      <c r="M601" s="2"/>
    </row>
    <row r="602" spans="1:16" hidden="1">
      <c r="A602" s="488" t="s">
        <v>122</v>
      </c>
      <c r="B602" s="497"/>
      <c r="C602" s="9"/>
      <c r="D602" s="229" t="s">
        <v>184</v>
      </c>
      <c r="E602" s="117">
        <f>IF('Cumulative Cost Share Budget'!$L598='Split CS budget (G)'!$L$1,'Cumulative Cost Share Budget'!E598,0)</f>
        <v>0</v>
      </c>
      <c r="F602" s="117">
        <f>IF('Cumulative Cost Share Budget'!$L598='Split CS budget (G)'!$L$1,'Cumulative Cost Share Budget'!F598,0)</f>
        <v>0</v>
      </c>
      <c r="G602" s="117">
        <f>IF('Cumulative Cost Share Budget'!$L598='Split CS budget (G)'!$L$1,'Cumulative Cost Share Budget'!G598,0)</f>
        <v>0</v>
      </c>
      <c r="H602" s="117">
        <f>IF('Cumulative Cost Share Budget'!$L598='Split CS budget (G)'!$L$1,'Cumulative Cost Share Budget'!H598,0)</f>
        <v>0</v>
      </c>
      <c r="I602" s="117">
        <f>IF('Cumulative Cost Share Budget'!$L598='Split CS budget (G)'!$L$1,'Cumulative Cost Share Budget'!I598,0)</f>
        <v>0</v>
      </c>
      <c r="J602" s="73"/>
      <c r="K602" s="2"/>
      <c r="L602" s="2"/>
      <c r="M602" s="2"/>
    </row>
    <row r="603" spans="1:16" hidden="1">
      <c r="A603" s="486"/>
      <c r="B603" s="486"/>
      <c r="D603" s="229" t="s">
        <v>264</v>
      </c>
      <c r="E603" s="117">
        <f>IF('Cumulative Cost Share Budget'!$L599='Split CS budget (G)'!$L$1,'Cumulative Cost Share Budget'!E599,0)</f>
        <v>0</v>
      </c>
      <c r="F603" s="117">
        <f>IF('Cumulative Cost Share Budget'!$L599='Split CS budget (G)'!$L$1,'Cumulative Cost Share Budget'!F599,0)</f>
        <v>0</v>
      </c>
      <c r="G603" s="117">
        <f>IF('Cumulative Cost Share Budget'!$L599='Split CS budget (G)'!$L$1,'Cumulative Cost Share Budget'!G599,0)</f>
        <v>0</v>
      </c>
      <c r="H603" s="117">
        <f>IF('Cumulative Cost Share Budget'!$L599='Split CS budget (G)'!$L$1,'Cumulative Cost Share Budget'!H599,0)</f>
        <v>0</v>
      </c>
      <c r="I603" s="117">
        <f>IF('Cumulative Cost Share Budget'!$L599='Split CS budget (G)'!$L$1,'Cumulative Cost Share Budget'!I599,0)</f>
        <v>0</v>
      </c>
      <c r="J603" s="73"/>
      <c r="K603" s="2"/>
      <c r="L603" s="2"/>
      <c r="M603" s="2"/>
    </row>
    <row r="604" spans="1:16" hidden="1">
      <c r="A604" s="488" t="s">
        <v>169</v>
      </c>
      <c r="B604" s="551">
        <f>IF('Cumulative Cost Share Budget'!$L604='Split CS budget (G)'!$L$1,'Cumulative Cost Share Budget'!B604,0)</f>
        <v>0</v>
      </c>
      <c r="C604" s="9"/>
      <c r="D604" s="229" t="s">
        <v>265</v>
      </c>
      <c r="E604" s="117">
        <f>IF('Cumulative Cost Share Budget'!$L600='Split CS budget (G)'!$L$1,'Cumulative Cost Share Budget'!E600,0)</f>
        <v>0</v>
      </c>
      <c r="F604" s="117">
        <f>IF('Cumulative Cost Share Budget'!$L600='Split CS budget (G)'!$L$1,'Cumulative Cost Share Budget'!F600,0)</f>
        <v>0</v>
      </c>
      <c r="G604" s="117">
        <f>IF('Cumulative Cost Share Budget'!$L600='Split CS budget (G)'!$L$1,'Cumulative Cost Share Budget'!G600,0)</f>
        <v>0</v>
      </c>
      <c r="H604" s="117">
        <f>IF('Cumulative Cost Share Budget'!$L600='Split CS budget (G)'!$L$1,'Cumulative Cost Share Budget'!H600,0)</f>
        <v>0</v>
      </c>
      <c r="I604" s="117">
        <f>IF('Cumulative Cost Share Budget'!$L600='Split CS budget (G)'!$L$1,'Cumulative Cost Share Budget'!I600,0)</f>
        <v>0</v>
      </c>
      <c r="J604" s="73"/>
      <c r="K604" s="2"/>
      <c r="L604" s="2"/>
      <c r="M604" s="2"/>
    </row>
    <row r="605" spans="1:16" hidden="1">
      <c r="A605" s="800">
        <f>IF('Cumulative Cost Share Budget'!L605='Split CS budget (G)'!$L$1,'Cumulative Cost Share Budget'!A605,0)</f>
        <v>0</v>
      </c>
      <c r="B605" s="486"/>
      <c r="D605" s="229" t="s">
        <v>266</v>
      </c>
      <c r="E605" s="117">
        <f>IF('Cumulative Cost Share Budget'!$L601='Split CS budget (G)'!$L$1,'Cumulative Cost Share Budget'!E601,0)</f>
        <v>0</v>
      </c>
      <c r="F605" s="117">
        <f>IF('Cumulative Cost Share Budget'!$L601='Split CS budget (G)'!$L$1,'Cumulative Cost Share Budget'!F601,0)</f>
        <v>0</v>
      </c>
      <c r="G605" s="117">
        <f>IF('Cumulative Cost Share Budget'!$L601='Split CS budget (G)'!$L$1,'Cumulative Cost Share Budget'!G601,0)</f>
        <v>0</v>
      </c>
      <c r="H605" s="117">
        <f>IF('Cumulative Cost Share Budget'!$L601='Split CS budget (G)'!$L$1,'Cumulative Cost Share Budget'!H601,0)</f>
        <v>0</v>
      </c>
      <c r="I605" s="117">
        <f>IF('Cumulative Cost Share Budget'!$L601='Split CS budget (G)'!$L$1,'Cumulative Cost Share Budget'!I601,0)</f>
        <v>0</v>
      </c>
      <c r="J605" s="46"/>
      <c r="K605" s="2"/>
      <c r="L605" s="2"/>
      <c r="M605" s="2"/>
    </row>
    <row r="606" spans="1:16" hidden="1">
      <c r="A606" s="800"/>
      <c r="B606" s="489" t="s">
        <v>41</v>
      </c>
      <c r="C606" s="68" t="s">
        <v>42</v>
      </c>
      <c r="D606" s="26"/>
      <c r="E606" s="14"/>
      <c r="F606" s="14"/>
      <c r="G606" s="14"/>
      <c r="H606" s="14"/>
      <c r="I606" s="14"/>
      <c r="J606" s="46"/>
      <c r="K606" s="2"/>
      <c r="L606" s="2"/>
      <c r="M606" s="2"/>
    </row>
    <row r="607" spans="1:16" hidden="1">
      <c r="A607" s="801"/>
      <c r="B607" s="498" t="s">
        <v>43</v>
      </c>
      <c r="C607" s="116">
        <f>IF('Cumulative Cost Share Budget'!$L607='Split CS budget (G)'!$L$1,'Cumulative Cost Share Budget'!C607,0)</f>
        <v>0</v>
      </c>
      <c r="D607" s="26"/>
      <c r="E607" s="235">
        <f>IF('Cumulative Cost Share Budget'!$L607='Split CS budget (G)'!$L$1,'Cumulative Cost Share Budget'!E607,0)</f>
        <v>0</v>
      </c>
      <c r="F607" s="235">
        <f>IF('Cumulative Cost Share Budget'!$L607='Split CS budget (G)'!$L$1,'Cumulative Cost Share Budget'!F607,0)</f>
        <v>0</v>
      </c>
      <c r="G607" s="235">
        <f>IF('Cumulative Cost Share Budget'!$L607='Split CS budget (G)'!$L$1,'Cumulative Cost Share Budget'!G607,0)</f>
        <v>0</v>
      </c>
      <c r="H607" s="235">
        <f>IF('Cumulative Cost Share Budget'!$L607='Split CS budget (G)'!$L$1,'Cumulative Cost Share Budget'!H607,0)</f>
        <v>0</v>
      </c>
      <c r="I607" s="235">
        <f>IF('Cumulative Cost Share Budget'!$L607='Split CS budget (G)'!$L$1,'Cumulative Cost Share Budget'!I607,0)</f>
        <v>0</v>
      </c>
      <c r="J607" s="158">
        <f t="shared" ref="J607:J612" si="340">SUM(E607:I607)</f>
        <v>0</v>
      </c>
      <c r="K607" s="2"/>
      <c r="L607" s="2"/>
      <c r="M607" s="2"/>
    </row>
    <row r="608" spans="1:16" hidden="1">
      <c r="A608" s="801"/>
      <c r="B608" s="498" t="s">
        <v>44</v>
      </c>
      <c r="C608" s="116">
        <f>IF('Cumulative Cost Share Budget'!$L608='Split CS budget (G)'!$L$1,'Cumulative Cost Share Budget'!C608,0)</f>
        <v>0</v>
      </c>
      <c r="D608" s="26"/>
      <c r="E608" s="235">
        <f>IF('Cumulative Cost Share Budget'!$L608='Split CS budget (G)'!$L$1,'Cumulative Cost Share Budget'!E608,0)</f>
        <v>0</v>
      </c>
      <c r="F608" s="235">
        <f>IF('Cumulative Cost Share Budget'!$L608='Split CS budget (G)'!$L$1,'Cumulative Cost Share Budget'!F608,0)</f>
        <v>0</v>
      </c>
      <c r="G608" s="235">
        <f>IF('Cumulative Cost Share Budget'!$L608='Split CS budget (G)'!$L$1,'Cumulative Cost Share Budget'!G608,0)</f>
        <v>0</v>
      </c>
      <c r="H608" s="235">
        <f>IF('Cumulative Cost Share Budget'!$L608='Split CS budget (G)'!$L$1,'Cumulative Cost Share Budget'!H608,0)</f>
        <v>0</v>
      </c>
      <c r="I608" s="235">
        <f>IF('Cumulative Cost Share Budget'!$L608='Split CS budget (G)'!$L$1,'Cumulative Cost Share Budget'!I608,0)</f>
        <v>0</v>
      </c>
      <c r="J608" s="158">
        <f t="shared" si="340"/>
        <v>0</v>
      </c>
      <c r="K608" s="2"/>
      <c r="L608" s="2"/>
      <c r="M608" s="2"/>
    </row>
    <row r="609" spans="1:17" hidden="1">
      <c r="A609" s="801"/>
      <c r="B609" s="498" t="s">
        <v>182</v>
      </c>
      <c r="C609" s="116">
        <f>IF('Cumulative Cost Share Budget'!$L609='Split CS budget (G)'!$L$1,'Cumulative Cost Share Budget'!C609,0)</f>
        <v>0</v>
      </c>
      <c r="D609" s="26"/>
      <c r="E609" s="235">
        <f>IF('Cumulative Cost Share Budget'!$L609='Split CS budget (G)'!$L$1,'Cumulative Cost Share Budget'!E609,0)</f>
        <v>0</v>
      </c>
      <c r="F609" s="235">
        <f>IF('Cumulative Cost Share Budget'!$L609='Split CS budget (G)'!$L$1,'Cumulative Cost Share Budget'!F609,0)</f>
        <v>0</v>
      </c>
      <c r="G609" s="235">
        <f>IF('Cumulative Cost Share Budget'!$L609='Split CS budget (G)'!$L$1,'Cumulative Cost Share Budget'!G609,0)</f>
        <v>0</v>
      </c>
      <c r="H609" s="235">
        <f>IF('Cumulative Cost Share Budget'!$L609='Split CS budget (G)'!$L$1,'Cumulative Cost Share Budget'!H609,0)</f>
        <v>0</v>
      </c>
      <c r="I609" s="235">
        <f>IF('Cumulative Cost Share Budget'!$L609='Split CS budget (G)'!$L$1,'Cumulative Cost Share Budget'!I609,0)</f>
        <v>0</v>
      </c>
      <c r="J609" s="158">
        <f t="shared" si="340"/>
        <v>0</v>
      </c>
      <c r="K609" s="2"/>
      <c r="L609" s="2"/>
      <c r="M609" s="2"/>
    </row>
    <row r="610" spans="1:17" hidden="1">
      <c r="A610" s="801"/>
      <c r="B610" s="498" t="s">
        <v>45</v>
      </c>
      <c r="C610" s="116">
        <f>IF('Cumulative Cost Share Budget'!$L610='Split CS budget (G)'!$L$1,'Cumulative Cost Share Budget'!C610,0)</f>
        <v>0</v>
      </c>
      <c r="D610" s="26"/>
      <c r="E610" s="235">
        <f>IF('Cumulative Cost Share Budget'!$L610='Split CS budget (G)'!$L$1,'Cumulative Cost Share Budget'!E610,0)</f>
        <v>0</v>
      </c>
      <c r="F610" s="235">
        <f>IF('Cumulative Cost Share Budget'!$L610='Split CS budget (G)'!$L$1,'Cumulative Cost Share Budget'!F610,0)</f>
        <v>0</v>
      </c>
      <c r="G610" s="235">
        <f>IF('Cumulative Cost Share Budget'!$L610='Split CS budget (G)'!$L$1,'Cumulative Cost Share Budget'!G610,0)</f>
        <v>0</v>
      </c>
      <c r="H610" s="235">
        <f>IF('Cumulative Cost Share Budget'!$L610='Split CS budget (G)'!$L$1,'Cumulative Cost Share Budget'!H610,0)</f>
        <v>0</v>
      </c>
      <c r="I610" s="235">
        <f>IF('Cumulative Cost Share Budget'!$L610='Split CS budget (G)'!$L$1,'Cumulative Cost Share Budget'!I610,0)</f>
        <v>0</v>
      </c>
      <c r="J610" s="158">
        <f t="shared" si="340"/>
        <v>0</v>
      </c>
      <c r="K610" s="2"/>
      <c r="L610" s="2"/>
      <c r="M610" s="8"/>
      <c r="N610" s="2"/>
      <c r="O610" s="2"/>
      <c r="P610" s="2"/>
      <c r="Q610" s="2"/>
    </row>
    <row r="611" spans="1:17" hidden="1">
      <c r="A611" s="801"/>
      <c r="B611" s="498" t="s">
        <v>46</v>
      </c>
      <c r="C611" s="116">
        <f>IF('Cumulative Cost Share Budget'!$L611='Split CS budget (G)'!$L$1,'Cumulative Cost Share Budget'!C611,0)</f>
        <v>0</v>
      </c>
      <c r="D611" s="26"/>
      <c r="E611" s="235">
        <f>IF('Cumulative Cost Share Budget'!$L611='Split CS budget (G)'!$L$1,'Cumulative Cost Share Budget'!E611,0)</f>
        <v>0</v>
      </c>
      <c r="F611" s="235">
        <f>IF('Cumulative Cost Share Budget'!$L611='Split CS budget (G)'!$L$1,'Cumulative Cost Share Budget'!F611,0)</f>
        <v>0</v>
      </c>
      <c r="G611" s="235">
        <f>IF('Cumulative Cost Share Budget'!$L611='Split CS budget (G)'!$L$1,'Cumulative Cost Share Budget'!G611,0)</f>
        <v>0</v>
      </c>
      <c r="H611" s="235">
        <f>IF('Cumulative Cost Share Budget'!$L611='Split CS budget (G)'!$L$1,'Cumulative Cost Share Budget'!H611,0)</f>
        <v>0</v>
      </c>
      <c r="I611" s="235">
        <f>IF('Cumulative Cost Share Budget'!$L611='Split CS budget (G)'!$L$1,'Cumulative Cost Share Budget'!I611,0)</f>
        <v>0</v>
      </c>
      <c r="J611" s="158">
        <f t="shared" si="340"/>
        <v>0</v>
      </c>
      <c r="K611" s="2"/>
      <c r="L611" s="2"/>
      <c r="M611" s="2"/>
      <c r="N611" s="2"/>
      <c r="O611" s="2"/>
      <c r="P611" s="2"/>
      <c r="Q611" s="2"/>
    </row>
    <row r="612" spans="1:17" hidden="1">
      <c r="A612" s="801"/>
      <c r="B612" s="498" t="s">
        <v>47</v>
      </c>
      <c r="C612" s="116">
        <f>IF('Cumulative Cost Share Budget'!$L612='Split CS budget (G)'!$L$1,'Cumulative Cost Share Budget'!C612,0)</f>
        <v>0</v>
      </c>
      <c r="D612" s="26"/>
      <c r="E612" s="235">
        <f>IF('Cumulative Cost Share Budget'!$L612='Split CS budget (G)'!$L$1,'Cumulative Cost Share Budget'!E612,0)</f>
        <v>0</v>
      </c>
      <c r="F612" s="235">
        <f>IF('Cumulative Cost Share Budget'!$L612='Split CS budget (G)'!$L$1,'Cumulative Cost Share Budget'!F612,0)</f>
        <v>0</v>
      </c>
      <c r="G612" s="235">
        <f>IF('Cumulative Cost Share Budget'!$L612='Split CS budget (G)'!$L$1,'Cumulative Cost Share Budget'!G612,0)</f>
        <v>0</v>
      </c>
      <c r="H612" s="235">
        <f>IF('Cumulative Cost Share Budget'!$L612='Split CS budget (G)'!$L$1,'Cumulative Cost Share Budget'!H612,0)</f>
        <v>0</v>
      </c>
      <c r="I612" s="235">
        <f>IF('Cumulative Cost Share Budget'!$L612='Split CS budget (G)'!$L$1,'Cumulative Cost Share Budget'!I612,0)</f>
        <v>0</v>
      </c>
      <c r="J612" s="158">
        <f t="shared" si="340"/>
        <v>0</v>
      </c>
      <c r="K612" s="29"/>
      <c r="L612" s="29"/>
      <c r="M612" s="2"/>
    </row>
    <row r="613" spans="1:17" hidden="1">
      <c r="A613" s="740" t="s">
        <v>57</v>
      </c>
      <c r="B613" s="740"/>
      <c r="C613" s="740"/>
      <c r="D613" s="740"/>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57" t="s">
        <v>51</v>
      </c>
      <c r="C614" s="757"/>
      <c r="D614" s="757"/>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51">
        <f>IF('Cumulative Cost Share Budget'!$L617='Split CS budget (G)'!$L$1,'Cumulative Cost Share Budget'!A617,0)</f>
        <v>0</v>
      </c>
      <c r="B617" s="493">
        <f>IF('Cumulative Cost Share Budget'!L617='Split CS budget (G)'!$L$1,'Cumulative Cost Share Budget'!B617,0)</f>
        <v>0</v>
      </c>
      <c r="D617" s="3"/>
      <c r="E617" s="161">
        <f>IF('Cumulative Cost Share Budget'!$L617='Split CS budget (G)'!$L$1,'Cumulative Cost Share Budget'!E617,0)</f>
        <v>0</v>
      </c>
      <c r="F617" s="161">
        <f>IF('Cumulative Cost Share Budget'!$L617='Split CS budget (G)'!$L$1,'Cumulative Cost Share Budget'!F617,0)</f>
        <v>0</v>
      </c>
      <c r="G617" s="161">
        <f>IF('Cumulative Cost Share Budget'!$L617='Split CS budget (G)'!$L$1,'Cumulative Cost Share Budget'!G617,0)</f>
        <v>0</v>
      </c>
      <c r="H617" s="161">
        <f>IF('Cumulative Cost Share Budget'!$L617='Split CS budget (G)'!$L$1,'Cumulative Cost Share Budget'!H617,0)</f>
        <v>0</v>
      </c>
      <c r="I617" s="161">
        <f>IF('Cumulative Cost Share Budget'!$L617='Split CS budget (G)'!$L$1,'Cumulative Cost Share Budget'!I617,0)</f>
        <v>0</v>
      </c>
      <c r="J617" s="70">
        <f>SUM(E617:I617)</f>
        <v>0</v>
      </c>
      <c r="K617" s="2"/>
      <c r="L617" s="2"/>
      <c r="M617" s="2"/>
    </row>
    <row r="618" spans="1:17" hidden="1">
      <c r="A618" s="551">
        <f>IF('Cumulative Cost Share Budget'!$L618='Split CS budget (G)'!$L$1,'Cumulative Cost Share Budget'!A618,0)</f>
        <v>0</v>
      </c>
      <c r="B618" s="493">
        <f>IF('Cumulative Cost Share Budget'!L618='Split CS budget (G)'!$L$1,'Cumulative Cost Share Budget'!B618,0)</f>
        <v>0</v>
      </c>
      <c r="D618" s="3"/>
      <c r="E618" s="161">
        <f>IF('Cumulative Cost Share Budget'!$L618='Split CS budget (G)'!$L$1,'Cumulative Cost Share Budget'!E618,0)</f>
        <v>0</v>
      </c>
      <c r="F618" s="161">
        <f>IF('Cumulative Cost Share Budget'!$L618='Split CS budget (G)'!$L$1,'Cumulative Cost Share Budget'!F618,0)</f>
        <v>0</v>
      </c>
      <c r="G618" s="161">
        <f>IF('Cumulative Cost Share Budget'!$L618='Split CS budget (G)'!$L$1,'Cumulative Cost Share Budget'!G618,0)</f>
        <v>0</v>
      </c>
      <c r="H618" s="161">
        <f>IF('Cumulative Cost Share Budget'!$L618='Split CS budget (G)'!$L$1,'Cumulative Cost Share Budget'!H618,0)</f>
        <v>0</v>
      </c>
      <c r="I618" s="161">
        <f>IF('Cumulative Cost Share Budget'!$L618='Split CS budget (G)'!$L$1,'Cumulative Cost Share Budget'!I618,0)</f>
        <v>0</v>
      </c>
      <c r="J618" s="70">
        <f t="shared" ref="J618:J624" si="343">SUM(E618:I618)</f>
        <v>0</v>
      </c>
      <c r="K618" s="2"/>
      <c r="L618" s="2"/>
      <c r="M618" s="2"/>
    </row>
    <row r="619" spans="1:17" hidden="1">
      <c r="A619" s="551">
        <f>IF('Cumulative Cost Share Budget'!$L619='Split CS budget (G)'!$L$1,'Cumulative Cost Share Budget'!A619,0)</f>
        <v>0</v>
      </c>
      <c r="B619" s="493"/>
      <c r="D619" s="3"/>
      <c r="E619" s="161">
        <f>IF('Cumulative Cost Share Budget'!$L619='Split CS budget (G)'!$L$1,'Cumulative Cost Share Budget'!E619,0)</f>
        <v>0</v>
      </c>
      <c r="F619" s="161">
        <f>IF('Cumulative Cost Share Budget'!$L619='Split CS budget (G)'!$L$1,'Cumulative Cost Share Budget'!F619,0)</f>
        <v>0</v>
      </c>
      <c r="G619" s="161">
        <f>IF('Cumulative Cost Share Budget'!$L619='Split CS budget (G)'!$L$1,'Cumulative Cost Share Budget'!G619,0)</f>
        <v>0</v>
      </c>
      <c r="H619" s="161">
        <f>IF('Cumulative Cost Share Budget'!$L619='Split CS budget (G)'!$L$1,'Cumulative Cost Share Budget'!H619,0)</f>
        <v>0</v>
      </c>
      <c r="I619" s="161">
        <f>IF('Cumulative Cost Share Budget'!$L619='Split CS budget (G)'!$L$1,'Cumulative Cost Share Budget'!I619,0)</f>
        <v>0</v>
      </c>
      <c r="J619" s="70">
        <f t="shared" si="343"/>
        <v>0</v>
      </c>
      <c r="K619" s="2"/>
      <c r="L619" s="2"/>
      <c r="M619" s="2"/>
    </row>
    <row r="620" spans="1:17" hidden="1">
      <c r="A620" s="551">
        <f>IF('Cumulative Cost Share Budget'!$L620='Split CS budget (G)'!$L$1,'Cumulative Cost Share Budget'!A620,0)</f>
        <v>0</v>
      </c>
      <c r="B620" s="493"/>
      <c r="D620" s="3"/>
      <c r="E620" s="161">
        <f>IF('Cumulative Cost Share Budget'!$L620='Split CS budget (G)'!$L$1,'Cumulative Cost Share Budget'!E620,0)</f>
        <v>0</v>
      </c>
      <c r="F620" s="161">
        <f>IF('Cumulative Cost Share Budget'!$L620='Split CS budget (G)'!$L$1,'Cumulative Cost Share Budget'!F620,0)</f>
        <v>0</v>
      </c>
      <c r="G620" s="161">
        <f>IF('Cumulative Cost Share Budget'!$L620='Split CS budget (G)'!$L$1,'Cumulative Cost Share Budget'!G620,0)</f>
        <v>0</v>
      </c>
      <c r="H620" s="161">
        <f>IF('Cumulative Cost Share Budget'!$L620='Split CS budget (G)'!$L$1,'Cumulative Cost Share Budget'!H620,0)</f>
        <v>0</v>
      </c>
      <c r="I620" s="161">
        <f>IF('Cumulative Cost Share Budget'!$L620='Split CS budget (G)'!$L$1,'Cumulative Cost Share Budget'!I620,0)</f>
        <v>0</v>
      </c>
      <c r="J620" s="70">
        <f t="shared" si="343"/>
        <v>0</v>
      </c>
      <c r="K620" s="2"/>
      <c r="L620" s="2"/>
      <c r="M620" s="2"/>
    </row>
    <row r="621" spans="1:17" hidden="1">
      <c r="A621" s="551">
        <f>IF('Cumulative Cost Share Budget'!$L621='Split CS budget (G)'!$L$1,'Cumulative Cost Share Budget'!A621,0)</f>
        <v>0</v>
      </c>
      <c r="B621" s="493">
        <f>IF('Cumulative Cost Share Budget'!L619='Split CS budget (G)'!$L$1,'Cumulative Cost Share Budget'!B619,0)</f>
        <v>0</v>
      </c>
      <c r="D621" s="3"/>
      <c r="E621" s="161">
        <f>IF('Cumulative Cost Share Budget'!$L621='Split CS budget (G)'!$L$1,'Cumulative Cost Share Budget'!E621,0)</f>
        <v>0</v>
      </c>
      <c r="F621" s="161">
        <f>IF('Cumulative Cost Share Budget'!$L621='Split CS budget (G)'!$L$1,'Cumulative Cost Share Budget'!F621,0)</f>
        <v>0</v>
      </c>
      <c r="G621" s="161">
        <f>IF('Cumulative Cost Share Budget'!$L621='Split CS budget (G)'!$L$1,'Cumulative Cost Share Budget'!G621,0)</f>
        <v>0</v>
      </c>
      <c r="H621" s="161">
        <f>IF('Cumulative Cost Share Budget'!$L621='Split CS budget (G)'!$L$1,'Cumulative Cost Share Budget'!H621,0)</f>
        <v>0</v>
      </c>
      <c r="I621" s="161">
        <f>IF('Cumulative Cost Share Budget'!$L621='Split CS budget (G)'!$L$1,'Cumulative Cost Share Budget'!I621,0)</f>
        <v>0</v>
      </c>
      <c r="J621" s="70">
        <f t="shared" si="343"/>
        <v>0</v>
      </c>
      <c r="K621" s="2"/>
      <c r="L621" s="2"/>
      <c r="M621" s="2"/>
      <c r="N621" s="2"/>
      <c r="O621" s="2"/>
      <c r="P621" s="2"/>
    </row>
    <row r="622" spans="1:17" hidden="1">
      <c r="A622" s="551">
        <f>IF('Cumulative Cost Share Budget'!$L622='Split CS budget (G)'!$L$1,'Cumulative Cost Share Budget'!A622,0)</f>
        <v>0</v>
      </c>
      <c r="B622" s="493">
        <f>IF('Cumulative Cost Share Budget'!L620='Split CS budget (G)'!$L$1,'Cumulative Cost Share Budget'!B620,0)</f>
        <v>0</v>
      </c>
      <c r="D622" s="3"/>
      <c r="E622" s="161">
        <f>IF('Cumulative Cost Share Budget'!$L622='Split CS budget (G)'!$L$1,'Cumulative Cost Share Budget'!E622,0)</f>
        <v>0</v>
      </c>
      <c r="F622" s="161">
        <f>IF('Cumulative Cost Share Budget'!$L622='Split CS budget (G)'!$L$1,'Cumulative Cost Share Budget'!F622,0)</f>
        <v>0</v>
      </c>
      <c r="G622" s="161">
        <f>IF('Cumulative Cost Share Budget'!$L622='Split CS budget (G)'!$L$1,'Cumulative Cost Share Budget'!G622,0)</f>
        <v>0</v>
      </c>
      <c r="H622" s="161">
        <f>IF('Cumulative Cost Share Budget'!$L622='Split CS budget (G)'!$L$1,'Cumulative Cost Share Budget'!H622,0)</f>
        <v>0</v>
      </c>
      <c r="I622" s="161">
        <f>IF('Cumulative Cost Share Budget'!$L622='Split CS budget (G)'!$L$1,'Cumulative Cost Share Budget'!I622,0)</f>
        <v>0</v>
      </c>
      <c r="J622" s="70">
        <f t="shared" si="343"/>
        <v>0</v>
      </c>
      <c r="K622" s="2"/>
      <c r="L622" s="2"/>
      <c r="M622" s="2"/>
      <c r="N622" s="2"/>
      <c r="O622" s="2"/>
      <c r="P622" s="2"/>
    </row>
    <row r="623" spans="1:17" hidden="1">
      <c r="A623" s="551">
        <f>IF('Cumulative Cost Share Budget'!$L623='Split CS budget (G)'!$L$1,'Cumulative Cost Share Budget'!A623,0)</f>
        <v>0</v>
      </c>
      <c r="B623" s="493">
        <f>IF('Cumulative Cost Share Budget'!L623='Split CS budget (G)'!$L$1,'Cumulative Cost Share Budget'!B623,0)</f>
        <v>0</v>
      </c>
      <c r="D623" s="3"/>
      <c r="E623" s="161">
        <f>IF('Cumulative Cost Share Budget'!$L623='Split CS budget (G)'!$L$1,'Cumulative Cost Share Budget'!E623,0)</f>
        <v>0</v>
      </c>
      <c r="F623" s="161">
        <f>IF('Cumulative Cost Share Budget'!$L623='Split CS budget (G)'!$L$1,'Cumulative Cost Share Budget'!F623,0)</f>
        <v>0</v>
      </c>
      <c r="G623" s="161">
        <f>IF('Cumulative Cost Share Budget'!$L623='Split CS budget (G)'!$L$1,'Cumulative Cost Share Budget'!G623,0)</f>
        <v>0</v>
      </c>
      <c r="H623" s="161">
        <f>IF('Cumulative Cost Share Budget'!$L623='Split CS budget (G)'!$L$1,'Cumulative Cost Share Budget'!H623,0)</f>
        <v>0</v>
      </c>
      <c r="I623" s="161">
        <f>IF('Cumulative Cost Share Budget'!$L623='Split CS budget (G)'!$L$1,'Cumulative Cost Share Budget'!I623,0)</f>
        <v>0</v>
      </c>
      <c r="J623" s="70">
        <f t="shared" si="343"/>
        <v>0</v>
      </c>
      <c r="K623" s="2"/>
      <c r="L623" s="2"/>
      <c r="M623" s="2"/>
    </row>
    <row r="624" spans="1:17" hidden="1">
      <c r="A624" s="551">
        <f>IF('Cumulative Cost Share Budget'!$L624='Split CS budget (G)'!$L$1,'Cumulative Cost Share Budget'!A624,0)</f>
        <v>0</v>
      </c>
      <c r="B624" s="493">
        <f>IF('Cumulative Cost Share Budget'!L624='Split CS budget (G)'!$L$1,'Cumulative Cost Share Budget'!B624,0)</f>
        <v>0</v>
      </c>
      <c r="D624" s="3"/>
      <c r="E624" s="161">
        <f>IF('Cumulative Cost Share Budget'!$L624='Split CS budget (G)'!$L$1,'Cumulative Cost Share Budget'!E624,0)</f>
        <v>0</v>
      </c>
      <c r="F624" s="161">
        <f>IF('Cumulative Cost Share Budget'!$L624='Split CS budget (G)'!$L$1,'Cumulative Cost Share Budget'!F624,0)</f>
        <v>0</v>
      </c>
      <c r="G624" s="161">
        <f>IF('Cumulative Cost Share Budget'!$L624='Split CS budget (G)'!$L$1,'Cumulative Cost Share Budget'!G624,0)</f>
        <v>0</v>
      </c>
      <c r="H624" s="161">
        <f>IF('Cumulative Cost Share Budget'!$L624='Split CS budget (G)'!$L$1,'Cumulative Cost Share Budget'!H624,0)</f>
        <v>0</v>
      </c>
      <c r="I624" s="161">
        <f>IF('Cumulative Cost Share Budget'!$L624='Split CS budget (G)'!$L$1,'Cumulative Cost Share Budget'!I624,0)</f>
        <v>0</v>
      </c>
      <c r="J624" s="70">
        <f t="shared" si="343"/>
        <v>0</v>
      </c>
      <c r="K624" s="2"/>
      <c r="L624" s="2"/>
      <c r="M624" s="2"/>
    </row>
    <row r="625" spans="1:16">
      <c r="A625" s="740" t="s">
        <v>57</v>
      </c>
      <c r="B625" s="740"/>
      <c r="C625" s="740"/>
      <c r="D625" s="740"/>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6"/>
      <c r="B626" s="486"/>
      <c r="E626" s="3"/>
      <c r="F626" s="2"/>
      <c r="G626" s="2"/>
      <c r="H626" s="2"/>
      <c r="I626" s="2"/>
      <c r="J626" s="46"/>
      <c r="K626" s="2"/>
      <c r="L626" s="2"/>
      <c r="M626" s="2"/>
    </row>
    <row r="627" spans="1:16" hidden="1">
      <c r="A627" s="488" t="s">
        <v>122</v>
      </c>
      <c r="B627" s="497"/>
      <c r="C627" s="9"/>
      <c r="D627" s="229" t="s">
        <v>184</v>
      </c>
      <c r="E627" s="117">
        <f>IF('Cumulative Cost Share Budget'!$L623='Split CS budget (G)'!$L$1,'Cumulative Cost Share Budget'!E623,0)</f>
        <v>0</v>
      </c>
      <c r="F627" s="117">
        <f>IF('Cumulative Cost Share Budget'!$L623='Split CS budget (G)'!$L$1,'Cumulative Cost Share Budget'!F623,0)</f>
        <v>0</v>
      </c>
      <c r="G627" s="117">
        <f>IF('Cumulative Cost Share Budget'!$L623='Split CS budget (G)'!$L$1,'Cumulative Cost Share Budget'!G623,0)</f>
        <v>0</v>
      </c>
      <c r="H627" s="117">
        <f>IF('Cumulative Cost Share Budget'!$L623='Split CS budget (G)'!$L$1,'Cumulative Cost Share Budget'!H623,0)</f>
        <v>0</v>
      </c>
      <c r="I627" s="117">
        <f>IF('Cumulative Cost Share Budget'!$L623='Split CS budget (G)'!$L$1,'Cumulative Cost Share Budget'!I623,0)</f>
        <v>0</v>
      </c>
      <c r="J627" s="73"/>
      <c r="K627" s="2"/>
      <c r="L627" s="2"/>
      <c r="M627" s="2"/>
    </row>
    <row r="628" spans="1:16" hidden="1">
      <c r="A628" s="486"/>
      <c r="B628" s="486"/>
      <c r="D628" s="229" t="s">
        <v>264</v>
      </c>
      <c r="E628" s="117">
        <f>IF('Cumulative Cost Share Budget'!$L624='Split CS budget (G)'!$L$1,'Cumulative Cost Share Budget'!E624,0)</f>
        <v>0</v>
      </c>
      <c r="F628" s="117">
        <f>IF('Cumulative Cost Share Budget'!$L624='Split CS budget (G)'!$L$1,'Cumulative Cost Share Budget'!F624,0)</f>
        <v>0</v>
      </c>
      <c r="G628" s="117">
        <f>IF('Cumulative Cost Share Budget'!$L624='Split CS budget (G)'!$L$1,'Cumulative Cost Share Budget'!G624,0)</f>
        <v>0</v>
      </c>
      <c r="H628" s="117">
        <f>IF('Cumulative Cost Share Budget'!$L624='Split CS budget (G)'!$L$1,'Cumulative Cost Share Budget'!H624,0)</f>
        <v>0</v>
      </c>
      <c r="I628" s="117">
        <f>IF('Cumulative Cost Share Budget'!$L624='Split CS budget (G)'!$L$1,'Cumulative Cost Share Budget'!I624,0)</f>
        <v>0</v>
      </c>
      <c r="J628" s="73"/>
      <c r="K628" s="2"/>
      <c r="L628" s="2"/>
      <c r="M628" s="2"/>
    </row>
    <row r="629" spans="1:16" hidden="1">
      <c r="A629" s="488" t="s">
        <v>169</v>
      </c>
      <c r="B629" s="551">
        <f>IF('Cumulative Cost Share Budget'!$L629='Split CS budget (G)'!$L$1,'Cumulative Cost Share Budget'!B629,0)</f>
        <v>0</v>
      </c>
      <c r="C629" s="9"/>
      <c r="D629" s="229" t="s">
        <v>265</v>
      </c>
      <c r="E629" s="117">
        <f>IF('Cumulative Cost Share Budget'!$L625='Split CS budget (G)'!$L$1,'Cumulative Cost Share Budget'!E625,0)</f>
        <v>0</v>
      </c>
      <c r="F629" s="117">
        <f>IF('Cumulative Cost Share Budget'!$L625='Split CS budget (G)'!$L$1,'Cumulative Cost Share Budget'!F625,0)</f>
        <v>0</v>
      </c>
      <c r="G629" s="117">
        <f>IF('Cumulative Cost Share Budget'!$L625='Split CS budget (G)'!$L$1,'Cumulative Cost Share Budget'!G625,0)</f>
        <v>0</v>
      </c>
      <c r="H629" s="117">
        <f>IF('Cumulative Cost Share Budget'!$L625='Split CS budget (G)'!$L$1,'Cumulative Cost Share Budget'!H625,0)</f>
        <v>0</v>
      </c>
      <c r="I629" s="117">
        <f>IF('Cumulative Cost Share Budget'!$L625='Split CS budget (G)'!$L$1,'Cumulative Cost Share Budget'!I625,0)</f>
        <v>0</v>
      </c>
      <c r="J629" s="73"/>
      <c r="K629" s="2"/>
      <c r="L629" s="2"/>
      <c r="M629" s="2"/>
    </row>
    <row r="630" spans="1:16" hidden="1">
      <c r="A630" s="800">
        <f>IF('Cumulative Cost Share Budget'!L630='Split CS budget (G)'!$L$1,'Cumulative Cost Share Budget'!A630,0)</f>
        <v>0</v>
      </c>
      <c r="B630" s="486"/>
      <c r="D630" s="229" t="s">
        <v>266</v>
      </c>
      <c r="E630" s="117">
        <f>IF('Cumulative Cost Share Budget'!$L626='Split CS budget (G)'!$L$1,'Cumulative Cost Share Budget'!E626,0)</f>
        <v>0</v>
      </c>
      <c r="F630" s="117">
        <f>IF('Cumulative Cost Share Budget'!$L626='Split CS budget (G)'!$L$1,'Cumulative Cost Share Budget'!F626,0)</f>
        <v>0</v>
      </c>
      <c r="G630" s="117">
        <f>IF('Cumulative Cost Share Budget'!$L626='Split CS budget (G)'!$L$1,'Cumulative Cost Share Budget'!G626,0)</f>
        <v>0</v>
      </c>
      <c r="H630" s="117">
        <f>IF('Cumulative Cost Share Budget'!$L626='Split CS budget (G)'!$L$1,'Cumulative Cost Share Budget'!H626,0)</f>
        <v>0</v>
      </c>
      <c r="I630" s="117">
        <f>IF('Cumulative Cost Share Budget'!$L626='Split CS budget (G)'!$L$1,'Cumulative Cost Share Budget'!I626,0)</f>
        <v>0</v>
      </c>
      <c r="J630" s="46"/>
      <c r="K630" s="2"/>
      <c r="L630" s="2"/>
      <c r="M630" s="2"/>
    </row>
    <row r="631" spans="1:16" hidden="1">
      <c r="A631" s="800"/>
      <c r="B631" s="489" t="s">
        <v>41</v>
      </c>
      <c r="C631" s="68" t="s">
        <v>42</v>
      </c>
      <c r="D631" s="26"/>
      <c r="E631" s="14"/>
      <c r="F631" s="14"/>
      <c r="G631" s="14"/>
      <c r="H631" s="14"/>
      <c r="I631" s="14"/>
      <c r="J631" s="46"/>
      <c r="K631" s="2"/>
      <c r="L631" s="2"/>
      <c r="M631" s="2"/>
    </row>
    <row r="632" spans="1:16" hidden="1">
      <c r="A632" s="801"/>
      <c r="B632" s="498" t="s">
        <v>43</v>
      </c>
      <c r="C632" s="116">
        <f>IF('Cumulative Cost Share Budget'!$L632='Split CS budget (G)'!$L$1,'Cumulative Cost Share Budget'!C632,0)</f>
        <v>0</v>
      </c>
      <c r="D632" s="26"/>
      <c r="E632" s="235">
        <f>IF('Cumulative Cost Share Budget'!$L632='Split CS budget (G)'!$L$1,'Cumulative Cost Share Budget'!E632,0)</f>
        <v>0</v>
      </c>
      <c r="F632" s="235">
        <f>IF('Cumulative Cost Share Budget'!$L632='Split CS budget (G)'!$L$1,'Cumulative Cost Share Budget'!F632,0)</f>
        <v>0</v>
      </c>
      <c r="G632" s="235">
        <f>IF('Cumulative Cost Share Budget'!$L632='Split CS budget (G)'!$L$1,'Cumulative Cost Share Budget'!G632,0)</f>
        <v>0</v>
      </c>
      <c r="H632" s="235">
        <f>IF('Cumulative Cost Share Budget'!$L632='Split CS budget (G)'!$L$1,'Cumulative Cost Share Budget'!H632,0)</f>
        <v>0</v>
      </c>
      <c r="I632" s="235">
        <f>IF('Cumulative Cost Share Budget'!$L632='Split CS budget (G)'!$L$1,'Cumulative Cost Share Budget'!I632,0)</f>
        <v>0</v>
      </c>
      <c r="J632" s="158">
        <f t="shared" ref="J632:J637" si="345">SUM(E632:I632)</f>
        <v>0</v>
      </c>
      <c r="K632" s="2"/>
      <c r="L632" s="2"/>
      <c r="M632" s="2"/>
    </row>
    <row r="633" spans="1:16" hidden="1">
      <c r="A633" s="801"/>
      <c r="B633" s="498" t="s">
        <v>44</v>
      </c>
      <c r="C633" s="116">
        <f>IF('Cumulative Cost Share Budget'!$L633='Split CS budget (G)'!$L$1,'Cumulative Cost Share Budget'!C633,0)</f>
        <v>0</v>
      </c>
      <c r="D633" s="26"/>
      <c r="E633" s="235">
        <f>IF('Cumulative Cost Share Budget'!$L633='Split CS budget (G)'!$L$1,'Cumulative Cost Share Budget'!E633,0)</f>
        <v>0</v>
      </c>
      <c r="F633" s="235">
        <f>IF('Cumulative Cost Share Budget'!$L633='Split CS budget (G)'!$L$1,'Cumulative Cost Share Budget'!F633,0)</f>
        <v>0</v>
      </c>
      <c r="G633" s="235">
        <f>IF('Cumulative Cost Share Budget'!$L633='Split CS budget (G)'!$L$1,'Cumulative Cost Share Budget'!G633,0)</f>
        <v>0</v>
      </c>
      <c r="H633" s="235">
        <f>IF('Cumulative Cost Share Budget'!$L633='Split CS budget (G)'!$L$1,'Cumulative Cost Share Budget'!H633,0)</f>
        <v>0</v>
      </c>
      <c r="I633" s="235">
        <f>IF('Cumulative Cost Share Budget'!$L633='Split CS budget (G)'!$L$1,'Cumulative Cost Share Budget'!I633,0)</f>
        <v>0</v>
      </c>
      <c r="J633" s="158">
        <f t="shared" si="345"/>
        <v>0</v>
      </c>
      <c r="K633" s="2"/>
      <c r="L633" s="2"/>
      <c r="M633" s="2"/>
    </row>
    <row r="634" spans="1:16" hidden="1">
      <c r="A634" s="801"/>
      <c r="B634" s="498" t="s">
        <v>182</v>
      </c>
      <c r="C634" s="116">
        <f>IF('Cumulative Cost Share Budget'!$L634='Split CS budget (G)'!$L$1,'Cumulative Cost Share Budget'!C634,0)</f>
        <v>0</v>
      </c>
      <c r="D634" s="26"/>
      <c r="E634" s="235">
        <f>IF('Cumulative Cost Share Budget'!$L634='Split CS budget (G)'!$L$1,'Cumulative Cost Share Budget'!E634,0)</f>
        <v>0</v>
      </c>
      <c r="F634" s="235">
        <f>IF('Cumulative Cost Share Budget'!$L634='Split CS budget (G)'!$L$1,'Cumulative Cost Share Budget'!F634,0)</f>
        <v>0</v>
      </c>
      <c r="G634" s="235">
        <f>IF('Cumulative Cost Share Budget'!$L634='Split CS budget (G)'!$L$1,'Cumulative Cost Share Budget'!G634,0)</f>
        <v>0</v>
      </c>
      <c r="H634" s="235">
        <f>IF('Cumulative Cost Share Budget'!$L634='Split CS budget (G)'!$L$1,'Cumulative Cost Share Budget'!H634,0)</f>
        <v>0</v>
      </c>
      <c r="I634" s="235">
        <f>IF('Cumulative Cost Share Budget'!$L634='Split CS budget (G)'!$L$1,'Cumulative Cost Share Budget'!I634,0)</f>
        <v>0</v>
      </c>
      <c r="J634" s="158">
        <f t="shared" si="345"/>
        <v>0</v>
      </c>
      <c r="K634" s="2"/>
      <c r="L634" s="2"/>
      <c r="M634" s="2"/>
    </row>
    <row r="635" spans="1:16" hidden="1">
      <c r="A635" s="801"/>
      <c r="B635" s="498" t="s">
        <v>45</v>
      </c>
      <c r="C635" s="116">
        <f>IF('Cumulative Cost Share Budget'!$L635='Split CS budget (G)'!$L$1,'Cumulative Cost Share Budget'!C635,0)</f>
        <v>0</v>
      </c>
      <c r="D635" s="26"/>
      <c r="E635" s="235">
        <f>IF('Cumulative Cost Share Budget'!$L635='Split CS budget (G)'!$L$1,'Cumulative Cost Share Budget'!E635,0)</f>
        <v>0</v>
      </c>
      <c r="F635" s="235">
        <f>IF('Cumulative Cost Share Budget'!$L635='Split CS budget (G)'!$L$1,'Cumulative Cost Share Budget'!F635,0)</f>
        <v>0</v>
      </c>
      <c r="G635" s="235">
        <f>IF('Cumulative Cost Share Budget'!$L635='Split CS budget (G)'!$L$1,'Cumulative Cost Share Budget'!G635,0)</f>
        <v>0</v>
      </c>
      <c r="H635" s="235">
        <f>IF('Cumulative Cost Share Budget'!$L635='Split CS budget (G)'!$L$1,'Cumulative Cost Share Budget'!H635,0)</f>
        <v>0</v>
      </c>
      <c r="I635" s="235">
        <f>IF('Cumulative Cost Share Budget'!$L635='Split CS budget (G)'!$L$1,'Cumulative Cost Share Budget'!I635,0)</f>
        <v>0</v>
      </c>
      <c r="J635" s="158">
        <f t="shared" si="345"/>
        <v>0</v>
      </c>
      <c r="K635" s="2"/>
      <c r="L635" s="2"/>
      <c r="M635" s="8"/>
      <c r="N635" s="2"/>
      <c r="O635" s="2"/>
      <c r="P635" s="2"/>
    </row>
    <row r="636" spans="1:16" hidden="1">
      <c r="A636" s="801"/>
      <c r="B636" s="498" t="s">
        <v>46</v>
      </c>
      <c r="C636" s="116">
        <f>IF('Cumulative Cost Share Budget'!$L636='Split CS budget (G)'!$L$1,'Cumulative Cost Share Budget'!C636,0)</f>
        <v>0</v>
      </c>
      <c r="D636" s="26"/>
      <c r="E636" s="235">
        <f>IF('Cumulative Cost Share Budget'!$L636='Split CS budget (G)'!$L$1,'Cumulative Cost Share Budget'!E636,0)</f>
        <v>0</v>
      </c>
      <c r="F636" s="235">
        <f>IF('Cumulative Cost Share Budget'!$L636='Split CS budget (G)'!$L$1,'Cumulative Cost Share Budget'!F636,0)</f>
        <v>0</v>
      </c>
      <c r="G636" s="235">
        <f>IF('Cumulative Cost Share Budget'!$L636='Split CS budget (G)'!$L$1,'Cumulative Cost Share Budget'!G636,0)</f>
        <v>0</v>
      </c>
      <c r="H636" s="235">
        <f>IF('Cumulative Cost Share Budget'!$L636='Split CS budget (G)'!$L$1,'Cumulative Cost Share Budget'!H636,0)</f>
        <v>0</v>
      </c>
      <c r="I636" s="235">
        <f>IF('Cumulative Cost Share Budget'!$L636='Split CS budget (G)'!$L$1,'Cumulative Cost Share Budget'!I636,0)</f>
        <v>0</v>
      </c>
      <c r="J636" s="158">
        <f t="shared" si="345"/>
        <v>0</v>
      </c>
      <c r="K636" s="2"/>
      <c r="L636" s="2"/>
      <c r="M636" s="2"/>
    </row>
    <row r="637" spans="1:16" hidden="1">
      <c r="A637" s="801"/>
      <c r="B637" s="498" t="s">
        <v>47</v>
      </c>
      <c r="C637" s="116">
        <f>IF('Cumulative Cost Share Budget'!$L637='Split CS budget (G)'!$L$1,'Cumulative Cost Share Budget'!C637,0)</f>
        <v>0</v>
      </c>
      <c r="D637" s="26"/>
      <c r="E637" s="235">
        <f>IF('Cumulative Cost Share Budget'!$L637='Split CS budget (G)'!$L$1,'Cumulative Cost Share Budget'!E637,0)</f>
        <v>0</v>
      </c>
      <c r="F637" s="235">
        <f>IF('Cumulative Cost Share Budget'!$L637='Split CS budget (G)'!$L$1,'Cumulative Cost Share Budget'!F637,0)</f>
        <v>0</v>
      </c>
      <c r="G637" s="235">
        <f>IF('Cumulative Cost Share Budget'!$L637='Split CS budget (G)'!$L$1,'Cumulative Cost Share Budget'!G637,0)</f>
        <v>0</v>
      </c>
      <c r="H637" s="235">
        <f>IF('Cumulative Cost Share Budget'!$L637='Split CS budget (G)'!$L$1,'Cumulative Cost Share Budget'!H637,0)</f>
        <v>0</v>
      </c>
      <c r="I637" s="235">
        <f>IF('Cumulative Cost Share Budget'!$L637='Split CS budget (G)'!$L$1,'Cumulative Cost Share Budget'!I637,0)</f>
        <v>0</v>
      </c>
      <c r="J637" s="158">
        <f t="shared" si="345"/>
        <v>0</v>
      </c>
      <c r="K637" s="2"/>
      <c r="L637" s="2"/>
      <c r="M637" s="2"/>
    </row>
    <row r="638" spans="1:16" hidden="1">
      <c r="A638" s="740" t="s">
        <v>57</v>
      </c>
      <c r="B638" s="740"/>
      <c r="C638" s="740"/>
      <c r="D638" s="740"/>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8" t="s">
        <v>122</v>
      </c>
      <c r="B640" s="497"/>
      <c r="C640" s="9"/>
      <c r="D640" s="229" t="s">
        <v>184</v>
      </c>
      <c r="E640" s="117">
        <f>IF('Cumulative Cost Share Budget'!$L636='Split CS budget (G)'!$L$1,'Cumulative Cost Share Budget'!E636,0)</f>
        <v>0</v>
      </c>
      <c r="F640" s="117">
        <f>IF('Cumulative Cost Share Budget'!$L636='Split CS budget (G)'!$L$1,'Cumulative Cost Share Budget'!F636,0)</f>
        <v>0</v>
      </c>
      <c r="G640" s="117">
        <f>IF('Cumulative Cost Share Budget'!$L636='Split CS budget (G)'!$L$1,'Cumulative Cost Share Budget'!G636,0)</f>
        <v>0</v>
      </c>
      <c r="H640" s="117">
        <f>IF('Cumulative Cost Share Budget'!$L636='Split CS budget (G)'!$L$1,'Cumulative Cost Share Budget'!H636,0)</f>
        <v>0</v>
      </c>
      <c r="I640" s="117">
        <f>IF('Cumulative Cost Share Budget'!$L636='Split CS budget (G)'!$L$1,'Cumulative Cost Share Budget'!I636,0)</f>
        <v>0</v>
      </c>
      <c r="J640" s="73"/>
      <c r="K640" s="2"/>
      <c r="L640" s="2"/>
      <c r="M640" s="2"/>
    </row>
    <row r="641" spans="1:17" hidden="1">
      <c r="A641" s="486"/>
      <c r="B641" s="486"/>
      <c r="D641" s="229" t="s">
        <v>264</v>
      </c>
      <c r="E641" s="117">
        <f>IF('Cumulative Cost Share Budget'!$L637='Split CS budget (G)'!$L$1,'Cumulative Cost Share Budget'!E637,0)</f>
        <v>0</v>
      </c>
      <c r="F641" s="117">
        <f>IF('Cumulative Cost Share Budget'!$L637='Split CS budget (G)'!$L$1,'Cumulative Cost Share Budget'!F637,0)</f>
        <v>0</v>
      </c>
      <c r="G641" s="117">
        <f>IF('Cumulative Cost Share Budget'!$L637='Split CS budget (G)'!$L$1,'Cumulative Cost Share Budget'!G637,0)</f>
        <v>0</v>
      </c>
      <c r="H641" s="117">
        <f>IF('Cumulative Cost Share Budget'!$L637='Split CS budget (G)'!$L$1,'Cumulative Cost Share Budget'!H637,0)</f>
        <v>0</v>
      </c>
      <c r="I641" s="117">
        <f>IF('Cumulative Cost Share Budget'!$L637='Split CS budget (G)'!$L$1,'Cumulative Cost Share Budget'!I637,0)</f>
        <v>0</v>
      </c>
      <c r="J641" s="73"/>
      <c r="K641" s="2"/>
      <c r="L641" s="2"/>
      <c r="M641" s="2"/>
    </row>
    <row r="642" spans="1:17" hidden="1">
      <c r="A642" s="488" t="s">
        <v>169</v>
      </c>
      <c r="B642" s="551">
        <f>IF('Cumulative Cost Share Budget'!$L642='Split CS budget (G)'!$L$1,'Cumulative Cost Share Budget'!B642,0)</f>
        <v>0</v>
      </c>
      <c r="C642" s="9"/>
      <c r="D642" s="229" t="s">
        <v>265</v>
      </c>
      <c r="E642" s="117">
        <f>IF('Cumulative Cost Share Budget'!$L638='Split CS budget (G)'!$L$1,'Cumulative Cost Share Budget'!E638,0)</f>
        <v>0</v>
      </c>
      <c r="F642" s="117">
        <f>IF('Cumulative Cost Share Budget'!$L638='Split CS budget (G)'!$L$1,'Cumulative Cost Share Budget'!F638,0)</f>
        <v>0</v>
      </c>
      <c r="G642" s="117">
        <f>IF('Cumulative Cost Share Budget'!$L638='Split CS budget (G)'!$L$1,'Cumulative Cost Share Budget'!G638,0)</f>
        <v>0</v>
      </c>
      <c r="H642" s="117">
        <f>IF('Cumulative Cost Share Budget'!$L638='Split CS budget (G)'!$L$1,'Cumulative Cost Share Budget'!H638,0)</f>
        <v>0</v>
      </c>
      <c r="I642" s="117">
        <f>IF('Cumulative Cost Share Budget'!$L638='Split CS budget (G)'!$L$1,'Cumulative Cost Share Budget'!I638,0)</f>
        <v>0</v>
      </c>
      <c r="J642" s="73"/>
      <c r="K642" s="2"/>
      <c r="L642" s="2"/>
      <c r="M642" s="2"/>
    </row>
    <row r="643" spans="1:17" hidden="1">
      <c r="A643" s="800">
        <f>IF('Cumulative Cost Share Budget'!L643='Split CS budget (G)'!$L$1,'Cumulative Cost Share Budget'!A643,0)</f>
        <v>0</v>
      </c>
      <c r="B643" s="486"/>
      <c r="D643" s="229" t="s">
        <v>266</v>
      </c>
      <c r="E643" s="117">
        <f>IF('Cumulative Cost Share Budget'!$L639='Split CS budget (G)'!$L$1,'Cumulative Cost Share Budget'!E639,0)</f>
        <v>0</v>
      </c>
      <c r="F643" s="117">
        <f>IF('Cumulative Cost Share Budget'!$L639='Split CS budget (G)'!$L$1,'Cumulative Cost Share Budget'!F639,0)</f>
        <v>0</v>
      </c>
      <c r="G643" s="117">
        <f>IF('Cumulative Cost Share Budget'!$L639='Split CS budget (G)'!$L$1,'Cumulative Cost Share Budget'!G639,0)</f>
        <v>0</v>
      </c>
      <c r="H643" s="117">
        <f>IF('Cumulative Cost Share Budget'!$L639='Split CS budget (G)'!$L$1,'Cumulative Cost Share Budget'!H639,0)</f>
        <v>0</v>
      </c>
      <c r="I643" s="117">
        <f>IF('Cumulative Cost Share Budget'!$L639='Split CS budget (G)'!$L$1,'Cumulative Cost Share Budget'!I639,0)</f>
        <v>0</v>
      </c>
      <c r="J643" s="46"/>
      <c r="K643" s="2"/>
      <c r="L643" s="2"/>
      <c r="M643" s="2"/>
    </row>
    <row r="644" spans="1:17" hidden="1">
      <c r="A644" s="800"/>
      <c r="B644" s="489" t="s">
        <v>41</v>
      </c>
      <c r="C644" s="68" t="s">
        <v>42</v>
      </c>
      <c r="D644" s="26"/>
      <c r="E644" s="14"/>
      <c r="F644" s="14"/>
      <c r="G644" s="14"/>
      <c r="H644" s="14"/>
      <c r="I644" s="14"/>
      <c r="J644" s="46"/>
      <c r="K644" s="2"/>
      <c r="L644" s="2"/>
      <c r="M644" s="2"/>
    </row>
    <row r="645" spans="1:17" hidden="1">
      <c r="A645" s="801"/>
      <c r="B645" s="498" t="s">
        <v>43</v>
      </c>
      <c r="C645" s="116">
        <f>IF('Cumulative Cost Share Budget'!$L645='Split CS budget (G)'!$L$1,'Cumulative Cost Share Budget'!C645,0)</f>
        <v>0</v>
      </c>
      <c r="D645" s="26"/>
      <c r="E645" s="235">
        <f>IF('Cumulative Cost Share Budget'!$L645='Split CS budget (G)'!$L$1,'Cumulative Cost Share Budget'!E645,0)</f>
        <v>0</v>
      </c>
      <c r="F645" s="235">
        <f>IF('Cumulative Cost Share Budget'!$L645='Split CS budget (G)'!$L$1,'Cumulative Cost Share Budget'!F645,0)</f>
        <v>0</v>
      </c>
      <c r="G645" s="235">
        <f>IF('Cumulative Cost Share Budget'!$L645='Split CS budget (G)'!$L$1,'Cumulative Cost Share Budget'!G645,0)</f>
        <v>0</v>
      </c>
      <c r="H645" s="235">
        <f>IF('Cumulative Cost Share Budget'!$L645='Split CS budget (G)'!$L$1,'Cumulative Cost Share Budget'!H645,0)</f>
        <v>0</v>
      </c>
      <c r="I645" s="235">
        <f>IF('Cumulative Cost Share Budget'!$L645='Split CS budget (G)'!$L$1,'Cumulative Cost Share Budget'!I645,0)</f>
        <v>0</v>
      </c>
      <c r="J645" s="158">
        <f t="shared" ref="J645:J650" si="347">SUM(E645:I645)</f>
        <v>0</v>
      </c>
      <c r="K645" s="2"/>
      <c r="L645" s="2"/>
      <c r="M645" s="2"/>
    </row>
    <row r="646" spans="1:17" hidden="1">
      <c r="A646" s="801"/>
      <c r="B646" s="498" t="s">
        <v>44</v>
      </c>
      <c r="C646" s="116">
        <f>IF('Cumulative Cost Share Budget'!$L646='Split CS budget (G)'!$L$1,'Cumulative Cost Share Budget'!C646,0)</f>
        <v>0</v>
      </c>
      <c r="D646" s="26"/>
      <c r="E646" s="235">
        <f>IF('Cumulative Cost Share Budget'!$L646='Split CS budget (G)'!$L$1,'Cumulative Cost Share Budget'!E646,0)</f>
        <v>0</v>
      </c>
      <c r="F646" s="235">
        <f>IF('Cumulative Cost Share Budget'!$L646='Split CS budget (G)'!$L$1,'Cumulative Cost Share Budget'!F646,0)</f>
        <v>0</v>
      </c>
      <c r="G646" s="235">
        <f>IF('Cumulative Cost Share Budget'!$L646='Split CS budget (G)'!$L$1,'Cumulative Cost Share Budget'!G646,0)</f>
        <v>0</v>
      </c>
      <c r="H646" s="235">
        <f>IF('Cumulative Cost Share Budget'!$L646='Split CS budget (G)'!$L$1,'Cumulative Cost Share Budget'!H646,0)</f>
        <v>0</v>
      </c>
      <c r="I646" s="235">
        <f>IF('Cumulative Cost Share Budget'!$L646='Split CS budget (G)'!$L$1,'Cumulative Cost Share Budget'!I646,0)</f>
        <v>0</v>
      </c>
      <c r="J646" s="158">
        <f t="shared" si="347"/>
        <v>0</v>
      </c>
      <c r="K646" s="2"/>
      <c r="L646" s="2"/>
      <c r="M646" s="2"/>
    </row>
    <row r="647" spans="1:17" hidden="1">
      <c r="A647" s="801"/>
      <c r="B647" s="498" t="s">
        <v>182</v>
      </c>
      <c r="C647" s="116">
        <f>IF('Cumulative Cost Share Budget'!$L647='Split CS budget (G)'!$L$1,'Cumulative Cost Share Budget'!C647,0)</f>
        <v>0</v>
      </c>
      <c r="D647" s="26"/>
      <c r="E647" s="235">
        <f>IF('Cumulative Cost Share Budget'!$L647='Split CS budget (G)'!$L$1,'Cumulative Cost Share Budget'!E647,0)</f>
        <v>0</v>
      </c>
      <c r="F647" s="235">
        <f>IF('Cumulative Cost Share Budget'!$L647='Split CS budget (G)'!$L$1,'Cumulative Cost Share Budget'!F647,0)</f>
        <v>0</v>
      </c>
      <c r="G647" s="235">
        <f>IF('Cumulative Cost Share Budget'!$L647='Split CS budget (G)'!$L$1,'Cumulative Cost Share Budget'!G647,0)</f>
        <v>0</v>
      </c>
      <c r="H647" s="235">
        <f>IF('Cumulative Cost Share Budget'!$L647='Split CS budget (G)'!$L$1,'Cumulative Cost Share Budget'!H647,0)</f>
        <v>0</v>
      </c>
      <c r="I647" s="235">
        <f>IF('Cumulative Cost Share Budget'!$L647='Split CS budget (G)'!$L$1,'Cumulative Cost Share Budget'!I647,0)</f>
        <v>0</v>
      </c>
      <c r="J647" s="158">
        <f t="shared" si="347"/>
        <v>0</v>
      </c>
      <c r="K647" s="2"/>
      <c r="L647" s="2"/>
      <c r="M647" s="2"/>
    </row>
    <row r="648" spans="1:17" hidden="1">
      <c r="A648" s="801"/>
      <c r="B648" s="498" t="s">
        <v>45</v>
      </c>
      <c r="C648" s="116">
        <f>IF('Cumulative Cost Share Budget'!$L648='Split CS budget (G)'!$L$1,'Cumulative Cost Share Budget'!C648,0)</f>
        <v>0</v>
      </c>
      <c r="D648" s="26"/>
      <c r="E648" s="235">
        <f>IF('Cumulative Cost Share Budget'!$L648='Split CS budget (G)'!$L$1,'Cumulative Cost Share Budget'!E648,0)</f>
        <v>0</v>
      </c>
      <c r="F648" s="235">
        <f>IF('Cumulative Cost Share Budget'!$L648='Split CS budget (G)'!$L$1,'Cumulative Cost Share Budget'!F648,0)</f>
        <v>0</v>
      </c>
      <c r="G648" s="235">
        <f>IF('Cumulative Cost Share Budget'!$L648='Split CS budget (G)'!$L$1,'Cumulative Cost Share Budget'!G648,0)</f>
        <v>0</v>
      </c>
      <c r="H648" s="235">
        <f>IF('Cumulative Cost Share Budget'!$L648='Split CS budget (G)'!$L$1,'Cumulative Cost Share Budget'!H648,0)</f>
        <v>0</v>
      </c>
      <c r="I648" s="235">
        <f>IF('Cumulative Cost Share Budget'!$L648='Split CS budget (G)'!$L$1,'Cumulative Cost Share Budget'!I648,0)</f>
        <v>0</v>
      </c>
      <c r="J648" s="158">
        <f t="shared" si="347"/>
        <v>0</v>
      </c>
      <c r="K648" s="2"/>
      <c r="L648" s="2"/>
      <c r="M648" s="8"/>
      <c r="N648" s="2"/>
      <c r="O648" s="2"/>
      <c r="P648" s="2"/>
      <c r="Q648" s="2"/>
    </row>
    <row r="649" spans="1:17" hidden="1">
      <c r="A649" s="801"/>
      <c r="B649" s="498" t="s">
        <v>46</v>
      </c>
      <c r="C649" s="116">
        <f>IF('Cumulative Cost Share Budget'!$L649='Split CS budget (G)'!$L$1,'Cumulative Cost Share Budget'!C649,0)</f>
        <v>0</v>
      </c>
      <c r="D649" s="26"/>
      <c r="E649" s="235">
        <f>IF('Cumulative Cost Share Budget'!$L649='Split CS budget (G)'!$L$1,'Cumulative Cost Share Budget'!E649,0)</f>
        <v>0</v>
      </c>
      <c r="F649" s="235">
        <f>IF('Cumulative Cost Share Budget'!$L649='Split CS budget (G)'!$L$1,'Cumulative Cost Share Budget'!F649,0)</f>
        <v>0</v>
      </c>
      <c r="G649" s="235">
        <f>IF('Cumulative Cost Share Budget'!$L649='Split CS budget (G)'!$L$1,'Cumulative Cost Share Budget'!G649,0)</f>
        <v>0</v>
      </c>
      <c r="H649" s="235">
        <f>IF('Cumulative Cost Share Budget'!$L649='Split CS budget (G)'!$L$1,'Cumulative Cost Share Budget'!H649,0)</f>
        <v>0</v>
      </c>
      <c r="I649" s="235">
        <f>IF('Cumulative Cost Share Budget'!$L649='Split CS budget (G)'!$L$1,'Cumulative Cost Share Budget'!I649,0)</f>
        <v>0</v>
      </c>
      <c r="J649" s="158">
        <f t="shared" si="347"/>
        <v>0</v>
      </c>
      <c r="K649" s="2"/>
      <c r="L649" s="2"/>
      <c r="M649" s="2"/>
      <c r="N649" s="8"/>
      <c r="O649" s="8"/>
      <c r="P649" s="8"/>
    </row>
    <row r="650" spans="1:17" hidden="1">
      <c r="A650" s="801"/>
      <c r="B650" s="498" t="s">
        <v>47</v>
      </c>
      <c r="C650" s="116">
        <f>IF('Cumulative Cost Share Budget'!$L650='Split CS budget (G)'!$L$1,'Cumulative Cost Share Budget'!C650,0)</f>
        <v>0</v>
      </c>
      <c r="D650" s="26"/>
      <c r="E650" s="235">
        <f>IF('Cumulative Cost Share Budget'!$L650='Split CS budget (G)'!$L$1,'Cumulative Cost Share Budget'!E650,0)</f>
        <v>0</v>
      </c>
      <c r="F650" s="235">
        <f>IF('Cumulative Cost Share Budget'!$L650='Split CS budget (G)'!$L$1,'Cumulative Cost Share Budget'!F650,0)</f>
        <v>0</v>
      </c>
      <c r="G650" s="235">
        <f>IF('Cumulative Cost Share Budget'!$L650='Split CS budget (G)'!$L$1,'Cumulative Cost Share Budget'!G650,0)</f>
        <v>0</v>
      </c>
      <c r="H650" s="235">
        <f>IF('Cumulative Cost Share Budget'!$L650='Split CS budget (G)'!$L$1,'Cumulative Cost Share Budget'!H650,0)</f>
        <v>0</v>
      </c>
      <c r="I650" s="235">
        <f>IF('Cumulative Cost Share Budget'!$L650='Split CS budget (G)'!$L$1,'Cumulative Cost Share Budget'!I650,0)</f>
        <v>0</v>
      </c>
      <c r="J650" s="158">
        <f t="shared" si="347"/>
        <v>0</v>
      </c>
      <c r="K650" s="29"/>
      <c r="L650" s="29"/>
      <c r="N650" s="8"/>
      <c r="O650" s="8"/>
      <c r="P650" s="8"/>
    </row>
    <row r="651" spans="1:17" hidden="1">
      <c r="A651" s="740" t="s">
        <v>57</v>
      </c>
      <c r="B651" s="740"/>
      <c r="C651" s="740"/>
      <c r="D651" s="740"/>
      <c r="E651" s="185">
        <f>SUM(E645:E650)</f>
        <v>0</v>
      </c>
      <c r="F651" s="185">
        <f t="shared" ref="F651:J651" si="348">SUM(F645:F650)</f>
        <v>0</v>
      </c>
      <c r="G651" s="185">
        <f t="shared" si="348"/>
        <v>0</v>
      </c>
      <c r="H651" s="185">
        <f t="shared" si="348"/>
        <v>0</v>
      </c>
      <c r="I651" s="185">
        <f t="shared" si="348"/>
        <v>0</v>
      </c>
      <c r="J651" s="186">
        <f t="shared" si="348"/>
        <v>0</v>
      </c>
    </row>
    <row r="652" spans="1:17">
      <c r="A652" s="74"/>
      <c r="B652" s="757" t="s">
        <v>58</v>
      </c>
      <c r="C652" s="757"/>
      <c r="D652" s="757"/>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551">
        <f>IF('Cumulative Cost Share Budget'!$L655='Split CS budget (G)'!$L$1,'Cumulative Cost Share Budget'!A655,0)</f>
        <v>0</v>
      </c>
      <c r="B655" s="492">
        <f>IF('Cumulative Cost Share Budget'!L655='Split CS budget (G)'!$L$1,'Cumulative Cost Share Budget'!B655,0)</f>
        <v>0</v>
      </c>
      <c r="C655" s="361"/>
      <c r="D655" s="362"/>
      <c r="E655" s="235">
        <f>IF('Cumulative Cost Share Budget'!$L655='Split CS budget (G)'!$L$1,'Cumulative Cost Share Budget'!E655,0)</f>
        <v>0</v>
      </c>
      <c r="F655" s="235">
        <f>IF('Cumulative Cost Share Budget'!$L655='Split CS budget (G)'!$L$1,'Cumulative Cost Share Budget'!F655,0)</f>
        <v>0</v>
      </c>
      <c r="G655" s="235">
        <f>IF('Cumulative Cost Share Budget'!$L655='Split CS budget (G)'!$L$1,'Cumulative Cost Share Budget'!G655,0)</f>
        <v>0</v>
      </c>
      <c r="H655" s="235">
        <f>IF('Cumulative Cost Share Budget'!$L655='Split CS budget (G)'!$L$1,'Cumulative Cost Share Budget'!H655,0)</f>
        <v>0</v>
      </c>
      <c r="I655" s="235">
        <f>IF('Cumulative Cost Share Budget'!$L655='Split CS budget (G)'!$L$1,'Cumulative Cost Share Budget'!I655,0)</f>
        <v>0</v>
      </c>
      <c r="J655" s="158">
        <f>SUM(E655:I655)</f>
        <v>0</v>
      </c>
    </row>
    <row r="656" spans="1:17" hidden="1">
      <c r="A656" s="551">
        <f>IF('Cumulative Cost Share Budget'!$L656='Split CS budget (G)'!$L$1,'Cumulative Cost Share Budget'!A656,0)</f>
        <v>0</v>
      </c>
      <c r="B656" s="492">
        <f>IF('Cumulative Cost Share Budget'!L656='Split CS budget (G)'!$L$1,'Cumulative Cost Share Budget'!B656,0)</f>
        <v>0</v>
      </c>
      <c r="C656" s="361"/>
      <c r="D656" s="362"/>
      <c r="E656" s="235">
        <f>IF('Cumulative Cost Share Budget'!$L656='Split CS budget (G)'!$L$1,'Cumulative Cost Share Budget'!E656,0)</f>
        <v>0</v>
      </c>
      <c r="F656" s="235">
        <f>IF('Cumulative Cost Share Budget'!$L656='Split CS budget (G)'!$L$1,'Cumulative Cost Share Budget'!F656,0)</f>
        <v>0</v>
      </c>
      <c r="G656" s="235">
        <f>IF('Cumulative Cost Share Budget'!$L656='Split CS budget (G)'!$L$1,'Cumulative Cost Share Budget'!G656,0)</f>
        <v>0</v>
      </c>
      <c r="H656" s="235">
        <f>IF('Cumulative Cost Share Budget'!$L656='Split CS budget (G)'!$L$1,'Cumulative Cost Share Budget'!H656,0)</f>
        <v>0</v>
      </c>
      <c r="I656" s="235">
        <f>IF('Cumulative Cost Share Budget'!$L656='Split CS budget (G)'!$L$1,'Cumulative Cost Share Budget'!I656,0)</f>
        <v>0</v>
      </c>
      <c r="J656" s="158">
        <f t="shared" ref="J656:J664" si="350">SUM(E656:I656)</f>
        <v>0</v>
      </c>
    </row>
    <row r="657" spans="1:16" hidden="1">
      <c r="A657" s="551">
        <f>IF('Cumulative Cost Share Budget'!$L657='Split CS budget (G)'!$L$1,'Cumulative Cost Share Budget'!A657,0)</f>
        <v>0</v>
      </c>
      <c r="B657" s="492">
        <f>IF('Cumulative Cost Share Budget'!L657='Split CS budget (G)'!$L$1,'Cumulative Cost Share Budget'!B657,0)</f>
        <v>0</v>
      </c>
      <c r="C657" s="361"/>
      <c r="D657" s="362"/>
      <c r="E657" s="235">
        <f>IF('Cumulative Cost Share Budget'!$L657='Split CS budget (G)'!$L$1,'Cumulative Cost Share Budget'!E657,0)</f>
        <v>0</v>
      </c>
      <c r="F657" s="235">
        <f>IF('Cumulative Cost Share Budget'!$L657='Split CS budget (G)'!$L$1,'Cumulative Cost Share Budget'!F657,0)</f>
        <v>0</v>
      </c>
      <c r="G657" s="235">
        <f>IF('Cumulative Cost Share Budget'!$L657='Split CS budget (G)'!$L$1,'Cumulative Cost Share Budget'!G657,0)</f>
        <v>0</v>
      </c>
      <c r="H657" s="235">
        <f>IF('Cumulative Cost Share Budget'!$L657='Split CS budget (G)'!$L$1,'Cumulative Cost Share Budget'!H657,0)</f>
        <v>0</v>
      </c>
      <c r="I657" s="235">
        <f>IF('Cumulative Cost Share Budget'!$L657='Split CS budget (G)'!$L$1,'Cumulative Cost Share Budget'!I657,0)</f>
        <v>0</v>
      </c>
      <c r="J657" s="158">
        <f t="shared" si="350"/>
        <v>0</v>
      </c>
    </row>
    <row r="658" spans="1:16" hidden="1">
      <c r="A658" s="551">
        <f>IF('Cumulative Cost Share Budget'!$L658='Split CS budget (G)'!$L$1,'Cumulative Cost Share Budget'!A658,0)</f>
        <v>0</v>
      </c>
      <c r="B658" s="492">
        <f>IF('Cumulative Cost Share Budget'!L658='Split CS budget (G)'!$L$1,'Cumulative Cost Share Budget'!B658,0)</f>
        <v>0</v>
      </c>
      <c r="C658" s="361"/>
      <c r="D658" s="362"/>
      <c r="E658" s="235">
        <f>IF('Cumulative Cost Share Budget'!$L658='Split CS budget (G)'!$L$1,'Cumulative Cost Share Budget'!E658,0)</f>
        <v>0</v>
      </c>
      <c r="F658" s="235">
        <f>IF('Cumulative Cost Share Budget'!$L658='Split CS budget (G)'!$L$1,'Cumulative Cost Share Budget'!F658,0)</f>
        <v>0</v>
      </c>
      <c r="G658" s="235">
        <f>IF('Cumulative Cost Share Budget'!$L658='Split CS budget (G)'!$L$1,'Cumulative Cost Share Budget'!G658,0)</f>
        <v>0</v>
      </c>
      <c r="H658" s="235">
        <f>IF('Cumulative Cost Share Budget'!$L658='Split CS budget (G)'!$L$1,'Cumulative Cost Share Budget'!H658,0)</f>
        <v>0</v>
      </c>
      <c r="I658" s="235">
        <f>IF('Cumulative Cost Share Budget'!$L658='Split CS budget (G)'!$L$1,'Cumulative Cost Share Budget'!I658,0)</f>
        <v>0</v>
      </c>
      <c r="J658" s="158">
        <f t="shared" si="350"/>
        <v>0</v>
      </c>
    </row>
    <row r="659" spans="1:16" hidden="1">
      <c r="A659" s="551">
        <f>IF('Cumulative Cost Share Budget'!$L659='Split CS budget (G)'!$L$1,'Cumulative Cost Share Budget'!A659,0)</f>
        <v>0</v>
      </c>
      <c r="B659" s="492">
        <f>IF('Cumulative Cost Share Budget'!L659='Split CS budget (G)'!$L$1,'Cumulative Cost Share Budget'!B659,0)</f>
        <v>0</v>
      </c>
      <c r="C659" s="361"/>
      <c r="D659" s="362"/>
      <c r="E659" s="235">
        <f>IF('Cumulative Cost Share Budget'!$L659='Split CS budget (G)'!$L$1,'Cumulative Cost Share Budget'!E659,0)</f>
        <v>0</v>
      </c>
      <c r="F659" s="235">
        <f>IF('Cumulative Cost Share Budget'!$L659='Split CS budget (G)'!$L$1,'Cumulative Cost Share Budget'!F659,0)</f>
        <v>0</v>
      </c>
      <c r="G659" s="235">
        <f>IF('Cumulative Cost Share Budget'!$L659='Split CS budget (G)'!$L$1,'Cumulative Cost Share Budget'!G659,0)</f>
        <v>0</v>
      </c>
      <c r="H659" s="235">
        <f>IF('Cumulative Cost Share Budget'!$L659='Split CS budget (G)'!$L$1,'Cumulative Cost Share Budget'!H659,0)</f>
        <v>0</v>
      </c>
      <c r="I659" s="235">
        <f>IF('Cumulative Cost Share Budget'!$L659='Split CS budget (G)'!$L$1,'Cumulative Cost Share Budget'!I659,0)</f>
        <v>0</v>
      </c>
      <c r="J659" s="158">
        <f t="shared" si="350"/>
        <v>0</v>
      </c>
    </row>
    <row r="660" spans="1:16" hidden="1">
      <c r="A660" s="551">
        <f>IF('Cumulative Cost Share Budget'!$L660='Split CS budget (G)'!$L$1,'Cumulative Cost Share Budget'!A660,0)</f>
        <v>0</v>
      </c>
      <c r="B660" s="492">
        <f>IF('Cumulative Cost Share Budget'!L660='Split CS budget (G)'!$L$1,'Cumulative Cost Share Budget'!B660,0)</f>
        <v>0</v>
      </c>
      <c r="C660" s="361"/>
      <c r="D660" s="362"/>
      <c r="E660" s="235">
        <f>IF('Cumulative Cost Share Budget'!$L660='Split CS budget (G)'!$L$1,'Cumulative Cost Share Budget'!E660,0)</f>
        <v>0</v>
      </c>
      <c r="F660" s="235">
        <f>IF('Cumulative Cost Share Budget'!$L660='Split CS budget (G)'!$L$1,'Cumulative Cost Share Budget'!F660,0)</f>
        <v>0</v>
      </c>
      <c r="G660" s="235">
        <f>IF('Cumulative Cost Share Budget'!$L660='Split CS budget (G)'!$L$1,'Cumulative Cost Share Budget'!G660,0)</f>
        <v>0</v>
      </c>
      <c r="H660" s="235">
        <f>IF('Cumulative Cost Share Budget'!$L660='Split CS budget (G)'!$L$1,'Cumulative Cost Share Budget'!H660,0)</f>
        <v>0</v>
      </c>
      <c r="I660" s="235">
        <f>IF('Cumulative Cost Share Budget'!$L660='Split CS budget (G)'!$L$1,'Cumulative Cost Share Budget'!I660,0)</f>
        <v>0</v>
      </c>
      <c r="J660" s="158">
        <f t="shared" si="350"/>
        <v>0</v>
      </c>
    </row>
    <row r="661" spans="1:16" hidden="1">
      <c r="A661" s="551">
        <f>IF('Cumulative Cost Share Budget'!$L661='Split CS budget (G)'!$L$1,'Cumulative Cost Share Budget'!A661,0)</f>
        <v>0</v>
      </c>
      <c r="B661" s="492">
        <f>IF('Cumulative Cost Share Budget'!L661='Split CS budget (G)'!$L$1,'Cumulative Cost Share Budget'!B661,0)</f>
        <v>0</v>
      </c>
      <c r="C661" s="361"/>
      <c r="D661" s="362"/>
      <c r="E661" s="235">
        <f>IF('Cumulative Cost Share Budget'!$L661='Split CS budget (G)'!$L$1,'Cumulative Cost Share Budget'!E661,0)</f>
        <v>0</v>
      </c>
      <c r="F661" s="235">
        <f>IF('Cumulative Cost Share Budget'!$L661='Split CS budget (G)'!$L$1,'Cumulative Cost Share Budget'!F661,0)</f>
        <v>0</v>
      </c>
      <c r="G661" s="235">
        <f>IF('Cumulative Cost Share Budget'!$L661='Split CS budget (G)'!$L$1,'Cumulative Cost Share Budget'!G661,0)</f>
        <v>0</v>
      </c>
      <c r="H661" s="235">
        <f>IF('Cumulative Cost Share Budget'!$L661='Split CS budget (G)'!$L$1,'Cumulative Cost Share Budget'!H661,0)</f>
        <v>0</v>
      </c>
      <c r="I661" s="235">
        <f>IF('Cumulative Cost Share Budget'!$L661='Split CS budget (G)'!$L$1,'Cumulative Cost Share Budget'!I661,0)</f>
        <v>0</v>
      </c>
      <c r="J661" s="158">
        <f t="shared" si="350"/>
        <v>0</v>
      </c>
    </row>
    <row r="662" spans="1:16" hidden="1">
      <c r="A662" s="551">
        <f>IF('Cumulative Cost Share Budget'!$L662='Split CS budget (G)'!$L$1,'Cumulative Cost Share Budget'!A662,0)</f>
        <v>0</v>
      </c>
      <c r="B662" s="492">
        <f>IF('Cumulative Cost Share Budget'!L662='Split CS budget (G)'!$L$1,'Cumulative Cost Share Budget'!B662,0)</f>
        <v>0</v>
      </c>
      <c r="C662" s="361"/>
      <c r="D662" s="362"/>
      <c r="E662" s="235">
        <f>IF('Cumulative Cost Share Budget'!$L662='Split CS budget (G)'!$L$1,'Cumulative Cost Share Budget'!E662,0)</f>
        <v>0</v>
      </c>
      <c r="F662" s="235">
        <f>IF('Cumulative Cost Share Budget'!$L662='Split CS budget (G)'!$L$1,'Cumulative Cost Share Budget'!F662,0)</f>
        <v>0</v>
      </c>
      <c r="G662" s="235">
        <f>IF('Cumulative Cost Share Budget'!$L662='Split CS budget (G)'!$L$1,'Cumulative Cost Share Budget'!G662,0)</f>
        <v>0</v>
      </c>
      <c r="H662" s="235">
        <f>IF('Cumulative Cost Share Budget'!$L662='Split CS budget (G)'!$L$1,'Cumulative Cost Share Budget'!H662,0)</f>
        <v>0</v>
      </c>
      <c r="I662" s="235">
        <f>IF('Cumulative Cost Share Budget'!$L662='Split CS budget (G)'!$L$1,'Cumulative Cost Share Budget'!I662,0)</f>
        <v>0</v>
      </c>
      <c r="J662" s="158">
        <f t="shared" si="350"/>
        <v>0</v>
      </c>
      <c r="N662" s="8"/>
      <c r="O662" s="8"/>
      <c r="P662" s="8"/>
    </row>
    <row r="663" spans="1:16" hidden="1">
      <c r="A663" s="551">
        <f>IF('Cumulative Cost Share Budget'!$L663='Split CS budget (G)'!$L$1,'Cumulative Cost Share Budget'!A663,0)</f>
        <v>0</v>
      </c>
      <c r="B663" s="492">
        <f>IF('Cumulative Cost Share Budget'!L663='Split CS budget (G)'!$L$1,'Cumulative Cost Share Budget'!B663,0)</f>
        <v>0</v>
      </c>
      <c r="C663" s="361"/>
      <c r="D663" s="362"/>
      <c r="E663" s="235">
        <f>IF('Cumulative Cost Share Budget'!$L663='Split CS budget (G)'!$L$1,'Cumulative Cost Share Budget'!E663,0)</f>
        <v>0</v>
      </c>
      <c r="F663" s="235">
        <f>IF('Cumulative Cost Share Budget'!$L663='Split CS budget (G)'!$L$1,'Cumulative Cost Share Budget'!F663,0)</f>
        <v>0</v>
      </c>
      <c r="G663" s="235">
        <f>IF('Cumulative Cost Share Budget'!$L663='Split CS budget (G)'!$L$1,'Cumulative Cost Share Budget'!G663,0)</f>
        <v>0</v>
      </c>
      <c r="H663" s="235">
        <f>IF('Cumulative Cost Share Budget'!$L663='Split CS budget (G)'!$L$1,'Cumulative Cost Share Budget'!H663,0)</f>
        <v>0</v>
      </c>
      <c r="I663" s="235">
        <f>IF('Cumulative Cost Share Budget'!$L663='Split CS budget (G)'!$L$1,'Cumulative Cost Share Budget'!I663,0)</f>
        <v>0</v>
      </c>
      <c r="J663" s="158">
        <f t="shared" si="350"/>
        <v>0</v>
      </c>
      <c r="K663" s="20"/>
      <c r="L663" s="16"/>
    </row>
    <row r="664" spans="1:16" hidden="1">
      <c r="A664" s="551">
        <f>IF('Cumulative Cost Share Budget'!$L664='Split CS budget (G)'!$L$1,'Cumulative Cost Share Budget'!A664,0)</f>
        <v>0</v>
      </c>
      <c r="B664" s="492">
        <f>IF('Cumulative Cost Share Budget'!L664='Split CS budget (G)'!$L$1,'Cumulative Cost Share Budget'!B664,0)</f>
        <v>0</v>
      </c>
      <c r="C664" s="361"/>
      <c r="D664" s="362"/>
      <c r="E664" s="235">
        <f>IF('Cumulative Cost Share Budget'!$L664='Split CS budget (G)'!$L$1,'Cumulative Cost Share Budget'!E664,0)</f>
        <v>0</v>
      </c>
      <c r="F664" s="235">
        <f>IF('Cumulative Cost Share Budget'!$L664='Split CS budget (G)'!$L$1,'Cumulative Cost Share Budget'!F664,0)</f>
        <v>0</v>
      </c>
      <c r="G664" s="235">
        <f>IF('Cumulative Cost Share Budget'!$L664='Split CS budget (G)'!$L$1,'Cumulative Cost Share Budget'!G664,0)</f>
        <v>0</v>
      </c>
      <c r="H664" s="235">
        <f>IF('Cumulative Cost Share Budget'!$L664='Split CS budget (G)'!$L$1,'Cumulative Cost Share Budget'!H664,0)</f>
        <v>0</v>
      </c>
      <c r="I664" s="235">
        <f>IF('Cumulative Cost Share Budget'!$L664='Split CS budget (G)'!$L$1,'Cumulative Cost Share Budget'!I664,0)</f>
        <v>0</v>
      </c>
      <c r="J664" s="158">
        <f t="shared" si="350"/>
        <v>0</v>
      </c>
    </row>
    <row r="665" spans="1:16">
      <c r="A665" s="79"/>
      <c r="B665" s="770" t="s">
        <v>36</v>
      </c>
      <c r="C665" s="770"/>
      <c r="D665" s="770"/>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551">
        <f>IF('Cumulative Cost Share Budget'!$L668='Split CS budget (G)'!$L$1,'Cumulative Cost Share Budget'!A668,0)</f>
        <v>0</v>
      </c>
      <c r="B668" s="493">
        <f>IF('Cumulative Cost Share Budget'!L668='Split CS budget (G)'!$L$1,'Cumulative Cost Share Budget'!B668,0)</f>
        <v>0</v>
      </c>
      <c r="C668" s="9"/>
      <c r="E668" s="235">
        <f>IF('Cumulative Cost Share Budget'!$L668='Split CS budget (G)'!$L$1,'Cumulative Cost Share Budget'!E668,0)</f>
        <v>0</v>
      </c>
      <c r="F668" s="235">
        <f>IF('Cumulative Cost Share Budget'!$L668='Split CS budget (G)'!$L$1,'Cumulative Cost Share Budget'!F668,0)</f>
        <v>0</v>
      </c>
      <c r="G668" s="235">
        <f>IF('Cumulative Cost Share Budget'!$L668='Split CS budget (G)'!$L$1,'Cumulative Cost Share Budget'!G668,0)</f>
        <v>0</v>
      </c>
      <c r="H668" s="235">
        <f>IF('Cumulative Cost Share Budget'!$L668='Split CS budget (G)'!$L$1,'Cumulative Cost Share Budget'!H668,0)</f>
        <v>0</v>
      </c>
      <c r="I668" s="235">
        <f>IF('Cumulative Cost Share Budget'!$L668='Split CS budget (G)'!$L$1,'Cumulative Cost Share Budget'!I668,0)</f>
        <v>0</v>
      </c>
      <c r="J668" s="158">
        <f>SUM(E668:I668)</f>
        <v>0</v>
      </c>
    </row>
    <row r="669" spans="1:16" hidden="1">
      <c r="A669" s="551">
        <f>IF('Cumulative Cost Share Budget'!$L669='Split CS budget (G)'!$L$1,'Cumulative Cost Share Budget'!A669,0)</f>
        <v>0</v>
      </c>
      <c r="B669" s="493">
        <f>IF('Cumulative Cost Share Budget'!L669='Split CS budget (G)'!$L$1,'Cumulative Cost Share Budget'!B669,0)</f>
        <v>0</v>
      </c>
      <c r="C669" s="9"/>
      <c r="E669" s="235">
        <f>IF('Cumulative Cost Share Budget'!$L669='Split CS budget (G)'!$L$1,'Cumulative Cost Share Budget'!E669,0)</f>
        <v>0</v>
      </c>
      <c r="F669" s="235">
        <f>IF('Cumulative Cost Share Budget'!$L669='Split CS budget (G)'!$L$1,'Cumulative Cost Share Budget'!F669,0)</f>
        <v>0</v>
      </c>
      <c r="G669" s="235">
        <f>IF('Cumulative Cost Share Budget'!$L669='Split CS budget (G)'!$L$1,'Cumulative Cost Share Budget'!G669,0)</f>
        <v>0</v>
      </c>
      <c r="H669" s="235">
        <f>IF('Cumulative Cost Share Budget'!$L669='Split CS budget (G)'!$L$1,'Cumulative Cost Share Budget'!H669,0)</f>
        <v>0</v>
      </c>
      <c r="I669" s="235">
        <f>IF('Cumulative Cost Share Budget'!$L669='Split CS budget (G)'!$L$1,'Cumulative Cost Share Budget'!I669,0)</f>
        <v>0</v>
      </c>
      <c r="J669" s="158">
        <f t="shared" ref="J669:J672" si="352">SUM(E669:I669)</f>
        <v>0</v>
      </c>
    </row>
    <row r="670" spans="1:16" hidden="1">
      <c r="A670" s="551">
        <f>IF('Cumulative Cost Share Budget'!$L670='Split CS budget (G)'!$L$1,'Cumulative Cost Share Budget'!A670,0)</f>
        <v>0</v>
      </c>
      <c r="B670" s="493">
        <f>IF('Cumulative Cost Share Budget'!L670='Split CS budget (G)'!$L$1,'Cumulative Cost Share Budget'!B670,0)</f>
        <v>0</v>
      </c>
      <c r="C670" s="9"/>
      <c r="E670" s="235">
        <f>IF('Cumulative Cost Share Budget'!$L670='Split CS budget (G)'!$L$1,'Cumulative Cost Share Budget'!E670,0)</f>
        <v>0</v>
      </c>
      <c r="F670" s="235">
        <f>IF('Cumulative Cost Share Budget'!$L670='Split CS budget (G)'!$L$1,'Cumulative Cost Share Budget'!F670,0)</f>
        <v>0</v>
      </c>
      <c r="G670" s="235">
        <f>IF('Cumulative Cost Share Budget'!$L670='Split CS budget (G)'!$L$1,'Cumulative Cost Share Budget'!G670,0)</f>
        <v>0</v>
      </c>
      <c r="H670" s="235">
        <f>IF('Cumulative Cost Share Budget'!$L670='Split CS budget (G)'!$L$1,'Cumulative Cost Share Budget'!H670,0)</f>
        <v>0</v>
      </c>
      <c r="I670" s="235">
        <f>IF('Cumulative Cost Share Budget'!$L670='Split CS budget (G)'!$L$1,'Cumulative Cost Share Budget'!I670,0)</f>
        <v>0</v>
      </c>
      <c r="J670" s="158">
        <f t="shared" si="352"/>
        <v>0</v>
      </c>
    </row>
    <row r="671" spans="1:16" hidden="1">
      <c r="A671" s="551">
        <f>IF('Cumulative Cost Share Budget'!$L671='Split CS budget (G)'!$L$1,'Cumulative Cost Share Budget'!A671,0)</f>
        <v>0</v>
      </c>
      <c r="B671" s="493">
        <f>IF('Cumulative Cost Share Budget'!L671='Split CS budget (G)'!$L$1,'Cumulative Cost Share Budget'!B671,0)</f>
        <v>0</v>
      </c>
      <c r="C671" s="9"/>
      <c r="E671" s="235">
        <f>IF('Cumulative Cost Share Budget'!$L671='Split CS budget (G)'!$L$1,'Cumulative Cost Share Budget'!E671,0)</f>
        <v>0</v>
      </c>
      <c r="F671" s="235">
        <f>IF('Cumulative Cost Share Budget'!$L671='Split CS budget (G)'!$L$1,'Cumulative Cost Share Budget'!F671,0)</f>
        <v>0</v>
      </c>
      <c r="G671" s="235">
        <f>IF('Cumulative Cost Share Budget'!$L671='Split CS budget (G)'!$L$1,'Cumulative Cost Share Budget'!G671,0)</f>
        <v>0</v>
      </c>
      <c r="H671" s="235">
        <f>IF('Cumulative Cost Share Budget'!$L671='Split CS budget (G)'!$L$1,'Cumulative Cost Share Budget'!H671,0)</f>
        <v>0</v>
      </c>
      <c r="I671" s="235">
        <f>IF('Cumulative Cost Share Budget'!$L671='Split CS budget (G)'!$L$1,'Cumulative Cost Share Budget'!I671,0)</f>
        <v>0</v>
      </c>
      <c r="J671" s="158">
        <f t="shared" si="352"/>
        <v>0</v>
      </c>
      <c r="N671" s="8"/>
      <c r="O671" s="8"/>
      <c r="P671" s="8"/>
    </row>
    <row r="672" spans="1:16" hidden="1">
      <c r="A672" s="551">
        <f>IF('Cumulative Cost Share Budget'!$L672='Split CS budget (G)'!$L$1,'Cumulative Cost Share Budget'!A672,0)</f>
        <v>0</v>
      </c>
      <c r="B672" s="485">
        <f>IF('Cumulative Cost Share Budget'!L672='Split CS budget (G)'!$L$1,'Cumulative Cost Share Budget'!B672,0)</f>
        <v>0</v>
      </c>
      <c r="C672" s="9"/>
      <c r="E672" s="235">
        <f>IF('Cumulative Cost Share Budget'!$L672='Split CS budget (G)'!$L$1,'Cumulative Cost Share Budget'!E672,0)</f>
        <v>0</v>
      </c>
      <c r="F672" s="235">
        <f>IF('Cumulative Cost Share Budget'!$L672='Split CS budget (G)'!$L$1,'Cumulative Cost Share Budget'!F672,0)</f>
        <v>0</v>
      </c>
      <c r="G672" s="235">
        <f>IF('Cumulative Cost Share Budget'!$L672='Split CS budget (G)'!$L$1,'Cumulative Cost Share Budget'!G672,0)</f>
        <v>0</v>
      </c>
      <c r="H672" s="235">
        <f>IF('Cumulative Cost Share Budget'!$L672='Split CS budget (G)'!$L$1,'Cumulative Cost Share Budget'!H672,0)</f>
        <v>0</v>
      </c>
      <c r="I672" s="235">
        <f>IF('Cumulative Cost Share Budget'!$L672='Split CS budget (G)'!$L$1,'Cumulative Cost Share Budget'!I672,0)</f>
        <v>0</v>
      </c>
      <c r="J672" s="158">
        <f t="shared" si="352"/>
        <v>0</v>
      </c>
    </row>
    <row r="673" spans="1:17">
      <c r="A673" s="80"/>
      <c r="B673" s="757" t="s">
        <v>82</v>
      </c>
      <c r="C673" s="757"/>
      <c r="D673" s="757"/>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6"/>
      <c r="D675" s="3"/>
      <c r="E675" s="16"/>
      <c r="F675" s="16"/>
      <c r="G675" s="16"/>
      <c r="H675" s="16"/>
      <c r="I675" s="20"/>
      <c r="J675" s="25"/>
      <c r="K675" s="2"/>
      <c r="L675" s="2"/>
      <c r="M675" s="2"/>
    </row>
    <row r="676" spans="1:17">
      <c r="A676" s="551">
        <f>IF('Cumulative Cost Share Budget'!$L676='Split CS budget (G)'!$L$1,'Cumulative Cost Share Budget'!A676,0)</f>
        <v>0</v>
      </c>
      <c r="B676" s="493">
        <f>IF('Cumulative Cost Share Budget'!L676='Split CS budget (G)'!$L$1,'Cumulative Cost Share Budget'!B676,0)</f>
        <v>0</v>
      </c>
      <c r="C676" s="9"/>
      <c r="E676" s="235">
        <f>IF('Cumulative Cost Share Budget'!$L676='Split CS budget (G)'!$L$1,'Cumulative Cost Share Budget'!E676,0)</f>
        <v>0</v>
      </c>
      <c r="F676" s="235">
        <f>IF('Cumulative Cost Share Budget'!$L676='Split CS budget (G)'!$L$1,'Cumulative Cost Share Budget'!F676,0)</f>
        <v>0</v>
      </c>
      <c r="G676" s="235">
        <f>IF('Cumulative Cost Share Budget'!$L676='Split CS budget (G)'!$L$1,'Cumulative Cost Share Budget'!G676,0)</f>
        <v>0</v>
      </c>
      <c r="H676" s="235">
        <f>IF('Cumulative Cost Share Budget'!$L676='Split CS budget (G)'!$L$1,'Cumulative Cost Share Budget'!H676,0)</f>
        <v>0</v>
      </c>
      <c r="I676" s="235">
        <f>IF('Cumulative Cost Share Budget'!$L676='Split CS budget (G)'!$L$1,'Cumulative Cost Share Budget'!I676,0)</f>
        <v>0</v>
      </c>
      <c r="J676" s="158">
        <f t="shared" ref="J676:J689" si="354">SUM(E676:I676)</f>
        <v>0</v>
      </c>
      <c r="K676" s="2"/>
      <c r="L676" s="2"/>
      <c r="M676" s="2"/>
    </row>
    <row r="677" spans="1:17">
      <c r="A677" s="551">
        <f>IF('Cumulative Cost Share Budget'!$L677='Split CS budget (G)'!$L$1,'Cumulative Cost Share Budget'!A677,0)</f>
        <v>0</v>
      </c>
      <c r="B677" s="493">
        <f>IF('Cumulative Cost Share Budget'!L677='Split CS budget (G)'!$L$1,'Cumulative Cost Share Budget'!B677,0)</f>
        <v>0</v>
      </c>
      <c r="C677" s="9"/>
      <c r="D677" s="10"/>
      <c r="E677" s="235">
        <f>IF('Cumulative Cost Share Budget'!$L677='Split CS budget (G)'!$L$1,'Cumulative Cost Share Budget'!E677,0)</f>
        <v>0</v>
      </c>
      <c r="F677" s="235">
        <f>IF('Cumulative Cost Share Budget'!$L677='Split CS budget (G)'!$L$1,'Cumulative Cost Share Budget'!F677,0)</f>
        <v>0</v>
      </c>
      <c r="G677" s="235">
        <f>IF('Cumulative Cost Share Budget'!$L677='Split CS budget (G)'!$L$1,'Cumulative Cost Share Budget'!G677,0)</f>
        <v>0</v>
      </c>
      <c r="H677" s="235">
        <f>IF('Cumulative Cost Share Budget'!$L677='Split CS budget (G)'!$L$1,'Cumulative Cost Share Budget'!H677,0)</f>
        <v>0</v>
      </c>
      <c r="I677" s="235">
        <f>IF('Cumulative Cost Share Budget'!$L677='Split CS budget (G)'!$L$1,'Cumulative Cost Share Budget'!I677,0)</f>
        <v>0</v>
      </c>
      <c r="J677" s="158">
        <f t="shared" si="354"/>
        <v>0</v>
      </c>
      <c r="K677" s="2"/>
      <c r="L677" s="2"/>
      <c r="M677" s="2"/>
    </row>
    <row r="678" spans="1:17">
      <c r="A678" s="551">
        <f>IF('Cumulative Cost Share Budget'!$L678='Split CS budget (G)'!$L$1,'Cumulative Cost Share Budget'!A678,0)</f>
        <v>0</v>
      </c>
      <c r="B678" s="493">
        <f>IF('Cumulative Cost Share Budget'!L678='Split CS budget (G)'!$L$1,'Cumulative Cost Share Budget'!B678,0)</f>
        <v>0</v>
      </c>
      <c r="C678" s="9"/>
      <c r="D678" s="10"/>
      <c r="E678" s="235">
        <f>IF('Cumulative Cost Share Budget'!$L678='Split CS budget (G)'!$L$1,'Cumulative Cost Share Budget'!E678,0)</f>
        <v>0</v>
      </c>
      <c r="F678" s="235">
        <f>IF('Cumulative Cost Share Budget'!$L678='Split CS budget (G)'!$L$1,'Cumulative Cost Share Budget'!F678,0)</f>
        <v>0</v>
      </c>
      <c r="G678" s="235">
        <f>IF('Cumulative Cost Share Budget'!$L678='Split CS budget (G)'!$L$1,'Cumulative Cost Share Budget'!G678,0)</f>
        <v>0</v>
      </c>
      <c r="H678" s="235">
        <f>IF('Cumulative Cost Share Budget'!$L678='Split CS budget (G)'!$L$1,'Cumulative Cost Share Budget'!H678,0)</f>
        <v>0</v>
      </c>
      <c r="I678" s="235">
        <f>IF('Cumulative Cost Share Budget'!$L678='Split CS budget (G)'!$L$1,'Cumulative Cost Share Budget'!I678,0)</f>
        <v>0</v>
      </c>
      <c r="J678" s="158">
        <f t="shared" si="354"/>
        <v>0</v>
      </c>
      <c r="K678" s="2"/>
      <c r="L678" s="2"/>
      <c r="M678" s="2"/>
    </row>
    <row r="679" spans="1:17">
      <c r="A679" s="551">
        <f>IF('Cumulative Cost Share Budget'!$L679='Split CS budget (G)'!$L$1,'Cumulative Cost Share Budget'!A679,0)</f>
        <v>0</v>
      </c>
      <c r="B679" s="493">
        <f>IF('Cumulative Cost Share Budget'!L679='Split CS budget (G)'!$L$1,'Cumulative Cost Share Budget'!B679,0)</f>
        <v>0</v>
      </c>
      <c r="C679" s="9"/>
      <c r="D679" s="10"/>
      <c r="E679" s="235">
        <f>IF('Cumulative Cost Share Budget'!$L679='Split CS budget (G)'!$L$1,'Cumulative Cost Share Budget'!E679,0)</f>
        <v>0</v>
      </c>
      <c r="F679" s="235">
        <f>IF('Cumulative Cost Share Budget'!$L679='Split CS budget (G)'!$L$1,'Cumulative Cost Share Budget'!F679,0)</f>
        <v>0</v>
      </c>
      <c r="G679" s="235">
        <f>IF('Cumulative Cost Share Budget'!$L679='Split CS budget (G)'!$L$1,'Cumulative Cost Share Budget'!G679,0)</f>
        <v>0</v>
      </c>
      <c r="H679" s="235">
        <f>IF('Cumulative Cost Share Budget'!$L679='Split CS budget (G)'!$L$1,'Cumulative Cost Share Budget'!H679,0)</f>
        <v>0</v>
      </c>
      <c r="I679" s="235">
        <f>IF('Cumulative Cost Share Budget'!$L679='Split CS budget (G)'!$L$1,'Cumulative Cost Share Budget'!I679,0)</f>
        <v>0</v>
      </c>
      <c r="J679" s="158">
        <f t="shared" si="354"/>
        <v>0</v>
      </c>
      <c r="K679" s="2"/>
      <c r="L679" s="2"/>
      <c r="M679" s="2"/>
    </row>
    <row r="680" spans="1:17">
      <c r="A680" s="551">
        <f>IF('Cumulative Cost Share Budget'!$L680='Split CS budget (G)'!$L$1,'Cumulative Cost Share Budget'!A680,0)</f>
        <v>0</v>
      </c>
      <c r="B680" s="493">
        <f>IF('Cumulative Cost Share Budget'!L680='Split CS budget (G)'!$L$1,'Cumulative Cost Share Budget'!B680,0)</f>
        <v>0</v>
      </c>
      <c r="C680" s="9"/>
      <c r="D680" s="10"/>
      <c r="E680" s="235">
        <f>IF('Cumulative Cost Share Budget'!$L680='Split CS budget (G)'!$L$1,'Cumulative Cost Share Budget'!E680,0)</f>
        <v>0</v>
      </c>
      <c r="F680" s="235">
        <f>IF('Cumulative Cost Share Budget'!$L680='Split CS budget (G)'!$L$1,'Cumulative Cost Share Budget'!F680,0)</f>
        <v>0</v>
      </c>
      <c r="G680" s="235">
        <f>IF('Cumulative Cost Share Budget'!$L680='Split CS budget (G)'!$L$1,'Cumulative Cost Share Budget'!G680,0)</f>
        <v>0</v>
      </c>
      <c r="H680" s="235">
        <f>IF('Cumulative Cost Share Budget'!$L680='Split CS budget (G)'!$L$1,'Cumulative Cost Share Budget'!H680,0)</f>
        <v>0</v>
      </c>
      <c r="I680" s="235">
        <f>IF('Cumulative Cost Share Budget'!$L680='Split CS budget (G)'!$L$1,'Cumulative Cost Share Budget'!I680,0)</f>
        <v>0</v>
      </c>
      <c r="J680" s="158">
        <f t="shared" si="354"/>
        <v>0</v>
      </c>
      <c r="K680" s="2"/>
      <c r="L680" s="2"/>
      <c r="M680" s="2"/>
    </row>
    <row r="681" spans="1:17">
      <c r="A681" s="551">
        <f>IF('Cumulative Cost Share Budget'!$L681='Split CS budget (G)'!$L$1,'Cumulative Cost Share Budget'!A681,0)</f>
        <v>0</v>
      </c>
      <c r="B681" s="493">
        <f>IF('Cumulative Cost Share Budget'!L681='Split CS budget (G)'!$L$1,'Cumulative Cost Share Budget'!B681,0)</f>
        <v>0</v>
      </c>
      <c r="C681" s="9"/>
      <c r="D681" s="10"/>
      <c r="E681" s="235">
        <f>IF('Cumulative Cost Share Budget'!$L681='Split CS budget (G)'!$L$1,'Cumulative Cost Share Budget'!E681,0)</f>
        <v>0</v>
      </c>
      <c r="F681" s="235">
        <f>IF('Cumulative Cost Share Budget'!$L681='Split CS budget (G)'!$L$1,'Cumulative Cost Share Budget'!F681,0)</f>
        <v>0</v>
      </c>
      <c r="G681" s="235">
        <f>IF('Cumulative Cost Share Budget'!$L681='Split CS budget (G)'!$L$1,'Cumulative Cost Share Budget'!G681,0)</f>
        <v>0</v>
      </c>
      <c r="H681" s="235">
        <f>IF('Cumulative Cost Share Budget'!$L681='Split CS budget (G)'!$L$1,'Cumulative Cost Share Budget'!H681,0)</f>
        <v>0</v>
      </c>
      <c r="I681" s="235">
        <f>IF('Cumulative Cost Share Budget'!$L681='Split CS budget (G)'!$L$1,'Cumulative Cost Share Budget'!I681,0)</f>
        <v>0</v>
      </c>
      <c r="J681" s="158">
        <f t="shared" si="354"/>
        <v>0</v>
      </c>
      <c r="K681" s="2"/>
      <c r="L681" s="2"/>
      <c r="M681" s="2"/>
    </row>
    <row r="682" spans="1:17">
      <c r="A682" s="551">
        <f>IF('Cumulative Cost Share Budget'!$L682='Split CS budget (G)'!$L$1,'Cumulative Cost Share Budget'!A682,0)</f>
        <v>0</v>
      </c>
      <c r="B682" s="493">
        <f>IF('Cumulative Cost Share Budget'!L682='Split CS budget (G)'!$L$1,'Cumulative Cost Share Budget'!B682,0)</f>
        <v>0</v>
      </c>
      <c r="C682" s="9"/>
      <c r="D682" s="10"/>
      <c r="E682" s="235">
        <f>IF('Cumulative Cost Share Budget'!$L682='Split CS budget (G)'!$L$1,'Cumulative Cost Share Budget'!E682,0)</f>
        <v>0</v>
      </c>
      <c r="F682" s="235">
        <f>IF('Cumulative Cost Share Budget'!$L682='Split CS budget (G)'!$L$1,'Cumulative Cost Share Budget'!F682,0)</f>
        <v>0</v>
      </c>
      <c r="G682" s="235">
        <f>IF('Cumulative Cost Share Budget'!$L682='Split CS budget (G)'!$L$1,'Cumulative Cost Share Budget'!G682,0)</f>
        <v>0</v>
      </c>
      <c r="H682" s="235">
        <f>IF('Cumulative Cost Share Budget'!$L682='Split CS budget (G)'!$L$1,'Cumulative Cost Share Budget'!H682,0)</f>
        <v>0</v>
      </c>
      <c r="I682" s="235">
        <f>IF('Cumulative Cost Share Budget'!$L682='Split CS budget (G)'!$L$1,'Cumulative Cost Share Budget'!I682,0)</f>
        <v>0</v>
      </c>
      <c r="J682" s="158">
        <f t="shared" si="354"/>
        <v>0</v>
      </c>
      <c r="K682" s="2"/>
      <c r="L682" s="2"/>
      <c r="M682" s="2"/>
    </row>
    <row r="683" spans="1:17">
      <c r="A683" s="551">
        <f>IF('Cumulative Cost Share Budget'!$L683='Split CS budget (G)'!$L$1,'Cumulative Cost Share Budget'!A683,0)</f>
        <v>0</v>
      </c>
      <c r="B683" s="493">
        <f>IF('Cumulative Cost Share Budget'!L683='Split CS budget (G)'!$L$1,'Cumulative Cost Share Budget'!B683,0)</f>
        <v>0</v>
      </c>
      <c r="C683" s="9"/>
      <c r="D683" s="10"/>
      <c r="E683" s="235">
        <f>IF('Cumulative Cost Share Budget'!$L683='Split CS budget (G)'!$L$1,'Cumulative Cost Share Budget'!E683,0)</f>
        <v>0</v>
      </c>
      <c r="F683" s="235">
        <f>IF('Cumulative Cost Share Budget'!$L683='Split CS budget (G)'!$L$1,'Cumulative Cost Share Budget'!F683,0)</f>
        <v>0</v>
      </c>
      <c r="G683" s="235">
        <f>IF('Cumulative Cost Share Budget'!$L683='Split CS budget (G)'!$L$1,'Cumulative Cost Share Budget'!G683,0)</f>
        <v>0</v>
      </c>
      <c r="H683" s="235">
        <f>IF('Cumulative Cost Share Budget'!$L683='Split CS budget (G)'!$L$1,'Cumulative Cost Share Budget'!H683,0)</f>
        <v>0</v>
      </c>
      <c r="I683" s="235">
        <f>IF('Cumulative Cost Share Budget'!$L683='Split CS budget (G)'!$L$1,'Cumulative Cost Share Budget'!I683,0)</f>
        <v>0</v>
      </c>
      <c r="J683" s="158">
        <f t="shared" si="354"/>
        <v>0</v>
      </c>
      <c r="K683" s="2"/>
      <c r="L683" s="2"/>
      <c r="M683" s="2"/>
    </row>
    <row r="684" spans="1:17">
      <c r="A684" s="551">
        <f>IF('Cumulative Cost Share Budget'!$L684='Split CS budget (G)'!$L$1,'Cumulative Cost Share Budget'!A684,0)</f>
        <v>0</v>
      </c>
      <c r="B684" s="493">
        <f>IF('Cumulative Cost Share Budget'!L684='Split CS budget (G)'!$L$1,'Cumulative Cost Share Budget'!B684,0)</f>
        <v>0</v>
      </c>
      <c r="C684" s="9"/>
      <c r="D684" s="10"/>
      <c r="E684" s="235">
        <f>IF('Cumulative Cost Share Budget'!$L684='Split CS budget (G)'!$L$1,'Cumulative Cost Share Budget'!E684,0)</f>
        <v>0</v>
      </c>
      <c r="F684" s="235">
        <f>IF('Cumulative Cost Share Budget'!$L684='Split CS budget (G)'!$L$1,'Cumulative Cost Share Budget'!F684,0)</f>
        <v>0</v>
      </c>
      <c r="G684" s="235">
        <f>IF('Cumulative Cost Share Budget'!$L684='Split CS budget (G)'!$L$1,'Cumulative Cost Share Budget'!G684,0)</f>
        <v>0</v>
      </c>
      <c r="H684" s="235">
        <f>IF('Cumulative Cost Share Budget'!$L684='Split CS budget (G)'!$L$1,'Cumulative Cost Share Budget'!H684,0)</f>
        <v>0</v>
      </c>
      <c r="I684" s="235">
        <f>IF('Cumulative Cost Share Budget'!$L684='Split CS budget (G)'!$L$1,'Cumulative Cost Share Budget'!I684,0)</f>
        <v>0</v>
      </c>
      <c r="J684" s="158">
        <f t="shared" si="354"/>
        <v>0</v>
      </c>
      <c r="K684" s="2"/>
      <c r="L684" s="2"/>
      <c r="M684" s="2"/>
    </row>
    <row r="685" spans="1:17" hidden="1">
      <c r="A685" s="551">
        <f>IF('Cumulative Cost Share Budget'!$L685='Split CS budget (G)'!$L$1,'Cumulative Cost Share Budget'!A685,0)</f>
        <v>0</v>
      </c>
      <c r="B685" s="493">
        <f>IF('Cumulative Cost Share Budget'!L685='Split CS budget (G)'!$L$1,'Cumulative Cost Share Budget'!B685,0)</f>
        <v>0</v>
      </c>
      <c r="C685" s="9"/>
      <c r="D685" s="10"/>
      <c r="E685" s="235">
        <f>IF('Cumulative Cost Share Budget'!$L685='Split CS budget (G)'!$L$1,'Cumulative Cost Share Budget'!E685,0)</f>
        <v>0</v>
      </c>
      <c r="F685" s="235">
        <f>IF('Cumulative Cost Share Budget'!$L685='Split CS budget (G)'!$L$1,'Cumulative Cost Share Budget'!F685,0)</f>
        <v>0</v>
      </c>
      <c r="G685" s="235">
        <f>IF('Cumulative Cost Share Budget'!$L685='Split CS budget (G)'!$L$1,'Cumulative Cost Share Budget'!G685,0)</f>
        <v>0</v>
      </c>
      <c r="H685" s="235">
        <f>IF('Cumulative Cost Share Budget'!$L685='Split CS budget (G)'!$L$1,'Cumulative Cost Share Budget'!H685,0)</f>
        <v>0</v>
      </c>
      <c r="I685" s="235">
        <f>IF('Cumulative Cost Share Budget'!$L685='Split CS budget (G)'!$L$1,'Cumulative Cost Share Budget'!I685,0)</f>
        <v>0</v>
      </c>
      <c r="J685" s="158">
        <f t="shared" si="354"/>
        <v>0</v>
      </c>
      <c r="K685" s="2"/>
      <c r="L685" s="2"/>
      <c r="M685" s="2"/>
    </row>
    <row r="686" spans="1:17" hidden="1">
      <c r="A686" s="551">
        <f>IF('Cumulative Cost Share Budget'!$L686='Split CS budget (G)'!$L$1,'Cumulative Cost Share Budget'!A686,0)</f>
        <v>0</v>
      </c>
      <c r="B686" s="493">
        <f>IF('Cumulative Cost Share Budget'!L686='Split CS budget (G)'!$L$1,'Cumulative Cost Share Budget'!B686,0)</f>
        <v>0</v>
      </c>
      <c r="C686" s="9"/>
      <c r="D686" s="10"/>
      <c r="E686" s="235">
        <f>IF('Cumulative Cost Share Budget'!$L686='Split CS budget (G)'!$L$1,'Cumulative Cost Share Budget'!E686,0)</f>
        <v>0</v>
      </c>
      <c r="F686" s="235">
        <f>IF('Cumulative Cost Share Budget'!$L686='Split CS budget (G)'!$L$1,'Cumulative Cost Share Budget'!F686,0)</f>
        <v>0</v>
      </c>
      <c r="G686" s="235">
        <f>IF('Cumulative Cost Share Budget'!$L686='Split CS budget (G)'!$L$1,'Cumulative Cost Share Budget'!G686,0)</f>
        <v>0</v>
      </c>
      <c r="H686" s="235">
        <f>IF('Cumulative Cost Share Budget'!$L686='Split CS budget (G)'!$L$1,'Cumulative Cost Share Budget'!H686,0)</f>
        <v>0</v>
      </c>
      <c r="I686" s="235">
        <f>IF('Cumulative Cost Share Budget'!$L686='Split CS budget (G)'!$L$1,'Cumulative Cost Share Budget'!I686,0)</f>
        <v>0</v>
      </c>
      <c r="J686" s="158">
        <f t="shared" si="354"/>
        <v>0</v>
      </c>
      <c r="K686" s="2"/>
      <c r="L686" s="2"/>
      <c r="M686" s="2"/>
    </row>
    <row r="687" spans="1:17" hidden="1">
      <c r="A687" s="551">
        <f>IF('Cumulative Cost Share Budget'!$L687='Split CS budget (G)'!$L$1,'Cumulative Cost Share Budget'!A687,0)</f>
        <v>0</v>
      </c>
      <c r="B687" s="493">
        <f>IF('Cumulative Cost Share Budget'!L687='Split CS budget (G)'!$L$1,'Cumulative Cost Share Budget'!B687,0)</f>
        <v>0</v>
      </c>
      <c r="C687" s="9"/>
      <c r="D687" s="10"/>
      <c r="E687" s="235">
        <f>IF('Cumulative Cost Share Budget'!$L687='Split CS budget (G)'!$L$1,'Cumulative Cost Share Budget'!E687,0)</f>
        <v>0</v>
      </c>
      <c r="F687" s="235">
        <f>IF('Cumulative Cost Share Budget'!$L687='Split CS budget (G)'!$L$1,'Cumulative Cost Share Budget'!F687,0)</f>
        <v>0</v>
      </c>
      <c r="G687" s="235">
        <f>IF('Cumulative Cost Share Budget'!$L687='Split CS budget (G)'!$L$1,'Cumulative Cost Share Budget'!G687,0)</f>
        <v>0</v>
      </c>
      <c r="H687" s="235">
        <f>IF('Cumulative Cost Share Budget'!$L687='Split CS budget (G)'!$L$1,'Cumulative Cost Share Budget'!H687,0)</f>
        <v>0</v>
      </c>
      <c r="I687" s="235">
        <f>IF('Cumulative Cost Share Budget'!$L687='Split CS budget (G)'!$L$1,'Cumulative Cost Share Budget'!I687,0)</f>
        <v>0</v>
      </c>
      <c r="J687" s="158">
        <f t="shared" si="354"/>
        <v>0</v>
      </c>
      <c r="K687" s="2"/>
      <c r="L687" s="2"/>
      <c r="M687" s="2"/>
      <c r="N687" s="2"/>
      <c r="O687" s="2"/>
      <c r="P687" s="2"/>
      <c r="Q687" s="2"/>
    </row>
    <row r="688" spans="1:17" hidden="1">
      <c r="A688" s="551">
        <f>IF('Cumulative Cost Share Budget'!$L688='Split CS budget (G)'!$L$1,'Cumulative Cost Share Budget'!A688,0)</f>
        <v>0</v>
      </c>
      <c r="B688" s="493">
        <f>IF('Cumulative Cost Share Budget'!L688='Split CS budget (G)'!$L$1,'Cumulative Cost Share Budget'!B688,0)</f>
        <v>0</v>
      </c>
      <c r="C688" s="9"/>
      <c r="D688" s="10"/>
      <c r="E688" s="235">
        <f>IF('Cumulative Cost Share Budget'!$L688='Split CS budget (G)'!$L$1,'Cumulative Cost Share Budget'!E688,0)</f>
        <v>0</v>
      </c>
      <c r="F688" s="235">
        <f>IF('Cumulative Cost Share Budget'!$L688='Split CS budget (G)'!$L$1,'Cumulative Cost Share Budget'!F688,0)</f>
        <v>0</v>
      </c>
      <c r="G688" s="235">
        <f>IF('Cumulative Cost Share Budget'!$L688='Split CS budget (G)'!$L$1,'Cumulative Cost Share Budget'!G688,0)</f>
        <v>0</v>
      </c>
      <c r="H688" s="235">
        <f>IF('Cumulative Cost Share Budget'!$L688='Split CS budget (G)'!$L$1,'Cumulative Cost Share Budget'!H688,0)</f>
        <v>0</v>
      </c>
      <c r="I688" s="235">
        <f>IF('Cumulative Cost Share Budget'!$L688='Split CS budget (G)'!$L$1,'Cumulative Cost Share Budget'!I688,0)</f>
        <v>0</v>
      </c>
      <c r="J688" s="158">
        <f t="shared" si="354"/>
        <v>0</v>
      </c>
      <c r="K688" s="20"/>
      <c r="L688" s="272"/>
      <c r="M688" s="2"/>
      <c r="N688" s="8"/>
      <c r="O688" s="8"/>
      <c r="P688" s="8"/>
    </row>
    <row r="689" spans="1:20" hidden="1">
      <c r="A689" s="551">
        <f>IF('Cumulative Cost Share Budget'!$L689='Split CS budget (G)'!$L$1,'Cumulative Cost Share Budget'!A689,0)</f>
        <v>0</v>
      </c>
      <c r="B689" s="485">
        <f>IF('Cumulative Cost Share Budget'!L689='Split CS budget (G)'!$L$1,'Cumulative Cost Share Budget'!B689,0)</f>
        <v>0</v>
      </c>
      <c r="C689" s="9"/>
      <c r="D689" s="10"/>
      <c r="E689" s="235">
        <f>IF('Cumulative Cost Share Budget'!$L689='Split CS budget (G)'!$L$1,'Cumulative Cost Share Budget'!E689,0)</f>
        <v>0</v>
      </c>
      <c r="F689" s="235">
        <f>IF('Cumulative Cost Share Budget'!$L689='Split CS budget (G)'!$L$1,'Cumulative Cost Share Budget'!F689,0)</f>
        <v>0</v>
      </c>
      <c r="G689" s="235">
        <f>IF('Cumulative Cost Share Budget'!$L689='Split CS budget (G)'!$L$1,'Cumulative Cost Share Budget'!G689,0)</f>
        <v>0</v>
      </c>
      <c r="H689" s="235">
        <f>IF('Cumulative Cost Share Budget'!$L689='Split CS budget (G)'!$L$1,'Cumulative Cost Share Budget'!H689,0)</f>
        <v>0</v>
      </c>
      <c r="I689" s="235">
        <f>IF('Cumulative Cost Share Budget'!$L689='Split CS budget (G)'!$L$1,'Cumulative Cost Share Budget'!I689,0)</f>
        <v>0</v>
      </c>
      <c r="J689" s="158">
        <f t="shared" si="354"/>
        <v>0</v>
      </c>
    </row>
    <row r="690" spans="1:20">
      <c r="A690" s="79"/>
      <c r="B690" s="749" t="s">
        <v>37</v>
      </c>
      <c r="C690" s="749"/>
      <c r="D690" s="749"/>
      <c r="E690" s="159">
        <f t="shared" ref="E690:J690" si="355">SUM(E676:E689)</f>
        <v>0</v>
      </c>
      <c r="F690" s="159">
        <f t="shared" si="355"/>
        <v>0</v>
      </c>
      <c r="G690" s="159">
        <f t="shared" si="355"/>
        <v>0</v>
      </c>
      <c r="H690" s="159">
        <f t="shared" si="355"/>
        <v>0</v>
      </c>
      <c r="I690" s="159">
        <f t="shared" si="355"/>
        <v>0</v>
      </c>
      <c r="J690" s="160">
        <f t="shared" si="355"/>
        <v>0</v>
      </c>
      <c r="L690" s="23"/>
      <c r="M690" s="725"/>
      <c r="N690" s="726"/>
      <c r="O690" s="726"/>
      <c r="P690" s="727"/>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4" t="s">
        <v>338</v>
      </c>
      <c r="B693" s="449"/>
      <c r="C693" s="449"/>
      <c r="E693" s="52"/>
      <c r="F693" s="52"/>
      <c r="G693" s="52"/>
      <c r="H693" s="52"/>
      <c r="I693" s="52"/>
      <c r="J693" s="158"/>
      <c r="K693" s="2"/>
      <c r="L693" s="23"/>
      <c r="M693" s="2"/>
      <c r="N693" s="2"/>
      <c r="O693" s="2"/>
      <c r="P693" s="2"/>
    </row>
    <row r="694" spans="1:20">
      <c r="A694" s="494"/>
      <c r="B694" s="493">
        <f>IF('Cumulative Cost Share Budget'!L694='Split CS budget (G)'!$L$1,'Cumulative Cost Share Budget'!B694,0)</f>
        <v>0</v>
      </c>
      <c r="C694" s="449"/>
      <c r="D694" s="551">
        <f>IF('Cumulative Cost Share Budget'!$L694='Split CS budget (G)'!$L$1,'Cumulative Cost Share Budget'!D694,0)</f>
        <v>0</v>
      </c>
      <c r="E694" s="235">
        <f>IF('Cumulative Cost Share Budget'!$L694='Split CS budget (G)'!$L$1,'Cumulative Cost Share Budget'!E694,0)</f>
        <v>0</v>
      </c>
      <c r="F694" s="235">
        <f>IF('Cumulative Cost Share Budget'!$L694='Split CS budget (G)'!$L$1,'Cumulative Cost Share Budget'!F694,0)</f>
        <v>0</v>
      </c>
      <c r="G694" s="235">
        <f>IF('Cumulative Cost Share Budget'!$L694='Split CS budget (G)'!$L$1,'Cumulative Cost Share Budget'!G694,0)</f>
        <v>0</v>
      </c>
      <c r="H694" s="235">
        <f>IF('Cumulative Cost Share Budget'!$L694='Split CS budget (G)'!$L$1,'Cumulative Cost Share Budget'!H694,0)</f>
        <v>0</v>
      </c>
      <c r="I694" s="235">
        <f>IF('Cumulative Cost Share Budget'!$L694='Split CS budget (G)'!$L$1,'Cumulative Cost Share Budget'!I694,0)</f>
        <v>0</v>
      </c>
      <c r="J694" s="158">
        <f t="shared" ref="J694:J696" si="356">SUM(E694:I694)</f>
        <v>0</v>
      </c>
      <c r="K694" s="2"/>
      <c r="L694" s="23"/>
      <c r="M694" s="2"/>
      <c r="N694" s="2"/>
      <c r="O694" s="2"/>
      <c r="P694" s="2"/>
    </row>
    <row r="695" spans="1:20">
      <c r="A695" s="486"/>
      <c r="B695" s="493">
        <f>IF('Cumulative Cost Share Budget'!L695='Split CS budget (G)'!$L$1,'Cumulative Cost Share Budget'!B695,0)</f>
        <v>0</v>
      </c>
      <c r="C695" s="449"/>
      <c r="D695" s="551">
        <f>IF('Cumulative Cost Share Budget'!$L695='Split CS budget (G)'!$L$1,'Cumulative Cost Share Budget'!D695,0)</f>
        <v>0</v>
      </c>
      <c r="E695" s="235">
        <f>IF('Cumulative Cost Share Budget'!$L695='Split CS budget (G)'!$L$1,'Cumulative Cost Share Budget'!E695,0)</f>
        <v>0</v>
      </c>
      <c r="F695" s="235">
        <f>IF('Cumulative Cost Share Budget'!$L695='Split CS budget (G)'!$L$1,'Cumulative Cost Share Budget'!F695,0)</f>
        <v>0</v>
      </c>
      <c r="G695" s="235">
        <f>IF('Cumulative Cost Share Budget'!$L695='Split CS budget (G)'!$L$1,'Cumulative Cost Share Budget'!G695,0)</f>
        <v>0</v>
      </c>
      <c r="H695" s="235">
        <f>IF('Cumulative Cost Share Budget'!$L695='Split CS budget (G)'!$L$1,'Cumulative Cost Share Budget'!H695,0)</f>
        <v>0</v>
      </c>
      <c r="I695" s="235">
        <f>IF('Cumulative Cost Share Budget'!$L695='Split CS budget (G)'!$L$1,'Cumulative Cost Share Budget'!I695,0)</f>
        <v>0</v>
      </c>
      <c r="J695" s="158">
        <f t="shared" si="356"/>
        <v>0</v>
      </c>
      <c r="K695" s="2"/>
      <c r="L695" s="23"/>
      <c r="M695" s="2"/>
      <c r="N695" s="2"/>
      <c r="O695" s="2"/>
      <c r="P695" s="2"/>
    </row>
    <row r="696" spans="1:20">
      <c r="A696" s="486"/>
      <c r="B696" s="493">
        <f>IF('Cumulative Cost Share Budget'!L696='Split CS budget (G)'!$L$1,'Cumulative Cost Share Budget'!B696,0)</f>
        <v>0</v>
      </c>
      <c r="C696" s="449"/>
      <c r="D696" s="551">
        <f>IF('Cumulative Cost Share Budget'!$L696='Split CS budget (G)'!$L$1,'Cumulative Cost Share Budget'!D696,0)</f>
        <v>0</v>
      </c>
      <c r="E696" s="235">
        <f>IF('Cumulative Cost Share Budget'!$L696='Split CS budget (G)'!$L$1,'Cumulative Cost Share Budget'!E696,0)</f>
        <v>0</v>
      </c>
      <c r="F696" s="235">
        <f>IF('Cumulative Cost Share Budget'!$L696='Split CS budget (G)'!$L$1,'Cumulative Cost Share Budget'!F696,0)</f>
        <v>0</v>
      </c>
      <c r="G696" s="235">
        <f>IF('Cumulative Cost Share Budget'!$L696='Split CS budget (G)'!$L$1,'Cumulative Cost Share Budget'!G696,0)</f>
        <v>0</v>
      </c>
      <c r="H696" s="235">
        <f>IF('Cumulative Cost Share Budget'!$L696='Split CS budget (G)'!$L$1,'Cumulative Cost Share Budget'!H696,0)</f>
        <v>0</v>
      </c>
      <c r="I696" s="235">
        <f>IF('Cumulative Cost Share Budget'!$L696='Split CS budget (G)'!$L$1,'Cumulative Cost Share Budget'!I696,0)</f>
        <v>0</v>
      </c>
      <c r="J696" s="158">
        <f t="shared" si="356"/>
        <v>0</v>
      </c>
      <c r="K696" s="2"/>
      <c r="L696" s="23"/>
      <c r="M696" s="65"/>
      <c r="N696" s="65"/>
      <c r="O696" s="65"/>
      <c r="P696" s="65"/>
      <c r="Q696" s="65"/>
      <c r="R696" s="65"/>
    </row>
    <row r="697" spans="1:20">
      <c r="A697" s="494" t="s">
        <v>314</v>
      </c>
      <c r="B697" s="486"/>
      <c r="C697" s="449"/>
      <c r="E697" s="52"/>
      <c r="F697" s="52"/>
      <c r="G697" s="52"/>
      <c r="H697" s="52"/>
      <c r="I697" s="52"/>
      <c r="J697" s="158"/>
      <c r="K697" s="2"/>
      <c r="L697" s="23"/>
      <c r="M697" s="2"/>
      <c r="N697" s="2"/>
      <c r="O697" s="2"/>
      <c r="P697" s="2"/>
    </row>
    <row r="698" spans="1:20">
      <c r="A698" s="495"/>
      <c r="B698" s="493">
        <f>IF('Cumulative Cost Share Budget'!L698='Split CS budget (G)'!$L$1,'Cumulative Cost Share Budget'!B698,0)</f>
        <v>0</v>
      </c>
      <c r="C698" s="493">
        <f>IF('Cumulative Cost Share Budget'!M698='Split CS budget (G)'!$L$1,'Cumulative Cost Share Budget'!C698,0)</f>
        <v>0</v>
      </c>
      <c r="D698" s="551">
        <f>IF('Cumulative Cost Share Budget'!$L698='Split CS budget (G)'!$L$1,'Cumulative Cost Share Budget'!D698,0)</f>
        <v>0</v>
      </c>
      <c r="E698" s="235">
        <f>IF('Cumulative Cost Share Budget'!$L698='Split CS budget (G)'!$L$1,'Cumulative Cost Share Budget'!E698,0)</f>
        <v>0</v>
      </c>
      <c r="F698" s="235">
        <f>IF('Cumulative Cost Share Budget'!$L698='Split CS budget (G)'!$L$1,'Cumulative Cost Share Budget'!F698,0)</f>
        <v>0</v>
      </c>
      <c r="G698" s="235">
        <f>IF('Cumulative Cost Share Budget'!$L698='Split CS budget (G)'!$L$1,'Cumulative Cost Share Budget'!G698,0)</f>
        <v>0</v>
      </c>
      <c r="H698" s="235">
        <f>IF('Cumulative Cost Share Budget'!$L698='Split CS budget (G)'!$L$1,'Cumulative Cost Share Budget'!H698,0)</f>
        <v>0</v>
      </c>
      <c r="I698" s="235">
        <f>IF('Cumulative Cost Share Budget'!$L698='Split CS budget (G)'!$L$1,'Cumulative Cost Share Budget'!I698,0)</f>
        <v>0</v>
      </c>
      <c r="J698" s="158">
        <f t="shared" ref="J698:J700" si="357">SUM(E698:I698)</f>
        <v>0</v>
      </c>
      <c r="K698" s="2"/>
      <c r="L698" s="23"/>
      <c r="M698" s="2"/>
      <c r="N698" s="2"/>
      <c r="O698" s="2"/>
      <c r="P698" s="2"/>
    </row>
    <row r="699" spans="1:20">
      <c r="A699" s="495"/>
      <c r="B699" s="493">
        <f>IF('Cumulative Cost Share Budget'!L699='Split CS budget (G)'!$L$1,'Cumulative Cost Share Budget'!B699,0)</f>
        <v>0</v>
      </c>
      <c r="C699" s="493">
        <f>IF('Cumulative Cost Share Budget'!M699='Split CS budget (G)'!$L$1,'Cumulative Cost Share Budget'!C699,0)</f>
        <v>0</v>
      </c>
      <c r="D699" s="551">
        <f>IF('Cumulative Cost Share Budget'!$L699='Split CS budget (G)'!$L$1,'Cumulative Cost Share Budget'!D699,0)</f>
        <v>0</v>
      </c>
      <c r="E699" s="235">
        <f>IF('Cumulative Cost Share Budget'!$L699='Split CS budget (G)'!$L$1,'Cumulative Cost Share Budget'!E699,0)</f>
        <v>0</v>
      </c>
      <c r="F699" s="235">
        <f>IF('Cumulative Cost Share Budget'!$L699='Split CS budget (G)'!$L$1,'Cumulative Cost Share Budget'!F699,0)</f>
        <v>0</v>
      </c>
      <c r="G699" s="235">
        <f>IF('Cumulative Cost Share Budget'!$L699='Split CS budget (G)'!$L$1,'Cumulative Cost Share Budget'!G699,0)</f>
        <v>0</v>
      </c>
      <c r="H699" s="235">
        <f>IF('Cumulative Cost Share Budget'!$L699='Split CS budget (G)'!$L$1,'Cumulative Cost Share Budget'!H699,0)</f>
        <v>0</v>
      </c>
      <c r="I699" s="235">
        <f>IF('Cumulative Cost Share Budget'!$L699='Split CS budget (G)'!$L$1,'Cumulative Cost Share Budget'!I699,0)</f>
        <v>0</v>
      </c>
      <c r="J699" s="158">
        <f t="shared" si="357"/>
        <v>0</v>
      </c>
      <c r="K699" s="2"/>
      <c r="L699" s="23"/>
      <c r="M699" s="2"/>
      <c r="N699" s="2"/>
      <c r="O699" s="2"/>
      <c r="P699" s="2"/>
    </row>
    <row r="700" spans="1:20">
      <c r="A700" s="495"/>
      <c r="B700" s="493">
        <f>IF('Cumulative Cost Share Budget'!L700='Split CS budget (G)'!$L$1,'Cumulative Cost Share Budget'!B700,0)</f>
        <v>0</v>
      </c>
      <c r="C700" s="493">
        <f>IF('Cumulative Cost Share Budget'!M700='Split CS budget (G)'!$L$1,'Cumulative Cost Share Budget'!C700,0)</f>
        <v>0</v>
      </c>
      <c r="D700" s="551">
        <f>IF('Cumulative Cost Share Budget'!$L700='Split CS budget (G)'!$L$1,'Cumulative Cost Share Budget'!D700,0)</f>
        <v>0</v>
      </c>
      <c r="E700" s="235">
        <f>IF('Cumulative Cost Share Budget'!$L700='Split CS budget (G)'!$L$1,'Cumulative Cost Share Budget'!E700,0)</f>
        <v>0</v>
      </c>
      <c r="F700" s="235">
        <f>IF('Cumulative Cost Share Budget'!$L700='Split CS budget (G)'!$L$1,'Cumulative Cost Share Budget'!F700,0)</f>
        <v>0</v>
      </c>
      <c r="G700" s="235">
        <f>IF('Cumulative Cost Share Budget'!$L700='Split CS budget (G)'!$L$1,'Cumulative Cost Share Budget'!G700,0)</f>
        <v>0</v>
      </c>
      <c r="H700" s="235">
        <f>IF('Cumulative Cost Share Budget'!$L700='Split CS budget (G)'!$L$1,'Cumulative Cost Share Budget'!H700,0)</f>
        <v>0</v>
      </c>
      <c r="I700" s="235">
        <f>IF('Cumulative Cost Share Budget'!$L700='Split CS budget (G)'!$L$1,'Cumulative Cost Share Budget'!I700,0)</f>
        <v>0</v>
      </c>
      <c r="J700" s="158">
        <f t="shared" si="357"/>
        <v>0</v>
      </c>
      <c r="K700" s="2"/>
      <c r="L700" s="23"/>
      <c r="M700" s="2"/>
      <c r="N700" s="2"/>
      <c r="O700" s="2"/>
      <c r="P700" s="2"/>
    </row>
    <row r="701" spans="1:20">
      <c r="A701" s="494" t="s">
        <v>322</v>
      </c>
      <c r="B701" s="449"/>
      <c r="C701" s="449"/>
      <c r="E701" s="52"/>
      <c r="F701" s="52"/>
      <c r="G701" s="52"/>
      <c r="H701" s="52"/>
      <c r="I701" s="52"/>
      <c r="J701" s="158"/>
      <c r="K701" s="2"/>
      <c r="L701" s="23"/>
      <c r="M701" s="2"/>
      <c r="N701" s="2"/>
      <c r="O701" s="2"/>
      <c r="P701" s="2"/>
    </row>
    <row r="702" spans="1:20">
      <c r="A702" s="486"/>
      <c r="B702" s="493">
        <f>IF('Cumulative Cost Share Budget'!L702='Split CS budget (G)'!$L$1,'Cumulative Cost Share Budget'!B702,0)</f>
        <v>0</v>
      </c>
      <c r="C702" s="449"/>
      <c r="D702" s="551">
        <f>IF('Cumulative Cost Share Budget'!$L702='Split CS budget (G)'!$L$1,'Cumulative Cost Share Budget'!D702,0)</f>
        <v>0</v>
      </c>
      <c r="E702" s="235">
        <f>IF('Cumulative Cost Share Budget'!$L702='Split CS budget (G)'!$L$1,'Cumulative Cost Share Budget'!E702,0)</f>
        <v>0</v>
      </c>
      <c r="F702" s="235">
        <f>IF('Cumulative Cost Share Budget'!$L702='Split CS budget (G)'!$L$1,'Cumulative Cost Share Budget'!F702,0)</f>
        <v>0</v>
      </c>
      <c r="G702" s="235">
        <f>IF('Cumulative Cost Share Budget'!$L702='Split CS budget (G)'!$L$1,'Cumulative Cost Share Budget'!G702,0)</f>
        <v>0</v>
      </c>
      <c r="H702" s="235">
        <f>IF('Cumulative Cost Share Budget'!$L702='Split CS budget (G)'!$L$1,'Cumulative Cost Share Budget'!H702,0)</f>
        <v>0</v>
      </c>
      <c r="I702" s="235">
        <f>IF('Cumulative Cost Share Budget'!$L702='Split CS budget (G)'!$L$1,'Cumulative Cost Share Budget'!I702,0)</f>
        <v>0</v>
      </c>
      <c r="J702" s="158">
        <f>SUM(E702:I702)</f>
        <v>0</v>
      </c>
      <c r="K702" s="2"/>
      <c r="L702" s="23"/>
      <c r="M702" s="2"/>
      <c r="N702" s="2"/>
      <c r="O702" s="2"/>
      <c r="P702" s="2"/>
    </row>
    <row r="703" spans="1:20">
      <c r="A703" s="486"/>
      <c r="B703" s="493">
        <f>IF('Cumulative Cost Share Budget'!L703='Split CS budget (G)'!$L$1,'Cumulative Cost Share Budget'!B703,0)</f>
        <v>0</v>
      </c>
      <c r="C703" s="449"/>
      <c r="D703" s="551">
        <f>IF('Cumulative Cost Share Budget'!$L703='Split CS budget (G)'!$L$1,'Cumulative Cost Share Budget'!D703,0)</f>
        <v>0</v>
      </c>
      <c r="E703" s="235">
        <f>IF('Cumulative Cost Share Budget'!$L703='Split CS budget (G)'!$L$1,'Cumulative Cost Share Budget'!E703,0)</f>
        <v>0</v>
      </c>
      <c r="F703" s="235">
        <f>IF('Cumulative Cost Share Budget'!$L703='Split CS budget (G)'!$L$1,'Cumulative Cost Share Budget'!F703,0)</f>
        <v>0</v>
      </c>
      <c r="G703" s="235">
        <f>IF('Cumulative Cost Share Budget'!$L703='Split CS budget (G)'!$L$1,'Cumulative Cost Share Budget'!G703,0)</f>
        <v>0</v>
      </c>
      <c r="H703" s="235">
        <f>IF('Cumulative Cost Share Budget'!$L703='Split CS budget (G)'!$L$1,'Cumulative Cost Share Budget'!H703,0)</f>
        <v>0</v>
      </c>
      <c r="I703" s="235">
        <f>IF('Cumulative Cost Share Budget'!$L703='Split CS budget (G)'!$L$1,'Cumulative Cost Share Budget'!I703,0)</f>
        <v>0</v>
      </c>
      <c r="J703" s="158">
        <f>SUM(E703:I703)</f>
        <v>0</v>
      </c>
      <c r="K703" s="2"/>
      <c r="L703" s="23"/>
      <c r="M703" s="2"/>
      <c r="N703" s="2"/>
      <c r="O703" s="2"/>
      <c r="P703" s="2"/>
    </row>
    <row r="704" spans="1:20">
      <c r="A704" s="494" t="s">
        <v>47</v>
      </c>
      <c r="B704" s="449"/>
      <c r="C704" s="449"/>
      <c r="E704" s="52"/>
      <c r="F704" s="52"/>
      <c r="G704" s="52"/>
      <c r="H704" s="52"/>
      <c r="I704" s="52"/>
      <c r="J704" s="158"/>
      <c r="K704" s="2"/>
      <c r="L704" s="23"/>
      <c r="M704" s="2"/>
      <c r="N704" s="2"/>
      <c r="O704" s="2"/>
      <c r="P704" s="2"/>
    </row>
    <row r="705" spans="1:34">
      <c r="A705" s="494"/>
      <c r="B705" s="493">
        <f>IF('Cumulative Cost Share Budget'!L705='Split CS budget (G)'!$L$1,'Cumulative Cost Share Budget'!B705,0)</f>
        <v>0</v>
      </c>
      <c r="C705" s="449"/>
      <c r="D705" s="551">
        <f>IF('Cumulative Cost Share Budget'!$L705='Split CS budget (G)'!$L$1,'Cumulative Cost Share Budget'!D705,0)</f>
        <v>0</v>
      </c>
      <c r="E705" s="235">
        <f>IF('Cumulative Cost Share Budget'!$L705='Split CS budget (G)'!$L$1,'Cumulative Cost Share Budget'!E705,0)</f>
        <v>0</v>
      </c>
      <c r="F705" s="235">
        <f>IF('Cumulative Cost Share Budget'!$L705='Split CS budget (G)'!$L$1,'Cumulative Cost Share Budget'!F705,0)</f>
        <v>0</v>
      </c>
      <c r="G705" s="235">
        <f>IF('Cumulative Cost Share Budget'!$L705='Split CS budget (G)'!$L$1,'Cumulative Cost Share Budget'!G705,0)</f>
        <v>0</v>
      </c>
      <c r="H705" s="235">
        <f>IF('Cumulative Cost Share Budget'!$L705='Split CS budget (G)'!$L$1,'Cumulative Cost Share Budget'!H705,0)</f>
        <v>0</v>
      </c>
      <c r="I705" s="235">
        <f>IF('Cumulative Cost Share Budget'!$L705='Split CS budget (G)'!$L$1,'Cumulative Cost Share Budget'!I705,0)</f>
        <v>0</v>
      </c>
      <c r="J705" s="158">
        <f>SUM(E705:I705)</f>
        <v>0</v>
      </c>
      <c r="K705" s="2"/>
      <c r="L705" s="23"/>
      <c r="M705" s="2"/>
      <c r="N705" s="2"/>
      <c r="O705" s="2"/>
      <c r="P705" s="2"/>
    </row>
    <row r="706" spans="1:34">
      <c r="A706" s="486"/>
      <c r="B706" s="493">
        <f>IF('Cumulative Cost Share Budget'!L706='Split CS budget (G)'!$L$1,'Cumulative Cost Share Budget'!B706,0)</f>
        <v>0</v>
      </c>
      <c r="C706" s="449"/>
      <c r="D706" s="551">
        <f>IF('Cumulative Cost Share Budget'!$L706='Split CS budget (G)'!$L$1,'Cumulative Cost Share Budget'!D706,0)</f>
        <v>0</v>
      </c>
      <c r="E706" s="235">
        <f>IF('Cumulative Cost Share Budget'!$L706='Split CS budget (G)'!$L$1,'Cumulative Cost Share Budget'!E706,0)</f>
        <v>0</v>
      </c>
      <c r="F706" s="235">
        <f>IF('Cumulative Cost Share Budget'!$L706='Split CS budget (G)'!$L$1,'Cumulative Cost Share Budget'!F706,0)</f>
        <v>0</v>
      </c>
      <c r="G706" s="235">
        <f>IF('Cumulative Cost Share Budget'!$L706='Split CS budget (G)'!$L$1,'Cumulative Cost Share Budget'!G706,0)</f>
        <v>0</v>
      </c>
      <c r="H706" s="235">
        <f>IF('Cumulative Cost Share Budget'!$L706='Split CS budget (G)'!$L$1,'Cumulative Cost Share Budget'!H706,0)</f>
        <v>0</v>
      </c>
      <c r="I706" s="235">
        <f>IF('Cumulative Cost Share Budget'!$L706='Split CS budget (G)'!$L$1,'Cumulative Cost Share Budget'!I706,0)</f>
        <v>0</v>
      </c>
      <c r="J706" s="158">
        <f>SUM(E706:I706)</f>
        <v>0</v>
      </c>
      <c r="K706" s="2"/>
      <c r="L706" s="23"/>
      <c r="M706" s="2"/>
      <c r="N706" s="2"/>
      <c r="O706" s="2"/>
      <c r="P706" s="2"/>
    </row>
    <row r="707" spans="1:34" ht="15">
      <c r="A707" s="486"/>
      <c r="B707" s="493">
        <f>IF('Cumulative Cost Share Budget'!L707='Split CS budget (G)'!$L$1,'Cumulative Cost Share Budget'!B707,0)</f>
        <v>0</v>
      </c>
      <c r="C707" s="449"/>
      <c r="D707" s="551">
        <f>IF('Cumulative Cost Share Budget'!$L707='Split CS budget (G)'!$L$1,'Cumulative Cost Share Budget'!D707,0)</f>
        <v>0</v>
      </c>
      <c r="E707" s="235">
        <f>IF('Cumulative Cost Share Budget'!$L707='Split CS budget (G)'!$L$1,'Cumulative Cost Share Budget'!E707,0)</f>
        <v>0</v>
      </c>
      <c r="F707" s="235">
        <f>IF('Cumulative Cost Share Budget'!$L707='Split CS budget (G)'!$L$1,'Cumulative Cost Share Budget'!F707,0)</f>
        <v>0</v>
      </c>
      <c r="G707" s="235">
        <f>IF('Cumulative Cost Share Budget'!$L707='Split CS budget (G)'!$L$1,'Cumulative Cost Share Budget'!G707,0)</f>
        <v>0</v>
      </c>
      <c r="H707" s="235">
        <f>IF('Cumulative Cost Share Budget'!$L707='Split CS budget (G)'!$L$1,'Cumulative Cost Share Budget'!H707,0)</f>
        <v>0</v>
      </c>
      <c r="I707" s="235">
        <f>IF('Cumulative Cost Share Budget'!$L707='Split CS budget (G)'!$L$1,'Cumulative Cost Share Budget'!I707,0)</f>
        <v>0</v>
      </c>
      <c r="J707" s="158">
        <f>SUM(E707:I707)</f>
        <v>0</v>
      </c>
      <c r="K707" s="2"/>
      <c r="L707" s="23"/>
      <c r="M707" s="2"/>
      <c r="N707" s="2"/>
      <c r="O707" s="2"/>
      <c r="P707" s="2"/>
      <c r="AA707" s="85"/>
      <c r="AB707" s="85"/>
      <c r="AC707" s="85"/>
      <c r="AD707" s="85"/>
      <c r="AE707" s="85"/>
      <c r="AF707" s="85"/>
      <c r="AG707" s="85"/>
    </row>
    <row r="708" spans="1:34">
      <c r="A708" s="494"/>
      <c r="B708" s="493">
        <f>IF('Cumulative Cost Share Budget'!L708='Split CS budget (G)'!$L$1,'Cumulative Cost Share Budget'!B708,0)</f>
        <v>0</v>
      </c>
      <c r="C708" s="449"/>
      <c r="D708" s="551">
        <f>IF('Cumulative Cost Share Budget'!$L708='Split CS budget (G)'!$L$1,'Cumulative Cost Share Budget'!D708,0)</f>
        <v>0</v>
      </c>
      <c r="E708" s="235">
        <f>IF('Cumulative Cost Share Budget'!$L708='Split CS budget (G)'!$L$1,'Cumulative Cost Share Budget'!E708,0)</f>
        <v>0</v>
      </c>
      <c r="F708" s="235">
        <f>IF('Cumulative Cost Share Budget'!$L708='Split CS budget (G)'!$L$1,'Cumulative Cost Share Budget'!F708,0)</f>
        <v>0</v>
      </c>
      <c r="G708" s="235">
        <f>IF('Cumulative Cost Share Budget'!$L708='Split CS budget (G)'!$L$1,'Cumulative Cost Share Budget'!G708,0)</f>
        <v>0</v>
      </c>
      <c r="H708" s="235">
        <f>IF('Cumulative Cost Share Budget'!$L708='Split CS budget (G)'!$L$1,'Cumulative Cost Share Budget'!H708,0)</f>
        <v>0</v>
      </c>
      <c r="I708" s="235">
        <f>IF('Cumulative Cost Share Budget'!$L708='Split CS budget (G)'!$L$1,'Cumulative Cost Share Budget'!I708,0)</f>
        <v>0</v>
      </c>
      <c r="J708" s="158">
        <f>SUM(E708:I708)</f>
        <v>0</v>
      </c>
      <c r="K708" s="2"/>
      <c r="L708" s="23"/>
      <c r="M708" s="2"/>
      <c r="N708" s="2"/>
      <c r="O708" s="2"/>
      <c r="P708" s="2"/>
    </row>
    <row r="709" spans="1:34">
      <c r="A709" s="494"/>
      <c r="B709" s="485">
        <f>IF('Cumulative Cost Share Budget'!L709='Split CS budget (G)'!$L$1,'Cumulative Cost Share Budget'!B709,0)</f>
        <v>0</v>
      </c>
      <c r="C709" s="449"/>
      <c r="D709" s="551">
        <f>IF('Cumulative Cost Share Budget'!$L709='Split CS budget (G)'!$L$1,'Cumulative Cost Share Budget'!D709,0)</f>
        <v>0</v>
      </c>
      <c r="E709" s="235">
        <f>IF('Cumulative Cost Share Budget'!$L709='Split CS budget (G)'!$L$1,'Cumulative Cost Share Budget'!E709,0)</f>
        <v>0</v>
      </c>
      <c r="F709" s="235">
        <f>IF('Cumulative Cost Share Budget'!$L709='Split CS budget (G)'!$L$1,'Cumulative Cost Share Budget'!F709,0)</f>
        <v>0</v>
      </c>
      <c r="G709" s="235">
        <f>IF('Cumulative Cost Share Budget'!$L709='Split CS budget (G)'!$L$1,'Cumulative Cost Share Budget'!G709,0)</f>
        <v>0</v>
      </c>
      <c r="H709" s="235">
        <f>IF('Cumulative Cost Share Budget'!$L709='Split CS budget (G)'!$L$1,'Cumulative Cost Share Budget'!H709,0)</f>
        <v>0</v>
      </c>
      <c r="I709" s="235">
        <f>IF('Cumulative Cost Share Budget'!$L709='Split CS budget (G)'!$L$1,'Cumulative Cost Share Budget'!I709,0)</f>
        <v>0</v>
      </c>
      <c r="J709" s="158">
        <f t="shared" ref="J709" si="358">SUM(E709:I709)</f>
        <v>0</v>
      </c>
      <c r="K709" s="2"/>
      <c r="L709" s="23"/>
      <c r="M709" s="2"/>
      <c r="N709" s="2"/>
      <c r="O709" s="2"/>
      <c r="P709" s="2"/>
    </row>
    <row r="710" spans="1:34" ht="15">
      <c r="A710" s="86"/>
      <c r="B710" s="749" t="s">
        <v>337</v>
      </c>
      <c r="C710" s="749"/>
      <c r="D710" s="749"/>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3.8">
      <c r="A712" s="30" t="s">
        <v>76</v>
      </c>
      <c r="B712" s="486"/>
      <c r="C712" s="496"/>
      <c r="D712" s="486"/>
      <c r="F712"/>
      <c r="J712" s="32"/>
    </row>
    <row r="713" spans="1:34">
      <c r="A713" s="28"/>
      <c r="B713" s="550">
        <f>IF('Cumulative Cost Share Budget'!L713='Split CS budget (G)'!$L$1,'Cumulative Cost Share Budget'!B713,0)</f>
        <v>0</v>
      </c>
      <c r="C713" s="449"/>
      <c r="D713" s="551">
        <f>IF('Cumulative Cost Share Budget'!$L713='Split CS budget (G)'!$L$1,'Cumulative Cost Share Budget'!D713,0)</f>
        <v>0</v>
      </c>
      <c r="E713" s="235">
        <f>IF('Cumulative Cost Share Budget'!$L713='Split CS budget (G)'!$L$1,'Cumulative Cost Share Budget'!E713,0)</f>
        <v>0</v>
      </c>
      <c r="F713" s="235">
        <f>IF('Cumulative Cost Share Budget'!$L713='Split CS budget (G)'!$L$1,'Cumulative Cost Share Budget'!F713,0)</f>
        <v>0</v>
      </c>
      <c r="G713" s="235">
        <f>IF('Cumulative Cost Share Budget'!$L713='Split CS budget (G)'!$L$1,'Cumulative Cost Share Budget'!G713,0)</f>
        <v>0</v>
      </c>
      <c r="H713" s="235">
        <f>IF('Cumulative Cost Share Budget'!$L713='Split CS budget (G)'!$L$1,'Cumulative Cost Share Budget'!H713,0)</f>
        <v>0</v>
      </c>
      <c r="I713" s="235">
        <f>IF('Cumulative Cost Share Budget'!$L713='Split CS budget (G)'!$L$1,'Cumulative Cost Share Budget'!I713,0)</f>
        <v>0</v>
      </c>
      <c r="J713" s="158">
        <f>SUM(E713:I713)</f>
        <v>0</v>
      </c>
      <c r="M713" s="808" t="s">
        <v>175</v>
      </c>
      <c r="N713" s="808"/>
      <c r="O713" s="808"/>
      <c r="P713" s="808"/>
    </row>
    <row r="714" spans="1:34">
      <c r="A714" s="315"/>
      <c r="B714" s="550">
        <f>IF('Cumulative Cost Share Budget'!L714='Split CS budget (G)'!$L$1,'Cumulative Cost Share Budget'!B714,0)</f>
        <v>0</v>
      </c>
      <c r="C714" s="449"/>
      <c r="D714" s="486"/>
      <c r="E714" s="235"/>
      <c r="F714" s="235"/>
      <c r="G714" s="235"/>
      <c r="H714" s="235"/>
      <c r="I714" s="235"/>
      <c r="J714" s="158"/>
      <c r="M714" s="66"/>
    </row>
    <row r="715" spans="1:34">
      <c r="A715" s="28"/>
      <c r="B715" s="495"/>
      <c r="C715" s="493">
        <f>IF('Cumulative Cost Share Budget'!L715='Split CS budget (G)'!$L$1,'Cumulative Cost Share Budget'!C715,0)</f>
        <v>0</v>
      </c>
      <c r="D715" s="551">
        <f>IF('Cumulative Cost Share Budget'!$L715='Split CS budget (G)'!$L$1,'Cumulative Cost Share Budget'!D715,0)</f>
        <v>0</v>
      </c>
      <c r="E715" s="235">
        <f>IF('Cumulative Cost Share Budget'!$L715='Split CS budget (G)'!$L$1,'Cumulative Cost Share Budget'!E715,0)</f>
        <v>0</v>
      </c>
      <c r="F715" s="235">
        <f>IF('Cumulative Cost Share Budget'!$L715='Split CS budget (G)'!$L$1,'Cumulative Cost Share Budget'!F715,0)</f>
        <v>0</v>
      </c>
      <c r="G715" s="235">
        <f>IF('Cumulative Cost Share Budget'!$L715='Split CS budget (G)'!$L$1,'Cumulative Cost Share Budget'!G715,0)</f>
        <v>0</v>
      </c>
      <c r="H715" s="235">
        <f>IF('Cumulative Cost Share Budget'!$L715='Split CS budget (G)'!$L$1,'Cumulative Cost Share Budget'!H715,0)</f>
        <v>0</v>
      </c>
      <c r="I715" s="235">
        <f>IF('Cumulative Cost Share Budget'!$L715='Split CS budget (G)'!$L$1,'Cumulative Cost Share Budget'!I715,0)</f>
        <v>0</v>
      </c>
      <c r="J715" s="158">
        <f t="shared" ref="J715:J725" si="360">SUM(E715:I715)</f>
        <v>0</v>
      </c>
      <c r="M715" s="66"/>
    </row>
    <row r="716" spans="1:34">
      <c r="A716" s="28"/>
      <c r="B716" s="495"/>
      <c r="C716" s="493">
        <f>IF('Cumulative Cost Share Budget'!L716='Split CS budget (G)'!$L$1,'Cumulative Cost Share Budget'!C716,0)</f>
        <v>0</v>
      </c>
      <c r="D716" s="551">
        <f>IF('Cumulative Cost Share Budget'!$L716='Split CS budget (G)'!$L$1,'Cumulative Cost Share Budget'!D716,0)</f>
        <v>0</v>
      </c>
      <c r="E716" s="235">
        <f>IF('Cumulative Cost Share Budget'!$L716='Split CS budget (G)'!$L$1,'Cumulative Cost Share Budget'!E716,0)</f>
        <v>0</v>
      </c>
      <c r="F716" s="235">
        <f>IF('Cumulative Cost Share Budget'!$L716='Split CS budget (G)'!$L$1,'Cumulative Cost Share Budget'!F716,0)</f>
        <v>0</v>
      </c>
      <c r="G716" s="235">
        <f>IF('Cumulative Cost Share Budget'!$L716='Split CS budget (G)'!$L$1,'Cumulative Cost Share Budget'!G716,0)</f>
        <v>0</v>
      </c>
      <c r="H716" s="235">
        <f>IF('Cumulative Cost Share Budget'!$L716='Split CS budget (G)'!$L$1,'Cumulative Cost Share Budget'!H716,0)</f>
        <v>0</v>
      </c>
      <c r="I716" s="235">
        <f>IF('Cumulative Cost Share Budget'!$L716='Split CS budget (G)'!$L$1,'Cumulative Cost Share Budget'!I716,0)</f>
        <v>0</v>
      </c>
      <c r="J716" s="158">
        <f t="shared" si="360"/>
        <v>0</v>
      </c>
      <c r="M716" s="66"/>
    </row>
    <row r="717" spans="1:34">
      <c r="A717" s="28"/>
      <c r="B717" s="495"/>
      <c r="C717" s="493">
        <f>IF('Cumulative Cost Share Budget'!L717='Split CS budget (G)'!$L$1,'Cumulative Cost Share Budget'!C717,0)</f>
        <v>0</v>
      </c>
      <c r="D717" s="551">
        <f>IF('Cumulative Cost Share Budget'!$L717='Split CS budget (G)'!$L$1,'Cumulative Cost Share Budget'!D717,0)</f>
        <v>0</v>
      </c>
      <c r="E717" s="235">
        <f>IF('Cumulative Cost Share Budget'!$L717='Split CS budget (G)'!$L$1,'Cumulative Cost Share Budget'!E717,0)</f>
        <v>0</v>
      </c>
      <c r="F717" s="235">
        <f>IF('Cumulative Cost Share Budget'!$L717='Split CS budget (G)'!$L$1,'Cumulative Cost Share Budget'!F717,0)</f>
        <v>0</v>
      </c>
      <c r="G717" s="235">
        <f>IF('Cumulative Cost Share Budget'!$L717='Split CS budget (G)'!$L$1,'Cumulative Cost Share Budget'!G717,0)</f>
        <v>0</v>
      </c>
      <c r="H717" s="235">
        <f>IF('Cumulative Cost Share Budget'!$L717='Split CS budget (G)'!$L$1,'Cumulative Cost Share Budget'!H717,0)</f>
        <v>0</v>
      </c>
      <c r="I717" s="235">
        <f>IF('Cumulative Cost Share Budget'!$L717='Split CS budget (G)'!$L$1,'Cumulative Cost Share Budget'!I717,0)</f>
        <v>0</v>
      </c>
      <c r="J717" s="158">
        <f t="shared" si="360"/>
        <v>0</v>
      </c>
      <c r="M717" s="66"/>
    </row>
    <row r="718" spans="1:34">
      <c r="A718" s="315"/>
      <c r="B718" s="550">
        <f>IF('Cumulative Cost Share Budget'!L718='Split CS budget (G)'!$L$1,'Cumulative Cost Share Budget'!B718,0)</f>
        <v>0</v>
      </c>
      <c r="C718" s="449"/>
      <c r="D718" s="486"/>
      <c r="E718" s="235"/>
      <c r="F718" s="235"/>
      <c r="G718" s="235"/>
      <c r="H718" s="235"/>
      <c r="I718" s="235"/>
      <c r="J718" s="158"/>
      <c r="M718" s="66"/>
    </row>
    <row r="719" spans="1:34">
      <c r="A719" s="28"/>
      <c r="B719" s="495"/>
      <c r="C719" s="493">
        <f>IF('Cumulative Cost Share Budget'!L719='Split CS budget (G)'!$L$1,'Cumulative Cost Share Budget'!C719,0)</f>
        <v>0</v>
      </c>
      <c r="D719" s="551">
        <f>IF('Cumulative Cost Share Budget'!$L719='Split CS budget (G)'!$L$1,'Cumulative Cost Share Budget'!D719,0)</f>
        <v>0</v>
      </c>
      <c r="E719" s="235">
        <f>IF('Cumulative Cost Share Budget'!$L719='Split CS budget (G)'!$L$1,'Cumulative Cost Share Budget'!E719,0)</f>
        <v>0</v>
      </c>
      <c r="F719" s="235">
        <f>IF('Cumulative Cost Share Budget'!$L719='Split CS budget (G)'!$L$1,'Cumulative Cost Share Budget'!F719,0)</f>
        <v>0</v>
      </c>
      <c r="G719" s="235">
        <f>IF('Cumulative Cost Share Budget'!$L719='Split CS budget (G)'!$L$1,'Cumulative Cost Share Budget'!G719,0)</f>
        <v>0</v>
      </c>
      <c r="H719" s="235">
        <f>IF('Cumulative Cost Share Budget'!$L719='Split CS budget (G)'!$L$1,'Cumulative Cost Share Budget'!H719,0)</f>
        <v>0</v>
      </c>
      <c r="I719" s="235">
        <f>IF('Cumulative Cost Share Budget'!$L719='Split CS budget (G)'!$L$1,'Cumulative Cost Share Budget'!I719,0)</f>
        <v>0</v>
      </c>
      <c r="J719" s="158">
        <f t="shared" si="360"/>
        <v>0</v>
      </c>
      <c r="M719" s="66"/>
    </row>
    <row r="720" spans="1:34">
      <c r="A720" s="28"/>
      <c r="B720" s="495"/>
      <c r="C720" s="493">
        <f>IF('Cumulative Cost Share Budget'!L720='Split CS budget (G)'!$L$1,'Cumulative Cost Share Budget'!C720,0)</f>
        <v>0</v>
      </c>
      <c r="D720" s="551">
        <f>IF('Cumulative Cost Share Budget'!$L720='Split CS budget (G)'!$L$1,'Cumulative Cost Share Budget'!D720,0)</f>
        <v>0</v>
      </c>
      <c r="E720" s="235">
        <f>IF('Cumulative Cost Share Budget'!$L720='Split CS budget (G)'!$L$1,'Cumulative Cost Share Budget'!E720,0)</f>
        <v>0</v>
      </c>
      <c r="F720" s="235">
        <f>IF('Cumulative Cost Share Budget'!$L720='Split CS budget (G)'!$L$1,'Cumulative Cost Share Budget'!F720,0)</f>
        <v>0</v>
      </c>
      <c r="G720" s="235">
        <f>IF('Cumulative Cost Share Budget'!$L720='Split CS budget (G)'!$L$1,'Cumulative Cost Share Budget'!G720,0)</f>
        <v>0</v>
      </c>
      <c r="H720" s="235">
        <f>IF('Cumulative Cost Share Budget'!$L720='Split CS budget (G)'!$L$1,'Cumulative Cost Share Budget'!H720,0)</f>
        <v>0</v>
      </c>
      <c r="I720" s="235">
        <f>IF('Cumulative Cost Share Budget'!$L720='Split CS budget (G)'!$L$1,'Cumulative Cost Share Budget'!I720,0)</f>
        <v>0</v>
      </c>
      <c r="J720" s="158">
        <f t="shared" si="360"/>
        <v>0</v>
      </c>
      <c r="M720" s="66"/>
    </row>
    <row r="721" spans="1:20">
      <c r="A721" s="28"/>
      <c r="B721" s="550">
        <f>IF('Cumulative Cost Share Budget'!L721='Split CS budget (G)'!$L$1,'Cumulative Cost Share Budget'!B721,0)</f>
        <v>0</v>
      </c>
      <c r="C721" s="449"/>
      <c r="D721" s="551">
        <f>IF('Cumulative Cost Share Budget'!$L721='Split CS budget (G)'!$L$1,'Cumulative Cost Share Budget'!D721,0)</f>
        <v>0</v>
      </c>
      <c r="E721" s="235">
        <f>IF('Cumulative Cost Share Budget'!$L721='Split CS budget (G)'!$L$1,'Cumulative Cost Share Budget'!E721,0)</f>
        <v>0</v>
      </c>
      <c r="F721" s="235">
        <f>IF('Cumulative Cost Share Budget'!$L721='Split CS budget (G)'!$L$1,'Cumulative Cost Share Budget'!F721,0)</f>
        <v>0</v>
      </c>
      <c r="G721" s="235">
        <f>IF('Cumulative Cost Share Budget'!$L721='Split CS budget (G)'!$L$1,'Cumulative Cost Share Budget'!G721,0)</f>
        <v>0</v>
      </c>
      <c r="H721" s="235">
        <f>IF('Cumulative Cost Share Budget'!$L721='Split CS budget (G)'!$L$1,'Cumulative Cost Share Budget'!H721,0)</f>
        <v>0</v>
      </c>
      <c r="I721" s="235">
        <f>IF('Cumulative Cost Share Budget'!$L721='Split CS budget (G)'!$L$1,'Cumulative Cost Share Budget'!I721,0)</f>
        <v>0</v>
      </c>
      <c r="J721" s="158">
        <f t="shared" si="360"/>
        <v>0</v>
      </c>
      <c r="M721" s="66"/>
    </row>
    <row r="722" spans="1:20">
      <c r="A722" s="28"/>
      <c r="B722" s="550">
        <f>IF('Cumulative Cost Share Budget'!L722='Split CS budget (G)'!$L$1,'Cumulative Cost Share Budget'!B722,0)</f>
        <v>0</v>
      </c>
      <c r="C722" s="449"/>
      <c r="D722" s="551">
        <f>IF('Cumulative Cost Share Budget'!$L722='Split CS budget (G)'!$L$1,'Cumulative Cost Share Budget'!D722,0)</f>
        <v>0</v>
      </c>
      <c r="E722" s="235">
        <f>IF('Cumulative Cost Share Budget'!$L722='Split CS budget (G)'!$L$1,'Cumulative Cost Share Budget'!E722,0)</f>
        <v>0</v>
      </c>
      <c r="F722" s="235">
        <f>IF('Cumulative Cost Share Budget'!$L722='Split CS budget (G)'!$L$1,'Cumulative Cost Share Budget'!F722,0)</f>
        <v>0</v>
      </c>
      <c r="G722" s="235">
        <f>IF('Cumulative Cost Share Budget'!$L722='Split CS budget (G)'!$L$1,'Cumulative Cost Share Budget'!G722,0)</f>
        <v>0</v>
      </c>
      <c r="H722" s="235">
        <f>IF('Cumulative Cost Share Budget'!$L722='Split CS budget (G)'!$L$1,'Cumulative Cost Share Budget'!H722,0)</f>
        <v>0</v>
      </c>
      <c r="I722" s="235">
        <f>IF('Cumulative Cost Share Budget'!$L722='Split CS budget (G)'!$L$1,'Cumulative Cost Share Budget'!I722,0)</f>
        <v>0</v>
      </c>
      <c r="J722" s="158">
        <f t="shared" si="360"/>
        <v>0</v>
      </c>
      <c r="M722" s="66"/>
    </row>
    <row r="723" spans="1:20">
      <c r="A723" s="28"/>
      <c r="B723" s="550">
        <f>IF('Cumulative Cost Share Budget'!L723='Split CS budget (G)'!$L$1,'Cumulative Cost Share Budget'!B723,0)</f>
        <v>0</v>
      </c>
      <c r="C723" s="449"/>
      <c r="D723" s="551">
        <f>IF('Cumulative Cost Share Budget'!$L723='Split CS budget (G)'!$L$1,'Cumulative Cost Share Budget'!D723,0)</f>
        <v>0</v>
      </c>
      <c r="E723" s="235">
        <f>IF('Cumulative Cost Share Budget'!$L723='Split CS budget (G)'!$L$1,'Cumulative Cost Share Budget'!E723,0)</f>
        <v>0</v>
      </c>
      <c r="F723" s="235">
        <f>IF('Cumulative Cost Share Budget'!$L723='Split CS budget (G)'!$L$1,'Cumulative Cost Share Budget'!F723,0)</f>
        <v>0</v>
      </c>
      <c r="G723" s="235">
        <f>IF('Cumulative Cost Share Budget'!$L723='Split CS budget (G)'!$L$1,'Cumulative Cost Share Budget'!G723,0)</f>
        <v>0</v>
      </c>
      <c r="H723" s="235">
        <f>IF('Cumulative Cost Share Budget'!$L723='Split CS budget (G)'!$L$1,'Cumulative Cost Share Budget'!H723,0)</f>
        <v>0</v>
      </c>
      <c r="I723" s="235">
        <f>IF('Cumulative Cost Share Budget'!$L723='Split CS budget (G)'!$L$1,'Cumulative Cost Share Budget'!I723,0)</f>
        <v>0</v>
      </c>
      <c r="J723" s="158">
        <f t="shared" si="360"/>
        <v>0</v>
      </c>
    </row>
    <row r="724" spans="1:20">
      <c r="A724" s="28"/>
      <c r="B724" s="550">
        <f>IF('Cumulative Cost Share Budget'!L724='Split CS budget (G)'!$L$1,'Cumulative Cost Share Budget'!B724,0)</f>
        <v>0</v>
      </c>
      <c r="C724" s="449"/>
      <c r="D724" s="551">
        <f>IF('Cumulative Cost Share Budget'!$L724='Split CS budget (G)'!$L$1,'Cumulative Cost Share Budget'!D724,0)</f>
        <v>0</v>
      </c>
      <c r="E724" s="235">
        <f>IF('Cumulative Cost Share Budget'!$L724='Split CS budget (G)'!$L$1,'Cumulative Cost Share Budget'!E724,0)</f>
        <v>0</v>
      </c>
      <c r="F724" s="235">
        <f>IF('Cumulative Cost Share Budget'!$L724='Split CS budget (G)'!$L$1,'Cumulative Cost Share Budget'!F724,0)</f>
        <v>0</v>
      </c>
      <c r="G724" s="235">
        <f>IF('Cumulative Cost Share Budget'!$L724='Split CS budget (G)'!$L$1,'Cumulative Cost Share Budget'!G724,0)</f>
        <v>0</v>
      </c>
      <c r="H724" s="235">
        <f>IF('Cumulative Cost Share Budget'!$L724='Split CS budget (G)'!$L$1,'Cumulative Cost Share Budget'!H724,0)</f>
        <v>0</v>
      </c>
      <c r="I724" s="235">
        <f>IF('Cumulative Cost Share Budget'!$L724='Split CS budget (G)'!$L$1,'Cumulative Cost Share Budget'!I724,0)</f>
        <v>0</v>
      </c>
      <c r="J724" s="158">
        <f t="shared" si="360"/>
        <v>0</v>
      </c>
      <c r="M724" s="2"/>
    </row>
    <row r="725" spans="1:20">
      <c r="A725" s="28"/>
      <c r="B725" s="550">
        <f>IF('Cumulative Cost Share Budget'!L725='Split CS budget (G)'!$L$1,'Cumulative Cost Share Budget'!B725,0)</f>
        <v>0</v>
      </c>
      <c r="C725" s="449"/>
      <c r="D725" s="551">
        <f>IF('Cumulative Cost Share Budget'!$L725='Split CS budget (G)'!$L$1,'Cumulative Cost Share Budget'!D725,0)</f>
        <v>0</v>
      </c>
      <c r="E725" s="235">
        <f>IF('Cumulative Cost Share Budget'!$L725='Split CS budget (G)'!$L$1,'Cumulative Cost Share Budget'!E725,0)</f>
        <v>0</v>
      </c>
      <c r="F725" s="235">
        <f>IF('Cumulative Cost Share Budget'!$L725='Split CS budget (G)'!$L$1,'Cumulative Cost Share Budget'!F725,0)</f>
        <v>0</v>
      </c>
      <c r="G725" s="235">
        <f>IF('Cumulative Cost Share Budget'!$L725='Split CS budget (G)'!$L$1,'Cumulative Cost Share Budget'!G725,0)</f>
        <v>0</v>
      </c>
      <c r="H725" s="235">
        <f>IF('Cumulative Cost Share Budget'!$L725='Split CS budget (G)'!$L$1,'Cumulative Cost Share Budget'!H725,0)</f>
        <v>0</v>
      </c>
      <c r="I725" s="235">
        <f>IF('Cumulative Cost Share Budget'!$L725='Split CS budget (G)'!$L$1,'Cumulative Cost Share Budget'!I725,0)</f>
        <v>0</v>
      </c>
      <c r="J725" s="158">
        <f t="shared" si="360"/>
        <v>0</v>
      </c>
    </row>
    <row r="726" spans="1:20">
      <c r="A726" s="28"/>
      <c r="B726" s="550">
        <f>IF('Cumulative Cost Share Budget'!L726='Split CS budget (G)'!$L$1,'Cumulative Cost Share Budget'!B726,0)</f>
        <v>0</v>
      </c>
      <c r="C726" s="449"/>
      <c r="D726" s="551">
        <f>IF('Cumulative Cost Share Budget'!$L726='Split CS budget (G)'!$L$1,'Cumulative Cost Share Budget'!D726,0)</f>
        <v>0</v>
      </c>
      <c r="E726" s="235">
        <f>IF('Cumulative Cost Share Budget'!$L726='Split CS budget (G)'!$L$1,'Cumulative Cost Share Budget'!E726,0)</f>
        <v>0</v>
      </c>
      <c r="F726" s="235">
        <f>IF('Cumulative Cost Share Budget'!$L726='Split CS budget (G)'!$L$1,'Cumulative Cost Share Budget'!F726,0)</f>
        <v>0</v>
      </c>
      <c r="G726" s="235">
        <f>IF('Cumulative Cost Share Budget'!$L726='Split CS budget (G)'!$L$1,'Cumulative Cost Share Budget'!G726,0)</f>
        <v>0</v>
      </c>
      <c r="H726" s="235">
        <f>IF('Cumulative Cost Share Budget'!$L726='Split CS budget (G)'!$L$1,'Cumulative Cost Share Budget'!H726,0)</f>
        <v>0</v>
      </c>
      <c r="I726" s="235">
        <f>IF('Cumulative Cost Share Budget'!$L726='Split CS budget (G)'!$L$1,'Cumulative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(G)'!$L$1,'Cumulative Cost Share Budget'!E727,0)</f>
        <v>0</v>
      </c>
      <c r="F727" s="118">
        <f>IF('Cumulative Cost Share Budget'!$L727='Split CS budget (G)'!$L$1,'Cumulative Cost Share Budget'!F727,0)</f>
        <v>0</v>
      </c>
      <c r="G727" s="118">
        <f>IF('Cumulative Cost Share Budget'!$L727='Split CS budget (G)'!$L$1,'Cumulative Cost Share Budget'!G727,0)</f>
        <v>0</v>
      </c>
      <c r="H727" s="118">
        <f>IF('Cumulative Cost Share Budget'!$L727='Split CS budget (G)'!$L$1,'Cumulative Cost Share Budget'!H727,0)</f>
        <v>0</v>
      </c>
      <c r="I727" s="118">
        <f>IF('Cumulative Cost Share Budget'!$L727='Split CS budget (G)'!$L$1,'Cumulative Cost Share Budget'!I727,0)</f>
        <v>0</v>
      </c>
      <c r="J727" s="109"/>
      <c r="K727" s="16"/>
      <c r="L727" s="16"/>
    </row>
    <row r="728" spans="1:20">
      <c r="A728" s="79"/>
      <c r="B728" s="757" t="s">
        <v>70</v>
      </c>
      <c r="C728" s="757"/>
      <c r="D728" s="757"/>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417</v>
      </c>
      <c r="C731" s="68" t="s">
        <v>415</v>
      </c>
      <c r="D731" s="404"/>
      <c r="E731" s="809"/>
      <c r="F731" s="809"/>
      <c r="G731" s="809"/>
      <c r="H731" s="809"/>
      <c r="I731" s="809"/>
      <c r="J731" s="25"/>
      <c r="K731" s="16"/>
      <c r="L731" s="16"/>
    </row>
    <row r="732" spans="1:20">
      <c r="A732" s="480">
        <f>A475</f>
        <v>0</v>
      </c>
      <c r="B732" s="480">
        <f>B475</f>
        <v>0</v>
      </c>
      <c r="C732" s="480">
        <f>C475</f>
        <v>0</v>
      </c>
      <c r="D732" s="551">
        <f>IF('Cumulative Cost Share Budget'!$L732='Split CS budget (G)'!$L$1,'Cumulative Cost Share Budget'!D732,0)</f>
        <v>0</v>
      </c>
      <c r="E732" s="235">
        <f>IF('Cumulative Cost Share Budget'!$L732='Split CS budget (G)'!$L$1,'Cumulative Cost Share Budget'!E732,0)</f>
        <v>0</v>
      </c>
      <c r="F732" s="235">
        <f>IF('Cumulative Cost Share Budget'!$L732='Split CS budget (G)'!$L$1,'Cumulative Cost Share Budget'!F732,0)</f>
        <v>0</v>
      </c>
      <c r="G732" s="235">
        <f>IF('Cumulative Cost Share Budget'!$L732='Split CS budget (G)'!$L$1,'Cumulative Cost Share Budget'!G732,0)</f>
        <v>0</v>
      </c>
      <c r="H732" s="235">
        <f>IF('Cumulative Cost Share Budget'!$L732='Split CS budget (G)'!$L$1,'Cumulative Cost Share Budget'!H732,0)</f>
        <v>0</v>
      </c>
      <c r="I732" s="235">
        <f>IF('Cumulative Cost Share Budget'!$L732='Split CS budget (G)'!$L$1,'Cumulative Cost Share Budget'!I732,0)</f>
        <v>0</v>
      </c>
      <c r="J732" s="158">
        <f>SUM(E732:I732)</f>
        <v>0</v>
      </c>
      <c r="K732" s="16"/>
      <c r="L732" s="16"/>
      <c r="M732" s="274"/>
      <c r="N732" s="274"/>
      <c r="O732" s="274"/>
      <c r="P732" s="274"/>
      <c r="Q732" s="274"/>
      <c r="R732" s="274"/>
      <c r="S732" s="274"/>
      <c r="T732" s="274"/>
    </row>
    <row r="733" spans="1:20" hidden="1">
      <c r="A733" s="480">
        <f>A482</f>
        <v>0</v>
      </c>
      <c r="B733" s="480">
        <f>B482</f>
        <v>0</v>
      </c>
      <c r="C733" s="480">
        <f>C482</f>
        <v>0</v>
      </c>
      <c r="D733" s="551">
        <f>IF('Cumulative Cost Share Budget'!$L733='Split CS budget (G)'!$L$1,'Cumulative Cost Share Budget'!D733,0)</f>
        <v>0</v>
      </c>
      <c r="E733" s="235">
        <f>IF('Cumulative Cost Share Budget'!$L733='Split CS budget (G)'!$L$1,'Cumulative Cost Share Budget'!E733,0)</f>
        <v>0</v>
      </c>
      <c r="F733" s="235">
        <f>IF('Cumulative Cost Share Budget'!$L733='Split CS budget (G)'!$L$1,'Cumulative Cost Share Budget'!F733,0)</f>
        <v>0</v>
      </c>
      <c r="G733" s="235">
        <f>IF('Cumulative Cost Share Budget'!$L733='Split CS budget (G)'!$L$1,'Cumulative Cost Share Budget'!G733,0)</f>
        <v>0</v>
      </c>
      <c r="H733" s="235">
        <f>IF('Cumulative Cost Share Budget'!$L733='Split CS budget (G)'!$L$1,'Cumulative Cost Share Budget'!H733,0)</f>
        <v>0</v>
      </c>
      <c r="I733" s="235">
        <f>IF('Cumulative Cost Share Budget'!$L733='Split CS budget (G)'!$L$1,'Cumulative Cost Share Budget'!I733,0)</f>
        <v>0</v>
      </c>
      <c r="J733" s="158">
        <f>SUM(E733:I733)</f>
        <v>0</v>
      </c>
      <c r="K733" s="2"/>
      <c r="L733" s="2"/>
    </row>
    <row r="734" spans="1:20" hidden="1">
      <c r="A734" s="480">
        <f>A489</f>
        <v>0</v>
      </c>
      <c r="B734" s="480">
        <f>B489</f>
        <v>0</v>
      </c>
      <c r="C734" s="480">
        <f>C489</f>
        <v>0</v>
      </c>
      <c r="D734" s="551">
        <f>IF('Cumulative Cost Share Budget'!$L734='Split CS budget (G)'!$L$1,'Cumulative Cost Share Budget'!D734,0)</f>
        <v>0</v>
      </c>
      <c r="E734" s="235">
        <f>IF('Cumulative Cost Share Budget'!$L734='Split CS budget (G)'!$L$1,'Cumulative Cost Share Budget'!E734,0)</f>
        <v>0</v>
      </c>
      <c r="F734" s="235">
        <f>IF('Cumulative Cost Share Budget'!$L734='Split CS budget (G)'!$L$1,'Cumulative Cost Share Budget'!F734,0)</f>
        <v>0</v>
      </c>
      <c r="G734" s="235">
        <f>IF('Cumulative Cost Share Budget'!$L734='Split CS budget (G)'!$L$1,'Cumulative Cost Share Budget'!G734,0)</f>
        <v>0</v>
      </c>
      <c r="H734" s="235">
        <f>IF('Cumulative Cost Share Budget'!$L734='Split CS budget (G)'!$L$1,'Cumulative Cost Share Budget'!H734,0)</f>
        <v>0</v>
      </c>
      <c r="I734" s="235">
        <f>IF('Cumulative Cost Share Budget'!$L734='Split CS budget (G)'!$L$1,'Cumulative Cost Share Budget'!I734,0)</f>
        <v>0</v>
      </c>
      <c r="J734" s="158">
        <f>SUM(E734:I734)</f>
        <v>0</v>
      </c>
      <c r="K734" s="2"/>
      <c r="L734" s="2"/>
    </row>
    <row r="735" spans="1:20" hidden="1">
      <c r="A735" s="480">
        <f>A496</f>
        <v>0</v>
      </c>
      <c r="B735" s="480">
        <f>B496</f>
        <v>0</v>
      </c>
      <c r="C735" s="480">
        <f>C496</f>
        <v>0</v>
      </c>
      <c r="D735" s="551">
        <f>IF('Cumulative Cost Share Budget'!$L735='Split CS budget (G)'!$L$1,'Cumulative Cost Share Budget'!D735,0)</f>
        <v>0</v>
      </c>
      <c r="E735" s="235">
        <f>IF('Cumulative Cost Share Budget'!$L735='Split CS budget (G)'!$L$1,'Cumulative Cost Share Budget'!E735,0)</f>
        <v>0</v>
      </c>
      <c r="F735" s="235">
        <f>IF('Cumulative Cost Share Budget'!$L735='Split CS budget (G)'!$L$1,'Cumulative Cost Share Budget'!F735,0)</f>
        <v>0</v>
      </c>
      <c r="G735" s="235">
        <f>IF('Cumulative Cost Share Budget'!$L735='Split CS budget (G)'!$L$1,'Cumulative Cost Share Budget'!G735,0)</f>
        <v>0</v>
      </c>
      <c r="H735" s="235">
        <f>IF('Cumulative Cost Share Budget'!$L735='Split CS budget (G)'!$L$1,'Cumulative Cost Share Budget'!H735,0)</f>
        <v>0</v>
      </c>
      <c r="I735" s="235">
        <f>IF('Cumulative Cost Share Budget'!$L735='Split CS budget (G)'!$L$1,'Cumulative Cost Share Budget'!I735,0)</f>
        <v>0</v>
      </c>
      <c r="J735" s="158">
        <f>SUM(E735:I735)</f>
        <v>0</v>
      </c>
      <c r="K735" s="2"/>
      <c r="L735" s="2"/>
    </row>
    <row r="736" spans="1:20" hidden="1">
      <c r="A736" s="480">
        <f>A503</f>
        <v>0</v>
      </c>
      <c r="B736" s="480">
        <f>B503</f>
        <v>0</v>
      </c>
      <c r="C736" s="480">
        <f>C503</f>
        <v>0</v>
      </c>
      <c r="D736" s="551">
        <f>IF('Cumulative Cost Share Budget'!$L736='Split CS budget (G)'!$L$1,'Cumulative Cost Share Budget'!D736,0)</f>
        <v>0</v>
      </c>
      <c r="E736" s="235">
        <f>IF('Cumulative Cost Share Budget'!$L736='Split CS budget (G)'!$L$1,'Cumulative Cost Share Budget'!E736,0)</f>
        <v>0</v>
      </c>
      <c r="F736" s="235">
        <f>IF('Cumulative Cost Share Budget'!$L736='Split CS budget (G)'!$L$1,'Cumulative Cost Share Budget'!F736,0)</f>
        <v>0</v>
      </c>
      <c r="G736" s="235">
        <f>IF('Cumulative Cost Share Budget'!$L736='Split CS budget (G)'!$L$1,'Cumulative Cost Share Budget'!G736,0)</f>
        <v>0</v>
      </c>
      <c r="H736" s="235">
        <f>IF('Cumulative Cost Share Budget'!$L736='Split CS budget (G)'!$L$1,'Cumulative Cost Share Budget'!H736,0)</f>
        <v>0</v>
      </c>
      <c r="I736" s="235">
        <f>IF('Cumulative Cost Share Budget'!$L736='Split CS budget (G)'!$L$1,'Cumulative Cost Share Budget'!I736,0)</f>
        <v>0</v>
      </c>
      <c r="J736" s="158">
        <f>SUM(E736:I736)</f>
        <v>0</v>
      </c>
      <c r="K736" s="2"/>
      <c r="L736" s="2"/>
    </row>
    <row r="737" spans="1:45" hidden="1">
      <c r="A737" s="480">
        <f>A510</f>
        <v>0</v>
      </c>
      <c r="B737" s="480">
        <f>B510</f>
        <v>0</v>
      </c>
      <c r="C737" s="480">
        <f>C510</f>
        <v>0</v>
      </c>
      <c r="D737" s="551">
        <f>IF('Cumulative Cost Share Budget'!$L737='Split CS budget (G)'!$L$1,'Cumulative Cost Share Budget'!D737,0)</f>
        <v>0</v>
      </c>
      <c r="E737" s="235">
        <f>IF('Cumulative Cost Share Budget'!$L737='Split CS budget (G)'!$L$1,'Cumulative Cost Share Budget'!E737,0)</f>
        <v>0</v>
      </c>
      <c r="F737" s="235">
        <f>IF('Cumulative Cost Share Budget'!$L737='Split CS budget (G)'!$L$1,'Cumulative Cost Share Budget'!F737,0)</f>
        <v>0</v>
      </c>
      <c r="G737" s="235">
        <f>IF('Cumulative Cost Share Budget'!$L737='Split CS budget (G)'!$L$1,'Cumulative Cost Share Budget'!G737,0)</f>
        <v>0</v>
      </c>
      <c r="H737" s="235">
        <f>IF('Cumulative Cost Share Budget'!$L737='Split CS budget (G)'!$L$1,'Cumulative Cost Share Budget'!H737,0)</f>
        <v>0</v>
      </c>
      <c r="I737" s="235">
        <f>IF('Cumulative Cost Share Budget'!$L737='Split CS budget (G)'!$L$1,'Cumulative Cost Share Budget'!I737,0)</f>
        <v>0</v>
      </c>
      <c r="J737" s="158">
        <f t="shared" ref="J737:J741" si="362">SUM(E737:I737)</f>
        <v>0</v>
      </c>
      <c r="K737" s="2"/>
      <c r="L737" s="2"/>
    </row>
    <row r="738" spans="1:45" hidden="1">
      <c r="A738" s="480">
        <f>A517</f>
        <v>0</v>
      </c>
      <c r="B738" s="480">
        <f>B517</f>
        <v>0</v>
      </c>
      <c r="C738" s="480">
        <f>C517</f>
        <v>0</v>
      </c>
      <c r="D738" s="551">
        <f>IF('Cumulative Cost Share Budget'!$L738='Split CS budget (G)'!$L$1,'Cumulative Cost Share Budget'!D738,0)</f>
        <v>0</v>
      </c>
      <c r="E738" s="235">
        <f>IF('Cumulative Cost Share Budget'!$L738='Split CS budget (G)'!$L$1,'Cumulative Cost Share Budget'!E738,0)</f>
        <v>0</v>
      </c>
      <c r="F738" s="235">
        <f>IF('Cumulative Cost Share Budget'!$L738='Split CS budget (G)'!$L$1,'Cumulative Cost Share Budget'!F738,0)</f>
        <v>0</v>
      </c>
      <c r="G738" s="235">
        <f>IF('Cumulative Cost Share Budget'!$L738='Split CS budget (G)'!$L$1,'Cumulative Cost Share Budget'!G738,0)</f>
        <v>0</v>
      </c>
      <c r="H738" s="235">
        <f>IF('Cumulative Cost Share Budget'!$L738='Split CS budget (G)'!$L$1,'Cumulative Cost Share Budget'!H738,0)</f>
        <v>0</v>
      </c>
      <c r="I738" s="235">
        <f>IF('Cumulative Cost Share Budget'!$L738='Split CS budget (G)'!$L$1,'Cumulative Cost Share Budget'!I738,0)</f>
        <v>0</v>
      </c>
      <c r="J738" s="158">
        <f t="shared" si="362"/>
        <v>0</v>
      </c>
      <c r="K738" s="2"/>
      <c r="L738" s="2"/>
    </row>
    <row r="739" spans="1:45" hidden="1">
      <c r="A739" s="480">
        <f>A524</f>
        <v>0</v>
      </c>
      <c r="B739" s="480">
        <f>B524</f>
        <v>0</v>
      </c>
      <c r="C739" s="480">
        <f>C524</f>
        <v>0</v>
      </c>
      <c r="D739" s="551">
        <f>IF('Cumulative Cost Share Budget'!$L739='Split CS budget (G)'!$L$1,'Cumulative Cost Share Budget'!D739,0)</f>
        <v>0</v>
      </c>
      <c r="E739" s="235">
        <f>IF('Cumulative Cost Share Budget'!$L739='Split CS budget (G)'!$L$1,'Cumulative Cost Share Budget'!E739,0)</f>
        <v>0</v>
      </c>
      <c r="F739" s="235">
        <f>IF('Cumulative Cost Share Budget'!$L739='Split CS budget (G)'!$L$1,'Cumulative Cost Share Budget'!F739,0)</f>
        <v>0</v>
      </c>
      <c r="G739" s="235">
        <f>IF('Cumulative Cost Share Budget'!$L739='Split CS budget (G)'!$L$1,'Cumulative Cost Share Budget'!G739,0)</f>
        <v>0</v>
      </c>
      <c r="H739" s="235">
        <f>IF('Cumulative Cost Share Budget'!$L739='Split CS budget (G)'!$L$1,'Cumulative Cost Share Budget'!H739,0)</f>
        <v>0</v>
      </c>
      <c r="I739" s="235">
        <f>IF('Cumulative Cost Share Budget'!$L739='Split CS budget (G)'!$L$1,'Cumulative Cost Share Budget'!I739,0)</f>
        <v>0</v>
      </c>
      <c r="J739" s="158">
        <f t="shared" si="362"/>
        <v>0</v>
      </c>
      <c r="K739" s="2"/>
      <c r="L739" s="2"/>
      <c r="M739" s="2"/>
      <c r="N739" s="2"/>
      <c r="O739" s="2"/>
      <c r="P739" s="2"/>
    </row>
    <row r="740" spans="1:45" hidden="1">
      <c r="A740" s="480">
        <f>A531</f>
        <v>0</v>
      </c>
      <c r="B740" s="480">
        <f>B531</f>
        <v>0</v>
      </c>
      <c r="C740" s="480">
        <f>C531</f>
        <v>0</v>
      </c>
      <c r="D740" s="551">
        <f>IF('Cumulative Cost Share Budget'!$L740='Split CS budget (G)'!$L$1,'Cumulative Cost Share Budget'!D740,0)</f>
        <v>0</v>
      </c>
      <c r="E740" s="235">
        <f>IF('Cumulative Cost Share Budget'!$L740='Split CS budget (G)'!$L$1,'Cumulative Cost Share Budget'!E740,0)</f>
        <v>0</v>
      </c>
      <c r="F740" s="235">
        <f>IF('Cumulative Cost Share Budget'!$L740='Split CS budget (G)'!$L$1,'Cumulative Cost Share Budget'!F740,0)</f>
        <v>0</v>
      </c>
      <c r="G740" s="235">
        <f>IF('Cumulative Cost Share Budget'!$L740='Split CS budget (G)'!$L$1,'Cumulative Cost Share Budget'!G740,0)</f>
        <v>0</v>
      </c>
      <c r="H740" s="235">
        <f>IF('Cumulative Cost Share Budget'!$L740='Split CS budget (G)'!$L$1,'Cumulative Cost Share Budget'!H740,0)</f>
        <v>0</v>
      </c>
      <c r="I740" s="235">
        <f>IF('Cumulative Cost Share Budget'!$L740='Split CS budget (G)'!$L$1,'Cumulative Cost Share Budget'!I740,0)</f>
        <v>0</v>
      </c>
      <c r="J740" s="158">
        <f t="shared" si="362"/>
        <v>0</v>
      </c>
      <c r="K740" s="2"/>
      <c r="L740" s="2"/>
      <c r="M740" s="2"/>
      <c r="N740" s="2"/>
      <c r="O740" s="2"/>
      <c r="P740" s="2"/>
      <c r="V740" s="123"/>
    </row>
    <row r="741" spans="1:45" hidden="1">
      <c r="A741" s="480">
        <f>A538</f>
        <v>0</v>
      </c>
      <c r="B741" s="480">
        <f>B538</f>
        <v>0</v>
      </c>
      <c r="C741" s="480">
        <f>C538</f>
        <v>0</v>
      </c>
      <c r="D741" s="551">
        <f>IF('Cumulative Cost Share Budget'!$L741='Split CS budget (G)'!$L$1,'Cumulative Cost Share Budget'!D741,0)</f>
        <v>0</v>
      </c>
      <c r="E741" s="235">
        <f>IF('Cumulative Cost Share Budget'!$L741='Split CS budget (G)'!$L$1,'Cumulative Cost Share Budget'!E741,0)</f>
        <v>0</v>
      </c>
      <c r="F741" s="235">
        <f>IF('Cumulative Cost Share Budget'!$L741='Split CS budget (G)'!$L$1,'Cumulative Cost Share Budget'!F741,0)</f>
        <v>0</v>
      </c>
      <c r="G741" s="235">
        <f>IF('Cumulative Cost Share Budget'!$L741='Split CS budget (G)'!$L$1,'Cumulative Cost Share Budget'!G741,0)</f>
        <v>0</v>
      </c>
      <c r="H741" s="235">
        <f>IF('Cumulative Cost Share Budget'!$L741='Split CS budget (G)'!$L$1,'Cumulative Cost Share Budget'!H741,0)</f>
        <v>0</v>
      </c>
      <c r="I741" s="235">
        <f>IF('Cumulative Cost Share Budget'!$L741='Split CS budget (G)'!$L$1,'Cumulative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49" t="s">
        <v>268</v>
      </c>
      <c r="C742" s="749"/>
      <c r="D742" s="749"/>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4.4" thickBot="1">
      <c r="A744" s="758" t="s">
        <v>11</v>
      </c>
      <c r="B744" s="758"/>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4.4" thickBot="1">
      <c r="A745" s="758" t="s">
        <v>12</v>
      </c>
      <c r="B745" s="758"/>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0.52500000000000002</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8" thickBot="1">
      <c r="A746" s="1" t="s">
        <v>5</v>
      </c>
      <c r="D746" s="53" t="s">
        <v>167</v>
      </c>
      <c r="E746" s="343">
        <f>M745</f>
        <v>0.52500000000000002</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8"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4.4"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3DB89925-1CB7-4E4B-9DD2-C54AB2211C73}"/>
  </dataValidations>
  <pageMargins left="1" right="0.5" top="0.5" bottom="0.5" header="0.5" footer="0.5"/>
  <pageSetup scale="10" fitToHeight="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DEA34-DC73-4C30-B441-645F769BF835}">
  <sheetPr>
    <tabColor rgb="FF00B0F0"/>
    <pageSetUpPr fitToPage="1"/>
  </sheetPr>
  <dimension ref="A1:BM914"/>
  <sheetViews>
    <sheetView zoomScaleNormal="100" workbookViewId="0">
      <selection sqref="A1:J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65" s="85" customFormat="1" ht="18" thickBot="1">
      <c r="A1" s="780" t="s">
        <v>201</v>
      </c>
      <c r="B1" s="780"/>
      <c r="C1" s="780"/>
      <c r="D1" s="780"/>
      <c r="E1" s="780"/>
      <c r="F1" s="780"/>
      <c r="G1" s="780"/>
      <c r="H1" s="780"/>
      <c r="I1" s="780"/>
      <c r="J1" s="780"/>
      <c r="K1" s="82"/>
      <c r="L1" s="234" t="s">
        <v>428</v>
      </c>
      <c r="M1" s="84"/>
      <c r="N1" s="410" t="s">
        <v>339</v>
      </c>
      <c r="O1" s="411"/>
      <c r="P1" s="412"/>
      <c r="Q1" s="413" t="str">
        <f>'Cumulative Budget Request '!Q2</f>
        <v>FY2025</v>
      </c>
      <c r="R1" s="83"/>
      <c r="X1" s="85" t="s">
        <v>282</v>
      </c>
    </row>
    <row r="2" spans="1:65" s="85" customFormat="1" ht="16.2" thickBot="1">
      <c r="A2" s="82" t="s">
        <v>78</v>
      </c>
      <c r="B2" s="791">
        <f>'Cumulative Budget Request '!B3</f>
        <v>0</v>
      </c>
      <c r="C2" s="791"/>
      <c r="D2" s="791"/>
      <c r="E2" s="113"/>
      <c r="F2" s="113"/>
      <c r="G2" s="113"/>
      <c r="H2" s="113"/>
      <c r="I2" s="113"/>
      <c r="J2" s="113"/>
      <c r="K2" s="82"/>
      <c r="L2" s="113"/>
      <c r="M2" s="84"/>
      <c r="N2" s="36" t="s">
        <v>73</v>
      </c>
      <c r="O2" s="37"/>
      <c r="P2" s="38"/>
      <c r="Q2" s="210">
        <f>'Cumulative Budget Request '!Q3</f>
        <v>0.189</v>
      </c>
      <c r="R2" s="83"/>
      <c r="X2" s="85" t="s">
        <v>277</v>
      </c>
    </row>
    <row r="3" spans="1:65" s="85" customFormat="1" ht="16.2" thickBot="1">
      <c r="A3" s="82" t="s">
        <v>69</v>
      </c>
      <c r="B3" s="873">
        <f>'Cumulative Budget Request '!B4</f>
        <v>0</v>
      </c>
      <c r="C3" s="873"/>
      <c r="D3" s="873"/>
      <c r="K3" s="82"/>
      <c r="L3" s="113"/>
      <c r="M3" s="84"/>
      <c r="N3" s="36" t="s">
        <v>170</v>
      </c>
      <c r="O3" s="313"/>
      <c r="P3" s="313"/>
      <c r="Q3" s="210">
        <f>'Cumulative Budget Request '!Q4</f>
        <v>0.03</v>
      </c>
      <c r="R3" s="771" t="s">
        <v>454</v>
      </c>
      <c r="S3" s="772"/>
      <c r="T3" s="772"/>
      <c r="U3" s="772"/>
      <c r="V3" s="773"/>
      <c r="X3" s="85" t="s">
        <v>278</v>
      </c>
    </row>
    <row r="4" spans="1:65" s="85" customFormat="1" ht="16.2" thickBot="1">
      <c r="A4" s="82" t="s">
        <v>86</v>
      </c>
      <c r="B4" s="873">
        <f>'Cumulative Budget Request '!B5</f>
        <v>0</v>
      </c>
      <c r="C4" s="873"/>
      <c r="D4" s="873"/>
      <c r="K4" s="82"/>
      <c r="L4" s="113"/>
      <c r="N4" s="414" t="s">
        <v>171</v>
      </c>
      <c r="O4" s="415"/>
      <c r="P4" s="415"/>
      <c r="Q4" s="416">
        <f>'Cumulative Budget Request '!Q5</f>
        <v>0.03</v>
      </c>
      <c r="R4" s="565" t="s">
        <v>2</v>
      </c>
      <c r="S4" s="566" t="s">
        <v>3</v>
      </c>
      <c r="T4" s="566" t="s">
        <v>4</v>
      </c>
      <c r="U4" s="566" t="s">
        <v>8</v>
      </c>
      <c r="V4" s="571" t="s">
        <v>9</v>
      </c>
    </row>
    <row r="5" spans="1:65" s="85" customFormat="1" ht="16.2" thickBot="1">
      <c r="A5" s="82" t="s">
        <v>252</v>
      </c>
      <c r="B5" s="778"/>
      <c r="C5" s="778"/>
      <c r="D5" s="778"/>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65" s="85" customFormat="1" ht="16.2" thickBot="1">
      <c r="A6" s="82" t="s">
        <v>186</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65" s="85" customFormat="1" ht="15.6">
      <c r="A7" s="82"/>
      <c r="B7" s="113"/>
      <c r="C7" s="113"/>
      <c r="D7" s="113"/>
      <c r="K7" s="82"/>
      <c r="L7" s="113"/>
      <c r="N7" s="406"/>
      <c r="O7" s="406"/>
      <c r="P7" s="406"/>
      <c r="Q7" s="499"/>
      <c r="R7"/>
      <c r="AP7" s="9"/>
      <c r="AQ7" s="9"/>
      <c r="AR7" s="9"/>
      <c r="AS7" s="9"/>
      <c r="AT7" s="9"/>
      <c r="AU7" s="9"/>
      <c r="AV7" s="9"/>
      <c r="AW7" s="9"/>
      <c r="AX7" s="9"/>
      <c r="AY7" s="9"/>
      <c r="AZ7" s="9"/>
      <c r="BA7" s="9"/>
      <c r="BB7" s="9"/>
      <c r="BC7" s="9"/>
      <c r="BD7" s="9"/>
      <c r="BE7" s="9"/>
      <c r="BF7" s="9"/>
      <c r="BG7" s="9"/>
      <c r="BH7" s="9"/>
      <c r="BI7" s="9"/>
      <c r="BJ7" s="9"/>
      <c r="BK7" s="9"/>
      <c r="BL7" s="9"/>
      <c r="BM7" s="9"/>
    </row>
    <row r="8" spans="1:65" s="85" customFormat="1" ht="15.6">
      <c r="A8" s="875" t="s">
        <v>276</v>
      </c>
      <c r="B8" s="876" t="s">
        <v>280</v>
      </c>
      <c r="C8" s="876" t="s">
        <v>281</v>
      </c>
      <c r="D8" s="113"/>
      <c r="K8" s="82"/>
      <c r="L8" s="113"/>
      <c r="N8" s="262"/>
      <c r="O8" s="262"/>
      <c r="P8" s="262"/>
      <c r="Q8" s="264"/>
      <c r="R8"/>
      <c r="AP8" s="9"/>
      <c r="AQ8" s="9"/>
      <c r="AR8" s="9"/>
      <c r="AS8" s="9"/>
      <c r="AT8" s="9"/>
      <c r="AU8" s="9"/>
      <c r="AV8" s="9"/>
      <c r="AW8" s="9"/>
      <c r="AX8" s="9"/>
      <c r="AY8" s="9"/>
      <c r="AZ8" s="9"/>
      <c r="BA8" s="9"/>
      <c r="BB8" s="9"/>
      <c r="BC8" s="9"/>
      <c r="BD8" s="9"/>
      <c r="BE8" s="9"/>
      <c r="BF8" s="9"/>
      <c r="BG8" s="9"/>
      <c r="BH8" s="9"/>
      <c r="BI8" s="9"/>
      <c r="BJ8" s="9"/>
      <c r="BK8" s="9"/>
      <c r="BL8" s="9"/>
      <c r="BM8" s="9"/>
    </row>
    <row r="9" spans="1:65" s="85" customFormat="1" ht="15.6">
      <c r="A9" s="875"/>
      <c r="B9" s="876"/>
      <c r="C9" s="876"/>
      <c r="D9" s="113"/>
      <c r="K9" s="82"/>
      <c r="L9" s="113"/>
      <c r="R9"/>
      <c r="AP9" s="9"/>
      <c r="AQ9" s="9"/>
      <c r="AR9" s="9"/>
      <c r="AS9" s="9"/>
      <c r="AT9" s="9"/>
      <c r="AU9" s="9"/>
      <c r="AV9" s="9"/>
      <c r="AW9" s="9"/>
      <c r="AX9" s="9"/>
      <c r="AY9" s="9"/>
      <c r="AZ9" s="9"/>
      <c r="BA9" s="9"/>
      <c r="BB9" s="9"/>
      <c r="BC9" s="9"/>
      <c r="BD9" s="9"/>
      <c r="BE9" s="9"/>
      <c r="BF9" s="9"/>
      <c r="BG9" s="9"/>
      <c r="BH9" s="9"/>
      <c r="BI9" s="9"/>
      <c r="BJ9" s="9"/>
      <c r="BK9" s="9"/>
      <c r="BL9" s="9"/>
      <c r="BM9" s="9"/>
    </row>
    <row r="10" spans="1:65" s="85" customFormat="1" ht="15.6">
      <c r="A10" s="875"/>
      <c r="B10" s="350">
        <v>0</v>
      </c>
      <c r="C10" s="350">
        <v>0</v>
      </c>
      <c r="D10" s="113"/>
      <c r="K10" s="82"/>
      <c r="L10" s="113"/>
      <c r="N10" s="262"/>
      <c r="O10" s="262"/>
      <c r="P10" s="262"/>
      <c r="Q10" s="500"/>
      <c r="R10"/>
      <c r="AP10" s="9"/>
      <c r="AQ10" s="9"/>
      <c r="AR10" s="9"/>
      <c r="AS10" s="9"/>
      <c r="AT10" s="9"/>
      <c r="AU10" s="9"/>
      <c r="AV10" s="9"/>
      <c r="AW10" s="9"/>
      <c r="AX10" s="9"/>
      <c r="AY10" s="9"/>
      <c r="AZ10" s="9"/>
      <c r="BA10" s="9"/>
      <c r="BB10" s="9"/>
      <c r="BC10" s="9"/>
      <c r="BD10" s="9"/>
      <c r="BE10" s="9"/>
      <c r="BF10" s="9"/>
      <c r="BG10" s="9"/>
      <c r="BH10" s="9"/>
      <c r="BI10" s="9"/>
      <c r="BJ10" s="9"/>
      <c r="BK10" s="9"/>
      <c r="BL10" s="9"/>
      <c r="BM10" s="9"/>
    </row>
    <row r="11" spans="1:65" s="85" customFormat="1" ht="15.6">
      <c r="A11" s="82"/>
      <c r="B11" s="113"/>
      <c r="C11" s="113"/>
      <c r="D11" s="113"/>
      <c r="F11" s="83"/>
      <c r="K11" s="82"/>
      <c r="L11" s="113"/>
      <c r="N11" s="261"/>
    </row>
    <row r="12" spans="1:65">
      <c r="A12" s="781" t="s">
        <v>253</v>
      </c>
      <c r="B12" s="781"/>
      <c r="C12" s="781"/>
      <c r="D12" s="781"/>
      <c r="E12" s="781"/>
      <c r="F12" s="781"/>
      <c r="G12" s="781"/>
      <c r="H12" s="781"/>
      <c r="I12" s="781"/>
      <c r="J12" s="781"/>
      <c r="K12" s="81"/>
      <c r="L12" s="54"/>
      <c r="N12" s="262"/>
      <c r="O12" s="2"/>
      <c r="P12" s="263"/>
      <c r="Q12" s="264"/>
    </row>
    <row r="13" spans="1:65">
      <c r="J13" s="32"/>
      <c r="N13" s="1"/>
      <c r="O13" s="1"/>
      <c r="P13" s="1"/>
      <c r="Q13" s="235"/>
    </row>
    <row r="14" spans="1:65">
      <c r="A14" s="1" t="s">
        <v>16</v>
      </c>
      <c r="C14" s="53"/>
      <c r="D14" s="53"/>
      <c r="E14" s="7"/>
      <c r="F14" s="7"/>
      <c r="G14" s="7"/>
      <c r="H14" s="7"/>
      <c r="I14" s="7"/>
      <c r="J14" s="44"/>
      <c r="M14" s="53" t="s">
        <v>120</v>
      </c>
      <c r="N14" s="57" t="s">
        <v>79</v>
      </c>
      <c r="O14" s="57"/>
      <c r="P14" s="57" t="s">
        <v>249</v>
      </c>
      <c r="Q14" s="57" t="s">
        <v>109</v>
      </c>
      <c r="R14" s="57" t="s">
        <v>18</v>
      </c>
      <c r="S14" s="57"/>
      <c r="U14" s="762" t="s">
        <v>118</v>
      </c>
      <c r="V14" s="762"/>
      <c r="W14" s="762"/>
      <c r="X14" s="762"/>
      <c r="Y14" s="762"/>
    </row>
    <row r="15" spans="1:65">
      <c r="A15" s="1" t="s">
        <v>17</v>
      </c>
      <c r="C15" s="68"/>
      <c r="D15" s="68"/>
      <c r="E15" s="17" t="s">
        <v>2</v>
      </c>
      <c r="F15" s="17" t="s">
        <v>3</v>
      </c>
      <c r="G15" s="17" t="s">
        <v>4</v>
      </c>
      <c r="H15" s="17" t="s">
        <v>8</v>
      </c>
      <c r="I15" s="17" t="s">
        <v>9</v>
      </c>
      <c r="J15" s="45" t="s">
        <v>1</v>
      </c>
      <c r="M15" s="63" t="s">
        <v>119</v>
      </c>
      <c r="N15" s="45" t="s">
        <v>15</v>
      </c>
      <c r="O15" s="45" t="s">
        <v>249</v>
      </c>
      <c r="P15" s="45" t="s">
        <v>102</v>
      </c>
      <c r="Q15" s="45" t="s">
        <v>110</v>
      </c>
      <c r="R15" s="45" t="s">
        <v>112</v>
      </c>
      <c r="S15" s="45" t="s">
        <v>102</v>
      </c>
      <c r="T15" s="22"/>
      <c r="U15" s="321" t="s">
        <v>31</v>
      </c>
      <c r="V15" s="322" t="s">
        <v>32</v>
      </c>
      <c r="W15" s="322" t="s">
        <v>33</v>
      </c>
      <c r="X15" s="322" t="s">
        <v>34</v>
      </c>
      <c r="Y15" s="322" t="s">
        <v>35</v>
      </c>
    </row>
    <row r="16" spans="1:65">
      <c r="A16" s="53" t="s">
        <v>61</v>
      </c>
      <c r="B16" s="53" t="s">
        <v>62</v>
      </c>
      <c r="D16" s="3"/>
      <c r="E16" s="2"/>
      <c r="F16" s="2"/>
      <c r="G16" s="2"/>
      <c r="H16" s="2"/>
      <c r="I16" s="2"/>
      <c r="J16" s="46"/>
      <c r="M16" s="23"/>
      <c r="N16" s="56"/>
      <c r="O16" s="56"/>
      <c r="P16" s="56"/>
      <c r="Q16" s="213"/>
      <c r="R16" s="56"/>
      <c r="S16" s="213"/>
      <c r="T16" s="2"/>
      <c r="U16" s="321"/>
      <c r="V16" s="322"/>
      <c r="W16" s="322"/>
      <c r="X16" s="322"/>
      <c r="Y16" s="322"/>
      <c r="Z16" s="3"/>
      <c r="AA16" s="3"/>
      <c r="AB16" s="3"/>
      <c r="AC16" s="3"/>
    </row>
    <row r="17" spans="1:29">
      <c r="A17" s="485">
        <f>IF('Cumulative Cost Share Budget'!$L16='Split CS budget (H)'!$L$1,'Cumulative Cost Share Budget'!A16,0)</f>
        <v>0</v>
      </c>
      <c r="B17" s="480">
        <f>IF('Cumulative Cost Share Budget'!$L16='Split CS budget (H)'!$L$1,'Cumulative Cost Share Budget'!B16,0)</f>
        <v>0</v>
      </c>
      <c r="C17" s="486"/>
      <c r="D17" s="33" t="s">
        <v>123</v>
      </c>
      <c r="E17" s="76">
        <f>ROUND($R17*$S17,6)</f>
        <v>0</v>
      </c>
      <c r="F17" s="76">
        <f>ROUND($R18*$S18,6)</f>
        <v>0</v>
      </c>
      <c r="G17" s="76">
        <f>ROUND($R19*$S19,6)</f>
        <v>0</v>
      </c>
      <c r="H17" s="76">
        <f>ROUND($R20*$S20,6)</f>
        <v>0</v>
      </c>
      <c r="I17" s="76">
        <f>ROUND($R21*$S21,6)</f>
        <v>0</v>
      </c>
      <c r="J17" s="46"/>
      <c r="M17" s="133">
        <f>IF('Cumulative Cost Share Budget'!L16='Split CS budget (H)'!$L$1,'Cumulative Cost Share Budget'!M16,0)</f>
        <v>0</v>
      </c>
      <c r="N17" s="214">
        <f>IF('Cumulative Cost Share Budget'!$L16='Split CS budget (H)'!$L$1,'Cumulative Cost Share Budget'!N16,0)</f>
        <v>0</v>
      </c>
      <c r="O17" s="214">
        <f>IF('Cumulative Cost Share Budget'!$L16='Split CS budget (H)'!$L$1,'Cumulative Cost Share Budget'!O16,0)</f>
        <v>0</v>
      </c>
      <c r="P17" s="209">
        <f>IF('Cumulative Cost Share Budget'!L16='Split CS budget (H)'!$L$1,'Cumulative Cost Share Budget'!P16,0)</f>
        <v>0</v>
      </c>
      <c r="Q17" s="211">
        <f>IF('Cumulative Cost Share Budget'!L16='Split CS budget (H)'!$L$1,'Cumulative Cost Share Budget'!Q16,0)</f>
        <v>0</v>
      </c>
      <c r="R17" s="212">
        <f>IF('Cumulative Cost Share Budget'!L16='Split CS budget (H)'!$L$1,'Cumulative Cost Share Budget'!R16,0)</f>
        <v>0</v>
      </c>
      <c r="S17" s="209">
        <f>IF('Cumulative Cost Share Budget'!L16='Split CS budget (H)'!$L$1,'Cumulative Cost Share Budget'!S16,0)</f>
        <v>0</v>
      </c>
      <c r="T17" s="2"/>
      <c r="U17" s="323">
        <f>IFERROR((E20+E21)/E19,0)</f>
        <v>0</v>
      </c>
      <c r="V17" s="323">
        <f t="shared" ref="V17:Y17" si="1">IFERROR((F20+F21)/F19,0)</f>
        <v>0</v>
      </c>
      <c r="W17" s="323">
        <f t="shared" si="1"/>
        <v>0</v>
      </c>
      <c r="X17" s="323">
        <f t="shared" si="1"/>
        <v>0</v>
      </c>
      <c r="Y17" s="323">
        <f t="shared" si="1"/>
        <v>0</v>
      </c>
      <c r="Z17" s="3"/>
      <c r="AA17" s="3"/>
      <c r="AB17" s="3"/>
      <c r="AC17" s="3"/>
    </row>
    <row r="18" spans="1:29">
      <c r="A18" s="493">
        <f>IF('Cumulative Cost Share Budget'!$L17='Split CS budget (H)'!$L$1,'Cumulative Cost Share Budget'!A17,0)</f>
        <v>0</v>
      </c>
      <c r="B18" s="545">
        <f>IF('Cumulative Cost Share Budget'!$L17='Split CS budget (H)'!$L$1,'Cumulative Cost Share Budget'!B17,0)</f>
        <v>0</v>
      </c>
      <c r="C18" s="480"/>
      <c r="D18" s="59" t="s">
        <v>15</v>
      </c>
      <c r="E18" s="52">
        <f>ROUND((N17+O17)*E17*Q17,0)</f>
        <v>0</v>
      </c>
      <c r="F18" s="52">
        <f>ROUND((N17+O17)*F17*Q17*Q18,0)</f>
        <v>0</v>
      </c>
      <c r="G18" s="52">
        <f>ROUND((N17+O17)*G17*Q17*Q18*Q19,0)</f>
        <v>0</v>
      </c>
      <c r="H18" s="52">
        <f>ROUND((N17+O17)*H17*Q17*Q18*Q19*Q20,0)</f>
        <v>0</v>
      </c>
      <c r="I18" s="52">
        <f>ROUND((N17+O17)*I17*Q17*Q18*Q19*Q20*Q21,0)</f>
        <v>0</v>
      </c>
      <c r="J18" s="158">
        <f>SUM(E18:I18)</f>
        <v>0</v>
      </c>
      <c r="M18" s="215"/>
      <c r="N18" s="56"/>
      <c r="O18" s="56"/>
      <c r="P18" s="56"/>
      <c r="Q18" s="211">
        <f>IF('Cumulative Cost Share Budget'!L17='Split CS budget (H)'!$L$1,'Cumulative Cost Share Budget'!Q17,0)</f>
        <v>0</v>
      </c>
      <c r="R18" s="212">
        <f>IF('Cumulative Cost Share Budget'!L17='Split CS budget (H)'!$L$1,'Cumulative Cost Share Budget'!R17,0)</f>
        <v>0</v>
      </c>
      <c r="S18" s="209">
        <f>IF('Cumulative Cost Share Budget'!L17='Split CS budget (H)'!$L$1,'Cumulative Cost Share Budget'!S17,0)</f>
        <v>0</v>
      </c>
      <c r="T18" s="16"/>
      <c r="U18" s="324"/>
      <c r="V18" s="324"/>
      <c r="W18" s="324"/>
      <c r="X18" s="324"/>
      <c r="Y18" s="324"/>
    </row>
    <row r="19" spans="1:29">
      <c r="A19" s="449"/>
      <c r="B19" s="481"/>
      <c r="C19" s="480"/>
      <c r="D19" s="59" t="s">
        <v>30</v>
      </c>
      <c r="E19" s="52">
        <f>ROUND(E18*$Q$2,0)</f>
        <v>0</v>
      </c>
      <c r="F19" s="52">
        <f t="shared" ref="F19:I19" si="2">ROUND(F18*$Q$2,0)</f>
        <v>0</v>
      </c>
      <c r="G19" s="52">
        <f t="shared" si="2"/>
        <v>0</v>
      </c>
      <c r="H19" s="52">
        <f t="shared" si="2"/>
        <v>0</v>
      </c>
      <c r="I19" s="52">
        <f t="shared" si="2"/>
        <v>0</v>
      </c>
      <c r="J19" s="158">
        <f>SUM(E19:I19)</f>
        <v>0</v>
      </c>
      <c r="M19" s="215"/>
      <c r="N19" s="56"/>
      <c r="O19" s="56"/>
      <c r="P19" s="56"/>
      <c r="Q19" s="211">
        <f>IF('Cumulative Cost Share Budget'!L18='Split CS budget (H)'!$L$1,'Cumulative Cost Share Budget'!Q18,0)</f>
        <v>0</v>
      </c>
      <c r="R19" s="212">
        <f>IF('Cumulative Cost Share Budget'!L18='Split CS budget (H)'!$L$1,'Cumulative Cost Share Budget'!R18,0)</f>
        <v>0</v>
      </c>
      <c r="S19" s="209">
        <f>IF('Cumulative Cost Share Budget'!L18='Split CS budget (H)'!$L$1,'Cumulative Cost Share Budget'!S18,0)</f>
        <v>0</v>
      </c>
      <c r="T19" s="16"/>
      <c r="U19" s="323"/>
      <c r="V19" s="323"/>
      <c r="W19" s="323"/>
      <c r="X19" s="323"/>
      <c r="Y19" s="323"/>
    </row>
    <row r="20" spans="1:29" ht="15">
      <c r="A20" s="449"/>
      <c r="B20" s="481"/>
      <c r="C20" s="480"/>
      <c r="D20" s="59" t="s">
        <v>29</v>
      </c>
      <c r="E20" s="170">
        <f>ROUND(R$5*E17,0)</f>
        <v>0</v>
      </c>
      <c r="F20" s="170">
        <f t="shared" ref="F20:I20" si="3">ROUND(S$5*F17,0)</f>
        <v>0</v>
      </c>
      <c r="G20" s="170">
        <f t="shared" si="3"/>
        <v>0</v>
      </c>
      <c r="H20" s="170">
        <f t="shared" si="3"/>
        <v>0</v>
      </c>
      <c r="I20" s="170">
        <f t="shared" si="3"/>
        <v>0</v>
      </c>
      <c r="J20" s="167">
        <f>SUM(E20:I20)</f>
        <v>0</v>
      </c>
      <c r="M20" s="215"/>
      <c r="N20" s="56"/>
      <c r="O20" s="56"/>
      <c r="P20" s="56"/>
      <c r="Q20" s="211">
        <f>IF('Cumulative Cost Share Budget'!L19='Split CS budget (H)'!$L$1,'Cumulative Cost Share Budget'!Q19,0)</f>
        <v>0</v>
      </c>
      <c r="R20" s="212">
        <f>IF('Cumulative Cost Share Budget'!L19='Split CS budget (H)'!$L$1,'Cumulative Cost Share Budget'!R19,0)</f>
        <v>0</v>
      </c>
      <c r="S20" s="209">
        <f>IF('Cumulative Cost Share Budget'!L19='Split CS budget (H)'!$L$1,'Cumulative Cost Share Budget'!S19,0)</f>
        <v>0</v>
      </c>
      <c r="T20" s="16"/>
      <c r="U20" s="323"/>
      <c r="V20" s="323"/>
      <c r="W20" s="323"/>
      <c r="X20" s="323"/>
      <c r="Y20" s="323"/>
    </row>
    <row r="21" spans="1:29">
      <c r="A21" s="449"/>
      <c r="B21" s="481"/>
      <c r="C21" s="480"/>
      <c r="D21" s="62" t="s">
        <v>178</v>
      </c>
      <c r="E21" s="171">
        <f>SUM(E19:E20)</f>
        <v>0</v>
      </c>
      <c r="F21" s="171">
        <f t="shared" ref="F21:I21" si="4">SUM(F19:F20)</f>
        <v>0</v>
      </c>
      <c r="G21" s="171">
        <f t="shared" si="4"/>
        <v>0</v>
      </c>
      <c r="H21" s="171">
        <f t="shared" si="4"/>
        <v>0</v>
      </c>
      <c r="I21" s="171">
        <f t="shared" si="4"/>
        <v>0</v>
      </c>
      <c r="J21" s="172">
        <f>SUM(J19:J20)</f>
        <v>0</v>
      </c>
      <c r="M21" s="215"/>
      <c r="N21" s="56"/>
      <c r="O21" s="56"/>
      <c r="P21" s="56"/>
      <c r="Q21" s="211">
        <f>IF('Cumulative Cost Share Budget'!L20='Split CS budget (H)'!$L$1,'Cumulative Cost Share Budget'!Q20,0)</f>
        <v>0</v>
      </c>
      <c r="R21" s="212">
        <f>IF('Cumulative Cost Share Budget'!L20='Split CS budget (H)'!$L$1,'Cumulative Cost Share Budget'!R20,0)</f>
        <v>0</v>
      </c>
      <c r="S21" s="209">
        <f>IF('Cumulative Cost Share Budget'!L20='Split CS budget (H)'!$L$1,'Cumulative Cost Share Budget'!S20,0)</f>
        <v>0</v>
      </c>
      <c r="T21" s="16"/>
      <c r="U21" s="323"/>
      <c r="V21" s="323"/>
      <c r="W21" s="323"/>
      <c r="X21" s="323"/>
      <c r="Y21" s="323"/>
    </row>
    <row r="22" spans="1:29" hidden="1">
      <c r="A22" s="449"/>
      <c r="B22" s="481"/>
      <c r="C22" s="480"/>
      <c r="D22" s="59"/>
      <c r="E22" s="16"/>
      <c r="F22" s="16"/>
      <c r="G22" s="16"/>
      <c r="H22" s="16"/>
      <c r="I22" s="16"/>
      <c r="J22" s="25"/>
      <c r="M22" s="215"/>
      <c r="N22" s="56"/>
      <c r="O22" s="56"/>
      <c r="P22" s="56"/>
      <c r="Q22" s="31"/>
      <c r="R22" s="56"/>
      <c r="S22" s="31"/>
      <c r="T22" s="16"/>
      <c r="U22" s="325"/>
      <c r="V22" s="326"/>
      <c r="W22" s="324"/>
      <c r="X22" s="324"/>
      <c r="Y22" s="324"/>
    </row>
    <row r="23" spans="1:29" hidden="1">
      <c r="A23" s="485">
        <f>IF('Cumulative Cost Share Budget'!$L22='Split CS budget (H)'!$L$1,'Cumulative Cost Share Budget'!A22,0)</f>
        <v>0</v>
      </c>
      <c r="B23" s="480">
        <f>IF('Cumulative Cost Share Budget'!$L22='Split CS budget (H)'!$L$1,'Cumulative Cost Share Budget'!B22,0)</f>
        <v>0</v>
      </c>
      <c r="C23" s="481"/>
      <c r="D23" s="33" t="s">
        <v>123</v>
      </c>
      <c r="E23" s="76">
        <f>ROUND($R23*$S23,6)</f>
        <v>0</v>
      </c>
      <c r="F23" s="76">
        <f>ROUND($R24*$S24,6)</f>
        <v>0</v>
      </c>
      <c r="G23" s="76">
        <f>ROUND($R25*$S25,6)</f>
        <v>0</v>
      </c>
      <c r="H23" s="76">
        <f>ROUND($R26*$S26,6)</f>
        <v>0</v>
      </c>
      <c r="I23" s="76">
        <f>ROUND($R27*$S27,6)</f>
        <v>0</v>
      </c>
      <c r="J23" s="46"/>
      <c r="M23" s="133">
        <f>IF('Cumulative Cost Share Budget'!L22='Split CS budget (H)'!$L$1,'Cumulative Cost Share Budget'!M22,0)</f>
        <v>0</v>
      </c>
      <c r="N23" s="214">
        <f>IF('Cumulative Cost Share Budget'!L22='Split CS budget (H)'!$L$1,'Cumulative Cost Share Budget'!N22,0)</f>
        <v>0</v>
      </c>
      <c r="O23" s="214">
        <f>IF('Cumulative Cost Share Budget'!$L22='Split CS budget (H)'!$L$1,'Cumulative Cost Share Budget'!O22,0)</f>
        <v>0</v>
      </c>
      <c r="P23" s="209">
        <f>IF('Cumulative Cost Share Budget'!L22='Split CS budget (H)'!$L$1,'Cumulative Cost Share Budget'!P22,0)</f>
        <v>0</v>
      </c>
      <c r="Q23" s="211">
        <f>IF('Cumulative Cost Share Budget'!L22='Split CS budget (H)'!$L$1,'Cumulative Cost Share Budget'!Q22,0)</f>
        <v>0</v>
      </c>
      <c r="R23" s="212">
        <f>IF('Cumulative Cost Share Budget'!L22='Split CS budget (H)'!$L$1,'Cumulative Cost Share Budget'!R22,0)</f>
        <v>0</v>
      </c>
      <c r="S23" s="61">
        <f>IF('Cumulative Cost Share Budget'!L22='Split CS budget (H)'!$L$1,'Cumulative Cost Share Budget'!S22,0)</f>
        <v>0</v>
      </c>
      <c r="T23" s="2"/>
      <c r="U23" s="323">
        <f>IFERROR((E26+E27)/E25,0)</f>
        <v>0</v>
      </c>
      <c r="V23" s="323">
        <f t="shared" ref="V23:Y23" si="5">IFERROR((F26+F27)/F25,0)</f>
        <v>0</v>
      </c>
      <c r="W23" s="323">
        <f t="shared" si="5"/>
        <v>0</v>
      </c>
      <c r="X23" s="323">
        <f t="shared" si="5"/>
        <v>0</v>
      </c>
      <c r="Y23" s="323">
        <f t="shared" si="5"/>
        <v>0</v>
      </c>
    </row>
    <row r="24" spans="1:29" hidden="1">
      <c r="A24" s="493">
        <f>IF('Cumulative Cost Share Budget'!$L23='Split CS budget (H)'!$L$1,'Cumulative Cost Share Budget'!A23,0)</f>
        <v>0</v>
      </c>
      <c r="B24" s="545">
        <f>IF('Cumulative Cost Share Budget'!$L23='Split CS budget (H)'!$L$1,'Cumulative Cost Share Budget'!B23,0)</f>
        <v>0</v>
      </c>
      <c r="C24" s="480"/>
      <c r="D24" s="59" t="s">
        <v>15</v>
      </c>
      <c r="E24" s="52">
        <f>ROUND((N23+O23)*E23*Q23,0)</f>
        <v>0</v>
      </c>
      <c r="F24" s="52">
        <f>ROUND((N23+O23)*F23*Q23*Q24,0)</f>
        <v>0</v>
      </c>
      <c r="G24" s="52">
        <f>ROUND((N23+O23)*G23*Q23*Q24*Q25,0)</f>
        <v>0</v>
      </c>
      <c r="H24" s="52">
        <f>ROUND((N23+O23)*H23*Q23*Q24*Q25*Q26,0)</f>
        <v>0</v>
      </c>
      <c r="I24" s="52">
        <f>ROUND((N23+O23)*I23*Q23*Q24*Q25*Q26*Q27,0)</f>
        <v>0</v>
      </c>
      <c r="J24" s="158">
        <f>SUM(E24:I24)</f>
        <v>0</v>
      </c>
      <c r="M24" s="215"/>
      <c r="N24" s="56"/>
      <c r="O24" s="56"/>
      <c r="P24" s="56"/>
      <c r="Q24" s="211">
        <f>IF('Cumulative Cost Share Budget'!L23='Split CS budget (H)'!$L$1,'Cumulative Cost Share Budget'!Q23,0)</f>
        <v>0</v>
      </c>
      <c r="R24" s="212">
        <f>IF('Cumulative Cost Share Budget'!L23='Split CS budget (H)'!$L$1,'Cumulative Cost Share Budget'!R23,0)</f>
        <v>0</v>
      </c>
      <c r="S24" s="61">
        <f>IF('Cumulative Cost Share Budget'!L23='Split CS budget (H)'!$L$1,'Cumulative Cost Share Budget'!S23,0)</f>
        <v>0</v>
      </c>
      <c r="T24" s="16"/>
      <c r="U24" s="324"/>
      <c r="V24" s="324"/>
      <c r="W24" s="324"/>
      <c r="X24" s="324"/>
      <c r="Y24" s="324"/>
    </row>
    <row r="25" spans="1:29" hidden="1">
      <c r="A25" s="449"/>
      <c r="B25" s="481"/>
      <c r="C25" s="480"/>
      <c r="D25" s="59" t="s">
        <v>30</v>
      </c>
      <c r="E25" s="52">
        <f>ROUND(E24*$Q$2,0)</f>
        <v>0</v>
      </c>
      <c r="F25" s="52">
        <f t="shared" ref="F25:I25" si="6">ROUND(F24*$Q$2,0)</f>
        <v>0</v>
      </c>
      <c r="G25" s="52">
        <f t="shared" si="6"/>
        <v>0</v>
      </c>
      <c r="H25" s="52">
        <f t="shared" si="6"/>
        <v>0</v>
      </c>
      <c r="I25" s="52">
        <f t="shared" si="6"/>
        <v>0</v>
      </c>
      <c r="J25" s="158">
        <f>SUM(E25:I25)</f>
        <v>0</v>
      </c>
      <c r="M25" s="215"/>
      <c r="N25" s="56"/>
      <c r="O25" s="56"/>
      <c r="P25" s="56"/>
      <c r="Q25" s="211">
        <f>IF('Cumulative Cost Share Budget'!L24='Split CS budget (H)'!$L$1,'Cumulative Cost Share Budget'!Q24,0)</f>
        <v>0</v>
      </c>
      <c r="R25" s="212">
        <f>IF('Cumulative Cost Share Budget'!L24='Split CS budget (H)'!$L$1,'Cumulative Cost Share Budget'!R24,0)</f>
        <v>0</v>
      </c>
      <c r="S25" s="61">
        <f>IF('Cumulative Cost Share Budget'!L24='Split CS budget (H)'!$L$1,'Cumulative Cost Share Budget'!S24,0)</f>
        <v>0</v>
      </c>
      <c r="T25" s="16"/>
      <c r="U25" s="323"/>
      <c r="V25" s="323"/>
      <c r="W25" s="323"/>
      <c r="X25" s="323"/>
      <c r="Y25" s="323"/>
    </row>
    <row r="26" spans="1:29" ht="15" hidden="1">
      <c r="A26" s="449"/>
      <c r="B26" s="481"/>
      <c r="C26" s="480"/>
      <c r="D26" s="59" t="s">
        <v>29</v>
      </c>
      <c r="E26" s="170">
        <f>ROUND(R$5*E23,0)</f>
        <v>0</v>
      </c>
      <c r="F26" s="170">
        <f t="shared" ref="F26:I26" si="7">ROUND(S$5*F23,0)</f>
        <v>0</v>
      </c>
      <c r="G26" s="170">
        <f t="shared" si="7"/>
        <v>0</v>
      </c>
      <c r="H26" s="170">
        <f t="shared" si="7"/>
        <v>0</v>
      </c>
      <c r="I26" s="170">
        <f t="shared" si="7"/>
        <v>0</v>
      </c>
      <c r="J26" s="167">
        <f>SUM(E26:I26)</f>
        <v>0</v>
      </c>
      <c r="M26" s="215"/>
      <c r="N26" s="56"/>
      <c r="O26" s="56"/>
      <c r="P26" s="56"/>
      <c r="Q26" s="211">
        <f>IF('Cumulative Cost Share Budget'!L25='Split CS budget (H)'!$L$1,'Cumulative Cost Share Budget'!Q25,0)</f>
        <v>0</v>
      </c>
      <c r="R26" s="212">
        <f>IF('Cumulative Cost Share Budget'!L25='Split CS budget (H)'!$L$1,'Cumulative Cost Share Budget'!R25,0)</f>
        <v>0</v>
      </c>
      <c r="S26" s="61">
        <f>IF('Cumulative Cost Share Budget'!L25='Split CS budget (H)'!$L$1,'Cumulative Cost Share Budget'!S25,0)</f>
        <v>0</v>
      </c>
      <c r="T26" s="16"/>
      <c r="U26" s="323"/>
      <c r="V26" s="323"/>
      <c r="W26" s="323"/>
      <c r="X26" s="323"/>
      <c r="Y26" s="323"/>
    </row>
    <row r="27" spans="1:29" hidden="1">
      <c r="A27" s="449"/>
      <c r="B27" s="481"/>
      <c r="C27" s="480"/>
      <c r="D27" s="62" t="s">
        <v>178</v>
      </c>
      <c r="E27" s="171">
        <f>SUM(E25:E26)</f>
        <v>0</v>
      </c>
      <c r="F27" s="171">
        <f t="shared" ref="F27:I27" si="8">SUM(F25:F26)</f>
        <v>0</v>
      </c>
      <c r="G27" s="171">
        <f t="shared" si="8"/>
        <v>0</v>
      </c>
      <c r="H27" s="171">
        <f t="shared" si="8"/>
        <v>0</v>
      </c>
      <c r="I27" s="171">
        <f t="shared" si="8"/>
        <v>0</v>
      </c>
      <c r="J27" s="172">
        <f>SUM(J25:J26)</f>
        <v>0</v>
      </c>
      <c r="M27" s="215"/>
      <c r="N27" s="56"/>
      <c r="O27" s="56"/>
      <c r="P27" s="56"/>
      <c r="Q27" s="211">
        <f>IF('Cumulative Cost Share Budget'!L26='Split CS budget (H)'!$L$1,'Cumulative Cost Share Budget'!Q26,0)</f>
        <v>0</v>
      </c>
      <c r="R27" s="212">
        <f>IF('Cumulative Cost Share Budget'!L26='Split CS budget (H)'!$L$1,'Cumulative Cost Share Budget'!R26,0)</f>
        <v>0</v>
      </c>
      <c r="S27" s="61">
        <f>IF('Cumulative Cost Share Budget'!L26='Split CS budget (H)'!$L$1,'Cumulative Cost Share Budget'!S26,0)</f>
        <v>0</v>
      </c>
      <c r="T27" s="16"/>
      <c r="U27" s="323"/>
      <c r="V27" s="323"/>
      <c r="W27" s="323"/>
      <c r="X27" s="323"/>
      <c r="Y27" s="323"/>
    </row>
    <row r="28" spans="1:29" hidden="1">
      <c r="A28" s="449"/>
      <c r="B28" s="481"/>
      <c r="C28" s="480"/>
      <c r="D28" s="59"/>
      <c r="E28" s="16"/>
      <c r="F28" s="16"/>
      <c r="G28" s="16"/>
      <c r="H28" s="16"/>
      <c r="I28" s="16"/>
      <c r="J28" s="25"/>
      <c r="M28" s="215"/>
      <c r="N28" s="56"/>
      <c r="O28" s="56"/>
      <c r="P28" s="56"/>
      <c r="Q28" s="31"/>
      <c r="R28" s="56"/>
      <c r="S28" s="31"/>
      <c r="T28" s="16"/>
      <c r="U28" s="325"/>
      <c r="V28" s="326"/>
      <c r="W28" s="324"/>
      <c r="X28" s="324"/>
      <c r="Y28" s="324"/>
    </row>
    <row r="29" spans="1:29" hidden="1">
      <c r="A29" s="485">
        <f>IF('Cumulative Cost Share Budget'!$L28='Split CS budget (H)'!$L$1,'Cumulative Cost Share Budget'!A28,0)</f>
        <v>0</v>
      </c>
      <c r="B29" s="480">
        <f>IF('Cumulative Cost Share Budget'!$L28='Split CS budget (H)'!$L$1,'Cumulative Cost Share Budget'!B28,0)</f>
        <v>0</v>
      </c>
      <c r="C29" s="481"/>
      <c r="D29" s="33" t="s">
        <v>123</v>
      </c>
      <c r="E29" s="76">
        <f>ROUND($R29*$S29,6)</f>
        <v>0</v>
      </c>
      <c r="F29" s="76">
        <f>ROUND($R30*$S30,6)</f>
        <v>0</v>
      </c>
      <c r="G29" s="76">
        <f>ROUND($R31*$S31,6)</f>
        <v>0</v>
      </c>
      <c r="H29" s="76">
        <f>ROUND($R32*$S32,6)</f>
        <v>0</v>
      </c>
      <c r="I29" s="76">
        <f>ROUND($R33*$S33,6)</f>
        <v>0</v>
      </c>
      <c r="J29" s="46"/>
      <c r="M29" s="133">
        <f>IF('Cumulative Cost Share Budget'!L28='Split CS budget (H)'!$L$1,'Cumulative Cost Share Budget'!M28,0)</f>
        <v>0</v>
      </c>
      <c r="N29" s="214">
        <f>IF('Cumulative Cost Share Budget'!L28='Split CS budget (H)'!$L$1,'Cumulative Cost Share Budget'!N28,0)</f>
        <v>0</v>
      </c>
      <c r="O29" s="214">
        <f>IF('Cumulative Cost Share Budget'!$L28='Split CS budget (H)'!$L$1,'Cumulative Cost Share Budget'!O28,0)</f>
        <v>0</v>
      </c>
      <c r="P29" s="209">
        <f>IF('Cumulative Cost Share Budget'!L28='Split CS budget (H)'!$L$1,'Cumulative Cost Share Budget'!P28,0)</f>
        <v>0</v>
      </c>
      <c r="Q29" s="211">
        <f>IF('Cumulative Cost Share Budget'!L28='Split CS budget (H)'!$L$1,'Cumulative Cost Share Budget'!Q28,0)</f>
        <v>0</v>
      </c>
      <c r="R29" s="212">
        <f>IF('Cumulative Cost Share Budget'!L28='Split CS budget (H)'!$L$1,'Cumulative Cost Share Budget'!R28,0)</f>
        <v>0</v>
      </c>
      <c r="S29" s="61">
        <f>IF('Cumulative Cost Share Budget'!L28='Split CS budget (H)'!$L$1,'Cumulative Cost Share Budget'!S28,0)</f>
        <v>0</v>
      </c>
      <c r="T29" s="2"/>
      <c r="U29" s="323">
        <f>IFERROR((E32+E33)/E31,0)</f>
        <v>0</v>
      </c>
      <c r="V29" s="323">
        <f t="shared" ref="V29:Y29" si="9">IFERROR((F32+F33)/F31,0)</f>
        <v>0</v>
      </c>
      <c r="W29" s="323">
        <f t="shared" si="9"/>
        <v>0</v>
      </c>
      <c r="X29" s="323">
        <f t="shared" si="9"/>
        <v>0</v>
      </c>
      <c r="Y29" s="323">
        <f t="shared" si="9"/>
        <v>0</v>
      </c>
    </row>
    <row r="30" spans="1:29" hidden="1">
      <c r="A30" s="493">
        <f>IF('Cumulative Cost Share Budget'!$L29='Split CS budget (H)'!$L$1,'Cumulative Cost Share Budget'!A29,0)</f>
        <v>0</v>
      </c>
      <c r="B30" s="545">
        <f>IF('Cumulative Cost Share Budget'!$L29='Split CS budget (H)'!$L$1,'Cumulative Cost Share Budget'!B29,0)</f>
        <v>0</v>
      </c>
      <c r="C30" s="480"/>
      <c r="D30" s="59" t="s">
        <v>15</v>
      </c>
      <c r="E30" s="52">
        <f>ROUND((N29+O29)*E29*Q29,0)</f>
        <v>0</v>
      </c>
      <c r="F30" s="52">
        <f>ROUND((N29+O29)*F29*Q29*Q30,0)</f>
        <v>0</v>
      </c>
      <c r="G30" s="52">
        <f>ROUND((N29+O29)*G29*Q29*Q30*Q31,0)</f>
        <v>0</v>
      </c>
      <c r="H30" s="52">
        <f>ROUND((N29+O29)*H29*Q29*Q30*Q31*Q32,0)</f>
        <v>0</v>
      </c>
      <c r="I30" s="52">
        <f>ROUND((N29+O29)*I29*Q29*Q30*Q31*Q32*Q33,0)</f>
        <v>0</v>
      </c>
      <c r="J30" s="158">
        <f>SUM(E30:I30)</f>
        <v>0</v>
      </c>
      <c r="M30" s="215"/>
      <c r="N30" s="56"/>
      <c r="O30" s="56"/>
      <c r="P30" s="56"/>
      <c r="Q30" s="211">
        <f>IF('Cumulative Cost Share Budget'!L29='Split CS budget (H)'!$L$1,'Cumulative Cost Share Budget'!Q29,0)</f>
        <v>0</v>
      </c>
      <c r="R30" s="212">
        <f>IF('Cumulative Cost Share Budget'!L29='Split CS budget (H)'!$L$1,'Cumulative Cost Share Budget'!R29,0)</f>
        <v>0</v>
      </c>
      <c r="S30" s="61">
        <f>IF('Cumulative Cost Share Budget'!L29='Split CS budget (H)'!$L$1,'Cumulative Cost Share Budget'!S29,0)</f>
        <v>0</v>
      </c>
      <c r="T30" s="16"/>
      <c r="U30" s="324"/>
      <c r="V30" s="324"/>
      <c r="W30" s="324"/>
      <c r="X30" s="324"/>
      <c r="Y30" s="324"/>
    </row>
    <row r="31" spans="1:29" hidden="1">
      <c r="A31" s="449"/>
      <c r="B31" s="481"/>
      <c r="C31" s="480"/>
      <c r="D31" s="59" t="s">
        <v>30</v>
      </c>
      <c r="E31" s="52">
        <f>ROUND(E30*$Q$2,0)</f>
        <v>0</v>
      </c>
      <c r="F31" s="52">
        <f t="shared" ref="F31:I31" si="10">ROUND(F30*$Q$2,0)</f>
        <v>0</v>
      </c>
      <c r="G31" s="52">
        <f t="shared" si="10"/>
        <v>0</v>
      </c>
      <c r="H31" s="52">
        <f t="shared" si="10"/>
        <v>0</v>
      </c>
      <c r="I31" s="52">
        <f t="shared" si="10"/>
        <v>0</v>
      </c>
      <c r="J31" s="158">
        <f>SUM(E31:I31)</f>
        <v>0</v>
      </c>
      <c r="M31" s="215"/>
      <c r="N31" s="56"/>
      <c r="O31" s="56"/>
      <c r="P31" s="56"/>
      <c r="Q31" s="211">
        <f>IF('Cumulative Cost Share Budget'!L30='Split CS budget (H)'!$L$1,'Cumulative Cost Share Budget'!Q30,0)</f>
        <v>0</v>
      </c>
      <c r="R31" s="212">
        <f>IF('Cumulative Cost Share Budget'!L30='Split CS budget (H)'!$L$1,'Cumulative Cost Share Budget'!R30,0)</f>
        <v>0</v>
      </c>
      <c r="S31" s="61">
        <f>IF('Cumulative Cost Share Budget'!L30='Split CS budget (H)'!$L$1,'Cumulative Cost Share Budget'!S30,0)</f>
        <v>0</v>
      </c>
      <c r="T31" s="16"/>
      <c r="U31" s="323"/>
      <c r="V31" s="323"/>
      <c r="W31" s="323"/>
      <c r="X31" s="323"/>
      <c r="Y31" s="323"/>
    </row>
    <row r="32" spans="1:29" ht="15" hidden="1">
      <c r="A32" s="449"/>
      <c r="B32" s="481"/>
      <c r="C32" s="480"/>
      <c r="D32" s="59" t="s">
        <v>29</v>
      </c>
      <c r="E32" s="170">
        <f>ROUND(R$5*E29,0)</f>
        <v>0</v>
      </c>
      <c r="F32" s="170">
        <f t="shared" ref="F32:I32" si="11">ROUND(S$5*F29,0)</f>
        <v>0</v>
      </c>
      <c r="G32" s="170">
        <f t="shared" si="11"/>
        <v>0</v>
      </c>
      <c r="H32" s="170">
        <f t="shared" si="11"/>
        <v>0</v>
      </c>
      <c r="I32" s="170">
        <f t="shared" si="11"/>
        <v>0</v>
      </c>
      <c r="J32" s="167">
        <f>SUM(E32:I32)</f>
        <v>0</v>
      </c>
      <c r="M32" s="215"/>
      <c r="N32" s="56"/>
      <c r="O32" s="56"/>
      <c r="P32" s="56"/>
      <c r="Q32" s="211">
        <f>IF('Cumulative Cost Share Budget'!L31='Split CS budget (H)'!$L$1,'Cumulative Cost Share Budget'!Q31,0)</f>
        <v>0</v>
      </c>
      <c r="R32" s="212">
        <f>IF('Cumulative Cost Share Budget'!L31='Split CS budget (H)'!$L$1,'Cumulative Cost Share Budget'!R31,0)</f>
        <v>0</v>
      </c>
      <c r="S32" s="61">
        <f>IF('Cumulative Cost Share Budget'!L31='Split CS budget (H)'!$L$1,'Cumulative Cost Share Budget'!S31,0)</f>
        <v>0</v>
      </c>
      <c r="T32" s="16"/>
      <c r="U32" s="323"/>
      <c r="V32" s="323"/>
      <c r="W32" s="323"/>
      <c r="X32" s="323"/>
      <c r="Y32" s="323"/>
    </row>
    <row r="33" spans="1:25" hidden="1">
      <c r="A33" s="449"/>
      <c r="B33" s="481"/>
      <c r="C33" s="480"/>
      <c r="D33" s="62" t="s">
        <v>178</v>
      </c>
      <c r="E33" s="171">
        <f>SUM(E31:E32)</f>
        <v>0</v>
      </c>
      <c r="F33" s="171">
        <f t="shared" ref="F33:I33" si="12">SUM(F31:F32)</f>
        <v>0</v>
      </c>
      <c r="G33" s="171">
        <f t="shared" si="12"/>
        <v>0</v>
      </c>
      <c r="H33" s="171">
        <f t="shared" si="12"/>
        <v>0</v>
      </c>
      <c r="I33" s="171">
        <f t="shared" si="12"/>
        <v>0</v>
      </c>
      <c r="J33" s="172">
        <f>SUM(J31:J32)</f>
        <v>0</v>
      </c>
      <c r="M33" s="215"/>
      <c r="N33" s="56"/>
      <c r="O33" s="56"/>
      <c r="P33" s="56"/>
      <c r="Q33" s="211">
        <f>IF('Cumulative Cost Share Budget'!L32='Split CS budget (H)'!$L$1,'Cumulative Cost Share Budget'!Q32,0)</f>
        <v>0</v>
      </c>
      <c r="R33" s="212">
        <f>IF('Cumulative Cost Share Budget'!L32='Split CS budget (H)'!$L$1,'Cumulative Cost Share Budget'!R32,0)</f>
        <v>0</v>
      </c>
      <c r="S33" s="61">
        <f>IF('Cumulative Cost Share Budget'!L32='Split CS budget (H)'!$L$1,'Cumulative Cost Share Budget'!S32,0)</f>
        <v>0</v>
      </c>
      <c r="T33" s="16"/>
      <c r="U33" s="323"/>
      <c r="V33" s="323"/>
      <c r="W33" s="323"/>
      <c r="X33" s="323"/>
      <c r="Y33" s="323"/>
    </row>
    <row r="34" spans="1:25" hidden="1">
      <c r="A34" s="449"/>
      <c r="B34" s="481"/>
      <c r="C34" s="480"/>
      <c r="D34" s="59"/>
      <c r="E34" s="16"/>
      <c r="F34" s="16"/>
      <c r="G34" s="16"/>
      <c r="H34" s="16"/>
      <c r="I34" s="16"/>
      <c r="J34" s="25"/>
      <c r="M34" s="215"/>
      <c r="N34" s="56"/>
      <c r="O34" s="56"/>
      <c r="P34" s="56"/>
      <c r="Q34" s="31"/>
      <c r="R34" s="56"/>
      <c r="S34" s="31"/>
      <c r="T34" s="16"/>
      <c r="U34" s="325"/>
      <c r="V34" s="326"/>
      <c r="W34" s="324"/>
      <c r="X34" s="324"/>
      <c r="Y34" s="324"/>
    </row>
    <row r="35" spans="1:25" hidden="1">
      <c r="A35" s="485">
        <f>IF('Cumulative Cost Share Budget'!$L34='Split CS budget (H)'!$L$1,'Cumulative Cost Share Budget'!A34,0)</f>
        <v>0</v>
      </c>
      <c r="B35" s="480">
        <f>IF('Cumulative Cost Share Budget'!$L34='Split CS budget (H)'!$L$1,'Cumulative Cost Share Budget'!B34,0)</f>
        <v>0</v>
      </c>
      <c r="C35" s="481"/>
      <c r="D35" s="33" t="s">
        <v>123</v>
      </c>
      <c r="E35" s="76">
        <f>ROUND($R35*$S35,6)</f>
        <v>0</v>
      </c>
      <c r="F35" s="76">
        <f>ROUND($R36*$S36,6)</f>
        <v>0</v>
      </c>
      <c r="G35" s="76">
        <f>ROUND($R37*$S37,6)</f>
        <v>0</v>
      </c>
      <c r="H35" s="76">
        <f>ROUND($R38*$S38,6)</f>
        <v>0</v>
      </c>
      <c r="I35" s="76">
        <f>ROUND($R39*$S39,6)</f>
        <v>0</v>
      </c>
      <c r="J35" s="46"/>
      <c r="M35" s="133">
        <f>IF('Cumulative Cost Share Budget'!L34='Split CS budget (H)'!$L$1,'Cumulative Cost Share Budget'!M34,0)</f>
        <v>0</v>
      </c>
      <c r="N35" s="214">
        <f>IF('Cumulative Cost Share Budget'!L34='Split CS budget (H)'!$L$1,'Cumulative Cost Share Budget'!N34,0)</f>
        <v>0</v>
      </c>
      <c r="O35" s="214">
        <f>IF('Cumulative Cost Share Budget'!$L34='Split CS budget (H)'!$L$1,'Cumulative Cost Share Budget'!O34,0)</f>
        <v>0</v>
      </c>
      <c r="P35" s="209">
        <f>IF('Cumulative Cost Share Budget'!L34='Split CS budget (H)'!$L$1,'Cumulative Cost Share Budget'!P34,0)</f>
        <v>0</v>
      </c>
      <c r="Q35" s="211">
        <f>IF('Cumulative Cost Share Budget'!L34='Split CS budget (H)'!$L$1,'Cumulative Cost Share Budget'!Q34,0)</f>
        <v>0</v>
      </c>
      <c r="R35" s="212">
        <f>IF('Cumulative Cost Share Budget'!L34='Split CS budget (H)'!$L$1,'Cumulative Cost Share Budget'!R34,0)</f>
        <v>0</v>
      </c>
      <c r="S35" s="61">
        <f>IF('Cumulative Cost Share Budget'!L34='Split CS budget (H)'!$L$1,'Cumulative Cost Share Budget'!S34,0)</f>
        <v>0</v>
      </c>
      <c r="T35" s="2"/>
      <c r="U35" s="323">
        <f>IFERROR((E38+E39)/E37,0)</f>
        <v>0</v>
      </c>
      <c r="V35" s="323">
        <f t="shared" ref="V35:Y35" si="13">IFERROR((F38+F39)/F37,0)</f>
        <v>0</v>
      </c>
      <c r="W35" s="323">
        <f t="shared" si="13"/>
        <v>0</v>
      </c>
      <c r="X35" s="323">
        <f t="shared" si="13"/>
        <v>0</v>
      </c>
      <c r="Y35" s="323">
        <f t="shared" si="13"/>
        <v>0</v>
      </c>
    </row>
    <row r="36" spans="1:25" hidden="1">
      <c r="A36" s="493">
        <f>IF('Cumulative Cost Share Budget'!$L35='Split CS budget (H)'!$L$1,'Cumulative Cost Share Budget'!A35,0)</f>
        <v>0</v>
      </c>
      <c r="B36" s="545">
        <f>IF('Cumulative Cost Share Budget'!$L35='Split CS budget (H)'!$L$1,'Cumulative Cost Share Budget'!B35,0)</f>
        <v>0</v>
      </c>
      <c r="C36" s="480"/>
      <c r="D36" s="59" t="s">
        <v>15</v>
      </c>
      <c r="E36" s="52">
        <f>ROUND((N35+O35)*E35*Q35,0)</f>
        <v>0</v>
      </c>
      <c r="F36" s="52">
        <f>ROUND((N35+O35)*F35*Q35*Q36,0)</f>
        <v>0</v>
      </c>
      <c r="G36" s="52">
        <f>ROUND((N35+O35)*G35*Q35*Q36*Q37,0)</f>
        <v>0</v>
      </c>
      <c r="H36" s="52">
        <f>ROUND((N35+O35)*H35*Q35*Q36*Q37*Q38,0)</f>
        <v>0</v>
      </c>
      <c r="I36" s="52">
        <f>ROUND((N35+O35)*I35*Q35*Q36*Q37*Q38*Q39,0)</f>
        <v>0</v>
      </c>
      <c r="J36" s="158">
        <f>SUM(E36:I36)</f>
        <v>0</v>
      </c>
      <c r="M36" s="215"/>
      <c r="N36" s="56"/>
      <c r="O36" s="56"/>
      <c r="P36" s="56"/>
      <c r="Q36" s="211">
        <f>IF('Cumulative Cost Share Budget'!L35='Split CS budget (H)'!$L$1,'Cumulative Cost Share Budget'!Q35,0)</f>
        <v>0</v>
      </c>
      <c r="R36" s="212">
        <f>IF('Cumulative Cost Share Budget'!L35='Split CS budget (H)'!$L$1,'Cumulative Cost Share Budget'!R35,0)</f>
        <v>0</v>
      </c>
      <c r="S36" s="61">
        <f>IF('Cumulative Cost Share Budget'!L35='Split CS budget (H)'!$L$1,'Cumulative Cost Share Budget'!S35,0)</f>
        <v>0</v>
      </c>
      <c r="T36" s="16"/>
      <c r="U36" s="324"/>
      <c r="V36" s="324"/>
      <c r="W36" s="324"/>
      <c r="X36" s="324"/>
      <c r="Y36" s="324"/>
    </row>
    <row r="37" spans="1:25" hidden="1">
      <c r="A37" s="449"/>
      <c r="B37" s="481"/>
      <c r="C37" s="480"/>
      <c r="D37" s="59" t="s">
        <v>30</v>
      </c>
      <c r="E37" s="52">
        <f>ROUND(E36*$Q$2,0)</f>
        <v>0</v>
      </c>
      <c r="F37" s="52">
        <f t="shared" ref="F37:I37" si="14">ROUND(F36*$Q$2,0)</f>
        <v>0</v>
      </c>
      <c r="G37" s="52">
        <f t="shared" si="14"/>
        <v>0</v>
      </c>
      <c r="H37" s="52">
        <f t="shared" si="14"/>
        <v>0</v>
      </c>
      <c r="I37" s="52">
        <f t="shared" si="14"/>
        <v>0</v>
      </c>
      <c r="J37" s="158">
        <f>SUM(E37:I37)</f>
        <v>0</v>
      </c>
      <c r="M37" s="215"/>
      <c r="N37" s="56"/>
      <c r="O37" s="56"/>
      <c r="P37" s="56"/>
      <c r="Q37" s="211">
        <f>IF('Cumulative Cost Share Budget'!L36='Split CS budget (H)'!$L$1,'Cumulative Cost Share Budget'!Q36,0)</f>
        <v>0</v>
      </c>
      <c r="R37" s="212">
        <f>IF('Cumulative Cost Share Budget'!L36='Split CS budget (H)'!$L$1,'Cumulative Cost Share Budget'!R36,0)</f>
        <v>0</v>
      </c>
      <c r="S37" s="61">
        <f>IF('Cumulative Cost Share Budget'!L36='Split CS budget (H)'!$L$1,'Cumulative Cost Share Budget'!S36,0)</f>
        <v>0</v>
      </c>
      <c r="T37" s="16"/>
      <c r="U37" s="323"/>
      <c r="V37" s="323"/>
      <c r="W37" s="323"/>
      <c r="X37" s="323"/>
      <c r="Y37" s="323"/>
    </row>
    <row r="38" spans="1:25" ht="15" hidden="1">
      <c r="A38" s="449"/>
      <c r="B38" s="481"/>
      <c r="C38" s="480"/>
      <c r="D38" s="59" t="s">
        <v>29</v>
      </c>
      <c r="E38" s="170">
        <f>ROUND(R$5*E35,0)</f>
        <v>0</v>
      </c>
      <c r="F38" s="170">
        <f t="shared" ref="F38:I38" si="15">ROUND(S$5*F35,0)</f>
        <v>0</v>
      </c>
      <c r="G38" s="170">
        <f t="shared" si="15"/>
        <v>0</v>
      </c>
      <c r="H38" s="170">
        <f t="shared" si="15"/>
        <v>0</v>
      </c>
      <c r="I38" s="170">
        <f t="shared" si="15"/>
        <v>0</v>
      </c>
      <c r="J38" s="167">
        <f>SUM(E38:I38)</f>
        <v>0</v>
      </c>
      <c r="M38" s="215"/>
      <c r="N38" s="56"/>
      <c r="O38" s="56"/>
      <c r="P38" s="56"/>
      <c r="Q38" s="211">
        <f>IF('Cumulative Cost Share Budget'!L37='Split CS budget (H)'!$L$1,'Cumulative Cost Share Budget'!Q37,0)</f>
        <v>0</v>
      </c>
      <c r="R38" s="212">
        <f>IF('Cumulative Cost Share Budget'!L37='Split CS budget (H)'!$L$1,'Cumulative Cost Share Budget'!R37,0)</f>
        <v>0</v>
      </c>
      <c r="S38" s="61">
        <f>IF('Cumulative Cost Share Budget'!L37='Split CS budget (H)'!$L$1,'Cumulative Cost Share Budget'!S37,0)</f>
        <v>0</v>
      </c>
      <c r="T38" s="16"/>
      <c r="U38" s="323"/>
      <c r="V38" s="323"/>
      <c r="W38" s="323"/>
      <c r="X38" s="323"/>
      <c r="Y38" s="323"/>
    </row>
    <row r="39" spans="1:25" hidden="1">
      <c r="A39" s="449"/>
      <c r="B39" s="481"/>
      <c r="C39" s="480"/>
      <c r="D39" s="62" t="s">
        <v>178</v>
      </c>
      <c r="E39" s="171">
        <f>SUM(E37:E38)</f>
        <v>0</v>
      </c>
      <c r="F39" s="171">
        <f t="shared" ref="F39:I39" si="16">SUM(F37:F38)</f>
        <v>0</v>
      </c>
      <c r="G39" s="171">
        <f t="shared" si="16"/>
        <v>0</v>
      </c>
      <c r="H39" s="171">
        <f t="shared" si="16"/>
        <v>0</v>
      </c>
      <c r="I39" s="171">
        <f t="shared" si="16"/>
        <v>0</v>
      </c>
      <c r="J39" s="172">
        <f>SUM(J37:J38)</f>
        <v>0</v>
      </c>
      <c r="M39" s="215"/>
      <c r="N39" s="56"/>
      <c r="O39" s="56"/>
      <c r="P39" s="56"/>
      <c r="Q39" s="211">
        <f>IF('Cumulative Cost Share Budget'!L38='Split CS budget (H)'!$L$1,'Cumulative Cost Share Budget'!Q38,0)</f>
        <v>0</v>
      </c>
      <c r="R39" s="212">
        <f>IF('Cumulative Cost Share Budget'!L38='Split CS budget (H)'!$L$1,'Cumulative Cost Share Budget'!R38,0)</f>
        <v>0</v>
      </c>
      <c r="S39" s="61">
        <f>IF('Cumulative Cost Share Budget'!L38='Split CS budget (H)'!$L$1,'Cumulative Cost Share Budget'!S38,0)</f>
        <v>0</v>
      </c>
      <c r="T39" s="16"/>
      <c r="U39" s="323"/>
      <c r="V39" s="323"/>
      <c r="W39" s="323"/>
      <c r="X39" s="323"/>
      <c r="Y39" s="323"/>
    </row>
    <row r="40" spans="1:25" hidden="1">
      <c r="A40" s="449"/>
      <c r="B40" s="481"/>
      <c r="C40" s="480"/>
      <c r="D40" s="59"/>
      <c r="E40" s="16"/>
      <c r="F40" s="16"/>
      <c r="G40" s="16"/>
      <c r="H40" s="16"/>
      <c r="I40" s="16"/>
      <c r="J40" s="25"/>
      <c r="M40" s="215"/>
      <c r="N40" s="56"/>
      <c r="O40" s="56"/>
      <c r="P40" s="56"/>
      <c r="Q40" s="31"/>
      <c r="R40" s="56"/>
      <c r="S40" s="31"/>
      <c r="T40" s="16"/>
      <c r="U40" s="325"/>
      <c r="V40" s="326"/>
      <c r="W40" s="324"/>
      <c r="X40" s="324"/>
      <c r="Y40" s="324"/>
    </row>
    <row r="41" spans="1:25" hidden="1">
      <c r="A41" s="485">
        <f>IF('Cumulative Cost Share Budget'!$L40='Split CS budget (H)'!$L$1,'Cumulative Cost Share Budget'!A40,0)</f>
        <v>0</v>
      </c>
      <c r="B41" s="480">
        <f>IF('Cumulative Cost Share Budget'!$L40='Split CS budget (H)'!$L$1,'Cumulative Cost Share Budget'!B40,0)</f>
        <v>0</v>
      </c>
      <c r="C41" s="481"/>
      <c r="D41" s="33" t="s">
        <v>123</v>
      </c>
      <c r="E41" s="76">
        <f>ROUND($R41*$S41,6)</f>
        <v>0</v>
      </c>
      <c r="F41" s="76">
        <f>ROUND($R42*$S42,6)</f>
        <v>0</v>
      </c>
      <c r="G41" s="76">
        <f>ROUND($R43*$S43,6)</f>
        <v>0</v>
      </c>
      <c r="H41" s="76">
        <f>ROUND($R44*$S44,6)</f>
        <v>0</v>
      </c>
      <c r="I41" s="76">
        <f>ROUND($R45*$S45,6)</f>
        <v>0</v>
      </c>
      <c r="J41" s="46"/>
      <c r="M41" s="133">
        <f>IF('Cumulative Cost Share Budget'!L40='Split CS budget (H)'!$L$1,'Cumulative Cost Share Budget'!M40,0)</f>
        <v>0</v>
      </c>
      <c r="N41" s="214">
        <f>IF('Cumulative Cost Share Budget'!L40='Split CS budget (H)'!$L$1,'Cumulative Cost Share Budget'!N40,0)</f>
        <v>0</v>
      </c>
      <c r="O41" s="214">
        <f>IF('Cumulative Cost Share Budget'!$L40='Split CS budget (H)'!$L$1,'Cumulative Cost Share Budget'!O40,0)</f>
        <v>0</v>
      </c>
      <c r="P41" s="209">
        <f>IF('Cumulative Cost Share Budget'!L40='Split CS budget (H)'!$L$1,'Cumulative Cost Share Budget'!P40,0)</f>
        <v>0</v>
      </c>
      <c r="Q41" s="211">
        <f>IF('Cumulative Cost Share Budget'!L40='Split CS budget (H)'!$L$1,'Cumulative Cost Share Budget'!Q40,0)</f>
        <v>0</v>
      </c>
      <c r="R41" s="212">
        <f>IF('Cumulative Cost Share Budget'!L40='Split CS budget (H)'!$L$1,'Cumulative Cost Share Budget'!R40,0)</f>
        <v>0</v>
      </c>
      <c r="S41" s="61">
        <f>IF('Cumulative Cost Share Budget'!L40='Split CS budget (H)'!$L$1,'Cumulative Cost Share Budget'!S40,0)</f>
        <v>0</v>
      </c>
      <c r="T41" s="2"/>
      <c r="U41" s="323">
        <f>IFERROR((E44+E45)/E43,0)</f>
        <v>0</v>
      </c>
      <c r="V41" s="323">
        <f t="shared" ref="V41:Y41" si="17">IFERROR((F44+F45)/F43,0)</f>
        <v>0</v>
      </c>
      <c r="W41" s="323">
        <f t="shared" si="17"/>
        <v>0</v>
      </c>
      <c r="X41" s="323">
        <f t="shared" si="17"/>
        <v>0</v>
      </c>
      <c r="Y41" s="323">
        <f t="shared" si="17"/>
        <v>0</v>
      </c>
    </row>
    <row r="42" spans="1:25" hidden="1">
      <c r="A42" s="493">
        <f>IF('Cumulative Cost Share Budget'!$L41='Split CS budget (H)'!$L$1,'Cumulative Cost Share Budget'!A41,0)</f>
        <v>0</v>
      </c>
      <c r="B42" s="545">
        <f>IF('Cumulative Cost Share Budget'!$L41='Split CS budget (H)'!$L$1,'Cumulative Cost Share Budget'!B41,0)</f>
        <v>0</v>
      </c>
      <c r="C42" s="480"/>
      <c r="D42" s="59" t="s">
        <v>15</v>
      </c>
      <c r="E42" s="52">
        <f>ROUND((N41+O41)*E41*Q41,0)</f>
        <v>0</v>
      </c>
      <c r="F42" s="52">
        <f>ROUND((N41+O41)*F41*Q41*Q42,0)</f>
        <v>0</v>
      </c>
      <c r="G42" s="52">
        <f>ROUND((N41+O41)*G41*Q41*Q42*Q43,0)</f>
        <v>0</v>
      </c>
      <c r="H42" s="52">
        <f>ROUND((N41+O41)*H41*Q41*Q42*Q43*Q44,0)</f>
        <v>0</v>
      </c>
      <c r="I42" s="52">
        <f>ROUND((N41+O41)*I41*Q41*Q42*Q43*Q44*Q45,0)</f>
        <v>0</v>
      </c>
      <c r="J42" s="158">
        <f>SUM(E42:I42)</f>
        <v>0</v>
      </c>
      <c r="M42" s="215"/>
      <c r="N42" s="56"/>
      <c r="O42" s="56"/>
      <c r="P42" s="56"/>
      <c r="Q42" s="211">
        <f>IF('Cumulative Cost Share Budget'!L41='Split CS budget (H)'!$L$1,'Cumulative Cost Share Budget'!Q41,0)</f>
        <v>0</v>
      </c>
      <c r="R42" s="212">
        <f>IF('Cumulative Cost Share Budget'!L41='Split CS budget (H)'!$L$1,'Cumulative Cost Share Budget'!R41,0)</f>
        <v>0</v>
      </c>
      <c r="S42" s="61">
        <f>IF('Cumulative Cost Share Budget'!L41='Split CS budget (H)'!$L$1,'Cumulative Cost Share Budget'!S41,0)</f>
        <v>0</v>
      </c>
      <c r="T42" s="16"/>
      <c r="U42" s="324"/>
      <c r="V42" s="324"/>
      <c r="W42" s="324"/>
      <c r="X42" s="324"/>
      <c r="Y42" s="324"/>
    </row>
    <row r="43" spans="1:25" hidden="1">
      <c r="A43" s="449"/>
      <c r="B43" s="481"/>
      <c r="C43" s="480"/>
      <c r="D43" s="59" t="s">
        <v>30</v>
      </c>
      <c r="E43" s="52">
        <f>ROUND(E42*$Q$2,0)</f>
        <v>0</v>
      </c>
      <c r="F43" s="52">
        <f t="shared" ref="F43:I43" si="18">ROUND(F42*$Q$2,0)</f>
        <v>0</v>
      </c>
      <c r="G43" s="52">
        <f t="shared" si="18"/>
        <v>0</v>
      </c>
      <c r="H43" s="52">
        <f t="shared" si="18"/>
        <v>0</v>
      </c>
      <c r="I43" s="52">
        <f t="shared" si="18"/>
        <v>0</v>
      </c>
      <c r="J43" s="158">
        <f>SUM(E43:I43)</f>
        <v>0</v>
      </c>
      <c r="M43" s="215"/>
      <c r="N43" s="56"/>
      <c r="O43" s="56"/>
      <c r="P43" s="56"/>
      <c r="Q43" s="211">
        <f>IF('Cumulative Cost Share Budget'!L42='Split CS budget (H)'!$L$1,'Cumulative Cost Share Budget'!Q42,0)</f>
        <v>0</v>
      </c>
      <c r="R43" s="212">
        <f>IF('Cumulative Cost Share Budget'!L42='Split CS budget (H)'!$L$1,'Cumulative Cost Share Budget'!R42,0)</f>
        <v>0</v>
      </c>
      <c r="S43" s="61">
        <f>IF('Cumulative Cost Share Budget'!L42='Split CS budget (H)'!$L$1,'Cumulative Cost Share Budget'!S42,0)</f>
        <v>0</v>
      </c>
      <c r="T43" s="16"/>
      <c r="U43" s="323"/>
      <c r="V43" s="323"/>
      <c r="W43" s="323"/>
      <c r="X43" s="323"/>
      <c r="Y43" s="323"/>
    </row>
    <row r="44" spans="1:25" ht="15" hidden="1">
      <c r="A44" s="449"/>
      <c r="B44" s="481"/>
      <c r="C44" s="480"/>
      <c r="D44" s="59" t="s">
        <v>29</v>
      </c>
      <c r="E44" s="170">
        <f>ROUND(R$5*E41,0)</f>
        <v>0</v>
      </c>
      <c r="F44" s="170">
        <f t="shared" ref="F44:I44" si="19">ROUND(S$5*F41,0)</f>
        <v>0</v>
      </c>
      <c r="G44" s="170">
        <f t="shared" si="19"/>
        <v>0</v>
      </c>
      <c r="H44" s="170">
        <f t="shared" si="19"/>
        <v>0</v>
      </c>
      <c r="I44" s="170">
        <f t="shared" si="19"/>
        <v>0</v>
      </c>
      <c r="J44" s="167">
        <f>SUM(E44:I44)</f>
        <v>0</v>
      </c>
      <c r="M44" s="215"/>
      <c r="N44" s="56"/>
      <c r="O44" s="56"/>
      <c r="P44" s="56"/>
      <c r="Q44" s="211">
        <f>IF('Cumulative Cost Share Budget'!L43='Split CS budget (H)'!$L$1,'Cumulative Cost Share Budget'!Q43,0)</f>
        <v>0</v>
      </c>
      <c r="R44" s="212">
        <f>IF('Cumulative Cost Share Budget'!L43='Split CS budget (H)'!$L$1,'Cumulative Cost Share Budget'!R43,0)</f>
        <v>0</v>
      </c>
      <c r="S44" s="61">
        <f>IF('Cumulative Cost Share Budget'!L43='Split CS budget (H)'!$L$1,'Cumulative Cost Share Budget'!S43,0)</f>
        <v>0</v>
      </c>
      <c r="T44" s="16"/>
      <c r="U44" s="323"/>
      <c r="V44" s="323"/>
      <c r="W44" s="323"/>
      <c r="X44" s="323"/>
      <c r="Y44" s="323"/>
    </row>
    <row r="45" spans="1:25" hidden="1">
      <c r="A45" s="449"/>
      <c r="B45" s="481"/>
      <c r="C45" s="480"/>
      <c r="D45" s="62" t="s">
        <v>178</v>
      </c>
      <c r="E45" s="171">
        <f>SUM(E43:E44)</f>
        <v>0</v>
      </c>
      <c r="F45" s="171">
        <f t="shared" ref="F45:I45" si="20">SUM(F43:F44)</f>
        <v>0</v>
      </c>
      <c r="G45" s="171">
        <f t="shared" si="20"/>
        <v>0</v>
      </c>
      <c r="H45" s="171">
        <f t="shared" si="20"/>
        <v>0</v>
      </c>
      <c r="I45" s="171">
        <f t="shared" si="20"/>
        <v>0</v>
      </c>
      <c r="J45" s="172">
        <f>SUM(J43:J44)</f>
        <v>0</v>
      </c>
      <c r="M45" s="215"/>
      <c r="N45" s="56"/>
      <c r="O45" s="56"/>
      <c r="P45" s="56"/>
      <c r="Q45" s="211">
        <f>IF('Cumulative Cost Share Budget'!L44='Split CS budget (H)'!$L$1,'Cumulative Cost Share Budget'!Q44,0)</f>
        <v>0</v>
      </c>
      <c r="R45" s="212">
        <f>IF('Cumulative Cost Share Budget'!L44='Split CS budget (H)'!$L$1,'Cumulative Cost Share Budget'!R44,0)</f>
        <v>0</v>
      </c>
      <c r="S45" s="61">
        <f>IF('Cumulative Cost Share Budget'!L44='Split CS budget (H)'!$L$1,'Cumulative Cost Share Budget'!S44,0)</f>
        <v>0</v>
      </c>
      <c r="T45" s="16"/>
      <c r="U45" s="323"/>
      <c r="V45" s="323"/>
      <c r="W45" s="323"/>
      <c r="X45" s="323"/>
      <c r="Y45" s="323"/>
    </row>
    <row r="46" spans="1:25" hidden="1">
      <c r="A46" s="449"/>
      <c r="B46" s="481"/>
      <c r="C46" s="480"/>
      <c r="D46" s="59"/>
      <c r="E46" s="16"/>
      <c r="F46" s="16"/>
      <c r="G46" s="16"/>
      <c r="H46" s="16"/>
      <c r="I46" s="16"/>
      <c r="J46" s="25"/>
      <c r="M46" s="215"/>
      <c r="N46" s="56"/>
      <c r="O46" s="56"/>
      <c r="P46" s="56"/>
      <c r="Q46" s="31"/>
      <c r="R46" s="56"/>
      <c r="S46" s="31"/>
      <c r="T46" s="16"/>
      <c r="U46" s="325"/>
      <c r="V46" s="326"/>
      <c r="W46" s="324"/>
      <c r="X46" s="324"/>
      <c r="Y46" s="324"/>
    </row>
    <row r="47" spans="1:25" hidden="1">
      <c r="A47" s="485">
        <f>IF('Cumulative Cost Share Budget'!$L46='Split CS budget (H)'!$L$1,'Cumulative Cost Share Budget'!A46,0)</f>
        <v>0</v>
      </c>
      <c r="B47" s="480">
        <f>IF('Cumulative Cost Share Budget'!$L46='Split CS budget (H)'!$L$1,'Cumulative Cost Share Budget'!B46,0)</f>
        <v>0</v>
      </c>
      <c r="C47" s="481"/>
      <c r="D47" s="33" t="s">
        <v>123</v>
      </c>
      <c r="E47" s="76">
        <f>ROUND($R47*$S47,6)</f>
        <v>0</v>
      </c>
      <c r="F47" s="76">
        <f>ROUND($R48*$S48,6)</f>
        <v>0</v>
      </c>
      <c r="G47" s="76">
        <f>ROUND($R49*$S49,6)</f>
        <v>0</v>
      </c>
      <c r="H47" s="76">
        <f>ROUND($R50*$S50,6)</f>
        <v>0</v>
      </c>
      <c r="I47" s="76">
        <f>ROUND($R51*$S51,6)</f>
        <v>0</v>
      </c>
      <c r="J47" s="46"/>
      <c r="M47" s="133">
        <f>IF('Cumulative Cost Share Budget'!L46='Split CS budget (H)'!$L$1,'Cumulative Cost Share Budget'!M46,0)</f>
        <v>0</v>
      </c>
      <c r="N47" s="214">
        <f>IF('Cumulative Cost Share Budget'!L46='Split CS budget (H)'!$L$1,'Cumulative Cost Share Budget'!N46,0)</f>
        <v>0</v>
      </c>
      <c r="O47" s="214">
        <f>IF('Cumulative Cost Share Budget'!$L46='Split CS budget (H)'!$L$1,'Cumulative Cost Share Budget'!O46,0)</f>
        <v>0</v>
      </c>
      <c r="P47" s="209">
        <f>IF('Cumulative Cost Share Budget'!L46='Split CS budget (H)'!$L$1,'Cumulative Cost Share Budget'!P46,0)</f>
        <v>0</v>
      </c>
      <c r="Q47" s="211">
        <f>IF('Cumulative Cost Share Budget'!L46='Split CS budget (H)'!$L$1,'Cumulative Cost Share Budget'!Q46,0)</f>
        <v>0</v>
      </c>
      <c r="R47" s="212">
        <f>IF('Cumulative Cost Share Budget'!L46='Split CS budget (H)'!$L$1,'Cumulative Cost Share Budget'!R46,0)</f>
        <v>0</v>
      </c>
      <c r="S47" s="61">
        <f>IF('Cumulative Cost Share Budget'!L46='Split CS budget (H)'!$L$1,'Cumulative Cost Share Budget'!S46,0)</f>
        <v>0</v>
      </c>
      <c r="T47" s="2"/>
      <c r="U47" s="323">
        <f>IFERROR((E50+E51)/E49,0)</f>
        <v>0</v>
      </c>
      <c r="V47" s="323">
        <f t="shared" ref="V47:Y47" si="21">IFERROR((F50+F51)/F49,0)</f>
        <v>0</v>
      </c>
      <c r="W47" s="323">
        <f t="shared" si="21"/>
        <v>0</v>
      </c>
      <c r="X47" s="323">
        <f t="shared" si="21"/>
        <v>0</v>
      </c>
      <c r="Y47" s="323">
        <f t="shared" si="21"/>
        <v>0</v>
      </c>
    </row>
    <row r="48" spans="1:25" hidden="1">
      <c r="A48" s="493">
        <f>IF('Cumulative Cost Share Budget'!$L47='Split CS budget (H)'!$L$1,'Cumulative Cost Share Budget'!A47,0)</f>
        <v>0</v>
      </c>
      <c r="B48" s="545">
        <f>IF('Cumulative Cost Share Budget'!$L47='Split CS budget (H)'!$L$1,'Cumulative Cost Share Budget'!B47,0)</f>
        <v>0</v>
      </c>
      <c r="C48" s="480"/>
      <c r="D48" s="59" t="s">
        <v>15</v>
      </c>
      <c r="E48" s="52">
        <f>ROUND((N47+O47)*E47*Q47,0)</f>
        <v>0</v>
      </c>
      <c r="F48" s="52">
        <f>ROUND((N47+O47)*F47*Q47*Q48,0)</f>
        <v>0</v>
      </c>
      <c r="G48" s="52">
        <f>ROUND((N47+O47)*G47*Q47*Q48*Q49,0)</f>
        <v>0</v>
      </c>
      <c r="H48" s="52">
        <f>ROUND((N47+O47)*H47*Q47*Q48*Q49*Q50,0)</f>
        <v>0</v>
      </c>
      <c r="I48" s="52">
        <f>ROUND((N47+O47)*I47*Q47*Q48*Q49*Q50*Q51,0)</f>
        <v>0</v>
      </c>
      <c r="J48" s="158">
        <f>SUM(E48:I48)</f>
        <v>0</v>
      </c>
      <c r="M48" s="215"/>
      <c r="N48" s="56"/>
      <c r="O48" s="56"/>
      <c r="P48" s="56"/>
      <c r="Q48" s="211">
        <f>IF('Cumulative Cost Share Budget'!L47='Split CS budget (H)'!$L$1,'Cumulative Cost Share Budget'!Q47,0)</f>
        <v>0</v>
      </c>
      <c r="R48" s="212">
        <f>IF('Cumulative Cost Share Budget'!L47='Split CS budget (H)'!$L$1,'Cumulative Cost Share Budget'!R47,0)</f>
        <v>0</v>
      </c>
      <c r="S48" s="61">
        <f>IF('Cumulative Cost Share Budget'!L47='Split CS budget (H)'!$L$1,'Cumulative Cost Share Budget'!S47,0)</f>
        <v>0</v>
      </c>
      <c r="T48" s="16"/>
      <c r="U48" s="324"/>
      <c r="V48" s="324"/>
      <c r="W48" s="324"/>
      <c r="X48" s="324"/>
      <c r="Y48" s="324"/>
    </row>
    <row r="49" spans="1:25" hidden="1">
      <c r="A49" s="449"/>
      <c r="B49" s="481"/>
      <c r="C49" s="480"/>
      <c r="D49" s="59" t="s">
        <v>30</v>
      </c>
      <c r="E49" s="52">
        <f>ROUND(E48*$Q$2,0)</f>
        <v>0</v>
      </c>
      <c r="F49" s="52">
        <f t="shared" ref="F49:I49" si="22">ROUND(F48*$Q$2,0)</f>
        <v>0</v>
      </c>
      <c r="G49" s="52">
        <f t="shared" si="22"/>
        <v>0</v>
      </c>
      <c r="H49" s="52">
        <f t="shared" si="22"/>
        <v>0</v>
      </c>
      <c r="I49" s="52">
        <f t="shared" si="22"/>
        <v>0</v>
      </c>
      <c r="J49" s="158">
        <f>SUM(E49:I49)</f>
        <v>0</v>
      </c>
      <c r="M49" s="215"/>
      <c r="N49" s="56"/>
      <c r="O49" s="56"/>
      <c r="P49" s="56"/>
      <c r="Q49" s="211">
        <f>IF('Cumulative Cost Share Budget'!L48='Split CS budget (H)'!$L$1,'Cumulative Cost Share Budget'!Q48,0)</f>
        <v>0</v>
      </c>
      <c r="R49" s="212">
        <f>IF('Cumulative Cost Share Budget'!L48='Split CS budget (H)'!$L$1,'Cumulative Cost Share Budget'!R48,0)</f>
        <v>0</v>
      </c>
      <c r="S49" s="61">
        <f>IF('Cumulative Cost Share Budget'!L48='Split CS budget (H)'!$L$1,'Cumulative Cost Share Budget'!S48,0)</f>
        <v>0</v>
      </c>
      <c r="T49" s="16"/>
      <c r="U49" s="323"/>
      <c r="V49" s="323"/>
      <c r="W49" s="323"/>
      <c r="X49" s="323"/>
      <c r="Y49" s="323"/>
    </row>
    <row r="50" spans="1:25" ht="15" hidden="1">
      <c r="A50" s="449"/>
      <c r="B50" s="481"/>
      <c r="C50" s="480"/>
      <c r="D50" s="59" t="s">
        <v>29</v>
      </c>
      <c r="E50" s="170">
        <f>ROUND(R$5*E47,0)</f>
        <v>0</v>
      </c>
      <c r="F50" s="170">
        <f t="shared" ref="F50:I50" si="23">ROUND(S$5*F47,0)</f>
        <v>0</v>
      </c>
      <c r="G50" s="170">
        <f t="shared" si="23"/>
        <v>0</v>
      </c>
      <c r="H50" s="170">
        <f t="shared" si="23"/>
        <v>0</v>
      </c>
      <c r="I50" s="170">
        <f t="shared" si="23"/>
        <v>0</v>
      </c>
      <c r="J50" s="167">
        <f>SUM(E50:I50)</f>
        <v>0</v>
      </c>
      <c r="M50" s="215"/>
      <c r="N50" s="56"/>
      <c r="O50" s="56"/>
      <c r="P50" s="56"/>
      <c r="Q50" s="211">
        <f>IF('Cumulative Cost Share Budget'!L49='Split CS budget (H)'!$L$1,'Cumulative Cost Share Budget'!Q49,0)</f>
        <v>0</v>
      </c>
      <c r="R50" s="212">
        <f>IF('Cumulative Cost Share Budget'!L49='Split CS budget (H)'!$L$1,'Cumulative Cost Share Budget'!R49,0)</f>
        <v>0</v>
      </c>
      <c r="S50" s="61">
        <f>IF('Cumulative Cost Share Budget'!L49='Split CS budget (H)'!$L$1,'Cumulative Cost Share Budget'!S49,0)</f>
        <v>0</v>
      </c>
      <c r="T50" s="16"/>
      <c r="U50" s="323"/>
      <c r="V50" s="323"/>
      <c r="W50" s="323"/>
      <c r="X50" s="323"/>
      <c r="Y50" s="323"/>
    </row>
    <row r="51" spans="1:25" hidden="1">
      <c r="A51" s="449"/>
      <c r="B51" s="481"/>
      <c r="C51" s="480"/>
      <c r="D51" s="62" t="s">
        <v>178</v>
      </c>
      <c r="E51" s="171">
        <f>SUM(E49:E50)</f>
        <v>0</v>
      </c>
      <c r="F51" s="171">
        <f t="shared" ref="F51:I51" si="24">SUM(F49:F50)</f>
        <v>0</v>
      </c>
      <c r="G51" s="171">
        <f t="shared" si="24"/>
        <v>0</v>
      </c>
      <c r="H51" s="171">
        <f t="shared" si="24"/>
        <v>0</v>
      </c>
      <c r="I51" s="171">
        <f t="shared" si="24"/>
        <v>0</v>
      </c>
      <c r="J51" s="172">
        <f>SUM(J49:J50)</f>
        <v>0</v>
      </c>
      <c r="M51" s="215"/>
      <c r="N51" s="56"/>
      <c r="O51" s="56"/>
      <c r="P51" s="56"/>
      <c r="Q51" s="211">
        <f>IF('Cumulative Cost Share Budget'!L50='Split CS budget (H)'!$L$1,'Cumulative Cost Share Budget'!Q50,0)</f>
        <v>0</v>
      </c>
      <c r="R51" s="212">
        <f>IF('Cumulative Cost Share Budget'!L50='Split CS budget (H)'!$L$1,'Cumulative Cost Share Budget'!R50,0)</f>
        <v>0</v>
      </c>
      <c r="S51" s="61">
        <f>IF('Cumulative Cost Share Budget'!L50='Split CS budget (H)'!$L$1,'Cumulative Cost Share Budget'!S50,0)</f>
        <v>0</v>
      </c>
      <c r="T51" s="16"/>
      <c r="U51" s="323"/>
      <c r="V51" s="323"/>
      <c r="W51" s="323"/>
      <c r="X51" s="323"/>
      <c r="Y51" s="323"/>
    </row>
    <row r="52" spans="1:25" hidden="1">
      <c r="A52" s="449"/>
      <c r="B52" s="481"/>
      <c r="C52" s="480"/>
      <c r="D52" s="59"/>
      <c r="E52" s="16"/>
      <c r="F52" s="16"/>
      <c r="G52" s="16"/>
      <c r="H52" s="16"/>
      <c r="I52" s="16"/>
      <c r="J52" s="25"/>
      <c r="M52" s="215"/>
      <c r="N52" s="56"/>
      <c r="O52" s="56"/>
      <c r="P52" s="56"/>
      <c r="Q52" s="31"/>
      <c r="R52" s="56"/>
      <c r="S52" s="31"/>
      <c r="T52" s="16"/>
      <c r="U52" s="325"/>
      <c r="V52" s="326"/>
      <c r="W52" s="324"/>
      <c r="X52" s="324"/>
      <c r="Y52" s="324"/>
    </row>
    <row r="53" spans="1:25" hidden="1">
      <c r="A53" s="485">
        <f>IF('Cumulative Cost Share Budget'!$L52='Split CS budget (H)'!$L$1,'Cumulative Cost Share Budget'!A52,0)</f>
        <v>0</v>
      </c>
      <c r="B53" s="480">
        <f>IF('Cumulative Cost Share Budget'!$L52='Split CS budget (H)'!$L$1,'Cumulative Cost Share Budget'!B52,0)</f>
        <v>0</v>
      </c>
      <c r="C53" s="481"/>
      <c r="D53" s="33" t="s">
        <v>123</v>
      </c>
      <c r="E53" s="76">
        <f>ROUND($R53*$S53,6)</f>
        <v>0</v>
      </c>
      <c r="F53" s="76">
        <f>ROUND($R54*$S54,6)</f>
        <v>0</v>
      </c>
      <c r="G53" s="76">
        <f>ROUND($R55*$S55,6)</f>
        <v>0</v>
      </c>
      <c r="H53" s="76">
        <f>ROUND($R56*$S56,6)</f>
        <v>0</v>
      </c>
      <c r="I53" s="76">
        <f>ROUND($R57*$S57,6)</f>
        <v>0</v>
      </c>
      <c r="J53" s="46"/>
      <c r="M53" s="133">
        <f>IF('Cumulative Cost Share Budget'!L52='Split CS budget (H)'!$L$1,'Cumulative Cost Share Budget'!M52,0)</f>
        <v>0</v>
      </c>
      <c r="N53" s="214">
        <f>IF('Cumulative Cost Share Budget'!L52='Split CS budget (H)'!$L$1,'Cumulative Cost Share Budget'!N52,0)</f>
        <v>0</v>
      </c>
      <c r="O53" s="214">
        <f>IF('Cumulative Cost Share Budget'!$L52='Split CS budget (H)'!$L$1,'Cumulative Cost Share Budget'!O52,0)</f>
        <v>0</v>
      </c>
      <c r="P53" s="209">
        <f>IF('Cumulative Cost Share Budget'!L52='Split CS budget (H)'!$L$1,'Cumulative Cost Share Budget'!P52,0)</f>
        <v>0</v>
      </c>
      <c r="Q53" s="211">
        <f>IF('Cumulative Cost Share Budget'!L52='Split CS budget (H)'!$L$1,'Cumulative Cost Share Budget'!Q52,0)</f>
        <v>0</v>
      </c>
      <c r="R53" s="212">
        <f>IF('Cumulative Cost Share Budget'!L52='Split CS budget (H)'!$L$1,'Cumulative Cost Share Budget'!R52,0)</f>
        <v>0</v>
      </c>
      <c r="S53" s="61">
        <f>IF('Cumulative Cost Share Budget'!L52='Split CS budget (H)'!$L$1,'Cumulative Cost Share Budget'!S52,0)</f>
        <v>0</v>
      </c>
      <c r="T53" s="2"/>
      <c r="U53" s="323">
        <f>IFERROR((E56+E57)/E55,0)</f>
        <v>0</v>
      </c>
      <c r="V53" s="323">
        <f t="shared" ref="V53:Y53" si="25">IFERROR((F56+F57)/F55,0)</f>
        <v>0</v>
      </c>
      <c r="W53" s="323">
        <f t="shared" si="25"/>
        <v>0</v>
      </c>
      <c r="X53" s="323">
        <f t="shared" si="25"/>
        <v>0</v>
      </c>
      <c r="Y53" s="323">
        <f t="shared" si="25"/>
        <v>0</v>
      </c>
    </row>
    <row r="54" spans="1:25" hidden="1">
      <c r="A54" s="493">
        <f>IF('Cumulative Cost Share Budget'!$L53='Split CS budget (H)'!$L$1,'Cumulative Cost Share Budget'!A53,0)</f>
        <v>0</v>
      </c>
      <c r="B54" s="545">
        <f>IF('Cumulative Cost Share Budget'!$L53='Split CS budget (H)'!$L$1,'Cumulative Cost Share Budget'!B53,0)</f>
        <v>0</v>
      </c>
      <c r="C54" s="480"/>
      <c r="D54" s="59" t="s">
        <v>15</v>
      </c>
      <c r="E54" s="52">
        <f>ROUND((N53+O53)*E53*Q53,0)</f>
        <v>0</v>
      </c>
      <c r="F54" s="52">
        <f>ROUND((N53+O53)*F53*Q53*Q54,0)</f>
        <v>0</v>
      </c>
      <c r="G54" s="52">
        <f>ROUND((N53+O53)*G53*Q53*Q54*Q55,0)</f>
        <v>0</v>
      </c>
      <c r="H54" s="52">
        <f>ROUND((N53+O53)*H53*Q53*Q54*Q55*Q56,0)</f>
        <v>0</v>
      </c>
      <c r="I54" s="52">
        <f>ROUND((N53+O53)*I53*Q53*Q54*Q55*Q56*Q57,0)</f>
        <v>0</v>
      </c>
      <c r="J54" s="158">
        <f>SUM(E54:I54)</f>
        <v>0</v>
      </c>
      <c r="M54" s="215"/>
      <c r="N54" s="56"/>
      <c r="O54" s="56"/>
      <c r="P54" s="56"/>
      <c r="Q54" s="211">
        <f>IF('Cumulative Cost Share Budget'!L53='Split CS budget (H)'!$L$1,'Cumulative Cost Share Budget'!Q53,0)</f>
        <v>0</v>
      </c>
      <c r="R54" s="212">
        <f>IF('Cumulative Cost Share Budget'!L53='Split CS budget (H)'!$L$1,'Cumulative Cost Share Budget'!R53,0)</f>
        <v>0</v>
      </c>
      <c r="S54" s="61">
        <f>IF('Cumulative Cost Share Budget'!L53='Split CS budget (H)'!$L$1,'Cumulative Cost Share Budget'!S53,0)</f>
        <v>0</v>
      </c>
      <c r="T54" s="16"/>
      <c r="U54" s="324"/>
      <c r="V54" s="324"/>
      <c r="W54" s="324"/>
      <c r="X54" s="324"/>
      <c r="Y54" s="324"/>
    </row>
    <row r="55" spans="1:25" hidden="1">
      <c r="A55" s="449"/>
      <c r="B55" s="481"/>
      <c r="C55" s="480"/>
      <c r="D55" s="59" t="s">
        <v>30</v>
      </c>
      <c r="E55" s="52">
        <f>ROUND(E54*$Q$2,0)</f>
        <v>0</v>
      </c>
      <c r="F55" s="52">
        <f t="shared" ref="F55:I55" si="26">ROUND(F54*$Q$2,0)</f>
        <v>0</v>
      </c>
      <c r="G55" s="52">
        <f t="shared" si="26"/>
        <v>0</v>
      </c>
      <c r="H55" s="52">
        <f t="shared" si="26"/>
        <v>0</v>
      </c>
      <c r="I55" s="52">
        <f t="shared" si="26"/>
        <v>0</v>
      </c>
      <c r="J55" s="158">
        <f>SUM(E55:I55)</f>
        <v>0</v>
      </c>
      <c r="M55" s="215"/>
      <c r="N55" s="56"/>
      <c r="O55" s="56"/>
      <c r="P55" s="56"/>
      <c r="Q55" s="211">
        <f>IF('Cumulative Cost Share Budget'!L54='Split CS budget (H)'!$L$1,'Cumulative Cost Share Budget'!Q54,0)</f>
        <v>0</v>
      </c>
      <c r="R55" s="212">
        <f>IF('Cumulative Cost Share Budget'!L54='Split CS budget (H)'!$L$1,'Cumulative Cost Share Budget'!R54,0)</f>
        <v>0</v>
      </c>
      <c r="S55" s="61">
        <f>IF('Cumulative Cost Share Budget'!L54='Split CS budget (H)'!$L$1,'Cumulative Cost Share Budget'!S54,0)</f>
        <v>0</v>
      </c>
      <c r="T55" s="16"/>
      <c r="U55" s="323"/>
      <c r="V55" s="323"/>
      <c r="W55" s="323"/>
      <c r="X55" s="323"/>
      <c r="Y55" s="323"/>
    </row>
    <row r="56" spans="1:25" ht="15" hidden="1">
      <c r="A56" s="449"/>
      <c r="B56" s="481"/>
      <c r="C56" s="480"/>
      <c r="D56" s="59" t="s">
        <v>29</v>
      </c>
      <c r="E56" s="170">
        <f>ROUND(R$5*E53,0)</f>
        <v>0</v>
      </c>
      <c r="F56" s="170">
        <f t="shared" ref="F56:I56" si="27">ROUND(S$5*F53,0)</f>
        <v>0</v>
      </c>
      <c r="G56" s="170">
        <f t="shared" si="27"/>
        <v>0</v>
      </c>
      <c r="H56" s="170">
        <f t="shared" si="27"/>
        <v>0</v>
      </c>
      <c r="I56" s="170">
        <f t="shared" si="27"/>
        <v>0</v>
      </c>
      <c r="J56" s="167">
        <f>SUM(E56:I56)</f>
        <v>0</v>
      </c>
      <c r="M56" s="215"/>
      <c r="N56" s="56"/>
      <c r="O56" s="56"/>
      <c r="P56" s="56"/>
      <c r="Q56" s="211">
        <f>IF('Cumulative Cost Share Budget'!L55='Split CS budget (H)'!$L$1,'Cumulative Cost Share Budget'!Q55,0)</f>
        <v>0</v>
      </c>
      <c r="R56" s="212">
        <f>IF('Cumulative Cost Share Budget'!L55='Split CS budget (H)'!$L$1,'Cumulative Cost Share Budget'!R55,0)</f>
        <v>0</v>
      </c>
      <c r="S56" s="61">
        <f>IF('Cumulative Cost Share Budget'!L55='Split CS budget (H)'!$L$1,'Cumulative Cost Share Budget'!S55,0)</f>
        <v>0</v>
      </c>
      <c r="T56" s="16"/>
      <c r="U56" s="323"/>
      <c r="V56" s="323"/>
      <c r="W56" s="323"/>
      <c r="X56" s="323"/>
      <c r="Y56" s="323"/>
    </row>
    <row r="57" spans="1:25" hidden="1">
      <c r="A57" s="449"/>
      <c r="B57" s="481"/>
      <c r="C57" s="480"/>
      <c r="D57" s="62" t="s">
        <v>178</v>
      </c>
      <c r="E57" s="171">
        <f>SUM(E55:E56)</f>
        <v>0</v>
      </c>
      <c r="F57" s="171">
        <f t="shared" ref="F57:I57" si="28">SUM(F55:F56)</f>
        <v>0</v>
      </c>
      <c r="G57" s="171">
        <f t="shared" si="28"/>
        <v>0</v>
      </c>
      <c r="H57" s="171">
        <f t="shared" si="28"/>
        <v>0</v>
      </c>
      <c r="I57" s="171">
        <f t="shared" si="28"/>
        <v>0</v>
      </c>
      <c r="J57" s="172">
        <f>SUM(J55:J56)</f>
        <v>0</v>
      </c>
      <c r="M57" s="215"/>
      <c r="N57" s="56"/>
      <c r="O57" s="56"/>
      <c r="P57" s="56"/>
      <c r="Q57" s="211">
        <f>IF('Cumulative Cost Share Budget'!L56='Split CS budget (H)'!$L$1,'Cumulative Cost Share Budget'!Q56,0)</f>
        <v>0</v>
      </c>
      <c r="R57" s="212">
        <f>IF('Cumulative Cost Share Budget'!L56='Split CS budget (H)'!$L$1,'Cumulative Cost Share Budget'!R56,0)</f>
        <v>0</v>
      </c>
      <c r="S57" s="61">
        <f>IF('Cumulative Cost Share Budget'!L56='Split CS budget (H)'!$L$1,'Cumulative Cost Share Budget'!S56,0)</f>
        <v>0</v>
      </c>
      <c r="T57" s="16"/>
      <c r="U57" s="323"/>
      <c r="V57" s="323"/>
      <c r="W57" s="323"/>
      <c r="X57" s="323"/>
      <c r="Y57" s="323"/>
    </row>
    <row r="58" spans="1:25" hidden="1">
      <c r="A58" s="449"/>
      <c r="B58" s="481"/>
      <c r="C58" s="480"/>
      <c r="D58" s="59"/>
      <c r="E58" s="16"/>
      <c r="F58" s="16"/>
      <c r="G58" s="16"/>
      <c r="H58" s="16"/>
      <c r="I58" s="16"/>
      <c r="J58" s="25"/>
      <c r="M58" s="215"/>
      <c r="N58" s="56"/>
      <c r="O58" s="56"/>
      <c r="P58" s="56"/>
      <c r="Q58" s="31"/>
      <c r="R58" s="56"/>
      <c r="S58" s="31"/>
      <c r="T58" s="16"/>
      <c r="U58" s="325"/>
      <c r="V58" s="326"/>
      <c r="W58" s="324"/>
      <c r="X58" s="324"/>
      <c r="Y58" s="324"/>
    </row>
    <row r="59" spans="1:25" hidden="1">
      <c r="A59" s="485">
        <f>IF('Cumulative Cost Share Budget'!$L58='Split CS budget (H)'!$L$1,'Cumulative Cost Share Budget'!A58,0)</f>
        <v>0</v>
      </c>
      <c r="B59" s="480">
        <f>IF('Cumulative Cost Share Budget'!$L58='Split CS budget (H)'!$L$1,'Cumulative Cost Share Budget'!B58,0)</f>
        <v>0</v>
      </c>
      <c r="C59" s="481"/>
      <c r="D59" s="33" t="s">
        <v>123</v>
      </c>
      <c r="E59" s="76">
        <f>ROUND($R59*$S59,6)</f>
        <v>0</v>
      </c>
      <c r="F59" s="76">
        <f>ROUND($R60*$S60,6)</f>
        <v>0</v>
      </c>
      <c r="G59" s="76">
        <f>ROUND($R61*$S61,6)</f>
        <v>0</v>
      </c>
      <c r="H59" s="76">
        <f>ROUND($R62*$S62,6)</f>
        <v>0</v>
      </c>
      <c r="I59" s="76">
        <f>ROUND($R63*$S63,6)</f>
        <v>0</v>
      </c>
      <c r="J59" s="46"/>
      <c r="M59" s="133">
        <f>IF('Cumulative Cost Share Budget'!L58='Split CS budget (H)'!$L$1,'Cumulative Cost Share Budget'!M58,0)</f>
        <v>0</v>
      </c>
      <c r="N59" s="214">
        <f>IF('Cumulative Cost Share Budget'!L58='Split CS budget (H)'!$L$1,'Cumulative Cost Share Budget'!N58,0)</f>
        <v>0</v>
      </c>
      <c r="O59" s="214">
        <f>IF('Cumulative Cost Share Budget'!$L58='Split CS budget (H)'!$L$1,'Cumulative Cost Share Budget'!O58,0)</f>
        <v>0</v>
      </c>
      <c r="P59" s="209">
        <f>IF('Cumulative Cost Share Budget'!L58='Split CS budget (H)'!$L$1,'Cumulative Cost Share Budget'!P58,0)</f>
        <v>0</v>
      </c>
      <c r="Q59" s="211">
        <f>IF('Cumulative Cost Share Budget'!L58='Split CS budget (H)'!$L$1,'Cumulative Cost Share Budget'!Q58,0)</f>
        <v>0</v>
      </c>
      <c r="R59" s="212">
        <f>IF('Cumulative Cost Share Budget'!L58='Split CS budget (H)'!$L$1,'Cumulative Cost Share Budget'!R58,0)</f>
        <v>0</v>
      </c>
      <c r="S59" s="61">
        <f>IF('Cumulative Cost Share Budget'!L58='Split CS budget (H)'!$L$1,'Cumulative Cost Share Budget'!S58,0)</f>
        <v>0</v>
      </c>
      <c r="T59" s="2"/>
      <c r="U59" s="323">
        <f>IFERROR((E62+E63)/E61,0)</f>
        <v>0</v>
      </c>
      <c r="V59" s="323">
        <f t="shared" ref="V59:Y59" si="29">IFERROR((F62+F63)/F61,0)</f>
        <v>0</v>
      </c>
      <c r="W59" s="323">
        <f t="shared" si="29"/>
        <v>0</v>
      </c>
      <c r="X59" s="323">
        <f t="shared" si="29"/>
        <v>0</v>
      </c>
      <c r="Y59" s="323">
        <f t="shared" si="29"/>
        <v>0</v>
      </c>
    </row>
    <row r="60" spans="1:25" hidden="1">
      <c r="A60" s="493">
        <f>IF('Cumulative Cost Share Budget'!$L59='Split CS budget (H)'!$L$1,'Cumulative Cost Share Budget'!A59,0)</f>
        <v>0</v>
      </c>
      <c r="B60" s="545">
        <f>IF('Cumulative Cost Share Budget'!$L59='Split CS budget (H)'!$L$1,'Cumulative Cost Share Budget'!B59,0)</f>
        <v>0</v>
      </c>
      <c r="C60" s="480"/>
      <c r="D60" s="59" t="s">
        <v>15</v>
      </c>
      <c r="E60" s="52">
        <f>ROUND((N59+O59)*E59*Q59,0)</f>
        <v>0</v>
      </c>
      <c r="F60" s="52">
        <f>ROUND((N59+O59)*F59*Q59*Q60,0)</f>
        <v>0</v>
      </c>
      <c r="G60" s="52">
        <f>ROUND((N59+O59)*G59*Q59*Q60*Q61,0)</f>
        <v>0</v>
      </c>
      <c r="H60" s="52">
        <f>ROUND((N59+O59)*H59*Q59*Q60*Q61*Q62,0)</f>
        <v>0</v>
      </c>
      <c r="I60" s="52">
        <f>ROUND((N59+O59)*I59*Q59*Q60*Q61*Q62*Q63,0)</f>
        <v>0</v>
      </c>
      <c r="J60" s="158">
        <f>SUM(E60:I60)</f>
        <v>0</v>
      </c>
      <c r="M60" s="215"/>
      <c r="N60" s="56"/>
      <c r="O60" s="56"/>
      <c r="P60" s="56"/>
      <c r="Q60" s="211">
        <f>IF('Cumulative Cost Share Budget'!L59='Split CS budget (H)'!$L$1,'Cumulative Cost Share Budget'!Q59,0)</f>
        <v>0</v>
      </c>
      <c r="R60" s="212">
        <f>IF('Cumulative Cost Share Budget'!L59='Split CS budget (H)'!$L$1,'Cumulative Cost Share Budget'!R59,0)</f>
        <v>0</v>
      </c>
      <c r="S60" s="61">
        <f>IF('Cumulative Cost Share Budget'!L59='Split CS budget (H)'!$L$1,'Cumulative Cost Share Budget'!S59,0)</f>
        <v>0</v>
      </c>
      <c r="T60" s="16"/>
      <c r="U60" s="324"/>
      <c r="V60" s="324"/>
      <c r="W60" s="324"/>
      <c r="X60" s="324"/>
      <c r="Y60" s="324"/>
    </row>
    <row r="61" spans="1:25" hidden="1">
      <c r="A61" s="449"/>
      <c r="B61" s="486"/>
      <c r="C61" s="480"/>
      <c r="D61" s="59" t="s">
        <v>30</v>
      </c>
      <c r="E61" s="52">
        <f>ROUND(E60*$Q$2,0)</f>
        <v>0</v>
      </c>
      <c r="F61" s="52">
        <f t="shared" ref="F61:I61" si="30">ROUND(F60*$Q$2,0)</f>
        <v>0</v>
      </c>
      <c r="G61" s="52">
        <f t="shared" si="30"/>
        <v>0</v>
      </c>
      <c r="H61" s="52">
        <f t="shared" si="30"/>
        <v>0</v>
      </c>
      <c r="I61" s="52">
        <f t="shared" si="30"/>
        <v>0</v>
      </c>
      <c r="J61" s="158">
        <f>SUM(E61:I61)</f>
        <v>0</v>
      </c>
      <c r="M61" s="215"/>
      <c r="N61" s="56"/>
      <c r="O61" s="56"/>
      <c r="P61" s="56"/>
      <c r="Q61" s="211">
        <f>IF('Cumulative Cost Share Budget'!L60='Split CS budget (H)'!$L$1,'Cumulative Cost Share Budget'!Q60,0)</f>
        <v>0</v>
      </c>
      <c r="R61" s="212">
        <f>IF('Cumulative Cost Share Budget'!L60='Split CS budget (H)'!$L$1,'Cumulative Cost Share Budget'!R60,0)</f>
        <v>0</v>
      </c>
      <c r="S61" s="61">
        <f>IF('Cumulative Cost Share Budget'!L60='Split CS budget (H)'!$L$1,'Cumulative Cost Share Budget'!S60,0)</f>
        <v>0</v>
      </c>
      <c r="T61" s="16"/>
      <c r="U61" s="323"/>
      <c r="V61" s="323"/>
      <c r="W61" s="323"/>
      <c r="X61" s="323"/>
      <c r="Y61" s="323"/>
    </row>
    <row r="62" spans="1:25" ht="15" hidden="1">
      <c r="A62" s="449"/>
      <c r="B62" s="486"/>
      <c r="C62" s="480"/>
      <c r="D62" s="59" t="s">
        <v>29</v>
      </c>
      <c r="E62" s="170">
        <f>ROUND(R$5*E59,0)</f>
        <v>0</v>
      </c>
      <c r="F62" s="170">
        <f t="shared" ref="F62:I62" si="31">ROUND(S$5*F59,0)</f>
        <v>0</v>
      </c>
      <c r="G62" s="170">
        <f t="shared" si="31"/>
        <v>0</v>
      </c>
      <c r="H62" s="170">
        <f t="shared" si="31"/>
        <v>0</v>
      </c>
      <c r="I62" s="170">
        <f t="shared" si="31"/>
        <v>0</v>
      </c>
      <c r="J62" s="167">
        <f>SUM(E62:I62)</f>
        <v>0</v>
      </c>
      <c r="M62" s="215"/>
      <c r="N62" s="56"/>
      <c r="O62" s="56"/>
      <c r="P62" s="56"/>
      <c r="Q62" s="211">
        <f>IF('Cumulative Cost Share Budget'!L61='Split CS budget (H)'!$L$1,'Cumulative Cost Share Budget'!Q61,0)</f>
        <v>0</v>
      </c>
      <c r="R62" s="212">
        <f>IF('Cumulative Cost Share Budget'!L61='Split CS budget (H)'!$L$1,'Cumulative Cost Share Budget'!R61,0)</f>
        <v>0</v>
      </c>
      <c r="S62" s="61">
        <f>IF('Cumulative Cost Share Budget'!L61='Split CS budget (H)'!$L$1,'Cumulative Cost Share Budget'!S61,0)</f>
        <v>0</v>
      </c>
      <c r="T62" s="16"/>
      <c r="U62" s="324"/>
      <c r="V62" s="324"/>
      <c r="W62" s="324"/>
      <c r="X62" s="324"/>
      <c r="Y62" s="324"/>
    </row>
    <row r="63" spans="1:25" hidden="1">
      <c r="A63" s="449"/>
      <c r="B63" s="486"/>
      <c r="C63" s="480"/>
      <c r="D63" s="62" t="s">
        <v>178</v>
      </c>
      <c r="E63" s="171">
        <f>SUM(E61:E62)</f>
        <v>0</v>
      </c>
      <c r="F63" s="171">
        <f t="shared" ref="F63:I63" si="32">SUM(F61:F62)</f>
        <v>0</v>
      </c>
      <c r="G63" s="171">
        <f t="shared" si="32"/>
        <v>0</v>
      </c>
      <c r="H63" s="171">
        <f t="shared" si="32"/>
        <v>0</v>
      </c>
      <c r="I63" s="171">
        <f t="shared" si="32"/>
        <v>0</v>
      </c>
      <c r="J63" s="172">
        <f>SUM(J61:J62)</f>
        <v>0</v>
      </c>
      <c r="M63" s="215"/>
      <c r="N63" s="56"/>
      <c r="O63" s="56"/>
      <c r="P63" s="56"/>
      <c r="Q63" s="211">
        <f>IF('Cumulative Cost Share Budget'!L62='Split CS budget (H)'!$L$1,'Cumulative Cost Share Budget'!Q62,0)</f>
        <v>0</v>
      </c>
      <c r="R63" s="212">
        <f>IF('Cumulative Cost Share Budget'!L62='Split CS budget (H)'!$L$1,'Cumulative Cost Share Budget'!R62,0)</f>
        <v>0</v>
      </c>
      <c r="S63" s="61">
        <f>IF('Cumulative Cost Share Budget'!L62='Split CS budget (H)'!$L$1,'Cumulative Cost Share Budget'!S62,0)</f>
        <v>0</v>
      </c>
      <c r="T63" s="16"/>
      <c r="U63" s="323"/>
      <c r="V63" s="323"/>
      <c r="W63" s="323"/>
      <c r="X63" s="323"/>
      <c r="Y63" s="323"/>
    </row>
    <row r="64" spans="1:25" hidden="1">
      <c r="A64" s="449"/>
      <c r="B64" s="481"/>
      <c r="C64" s="480"/>
      <c r="D64" s="59"/>
      <c r="E64" s="16"/>
      <c r="F64" s="16"/>
      <c r="G64" s="16"/>
      <c r="H64" s="16"/>
      <c r="I64" s="16"/>
      <c r="J64" s="25"/>
      <c r="M64" s="215"/>
      <c r="N64" s="56"/>
      <c r="O64" s="56"/>
      <c r="P64" s="56"/>
      <c r="Q64" s="31"/>
      <c r="R64" s="56"/>
      <c r="S64" s="31"/>
      <c r="T64" s="16"/>
      <c r="U64" s="325"/>
      <c r="V64" s="326"/>
      <c r="W64" s="324"/>
      <c r="X64" s="324"/>
      <c r="Y64" s="324"/>
    </row>
    <row r="65" spans="1:25" hidden="1">
      <c r="A65" s="485">
        <f>IF('Cumulative Cost Share Budget'!$L64='Split CS budget (H)'!$L$1,'Cumulative Cost Share Budget'!A64,0)</f>
        <v>0</v>
      </c>
      <c r="B65" s="480">
        <f>IF('Cumulative Cost Share Budget'!$L64='Split CS budget (H)'!$L$1,'Cumulative Cost Share Budget'!B64,0)</f>
        <v>0</v>
      </c>
      <c r="C65" s="481"/>
      <c r="D65" s="33" t="s">
        <v>123</v>
      </c>
      <c r="E65" s="76">
        <f>ROUND($R65*$S65,6)</f>
        <v>0</v>
      </c>
      <c r="F65" s="76">
        <f>ROUND($R66*$S66,6)</f>
        <v>0</v>
      </c>
      <c r="G65" s="76">
        <f>ROUND($R67*$S67,6)</f>
        <v>0</v>
      </c>
      <c r="H65" s="76">
        <f>ROUND($R68*$S68,6)</f>
        <v>0</v>
      </c>
      <c r="I65" s="76">
        <f>ROUND($R69*$S69,6)</f>
        <v>0</v>
      </c>
      <c r="J65" s="46"/>
      <c r="M65" s="133">
        <f>IF('Cumulative Cost Share Budget'!L64='Split CS budget (H)'!$L$1,'Cumulative Cost Share Budget'!M64,0)</f>
        <v>0</v>
      </c>
      <c r="N65" s="214">
        <f>IF('Cumulative Cost Share Budget'!L64='Split CS budget (H)'!$L$1,'Cumulative Cost Share Budget'!N64,0)</f>
        <v>0</v>
      </c>
      <c r="O65" s="214">
        <f>IF('Cumulative Cost Share Budget'!$L64='Split CS budget (H)'!$L$1,'Cumulative Cost Share Budget'!O64,0)</f>
        <v>0</v>
      </c>
      <c r="P65" s="209">
        <f>IF('Cumulative Cost Share Budget'!L64='Split CS budget (H)'!$L$1,'Cumulative Cost Share Budget'!P64,0)</f>
        <v>0</v>
      </c>
      <c r="Q65" s="211">
        <f>IF('Cumulative Cost Share Budget'!L64='Split CS budget (H)'!$L$1,'Cumulative Cost Share Budget'!Q64,0)</f>
        <v>0</v>
      </c>
      <c r="R65" s="212">
        <f>IF('Cumulative Cost Share Budget'!L64='Split CS budget (H)'!$L$1,'Cumulative Cost Share Budget'!R64,0)</f>
        <v>0</v>
      </c>
      <c r="S65" s="61">
        <f>IF('Cumulative Cost Share Budget'!L64='Split CS budget (H)'!$L$1,'Cumulative Cost Share Budget'!S64,0)</f>
        <v>0</v>
      </c>
      <c r="T65" s="2"/>
      <c r="U65" s="323">
        <f>IFERROR((E68+E69)/E67,0)</f>
        <v>0</v>
      </c>
      <c r="V65" s="323">
        <f t="shared" ref="V65:Y65" si="33">IFERROR((F68+F69)/F67,0)</f>
        <v>0</v>
      </c>
      <c r="W65" s="323">
        <f t="shared" si="33"/>
        <v>0</v>
      </c>
      <c r="X65" s="323">
        <f t="shared" si="33"/>
        <v>0</v>
      </c>
      <c r="Y65" s="323">
        <f t="shared" si="33"/>
        <v>0</v>
      </c>
    </row>
    <row r="66" spans="1:25" hidden="1">
      <c r="A66" s="493">
        <f>IF('Cumulative Cost Share Budget'!$L65='Split CS budget (H)'!$L$1,'Cumulative Cost Share Budget'!A65,0)</f>
        <v>0</v>
      </c>
      <c r="B66" s="545">
        <f>IF('Cumulative Cost Share Budget'!$L65='Split CS budget (H)'!$L$1,'Cumulative Cost Share Budget'!B65,0)</f>
        <v>0</v>
      </c>
      <c r="C66" s="480"/>
      <c r="D66" s="59" t="s">
        <v>15</v>
      </c>
      <c r="E66" s="52">
        <f>ROUND((N65+O65)*E65*Q65,0)</f>
        <v>0</v>
      </c>
      <c r="F66" s="52">
        <f>ROUND((N65+O65)*F65*Q65*Q66,0)</f>
        <v>0</v>
      </c>
      <c r="G66" s="52">
        <f>ROUND((N65+O65)*G65*Q65*Q66*Q67,0)</f>
        <v>0</v>
      </c>
      <c r="H66" s="52">
        <f>ROUND((N65+O65)*H65*Q65*Q66*Q67*Q68,0)</f>
        <v>0</v>
      </c>
      <c r="I66" s="52">
        <f>ROUND((N65+O65)*I65*Q65*Q66*Q67*Q68*Q69,0)</f>
        <v>0</v>
      </c>
      <c r="J66" s="158">
        <f>SUM(E66:I66)</f>
        <v>0</v>
      </c>
      <c r="M66" s="215"/>
      <c r="N66" s="56"/>
      <c r="O66" s="56"/>
      <c r="P66" s="56"/>
      <c r="Q66" s="211">
        <f>IF('Cumulative Cost Share Budget'!L65='Split CS budget (H)'!$L$1,'Cumulative Cost Share Budget'!Q65,0)</f>
        <v>0</v>
      </c>
      <c r="R66" s="212">
        <f>IF('Cumulative Cost Share Budget'!L65='Split CS budget (H)'!$L$1,'Cumulative Cost Share Budget'!R65,0)</f>
        <v>0</v>
      </c>
      <c r="S66" s="61">
        <f>IF('Cumulative Cost Share Budget'!L65='Split CS budget (H)'!$L$1,'Cumulative Cost Share Budget'!S65,0)</f>
        <v>0</v>
      </c>
      <c r="T66" s="16"/>
      <c r="U66" s="324"/>
      <c r="V66" s="324"/>
      <c r="W66" s="324"/>
      <c r="X66" s="324"/>
      <c r="Y66" s="324"/>
    </row>
    <row r="67" spans="1:25" hidden="1">
      <c r="A67" s="449"/>
      <c r="B67" s="486"/>
      <c r="C67" s="480"/>
      <c r="D67" s="59" t="s">
        <v>30</v>
      </c>
      <c r="E67" s="52">
        <f>ROUND(E66*$Q$2,0)</f>
        <v>0</v>
      </c>
      <c r="F67" s="52">
        <f t="shared" ref="F67:I67" si="34">ROUND(F66*$Q$2,0)</f>
        <v>0</v>
      </c>
      <c r="G67" s="52">
        <f t="shared" si="34"/>
        <v>0</v>
      </c>
      <c r="H67" s="52">
        <f t="shared" si="34"/>
        <v>0</v>
      </c>
      <c r="I67" s="52">
        <f t="shared" si="34"/>
        <v>0</v>
      </c>
      <c r="J67" s="158">
        <f>SUM(E67:I67)</f>
        <v>0</v>
      </c>
      <c r="M67" s="215"/>
      <c r="N67" s="56"/>
      <c r="O67" s="56"/>
      <c r="P67" s="56"/>
      <c r="Q67" s="211">
        <f>IF('Cumulative Cost Share Budget'!L66='Split CS budget (H)'!$L$1,'Cumulative Cost Share Budget'!Q66,0)</f>
        <v>0</v>
      </c>
      <c r="R67" s="212">
        <f>IF('Cumulative Cost Share Budget'!L66='Split CS budget (H)'!$L$1,'Cumulative Cost Share Budget'!R66,0)</f>
        <v>0</v>
      </c>
      <c r="S67" s="61">
        <f>IF('Cumulative Cost Share Budget'!L66='Split CS budget (H)'!$L$1,'Cumulative Cost Share Budget'!S66,0)</f>
        <v>0</v>
      </c>
      <c r="T67" s="16"/>
      <c r="U67" s="323"/>
      <c r="V67" s="323"/>
      <c r="W67" s="323"/>
      <c r="X67" s="323"/>
      <c r="Y67" s="323"/>
    </row>
    <row r="68" spans="1:25" ht="15" hidden="1">
      <c r="A68" s="449"/>
      <c r="B68" s="486"/>
      <c r="C68" s="480"/>
      <c r="D68" s="59" t="s">
        <v>29</v>
      </c>
      <c r="E68" s="170">
        <f>ROUND(R$5*E65,0)</f>
        <v>0</v>
      </c>
      <c r="F68" s="170">
        <f t="shared" ref="F68:I68" si="35">ROUND(S$5*F65,0)</f>
        <v>0</v>
      </c>
      <c r="G68" s="170">
        <f t="shared" si="35"/>
        <v>0</v>
      </c>
      <c r="H68" s="170">
        <f t="shared" si="35"/>
        <v>0</v>
      </c>
      <c r="I68" s="170">
        <f t="shared" si="35"/>
        <v>0</v>
      </c>
      <c r="J68" s="167">
        <f>SUM(E68:I68)</f>
        <v>0</v>
      </c>
      <c r="M68" s="215"/>
      <c r="N68" s="56"/>
      <c r="O68" s="56"/>
      <c r="P68" s="56"/>
      <c r="Q68" s="211">
        <f>IF('Cumulative Cost Share Budget'!L67='Split CS budget (H)'!$L$1,'Cumulative Cost Share Budget'!Q67,0)</f>
        <v>0</v>
      </c>
      <c r="R68" s="212">
        <f>IF('Cumulative Cost Share Budget'!L67='Split CS budget (H)'!$L$1,'Cumulative Cost Share Budget'!R67,0)</f>
        <v>0</v>
      </c>
      <c r="S68" s="61">
        <f>IF('Cumulative Cost Share Budget'!L67='Split CS budget (H)'!$L$1,'Cumulative Cost Share Budget'!S67,0)</f>
        <v>0</v>
      </c>
      <c r="T68" s="16"/>
      <c r="U68" s="324"/>
      <c r="V68" s="324"/>
      <c r="W68" s="324"/>
      <c r="X68" s="324"/>
      <c r="Y68" s="324"/>
    </row>
    <row r="69" spans="1:25" hidden="1">
      <c r="A69" s="449"/>
      <c r="B69" s="486"/>
      <c r="C69" s="480"/>
      <c r="D69" s="62" t="s">
        <v>178</v>
      </c>
      <c r="E69" s="171">
        <f>SUM(E67:E68)</f>
        <v>0</v>
      </c>
      <c r="F69" s="171">
        <f t="shared" ref="F69:I69" si="36">SUM(F67:F68)</f>
        <v>0</v>
      </c>
      <c r="G69" s="171">
        <f t="shared" si="36"/>
        <v>0</v>
      </c>
      <c r="H69" s="171">
        <f t="shared" si="36"/>
        <v>0</v>
      </c>
      <c r="I69" s="171">
        <f t="shared" si="36"/>
        <v>0</v>
      </c>
      <c r="J69" s="172">
        <f>SUM(J67:J68)</f>
        <v>0</v>
      </c>
      <c r="M69" s="215"/>
      <c r="N69" s="56"/>
      <c r="O69" s="56"/>
      <c r="P69" s="56"/>
      <c r="Q69" s="211">
        <f>IF('Cumulative Cost Share Budget'!L68='Split CS budget (H)'!$L$1,'Cumulative Cost Share Budget'!Q68,0)</f>
        <v>0</v>
      </c>
      <c r="R69" s="212">
        <f>IF('Cumulative Cost Share Budget'!L68='Split CS budget (H)'!$L$1,'Cumulative Cost Share Budget'!R68,0)</f>
        <v>0</v>
      </c>
      <c r="S69" s="61">
        <f>IF('Cumulative Cost Share Budget'!L68='Split CS budget (H)'!$L$1,'Cumulative Cost Share Budget'!S68,0)</f>
        <v>0</v>
      </c>
      <c r="T69" s="16"/>
      <c r="U69" s="323"/>
      <c r="V69" s="323"/>
      <c r="W69" s="323"/>
      <c r="X69" s="323"/>
      <c r="Y69" s="323"/>
    </row>
    <row r="70" spans="1:25" hidden="1">
      <c r="A70" s="449"/>
      <c r="B70" s="481"/>
      <c r="C70" s="480"/>
      <c r="D70" s="59"/>
      <c r="E70" s="16"/>
      <c r="F70" s="16"/>
      <c r="G70" s="16"/>
      <c r="H70" s="16"/>
      <c r="I70" s="16"/>
      <c r="J70" s="25"/>
      <c r="M70" s="215"/>
      <c r="N70" s="56"/>
      <c r="O70" s="56"/>
      <c r="P70" s="56"/>
      <c r="Q70" s="31"/>
      <c r="R70" s="56"/>
      <c r="S70" s="31"/>
      <c r="T70" s="16"/>
      <c r="U70" s="325"/>
      <c r="V70" s="326"/>
      <c r="W70" s="324"/>
      <c r="X70" s="324"/>
      <c r="Y70" s="324"/>
    </row>
    <row r="71" spans="1:25" hidden="1">
      <c r="A71" s="485">
        <f>IF('Cumulative Cost Share Budget'!$L70='Split CS budget (H)'!$L$1,'Cumulative Cost Share Budget'!A70,0)</f>
        <v>0</v>
      </c>
      <c r="B71" s="480">
        <f>IF('Cumulative Cost Share Budget'!$L70='Split CS budget (H)'!$L$1,'Cumulative Cost Share Budget'!B70,0)</f>
        <v>0</v>
      </c>
      <c r="C71" s="481"/>
      <c r="D71" s="33" t="s">
        <v>123</v>
      </c>
      <c r="E71" s="76">
        <f>ROUND($R71*$S71,6)</f>
        <v>0</v>
      </c>
      <c r="F71" s="76">
        <f>ROUND($R72*$S72,6)</f>
        <v>0</v>
      </c>
      <c r="G71" s="76">
        <f>ROUND($R73*$S73,6)</f>
        <v>0</v>
      </c>
      <c r="H71" s="76">
        <f>ROUND($R74*$S74,6)</f>
        <v>0</v>
      </c>
      <c r="I71" s="76">
        <f>ROUND($R75*$S75,6)</f>
        <v>0</v>
      </c>
      <c r="J71" s="46"/>
      <c r="M71" s="133">
        <f>IF('Cumulative Cost Share Budget'!L70='Split CS budget (H)'!$L$1,'Cumulative Cost Share Budget'!M70,0)</f>
        <v>0</v>
      </c>
      <c r="N71" s="214">
        <f>IF('Cumulative Cost Share Budget'!L70='Split CS budget (H)'!$L$1,'Cumulative Cost Share Budget'!N70,0)</f>
        <v>0</v>
      </c>
      <c r="O71" s="214">
        <f>IF('Cumulative Cost Share Budget'!$L70='Split CS budget (H)'!$L$1,'Cumulative Cost Share Budget'!O70,0)</f>
        <v>0</v>
      </c>
      <c r="P71" s="209">
        <f>IF('Cumulative Cost Share Budget'!L70='Split CS budget (H)'!$L$1,'Cumulative Cost Share Budget'!P70,0)</f>
        <v>0</v>
      </c>
      <c r="Q71" s="211">
        <f>IF('Cumulative Cost Share Budget'!L70='Split CS budget (H)'!$L$1,'Cumulative Cost Share Budget'!Q70,0)</f>
        <v>0</v>
      </c>
      <c r="R71" s="212">
        <f>IF('Cumulative Cost Share Budget'!L70='Split CS budget (H)'!$L$1,'Cumulative Cost Share Budget'!R70,0)</f>
        <v>0</v>
      </c>
      <c r="S71" s="61">
        <f>IF('Cumulative Cost Share Budget'!L70='Split CS budget (H)'!$L$1,'Cumulative Cost Share Budget'!S70,0)</f>
        <v>0</v>
      </c>
      <c r="T71" s="2"/>
      <c r="U71" s="323">
        <f>IFERROR((E74+E75)/E73,0)</f>
        <v>0</v>
      </c>
      <c r="V71" s="323">
        <f t="shared" ref="V71:Y71" si="37">IFERROR((F74+F75)/F73,0)</f>
        <v>0</v>
      </c>
      <c r="W71" s="323">
        <f t="shared" si="37"/>
        <v>0</v>
      </c>
      <c r="X71" s="323">
        <f t="shared" si="37"/>
        <v>0</v>
      </c>
      <c r="Y71" s="323">
        <f t="shared" si="37"/>
        <v>0</v>
      </c>
    </row>
    <row r="72" spans="1:25" hidden="1">
      <c r="A72" s="493">
        <f>IF('Cumulative Cost Share Budget'!$L71='Split CS budget (H)'!$L$1,'Cumulative Cost Share Budget'!A71,0)</f>
        <v>0</v>
      </c>
      <c r="B72" s="545">
        <f>IF('Cumulative Cost Share Budget'!$L71='Split CS budget (H)'!$L$1,'Cumulative Cost Share Budget'!B71,0)</f>
        <v>0</v>
      </c>
      <c r="C72" s="480"/>
      <c r="D72" s="59" t="s">
        <v>15</v>
      </c>
      <c r="E72" s="52">
        <f>ROUND((N71+O71)*E71*Q71,0)</f>
        <v>0</v>
      </c>
      <c r="F72" s="52">
        <f>ROUND((N71+O71)*F71*Q71*Q72,0)</f>
        <v>0</v>
      </c>
      <c r="G72" s="52">
        <f>ROUND((N71+O71)*G71*Q71*Q72*Q73,0)</f>
        <v>0</v>
      </c>
      <c r="H72" s="52">
        <f>ROUND((N71+O71)*H71*Q71*Q72*Q73*Q74,0)</f>
        <v>0</v>
      </c>
      <c r="I72" s="52">
        <f>ROUND((N71+O71)*I71*Q71*Q72*Q73*Q74*Q75,0)</f>
        <v>0</v>
      </c>
      <c r="J72" s="158">
        <f>SUM(E72:I72)</f>
        <v>0</v>
      </c>
      <c r="M72" s="215"/>
      <c r="N72" s="56"/>
      <c r="O72" s="56"/>
      <c r="P72" s="56"/>
      <c r="Q72" s="211">
        <f>IF('Cumulative Cost Share Budget'!L71='Split CS budget (H)'!$L$1,'Cumulative Cost Share Budget'!Q71,0)</f>
        <v>0</v>
      </c>
      <c r="R72" s="212">
        <f>IF('Cumulative Cost Share Budget'!L71='Split CS budget (H)'!$L$1,'Cumulative Cost Share Budget'!R71,0)</f>
        <v>0</v>
      </c>
      <c r="S72" s="61">
        <f>IF('Cumulative Cost Share Budget'!L71='Split CS budget (H)'!$L$1,'Cumulative Cost Share Budget'!S71,0)</f>
        <v>0</v>
      </c>
      <c r="T72" s="16"/>
      <c r="U72" s="324"/>
      <c r="V72" s="324"/>
      <c r="W72" s="324"/>
      <c r="X72" s="324"/>
      <c r="Y72" s="324"/>
    </row>
    <row r="73" spans="1:25" hidden="1">
      <c r="A73" s="449"/>
      <c r="B73" s="486"/>
      <c r="C73" s="480"/>
      <c r="D73" s="59" t="s">
        <v>30</v>
      </c>
      <c r="E73" s="52">
        <f>ROUND(E72*$Q$2,0)</f>
        <v>0</v>
      </c>
      <c r="F73" s="52">
        <f t="shared" ref="F73:I73" si="38">ROUND(F72*$Q$2,0)</f>
        <v>0</v>
      </c>
      <c r="G73" s="52">
        <f t="shared" si="38"/>
        <v>0</v>
      </c>
      <c r="H73" s="52">
        <f t="shared" si="38"/>
        <v>0</v>
      </c>
      <c r="I73" s="52">
        <f t="shared" si="38"/>
        <v>0</v>
      </c>
      <c r="J73" s="158">
        <f>SUM(E73:I73)</f>
        <v>0</v>
      </c>
      <c r="M73" s="215"/>
      <c r="N73" s="56"/>
      <c r="O73" s="56"/>
      <c r="P73" s="56"/>
      <c r="Q73" s="211">
        <f>IF('Cumulative Cost Share Budget'!L72='Split CS budget (H)'!$L$1,'Cumulative Cost Share Budget'!Q72,0)</f>
        <v>0</v>
      </c>
      <c r="R73" s="212">
        <f>IF('Cumulative Cost Share Budget'!L72='Split CS budget (H)'!$L$1,'Cumulative Cost Share Budget'!R72,0)</f>
        <v>0</v>
      </c>
      <c r="S73" s="61">
        <f>IF('Cumulative Cost Share Budget'!L72='Split CS budget (H)'!$L$1,'Cumulative Cost Share Budget'!S72,0)</f>
        <v>0</v>
      </c>
      <c r="T73" s="16"/>
      <c r="U73" s="323"/>
      <c r="V73" s="323"/>
      <c r="W73" s="323"/>
      <c r="X73" s="323"/>
      <c r="Y73" s="323"/>
    </row>
    <row r="74" spans="1:25" ht="15" hidden="1">
      <c r="A74" s="449"/>
      <c r="B74" s="486"/>
      <c r="C74" s="480"/>
      <c r="D74" s="59" t="s">
        <v>29</v>
      </c>
      <c r="E74" s="170">
        <f>ROUND(R$5*E71,0)</f>
        <v>0</v>
      </c>
      <c r="F74" s="170">
        <f t="shared" ref="F74:I74" si="39">ROUND(S$5*F71,0)</f>
        <v>0</v>
      </c>
      <c r="G74" s="170">
        <f t="shared" si="39"/>
        <v>0</v>
      </c>
      <c r="H74" s="170">
        <f t="shared" si="39"/>
        <v>0</v>
      </c>
      <c r="I74" s="170">
        <f t="shared" si="39"/>
        <v>0</v>
      </c>
      <c r="J74" s="167">
        <f>SUM(E74:I74)</f>
        <v>0</v>
      </c>
      <c r="M74" s="215"/>
      <c r="N74" s="56"/>
      <c r="O74" s="56"/>
      <c r="P74" s="56"/>
      <c r="Q74" s="211">
        <f>IF('Cumulative Cost Share Budget'!L73='Split CS budget (H)'!$L$1,'Cumulative Cost Share Budget'!Q73,0)</f>
        <v>0</v>
      </c>
      <c r="R74" s="212">
        <f>IF('Cumulative Cost Share Budget'!L73='Split CS budget (H)'!$L$1,'Cumulative Cost Share Budget'!R73,0)</f>
        <v>0</v>
      </c>
      <c r="S74" s="61">
        <f>IF('Cumulative Cost Share Budget'!L73='Split CS budget (H)'!$L$1,'Cumulative Cost Share Budget'!S73,0)</f>
        <v>0</v>
      </c>
      <c r="T74" s="16"/>
      <c r="U74" s="324"/>
      <c r="V74" s="324"/>
      <c r="W74" s="324"/>
      <c r="X74" s="324"/>
      <c r="Y74" s="324"/>
    </row>
    <row r="75" spans="1:25" hidden="1">
      <c r="A75" s="449"/>
      <c r="B75" s="486"/>
      <c r="C75" s="480"/>
      <c r="D75" s="62" t="s">
        <v>178</v>
      </c>
      <c r="E75" s="171">
        <f>SUM(E73:E74)</f>
        <v>0</v>
      </c>
      <c r="F75" s="171">
        <f t="shared" ref="F75:I75" si="40">SUM(F73:F74)</f>
        <v>0</v>
      </c>
      <c r="G75" s="171">
        <f t="shared" si="40"/>
        <v>0</v>
      </c>
      <c r="H75" s="171">
        <f t="shared" si="40"/>
        <v>0</v>
      </c>
      <c r="I75" s="171">
        <f t="shared" si="40"/>
        <v>0</v>
      </c>
      <c r="J75" s="172">
        <f>SUM(J73:J74)</f>
        <v>0</v>
      </c>
      <c r="M75" s="215"/>
      <c r="N75" s="56"/>
      <c r="O75" s="56"/>
      <c r="P75" s="56"/>
      <c r="Q75" s="211">
        <f>IF('Cumulative Cost Share Budget'!L74='Split CS budget (H)'!$L$1,'Cumulative Cost Share Budget'!Q74,0)</f>
        <v>0</v>
      </c>
      <c r="R75" s="212">
        <f>IF('Cumulative Cost Share Budget'!L74='Split CS budget (H)'!$L$1,'Cumulative Cost Share Budget'!R74,0)</f>
        <v>0</v>
      </c>
      <c r="S75" s="61">
        <f>IF('Cumulative Cost Share Budget'!L74='Split CS budget (H)'!$L$1,'Cumulative Cost Share Budget'!S74,0)</f>
        <v>0</v>
      </c>
      <c r="T75" s="16"/>
      <c r="U75" s="323"/>
      <c r="V75" s="323"/>
      <c r="W75" s="323"/>
      <c r="X75" s="323"/>
      <c r="Y75" s="323"/>
    </row>
    <row r="76" spans="1:25" hidden="1">
      <c r="A76" s="449"/>
      <c r="B76" s="481"/>
      <c r="C76" s="480"/>
      <c r="D76" s="59"/>
      <c r="E76" s="16"/>
      <c r="F76" s="16"/>
      <c r="G76" s="16"/>
      <c r="H76" s="16"/>
      <c r="I76" s="16"/>
      <c r="J76" s="25"/>
      <c r="M76" s="215"/>
      <c r="N76" s="56"/>
      <c r="O76" s="56"/>
      <c r="P76" s="56"/>
      <c r="Q76" s="31"/>
      <c r="R76" s="56"/>
      <c r="S76" s="31"/>
      <c r="T76" s="16"/>
      <c r="U76" s="325"/>
      <c r="V76" s="326"/>
      <c r="W76" s="324"/>
      <c r="X76" s="324"/>
      <c r="Y76" s="324"/>
    </row>
    <row r="77" spans="1:25" hidden="1">
      <c r="A77" s="485">
        <f>IF('Cumulative Cost Share Budget'!$L76='Split CS budget (H)'!$L$1,'Cumulative Cost Share Budget'!A76,0)</f>
        <v>0</v>
      </c>
      <c r="B77" s="480">
        <f>IF('Cumulative Cost Share Budget'!$L76='Split CS budget (H)'!$L$1,'Cumulative Cost Share Budget'!B76,0)</f>
        <v>0</v>
      </c>
      <c r="C77" s="481"/>
      <c r="D77" s="33" t="s">
        <v>123</v>
      </c>
      <c r="E77" s="76">
        <f>ROUND($R77*$S77,6)</f>
        <v>0</v>
      </c>
      <c r="F77" s="76">
        <f>ROUND($R78*$S78,6)</f>
        <v>0</v>
      </c>
      <c r="G77" s="76">
        <f>ROUND($R79*$S79,6)</f>
        <v>0</v>
      </c>
      <c r="H77" s="76">
        <f>ROUND($R80*$S80,6)</f>
        <v>0</v>
      </c>
      <c r="I77" s="76">
        <f>ROUND($R81*$S81,6)</f>
        <v>0</v>
      </c>
      <c r="J77" s="46"/>
      <c r="M77" s="133">
        <f>IF('Cumulative Cost Share Budget'!L76='Split CS budget (H)'!$L$1,'Cumulative Cost Share Budget'!M76,0)</f>
        <v>0</v>
      </c>
      <c r="N77" s="214">
        <f>IF('Cumulative Cost Share Budget'!L76='Split CS budget (H)'!$L$1,'Cumulative Cost Share Budget'!N76,0)</f>
        <v>0</v>
      </c>
      <c r="O77" s="214">
        <f>IF('Cumulative Cost Share Budget'!$L76='Split CS budget (H)'!$L$1,'Cumulative Cost Share Budget'!O76,0)</f>
        <v>0</v>
      </c>
      <c r="P77" s="209">
        <f>IF('Cumulative Cost Share Budget'!L76='Split CS budget (H)'!$L$1,'Cumulative Cost Share Budget'!P76,0)</f>
        <v>0</v>
      </c>
      <c r="Q77" s="211">
        <f>IF('Cumulative Cost Share Budget'!L76='Split CS budget (H)'!$L$1,'Cumulative Cost Share Budget'!Q76,0)</f>
        <v>0</v>
      </c>
      <c r="R77" s="212">
        <f>IF('Cumulative Cost Share Budget'!L76='Split CS budget (H)'!$L$1,'Cumulative Cost Share Budget'!R76,0)</f>
        <v>0</v>
      </c>
      <c r="S77" s="61">
        <f>IF('Cumulative Cost Share Budget'!L76='Split CS budget (H)'!$L$1,'Cumulative Cost Share Budget'!S76,0)</f>
        <v>0</v>
      </c>
      <c r="T77" s="2"/>
      <c r="U77" s="323">
        <f>IFERROR((E80+E81)/E79,0)</f>
        <v>0</v>
      </c>
      <c r="V77" s="323">
        <f t="shared" ref="V77:Y77" si="41">IFERROR((F80+F81)/F79,0)</f>
        <v>0</v>
      </c>
      <c r="W77" s="323">
        <f t="shared" si="41"/>
        <v>0</v>
      </c>
      <c r="X77" s="323">
        <f t="shared" si="41"/>
        <v>0</v>
      </c>
      <c r="Y77" s="323">
        <f t="shared" si="41"/>
        <v>0</v>
      </c>
    </row>
    <row r="78" spans="1:25" hidden="1">
      <c r="A78" s="493">
        <f>IF('Cumulative Cost Share Budget'!$L77='Split CS budget (H)'!$L$1,'Cumulative Cost Share Budget'!A77,0)</f>
        <v>0</v>
      </c>
      <c r="B78" s="545">
        <f>IF('Cumulative Cost Share Budget'!$L77='Split CS budget (H)'!$L$1,'Cumulative Cost Share Budget'!B77,0)</f>
        <v>0</v>
      </c>
      <c r="C78" s="480"/>
      <c r="D78" s="59" t="s">
        <v>15</v>
      </c>
      <c r="E78" s="52">
        <f>ROUND((N77+O77)*E77*Q77,0)</f>
        <v>0</v>
      </c>
      <c r="F78" s="52">
        <f>ROUND((N77+O77)*F77*Q77*Q78,0)</f>
        <v>0</v>
      </c>
      <c r="G78" s="52">
        <f>ROUND((N77+O77)*G77*Q77*Q78*Q79,0)</f>
        <v>0</v>
      </c>
      <c r="H78" s="52">
        <f>ROUND((N77+O77)*H77*Q77*Q78*Q79*Q80,0)</f>
        <v>0</v>
      </c>
      <c r="I78" s="52">
        <f>ROUND((N77+O77)*I77*Q77*Q78*Q79*Q80*Q81,0)</f>
        <v>0</v>
      </c>
      <c r="J78" s="158">
        <f>SUM(E78:I78)</f>
        <v>0</v>
      </c>
      <c r="M78" s="215"/>
      <c r="N78" s="56"/>
      <c r="O78" s="56"/>
      <c r="P78" s="56"/>
      <c r="Q78" s="211">
        <f>IF('Cumulative Cost Share Budget'!L77='Split CS budget (H)'!$L$1,'Cumulative Cost Share Budget'!Q77,0)</f>
        <v>0</v>
      </c>
      <c r="R78" s="212">
        <f>IF('Cumulative Cost Share Budget'!L77='Split CS budget (H)'!$L$1,'Cumulative Cost Share Budget'!R77,0)</f>
        <v>0</v>
      </c>
      <c r="S78" s="61">
        <f>IF('Cumulative Cost Share Budget'!L77='Split CS budget (H)'!$L$1,'Cumulative Cost Share Budget'!S77,0)</f>
        <v>0</v>
      </c>
      <c r="T78" s="16"/>
      <c r="U78" s="324"/>
      <c r="V78" s="324"/>
      <c r="W78" s="324"/>
      <c r="X78" s="324"/>
      <c r="Y78" s="324"/>
    </row>
    <row r="79" spans="1:25" hidden="1">
      <c r="A79" s="449"/>
      <c r="B79" s="486"/>
      <c r="C79" s="480"/>
      <c r="D79" s="59" t="s">
        <v>30</v>
      </c>
      <c r="E79" s="52">
        <f>ROUND(E78*$Q$2,0)</f>
        <v>0</v>
      </c>
      <c r="F79" s="52">
        <f t="shared" ref="F79:I79" si="42">ROUND(F78*$Q$2,0)</f>
        <v>0</v>
      </c>
      <c r="G79" s="52">
        <f t="shared" si="42"/>
        <v>0</v>
      </c>
      <c r="H79" s="52">
        <f t="shared" si="42"/>
        <v>0</v>
      </c>
      <c r="I79" s="52">
        <f t="shared" si="42"/>
        <v>0</v>
      </c>
      <c r="J79" s="158">
        <f>SUM(E79:I79)</f>
        <v>0</v>
      </c>
      <c r="M79" s="215"/>
      <c r="N79" s="56"/>
      <c r="O79" s="56"/>
      <c r="P79" s="56"/>
      <c r="Q79" s="211">
        <f>IF('Cumulative Cost Share Budget'!L78='Split CS budget (H)'!$L$1,'Cumulative Cost Share Budget'!Q78,0)</f>
        <v>0</v>
      </c>
      <c r="R79" s="212">
        <f>IF('Cumulative Cost Share Budget'!L78='Split CS budget (H)'!$L$1,'Cumulative Cost Share Budget'!R78,0)</f>
        <v>0</v>
      </c>
      <c r="S79" s="61">
        <f>IF('Cumulative Cost Share Budget'!L78='Split CS budget (H)'!$L$1,'Cumulative Cost Share Budget'!S78,0)</f>
        <v>0</v>
      </c>
      <c r="T79" s="16"/>
      <c r="U79" s="323"/>
      <c r="V79" s="323"/>
      <c r="W79" s="323"/>
      <c r="X79" s="323"/>
      <c r="Y79" s="323"/>
    </row>
    <row r="80" spans="1:25" ht="15" hidden="1">
      <c r="A80" s="449"/>
      <c r="B80" s="486"/>
      <c r="C80" s="480"/>
      <c r="D80" s="59" t="s">
        <v>29</v>
      </c>
      <c r="E80" s="170">
        <f>ROUND(R$5*E77,0)</f>
        <v>0</v>
      </c>
      <c r="F80" s="170">
        <f t="shared" ref="F80:I80" si="43">ROUND(S$5*F77,0)</f>
        <v>0</v>
      </c>
      <c r="G80" s="170">
        <f t="shared" si="43"/>
        <v>0</v>
      </c>
      <c r="H80" s="170">
        <f t="shared" si="43"/>
        <v>0</v>
      </c>
      <c r="I80" s="170">
        <f t="shared" si="43"/>
        <v>0</v>
      </c>
      <c r="J80" s="167">
        <f>SUM(E80:I80)</f>
        <v>0</v>
      </c>
      <c r="M80" s="215"/>
      <c r="N80" s="56"/>
      <c r="O80" s="56"/>
      <c r="P80" s="56"/>
      <c r="Q80" s="211">
        <f>IF('Cumulative Cost Share Budget'!L79='Split CS budget (H)'!$L$1,'Cumulative Cost Share Budget'!Q79,0)</f>
        <v>0</v>
      </c>
      <c r="R80" s="212">
        <f>IF('Cumulative Cost Share Budget'!L79='Split CS budget (H)'!$L$1,'Cumulative Cost Share Budget'!R79,0)</f>
        <v>0</v>
      </c>
      <c r="S80" s="61">
        <f>IF('Cumulative Cost Share Budget'!L79='Split CS budget (H)'!$L$1,'Cumulative Cost Share Budget'!S79,0)</f>
        <v>0</v>
      </c>
      <c r="T80" s="16"/>
      <c r="U80" s="324"/>
      <c r="V80" s="324"/>
      <c r="W80" s="324"/>
      <c r="X80" s="324"/>
      <c r="Y80" s="324"/>
    </row>
    <row r="81" spans="1:25" hidden="1">
      <c r="A81" s="449"/>
      <c r="B81" s="486"/>
      <c r="C81" s="480"/>
      <c r="D81" s="62" t="s">
        <v>178</v>
      </c>
      <c r="E81" s="171">
        <f>SUM(E79:E80)</f>
        <v>0</v>
      </c>
      <c r="F81" s="171">
        <f t="shared" ref="F81:I81" si="44">SUM(F79:F80)</f>
        <v>0</v>
      </c>
      <c r="G81" s="171">
        <f t="shared" si="44"/>
        <v>0</v>
      </c>
      <c r="H81" s="171">
        <f t="shared" si="44"/>
        <v>0</v>
      </c>
      <c r="I81" s="171">
        <f t="shared" si="44"/>
        <v>0</v>
      </c>
      <c r="J81" s="172">
        <f>SUM(J79:J80)</f>
        <v>0</v>
      </c>
      <c r="M81" s="215"/>
      <c r="N81" s="56"/>
      <c r="O81" s="56"/>
      <c r="P81" s="56"/>
      <c r="Q81" s="211">
        <f>IF('Cumulative Cost Share Budget'!L80='Split CS budget (H)'!$L$1,'Cumulative Cost Share Budget'!Q80,0)</f>
        <v>0</v>
      </c>
      <c r="R81" s="212">
        <f>IF('Cumulative Cost Share Budget'!L80='Split CS budget (H)'!$L$1,'Cumulative Cost Share Budget'!R80,0)</f>
        <v>0</v>
      </c>
      <c r="S81" s="61">
        <f>IF('Cumulative Cost Share Budget'!L80='Split CS budget (H)'!$L$1,'Cumulative Cost Share Budget'!S80,0)</f>
        <v>0</v>
      </c>
      <c r="T81" s="16"/>
      <c r="U81" s="323"/>
      <c r="V81" s="323"/>
      <c r="W81" s="323"/>
      <c r="X81" s="323"/>
      <c r="Y81" s="323"/>
    </row>
    <row r="82" spans="1:25" hidden="1">
      <c r="A82" s="449"/>
      <c r="B82" s="481"/>
      <c r="C82" s="480"/>
      <c r="D82" s="59"/>
      <c r="E82" s="16"/>
      <c r="F82" s="16"/>
      <c r="G82" s="16"/>
      <c r="H82" s="16"/>
      <c r="I82" s="16"/>
      <c r="J82" s="25"/>
      <c r="M82" s="215"/>
      <c r="N82" s="56"/>
      <c r="O82" s="56"/>
      <c r="P82" s="56"/>
      <c r="Q82" s="31"/>
      <c r="R82" s="56"/>
      <c r="S82" s="31"/>
      <c r="T82" s="16"/>
      <c r="U82" s="325"/>
      <c r="V82" s="326"/>
      <c r="W82" s="324"/>
      <c r="X82" s="324"/>
      <c r="Y82" s="324"/>
    </row>
    <row r="83" spans="1:25" hidden="1">
      <c r="A83" s="485">
        <f>IF('Cumulative Cost Share Budget'!$L82='Split CS budget (H)'!$L$1,'Cumulative Cost Share Budget'!A82,0)</f>
        <v>0</v>
      </c>
      <c r="B83" s="480">
        <f>IF('Cumulative Cost Share Budget'!$L82='Split CS budget (H)'!$L$1,'Cumulative Cost Share Budget'!B82,0)</f>
        <v>0</v>
      </c>
      <c r="C83" s="481"/>
      <c r="D83" s="33" t="s">
        <v>123</v>
      </c>
      <c r="E83" s="76">
        <f>ROUND($R83*$S83,6)</f>
        <v>0</v>
      </c>
      <c r="F83" s="76">
        <f>ROUND($R84*$S84,6)</f>
        <v>0</v>
      </c>
      <c r="G83" s="76">
        <f>ROUND($R85*$S85,6)</f>
        <v>0</v>
      </c>
      <c r="H83" s="76">
        <f>ROUND($R86*$S86,6)</f>
        <v>0</v>
      </c>
      <c r="I83" s="76">
        <f>ROUND($R87*$S87,6)</f>
        <v>0</v>
      </c>
      <c r="J83" s="46"/>
      <c r="M83" s="133">
        <f>IF('Cumulative Cost Share Budget'!L82='Split CS budget (H)'!$L$1,'Cumulative Cost Share Budget'!M82,0)</f>
        <v>0</v>
      </c>
      <c r="N83" s="214">
        <f>IF('Cumulative Cost Share Budget'!L82='Split CS budget (H)'!$L$1,'Cumulative Cost Share Budget'!N82,0)</f>
        <v>0</v>
      </c>
      <c r="O83" s="214">
        <f>IF('Cumulative Cost Share Budget'!$L82='Split CS budget (H)'!$L$1,'Cumulative Cost Share Budget'!O82,0)</f>
        <v>0</v>
      </c>
      <c r="P83" s="209">
        <f>IF('Cumulative Cost Share Budget'!L82='Split CS budget (H)'!$L$1,'Cumulative Cost Share Budget'!P82,0)</f>
        <v>0</v>
      </c>
      <c r="Q83" s="211">
        <f>IF('Cumulative Cost Share Budget'!L82='Split CS budget (H)'!$L$1,'Cumulative Cost Share Budget'!Q82,0)</f>
        <v>0</v>
      </c>
      <c r="R83" s="212">
        <f>IF('Cumulative Cost Share Budget'!L82='Split CS budget (H)'!$L$1,'Cumulative Cost Share Budget'!R82,0)</f>
        <v>0</v>
      </c>
      <c r="S83" s="61">
        <f>IF('Cumulative Cost Share Budget'!L82='Split CS budget (H)'!$L$1,'Cumulative Cost Share Budget'!S82,0)</f>
        <v>0</v>
      </c>
      <c r="T83" s="2"/>
      <c r="U83" s="323">
        <f>IFERROR((E86+E87)/E85,0)</f>
        <v>0</v>
      </c>
      <c r="V83" s="323">
        <f t="shared" ref="V83:Y83" si="45">IFERROR((F86+F87)/F85,0)</f>
        <v>0</v>
      </c>
      <c r="W83" s="323">
        <f t="shared" si="45"/>
        <v>0</v>
      </c>
      <c r="X83" s="323">
        <f t="shared" si="45"/>
        <v>0</v>
      </c>
      <c r="Y83" s="323">
        <f t="shared" si="45"/>
        <v>0</v>
      </c>
    </row>
    <row r="84" spans="1:25" hidden="1">
      <c r="A84" s="493">
        <f>IF('Cumulative Cost Share Budget'!$L83='Split CS budget (H)'!$L$1,'Cumulative Cost Share Budget'!A83,0)</f>
        <v>0</v>
      </c>
      <c r="B84" s="545">
        <f>IF('Cumulative Cost Share Budget'!$L83='Split CS budget (H)'!$L$1,'Cumulative Cost Share Budget'!B83,0)</f>
        <v>0</v>
      </c>
      <c r="C84" s="480"/>
      <c r="D84" s="59" t="s">
        <v>15</v>
      </c>
      <c r="E84" s="52">
        <f>ROUND((N83+O83)*E83*Q83,0)</f>
        <v>0</v>
      </c>
      <c r="F84" s="52">
        <f>ROUND((N83+O83)*F83*Q83*Q84,0)</f>
        <v>0</v>
      </c>
      <c r="G84" s="52">
        <f>ROUND((N83+O83)*G83*Q83*Q84*Q85,0)</f>
        <v>0</v>
      </c>
      <c r="H84" s="52">
        <f>ROUND((N83+O83)*H83*Q83*Q84*Q85*Q86,0)</f>
        <v>0</v>
      </c>
      <c r="I84" s="52">
        <f>ROUND((N83+O83)*I83*Q83*Q84*Q85*Q86*Q87,0)</f>
        <v>0</v>
      </c>
      <c r="J84" s="158">
        <f>SUM(E84:I84)</f>
        <v>0</v>
      </c>
      <c r="M84" s="215"/>
      <c r="N84" s="56"/>
      <c r="O84" s="56"/>
      <c r="P84" s="56"/>
      <c r="Q84" s="211">
        <f>IF('Cumulative Cost Share Budget'!L83='Split CS budget (H)'!$L$1,'Cumulative Cost Share Budget'!Q83,0)</f>
        <v>0</v>
      </c>
      <c r="R84" s="212">
        <f>IF('Cumulative Cost Share Budget'!L83='Split CS budget (H)'!$L$1,'Cumulative Cost Share Budget'!R83,0)</f>
        <v>0</v>
      </c>
      <c r="S84" s="61">
        <f>IF('Cumulative Cost Share Budget'!L83='Split CS budget (H)'!$L$1,'Cumulative Cost Share Budget'!S83,0)</f>
        <v>0</v>
      </c>
      <c r="T84" s="16"/>
      <c r="U84" s="324"/>
      <c r="V84" s="324"/>
      <c r="W84" s="324"/>
      <c r="X84" s="324"/>
      <c r="Y84" s="324"/>
    </row>
    <row r="85" spans="1:25" hidden="1">
      <c r="A85" s="449"/>
      <c r="B85" s="486"/>
      <c r="C85" s="480"/>
      <c r="D85" s="59" t="s">
        <v>30</v>
      </c>
      <c r="E85" s="52">
        <f>ROUND(E84*$Q$2,0)</f>
        <v>0</v>
      </c>
      <c r="F85" s="52">
        <f t="shared" ref="F85:I85" si="46">ROUND(F84*$Q$2,0)</f>
        <v>0</v>
      </c>
      <c r="G85" s="52">
        <f t="shared" si="46"/>
        <v>0</v>
      </c>
      <c r="H85" s="52">
        <f t="shared" si="46"/>
        <v>0</v>
      </c>
      <c r="I85" s="52">
        <f t="shared" si="46"/>
        <v>0</v>
      </c>
      <c r="J85" s="158">
        <f>SUM(E85:I85)</f>
        <v>0</v>
      </c>
      <c r="M85" s="215"/>
      <c r="N85" s="56"/>
      <c r="O85" s="56"/>
      <c r="P85" s="56"/>
      <c r="Q85" s="211">
        <f>IF('Cumulative Cost Share Budget'!L84='Split CS budget (H)'!$L$1,'Cumulative Cost Share Budget'!Q84,0)</f>
        <v>0</v>
      </c>
      <c r="R85" s="212">
        <f>IF('Cumulative Cost Share Budget'!L84='Split CS budget (H)'!$L$1,'Cumulative Cost Share Budget'!R84,0)</f>
        <v>0</v>
      </c>
      <c r="S85" s="61">
        <f>IF('Cumulative Cost Share Budget'!L84='Split CS budget (H)'!$L$1,'Cumulative Cost Share Budget'!S84,0)</f>
        <v>0</v>
      </c>
      <c r="T85" s="16"/>
      <c r="U85" s="323"/>
      <c r="V85" s="323"/>
      <c r="W85" s="323"/>
      <c r="X85" s="323"/>
      <c r="Y85" s="323"/>
    </row>
    <row r="86" spans="1:25" ht="15" hidden="1">
      <c r="A86" s="449"/>
      <c r="B86" s="486"/>
      <c r="C86" s="480"/>
      <c r="D86" s="59" t="s">
        <v>29</v>
      </c>
      <c r="E86" s="170">
        <f>ROUND(R$5*E83,0)</f>
        <v>0</v>
      </c>
      <c r="F86" s="170">
        <f t="shared" ref="F86:I86" si="47">ROUND(S$5*F83,0)</f>
        <v>0</v>
      </c>
      <c r="G86" s="170">
        <f t="shared" si="47"/>
        <v>0</v>
      </c>
      <c r="H86" s="170">
        <f t="shared" si="47"/>
        <v>0</v>
      </c>
      <c r="I86" s="170">
        <f t="shared" si="47"/>
        <v>0</v>
      </c>
      <c r="J86" s="167">
        <f>SUM(E86:I86)</f>
        <v>0</v>
      </c>
      <c r="M86" s="215"/>
      <c r="N86" s="56"/>
      <c r="O86" s="56"/>
      <c r="P86" s="56"/>
      <c r="Q86" s="211">
        <f>IF('Cumulative Cost Share Budget'!L85='Split CS budget (H)'!$L$1,'Cumulative Cost Share Budget'!Q85,0)</f>
        <v>0</v>
      </c>
      <c r="R86" s="212">
        <f>IF('Cumulative Cost Share Budget'!L85='Split CS budget (H)'!$L$1,'Cumulative Cost Share Budget'!R85,0)</f>
        <v>0</v>
      </c>
      <c r="S86" s="61">
        <f>IF('Cumulative Cost Share Budget'!L85='Split CS budget (H)'!$L$1,'Cumulative Cost Share Budget'!S85,0)</f>
        <v>0</v>
      </c>
      <c r="T86" s="16"/>
      <c r="U86" s="324"/>
      <c r="V86" s="324"/>
      <c r="W86" s="324"/>
      <c r="X86" s="324"/>
      <c r="Y86" s="324"/>
    </row>
    <row r="87" spans="1:25" hidden="1">
      <c r="A87" s="449"/>
      <c r="B87" s="486"/>
      <c r="C87" s="480"/>
      <c r="D87" s="62" t="s">
        <v>178</v>
      </c>
      <c r="E87" s="171">
        <f>SUM(E85:E86)</f>
        <v>0</v>
      </c>
      <c r="F87" s="171">
        <f t="shared" ref="F87:I87" si="48">SUM(F85:F86)</f>
        <v>0</v>
      </c>
      <c r="G87" s="171">
        <f t="shared" si="48"/>
        <v>0</v>
      </c>
      <c r="H87" s="171">
        <f t="shared" si="48"/>
        <v>0</v>
      </c>
      <c r="I87" s="171">
        <f t="shared" si="48"/>
        <v>0</v>
      </c>
      <c r="J87" s="172">
        <f>SUM(J85:J86)</f>
        <v>0</v>
      </c>
      <c r="M87" s="215"/>
      <c r="N87" s="56"/>
      <c r="O87" s="56"/>
      <c r="P87" s="56"/>
      <c r="Q87" s="211">
        <f>IF('Cumulative Cost Share Budget'!L86='Split CS budget (H)'!$L$1,'Cumulative Cost Share Budget'!Q86,0)</f>
        <v>0</v>
      </c>
      <c r="R87" s="212">
        <f>IF('Cumulative Cost Share Budget'!L86='Split CS budget (H)'!$L$1,'Cumulative Cost Share Budget'!R86,0)</f>
        <v>0</v>
      </c>
      <c r="S87" s="61">
        <f>IF('Cumulative Cost Share Budget'!L86='Split CS budget (H)'!$L$1,'Cumulative Cost Share Budget'!S86,0)</f>
        <v>0</v>
      </c>
      <c r="T87" s="16"/>
      <c r="U87" s="323"/>
      <c r="V87" s="323"/>
      <c r="W87" s="323"/>
      <c r="X87" s="323"/>
      <c r="Y87" s="323"/>
    </row>
    <row r="88" spans="1:25" hidden="1">
      <c r="A88" s="449"/>
      <c r="B88" s="481"/>
      <c r="C88" s="480"/>
      <c r="D88" s="59"/>
      <c r="E88" s="16"/>
      <c r="F88" s="16"/>
      <c r="G88" s="16"/>
      <c r="H88" s="16"/>
      <c r="I88" s="16"/>
      <c r="J88" s="25"/>
      <c r="M88" s="215"/>
      <c r="N88" s="56"/>
      <c r="O88" s="56"/>
      <c r="P88" s="56"/>
      <c r="Q88" s="31"/>
      <c r="R88" s="56"/>
      <c r="S88" s="31"/>
      <c r="T88" s="16"/>
      <c r="U88" s="325"/>
      <c r="V88" s="326"/>
      <c r="W88" s="324"/>
      <c r="X88" s="324"/>
      <c r="Y88" s="324"/>
    </row>
    <row r="89" spans="1:25" hidden="1">
      <c r="A89" s="485">
        <f>IF('Cumulative Cost Share Budget'!$L88='Split CS budget (H)'!$L$1,'Cumulative Cost Share Budget'!A88,0)</f>
        <v>0</v>
      </c>
      <c r="B89" s="480">
        <f>IF('Cumulative Cost Share Budget'!$L88='Split CS budget (H)'!$L$1,'Cumulative Cost Share Budget'!B88,0)</f>
        <v>0</v>
      </c>
      <c r="C89" s="481"/>
      <c r="D89" s="33" t="s">
        <v>123</v>
      </c>
      <c r="E89" s="76">
        <f>ROUND($R89*$S89,6)</f>
        <v>0</v>
      </c>
      <c r="F89" s="76">
        <f>ROUND($R90*$S90,6)</f>
        <v>0</v>
      </c>
      <c r="G89" s="76">
        <f>ROUND($R91*$S91,6)</f>
        <v>0</v>
      </c>
      <c r="H89" s="76">
        <f>ROUND($R92*$S92,6)</f>
        <v>0</v>
      </c>
      <c r="I89" s="76">
        <f>ROUND($R93*$S93,6)</f>
        <v>0</v>
      </c>
      <c r="J89" s="46"/>
      <c r="M89" s="133">
        <f>IF('Cumulative Cost Share Budget'!L88='Split CS budget (H)'!$L$1,'Cumulative Cost Share Budget'!M88,0)</f>
        <v>0</v>
      </c>
      <c r="N89" s="214">
        <f>IF('Cumulative Cost Share Budget'!L88='Split CS budget (H)'!$L$1,'Cumulative Cost Share Budget'!N88,0)</f>
        <v>0</v>
      </c>
      <c r="O89" s="214">
        <f>IF('Cumulative Cost Share Budget'!$L88='Split CS budget (H)'!$L$1,'Cumulative Cost Share Budget'!O88,0)</f>
        <v>0</v>
      </c>
      <c r="P89" s="209">
        <f>IF('Cumulative Cost Share Budget'!L88='Split CS budget (H)'!$L$1,'Cumulative Cost Share Budget'!P88,0)</f>
        <v>0</v>
      </c>
      <c r="Q89" s="211">
        <f>IF('Cumulative Cost Share Budget'!L88='Split CS budget (H)'!$L$1,'Cumulative Cost Share Budget'!Q88,0)</f>
        <v>0</v>
      </c>
      <c r="R89" s="212">
        <f>IF('Cumulative Cost Share Budget'!L88='Split CS budget (H)'!$L$1,'Cumulative Cost Share Budget'!R88,0)</f>
        <v>0</v>
      </c>
      <c r="S89" s="61">
        <f>IF('Cumulative Cost Share Budget'!L88='Split CS budget (H)'!$L$1,'Cumulative Cost Share Budget'!S88,0)</f>
        <v>0</v>
      </c>
      <c r="T89" s="2"/>
      <c r="U89" s="323">
        <f>IFERROR((E92+E93)/E91,0)</f>
        <v>0</v>
      </c>
      <c r="V89" s="323">
        <f t="shared" ref="V89:Y89" si="49">IFERROR((F92+F93)/F91,0)</f>
        <v>0</v>
      </c>
      <c r="W89" s="323">
        <f t="shared" si="49"/>
        <v>0</v>
      </c>
      <c r="X89" s="323">
        <f t="shared" si="49"/>
        <v>0</v>
      </c>
      <c r="Y89" s="323">
        <f t="shared" si="49"/>
        <v>0</v>
      </c>
    </row>
    <row r="90" spans="1:25" hidden="1">
      <c r="A90" s="493">
        <f>IF('Cumulative Cost Share Budget'!$L89='Split CS budget (H)'!$L$1,'Cumulative Cost Share Budget'!A89,0)</f>
        <v>0</v>
      </c>
      <c r="B90" s="545">
        <f>IF('Cumulative Cost Share Budget'!$L89='Split CS budget (H)'!$L$1,'Cumulative Cost Share Budget'!B89,0)</f>
        <v>0</v>
      </c>
      <c r="C90" s="480"/>
      <c r="D90" s="59" t="s">
        <v>15</v>
      </c>
      <c r="E90" s="52">
        <f>ROUND((N89+O89)*E89*Q89,0)</f>
        <v>0</v>
      </c>
      <c r="F90" s="52">
        <f>ROUND((N89+O89)*F89*Q89*Q90,0)</f>
        <v>0</v>
      </c>
      <c r="G90" s="52">
        <f>ROUND((N89+O89)*G89*Q89*Q90*Q91,0)</f>
        <v>0</v>
      </c>
      <c r="H90" s="52">
        <f>ROUND((N89+O89)*H89*Q89*Q90*Q91*Q92,0)</f>
        <v>0</v>
      </c>
      <c r="I90" s="52">
        <f>ROUND((N89+O89)*I89*Q89*Q90*Q91*Q92*Q93,0)</f>
        <v>0</v>
      </c>
      <c r="J90" s="158">
        <f>SUM(E90:I90)</f>
        <v>0</v>
      </c>
      <c r="M90" s="215"/>
      <c r="N90" s="56"/>
      <c r="O90" s="56"/>
      <c r="P90" s="56"/>
      <c r="Q90" s="211">
        <f>IF('Cumulative Cost Share Budget'!L89='Split CS budget (H)'!$L$1,'Cumulative Cost Share Budget'!Q89,0)</f>
        <v>0</v>
      </c>
      <c r="R90" s="212">
        <f>IF('Cumulative Cost Share Budget'!L89='Split CS budget (H)'!$L$1,'Cumulative Cost Share Budget'!R89,0)</f>
        <v>0</v>
      </c>
      <c r="S90" s="61">
        <f>IF('Cumulative Cost Share Budget'!L89='Split CS budget (H)'!$L$1,'Cumulative Cost Share Budget'!S89,0)</f>
        <v>0</v>
      </c>
      <c r="T90" s="16"/>
      <c r="U90" s="324"/>
      <c r="V90" s="324"/>
      <c r="W90" s="324"/>
      <c r="X90" s="324"/>
      <c r="Y90" s="324"/>
    </row>
    <row r="91" spans="1:25" hidden="1">
      <c r="A91" s="449"/>
      <c r="B91" s="486"/>
      <c r="C91" s="480"/>
      <c r="D91" s="59" t="s">
        <v>30</v>
      </c>
      <c r="E91" s="52">
        <f>ROUND(E90*$Q$2,0)</f>
        <v>0</v>
      </c>
      <c r="F91" s="52">
        <f t="shared" ref="F91:I91" si="50">ROUND(F90*$Q$2,0)</f>
        <v>0</v>
      </c>
      <c r="G91" s="52">
        <f t="shared" si="50"/>
        <v>0</v>
      </c>
      <c r="H91" s="52">
        <f t="shared" si="50"/>
        <v>0</v>
      </c>
      <c r="I91" s="52">
        <f t="shared" si="50"/>
        <v>0</v>
      </c>
      <c r="J91" s="158">
        <f>SUM(E91:I91)</f>
        <v>0</v>
      </c>
      <c r="M91" s="215"/>
      <c r="N91" s="56"/>
      <c r="O91" s="56"/>
      <c r="P91" s="56"/>
      <c r="Q91" s="211">
        <f>IF('Cumulative Cost Share Budget'!L90='Split CS budget (H)'!$L$1,'Cumulative Cost Share Budget'!Q90,0)</f>
        <v>0</v>
      </c>
      <c r="R91" s="212">
        <f>IF('Cumulative Cost Share Budget'!L90='Split CS budget (H)'!$L$1,'Cumulative Cost Share Budget'!R90,0)</f>
        <v>0</v>
      </c>
      <c r="S91" s="61">
        <f>IF('Cumulative Cost Share Budget'!L90='Split CS budget (H)'!$L$1,'Cumulative Cost Share Budget'!S90,0)</f>
        <v>0</v>
      </c>
      <c r="T91" s="16"/>
      <c r="U91" s="323"/>
      <c r="V91" s="323"/>
      <c r="W91" s="323"/>
      <c r="X91" s="323"/>
      <c r="Y91" s="323"/>
    </row>
    <row r="92" spans="1:25" ht="15" hidden="1">
      <c r="A92" s="449"/>
      <c r="B92" s="486"/>
      <c r="C92" s="480"/>
      <c r="D92" s="59" t="s">
        <v>29</v>
      </c>
      <c r="E92" s="170">
        <f>ROUND(R$5*E89,0)</f>
        <v>0</v>
      </c>
      <c r="F92" s="170">
        <f t="shared" ref="F92:I92" si="51">ROUND(S$5*F89,0)</f>
        <v>0</v>
      </c>
      <c r="G92" s="170">
        <f t="shared" si="51"/>
        <v>0</v>
      </c>
      <c r="H92" s="170">
        <f t="shared" si="51"/>
        <v>0</v>
      </c>
      <c r="I92" s="170">
        <f t="shared" si="51"/>
        <v>0</v>
      </c>
      <c r="J92" s="167">
        <f>SUM(E92:I92)</f>
        <v>0</v>
      </c>
      <c r="M92" s="215"/>
      <c r="N92" s="56"/>
      <c r="O92" s="56"/>
      <c r="P92" s="56"/>
      <c r="Q92" s="211">
        <f>IF('Cumulative Cost Share Budget'!L91='Split CS budget (H)'!$L$1,'Cumulative Cost Share Budget'!Q91,0)</f>
        <v>0</v>
      </c>
      <c r="R92" s="212">
        <f>IF('Cumulative Cost Share Budget'!L91='Split CS budget (H)'!$L$1,'Cumulative Cost Share Budget'!R91,0)</f>
        <v>0</v>
      </c>
      <c r="S92" s="61">
        <f>IF('Cumulative Cost Share Budget'!L91='Split CS budget (H)'!$L$1,'Cumulative Cost Share Budget'!S91,0)</f>
        <v>0</v>
      </c>
      <c r="T92" s="16"/>
      <c r="U92" s="324"/>
      <c r="V92" s="324"/>
      <c r="W92" s="324"/>
      <c r="X92" s="324"/>
      <c r="Y92" s="324"/>
    </row>
    <row r="93" spans="1:25" hidden="1">
      <c r="A93" s="449"/>
      <c r="B93" s="486"/>
      <c r="C93" s="480"/>
      <c r="D93" s="62" t="s">
        <v>178</v>
      </c>
      <c r="E93" s="171">
        <f>SUM(E91:E92)</f>
        <v>0</v>
      </c>
      <c r="F93" s="171">
        <f t="shared" ref="F93:I93" si="52">SUM(F91:F92)</f>
        <v>0</v>
      </c>
      <c r="G93" s="171">
        <f t="shared" si="52"/>
        <v>0</v>
      </c>
      <c r="H93" s="171">
        <f t="shared" si="52"/>
        <v>0</v>
      </c>
      <c r="I93" s="171">
        <f t="shared" si="52"/>
        <v>0</v>
      </c>
      <c r="J93" s="172">
        <f>SUM(J91:J92)</f>
        <v>0</v>
      </c>
      <c r="M93" s="215"/>
      <c r="N93" s="56"/>
      <c r="O93" s="56"/>
      <c r="P93" s="56"/>
      <c r="Q93" s="211">
        <f>IF('Cumulative Cost Share Budget'!L92='Split CS budget (H)'!$L$1,'Cumulative Cost Share Budget'!Q92,0)</f>
        <v>0</v>
      </c>
      <c r="R93" s="212">
        <f>IF('Cumulative Cost Share Budget'!L92='Split CS budget (H)'!$L$1,'Cumulative Cost Share Budget'!R92,0)</f>
        <v>0</v>
      </c>
      <c r="S93" s="61">
        <f>IF('Cumulative Cost Share Budget'!L92='Split CS budget (H)'!$L$1,'Cumulative Cost Share Budget'!S92,0)</f>
        <v>0</v>
      </c>
      <c r="T93" s="16"/>
      <c r="U93" s="323"/>
      <c r="V93" s="323"/>
      <c r="W93" s="323"/>
      <c r="X93" s="323"/>
      <c r="Y93" s="323"/>
    </row>
    <row r="94" spans="1:25" hidden="1">
      <c r="A94" s="449"/>
      <c r="B94" s="481"/>
      <c r="C94" s="480"/>
      <c r="D94" s="59"/>
      <c r="E94" s="16"/>
      <c r="F94" s="16"/>
      <c r="G94" s="16"/>
      <c r="H94" s="16"/>
      <c r="I94" s="16"/>
      <c r="J94" s="25"/>
      <c r="M94" s="215"/>
      <c r="N94" s="56"/>
      <c r="O94" s="56"/>
      <c r="P94" s="56"/>
      <c r="Q94" s="31"/>
      <c r="R94" s="56"/>
      <c r="S94" s="31"/>
      <c r="T94" s="16"/>
      <c r="U94" s="325"/>
      <c r="V94" s="326"/>
      <c r="W94" s="324"/>
      <c r="X94" s="324"/>
      <c r="Y94" s="324"/>
    </row>
    <row r="95" spans="1:25" hidden="1">
      <c r="A95" s="485">
        <f>IF('Cumulative Cost Share Budget'!$L94='Split CS budget (H)'!$L$1,'Cumulative Cost Share Budget'!A94,0)</f>
        <v>0</v>
      </c>
      <c r="B95" s="480">
        <f>IF('Cumulative Cost Share Budget'!$L94='Split CS budget (H)'!$L$1,'Cumulative Cost Share Budget'!B94,0)</f>
        <v>0</v>
      </c>
      <c r="C95" s="481"/>
      <c r="D95" s="33" t="s">
        <v>123</v>
      </c>
      <c r="E95" s="76">
        <f>ROUND($R95*$S95,6)</f>
        <v>0</v>
      </c>
      <c r="F95" s="76">
        <f>ROUND($R96*$S96,6)</f>
        <v>0</v>
      </c>
      <c r="G95" s="76">
        <f>ROUND($R97*$S97,6)</f>
        <v>0</v>
      </c>
      <c r="H95" s="76">
        <f>ROUND($R98*$S98,6)</f>
        <v>0</v>
      </c>
      <c r="I95" s="76">
        <f>ROUND($R99*$S99,6)</f>
        <v>0</v>
      </c>
      <c r="J95" s="46"/>
      <c r="M95" s="133">
        <f>IF('Cumulative Cost Share Budget'!L94='Split CS budget (H)'!$L$1,'Cumulative Cost Share Budget'!M94,0)</f>
        <v>0</v>
      </c>
      <c r="N95" s="214">
        <f>IF('Cumulative Cost Share Budget'!L94='Split CS budget (H)'!$L$1,'Cumulative Cost Share Budget'!N94,0)</f>
        <v>0</v>
      </c>
      <c r="O95" s="214">
        <f>IF('Cumulative Cost Share Budget'!$L94='Split CS budget (H)'!$L$1,'Cumulative Cost Share Budget'!O94,0)</f>
        <v>0</v>
      </c>
      <c r="P95" s="209">
        <f>IF('Cumulative Cost Share Budget'!L94='Split CS budget (H)'!$L$1,'Cumulative Cost Share Budget'!P94,0)</f>
        <v>0</v>
      </c>
      <c r="Q95" s="211">
        <f>IF('Cumulative Cost Share Budget'!L94='Split CS budget (H)'!$L$1,'Cumulative Cost Share Budget'!Q94,0)</f>
        <v>0</v>
      </c>
      <c r="R95" s="212">
        <f>IF('Cumulative Cost Share Budget'!L94='Split CS budget (H)'!$L$1,'Cumulative Cost Share Budget'!R94,0)</f>
        <v>0</v>
      </c>
      <c r="S95" s="61">
        <f>IF('Cumulative Cost Share Budget'!L94='Split CS budget (H)'!$L$1,'Cumulative Cost Share Budget'!S94,0)</f>
        <v>0</v>
      </c>
      <c r="T95" s="2"/>
      <c r="U95" s="323">
        <f>IFERROR((E98+E99)/E97,0)</f>
        <v>0</v>
      </c>
      <c r="V95" s="323">
        <f t="shared" ref="V95:Y95" si="53">IFERROR((F98+F99)/F97,0)</f>
        <v>0</v>
      </c>
      <c r="W95" s="323">
        <f t="shared" si="53"/>
        <v>0</v>
      </c>
      <c r="X95" s="323">
        <f t="shared" si="53"/>
        <v>0</v>
      </c>
      <c r="Y95" s="323">
        <f t="shared" si="53"/>
        <v>0</v>
      </c>
    </row>
    <row r="96" spans="1:25" hidden="1">
      <c r="A96" s="493">
        <f>IF('Cumulative Cost Share Budget'!$L95='Split CS budget (H)'!$L$1,'Cumulative Cost Share Budget'!A95,0)</f>
        <v>0</v>
      </c>
      <c r="B96" s="545">
        <f>IF('Cumulative Cost Share Budget'!$L95='Split CS budget (H)'!$L$1,'Cumulative Cost Share Budget'!B95,0)</f>
        <v>0</v>
      </c>
      <c r="C96" s="480"/>
      <c r="D96" s="59" t="s">
        <v>15</v>
      </c>
      <c r="E96" s="52">
        <f>ROUND((N95+O95)*E95*Q95,0)</f>
        <v>0</v>
      </c>
      <c r="F96" s="52">
        <f>ROUND((N95+O95)*F95*Q95*Q96,0)</f>
        <v>0</v>
      </c>
      <c r="G96" s="52">
        <f>ROUND((N95+O95)*G95*Q95*Q96*Q97,0)</f>
        <v>0</v>
      </c>
      <c r="H96" s="52">
        <f>ROUND((N95+O95)*H95*Q95*Q96*Q97*Q98,0)</f>
        <v>0</v>
      </c>
      <c r="I96" s="52">
        <f>ROUND((N95+O95)*I95*Q95*Q96*Q97*Q98*Q99,0)</f>
        <v>0</v>
      </c>
      <c r="J96" s="158">
        <f>SUM(E96:I96)</f>
        <v>0</v>
      </c>
      <c r="M96" s="215"/>
      <c r="N96" s="56"/>
      <c r="O96" s="56"/>
      <c r="P96" s="56"/>
      <c r="Q96" s="211">
        <f>IF('Cumulative Cost Share Budget'!L95='Split CS budget (H)'!$L$1,'Cumulative Cost Share Budget'!Q95,0)</f>
        <v>0</v>
      </c>
      <c r="R96" s="212">
        <f>IF('Cumulative Cost Share Budget'!L95='Split CS budget (H)'!$L$1,'Cumulative Cost Share Budget'!R95,0)</f>
        <v>0</v>
      </c>
      <c r="S96" s="61">
        <f>IF('Cumulative Cost Share Budget'!L95='Split CS budget (H)'!$L$1,'Cumulative Cost Share Budget'!S95,0)</f>
        <v>0</v>
      </c>
      <c r="T96" s="16"/>
      <c r="U96" s="324"/>
      <c r="V96" s="324"/>
      <c r="W96" s="324"/>
      <c r="X96" s="324"/>
      <c r="Y96" s="324"/>
    </row>
    <row r="97" spans="1:25" hidden="1">
      <c r="A97" s="449"/>
      <c r="B97" s="486"/>
      <c r="C97" s="480"/>
      <c r="D97" s="59" t="s">
        <v>30</v>
      </c>
      <c r="E97" s="52">
        <f>ROUND(E96*$Q$2,0)</f>
        <v>0</v>
      </c>
      <c r="F97" s="52">
        <f t="shared" ref="F97:I97" si="54">ROUND(F96*$Q$2,0)</f>
        <v>0</v>
      </c>
      <c r="G97" s="52">
        <f t="shared" si="54"/>
        <v>0</v>
      </c>
      <c r="H97" s="52">
        <f t="shared" si="54"/>
        <v>0</v>
      </c>
      <c r="I97" s="52">
        <f t="shared" si="54"/>
        <v>0</v>
      </c>
      <c r="J97" s="158">
        <f>SUM(E97:I97)</f>
        <v>0</v>
      </c>
      <c r="M97" s="215"/>
      <c r="N97" s="56"/>
      <c r="O97" s="56"/>
      <c r="P97" s="56"/>
      <c r="Q97" s="211">
        <f>IF('Cumulative Cost Share Budget'!L96='Split CS budget (H)'!$L$1,'Cumulative Cost Share Budget'!Q96,0)</f>
        <v>0</v>
      </c>
      <c r="R97" s="212">
        <f>IF('Cumulative Cost Share Budget'!L96='Split CS budget (H)'!$L$1,'Cumulative Cost Share Budget'!R96,0)</f>
        <v>0</v>
      </c>
      <c r="S97" s="61">
        <f>IF('Cumulative Cost Share Budget'!L96='Split CS budget (H)'!$L$1,'Cumulative Cost Share Budget'!S96,0)</f>
        <v>0</v>
      </c>
      <c r="T97" s="16"/>
      <c r="U97" s="323"/>
      <c r="V97" s="323"/>
      <c r="W97" s="323"/>
      <c r="X97" s="323"/>
      <c r="Y97" s="323"/>
    </row>
    <row r="98" spans="1:25" ht="15" hidden="1">
      <c r="A98" s="449"/>
      <c r="B98" s="486"/>
      <c r="C98" s="480"/>
      <c r="D98" s="59" t="s">
        <v>29</v>
      </c>
      <c r="E98" s="170">
        <f>ROUND(R$5*E95,0)</f>
        <v>0</v>
      </c>
      <c r="F98" s="170">
        <f t="shared" ref="F98:I98" si="55">ROUND(S$5*F95,0)</f>
        <v>0</v>
      </c>
      <c r="G98" s="170">
        <f t="shared" si="55"/>
        <v>0</v>
      </c>
      <c r="H98" s="170">
        <f t="shared" si="55"/>
        <v>0</v>
      </c>
      <c r="I98" s="170">
        <f t="shared" si="55"/>
        <v>0</v>
      </c>
      <c r="J98" s="167">
        <f>SUM(E98:I98)</f>
        <v>0</v>
      </c>
      <c r="M98" s="215"/>
      <c r="N98" s="56"/>
      <c r="O98" s="56"/>
      <c r="P98" s="56"/>
      <c r="Q98" s="211">
        <f>IF('Cumulative Cost Share Budget'!L97='Split CS budget (H)'!$L$1,'Cumulative Cost Share Budget'!Q97,0)</f>
        <v>0</v>
      </c>
      <c r="R98" s="212">
        <f>IF('Cumulative Cost Share Budget'!L97='Split CS budget (H)'!$L$1,'Cumulative Cost Share Budget'!R97,0)</f>
        <v>0</v>
      </c>
      <c r="S98" s="61">
        <f>IF('Cumulative Cost Share Budget'!L97='Split CS budget (H)'!$L$1,'Cumulative Cost Share Budget'!S97,0)</f>
        <v>0</v>
      </c>
      <c r="T98" s="16"/>
      <c r="U98" s="324"/>
      <c r="V98" s="324"/>
      <c r="W98" s="324"/>
      <c r="X98" s="324"/>
      <c r="Y98" s="324"/>
    </row>
    <row r="99" spans="1:25" hidden="1">
      <c r="A99" s="449"/>
      <c r="B99" s="486"/>
      <c r="C99" s="480"/>
      <c r="D99" s="62" t="s">
        <v>178</v>
      </c>
      <c r="E99" s="171">
        <f>SUM(E97:E98)</f>
        <v>0</v>
      </c>
      <c r="F99" s="171">
        <f t="shared" ref="F99:I99" si="56">SUM(F97:F98)</f>
        <v>0</v>
      </c>
      <c r="G99" s="171">
        <f t="shared" si="56"/>
        <v>0</v>
      </c>
      <c r="H99" s="171">
        <f t="shared" si="56"/>
        <v>0</v>
      </c>
      <c r="I99" s="171">
        <f t="shared" si="56"/>
        <v>0</v>
      </c>
      <c r="J99" s="172">
        <f>SUM(J97:J98)</f>
        <v>0</v>
      </c>
      <c r="M99" s="215"/>
      <c r="N99" s="56"/>
      <c r="O99" s="56"/>
      <c r="P99" s="56"/>
      <c r="Q99" s="211">
        <f>IF('Cumulative Cost Share Budget'!L98='Split CS budget (H)'!$L$1,'Cumulative Cost Share Budget'!Q98,0)</f>
        <v>0</v>
      </c>
      <c r="R99" s="212">
        <f>IF('Cumulative Cost Share Budget'!L98='Split CS budget (H)'!$L$1,'Cumulative Cost Share Budget'!R98,0)</f>
        <v>0</v>
      </c>
      <c r="S99" s="61">
        <f>IF('Cumulative Cost Share Budget'!L98='Split CS budget (H)'!$L$1,'Cumulative Cost Share Budget'!S98,0)</f>
        <v>0</v>
      </c>
      <c r="T99" s="16"/>
      <c r="U99" s="323"/>
      <c r="V99" s="323"/>
      <c r="W99" s="323"/>
      <c r="X99" s="323"/>
      <c r="Y99" s="323"/>
    </row>
    <row r="100" spans="1:25" hidden="1">
      <c r="A100" s="449"/>
      <c r="B100" s="481"/>
      <c r="C100" s="480"/>
      <c r="D100" s="59"/>
      <c r="E100" s="16"/>
      <c r="F100" s="16"/>
      <c r="G100" s="16"/>
      <c r="H100" s="16"/>
      <c r="I100" s="16"/>
      <c r="J100" s="25"/>
      <c r="M100" s="215"/>
      <c r="N100" s="56"/>
      <c r="O100" s="56"/>
      <c r="P100" s="56"/>
      <c r="Q100" s="31"/>
      <c r="R100" s="56"/>
      <c r="S100" s="31"/>
      <c r="T100" s="16"/>
      <c r="U100" s="325"/>
      <c r="V100" s="326"/>
      <c r="W100" s="324"/>
      <c r="X100" s="324"/>
      <c r="Y100" s="324"/>
    </row>
    <row r="101" spans="1:25" hidden="1">
      <c r="A101" s="485">
        <f>IF('Cumulative Cost Share Budget'!$L100='Split CS budget (H)'!$L$1,'Cumulative Cost Share Budget'!A100,0)</f>
        <v>0</v>
      </c>
      <c r="B101" s="480">
        <f>IF('Cumulative Cost Share Budget'!$L100='Split CS budget (H)'!$L$1,'Cumulative Cost Share Budget'!B100,0)</f>
        <v>0</v>
      </c>
      <c r="C101" s="481"/>
      <c r="D101" s="33" t="s">
        <v>123</v>
      </c>
      <c r="E101" s="76">
        <f>ROUND($R101*$S101,6)</f>
        <v>0</v>
      </c>
      <c r="F101" s="76">
        <f>ROUND($R102*$S102,6)</f>
        <v>0</v>
      </c>
      <c r="G101" s="76">
        <f>ROUND($R103*$S103,6)</f>
        <v>0</v>
      </c>
      <c r="H101" s="76">
        <f>ROUND($R104*$S104,6)</f>
        <v>0</v>
      </c>
      <c r="I101" s="76">
        <f>ROUND($R105*$S105,6)</f>
        <v>0</v>
      </c>
      <c r="J101" s="46"/>
      <c r="M101" s="133">
        <f>IF('Cumulative Cost Share Budget'!L100='Split CS budget (H)'!$L$1,'Cumulative Cost Share Budget'!M100,0)</f>
        <v>0</v>
      </c>
      <c r="N101" s="214">
        <f>IF('Cumulative Cost Share Budget'!L100='Split CS budget (H)'!$L$1,'Cumulative Cost Share Budget'!N100,0)</f>
        <v>0</v>
      </c>
      <c r="O101" s="214">
        <f>IF('Cumulative Cost Share Budget'!$L100='Split CS budget (H)'!$L$1,'Cumulative Cost Share Budget'!O100,0)</f>
        <v>0</v>
      </c>
      <c r="P101" s="209">
        <f>IF('Cumulative Cost Share Budget'!L100='Split CS budget (H)'!$L$1,'Cumulative Cost Share Budget'!P100,0)</f>
        <v>0</v>
      </c>
      <c r="Q101" s="211">
        <f>IF('Cumulative Cost Share Budget'!L100='Split CS budget (H)'!$L$1,'Cumulative Cost Share Budget'!Q100,0)</f>
        <v>0</v>
      </c>
      <c r="R101" s="212">
        <f>IF('Cumulative Cost Share Budget'!L100='Split CS budget (H)'!$L$1,'Cumulative Cost Share Budget'!R100,0)</f>
        <v>0</v>
      </c>
      <c r="S101" s="61">
        <f>IF('Cumulative Cost Share Budget'!L100='Split CS budget (H)'!$L$1,'Cumulative Cost Share Budget'!S100,0)</f>
        <v>0</v>
      </c>
      <c r="T101" s="2"/>
      <c r="U101" s="323">
        <f>IFERROR((E104+E105)/E103,0)</f>
        <v>0</v>
      </c>
      <c r="V101" s="323">
        <f t="shared" ref="V101:Y101" si="57">IFERROR((F104+F105)/F103,0)</f>
        <v>0</v>
      </c>
      <c r="W101" s="323">
        <f t="shared" si="57"/>
        <v>0</v>
      </c>
      <c r="X101" s="323">
        <f t="shared" si="57"/>
        <v>0</v>
      </c>
      <c r="Y101" s="323">
        <f t="shared" si="57"/>
        <v>0</v>
      </c>
    </row>
    <row r="102" spans="1:25" hidden="1">
      <c r="A102" s="493">
        <f>IF('Cumulative Cost Share Budget'!$L101='Split CS budget (H)'!$L$1,'Cumulative Cost Share Budget'!A101,0)</f>
        <v>0</v>
      </c>
      <c r="B102" s="545">
        <f>IF('Cumulative Cost Share Budget'!$L101='Split CS budget (H)'!$L$1,'Cumulative Cost Share Budget'!B101,0)</f>
        <v>0</v>
      </c>
      <c r="C102" s="480"/>
      <c r="D102" s="59" t="s">
        <v>15</v>
      </c>
      <c r="E102" s="52">
        <f>ROUND((N101+O101)*E101*Q101,0)</f>
        <v>0</v>
      </c>
      <c r="F102" s="52">
        <f>ROUND((N101+O101)*F101*Q101*Q102,0)</f>
        <v>0</v>
      </c>
      <c r="G102" s="52">
        <f>ROUND((N101+O101)*G101*Q101*Q102*Q103,0)</f>
        <v>0</v>
      </c>
      <c r="H102" s="52">
        <f>ROUND((N101+O101)*H101*Q101*Q102*Q103*Q104,0)</f>
        <v>0</v>
      </c>
      <c r="I102" s="52">
        <f>ROUND((N101+O101)*I101*Q101*Q102*Q103*Q104*Q105,0)</f>
        <v>0</v>
      </c>
      <c r="J102" s="158">
        <f>SUM(E102:I102)</f>
        <v>0</v>
      </c>
      <c r="M102" s="215"/>
      <c r="N102" s="56"/>
      <c r="O102" s="56"/>
      <c r="P102" s="56"/>
      <c r="Q102" s="211">
        <f>IF('Cumulative Cost Share Budget'!L101='Split CS budget (H)'!$L$1,'Cumulative Cost Share Budget'!Q101,0)</f>
        <v>0</v>
      </c>
      <c r="R102" s="212">
        <f>IF('Cumulative Cost Share Budget'!L101='Split CS budget (H)'!$L$1,'Cumulative Cost Share Budget'!R101,0)</f>
        <v>0</v>
      </c>
      <c r="S102" s="61">
        <f>IF('Cumulative Cost Share Budget'!L101='Split CS budget (H)'!$L$1,'Cumulative Cost Share Budget'!S101,0)</f>
        <v>0</v>
      </c>
      <c r="T102" s="16"/>
      <c r="U102" s="324"/>
      <c r="V102" s="324"/>
      <c r="W102" s="324"/>
      <c r="X102" s="324"/>
      <c r="Y102" s="324"/>
    </row>
    <row r="103" spans="1:25" hidden="1">
      <c r="A103" s="449"/>
      <c r="B103" s="486"/>
      <c r="C103" s="480"/>
      <c r="D103" s="59" t="s">
        <v>30</v>
      </c>
      <c r="E103" s="52">
        <f>ROUND(E102*$Q$2,0)</f>
        <v>0</v>
      </c>
      <c r="F103" s="52">
        <f t="shared" ref="F103:I103" si="58">ROUND(F102*$Q$2,0)</f>
        <v>0</v>
      </c>
      <c r="G103" s="52">
        <f t="shared" si="58"/>
        <v>0</v>
      </c>
      <c r="H103" s="52">
        <f t="shared" si="58"/>
        <v>0</v>
      </c>
      <c r="I103" s="52">
        <f t="shared" si="58"/>
        <v>0</v>
      </c>
      <c r="J103" s="158">
        <f>SUM(E103:I103)</f>
        <v>0</v>
      </c>
      <c r="M103" s="215"/>
      <c r="N103" s="56"/>
      <c r="O103" s="56"/>
      <c r="P103" s="56"/>
      <c r="Q103" s="211">
        <f>IF('Cumulative Cost Share Budget'!L102='Split CS budget (H)'!$L$1,'Cumulative Cost Share Budget'!Q102,0)</f>
        <v>0</v>
      </c>
      <c r="R103" s="212">
        <f>IF('Cumulative Cost Share Budget'!L102='Split CS budget (H)'!$L$1,'Cumulative Cost Share Budget'!R102,0)</f>
        <v>0</v>
      </c>
      <c r="S103" s="61">
        <f>IF('Cumulative Cost Share Budget'!L102='Split CS budget (H)'!$L$1,'Cumulative Cost Share Budget'!S102,0)</f>
        <v>0</v>
      </c>
      <c r="T103" s="16"/>
      <c r="U103" s="323"/>
      <c r="V103" s="323"/>
      <c r="W103" s="323"/>
      <c r="X103" s="323"/>
      <c r="Y103" s="323"/>
    </row>
    <row r="104" spans="1:25" ht="15" hidden="1">
      <c r="A104" s="449"/>
      <c r="B104" s="486"/>
      <c r="C104" s="480"/>
      <c r="D104" s="59" t="s">
        <v>29</v>
      </c>
      <c r="E104" s="170">
        <f>ROUND(R$5*E101,0)</f>
        <v>0</v>
      </c>
      <c r="F104" s="170">
        <f t="shared" ref="F104:I104" si="59">ROUND(S$5*F101,0)</f>
        <v>0</v>
      </c>
      <c r="G104" s="170">
        <f t="shared" si="59"/>
        <v>0</v>
      </c>
      <c r="H104" s="170">
        <f t="shared" si="59"/>
        <v>0</v>
      </c>
      <c r="I104" s="170">
        <f t="shared" si="59"/>
        <v>0</v>
      </c>
      <c r="J104" s="167">
        <f>SUM(E104:I104)</f>
        <v>0</v>
      </c>
      <c r="M104" s="215"/>
      <c r="N104" s="56"/>
      <c r="O104" s="56"/>
      <c r="P104" s="56"/>
      <c r="Q104" s="211">
        <f>IF('Cumulative Cost Share Budget'!L103='Split CS budget (H)'!$L$1,'Cumulative Cost Share Budget'!Q103,0)</f>
        <v>0</v>
      </c>
      <c r="R104" s="212">
        <f>IF('Cumulative Cost Share Budget'!L103='Split CS budget (H)'!$L$1,'Cumulative Cost Share Budget'!R103,0)</f>
        <v>0</v>
      </c>
      <c r="S104" s="61">
        <f>IF('Cumulative Cost Share Budget'!L103='Split CS budget (H)'!$L$1,'Cumulative Cost Share Budget'!S103,0)</f>
        <v>0</v>
      </c>
      <c r="T104" s="16"/>
      <c r="U104" s="324"/>
      <c r="V104" s="324"/>
      <c r="W104" s="324"/>
      <c r="X104" s="324"/>
      <c r="Y104" s="324"/>
    </row>
    <row r="105" spans="1:25" hidden="1">
      <c r="A105" s="449"/>
      <c r="B105" s="486"/>
      <c r="C105" s="480"/>
      <c r="D105" s="62" t="s">
        <v>178</v>
      </c>
      <c r="E105" s="171">
        <f>SUM(E103:E104)</f>
        <v>0</v>
      </c>
      <c r="F105" s="171">
        <f t="shared" ref="F105:I105" si="60">SUM(F103:F104)</f>
        <v>0</v>
      </c>
      <c r="G105" s="171">
        <f t="shared" si="60"/>
        <v>0</v>
      </c>
      <c r="H105" s="171">
        <f t="shared" si="60"/>
        <v>0</v>
      </c>
      <c r="I105" s="171">
        <f t="shared" si="60"/>
        <v>0</v>
      </c>
      <c r="J105" s="172">
        <f>SUM(J103:J104)</f>
        <v>0</v>
      </c>
      <c r="M105" s="215"/>
      <c r="N105" s="56"/>
      <c r="O105" s="56"/>
      <c r="P105" s="56"/>
      <c r="Q105" s="211">
        <f>IF('Cumulative Cost Share Budget'!L104='Split CS budget (H)'!$L$1,'Cumulative Cost Share Budget'!Q104,0)</f>
        <v>0</v>
      </c>
      <c r="R105" s="212">
        <f>IF('Cumulative Cost Share Budget'!L104='Split CS budget (H)'!$L$1,'Cumulative Cost Share Budget'!R104,0)</f>
        <v>0</v>
      </c>
      <c r="S105" s="61">
        <f>IF('Cumulative Cost Share Budget'!L104='Split CS budget (H)'!$L$1,'Cumulative Cost Share Budget'!S104,0)</f>
        <v>0</v>
      </c>
      <c r="T105" s="16"/>
      <c r="U105" s="323"/>
      <c r="V105" s="323"/>
      <c r="W105" s="323"/>
      <c r="X105" s="323"/>
      <c r="Y105" s="323"/>
    </row>
    <row r="106" spans="1:25" hidden="1">
      <c r="A106" s="449"/>
      <c r="B106" s="481"/>
      <c r="C106" s="480"/>
      <c r="D106" s="59"/>
      <c r="E106" s="16"/>
      <c r="F106" s="16"/>
      <c r="G106" s="16"/>
      <c r="H106" s="16"/>
      <c r="I106" s="16"/>
      <c r="J106" s="25"/>
      <c r="M106" s="215"/>
      <c r="N106" s="56"/>
      <c r="O106" s="56"/>
      <c r="P106" s="56"/>
      <c r="Q106" s="31"/>
      <c r="R106" s="56"/>
      <c r="S106" s="31"/>
      <c r="T106" s="16"/>
      <c r="U106" s="325"/>
      <c r="V106" s="326"/>
      <c r="W106" s="324"/>
      <c r="X106" s="324"/>
      <c r="Y106" s="324"/>
    </row>
    <row r="107" spans="1:25" hidden="1">
      <c r="A107" s="485">
        <f>IF('Cumulative Cost Share Budget'!$L106='Split CS budget (H)'!$L$1,'Cumulative Cost Share Budget'!A106,0)</f>
        <v>0</v>
      </c>
      <c r="B107" s="480">
        <f>IF('Cumulative Cost Share Budget'!$L106='Split CS budget (H)'!$L$1,'Cumulative Cost Share Budget'!B106,0)</f>
        <v>0</v>
      </c>
      <c r="C107" s="481"/>
      <c r="D107" s="33" t="s">
        <v>123</v>
      </c>
      <c r="E107" s="76">
        <f>ROUND($R107*$S107,6)</f>
        <v>0</v>
      </c>
      <c r="F107" s="76">
        <f>ROUND($R108*$S108,6)</f>
        <v>0</v>
      </c>
      <c r="G107" s="76">
        <f>ROUND($R109*$S109,6)</f>
        <v>0</v>
      </c>
      <c r="H107" s="76">
        <f>ROUND($R110*$S110,6)</f>
        <v>0</v>
      </c>
      <c r="I107" s="76">
        <f>ROUND($R111*$S111,6)</f>
        <v>0</v>
      </c>
      <c r="J107" s="46"/>
      <c r="M107" s="133">
        <f>IF('Cumulative Cost Share Budget'!L106='Split CS budget (H)'!$L$1,'Cumulative Cost Share Budget'!M106,0)</f>
        <v>0</v>
      </c>
      <c r="N107" s="214">
        <f>IF('Cumulative Cost Share Budget'!L106='Split CS budget (H)'!$L$1,'Cumulative Cost Share Budget'!N106,0)</f>
        <v>0</v>
      </c>
      <c r="O107" s="214">
        <f>IF('Cumulative Cost Share Budget'!$L106='Split CS budget (H)'!$L$1,'Cumulative Cost Share Budget'!O106,0)</f>
        <v>0</v>
      </c>
      <c r="P107" s="209">
        <f>IF('Cumulative Cost Share Budget'!L106='Split CS budget (H)'!$L$1,'Cumulative Cost Share Budget'!P106,0)</f>
        <v>0</v>
      </c>
      <c r="Q107" s="211">
        <f>IF('Cumulative Cost Share Budget'!L106='Split CS budget (H)'!$L$1,'Cumulative Cost Share Budget'!Q106,0)</f>
        <v>0</v>
      </c>
      <c r="R107" s="212">
        <f>IF('Cumulative Cost Share Budget'!L106='Split CS budget (H)'!$L$1,'Cumulative Cost Share Budget'!R106,0)</f>
        <v>0</v>
      </c>
      <c r="S107" s="61">
        <f>IF('Cumulative Cost Share Budget'!L106='Split CS budget (H)'!$L$1,'Cumulative Cost Share Budget'!S106,0)</f>
        <v>0</v>
      </c>
      <c r="T107" s="2"/>
      <c r="U107" s="323">
        <f>IFERROR((E110+E111)/E109,0)</f>
        <v>0</v>
      </c>
      <c r="V107" s="323">
        <f t="shared" ref="V107:Y107" si="61">IFERROR((F110+F111)/F109,0)</f>
        <v>0</v>
      </c>
      <c r="W107" s="323">
        <f t="shared" si="61"/>
        <v>0</v>
      </c>
      <c r="X107" s="323">
        <f t="shared" si="61"/>
        <v>0</v>
      </c>
      <c r="Y107" s="323">
        <f t="shared" si="61"/>
        <v>0</v>
      </c>
    </row>
    <row r="108" spans="1:25" hidden="1">
      <c r="A108" s="493">
        <f>IF('Cumulative Cost Share Budget'!$L107='Split CS budget (H)'!$L$1,'Cumulative Cost Share Budget'!A107,0)</f>
        <v>0</v>
      </c>
      <c r="B108" s="545">
        <f>IF('Cumulative Cost Share Budget'!$L107='Split CS budget (H)'!$L$1,'Cumulative Cost Share Budget'!B107,0)</f>
        <v>0</v>
      </c>
      <c r="C108" s="480"/>
      <c r="D108" s="59" t="s">
        <v>15</v>
      </c>
      <c r="E108" s="52">
        <f>ROUND((N107+O107)*E107*Q107,0)</f>
        <v>0</v>
      </c>
      <c r="F108" s="52">
        <f>ROUND((N107+O107)*F107*Q107*Q108,0)</f>
        <v>0</v>
      </c>
      <c r="G108" s="52">
        <f>ROUND((N107+O107)*G107*Q107*Q108*Q109,0)</f>
        <v>0</v>
      </c>
      <c r="H108" s="52">
        <f>ROUND((N107+O107)*H107*Q107*Q108*Q109*Q110,0)</f>
        <v>0</v>
      </c>
      <c r="I108" s="52">
        <f>ROUND((N107+O107)*I107*Q107*Q108*Q109*Q110*Q111,0)</f>
        <v>0</v>
      </c>
      <c r="J108" s="158">
        <f>SUM(E108:I108)</f>
        <v>0</v>
      </c>
      <c r="M108" s="215"/>
      <c r="N108" s="56"/>
      <c r="O108" s="56"/>
      <c r="P108" s="56"/>
      <c r="Q108" s="211">
        <f>IF('Cumulative Cost Share Budget'!L107='Split CS budget (H)'!$L$1,'Cumulative Cost Share Budget'!Q107,0)</f>
        <v>0</v>
      </c>
      <c r="R108" s="212">
        <f>IF('Cumulative Cost Share Budget'!L107='Split CS budget (H)'!$L$1,'Cumulative Cost Share Budget'!R107,0)</f>
        <v>0</v>
      </c>
      <c r="S108" s="61">
        <f>IF('Cumulative Cost Share Budget'!L107='Split CS budget (H)'!$L$1,'Cumulative Cost Share Budget'!S107,0)</f>
        <v>0</v>
      </c>
      <c r="T108" s="16"/>
      <c r="U108" s="324"/>
      <c r="V108" s="324"/>
      <c r="W108" s="324"/>
      <c r="X108" s="324"/>
      <c r="Y108" s="324"/>
    </row>
    <row r="109" spans="1:25" hidden="1">
      <c r="A109" s="449"/>
      <c r="B109" s="486"/>
      <c r="C109" s="480"/>
      <c r="D109" s="59" t="s">
        <v>30</v>
      </c>
      <c r="E109" s="52">
        <f>ROUND(E108*$Q$2,0)</f>
        <v>0</v>
      </c>
      <c r="F109" s="52">
        <f t="shared" ref="F109:I109" si="62">ROUND(F108*$Q$2,0)</f>
        <v>0</v>
      </c>
      <c r="G109" s="52">
        <f t="shared" si="62"/>
        <v>0</v>
      </c>
      <c r="H109" s="52">
        <f t="shared" si="62"/>
        <v>0</v>
      </c>
      <c r="I109" s="52">
        <f t="shared" si="62"/>
        <v>0</v>
      </c>
      <c r="J109" s="158">
        <f>SUM(E109:I109)</f>
        <v>0</v>
      </c>
      <c r="M109" s="215"/>
      <c r="N109" s="56"/>
      <c r="O109" s="56"/>
      <c r="P109" s="56"/>
      <c r="Q109" s="211">
        <f>IF('Cumulative Cost Share Budget'!L108='Split CS budget (H)'!$L$1,'Cumulative Cost Share Budget'!Q108,0)</f>
        <v>0</v>
      </c>
      <c r="R109" s="212">
        <f>IF('Cumulative Cost Share Budget'!L108='Split CS budget (H)'!$L$1,'Cumulative Cost Share Budget'!R108,0)</f>
        <v>0</v>
      </c>
      <c r="S109" s="61">
        <f>IF('Cumulative Cost Share Budget'!L108='Split CS budget (H)'!$L$1,'Cumulative Cost Share Budget'!S108,0)</f>
        <v>0</v>
      </c>
      <c r="T109" s="16"/>
      <c r="U109" s="323"/>
      <c r="V109" s="323"/>
      <c r="W109" s="323"/>
      <c r="X109" s="323"/>
      <c r="Y109" s="323"/>
    </row>
    <row r="110" spans="1:25" ht="15" hidden="1">
      <c r="A110" s="449"/>
      <c r="B110" s="486"/>
      <c r="C110" s="480"/>
      <c r="D110" s="59" t="s">
        <v>29</v>
      </c>
      <c r="E110" s="170">
        <f>ROUND(R$5*E107,0)</f>
        <v>0</v>
      </c>
      <c r="F110" s="170">
        <f t="shared" ref="F110:I110" si="63">ROUND(S$5*F107,0)</f>
        <v>0</v>
      </c>
      <c r="G110" s="170">
        <f t="shared" si="63"/>
        <v>0</v>
      </c>
      <c r="H110" s="170">
        <f t="shared" si="63"/>
        <v>0</v>
      </c>
      <c r="I110" s="170">
        <f t="shared" si="63"/>
        <v>0</v>
      </c>
      <c r="J110" s="167">
        <f>SUM(E110:I110)</f>
        <v>0</v>
      </c>
      <c r="M110" s="215"/>
      <c r="N110" s="56"/>
      <c r="O110" s="56"/>
      <c r="P110" s="56"/>
      <c r="Q110" s="211">
        <f>IF('Cumulative Cost Share Budget'!L109='Split CS budget (H)'!$L$1,'Cumulative Cost Share Budget'!Q109,0)</f>
        <v>0</v>
      </c>
      <c r="R110" s="212">
        <f>IF('Cumulative Cost Share Budget'!L109='Split CS budget (H)'!$L$1,'Cumulative Cost Share Budget'!R109,0)</f>
        <v>0</v>
      </c>
      <c r="S110" s="61">
        <f>IF('Cumulative Cost Share Budget'!L109='Split CS budget (H)'!$L$1,'Cumulative Cost Share Budget'!S109,0)</f>
        <v>0</v>
      </c>
      <c r="T110" s="16"/>
      <c r="U110" s="324"/>
      <c r="V110" s="324"/>
      <c r="W110" s="324"/>
      <c r="X110" s="324"/>
      <c r="Y110" s="324"/>
    </row>
    <row r="111" spans="1:25" hidden="1">
      <c r="A111" s="449"/>
      <c r="B111" s="486"/>
      <c r="C111" s="480"/>
      <c r="D111" s="62" t="s">
        <v>178</v>
      </c>
      <c r="E111" s="171">
        <f>SUM(E109:E110)</f>
        <v>0</v>
      </c>
      <c r="F111" s="171">
        <f t="shared" ref="F111:I111" si="64">SUM(F109:F110)</f>
        <v>0</v>
      </c>
      <c r="G111" s="171">
        <f t="shared" si="64"/>
        <v>0</v>
      </c>
      <c r="H111" s="171">
        <f t="shared" si="64"/>
        <v>0</v>
      </c>
      <c r="I111" s="171">
        <f t="shared" si="64"/>
        <v>0</v>
      </c>
      <c r="J111" s="172">
        <f>SUM(J109:J110)</f>
        <v>0</v>
      </c>
      <c r="M111" s="215"/>
      <c r="N111" s="56"/>
      <c r="O111" s="56"/>
      <c r="P111" s="56"/>
      <c r="Q111" s="211">
        <f>IF('Cumulative Cost Share Budget'!L110='Split CS budget (H)'!$L$1,'Cumulative Cost Share Budget'!Q110,0)</f>
        <v>0</v>
      </c>
      <c r="R111" s="212">
        <f>IF('Cumulative Cost Share Budget'!L110='Split CS budget (H)'!$L$1,'Cumulative Cost Share Budget'!R110,0)</f>
        <v>0</v>
      </c>
      <c r="S111" s="61">
        <f>IF('Cumulative Cost Share Budget'!L110='Split CS budget (H)'!$L$1,'Cumulative Cost Share Budget'!S110,0)</f>
        <v>0</v>
      </c>
      <c r="T111" s="16"/>
      <c r="U111" s="323"/>
      <c r="V111" s="323"/>
      <c r="W111" s="323"/>
      <c r="X111" s="323"/>
      <c r="Y111" s="323"/>
    </row>
    <row r="112" spans="1:25" hidden="1">
      <c r="A112" s="449"/>
      <c r="B112" s="481"/>
      <c r="C112" s="480"/>
      <c r="D112" s="59"/>
      <c r="E112" s="16"/>
      <c r="F112" s="16"/>
      <c r="G112" s="16"/>
      <c r="H112" s="16"/>
      <c r="I112" s="16"/>
      <c r="J112" s="25"/>
      <c r="M112" s="215"/>
      <c r="N112" s="56"/>
      <c r="O112" s="56"/>
      <c r="P112" s="56"/>
      <c r="Q112" s="31"/>
      <c r="R112" s="56"/>
      <c r="S112" s="31"/>
      <c r="T112" s="16"/>
      <c r="U112" s="325"/>
      <c r="V112" s="326"/>
      <c r="W112" s="324"/>
      <c r="X112" s="324"/>
      <c r="Y112" s="324"/>
    </row>
    <row r="113" spans="1:25" hidden="1">
      <c r="A113" s="485">
        <f>IF('Cumulative Cost Share Budget'!$L112='Split CS budget (H)'!$L$1,'Cumulative Cost Share Budget'!A112,0)</f>
        <v>0</v>
      </c>
      <c r="B113" s="480">
        <f>IF('Cumulative Cost Share Budget'!$L112='Split CS budget (H)'!$L$1,'Cumulative Cost Share Budget'!B112,0)</f>
        <v>0</v>
      </c>
      <c r="C113" s="481"/>
      <c r="D113" s="33" t="s">
        <v>123</v>
      </c>
      <c r="E113" s="76">
        <f>ROUND($R113*$S113,6)</f>
        <v>0</v>
      </c>
      <c r="F113" s="76">
        <f>ROUND($R114*$S114,6)</f>
        <v>0</v>
      </c>
      <c r="G113" s="76">
        <f>ROUND($R115*$S115,6)</f>
        <v>0</v>
      </c>
      <c r="H113" s="76">
        <f>ROUND($R116*$S116,6)</f>
        <v>0</v>
      </c>
      <c r="I113" s="76">
        <f>ROUND($R117*$S117,6)</f>
        <v>0</v>
      </c>
      <c r="J113" s="46"/>
      <c r="M113" s="133">
        <f>IF('Cumulative Cost Share Budget'!L112='Split CS budget (H)'!$L$1,'Cumulative Cost Share Budget'!M112,0)</f>
        <v>0</v>
      </c>
      <c r="N113" s="214">
        <f>IF('Cumulative Cost Share Budget'!L112='Split CS budget (H)'!$L$1,'Cumulative Cost Share Budget'!N112,0)</f>
        <v>0</v>
      </c>
      <c r="O113" s="214">
        <f>IF('Cumulative Cost Share Budget'!$L112='Split CS budget (H)'!$L$1,'Cumulative Cost Share Budget'!O112,0)</f>
        <v>0</v>
      </c>
      <c r="P113" s="209">
        <f>IF('Cumulative Cost Share Budget'!L112='Split CS budget (H)'!$L$1,'Cumulative Cost Share Budget'!P112,0)</f>
        <v>0</v>
      </c>
      <c r="Q113" s="211">
        <f>IF('Cumulative Cost Share Budget'!L112='Split CS budget (H)'!$L$1,'Cumulative Cost Share Budget'!Q112,0)</f>
        <v>0</v>
      </c>
      <c r="R113" s="212">
        <f>IF('Cumulative Cost Share Budget'!L112='Split CS budget (H)'!$L$1,'Cumulative Cost Share Budget'!R112,0)</f>
        <v>0</v>
      </c>
      <c r="S113" s="61">
        <f>IF('Cumulative Cost Share Budget'!L112='Split CS budget (H)'!$L$1,'Cumulative Cost Share Budget'!S112,0)</f>
        <v>0</v>
      </c>
      <c r="T113" s="2"/>
      <c r="U113" s="323">
        <f>IFERROR((E116+E117)/E115,0)</f>
        <v>0</v>
      </c>
      <c r="V113" s="323">
        <f t="shared" ref="V113:Y113" si="65">IFERROR((F116+F117)/F115,0)</f>
        <v>0</v>
      </c>
      <c r="W113" s="323">
        <f t="shared" si="65"/>
        <v>0</v>
      </c>
      <c r="X113" s="323">
        <f t="shared" si="65"/>
        <v>0</v>
      </c>
      <c r="Y113" s="323">
        <f t="shared" si="65"/>
        <v>0</v>
      </c>
    </row>
    <row r="114" spans="1:25" hidden="1">
      <c r="A114" s="493">
        <f>IF('Cumulative Cost Share Budget'!$L113='Split CS budget (H)'!$L$1,'Cumulative Cost Share Budget'!A113,0)</f>
        <v>0</v>
      </c>
      <c r="B114" s="545">
        <f>IF('Cumulative Cost Share Budget'!$L113='Split CS budget (H)'!$L$1,'Cumulative Cost Share Budget'!B113,0)</f>
        <v>0</v>
      </c>
      <c r="C114" s="480"/>
      <c r="D114" s="59" t="s">
        <v>15</v>
      </c>
      <c r="E114" s="52">
        <f>ROUND((N113+O113)*E113*Q113,0)</f>
        <v>0</v>
      </c>
      <c r="F114" s="52">
        <f>ROUND((N113+O113)*F113*Q113*Q114,0)</f>
        <v>0</v>
      </c>
      <c r="G114" s="52">
        <f>ROUND((N113+O113)*G113*Q113*Q114*Q115,0)</f>
        <v>0</v>
      </c>
      <c r="H114" s="52">
        <f>ROUND((N113+O113)*H113*Q113*Q114*Q115*Q116,0)</f>
        <v>0</v>
      </c>
      <c r="I114" s="52">
        <f>ROUND((N113+O113)*I113*Q113*Q114*Q115*Q116*Q117,0)</f>
        <v>0</v>
      </c>
      <c r="J114" s="158">
        <f>SUM(E114:I114)</f>
        <v>0</v>
      </c>
      <c r="M114" s="215"/>
      <c r="N114" s="56"/>
      <c r="O114" s="56"/>
      <c r="P114" s="56"/>
      <c r="Q114" s="211">
        <f>IF('Cumulative Cost Share Budget'!L113='Split CS budget (H)'!$L$1,'Cumulative Cost Share Budget'!Q113,0)</f>
        <v>0</v>
      </c>
      <c r="R114" s="212">
        <f>IF('Cumulative Cost Share Budget'!L113='Split CS budget (H)'!$L$1,'Cumulative Cost Share Budget'!R113,0)</f>
        <v>0</v>
      </c>
      <c r="S114" s="61">
        <f>IF('Cumulative Cost Share Budget'!L113='Split CS budget (H)'!$L$1,'Cumulative Cost Share Budget'!S113,0)</f>
        <v>0</v>
      </c>
      <c r="T114" s="16"/>
      <c r="U114" s="324"/>
      <c r="V114" s="324"/>
      <c r="W114" s="324"/>
      <c r="X114" s="324"/>
      <c r="Y114" s="324"/>
    </row>
    <row r="115" spans="1:25" hidden="1">
      <c r="A115" s="449"/>
      <c r="B115" s="486"/>
      <c r="C115" s="480"/>
      <c r="D115" s="59" t="s">
        <v>30</v>
      </c>
      <c r="E115" s="52">
        <f>ROUND(E114*$Q$2,0)</f>
        <v>0</v>
      </c>
      <c r="F115" s="52">
        <f t="shared" ref="F115:I115" si="66">ROUND(F114*$Q$2,0)</f>
        <v>0</v>
      </c>
      <c r="G115" s="52">
        <f t="shared" si="66"/>
        <v>0</v>
      </c>
      <c r="H115" s="52">
        <f t="shared" si="66"/>
        <v>0</v>
      </c>
      <c r="I115" s="52">
        <f t="shared" si="66"/>
        <v>0</v>
      </c>
      <c r="J115" s="158">
        <f>SUM(E115:I115)</f>
        <v>0</v>
      </c>
      <c r="M115" s="215"/>
      <c r="N115" s="56"/>
      <c r="O115" s="56"/>
      <c r="P115" s="56"/>
      <c r="Q115" s="211">
        <f>IF('Cumulative Cost Share Budget'!L114='Split CS budget (H)'!$L$1,'Cumulative Cost Share Budget'!Q114,0)</f>
        <v>0</v>
      </c>
      <c r="R115" s="212">
        <f>IF('Cumulative Cost Share Budget'!L114='Split CS budget (H)'!$L$1,'Cumulative Cost Share Budget'!R114,0)</f>
        <v>0</v>
      </c>
      <c r="S115" s="61">
        <f>IF('Cumulative Cost Share Budget'!L114='Split CS budget (H)'!$L$1,'Cumulative Cost Share Budget'!S114,0)</f>
        <v>0</v>
      </c>
      <c r="T115" s="16"/>
      <c r="U115" s="323"/>
      <c r="V115" s="323"/>
      <c r="W115" s="323"/>
      <c r="X115" s="323"/>
      <c r="Y115" s="323"/>
    </row>
    <row r="116" spans="1:25" ht="15" hidden="1">
      <c r="A116" s="449"/>
      <c r="B116" s="486"/>
      <c r="C116" s="480"/>
      <c r="D116" s="59" t="s">
        <v>29</v>
      </c>
      <c r="E116" s="170">
        <f>ROUND(R$5*E113,0)</f>
        <v>0</v>
      </c>
      <c r="F116" s="170">
        <f t="shared" ref="F116:I116" si="67">ROUND(S$5*F113,0)</f>
        <v>0</v>
      </c>
      <c r="G116" s="170">
        <f t="shared" si="67"/>
        <v>0</v>
      </c>
      <c r="H116" s="170">
        <f t="shared" si="67"/>
        <v>0</v>
      </c>
      <c r="I116" s="170">
        <f t="shared" si="67"/>
        <v>0</v>
      </c>
      <c r="J116" s="167">
        <f>SUM(E116:I116)</f>
        <v>0</v>
      </c>
      <c r="M116" s="215"/>
      <c r="N116" s="56"/>
      <c r="O116" s="56"/>
      <c r="P116" s="56"/>
      <c r="Q116" s="211">
        <f>IF('Cumulative Cost Share Budget'!L115='Split CS budget (H)'!$L$1,'Cumulative Cost Share Budget'!Q115,0)</f>
        <v>0</v>
      </c>
      <c r="R116" s="212">
        <f>IF('Cumulative Cost Share Budget'!L115='Split CS budget (H)'!$L$1,'Cumulative Cost Share Budget'!R115,0)</f>
        <v>0</v>
      </c>
      <c r="S116" s="61">
        <f>IF('Cumulative Cost Share Budget'!L115='Split CS budget (H)'!$L$1,'Cumulative Cost Share Budget'!S115,0)</f>
        <v>0</v>
      </c>
      <c r="T116" s="16"/>
      <c r="U116" s="324"/>
      <c r="V116" s="324"/>
      <c r="W116" s="324"/>
      <c r="X116" s="324"/>
      <c r="Y116" s="324"/>
    </row>
    <row r="117" spans="1:25" hidden="1">
      <c r="A117" s="449"/>
      <c r="B117" s="486"/>
      <c r="C117" s="480"/>
      <c r="D117" s="62" t="s">
        <v>178</v>
      </c>
      <c r="E117" s="171">
        <f>SUM(E115:E116)</f>
        <v>0</v>
      </c>
      <c r="F117" s="171">
        <f t="shared" ref="F117:I117" si="68">SUM(F115:F116)</f>
        <v>0</v>
      </c>
      <c r="G117" s="171">
        <f t="shared" si="68"/>
        <v>0</v>
      </c>
      <c r="H117" s="171">
        <f t="shared" si="68"/>
        <v>0</v>
      </c>
      <c r="I117" s="171">
        <f t="shared" si="68"/>
        <v>0</v>
      </c>
      <c r="J117" s="172">
        <f>SUM(J115:J116)</f>
        <v>0</v>
      </c>
      <c r="M117" s="215"/>
      <c r="N117" s="56"/>
      <c r="O117" s="56"/>
      <c r="P117" s="56"/>
      <c r="Q117" s="211">
        <f>IF('Cumulative Cost Share Budget'!L116='Split CS budget (H)'!$L$1,'Cumulative Cost Share Budget'!Q116,0)</f>
        <v>0</v>
      </c>
      <c r="R117" s="212">
        <f>IF('Cumulative Cost Share Budget'!L116='Split CS budget (H)'!$L$1,'Cumulative Cost Share Budget'!R116,0)</f>
        <v>0</v>
      </c>
      <c r="S117" s="61">
        <f>IF('Cumulative Cost Share Budget'!L116='Split CS budget (H)'!$L$1,'Cumulative Cost Share Budget'!S116,0)</f>
        <v>0</v>
      </c>
      <c r="T117" s="16"/>
      <c r="U117" s="323"/>
      <c r="V117" s="323"/>
      <c r="W117" s="323"/>
      <c r="X117" s="323"/>
      <c r="Y117" s="323"/>
    </row>
    <row r="118" spans="1:25" hidden="1">
      <c r="A118" s="449"/>
      <c r="B118" s="481"/>
      <c r="C118" s="480"/>
      <c r="D118" s="59"/>
      <c r="E118" s="16"/>
      <c r="F118" s="16"/>
      <c r="G118" s="16"/>
      <c r="H118" s="16"/>
      <c r="I118" s="16"/>
      <c r="J118" s="25"/>
      <c r="M118" s="215"/>
      <c r="N118" s="56"/>
      <c r="O118" s="56"/>
      <c r="P118" s="56"/>
      <c r="Q118" s="31"/>
      <c r="R118" s="56"/>
      <c r="S118" s="31"/>
      <c r="T118" s="16"/>
      <c r="U118" s="325"/>
      <c r="V118" s="326"/>
      <c r="W118" s="324"/>
      <c r="X118" s="324"/>
      <c r="Y118" s="324"/>
    </row>
    <row r="119" spans="1:25" hidden="1">
      <c r="A119" s="485">
        <f>IF('Cumulative Cost Share Budget'!$L118='Split CS budget (H)'!$L$1,'Cumulative Cost Share Budget'!A118,0)</f>
        <v>0</v>
      </c>
      <c r="B119" s="480">
        <f>IF('Cumulative Cost Share Budget'!$L118='Split CS budget (H)'!$L$1,'Cumulative Cost Share Budget'!B118,0)</f>
        <v>0</v>
      </c>
      <c r="C119" s="481"/>
      <c r="D119" s="33" t="s">
        <v>123</v>
      </c>
      <c r="E119" s="76">
        <f>ROUND($R119*$S119,6)</f>
        <v>0</v>
      </c>
      <c r="F119" s="76">
        <f>ROUND($R120*$S120,6)</f>
        <v>0</v>
      </c>
      <c r="G119" s="76">
        <f>ROUND($R121*$S121,6)</f>
        <v>0</v>
      </c>
      <c r="H119" s="76">
        <f>ROUND($R122*$S122,6)</f>
        <v>0</v>
      </c>
      <c r="I119" s="76">
        <f>ROUND($R123*$S123,6)</f>
        <v>0</v>
      </c>
      <c r="J119" s="46"/>
      <c r="M119" s="133">
        <f>IF('Cumulative Cost Share Budget'!L118='Split CS budget (H)'!$L$1,'Cumulative Cost Share Budget'!M118,0)</f>
        <v>0</v>
      </c>
      <c r="N119" s="214">
        <f>IF('Cumulative Cost Share Budget'!L118='Split CS budget (H)'!$L$1,'Cumulative Cost Share Budget'!N118,0)</f>
        <v>0</v>
      </c>
      <c r="O119" s="214">
        <f>IF('Cumulative Cost Share Budget'!$L118='Split CS budget (H)'!$L$1,'Cumulative Cost Share Budget'!O118,0)</f>
        <v>0</v>
      </c>
      <c r="P119" s="209">
        <f>IF('Cumulative Cost Share Budget'!L118='Split CS budget (H)'!$L$1,'Cumulative Cost Share Budget'!P118,0)</f>
        <v>0</v>
      </c>
      <c r="Q119" s="211">
        <f>IF('Cumulative Cost Share Budget'!L118='Split CS budget (H)'!$L$1,'Cumulative Cost Share Budget'!Q118,0)</f>
        <v>0</v>
      </c>
      <c r="R119" s="212">
        <f>IF('Cumulative Cost Share Budget'!L118='Split CS budget (H)'!$L$1,'Cumulative Cost Share Budget'!R118,0)</f>
        <v>0</v>
      </c>
      <c r="S119" s="61">
        <f>IF('Cumulative Cost Share Budget'!L118='Split CS budget (H)'!$L$1,'Cumulative Cost Share Budget'!S118,0)</f>
        <v>0</v>
      </c>
      <c r="T119" s="2"/>
      <c r="U119" s="323">
        <f>IFERROR((E122+E123)/E121,0)</f>
        <v>0</v>
      </c>
      <c r="V119" s="323">
        <f t="shared" ref="V119:Y119" si="69">IFERROR((F122+F123)/F121,0)</f>
        <v>0</v>
      </c>
      <c r="W119" s="323">
        <f t="shared" si="69"/>
        <v>0</v>
      </c>
      <c r="X119" s="323">
        <f t="shared" si="69"/>
        <v>0</v>
      </c>
      <c r="Y119" s="323">
        <f t="shared" si="69"/>
        <v>0</v>
      </c>
    </row>
    <row r="120" spans="1:25" hidden="1">
      <c r="A120" s="493">
        <f>IF('Cumulative Cost Share Budget'!$L119='Split CS budget (H)'!$L$1,'Cumulative Cost Share Budget'!A119,0)</f>
        <v>0</v>
      </c>
      <c r="B120" s="545">
        <f>IF('Cumulative Cost Share Budget'!$L119='Split CS budget (H)'!$L$1,'Cumulative Cost Share Budget'!B119,0)</f>
        <v>0</v>
      </c>
      <c r="C120" s="480"/>
      <c r="D120" s="59" t="s">
        <v>15</v>
      </c>
      <c r="E120" s="52">
        <f>ROUND((N119+O119)*E119*Q119,0)</f>
        <v>0</v>
      </c>
      <c r="F120" s="52">
        <f>ROUND((N119+O119)*F119*Q119*Q120,0)</f>
        <v>0</v>
      </c>
      <c r="G120" s="52">
        <f>ROUND((N119+O119)*G119*Q119*Q120*Q121,0)</f>
        <v>0</v>
      </c>
      <c r="H120" s="52">
        <f>ROUND((N119+O119)*H119*Q119*Q120*Q121*Q122,0)</f>
        <v>0</v>
      </c>
      <c r="I120" s="52">
        <f>ROUND((N119+O119)*I119*Q119*Q120*Q121*Q122*Q123,0)</f>
        <v>0</v>
      </c>
      <c r="J120" s="158">
        <f>SUM(E120:I120)</f>
        <v>0</v>
      </c>
      <c r="M120" s="215"/>
      <c r="N120" s="56"/>
      <c r="O120" s="56"/>
      <c r="P120" s="56"/>
      <c r="Q120" s="211">
        <f>IF('Cumulative Cost Share Budget'!L119='Split CS budget (H)'!$L$1,'Cumulative Cost Share Budget'!Q119,0)</f>
        <v>0</v>
      </c>
      <c r="R120" s="212">
        <f>IF('Cumulative Cost Share Budget'!L119='Split CS budget (H)'!$L$1,'Cumulative Cost Share Budget'!R119,0)</f>
        <v>0</v>
      </c>
      <c r="S120" s="61">
        <f>IF('Cumulative Cost Share Budget'!L119='Split CS budget (H)'!$L$1,'Cumulative Cost Share Budget'!S119,0)</f>
        <v>0</v>
      </c>
      <c r="T120" s="16"/>
      <c r="U120" s="324"/>
      <c r="V120" s="324"/>
      <c r="W120" s="324"/>
      <c r="X120" s="324"/>
      <c r="Y120" s="324"/>
    </row>
    <row r="121" spans="1:25" hidden="1">
      <c r="A121" s="449"/>
      <c r="B121" s="486"/>
      <c r="C121" s="480"/>
      <c r="D121" s="59" t="s">
        <v>30</v>
      </c>
      <c r="E121" s="52">
        <f>ROUND(E120*$Q$2,0)</f>
        <v>0</v>
      </c>
      <c r="F121" s="52">
        <f t="shared" ref="F121:I121" si="70">ROUND(F120*$Q$2,0)</f>
        <v>0</v>
      </c>
      <c r="G121" s="52">
        <f t="shared" si="70"/>
        <v>0</v>
      </c>
      <c r="H121" s="52">
        <f t="shared" si="70"/>
        <v>0</v>
      </c>
      <c r="I121" s="52">
        <f t="shared" si="70"/>
        <v>0</v>
      </c>
      <c r="J121" s="158">
        <f>SUM(E121:I121)</f>
        <v>0</v>
      </c>
      <c r="M121" s="215"/>
      <c r="N121" s="56"/>
      <c r="O121" s="56"/>
      <c r="P121" s="56"/>
      <c r="Q121" s="211">
        <f>IF('Cumulative Cost Share Budget'!L120='Split CS budget (H)'!$L$1,'Cumulative Cost Share Budget'!Q120,0)</f>
        <v>0</v>
      </c>
      <c r="R121" s="212">
        <f>IF('Cumulative Cost Share Budget'!L120='Split CS budget (H)'!$L$1,'Cumulative Cost Share Budget'!R120,0)</f>
        <v>0</v>
      </c>
      <c r="S121" s="61">
        <f>IF('Cumulative Cost Share Budget'!L120='Split CS budget (H)'!$L$1,'Cumulative Cost Share Budget'!S120,0)</f>
        <v>0</v>
      </c>
      <c r="T121" s="16"/>
      <c r="U121" s="323"/>
      <c r="V121" s="323"/>
      <c r="W121" s="323"/>
      <c r="X121" s="323"/>
      <c r="Y121" s="323"/>
    </row>
    <row r="122" spans="1:25" ht="15" hidden="1">
      <c r="A122" s="449"/>
      <c r="B122" s="486"/>
      <c r="C122" s="480"/>
      <c r="D122" s="59" t="s">
        <v>29</v>
      </c>
      <c r="E122" s="170">
        <f>ROUND(R$5*E119,0)</f>
        <v>0</v>
      </c>
      <c r="F122" s="170">
        <f t="shared" ref="F122:I122" si="71">ROUND(S$5*F119,0)</f>
        <v>0</v>
      </c>
      <c r="G122" s="170">
        <f t="shared" si="71"/>
        <v>0</v>
      </c>
      <c r="H122" s="170">
        <f t="shared" si="71"/>
        <v>0</v>
      </c>
      <c r="I122" s="170">
        <f t="shared" si="71"/>
        <v>0</v>
      </c>
      <c r="J122" s="167">
        <f>SUM(E122:I122)</f>
        <v>0</v>
      </c>
      <c r="M122" s="215"/>
      <c r="N122" s="56"/>
      <c r="O122" s="56"/>
      <c r="P122" s="56"/>
      <c r="Q122" s="211">
        <f>IF('Cumulative Cost Share Budget'!L121='Split CS budget (H)'!$L$1,'Cumulative Cost Share Budget'!Q121,0)</f>
        <v>0</v>
      </c>
      <c r="R122" s="212">
        <f>IF('Cumulative Cost Share Budget'!L121='Split CS budget (H)'!$L$1,'Cumulative Cost Share Budget'!R121,0)</f>
        <v>0</v>
      </c>
      <c r="S122" s="61">
        <f>IF('Cumulative Cost Share Budget'!L121='Split CS budget (H)'!$L$1,'Cumulative Cost Share Budget'!S121,0)</f>
        <v>0</v>
      </c>
      <c r="T122" s="16"/>
      <c r="U122" s="324"/>
      <c r="V122" s="324"/>
      <c r="W122" s="324"/>
      <c r="X122" s="324"/>
      <c r="Y122" s="324"/>
    </row>
    <row r="123" spans="1:25" hidden="1">
      <c r="A123" s="449"/>
      <c r="B123" s="486"/>
      <c r="C123" s="480"/>
      <c r="D123" s="62" t="s">
        <v>178</v>
      </c>
      <c r="E123" s="171">
        <f>SUM(E121:E122)</f>
        <v>0</v>
      </c>
      <c r="F123" s="171">
        <f t="shared" ref="F123:I123" si="72">SUM(F121:F122)</f>
        <v>0</v>
      </c>
      <c r="G123" s="171">
        <f t="shared" si="72"/>
        <v>0</v>
      </c>
      <c r="H123" s="171">
        <f t="shared" si="72"/>
        <v>0</v>
      </c>
      <c r="I123" s="171">
        <f t="shared" si="72"/>
        <v>0</v>
      </c>
      <c r="J123" s="172">
        <f>SUM(J121:J122)</f>
        <v>0</v>
      </c>
      <c r="M123" s="215"/>
      <c r="N123" s="56"/>
      <c r="O123" s="56"/>
      <c r="P123" s="56"/>
      <c r="Q123" s="211">
        <f>IF('Cumulative Cost Share Budget'!L122='Split CS budget (H)'!$L$1,'Cumulative Cost Share Budget'!Q122,0)</f>
        <v>0</v>
      </c>
      <c r="R123" s="212">
        <f>IF('Cumulative Cost Share Budget'!L122='Split CS budget (H)'!$L$1,'Cumulative Cost Share Budget'!R122,0)</f>
        <v>0</v>
      </c>
      <c r="S123" s="61">
        <f>IF('Cumulative Cost Share Budget'!L122='Split CS budget (H)'!$L$1,'Cumulative Cost Share Budget'!S122,0)</f>
        <v>0</v>
      </c>
      <c r="T123" s="16"/>
      <c r="U123" s="323"/>
      <c r="V123" s="323"/>
      <c r="W123" s="323"/>
      <c r="X123" s="323"/>
      <c r="Y123" s="323"/>
    </row>
    <row r="124" spans="1:25" hidden="1">
      <c r="A124" s="449"/>
      <c r="B124" s="481"/>
      <c r="C124" s="480"/>
      <c r="D124" s="59"/>
      <c r="E124" s="16"/>
      <c r="F124" s="16"/>
      <c r="G124" s="16"/>
      <c r="H124" s="16"/>
      <c r="I124" s="16"/>
      <c r="J124" s="25"/>
      <c r="M124" s="215"/>
      <c r="N124" s="56"/>
      <c r="O124" s="56"/>
      <c r="P124" s="56"/>
      <c r="Q124" s="31"/>
      <c r="R124" s="56"/>
      <c r="S124" s="31"/>
      <c r="T124" s="16"/>
      <c r="U124" s="325"/>
      <c r="V124" s="326"/>
      <c r="W124" s="324"/>
      <c r="X124" s="324"/>
      <c r="Y124" s="324"/>
    </row>
    <row r="125" spans="1:25" hidden="1">
      <c r="A125" s="485">
        <f>IF('Cumulative Cost Share Budget'!$L124='Split CS budget (H)'!$L$1,'Cumulative Cost Share Budget'!A124,0)</f>
        <v>0</v>
      </c>
      <c r="B125" s="480">
        <f>IF('Cumulative Cost Share Budget'!$L124='Split CS budget (H)'!$L$1,'Cumulative Cost Share Budget'!B124,0)</f>
        <v>0</v>
      </c>
      <c r="C125" s="481"/>
      <c r="D125" s="33" t="s">
        <v>123</v>
      </c>
      <c r="E125" s="76">
        <f>ROUND($R125*$S125,6)</f>
        <v>0</v>
      </c>
      <c r="F125" s="76">
        <f>ROUND($R126*$S126,6)</f>
        <v>0</v>
      </c>
      <c r="G125" s="76">
        <f>ROUND($R127*$S127,6)</f>
        <v>0</v>
      </c>
      <c r="H125" s="76">
        <f>ROUND($R128*$S128,6)</f>
        <v>0</v>
      </c>
      <c r="I125" s="76">
        <f>ROUND($R129*$S129,6)</f>
        <v>0</v>
      </c>
      <c r="J125" s="46"/>
      <c r="M125" s="133">
        <f>IF('Cumulative Cost Share Budget'!L124='Split CS budget (H)'!$L$1,'Cumulative Cost Share Budget'!M124,0)</f>
        <v>0</v>
      </c>
      <c r="N125" s="214">
        <f>IF('Cumulative Cost Share Budget'!L124='Split CS budget (H)'!$L$1,'Cumulative Cost Share Budget'!N124,0)</f>
        <v>0</v>
      </c>
      <c r="O125" s="214">
        <f>IF('Cumulative Cost Share Budget'!$L124='Split CS budget (H)'!$L$1,'Cumulative Cost Share Budget'!O124,0)</f>
        <v>0</v>
      </c>
      <c r="P125" s="209">
        <f>IF('Cumulative Cost Share Budget'!L124='Split CS budget (H)'!$L$1,'Cumulative Cost Share Budget'!P124,0)</f>
        <v>0</v>
      </c>
      <c r="Q125" s="211">
        <f>IF('Cumulative Cost Share Budget'!L124='Split CS budget (H)'!$L$1,'Cumulative Cost Share Budget'!Q124,0)</f>
        <v>0</v>
      </c>
      <c r="R125" s="212">
        <f>IF('Cumulative Cost Share Budget'!L124='Split CS budget (H)'!$L$1,'Cumulative Cost Share Budget'!R124,0)</f>
        <v>0</v>
      </c>
      <c r="S125" s="61">
        <f>IF('Cumulative Cost Share Budget'!L124='Split CS budget (H)'!$L$1,'Cumulative Cost Share Budget'!S124,0)</f>
        <v>0</v>
      </c>
      <c r="T125" s="2"/>
      <c r="U125" s="323">
        <f>IFERROR((E128+E129)/E127,0)</f>
        <v>0</v>
      </c>
      <c r="V125" s="323">
        <f t="shared" ref="V125:Y125" si="73">IFERROR((F128+F129)/F127,0)</f>
        <v>0</v>
      </c>
      <c r="W125" s="323">
        <f t="shared" si="73"/>
        <v>0</v>
      </c>
      <c r="X125" s="323">
        <f t="shared" si="73"/>
        <v>0</v>
      </c>
      <c r="Y125" s="323">
        <f t="shared" si="73"/>
        <v>0</v>
      </c>
    </row>
    <row r="126" spans="1:25" hidden="1">
      <c r="A126" s="493">
        <f>IF('Cumulative Cost Share Budget'!$L125='Split CS budget (H)'!$L$1,'Cumulative Cost Share Budget'!A125,0)</f>
        <v>0</v>
      </c>
      <c r="B126" s="545">
        <f>IF('Cumulative Cost Share Budget'!$L125='Split CS budget (H)'!$L$1,'Cumulative Cost Share Budget'!B125,0)</f>
        <v>0</v>
      </c>
      <c r="C126" s="480"/>
      <c r="D126" s="59" t="s">
        <v>15</v>
      </c>
      <c r="E126" s="52">
        <f>ROUND((N125+O125)*E125*Q125,0)</f>
        <v>0</v>
      </c>
      <c r="F126" s="52">
        <f>ROUND((N125+O125)*F125*Q125*Q126,0)</f>
        <v>0</v>
      </c>
      <c r="G126" s="52">
        <f>ROUND((N125+O125)*G125*Q125*Q126*Q127,0)</f>
        <v>0</v>
      </c>
      <c r="H126" s="52">
        <f>ROUND((N125+O125)*H125*Q125*Q126*Q127*Q128,0)</f>
        <v>0</v>
      </c>
      <c r="I126" s="52">
        <f>ROUND((N125+O125)*I125*Q125*Q126*Q127*Q128*Q129,0)</f>
        <v>0</v>
      </c>
      <c r="J126" s="158">
        <f>SUM(E126:I126)</f>
        <v>0</v>
      </c>
      <c r="M126" s="215"/>
      <c r="N126" s="56"/>
      <c r="O126" s="56"/>
      <c r="P126" s="56"/>
      <c r="Q126" s="211">
        <f>IF('Cumulative Cost Share Budget'!L125='Split CS budget (H)'!$L$1,'Cumulative Cost Share Budget'!Q125,0)</f>
        <v>0</v>
      </c>
      <c r="R126" s="212">
        <f>IF('Cumulative Cost Share Budget'!L125='Split CS budget (H)'!$L$1,'Cumulative Cost Share Budget'!R125,0)</f>
        <v>0</v>
      </c>
      <c r="S126" s="61">
        <f>IF('Cumulative Cost Share Budget'!L125='Split CS budget (H)'!$L$1,'Cumulative Cost Share Budget'!S125,0)</f>
        <v>0</v>
      </c>
      <c r="T126" s="16"/>
      <c r="U126" s="324"/>
      <c r="V126" s="324"/>
      <c r="W126" s="324"/>
      <c r="X126" s="324"/>
      <c r="Y126" s="324"/>
    </row>
    <row r="127" spans="1:25" hidden="1">
      <c r="A127" s="449"/>
      <c r="B127" s="486"/>
      <c r="C127" s="480"/>
      <c r="D127" s="59" t="s">
        <v>30</v>
      </c>
      <c r="E127" s="52">
        <f>ROUND(E126*$Q$2,0)</f>
        <v>0</v>
      </c>
      <c r="F127" s="52">
        <f t="shared" ref="F127:I127" si="74">ROUND(F126*$Q$2,0)</f>
        <v>0</v>
      </c>
      <c r="G127" s="52">
        <f t="shared" si="74"/>
        <v>0</v>
      </c>
      <c r="H127" s="52">
        <f t="shared" si="74"/>
        <v>0</v>
      </c>
      <c r="I127" s="52">
        <f t="shared" si="74"/>
        <v>0</v>
      </c>
      <c r="J127" s="158">
        <f>SUM(E127:I127)</f>
        <v>0</v>
      </c>
      <c r="M127" s="215"/>
      <c r="N127" s="56"/>
      <c r="O127" s="56"/>
      <c r="P127" s="56"/>
      <c r="Q127" s="211">
        <f>IF('Cumulative Cost Share Budget'!L126='Split CS budget (H)'!$L$1,'Cumulative Cost Share Budget'!Q126,0)</f>
        <v>0</v>
      </c>
      <c r="R127" s="212">
        <f>IF('Cumulative Cost Share Budget'!L126='Split CS budget (H)'!$L$1,'Cumulative Cost Share Budget'!R126,0)</f>
        <v>0</v>
      </c>
      <c r="S127" s="61">
        <f>IF('Cumulative Cost Share Budget'!L126='Split CS budget (H)'!$L$1,'Cumulative Cost Share Budget'!S126,0)</f>
        <v>0</v>
      </c>
      <c r="T127" s="16"/>
      <c r="U127" s="323"/>
      <c r="V127" s="323"/>
      <c r="W127" s="323"/>
      <c r="X127" s="323"/>
      <c r="Y127" s="323"/>
    </row>
    <row r="128" spans="1:25" ht="15" hidden="1">
      <c r="A128" s="449"/>
      <c r="B128" s="486"/>
      <c r="C128" s="480"/>
      <c r="D128" s="59" t="s">
        <v>29</v>
      </c>
      <c r="E128" s="170">
        <f>ROUND(R$5*E125,0)</f>
        <v>0</v>
      </c>
      <c r="F128" s="170">
        <f t="shared" ref="F128:I128" si="75">ROUND(S$5*F125,0)</f>
        <v>0</v>
      </c>
      <c r="G128" s="170">
        <f t="shared" si="75"/>
        <v>0</v>
      </c>
      <c r="H128" s="170">
        <f t="shared" si="75"/>
        <v>0</v>
      </c>
      <c r="I128" s="170">
        <f t="shared" si="75"/>
        <v>0</v>
      </c>
      <c r="J128" s="167">
        <f>SUM(E128:I128)</f>
        <v>0</v>
      </c>
      <c r="M128" s="215"/>
      <c r="N128" s="56"/>
      <c r="O128" s="56"/>
      <c r="P128" s="56"/>
      <c r="Q128" s="211">
        <f>IF('Cumulative Cost Share Budget'!L127='Split CS budget (H)'!$L$1,'Cumulative Cost Share Budget'!Q127,0)</f>
        <v>0</v>
      </c>
      <c r="R128" s="212">
        <f>IF('Cumulative Cost Share Budget'!L127='Split CS budget (H)'!$L$1,'Cumulative Cost Share Budget'!R127,0)</f>
        <v>0</v>
      </c>
      <c r="S128" s="61">
        <f>IF('Cumulative Cost Share Budget'!L127='Split CS budget (H)'!$L$1,'Cumulative Cost Share Budget'!S127,0)</f>
        <v>0</v>
      </c>
      <c r="T128" s="16"/>
      <c r="U128" s="324"/>
      <c r="V128" s="324"/>
      <c r="W128" s="324"/>
      <c r="X128" s="324"/>
      <c r="Y128" s="324"/>
    </row>
    <row r="129" spans="1:25" hidden="1">
      <c r="A129" s="449"/>
      <c r="B129" s="486"/>
      <c r="C129" s="480"/>
      <c r="D129" s="62" t="s">
        <v>178</v>
      </c>
      <c r="E129" s="171">
        <f>SUM(E127:E128)</f>
        <v>0</v>
      </c>
      <c r="F129" s="171">
        <f t="shared" ref="F129:I129" si="76">SUM(F127:F128)</f>
        <v>0</v>
      </c>
      <c r="G129" s="171">
        <f t="shared" si="76"/>
        <v>0</v>
      </c>
      <c r="H129" s="171">
        <f t="shared" si="76"/>
        <v>0</v>
      </c>
      <c r="I129" s="171">
        <f t="shared" si="76"/>
        <v>0</v>
      </c>
      <c r="J129" s="172">
        <f>SUM(J127:J128)</f>
        <v>0</v>
      </c>
      <c r="M129" s="215"/>
      <c r="N129" s="56"/>
      <c r="O129" s="56"/>
      <c r="P129" s="56"/>
      <c r="Q129" s="211">
        <f>IF('Cumulative Cost Share Budget'!L128='Split CS budget (H)'!$L$1,'Cumulative Cost Share Budget'!Q128,0)</f>
        <v>0</v>
      </c>
      <c r="R129" s="212">
        <f>IF('Cumulative Cost Share Budget'!L128='Split CS budget (H)'!$L$1,'Cumulative Cost Share Budget'!R128,0)</f>
        <v>0</v>
      </c>
      <c r="S129" s="61">
        <f>IF('Cumulative Cost Share Budget'!L128='Split CS budget (H)'!$L$1,'Cumulative Cost Share Budget'!S128,0)</f>
        <v>0</v>
      </c>
      <c r="T129" s="16"/>
      <c r="U129" s="323"/>
      <c r="V129" s="323"/>
      <c r="W129" s="323"/>
      <c r="X129" s="323"/>
      <c r="Y129" s="323"/>
    </row>
    <row r="130" spans="1:25" hidden="1">
      <c r="A130" s="449"/>
      <c r="B130" s="481"/>
      <c r="C130" s="480"/>
      <c r="D130" s="59"/>
      <c r="E130" s="16"/>
      <c r="F130" s="16"/>
      <c r="G130" s="16"/>
      <c r="H130" s="16"/>
      <c r="I130" s="16"/>
      <c r="J130" s="25"/>
      <c r="M130" s="215"/>
      <c r="N130" s="56"/>
      <c r="O130" s="56"/>
      <c r="P130" s="56"/>
      <c r="Q130" s="31"/>
      <c r="R130" s="56"/>
      <c r="S130" s="31"/>
      <c r="T130" s="16"/>
      <c r="U130" s="325"/>
      <c r="V130" s="326"/>
      <c r="W130" s="324"/>
      <c r="X130" s="324"/>
      <c r="Y130" s="324"/>
    </row>
    <row r="131" spans="1:25" hidden="1">
      <c r="A131" s="485">
        <f>IF('Cumulative Cost Share Budget'!$L130='Split CS budget (H)'!$L$1,'Cumulative Cost Share Budget'!A130,0)</f>
        <v>0</v>
      </c>
      <c r="B131" s="480">
        <f>IF('Cumulative Cost Share Budget'!$L130='Split CS budget (H)'!$L$1,'Cumulative Cost Share Budget'!B130,0)</f>
        <v>0</v>
      </c>
      <c r="C131" s="481"/>
      <c r="D131" s="33" t="s">
        <v>123</v>
      </c>
      <c r="E131" s="76">
        <f>ROUND($R131*$S131,6)</f>
        <v>0</v>
      </c>
      <c r="F131" s="76">
        <f>ROUND($R132*$S132,6)</f>
        <v>0</v>
      </c>
      <c r="G131" s="76">
        <f>ROUND($R133*$S133,6)</f>
        <v>0</v>
      </c>
      <c r="H131" s="76">
        <f>ROUND($R134*$S134,6)</f>
        <v>0</v>
      </c>
      <c r="I131" s="76">
        <f>ROUND($R135*$S135,6)</f>
        <v>0</v>
      </c>
      <c r="J131" s="46"/>
      <c r="M131" s="133">
        <f>IF('Cumulative Cost Share Budget'!L130='Split CS budget (H)'!$L$1,'Cumulative Cost Share Budget'!M130,0)</f>
        <v>0</v>
      </c>
      <c r="N131" s="214">
        <f>IF('Cumulative Cost Share Budget'!L130='Split CS budget (H)'!$L$1,'Cumulative Cost Share Budget'!N130,0)</f>
        <v>0</v>
      </c>
      <c r="O131" s="214">
        <f>IF('Cumulative Cost Share Budget'!$L130='Split CS budget (H)'!$L$1,'Cumulative Cost Share Budget'!O130,0)</f>
        <v>0</v>
      </c>
      <c r="P131" s="209">
        <f>IF('Cumulative Cost Share Budget'!L130='Split CS budget (H)'!$L$1,'Cumulative Cost Share Budget'!P130,0)</f>
        <v>0</v>
      </c>
      <c r="Q131" s="211">
        <f>IF('Cumulative Cost Share Budget'!L130='Split CS budget (H)'!$L$1,'Cumulative Cost Share Budget'!Q130,0)</f>
        <v>0</v>
      </c>
      <c r="R131" s="212">
        <f>IF('Cumulative Cost Share Budget'!L130='Split CS budget (H)'!$L$1,'Cumulative Cost Share Budget'!R130,0)</f>
        <v>0</v>
      </c>
      <c r="S131" s="61">
        <f>IF('Cumulative Cost Share Budget'!L130='Split CS budget (H)'!$L$1,'Cumulative Cost Share Budget'!S130,0)</f>
        <v>0</v>
      </c>
      <c r="T131" s="2"/>
      <c r="U131" s="323">
        <f>IFERROR((E134+E135)/E133,0)</f>
        <v>0</v>
      </c>
      <c r="V131" s="323">
        <f t="shared" ref="V131:Y131" si="77">IFERROR((F134+F135)/F133,0)</f>
        <v>0</v>
      </c>
      <c r="W131" s="323">
        <f t="shared" si="77"/>
        <v>0</v>
      </c>
      <c r="X131" s="323">
        <f t="shared" si="77"/>
        <v>0</v>
      </c>
      <c r="Y131" s="323">
        <f t="shared" si="77"/>
        <v>0</v>
      </c>
    </row>
    <row r="132" spans="1:25" hidden="1">
      <c r="A132" s="493">
        <f>IF('Cumulative Cost Share Budget'!$L131='Split CS budget (H)'!$L$1,'Cumulative Cost Share Budget'!A131,0)</f>
        <v>0</v>
      </c>
      <c r="B132" s="545">
        <f>IF('Cumulative Cost Share Budget'!$L131='Split CS budget (H)'!$L$1,'Cumulative Cost Share Budget'!B131,0)</f>
        <v>0</v>
      </c>
      <c r="C132" s="480"/>
      <c r="D132" s="59" t="s">
        <v>15</v>
      </c>
      <c r="E132" s="52">
        <f>ROUND((N131+O131)*E131*Q131,0)</f>
        <v>0</v>
      </c>
      <c r="F132" s="52">
        <f>ROUND((N131+O131)*F131*Q131*Q132,0)</f>
        <v>0</v>
      </c>
      <c r="G132" s="52">
        <f>ROUND((N131+O131)*G131*Q131*Q132*Q133,0)</f>
        <v>0</v>
      </c>
      <c r="H132" s="52">
        <f>ROUND((N131+O131)*H131*Q131*Q132*Q133*Q134,0)</f>
        <v>0</v>
      </c>
      <c r="I132" s="52">
        <f>ROUND((N131+O131)*I131*Q131*Q132*Q133*Q134*Q135,0)</f>
        <v>0</v>
      </c>
      <c r="J132" s="158">
        <f>SUM(E132:I132)</f>
        <v>0</v>
      </c>
      <c r="M132" s="215"/>
      <c r="N132" s="56"/>
      <c r="O132" s="56"/>
      <c r="P132" s="56"/>
      <c r="Q132" s="211">
        <f>IF('Cumulative Cost Share Budget'!L131='Split CS budget (H)'!$L$1,'Cumulative Cost Share Budget'!Q131,0)</f>
        <v>0</v>
      </c>
      <c r="R132" s="212">
        <f>IF('Cumulative Cost Share Budget'!L131='Split CS budget (H)'!$L$1,'Cumulative Cost Share Budget'!R131,0)</f>
        <v>0</v>
      </c>
      <c r="S132" s="61">
        <f>IF('Cumulative Cost Share Budget'!L131='Split CS budget (H)'!$L$1,'Cumulative Cost Share Budget'!S131,0)</f>
        <v>0</v>
      </c>
      <c r="T132" s="16"/>
      <c r="U132" s="324"/>
      <c r="V132" s="324"/>
      <c r="W132" s="324"/>
      <c r="X132" s="324"/>
      <c r="Y132" s="324"/>
    </row>
    <row r="133" spans="1:25" hidden="1">
      <c r="A133" s="449"/>
      <c r="B133" s="486"/>
      <c r="C133" s="480"/>
      <c r="D133" s="59" t="s">
        <v>30</v>
      </c>
      <c r="E133" s="52">
        <f>ROUND(E132*$Q$2,0)</f>
        <v>0</v>
      </c>
      <c r="F133" s="52">
        <f t="shared" ref="F133:I133" si="78">ROUND(F132*$Q$2,0)</f>
        <v>0</v>
      </c>
      <c r="G133" s="52">
        <f t="shared" si="78"/>
        <v>0</v>
      </c>
      <c r="H133" s="52">
        <f t="shared" si="78"/>
        <v>0</v>
      </c>
      <c r="I133" s="52">
        <f t="shared" si="78"/>
        <v>0</v>
      </c>
      <c r="J133" s="158">
        <f>SUM(E133:I133)</f>
        <v>0</v>
      </c>
      <c r="M133" s="215"/>
      <c r="N133" s="56"/>
      <c r="O133" s="56"/>
      <c r="P133" s="56"/>
      <c r="Q133" s="211">
        <f>IF('Cumulative Cost Share Budget'!L132='Split CS budget (H)'!$L$1,'Cumulative Cost Share Budget'!Q132,0)</f>
        <v>0</v>
      </c>
      <c r="R133" s="212">
        <f>IF('Cumulative Cost Share Budget'!L132='Split CS budget (H)'!$L$1,'Cumulative Cost Share Budget'!R132,0)</f>
        <v>0</v>
      </c>
      <c r="S133" s="61">
        <f>IF('Cumulative Cost Share Budget'!L132='Split CS budget (H)'!$L$1,'Cumulative Cost Share Budget'!S132,0)</f>
        <v>0</v>
      </c>
      <c r="T133" s="16"/>
      <c r="U133" s="323"/>
      <c r="V133" s="323"/>
      <c r="W133" s="323"/>
      <c r="X133" s="323"/>
      <c r="Y133" s="323"/>
    </row>
    <row r="134" spans="1:25" ht="15" hidden="1">
      <c r="A134" s="449"/>
      <c r="B134" s="486"/>
      <c r="C134" s="480"/>
      <c r="D134" s="59" t="s">
        <v>29</v>
      </c>
      <c r="E134" s="170">
        <f>ROUND(R$5*E131,0)</f>
        <v>0</v>
      </c>
      <c r="F134" s="170">
        <f t="shared" ref="F134:I134" si="79">ROUND(S$5*F131,0)</f>
        <v>0</v>
      </c>
      <c r="G134" s="170">
        <f t="shared" si="79"/>
        <v>0</v>
      </c>
      <c r="H134" s="170">
        <f t="shared" si="79"/>
        <v>0</v>
      </c>
      <c r="I134" s="170">
        <f t="shared" si="79"/>
        <v>0</v>
      </c>
      <c r="J134" s="167">
        <f>SUM(E134:I134)</f>
        <v>0</v>
      </c>
      <c r="M134" s="215"/>
      <c r="N134" s="56"/>
      <c r="O134" s="56"/>
      <c r="P134" s="56"/>
      <c r="Q134" s="211">
        <f>IF('Cumulative Cost Share Budget'!L133='Split CS budget (H)'!$L$1,'Cumulative Cost Share Budget'!Q133,0)</f>
        <v>0</v>
      </c>
      <c r="R134" s="212">
        <f>IF('Cumulative Cost Share Budget'!L133='Split CS budget (H)'!$L$1,'Cumulative Cost Share Budget'!R133,0)</f>
        <v>0</v>
      </c>
      <c r="S134" s="61">
        <f>IF('Cumulative Cost Share Budget'!L133='Split CS budget (H)'!$L$1,'Cumulative Cost Share Budget'!S133,0)</f>
        <v>0</v>
      </c>
      <c r="T134" s="16"/>
      <c r="U134" s="324"/>
      <c r="V134" s="324"/>
      <c r="W134" s="324"/>
      <c r="X134" s="324"/>
      <c r="Y134" s="324"/>
    </row>
    <row r="135" spans="1:25" hidden="1">
      <c r="A135" s="449"/>
      <c r="B135" s="486"/>
      <c r="C135" s="480"/>
      <c r="D135" s="62" t="s">
        <v>178</v>
      </c>
      <c r="E135" s="171">
        <f>SUM(E133:E134)</f>
        <v>0</v>
      </c>
      <c r="F135" s="171">
        <f t="shared" ref="F135:I135" si="80">SUM(F133:F134)</f>
        <v>0</v>
      </c>
      <c r="G135" s="171">
        <f t="shared" si="80"/>
        <v>0</v>
      </c>
      <c r="H135" s="171">
        <f t="shared" si="80"/>
        <v>0</v>
      </c>
      <c r="I135" s="171">
        <f t="shared" si="80"/>
        <v>0</v>
      </c>
      <c r="J135" s="172">
        <f>SUM(J133:J134)</f>
        <v>0</v>
      </c>
      <c r="M135" s="215"/>
      <c r="N135" s="56"/>
      <c r="O135" s="56"/>
      <c r="P135" s="56"/>
      <c r="Q135" s="211">
        <f>IF('Cumulative Cost Share Budget'!L134='Split CS budget (H)'!$L$1,'Cumulative Cost Share Budget'!Q134,0)</f>
        <v>0</v>
      </c>
      <c r="R135" s="212">
        <f>IF('Cumulative Cost Share Budget'!L134='Split CS budget (H)'!$L$1,'Cumulative Cost Share Budget'!R134,0)</f>
        <v>0</v>
      </c>
      <c r="S135" s="61">
        <f>IF('Cumulative Cost Share Budget'!L134='Split CS budget (H)'!$L$1,'Cumulative Cost Share Budget'!S134,0)</f>
        <v>0</v>
      </c>
      <c r="T135" s="16"/>
      <c r="U135" s="323"/>
      <c r="V135" s="323"/>
      <c r="W135" s="323"/>
      <c r="X135" s="323"/>
      <c r="Y135" s="323"/>
    </row>
    <row r="136" spans="1:25" hidden="1">
      <c r="A136" s="449"/>
      <c r="B136" s="481"/>
      <c r="C136" s="480"/>
      <c r="D136" s="59"/>
      <c r="E136" s="16"/>
      <c r="F136" s="16"/>
      <c r="G136" s="16"/>
      <c r="H136" s="16"/>
      <c r="I136" s="16"/>
      <c r="J136" s="25"/>
      <c r="M136" s="215"/>
      <c r="N136" s="56"/>
      <c r="O136" s="56"/>
      <c r="P136" s="56"/>
      <c r="Q136" s="31"/>
      <c r="R136" s="56"/>
      <c r="S136" s="31"/>
      <c r="T136" s="16"/>
      <c r="U136" s="325"/>
      <c r="V136" s="326"/>
      <c r="W136" s="324"/>
      <c r="X136" s="324"/>
      <c r="Y136" s="324"/>
    </row>
    <row r="137" spans="1:25" hidden="1">
      <c r="A137" s="485">
        <f>IF('Cumulative Cost Share Budget'!$L136='Split CS budget (H)'!$L$1,'Cumulative Cost Share Budget'!A136,0)</f>
        <v>0</v>
      </c>
      <c r="B137" s="480">
        <f>IF('Cumulative Cost Share Budget'!$L136='Split CS budget (H)'!$L$1,'Cumulative Cost Share Budget'!B136,0)</f>
        <v>0</v>
      </c>
      <c r="C137" s="481"/>
      <c r="D137" s="33" t="s">
        <v>123</v>
      </c>
      <c r="E137" s="76">
        <f>ROUND($R137*$S137,6)</f>
        <v>0</v>
      </c>
      <c r="F137" s="76">
        <f>ROUND($R138*$S138,6)</f>
        <v>0</v>
      </c>
      <c r="G137" s="76">
        <f>ROUND($R139*$S139,6)</f>
        <v>0</v>
      </c>
      <c r="H137" s="76">
        <f>ROUND($R140*$S140,6)</f>
        <v>0</v>
      </c>
      <c r="I137" s="76">
        <f>ROUND($R141*$S141,6)</f>
        <v>0</v>
      </c>
      <c r="J137" s="46"/>
      <c r="M137" s="133">
        <f>IF('Cumulative Cost Share Budget'!L136='Split CS budget (H)'!$L$1,'Cumulative Cost Share Budget'!M136,0)</f>
        <v>0</v>
      </c>
      <c r="N137" s="214">
        <f>IF('Cumulative Cost Share Budget'!L136='Split CS budget (H)'!$L$1,'Cumulative Cost Share Budget'!N136,0)</f>
        <v>0</v>
      </c>
      <c r="O137" s="214">
        <f>IF('Cumulative Cost Share Budget'!$L136='Split CS budget (H)'!$L$1,'Cumulative Cost Share Budget'!O136,0)</f>
        <v>0</v>
      </c>
      <c r="P137" s="209">
        <f>IF('Cumulative Cost Share Budget'!L136='Split CS budget (H)'!$L$1,'Cumulative Cost Share Budget'!P136,0)</f>
        <v>0</v>
      </c>
      <c r="Q137" s="211">
        <f>IF('Cumulative Cost Share Budget'!L136='Split CS budget (H)'!$L$1,'Cumulative Cost Share Budget'!Q136,0)</f>
        <v>0</v>
      </c>
      <c r="R137" s="212">
        <f>IF('Cumulative Cost Share Budget'!L136='Split CS budget (H)'!$L$1,'Cumulative Cost Share Budget'!R136,0)</f>
        <v>0</v>
      </c>
      <c r="S137" s="61">
        <f>IF('Cumulative Cost Share Budget'!L136='Split CS budget (H)'!$L$1,'Cumulative Cost Share Budget'!S136,0)</f>
        <v>0</v>
      </c>
      <c r="T137" s="2"/>
      <c r="U137" s="323">
        <f>IFERROR((E140+E141)/E139,0)</f>
        <v>0</v>
      </c>
      <c r="V137" s="323">
        <f t="shared" ref="V137:Y137" si="81">IFERROR((F140+F141)/F139,0)</f>
        <v>0</v>
      </c>
      <c r="W137" s="323">
        <f t="shared" si="81"/>
        <v>0</v>
      </c>
      <c r="X137" s="323">
        <f t="shared" si="81"/>
        <v>0</v>
      </c>
      <c r="Y137" s="323">
        <f t="shared" si="81"/>
        <v>0</v>
      </c>
    </row>
    <row r="138" spans="1:25" hidden="1">
      <c r="A138" s="493">
        <f>IF('Cumulative Cost Share Budget'!$L137='Split CS budget (H)'!$L$1,'Cumulative Cost Share Budget'!A137,0)</f>
        <v>0</v>
      </c>
      <c r="B138" s="545">
        <f>IF('Cumulative Cost Share Budget'!$L137='Split CS budget (H)'!$L$1,'Cumulative Cost Share Budget'!B137,0)</f>
        <v>0</v>
      </c>
      <c r="C138" s="480"/>
      <c r="D138" s="59" t="s">
        <v>15</v>
      </c>
      <c r="E138" s="52">
        <f>ROUND((N137+O137)*E137*Q137,0)</f>
        <v>0</v>
      </c>
      <c r="F138" s="52">
        <f>ROUND((N137+O137)*F137*Q137*Q138,0)</f>
        <v>0</v>
      </c>
      <c r="G138" s="52">
        <f>ROUND((N137+O137)*G137*Q137*Q138*Q139,0)</f>
        <v>0</v>
      </c>
      <c r="H138" s="52">
        <f>ROUND((N137+O137)*H137*Q137*Q138*Q139*Q140,0)</f>
        <v>0</v>
      </c>
      <c r="I138" s="52">
        <f>ROUND((N137+O137)*I137*Q137*Q138*Q139*Q140*Q141,0)</f>
        <v>0</v>
      </c>
      <c r="J138" s="158">
        <f>SUM(E138:I138)</f>
        <v>0</v>
      </c>
      <c r="M138" s="215"/>
      <c r="N138" s="56"/>
      <c r="O138" s="56"/>
      <c r="P138" s="56"/>
      <c r="Q138" s="211">
        <f>IF('Cumulative Cost Share Budget'!L137='Split CS budget (H)'!$L$1,'Cumulative Cost Share Budget'!Q137,0)</f>
        <v>0</v>
      </c>
      <c r="R138" s="212">
        <f>IF('Cumulative Cost Share Budget'!L137='Split CS budget (H)'!$L$1,'Cumulative Cost Share Budget'!R137,0)</f>
        <v>0</v>
      </c>
      <c r="S138" s="61">
        <f>IF('Cumulative Cost Share Budget'!L137='Split CS budget (H)'!$L$1,'Cumulative Cost Share Budget'!S137,0)</f>
        <v>0</v>
      </c>
      <c r="T138" s="16"/>
      <c r="U138" s="324"/>
      <c r="V138" s="324"/>
      <c r="W138" s="324"/>
      <c r="X138" s="324"/>
      <c r="Y138" s="324"/>
    </row>
    <row r="139" spans="1:25" hidden="1">
      <c r="A139" s="449"/>
      <c r="B139" s="486"/>
      <c r="C139" s="480"/>
      <c r="D139" s="59" t="s">
        <v>30</v>
      </c>
      <c r="E139" s="52">
        <f>ROUND(E138*$Q$2,0)</f>
        <v>0</v>
      </c>
      <c r="F139" s="52">
        <f t="shared" ref="F139:I139" si="82">ROUND(F138*$Q$2,0)</f>
        <v>0</v>
      </c>
      <c r="G139" s="52">
        <f t="shared" si="82"/>
        <v>0</v>
      </c>
      <c r="H139" s="52">
        <f t="shared" si="82"/>
        <v>0</v>
      </c>
      <c r="I139" s="52">
        <f t="shared" si="82"/>
        <v>0</v>
      </c>
      <c r="J139" s="158">
        <f>SUM(E139:I139)</f>
        <v>0</v>
      </c>
      <c r="M139" s="215"/>
      <c r="N139" s="56"/>
      <c r="O139" s="56"/>
      <c r="P139" s="56"/>
      <c r="Q139" s="211">
        <f>IF('Cumulative Cost Share Budget'!L138='Split CS budget (H)'!$L$1,'Cumulative Cost Share Budget'!Q138,0)</f>
        <v>0</v>
      </c>
      <c r="R139" s="212">
        <f>IF('Cumulative Cost Share Budget'!L138='Split CS budget (H)'!$L$1,'Cumulative Cost Share Budget'!R138,0)</f>
        <v>0</v>
      </c>
      <c r="S139" s="61">
        <f>IF('Cumulative Cost Share Budget'!L138='Split CS budget (H)'!$L$1,'Cumulative Cost Share Budget'!S138,0)</f>
        <v>0</v>
      </c>
      <c r="T139" s="16"/>
      <c r="U139" s="323"/>
      <c r="V139" s="323"/>
      <c r="W139" s="323"/>
      <c r="X139" s="323"/>
      <c r="Y139" s="323"/>
    </row>
    <row r="140" spans="1:25" ht="15" hidden="1">
      <c r="A140" s="449"/>
      <c r="B140" s="486"/>
      <c r="C140" s="480"/>
      <c r="D140" s="59" t="s">
        <v>29</v>
      </c>
      <c r="E140" s="170">
        <f>ROUND(R$5*E137,0)</f>
        <v>0</v>
      </c>
      <c r="F140" s="170">
        <f t="shared" ref="F140:I140" si="83">ROUND(S$5*F137,0)</f>
        <v>0</v>
      </c>
      <c r="G140" s="170">
        <f t="shared" si="83"/>
        <v>0</v>
      </c>
      <c r="H140" s="170">
        <f t="shared" si="83"/>
        <v>0</v>
      </c>
      <c r="I140" s="170">
        <f t="shared" si="83"/>
        <v>0</v>
      </c>
      <c r="J140" s="167">
        <f>SUM(E140:I140)</f>
        <v>0</v>
      </c>
      <c r="M140" s="215"/>
      <c r="N140" s="56"/>
      <c r="O140" s="56"/>
      <c r="P140" s="56"/>
      <c r="Q140" s="211">
        <f>IF('Cumulative Cost Share Budget'!L139='Split CS budget (H)'!$L$1,'Cumulative Cost Share Budget'!Q139,0)</f>
        <v>0</v>
      </c>
      <c r="R140" s="212">
        <f>IF('Cumulative Cost Share Budget'!L139='Split CS budget (H)'!$L$1,'Cumulative Cost Share Budget'!R139,0)</f>
        <v>0</v>
      </c>
      <c r="S140" s="61">
        <f>IF('Cumulative Cost Share Budget'!L139='Split CS budget (H)'!$L$1,'Cumulative Cost Share Budget'!S139,0)</f>
        <v>0</v>
      </c>
      <c r="T140" s="16"/>
      <c r="U140" s="324"/>
      <c r="V140" s="324"/>
      <c r="W140" s="324"/>
      <c r="X140" s="324"/>
      <c r="Y140" s="324"/>
    </row>
    <row r="141" spans="1:25" hidden="1">
      <c r="A141" s="449"/>
      <c r="B141" s="486"/>
      <c r="C141" s="480"/>
      <c r="D141" s="62" t="s">
        <v>178</v>
      </c>
      <c r="E141" s="171">
        <f>SUM(E139:E140)</f>
        <v>0</v>
      </c>
      <c r="F141" s="171">
        <f t="shared" ref="F141:I141" si="84">SUM(F139:F140)</f>
        <v>0</v>
      </c>
      <c r="G141" s="171">
        <f t="shared" si="84"/>
        <v>0</v>
      </c>
      <c r="H141" s="171">
        <f t="shared" si="84"/>
        <v>0</v>
      </c>
      <c r="I141" s="171">
        <f t="shared" si="84"/>
        <v>0</v>
      </c>
      <c r="J141" s="172">
        <f>SUM(J139:J140)</f>
        <v>0</v>
      </c>
      <c r="M141" s="215"/>
      <c r="N141" s="56"/>
      <c r="O141" s="56"/>
      <c r="P141" s="56"/>
      <c r="Q141" s="211">
        <f>IF('Cumulative Cost Share Budget'!L140='Split CS budget (H)'!$L$1,'Cumulative Cost Share Budget'!Q140,0)</f>
        <v>0</v>
      </c>
      <c r="R141" s="212">
        <f>IF('Cumulative Cost Share Budget'!L140='Split CS budget (H)'!$L$1,'Cumulative Cost Share Budget'!R140,0)</f>
        <v>0</v>
      </c>
      <c r="S141" s="61">
        <f>IF('Cumulative Cost Share Budget'!L140='Split CS budget (H)'!$L$1,'Cumulative Cost Share Budget'!S140,0)</f>
        <v>0</v>
      </c>
      <c r="T141" s="16"/>
      <c r="U141" s="323"/>
      <c r="V141" s="323"/>
      <c r="W141" s="323"/>
      <c r="X141" s="323"/>
      <c r="Y141" s="323"/>
    </row>
    <row r="142" spans="1:25" hidden="1">
      <c r="A142" s="449"/>
      <c r="B142" s="481"/>
      <c r="C142" s="480"/>
      <c r="D142" s="59"/>
      <c r="E142" s="16"/>
      <c r="F142" s="16"/>
      <c r="G142" s="16"/>
      <c r="H142" s="16"/>
      <c r="I142" s="16"/>
      <c r="J142" s="25"/>
      <c r="M142" s="215"/>
      <c r="N142" s="56"/>
      <c r="O142" s="56"/>
      <c r="P142" s="56"/>
      <c r="Q142" s="31"/>
      <c r="R142" s="56"/>
      <c r="S142" s="31"/>
      <c r="T142" s="16"/>
      <c r="U142" s="325"/>
      <c r="V142" s="326"/>
      <c r="W142" s="324"/>
      <c r="X142" s="324"/>
      <c r="Y142" s="324"/>
    </row>
    <row r="143" spans="1:25" hidden="1">
      <c r="A143" s="485">
        <f>IF('Cumulative Cost Share Budget'!$L142='Split CS budget (H)'!$L$1,'Cumulative Cost Share Budget'!A142,0)</f>
        <v>0</v>
      </c>
      <c r="B143" s="480">
        <f>IF('Cumulative Cost Share Budget'!$L142='Split CS budget (H)'!$L$1,'Cumulative Cost Share Budget'!B142,0)</f>
        <v>0</v>
      </c>
      <c r="C143" s="481"/>
      <c r="D143" s="33" t="s">
        <v>123</v>
      </c>
      <c r="E143" s="76">
        <f>ROUND($R143*$S143,6)</f>
        <v>0</v>
      </c>
      <c r="F143" s="76">
        <f>ROUND($R144*$S144,6)</f>
        <v>0</v>
      </c>
      <c r="G143" s="76">
        <f>ROUND($R145*$S145,6)</f>
        <v>0</v>
      </c>
      <c r="H143" s="76">
        <f>ROUND($R146*$S146,6)</f>
        <v>0</v>
      </c>
      <c r="I143" s="76">
        <f>ROUND($R147*$S147,6)</f>
        <v>0</v>
      </c>
      <c r="J143" s="46"/>
      <c r="M143" s="133">
        <f>IF('Cumulative Cost Share Budget'!L142='Split CS budget (H)'!$L$1,'Cumulative Cost Share Budget'!M142,0)</f>
        <v>0</v>
      </c>
      <c r="N143" s="214">
        <f>IF('Cumulative Cost Share Budget'!L142='Split CS budget (H)'!$L$1,'Cumulative Cost Share Budget'!N142,0)</f>
        <v>0</v>
      </c>
      <c r="O143" s="214">
        <f>IF('Cumulative Cost Share Budget'!$L142='Split CS budget (H)'!$L$1,'Cumulative Cost Share Budget'!O142,0)</f>
        <v>0</v>
      </c>
      <c r="P143" s="209">
        <f>IF('Cumulative Cost Share Budget'!L142='Split CS budget (H)'!$L$1,'Cumulative Cost Share Budget'!P142,0)</f>
        <v>0</v>
      </c>
      <c r="Q143" s="211">
        <f>IF('Cumulative Cost Share Budget'!L142='Split CS budget (H)'!$L$1,'Cumulative Cost Share Budget'!Q142,0)</f>
        <v>0</v>
      </c>
      <c r="R143" s="212">
        <f>IF('Cumulative Cost Share Budget'!L142='Split CS budget (H)'!$L$1,'Cumulative Cost Share Budget'!R142,0)</f>
        <v>0</v>
      </c>
      <c r="S143" s="61">
        <f>IF('Cumulative Cost Share Budget'!L142='Split CS budget (H)'!$L$1,'Cumulative Cost Share Budget'!S142,0)</f>
        <v>0</v>
      </c>
      <c r="T143" s="2"/>
      <c r="U143" s="323">
        <f>IFERROR((E146+E147)/E145,0)</f>
        <v>0</v>
      </c>
      <c r="V143" s="323">
        <f t="shared" ref="V143:Y143" si="85">IFERROR((F146+F147)/F145,0)</f>
        <v>0</v>
      </c>
      <c r="W143" s="323">
        <f t="shared" si="85"/>
        <v>0</v>
      </c>
      <c r="X143" s="323">
        <f t="shared" si="85"/>
        <v>0</v>
      </c>
      <c r="Y143" s="323">
        <f t="shared" si="85"/>
        <v>0</v>
      </c>
    </row>
    <row r="144" spans="1:25" hidden="1">
      <c r="A144" s="493">
        <f>IF('Cumulative Cost Share Budget'!$L143='Split CS budget (H)'!$L$1,'Cumulative Cost Share Budget'!A143,0)</f>
        <v>0</v>
      </c>
      <c r="B144" s="545">
        <f>IF('Cumulative Cost Share Budget'!$L143='Split CS budget (H)'!$L$1,'Cumulative Cost Share Budget'!B143,0)</f>
        <v>0</v>
      </c>
      <c r="C144" s="480"/>
      <c r="D144" s="59" t="s">
        <v>15</v>
      </c>
      <c r="E144" s="52">
        <f>ROUND((N143+O143)*E143*Q143,0)</f>
        <v>0</v>
      </c>
      <c r="F144" s="52">
        <f>ROUND((N143+O143)*F143*Q143*Q144,0)</f>
        <v>0</v>
      </c>
      <c r="G144" s="52">
        <f>ROUND((N143+O143)*G143*Q143*Q144*Q145,0)</f>
        <v>0</v>
      </c>
      <c r="H144" s="52">
        <f>ROUND((N143+O143)*H143*Q143*Q144*Q145*Q146,0)</f>
        <v>0</v>
      </c>
      <c r="I144" s="52">
        <f>ROUND((N143+O143)*I143*Q143*Q144*Q145*Q146*Q147,0)</f>
        <v>0</v>
      </c>
      <c r="J144" s="158">
        <f>SUM(E144:I144)</f>
        <v>0</v>
      </c>
      <c r="M144" s="215"/>
      <c r="N144" s="56"/>
      <c r="O144" s="56"/>
      <c r="P144" s="56"/>
      <c r="Q144" s="211">
        <f>IF('Cumulative Cost Share Budget'!L143='Split CS budget (H)'!$L$1,'Cumulative Cost Share Budget'!Q143,0)</f>
        <v>0</v>
      </c>
      <c r="R144" s="212">
        <f>IF('Cumulative Cost Share Budget'!L143='Split CS budget (H)'!$L$1,'Cumulative Cost Share Budget'!R143,0)</f>
        <v>0</v>
      </c>
      <c r="S144" s="61">
        <f>IF('Cumulative Cost Share Budget'!L143='Split CS budget (H)'!$L$1,'Cumulative Cost Share Budget'!S143,0)</f>
        <v>0</v>
      </c>
      <c r="T144" s="16"/>
      <c r="U144" s="324"/>
      <c r="V144" s="324"/>
      <c r="W144" s="324"/>
      <c r="X144" s="324"/>
      <c r="Y144" s="324"/>
    </row>
    <row r="145" spans="1:25" hidden="1">
      <c r="A145" s="449"/>
      <c r="B145" s="486"/>
      <c r="C145" s="480"/>
      <c r="D145" s="59" t="s">
        <v>30</v>
      </c>
      <c r="E145" s="52">
        <f>ROUND(E144*$Q$2,0)</f>
        <v>0</v>
      </c>
      <c r="F145" s="52">
        <f t="shared" ref="F145:I145" si="86">ROUND(F144*$Q$2,0)</f>
        <v>0</v>
      </c>
      <c r="G145" s="52">
        <f t="shared" si="86"/>
        <v>0</v>
      </c>
      <c r="H145" s="52">
        <f t="shared" si="86"/>
        <v>0</v>
      </c>
      <c r="I145" s="52">
        <f t="shared" si="86"/>
        <v>0</v>
      </c>
      <c r="J145" s="158">
        <f>SUM(E145:I145)</f>
        <v>0</v>
      </c>
      <c r="M145" s="215"/>
      <c r="N145" s="56"/>
      <c r="O145" s="56"/>
      <c r="P145" s="56"/>
      <c r="Q145" s="211">
        <f>IF('Cumulative Cost Share Budget'!L144='Split CS budget (H)'!$L$1,'Cumulative Cost Share Budget'!Q144,0)</f>
        <v>0</v>
      </c>
      <c r="R145" s="212">
        <f>IF('Cumulative Cost Share Budget'!L144='Split CS budget (H)'!$L$1,'Cumulative Cost Share Budget'!R144,0)</f>
        <v>0</v>
      </c>
      <c r="S145" s="61">
        <f>IF('Cumulative Cost Share Budget'!L144='Split CS budget (H)'!$L$1,'Cumulative Cost Share Budget'!S144,0)</f>
        <v>0</v>
      </c>
      <c r="T145" s="16"/>
      <c r="U145" s="323"/>
      <c r="V145" s="323"/>
      <c r="W145" s="323"/>
      <c r="X145" s="323"/>
      <c r="Y145" s="323"/>
    </row>
    <row r="146" spans="1:25" ht="15" hidden="1">
      <c r="A146" s="449"/>
      <c r="B146" s="486"/>
      <c r="C146" s="480"/>
      <c r="D146" s="59" t="s">
        <v>29</v>
      </c>
      <c r="E146" s="170">
        <f>ROUND(R$5*E143,0)</f>
        <v>0</v>
      </c>
      <c r="F146" s="170">
        <f t="shared" ref="F146:I146" si="87">ROUND(S$5*F143,0)</f>
        <v>0</v>
      </c>
      <c r="G146" s="170">
        <f t="shared" si="87"/>
        <v>0</v>
      </c>
      <c r="H146" s="170">
        <f t="shared" si="87"/>
        <v>0</v>
      </c>
      <c r="I146" s="170">
        <f t="shared" si="87"/>
        <v>0</v>
      </c>
      <c r="J146" s="167">
        <f>SUM(E146:I146)</f>
        <v>0</v>
      </c>
      <c r="M146" s="215"/>
      <c r="N146" s="56"/>
      <c r="O146" s="56"/>
      <c r="P146" s="56"/>
      <c r="Q146" s="211">
        <f>IF('Cumulative Cost Share Budget'!L145='Split CS budget (H)'!$L$1,'Cumulative Cost Share Budget'!Q145,0)</f>
        <v>0</v>
      </c>
      <c r="R146" s="212">
        <f>IF('Cumulative Cost Share Budget'!L145='Split CS budget (H)'!$L$1,'Cumulative Cost Share Budget'!R145,0)</f>
        <v>0</v>
      </c>
      <c r="S146" s="61">
        <f>IF('Cumulative Cost Share Budget'!L145='Split CS budget (H)'!$L$1,'Cumulative Cost Share Budget'!S145,0)</f>
        <v>0</v>
      </c>
      <c r="T146" s="16"/>
      <c r="U146" s="324"/>
      <c r="V146" s="324"/>
      <c r="W146" s="324"/>
      <c r="X146" s="324"/>
      <c r="Y146" s="324"/>
    </row>
    <row r="147" spans="1:25" hidden="1">
      <c r="A147" s="449"/>
      <c r="B147" s="486"/>
      <c r="C147" s="480"/>
      <c r="D147" s="62" t="s">
        <v>178</v>
      </c>
      <c r="E147" s="171">
        <f>SUM(E145:E146)</f>
        <v>0</v>
      </c>
      <c r="F147" s="171">
        <f t="shared" ref="F147:I147" si="88">SUM(F145:F146)</f>
        <v>0</v>
      </c>
      <c r="G147" s="171">
        <f t="shared" si="88"/>
        <v>0</v>
      </c>
      <c r="H147" s="171">
        <f t="shared" si="88"/>
        <v>0</v>
      </c>
      <c r="I147" s="171">
        <f t="shared" si="88"/>
        <v>0</v>
      </c>
      <c r="J147" s="172">
        <f>SUM(J145:J146)</f>
        <v>0</v>
      </c>
      <c r="M147" s="215"/>
      <c r="N147" s="56"/>
      <c r="O147" s="56"/>
      <c r="P147" s="56"/>
      <c r="Q147" s="211">
        <f>IF('Cumulative Cost Share Budget'!L146='Split CS budget (H)'!$L$1,'Cumulative Cost Share Budget'!Q146,0)</f>
        <v>0</v>
      </c>
      <c r="R147" s="212">
        <f>IF('Cumulative Cost Share Budget'!L146='Split CS budget (H)'!$L$1,'Cumulative Cost Share Budget'!R146,0)</f>
        <v>0</v>
      </c>
      <c r="S147" s="61">
        <f>IF('Cumulative Cost Share Budget'!L146='Split CS budget (H)'!$L$1,'Cumulative Cost Share Budget'!S146,0)</f>
        <v>0</v>
      </c>
      <c r="T147" s="16"/>
      <c r="U147" s="323"/>
      <c r="V147" s="323"/>
      <c r="W147" s="323"/>
      <c r="X147" s="323"/>
      <c r="Y147" s="323"/>
    </row>
    <row r="148" spans="1:25" hidden="1">
      <c r="A148" s="449"/>
      <c r="B148" s="481"/>
      <c r="C148" s="480"/>
      <c r="D148" s="59"/>
      <c r="E148" s="16"/>
      <c r="F148" s="16"/>
      <c r="G148" s="16"/>
      <c r="H148" s="16"/>
      <c r="I148" s="16"/>
      <c r="J148" s="25"/>
      <c r="M148" s="215"/>
      <c r="N148" s="56"/>
      <c r="O148" s="56"/>
      <c r="P148" s="56"/>
      <c r="Q148" s="31"/>
      <c r="R148" s="56"/>
      <c r="S148" s="31"/>
      <c r="T148" s="16"/>
      <c r="U148" s="325"/>
      <c r="V148" s="326"/>
      <c r="W148" s="324"/>
      <c r="X148" s="324"/>
      <c r="Y148" s="324"/>
    </row>
    <row r="149" spans="1:25" hidden="1">
      <c r="A149" s="485">
        <f>IF('Cumulative Cost Share Budget'!$L148='Split CS budget (H)'!$L$1,'Cumulative Cost Share Budget'!A148,0)</f>
        <v>0</v>
      </c>
      <c r="B149" s="480">
        <f>IF('Cumulative Cost Share Budget'!$L148='Split CS budget (H)'!$L$1,'Cumulative Cost Share Budget'!B148,0)</f>
        <v>0</v>
      </c>
      <c r="C149" s="481"/>
      <c r="D149" s="33" t="s">
        <v>123</v>
      </c>
      <c r="E149" s="76">
        <f>ROUND($R149*$S149,6)</f>
        <v>0</v>
      </c>
      <c r="F149" s="76">
        <f>ROUND($R150*$S150,6)</f>
        <v>0</v>
      </c>
      <c r="G149" s="76">
        <f>ROUND($R151*$S151,6)</f>
        <v>0</v>
      </c>
      <c r="H149" s="76">
        <f>ROUND($R152*$S152,6)</f>
        <v>0</v>
      </c>
      <c r="I149" s="76">
        <f>ROUND($R153*$S153,6)</f>
        <v>0</v>
      </c>
      <c r="J149" s="46"/>
      <c r="M149" s="133">
        <f>IF('Cumulative Cost Share Budget'!L148='Split CS budget (H)'!$L$1,'Cumulative Cost Share Budget'!M148,0)</f>
        <v>0</v>
      </c>
      <c r="N149" s="214">
        <f>IF('Cumulative Cost Share Budget'!L148='Split CS budget (H)'!$L$1,'Cumulative Cost Share Budget'!N148,0)</f>
        <v>0</v>
      </c>
      <c r="O149" s="214">
        <f>IF('Cumulative Cost Share Budget'!$L148='Split CS budget (H)'!$L$1,'Cumulative Cost Share Budget'!O148,0)</f>
        <v>0</v>
      </c>
      <c r="P149" s="209">
        <f>IF('Cumulative Cost Share Budget'!L148='Split CS budget (H)'!$L$1,'Cumulative Cost Share Budget'!P148,0)</f>
        <v>0</v>
      </c>
      <c r="Q149" s="211">
        <f>IF('Cumulative Cost Share Budget'!L148='Split CS budget (H)'!$L$1,'Cumulative Cost Share Budget'!Q148,0)</f>
        <v>0</v>
      </c>
      <c r="R149" s="212">
        <f>IF('Cumulative Cost Share Budget'!L148='Split CS budget (H)'!$L$1,'Cumulative Cost Share Budget'!R148,0)</f>
        <v>0</v>
      </c>
      <c r="S149" s="61">
        <f>IF('Cumulative Cost Share Budget'!L148='Split CS budget (H)'!$L$1,'Cumulative Cost Share Budget'!S148,0)</f>
        <v>0</v>
      </c>
      <c r="T149" s="2"/>
      <c r="U149" s="323">
        <f>IFERROR((E152+E153)/E151,0)</f>
        <v>0</v>
      </c>
      <c r="V149" s="323">
        <f t="shared" ref="V149:Y149" si="89">IFERROR((F152+F153)/F151,0)</f>
        <v>0</v>
      </c>
      <c r="W149" s="323">
        <f t="shared" si="89"/>
        <v>0</v>
      </c>
      <c r="X149" s="323">
        <f t="shared" si="89"/>
        <v>0</v>
      </c>
      <c r="Y149" s="323">
        <f t="shared" si="89"/>
        <v>0</v>
      </c>
    </row>
    <row r="150" spans="1:25" hidden="1">
      <c r="A150" s="493">
        <f>IF('Cumulative Cost Share Budget'!$L149='Split CS budget (H)'!$L$1,'Cumulative Cost Share Budget'!A149,0)</f>
        <v>0</v>
      </c>
      <c r="B150" s="545">
        <f>IF('Cumulative Cost Share Budget'!$L149='Split CS budget (H)'!$L$1,'Cumulative Cost Share Budget'!B149,0)</f>
        <v>0</v>
      </c>
      <c r="C150" s="480"/>
      <c r="D150" s="59" t="s">
        <v>15</v>
      </c>
      <c r="E150" s="52">
        <f>ROUND((N149+O149)*E149*Q149,0)</f>
        <v>0</v>
      </c>
      <c r="F150" s="52">
        <f>ROUND((N149+O149)*F149*Q149*Q150,0)</f>
        <v>0</v>
      </c>
      <c r="G150" s="52">
        <f>ROUND((N149+O149)*G149*Q149*Q150*Q151,0)</f>
        <v>0</v>
      </c>
      <c r="H150" s="52">
        <f>ROUND((N149+O149)*H149*Q149*Q150*Q151*Q152,0)</f>
        <v>0</v>
      </c>
      <c r="I150" s="52">
        <f>ROUND((N149+O149)*I149*Q149*Q150*Q151*Q152*Q153,0)</f>
        <v>0</v>
      </c>
      <c r="J150" s="158">
        <f>SUM(E150:I150)</f>
        <v>0</v>
      </c>
      <c r="M150" s="215"/>
      <c r="N150" s="56"/>
      <c r="O150" s="56"/>
      <c r="P150" s="56"/>
      <c r="Q150" s="211">
        <f>IF('Cumulative Cost Share Budget'!L149='Split CS budget (H)'!$L$1,'Cumulative Cost Share Budget'!Q149,0)</f>
        <v>0</v>
      </c>
      <c r="R150" s="212">
        <f>IF('Cumulative Cost Share Budget'!L149='Split CS budget (H)'!$L$1,'Cumulative Cost Share Budget'!R149,0)</f>
        <v>0</v>
      </c>
      <c r="S150" s="61">
        <f>IF('Cumulative Cost Share Budget'!L149='Split CS budget (H)'!$L$1,'Cumulative Cost Share Budget'!S149,0)</f>
        <v>0</v>
      </c>
      <c r="T150" s="16"/>
      <c r="U150" s="324"/>
      <c r="V150" s="324"/>
      <c r="W150" s="324"/>
      <c r="X150" s="324"/>
      <c r="Y150" s="324"/>
    </row>
    <row r="151" spans="1:25" hidden="1">
      <c r="A151" s="449"/>
      <c r="B151" s="486"/>
      <c r="C151" s="480"/>
      <c r="D151" s="59" t="s">
        <v>30</v>
      </c>
      <c r="E151" s="52">
        <f>ROUND(E150*$Q$2,0)</f>
        <v>0</v>
      </c>
      <c r="F151" s="52">
        <f t="shared" ref="F151:I151" si="90">ROUND(F150*$Q$2,0)</f>
        <v>0</v>
      </c>
      <c r="G151" s="52">
        <f t="shared" si="90"/>
        <v>0</v>
      </c>
      <c r="H151" s="52">
        <f t="shared" si="90"/>
        <v>0</v>
      </c>
      <c r="I151" s="52">
        <f t="shared" si="90"/>
        <v>0</v>
      </c>
      <c r="J151" s="158">
        <f>SUM(E151:I151)</f>
        <v>0</v>
      </c>
      <c r="M151" s="215"/>
      <c r="N151" s="56"/>
      <c r="O151" s="56"/>
      <c r="P151" s="56"/>
      <c r="Q151" s="211">
        <f>IF('Cumulative Cost Share Budget'!L150='Split CS budget (H)'!$L$1,'Cumulative Cost Share Budget'!Q150,0)</f>
        <v>0</v>
      </c>
      <c r="R151" s="212">
        <f>IF('Cumulative Cost Share Budget'!L150='Split CS budget (H)'!$L$1,'Cumulative Cost Share Budget'!R150,0)</f>
        <v>0</v>
      </c>
      <c r="S151" s="61">
        <f>IF('Cumulative Cost Share Budget'!L150='Split CS budget (H)'!$L$1,'Cumulative Cost Share Budget'!S150,0)</f>
        <v>0</v>
      </c>
      <c r="T151" s="16"/>
      <c r="U151" s="323"/>
      <c r="V151" s="323"/>
      <c r="W151" s="323"/>
      <c r="X151" s="323"/>
      <c r="Y151" s="323"/>
    </row>
    <row r="152" spans="1:25" ht="15" hidden="1">
      <c r="A152" s="449"/>
      <c r="B152" s="486"/>
      <c r="C152" s="480"/>
      <c r="D152" s="59" t="s">
        <v>29</v>
      </c>
      <c r="E152" s="170">
        <f>ROUND(R$5*E149,0)</f>
        <v>0</v>
      </c>
      <c r="F152" s="170">
        <f t="shared" ref="F152:I152" si="91">ROUND(S$5*F149,0)</f>
        <v>0</v>
      </c>
      <c r="G152" s="170">
        <f t="shared" si="91"/>
        <v>0</v>
      </c>
      <c r="H152" s="170">
        <f t="shared" si="91"/>
        <v>0</v>
      </c>
      <c r="I152" s="170">
        <f t="shared" si="91"/>
        <v>0</v>
      </c>
      <c r="J152" s="167">
        <f>SUM(E152:I152)</f>
        <v>0</v>
      </c>
      <c r="M152" s="215"/>
      <c r="N152" s="56"/>
      <c r="O152" s="56"/>
      <c r="P152" s="56"/>
      <c r="Q152" s="211">
        <f>IF('Cumulative Cost Share Budget'!L151='Split CS budget (H)'!$L$1,'Cumulative Cost Share Budget'!Q151,0)</f>
        <v>0</v>
      </c>
      <c r="R152" s="212">
        <f>IF('Cumulative Cost Share Budget'!L151='Split CS budget (H)'!$L$1,'Cumulative Cost Share Budget'!R151,0)</f>
        <v>0</v>
      </c>
      <c r="S152" s="61">
        <f>IF('Cumulative Cost Share Budget'!L151='Split CS budget (H)'!$L$1,'Cumulative Cost Share Budget'!S151,0)</f>
        <v>0</v>
      </c>
      <c r="T152" s="16"/>
      <c r="U152" s="324"/>
      <c r="V152" s="324"/>
      <c r="W152" s="324"/>
      <c r="X152" s="324"/>
      <c r="Y152" s="324"/>
    </row>
    <row r="153" spans="1:25" hidden="1">
      <c r="A153" s="449"/>
      <c r="B153" s="486"/>
      <c r="C153" s="480"/>
      <c r="D153" s="62" t="s">
        <v>178</v>
      </c>
      <c r="E153" s="171">
        <f>SUM(E151:E152)</f>
        <v>0</v>
      </c>
      <c r="F153" s="171">
        <f t="shared" ref="F153:I153" si="92">SUM(F151:F152)</f>
        <v>0</v>
      </c>
      <c r="G153" s="171">
        <f t="shared" si="92"/>
        <v>0</v>
      </c>
      <c r="H153" s="171">
        <f t="shared" si="92"/>
        <v>0</v>
      </c>
      <c r="I153" s="171">
        <f t="shared" si="92"/>
        <v>0</v>
      </c>
      <c r="J153" s="172">
        <f>SUM(J151:J152)</f>
        <v>0</v>
      </c>
      <c r="M153" s="215"/>
      <c r="N153" s="56"/>
      <c r="O153" s="56"/>
      <c r="P153" s="56"/>
      <c r="Q153" s="211">
        <f>IF('Cumulative Cost Share Budget'!L152='Split CS budget (H)'!$L$1,'Cumulative Cost Share Budget'!Q152,0)</f>
        <v>0</v>
      </c>
      <c r="R153" s="212">
        <f>IF('Cumulative Cost Share Budget'!L152='Split CS budget (H)'!$L$1,'Cumulative Cost Share Budget'!R152,0)</f>
        <v>0</v>
      </c>
      <c r="S153" s="61">
        <f>IF('Cumulative Cost Share Budget'!L152='Split CS budget (H)'!$L$1,'Cumulative Cost Share Budget'!S152,0)</f>
        <v>0</v>
      </c>
      <c r="T153" s="16"/>
      <c r="U153" s="323"/>
      <c r="V153" s="323"/>
      <c r="W153" s="323"/>
      <c r="X153" s="323"/>
      <c r="Y153" s="323"/>
    </row>
    <row r="154" spans="1:25" hidden="1">
      <c r="A154" s="449"/>
      <c r="B154" s="481"/>
      <c r="C154" s="480"/>
      <c r="D154" s="59"/>
      <c r="E154" s="16"/>
      <c r="F154" s="16"/>
      <c r="G154" s="16"/>
      <c r="H154" s="16"/>
      <c r="I154" s="16"/>
      <c r="J154" s="25"/>
      <c r="M154" s="215"/>
      <c r="N154" s="56"/>
      <c r="O154" s="56"/>
      <c r="P154" s="56"/>
      <c r="Q154" s="31"/>
      <c r="R154" s="56"/>
      <c r="S154" s="31"/>
      <c r="T154" s="16"/>
      <c r="U154" s="325"/>
      <c r="V154" s="326"/>
      <c r="W154" s="324"/>
      <c r="X154" s="324"/>
      <c r="Y154" s="324"/>
    </row>
    <row r="155" spans="1:25" hidden="1">
      <c r="A155" s="485">
        <f>IF('Cumulative Cost Share Budget'!$L154='Split CS budget (H)'!$L$1,'Cumulative Cost Share Budget'!A154,0)</f>
        <v>0</v>
      </c>
      <c r="B155" s="480">
        <f>IF('Cumulative Cost Share Budget'!$L154='Split CS budget (H)'!$L$1,'Cumulative Cost Share Budget'!B154,0)</f>
        <v>0</v>
      </c>
      <c r="C155" s="481"/>
      <c r="D155" s="33" t="s">
        <v>123</v>
      </c>
      <c r="E155" s="76">
        <f>ROUND($R155*$S155,6)</f>
        <v>0</v>
      </c>
      <c r="F155" s="76">
        <f>ROUND($R156*$S156,6)</f>
        <v>0</v>
      </c>
      <c r="G155" s="76">
        <f>ROUND($R157*$S157,6)</f>
        <v>0</v>
      </c>
      <c r="H155" s="76">
        <f>ROUND($R158*$S158,6)</f>
        <v>0</v>
      </c>
      <c r="I155" s="76">
        <f>ROUND($R159*$S159,6)</f>
        <v>0</v>
      </c>
      <c r="J155" s="46"/>
      <c r="M155" s="133">
        <f>IF('Cumulative Cost Share Budget'!L154='Split CS budget (H)'!$L$1,'Cumulative Cost Share Budget'!M154,0)</f>
        <v>0</v>
      </c>
      <c r="N155" s="214">
        <f>IF('Cumulative Cost Share Budget'!L154='Split CS budget (H)'!$L$1,'Cumulative Cost Share Budget'!N154,0)</f>
        <v>0</v>
      </c>
      <c r="O155" s="214">
        <f>IF('Cumulative Cost Share Budget'!$L154='Split CS budget (H)'!$L$1,'Cumulative Cost Share Budget'!O154,0)</f>
        <v>0</v>
      </c>
      <c r="P155" s="209">
        <f>IF('Cumulative Cost Share Budget'!L154='Split CS budget (H)'!$L$1,'Cumulative Cost Share Budget'!P154,0)</f>
        <v>0</v>
      </c>
      <c r="Q155" s="211">
        <f>IF('Cumulative Cost Share Budget'!L154='Split CS budget (H)'!$L$1,'Cumulative Cost Share Budget'!Q154,0)</f>
        <v>0</v>
      </c>
      <c r="R155" s="212">
        <f>IF('Cumulative Cost Share Budget'!L154='Split CS budget (H)'!$L$1,'Cumulative Cost Share Budget'!R154,0)</f>
        <v>0</v>
      </c>
      <c r="S155" s="61">
        <f>IF('Cumulative Cost Share Budget'!L154='Split CS budget (H)'!$L$1,'Cumulative Cost Share Budget'!S154,0)</f>
        <v>0</v>
      </c>
      <c r="T155" s="2"/>
      <c r="U155" s="323">
        <f>IFERROR((E158+E159)/E157,0)</f>
        <v>0</v>
      </c>
      <c r="V155" s="323">
        <f t="shared" ref="V155:Y155" si="93">IFERROR((F158+F159)/F157,0)</f>
        <v>0</v>
      </c>
      <c r="W155" s="323">
        <f t="shared" si="93"/>
        <v>0</v>
      </c>
      <c r="X155" s="323">
        <f t="shared" si="93"/>
        <v>0</v>
      </c>
      <c r="Y155" s="323">
        <f t="shared" si="93"/>
        <v>0</v>
      </c>
    </row>
    <row r="156" spans="1:25" hidden="1">
      <c r="A156" s="493">
        <f>IF('Cumulative Cost Share Budget'!$L155='Split CS budget (H)'!$L$1,'Cumulative Cost Share Budget'!A155,0)</f>
        <v>0</v>
      </c>
      <c r="B156" s="545">
        <f>IF('Cumulative Cost Share Budget'!$L155='Split CS budget (H)'!$L$1,'Cumulative Cost Share Budget'!B155,0)</f>
        <v>0</v>
      </c>
      <c r="C156" s="480"/>
      <c r="D156" s="59" t="s">
        <v>15</v>
      </c>
      <c r="E156" s="52">
        <f>ROUND((N155+O155)*E155*Q155,0)</f>
        <v>0</v>
      </c>
      <c r="F156" s="52">
        <f>ROUND((N155+O155)*F155*Q155*Q156,0)</f>
        <v>0</v>
      </c>
      <c r="G156" s="52">
        <f>ROUND((N155+O155)*G155*Q155*Q156*Q157,0)</f>
        <v>0</v>
      </c>
      <c r="H156" s="52">
        <f>ROUND((N155+O155)*H155*Q155*Q156*Q157*Q158,0)</f>
        <v>0</v>
      </c>
      <c r="I156" s="52">
        <f>ROUND((N155+O155)*I155*Q155*Q156*Q157*Q158*Q159,0)</f>
        <v>0</v>
      </c>
      <c r="J156" s="158">
        <f>SUM(E156:I156)</f>
        <v>0</v>
      </c>
      <c r="M156" s="215"/>
      <c r="N156" s="56"/>
      <c r="O156" s="56"/>
      <c r="P156" s="56"/>
      <c r="Q156" s="211">
        <f>IF('Cumulative Cost Share Budget'!L155='Split CS budget (H)'!$L$1,'Cumulative Cost Share Budget'!Q155,0)</f>
        <v>0</v>
      </c>
      <c r="R156" s="212">
        <f>IF('Cumulative Cost Share Budget'!L155='Split CS budget (H)'!$L$1,'Cumulative Cost Share Budget'!R155,0)</f>
        <v>0</v>
      </c>
      <c r="S156" s="61">
        <f>IF('Cumulative Cost Share Budget'!L155='Split CS budget (H)'!$L$1,'Cumulative Cost Share Budget'!S155,0)</f>
        <v>0</v>
      </c>
      <c r="T156" s="16"/>
      <c r="U156" s="324"/>
      <c r="V156" s="324"/>
      <c r="W156" s="324"/>
      <c r="X156" s="324"/>
      <c r="Y156" s="324"/>
    </row>
    <row r="157" spans="1:25" hidden="1">
      <c r="A157" s="449"/>
      <c r="B157" s="486"/>
      <c r="C157" s="480"/>
      <c r="D157" s="59" t="s">
        <v>30</v>
      </c>
      <c r="E157" s="52">
        <f>ROUND(E156*$Q$2,0)</f>
        <v>0</v>
      </c>
      <c r="F157" s="52">
        <f t="shared" ref="F157:I157" si="94">ROUND(F156*$Q$2,0)</f>
        <v>0</v>
      </c>
      <c r="G157" s="52">
        <f t="shared" si="94"/>
        <v>0</v>
      </c>
      <c r="H157" s="52">
        <f t="shared" si="94"/>
        <v>0</v>
      </c>
      <c r="I157" s="52">
        <f t="shared" si="94"/>
        <v>0</v>
      </c>
      <c r="J157" s="158">
        <f>SUM(E157:I157)</f>
        <v>0</v>
      </c>
      <c r="M157" s="215"/>
      <c r="N157" s="56"/>
      <c r="O157" s="56"/>
      <c r="P157" s="56"/>
      <c r="Q157" s="211">
        <f>IF('Cumulative Cost Share Budget'!L156='Split CS budget (H)'!$L$1,'Cumulative Cost Share Budget'!Q156,0)</f>
        <v>0</v>
      </c>
      <c r="R157" s="212">
        <f>IF('Cumulative Cost Share Budget'!L156='Split CS budget (H)'!$L$1,'Cumulative Cost Share Budget'!R156,0)</f>
        <v>0</v>
      </c>
      <c r="S157" s="61">
        <f>IF('Cumulative Cost Share Budget'!L156='Split CS budget (H)'!$L$1,'Cumulative Cost Share Budget'!S156,0)</f>
        <v>0</v>
      </c>
      <c r="T157" s="16"/>
      <c r="U157" s="323"/>
      <c r="V157" s="323"/>
      <c r="W157" s="323"/>
      <c r="X157" s="323"/>
      <c r="Y157" s="323"/>
    </row>
    <row r="158" spans="1:25" ht="15" hidden="1">
      <c r="A158" s="449"/>
      <c r="B158" s="486"/>
      <c r="C158" s="480"/>
      <c r="D158" s="59" t="s">
        <v>29</v>
      </c>
      <c r="E158" s="170">
        <f>ROUND(R$5*E155,0)</f>
        <v>0</v>
      </c>
      <c r="F158" s="170">
        <f t="shared" ref="F158:I158" si="95">ROUND(S$5*F155,0)</f>
        <v>0</v>
      </c>
      <c r="G158" s="170">
        <f t="shared" si="95"/>
        <v>0</v>
      </c>
      <c r="H158" s="170">
        <f t="shared" si="95"/>
        <v>0</v>
      </c>
      <c r="I158" s="170">
        <f t="shared" si="95"/>
        <v>0</v>
      </c>
      <c r="J158" s="167">
        <f>SUM(E158:I158)</f>
        <v>0</v>
      </c>
      <c r="M158" s="215"/>
      <c r="N158" s="56"/>
      <c r="O158" s="56"/>
      <c r="P158" s="56"/>
      <c r="Q158" s="211">
        <f>IF('Cumulative Cost Share Budget'!L157='Split CS budget (H)'!$L$1,'Cumulative Cost Share Budget'!Q157,0)</f>
        <v>0</v>
      </c>
      <c r="R158" s="212">
        <f>IF('Cumulative Cost Share Budget'!L157='Split CS budget (H)'!$L$1,'Cumulative Cost Share Budget'!R157,0)</f>
        <v>0</v>
      </c>
      <c r="S158" s="61">
        <f>IF('Cumulative Cost Share Budget'!L157='Split CS budget (H)'!$L$1,'Cumulative Cost Share Budget'!S157,0)</f>
        <v>0</v>
      </c>
      <c r="T158" s="16"/>
      <c r="U158" s="324"/>
      <c r="V158" s="324"/>
      <c r="W158" s="324"/>
      <c r="X158" s="324"/>
      <c r="Y158" s="324"/>
    </row>
    <row r="159" spans="1:25" hidden="1">
      <c r="A159" s="449"/>
      <c r="B159" s="486"/>
      <c r="C159" s="480"/>
      <c r="D159" s="62" t="s">
        <v>178</v>
      </c>
      <c r="E159" s="171">
        <f>SUM(E157:E158)</f>
        <v>0</v>
      </c>
      <c r="F159" s="171">
        <f t="shared" ref="F159:I159" si="96">SUM(F157:F158)</f>
        <v>0</v>
      </c>
      <c r="G159" s="171">
        <f t="shared" si="96"/>
        <v>0</v>
      </c>
      <c r="H159" s="171">
        <f t="shared" si="96"/>
        <v>0</v>
      </c>
      <c r="I159" s="171">
        <f t="shared" si="96"/>
        <v>0</v>
      </c>
      <c r="J159" s="172">
        <f>SUM(J157:J158)</f>
        <v>0</v>
      </c>
      <c r="M159" s="215"/>
      <c r="N159" s="56"/>
      <c r="O159" s="56"/>
      <c r="P159" s="56"/>
      <c r="Q159" s="211">
        <f>IF('Cumulative Cost Share Budget'!L158='Split CS budget (H)'!$L$1,'Cumulative Cost Share Budget'!Q158,0)</f>
        <v>0</v>
      </c>
      <c r="R159" s="212">
        <f>IF('Cumulative Cost Share Budget'!L158='Split CS budget (H)'!$L$1,'Cumulative Cost Share Budget'!R158,0)</f>
        <v>0</v>
      </c>
      <c r="S159" s="61">
        <f>IF('Cumulative Cost Share Budget'!L158='Split CS budget (H)'!$L$1,'Cumulative Cost Share Budget'!S158,0)</f>
        <v>0</v>
      </c>
      <c r="T159" s="16"/>
      <c r="U159" s="323"/>
      <c r="V159" s="323"/>
      <c r="W159" s="323"/>
      <c r="X159" s="323"/>
      <c r="Y159" s="323"/>
    </row>
    <row r="160" spans="1:25" hidden="1">
      <c r="A160" s="449"/>
      <c r="B160" s="481"/>
      <c r="C160" s="480"/>
      <c r="D160" s="59"/>
      <c r="E160" s="16"/>
      <c r="F160" s="16"/>
      <c r="G160" s="16"/>
      <c r="H160" s="16"/>
      <c r="I160" s="16"/>
      <c r="J160" s="25"/>
      <c r="M160" s="215"/>
      <c r="N160" s="56"/>
      <c r="O160" s="56"/>
      <c r="P160" s="56"/>
      <c r="Q160" s="31"/>
      <c r="R160" s="56"/>
      <c r="S160" s="31"/>
      <c r="T160" s="16"/>
      <c r="U160" s="325"/>
      <c r="V160" s="326"/>
      <c r="W160" s="324"/>
      <c r="X160" s="324"/>
      <c r="Y160" s="324"/>
    </row>
    <row r="161" spans="1:25" hidden="1">
      <c r="A161" s="485">
        <f>IF('Cumulative Cost Share Budget'!$L160='Split CS budget (H)'!$L$1,'Cumulative Cost Share Budget'!A160,0)</f>
        <v>0</v>
      </c>
      <c r="B161" s="480">
        <f>IF('Cumulative Cost Share Budget'!$L160='Split CS budget (H)'!$L$1,'Cumulative Cost Share Budget'!B160,0)</f>
        <v>0</v>
      </c>
      <c r="C161" s="481"/>
      <c r="D161" s="33" t="s">
        <v>123</v>
      </c>
      <c r="E161" s="76">
        <f>ROUND($R161*$S161,6)</f>
        <v>0</v>
      </c>
      <c r="F161" s="76">
        <f>ROUND($R162*$S162,6)</f>
        <v>0</v>
      </c>
      <c r="G161" s="76">
        <f>ROUND($R163*$S163,6)</f>
        <v>0</v>
      </c>
      <c r="H161" s="76">
        <f>ROUND($R164*$S164,6)</f>
        <v>0</v>
      </c>
      <c r="I161" s="76">
        <f>ROUND($R165*$S165,6)</f>
        <v>0</v>
      </c>
      <c r="J161" s="46"/>
      <c r="M161" s="133">
        <f>IF('Cumulative Cost Share Budget'!L160='Split CS budget (H)'!$L$1,'Cumulative Cost Share Budget'!M160,0)</f>
        <v>0</v>
      </c>
      <c r="N161" s="214">
        <f>IF('Cumulative Cost Share Budget'!L160='Split CS budget (H)'!$L$1,'Cumulative Cost Share Budget'!N160,0)</f>
        <v>0</v>
      </c>
      <c r="O161" s="214">
        <f>IF('Cumulative Cost Share Budget'!$L160='Split CS budget (H)'!$L$1,'Cumulative Cost Share Budget'!O160,0)</f>
        <v>0</v>
      </c>
      <c r="P161" s="209">
        <f>IF('Cumulative Cost Share Budget'!L160='Split CS budget (H)'!$L$1,'Cumulative Cost Share Budget'!P160,0)</f>
        <v>0</v>
      </c>
      <c r="Q161" s="211">
        <f>IF('Cumulative Cost Share Budget'!L160='Split CS budget (H)'!$L$1,'Cumulative Cost Share Budget'!Q160,0)</f>
        <v>0</v>
      </c>
      <c r="R161" s="212">
        <f>IF('Cumulative Cost Share Budget'!L160='Split CS budget (H)'!$L$1,'Cumulative Cost Share Budget'!R160,0)</f>
        <v>0</v>
      </c>
      <c r="S161" s="61">
        <f>IF('Cumulative Cost Share Budget'!L160='Split CS budget (H)'!$L$1,'Cumulative Cost Share Budget'!S160,0)</f>
        <v>0</v>
      </c>
      <c r="T161" s="2"/>
      <c r="U161" s="323">
        <f>IFERROR((E164+E165)/E163,0)</f>
        <v>0</v>
      </c>
      <c r="V161" s="323">
        <f t="shared" ref="V161:Y161" si="97">IFERROR((F164+F165)/F163,0)</f>
        <v>0</v>
      </c>
      <c r="W161" s="323">
        <f t="shared" si="97"/>
        <v>0</v>
      </c>
      <c r="X161" s="323">
        <f t="shared" si="97"/>
        <v>0</v>
      </c>
      <c r="Y161" s="323">
        <f t="shared" si="97"/>
        <v>0</v>
      </c>
    </row>
    <row r="162" spans="1:25" hidden="1">
      <c r="A162" s="493">
        <f>IF('Cumulative Cost Share Budget'!$L161='Split CS budget (H)'!$L$1,'Cumulative Cost Share Budget'!A161,0)</f>
        <v>0</v>
      </c>
      <c r="B162" s="545">
        <f>IF('Cumulative Cost Share Budget'!$L161='Split CS budget (H)'!$L$1,'Cumulative Cost Share Budget'!B161,0)</f>
        <v>0</v>
      </c>
      <c r="C162" s="480"/>
      <c r="D162" s="59" t="s">
        <v>15</v>
      </c>
      <c r="E162" s="52">
        <f>ROUND((N161+O161)*E161*Q161,0)</f>
        <v>0</v>
      </c>
      <c r="F162" s="52">
        <f>ROUND((N161+O161)*F161*Q161*Q162,0)</f>
        <v>0</v>
      </c>
      <c r="G162" s="52">
        <f>ROUND((N161+O161)*G161*Q161*Q162*Q163,0)</f>
        <v>0</v>
      </c>
      <c r="H162" s="52">
        <f>ROUND((N161+O161)*H161*Q161*Q162*Q163*Q164,0)</f>
        <v>0</v>
      </c>
      <c r="I162" s="52">
        <f>ROUND((N161+O161)*I161*Q161*Q162*Q163*Q164*Q165,0)</f>
        <v>0</v>
      </c>
      <c r="J162" s="158">
        <f>SUM(E162:I162)</f>
        <v>0</v>
      </c>
      <c r="M162" s="215"/>
      <c r="N162" s="56"/>
      <c r="O162" s="56"/>
      <c r="P162" s="56"/>
      <c r="Q162" s="211">
        <f>IF('Cumulative Cost Share Budget'!L161='Split CS budget (H)'!$L$1,'Cumulative Cost Share Budget'!Q161,0)</f>
        <v>0</v>
      </c>
      <c r="R162" s="212">
        <f>IF('Cumulative Cost Share Budget'!L161='Split CS budget (H)'!$L$1,'Cumulative Cost Share Budget'!R161,0)</f>
        <v>0</v>
      </c>
      <c r="S162" s="61">
        <f>IF('Cumulative Cost Share Budget'!L161='Split CS budget (H)'!$L$1,'Cumulative Cost Share Budget'!S161,0)</f>
        <v>0</v>
      </c>
      <c r="T162" s="16"/>
      <c r="U162" s="324"/>
      <c r="V162" s="324"/>
      <c r="W162" s="324"/>
      <c r="X162" s="324"/>
      <c r="Y162" s="324"/>
    </row>
    <row r="163" spans="1:25" hidden="1">
      <c r="A163" s="449"/>
      <c r="B163" s="486"/>
      <c r="C163" s="480"/>
      <c r="D163" s="59" t="s">
        <v>30</v>
      </c>
      <c r="E163" s="52">
        <f>ROUND(E162*$Q$2,0)</f>
        <v>0</v>
      </c>
      <c r="F163" s="52">
        <f t="shared" ref="F163:I163" si="98">ROUND(F162*$Q$2,0)</f>
        <v>0</v>
      </c>
      <c r="G163" s="52">
        <f t="shared" si="98"/>
        <v>0</v>
      </c>
      <c r="H163" s="52">
        <f t="shared" si="98"/>
        <v>0</v>
      </c>
      <c r="I163" s="52">
        <f t="shared" si="98"/>
        <v>0</v>
      </c>
      <c r="J163" s="158">
        <f>SUM(E163:I163)</f>
        <v>0</v>
      </c>
      <c r="M163" s="215"/>
      <c r="N163" s="56"/>
      <c r="O163" s="56"/>
      <c r="P163" s="56"/>
      <c r="Q163" s="211">
        <f>IF('Cumulative Cost Share Budget'!L162='Split CS budget (H)'!$L$1,'Cumulative Cost Share Budget'!Q162,0)</f>
        <v>0</v>
      </c>
      <c r="R163" s="212">
        <f>IF('Cumulative Cost Share Budget'!L162='Split CS budget (H)'!$L$1,'Cumulative Cost Share Budget'!R162,0)</f>
        <v>0</v>
      </c>
      <c r="S163" s="61">
        <f>IF('Cumulative Cost Share Budget'!L162='Split CS budget (H)'!$L$1,'Cumulative Cost Share Budget'!S162,0)</f>
        <v>0</v>
      </c>
      <c r="T163" s="16"/>
      <c r="U163" s="323"/>
      <c r="V163" s="323"/>
      <c r="W163" s="323"/>
      <c r="X163" s="323"/>
      <c r="Y163" s="323"/>
    </row>
    <row r="164" spans="1:25" ht="15" hidden="1">
      <c r="A164" s="449"/>
      <c r="B164" s="486"/>
      <c r="C164" s="480"/>
      <c r="D164" s="59" t="s">
        <v>29</v>
      </c>
      <c r="E164" s="170">
        <f>ROUND(R$5*E161,0)</f>
        <v>0</v>
      </c>
      <c r="F164" s="170">
        <f t="shared" ref="F164:I164" si="99">ROUND(S$5*F161,0)</f>
        <v>0</v>
      </c>
      <c r="G164" s="170">
        <f t="shared" si="99"/>
        <v>0</v>
      </c>
      <c r="H164" s="170">
        <f t="shared" si="99"/>
        <v>0</v>
      </c>
      <c r="I164" s="170">
        <f t="shared" si="99"/>
        <v>0</v>
      </c>
      <c r="J164" s="167">
        <f>SUM(E164:I164)</f>
        <v>0</v>
      </c>
      <c r="M164" s="215"/>
      <c r="N164" s="56"/>
      <c r="O164" s="56"/>
      <c r="P164" s="56"/>
      <c r="Q164" s="211">
        <f>IF('Cumulative Cost Share Budget'!L163='Split CS budget (H)'!$L$1,'Cumulative Cost Share Budget'!Q163,0)</f>
        <v>0</v>
      </c>
      <c r="R164" s="212">
        <f>IF('Cumulative Cost Share Budget'!L163='Split CS budget (H)'!$L$1,'Cumulative Cost Share Budget'!R163,0)</f>
        <v>0</v>
      </c>
      <c r="S164" s="61">
        <f>IF('Cumulative Cost Share Budget'!L163='Split CS budget (H)'!$L$1,'Cumulative Cost Share Budget'!S163,0)</f>
        <v>0</v>
      </c>
      <c r="T164" s="16"/>
      <c r="U164" s="324"/>
      <c r="V164" s="324"/>
      <c r="W164" s="324"/>
      <c r="X164" s="324"/>
      <c r="Y164" s="324"/>
    </row>
    <row r="165" spans="1:25" hidden="1">
      <c r="A165" s="449"/>
      <c r="B165" s="486"/>
      <c r="C165" s="480"/>
      <c r="D165" s="62" t="s">
        <v>178</v>
      </c>
      <c r="E165" s="171">
        <f>SUM(E163:E164)</f>
        <v>0</v>
      </c>
      <c r="F165" s="171">
        <f t="shared" ref="F165:I165" si="100">SUM(F163:F164)</f>
        <v>0</v>
      </c>
      <c r="G165" s="171">
        <f t="shared" si="100"/>
        <v>0</v>
      </c>
      <c r="H165" s="171">
        <f t="shared" si="100"/>
        <v>0</v>
      </c>
      <c r="I165" s="171">
        <f t="shared" si="100"/>
        <v>0</v>
      </c>
      <c r="J165" s="172">
        <f>SUM(J163:J164)</f>
        <v>0</v>
      </c>
      <c r="M165" s="215"/>
      <c r="N165" s="56"/>
      <c r="O165" s="56"/>
      <c r="P165" s="56"/>
      <c r="Q165" s="211">
        <f>IF('Cumulative Cost Share Budget'!L164='Split CS budget (H)'!$L$1,'Cumulative Cost Share Budget'!Q164,0)</f>
        <v>0</v>
      </c>
      <c r="R165" s="212">
        <f>IF('Cumulative Cost Share Budget'!L164='Split CS budget (H)'!$L$1,'Cumulative Cost Share Budget'!R164,0)</f>
        <v>0</v>
      </c>
      <c r="S165" s="61">
        <f>IF('Cumulative Cost Share Budget'!L164='Split CS budget (H)'!$L$1,'Cumulative Cost Share Budget'!S164,0)</f>
        <v>0</v>
      </c>
      <c r="T165" s="16"/>
      <c r="U165" s="323"/>
      <c r="V165" s="323"/>
      <c r="W165" s="323"/>
      <c r="X165" s="323"/>
      <c r="Y165" s="323"/>
    </row>
    <row r="166" spans="1:25" hidden="1">
      <c r="A166" s="449"/>
      <c r="B166" s="481"/>
      <c r="C166" s="480"/>
      <c r="D166" s="59"/>
      <c r="E166" s="16"/>
      <c r="F166" s="16"/>
      <c r="G166" s="16"/>
      <c r="H166" s="16"/>
      <c r="I166" s="16"/>
      <c r="J166" s="25"/>
      <c r="M166" s="215"/>
      <c r="N166" s="56"/>
      <c r="O166" s="56"/>
      <c r="P166" s="56"/>
      <c r="Q166" s="31"/>
      <c r="R166" s="56"/>
      <c r="S166" s="31"/>
      <c r="T166" s="16"/>
      <c r="U166" s="325"/>
      <c r="V166" s="326"/>
      <c r="W166" s="324"/>
      <c r="X166" s="324"/>
      <c r="Y166" s="324"/>
    </row>
    <row r="167" spans="1:25" hidden="1">
      <c r="A167" s="485">
        <f>IF('Cumulative Cost Share Budget'!$L166='Split CS budget (H)'!$L$1,'Cumulative Cost Share Budget'!A166,0)</f>
        <v>0</v>
      </c>
      <c r="B167" s="480">
        <f>IF('Cumulative Cost Share Budget'!$L166='Split CS budget (H)'!$L$1,'Cumulative Cost Share Budget'!B166,0)</f>
        <v>0</v>
      </c>
      <c r="C167" s="481"/>
      <c r="D167" s="33" t="s">
        <v>123</v>
      </c>
      <c r="E167" s="76">
        <f>ROUND($R167*$S167,6)</f>
        <v>0</v>
      </c>
      <c r="F167" s="76">
        <f>ROUND($R168*$S168,6)</f>
        <v>0</v>
      </c>
      <c r="G167" s="76">
        <f>ROUND($R169*$S169,6)</f>
        <v>0</v>
      </c>
      <c r="H167" s="76">
        <f>ROUND($R170*$S170,6)</f>
        <v>0</v>
      </c>
      <c r="I167" s="76">
        <f>ROUND($R171*$S171,6)</f>
        <v>0</v>
      </c>
      <c r="J167" s="46"/>
      <c r="M167" s="133">
        <f>IF('Cumulative Cost Share Budget'!L166='Split CS budget (H)'!$L$1,'Cumulative Cost Share Budget'!M166,0)</f>
        <v>0</v>
      </c>
      <c r="N167" s="214">
        <f>IF('Cumulative Cost Share Budget'!L166='Split CS budget (H)'!$L$1,'Cumulative Cost Share Budget'!N166,0)</f>
        <v>0</v>
      </c>
      <c r="O167" s="214">
        <f>IF('Cumulative Cost Share Budget'!$L166='Split CS budget (H)'!$L$1,'Cumulative Cost Share Budget'!O166,0)</f>
        <v>0</v>
      </c>
      <c r="P167" s="209">
        <f>IF('Cumulative Cost Share Budget'!L166='Split CS budget (H)'!$L$1,'Cumulative Cost Share Budget'!P166,0)</f>
        <v>0</v>
      </c>
      <c r="Q167" s="211">
        <f>IF('Cumulative Cost Share Budget'!L166='Split CS budget (H)'!$L$1,'Cumulative Cost Share Budget'!Q166,0)</f>
        <v>0</v>
      </c>
      <c r="R167" s="212">
        <f>IF('Cumulative Cost Share Budget'!L166='Split CS budget (H)'!$L$1,'Cumulative Cost Share Budget'!R166,0)</f>
        <v>0</v>
      </c>
      <c r="S167" s="61">
        <f>IF('Cumulative Cost Share Budget'!L166='Split CS budget (H)'!$L$1,'Cumulative Cost Share Budget'!S166,0)</f>
        <v>0</v>
      </c>
      <c r="T167" s="2"/>
      <c r="U167" s="323">
        <f>IFERROR((E170+E171)/E169,0)</f>
        <v>0</v>
      </c>
      <c r="V167" s="323">
        <f t="shared" ref="V167:Y167" si="101">IFERROR((F170+F171)/F169,0)</f>
        <v>0</v>
      </c>
      <c r="W167" s="323">
        <f t="shared" si="101"/>
        <v>0</v>
      </c>
      <c r="X167" s="323">
        <f t="shared" si="101"/>
        <v>0</v>
      </c>
      <c r="Y167" s="323">
        <f t="shared" si="101"/>
        <v>0</v>
      </c>
    </row>
    <row r="168" spans="1:25" hidden="1">
      <c r="A168" s="493">
        <f>IF('Cumulative Cost Share Budget'!$L167='Split CS budget (H)'!$L$1,'Cumulative Cost Share Budget'!A167,0)</f>
        <v>0</v>
      </c>
      <c r="B168" s="545">
        <f>IF('Cumulative Cost Share Budget'!$L167='Split CS budget (H)'!$L$1,'Cumulative Cost Share Budget'!B167,0)</f>
        <v>0</v>
      </c>
      <c r="C168" s="480"/>
      <c r="D168" s="59" t="s">
        <v>15</v>
      </c>
      <c r="E168" s="52">
        <f>ROUND((N167+O167)*E167*Q167,0)</f>
        <v>0</v>
      </c>
      <c r="F168" s="52">
        <f>ROUND((N167+O167)*F167*Q167*Q168,0)</f>
        <v>0</v>
      </c>
      <c r="G168" s="52">
        <f>ROUND((N167+O167)*G167*Q167*Q168*Q169,0)</f>
        <v>0</v>
      </c>
      <c r="H168" s="52">
        <f>ROUND((N167+O167)*H167*Q167*Q168*Q169*Q170,0)</f>
        <v>0</v>
      </c>
      <c r="I168" s="52">
        <f>ROUND((N167+O167)*I167*Q167*Q168*Q169*Q170*Q171,0)</f>
        <v>0</v>
      </c>
      <c r="J168" s="158">
        <f>SUM(E168:I168)</f>
        <v>0</v>
      </c>
      <c r="M168" s="215"/>
      <c r="N168" s="56"/>
      <c r="O168" s="56"/>
      <c r="P168" s="56"/>
      <c r="Q168" s="211">
        <f>IF('Cumulative Cost Share Budget'!L167='Split CS budget (H)'!$L$1,'Cumulative Cost Share Budget'!Q167,0)</f>
        <v>0</v>
      </c>
      <c r="R168" s="212">
        <f>IF('Cumulative Cost Share Budget'!L167='Split CS budget (H)'!$L$1,'Cumulative Cost Share Budget'!R167,0)</f>
        <v>0</v>
      </c>
      <c r="S168" s="61">
        <f>IF('Cumulative Cost Share Budget'!L167='Split CS budget (H)'!$L$1,'Cumulative Cost Share Budget'!S167,0)</f>
        <v>0</v>
      </c>
      <c r="T168" s="16"/>
      <c r="U168" s="324"/>
      <c r="V168" s="324"/>
      <c r="W168" s="324"/>
      <c r="X168" s="324"/>
      <c r="Y168" s="324"/>
    </row>
    <row r="169" spans="1:25" hidden="1">
      <c r="A169" s="449"/>
      <c r="B169" s="486"/>
      <c r="C169" s="480"/>
      <c r="D169" s="59" t="s">
        <v>30</v>
      </c>
      <c r="E169" s="52">
        <f>ROUND(E168*$Q$2,0)</f>
        <v>0</v>
      </c>
      <c r="F169" s="52">
        <f t="shared" ref="F169:I169" si="102">ROUND(F168*$Q$2,0)</f>
        <v>0</v>
      </c>
      <c r="G169" s="52">
        <f t="shared" si="102"/>
        <v>0</v>
      </c>
      <c r="H169" s="52">
        <f t="shared" si="102"/>
        <v>0</v>
      </c>
      <c r="I169" s="52">
        <f t="shared" si="102"/>
        <v>0</v>
      </c>
      <c r="J169" s="158">
        <f>SUM(E169:I169)</f>
        <v>0</v>
      </c>
      <c r="M169" s="215"/>
      <c r="N169" s="56"/>
      <c r="O169" s="56"/>
      <c r="P169" s="56"/>
      <c r="Q169" s="211">
        <f>IF('Cumulative Cost Share Budget'!L168='Split CS budget (H)'!$L$1,'Cumulative Cost Share Budget'!Q168,0)</f>
        <v>0</v>
      </c>
      <c r="R169" s="212">
        <f>IF('Cumulative Cost Share Budget'!L168='Split CS budget (H)'!$L$1,'Cumulative Cost Share Budget'!R168,0)</f>
        <v>0</v>
      </c>
      <c r="S169" s="61">
        <f>IF('Cumulative Cost Share Budget'!L168='Split CS budget (H)'!$L$1,'Cumulative Cost Share Budget'!S168,0)</f>
        <v>0</v>
      </c>
      <c r="T169" s="16"/>
      <c r="U169" s="323"/>
      <c r="V169" s="323"/>
      <c r="W169" s="323"/>
      <c r="X169" s="323"/>
      <c r="Y169" s="323"/>
    </row>
    <row r="170" spans="1:25" ht="15" hidden="1">
      <c r="A170" s="449"/>
      <c r="B170" s="486"/>
      <c r="C170" s="480"/>
      <c r="D170" s="59" t="s">
        <v>29</v>
      </c>
      <c r="E170" s="170">
        <f>ROUND(R$5*E167,0)</f>
        <v>0</v>
      </c>
      <c r="F170" s="170">
        <f t="shared" ref="F170:I170" si="103">ROUND(S$5*F167,0)</f>
        <v>0</v>
      </c>
      <c r="G170" s="170">
        <f t="shared" si="103"/>
        <v>0</v>
      </c>
      <c r="H170" s="170">
        <f t="shared" si="103"/>
        <v>0</v>
      </c>
      <c r="I170" s="170">
        <f t="shared" si="103"/>
        <v>0</v>
      </c>
      <c r="J170" s="167">
        <f>SUM(E170:I170)</f>
        <v>0</v>
      </c>
      <c r="M170" s="215"/>
      <c r="N170" s="56"/>
      <c r="O170" s="56"/>
      <c r="P170" s="56"/>
      <c r="Q170" s="211">
        <f>IF('Cumulative Cost Share Budget'!L169='Split CS budget (H)'!$L$1,'Cumulative Cost Share Budget'!Q169,0)</f>
        <v>0</v>
      </c>
      <c r="R170" s="212">
        <f>IF('Cumulative Cost Share Budget'!L169='Split CS budget (H)'!$L$1,'Cumulative Cost Share Budget'!R169,0)</f>
        <v>0</v>
      </c>
      <c r="S170" s="61">
        <f>IF('Cumulative Cost Share Budget'!L169='Split CS budget (H)'!$L$1,'Cumulative Cost Share Budget'!S169,0)</f>
        <v>0</v>
      </c>
      <c r="T170" s="16"/>
      <c r="U170" s="324"/>
      <c r="V170" s="324"/>
      <c r="W170" s="324"/>
      <c r="X170" s="324"/>
      <c r="Y170" s="324"/>
    </row>
    <row r="171" spans="1:25" hidden="1">
      <c r="A171" s="449"/>
      <c r="B171" s="486"/>
      <c r="C171" s="480"/>
      <c r="D171" s="62" t="s">
        <v>178</v>
      </c>
      <c r="E171" s="171">
        <f>SUM(E169:E170)</f>
        <v>0</v>
      </c>
      <c r="F171" s="171">
        <f t="shared" ref="F171:I171" si="104">SUM(F169:F170)</f>
        <v>0</v>
      </c>
      <c r="G171" s="171">
        <f t="shared" si="104"/>
        <v>0</v>
      </c>
      <c r="H171" s="171">
        <f t="shared" si="104"/>
        <v>0</v>
      </c>
      <c r="I171" s="171">
        <f t="shared" si="104"/>
        <v>0</v>
      </c>
      <c r="J171" s="172">
        <f>SUM(J169:J170)</f>
        <v>0</v>
      </c>
      <c r="M171" s="215"/>
      <c r="N171" s="56"/>
      <c r="O171" s="56"/>
      <c r="P171" s="56"/>
      <c r="Q171" s="211">
        <f>IF('Cumulative Cost Share Budget'!L170='Split CS budget (H)'!$L$1,'Cumulative Cost Share Budget'!Q170,0)</f>
        <v>0</v>
      </c>
      <c r="R171" s="212">
        <f>IF('Cumulative Cost Share Budget'!L170='Split CS budget (H)'!$L$1,'Cumulative Cost Share Budget'!R170,0)</f>
        <v>0</v>
      </c>
      <c r="S171" s="61">
        <f>IF('Cumulative Cost Share Budget'!L170='Split CS budget (H)'!$L$1,'Cumulative Cost Share Budget'!S170,0)</f>
        <v>0</v>
      </c>
      <c r="T171" s="16"/>
      <c r="U171" s="323"/>
      <c r="V171" s="323"/>
      <c r="W171" s="323"/>
      <c r="X171" s="323"/>
      <c r="Y171" s="323"/>
    </row>
    <row r="172" spans="1:25" hidden="1">
      <c r="A172" s="449"/>
      <c r="B172" s="481"/>
      <c r="C172" s="480"/>
      <c r="D172" s="59"/>
      <c r="E172" s="16"/>
      <c r="F172" s="16"/>
      <c r="G172" s="16"/>
      <c r="H172" s="16"/>
      <c r="I172" s="16"/>
      <c r="J172" s="25"/>
      <c r="M172" s="215"/>
      <c r="N172" s="56"/>
      <c r="O172" s="56"/>
      <c r="P172" s="56"/>
      <c r="Q172" s="31"/>
      <c r="R172" s="56"/>
      <c r="S172" s="31"/>
      <c r="T172" s="16"/>
      <c r="U172" s="325"/>
      <c r="V172" s="326"/>
      <c r="W172" s="324"/>
      <c r="X172" s="324"/>
      <c r="Y172" s="324"/>
    </row>
    <row r="173" spans="1:25" hidden="1">
      <c r="A173" s="485">
        <f>IF('Cumulative Cost Share Budget'!$L172='Split CS budget (H)'!$L$1,'Cumulative Cost Share Budget'!A172,0)</f>
        <v>0</v>
      </c>
      <c r="B173" s="480">
        <f>IF('Cumulative Cost Share Budget'!$L172='Split CS budget (H)'!$L$1,'Cumulative Cost Share Budget'!B172,0)</f>
        <v>0</v>
      </c>
      <c r="C173" s="481"/>
      <c r="D173" s="33" t="s">
        <v>123</v>
      </c>
      <c r="E173" s="76">
        <f>ROUND($R173*$S173,6)</f>
        <v>0</v>
      </c>
      <c r="F173" s="76">
        <f>ROUND($R174*$S174,6)</f>
        <v>0</v>
      </c>
      <c r="G173" s="76">
        <f>ROUND($R175*$S175,6)</f>
        <v>0</v>
      </c>
      <c r="H173" s="76">
        <f>ROUND($R176*$S176,6)</f>
        <v>0</v>
      </c>
      <c r="I173" s="76">
        <f>ROUND($R177*$S177,6)</f>
        <v>0</v>
      </c>
      <c r="J173" s="46"/>
      <c r="M173" s="133">
        <f>IF('Cumulative Cost Share Budget'!L172='Split CS budget (H)'!$L$1,'Cumulative Cost Share Budget'!M172,0)</f>
        <v>0</v>
      </c>
      <c r="N173" s="214">
        <f>IF('Cumulative Cost Share Budget'!L172='Split CS budget (H)'!$L$1,'Cumulative Cost Share Budget'!N172,0)</f>
        <v>0</v>
      </c>
      <c r="O173" s="214">
        <f>IF('Cumulative Cost Share Budget'!$L172='Split CS budget (H)'!$L$1,'Cumulative Cost Share Budget'!O172,0)</f>
        <v>0</v>
      </c>
      <c r="P173" s="209">
        <f>IF('Cumulative Cost Share Budget'!L172='Split CS budget (H)'!$L$1,'Cumulative Cost Share Budget'!P172,0)</f>
        <v>0</v>
      </c>
      <c r="Q173" s="211">
        <f>IF('Cumulative Cost Share Budget'!L172='Split CS budget (H)'!$L$1,'Cumulative Cost Share Budget'!Q172,0)</f>
        <v>0</v>
      </c>
      <c r="R173" s="212">
        <f>IF('Cumulative Cost Share Budget'!L172='Split CS budget (H)'!$L$1,'Cumulative Cost Share Budget'!R172,0)</f>
        <v>0</v>
      </c>
      <c r="S173" s="61">
        <f>IF('Cumulative Cost Share Budget'!L172='Split CS budget (H)'!$L$1,'Cumulative Cost Share Budget'!S172,0)</f>
        <v>0</v>
      </c>
      <c r="T173" s="2"/>
      <c r="U173" s="323">
        <f>IFERROR((E176+E177)/E175,0)</f>
        <v>0</v>
      </c>
      <c r="V173" s="323">
        <f t="shared" ref="V173:Y173" si="105">IFERROR((F176+F177)/F175,0)</f>
        <v>0</v>
      </c>
      <c r="W173" s="323">
        <f t="shared" si="105"/>
        <v>0</v>
      </c>
      <c r="X173" s="323">
        <f t="shared" si="105"/>
        <v>0</v>
      </c>
      <c r="Y173" s="323">
        <f t="shared" si="105"/>
        <v>0</v>
      </c>
    </row>
    <row r="174" spans="1:25" hidden="1">
      <c r="A174" s="493">
        <f>IF('Cumulative Cost Share Budget'!$L173='Split CS budget (H)'!$L$1,'Cumulative Cost Share Budget'!A173,0)</f>
        <v>0</v>
      </c>
      <c r="B174" s="545">
        <f>IF('Cumulative Cost Share Budget'!$L173='Split CS budget (H)'!$L$1,'Cumulative Cost Share Budget'!B173,0)</f>
        <v>0</v>
      </c>
      <c r="C174" s="480"/>
      <c r="D174" s="59" t="s">
        <v>15</v>
      </c>
      <c r="E174" s="52">
        <f>ROUND((N173+O173)*E173*Q173,0)</f>
        <v>0</v>
      </c>
      <c r="F174" s="52">
        <f>ROUND((N173+O173)*F173*Q173*Q174,0)</f>
        <v>0</v>
      </c>
      <c r="G174" s="52">
        <f>ROUND((N173+O173)*G173*Q173*Q174*Q175,0)</f>
        <v>0</v>
      </c>
      <c r="H174" s="52">
        <f>ROUND((N173+O173)*H173*Q173*Q174*Q175*Q176,0)</f>
        <v>0</v>
      </c>
      <c r="I174" s="52">
        <f>ROUND((N173+O173)*I173*Q173*Q174*Q175*Q176*Q177,0)</f>
        <v>0</v>
      </c>
      <c r="J174" s="158">
        <f>SUM(E174:I174)</f>
        <v>0</v>
      </c>
      <c r="M174" s="215"/>
      <c r="N174" s="56"/>
      <c r="O174" s="56"/>
      <c r="P174" s="56"/>
      <c r="Q174" s="211">
        <f>IF('Cumulative Cost Share Budget'!L173='Split CS budget (H)'!$L$1,'Cumulative Cost Share Budget'!Q173,0)</f>
        <v>0</v>
      </c>
      <c r="R174" s="212">
        <f>IF('Cumulative Cost Share Budget'!L173='Split CS budget (H)'!$L$1,'Cumulative Cost Share Budget'!R173,0)</f>
        <v>0</v>
      </c>
      <c r="S174" s="61">
        <f>IF('Cumulative Cost Share Budget'!L173='Split CS budget (H)'!$L$1,'Cumulative Cost Share Budget'!S173,0)</f>
        <v>0</v>
      </c>
      <c r="T174" s="16"/>
      <c r="U174" s="324"/>
      <c r="V174" s="324"/>
      <c r="W174" s="324"/>
      <c r="X174" s="324"/>
      <c r="Y174" s="324"/>
    </row>
    <row r="175" spans="1:25" hidden="1">
      <c r="A175" s="449"/>
      <c r="B175" s="486"/>
      <c r="C175" s="480"/>
      <c r="D175" s="59" t="s">
        <v>30</v>
      </c>
      <c r="E175" s="52">
        <f>ROUND(E174*$Q$2,0)</f>
        <v>0</v>
      </c>
      <c r="F175" s="52">
        <f t="shared" ref="F175:I175" si="106">ROUND(F174*$Q$2,0)</f>
        <v>0</v>
      </c>
      <c r="G175" s="52">
        <f t="shared" si="106"/>
        <v>0</v>
      </c>
      <c r="H175" s="52">
        <f t="shared" si="106"/>
        <v>0</v>
      </c>
      <c r="I175" s="52">
        <f t="shared" si="106"/>
        <v>0</v>
      </c>
      <c r="J175" s="158">
        <f>SUM(E175:I175)</f>
        <v>0</v>
      </c>
      <c r="M175" s="215"/>
      <c r="N175" s="56"/>
      <c r="O175" s="56"/>
      <c r="P175" s="56"/>
      <c r="Q175" s="211">
        <f>IF('Cumulative Cost Share Budget'!L174='Split CS budget (H)'!$L$1,'Cumulative Cost Share Budget'!Q174,0)</f>
        <v>0</v>
      </c>
      <c r="R175" s="212">
        <f>IF('Cumulative Cost Share Budget'!L174='Split CS budget (H)'!$L$1,'Cumulative Cost Share Budget'!R174,0)</f>
        <v>0</v>
      </c>
      <c r="S175" s="61">
        <f>IF('Cumulative Cost Share Budget'!L174='Split CS budget (H)'!$L$1,'Cumulative Cost Share Budget'!S174,0)</f>
        <v>0</v>
      </c>
      <c r="T175" s="16"/>
      <c r="U175" s="323"/>
      <c r="V175" s="323"/>
      <c r="W175" s="323"/>
      <c r="X175" s="323"/>
      <c r="Y175" s="323"/>
    </row>
    <row r="176" spans="1:25" ht="15" hidden="1">
      <c r="A176" s="449"/>
      <c r="B176" s="486"/>
      <c r="C176" s="480"/>
      <c r="D176" s="59" t="s">
        <v>29</v>
      </c>
      <c r="E176" s="170">
        <f>ROUND(R$5*E173,0)</f>
        <v>0</v>
      </c>
      <c r="F176" s="170">
        <f t="shared" ref="F176:I176" si="107">ROUND(S$5*F173,0)</f>
        <v>0</v>
      </c>
      <c r="G176" s="170">
        <f t="shared" si="107"/>
        <v>0</v>
      </c>
      <c r="H176" s="170">
        <f t="shared" si="107"/>
        <v>0</v>
      </c>
      <c r="I176" s="170">
        <f t="shared" si="107"/>
        <v>0</v>
      </c>
      <c r="J176" s="167">
        <f>SUM(E176:I176)</f>
        <v>0</v>
      </c>
      <c r="M176" s="215"/>
      <c r="N176" s="56"/>
      <c r="O176" s="56"/>
      <c r="P176" s="56"/>
      <c r="Q176" s="211">
        <f>IF('Cumulative Cost Share Budget'!L175='Split CS budget (H)'!$L$1,'Cumulative Cost Share Budget'!Q175,0)</f>
        <v>0</v>
      </c>
      <c r="R176" s="212">
        <f>IF('Cumulative Cost Share Budget'!L175='Split CS budget (H)'!$L$1,'Cumulative Cost Share Budget'!R175,0)</f>
        <v>0</v>
      </c>
      <c r="S176" s="61">
        <f>IF('Cumulative Cost Share Budget'!L175='Split CS budget (H)'!$L$1,'Cumulative Cost Share Budget'!S175,0)</f>
        <v>0</v>
      </c>
      <c r="T176" s="16"/>
      <c r="U176" s="324"/>
      <c r="V176" s="324"/>
      <c r="W176" s="324"/>
      <c r="X176" s="324"/>
      <c r="Y176" s="324"/>
    </row>
    <row r="177" spans="1:25" hidden="1">
      <c r="A177" s="449"/>
      <c r="B177" s="486"/>
      <c r="C177" s="480"/>
      <c r="D177" s="62" t="s">
        <v>178</v>
      </c>
      <c r="E177" s="171">
        <f>SUM(E175:E176)</f>
        <v>0</v>
      </c>
      <c r="F177" s="171">
        <f t="shared" ref="F177:I177" si="108">SUM(F175:F176)</f>
        <v>0</v>
      </c>
      <c r="G177" s="171">
        <f t="shared" si="108"/>
        <v>0</v>
      </c>
      <c r="H177" s="171">
        <f t="shared" si="108"/>
        <v>0</v>
      </c>
      <c r="I177" s="171">
        <f t="shared" si="108"/>
        <v>0</v>
      </c>
      <c r="J177" s="172">
        <f>SUM(J175:J176)</f>
        <v>0</v>
      </c>
      <c r="M177" s="215"/>
      <c r="N177" s="56"/>
      <c r="O177" s="56"/>
      <c r="P177" s="56"/>
      <c r="Q177" s="211">
        <f>IF('Cumulative Cost Share Budget'!L176='Split CS budget (H)'!$L$1,'Cumulative Cost Share Budget'!Q176,0)</f>
        <v>0</v>
      </c>
      <c r="R177" s="212">
        <f>IF('Cumulative Cost Share Budget'!L176='Split CS budget (H)'!$L$1,'Cumulative Cost Share Budget'!R176,0)</f>
        <v>0</v>
      </c>
      <c r="S177" s="61">
        <f>IF('Cumulative Cost Share Budget'!L176='Split CS budget (H)'!$L$1,'Cumulative Cost Share Budget'!S176,0)</f>
        <v>0</v>
      </c>
      <c r="T177" s="16"/>
      <c r="U177" s="323"/>
      <c r="V177" s="323"/>
      <c r="W177" s="323"/>
      <c r="X177" s="323"/>
      <c r="Y177" s="323"/>
    </row>
    <row r="178" spans="1:25" hidden="1">
      <c r="A178" s="449"/>
      <c r="B178" s="481"/>
      <c r="C178" s="480"/>
      <c r="D178" s="59"/>
      <c r="E178" s="16"/>
      <c r="F178" s="16"/>
      <c r="G178" s="16"/>
      <c r="H178" s="16"/>
      <c r="I178" s="16"/>
      <c r="J178" s="25"/>
      <c r="M178" s="215"/>
      <c r="N178" s="56"/>
      <c r="O178" s="56"/>
      <c r="P178" s="56"/>
      <c r="Q178" s="31"/>
      <c r="R178" s="56"/>
      <c r="S178" s="31"/>
      <c r="T178" s="16"/>
      <c r="U178" s="325"/>
      <c r="V178" s="326"/>
      <c r="W178" s="324"/>
      <c r="X178" s="324"/>
      <c r="Y178" s="324"/>
    </row>
    <row r="179" spans="1:25" hidden="1">
      <c r="A179" s="485">
        <f>IF('Cumulative Cost Share Budget'!$L178='Split CS budget (H)'!$L$1,'Cumulative Cost Share Budget'!A178,0)</f>
        <v>0</v>
      </c>
      <c r="B179" s="480">
        <f>IF('Cumulative Cost Share Budget'!$L178='Split CS budget (H)'!$L$1,'Cumulative Cost Share Budget'!B178,0)</f>
        <v>0</v>
      </c>
      <c r="C179" s="481"/>
      <c r="D179" s="33" t="s">
        <v>123</v>
      </c>
      <c r="E179" s="76">
        <f>ROUND($R179*$S179,6)</f>
        <v>0</v>
      </c>
      <c r="F179" s="76">
        <f>ROUND($R180*$S180,6)</f>
        <v>0</v>
      </c>
      <c r="G179" s="76">
        <f>ROUND($R181*$S181,6)</f>
        <v>0</v>
      </c>
      <c r="H179" s="76">
        <f>ROUND($R182*$S182,6)</f>
        <v>0</v>
      </c>
      <c r="I179" s="76">
        <f>ROUND($R183*$S183,6)</f>
        <v>0</v>
      </c>
      <c r="J179" s="46"/>
      <c r="M179" s="133">
        <f>IF('Cumulative Cost Share Budget'!L178='Split CS budget (H)'!$L$1,'Cumulative Cost Share Budget'!M178,0)</f>
        <v>0</v>
      </c>
      <c r="N179" s="214">
        <f>IF('Cumulative Cost Share Budget'!L178='Split CS budget (H)'!$L$1,'Cumulative Cost Share Budget'!N178,0)</f>
        <v>0</v>
      </c>
      <c r="O179" s="214">
        <f>IF('Cumulative Cost Share Budget'!$L178='Split CS budget (H)'!$L$1,'Cumulative Cost Share Budget'!O178,0)</f>
        <v>0</v>
      </c>
      <c r="P179" s="209">
        <f>IF('Cumulative Cost Share Budget'!L178='Split CS budget (H)'!$L$1,'Cumulative Cost Share Budget'!P178,0)</f>
        <v>0</v>
      </c>
      <c r="Q179" s="211">
        <f>IF('Cumulative Cost Share Budget'!L178='Split CS budget (H)'!$L$1,'Cumulative Cost Share Budget'!Q178,0)</f>
        <v>0</v>
      </c>
      <c r="R179" s="212">
        <f>IF('Cumulative Cost Share Budget'!L178='Split CS budget (H)'!$L$1,'Cumulative Cost Share Budget'!R178,0)</f>
        <v>0</v>
      </c>
      <c r="S179" s="61">
        <f>IF('Cumulative Cost Share Budget'!L178='Split CS budget (H)'!$L$1,'Cumulative Cost Share Budget'!S178,0)</f>
        <v>0</v>
      </c>
      <c r="T179" s="2"/>
      <c r="U179" s="323">
        <f>IFERROR((E182+E183)/E181,0)</f>
        <v>0</v>
      </c>
      <c r="V179" s="323">
        <f t="shared" ref="V179:Y179" si="109">IFERROR((F182+F183)/F181,0)</f>
        <v>0</v>
      </c>
      <c r="W179" s="323">
        <f t="shared" si="109"/>
        <v>0</v>
      </c>
      <c r="X179" s="323">
        <f t="shared" si="109"/>
        <v>0</v>
      </c>
      <c r="Y179" s="323">
        <f t="shared" si="109"/>
        <v>0</v>
      </c>
    </row>
    <row r="180" spans="1:25" hidden="1">
      <c r="A180" s="493">
        <f>IF('Cumulative Cost Share Budget'!$L179='Split CS budget (H)'!$L$1,'Cumulative Cost Share Budget'!A179,0)</f>
        <v>0</v>
      </c>
      <c r="B180" s="545">
        <f>IF('Cumulative Cost Share Budget'!$L179='Split CS budget (H)'!$L$1,'Cumulative Cost Share Budget'!B179,0)</f>
        <v>0</v>
      </c>
      <c r="C180" s="480"/>
      <c r="D180" s="59" t="s">
        <v>15</v>
      </c>
      <c r="E180" s="52">
        <f>ROUND((N179+O179)*E179*Q179,0)</f>
        <v>0</v>
      </c>
      <c r="F180" s="52">
        <f>ROUND((N179+O179)*F179*Q179*Q180,0)</f>
        <v>0</v>
      </c>
      <c r="G180" s="52">
        <f>ROUND((N179+O179)*G179*Q179*Q180*Q181,0)</f>
        <v>0</v>
      </c>
      <c r="H180" s="52">
        <f>ROUND((N179+O179)*H179*Q179*Q180*Q181*Q182,0)</f>
        <v>0</v>
      </c>
      <c r="I180" s="52">
        <f>ROUND((N179+O179)*I179*Q179*Q180*Q181*Q182*Q183,0)</f>
        <v>0</v>
      </c>
      <c r="J180" s="158">
        <f>SUM(E180:I180)</f>
        <v>0</v>
      </c>
      <c r="M180" s="215"/>
      <c r="N180" s="56"/>
      <c r="O180" s="56"/>
      <c r="P180" s="56"/>
      <c r="Q180" s="211">
        <f>IF('Cumulative Cost Share Budget'!L179='Split CS budget (H)'!$L$1,'Cumulative Cost Share Budget'!Q179,0)</f>
        <v>0</v>
      </c>
      <c r="R180" s="212">
        <f>IF('Cumulative Cost Share Budget'!L179='Split CS budget (H)'!$L$1,'Cumulative Cost Share Budget'!R179,0)</f>
        <v>0</v>
      </c>
      <c r="S180" s="61">
        <f>IF('Cumulative Cost Share Budget'!L179='Split CS budget (H)'!$L$1,'Cumulative Cost Share Budget'!S179,0)</f>
        <v>0</v>
      </c>
      <c r="T180" s="16"/>
      <c r="U180" s="324"/>
      <c r="V180" s="324"/>
      <c r="W180" s="324"/>
      <c r="X180" s="324"/>
      <c r="Y180" s="324"/>
    </row>
    <row r="181" spans="1:25" hidden="1">
      <c r="A181" s="449"/>
      <c r="B181" s="486"/>
      <c r="C181" s="480"/>
      <c r="D181" s="59" t="s">
        <v>30</v>
      </c>
      <c r="E181" s="52">
        <f>ROUND(E180*$Q$2,0)</f>
        <v>0</v>
      </c>
      <c r="F181" s="52">
        <f t="shared" ref="F181:I181" si="110">ROUND(F180*$Q$2,0)</f>
        <v>0</v>
      </c>
      <c r="G181" s="52">
        <f t="shared" si="110"/>
        <v>0</v>
      </c>
      <c r="H181" s="52">
        <f t="shared" si="110"/>
        <v>0</v>
      </c>
      <c r="I181" s="52">
        <f t="shared" si="110"/>
        <v>0</v>
      </c>
      <c r="J181" s="158">
        <f>SUM(E181:I181)</f>
        <v>0</v>
      </c>
      <c r="M181" s="215"/>
      <c r="N181" s="56"/>
      <c r="O181" s="56"/>
      <c r="P181" s="56"/>
      <c r="Q181" s="211">
        <f>IF('Cumulative Cost Share Budget'!L180='Split CS budget (H)'!$L$1,'Cumulative Cost Share Budget'!Q180,0)</f>
        <v>0</v>
      </c>
      <c r="R181" s="212">
        <f>IF('Cumulative Cost Share Budget'!L180='Split CS budget (H)'!$L$1,'Cumulative Cost Share Budget'!R180,0)</f>
        <v>0</v>
      </c>
      <c r="S181" s="61">
        <f>IF('Cumulative Cost Share Budget'!L180='Split CS budget (H)'!$L$1,'Cumulative Cost Share Budget'!S180,0)</f>
        <v>0</v>
      </c>
      <c r="T181" s="16"/>
      <c r="U181" s="323"/>
      <c r="V181" s="323"/>
      <c r="W181" s="323"/>
      <c r="X181" s="323"/>
      <c r="Y181" s="323"/>
    </row>
    <row r="182" spans="1:25" ht="15" hidden="1">
      <c r="A182" s="449"/>
      <c r="B182" s="486"/>
      <c r="C182" s="480"/>
      <c r="D182" s="59" t="s">
        <v>29</v>
      </c>
      <c r="E182" s="170">
        <f>ROUND(R$5*E179,0)</f>
        <v>0</v>
      </c>
      <c r="F182" s="170">
        <f t="shared" ref="F182:I182" si="111">ROUND(S$5*F179,0)</f>
        <v>0</v>
      </c>
      <c r="G182" s="170">
        <f t="shared" si="111"/>
        <v>0</v>
      </c>
      <c r="H182" s="170">
        <f t="shared" si="111"/>
        <v>0</v>
      </c>
      <c r="I182" s="170">
        <f t="shared" si="111"/>
        <v>0</v>
      </c>
      <c r="J182" s="167">
        <f>SUM(E182:I182)</f>
        <v>0</v>
      </c>
      <c r="M182" s="215"/>
      <c r="N182" s="56"/>
      <c r="O182" s="56"/>
      <c r="P182" s="56"/>
      <c r="Q182" s="211">
        <f>IF('Cumulative Cost Share Budget'!L181='Split CS budget (H)'!$L$1,'Cumulative Cost Share Budget'!Q181,0)</f>
        <v>0</v>
      </c>
      <c r="R182" s="212">
        <f>IF('Cumulative Cost Share Budget'!L181='Split CS budget (H)'!$L$1,'Cumulative Cost Share Budget'!R181,0)</f>
        <v>0</v>
      </c>
      <c r="S182" s="61">
        <f>IF('Cumulative Cost Share Budget'!L181='Split CS budget (H)'!$L$1,'Cumulative Cost Share Budget'!S181,0)</f>
        <v>0</v>
      </c>
      <c r="T182" s="16"/>
      <c r="U182" s="324"/>
      <c r="V182" s="324"/>
      <c r="W182" s="324"/>
      <c r="X182" s="324"/>
      <c r="Y182" s="324"/>
    </row>
    <row r="183" spans="1:25" hidden="1">
      <c r="A183" s="449"/>
      <c r="B183" s="486"/>
      <c r="C183" s="480"/>
      <c r="D183" s="62" t="s">
        <v>178</v>
      </c>
      <c r="E183" s="171">
        <f>SUM(E181:E182)</f>
        <v>0</v>
      </c>
      <c r="F183" s="171">
        <f t="shared" ref="F183:I183" si="112">SUM(F181:F182)</f>
        <v>0</v>
      </c>
      <c r="G183" s="171">
        <f t="shared" si="112"/>
        <v>0</v>
      </c>
      <c r="H183" s="171">
        <f t="shared" si="112"/>
        <v>0</v>
      </c>
      <c r="I183" s="171">
        <f t="shared" si="112"/>
        <v>0</v>
      </c>
      <c r="J183" s="172">
        <f>SUM(J181:J182)</f>
        <v>0</v>
      </c>
      <c r="M183" s="215"/>
      <c r="N183" s="56"/>
      <c r="O183" s="56"/>
      <c r="P183" s="56"/>
      <c r="Q183" s="211">
        <f>IF('Cumulative Cost Share Budget'!L182='Split CS budget (H)'!$L$1,'Cumulative Cost Share Budget'!Q182,0)</f>
        <v>0</v>
      </c>
      <c r="R183" s="212">
        <f>IF('Cumulative Cost Share Budget'!L182='Split CS budget (H)'!$L$1,'Cumulative Cost Share Budget'!R182,0)</f>
        <v>0</v>
      </c>
      <c r="S183" s="61">
        <f>IF('Cumulative Cost Share Budget'!L182='Split CS budget (H)'!$L$1,'Cumulative Cost Share Budget'!S182,0)</f>
        <v>0</v>
      </c>
      <c r="T183" s="16"/>
      <c r="U183" s="323"/>
      <c r="V183" s="323"/>
      <c r="W183" s="323"/>
      <c r="X183" s="323"/>
      <c r="Y183" s="323"/>
    </row>
    <row r="184" spans="1:25" hidden="1">
      <c r="A184" s="449"/>
      <c r="B184" s="481"/>
      <c r="C184" s="480"/>
      <c r="D184" s="59"/>
      <c r="E184" s="16"/>
      <c r="F184" s="16"/>
      <c r="G184" s="16"/>
      <c r="H184" s="16"/>
      <c r="I184" s="16"/>
      <c r="J184" s="25"/>
      <c r="M184" s="215"/>
      <c r="N184" s="56"/>
      <c r="O184" s="56"/>
      <c r="P184" s="56"/>
      <c r="Q184" s="31"/>
      <c r="R184" s="56"/>
      <c r="S184" s="31"/>
      <c r="T184" s="16"/>
      <c r="U184" s="325"/>
      <c r="V184" s="326"/>
      <c r="W184" s="324"/>
      <c r="X184" s="324"/>
      <c r="Y184" s="324"/>
    </row>
    <row r="185" spans="1:25" hidden="1">
      <c r="A185" s="485">
        <f>IF('Cumulative Cost Share Budget'!$L184='Split CS budget (H)'!$L$1,'Cumulative Cost Share Budget'!A184,0)</f>
        <v>0</v>
      </c>
      <c r="B185" s="480">
        <f>IF('Cumulative Cost Share Budget'!$L184='Split CS budget (H)'!$L$1,'Cumulative Cost Share Budget'!B184,0)</f>
        <v>0</v>
      </c>
      <c r="C185" s="481"/>
      <c r="D185" s="33" t="s">
        <v>123</v>
      </c>
      <c r="E185" s="76">
        <f>ROUND($R185*$S185,6)</f>
        <v>0</v>
      </c>
      <c r="F185" s="76">
        <f>ROUND($R186*$S186,6)</f>
        <v>0</v>
      </c>
      <c r="G185" s="76">
        <f>ROUND($R187*$S187,6)</f>
        <v>0</v>
      </c>
      <c r="H185" s="76">
        <f>ROUND($R188*$S188,6)</f>
        <v>0</v>
      </c>
      <c r="I185" s="76">
        <f>ROUND($R189*$S189,6)</f>
        <v>0</v>
      </c>
      <c r="J185" s="46"/>
      <c r="M185" s="133">
        <f>IF('Cumulative Cost Share Budget'!L184='Split CS budget (H)'!$L$1,'Cumulative Cost Share Budget'!M184,0)</f>
        <v>0</v>
      </c>
      <c r="N185" s="214">
        <f>IF('Cumulative Cost Share Budget'!L184='Split CS budget (H)'!$L$1,'Cumulative Cost Share Budget'!N184,0)</f>
        <v>0</v>
      </c>
      <c r="O185" s="214">
        <f>IF('Cumulative Cost Share Budget'!$L184='Split CS budget (H)'!$L$1,'Cumulative Cost Share Budget'!O184,0)</f>
        <v>0</v>
      </c>
      <c r="P185" s="209">
        <f>IF('Cumulative Cost Share Budget'!L184='Split CS budget (H)'!$L$1,'Cumulative Cost Share Budget'!P184,0)</f>
        <v>0</v>
      </c>
      <c r="Q185" s="211">
        <f>IF('Cumulative Cost Share Budget'!L184='Split CS budget (H)'!$L$1,'Cumulative Cost Share Budget'!Q184,0)</f>
        <v>0</v>
      </c>
      <c r="R185" s="212">
        <f>IF('Cumulative Cost Share Budget'!L184='Split CS budget (H)'!$L$1,'Cumulative Cost Share Budget'!R184,0)</f>
        <v>0</v>
      </c>
      <c r="S185" s="61">
        <f>IF('Cumulative Cost Share Budget'!L184='Split CS budget (H)'!$L$1,'Cumulative Cost Share Budget'!S184,0)</f>
        <v>0</v>
      </c>
      <c r="T185" s="2"/>
      <c r="U185" s="323">
        <f>IFERROR((E188+E189)/E187,0)</f>
        <v>0</v>
      </c>
      <c r="V185" s="323">
        <f t="shared" ref="V185:Y185" si="113">IFERROR((F188+F189)/F187,0)</f>
        <v>0</v>
      </c>
      <c r="W185" s="323">
        <f t="shared" si="113"/>
        <v>0</v>
      </c>
      <c r="X185" s="323">
        <f t="shared" si="113"/>
        <v>0</v>
      </c>
      <c r="Y185" s="323">
        <f t="shared" si="113"/>
        <v>0</v>
      </c>
    </row>
    <row r="186" spans="1:25" hidden="1">
      <c r="A186" s="493">
        <f>IF('Cumulative Cost Share Budget'!$L185='Split CS budget (H)'!$L$1,'Cumulative Cost Share Budget'!A185,0)</f>
        <v>0</v>
      </c>
      <c r="B186" s="545">
        <f>IF('Cumulative Cost Share Budget'!$L185='Split CS budget (H)'!$L$1,'Cumulative Cost Share Budget'!B185,0)</f>
        <v>0</v>
      </c>
      <c r="C186" s="480"/>
      <c r="D186" s="59" t="s">
        <v>15</v>
      </c>
      <c r="E186" s="52">
        <f>ROUND((N185+O185)*E185*Q185,0)</f>
        <v>0</v>
      </c>
      <c r="F186" s="52">
        <f>ROUND((N185+O185)*F185*Q185*Q186,0)</f>
        <v>0</v>
      </c>
      <c r="G186" s="52">
        <f>ROUND((N185+O185)*G185*Q185*Q186*Q187,0)</f>
        <v>0</v>
      </c>
      <c r="H186" s="52">
        <f>ROUND((N185+O185)*H185*Q185*Q186*Q187*Q188,0)</f>
        <v>0</v>
      </c>
      <c r="I186" s="52">
        <f>ROUND((N185+O185)*I185*Q185*Q186*Q187*Q188*Q189,0)</f>
        <v>0</v>
      </c>
      <c r="J186" s="158">
        <f>SUM(E186:I186)</f>
        <v>0</v>
      </c>
      <c r="M186" s="215"/>
      <c r="N186" s="56"/>
      <c r="O186" s="56"/>
      <c r="P186" s="56"/>
      <c r="Q186" s="211">
        <f>IF('Cumulative Cost Share Budget'!L185='Split CS budget (H)'!$L$1,'Cumulative Cost Share Budget'!Q185,0)</f>
        <v>0</v>
      </c>
      <c r="R186" s="212">
        <f>IF('Cumulative Cost Share Budget'!L185='Split CS budget (H)'!$L$1,'Cumulative Cost Share Budget'!R185,0)</f>
        <v>0</v>
      </c>
      <c r="S186" s="61">
        <f>IF('Cumulative Cost Share Budget'!L185='Split CS budget (H)'!$L$1,'Cumulative Cost Share Budget'!S185,0)</f>
        <v>0</v>
      </c>
      <c r="T186" s="16"/>
      <c r="U186" s="324"/>
      <c r="V186" s="324"/>
      <c r="W186" s="324"/>
      <c r="X186" s="324"/>
      <c r="Y186" s="324"/>
    </row>
    <row r="187" spans="1:25" hidden="1">
      <c r="A187" s="449"/>
      <c r="B187" s="486"/>
      <c r="C187" s="480"/>
      <c r="D187" s="59" t="s">
        <v>30</v>
      </c>
      <c r="E187" s="52">
        <f>ROUND(E186*$Q$2,0)</f>
        <v>0</v>
      </c>
      <c r="F187" s="52">
        <f t="shared" ref="F187:I187" si="114">ROUND(F186*$Q$2,0)</f>
        <v>0</v>
      </c>
      <c r="G187" s="52">
        <f t="shared" si="114"/>
        <v>0</v>
      </c>
      <c r="H187" s="52">
        <f t="shared" si="114"/>
        <v>0</v>
      </c>
      <c r="I187" s="52">
        <f t="shared" si="114"/>
        <v>0</v>
      </c>
      <c r="J187" s="158">
        <f>SUM(E187:I187)</f>
        <v>0</v>
      </c>
      <c r="M187" s="215"/>
      <c r="N187" s="56"/>
      <c r="O187" s="56"/>
      <c r="P187" s="56"/>
      <c r="Q187" s="211">
        <f>IF('Cumulative Cost Share Budget'!L186='Split CS budget (H)'!$L$1,'Cumulative Cost Share Budget'!Q186,0)</f>
        <v>0</v>
      </c>
      <c r="R187" s="212">
        <f>IF('Cumulative Cost Share Budget'!L186='Split CS budget (H)'!$L$1,'Cumulative Cost Share Budget'!R186,0)</f>
        <v>0</v>
      </c>
      <c r="S187" s="61">
        <f>IF('Cumulative Cost Share Budget'!L186='Split CS budget (H)'!$L$1,'Cumulative Cost Share Budget'!S186,0)</f>
        <v>0</v>
      </c>
      <c r="T187" s="16"/>
      <c r="U187" s="323"/>
      <c r="V187" s="323"/>
      <c r="W187" s="323"/>
      <c r="X187" s="323"/>
      <c r="Y187" s="323"/>
    </row>
    <row r="188" spans="1:25" ht="15" hidden="1">
      <c r="A188" s="449"/>
      <c r="B188" s="486"/>
      <c r="C188" s="480"/>
      <c r="D188" s="59" t="s">
        <v>29</v>
      </c>
      <c r="E188" s="170">
        <f>ROUND(R$5*E185,0)</f>
        <v>0</v>
      </c>
      <c r="F188" s="170">
        <f t="shared" ref="F188:I188" si="115">ROUND(S$5*F185,0)</f>
        <v>0</v>
      </c>
      <c r="G188" s="170">
        <f t="shared" si="115"/>
        <v>0</v>
      </c>
      <c r="H188" s="170">
        <f t="shared" si="115"/>
        <v>0</v>
      </c>
      <c r="I188" s="170">
        <f t="shared" si="115"/>
        <v>0</v>
      </c>
      <c r="J188" s="167">
        <f>SUM(E188:I188)</f>
        <v>0</v>
      </c>
      <c r="M188" s="215"/>
      <c r="N188" s="56"/>
      <c r="O188" s="56"/>
      <c r="P188" s="56"/>
      <c r="Q188" s="211">
        <f>IF('Cumulative Cost Share Budget'!L187='Split CS budget (H)'!$L$1,'Cumulative Cost Share Budget'!Q187,0)</f>
        <v>0</v>
      </c>
      <c r="R188" s="212">
        <f>IF('Cumulative Cost Share Budget'!L187='Split CS budget (H)'!$L$1,'Cumulative Cost Share Budget'!R187,0)</f>
        <v>0</v>
      </c>
      <c r="S188" s="61">
        <f>IF('Cumulative Cost Share Budget'!L187='Split CS budget (H)'!$L$1,'Cumulative Cost Share Budget'!S187,0)</f>
        <v>0</v>
      </c>
      <c r="T188" s="16"/>
      <c r="U188" s="324"/>
      <c r="V188" s="324"/>
      <c r="W188" s="324"/>
      <c r="X188" s="324"/>
      <c r="Y188" s="324"/>
    </row>
    <row r="189" spans="1:25" hidden="1">
      <c r="A189" s="449"/>
      <c r="B189" s="486"/>
      <c r="C189" s="480"/>
      <c r="D189" s="62" t="s">
        <v>178</v>
      </c>
      <c r="E189" s="171">
        <f>SUM(E187:E188)</f>
        <v>0</v>
      </c>
      <c r="F189" s="171">
        <f t="shared" ref="F189:I189" si="116">SUM(F187:F188)</f>
        <v>0</v>
      </c>
      <c r="G189" s="171">
        <f t="shared" si="116"/>
        <v>0</v>
      </c>
      <c r="H189" s="171">
        <f t="shared" si="116"/>
        <v>0</v>
      </c>
      <c r="I189" s="171">
        <f t="shared" si="116"/>
        <v>0</v>
      </c>
      <c r="J189" s="172">
        <f>SUM(J187:J188)</f>
        <v>0</v>
      </c>
      <c r="M189" s="215"/>
      <c r="N189" s="56"/>
      <c r="O189" s="56"/>
      <c r="P189" s="56"/>
      <c r="Q189" s="211">
        <f>IF('Cumulative Cost Share Budget'!L188='Split CS budget (H)'!$L$1,'Cumulative Cost Share Budget'!Q188,0)</f>
        <v>0</v>
      </c>
      <c r="R189" s="212">
        <f>IF('Cumulative Cost Share Budget'!L188='Split CS budget (H)'!$L$1,'Cumulative Cost Share Budget'!R188,0)</f>
        <v>0</v>
      </c>
      <c r="S189" s="61">
        <f>IF('Cumulative Cost Share Budget'!L188='Split CS budget (H)'!$L$1,'Cumulative Cost Share Budget'!S188,0)</f>
        <v>0</v>
      </c>
      <c r="T189" s="16"/>
      <c r="U189" s="323"/>
      <c r="V189" s="323"/>
      <c r="W189" s="323"/>
      <c r="X189" s="323"/>
      <c r="Y189" s="323"/>
    </row>
    <row r="190" spans="1:25" hidden="1">
      <c r="A190" s="449"/>
      <c r="B190" s="481"/>
      <c r="C190" s="480"/>
      <c r="D190" s="59"/>
      <c r="E190" s="16"/>
      <c r="F190" s="16"/>
      <c r="G190" s="16"/>
      <c r="H190" s="16"/>
      <c r="I190" s="16"/>
      <c r="J190" s="25"/>
      <c r="M190" s="215"/>
      <c r="N190" s="56"/>
      <c r="O190" s="56"/>
      <c r="P190" s="56"/>
      <c r="Q190" s="31"/>
      <c r="R190" s="56"/>
      <c r="S190" s="31"/>
      <c r="T190" s="16"/>
      <c r="U190" s="325"/>
      <c r="V190" s="326"/>
      <c r="W190" s="324"/>
      <c r="X190" s="324"/>
      <c r="Y190" s="324"/>
    </row>
    <row r="191" spans="1:25" hidden="1">
      <c r="A191" s="485">
        <f>IF('Cumulative Cost Share Budget'!$L190='Split CS budget (H)'!$L$1,'Cumulative Cost Share Budget'!A190,0)</f>
        <v>0</v>
      </c>
      <c r="B191" s="480">
        <f>IF('Cumulative Cost Share Budget'!$L190='Split CS budget (H)'!$L$1,'Cumulative Cost Share Budget'!B190,0)</f>
        <v>0</v>
      </c>
      <c r="C191" s="481"/>
      <c r="D191" s="33" t="s">
        <v>123</v>
      </c>
      <c r="E191" s="76">
        <f>ROUND($R191*$S191,6)</f>
        <v>0</v>
      </c>
      <c r="F191" s="76">
        <f>ROUND($R192*$S192,6)</f>
        <v>0</v>
      </c>
      <c r="G191" s="76">
        <f>ROUND($R193*$S193,6)</f>
        <v>0</v>
      </c>
      <c r="H191" s="76">
        <f>ROUND($R194*$S194,6)</f>
        <v>0</v>
      </c>
      <c r="I191" s="76">
        <f>ROUND($R195*$S195,6)</f>
        <v>0</v>
      </c>
      <c r="J191" s="46"/>
      <c r="M191" s="133">
        <f>IF('Cumulative Cost Share Budget'!L190='Split CS budget (H)'!$L$1,'Cumulative Cost Share Budget'!M190,0)</f>
        <v>0</v>
      </c>
      <c r="N191" s="214">
        <f>IF('Cumulative Cost Share Budget'!L190='Split CS budget (H)'!$L$1,'Cumulative Cost Share Budget'!N190,0)</f>
        <v>0</v>
      </c>
      <c r="O191" s="214">
        <f>IF('Cumulative Cost Share Budget'!$L190='Split CS budget (H)'!$L$1,'Cumulative Cost Share Budget'!O190,0)</f>
        <v>0</v>
      </c>
      <c r="P191" s="209">
        <f>IF('Cumulative Cost Share Budget'!L190='Split CS budget (H)'!$L$1,'Cumulative Cost Share Budget'!P190,0)</f>
        <v>0</v>
      </c>
      <c r="Q191" s="211">
        <f>IF('Cumulative Cost Share Budget'!L190='Split CS budget (H)'!$L$1,'Cumulative Cost Share Budget'!Q190,0)</f>
        <v>0</v>
      </c>
      <c r="R191" s="212">
        <f>IF('Cumulative Cost Share Budget'!L190='Split CS budget (H)'!$L$1,'Cumulative Cost Share Budget'!R190,0)</f>
        <v>0</v>
      </c>
      <c r="S191" s="61">
        <f>IF('Cumulative Cost Share Budget'!L190='Split CS budget (H)'!$L$1,'Cumulative Cost Share Budget'!S190,0)</f>
        <v>0</v>
      </c>
      <c r="T191" s="2"/>
      <c r="U191" s="323">
        <f>IFERROR((E194+E195)/E193,0)</f>
        <v>0</v>
      </c>
      <c r="V191" s="323">
        <f t="shared" ref="V191:Y191" si="117">IFERROR((F194+F195)/F193,0)</f>
        <v>0</v>
      </c>
      <c r="W191" s="323">
        <f t="shared" si="117"/>
        <v>0</v>
      </c>
      <c r="X191" s="323">
        <f t="shared" si="117"/>
        <v>0</v>
      </c>
      <c r="Y191" s="323">
        <f t="shared" si="117"/>
        <v>0</v>
      </c>
    </row>
    <row r="192" spans="1:25" hidden="1">
      <c r="A192" s="493">
        <f>IF('Cumulative Cost Share Budget'!$L191='Split CS budget (H)'!$L$1,'Cumulative Cost Share Budget'!A191,0)</f>
        <v>0</v>
      </c>
      <c r="B192" s="545">
        <f>IF('Cumulative Cost Share Budget'!$L191='Split CS budget (H)'!$L$1,'Cumulative Cost Share Budget'!B191,0)</f>
        <v>0</v>
      </c>
      <c r="C192" s="480"/>
      <c r="D192" s="59" t="s">
        <v>15</v>
      </c>
      <c r="E192" s="52">
        <f>ROUND((N191+O191)*E191*Q191,0)</f>
        <v>0</v>
      </c>
      <c r="F192" s="52">
        <f>ROUND((N191+O191)*F191*Q191*Q192,0)</f>
        <v>0</v>
      </c>
      <c r="G192" s="52">
        <f>ROUND((N191+O191)*G191*Q191*Q192*Q193,0)</f>
        <v>0</v>
      </c>
      <c r="H192" s="52">
        <f>ROUND((N191+O191)*H191*Q191*Q192*Q193*Q194,0)</f>
        <v>0</v>
      </c>
      <c r="I192" s="52">
        <f>ROUND((N191+O191)*I191*Q191*Q192*Q193*Q194*Q195,0)</f>
        <v>0</v>
      </c>
      <c r="J192" s="158">
        <f>SUM(E192:I192)</f>
        <v>0</v>
      </c>
      <c r="M192" s="215"/>
      <c r="N192" s="56"/>
      <c r="O192" s="56"/>
      <c r="P192" s="56"/>
      <c r="Q192" s="211">
        <f>IF('Cumulative Cost Share Budget'!L191='Split CS budget (H)'!$L$1,'Cumulative Cost Share Budget'!Q191,0)</f>
        <v>0</v>
      </c>
      <c r="R192" s="212">
        <f>IF('Cumulative Cost Share Budget'!L191='Split CS budget (H)'!$L$1,'Cumulative Cost Share Budget'!R191,0)</f>
        <v>0</v>
      </c>
      <c r="S192" s="61">
        <f>IF('Cumulative Cost Share Budget'!L191='Split CS budget (H)'!$L$1,'Cumulative Cost Share Budget'!S191,0)</f>
        <v>0</v>
      </c>
      <c r="T192" s="16"/>
      <c r="U192" s="324"/>
      <c r="V192" s="324"/>
      <c r="W192" s="324"/>
      <c r="X192" s="324"/>
      <c r="Y192" s="324"/>
    </row>
    <row r="193" spans="1:25" hidden="1">
      <c r="A193" s="449"/>
      <c r="B193" s="486"/>
      <c r="C193" s="480"/>
      <c r="D193" s="59" t="s">
        <v>30</v>
      </c>
      <c r="E193" s="52">
        <f>ROUND(E192*$Q$2,0)</f>
        <v>0</v>
      </c>
      <c r="F193" s="52">
        <f t="shared" ref="F193:I193" si="118">ROUND(F192*$Q$2,0)</f>
        <v>0</v>
      </c>
      <c r="G193" s="52">
        <f t="shared" si="118"/>
        <v>0</v>
      </c>
      <c r="H193" s="52">
        <f t="shared" si="118"/>
        <v>0</v>
      </c>
      <c r="I193" s="52">
        <f t="shared" si="118"/>
        <v>0</v>
      </c>
      <c r="J193" s="158">
        <f>SUM(E193:I193)</f>
        <v>0</v>
      </c>
      <c r="M193" s="215"/>
      <c r="N193" s="56"/>
      <c r="O193" s="56"/>
      <c r="P193" s="56"/>
      <c r="Q193" s="211">
        <f>IF('Cumulative Cost Share Budget'!L192='Split CS budget (H)'!$L$1,'Cumulative Cost Share Budget'!Q192,0)</f>
        <v>0</v>
      </c>
      <c r="R193" s="212">
        <f>IF('Cumulative Cost Share Budget'!L192='Split CS budget (H)'!$L$1,'Cumulative Cost Share Budget'!R192,0)</f>
        <v>0</v>
      </c>
      <c r="S193" s="61">
        <f>IF('Cumulative Cost Share Budget'!L192='Split CS budget (H)'!$L$1,'Cumulative Cost Share Budget'!S192,0)</f>
        <v>0</v>
      </c>
      <c r="T193" s="16"/>
      <c r="U193" s="323"/>
      <c r="V193" s="323"/>
      <c r="W193" s="323"/>
      <c r="X193" s="323"/>
      <c r="Y193" s="323"/>
    </row>
    <row r="194" spans="1:25" ht="15" hidden="1">
      <c r="A194" s="449"/>
      <c r="B194" s="486"/>
      <c r="C194" s="480"/>
      <c r="D194" s="59" t="s">
        <v>29</v>
      </c>
      <c r="E194" s="170">
        <f>ROUND(R$5*E191,0)</f>
        <v>0</v>
      </c>
      <c r="F194" s="170">
        <f t="shared" ref="F194:I194" si="119">ROUND(S$5*F191,0)</f>
        <v>0</v>
      </c>
      <c r="G194" s="170">
        <f t="shared" si="119"/>
        <v>0</v>
      </c>
      <c r="H194" s="170">
        <f t="shared" si="119"/>
        <v>0</v>
      </c>
      <c r="I194" s="170">
        <f t="shared" si="119"/>
        <v>0</v>
      </c>
      <c r="J194" s="167">
        <f>SUM(E194:I194)</f>
        <v>0</v>
      </c>
      <c r="M194" s="215"/>
      <c r="N194" s="56"/>
      <c r="O194" s="56"/>
      <c r="P194" s="56"/>
      <c r="Q194" s="211">
        <f>IF('Cumulative Cost Share Budget'!L193='Split CS budget (H)'!$L$1,'Cumulative Cost Share Budget'!Q193,0)</f>
        <v>0</v>
      </c>
      <c r="R194" s="212">
        <f>IF('Cumulative Cost Share Budget'!L193='Split CS budget (H)'!$L$1,'Cumulative Cost Share Budget'!R193,0)</f>
        <v>0</v>
      </c>
      <c r="S194" s="61">
        <f>IF('Cumulative Cost Share Budget'!L193='Split CS budget (H)'!$L$1,'Cumulative Cost Share Budget'!S193,0)</f>
        <v>0</v>
      </c>
      <c r="T194" s="16"/>
      <c r="U194" s="324"/>
      <c r="V194" s="324"/>
      <c r="W194" s="324"/>
      <c r="X194" s="324"/>
      <c r="Y194" s="324"/>
    </row>
    <row r="195" spans="1:25" hidden="1">
      <c r="A195" s="449"/>
      <c r="B195" s="486"/>
      <c r="C195" s="480"/>
      <c r="D195" s="62" t="s">
        <v>178</v>
      </c>
      <c r="E195" s="171">
        <f>SUM(E193:E194)</f>
        <v>0</v>
      </c>
      <c r="F195" s="171">
        <f t="shared" ref="F195:I195" si="120">SUM(F193:F194)</f>
        <v>0</v>
      </c>
      <c r="G195" s="171">
        <f t="shared" si="120"/>
        <v>0</v>
      </c>
      <c r="H195" s="171">
        <f t="shared" si="120"/>
        <v>0</v>
      </c>
      <c r="I195" s="171">
        <f t="shared" si="120"/>
        <v>0</v>
      </c>
      <c r="J195" s="172">
        <f>SUM(J193:J194)</f>
        <v>0</v>
      </c>
      <c r="M195" s="215"/>
      <c r="N195" s="56"/>
      <c r="O195" s="56"/>
      <c r="P195" s="56"/>
      <c r="Q195" s="211">
        <f>IF('Cumulative Cost Share Budget'!L194='Split CS budget (H)'!$L$1,'Cumulative Cost Share Budget'!Q194,0)</f>
        <v>0</v>
      </c>
      <c r="R195" s="212">
        <f>IF('Cumulative Cost Share Budget'!L194='Split CS budget (H)'!$L$1,'Cumulative Cost Share Budget'!R194,0)</f>
        <v>0</v>
      </c>
      <c r="S195" s="61">
        <f>IF('Cumulative Cost Share Budget'!L194='Split CS budget (H)'!$L$1,'Cumulative Cost Share Budget'!S194,0)</f>
        <v>0</v>
      </c>
      <c r="T195" s="16"/>
      <c r="U195" s="323"/>
      <c r="V195" s="323"/>
      <c r="W195" s="323"/>
      <c r="X195" s="323"/>
      <c r="Y195" s="323"/>
    </row>
    <row r="196" spans="1:25" hidden="1">
      <c r="A196" s="449"/>
      <c r="B196" s="481"/>
      <c r="C196" s="480"/>
      <c r="D196" s="59"/>
      <c r="E196" s="16"/>
      <c r="F196" s="16"/>
      <c r="G196" s="16"/>
      <c r="H196" s="16"/>
      <c r="I196" s="16"/>
      <c r="J196" s="25"/>
      <c r="M196" s="215"/>
      <c r="N196" s="56"/>
      <c r="O196" s="56"/>
      <c r="P196" s="56"/>
      <c r="Q196" s="31"/>
      <c r="R196" s="56"/>
      <c r="S196" s="31"/>
      <c r="T196" s="16"/>
      <c r="U196" s="325"/>
      <c r="V196" s="326"/>
      <c r="W196" s="324"/>
      <c r="X196" s="324"/>
      <c r="Y196" s="324"/>
    </row>
    <row r="197" spans="1:25" hidden="1">
      <c r="A197" s="485">
        <f>IF('Cumulative Cost Share Budget'!$L196='Split CS budget (H)'!$L$1,'Cumulative Cost Share Budget'!A196,0)</f>
        <v>0</v>
      </c>
      <c r="B197" s="480">
        <f>IF('Cumulative Cost Share Budget'!$L196='Split CS budget (H)'!$L$1,'Cumulative Cost Share Budget'!B196,0)</f>
        <v>0</v>
      </c>
      <c r="C197" s="481"/>
      <c r="D197" s="33" t="s">
        <v>123</v>
      </c>
      <c r="E197" s="76">
        <f>ROUND($R197*$S197,6)</f>
        <v>0</v>
      </c>
      <c r="F197" s="76">
        <f>ROUND($R198*$S198,6)</f>
        <v>0</v>
      </c>
      <c r="G197" s="76">
        <f>ROUND($R199*$S199,6)</f>
        <v>0</v>
      </c>
      <c r="H197" s="76">
        <f>ROUND($R200*$S200,6)</f>
        <v>0</v>
      </c>
      <c r="I197" s="76">
        <f>ROUND($R201*$S201,6)</f>
        <v>0</v>
      </c>
      <c r="J197" s="46"/>
      <c r="M197" s="133">
        <f>IF('Cumulative Cost Share Budget'!L196='Split CS budget (H)'!$L$1,'Cumulative Cost Share Budget'!M196,0)</f>
        <v>0</v>
      </c>
      <c r="N197" s="214">
        <f>IF('Cumulative Cost Share Budget'!L196='Split CS budget (H)'!$L$1,'Cumulative Cost Share Budget'!N196,0)</f>
        <v>0</v>
      </c>
      <c r="O197" s="214">
        <f>IF('Cumulative Cost Share Budget'!$L196='Split CS budget (H)'!$L$1,'Cumulative Cost Share Budget'!O196,0)</f>
        <v>0</v>
      </c>
      <c r="P197" s="209">
        <f>IF('Cumulative Cost Share Budget'!L196='Split CS budget (H)'!$L$1,'Cumulative Cost Share Budget'!P196,0)</f>
        <v>0</v>
      </c>
      <c r="Q197" s="211">
        <f>IF('Cumulative Cost Share Budget'!L196='Split CS budget (H)'!$L$1,'Cumulative Cost Share Budget'!Q196,0)</f>
        <v>0</v>
      </c>
      <c r="R197" s="212">
        <f>IF('Cumulative Cost Share Budget'!L196='Split CS budget (H)'!$L$1,'Cumulative Cost Share Budget'!R196,0)</f>
        <v>0</v>
      </c>
      <c r="S197" s="61">
        <f>IF('Cumulative Cost Share Budget'!L196='Split CS budget (H)'!$L$1,'Cumulative Cost Share Budget'!S196,0)</f>
        <v>0</v>
      </c>
      <c r="T197" s="2"/>
      <c r="U197" s="323">
        <f>IFERROR((E200+E201)/E199,0)</f>
        <v>0</v>
      </c>
      <c r="V197" s="323">
        <f t="shared" ref="V197:Y197" si="121">IFERROR((F200+F201)/F199,0)</f>
        <v>0</v>
      </c>
      <c r="W197" s="323">
        <f t="shared" si="121"/>
        <v>0</v>
      </c>
      <c r="X197" s="323">
        <f t="shared" si="121"/>
        <v>0</v>
      </c>
      <c r="Y197" s="323">
        <f t="shared" si="121"/>
        <v>0</v>
      </c>
    </row>
    <row r="198" spans="1:25" hidden="1">
      <c r="A198" s="493">
        <f>IF('Cumulative Cost Share Budget'!$L197='Split CS budget (H)'!$L$1,'Cumulative Cost Share Budget'!A197,0)</f>
        <v>0</v>
      </c>
      <c r="B198" s="545">
        <f>IF('Cumulative Cost Share Budget'!$L197='Split CS budget (H)'!$L$1,'Cumulative Cost Share Budget'!B197,0)</f>
        <v>0</v>
      </c>
      <c r="C198" s="480"/>
      <c r="D198" s="59" t="s">
        <v>15</v>
      </c>
      <c r="E198" s="52">
        <f>ROUND((N197+O197)*E197*Q197,0)</f>
        <v>0</v>
      </c>
      <c r="F198" s="52">
        <f>ROUND((N197+O197)*F197*Q197*Q198,0)</f>
        <v>0</v>
      </c>
      <c r="G198" s="52">
        <f>ROUND((N197+O197)*G197*Q197*Q198*Q199,0)</f>
        <v>0</v>
      </c>
      <c r="H198" s="52">
        <f>ROUND((N197+O197)*H197*Q197*Q198*Q199*Q200,0)</f>
        <v>0</v>
      </c>
      <c r="I198" s="52">
        <f>ROUND((N197+O197)*I197*Q197*Q198*Q199*Q200*Q201,0)</f>
        <v>0</v>
      </c>
      <c r="J198" s="158">
        <f>SUM(E198:I198)</f>
        <v>0</v>
      </c>
      <c r="M198" s="215"/>
      <c r="N198" s="56"/>
      <c r="O198" s="56"/>
      <c r="P198" s="56"/>
      <c r="Q198" s="211">
        <f>IF('Cumulative Cost Share Budget'!L197='Split CS budget (H)'!$L$1,'Cumulative Cost Share Budget'!Q197,0)</f>
        <v>0</v>
      </c>
      <c r="R198" s="212">
        <f>IF('Cumulative Cost Share Budget'!L197='Split CS budget (H)'!$L$1,'Cumulative Cost Share Budget'!R197,0)</f>
        <v>0</v>
      </c>
      <c r="S198" s="61">
        <f>IF('Cumulative Cost Share Budget'!L197='Split CS budget (H)'!$L$1,'Cumulative Cost Share Budget'!S197,0)</f>
        <v>0</v>
      </c>
      <c r="T198" s="16"/>
      <c r="U198" s="324"/>
      <c r="V198" s="324"/>
      <c r="W198" s="324"/>
      <c r="X198" s="324"/>
      <c r="Y198" s="324"/>
    </row>
    <row r="199" spans="1:25" hidden="1">
      <c r="A199" s="449"/>
      <c r="B199" s="486"/>
      <c r="C199" s="480"/>
      <c r="D199" s="59" t="s">
        <v>30</v>
      </c>
      <c r="E199" s="52">
        <f>ROUND(E198*$Q$2,0)</f>
        <v>0</v>
      </c>
      <c r="F199" s="52">
        <f t="shared" ref="F199:I199" si="122">ROUND(F198*$Q$2,0)</f>
        <v>0</v>
      </c>
      <c r="G199" s="52">
        <f t="shared" si="122"/>
        <v>0</v>
      </c>
      <c r="H199" s="52">
        <f t="shared" si="122"/>
        <v>0</v>
      </c>
      <c r="I199" s="52">
        <f t="shared" si="122"/>
        <v>0</v>
      </c>
      <c r="J199" s="158">
        <f>SUM(E199:I199)</f>
        <v>0</v>
      </c>
      <c r="M199" s="215"/>
      <c r="N199" s="56"/>
      <c r="O199" s="56"/>
      <c r="P199" s="56"/>
      <c r="Q199" s="211">
        <f>IF('Cumulative Cost Share Budget'!L198='Split CS budget (H)'!$L$1,'Cumulative Cost Share Budget'!Q198,0)</f>
        <v>0</v>
      </c>
      <c r="R199" s="212">
        <f>IF('Cumulative Cost Share Budget'!L198='Split CS budget (H)'!$L$1,'Cumulative Cost Share Budget'!R198,0)</f>
        <v>0</v>
      </c>
      <c r="S199" s="61">
        <f>IF('Cumulative Cost Share Budget'!L198='Split CS budget (H)'!$L$1,'Cumulative Cost Share Budget'!S198,0)</f>
        <v>0</v>
      </c>
      <c r="T199" s="16"/>
      <c r="U199" s="323"/>
      <c r="V199" s="323"/>
      <c r="W199" s="323"/>
      <c r="X199" s="323"/>
      <c r="Y199" s="323"/>
    </row>
    <row r="200" spans="1:25" ht="15" hidden="1">
      <c r="A200" s="449"/>
      <c r="B200" s="486"/>
      <c r="C200" s="480"/>
      <c r="D200" s="59" t="s">
        <v>29</v>
      </c>
      <c r="E200" s="170">
        <f>ROUND(R$5*E197,0)</f>
        <v>0</v>
      </c>
      <c r="F200" s="170">
        <f t="shared" ref="F200:I200" si="123">ROUND(S$5*F197,0)</f>
        <v>0</v>
      </c>
      <c r="G200" s="170">
        <f t="shared" si="123"/>
        <v>0</v>
      </c>
      <c r="H200" s="170">
        <f t="shared" si="123"/>
        <v>0</v>
      </c>
      <c r="I200" s="170">
        <f t="shared" si="123"/>
        <v>0</v>
      </c>
      <c r="J200" s="167">
        <f>SUM(E200:I200)</f>
        <v>0</v>
      </c>
      <c r="M200" s="215"/>
      <c r="N200" s="56"/>
      <c r="O200" s="56"/>
      <c r="P200" s="56"/>
      <c r="Q200" s="211">
        <f>IF('Cumulative Cost Share Budget'!L199='Split CS budget (H)'!$L$1,'Cumulative Cost Share Budget'!Q199,0)</f>
        <v>0</v>
      </c>
      <c r="R200" s="212">
        <f>IF('Cumulative Cost Share Budget'!L199='Split CS budget (H)'!$L$1,'Cumulative Cost Share Budget'!R199,0)</f>
        <v>0</v>
      </c>
      <c r="S200" s="61">
        <f>IF('Cumulative Cost Share Budget'!L199='Split CS budget (H)'!$L$1,'Cumulative Cost Share Budget'!S199,0)</f>
        <v>0</v>
      </c>
      <c r="T200" s="16"/>
      <c r="U200" s="324"/>
      <c r="V200" s="324"/>
      <c r="W200" s="324"/>
      <c r="X200" s="324"/>
      <c r="Y200" s="324"/>
    </row>
    <row r="201" spans="1:25" hidden="1">
      <c r="A201" s="449"/>
      <c r="B201" s="486"/>
      <c r="C201" s="480"/>
      <c r="D201" s="62" t="s">
        <v>178</v>
      </c>
      <c r="E201" s="171">
        <f>SUM(E199:E200)</f>
        <v>0</v>
      </c>
      <c r="F201" s="171">
        <f t="shared" ref="F201:I201" si="124">SUM(F199:F200)</f>
        <v>0</v>
      </c>
      <c r="G201" s="171">
        <f t="shared" si="124"/>
        <v>0</v>
      </c>
      <c r="H201" s="171">
        <f t="shared" si="124"/>
        <v>0</v>
      </c>
      <c r="I201" s="171">
        <f t="shared" si="124"/>
        <v>0</v>
      </c>
      <c r="J201" s="172">
        <f>SUM(J199:J200)</f>
        <v>0</v>
      </c>
      <c r="M201" s="215"/>
      <c r="N201" s="56"/>
      <c r="O201" s="56"/>
      <c r="P201" s="56"/>
      <c r="Q201" s="211">
        <f>IF('Cumulative Cost Share Budget'!L200='Split CS budget (H)'!$L$1,'Cumulative Cost Share Budget'!Q200,0)</f>
        <v>0</v>
      </c>
      <c r="R201" s="212">
        <f>IF('Cumulative Cost Share Budget'!L200='Split CS budget (H)'!$L$1,'Cumulative Cost Share Budget'!R200,0)</f>
        <v>0</v>
      </c>
      <c r="S201" s="61">
        <f>IF('Cumulative Cost Share Budget'!L200='Split CS budget (H)'!$L$1,'Cumulative Cost Share Budget'!S200,0)</f>
        <v>0</v>
      </c>
      <c r="T201" s="16"/>
      <c r="U201" s="323"/>
      <c r="V201" s="323"/>
      <c r="W201" s="323"/>
      <c r="X201" s="323"/>
      <c r="Y201" s="323"/>
    </row>
    <row r="202" spans="1:25" hidden="1">
      <c r="A202" s="449"/>
      <c r="B202" s="481"/>
      <c r="C202" s="480"/>
      <c r="D202" s="59"/>
      <c r="E202" s="16"/>
      <c r="F202" s="16"/>
      <c r="G202" s="16"/>
      <c r="H202" s="16"/>
      <c r="I202" s="16"/>
      <c r="J202" s="25"/>
      <c r="M202" s="215"/>
      <c r="N202" s="56"/>
      <c r="O202" s="56"/>
      <c r="P202" s="56"/>
      <c r="Q202" s="31"/>
      <c r="R202" s="56"/>
      <c r="S202" s="31"/>
      <c r="T202" s="16"/>
      <c r="U202" s="325"/>
      <c r="V202" s="326"/>
      <c r="W202" s="324"/>
      <c r="X202" s="324"/>
      <c r="Y202" s="324"/>
    </row>
    <row r="203" spans="1:25" hidden="1">
      <c r="A203" s="485">
        <f>IF('Cumulative Cost Share Budget'!$L202='Split CS budget (H)'!$L$1,'Cumulative Cost Share Budget'!A202,0)</f>
        <v>0</v>
      </c>
      <c r="B203" s="480">
        <f>IF('Cumulative Cost Share Budget'!$L202='Split CS budget (H)'!$L$1,'Cumulative Cost Share Budget'!B202,0)</f>
        <v>0</v>
      </c>
      <c r="C203" s="481"/>
      <c r="D203" s="33" t="s">
        <v>123</v>
      </c>
      <c r="E203" s="76">
        <f>ROUND($R203*$S203,6)</f>
        <v>0</v>
      </c>
      <c r="F203" s="76">
        <f>ROUND($R204*$S204,6)</f>
        <v>0</v>
      </c>
      <c r="G203" s="76">
        <f>ROUND($R205*$S205,6)</f>
        <v>0</v>
      </c>
      <c r="H203" s="76">
        <f>ROUND($R206*$S206,6)</f>
        <v>0</v>
      </c>
      <c r="I203" s="76">
        <f>ROUND($R207*$S207,6)</f>
        <v>0</v>
      </c>
      <c r="J203" s="46"/>
      <c r="M203" s="133">
        <f>IF('Cumulative Cost Share Budget'!L202='Split CS budget (H)'!$L$1,'Cumulative Cost Share Budget'!M202,0)</f>
        <v>0</v>
      </c>
      <c r="N203" s="214">
        <f>IF('Cumulative Cost Share Budget'!L202='Split CS budget (H)'!$L$1,'Cumulative Cost Share Budget'!N202,0)</f>
        <v>0</v>
      </c>
      <c r="O203" s="214">
        <f>IF('Cumulative Cost Share Budget'!$L202='Split CS budget (H)'!$L$1,'Cumulative Cost Share Budget'!O202,0)</f>
        <v>0</v>
      </c>
      <c r="P203" s="209">
        <f>IF('Cumulative Cost Share Budget'!L202='Split CS budget (H)'!$L$1,'Cumulative Cost Share Budget'!P202,0)</f>
        <v>0</v>
      </c>
      <c r="Q203" s="211">
        <f>IF('Cumulative Cost Share Budget'!L202='Split CS budget (H)'!$L$1,'Cumulative Cost Share Budget'!Q202,0)</f>
        <v>0</v>
      </c>
      <c r="R203" s="212">
        <f>IF('Cumulative Cost Share Budget'!L202='Split CS budget (H)'!$L$1,'Cumulative Cost Share Budget'!R202,0)</f>
        <v>0</v>
      </c>
      <c r="S203" s="61">
        <f>IF('Cumulative Cost Share Budget'!L202='Split CS budget (H)'!$L$1,'Cumulative Cost Share Budget'!S202,0)</f>
        <v>0</v>
      </c>
      <c r="T203" s="2"/>
      <c r="U203" s="323">
        <f>IFERROR((E206+E207)/E205,0)</f>
        <v>0</v>
      </c>
      <c r="V203" s="323">
        <f t="shared" ref="V203:Y203" si="125">IFERROR((F206+F207)/F205,0)</f>
        <v>0</v>
      </c>
      <c r="W203" s="323">
        <f t="shared" si="125"/>
        <v>0</v>
      </c>
      <c r="X203" s="323">
        <f t="shared" si="125"/>
        <v>0</v>
      </c>
      <c r="Y203" s="323">
        <f t="shared" si="125"/>
        <v>0</v>
      </c>
    </row>
    <row r="204" spans="1:25" hidden="1">
      <c r="A204" s="493">
        <f>IF('Cumulative Cost Share Budget'!$L203='Split CS budget (H)'!$L$1,'Cumulative Cost Share Budget'!A203,0)</f>
        <v>0</v>
      </c>
      <c r="B204" s="545">
        <f>IF('Cumulative Cost Share Budget'!$L203='Split CS budget (H)'!$L$1,'Cumulative Cost Share Budget'!B203,0)</f>
        <v>0</v>
      </c>
      <c r="C204" s="480"/>
      <c r="D204" s="59" t="s">
        <v>15</v>
      </c>
      <c r="E204" s="52">
        <f>ROUND((N203+O203)*E203*Q203,0)</f>
        <v>0</v>
      </c>
      <c r="F204" s="52">
        <f>ROUND((N203+O203)*F203*Q203*Q204,0)</f>
        <v>0</v>
      </c>
      <c r="G204" s="52">
        <f>ROUND((N203+O203)*G203*Q203*Q204*Q205,0)</f>
        <v>0</v>
      </c>
      <c r="H204" s="52">
        <f>ROUND((N203+O203)*H203*Q203*Q204*Q205*Q206,0)</f>
        <v>0</v>
      </c>
      <c r="I204" s="52">
        <f>ROUND((N203+O203)*I203*Q203*Q204*Q205*Q206*Q207,0)</f>
        <v>0</v>
      </c>
      <c r="J204" s="158">
        <f>SUM(E204:I204)</f>
        <v>0</v>
      </c>
      <c r="M204" s="215"/>
      <c r="N204" s="56"/>
      <c r="O204" s="56"/>
      <c r="P204" s="56"/>
      <c r="Q204" s="211">
        <f>IF('Cumulative Cost Share Budget'!L203='Split CS budget (H)'!$L$1,'Cumulative Cost Share Budget'!Q203,0)</f>
        <v>0</v>
      </c>
      <c r="R204" s="212">
        <f>IF('Cumulative Cost Share Budget'!L203='Split CS budget (H)'!$L$1,'Cumulative Cost Share Budget'!R203,0)</f>
        <v>0</v>
      </c>
      <c r="S204" s="61">
        <f>IF('Cumulative Cost Share Budget'!L203='Split CS budget (H)'!$L$1,'Cumulative Cost Share Budget'!S203,0)</f>
        <v>0</v>
      </c>
      <c r="T204" s="16"/>
      <c r="U204" s="324"/>
      <c r="V204" s="324"/>
      <c r="W204" s="324"/>
      <c r="X204" s="324"/>
      <c r="Y204" s="324"/>
    </row>
    <row r="205" spans="1:25" hidden="1">
      <c r="A205" s="449"/>
      <c r="B205" s="486"/>
      <c r="C205" s="480"/>
      <c r="D205" s="59" t="s">
        <v>30</v>
      </c>
      <c r="E205" s="52">
        <f>ROUND(E204*$Q$2,0)</f>
        <v>0</v>
      </c>
      <c r="F205" s="52">
        <f t="shared" ref="F205:I205" si="126">ROUND(F204*$Q$2,0)</f>
        <v>0</v>
      </c>
      <c r="G205" s="52">
        <f t="shared" si="126"/>
        <v>0</v>
      </c>
      <c r="H205" s="52">
        <f t="shared" si="126"/>
        <v>0</v>
      </c>
      <c r="I205" s="52">
        <f t="shared" si="126"/>
        <v>0</v>
      </c>
      <c r="J205" s="158">
        <f>SUM(E205:I205)</f>
        <v>0</v>
      </c>
      <c r="M205" s="215"/>
      <c r="N205" s="56"/>
      <c r="O205" s="56"/>
      <c r="P205" s="56"/>
      <c r="Q205" s="211">
        <f>IF('Cumulative Cost Share Budget'!L204='Split CS budget (H)'!$L$1,'Cumulative Cost Share Budget'!Q204,0)</f>
        <v>0</v>
      </c>
      <c r="R205" s="212">
        <f>IF('Cumulative Cost Share Budget'!L204='Split CS budget (H)'!$L$1,'Cumulative Cost Share Budget'!R204,0)</f>
        <v>0</v>
      </c>
      <c r="S205" s="61">
        <f>IF('Cumulative Cost Share Budget'!L204='Split CS budget (H)'!$L$1,'Cumulative Cost Share Budget'!S204,0)</f>
        <v>0</v>
      </c>
      <c r="T205" s="16"/>
      <c r="U205" s="323"/>
      <c r="V205" s="323"/>
      <c r="W205" s="323"/>
      <c r="X205" s="323"/>
      <c r="Y205" s="323"/>
    </row>
    <row r="206" spans="1:25" ht="15" hidden="1">
      <c r="A206" s="449"/>
      <c r="B206" s="486"/>
      <c r="C206" s="480"/>
      <c r="D206" s="59" t="s">
        <v>29</v>
      </c>
      <c r="E206" s="170">
        <f>ROUND(R$5*E203,0)</f>
        <v>0</v>
      </c>
      <c r="F206" s="170">
        <f t="shared" ref="F206:I206" si="127">ROUND(S$5*F203,0)</f>
        <v>0</v>
      </c>
      <c r="G206" s="170">
        <f t="shared" si="127"/>
        <v>0</v>
      </c>
      <c r="H206" s="170">
        <f t="shared" si="127"/>
        <v>0</v>
      </c>
      <c r="I206" s="170">
        <f t="shared" si="127"/>
        <v>0</v>
      </c>
      <c r="J206" s="167">
        <f>SUM(E206:I206)</f>
        <v>0</v>
      </c>
      <c r="M206" s="215"/>
      <c r="N206" s="56"/>
      <c r="O206" s="56"/>
      <c r="P206" s="56"/>
      <c r="Q206" s="211">
        <f>IF('Cumulative Cost Share Budget'!L205='Split CS budget (H)'!$L$1,'Cumulative Cost Share Budget'!Q205,0)</f>
        <v>0</v>
      </c>
      <c r="R206" s="212">
        <f>IF('Cumulative Cost Share Budget'!L205='Split CS budget (H)'!$L$1,'Cumulative Cost Share Budget'!R205,0)</f>
        <v>0</v>
      </c>
      <c r="S206" s="61">
        <f>IF('Cumulative Cost Share Budget'!L205='Split CS budget (H)'!$L$1,'Cumulative Cost Share Budget'!S205,0)</f>
        <v>0</v>
      </c>
      <c r="T206" s="16"/>
      <c r="U206" s="324"/>
      <c r="V206" s="324"/>
      <c r="W206" s="324"/>
      <c r="X206" s="324"/>
      <c r="Y206" s="324"/>
    </row>
    <row r="207" spans="1:25" hidden="1">
      <c r="A207" s="449"/>
      <c r="B207" s="486"/>
      <c r="C207" s="480"/>
      <c r="D207" s="62" t="s">
        <v>178</v>
      </c>
      <c r="E207" s="171">
        <f>SUM(E205:E206)</f>
        <v>0</v>
      </c>
      <c r="F207" s="171">
        <f t="shared" ref="F207:I207" si="128">SUM(F205:F206)</f>
        <v>0</v>
      </c>
      <c r="G207" s="171">
        <f t="shared" si="128"/>
        <v>0</v>
      </c>
      <c r="H207" s="171">
        <f t="shared" si="128"/>
        <v>0</v>
      </c>
      <c r="I207" s="171">
        <f t="shared" si="128"/>
        <v>0</v>
      </c>
      <c r="J207" s="172">
        <f>SUM(J205:J206)</f>
        <v>0</v>
      </c>
      <c r="M207" s="215"/>
      <c r="N207" s="56"/>
      <c r="O207" s="56"/>
      <c r="P207" s="56"/>
      <c r="Q207" s="211">
        <f>IF('Cumulative Cost Share Budget'!L206='Split CS budget (H)'!$L$1,'Cumulative Cost Share Budget'!Q206,0)</f>
        <v>0</v>
      </c>
      <c r="R207" s="212">
        <f>IF('Cumulative Cost Share Budget'!L206='Split CS budget (H)'!$L$1,'Cumulative Cost Share Budget'!R206,0)</f>
        <v>0</v>
      </c>
      <c r="S207" s="61">
        <f>IF('Cumulative Cost Share Budget'!L206='Split CS budget (H)'!$L$1,'Cumulative Cost Share Budget'!S206,0)</f>
        <v>0</v>
      </c>
      <c r="T207" s="16"/>
      <c r="U207" s="323"/>
      <c r="V207" s="323"/>
      <c r="W207" s="323"/>
      <c r="X207" s="323"/>
      <c r="Y207" s="323"/>
    </row>
    <row r="208" spans="1:25" hidden="1">
      <c r="A208" s="449"/>
      <c r="B208" s="481"/>
      <c r="C208" s="480"/>
      <c r="D208" s="59"/>
      <c r="E208" s="16"/>
      <c r="F208" s="16"/>
      <c r="G208" s="16"/>
      <c r="H208" s="16"/>
      <c r="I208" s="16"/>
      <c r="J208" s="25"/>
      <c r="M208" s="215"/>
      <c r="N208" s="56"/>
      <c r="O208" s="56"/>
      <c r="P208" s="56"/>
      <c r="Q208" s="31"/>
      <c r="R208" s="56"/>
      <c r="S208" s="31"/>
      <c r="T208" s="16"/>
      <c r="U208" s="325"/>
      <c r="V208" s="326"/>
      <c r="W208" s="324"/>
      <c r="X208" s="324"/>
      <c r="Y208" s="324"/>
    </row>
    <row r="209" spans="1:25" hidden="1">
      <c r="A209" s="485">
        <f>IF('Cumulative Cost Share Budget'!$L208='Split CS budget (H)'!$L$1,'Cumulative Cost Share Budget'!A208,0)</f>
        <v>0</v>
      </c>
      <c r="B209" s="480">
        <f>IF('Cumulative Cost Share Budget'!$L208='Split CS budget (H)'!$L$1,'Cumulative Cost Share Budget'!B208,0)</f>
        <v>0</v>
      </c>
      <c r="C209" s="481"/>
      <c r="D209" s="33" t="s">
        <v>123</v>
      </c>
      <c r="E209" s="76">
        <f>ROUND($R209*$S209,6)</f>
        <v>0</v>
      </c>
      <c r="F209" s="76">
        <f>ROUND($R210*$S210,6)</f>
        <v>0</v>
      </c>
      <c r="G209" s="76">
        <f>ROUND($R211*$S211,6)</f>
        <v>0</v>
      </c>
      <c r="H209" s="76">
        <f>ROUND($R212*$S212,6)</f>
        <v>0</v>
      </c>
      <c r="I209" s="76">
        <f>ROUND($R213*$S213,6)</f>
        <v>0</v>
      </c>
      <c r="J209" s="46"/>
      <c r="M209" s="133">
        <f>IF('Cumulative Cost Share Budget'!L208='Split CS budget (H)'!$L$1,'Cumulative Cost Share Budget'!M208,0)</f>
        <v>0</v>
      </c>
      <c r="N209" s="214">
        <f>IF('Cumulative Cost Share Budget'!L208='Split CS budget (H)'!$L$1,'Cumulative Cost Share Budget'!N208,0)</f>
        <v>0</v>
      </c>
      <c r="O209" s="214">
        <f>IF('Cumulative Cost Share Budget'!$L208='Split CS budget (H)'!$L$1,'Cumulative Cost Share Budget'!O208,0)</f>
        <v>0</v>
      </c>
      <c r="P209" s="209">
        <f>IF('Cumulative Cost Share Budget'!L208='Split CS budget (H)'!$L$1,'Cumulative Cost Share Budget'!P208,0)</f>
        <v>0</v>
      </c>
      <c r="Q209" s="211">
        <f>IF('Cumulative Cost Share Budget'!L208='Split CS budget (H)'!$L$1,'Cumulative Cost Share Budget'!Q208,0)</f>
        <v>0</v>
      </c>
      <c r="R209" s="212">
        <f>IF('Cumulative Cost Share Budget'!L208='Split CS budget (H)'!$L$1,'Cumulative Cost Share Budget'!R208,0)</f>
        <v>0</v>
      </c>
      <c r="S209" s="61">
        <f>IF('Cumulative Cost Share Budget'!L208='Split CS budget (H)'!$L$1,'Cumulative Cost Share Budget'!S208,0)</f>
        <v>0</v>
      </c>
      <c r="T209" s="2"/>
      <c r="U209" s="323">
        <f>IFERROR((E212+E213)/E211,0)</f>
        <v>0</v>
      </c>
      <c r="V209" s="323">
        <f t="shared" ref="V209:Y209" si="129">IFERROR((F212+F213)/F211,0)</f>
        <v>0</v>
      </c>
      <c r="W209" s="323">
        <f t="shared" si="129"/>
        <v>0</v>
      </c>
      <c r="X209" s="323">
        <f t="shared" si="129"/>
        <v>0</v>
      </c>
      <c r="Y209" s="323">
        <f t="shared" si="129"/>
        <v>0</v>
      </c>
    </row>
    <row r="210" spans="1:25" hidden="1">
      <c r="A210" s="493">
        <f>IF('Cumulative Cost Share Budget'!$L209='Split CS budget (H)'!$L$1,'Cumulative Cost Share Budget'!A209,0)</f>
        <v>0</v>
      </c>
      <c r="B210" s="545">
        <f>IF('Cumulative Cost Share Budget'!$L209='Split CS budget (H)'!$L$1,'Cumulative Cost Share Budget'!B209,0)</f>
        <v>0</v>
      </c>
      <c r="C210" s="480"/>
      <c r="D210" s="59" t="s">
        <v>15</v>
      </c>
      <c r="E210" s="52">
        <f>ROUND((N209+O209)*E209*Q209,0)</f>
        <v>0</v>
      </c>
      <c r="F210" s="52">
        <f>ROUND((N209+O209)*F209*Q209*Q210,0)</f>
        <v>0</v>
      </c>
      <c r="G210" s="52">
        <f>ROUND((N209+O209)*G209*Q209*Q210*Q211,0)</f>
        <v>0</v>
      </c>
      <c r="H210" s="52">
        <f>ROUND((N209+O209)*H209*Q209*Q210*Q211*Q212,0)</f>
        <v>0</v>
      </c>
      <c r="I210" s="52">
        <f>ROUND((N209+O209)*I209*Q209*Q210*Q211*Q212*Q213,0)</f>
        <v>0</v>
      </c>
      <c r="J210" s="158">
        <f>SUM(E210:I210)</f>
        <v>0</v>
      </c>
      <c r="M210" s="215"/>
      <c r="N210" s="56"/>
      <c r="O210" s="56"/>
      <c r="P210" s="56"/>
      <c r="Q210" s="211">
        <f>IF('Cumulative Cost Share Budget'!L209='Split CS budget (H)'!$L$1,'Cumulative Cost Share Budget'!Q209,0)</f>
        <v>0</v>
      </c>
      <c r="R210" s="212">
        <f>IF('Cumulative Cost Share Budget'!L209='Split CS budget (H)'!$L$1,'Cumulative Cost Share Budget'!R209,0)</f>
        <v>0</v>
      </c>
      <c r="S210" s="61">
        <f>IF('Cumulative Cost Share Budget'!L209='Split CS budget (H)'!$L$1,'Cumulative Cost Share Budget'!S209,0)</f>
        <v>0</v>
      </c>
      <c r="T210" s="16"/>
      <c r="U210" s="324"/>
      <c r="V210" s="324"/>
      <c r="W210" s="324"/>
      <c r="X210" s="324"/>
      <c r="Y210" s="324"/>
    </row>
    <row r="211" spans="1:25" hidden="1">
      <c r="A211" s="449"/>
      <c r="B211" s="486"/>
      <c r="C211" s="480"/>
      <c r="D211" s="59" t="s">
        <v>30</v>
      </c>
      <c r="E211" s="52">
        <f>ROUND(E210*$Q$2,0)</f>
        <v>0</v>
      </c>
      <c r="F211" s="52">
        <f t="shared" ref="F211:I211" si="130">ROUND(F210*$Q$2,0)</f>
        <v>0</v>
      </c>
      <c r="G211" s="52">
        <f t="shared" si="130"/>
        <v>0</v>
      </c>
      <c r="H211" s="52">
        <f t="shared" si="130"/>
        <v>0</v>
      </c>
      <c r="I211" s="52">
        <f t="shared" si="130"/>
        <v>0</v>
      </c>
      <c r="J211" s="158">
        <f>SUM(E211:I211)</f>
        <v>0</v>
      </c>
      <c r="M211" s="215"/>
      <c r="N211" s="56"/>
      <c r="O211" s="56"/>
      <c r="P211" s="56"/>
      <c r="Q211" s="211">
        <f>IF('Cumulative Cost Share Budget'!L210='Split CS budget (H)'!$L$1,'Cumulative Cost Share Budget'!Q210,0)</f>
        <v>0</v>
      </c>
      <c r="R211" s="212">
        <f>IF('Cumulative Cost Share Budget'!L210='Split CS budget (H)'!$L$1,'Cumulative Cost Share Budget'!R210,0)</f>
        <v>0</v>
      </c>
      <c r="S211" s="61">
        <f>IF('Cumulative Cost Share Budget'!L210='Split CS budget (H)'!$L$1,'Cumulative Cost Share Budget'!S210,0)</f>
        <v>0</v>
      </c>
      <c r="T211" s="16"/>
      <c r="U211" s="323"/>
      <c r="V211" s="323"/>
      <c r="W211" s="323"/>
      <c r="X211" s="323"/>
      <c r="Y211" s="323"/>
    </row>
    <row r="212" spans="1:25" ht="15" hidden="1">
      <c r="A212" s="449"/>
      <c r="B212" s="486"/>
      <c r="C212" s="480"/>
      <c r="D212" s="59" t="s">
        <v>29</v>
      </c>
      <c r="E212" s="170">
        <f>ROUND(R$5*E209,0)</f>
        <v>0</v>
      </c>
      <c r="F212" s="170">
        <f t="shared" ref="F212:I212" si="131">ROUND(S$5*F209,0)</f>
        <v>0</v>
      </c>
      <c r="G212" s="170">
        <f t="shared" si="131"/>
        <v>0</v>
      </c>
      <c r="H212" s="170">
        <f t="shared" si="131"/>
        <v>0</v>
      </c>
      <c r="I212" s="170">
        <f t="shared" si="131"/>
        <v>0</v>
      </c>
      <c r="J212" s="167">
        <f>SUM(E212:I212)</f>
        <v>0</v>
      </c>
      <c r="M212" s="215"/>
      <c r="N212" s="56"/>
      <c r="O212" s="56"/>
      <c r="P212" s="56"/>
      <c r="Q212" s="211">
        <f>IF('Cumulative Cost Share Budget'!L211='Split CS budget (H)'!$L$1,'Cumulative Cost Share Budget'!Q211,0)</f>
        <v>0</v>
      </c>
      <c r="R212" s="212">
        <f>IF('Cumulative Cost Share Budget'!L211='Split CS budget (H)'!$L$1,'Cumulative Cost Share Budget'!R211,0)</f>
        <v>0</v>
      </c>
      <c r="S212" s="61">
        <f>IF('Cumulative Cost Share Budget'!L211='Split CS budget (H)'!$L$1,'Cumulative Cost Share Budget'!S211,0)</f>
        <v>0</v>
      </c>
      <c r="T212" s="16"/>
      <c r="U212" s="324"/>
      <c r="V212" s="324"/>
      <c r="W212" s="324"/>
      <c r="X212" s="324"/>
      <c r="Y212" s="324"/>
    </row>
    <row r="213" spans="1:25" hidden="1">
      <c r="A213" s="449"/>
      <c r="B213" s="486"/>
      <c r="C213" s="480"/>
      <c r="D213" s="62" t="s">
        <v>178</v>
      </c>
      <c r="E213" s="171">
        <f>SUM(E211:E212)</f>
        <v>0</v>
      </c>
      <c r="F213" s="171">
        <f t="shared" ref="F213:I213" si="132">SUM(F211:F212)</f>
        <v>0</v>
      </c>
      <c r="G213" s="171">
        <f t="shared" si="132"/>
        <v>0</v>
      </c>
      <c r="H213" s="171">
        <f t="shared" si="132"/>
        <v>0</v>
      </c>
      <c r="I213" s="171">
        <f t="shared" si="132"/>
        <v>0</v>
      </c>
      <c r="J213" s="172">
        <f>SUM(J211:J212)</f>
        <v>0</v>
      </c>
      <c r="M213" s="215"/>
      <c r="N213" s="56"/>
      <c r="O213" s="56"/>
      <c r="P213" s="56"/>
      <c r="Q213" s="211">
        <f>IF('Cumulative Cost Share Budget'!L212='Split CS budget (H)'!$L$1,'Cumulative Cost Share Budget'!Q212,0)</f>
        <v>0</v>
      </c>
      <c r="R213" s="212">
        <f>IF('Cumulative Cost Share Budget'!L212='Split CS budget (H)'!$L$1,'Cumulative Cost Share Budget'!R212,0)</f>
        <v>0</v>
      </c>
      <c r="S213" s="61">
        <f>IF('Cumulative Cost Share Budget'!L212='Split CS budget (H)'!$L$1,'Cumulative Cost Share Budget'!S212,0)</f>
        <v>0</v>
      </c>
      <c r="T213" s="16"/>
      <c r="U213" s="323"/>
      <c r="V213" s="323"/>
      <c r="W213" s="323"/>
      <c r="X213" s="323"/>
      <c r="Y213" s="323"/>
    </row>
    <row r="214" spans="1:25" hidden="1">
      <c r="A214" s="449"/>
      <c r="B214" s="481"/>
      <c r="C214" s="480"/>
      <c r="D214" s="59"/>
      <c r="E214" s="16"/>
      <c r="F214" s="16"/>
      <c r="G214" s="16"/>
      <c r="H214" s="16"/>
      <c r="I214" s="16"/>
      <c r="J214" s="25"/>
      <c r="M214" s="215"/>
      <c r="N214" s="56"/>
      <c r="O214" s="56"/>
      <c r="P214" s="56"/>
      <c r="Q214" s="31"/>
      <c r="R214" s="56"/>
      <c r="S214" s="31"/>
      <c r="T214" s="16"/>
      <c r="U214" s="325"/>
      <c r="V214" s="326"/>
      <c r="W214" s="324"/>
      <c r="X214" s="324"/>
      <c r="Y214" s="324"/>
    </row>
    <row r="215" spans="1:25" hidden="1">
      <c r="A215" s="485">
        <f>IF('Cumulative Cost Share Budget'!$L214='Split CS budget (H)'!$L$1,'Cumulative Cost Share Budget'!A214,0)</f>
        <v>0</v>
      </c>
      <c r="B215" s="480">
        <f>IF('Cumulative Cost Share Budget'!$L214='Split CS budget (H)'!$L$1,'Cumulative Cost Share Budget'!B214,0)</f>
        <v>0</v>
      </c>
      <c r="C215" s="481"/>
      <c r="D215" s="33" t="s">
        <v>123</v>
      </c>
      <c r="E215" s="76">
        <f>ROUND($R215*$S215,6)</f>
        <v>0</v>
      </c>
      <c r="F215" s="76">
        <f>ROUND($R216*$S216,6)</f>
        <v>0</v>
      </c>
      <c r="G215" s="76">
        <f>ROUND($R217*$S217,6)</f>
        <v>0</v>
      </c>
      <c r="H215" s="76">
        <f>ROUND($R218*$S218,6)</f>
        <v>0</v>
      </c>
      <c r="I215" s="76">
        <f>ROUND($R219*$S219,6)</f>
        <v>0</v>
      </c>
      <c r="J215" s="46"/>
      <c r="M215" s="133">
        <f>IF('Cumulative Cost Share Budget'!L214='Split CS budget (H)'!$L$1,'Cumulative Cost Share Budget'!M214,0)</f>
        <v>0</v>
      </c>
      <c r="N215" s="214">
        <f>IF('Cumulative Cost Share Budget'!L214='Split CS budget (H)'!$L$1,'Cumulative Cost Share Budget'!N214,0)</f>
        <v>0</v>
      </c>
      <c r="O215" s="214">
        <f>IF('Cumulative Cost Share Budget'!$L214='Split CS budget (H)'!$L$1,'Cumulative Cost Share Budget'!O214,0)</f>
        <v>0</v>
      </c>
      <c r="P215" s="209">
        <f>IF('Cumulative Cost Share Budget'!L214='Split CS budget (H)'!$L$1,'Cumulative Cost Share Budget'!P214,0)</f>
        <v>0</v>
      </c>
      <c r="Q215" s="211">
        <f>IF('Cumulative Cost Share Budget'!L214='Split CS budget (H)'!$L$1,'Cumulative Cost Share Budget'!Q214,0)</f>
        <v>0</v>
      </c>
      <c r="R215" s="212">
        <f>IF('Cumulative Cost Share Budget'!L214='Split CS budget (H)'!$L$1,'Cumulative Cost Share Budget'!R214,0)</f>
        <v>0</v>
      </c>
      <c r="S215" s="61">
        <f>IF('Cumulative Cost Share Budget'!L214='Split CS budget (H)'!$L$1,'Cumulative Cost Share Budget'!S214,0)</f>
        <v>0</v>
      </c>
      <c r="T215" s="2"/>
      <c r="U215" s="323">
        <f>IFERROR((E218+E219)/E217,0)</f>
        <v>0</v>
      </c>
      <c r="V215" s="323">
        <f t="shared" ref="V215:Y215" si="133">IFERROR((F218+F219)/F217,0)</f>
        <v>0</v>
      </c>
      <c r="W215" s="323">
        <f t="shared" si="133"/>
        <v>0</v>
      </c>
      <c r="X215" s="323">
        <f t="shared" si="133"/>
        <v>0</v>
      </c>
      <c r="Y215" s="323">
        <f t="shared" si="133"/>
        <v>0</v>
      </c>
    </row>
    <row r="216" spans="1:25" hidden="1">
      <c r="A216" s="493">
        <f>IF('Cumulative Cost Share Budget'!$L215='Split CS budget (H)'!$L$1,'Cumulative Cost Share Budget'!A215,0)</f>
        <v>0</v>
      </c>
      <c r="B216" s="545">
        <f>IF('Cumulative Cost Share Budget'!$L215='Split CS budget (H)'!$L$1,'Cumulative Cost Share Budget'!B215,0)</f>
        <v>0</v>
      </c>
      <c r="C216" s="480"/>
      <c r="D216" s="59" t="s">
        <v>15</v>
      </c>
      <c r="E216" s="52">
        <f>ROUND((N215+O215)*E215*Q215,0)</f>
        <v>0</v>
      </c>
      <c r="F216" s="52">
        <f>ROUND((N215+O215)*F215*Q215*Q216,0)</f>
        <v>0</v>
      </c>
      <c r="G216" s="52">
        <f>ROUND((N215+O215)*G215*Q215*Q216*Q217,0)</f>
        <v>0</v>
      </c>
      <c r="H216" s="52">
        <f>ROUND((N215+O215)*H215*Q215*Q216*Q217*Q218,0)</f>
        <v>0</v>
      </c>
      <c r="I216" s="52">
        <f>ROUND((N215+O215)*I215*Q215*Q216*Q217*Q218*Q219,0)</f>
        <v>0</v>
      </c>
      <c r="J216" s="158">
        <f>SUM(E216:I216)</f>
        <v>0</v>
      </c>
      <c r="M216" s="215"/>
      <c r="N216" s="56"/>
      <c r="O216" s="56"/>
      <c r="P216" s="56"/>
      <c r="Q216" s="211">
        <f>IF('Cumulative Cost Share Budget'!L215='Split CS budget (H)'!$L$1,'Cumulative Cost Share Budget'!Q215,0)</f>
        <v>0</v>
      </c>
      <c r="R216" s="212">
        <f>IF('Cumulative Cost Share Budget'!L215='Split CS budget (H)'!$L$1,'Cumulative Cost Share Budget'!R215,0)</f>
        <v>0</v>
      </c>
      <c r="S216" s="61">
        <f>IF('Cumulative Cost Share Budget'!L215='Split CS budget (H)'!$L$1,'Cumulative Cost Share Budget'!S215,0)</f>
        <v>0</v>
      </c>
      <c r="T216" s="16"/>
      <c r="U216" s="324"/>
      <c r="V216" s="324"/>
      <c r="W216" s="324"/>
      <c r="X216" s="324"/>
      <c r="Y216" s="324"/>
    </row>
    <row r="217" spans="1:25" hidden="1">
      <c r="A217" s="449"/>
      <c r="B217" s="486"/>
      <c r="C217" s="480"/>
      <c r="D217" s="59" t="s">
        <v>30</v>
      </c>
      <c r="E217" s="52">
        <f>ROUND(E216*$Q$2,0)</f>
        <v>0</v>
      </c>
      <c r="F217" s="52">
        <f t="shared" ref="F217:I217" si="134">ROUND(F216*$Q$2,0)</f>
        <v>0</v>
      </c>
      <c r="G217" s="52">
        <f t="shared" si="134"/>
        <v>0</v>
      </c>
      <c r="H217" s="52">
        <f t="shared" si="134"/>
        <v>0</v>
      </c>
      <c r="I217" s="52">
        <f t="shared" si="134"/>
        <v>0</v>
      </c>
      <c r="J217" s="158">
        <f>SUM(E217:I217)</f>
        <v>0</v>
      </c>
      <c r="M217" s="215"/>
      <c r="N217" s="56"/>
      <c r="O217" s="56"/>
      <c r="P217" s="56"/>
      <c r="Q217" s="211">
        <f>IF('Cumulative Cost Share Budget'!L216='Split CS budget (H)'!$L$1,'Cumulative Cost Share Budget'!Q216,0)</f>
        <v>0</v>
      </c>
      <c r="R217" s="212">
        <f>IF('Cumulative Cost Share Budget'!L216='Split CS budget (H)'!$L$1,'Cumulative Cost Share Budget'!R216,0)</f>
        <v>0</v>
      </c>
      <c r="S217" s="61">
        <f>IF('Cumulative Cost Share Budget'!L216='Split CS budget (H)'!$L$1,'Cumulative Cost Share Budget'!S216,0)</f>
        <v>0</v>
      </c>
      <c r="T217" s="16"/>
      <c r="U217" s="323"/>
      <c r="V217" s="323"/>
      <c r="W217" s="323"/>
      <c r="X217" s="323"/>
      <c r="Y217" s="323"/>
    </row>
    <row r="218" spans="1:25" ht="15" hidden="1">
      <c r="A218" s="449"/>
      <c r="B218" s="486"/>
      <c r="C218" s="480"/>
      <c r="D218" s="59" t="s">
        <v>29</v>
      </c>
      <c r="E218" s="170">
        <f>ROUND(R$5*E215,0)</f>
        <v>0</v>
      </c>
      <c r="F218" s="170">
        <f t="shared" ref="F218:I218" si="135">ROUND(S$5*F215,0)</f>
        <v>0</v>
      </c>
      <c r="G218" s="170">
        <f t="shared" si="135"/>
        <v>0</v>
      </c>
      <c r="H218" s="170">
        <f t="shared" si="135"/>
        <v>0</v>
      </c>
      <c r="I218" s="170">
        <f t="shared" si="135"/>
        <v>0</v>
      </c>
      <c r="J218" s="167">
        <f>SUM(E218:I218)</f>
        <v>0</v>
      </c>
      <c r="M218" s="215"/>
      <c r="N218" s="56"/>
      <c r="O218" s="56"/>
      <c r="P218" s="56"/>
      <c r="Q218" s="211">
        <f>IF('Cumulative Cost Share Budget'!L217='Split CS budget (H)'!$L$1,'Cumulative Cost Share Budget'!Q217,0)</f>
        <v>0</v>
      </c>
      <c r="R218" s="212">
        <f>IF('Cumulative Cost Share Budget'!L217='Split CS budget (H)'!$L$1,'Cumulative Cost Share Budget'!R217,0)</f>
        <v>0</v>
      </c>
      <c r="S218" s="61">
        <f>IF('Cumulative Cost Share Budget'!L217='Split CS budget (H)'!$L$1,'Cumulative Cost Share Budget'!S217,0)</f>
        <v>0</v>
      </c>
      <c r="T218" s="16"/>
      <c r="U218" s="324"/>
      <c r="V218" s="324"/>
      <c r="W218" s="324"/>
      <c r="X218" s="324"/>
      <c r="Y218" s="324"/>
    </row>
    <row r="219" spans="1:25" hidden="1">
      <c r="A219" s="449"/>
      <c r="B219" s="486"/>
      <c r="C219" s="480"/>
      <c r="D219" s="62" t="s">
        <v>178</v>
      </c>
      <c r="E219" s="171">
        <f>SUM(E217:E218)</f>
        <v>0</v>
      </c>
      <c r="F219" s="171">
        <f t="shared" ref="F219:I219" si="136">SUM(F217:F218)</f>
        <v>0</v>
      </c>
      <c r="G219" s="171">
        <f t="shared" si="136"/>
        <v>0</v>
      </c>
      <c r="H219" s="171">
        <f t="shared" si="136"/>
        <v>0</v>
      </c>
      <c r="I219" s="171">
        <f t="shared" si="136"/>
        <v>0</v>
      </c>
      <c r="J219" s="172">
        <f>SUM(J217:J218)</f>
        <v>0</v>
      </c>
      <c r="M219" s="215"/>
      <c r="N219" s="56"/>
      <c r="O219" s="56"/>
      <c r="P219" s="56"/>
      <c r="Q219" s="211">
        <f>IF('Cumulative Cost Share Budget'!L218='Split CS budget (H)'!$L$1,'Cumulative Cost Share Budget'!Q218,0)</f>
        <v>0</v>
      </c>
      <c r="R219" s="212">
        <f>IF('Cumulative Cost Share Budget'!L218='Split CS budget (H)'!$L$1,'Cumulative Cost Share Budget'!R218,0)</f>
        <v>0</v>
      </c>
      <c r="S219" s="61">
        <f>IF('Cumulative Cost Share Budget'!L218='Split CS budget (H)'!$L$1,'Cumulative Cost Share Budget'!S218,0)</f>
        <v>0</v>
      </c>
      <c r="T219" s="16"/>
      <c r="U219" s="323"/>
      <c r="V219" s="323"/>
      <c r="W219" s="323"/>
      <c r="X219" s="323"/>
      <c r="Y219" s="323"/>
    </row>
    <row r="220" spans="1:25" hidden="1">
      <c r="A220" s="449"/>
      <c r="B220" s="481"/>
      <c r="C220" s="480"/>
      <c r="D220" s="59"/>
      <c r="E220" s="16"/>
      <c r="F220" s="16"/>
      <c r="G220" s="16"/>
      <c r="H220" s="16"/>
      <c r="I220" s="16"/>
      <c r="J220" s="25"/>
      <c r="M220" s="215"/>
      <c r="N220" s="56"/>
      <c r="O220" s="56"/>
      <c r="P220" s="56"/>
      <c r="Q220" s="31"/>
      <c r="R220" s="56"/>
      <c r="S220" s="31"/>
      <c r="T220" s="16"/>
      <c r="U220" s="325"/>
      <c r="V220" s="326"/>
      <c r="W220" s="324"/>
      <c r="X220" s="324"/>
      <c r="Y220" s="324"/>
    </row>
    <row r="221" spans="1:25" hidden="1">
      <c r="A221" s="485">
        <f>IF('Cumulative Cost Share Budget'!$L220='Split CS budget (H)'!$L$1,'Cumulative Cost Share Budget'!A220,0)</f>
        <v>0</v>
      </c>
      <c r="B221" s="480">
        <f>IF('Cumulative Cost Share Budget'!$L220='Split CS budget (H)'!$L$1,'Cumulative Cost Share Budget'!B220,0)</f>
        <v>0</v>
      </c>
      <c r="C221" s="481"/>
      <c r="D221" s="33" t="s">
        <v>123</v>
      </c>
      <c r="E221" s="76">
        <f>ROUND($R221*$S221,6)</f>
        <v>0</v>
      </c>
      <c r="F221" s="76">
        <f>ROUND($R222*$S222,6)</f>
        <v>0</v>
      </c>
      <c r="G221" s="76">
        <f>ROUND($R223*$S223,6)</f>
        <v>0</v>
      </c>
      <c r="H221" s="76">
        <f>ROUND($R224*$S224,6)</f>
        <v>0</v>
      </c>
      <c r="I221" s="76">
        <f>ROUND($R225*$S225,6)</f>
        <v>0</v>
      </c>
      <c r="J221" s="46"/>
      <c r="M221" s="133">
        <f>IF('Cumulative Cost Share Budget'!L220='Split CS budget (H)'!$L$1,'Cumulative Cost Share Budget'!M220,0)</f>
        <v>0</v>
      </c>
      <c r="N221" s="214">
        <f>IF('Cumulative Cost Share Budget'!L220='Split CS budget (H)'!$L$1,'Cumulative Cost Share Budget'!N220,0)</f>
        <v>0</v>
      </c>
      <c r="O221" s="214">
        <f>IF('Cumulative Cost Share Budget'!$L220='Split CS budget (H)'!$L$1,'Cumulative Cost Share Budget'!O220,0)</f>
        <v>0</v>
      </c>
      <c r="P221" s="209">
        <f>IF('Cumulative Cost Share Budget'!L220='Split CS budget (H)'!$L$1,'Cumulative Cost Share Budget'!P220,0)</f>
        <v>0</v>
      </c>
      <c r="Q221" s="211">
        <f>IF('Cumulative Cost Share Budget'!L220='Split CS budget (H)'!$L$1,'Cumulative Cost Share Budget'!Q220,0)</f>
        <v>0</v>
      </c>
      <c r="R221" s="212">
        <f>IF('Cumulative Cost Share Budget'!L220='Split CS budget (H)'!$L$1,'Cumulative Cost Share Budget'!R220,0)</f>
        <v>0</v>
      </c>
      <c r="S221" s="61">
        <f>IF('Cumulative Cost Share Budget'!L220='Split CS budget (H)'!$L$1,'Cumulative Cost Share Budget'!S220,0)</f>
        <v>0</v>
      </c>
      <c r="T221" s="2"/>
      <c r="U221" s="323">
        <f>IFERROR((E224+E225)/E223,0)</f>
        <v>0</v>
      </c>
      <c r="V221" s="323">
        <f t="shared" ref="V221:Y221" si="137">IFERROR((F224+F225)/F223,0)</f>
        <v>0</v>
      </c>
      <c r="W221" s="323">
        <f t="shared" si="137"/>
        <v>0</v>
      </c>
      <c r="X221" s="323">
        <f t="shared" si="137"/>
        <v>0</v>
      </c>
      <c r="Y221" s="323">
        <f t="shared" si="137"/>
        <v>0</v>
      </c>
    </row>
    <row r="222" spans="1:25" hidden="1">
      <c r="A222" s="493">
        <f>IF('Cumulative Cost Share Budget'!$L221='Split CS budget (H)'!$L$1,'Cumulative Cost Share Budget'!A221,0)</f>
        <v>0</v>
      </c>
      <c r="B222" s="545">
        <f>IF('Cumulative Cost Share Budget'!$L221='Split CS budget (H)'!$L$1,'Cumulative Cost Share Budget'!B221,0)</f>
        <v>0</v>
      </c>
      <c r="C222" s="480"/>
      <c r="D222" s="59" t="s">
        <v>15</v>
      </c>
      <c r="E222" s="52">
        <f>ROUND((N221+O221)*E221*Q221,0)</f>
        <v>0</v>
      </c>
      <c r="F222" s="52">
        <f>ROUND((N221+O221)*F221*Q221*Q222,0)</f>
        <v>0</v>
      </c>
      <c r="G222" s="52">
        <f>ROUND((N221+O221)*G221*Q221*Q222*Q223,0)</f>
        <v>0</v>
      </c>
      <c r="H222" s="52">
        <f>ROUND((N221+O221)*H221*Q221*Q222*Q223*Q224,0)</f>
        <v>0</v>
      </c>
      <c r="I222" s="52">
        <f>ROUND((N221+O221)*I221*Q221*Q222*Q223*Q224*Q225,0)</f>
        <v>0</v>
      </c>
      <c r="J222" s="158">
        <f>SUM(E222:I222)</f>
        <v>0</v>
      </c>
      <c r="M222" s="215"/>
      <c r="N222" s="56"/>
      <c r="O222" s="56"/>
      <c r="P222" s="56"/>
      <c r="Q222" s="211">
        <f>IF('Cumulative Cost Share Budget'!L221='Split CS budget (H)'!$L$1,'Cumulative Cost Share Budget'!Q221,0)</f>
        <v>0</v>
      </c>
      <c r="R222" s="212">
        <f>IF('Cumulative Cost Share Budget'!L221='Split CS budget (H)'!$L$1,'Cumulative Cost Share Budget'!R221,0)</f>
        <v>0</v>
      </c>
      <c r="S222" s="61">
        <f>IF('Cumulative Cost Share Budget'!L221='Split CS budget (H)'!$L$1,'Cumulative Cost Share Budget'!S221,0)</f>
        <v>0</v>
      </c>
      <c r="T222" s="16"/>
      <c r="U222" s="324"/>
      <c r="V222" s="324"/>
      <c r="W222" s="324"/>
      <c r="X222" s="324"/>
      <c r="Y222" s="324"/>
    </row>
    <row r="223" spans="1:25" hidden="1">
      <c r="A223" s="449"/>
      <c r="B223" s="486"/>
      <c r="C223" s="480"/>
      <c r="D223" s="59" t="s">
        <v>30</v>
      </c>
      <c r="E223" s="52">
        <f>ROUND(E222*$Q$2,0)</f>
        <v>0</v>
      </c>
      <c r="F223" s="52">
        <f t="shared" ref="F223:I223" si="138">ROUND(F222*$Q$2,0)</f>
        <v>0</v>
      </c>
      <c r="G223" s="52">
        <f t="shared" si="138"/>
        <v>0</v>
      </c>
      <c r="H223" s="52">
        <f t="shared" si="138"/>
        <v>0</v>
      </c>
      <c r="I223" s="52">
        <f t="shared" si="138"/>
        <v>0</v>
      </c>
      <c r="J223" s="158">
        <f>SUM(E223:I223)</f>
        <v>0</v>
      </c>
      <c r="M223" s="215"/>
      <c r="N223" s="56"/>
      <c r="O223" s="56"/>
      <c r="P223" s="56"/>
      <c r="Q223" s="211">
        <f>IF('Cumulative Cost Share Budget'!L222='Split CS budget (H)'!$L$1,'Cumulative Cost Share Budget'!Q222,0)</f>
        <v>0</v>
      </c>
      <c r="R223" s="212">
        <f>IF('Cumulative Cost Share Budget'!L222='Split CS budget (H)'!$L$1,'Cumulative Cost Share Budget'!R222,0)</f>
        <v>0</v>
      </c>
      <c r="S223" s="61">
        <f>IF('Cumulative Cost Share Budget'!L222='Split CS budget (H)'!$L$1,'Cumulative Cost Share Budget'!S222,0)</f>
        <v>0</v>
      </c>
      <c r="T223" s="16"/>
      <c r="U223" s="323"/>
      <c r="V223" s="323"/>
      <c r="W223" s="323"/>
      <c r="X223" s="323"/>
      <c r="Y223" s="323"/>
    </row>
    <row r="224" spans="1:25" ht="15" hidden="1">
      <c r="A224" s="449"/>
      <c r="B224" s="486"/>
      <c r="C224" s="480"/>
      <c r="D224" s="59" t="s">
        <v>29</v>
      </c>
      <c r="E224" s="170">
        <f>ROUND(R$5*E221,0)</f>
        <v>0</v>
      </c>
      <c r="F224" s="170">
        <f t="shared" ref="F224:I224" si="139">ROUND(S$5*F221,0)</f>
        <v>0</v>
      </c>
      <c r="G224" s="170">
        <f t="shared" si="139"/>
        <v>0</v>
      </c>
      <c r="H224" s="170">
        <f t="shared" si="139"/>
        <v>0</v>
      </c>
      <c r="I224" s="170">
        <f t="shared" si="139"/>
        <v>0</v>
      </c>
      <c r="J224" s="167">
        <f>SUM(E224:I224)</f>
        <v>0</v>
      </c>
      <c r="M224" s="215"/>
      <c r="N224" s="56"/>
      <c r="O224" s="56"/>
      <c r="P224" s="56"/>
      <c r="Q224" s="211">
        <f>IF('Cumulative Cost Share Budget'!L223='Split CS budget (H)'!$L$1,'Cumulative Cost Share Budget'!Q223,0)</f>
        <v>0</v>
      </c>
      <c r="R224" s="212">
        <f>IF('Cumulative Cost Share Budget'!L223='Split CS budget (H)'!$L$1,'Cumulative Cost Share Budget'!R223,0)</f>
        <v>0</v>
      </c>
      <c r="S224" s="61">
        <f>IF('Cumulative Cost Share Budget'!L223='Split CS budget (H)'!$L$1,'Cumulative Cost Share Budget'!S223,0)</f>
        <v>0</v>
      </c>
      <c r="T224" s="16"/>
      <c r="U224" s="324"/>
      <c r="V224" s="324"/>
      <c r="W224" s="324"/>
      <c r="X224" s="324"/>
      <c r="Y224" s="324"/>
    </row>
    <row r="225" spans="1:25" hidden="1">
      <c r="A225" s="449"/>
      <c r="B225" s="486"/>
      <c r="C225" s="480"/>
      <c r="D225" s="62" t="s">
        <v>178</v>
      </c>
      <c r="E225" s="171">
        <f>SUM(E223:E224)</f>
        <v>0</v>
      </c>
      <c r="F225" s="171">
        <f t="shared" ref="F225:I225" si="140">SUM(F223:F224)</f>
        <v>0</v>
      </c>
      <c r="G225" s="171">
        <f t="shared" si="140"/>
        <v>0</v>
      </c>
      <c r="H225" s="171">
        <f t="shared" si="140"/>
        <v>0</v>
      </c>
      <c r="I225" s="171">
        <f t="shared" si="140"/>
        <v>0</v>
      </c>
      <c r="J225" s="172">
        <f>SUM(J223:J224)</f>
        <v>0</v>
      </c>
      <c r="M225" s="215"/>
      <c r="N225" s="56"/>
      <c r="O225" s="56"/>
      <c r="P225" s="56"/>
      <c r="Q225" s="211">
        <f>IF('Cumulative Cost Share Budget'!L224='Split CS budget (H)'!$L$1,'Cumulative Cost Share Budget'!Q224,0)</f>
        <v>0</v>
      </c>
      <c r="R225" s="212">
        <f>IF('Cumulative Cost Share Budget'!L224='Split CS budget (H)'!$L$1,'Cumulative Cost Share Budget'!R224,0)</f>
        <v>0</v>
      </c>
      <c r="S225" s="61">
        <f>IF('Cumulative Cost Share Budget'!L224='Split CS budget (H)'!$L$1,'Cumulative Cost Share Budget'!S224,0)</f>
        <v>0</v>
      </c>
      <c r="T225" s="16"/>
      <c r="U225" s="323"/>
      <c r="V225" s="323"/>
      <c r="W225" s="323"/>
      <c r="X225" s="323"/>
      <c r="Y225" s="323"/>
    </row>
    <row r="226" spans="1:25" hidden="1">
      <c r="A226" s="449"/>
      <c r="B226" s="481"/>
      <c r="C226" s="480"/>
      <c r="D226" s="59"/>
      <c r="E226" s="16"/>
      <c r="F226" s="16"/>
      <c r="G226" s="16"/>
      <c r="H226" s="16"/>
      <c r="I226" s="16"/>
      <c r="J226" s="25"/>
      <c r="M226" s="215"/>
      <c r="N226" s="56"/>
      <c r="O226" s="56"/>
      <c r="P226" s="56"/>
      <c r="Q226" s="31"/>
      <c r="R226" s="56"/>
      <c r="S226" s="31"/>
      <c r="T226" s="16"/>
      <c r="U226" s="325"/>
      <c r="V226" s="326"/>
      <c r="W226" s="324"/>
      <c r="X226" s="324"/>
      <c r="Y226" s="324"/>
    </row>
    <row r="227" spans="1:25" hidden="1">
      <c r="A227" s="485">
        <f>IF('Cumulative Cost Share Budget'!$L226='Split CS budget (H)'!$L$1,'Cumulative Cost Share Budget'!A226,0)</f>
        <v>0</v>
      </c>
      <c r="B227" s="480">
        <f>IF('Cumulative Cost Share Budget'!$L226='Split CS budget (H)'!$L$1,'Cumulative Cost Share Budget'!B226,0)</f>
        <v>0</v>
      </c>
      <c r="C227" s="481"/>
      <c r="D227" s="33" t="s">
        <v>123</v>
      </c>
      <c r="E227" s="76">
        <f>ROUND($R227*$S227,6)</f>
        <v>0</v>
      </c>
      <c r="F227" s="76">
        <f>ROUND($R228*$S228,6)</f>
        <v>0</v>
      </c>
      <c r="G227" s="76">
        <f>ROUND($R229*$S229,6)</f>
        <v>0</v>
      </c>
      <c r="H227" s="76">
        <f>ROUND($R230*$S230,6)</f>
        <v>0</v>
      </c>
      <c r="I227" s="76">
        <f>ROUND($R231*$S231,6)</f>
        <v>0</v>
      </c>
      <c r="J227" s="46"/>
      <c r="M227" s="133">
        <f>IF('Cumulative Cost Share Budget'!L226='Split CS budget (H)'!$L$1,'Cumulative Cost Share Budget'!M226,0)</f>
        <v>0</v>
      </c>
      <c r="N227" s="214">
        <f>IF('Cumulative Cost Share Budget'!L226='Split CS budget (H)'!$L$1,'Cumulative Cost Share Budget'!N226,0)</f>
        <v>0</v>
      </c>
      <c r="O227" s="214">
        <f>IF('Cumulative Cost Share Budget'!$L226='Split CS budget (H)'!$L$1,'Cumulative Cost Share Budget'!O226,0)</f>
        <v>0</v>
      </c>
      <c r="P227" s="209">
        <f>IF('Cumulative Cost Share Budget'!L226='Split CS budget (H)'!$L$1,'Cumulative Cost Share Budget'!P226,0)</f>
        <v>0</v>
      </c>
      <c r="Q227" s="211">
        <f>IF('Cumulative Cost Share Budget'!L226='Split CS budget (H)'!$L$1,'Cumulative Cost Share Budget'!Q226,0)</f>
        <v>0</v>
      </c>
      <c r="R227" s="212">
        <f>IF('Cumulative Cost Share Budget'!L226='Split CS budget (H)'!$L$1,'Cumulative Cost Share Budget'!R226,0)</f>
        <v>0</v>
      </c>
      <c r="S227" s="61">
        <f>IF('Cumulative Cost Share Budget'!L226='Split CS budget (H)'!$L$1,'Cumulative Cost Share Budget'!S226,0)</f>
        <v>0</v>
      </c>
      <c r="T227" s="2"/>
      <c r="U227" s="323">
        <f>IFERROR((E230+E231)/E229,0)</f>
        <v>0</v>
      </c>
      <c r="V227" s="323">
        <f t="shared" ref="V227:Y227" si="141">IFERROR((F230+F231)/F229,0)</f>
        <v>0</v>
      </c>
      <c r="W227" s="323">
        <f t="shared" si="141"/>
        <v>0</v>
      </c>
      <c r="X227" s="323">
        <f t="shared" si="141"/>
        <v>0</v>
      </c>
      <c r="Y227" s="323">
        <f t="shared" si="141"/>
        <v>0</v>
      </c>
    </row>
    <row r="228" spans="1:25" hidden="1">
      <c r="A228" s="493">
        <f>IF('Cumulative Cost Share Budget'!$L227='Split CS budget (H)'!$L$1,'Cumulative Cost Share Budget'!A227,0)</f>
        <v>0</v>
      </c>
      <c r="B228" s="545">
        <f>IF('Cumulative Cost Share Budget'!$L227='Split CS budget (H)'!$L$1,'Cumulative Cost Share Budget'!B227,0)</f>
        <v>0</v>
      </c>
      <c r="C228" s="480"/>
      <c r="D228" s="59" t="s">
        <v>15</v>
      </c>
      <c r="E228" s="52">
        <f>ROUND((N227+O227)*E227*Q227,0)</f>
        <v>0</v>
      </c>
      <c r="F228" s="52">
        <f>ROUND((N227+O227)*F227*Q227*Q228,0)</f>
        <v>0</v>
      </c>
      <c r="G228" s="52">
        <f>ROUND((N227+O227)*G227*Q227*Q228*Q229,0)</f>
        <v>0</v>
      </c>
      <c r="H228" s="52">
        <f>ROUND((N227+O227)*H227*Q227*Q228*Q229*Q230,0)</f>
        <v>0</v>
      </c>
      <c r="I228" s="52">
        <f>ROUND((N227+O227)*I227*Q227*Q228*Q229*Q230*Q231,0)</f>
        <v>0</v>
      </c>
      <c r="J228" s="158">
        <f>SUM(E228:I228)</f>
        <v>0</v>
      </c>
      <c r="M228" s="215"/>
      <c r="N228" s="56"/>
      <c r="O228" s="56"/>
      <c r="P228" s="56"/>
      <c r="Q228" s="211">
        <f>IF('Cumulative Cost Share Budget'!L227='Split CS budget (H)'!$L$1,'Cumulative Cost Share Budget'!Q227,0)</f>
        <v>0</v>
      </c>
      <c r="R228" s="212">
        <f>IF('Cumulative Cost Share Budget'!L227='Split CS budget (H)'!$L$1,'Cumulative Cost Share Budget'!R227,0)</f>
        <v>0</v>
      </c>
      <c r="S228" s="61">
        <f>IF('Cumulative Cost Share Budget'!L227='Split CS budget (H)'!$L$1,'Cumulative Cost Share Budget'!S227,0)</f>
        <v>0</v>
      </c>
      <c r="T228" s="16"/>
      <c r="U228" s="324"/>
      <c r="V228" s="324"/>
      <c r="W228" s="324"/>
      <c r="X228" s="324"/>
      <c r="Y228" s="324"/>
    </row>
    <row r="229" spans="1:25" hidden="1">
      <c r="A229" s="449"/>
      <c r="B229" s="486"/>
      <c r="C229" s="480"/>
      <c r="D229" s="59" t="s">
        <v>30</v>
      </c>
      <c r="E229" s="52">
        <f>ROUND(E228*$Q$2,0)</f>
        <v>0</v>
      </c>
      <c r="F229" s="52">
        <f t="shared" ref="F229:I229" si="142">ROUND(F228*$Q$2,0)</f>
        <v>0</v>
      </c>
      <c r="G229" s="52">
        <f t="shared" si="142"/>
        <v>0</v>
      </c>
      <c r="H229" s="52">
        <f t="shared" si="142"/>
        <v>0</v>
      </c>
      <c r="I229" s="52">
        <f t="shared" si="142"/>
        <v>0</v>
      </c>
      <c r="J229" s="158">
        <f>SUM(E229:I229)</f>
        <v>0</v>
      </c>
      <c r="M229" s="215"/>
      <c r="N229" s="56"/>
      <c r="O229" s="56"/>
      <c r="P229" s="56"/>
      <c r="Q229" s="211">
        <f>IF('Cumulative Cost Share Budget'!L228='Split CS budget (H)'!$L$1,'Cumulative Cost Share Budget'!Q228,0)</f>
        <v>0</v>
      </c>
      <c r="R229" s="212">
        <f>IF('Cumulative Cost Share Budget'!L228='Split CS budget (H)'!$L$1,'Cumulative Cost Share Budget'!R228,0)</f>
        <v>0</v>
      </c>
      <c r="S229" s="61">
        <f>IF('Cumulative Cost Share Budget'!L228='Split CS budget (H)'!$L$1,'Cumulative Cost Share Budget'!S228,0)</f>
        <v>0</v>
      </c>
      <c r="T229" s="16"/>
      <c r="U229" s="323"/>
      <c r="V229" s="323"/>
      <c r="W229" s="323"/>
      <c r="X229" s="323"/>
      <c r="Y229" s="323"/>
    </row>
    <row r="230" spans="1:25" ht="15" hidden="1">
      <c r="A230" s="449"/>
      <c r="B230" s="486"/>
      <c r="C230" s="480"/>
      <c r="D230" s="59" t="s">
        <v>29</v>
      </c>
      <c r="E230" s="170">
        <f>ROUND(R$5*E227,0)</f>
        <v>0</v>
      </c>
      <c r="F230" s="170">
        <f t="shared" ref="F230:I230" si="143">ROUND(S$5*F227,0)</f>
        <v>0</v>
      </c>
      <c r="G230" s="170">
        <f t="shared" si="143"/>
        <v>0</v>
      </c>
      <c r="H230" s="170">
        <f t="shared" si="143"/>
        <v>0</v>
      </c>
      <c r="I230" s="170">
        <f t="shared" si="143"/>
        <v>0</v>
      </c>
      <c r="J230" s="167">
        <f>SUM(E230:I230)</f>
        <v>0</v>
      </c>
      <c r="M230" s="215"/>
      <c r="N230" s="56"/>
      <c r="O230" s="56"/>
      <c r="P230" s="56"/>
      <c r="Q230" s="211">
        <f>IF('Cumulative Cost Share Budget'!L229='Split CS budget (H)'!$L$1,'Cumulative Cost Share Budget'!Q229,0)</f>
        <v>0</v>
      </c>
      <c r="R230" s="212">
        <f>IF('Cumulative Cost Share Budget'!L229='Split CS budget (H)'!$L$1,'Cumulative Cost Share Budget'!R229,0)</f>
        <v>0</v>
      </c>
      <c r="S230" s="61">
        <f>IF('Cumulative Cost Share Budget'!L229='Split CS budget (H)'!$L$1,'Cumulative Cost Share Budget'!S229,0)</f>
        <v>0</v>
      </c>
      <c r="T230" s="16"/>
      <c r="U230" s="324"/>
      <c r="V230" s="324"/>
      <c r="W230" s="324"/>
      <c r="X230" s="324"/>
      <c r="Y230" s="324"/>
    </row>
    <row r="231" spans="1:25" hidden="1">
      <c r="A231" s="449"/>
      <c r="B231" s="486"/>
      <c r="C231" s="480"/>
      <c r="D231" s="62" t="s">
        <v>178</v>
      </c>
      <c r="E231" s="171">
        <f>SUM(E229:E230)</f>
        <v>0</v>
      </c>
      <c r="F231" s="171">
        <f t="shared" ref="F231:I231" si="144">SUM(F229:F230)</f>
        <v>0</v>
      </c>
      <c r="G231" s="171">
        <f t="shared" si="144"/>
        <v>0</v>
      </c>
      <c r="H231" s="171">
        <f t="shared" si="144"/>
        <v>0</v>
      </c>
      <c r="I231" s="171">
        <f t="shared" si="144"/>
        <v>0</v>
      </c>
      <c r="J231" s="172">
        <f>SUM(J229:J230)</f>
        <v>0</v>
      </c>
      <c r="M231" s="215"/>
      <c r="N231" s="56"/>
      <c r="O231" s="56"/>
      <c r="P231" s="56"/>
      <c r="Q231" s="211">
        <f>IF('Cumulative Cost Share Budget'!L230='Split CS budget (H)'!$L$1,'Cumulative Cost Share Budget'!Q230,0)</f>
        <v>0</v>
      </c>
      <c r="R231" s="212">
        <f>IF('Cumulative Cost Share Budget'!L230='Split CS budget (H)'!$L$1,'Cumulative Cost Share Budget'!R230,0)</f>
        <v>0</v>
      </c>
      <c r="S231" s="61">
        <f>IF('Cumulative Cost Share Budget'!L230='Split CS budget (H)'!$L$1,'Cumulative Cost Share Budget'!S230,0)</f>
        <v>0</v>
      </c>
      <c r="T231" s="16"/>
      <c r="U231" s="323"/>
      <c r="V231" s="323"/>
      <c r="W231" s="323"/>
      <c r="X231" s="323"/>
      <c r="Y231" s="323"/>
    </row>
    <row r="232" spans="1:25" hidden="1">
      <c r="A232" s="449"/>
      <c r="B232" s="481"/>
      <c r="C232" s="480"/>
      <c r="D232" s="59"/>
      <c r="E232" s="16"/>
      <c r="F232" s="16"/>
      <c r="G232" s="16"/>
      <c r="H232" s="16"/>
      <c r="I232" s="16"/>
      <c r="J232" s="25"/>
      <c r="M232" s="215"/>
      <c r="N232" s="56"/>
      <c r="O232" s="56"/>
      <c r="P232" s="56"/>
      <c r="Q232" s="31"/>
      <c r="R232" s="56"/>
      <c r="S232" s="31"/>
      <c r="T232" s="16"/>
      <c r="U232" s="325"/>
      <c r="V232" s="326"/>
      <c r="W232" s="324"/>
      <c r="X232" s="324"/>
      <c r="Y232" s="324"/>
    </row>
    <row r="233" spans="1:25" hidden="1">
      <c r="A233" s="485">
        <f>IF('Cumulative Cost Share Budget'!$L232='Split CS budget (H)'!$L$1,'Cumulative Cost Share Budget'!A232,0)</f>
        <v>0</v>
      </c>
      <c r="B233" s="480">
        <f>IF('Cumulative Cost Share Budget'!$L232='Split CS budget (H)'!$L$1,'Cumulative Cost Share Budget'!B232,0)</f>
        <v>0</v>
      </c>
      <c r="C233" s="481"/>
      <c r="D233" s="33" t="s">
        <v>123</v>
      </c>
      <c r="E233" s="76">
        <f>ROUND($R233*$S233,6)</f>
        <v>0</v>
      </c>
      <c r="F233" s="76">
        <f>ROUND($R234*$S234,6)</f>
        <v>0</v>
      </c>
      <c r="G233" s="76">
        <f>ROUND($R235*$S235,6)</f>
        <v>0</v>
      </c>
      <c r="H233" s="76">
        <f>ROUND($R236*$S236,6)</f>
        <v>0</v>
      </c>
      <c r="I233" s="76">
        <f>ROUND($R237*$S237,6)</f>
        <v>0</v>
      </c>
      <c r="J233" s="46"/>
      <c r="M233" s="133">
        <f>IF('Cumulative Cost Share Budget'!L232='Split CS budget (H)'!$L$1,'Cumulative Cost Share Budget'!M232,0)</f>
        <v>0</v>
      </c>
      <c r="N233" s="214">
        <f>IF('Cumulative Cost Share Budget'!L232='Split CS budget (H)'!$L$1,'Cumulative Cost Share Budget'!N232,0)</f>
        <v>0</v>
      </c>
      <c r="O233" s="214">
        <f>IF('Cumulative Cost Share Budget'!$L232='Split CS budget (H)'!$L$1,'Cumulative Cost Share Budget'!O232,0)</f>
        <v>0</v>
      </c>
      <c r="P233" s="209">
        <f>IF('Cumulative Cost Share Budget'!L232='Split CS budget (H)'!$L$1,'Cumulative Cost Share Budget'!P232,0)</f>
        <v>0</v>
      </c>
      <c r="Q233" s="211">
        <f>IF('Cumulative Cost Share Budget'!L232='Split CS budget (H)'!$L$1,'Cumulative Cost Share Budget'!Q232,0)</f>
        <v>0</v>
      </c>
      <c r="R233" s="212">
        <f>IF('Cumulative Cost Share Budget'!L232='Split CS budget (H)'!$L$1,'Cumulative Cost Share Budget'!R232,0)</f>
        <v>0</v>
      </c>
      <c r="S233" s="61">
        <f>IF('Cumulative Cost Share Budget'!L232='Split CS budget (H)'!$L$1,'Cumulative Cost Share Budget'!S232,0)</f>
        <v>0</v>
      </c>
      <c r="T233" s="2"/>
      <c r="U233" s="323">
        <f>IFERROR((E236+E237)/E235,0)</f>
        <v>0</v>
      </c>
      <c r="V233" s="323">
        <f t="shared" ref="V233:Y233" si="145">IFERROR((F236+F237)/F235,0)</f>
        <v>0</v>
      </c>
      <c r="W233" s="323">
        <f t="shared" si="145"/>
        <v>0</v>
      </c>
      <c r="X233" s="323">
        <f t="shared" si="145"/>
        <v>0</v>
      </c>
      <c r="Y233" s="323">
        <f t="shared" si="145"/>
        <v>0</v>
      </c>
    </row>
    <row r="234" spans="1:25" hidden="1">
      <c r="A234" s="493">
        <f>IF('Cumulative Cost Share Budget'!$L233='Split CS budget (H)'!$L$1,'Cumulative Cost Share Budget'!A233,0)</f>
        <v>0</v>
      </c>
      <c r="B234" s="545">
        <f>IF('Cumulative Cost Share Budget'!$L233='Split CS budget (H)'!$L$1,'Cumulative Cost Share Budget'!B233,0)</f>
        <v>0</v>
      </c>
      <c r="C234" s="480"/>
      <c r="D234" s="59" t="s">
        <v>15</v>
      </c>
      <c r="E234" s="52">
        <f>ROUND((N233+O233)*E233*Q233,0)</f>
        <v>0</v>
      </c>
      <c r="F234" s="52">
        <f>ROUND((N233+O233)*F233*Q233*Q234,0)</f>
        <v>0</v>
      </c>
      <c r="G234" s="52">
        <f>ROUND((N233+O233)*G233*Q233*Q234*Q235,0)</f>
        <v>0</v>
      </c>
      <c r="H234" s="52">
        <f>ROUND((N233+O233)*H233*Q233*Q234*Q235*Q236,0)</f>
        <v>0</v>
      </c>
      <c r="I234" s="52">
        <f>ROUND((N233+O233)*I233*Q233*Q234*Q235*Q236*Q237,0)</f>
        <v>0</v>
      </c>
      <c r="J234" s="158">
        <f>SUM(E234:I234)</f>
        <v>0</v>
      </c>
      <c r="M234" s="215"/>
      <c r="N234" s="56"/>
      <c r="O234" s="56"/>
      <c r="P234" s="56"/>
      <c r="Q234" s="211">
        <f>IF('Cumulative Cost Share Budget'!L233='Split CS budget (H)'!$L$1,'Cumulative Cost Share Budget'!Q233,0)</f>
        <v>0</v>
      </c>
      <c r="R234" s="212">
        <f>IF('Cumulative Cost Share Budget'!L233='Split CS budget (H)'!$L$1,'Cumulative Cost Share Budget'!R233,0)</f>
        <v>0</v>
      </c>
      <c r="S234" s="61">
        <f>IF('Cumulative Cost Share Budget'!L233='Split CS budget (H)'!$L$1,'Cumulative Cost Share Budget'!S233,0)</f>
        <v>0</v>
      </c>
      <c r="T234" s="16"/>
      <c r="U234" s="324"/>
      <c r="V234" s="324"/>
      <c r="W234" s="324"/>
      <c r="X234" s="324"/>
      <c r="Y234" s="324"/>
    </row>
    <row r="235" spans="1:25" hidden="1">
      <c r="A235" s="449"/>
      <c r="B235" s="486"/>
      <c r="C235" s="480"/>
      <c r="D235" s="59" t="s">
        <v>30</v>
      </c>
      <c r="E235" s="52">
        <f>ROUND(E234*$Q$2,0)</f>
        <v>0</v>
      </c>
      <c r="F235" s="52">
        <f t="shared" ref="F235:I235" si="146">ROUND(F234*$Q$2,0)</f>
        <v>0</v>
      </c>
      <c r="G235" s="52">
        <f t="shared" si="146"/>
        <v>0</v>
      </c>
      <c r="H235" s="52">
        <f t="shared" si="146"/>
        <v>0</v>
      </c>
      <c r="I235" s="52">
        <f t="shared" si="146"/>
        <v>0</v>
      </c>
      <c r="J235" s="158">
        <f>SUM(E235:I235)</f>
        <v>0</v>
      </c>
      <c r="M235" s="215"/>
      <c r="N235" s="56"/>
      <c r="O235" s="56"/>
      <c r="P235" s="56"/>
      <c r="Q235" s="211">
        <f>IF('Cumulative Cost Share Budget'!L234='Split CS budget (H)'!$L$1,'Cumulative Cost Share Budget'!Q234,0)</f>
        <v>0</v>
      </c>
      <c r="R235" s="212">
        <f>IF('Cumulative Cost Share Budget'!L234='Split CS budget (H)'!$L$1,'Cumulative Cost Share Budget'!R234,0)</f>
        <v>0</v>
      </c>
      <c r="S235" s="61">
        <f>IF('Cumulative Cost Share Budget'!L234='Split CS budget (H)'!$L$1,'Cumulative Cost Share Budget'!S234,0)</f>
        <v>0</v>
      </c>
      <c r="T235" s="16"/>
      <c r="U235" s="323"/>
      <c r="V235" s="323"/>
      <c r="W235" s="323"/>
      <c r="X235" s="323"/>
      <c r="Y235" s="323"/>
    </row>
    <row r="236" spans="1:25" ht="15" hidden="1">
      <c r="A236" s="449"/>
      <c r="B236" s="486"/>
      <c r="C236" s="480"/>
      <c r="D236" s="59" t="s">
        <v>29</v>
      </c>
      <c r="E236" s="170">
        <f>ROUND(R$5*E233,0)</f>
        <v>0</v>
      </c>
      <c r="F236" s="170">
        <f t="shared" ref="F236:I236" si="147">ROUND(S$5*F233,0)</f>
        <v>0</v>
      </c>
      <c r="G236" s="170">
        <f t="shared" si="147"/>
        <v>0</v>
      </c>
      <c r="H236" s="170">
        <f t="shared" si="147"/>
        <v>0</v>
      </c>
      <c r="I236" s="170">
        <f t="shared" si="147"/>
        <v>0</v>
      </c>
      <c r="J236" s="167">
        <f>SUM(E236:I236)</f>
        <v>0</v>
      </c>
      <c r="M236" s="215"/>
      <c r="N236" s="56"/>
      <c r="O236" s="56"/>
      <c r="P236" s="56"/>
      <c r="Q236" s="211">
        <f>IF('Cumulative Cost Share Budget'!L235='Split CS budget (H)'!$L$1,'Cumulative Cost Share Budget'!Q235,0)</f>
        <v>0</v>
      </c>
      <c r="R236" s="212">
        <f>IF('Cumulative Cost Share Budget'!L235='Split CS budget (H)'!$L$1,'Cumulative Cost Share Budget'!R235,0)</f>
        <v>0</v>
      </c>
      <c r="S236" s="61">
        <f>IF('Cumulative Cost Share Budget'!L235='Split CS budget (H)'!$L$1,'Cumulative Cost Share Budget'!S235,0)</f>
        <v>0</v>
      </c>
      <c r="T236" s="16"/>
      <c r="U236" s="324"/>
      <c r="V236" s="324"/>
      <c r="W236" s="324"/>
      <c r="X236" s="324"/>
      <c r="Y236" s="324"/>
    </row>
    <row r="237" spans="1:25" hidden="1">
      <c r="A237" s="449"/>
      <c r="B237" s="486"/>
      <c r="C237" s="480"/>
      <c r="D237" s="62" t="s">
        <v>178</v>
      </c>
      <c r="E237" s="171">
        <f>SUM(E235:E236)</f>
        <v>0</v>
      </c>
      <c r="F237" s="171">
        <f t="shared" ref="F237:I237" si="148">SUM(F235:F236)</f>
        <v>0</v>
      </c>
      <c r="G237" s="171">
        <f t="shared" si="148"/>
        <v>0</v>
      </c>
      <c r="H237" s="171">
        <f t="shared" si="148"/>
        <v>0</v>
      </c>
      <c r="I237" s="171">
        <f t="shared" si="148"/>
        <v>0</v>
      </c>
      <c r="J237" s="172">
        <f>SUM(J235:J236)</f>
        <v>0</v>
      </c>
      <c r="M237" s="215"/>
      <c r="N237" s="56"/>
      <c r="O237" s="56"/>
      <c r="P237" s="56"/>
      <c r="Q237" s="211">
        <f>IF('Cumulative Cost Share Budget'!L236='Split CS budget (H)'!$L$1,'Cumulative Cost Share Budget'!Q236,0)</f>
        <v>0</v>
      </c>
      <c r="R237" s="212">
        <f>IF('Cumulative Cost Share Budget'!L236='Split CS budget (H)'!$L$1,'Cumulative Cost Share Budget'!R236,0)</f>
        <v>0</v>
      </c>
      <c r="S237" s="61">
        <f>IF('Cumulative Cost Share Budget'!L236='Split CS budget (H)'!$L$1,'Cumulative Cost Share Budget'!S236,0)</f>
        <v>0</v>
      </c>
      <c r="T237" s="16"/>
      <c r="U237" s="323"/>
      <c r="V237" s="323"/>
      <c r="W237" s="323"/>
      <c r="X237" s="323"/>
      <c r="Y237" s="323"/>
    </row>
    <row r="238" spans="1:25" hidden="1">
      <c r="A238" s="449"/>
      <c r="B238" s="481"/>
      <c r="C238" s="480"/>
      <c r="D238" s="59"/>
      <c r="E238" s="16"/>
      <c r="F238" s="16"/>
      <c r="G238" s="16"/>
      <c r="H238" s="16"/>
      <c r="I238" s="16"/>
      <c r="J238" s="25"/>
      <c r="M238" s="215"/>
      <c r="N238" s="56"/>
      <c r="O238" s="56"/>
      <c r="P238" s="56"/>
      <c r="Q238" s="31"/>
      <c r="R238" s="56"/>
      <c r="S238" s="31"/>
      <c r="T238" s="16"/>
      <c r="U238" s="325"/>
      <c r="V238" s="326"/>
      <c r="W238" s="324"/>
      <c r="X238" s="324"/>
      <c r="Y238" s="324"/>
    </row>
    <row r="239" spans="1:25" hidden="1">
      <c r="A239" s="485">
        <f>IF('Cumulative Cost Share Budget'!$L238='Split CS budget (H)'!$L$1,'Cumulative Cost Share Budget'!A238,0)</f>
        <v>0</v>
      </c>
      <c r="B239" s="480">
        <f>IF('Cumulative Cost Share Budget'!$L238='Split CS budget (H)'!$L$1,'Cumulative Cost Share Budget'!B238,0)</f>
        <v>0</v>
      </c>
      <c r="C239" s="481"/>
      <c r="D239" s="33" t="s">
        <v>123</v>
      </c>
      <c r="E239" s="76">
        <f>ROUND($R239*$S239,6)</f>
        <v>0</v>
      </c>
      <c r="F239" s="76">
        <f>ROUND($R240*$S240,6)</f>
        <v>0</v>
      </c>
      <c r="G239" s="76">
        <f>ROUND($R241*$S241,6)</f>
        <v>0</v>
      </c>
      <c r="H239" s="76">
        <f>ROUND($R242*$S242,6)</f>
        <v>0</v>
      </c>
      <c r="I239" s="76">
        <f>ROUND($R243*$S243,6)</f>
        <v>0</v>
      </c>
      <c r="J239" s="46"/>
      <c r="M239" s="133">
        <f>IF('Cumulative Cost Share Budget'!L238='Split CS budget (H)'!$L$1,'Cumulative Cost Share Budget'!M238,0)</f>
        <v>0</v>
      </c>
      <c r="N239" s="214">
        <f>IF('Cumulative Cost Share Budget'!L238='Split CS budget (H)'!$L$1,'Cumulative Cost Share Budget'!N238,0)</f>
        <v>0</v>
      </c>
      <c r="O239" s="214">
        <f>IF('Cumulative Cost Share Budget'!$L238='Split CS budget (H)'!$L$1,'Cumulative Cost Share Budget'!O238,0)</f>
        <v>0</v>
      </c>
      <c r="P239" s="209">
        <f>IF('Cumulative Cost Share Budget'!L238='Split CS budget (H)'!$L$1,'Cumulative Cost Share Budget'!P238,0)</f>
        <v>0</v>
      </c>
      <c r="Q239" s="211">
        <f>IF('Cumulative Cost Share Budget'!L238='Split CS budget (H)'!$L$1,'Cumulative Cost Share Budget'!Q238,0)</f>
        <v>0</v>
      </c>
      <c r="R239" s="212">
        <f>IF('Cumulative Cost Share Budget'!L238='Split CS budget (H)'!$L$1,'Cumulative Cost Share Budget'!R238,0)</f>
        <v>0</v>
      </c>
      <c r="S239" s="61">
        <f>IF('Cumulative Cost Share Budget'!L238='Split CS budget (H)'!$L$1,'Cumulative Cost Share Budget'!S238,0)</f>
        <v>0</v>
      </c>
      <c r="T239" s="2"/>
      <c r="U239" s="323">
        <f>IFERROR((E242+E243)/E241,0)</f>
        <v>0</v>
      </c>
      <c r="V239" s="323">
        <f t="shared" ref="V239:Y239" si="149">IFERROR((F242+F243)/F241,0)</f>
        <v>0</v>
      </c>
      <c r="W239" s="323">
        <f t="shared" si="149"/>
        <v>0</v>
      </c>
      <c r="X239" s="323">
        <f t="shared" si="149"/>
        <v>0</v>
      </c>
      <c r="Y239" s="323">
        <f t="shared" si="149"/>
        <v>0</v>
      </c>
    </row>
    <row r="240" spans="1:25" hidden="1">
      <c r="A240" s="493">
        <f>IF('Cumulative Cost Share Budget'!$L239='Split CS budget (H)'!$L$1,'Cumulative Cost Share Budget'!A239,0)</f>
        <v>0</v>
      </c>
      <c r="B240" s="545">
        <f>IF('Cumulative Cost Share Budget'!$L239='Split CS budget (H)'!$L$1,'Cumulative Cost Share Budget'!B239,0)</f>
        <v>0</v>
      </c>
      <c r="C240" s="480"/>
      <c r="D240" s="59" t="s">
        <v>15</v>
      </c>
      <c r="E240" s="52">
        <f>ROUND((N239+O239)*E239*Q239,0)</f>
        <v>0</v>
      </c>
      <c r="F240" s="52">
        <f>ROUND((N239+O239)*F239*Q239*Q240,0)</f>
        <v>0</v>
      </c>
      <c r="G240" s="52">
        <f>ROUND((N239+O239)*G239*Q239*Q240*Q241,0)</f>
        <v>0</v>
      </c>
      <c r="H240" s="52">
        <f>ROUND((N239+O239)*H239*Q239*Q240*Q241*Q242,0)</f>
        <v>0</v>
      </c>
      <c r="I240" s="52">
        <f>ROUND((N239+O239)*I239*Q239*Q240*Q241*Q242*Q243,0)</f>
        <v>0</v>
      </c>
      <c r="J240" s="158">
        <f>SUM(E240:I240)</f>
        <v>0</v>
      </c>
      <c r="M240" s="215"/>
      <c r="N240" s="56"/>
      <c r="O240" s="56"/>
      <c r="P240" s="56"/>
      <c r="Q240" s="211">
        <f>IF('Cumulative Cost Share Budget'!L239='Split CS budget (H)'!$L$1,'Cumulative Cost Share Budget'!Q239,0)</f>
        <v>0</v>
      </c>
      <c r="R240" s="212">
        <f>IF('Cumulative Cost Share Budget'!L239='Split CS budget (H)'!$L$1,'Cumulative Cost Share Budget'!R239,0)</f>
        <v>0</v>
      </c>
      <c r="S240" s="61">
        <f>IF('Cumulative Cost Share Budget'!L239='Split CS budget (H)'!$L$1,'Cumulative Cost Share Budget'!S239,0)</f>
        <v>0</v>
      </c>
      <c r="T240" s="16"/>
      <c r="U240" s="324"/>
      <c r="V240" s="324"/>
      <c r="W240" s="324"/>
      <c r="X240" s="324"/>
      <c r="Y240" s="324"/>
    </row>
    <row r="241" spans="1:25" hidden="1">
      <c r="A241" s="449"/>
      <c r="B241" s="486"/>
      <c r="C241" s="480"/>
      <c r="D241" s="59" t="s">
        <v>30</v>
      </c>
      <c r="E241" s="52">
        <f>ROUND(E240*$Q$2,0)</f>
        <v>0</v>
      </c>
      <c r="F241" s="52">
        <f t="shared" ref="F241:I241" si="150">ROUND(F240*$Q$2,0)</f>
        <v>0</v>
      </c>
      <c r="G241" s="52">
        <f t="shared" si="150"/>
        <v>0</v>
      </c>
      <c r="H241" s="52">
        <f t="shared" si="150"/>
        <v>0</v>
      </c>
      <c r="I241" s="52">
        <f t="shared" si="150"/>
        <v>0</v>
      </c>
      <c r="J241" s="158">
        <f>SUM(E241:I241)</f>
        <v>0</v>
      </c>
      <c r="M241" s="215"/>
      <c r="N241" s="56"/>
      <c r="O241" s="56"/>
      <c r="P241" s="56"/>
      <c r="Q241" s="211">
        <f>IF('Cumulative Cost Share Budget'!L240='Split CS budget (H)'!$L$1,'Cumulative Cost Share Budget'!Q240,0)</f>
        <v>0</v>
      </c>
      <c r="R241" s="212">
        <f>IF('Cumulative Cost Share Budget'!L240='Split CS budget (H)'!$L$1,'Cumulative Cost Share Budget'!R240,0)</f>
        <v>0</v>
      </c>
      <c r="S241" s="61">
        <f>IF('Cumulative Cost Share Budget'!L240='Split CS budget (H)'!$L$1,'Cumulative Cost Share Budget'!S240,0)</f>
        <v>0</v>
      </c>
      <c r="T241" s="16"/>
      <c r="U241" s="323"/>
      <c r="V241" s="323"/>
      <c r="W241" s="323"/>
      <c r="X241" s="323"/>
      <c r="Y241" s="323"/>
    </row>
    <row r="242" spans="1:25" ht="15" hidden="1">
      <c r="A242" s="449"/>
      <c r="B242" s="486"/>
      <c r="C242" s="480"/>
      <c r="D242" s="59" t="s">
        <v>29</v>
      </c>
      <c r="E242" s="170">
        <f>ROUND(R$5*E239,0)</f>
        <v>0</v>
      </c>
      <c r="F242" s="170">
        <f t="shared" ref="F242:I242" si="151">ROUND(S$5*F239,0)</f>
        <v>0</v>
      </c>
      <c r="G242" s="170">
        <f t="shared" si="151"/>
        <v>0</v>
      </c>
      <c r="H242" s="170">
        <f t="shared" si="151"/>
        <v>0</v>
      </c>
      <c r="I242" s="170">
        <f t="shared" si="151"/>
        <v>0</v>
      </c>
      <c r="J242" s="167">
        <f>SUM(E242:I242)</f>
        <v>0</v>
      </c>
      <c r="M242" s="215"/>
      <c r="N242" s="56"/>
      <c r="O242" s="56"/>
      <c r="P242" s="56"/>
      <c r="Q242" s="211">
        <f>IF('Cumulative Cost Share Budget'!L241='Split CS budget (H)'!$L$1,'Cumulative Cost Share Budget'!Q241,0)</f>
        <v>0</v>
      </c>
      <c r="R242" s="212">
        <f>IF('Cumulative Cost Share Budget'!L241='Split CS budget (H)'!$L$1,'Cumulative Cost Share Budget'!R241,0)</f>
        <v>0</v>
      </c>
      <c r="S242" s="61">
        <f>IF('Cumulative Cost Share Budget'!L241='Split CS budget (H)'!$L$1,'Cumulative Cost Share Budget'!S241,0)</f>
        <v>0</v>
      </c>
      <c r="T242" s="16"/>
      <c r="U242" s="324"/>
      <c r="V242" s="324"/>
      <c r="W242" s="324"/>
      <c r="X242" s="324"/>
      <c r="Y242" s="324"/>
    </row>
    <row r="243" spans="1:25" hidden="1">
      <c r="A243" s="449"/>
      <c r="B243" s="486"/>
      <c r="C243" s="480"/>
      <c r="D243" s="62" t="s">
        <v>178</v>
      </c>
      <c r="E243" s="171">
        <f>SUM(E241:E242)</f>
        <v>0</v>
      </c>
      <c r="F243" s="171">
        <f t="shared" ref="F243:I243" si="152">SUM(F241:F242)</f>
        <v>0</v>
      </c>
      <c r="G243" s="171">
        <f t="shared" si="152"/>
        <v>0</v>
      </c>
      <c r="H243" s="171">
        <f t="shared" si="152"/>
        <v>0</v>
      </c>
      <c r="I243" s="171">
        <f t="shared" si="152"/>
        <v>0</v>
      </c>
      <c r="J243" s="172">
        <f>SUM(J241:J242)</f>
        <v>0</v>
      </c>
      <c r="M243" s="215"/>
      <c r="N243" s="56"/>
      <c r="O243" s="56"/>
      <c r="P243" s="56"/>
      <c r="Q243" s="211">
        <f>IF('Cumulative Cost Share Budget'!L242='Split CS budget (H)'!$L$1,'Cumulative Cost Share Budget'!Q242,0)</f>
        <v>0</v>
      </c>
      <c r="R243" s="212">
        <f>IF('Cumulative Cost Share Budget'!L242='Split CS budget (H)'!$L$1,'Cumulative Cost Share Budget'!R242,0)</f>
        <v>0</v>
      </c>
      <c r="S243" s="61">
        <f>IF('Cumulative Cost Share Budget'!L242='Split CS budget (H)'!$L$1,'Cumulative Cost Share Budget'!S242,0)</f>
        <v>0</v>
      </c>
      <c r="T243" s="16"/>
      <c r="U243" s="323"/>
      <c r="V243" s="323"/>
      <c r="W243" s="323"/>
      <c r="X243" s="323"/>
      <c r="Y243" s="323"/>
    </row>
    <row r="244" spans="1:25" hidden="1">
      <c r="A244" s="449"/>
      <c r="B244" s="481"/>
      <c r="C244" s="480"/>
      <c r="D244" s="59"/>
      <c r="E244" s="16"/>
      <c r="F244" s="16"/>
      <c r="G244" s="16"/>
      <c r="H244" s="16"/>
      <c r="I244" s="16"/>
      <c r="J244" s="25"/>
      <c r="M244" s="215"/>
      <c r="N244" s="56"/>
      <c r="O244" s="56"/>
      <c r="P244" s="56"/>
      <c r="Q244" s="31"/>
      <c r="R244" s="56"/>
      <c r="S244" s="31"/>
      <c r="T244" s="16"/>
      <c r="U244" s="325"/>
      <c r="V244" s="326"/>
      <c r="W244" s="324"/>
      <c r="X244" s="324"/>
      <c r="Y244" s="324"/>
    </row>
    <row r="245" spans="1:25" hidden="1">
      <c r="A245" s="485">
        <f>IF('Cumulative Cost Share Budget'!$L244='Split CS budget (H)'!$L$1,'Cumulative Cost Share Budget'!A244,0)</f>
        <v>0</v>
      </c>
      <c r="B245" s="480">
        <f>IF('Cumulative Cost Share Budget'!$L244='Split CS budget (H)'!$L$1,'Cumulative Cost Share Budget'!B244,0)</f>
        <v>0</v>
      </c>
      <c r="C245" s="481"/>
      <c r="D245" s="33" t="s">
        <v>123</v>
      </c>
      <c r="E245" s="76">
        <f>ROUND($R245*$S245,6)</f>
        <v>0</v>
      </c>
      <c r="F245" s="76">
        <f>ROUND($R246*$S246,6)</f>
        <v>0</v>
      </c>
      <c r="G245" s="76">
        <f>ROUND($R247*$S247,6)</f>
        <v>0</v>
      </c>
      <c r="H245" s="76">
        <f>ROUND($R248*$S248,6)</f>
        <v>0</v>
      </c>
      <c r="I245" s="76">
        <f>ROUND($R249*$S249,6)</f>
        <v>0</v>
      </c>
      <c r="J245" s="46"/>
      <c r="M245" s="133">
        <f>IF('Cumulative Cost Share Budget'!L244='Split CS budget (H)'!$L$1,'Cumulative Cost Share Budget'!M244,0)</f>
        <v>0</v>
      </c>
      <c r="N245" s="214">
        <f>IF('Cumulative Cost Share Budget'!L244='Split CS budget (H)'!$L$1,'Cumulative Cost Share Budget'!N244,0)</f>
        <v>0</v>
      </c>
      <c r="O245" s="214">
        <f>IF('Cumulative Cost Share Budget'!$L244='Split CS budget (H)'!$L$1,'Cumulative Cost Share Budget'!O244,0)</f>
        <v>0</v>
      </c>
      <c r="P245" s="209">
        <f>IF('Cumulative Cost Share Budget'!L244='Split CS budget (H)'!$L$1,'Cumulative Cost Share Budget'!P244,0)</f>
        <v>0</v>
      </c>
      <c r="Q245" s="211">
        <f>IF('Cumulative Cost Share Budget'!L244='Split CS budget (H)'!$L$1,'Cumulative Cost Share Budget'!Q244,0)</f>
        <v>0</v>
      </c>
      <c r="R245" s="212">
        <f>IF('Cumulative Cost Share Budget'!L244='Split CS budget (H)'!$L$1,'Cumulative Cost Share Budget'!R244,0)</f>
        <v>0</v>
      </c>
      <c r="S245" s="61">
        <f>IF('Cumulative Cost Share Budget'!L244='Split CS budget (H)'!$L$1,'Cumulative Cost Share Budget'!S244,0)</f>
        <v>0</v>
      </c>
      <c r="T245" s="2"/>
      <c r="U245" s="323">
        <f>IFERROR((E248+E249)/E247,0)</f>
        <v>0</v>
      </c>
      <c r="V245" s="323">
        <f t="shared" ref="V245:Y245" si="153">IFERROR((F248+F249)/F247,0)</f>
        <v>0</v>
      </c>
      <c r="W245" s="323">
        <f t="shared" si="153"/>
        <v>0</v>
      </c>
      <c r="X245" s="323">
        <f t="shared" si="153"/>
        <v>0</v>
      </c>
      <c r="Y245" s="323">
        <f t="shared" si="153"/>
        <v>0</v>
      </c>
    </row>
    <row r="246" spans="1:25" hidden="1">
      <c r="A246" s="493">
        <f>IF('Cumulative Cost Share Budget'!$L245='Split CS budget (H)'!$L$1,'Cumulative Cost Share Budget'!A245,0)</f>
        <v>0</v>
      </c>
      <c r="B246" s="545">
        <f>IF('Cumulative Cost Share Budget'!$L245='Split CS budget (H)'!$L$1,'Cumulative Cost Share Budget'!B245,0)</f>
        <v>0</v>
      </c>
      <c r="C246" s="480"/>
      <c r="D246" s="59" t="s">
        <v>15</v>
      </c>
      <c r="E246" s="52">
        <f>ROUND((N245+O245)*E245*Q245,0)</f>
        <v>0</v>
      </c>
      <c r="F246" s="52">
        <f>ROUND((N245+O245)*F245*Q245*Q246,0)</f>
        <v>0</v>
      </c>
      <c r="G246" s="52">
        <f>ROUND((N245+O245)*G245*Q245*Q246*Q247,0)</f>
        <v>0</v>
      </c>
      <c r="H246" s="52">
        <f>ROUND((N245+O245)*H245*Q245*Q246*Q247*Q248,0)</f>
        <v>0</v>
      </c>
      <c r="I246" s="52">
        <f>ROUND((N245+O245)*I245*Q245*Q246*Q247*Q248*Q249,0)</f>
        <v>0</v>
      </c>
      <c r="J246" s="158">
        <f>SUM(E246:I246)</f>
        <v>0</v>
      </c>
      <c r="M246" s="215"/>
      <c r="N246" s="56"/>
      <c r="O246" s="56"/>
      <c r="P246" s="56"/>
      <c r="Q246" s="211">
        <f>IF('Cumulative Cost Share Budget'!L245='Split CS budget (H)'!$L$1,'Cumulative Cost Share Budget'!Q245,0)</f>
        <v>0</v>
      </c>
      <c r="R246" s="212">
        <f>IF('Cumulative Cost Share Budget'!L245='Split CS budget (H)'!$L$1,'Cumulative Cost Share Budget'!R245,0)</f>
        <v>0</v>
      </c>
      <c r="S246" s="61">
        <f>IF('Cumulative Cost Share Budget'!L245='Split CS budget (H)'!$L$1,'Cumulative Cost Share Budget'!S245,0)</f>
        <v>0</v>
      </c>
      <c r="T246" s="16"/>
      <c r="U246" s="324"/>
      <c r="V246" s="324"/>
      <c r="W246" s="324"/>
      <c r="X246" s="324"/>
      <c r="Y246" s="324"/>
    </row>
    <row r="247" spans="1:25" hidden="1">
      <c r="A247" s="449"/>
      <c r="B247" s="486"/>
      <c r="C247" s="480"/>
      <c r="D247" s="59" t="s">
        <v>30</v>
      </c>
      <c r="E247" s="52">
        <f>ROUND(E246*$Q$2,0)</f>
        <v>0</v>
      </c>
      <c r="F247" s="52">
        <f t="shared" ref="F247:I247" si="154">ROUND(F246*$Q$2,0)</f>
        <v>0</v>
      </c>
      <c r="G247" s="52">
        <f t="shared" si="154"/>
        <v>0</v>
      </c>
      <c r="H247" s="52">
        <f t="shared" si="154"/>
        <v>0</v>
      </c>
      <c r="I247" s="52">
        <f t="shared" si="154"/>
        <v>0</v>
      </c>
      <c r="J247" s="158">
        <f>SUM(E247:I247)</f>
        <v>0</v>
      </c>
      <c r="M247" s="215"/>
      <c r="N247" s="56"/>
      <c r="O247" s="56"/>
      <c r="P247" s="56"/>
      <c r="Q247" s="211">
        <f>IF('Cumulative Cost Share Budget'!L246='Split CS budget (H)'!$L$1,'Cumulative Cost Share Budget'!Q246,0)</f>
        <v>0</v>
      </c>
      <c r="R247" s="212">
        <f>IF('Cumulative Cost Share Budget'!L246='Split CS budget (H)'!$L$1,'Cumulative Cost Share Budget'!R246,0)</f>
        <v>0</v>
      </c>
      <c r="S247" s="61">
        <f>IF('Cumulative Cost Share Budget'!L246='Split CS budget (H)'!$L$1,'Cumulative Cost Share Budget'!S246,0)</f>
        <v>0</v>
      </c>
      <c r="T247" s="16"/>
      <c r="U247" s="323"/>
      <c r="V247" s="323"/>
      <c r="W247" s="323"/>
      <c r="X247" s="323"/>
      <c r="Y247" s="323"/>
    </row>
    <row r="248" spans="1:25" ht="15" hidden="1">
      <c r="A248" s="449"/>
      <c r="B248" s="486"/>
      <c r="C248" s="480"/>
      <c r="D248" s="59" t="s">
        <v>29</v>
      </c>
      <c r="E248" s="170">
        <f>ROUND(R$5*E245,0)</f>
        <v>0</v>
      </c>
      <c r="F248" s="170">
        <f t="shared" ref="F248:I248" si="155">ROUND(S$5*F245,0)</f>
        <v>0</v>
      </c>
      <c r="G248" s="170">
        <f t="shared" si="155"/>
        <v>0</v>
      </c>
      <c r="H248" s="170">
        <f t="shared" si="155"/>
        <v>0</v>
      </c>
      <c r="I248" s="170">
        <f t="shared" si="155"/>
        <v>0</v>
      </c>
      <c r="J248" s="167">
        <f>SUM(E248:I248)</f>
        <v>0</v>
      </c>
      <c r="M248" s="215"/>
      <c r="N248" s="56"/>
      <c r="O248" s="56"/>
      <c r="P248" s="56"/>
      <c r="Q248" s="211">
        <f>IF('Cumulative Cost Share Budget'!L247='Split CS budget (H)'!$L$1,'Cumulative Cost Share Budget'!Q247,0)</f>
        <v>0</v>
      </c>
      <c r="R248" s="212">
        <f>IF('Cumulative Cost Share Budget'!L247='Split CS budget (H)'!$L$1,'Cumulative Cost Share Budget'!R247,0)</f>
        <v>0</v>
      </c>
      <c r="S248" s="61">
        <f>IF('Cumulative Cost Share Budget'!L247='Split CS budget (H)'!$L$1,'Cumulative Cost Share Budget'!S247,0)</f>
        <v>0</v>
      </c>
      <c r="T248" s="16"/>
      <c r="U248" s="324"/>
      <c r="V248" s="324"/>
      <c r="W248" s="324"/>
      <c r="X248" s="324"/>
      <c r="Y248" s="324"/>
    </row>
    <row r="249" spans="1:25" hidden="1">
      <c r="A249" s="449"/>
      <c r="B249" s="486"/>
      <c r="C249" s="480"/>
      <c r="D249" s="62" t="s">
        <v>178</v>
      </c>
      <c r="E249" s="171">
        <f>SUM(E247:E248)</f>
        <v>0</v>
      </c>
      <c r="F249" s="171">
        <f t="shared" ref="F249:I249" si="156">SUM(F247:F248)</f>
        <v>0</v>
      </c>
      <c r="G249" s="171">
        <f t="shared" si="156"/>
        <v>0</v>
      </c>
      <c r="H249" s="171">
        <f t="shared" si="156"/>
        <v>0</v>
      </c>
      <c r="I249" s="171">
        <f t="shared" si="156"/>
        <v>0</v>
      </c>
      <c r="J249" s="172">
        <f>SUM(J247:J248)</f>
        <v>0</v>
      </c>
      <c r="M249" s="215"/>
      <c r="N249" s="56"/>
      <c r="O249" s="56"/>
      <c r="P249" s="56"/>
      <c r="Q249" s="211">
        <f>IF('Cumulative Cost Share Budget'!L248='Split CS budget (H)'!$L$1,'Cumulative Cost Share Budget'!Q248,0)</f>
        <v>0</v>
      </c>
      <c r="R249" s="212">
        <f>IF('Cumulative Cost Share Budget'!L248='Split CS budget (H)'!$L$1,'Cumulative Cost Share Budget'!R248,0)</f>
        <v>0</v>
      </c>
      <c r="S249" s="61">
        <f>IF('Cumulative Cost Share Budget'!L248='Split CS budget (H)'!$L$1,'Cumulative Cost Share Budget'!S248,0)</f>
        <v>0</v>
      </c>
      <c r="T249" s="16"/>
      <c r="U249" s="323"/>
      <c r="V249" s="323"/>
      <c r="W249" s="323"/>
      <c r="X249" s="323"/>
      <c r="Y249" s="323"/>
    </row>
    <row r="250" spans="1:25" hidden="1">
      <c r="A250" s="449"/>
      <c r="B250" s="481"/>
      <c r="C250" s="480"/>
      <c r="D250" s="59"/>
      <c r="E250" s="16"/>
      <c r="F250" s="16"/>
      <c r="G250" s="16"/>
      <c r="H250" s="16"/>
      <c r="I250" s="16"/>
      <c r="J250" s="25"/>
      <c r="M250" s="215"/>
      <c r="N250" s="56"/>
      <c r="O250" s="56"/>
      <c r="P250" s="56"/>
      <c r="Q250" s="31"/>
      <c r="R250" s="56"/>
      <c r="S250" s="31"/>
      <c r="T250" s="16"/>
      <c r="U250" s="325"/>
      <c r="V250" s="326"/>
      <c r="W250" s="324"/>
      <c r="X250" s="324"/>
      <c r="Y250" s="324"/>
    </row>
    <row r="251" spans="1:25" hidden="1">
      <c r="A251" s="485">
        <f>IF('Cumulative Cost Share Budget'!$L250='Split CS budget (H)'!$L$1,'Cumulative Cost Share Budget'!A250,0)</f>
        <v>0</v>
      </c>
      <c r="B251" s="480">
        <f>IF('Cumulative Cost Share Budget'!$L250='Split CS budget (H)'!$L$1,'Cumulative Cost Share Budget'!B250,0)</f>
        <v>0</v>
      </c>
      <c r="C251" s="481"/>
      <c r="D251" s="33" t="s">
        <v>123</v>
      </c>
      <c r="E251" s="76">
        <f>ROUND($R251*$S251,6)</f>
        <v>0</v>
      </c>
      <c r="F251" s="76">
        <f>ROUND($R252*$S252,6)</f>
        <v>0</v>
      </c>
      <c r="G251" s="76">
        <f>ROUND($R253*$S253,6)</f>
        <v>0</v>
      </c>
      <c r="H251" s="76">
        <f>ROUND($R254*$S254,6)</f>
        <v>0</v>
      </c>
      <c r="I251" s="76">
        <f>ROUND($R255*$S255,6)</f>
        <v>0</v>
      </c>
      <c r="J251" s="46"/>
      <c r="M251" s="133">
        <f>IF('Cumulative Cost Share Budget'!L250='Split CS budget (H)'!$L$1,'Cumulative Cost Share Budget'!M250,0)</f>
        <v>0</v>
      </c>
      <c r="N251" s="214">
        <f>IF('Cumulative Cost Share Budget'!L250='Split CS budget (H)'!$L$1,'Cumulative Cost Share Budget'!N250,0)</f>
        <v>0</v>
      </c>
      <c r="O251" s="214">
        <f>IF('Cumulative Cost Share Budget'!$L250='Split CS budget (H)'!$L$1,'Cumulative Cost Share Budget'!O250,0)</f>
        <v>0</v>
      </c>
      <c r="P251" s="209">
        <f>IF('Cumulative Cost Share Budget'!L250='Split CS budget (H)'!$L$1,'Cumulative Cost Share Budget'!P250,0)</f>
        <v>0</v>
      </c>
      <c r="Q251" s="211">
        <f>IF('Cumulative Cost Share Budget'!L250='Split CS budget (H)'!$L$1,'Cumulative Cost Share Budget'!Q250,0)</f>
        <v>0</v>
      </c>
      <c r="R251" s="212">
        <f>IF('Cumulative Cost Share Budget'!L250='Split CS budget (H)'!$L$1,'Cumulative Cost Share Budget'!R250,0)</f>
        <v>0</v>
      </c>
      <c r="S251" s="61">
        <f>IF('Cumulative Cost Share Budget'!L250='Split CS budget (H)'!$L$1,'Cumulative Cost Share Budget'!S250,0)</f>
        <v>0</v>
      </c>
      <c r="T251" s="2"/>
      <c r="U251" s="323">
        <f>IFERROR((E254+E255)/E253,0)</f>
        <v>0</v>
      </c>
      <c r="V251" s="323">
        <f t="shared" ref="V251:Y251" si="157">IFERROR((F254+F255)/F253,0)</f>
        <v>0</v>
      </c>
      <c r="W251" s="323">
        <f t="shared" si="157"/>
        <v>0</v>
      </c>
      <c r="X251" s="323">
        <f t="shared" si="157"/>
        <v>0</v>
      </c>
      <c r="Y251" s="323">
        <f t="shared" si="157"/>
        <v>0</v>
      </c>
    </row>
    <row r="252" spans="1:25" hidden="1">
      <c r="A252" s="493">
        <f>IF('Cumulative Cost Share Budget'!$L251='Split CS budget (H)'!$L$1,'Cumulative Cost Share Budget'!A251,0)</f>
        <v>0</v>
      </c>
      <c r="B252" s="545">
        <f>IF('Cumulative Cost Share Budget'!$L251='Split CS budget (H)'!$L$1,'Cumulative Cost Share Budget'!B251,0)</f>
        <v>0</v>
      </c>
      <c r="C252" s="480"/>
      <c r="D252" s="59" t="s">
        <v>15</v>
      </c>
      <c r="E252" s="52">
        <f>ROUND((N251+O251)*E251*Q251,0)</f>
        <v>0</v>
      </c>
      <c r="F252" s="52">
        <f>ROUND((N251+O251)*F251*Q251*Q252,0)</f>
        <v>0</v>
      </c>
      <c r="G252" s="52">
        <f>ROUND((N251+O251)*G251*Q251*Q252*Q253,0)</f>
        <v>0</v>
      </c>
      <c r="H252" s="52">
        <f>ROUND((N251+O251)*H251*Q251*Q252*Q253*Q254,0)</f>
        <v>0</v>
      </c>
      <c r="I252" s="52">
        <f>ROUND((N251+O251)*I251*Q251*Q252*Q253*Q254*Q255,0)</f>
        <v>0</v>
      </c>
      <c r="J252" s="158">
        <f>SUM(E252:I252)</f>
        <v>0</v>
      </c>
      <c r="M252" s="215"/>
      <c r="N252" s="56"/>
      <c r="O252" s="56"/>
      <c r="P252" s="56"/>
      <c r="Q252" s="211">
        <f>IF('Cumulative Cost Share Budget'!L251='Split CS budget (H)'!$L$1,'Cumulative Cost Share Budget'!Q251,0)</f>
        <v>0</v>
      </c>
      <c r="R252" s="212">
        <f>IF('Cumulative Cost Share Budget'!L251='Split CS budget (H)'!$L$1,'Cumulative Cost Share Budget'!R251,0)</f>
        <v>0</v>
      </c>
      <c r="S252" s="61">
        <f>IF('Cumulative Cost Share Budget'!L251='Split CS budget (H)'!$L$1,'Cumulative Cost Share Budget'!S251,0)</f>
        <v>0</v>
      </c>
      <c r="T252" s="16"/>
      <c r="U252" s="324"/>
      <c r="V252" s="324"/>
      <c r="W252" s="324"/>
      <c r="X252" s="324"/>
      <c r="Y252" s="324"/>
    </row>
    <row r="253" spans="1:25" hidden="1">
      <c r="A253" s="449"/>
      <c r="B253" s="486"/>
      <c r="C253" s="480"/>
      <c r="D253" s="59" t="s">
        <v>30</v>
      </c>
      <c r="E253" s="52">
        <f>ROUND(E252*$Q$2,0)</f>
        <v>0</v>
      </c>
      <c r="F253" s="52">
        <f t="shared" ref="F253:I253" si="158">ROUND(F252*$Q$2,0)</f>
        <v>0</v>
      </c>
      <c r="G253" s="52">
        <f t="shared" si="158"/>
        <v>0</v>
      </c>
      <c r="H253" s="52">
        <f t="shared" si="158"/>
        <v>0</v>
      </c>
      <c r="I253" s="52">
        <f t="shared" si="158"/>
        <v>0</v>
      </c>
      <c r="J253" s="158">
        <f>SUM(E253:I253)</f>
        <v>0</v>
      </c>
      <c r="M253" s="215"/>
      <c r="N253" s="56"/>
      <c r="O253" s="56"/>
      <c r="P253" s="56"/>
      <c r="Q253" s="211">
        <f>IF('Cumulative Cost Share Budget'!L252='Split CS budget (H)'!$L$1,'Cumulative Cost Share Budget'!Q252,0)</f>
        <v>0</v>
      </c>
      <c r="R253" s="212">
        <f>IF('Cumulative Cost Share Budget'!L252='Split CS budget (H)'!$L$1,'Cumulative Cost Share Budget'!R252,0)</f>
        <v>0</v>
      </c>
      <c r="S253" s="61">
        <f>IF('Cumulative Cost Share Budget'!L252='Split CS budget (H)'!$L$1,'Cumulative Cost Share Budget'!S252,0)</f>
        <v>0</v>
      </c>
      <c r="T253" s="16"/>
      <c r="U253" s="323"/>
      <c r="V253" s="323"/>
      <c r="W253" s="323"/>
      <c r="X253" s="323"/>
      <c r="Y253" s="323"/>
    </row>
    <row r="254" spans="1:25" ht="15" hidden="1">
      <c r="A254" s="449"/>
      <c r="B254" s="486"/>
      <c r="C254" s="480"/>
      <c r="D254" s="59" t="s">
        <v>29</v>
      </c>
      <c r="E254" s="170">
        <f>ROUND(R$5*E251,0)</f>
        <v>0</v>
      </c>
      <c r="F254" s="170">
        <f t="shared" ref="F254:I254" si="159">ROUND(S$5*F251,0)</f>
        <v>0</v>
      </c>
      <c r="G254" s="170">
        <f t="shared" si="159"/>
        <v>0</v>
      </c>
      <c r="H254" s="170">
        <f t="shared" si="159"/>
        <v>0</v>
      </c>
      <c r="I254" s="170">
        <f t="shared" si="159"/>
        <v>0</v>
      </c>
      <c r="J254" s="167">
        <f>SUM(E254:I254)</f>
        <v>0</v>
      </c>
      <c r="M254" s="215"/>
      <c r="N254" s="56"/>
      <c r="O254" s="56"/>
      <c r="P254" s="56"/>
      <c r="Q254" s="211">
        <f>IF('Cumulative Cost Share Budget'!L253='Split CS budget (H)'!$L$1,'Cumulative Cost Share Budget'!Q253,0)</f>
        <v>0</v>
      </c>
      <c r="R254" s="212">
        <f>IF('Cumulative Cost Share Budget'!L253='Split CS budget (H)'!$L$1,'Cumulative Cost Share Budget'!R253,0)</f>
        <v>0</v>
      </c>
      <c r="S254" s="61">
        <f>IF('Cumulative Cost Share Budget'!L253='Split CS budget (H)'!$L$1,'Cumulative Cost Share Budget'!S253,0)</f>
        <v>0</v>
      </c>
      <c r="T254" s="16"/>
      <c r="U254" s="324"/>
      <c r="V254" s="324"/>
      <c r="W254" s="324"/>
      <c r="X254" s="324"/>
      <c r="Y254" s="324"/>
    </row>
    <row r="255" spans="1:25" hidden="1">
      <c r="A255" s="449"/>
      <c r="B255" s="486"/>
      <c r="C255" s="480"/>
      <c r="D255" s="62" t="s">
        <v>178</v>
      </c>
      <c r="E255" s="171">
        <f>SUM(E253:E254)</f>
        <v>0</v>
      </c>
      <c r="F255" s="171">
        <f t="shared" ref="F255:I255" si="160">SUM(F253:F254)</f>
        <v>0</v>
      </c>
      <c r="G255" s="171">
        <f t="shared" si="160"/>
        <v>0</v>
      </c>
      <c r="H255" s="171">
        <f t="shared" si="160"/>
        <v>0</v>
      </c>
      <c r="I255" s="171">
        <f t="shared" si="160"/>
        <v>0</v>
      </c>
      <c r="J255" s="172">
        <f>SUM(J253:J254)</f>
        <v>0</v>
      </c>
      <c r="M255" s="215"/>
      <c r="N255" s="56"/>
      <c r="O255" s="56"/>
      <c r="P255" s="56"/>
      <c r="Q255" s="211">
        <f>IF('Cumulative Cost Share Budget'!L254='Split CS budget (H)'!$L$1,'Cumulative Cost Share Budget'!Q254,0)</f>
        <v>0</v>
      </c>
      <c r="R255" s="212">
        <f>IF('Cumulative Cost Share Budget'!L254='Split CS budget (H)'!$L$1,'Cumulative Cost Share Budget'!R254,0)</f>
        <v>0</v>
      </c>
      <c r="S255" s="61">
        <f>IF('Cumulative Cost Share Budget'!L254='Split CS budget (H)'!$L$1,'Cumulative Cost Share Budget'!S254,0)</f>
        <v>0</v>
      </c>
      <c r="T255" s="16"/>
      <c r="U255" s="323"/>
      <c r="V255" s="323"/>
      <c r="W255" s="323"/>
      <c r="X255" s="323"/>
      <c r="Y255" s="323"/>
    </row>
    <row r="256" spans="1:25" hidden="1">
      <c r="A256" s="449"/>
      <c r="B256" s="481"/>
      <c r="C256" s="480"/>
      <c r="D256" s="59"/>
      <c r="E256" s="16"/>
      <c r="F256" s="16"/>
      <c r="G256" s="16"/>
      <c r="H256" s="16"/>
      <c r="I256" s="16"/>
      <c r="J256" s="25"/>
      <c r="M256" s="215"/>
      <c r="N256" s="56"/>
      <c r="O256" s="56"/>
      <c r="P256" s="56"/>
      <c r="Q256" s="31"/>
      <c r="R256" s="56"/>
      <c r="S256" s="31"/>
      <c r="T256" s="16"/>
      <c r="U256" s="325"/>
      <c r="V256" s="326"/>
      <c r="W256" s="324"/>
      <c r="X256" s="324"/>
      <c r="Y256" s="324"/>
    </row>
    <row r="257" spans="1:25" hidden="1">
      <c r="A257" s="485">
        <f>IF('Cumulative Cost Share Budget'!$L256='Split CS budget (H)'!$L$1,'Cumulative Cost Share Budget'!A256,0)</f>
        <v>0</v>
      </c>
      <c r="B257" s="480">
        <f>IF('Cumulative Cost Share Budget'!$L256='Split CS budget (H)'!$L$1,'Cumulative Cost Share Budget'!B256,0)</f>
        <v>0</v>
      </c>
      <c r="C257" s="481"/>
      <c r="D257" s="33" t="s">
        <v>123</v>
      </c>
      <c r="E257" s="76">
        <f>ROUND($R257*$S257,6)</f>
        <v>0</v>
      </c>
      <c r="F257" s="76">
        <f>ROUND($R258*$S258,6)</f>
        <v>0</v>
      </c>
      <c r="G257" s="76">
        <f>ROUND($R259*$S259,6)</f>
        <v>0</v>
      </c>
      <c r="H257" s="76">
        <f>ROUND($R260*$S260,6)</f>
        <v>0</v>
      </c>
      <c r="I257" s="76">
        <f>ROUND($R261*$S261,6)</f>
        <v>0</v>
      </c>
      <c r="J257" s="46"/>
      <c r="M257" s="133">
        <f>IF('Cumulative Cost Share Budget'!L256='Split CS budget (H)'!$L$1,'Cumulative Cost Share Budget'!M256,0)</f>
        <v>0</v>
      </c>
      <c r="N257" s="214">
        <f>IF('Cumulative Cost Share Budget'!L256='Split CS budget (H)'!$L$1,'Cumulative Cost Share Budget'!N256,0)</f>
        <v>0</v>
      </c>
      <c r="O257" s="214">
        <f>IF('Cumulative Cost Share Budget'!$L256='Split CS budget (H)'!$L$1,'Cumulative Cost Share Budget'!O256,0)</f>
        <v>0</v>
      </c>
      <c r="P257" s="209">
        <f>IF('Cumulative Cost Share Budget'!L256='Split CS budget (H)'!$L$1,'Cumulative Cost Share Budget'!P256,0)</f>
        <v>0</v>
      </c>
      <c r="Q257" s="211">
        <f>IF('Cumulative Cost Share Budget'!L256='Split CS budget (H)'!$L$1,'Cumulative Cost Share Budget'!Q256,0)</f>
        <v>0</v>
      </c>
      <c r="R257" s="212">
        <f>IF('Cumulative Cost Share Budget'!L256='Split CS budget (H)'!$L$1,'Cumulative Cost Share Budget'!R256,0)</f>
        <v>0</v>
      </c>
      <c r="S257" s="61">
        <f>IF('Cumulative Cost Share Budget'!L256='Split CS budget (H)'!$L$1,'Cumulative Cost Share Budget'!S256,0)</f>
        <v>0</v>
      </c>
      <c r="T257" s="2"/>
      <c r="U257" s="323">
        <f>IFERROR((E260+E261)/E259,0)</f>
        <v>0</v>
      </c>
      <c r="V257" s="323">
        <f t="shared" ref="V257:Y257" si="161">IFERROR((F260+F261)/F259,0)</f>
        <v>0</v>
      </c>
      <c r="W257" s="323">
        <f t="shared" si="161"/>
        <v>0</v>
      </c>
      <c r="X257" s="323">
        <f t="shared" si="161"/>
        <v>0</v>
      </c>
      <c r="Y257" s="323">
        <f t="shared" si="161"/>
        <v>0</v>
      </c>
    </row>
    <row r="258" spans="1:25" hidden="1">
      <c r="A258" s="493">
        <f>IF('Cumulative Cost Share Budget'!$L257='Split CS budget (H)'!$L$1,'Cumulative Cost Share Budget'!A257,0)</f>
        <v>0</v>
      </c>
      <c r="B258" s="545">
        <f>IF('Cumulative Cost Share Budget'!$L257='Split CS budget (H)'!$L$1,'Cumulative Cost Share Budget'!B257,0)</f>
        <v>0</v>
      </c>
      <c r="C258" s="480"/>
      <c r="D258" s="59" t="s">
        <v>15</v>
      </c>
      <c r="E258" s="52">
        <f>ROUND((N257+O257)*E257*Q257,0)</f>
        <v>0</v>
      </c>
      <c r="F258" s="52">
        <f>ROUND((N257+O257)*F257*Q257*Q258,0)</f>
        <v>0</v>
      </c>
      <c r="G258" s="52">
        <f>ROUND((N257+O257)*G257*Q257*Q258*Q259,0)</f>
        <v>0</v>
      </c>
      <c r="H258" s="52">
        <f>ROUND((N257+O257)*H257*Q257*Q258*Q259*Q260,0)</f>
        <v>0</v>
      </c>
      <c r="I258" s="52">
        <f>ROUND((N257+O257)*I257*Q257*Q258*Q259*Q260*Q261,0)</f>
        <v>0</v>
      </c>
      <c r="J258" s="158">
        <f>SUM(E258:I258)</f>
        <v>0</v>
      </c>
      <c r="M258" s="215"/>
      <c r="N258" s="56"/>
      <c r="O258" s="56"/>
      <c r="P258" s="56"/>
      <c r="Q258" s="211">
        <f>IF('Cumulative Cost Share Budget'!L257='Split CS budget (H)'!$L$1,'Cumulative Cost Share Budget'!Q257,0)</f>
        <v>0</v>
      </c>
      <c r="R258" s="212">
        <f>IF('Cumulative Cost Share Budget'!L257='Split CS budget (H)'!$L$1,'Cumulative Cost Share Budget'!R257,0)</f>
        <v>0</v>
      </c>
      <c r="S258" s="61">
        <f>IF('Cumulative Cost Share Budget'!L257='Split CS budget (H)'!$L$1,'Cumulative Cost Share Budget'!S257,0)</f>
        <v>0</v>
      </c>
      <c r="T258" s="16"/>
      <c r="U258" s="324"/>
      <c r="V258" s="324"/>
      <c r="W258" s="324"/>
      <c r="X258" s="324"/>
      <c r="Y258" s="324"/>
    </row>
    <row r="259" spans="1:25" hidden="1">
      <c r="A259" s="449"/>
      <c r="B259" s="486"/>
      <c r="C259" s="480"/>
      <c r="D259" s="59" t="s">
        <v>30</v>
      </c>
      <c r="E259" s="52">
        <f>ROUND(E258*$Q$2,0)</f>
        <v>0</v>
      </c>
      <c r="F259" s="52">
        <f t="shared" ref="F259:I259" si="162">ROUND(F258*$Q$2,0)</f>
        <v>0</v>
      </c>
      <c r="G259" s="52">
        <f t="shared" si="162"/>
        <v>0</v>
      </c>
      <c r="H259" s="52">
        <f t="shared" si="162"/>
        <v>0</v>
      </c>
      <c r="I259" s="52">
        <f t="shared" si="162"/>
        <v>0</v>
      </c>
      <c r="J259" s="158">
        <f>SUM(E259:I259)</f>
        <v>0</v>
      </c>
      <c r="M259" s="215"/>
      <c r="N259" s="56"/>
      <c r="O259" s="56"/>
      <c r="P259" s="56"/>
      <c r="Q259" s="211">
        <f>IF('Cumulative Cost Share Budget'!L258='Split CS budget (H)'!$L$1,'Cumulative Cost Share Budget'!Q258,0)</f>
        <v>0</v>
      </c>
      <c r="R259" s="212">
        <f>IF('Cumulative Cost Share Budget'!L258='Split CS budget (H)'!$L$1,'Cumulative Cost Share Budget'!R258,0)</f>
        <v>0</v>
      </c>
      <c r="S259" s="61">
        <f>IF('Cumulative Cost Share Budget'!L258='Split CS budget (H)'!$L$1,'Cumulative Cost Share Budget'!S258,0)</f>
        <v>0</v>
      </c>
      <c r="T259" s="16"/>
      <c r="U259" s="323"/>
      <c r="V259" s="323"/>
      <c r="W259" s="323"/>
      <c r="X259" s="323"/>
      <c r="Y259" s="323"/>
    </row>
    <row r="260" spans="1:25" ht="15" hidden="1">
      <c r="A260" s="449"/>
      <c r="B260" s="486"/>
      <c r="C260" s="480"/>
      <c r="D260" s="59" t="s">
        <v>29</v>
      </c>
      <c r="E260" s="170">
        <f>ROUND(R$5*E257,0)</f>
        <v>0</v>
      </c>
      <c r="F260" s="170">
        <f t="shared" ref="F260:I260" si="163">ROUND(S$5*F257,0)</f>
        <v>0</v>
      </c>
      <c r="G260" s="170">
        <f t="shared" si="163"/>
        <v>0</v>
      </c>
      <c r="H260" s="170">
        <f t="shared" si="163"/>
        <v>0</v>
      </c>
      <c r="I260" s="170">
        <f t="shared" si="163"/>
        <v>0</v>
      </c>
      <c r="J260" s="167">
        <f>SUM(E260:I260)</f>
        <v>0</v>
      </c>
      <c r="M260" s="215"/>
      <c r="N260" s="56"/>
      <c r="O260" s="56"/>
      <c r="P260" s="56"/>
      <c r="Q260" s="211">
        <f>IF('Cumulative Cost Share Budget'!L259='Split CS budget (H)'!$L$1,'Cumulative Cost Share Budget'!Q259,0)</f>
        <v>0</v>
      </c>
      <c r="R260" s="212">
        <f>IF('Cumulative Cost Share Budget'!L259='Split CS budget (H)'!$L$1,'Cumulative Cost Share Budget'!R259,0)</f>
        <v>0</v>
      </c>
      <c r="S260" s="61">
        <f>IF('Cumulative Cost Share Budget'!L259='Split CS budget (H)'!$L$1,'Cumulative Cost Share Budget'!S259,0)</f>
        <v>0</v>
      </c>
      <c r="T260" s="16"/>
      <c r="U260" s="324"/>
      <c r="V260" s="324"/>
      <c r="W260" s="324"/>
      <c r="X260" s="324"/>
      <c r="Y260" s="324"/>
    </row>
    <row r="261" spans="1:25" hidden="1">
      <c r="A261" s="449"/>
      <c r="B261" s="486"/>
      <c r="C261" s="480"/>
      <c r="D261" s="62" t="s">
        <v>178</v>
      </c>
      <c r="E261" s="171">
        <f>SUM(E259:E260)</f>
        <v>0</v>
      </c>
      <c r="F261" s="171">
        <f t="shared" ref="F261:I261" si="164">SUM(F259:F260)</f>
        <v>0</v>
      </c>
      <c r="G261" s="171">
        <f t="shared" si="164"/>
        <v>0</v>
      </c>
      <c r="H261" s="171">
        <f t="shared" si="164"/>
        <v>0</v>
      </c>
      <c r="I261" s="171">
        <f t="shared" si="164"/>
        <v>0</v>
      </c>
      <c r="J261" s="172">
        <f>SUM(J259:J260)</f>
        <v>0</v>
      </c>
      <c r="M261" s="215"/>
      <c r="N261" s="56"/>
      <c r="O261" s="56"/>
      <c r="P261" s="56"/>
      <c r="Q261" s="211">
        <f>IF('Cumulative Cost Share Budget'!L260='Split CS budget (H)'!$L$1,'Cumulative Cost Share Budget'!Q260,0)</f>
        <v>0</v>
      </c>
      <c r="R261" s="212">
        <f>IF('Cumulative Cost Share Budget'!L260='Split CS budget (H)'!$L$1,'Cumulative Cost Share Budget'!R260,0)</f>
        <v>0</v>
      </c>
      <c r="S261" s="61">
        <f>IF('Cumulative Cost Share Budget'!L260='Split CS budget (H)'!$L$1,'Cumulative Cost Share Budget'!S260,0)</f>
        <v>0</v>
      </c>
      <c r="T261" s="16"/>
      <c r="U261" s="323"/>
      <c r="V261" s="323"/>
      <c r="W261" s="323"/>
      <c r="X261" s="323"/>
      <c r="Y261" s="323"/>
    </row>
    <row r="262" spans="1:25" hidden="1">
      <c r="A262" s="449"/>
      <c r="B262" s="481"/>
      <c r="C262" s="480"/>
      <c r="D262" s="59"/>
      <c r="E262" s="16"/>
      <c r="F262" s="16"/>
      <c r="G262" s="16"/>
      <c r="H262" s="16"/>
      <c r="I262" s="16"/>
      <c r="J262" s="25"/>
      <c r="M262" s="215"/>
      <c r="N262" s="56"/>
      <c r="O262" s="56"/>
      <c r="P262" s="56"/>
      <c r="Q262" s="31"/>
      <c r="R262" s="56"/>
      <c r="S262" s="31"/>
      <c r="T262" s="16"/>
      <c r="U262" s="325"/>
      <c r="V262" s="326"/>
      <c r="W262" s="324"/>
      <c r="X262" s="324"/>
      <c r="Y262" s="324"/>
    </row>
    <row r="263" spans="1:25" hidden="1">
      <c r="A263" s="485">
        <f>IF('Cumulative Cost Share Budget'!$L262='Split CS budget (H)'!$L$1,'Cumulative Cost Share Budget'!A262,0)</f>
        <v>0</v>
      </c>
      <c r="B263" s="480">
        <f>IF('Cumulative Cost Share Budget'!$L262='Split CS budget (H)'!$L$1,'Cumulative Cost Share Budget'!B262,0)</f>
        <v>0</v>
      </c>
      <c r="C263" s="481"/>
      <c r="D263" s="33" t="s">
        <v>123</v>
      </c>
      <c r="E263" s="76">
        <f>ROUND($R263*$S263,6)</f>
        <v>0</v>
      </c>
      <c r="F263" s="76">
        <f>ROUND($R264*$S264,6)</f>
        <v>0</v>
      </c>
      <c r="G263" s="76">
        <f>ROUND($R265*$S265,6)</f>
        <v>0</v>
      </c>
      <c r="H263" s="76">
        <f>ROUND($R266*$S266,6)</f>
        <v>0</v>
      </c>
      <c r="I263" s="76">
        <f>ROUND($R267*$S267,6)</f>
        <v>0</v>
      </c>
      <c r="J263" s="46"/>
      <c r="M263" s="133">
        <f>IF('Cumulative Cost Share Budget'!L262='Split CS budget (H)'!$L$1,'Cumulative Cost Share Budget'!M262,0)</f>
        <v>0</v>
      </c>
      <c r="N263" s="214">
        <f>IF('Cumulative Cost Share Budget'!L262='Split CS budget (H)'!$L$1,'Cumulative Cost Share Budget'!N262,0)</f>
        <v>0</v>
      </c>
      <c r="O263" s="214">
        <f>IF('Cumulative Cost Share Budget'!$L262='Split CS budget (H)'!$L$1,'Cumulative Cost Share Budget'!O262,0)</f>
        <v>0</v>
      </c>
      <c r="P263" s="209">
        <f>IF('Cumulative Cost Share Budget'!L262='Split CS budget (H)'!$L$1,'Cumulative Cost Share Budget'!P262,0)</f>
        <v>0</v>
      </c>
      <c r="Q263" s="211">
        <f>IF('Cumulative Cost Share Budget'!L262='Split CS budget (H)'!$L$1,'Cumulative Cost Share Budget'!Q262,0)</f>
        <v>0</v>
      </c>
      <c r="R263" s="212">
        <f>IF('Cumulative Cost Share Budget'!L262='Split CS budget (H)'!$L$1,'Cumulative Cost Share Budget'!R262,0)</f>
        <v>0</v>
      </c>
      <c r="S263" s="61">
        <f>IF('Cumulative Cost Share Budget'!L262='Split CS budget (H)'!$L$1,'Cumulative Cost Share Budget'!S262,0)</f>
        <v>0</v>
      </c>
      <c r="T263" s="2"/>
      <c r="U263" s="323">
        <f>IFERROR((E266+E267)/E265,0)</f>
        <v>0</v>
      </c>
      <c r="V263" s="323">
        <f t="shared" ref="V263:Y263" si="165">IFERROR((F266+F267)/F265,0)</f>
        <v>0</v>
      </c>
      <c r="W263" s="323">
        <f t="shared" si="165"/>
        <v>0</v>
      </c>
      <c r="X263" s="323">
        <f t="shared" si="165"/>
        <v>0</v>
      </c>
      <c r="Y263" s="323">
        <f t="shared" si="165"/>
        <v>0</v>
      </c>
    </row>
    <row r="264" spans="1:25" hidden="1">
      <c r="A264" s="493">
        <f>IF('Cumulative Cost Share Budget'!$L263='Split CS budget (H)'!$L$1,'Cumulative Cost Share Budget'!A263,0)</f>
        <v>0</v>
      </c>
      <c r="B264" s="545">
        <f>IF('Cumulative Cost Share Budget'!$L263='Split CS budget (H)'!$L$1,'Cumulative Cost Share Budget'!B263,0)</f>
        <v>0</v>
      </c>
      <c r="C264" s="480"/>
      <c r="D264" s="59" t="s">
        <v>15</v>
      </c>
      <c r="E264" s="52">
        <f>ROUND((N263+O263)*E263*Q263,0)</f>
        <v>0</v>
      </c>
      <c r="F264" s="52">
        <f>ROUND((N263+O263)*F263*Q263*Q264,0)</f>
        <v>0</v>
      </c>
      <c r="G264" s="52">
        <f>ROUND((N263+O263)*G263*Q263*Q264*Q265,0)</f>
        <v>0</v>
      </c>
      <c r="H264" s="52">
        <f>ROUND((N263+O263)*H263*Q263*Q264*Q265*Q266,0)</f>
        <v>0</v>
      </c>
      <c r="I264" s="52">
        <f>ROUND((N263+O263)*I263*Q263*Q264*Q265*Q266*Q267,0)</f>
        <v>0</v>
      </c>
      <c r="J264" s="158">
        <f>SUM(E264:I264)</f>
        <v>0</v>
      </c>
      <c r="M264" s="215"/>
      <c r="N264" s="56"/>
      <c r="O264" s="56"/>
      <c r="P264" s="56"/>
      <c r="Q264" s="211">
        <f>IF('Cumulative Cost Share Budget'!L263='Split CS budget (H)'!$L$1,'Cumulative Cost Share Budget'!Q263,0)</f>
        <v>0</v>
      </c>
      <c r="R264" s="212">
        <f>IF('Cumulative Cost Share Budget'!L263='Split CS budget (H)'!$L$1,'Cumulative Cost Share Budget'!R263,0)</f>
        <v>0</v>
      </c>
      <c r="S264" s="61">
        <f>IF('Cumulative Cost Share Budget'!L263='Split CS budget (H)'!$L$1,'Cumulative Cost Share Budget'!S263,0)</f>
        <v>0</v>
      </c>
      <c r="T264" s="16"/>
      <c r="U264" s="324"/>
      <c r="V264" s="324"/>
      <c r="W264" s="324"/>
      <c r="X264" s="324"/>
      <c r="Y264" s="324"/>
    </row>
    <row r="265" spans="1:25" hidden="1">
      <c r="A265" s="449"/>
      <c r="B265" s="486"/>
      <c r="C265" s="480"/>
      <c r="D265" s="59" t="s">
        <v>30</v>
      </c>
      <c r="E265" s="52">
        <f>ROUND(E264*$Q$2,0)</f>
        <v>0</v>
      </c>
      <c r="F265" s="52">
        <f t="shared" ref="F265:I265" si="166">ROUND(F264*$Q$2,0)</f>
        <v>0</v>
      </c>
      <c r="G265" s="52">
        <f t="shared" si="166"/>
        <v>0</v>
      </c>
      <c r="H265" s="52">
        <f t="shared" si="166"/>
        <v>0</v>
      </c>
      <c r="I265" s="52">
        <f t="shared" si="166"/>
        <v>0</v>
      </c>
      <c r="J265" s="158">
        <f>SUM(E265:I265)</f>
        <v>0</v>
      </c>
      <c r="M265" s="215"/>
      <c r="N265" s="56"/>
      <c r="O265" s="56"/>
      <c r="P265" s="56"/>
      <c r="Q265" s="211">
        <f>IF('Cumulative Cost Share Budget'!L264='Split CS budget (H)'!$L$1,'Cumulative Cost Share Budget'!Q264,0)</f>
        <v>0</v>
      </c>
      <c r="R265" s="212">
        <f>IF('Cumulative Cost Share Budget'!L264='Split CS budget (H)'!$L$1,'Cumulative Cost Share Budget'!R264,0)</f>
        <v>0</v>
      </c>
      <c r="S265" s="61">
        <f>IF('Cumulative Cost Share Budget'!L264='Split CS budget (H)'!$L$1,'Cumulative Cost Share Budget'!S264,0)</f>
        <v>0</v>
      </c>
      <c r="T265" s="16"/>
      <c r="U265" s="323"/>
      <c r="V265" s="323"/>
      <c r="W265" s="323"/>
      <c r="X265" s="323"/>
      <c r="Y265" s="323"/>
    </row>
    <row r="266" spans="1:25" ht="15" hidden="1">
      <c r="A266" s="449"/>
      <c r="B266" s="486"/>
      <c r="C266" s="480"/>
      <c r="D266" s="59" t="s">
        <v>29</v>
      </c>
      <c r="E266" s="170">
        <f>ROUND(R$5*E263,0)</f>
        <v>0</v>
      </c>
      <c r="F266" s="170">
        <f t="shared" ref="F266:I266" si="167">ROUND(S$5*F263,0)</f>
        <v>0</v>
      </c>
      <c r="G266" s="170">
        <f t="shared" si="167"/>
        <v>0</v>
      </c>
      <c r="H266" s="170">
        <f t="shared" si="167"/>
        <v>0</v>
      </c>
      <c r="I266" s="170">
        <f t="shared" si="167"/>
        <v>0</v>
      </c>
      <c r="J266" s="167">
        <f>SUM(E266:I266)</f>
        <v>0</v>
      </c>
      <c r="M266" s="215"/>
      <c r="N266" s="56"/>
      <c r="O266" s="56"/>
      <c r="P266" s="56"/>
      <c r="Q266" s="211">
        <f>IF('Cumulative Cost Share Budget'!L265='Split CS budget (H)'!$L$1,'Cumulative Cost Share Budget'!Q265,0)</f>
        <v>0</v>
      </c>
      <c r="R266" s="212">
        <f>IF('Cumulative Cost Share Budget'!L265='Split CS budget (H)'!$L$1,'Cumulative Cost Share Budget'!R265,0)</f>
        <v>0</v>
      </c>
      <c r="S266" s="61">
        <f>IF('Cumulative Cost Share Budget'!L265='Split CS budget (H)'!$L$1,'Cumulative Cost Share Budget'!S265,0)</f>
        <v>0</v>
      </c>
      <c r="T266" s="16"/>
      <c r="U266" s="324"/>
      <c r="V266" s="324"/>
      <c r="W266" s="324"/>
      <c r="X266" s="324"/>
      <c r="Y266" s="324"/>
    </row>
    <row r="267" spans="1:25" hidden="1">
      <c r="A267" s="449"/>
      <c r="B267" s="486"/>
      <c r="C267" s="480"/>
      <c r="D267" s="62" t="s">
        <v>178</v>
      </c>
      <c r="E267" s="171">
        <f>SUM(E265:E266)</f>
        <v>0</v>
      </c>
      <c r="F267" s="171">
        <f t="shared" ref="F267:I267" si="168">SUM(F265:F266)</f>
        <v>0</v>
      </c>
      <c r="G267" s="171">
        <f t="shared" si="168"/>
        <v>0</v>
      </c>
      <c r="H267" s="171">
        <f t="shared" si="168"/>
        <v>0</v>
      </c>
      <c r="I267" s="171">
        <f t="shared" si="168"/>
        <v>0</v>
      </c>
      <c r="J267" s="172">
        <f>SUM(J265:J266)</f>
        <v>0</v>
      </c>
      <c r="M267" s="215"/>
      <c r="N267" s="56"/>
      <c r="O267" s="56"/>
      <c r="P267" s="56"/>
      <c r="Q267" s="211">
        <f>IF('Cumulative Cost Share Budget'!L266='Split CS budget (H)'!$L$1,'Cumulative Cost Share Budget'!Q266,0)</f>
        <v>0</v>
      </c>
      <c r="R267" s="212">
        <f>IF('Cumulative Cost Share Budget'!L266='Split CS budget (H)'!$L$1,'Cumulative Cost Share Budget'!R266,0)</f>
        <v>0</v>
      </c>
      <c r="S267" s="61">
        <f>IF('Cumulative Cost Share Budget'!L266='Split CS budget (H)'!$L$1,'Cumulative Cost Share Budget'!S266,0)</f>
        <v>0</v>
      </c>
      <c r="T267" s="16"/>
      <c r="U267" s="323"/>
      <c r="V267" s="323"/>
      <c r="W267" s="323"/>
      <c r="X267" s="323"/>
      <c r="Y267" s="323"/>
    </row>
    <row r="268" spans="1:25" hidden="1">
      <c r="A268" s="449"/>
      <c r="B268" s="481"/>
      <c r="C268" s="480"/>
      <c r="D268" s="59"/>
      <c r="E268" s="16"/>
      <c r="F268" s="16"/>
      <c r="G268" s="16"/>
      <c r="H268" s="16"/>
      <c r="I268" s="16"/>
      <c r="J268" s="25"/>
      <c r="M268" s="215"/>
      <c r="N268" s="56"/>
      <c r="O268" s="56"/>
      <c r="P268" s="56"/>
      <c r="Q268" s="31"/>
      <c r="R268" s="56"/>
      <c r="S268" s="31"/>
      <c r="T268" s="16"/>
      <c r="U268" s="325"/>
      <c r="V268" s="326"/>
      <c r="W268" s="324"/>
      <c r="X268" s="324"/>
      <c r="Y268" s="324"/>
    </row>
    <row r="269" spans="1:25" hidden="1">
      <c r="A269" s="485">
        <f>IF('Cumulative Cost Share Budget'!$L268='Split CS budget (H)'!$L$1,'Cumulative Cost Share Budget'!A268,0)</f>
        <v>0</v>
      </c>
      <c r="B269" s="480">
        <f>IF('Cumulative Cost Share Budget'!$L268='Split CS budget (H)'!$L$1,'Cumulative Cost Share Budget'!B268,0)</f>
        <v>0</v>
      </c>
      <c r="C269" s="481"/>
      <c r="D269" s="33" t="s">
        <v>123</v>
      </c>
      <c r="E269" s="76">
        <f>ROUND($R269*$S269,6)</f>
        <v>0</v>
      </c>
      <c r="F269" s="76">
        <f>ROUND($R270*$S270,6)</f>
        <v>0</v>
      </c>
      <c r="G269" s="76">
        <f>ROUND($R271*$S271,6)</f>
        <v>0</v>
      </c>
      <c r="H269" s="76">
        <f>ROUND($R272*$S272,6)</f>
        <v>0</v>
      </c>
      <c r="I269" s="76">
        <f>ROUND($R273*$S273,6)</f>
        <v>0</v>
      </c>
      <c r="J269" s="46"/>
      <c r="M269" s="133">
        <f>IF('Cumulative Cost Share Budget'!L268='Split CS budget (H)'!$L$1,'Cumulative Cost Share Budget'!M268,0)</f>
        <v>0</v>
      </c>
      <c r="N269" s="214">
        <f>IF('Cumulative Cost Share Budget'!L268='Split CS budget (H)'!$L$1,'Cumulative Cost Share Budget'!N268,0)</f>
        <v>0</v>
      </c>
      <c r="O269" s="214">
        <f>IF('Cumulative Cost Share Budget'!$L268='Split CS budget (H)'!$L$1,'Cumulative Cost Share Budget'!O268,0)</f>
        <v>0</v>
      </c>
      <c r="P269" s="209">
        <f>IF('Cumulative Cost Share Budget'!L268='Split CS budget (H)'!$L$1,'Cumulative Cost Share Budget'!P268,0)</f>
        <v>0</v>
      </c>
      <c r="Q269" s="211">
        <f>IF('Cumulative Cost Share Budget'!L268='Split CS budget (H)'!$L$1,'Cumulative Cost Share Budget'!Q268,0)</f>
        <v>0</v>
      </c>
      <c r="R269" s="212">
        <f>IF('Cumulative Cost Share Budget'!L268='Split CS budget (H)'!$L$1,'Cumulative Cost Share Budget'!R268,0)</f>
        <v>0</v>
      </c>
      <c r="S269" s="61">
        <f>IF('Cumulative Cost Share Budget'!L268='Split CS budget (H)'!$L$1,'Cumulative Cost Share Budget'!S268,0)</f>
        <v>0</v>
      </c>
      <c r="T269" s="2"/>
      <c r="U269" s="323">
        <f>IFERROR((E272+E273)/E271,0)</f>
        <v>0</v>
      </c>
      <c r="V269" s="323">
        <f t="shared" ref="V269:Y269" si="169">IFERROR((F272+F273)/F271,0)</f>
        <v>0</v>
      </c>
      <c r="W269" s="323">
        <f t="shared" si="169"/>
        <v>0</v>
      </c>
      <c r="X269" s="323">
        <f t="shared" si="169"/>
        <v>0</v>
      </c>
      <c r="Y269" s="323">
        <f t="shared" si="169"/>
        <v>0</v>
      </c>
    </row>
    <row r="270" spans="1:25" hidden="1">
      <c r="A270" s="493">
        <f>IF('Cumulative Cost Share Budget'!$L269='Split CS budget (H)'!$L$1,'Cumulative Cost Share Budget'!A269,0)</f>
        <v>0</v>
      </c>
      <c r="B270" s="545">
        <f>IF('Cumulative Cost Share Budget'!$L269='Split CS budget (H)'!$L$1,'Cumulative Cost Share Budget'!B269,0)</f>
        <v>0</v>
      </c>
      <c r="C270" s="480"/>
      <c r="D270" s="59" t="s">
        <v>15</v>
      </c>
      <c r="E270" s="52">
        <f>ROUND((N269+O269)*E269*Q269,0)</f>
        <v>0</v>
      </c>
      <c r="F270" s="52">
        <f>ROUND((N269+O269)*F269*Q269*Q270,0)</f>
        <v>0</v>
      </c>
      <c r="G270" s="52">
        <f>ROUND((N269+O269)*G269*Q269*Q270*Q271,0)</f>
        <v>0</v>
      </c>
      <c r="H270" s="52">
        <f>ROUND((N269+O269)*H269*Q269*Q270*Q271*Q272,0)</f>
        <v>0</v>
      </c>
      <c r="I270" s="52">
        <f>ROUND((N269+O269)*I269*Q269*Q270*Q271*Q272*Q273,0)</f>
        <v>0</v>
      </c>
      <c r="J270" s="158">
        <f>SUM(E270:I270)</f>
        <v>0</v>
      </c>
      <c r="M270" s="215"/>
      <c r="N270" s="56"/>
      <c r="O270" s="56"/>
      <c r="P270" s="56"/>
      <c r="Q270" s="211">
        <f>IF('Cumulative Cost Share Budget'!L269='Split CS budget (H)'!$L$1,'Cumulative Cost Share Budget'!Q269,0)</f>
        <v>0</v>
      </c>
      <c r="R270" s="212">
        <f>IF('Cumulative Cost Share Budget'!L269='Split CS budget (H)'!$L$1,'Cumulative Cost Share Budget'!R269,0)</f>
        <v>0</v>
      </c>
      <c r="S270" s="61">
        <f>IF('Cumulative Cost Share Budget'!L269='Split CS budget (H)'!$L$1,'Cumulative Cost Share Budget'!S269,0)</f>
        <v>0</v>
      </c>
      <c r="T270" s="16"/>
      <c r="U270" s="324"/>
      <c r="V270" s="324"/>
      <c r="W270" s="324"/>
      <c r="X270" s="324"/>
      <c r="Y270" s="324"/>
    </row>
    <row r="271" spans="1:25" hidden="1">
      <c r="A271" s="449"/>
      <c r="B271" s="486"/>
      <c r="C271" s="480"/>
      <c r="D271" s="59" t="s">
        <v>30</v>
      </c>
      <c r="E271" s="52">
        <f>ROUND(E270*$Q$2,0)</f>
        <v>0</v>
      </c>
      <c r="F271" s="52">
        <f t="shared" ref="F271:I271" si="170">ROUND(F270*$Q$2,0)</f>
        <v>0</v>
      </c>
      <c r="G271" s="52">
        <f t="shared" si="170"/>
        <v>0</v>
      </c>
      <c r="H271" s="52">
        <f t="shared" si="170"/>
        <v>0</v>
      </c>
      <c r="I271" s="52">
        <f t="shared" si="170"/>
        <v>0</v>
      </c>
      <c r="J271" s="158">
        <f>SUM(E271:I271)</f>
        <v>0</v>
      </c>
      <c r="M271" s="215"/>
      <c r="N271" s="56"/>
      <c r="O271" s="56"/>
      <c r="P271" s="56"/>
      <c r="Q271" s="211">
        <f>IF('Cumulative Cost Share Budget'!L270='Split CS budget (H)'!$L$1,'Cumulative Cost Share Budget'!Q270,0)</f>
        <v>0</v>
      </c>
      <c r="R271" s="212">
        <f>IF('Cumulative Cost Share Budget'!L270='Split CS budget (H)'!$L$1,'Cumulative Cost Share Budget'!R270,0)</f>
        <v>0</v>
      </c>
      <c r="S271" s="61">
        <f>IF('Cumulative Cost Share Budget'!L270='Split CS budget (H)'!$L$1,'Cumulative Cost Share Budget'!S270,0)</f>
        <v>0</v>
      </c>
      <c r="T271" s="16"/>
      <c r="U271" s="323"/>
      <c r="V271" s="323"/>
      <c r="W271" s="323"/>
      <c r="X271" s="323"/>
      <c r="Y271" s="323"/>
    </row>
    <row r="272" spans="1:25" ht="15" hidden="1">
      <c r="A272" s="449"/>
      <c r="B272" s="486"/>
      <c r="C272" s="480"/>
      <c r="D272" s="59" t="s">
        <v>29</v>
      </c>
      <c r="E272" s="170">
        <f>ROUND(R$5*E269,0)</f>
        <v>0</v>
      </c>
      <c r="F272" s="170">
        <f t="shared" ref="F272:I272" si="171">ROUND(S$5*F269,0)</f>
        <v>0</v>
      </c>
      <c r="G272" s="170">
        <f t="shared" si="171"/>
        <v>0</v>
      </c>
      <c r="H272" s="170">
        <f t="shared" si="171"/>
        <v>0</v>
      </c>
      <c r="I272" s="170">
        <f t="shared" si="171"/>
        <v>0</v>
      </c>
      <c r="J272" s="167">
        <f>SUM(E272:I272)</f>
        <v>0</v>
      </c>
      <c r="M272" s="215"/>
      <c r="N272" s="56"/>
      <c r="O272" s="56"/>
      <c r="P272" s="56"/>
      <c r="Q272" s="211">
        <f>IF('Cumulative Cost Share Budget'!L271='Split CS budget (H)'!$L$1,'Cumulative Cost Share Budget'!Q271,0)</f>
        <v>0</v>
      </c>
      <c r="R272" s="212">
        <f>IF('Cumulative Cost Share Budget'!L271='Split CS budget (H)'!$L$1,'Cumulative Cost Share Budget'!R271,0)</f>
        <v>0</v>
      </c>
      <c r="S272" s="61">
        <f>IF('Cumulative Cost Share Budget'!L271='Split CS budget (H)'!$L$1,'Cumulative Cost Share Budget'!S271,0)</f>
        <v>0</v>
      </c>
      <c r="T272" s="16"/>
      <c r="U272" s="324"/>
      <c r="V272" s="324"/>
      <c r="W272" s="324"/>
      <c r="X272" s="324"/>
      <c r="Y272" s="324"/>
    </row>
    <row r="273" spans="1:25" hidden="1">
      <c r="A273" s="449"/>
      <c r="B273" s="486"/>
      <c r="C273" s="480"/>
      <c r="D273" s="62" t="s">
        <v>178</v>
      </c>
      <c r="E273" s="171">
        <f>SUM(E271:E272)</f>
        <v>0</v>
      </c>
      <c r="F273" s="171">
        <f t="shared" ref="F273:I273" si="172">SUM(F271:F272)</f>
        <v>0</v>
      </c>
      <c r="G273" s="171">
        <f t="shared" si="172"/>
        <v>0</v>
      </c>
      <c r="H273" s="171">
        <f t="shared" si="172"/>
        <v>0</v>
      </c>
      <c r="I273" s="171">
        <f t="shared" si="172"/>
        <v>0</v>
      </c>
      <c r="J273" s="172">
        <f>SUM(J271:J272)</f>
        <v>0</v>
      </c>
      <c r="M273" s="215"/>
      <c r="N273" s="56"/>
      <c r="O273" s="56"/>
      <c r="P273" s="56"/>
      <c r="Q273" s="211">
        <f>IF('Cumulative Cost Share Budget'!L272='Split CS budget (H)'!$L$1,'Cumulative Cost Share Budget'!Q272,0)</f>
        <v>0</v>
      </c>
      <c r="R273" s="212">
        <f>IF('Cumulative Cost Share Budget'!L272='Split CS budget (H)'!$L$1,'Cumulative Cost Share Budget'!R272,0)</f>
        <v>0</v>
      </c>
      <c r="S273" s="61">
        <f>IF('Cumulative Cost Share Budget'!L272='Split CS budget (H)'!$L$1,'Cumulative Cost Share Budget'!S272,0)</f>
        <v>0</v>
      </c>
      <c r="T273" s="16"/>
      <c r="U273" s="323"/>
      <c r="V273" s="323"/>
      <c r="W273" s="323"/>
      <c r="X273" s="323"/>
      <c r="Y273" s="323"/>
    </row>
    <row r="274" spans="1:25" hidden="1">
      <c r="A274" s="449"/>
      <c r="B274" s="481"/>
      <c r="C274" s="480"/>
      <c r="D274" s="59"/>
      <c r="E274" s="16"/>
      <c r="F274" s="16"/>
      <c r="G274" s="16"/>
      <c r="H274" s="16"/>
      <c r="I274" s="16"/>
      <c r="J274" s="25"/>
      <c r="M274" s="215"/>
      <c r="N274" s="56"/>
      <c r="O274" s="56"/>
      <c r="P274" s="56"/>
      <c r="Q274" s="31"/>
      <c r="R274" s="56"/>
      <c r="S274" s="31"/>
      <c r="T274" s="16"/>
      <c r="U274" s="325"/>
      <c r="V274" s="326"/>
      <c r="W274" s="324"/>
      <c r="X274" s="324"/>
      <c r="Y274" s="324"/>
    </row>
    <row r="275" spans="1:25" hidden="1">
      <c r="A275" s="485">
        <f>IF('Cumulative Cost Share Budget'!$L274='Split CS budget (H)'!$L$1,'Cumulative Cost Share Budget'!A274,0)</f>
        <v>0</v>
      </c>
      <c r="B275" s="480">
        <f>IF('Cumulative Cost Share Budget'!$L274='Split CS budget (H)'!$L$1,'Cumulative Cost Share Budget'!B274,0)</f>
        <v>0</v>
      </c>
      <c r="C275" s="481"/>
      <c r="D275" s="33" t="s">
        <v>123</v>
      </c>
      <c r="E275" s="76">
        <f>ROUND($R275*$S275,6)</f>
        <v>0</v>
      </c>
      <c r="F275" s="76">
        <f>ROUND($R276*$S276,6)</f>
        <v>0</v>
      </c>
      <c r="G275" s="76">
        <f>ROUND($R277*$S277,6)</f>
        <v>0</v>
      </c>
      <c r="H275" s="76">
        <f>ROUND($R278*$S278,6)</f>
        <v>0</v>
      </c>
      <c r="I275" s="76">
        <f>ROUND($R279*$S279,6)</f>
        <v>0</v>
      </c>
      <c r="J275" s="46"/>
      <c r="M275" s="133">
        <f>IF('Cumulative Cost Share Budget'!L274='Split CS budget (H)'!$L$1,'Cumulative Cost Share Budget'!M274,0)</f>
        <v>0</v>
      </c>
      <c r="N275" s="214">
        <f>IF('Cumulative Cost Share Budget'!L274='Split CS budget (H)'!$L$1,'Cumulative Cost Share Budget'!N274,0)</f>
        <v>0</v>
      </c>
      <c r="O275" s="214">
        <f>IF('Cumulative Cost Share Budget'!$L274='Split CS budget (H)'!$L$1,'Cumulative Cost Share Budget'!O274,0)</f>
        <v>0</v>
      </c>
      <c r="P275" s="209">
        <f>IF('Cumulative Cost Share Budget'!L274='Split CS budget (H)'!$L$1,'Cumulative Cost Share Budget'!P274,0)</f>
        <v>0</v>
      </c>
      <c r="Q275" s="211">
        <f>IF('Cumulative Cost Share Budget'!L274='Split CS budget (H)'!$L$1,'Cumulative Cost Share Budget'!Q274,0)</f>
        <v>0</v>
      </c>
      <c r="R275" s="212">
        <f>IF('Cumulative Cost Share Budget'!L274='Split CS budget (H)'!$L$1,'Cumulative Cost Share Budget'!R274,0)</f>
        <v>0</v>
      </c>
      <c r="S275" s="61">
        <f>IF('Cumulative Cost Share Budget'!L274='Split CS budget (H)'!$L$1,'Cumulative Cost Share Budget'!S274,0)</f>
        <v>0</v>
      </c>
      <c r="T275" s="2"/>
      <c r="U275" s="323">
        <f>IFERROR((E278+E279)/E277,0)</f>
        <v>0</v>
      </c>
      <c r="V275" s="323">
        <f t="shared" ref="V275:Y275" si="173">IFERROR((F278+F279)/F277,0)</f>
        <v>0</v>
      </c>
      <c r="W275" s="323">
        <f t="shared" si="173"/>
        <v>0</v>
      </c>
      <c r="X275" s="323">
        <f t="shared" si="173"/>
        <v>0</v>
      </c>
      <c r="Y275" s="323">
        <f t="shared" si="173"/>
        <v>0</v>
      </c>
    </row>
    <row r="276" spans="1:25" hidden="1">
      <c r="A276" s="493">
        <f>IF('Cumulative Cost Share Budget'!$L275='Split CS budget (H)'!$L$1,'Cumulative Cost Share Budget'!A275,0)</f>
        <v>0</v>
      </c>
      <c r="B276" s="545">
        <f>IF('Cumulative Cost Share Budget'!$L275='Split CS budget (H)'!$L$1,'Cumulative Cost Share Budget'!B275,0)</f>
        <v>0</v>
      </c>
      <c r="C276" s="480"/>
      <c r="D276" s="59" t="s">
        <v>15</v>
      </c>
      <c r="E276" s="52">
        <f>ROUND((N275+O275)*E275*Q275,0)</f>
        <v>0</v>
      </c>
      <c r="F276" s="52">
        <f>ROUND((N275+O275)*F275*Q275*Q276,0)</f>
        <v>0</v>
      </c>
      <c r="G276" s="52">
        <f>ROUND((N275+O275)*G275*Q275*Q276*Q277,0)</f>
        <v>0</v>
      </c>
      <c r="H276" s="52">
        <f>ROUND((N275+O275)*H275*Q275*Q276*Q277*Q278,0)</f>
        <v>0</v>
      </c>
      <c r="I276" s="52">
        <f>ROUND((N275+O275)*I275*Q275*Q276*Q277*Q278*Q279,0)</f>
        <v>0</v>
      </c>
      <c r="J276" s="158">
        <f>SUM(E276:I276)</f>
        <v>0</v>
      </c>
      <c r="M276" s="215"/>
      <c r="N276" s="56"/>
      <c r="O276" s="56"/>
      <c r="P276" s="56"/>
      <c r="Q276" s="211">
        <f>IF('Cumulative Cost Share Budget'!L275='Split CS budget (H)'!$L$1,'Cumulative Cost Share Budget'!Q275,0)</f>
        <v>0</v>
      </c>
      <c r="R276" s="212">
        <f>IF('Cumulative Cost Share Budget'!L275='Split CS budget (H)'!$L$1,'Cumulative Cost Share Budget'!R275,0)</f>
        <v>0</v>
      </c>
      <c r="S276" s="61">
        <f>IF('Cumulative Cost Share Budget'!L275='Split CS budget (H)'!$L$1,'Cumulative Cost Share Budget'!S275,0)</f>
        <v>0</v>
      </c>
      <c r="T276" s="16"/>
      <c r="U276" s="324"/>
      <c r="V276" s="324"/>
      <c r="W276" s="324"/>
      <c r="X276" s="324"/>
      <c r="Y276" s="324"/>
    </row>
    <row r="277" spans="1:25" hidden="1">
      <c r="A277" s="449"/>
      <c r="B277" s="486"/>
      <c r="C277" s="480"/>
      <c r="D277" s="59" t="s">
        <v>30</v>
      </c>
      <c r="E277" s="52">
        <f>ROUND(E276*$Q$2,0)</f>
        <v>0</v>
      </c>
      <c r="F277" s="52">
        <f t="shared" ref="F277:I277" si="174">ROUND(F276*$Q$2,0)</f>
        <v>0</v>
      </c>
      <c r="G277" s="52">
        <f t="shared" si="174"/>
        <v>0</v>
      </c>
      <c r="H277" s="52">
        <f t="shared" si="174"/>
        <v>0</v>
      </c>
      <c r="I277" s="52">
        <f t="shared" si="174"/>
        <v>0</v>
      </c>
      <c r="J277" s="158">
        <f>SUM(E277:I277)</f>
        <v>0</v>
      </c>
      <c r="M277" s="215"/>
      <c r="N277" s="56"/>
      <c r="O277" s="56"/>
      <c r="P277" s="56"/>
      <c r="Q277" s="211">
        <f>IF('Cumulative Cost Share Budget'!L276='Split CS budget (H)'!$L$1,'Cumulative Cost Share Budget'!Q276,0)</f>
        <v>0</v>
      </c>
      <c r="R277" s="212">
        <f>IF('Cumulative Cost Share Budget'!L276='Split CS budget (H)'!$L$1,'Cumulative Cost Share Budget'!R276,0)</f>
        <v>0</v>
      </c>
      <c r="S277" s="61">
        <f>IF('Cumulative Cost Share Budget'!L276='Split CS budget (H)'!$L$1,'Cumulative Cost Share Budget'!S276,0)</f>
        <v>0</v>
      </c>
      <c r="T277" s="16"/>
      <c r="U277" s="323"/>
      <c r="V277" s="323"/>
      <c r="W277" s="323"/>
      <c r="X277" s="323"/>
      <c r="Y277" s="323"/>
    </row>
    <row r="278" spans="1:25" ht="15" hidden="1">
      <c r="A278" s="449"/>
      <c r="B278" s="486"/>
      <c r="C278" s="480"/>
      <c r="D278" s="59" t="s">
        <v>29</v>
      </c>
      <c r="E278" s="170">
        <f>ROUND(R$5*E275,0)</f>
        <v>0</v>
      </c>
      <c r="F278" s="170">
        <f t="shared" ref="F278:I278" si="175">ROUND(S$5*F275,0)</f>
        <v>0</v>
      </c>
      <c r="G278" s="170">
        <f t="shared" si="175"/>
        <v>0</v>
      </c>
      <c r="H278" s="170">
        <f t="shared" si="175"/>
        <v>0</v>
      </c>
      <c r="I278" s="170">
        <f t="shared" si="175"/>
        <v>0</v>
      </c>
      <c r="J278" s="167">
        <f>SUM(E278:I278)</f>
        <v>0</v>
      </c>
      <c r="M278" s="215"/>
      <c r="N278" s="56"/>
      <c r="O278" s="56"/>
      <c r="P278" s="56"/>
      <c r="Q278" s="211">
        <f>IF('Cumulative Cost Share Budget'!L277='Split CS budget (H)'!$L$1,'Cumulative Cost Share Budget'!Q277,0)</f>
        <v>0</v>
      </c>
      <c r="R278" s="212">
        <f>IF('Cumulative Cost Share Budget'!L277='Split CS budget (H)'!$L$1,'Cumulative Cost Share Budget'!R277,0)</f>
        <v>0</v>
      </c>
      <c r="S278" s="61">
        <f>IF('Cumulative Cost Share Budget'!L277='Split CS budget (H)'!$L$1,'Cumulative Cost Share Budget'!S277,0)</f>
        <v>0</v>
      </c>
      <c r="T278" s="16"/>
      <c r="U278" s="324"/>
      <c r="V278" s="324"/>
      <c r="W278" s="324"/>
      <c r="X278" s="324"/>
      <c r="Y278" s="324"/>
    </row>
    <row r="279" spans="1:25" hidden="1">
      <c r="A279" s="449"/>
      <c r="B279" s="486"/>
      <c r="C279" s="480"/>
      <c r="D279" s="62" t="s">
        <v>178</v>
      </c>
      <c r="E279" s="171">
        <f>SUM(E277:E278)</f>
        <v>0</v>
      </c>
      <c r="F279" s="171">
        <f t="shared" ref="F279:I279" si="176">SUM(F277:F278)</f>
        <v>0</v>
      </c>
      <c r="G279" s="171">
        <f t="shared" si="176"/>
        <v>0</v>
      </c>
      <c r="H279" s="171">
        <f t="shared" si="176"/>
        <v>0</v>
      </c>
      <c r="I279" s="171">
        <f t="shared" si="176"/>
        <v>0</v>
      </c>
      <c r="J279" s="172">
        <f>SUM(J277:J278)</f>
        <v>0</v>
      </c>
      <c r="M279" s="215"/>
      <c r="N279" s="56"/>
      <c r="O279" s="56"/>
      <c r="P279" s="56"/>
      <c r="Q279" s="211">
        <f>IF('Cumulative Cost Share Budget'!L278='Split CS budget (H)'!$L$1,'Cumulative Cost Share Budget'!Q278,0)</f>
        <v>0</v>
      </c>
      <c r="R279" s="212">
        <f>IF('Cumulative Cost Share Budget'!L278='Split CS budget (H)'!$L$1,'Cumulative Cost Share Budget'!R278,0)</f>
        <v>0</v>
      </c>
      <c r="S279" s="61">
        <f>IF('Cumulative Cost Share Budget'!L278='Split CS budget (H)'!$L$1,'Cumulative Cost Share Budget'!S278,0)</f>
        <v>0</v>
      </c>
      <c r="T279" s="16"/>
      <c r="U279" s="323"/>
      <c r="V279" s="323"/>
      <c r="W279" s="323"/>
      <c r="X279" s="323"/>
      <c r="Y279" s="323"/>
    </row>
    <row r="280" spans="1:25" hidden="1">
      <c r="A280" s="449"/>
      <c r="B280" s="481"/>
      <c r="C280" s="480"/>
      <c r="D280" s="59"/>
      <c r="E280" s="16"/>
      <c r="F280" s="16"/>
      <c r="G280" s="16"/>
      <c r="H280" s="16"/>
      <c r="I280" s="16"/>
      <c r="J280" s="25"/>
      <c r="M280" s="215"/>
      <c r="N280" s="56"/>
      <c r="O280" s="56"/>
      <c r="P280" s="56"/>
      <c r="Q280" s="31"/>
      <c r="R280" s="56"/>
      <c r="S280" s="31"/>
      <c r="T280" s="16"/>
      <c r="U280" s="325"/>
      <c r="V280" s="326"/>
      <c r="W280" s="324"/>
      <c r="X280" s="324"/>
      <c r="Y280" s="324"/>
    </row>
    <row r="281" spans="1:25" hidden="1">
      <c r="A281" s="485">
        <f>IF('Cumulative Cost Share Budget'!$L280='Split CS budget (H)'!$L$1,'Cumulative Cost Share Budget'!A280,0)</f>
        <v>0</v>
      </c>
      <c r="B281" s="480">
        <f>IF('Cumulative Cost Share Budget'!$L280='Split CS budget (H)'!$L$1,'Cumulative Cost Share Budget'!B280,0)</f>
        <v>0</v>
      </c>
      <c r="C281" s="481"/>
      <c r="D281" s="33" t="s">
        <v>123</v>
      </c>
      <c r="E281" s="76">
        <f>ROUND($R281*$S281,6)</f>
        <v>0</v>
      </c>
      <c r="F281" s="76">
        <f>ROUND($R282*$S282,6)</f>
        <v>0</v>
      </c>
      <c r="G281" s="76">
        <f>ROUND($R283*$S283,6)</f>
        <v>0</v>
      </c>
      <c r="H281" s="76">
        <f>ROUND($R284*$S284,6)</f>
        <v>0</v>
      </c>
      <c r="I281" s="76">
        <f>ROUND($R285*$S285,6)</f>
        <v>0</v>
      </c>
      <c r="J281" s="46"/>
      <c r="M281" s="133">
        <f>IF('Cumulative Cost Share Budget'!L280='Split CS budget (H)'!$L$1,'Cumulative Cost Share Budget'!M280,0)</f>
        <v>0</v>
      </c>
      <c r="N281" s="214">
        <f>IF('Cumulative Cost Share Budget'!L280='Split CS budget (H)'!$L$1,'Cumulative Cost Share Budget'!N280,0)</f>
        <v>0</v>
      </c>
      <c r="O281" s="214">
        <f>IF('Cumulative Cost Share Budget'!$L280='Split CS budget (H)'!$L$1,'Cumulative Cost Share Budget'!O280,0)</f>
        <v>0</v>
      </c>
      <c r="P281" s="209">
        <f>IF('Cumulative Cost Share Budget'!L280='Split CS budget (H)'!$L$1,'Cumulative Cost Share Budget'!P280,0)</f>
        <v>0</v>
      </c>
      <c r="Q281" s="211">
        <f>IF('Cumulative Cost Share Budget'!L280='Split CS budget (H)'!$L$1,'Cumulative Cost Share Budget'!Q280,0)</f>
        <v>0</v>
      </c>
      <c r="R281" s="212">
        <f>IF('Cumulative Cost Share Budget'!L280='Split CS budget (H)'!$L$1,'Cumulative Cost Share Budget'!R280,0)</f>
        <v>0</v>
      </c>
      <c r="S281" s="61">
        <f>IF('Cumulative Cost Share Budget'!L280='Split CS budget (H)'!$L$1,'Cumulative Cost Share Budget'!S280,0)</f>
        <v>0</v>
      </c>
      <c r="T281" s="2"/>
      <c r="U281" s="323">
        <f>IFERROR((E284+E285)/E283,0)</f>
        <v>0</v>
      </c>
      <c r="V281" s="323">
        <f t="shared" ref="V281:Y281" si="177">IFERROR((F284+F285)/F283,0)</f>
        <v>0</v>
      </c>
      <c r="W281" s="323">
        <f t="shared" si="177"/>
        <v>0</v>
      </c>
      <c r="X281" s="323">
        <f t="shared" si="177"/>
        <v>0</v>
      </c>
      <c r="Y281" s="323">
        <f t="shared" si="177"/>
        <v>0</v>
      </c>
    </row>
    <row r="282" spans="1:25" hidden="1">
      <c r="A282" s="493">
        <f>IF('Cumulative Cost Share Budget'!$L281='Split CS budget (H)'!$L$1,'Cumulative Cost Share Budget'!A281,0)</f>
        <v>0</v>
      </c>
      <c r="B282" s="545">
        <f>IF('Cumulative Cost Share Budget'!$L281='Split CS budget (H)'!$L$1,'Cumulative Cost Share Budget'!B281,0)</f>
        <v>0</v>
      </c>
      <c r="C282" s="480"/>
      <c r="D282" s="59" t="s">
        <v>15</v>
      </c>
      <c r="E282" s="52">
        <f>ROUND((N281+O281)*E281*Q281,0)</f>
        <v>0</v>
      </c>
      <c r="F282" s="52">
        <f>ROUND((N281+O281)*F281*Q281*Q282,0)</f>
        <v>0</v>
      </c>
      <c r="G282" s="52">
        <f>ROUND((N281+O281)*G281*Q281*Q282*Q283,0)</f>
        <v>0</v>
      </c>
      <c r="H282" s="52">
        <f>ROUND((N281+O281)*H281*Q281*Q282*Q283*Q284,0)</f>
        <v>0</v>
      </c>
      <c r="I282" s="52">
        <f>ROUND((N281+O281)*I281*Q281*Q282*Q283*Q284*Q285,0)</f>
        <v>0</v>
      </c>
      <c r="J282" s="158">
        <f>SUM(E282:I282)</f>
        <v>0</v>
      </c>
      <c r="M282" s="215"/>
      <c r="N282" s="56"/>
      <c r="O282" s="56"/>
      <c r="P282" s="56"/>
      <c r="Q282" s="211">
        <f>IF('Cumulative Cost Share Budget'!L281='Split CS budget (H)'!$L$1,'Cumulative Cost Share Budget'!Q281,0)</f>
        <v>0</v>
      </c>
      <c r="R282" s="212">
        <f>IF('Cumulative Cost Share Budget'!L281='Split CS budget (H)'!$L$1,'Cumulative Cost Share Budget'!R281,0)</f>
        <v>0</v>
      </c>
      <c r="S282" s="61">
        <f>IF('Cumulative Cost Share Budget'!L281='Split CS budget (H)'!$L$1,'Cumulative Cost Share Budget'!S281,0)</f>
        <v>0</v>
      </c>
      <c r="T282" s="16"/>
      <c r="U282" s="324"/>
      <c r="V282" s="324"/>
      <c r="W282" s="324"/>
      <c r="X282" s="324"/>
      <c r="Y282" s="324"/>
    </row>
    <row r="283" spans="1:25" hidden="1">
      <c r="A283" s="449"/>
      <c r="B283" s="486"/>
      <c r="C283" s="480"/>
      <c r="D283" s="59" t="s">
        <v>30</v>
      </c>
      <c r="E283" s="52">
        <f>ROUND(E282*$Q$2,0)</f>
        <v>0</v>
      </c>
      <c r="F283" s="52">
        <f t="shared" ref="F283:I283" si="178">ROUND(F282*$Q$2,0)</f>
        <v>0</v>
      </c>
      <c r="G283" s="52">
        <f t="shared" si="178"/>
        <v>0</v>
      </c>
      <c r="H283" s="52">
        <f t="shared" si="178"/>
        <v>0</v>
      </c>
      <c r="I283" s="52">
        <f t="shared" si="178"/>
        <v>0</v>
      </c>
      <c r="J283" s="158">
        <f>SUM(E283:I283)</f>
        <v>0</v>
      </c>
      <c r="M283" s="215"/>
      <c r="N283" s="56"/>
      <c r="O283" s="56"/>
      <c r="P283" s="56"/>
      <c r="Q283" s="211">
        <f>IF('Cumulative Cost Share Budget'!L282='Split CS budget (H)'!$L$1,'Cumulative Cost Share Budget'!Q282,0)</f>
        <v>0</v>
      </c>
      <c r="R283" s="212">
        <f>IF('Cumulative Cost Share Budget'!L282='Split CS budget (H)'!$L$1,'Cumulative Cost Share Budget'!R282,0)</f>
        <v>0</v>
      </c>
      <c r="S283" s="61">
        <f>IF('Cumulative Cost Share Budget'!L282='Split CS budget (H)'!$L$1,'Cumulative Cost Share Budget'!S282,0)</f>
        <v>0</v>
      </c>
      <c r="T283" s="16"/>
      <c r="U283" s="323"/>
      <c r="V283" s="323"/>
      <c r="W283" s="323"/>
      <c r="X283" s="323"/>
      <c r="Y283" s="323"/>
    </row>
    <row r="284" spans="1:25" ht="15" hidden="1">
      <c r="A284" s="449"/>
      <c r="B284" s="486"/>
      <c r="C284" s="480"/>
      <c r="D284" s="59" t="s">
        <v>29</v>
      </c>
      <c r="E284" s="170">
        <f>ROUND(R$5*E281,0)</f>
        <v>0</v>
      </c>
      <c r="F284" s="170">
        <f t="shared" ref="F284:I284" si="179">ROUND(S$5*F281,0)</f>
        <v>0</v>
      </c>
      <c r="G284" s="170">
        <f t="shared" si="179"/>
        <v>0</v>
      </c>
      <c r="H284" s="170">
        <f t="shared" si="179"/>
        <v>0</v>
      </c>
      <c r="I284" s="170">
        <f t="shared" si="179"/>
        <v>0</v>
      </c>
      <c r="J284" s="167">
        <f>SUM(E284:I284)</f>
        <v>0</v>
      </c>
      <c r="M284" s="215"/>
      <c r="N284" s="56"/>
      <c r="O284" s="56"/>
      <c r="P284" s="56"/>
      <c r="Q284" s="211">
        <f>IF('Cumulative Cost Share Budget'!L283='Split CS budget (H)'!$L$1,'Cumulative Cost Share Budget'!Q283,0)</f>
        <v>0</v>
      </c>
      <c r="R284" s="212">
        <f>IF('Cumulative Cost Share Budget'!L283='Split CS budget (H)'!$L$1,'Cumulative Cost Share Budget'!R283,0)</f>
        <v>0</v>
      </c>
      <c r="S284" s="61">
        <f>IF('Cumulative Cost Share Budget'!L283='Split CS budget (H)'!$L$1,'Cumulative Cost Share Budget'!S283,0)</f>
        <v>0</v>
      </c>
      <c r="T284" s="16"/>
      <c r="U284" s="324"/>
      <c r="V284" s="324"/>
      <c r="W284" s="324"/>
      <c r="X284" s="324"/>
      <c r="Y284" s="324"/>
    </row>
    <row r="285" spans="1:25" hidden="1">
      <c r="A285" s="449"/>
      <c r="B285" s="486"/>
      <c r="C285" s="480"/>
      <c r="D285" s="62" t="s">
        <v>178</v>
      </c>
      <c r="E285" s="171">
        <f>SUM(E283:E284)</f>
        <v>0</v>
      </c>
      <c r="F285" s="171">
        <f t="shared" ref="F285:I285" si="180">SUM(F283:F284)</f>
        <v>0</v>
      </c>
      <c r="G285" s="171">
        <f t="shared" si="180"/>
        <v>0</v>
      </c>
      <c r="H285" s="171">
        <f t="shared" si="180"/>
        <v>0</v>
      </c>
      <c r="I285" s="171">
        <f t="shared" si="180"/>
        <v>0</v>
      </c>
      <c r="J285" s="172">
        <f>SUM(J283:J284)</f>
        <v>0</v>
      </c>
      <c r="M285" s="215"/>
      <c r="N285" s="56"/>
      <c r="O285" s="56"/>
      <c r="P285" s="56"/>
      <c r="Q285" s="211">
        <f>IF('Cumulative Cost Share Budget'!L284='Split CS budget (H)'!$L$1,'Cumulative Cost Share Budget'!Q284,0)</f>
        <v>0</v>
      </c>
      <c r="R285" s="212">
        <f>IF('Cumulative Cost Share Budget'!L284='Split CS budget (H)'!$L$1,'Cumulative Cost Share Budget'!R284,0)</f>
        <v>0</v>
      </c>
      <c r="S285" s="61">
        <f>IF('Cumulative Cost Share Budget'!L284='Split CS budget (H)'!$L$1,'Cumulative Cost Share Budget'!S284,0)</f>
        <v>0</v>
      </c>
      <c r="T285" s="16"/>
      <c r="U285" s="323"/>
      <c r="V285" s="323"/>
      <c r="W285" s="323"/>
      <c r="X285" s="323"/>
      <c r="Y285" s="323"/>
    </row>
    <row r="286" spans="1:25" hidden="1">
      <c r="A286" s="449"/>
      <c r="B286" s="481"/>
      <c r="C286" s="480"/>
      <c r="D286" s="59"/>
      <c r="E286" s="16"/>
      <c r="F286" s="16"/>
      <c r="G286" s="16"/>
      <c r="H286" s="16"/>
      <c r="I286" s="16"/>
      <c r="J286" s="25"/>
      <c r="M286" s="215"/>
      <c r="N286" s="56"/>
      <c r="O286" s="56"/>
      <c r="P286" s="56"/>
      <c r="Q286" s="31"/>
      <c r="R286" s="56"/>
      <c r="S286" s="31"/>
      <c r="T286" s="16"/>
      <c r="U286" s="325"/>
      <c r="V286" s="326"/>
      <c r="W286" s="324"/>
      <c r="X286" s="324"/>
      <c r="Y286" s="324"/>
    </row>
    <row r="287" spans="1:25" hidden="1">
      <c r="A287" s="485">
        <f>IF('Cumulative Cost Share Budget'!$L286='Split CS budget (H)'!$L$1,'Cumulative Cost Share Budget'!A286,0)</f>
        <v>0</v>
      </c>
      <c r="B287" s="480">
        <f>IF('Cumulative Cost Share Budget'!$L286='Split CS budget (H)'!$L$1,'Cumulative Cost Share Budget'!B286,0)</f>
        <v>0</v>
      </c>
      <c r="C287" s="481"/>
      <c r="D287" s="33" t="s">
        <v>123</v>
      </c>
      <c r="E287" s="76">
        <f>ROUND($R287*$S287,6)</f>
        <v>0</v>
      </c>
      <c r="F287" s="76">
        <f>ROUND($R288*$S288,6)</f>
        <v>0</v>
      </c>
      <c r="G287" s="76">
        <f>ROUND($R289*$S289,6)</f>
        <v>0</v>
      </c>
      <c r="H287" s="76">
        <f>ROUND($R290*$S290,6)</f>
        <v>0</v>
      </c>
      <c r="I287" s="76">
        <f>ROUND($R291*$S291,6)</f>
        <v>0</v>
      </c>
      <c r="J287" s="46"/>
      <c r="M287" s="133">
        <f>IF('Cumulative Cost Share Budget'!L286='Split CS budget (H)'!$L$1,'Cumulative Cost Share Budget'!M286,0)</f>
        <v>0</v>
      </c>
      <c r="N287" s="214">
        <f>IF('Cumulative Cost Share Budget'!L286='Split CS budget (H)'!$L$1,'Cumulative Cost Share Budget'!N286,0)</f>
        <v>0</v>
      </c>
      <c r="O287" s="214">
        <f>IF('Cumulative Cost Share Budget'!$L286='Split CS budget (H)'!$L$1,'Cumulative Cost Share Budget'!O286,0)</f>
        <v>0</v>
      </c>
      <c r="P287" s="209">
        <f>IF('Cumulative Cost Share Budget'!L286='Split CS budget (H)'!$L$1,'Cumulative Cost Share Budget'!P286,0)</f>
        <v>0</v>
      </c>
      <c r="Q287" s="211">
        <f>IF('Cumulative Cost Share Budget'!L286='Split CS budget (H)'!$L$1,'Cumulative Cost Share Budget'!Q286,0)</f>
        <v>0</v>
      </c>
      <c r="R287" s="212">
        <f>IF('Cumulative Cost Share Budget'!L286='Split CS budget (H)'!$L$1,'Cumulative Cost Share Budget'!R286,0)</f>
        <v>0</v>
      </c>
      <c r="S287" s="61">
        <f>IF('Cumulative Cost Share Budget'!L286='Split CS budget (H)'!$L$1,'Cumulative Cost Share Budget'!S286,0)</f>
        <v>0</v>
      </c>
      <c r="T287" s="2"/>
      <c r="U287" s="323">
        <f>IFERROR((E290+E291)/E289,0)</f>
        <v>0</v>
      </c>
      <c r="V287" s="323">
        <f t="shared" ref="V287:Y287" si="181">IFERROR((F290+F291)/F289,0)</f>
        <v>0</v>
      </c>
      <c r="W287" s="323">
        <f t="shared" si="181"/>
        <v>0</v>
      </c>
      <c r="X287" s="323">
        <f t="shared" si="181"/>
        <v>0</v>
      </c>
      <c r="Y287" s="323">
        <f t="shared" si="181"/>
        <v>0</v>
      </c>
    </row>
    <row r="288" spans="1:25" hidden="1">
      <c r="A288" s="493">
        <f>IF('Cumulative Cost Share Budget'!$L287='Split CS budget (H)'!$L$1,'Cumulative Cost Share Budget'!A287,0)</f>
        <v>0</v>
      </c>
      <c r="B288" s="545">
        <f>IF('Cumulative Cost Share Budget'!$L287='Split CS budget (H)'!$L$1,'Cumulative Cost Share Budget'!B287,0)</f>
        <v>0</v>
      </c>
      <c r="C288" s="480"/>
      <c r="D288" s="59" t="s">
        <v>15</v>
      </c>
      <c r="E288" s="52">
        <f>ROUND((N287+O287)*E287*Q287,0)</f>
        <v>0</v>
      </c>
      <c r="F288" s="52">
        <f>ROUND((N287+O287)*F287*Q287*Q288,0)</f>
        <v>0</v>
      </c>
      <c r="G288" s="52">
        <f>ROUND((N287+O287)*G287*Q287*Q288*Q289,0)</f>
        <v>0</v>
      </c>
      <c r="H288" s="52">
        <f>ROUND((N287+O287)*H287*Q287*Q288*Q289*Q290,0)</f>
        <v>0</v>
      </c>
      <c r="I288" s="52">
        <f>ROUND((N287+O287)*I287*Q287*Q288*Q289*Q290*Q291,0)</f>
        <v>0</v>
      </c>
      <c r="J288" s="158">
        <f>SUM(E288:I288)</f>
        <v>0</v>
      </c>
      <c r="M288" s="215"/>
      <c r="N288" s="56"/>
      <c r="O288" s="56"/>
      <c r="P288" s="56"/>
      <c r="Q288" s="211">
        <f>IF('Cumulative Cost Share Budget'!L287='Split CS budget (H)'!$L$1,'Cumulative Cost Share Budget'!Q287,0)</f>
        <v>0</v>
      </c>
      <c r="R288" s="212">
        <f>IF('Cumulative Cost Share Budget'!L287='Split CS budget (H)'!$L$1,'Cumulative Cost Share Budget'!R287,0)</f>
        <v>0</v>
      </c>
      <c r="S288" s="61">
        <f>IF('Cumulative Cost Share Budget'!L287='Split CS budget (H)'!$L$1,'Cumulative Cost Share Budget'!S287,0)</f>
        <v>0</v>
      </c>
      <c r="T288" s="16"/>
      <c r="U288" s="324"/>
      <c r="V288" s="324"/>
      <c r="W288" s="324"/>
      <c r="X288" s="324"/>
      <c r="Y288" s="324"/>
    </row>
    <row r="289" spans="1:25" hidden="1">
      <c r="A289" s="449"/>
      <c r="B289" s="486"/>
      <c r="C289" s="480"/>
      <c r="D289" s="59" t="s">
        <v>30</v>
      </c>
      <c r="E289" s="52">
        <f>ROUND(E288*$Q$2,0)</f>
        <v>0</v>
      </c>
      <c r="F289" s="52">
        <f t="shared" ref="F289:I289" si="182">ROUND(F288*$Q$2,0)</f>
        <v>0</v>
      </c>
      <c r="G289" s="52">
        <f t="shared" si="182"/>
        <v>0</v>
      </c>
      <c r="H289" s="52">
        <f t="shared" si="182"/>
        <v>0</v>
      </c>
      <c r="I289" s="52">
        <f t="shared" si="182"/>
        <v>0</v>
      </c>
      <c r="J289" s="158">
        <f>SUM(E289:I289)</f>
        <v>0</v>
      </c>
      <c r="M289" s="215"/>
      <c r="N289" s="56"/>
      <c r="O289" s="56"/>
      <c r="P289" s="56"/>
      <c r="Q289" s="211">
        <f>IF('Cumulative Cost Share Budget'!L288='Split CS budget (H)'!$L$1,'Cumulative Cost Share Budget'!Q288,0)</f>
        <v>0</v>
      </c>
      <c r="R289" s="212">
        <f>IF('Cumulative Cost Share Budget'!L288='Split CS budget (H)'!$L$1,'Cumulative Cost Share Budget'!R288,0)</f>
        <v>0</v>
      </c>
      <c r="S289" s="61">
        <f>IF('Cumulative Cost Share Budget'!L288='Split CS budget (H)'!$L$1,'Cumulative Cost Share Budget'!S288,0)</f>
        <v>0</v>
      </c>
      <c r="T289" s="16"/>
      <c r="U289" s="323"/>
      <c r="V289" s="323"/>
      <c r="W289" s="323"/>
      <c r="X289" s="323"/>
      <c r="Y289" s="323"/>
    </row>
    <row r="290" spans="1:25" ht="15" hidden="1">
      <c r="A290" s="449"/>
      <c r="B290" s="486"/>
      <c r="C290" s="480"/>
      <c r="D290" s="59" t="s">
        <v>29</v>
      </c>
      <c r="E290" s="170">
        <f>ROUND(R$5*E287,0)</f>
        <v>0</v>
      </c>
      <c r="F290" s="170">
        <f t="shared" ref="F290:I290" si="183">ROUND(S$5*F287,0)</f>
        <v>0</v>
      </c>
      <c r="G290" s="170">
        <f t="shared" si="183"/>
        <v>0</v>
      </c>
      <c r="H290" s="170">
        <f t="shared" si="183"/>
        <v>0</v>
      </c>
      <c r="I290" s="170">
        <f t="shared" si="183"/>
        <v>0</v>
      </c>
      <c r="J290" s="167">
        <f>SUM(E290:I290)</f>
        <v>0</v>
      </c>
      <c r="M290" s="215"/>
      <c r="N290" s="56"/>
      <c r="O290" s="56"/>
      <c r="P290" s="56"/>
      <c r="Q290" s="211">
        <f>IF('Cumulative Cost Share Budget'!L289='Split CS budget (H)'!$L$1,'Cumulative Cost Share Budget'!Q289,0)</f>
        <v>0</v>
      </c>
      <c r="R290" s="212">
        <f>IF('Cumulative Cost Share Budget'!L289='Split CS budget (H)'!$L$1,'Cumulative Cost Share Budget'!R289,0)</f>
        <v>0</v>
      </c>
      <c r="S290" s="61">
        <f>IF('Cumulative Cost Share Budget'!L289='Split CS budget (H)'!$L$1,'Cumulative Cost Share Budget'!S289,0)</f>
        <v>0</v>
      </c>
      <c r="T290" s="16"/>
      <c r="U290" s="324"/>
      <c r="V290" s="324"/>
      <c r="W290" s="324"/>
      <c r="X290" s="324"/>
      <c r="Y290" s="324"/>
    </row>
    <row r="291" spans="1:25" hidden="1">
      <c r="A291" s="449"/>
      <c r="B291" s="486"/>
      <c r="C291" s="480"/>
      <c r="D291" s="62" t="s">
        <v>178</v>
      </c>
      <c r="E291" s="171">
        <f>SUM(E289:E290)</f>
        <v>0</v>
      </c>
      <c r="F291" s="171">
        <f t="shared" ref="F291:I291" si="184">SUM(F289:F290)</f>
        <v>0</v>
      </c>
      <c r="G291" s="171">
        <f t="shared" si="184"/>
        <v>0</v>
      </c>
      <c r="H291" s="171">
        <f t="shared" si="184"/>
        <v>0</v>
      </c>
      <c r="I291" s="171">
        <f t="shared" si="184"/>
        <v>0</v>
      </c>
      <c r="J291" s="172">
        <f>SUM(J289:J290)</f>
        <v>0</v>
      </c>
      <c r="M291" s="215"/>
      <c r="N291" s="56"/>
      <c r="O291" s="56"/>
      <c r="P291" s="56"/>
      <c r="Q291" s="211">
        <f>IF('Cumulative Cost Share Budget'!L290='Split CS budget (H)'!$L$1,'Cumulative Cost Share Budget'!Q290,0)</f>
        <v>0</v>
      </c>
      <c r="R291" s="212">
        <f>IF('Cumulative Cost Share Budget'!L290='Split CS budget (H)'!$L$1,'Cumulative Cost Share Budget'!R290,0)</f>
        <v>0</v>
      </c>
      <c r="S291" s="61">
        <f>IF('Cumulative Cost Share Budget'!L290='Split CS budget (H)'!$L$1,'Cumulative Cost Share Budget'!S290,0)</f>
        <v>0</v>
      </c>
      <c r="T291" s="16"/>
      <c r="U291" s="323"/>
      <c r="V291" s="323"/>
      <c r="W291" s="323"/>
      <c r="X291" s="323"/>
      <c r="Y291" s="323"/>
    </row>
    <row r="292" spans="1:25" hidden="1">
      <c r="A292" s="449"/>
      <c r="B292" s="481"/>
      <c r="C292" s="480"/>
      <c r="D292" s="59"/>
      <c r="E292" s="16"/>
      <c r="F292" s="16"/>
      <c r="G292" s="16"/>
      <c r="H292" s="16"/>
      <c r="I292" s="16"/>
      <c r="J292" s="25"/>
      <c r="M292" s="215"/>
      <c r="N292" s="56"/>
      <c r="O292" s="56"/>
      <c r="P292" s="56"/>
      <c r="Q292" s="31"/>
      <c r="R292" s="56"/>
      <c r="S292" s="31"/>
      <c r="T292" s="16"/>
      <c r="U292" s="325"/>
      <c r="V292" s="326"/>
      <c r="W292" s="324"/>
      <c r="X292" s="324"/>
      <c r="Y292" s="324"/>
    </row>
    <row r="293" spans="1:25" hidden="1">
      <c r="A293" s="485">
        <f>IF('Cumulative Cost Share Budget'!$L292='Split CS budget (H)'!$L$1,'Cumulative Cost Share Budget'!A292,0)</f>
        <v>0</v>
      </c>
      <c r="B293" s="480">
        <f>IF('Cumulative Cost Share Budget'!$L292='Split CS budget (H)'!$L$1,'Cumulative Cost Share Budget'!B292,0)</f>
        <v>0</v>
      </c>
      <c r="C293" s="481"/>
      <c r="D293" s="33" t="s">
        <v>123</v>
      </c>
      <c r="E293" s="76">
        <f>ROUND($R293*$S293,6)</f>
        <v>0</v>
      </c>
      <c r="F293" s="76">
        <f>ROUND($R294*$S294,6)</f>
        <v>0</v>
      </c>
      <c r="G293" s="76">
        <f>ROUND($R295*$S295,6)</f>
        <v>0</v>
      </c>
      <c r="H293" s="76">
        <f>ROUND($R296*$S296,6)</f>
        <v>0</v>
      </c>
      <c r="I293" s="76">
        <f>ROUND($R297*$S297,6)</f>
        <v>0</v>
      </c>
      <c r="J293" s="46"/>
      <c r="M293" s="133">
        <f>IF('Cumulative Cost Share Budget'!L292='Split CS budget (H)'!$L$1,'Cumulative Cost Share Budget'!M292,0)</f>
        <v>0</v>
      </c>
      <c r="N293" s="214">
        <f>IF('Cumulative Cost Share Budget'!L292='Split CS budget (H)'!$L$1,'Cumulative Cost Share Budget'!N292,0)</f>
        <v>0</v>
      </c>
      <c r="O293" s="214">
        <f>IF('Cumulative Cost Share Budget'!$L292='Split CS budget (H)'!$L$1,'Cumulative Cost Share Budget'!O292,0)</f>
        <v>0</v>
      </c>
      <c r="P293" s="209">
        <f>IF('Cumulative Cost Share Budget'!L292='Split CS budget (H)'!$L$1,'Cumulative Cost Share Budget'!P292,0)</f>
        <v>0</v>
      </c>
      <c r="Q293" s="211">
        <f>IF('Cumulative Cost Share Budget'!L292='Split CS budget (H)'!$L$1,'Cumulative Cost Share Budget'!Q292,0)</f>
        <v>0</v>
      </c>
      <c r="R293" s="212">
        <f>IF('Cumulative Cost Share Budget'!L292='Split CS budget (H)'!$L$1,'Cumulative Cost Share Budget'!R292,0)</f>
        <v>0</v>
      </c>
      <c r="S293" s="61">
        <f>IF('Cumulative Cost Share Budget'!L292='Split CS budget (H)'!$L$1,'Cumulative Cost Share Budget'!S292,0)</f>
        <v>0</v>
      </c>
      <c r="T293" s="2"/>
      <c r="U293" s="323">
        <f>IFERROR((E296+E297)/E295,0)</f>
        <v>0</v>
      </c>
      <c r="V293" s="323">
        <f t="shared" ref="V293:Y293" si="185">IFERROR((F296+F297)/F295,0)</f>
        <v>0</v>
      </c>
      <c r="W293" s="323">
        <f t="shared" si="185"/>
        <v>0</v>
      </c>
      <c r="X293" s="323">
        <f t="shared" si="185"/>
        <v>0</v>
      </c>
      <c r="Y293" s="323">
        <f t="shared" si="185"/>
        <v>0</v>
      </c>
    </row>
    <row r="294" spans="1:25" hidden="1">
      <c r="A294" s="493">
        <f>IF('Cumulative Cost Share Budget'!$L293='Split CS budget (H)'!$L$1,'Cumulative Cost Share Budget'!A293,0)</f>
        <v>0</v>
      </c>
      <c r="B294" s="545">
        <f>IF('Cumulative Cost Share Budget'!$L293='Split CS budget (H)'!$L$1,'Cumulative Cost Share Budget'!B293,0)</f>
        <v>0</v>
      </c>
      <c r="C294" s="480"/>
      <c r="D294" s="59" t="s">
        <v>15</v>
      </c>
      <c r="E294" s="52">
        <f>ROUND((N293+O293)*E293*Q293,0)</f>
        <v>0</v>
      </c>
      <c r="F294" s="52">
        <f>ROUND((N293+O293)*F293*Q293*Q294,0)</f>
        <v>0</v>
      </c>
      <c r="G294" s="52">
        <f>ROUND((N293+O293)*G293*Q293*Q294*Q295,0)</f>
        <v>0</v>
      </c>
      <c r="H294" s="52">
        <f>ROUND((N293+O293)*H293*Q293*Q294*Q295*Q296,0)</f>
        <v>0</v>
      </c>
      <c r="I294" s="52">
        <f>ROUND((N293+O293)*I293*Q293*Q294*Q295*Q296*Q297,0)</f>
        <v>0</v>
      </c>
      <c r="J294" s="158">
        <f>SUM(E294:I294)</f>
        <v>0</v>
      </c>
      <c r="M294" s="215"/>
      <c r="N294" s="56"/>
      <c r="O294" s="56"/>
      <c r="P294" s="56"/>
      <c r="Q294" s="211">
        <f>IF('Cumulative Cost Share Budget'!L293='Split CS budget (H)'!$L$1,'Cumulative Cost Share Budget'!Q293,0)</f>
        <v>0</v>
      </c>
      <c r="R294" s="212">
        <f>IF('Cumulative Cost Share Budget'!L293='Split CS budget (H)'!$L$1,'Cumulative Cost Share Budget'!R293,0)</f>
        <v>0</v>
      </c>
      <c r="S294" s="61">
        <f>IF('Cumulative Cost Share Budget'!L293='Split CS budget (H)'!$L$1,'Cumulative Cost Share Budget'!S293,0)</f>
        <v>0</v>
      </c>
      <c r="T294" s="16"/>
      <c r="U294" s="324"/>
      <c r="V294" s="324"/>
      <c r="W294" s="324"/>
      <c r="X294" s="324"/>
      <c r="Y294" s="324"/>
    </row>
    <row r="295" spans="1:25" hidden="1">
      <c r="A295" s="449"/>
      <c r="B295" s="486"/>
      <c r="C295" s="480"/>
      <c r="D295" s="59" t="s">
        <v>30</v>
      </c>
      <c r="E295" s="52">
        <f>ROUND(E294*$Q$2,0)</f>
        <v>0</v>
      </c>
      <c r="F295" s="52">
        <f t="shared" ref="F295:I295" si="186">ROUND(F294*$Q$2,0)</f>
        <v>0</v>
      </c>
      <c r="G295" s="52">
        <f t="shared" si="186"/>
        <v>0</v>
      </c>
      <c r="H295" s="52">
        <f t="shared" si="186"/>
        <v>0</v>
      </c>
      <c r="I295" s="52">
        <f t="shared" si="186"/>
        <v>0</v>
      </c>
      <c r="J295" s="158">
        <f>SUM(E295:I295)</f>
        <v>0</v>
      </c>
      <c r="M295" s="215"/>
      <c r="N295" s="56"/>
      <c r="O295" s="56"/>
      <c r="P295" s="56"/>
      <c r="Q295" s="211">
        <f>IF('Cumulative Cost Share Budget'!L294='Split CS budget (H)'!$L$1,'Cumulative Cost Share Budget'!Q294,0)</f>
        <v>0</v>
      </c>
      <c r="R295" s="212">
        <f>IF('Cumulative Cost Share Budget'!L294='Split CS budget (H)'!$L$1,'Cumulative Cost Share Budget'!R294,0)</f>
        <v>0</v>
      </c>
      <c r="S295" s="61">
        <f>IF('Cumulative Cost Share Budget'!L294='Split CS budget (H)'!$L$1,'Cumulative Cost Share Budget'!S294,0)</f>
        <v>0</v>
      </c>
      <c r="T295" s="16"/>
      <c r="U295" s="323"/>
      <c r="V295" s="323"/>
      <c r="W295" s="323"/>
      <c r="X295" s="323"/>
      <c r="Y295" s="323"/>
    </row>
    <row r="296" spans="1:25" ht="15" hidden="1">
      <c r="A296" s="449"/>
      <c r="B296" s="486"/>
      <c r="C296" s="480"/>
      <c r="D296" s="59" t="s">
        <v>29</v>
      </c>
      <c r="E296" s="170">
        <f>ROUND(R$5*E293,0)</f>
        <v>0</v>
      </c>
      <c r="F296" s="170">
        <f t="shared" ref="F296:I296" si="187">ROUND(S$5*F293,0)</f>
        <v>0</v>
      </c>
      <c r="G296" s="170">
        <f t="shared" si="187"/>
        <v>0</v>
      </c>
      <c r="H296" s="170">
        <f t="shared" si="187"/>
        <v>0</v>
      </c>
      <c r="I296" s="170">
        <f t="shared" si="187"/>
        <v>0</v>
      </c>
      <c r="J296" s="167">
        <f>SUM(E296:I296)</f>
        <v>0</v>
      </c>
      <c r="M296" s="215"/>
      <c r="N296" s="56"/>
      <c r="O296" s="56"/>
      <c r="P296" s="56"/>
      <c r="Q296" s="211">
        <f>IF('Cumulative Cost Share Budget'!L295='Split CS budget (H)'!$L$1,'Cumulative Cost Share Budget'!Q295,0)</f>
        <v>0</v>
      </c>
      <c r="R296" s="212">
        <f>IF('Cumulative Cost Share Budget'!L295='Split CS budget (H)'!$L$1,'Cumulative Cost Share Budget'!R295,0)</f>
        <v>0</v>
      </c>
      <c r="S296" s="61">
        <f>IF('Cumulative Cost Share Budget'!L295='Split CS budget (H)'!$L$1,'Cumulative Cost Share Budget'!S295,0)</f>
        <v>0</v>
      </c>
      <c r="T296" s="16"/>
      <c r="U296" s="324"/>
      <c r="V296" s="324"/>
      <c r="W296" s="324"/>
      <c r="X296" s="324"/>
      <c r="Y296" s="324"/>
    </row>
    <row r="297" spans="1:25" hidden="1">
      <c r="A297" s="449"/>
      <c r="B297" s="486"/>
      <c r="C297" s="480"/>
      <c r="D297" s="62" t="s">
        <v>178</v>
      </c>
      <c r="E297" s="171">
        <f>SUM(E295:E296)</f>
        <v>0</v>
      </c>
      <c r="F297" s="171">
        <f t="shared" ref="F297:I297" si="188">SUM(F295:F296)</f>
        <v>0</v>
      </c>
      <c r="G297" s="171">
        <f t="shared" si="188"/>
        <v>0</v>
      </c>
      <c r="H297" s="171">
        <f t="shared" si="188"/>
        <v>0</v>
      </c>
      <c r="I297" s="171">
        <f t="shared" si="188"/>
        <v>0</v>
      </c>
      <c r="J297" s="172">
        <f>SUM(J295:J296)</f>
        <v>0</v>
      </c>
      <c r="M297" s="215"/>
      <c r="N297" s="56"/>
      <c r="O297" s="56"/>
      <c r="P297" s="56"/>
      <c r="Q297" s="211">
        <f>IF('Cumulative Cost Share Budget'!L296='Split CS budget (H)'!$L$1,'Cumulative Cost Share Budget'!Q296,0)</f>
        <v>0</v>
      </c>
      <c r="R297" s="212">
        <f>IF('Cumulative Cost Share Budget'!L296='Split CS budget (H)'!$L$1,'Cumulative Cost Share Budget'!R296,0)</f>
        <v>0</v>
      </c>
      <c r="S297" s="61">
        <f>IF('Cumulative Cost Share Budget'!L296='Split CS budget (H)'!$L$1,'Cumulative Cost Share Budget'!S296,0)</f>
        <v>0</v>
      </c>
      <c r="T297" s="16"/>
      <c r="U297" s="323"/>
      <c r="V297" s="323"/>
      <c r="W297" s="323"/>
      <c r="X297" s="323"/>
      <c r="Y297" s="323"/>
    </row>
    <row r="298" spans="1:25" hidden="1">
      <c r="A298" s="449"/>
      <c r="B298" s="481"/>
      <c r="C298" s="480"/>
      <c r="D298" s="59"/>
      <c r="E298" s="16"/>
      <c r="F298" s="16"/>
      <c r="G298" s="16"/>
      <c r="H298" s="16"/>
      <c r="I298" s="16"/>
      <c r="J298" s="25"/>
      <c r="M298" s="215"/>
      <c r="N298" s="56"/>
      <c r="O298" s="56"/>
      <c r="P298" s="56"/>
      <c r="Q298" s="31"/>
      <c r="R298" s="56"/>
      <c r="S298" s="31"/>
      <c r="T298" s="16"/>
      <c r="U298" s="325"/>
      <c r="V298" s="326"/>
      <c r="W298" s="324"/>
      <c r="X298" s="324"/>
      <c r="Y298" s="324"/>
    </row>
    <row r="299" spans="1:25" hidden="1">
      <c r="A299" s="485">
        <f>IF('Cumulative Cost Share Budget'!$L298='Split CS budget (H)'!$L$1,'Cumulative Cost Share Budget'!A298,0)</f>
        <v>0</v>
      </c>
      <c r="B299" s="480">
        <f>IF('Cumulative Cost Share Budget'!$L298='Split CS budget (H)'!$L$1,'Cumulative Cost Share Budget'!B298,0)</f>
        <v>0</v>
      </c>
      <c r="C299" s="481"/>
      <c r="D299" s="33" t="s">
        <v>123</v>
      </c>
      <c r="E299" s="76">
        <f>ROUND($R299*$S299,6)</f>
        <v>0</v>
      </c>
      <c r="F299" s="76">
        <f>ROUND($R300*$S300,6)</f>
        <v>0</v>
      </c>
      <c r="G299" s="76">
        <f>ROUND($R301*$S301,6)</f>
        <v>0</v>
      </c>
      <c r="H299" s="76">
        <f>ROUND($R302*$S302,6)</f>
        <v>0</v>
      </c>
      <c r="I299" s="76">
        <f>ROUND($R303*$S303,6)</f>
        <v>0</v>
      </c>
      <c r="J299" s="46"/>
      <c r="M299" s="133">
        <f>IF('Cumulative Cost Share Budget'!L298='Split CS budget (H)'!$L$1,'Cumulative Cost Share Budget'!M298,0)</f>
        <v>0</v>
      </c>
      <c r="N299" s="214">
        <f>IF('Cumulative Cost Share Budget'!L298='Split CS budget (H)'!$L$1,'Cumulative Cost Share Budget'!N298,0)</f>
        <v>0</v>
      </c>
      <c r="O299" s="214">
        <f>IF('Cumulative Cost Share Budget'!$L298='Split CS budget (H)'!$L$1,'Cumulative Cost Share Budget'!O298,0)</f>
        <v>0</v>
      </c>
      <c r="P299" s="209">
        <f>IF('Cumulative Cost Share Budget'!L298='Split CS budget (H)'!$L$1,'Cumulative Cost Share Budget'!P298,0)</f>
        <v>0</v>
      </c>
      <c r="Q299" s="211">
        <f>IF('Cumulative Cost Share Budget'!L298='Split CS budget (H)'!$L$1,'Cumulative Cost Share Budget'!Q298,0)</f>
        <v>0</v>
      </c>
      <c r="R299" s="212">
        <f>IF('Cumulative Cost Share Budget'!L298='Split CS budget (H)'!$L$1,'Cumulative Cost Share Budget'!R298,0)</f>
        <v>0</v>
      </c>
      <c r="S299" s="61">
        <f>IF('Cumulative Cost Share Budget'!L298='Split CS budget (H)'!$L$1,'Cumulative Cost Share Budget'!S298,0)</f>
        <v>0</v>
      </c>
      <c r="T299" s="2"/>
      <c r="U299" s="323">
        <f>IFERROR((E302+E303)/E301,0)</f>
        <v>0</v>
      </c>
      <c r="V299" s="323">
        <f t="shared" ref="V299:Y299" si="189">IFERROR((F302+F303)/F301,0)</f>
        <v>0</v>
      </c>
      <c r="W299" s="323">
        <f t="shared" si="189"/>
        <v>0</v>
      </c>
      <c r="X299" s="323">
        <f t="shared" si="189"/>
        <v>0</v>
      </c>
      <c r="Y299" s="323">
        <f t="shared" si="189"/>
        <v>0</v>
      </c>
    </row>
    <row r="300" spans="1:25" hidden="1">
      <c r="A300" s="493">
        <f>IF('Cumulative Cost Share Budget'!$L299='Split CS budget (H)'!$L$1,'Cumulative Cost Share Budget'!A299,0)</f>
        <v>0</v>
      </c>
      <c r="B300" s="545">
        <f>IF('Cumulative Cost Share Budget'!$L299='Split CS budget (H)'!$L$1,'Cumulative Cost Share Budget'!B299,0)</f>
        <v>0</v>
      </c>
      <c r="C300" s="480"/>
      <c r="D300" s="59" t="s">
        <v>15</v>
      </c>
      <c r="E300" s="52">
        <f>ROUND((N299+O299)*E299*Q299,0)</f>
        <v>0</v>
      </c>
      <c r="F300" s="52">
        <f>ROUND((N299+O299)*F299*Q299*Q300,0)</f>
        <v>0</v>
      </c>
      <c r="G300" s="52">
        <f>ROUND((N299+O299)*G299*Q299*Q300*Q301,0)</f>
        <v>0</v>
      </c>
      <c r="H300" s="52">
        <f>ROUND((N299+O299)*H299*Q299*Q300*Q301*Q302,0)</f>
        <v>0</v>
      </c>
      <c r="I300" s="52">
        <f>ROUND((N299+O299)*I299*Q299*Q300*Q301*Q302*Q303,0)</f>
        <v>0</v>
      </c>
      <c r="J300" s="158">
        <f>SUM(E300:I300)</f>
        <v>0</v>
      </c>
      <c r="M300" s="215"/>
      <c r="N300" s="56"/>
      <c r="O300" s="56"/>
      <c r="P300" s="56"/>
      <c r="Q300" s="211">
        <f>IF('Cumulative Cost Share Budget'!L299='Split CS budget (H)'!$L$1,'Cumulative Cost Share Budget'!Q299,0)</f>
        <v>0</v>
      </c>
      <c r="R300" s="212">
        <f>IF('Cumulative Cost Share Budget'!L299='Split CS budget (H)'!$L$1,'Cumulative Cost Share Budget'!R299,0)</f>
        <v>0</v>
      </c>
      <c r="S300" s="61">
        <f>IF('Cumulative Cost Share Budget'!L299='Split CS budget (H)'!$L$1,'Cumulative Cost Share Budget'!S299,0)</f>
        <v>0</v>
      </c>
      <c r="T300" s="16"/>
      <c r="U300" s="324"/>
      <c r="V300" s="324"/>
      <c r="W300" s="324"/>
      <c r="X300" s="324"/>
      <c r="Y300" s="324"/>
    </row>
    <row r="301" spans="1:25" hidden="1">
      <c r="A301" s="449"/>
      <c r="B301" s="486"/>
      <c r="C301" s="480"/>
      <c r="D301" s="59" t="s">
        <v>30</v>
      </c>
      <c r="E301" s="52">
        <f>ROUND(E300*$Q$2,0)</f>
        <v>0</v>
      </c>
      <c r="F301" s="52">
        <f t="shared" ref="F301:I301" si="190">ROUND(F300*$Q$2,0)</f>
        <v>0</v>
      </c>
      <c r="G301" s="52">
        <f t="shared" si="190"/>
        <v>0</v>
      </c>
      <c r="H301" s="52">
        <f t="shared" si="190"/>
        <v>0</v>
      </c>
      <c r="I301" s="52">
        <f t="shared" si="190"/>
        <v>0</v>
      </c>
      <c r="J301" s="158">
        <f>SUM(E301:I301)</f>
        <v>0</v>
      </c>
      <c r="M301" s="215"/>
      <c r="N301" s="56"/>
      <c r="O301" s="56"/>
      <c r="P301" s="56"/>
      <c r="Q301" s="211">
        <f>IF('Cumulative Cost Share Budget'!L300='Split CS budget (H)'!$L$1,'Cumulative Cost Share Budget'!Q300,0)</f>
        <v>0</v>
      </c>
      <c r="R301" s="212">
        <f>IF('Cumulative Cost Share Budget'!L300='Split CS budget (H)'!$L$1,'Cumulative Cost Share Budget'!R300,0)</f>
        <v>0</v>
      </c>
      <c r="S301" s="61">
        <f>IF('Cumulative Cost Share Budget'!L300='Split CS budget (H)'!$L$1,'Cumulative Cost Share Budget'!S300,0)</f>
        <v>0</v>
      </c>
      <c r="T301" s="16"/>
      <c r="U301" s="323"/>
      <c r="V301" s="323"/>
      <c r="W301" s="323"/>
      <c r="X301" s="323"/>
      <c r="Y301" s="323"/>
    </row>
    <row r="302" spans="1:25" ht="15" hidden="1">
      <c r="A302" s="449"/>
      <c r="B302" s="486"/>
      <c r="C302" s="480"/>
      <c r="D302" s="59" t="s">
        <v>29</v>
      </c>
      <c r="E302" s="170">
        <f>ROUND(R$5*E299,0)</f>
        <v>0</v>
      </c>
      <c r="F302" s="170">
        <f t="shared" ref="F302:I302" si="191">ROUND(S$5*F299,0)</f>
        <v>0</v>
      </c>
      <c r="G302" s="170">
        <f t="shared" si="191"/>
        <v>0</v>
      </c>
      <c r="H302" s="170">
        <f t="shared" si="191"/>
        <v>0</v>
      </c>
      <c r="I302" s="170">
        <f t="shared" si="191"/>
        <v>0</v>
      </c>
      <c r="J302" s="167">
        <f>SUM(E302:I302)</f>
        <v>0</v>
      </c>
      <c r="M302" s="215"/>
      <c r="N302" s="56"/>
      <c r="O302" s="56"/>
      <c r="P302" s="56"/>
      <c r="Q302" s="211">
        <f>IF('Cumulative Cost Share Budget'!L301='Split CS budget (H)'!$L$1,'Cumulative Cost Share Budget'!Q301,0)</f>
        <v>0</v>
      </c>
      <c r="R302" s="212">
        <f>IF('Cumulative Cost Share Budget'!L301='Split CS budget (H)'!$L$1,'Cumulative Cost Share Budget'!R301,0)</f>
        <v>0</v>
      </c>
      <c r="S302" s="61">
        <f>IF('Cumulative Cost Share Budget'!L301='Split CS budget (H)'!$L$1,'Cumulative Cost Share Budget'!S301,0)</f>
        <v>0</v>
      </c>
      <c r="T302" s="16"/>
      <c r="U302" s="324"/>
      <c r="V302" s="324"/>
      <c r="W302" s="324"/>
      <c r="X302" s="324"/>
      <c r="Y302" s="324"/>
    </row>
    <row r="303" spans="1:25" hidden="1">
      <c r="A303" s="449"/>
      <c r="B303" s="486"/>
      <c r="C303" s="480"/>
      <c r="D303" s="62" t="s">
        <v>178</v>
      </c>
      <c r="E303" s="171">
        <f>SUM(E301:E302)</f>
        <v>0</v>
      </c>
      <c r="F303" s="171">
        <f t="shared" ref="F303:I303" si="192">SUM(F301:F302)</f>
        <v>0</v>
      </c>
      <c r="G303" s="171">
        <f t="shared" si="192"/>
        <v>0</v>
      </c>
      <c r="H303" s="171">
        <f t="shared" si="192"/>
        <v>0</v>
      </c>
      <c r="I303" s="171">
        <f t="shared" si="192"/>
        <v>0</v>
      </c>
      <c r="J303" s="172">
        <f>SUM(J301:J302)</f>
        <v>0</v>
      </c>
      <c r="M303" s="215"/>
      <c r="N303" s="56"/>
      <c r="O303" s="56"/>
      <c r="P303" s="56"/>
      <c r="Q303" s="211">
        <f>IF('Cumulative Cost Share Budget'!L302='Split CS budget (H)'!$L$1,'Cumulative Cost Share Budget'!Q302,0)</f>
        <v>0</v>
      </c>
      <c r="R303" s="212">
        <f>IF('Cumulative Cost Share Budget'!L302='Split CS budget (H)'!$L$1,'Cumulative Cost Share Budget'!R302,0)</f>
        <v>0</v>
      </c>
      <c r="S303" s="61">
        <f>IF('Cumulative Cost Share Budget'!L302='Split CS budget (H)'!$L$1,'Cumulative Cost Share Budget'!S302,0)</f>
        <v>0</v>
      </c>
      <c r="T303" s="16"/>
      <c r="U303" s="323"/>
      <c r="V303" s="323"/>
      <c r="W303" s="323"/>
      <c r="X303" s="323"/>
      <c r="Y303" s="323"/>
    </row>
    <row r="304" spans="1:25" hidden="1">
      <c r="A304" s="449"/>
      <c r="B304" s="481"/>
      <c r="C304" s="480"/>
      <c r="D304" s="59"/>
      <c r="E304" s="16"/>
      <c r="F304" s="16"/>
      <c r="G304" s="16"/>
      <c r="H304" s="16"/>
      <c r="I304" s="16"/>
      <c r="J304" s="25"/>
      <c r="M304" s="215"/>
      <c r="N304" s="56"/>
      <c r="O304" s="56"/>
      <c r="P304" s="56"/>
      <c r="Q304" s="31"/>
      <c r="R304" s="56"/>
      <c r="S304" s="31"/>
      <c r="T304" s="16"/>
      <c r="U304" s="325"/>
      <c r="V304" s="326"/>
      <c r="W304" s="324"/>
      <c r="X304" s="324"/>
      <c r="Y304" s="324"/>
    </row>
    <row r="305" spans="1:25" hidden="1">
      <c r="A305" s="485">
        <f>IF('Cumulative Cost Share Budget'!$L304='Split CS budget (H)'!$L$1,'Cumulative Cost Share Budget'!A304,0)</f>
        <v>0</v>
      </c>
      <c r="B305" s="480">
        <f>IF('Cumulative Cost Share Budget'!$L304='Split CS budget (H)'!$L$1,'Cumulative Cost Share Budget'!B304,0)</f>
        <v>0</v>
      </c>
      <c r="C305" s="481"/>
      <c r="D305" s="33" t="s">
        <v>123</v>
      </c>
      <c r="E305" s="76">
        <f>ROUND($R305*$S305,6)</f>
        <v>0</v>
      </c>
      <c r="F305" s="76">
        <f>ROUND($R306*$S306,6)</f>
        <v>0</v>
      </c>
      <c r="G305" s="76">
        <f>ROUND($R307*$S307,6)</f>
        <v>0</v>
      </c>
      <c r="H305" s="76">
        <f>ROUND($R308*$S308,6)</f>
        <v>0</v>
      </c>
      <c r="I305" s="76">
        <f>ROUND($R309*$S309,6)</f>
        <v>0</v>
      </c>
      <c r="J305" s="46"/>
      <c r="M305" s="133">
        <f>IF('Cumulative Cost Share Budget'!L304='Split CS budget (H)'!$L$1,'Cumulative Cost Share Budget'!M304,0)</f>
        <v>0</v>
      </c>
      <c r="N305" s="214">
        <f>IF('Cumulative Cost Share Budget'!L304='Split CS budget (H)'!$L$1,'Cumulative Cost Share Budget'!N304,0)</f>
        <v>0</v>
      </c>
      <c r="O305" s="214">
        <f>IF('Cumulative Cost Share Budget'!$L304='Split CS budget (H)'!$L$1,'Cumulative Cost Share Budget'!O304,0)</f>
        <v>0</v>
      </c>
      <c r="P305" s="209">
        <f>IF('Cumulative Cost Share Budget'!L304='Split CS budget (H)'!$L$1,'Cumulative Cost Share Budget'!P304,0)</f>
        <v>0</v>
      </c>
      <c r="Q305" s="211">
        <f>IF('Cumulative Cost Share Budget'!L304='Split CS budget (H)'!$L$1,'Cumulative Cost Share Budget'!Q304,0)</f>
        <v>0</v>
      </c>
      <c r="R305" s="212">
        <f>IF('Cumulative Cost Share Budget'!L304='Split CS budget (H)'!$L$1,'Cumulative Cost Share Budget'!R304,0)</f>
        <v>0</v>
      </c>
      <c r="S305" s="61">
        <f>IF('Cumulative Cost Share Budget'!L304='Split CS budget (H)'!$L$1,'Cumulative Cost Share Budget'!S304,0)</f>
        <v>0</v>
      </c>
      <c r="T305" s="2"/>
      <c r="U305" s="323">
        <f>IFERROR((E308+E309)/E307,0)</f>
        <v>0</v>
      </c>
      <c r="V305" s="323">
        <f t="shared" ref="V305:Y305" si="193">IFERROR((F308+F309)/F307,0)</f>
        <v>0</v>
      </c>
      <c r="W305" s="323">
        <f t="shared" si="193"/>
        <v>0</v>
      </c>
      <c r="X305" s="323">
        <f t="shared" si="193"/>
        <v>0</v>
      </c>
      <c r="Y305" s="323">
        <f t="shared" si="193"/>
        <v>0</v>
      </c>
    </row>
    <row r="306" spans="1:25" hidden="1">
      <c r="A306" s="493">
        <f>IF('Cumulative Cost Share Budget'!$L305='Split CS budget (H)'!$L$1,'Cumulative Cost Share Budget'!A305,0)</f>
        <v>0</v>
      </c>
      <c r="B306" s="545">
        <f>IF('Cumulative Cost Share Budget'!$L305='Split CS budget (H)'!$L$1,'Cumulative Cost Share Budget'!B305,0)</f>
        <v>0</v>
      </c>
      <c r="C306" s="480"/>
      <c r="D306" s="59" t="s">
        <v>15</v>
      </c>
      <c r="E306" s="52">
        <f>ROUND((N305+O305)*E305*Q305,0)</f>
        <v>0</v>
      </c>
      <c r="F306" s="52">
        <f>ROUND((N305+O305)*F305*Q305*Q306,0)</f>
        <v>0</v>
      </c>
      <c r="G306" s="52">
        <f>ROUND((N305+O305)*G305*Q305*Q306*Q307,0)</f>
        <v>0</v>
      </c>
      <c r="H306" s="52">
        <f>ROUND((N305+O305)*H305*Q305*Q306*Q307*Q308,0)</f>
        <v>0</v>
      </c>
      <c r="I306" s="52">
        <f>ROUND((N305+O305)*I305*Q305*Q306*Q307*Q308*Q309,0)</f>
        <v>0</v>
      </c>
      <c r="J306" s="158">
        <f>SUM(E306:I306)</f>
        <v>0</v>
      </c>
      <c r="M306" s="215"/>
      <c r="N306" s="56"/>
      <c r="O306" s="56"/>
      <c r="P306" s="56"/>
      <c r="Q306" s="211">
        <f>IF('Cumulative Cost Share Budget'!L305='Split CS budget (H)'!$L$1,'Cumulative Cost Share Budget'!Q305,0)</f>
        <v>0</v>
      </c>
      <c r="R306" s="212">
        <f>IF('Cumulative Cost Share Budget'!L305='Split CS budget (H)'!$L$1,'Cumulative Cost Share Budget'!R305,0)</f>
        <v>0</v>
      </c>
      <c r="S306" s="61">
        <f>IF('Cumulative Cost Share Budget'!L305='Split CS budget (H)'!$L$1,'Cumulative Cost Share Budget'!S305,0)</f>
        <v>0</v>
      </c>
      <c r="T306" s="16"/>
      <c r="U306" s="324"/>
      <c r="V306" s="324"/>
      <c r="W306" s="324"/>
      <c r="X306" s="324"/>
      <c r="Y306" s="324"/>
    </row>
    <row r="307" spans="1:25" hidden="1">
      <c r="A307" s="449"/>
      <c r="B307" s="486"/>
      <c r="C307" s="480"/>
      <c r="D307" s="59" t="s">
        <v>30</v>
      </c>
      <c r="E307" s="52">
        <f>ROUND(E306*$Q$2,0)</f>
        <v>0</v>
      </c>
      <c r="F307" s="52">
        <f t="shared" ref="F307:I307" si="194">ROUND(F306*$Q$2,0)</f>
        <v>0</v>
      </c>
      <c r="G307" s="52">
        <f t="shared" si="194"/>
        <v>0</v>
      </c>
      <c r="H307" s="52">
        <f t="shared" si="194"/>
        <v>0</v>
      </c>
      <c r="I307" s="52">
        <f t="shared" si="194"/>
        <v>0</v>
      </c>
      <c r="J307" s="158">
        <f>SUM(E307:I307)</f>
        <v>0</v>
      </c>
      <c r="M307" s="215"/>
      <c r="N307" s="56"/>
      <c r="O307" s="56"/>
      <c r="P307" s="56"/>
      <c r="Q307" s="211">
        <f>IF('Cumulative Cost Share Budget'!L306='Split CS budget (H)'!$L$1,'Cumulative Cost Share Budget'!Q306,0)</f>
        <v>0</v>
      </c>
      <c r="R307" s="212">
        <f>IF('Cumulative Cost Share Budget'!L306='Split CS budget (H)'!$L$1,'Cumulative Cost Share Budget'!R306,0)</f>
        <v>0</v>
      </c>
      <c r="S307" s="61">
        <f>IF('Cumulative Cost Share Budget'!L306='Split CS budget (H)'!$L$1,'Cumulative Cost Share Budget'!S306,0)</f>
        <v>0</v>
      </c>
      <c r="T307" s="16"/>
      <c r="U307" s="323"/>
      <c r="V307" s="323"/>
      <c r="W307" s="323"/>
      <c r="X307" s="323"/>
      <c r="Y307" s="323"/>
    </row>
    <row r="308" spans="1:25" ht="15" hidden="1">
      <c r="A308" s="449"/>
      <c r="B308" s="486"/>
      <c r="C308" s="480"/>
      <c r="D308" s="59" t="s">
        <v>29</v>
      </c>
      <c r="E308" s="170">
        <f>ROUND(R$5*E305,0)</f>
        <v>0</v>
      </c>
      <c r="F308" s="170">
        <f t="shared" ref="F308:I308" si="195">ROUND(S$5*F305,0)</f>
        <v>0</v>
      </c>
      <c r="G308" s="170">
        <f t="shared" si="195"/>
        <v>0</v>
      </c>
      <c r="H308" s="170">
        <f t="shared" si="195"/>
        <v>0</v>
      </c>
      <c r="I308" s="170">
        <f t="shared" si="195"/>
        <v>0</v>
      </c>
      <c r="J308" s="167">
        <f>SUM(E308:I308)</f>
        <v>0</v>
      </c>
      <c r="M308" s="215"/>
      <c r="N308" s="56"/>
      <c r="O308" s="56"/>
      <c r="P308" s="56"/>
      <c r="Q308" s="211">
        <f>IF('Cumulative Cost Share Budget'!L307='Split CS budget (H)'!$L$1,'Cumulative Cost Share Budget'!Q307,0)</f>
        <v>0</v>
      </c>
      <c r="R308" s="212">
        <f>IF('Cumulative Cost Share Budget'!L307='Split CS budget (H)'!$L$1,'Cumulative Cost Share Budget'!R307,0)</f>
        <v>0</v>
      </c>
      <c r="S308" s="61">
        <f>IF('Cumulative Cost Share Budget'!L307='Split CS budget (H)'!$L$1,'Cumulative Cost Share Budget'!S307,0)</f>
        <v>0</v>
      </c>
      <c r="T308" s="16"/>
      <c r="U308" s="324"/>
      <c r="V308" s="324"/>
      <c r="W308" s="324"/>
      <c r="X308" s="324"/>
      <c r="Y308" s="324"/>
    </row>
    <row r="309" spans="1:25" hidden="1">
      <c r="A309" s="449"/>
      <c r="B309" s="486"/>
      <c r="C309" s="480"/>
      <c r="D309" s="62" t="s">
        <v>178</v>
      </c>
      <c r="E309" s="171">
        <f>SUM(E307:E308)</f>
        <v>0</v>
      </c>
      <c r="F309" s="171">
        <f t="shared" ref="F309:I309" si="196">SUM(F307:F308)</f>
        <v>0</v>
      </c>
      <c r="G309" s="171">
        <f t="shared" si="196"/>
        <v>0</v>
      </c>
      <c r="H309" s="171">
        <f t="shared" si="196"/>
        <v>0</v>
      </c>
      <c r="I309" s="171">
        <f t="shared" si="196"/>
        <v>0</v>
      </c>
      <c r="J309" s="172">
        <f>SUM(J307:J308)</f>
        <v>0</v>
      </c>
      <c r="M309" s="215"/>
      <c r="N309" s="56"/>
      <c r="O309" s="56"/>
      <c r="P309" s="56"/>
      <c r="Q309" s="211">
        <f>IF('Cumulative Cost Share Budget'!L308='Split CS budget (H)'!$L$1,'Cumulative Cost Share Budget'!Q308,0)</f>
        <v>0</v>
      </c>
      <c r="R309" s="212">
        <f>IF('Cumulative Cost Share Budget'!L308='Split CS budget (H)'!$L$1,'Cumulative Cost Share Budget'!R308,0)</f>
        <v>0</v>
      </c>
      <c r="S309" s="61">
        <f>IF('Cumulative Cost Share Budget'!L308='Split CS budget (H)'!$L$1,'Cumulative Cost Share Budget'!S308,0)</f>
        <v>0</v>
      </c>
      <c r="T309" s="16"/>
      <c r="U309" s="323"/>
      <c r="V309" s="323"/>
      <c r="W309" s="323"/>
      <c r="X309" s="323"/>
      <c r="Y309" s="323"/>
    </row>
    <row r="310" spans="1:25" hidden="1">
      <c r="A310" s="449"/>
      <c r="B310" s="481"/>
      <c r="C310" s="480"/>
      <c r="D310" s="59"/>
      <c r="E310" s="16"/>
      <c r="F310" s="16"/>
      <c r="G310" s="16"/>
      <c r="H310" s="16"/>
      <c r="I310" s="16"/>
      <c r="J310" s="25"/>
      <c r="M310" s="215"/>
      <c r="N310" s="56"/>
      <c r="O310" s="56"/>
      <c r="P310" s="56"/>
      <c r="Q310" s="31"/>
      <c r="R310" s="56"/>
      <c r="S310" s="31"/>
      <c r="T310" s="16"/>
      <c r="U310" s="325"/>
      <c r="V310" s="326"/>
      <c r="W310" s="324"/>
      <c r="X310" s="324"/>
      <c r="Y310" s="324"/>
    </row>
    <row r="311" spans="1:25" hidden="1">
      <c r="A311" s="485">
        <f>IF('Cumulative Cost Share Budget'!$L310='Split CS budget (H)'!$L$1,'Cumulative Cost Share Budget'!A310,0)</f>
        <v>0</v>
      </c>
      <c r="B311" s="480">
        <f>IF('Cumulative Cost Share Budget'!$L310='Split CS budget (H)'!$L$1,'Cumulative Cost Share Budget'!B310,0)</f>
        <v>0</v>
      </c>
      <c r="C311" s="481"/>
      <c r="D311" s="33" t="s">
        <v>123</v>
      </c>
      <c r="E311" s="76">
        <f>ROUND($R311*$S311,6)</f>
        <v>0</v>
      </c>
      <c r="F311" s="76">
        <f>ROUND($R312*$S312,6)</f>
        <v>0</v>
      </c>
      <c r="G311" s="76">
        <f>ROUND($R313*$S313,6)</f>
        <v>0</v>
      </c>
      <c r="H311" s="76">
        <f>ROUND($R314*$S314,6)</f>
        <v>0</v>
      </c>
      <c r="I311" s="76">
        <f>ROUND($R315*$S315,6)</f>
        <v>0</v>
      </c>
      <c r="J311" s="46"/>
      <c r="M311" s="133">
        <f>IF('Cumulative Cost Share Budget'!L310='Split CS budget (H)'!$L$1,'Cumulative Cost Share Budget'!M310,0)</f>
        <v>0</v>
      </c>
      <c r="N311" s="214">
        <f>IF('Cumulative Cost Share Budget'!L310='Split CS budget (H)'!$L$1,'Cumulative Cost Share Budget'!N310,0)</f>
        <v>0</v>
      </c>
      <c r="O311" s="214">
        <f>IF('Cumulative Cost Share Budget'!$L310='Split CS budget (H)'!$L$1,'Cumulative Cost Share Budget'!O310,0)</f>
        <v>0</v>
      </c>
      <c r="P311" s="209">
        <f>IF('Cumulative Cost Share Budget'!L310='Split CS budget (H)'!$L$1,'Cumulative Cost Share Budget'!P310,0)</f>
        <v>0</v>
      </c>
      <c r="Q311" s="211">
        <f>IF('Cumulative Cost Share Budget'!L310='Split CS budget (H)'!$L$1,'Cumulative Cost Share Budget'!Q310,0)</f>
        <v>0</v>
      </c>
      <c r="R311" s="212">
        <f>IF('Cumulative Cost Share Budget'!L310='Split CS budget (H)'!$L$1,'Cumulative Cost Share Budget'!R310,0)</f>
        <v>0</v>
      </c>
      <c r="S311" s="61">
        <f>IF('Cumulative Cost Share Budget'!L310='Split CS budget (H)'!$L$1,'Cumulative Cost Share Budget'!S310,0)</f>
        <v>0</v>
      </c>
      <c r="T311" s="2"/>
      <c r="U311" s="323">
        <f>IFERROR((E314+E315)/E313,0)</f>
        <v>0</v>
      </c>
      <c r="V311" s="323">
        <f t="shared" ref="V311:Y311" si="197">IFERROR((F314+F315)/F313,0)</f>
        <v>0</v>
      </c>
      <c r="W311" s="323">
        <f t="shared" si="197"/>
        <v>0</v>
      </c>
      <c r="X311" s="323">
        <f t="shared" si="197"/>
        <v>0</v>
      </c>
      <c r="Y311" s="323">
        <f t="shared" si="197"/>
        <v>0</v>
      </c>
    </row>
    <row r="312" spans="1:25" hidden="1">
      <c r="A312" s="493">
        <f>IF('Cumulative Cost Share Budget'!$L311='Split CS budget (H)'!$L$1,'Cumulative Cost Share Budget'!A311,0)</f>
        <v>0</v>
      </c>
      <c r="B312" s="545">
        <f>IF('Cumulative Cost Share Budget'!$L311='Split CS budget (H)'!$L$1,'Cumulative Cost Share Budget'!B311,0)</f>
        <v>0</v>
      </c>
      <c r="C312" s="480"/>
      <c r="D312" s="59" t="s">
        <v>15</v>
      </c>
      <c r="E312" s="52">
        <f>ROUND((N311+O311)*E311*Q311,0)</f>
        <v>0</v>
      </c>
      <c r="F312" s="52">
        <f>ROUND((N311+O311)*F311*Q311*Q312,0)</f>
        <v>0</v>
      </c>
      <c r="G312" s="52">
        <f>ROUND((N311+O311)*G311*Q311*Q312*Q313,0)</f>
        <v>0</v>
      </c>
      <c r="H312" s="52">
        <f>ROUND((N311+O311)*H311*Q311*Q312*Q313*Q314,0)</f>
        <v>0</v>
      </c>
      <c r="I312" s="52">
        <f>ROUND((N311+O311)*I311*Q311*Q312*Q313*Q314*Q315,0)</f>
        <v>0</v>
      </c>
      <c r="J312" s="158">
        <f>SUM(E312:I312)</f>
        <v>0</v>
      </c>
      <c r="M312" s="215"/>
      <c r="N312" s="56"/>
      <c r="O312" s="56"/>
      <c r="P312" s="56"/>
      <c r="Q312" s="211">
        <f>IF('Cumulative Cost Share Budget'!L311='Split CS budget (H)'!$L$1,'Cumulative Cost Share Budget'!Q311,0)</f>
        <v>0</v>
      </c>
      <c r="R312" s="212">
        <f>IF('Cumulative Cost Share Budget'!L311='Split CS budget (H)'!$L$1,'Cumulative Cost Share Budget'!R311,0)</f>
        <v>0</v>
      </c>
      <c r="S312" s="61">
        <f>IF('Cumulative Cost Share Budget'!L311='Split CS budget (H)'!$L$1,'Cumulative Cost Share Budget'!S311,0)</f>
        <v>0</v>
      </c>
      <c r="T312" s="16"/>
      <c r="U312" s="324"/>
      <c r="V312" s="324"/>
      <c r="W312" s="324"/>
      <c r="X312" s="324"/>
      <c r="Y312" s="324"/>
    </row>
    <row r="313" spans="1:25" hidden="1">
      <c r="A313" s="449"/>
      <c r="B313" s="486"/>
      <c r="C313" s="480"/>
      <c r="D313" s="59" t="s">
        <v>30</v>
      </c>
      <c r="E313" s="52">
        <f>ROUND(E312*$Q$2,0)</f>
        <v>0</v>
      </c>
      <c r="F313" s="52">
        <f t="shared" ref="F313:I313" si="198">ROUND(F312*$Q$2,0)</f>
        <v>0</v>
      </c>
      <c r="G313" s="52">
        <f t="shared" si="198"/>
        <v>0</v>
      </c>
      <c r="H313" s="52">
        <f t="shared" si="198"/>
        <v>0</v>
      </c>
      <c r="I313" s="52">
        <f t="shared" si="198"/>
        <v>0</v>
      </c>
      <c r="J313" s="158">
        <f>SUM(E313:I313)</f>
        <v>0</v>
      </c>
      <c r="M313" s="215"/>
      <c r="N313" s="56"/>
      <c r="O313" s="56"/>
      <c r="P313" s="56"/>
      <c r="Q313" s="211">
        <f>IF('Cumulative Cost Share Budget'!L312='Split CS budget (H)'!$L$1,'Cumulative Cost Share Budget'!Q312,0)</f>
        <v>0</v>
      </c>
      <c r="R313" s="212">
        <f>IF('Cumulative Cost Share Budget'!L312='Split CS budget (H)'!$L$1,'Cumulative Cost Share Budget'!R312,0)</f>
        <v>0</v>
      </c>
      <c r="S313" s="61">
        <f>IF('Cumulative Cost Share Budget'!L312='Split CS budget (H)'!$L$1,'Cumulative Cost Share Budget'!S312,0)</f>
        <v>0</v>
      </c>
      <c r="T313" s="16"/>
      <c r="U313" s="323"/>
      <c r="V313" s="323"/>
      <c r="W313" s="323"/>
      <c r="X313" s="323"/>
      <c r="Y313" s="323"/>
    </row>
    <row r="314" spans="1:25" ht="15" hidden="1">
      <c r="A314" s="449"/>
      <c r="B314" s="486"/>
      <c r="C314" s="480"/>
      <c r="D314" s="59" t="s">
        <v>29</v>
      </c>
      <c r="E314" s="170">
        <f>ROUND(R$5*E311,0)</f>
        <v>0</v>
      </c>
      <c r="F314" s="170">
        <f t="shared" ref="F314:I314" si="199">ROUND(S$5*F311,0)</f>
        <v>0</v>
      </c>
      <c r="G314" s="170">
        <f t="shared" si="199"/>
        <v>0</v>
      </c>
      <c r="H314" s="170">
        <f t="shared" si="199"/>
        <v>0</v>
      </c>
      <c r="I314" s="170">
        <f t="shared" si="199"/>
        <v>0</v>
      </c>
      <c r="J314" s="167">
        <f>SUM(E314:I314)</f>
        <v>0</v>
      </c>
      <c r="M314" s="215"/>
      <c r="N314" s="56"/>
      <c r="O314" s="56"/>
      <c r="P314" s="56"/>
      <c r="Q314" s="211">
        <f>IF('Cumulative Cost Share Budget'!L313='Split CS budget (H)'!$L$1,'Cumulative Cost Share Budget'!Q313,0)</f>
        <v>0</v>
      </c>
      <c r="R314" s="212">
        <f>IF('Cumulative Cost Share Budget'!L313='Split CS budget (H)'!$L$1,'Cumulative Cost Share Budget'!R313,0)</f>
        <v>0</v>
      </c>
      <c r="S314" s="61">
        <f>IF('Cumulative Cost Share Budget'!L313='Split CS budget (H)'!$L$1,'Cumulative Cost Share Budget'!S313,0)</f>
        <v>0</v>
      </c>
      <c r="T314" s="16"/>
      <c r="U314" s="324"/>
      <c r="V314" s="324"/>
      <c r="W314" s="324"/>
      <c r="X314" s="324"/>
      <c r="Y314" s="324"/>
    </row>
    <row r="315" spans="1:25" hidden="1">
      <c r="A315" s="449"/>
      <c r="B315" s="486"/>
      <c r="C315" s="480"/>
      <c r="D315" s="62" t="s">
        <v>178</v>
      </c>
      <c r="E315" s="171">
        <f>SUM(E313:E314)</f>
        <v>0</v>
      </c>
      <c r="F315" s="171">
        <f t="shared" ref="F315:I315" si="200">SUM(F313:F314)</f>
        <v>0</v>
      </c>
      <c r="G315" s="171">
        <f t="shared" si="200"/>
        <v>0</v>
      </c>
      <c r="H315" s="171">
        <f t="shared" si="200"/>
        <v>0</v>
      </c>
      <c r="I315" s="171">
        <f t="shared" si="200"/>
        <v>0</v>
      </c>
      <c r="J315" s="172">
        <f>SUM(J313:J314)</f>
        <v>0</v>
      </c>
      <c r="M315" s="215"/>
      <c r="N315" s="56"/>
      <c r="O315" s="56"/>
      <c r="P315" s="56"/>
      <c r="Q315" s="211">
        <f>IF('Cumulative Cost Share Budget'!L314='Split CS budget (H)'!$L$1,'Cumulative Cost Share Budget'!Q314,0)</f>
        <v>0</v>
      </c>
      <c r="R315" s="212">
        <f>IF('Cumulative Cost Share Budget'!L314='Split CS budget (H)'!$L$1,'Cumulative Cost Share Budget'!R314,0)</f>
        <v>0</v>
      </c>
      <c r="S315" s="61">
        <f>IF('Cumulative Cost Share Budget'!L314='Split CS budget (H)'!$L$1,'Cumulative Cost Share Budget'!S314,0)</f>
        <v>0</v>
      </c>
      <c r="T315" s="16"/>
      <c r="U315" s="323"/>
      <c r="V315" s="323"/>
      <c r="W315" s="323"/>
      <c r="X315" s="323"/>
      <c r="Y315" s="323"/>
    </row>
    <row r="316" spans="1:25" hidden="1">
      <c r="A316" s="449"/>
      <c r="C316" s="76"/>
      <c r="D316" s="59"/>
      <c r="E316" s="16"/>
      <c r="F316" s="16"/>
      <c r="G316" s="16"/>
      <c r="H316" s="16"/>
      <c r="I316" s="16"/>
      <c r="J316" s="25"/>
      <c r="M316" s="2"/>
      <c r="N316" s="2"/>
      <c r="O316" s="2"/>
      <c r="P316" s="2"/>
      <c r="Q316" s="2"/>
      <c r="R316" s="4"/>
      <c r="S316" s="3"/>
      <c r="T316" s="16"/>
      <c r="U316" s="24"/>
      <c r="V316" s="24"/>
      <c r="W316" s="24"/>
      <c r="X316" s="24"/>
      <c r="Y316" s="24"/>
    </row>
    <row r="317" spans="1:25" ht="5.4" customHeight="1">
      <c r="A317" s="449"/>
      <c r="D317" s="21"/>
      <c r="E317" s="21"/>
      <c r="F317" s="21"/>
      <c r="G317" s="21"/>
      <c r="H317" s="21"/>
      <c r="I317" s="21"/>
      <c r="J317" s="61"/>
      <c r="S317" s="16"/>
    </row>
    <row r="318" spans="1:25">
      <c r="A318" s="487" t="s">
        <v>19</v>
      </c>
      <c r="B318" s="48"/>
      <c r="C318" s="48"/>
      <c r="D318" s="49"/>
      <c r="E318" s="164">
        <f>SUMIF($D$16:$D$317,"*Salary",E16:E317)</f>
        <v>0</v>
      </c>
      <c r="F318" s="164">
        <f t="shared" ref="F318:I318" si="201">SUMIF($D$16:$D$317,"*Salary",F16:F317)</f>
        <v>0</v>
      </c>
      <c r="G318" s="164">
        <f t="shared" si="201"/>
        <v>0</v>
      </c>
      <c r="H318" s="164">
        <f t="shared" si="201"/>
        <v>0</v>
      </c>
      <c r="I318" s="164">
        <f t="shared" si="201"/>
        <v>0</v>
      </c>
      <c r="J318" s="158">
        <f>SUM(E318:I318)</f>
        <v>0</v>
      </c>
      <c r="S318" s="3"/>
    </row>
    <row r="319" spans="1:25" ht="15">
      <c r="A319" s="47" t="s">
        <v>20</v>
      </c>
      <c r="B319" s="48"/>
      <c r="C319" s="48"/>
      <c r="D319" s="49"/>
      <c r="E319" s="166">
        <f>SUMIF(D18:D317,"*Total Fringe",E18:E317)</f>
        <v>0</v>
      </c>
      <c r="F319" s="166">
        <f>SUMIF($D$18:$D$317,"*Total Fringe",F18:F317)</f>
        <v>0</v>
      </c>
      <c r="G319" s="166">
        <f t="shared" ref="G319:I319" si="202">SUMIF($D$18:$D$317,"*Total Fringe",G18:G317)</f>
        <v>0</v>
      </c>
      <c r="H319" s="166">
        <f t="shared" si="202"/>
        <v>0</v>
      </c>
      <c r="I319" s="166">
        <f t="shared" si="202"/>
        <v>0</v>
      </c>
      <c r="J319" s="167">
        <f>SUM(E319:I319)</f>
        <v>0</v>
      </c>
      <c r="S319" s="3"/>
    </row>
    <row r="320" spans="1:25">
      <c r="A320" s="47" t="s">
        <v>21</v>
      </c>
      <c r="B320" s="48"/>
      <c r="C320" s="48"/>
      <c r="D320" s="49"/>
      <c r="E320" s="177">
        <f>SUM(E318:E319)</f>
        <v>0</v>
      </c>
      <c r="F320" s="177">
        <f t="shared" ref="F320:I320" si="203">SUM(F318:F319)</f>
        <v>0</v>
      </c>
      <c r="G320" s="177">
        <f t="shared" si="203"/>
        <v>0</v>
      </c>
      <c r="H320" s="177">
        <f t="shared" si="203"/>
        <v>0</v>
      </c>
      <c r="I320" s="177">
        <f t="shared" si="203"/>
        <v>0</v>
      </c>
      <c r="J320" s="158">
        <f>SUM(E320:I320)</f>
        <v>0</v>
      </c>
      <c r="U320" s="51"/>
      <c r="V320" s="51"/>
      <c r="W320" s="51"/>
      <c r="X320" s="51"/>
      <c r="Y320" s="51"/>
    </row>
    <row r="321" spans="1:25">
      <c r="A321" s="1"/>
      <c r="B321" s="53"/>
      <c r="C321" s="53"/>
      <c r="D321" s="57"/>
      <c r="E321" s="7"/>
      <c r="F321" s="7"/>
      <c r="G321" s="7"/>
      <c r="H321" s="7"/>
      <c r="I321" s="7"/>
      <c r="J321" s="44"/>
      <c r="U321" s="23"/>
      <c r="V321" s="14"/>
      <c r="W321" s="14"/>
      <c r="X321" s="14"/>
      <c r="Y321" s="14"/>
    </row>
    <row r="322" spans="1:25">
      <c r="A322" s="19" t="s">
        <v>22</v>
      </c>
      <c r="B322" s="68"/>
      <c r="C322" s="68"/>
      <c r="D322" s="45"/>
      <c r="J322" s="32"/>
      <c r="M322" s="53" t="s">
        <v>120</v>
      </c>
      <c r="N322" s="57" t="s">
        <v>79</v>
      </c>
      <c r="O322" s="57"/>
      <c r="P322" s="57" t="s">
        <v>249</v>
      </c>
      <c r="Q322" s="57" t="s">
        <v>109</v>
      </c>
      <c r="R322" s="57" t="s">
        <v>18</v>
      </c>
      <c r="S322" s="57"/>
      <c r="T322" s="57" t="s">
        <v>176</v>
      </c>
      <c r="U322" s="762" t="s">
        <v>118</v>
      </c>
      <c r="V322" s="762"/>
      <c r="W322" s="762"/>
      <c r="X322" s="762"/>
      <c r="Y322" s="762"/>
    </row>
    <row r="323" spans="1:25">
      <c r="A323" s="786" t="s">
        <v>422</v>
      </c>
      <c r="B323" s="786"/>
      <c r="C323" s="786"/>
      <c r="D323" s="786"/>
      <c r="E323" s="786"/>
      <c r="F323" s="786"/>
      <c r="G323" s="786"/>
      <c r="H323" s="786"/>
      <c r="I323" s="786"/>
      <c r="J323" s="786"/>
      <c r="M323" s="53"/>
      <c r="N323" s="57"/>
      <c r="O323" s="57"/>
      <c r="P323" s="57"/>
      <c r="Q323" s="57"/>
      <c r="R323" s="57"/>
      <c r="S323" s="57"/>
      <c r="T323" s="57"/>
      <c r="U323" s="373"/>
      <c r="V323" s="373"/>
      <c r="W323" s="373"/>
      <c r="X323" s="373"/>
      <c r="Y323" s="373"/>
    </row>
    <row r="324" spans="1:25">
      <c r="A324" s="53" t="s">
        <v>61</v>
      </c>
      <c r="B324" s="53" t="s">
        <v>62</v>
      </c>
      <c r="D324" s="45"/>
      <c r="E324" s="17" t="str">
        <f>E15</f>
        <v>Year 1</v>
      </c>
      <c r="F324" s="17" t="str">
        <f>F15</f>
        <v>Year 2</v>
      </c>
      <c r="G324" s="17" t="str">
        <f>G15</f>
        <v>Year 3</v>
      </c>
      <c r="H324" s="17" t="str">
        <f>H15</f>
        <v>Year 4</v>
      </c>
      <c r="I324" s="17" t="str">
        <f>I15</f>
        <v>Year 5</v>
      </c>
      <c r="J324" s="45" t="s">
        <v>1</v>
      </c>
      <c r="M324" s="68" t="s">
        <v>119</v>
      </c>
      <c r="N324" s="45" t="s">
        <v>15</v>
      </c>
      <c r="O324" s="45" t="s">
        <v>249</v>
      </c>
      <c r="P324" s="45" t="s">
        <v>102</v>
      </c>
      <c r="Q324" s="45" t="s">
        <v>110</v>
      </c>
      <c r="R324" s="45" t="s">
        <v>112</v>
      </c>
      <c r="S324" s="45" t="s">
        <v>102</v>
      </c>
      <c r="T324" s="45" t="s">
        <v>177</v>
      </c>
      <c r="U324" s="321" t="s">
        <v>31</v>
      </c>
      <c r="V324" s="322" t="s">
        <v>32</v>
      </c>
      <c r="W324" s="322" t="s">
        <v>33</v>
      </c>
      <c r="X324" s="322" t="s">
        <v>34</v>
      </c>
      <c r="Y324" s="322" t="s">
        <v>35</v>
      </c>
    </row>
    <row r="325" spans="1:25">
      <c r="A325" s="485">
        <f>IF('Cumulative Cost Share Budget'!$L324='Split CS budget (H)'!$L$1,'Cumulative Cost Share Budget'!A324,0)</f>
        <v>0</v>
      </c>
      <c r="B325" s="480">
        <f>IF('Cumulative Cost Share Budget'!$L324='Split CS budget (H)'!$L$1,'Cumulative Cost Share Budget'!B324,0)</f>
        <v>0</v>
      </c>
      <c r="C325" s="68"/>
      <c r="D325" s="33" t="s">
        <v>123</v>
      </c>
      <c r="E325" s="76">
        <f>ROUND($R325*$S325*T325,6)</f>
        <v>0</v>
      </c>
      <c r="F325" s="76">
        <f>ROUND($R326*$S326*T326,6)</f>
        <v>0</v>
      </c>
      <c r="G325" s="76">
        <f>ROUND($R327*$S327*T327,6)</f>
        <v>0</v>
      </c>
      <c r="H325" s="76">
        <f>ROUND($R328*$S328*T328,6)</f>
        <v>0</v>
      </c>
      <c r="I325" s="76">
        <f>ROUND($R329*$S329*T329,6)</f>
        <v>0</v>
      </c>
      <c r="J325" s="45"/>
      <c r="M325" s="133">
        <f>IF('Cumulative Cost Share Budget'!L324='Split CS budget (H)'!$L$1,'Cumulative Cost Share Budget'!M324,0)</f>
        <v>0</v>
      </c>
      <c r="N325" s="214">
        <f>IF('Cumulative Cost Share Budget'!L324='Split CS budget (H)'!$L$1,'Cumulative Cost Share Budget'!N324,0)</f>
        <v>0</v>
      </c>
      <c r="O325" s="214">
        <f>IF('Cumulative Cost Share Budget'!$L324='Split CS budget (H)'!$L$1,'Cumulative Cost Share Budget'!O324,0)</f>
        <v>0</v>
      </c>
      <c r="P325" s="209">
        <f>IF('Cumulative Cost Share Budget'!L324='Split CS budget (H)'!$L$1,'Cumulative Cost Share Budget'!P324,0)</f>
        <v>0</v>
      </c>
      <c r="Q325" s="211">
        <f>IF('Cumulative Cost Share Budget'!L324='Split CS budget (H)'!$L$1,'Cumulative Cost Share Budget'!Q324,0)</f>
        <v>0</v>
      </c>
      <c r="R325" s="212">
        <f>IF('Cumulative Cost Share Budget'!L324='Split CS budget (H)'!$L$1,'Cumulative Cost Share Budget'!R324,0)</f>
        <v>0</v>
      </c>
      <c r="S325" s="61">
        <f>IF('Cumulative Cost Share Budget'!L324='Split CS budget (H)'!$L$1,'Cumulative Cost Share Budget'!S324,0)</f>
        <v>0</v>
      </c>
      <c r="T325" s="211">
        <f>IF('Cumulative Cost Share Budget'!L324='Split CS budget (H)'!$L$1,'Cumulative Cost Share Budget'!T324,0)</f>
        <v>0</v>
      </c>
      <c r="U325" s="323">
        <f>IFERROR((E328+E329)/E327,0)</f>
        <v>0</v>
      </c>
      <c r="V325" s="323">
        <f t="shared" ref="V325:Y325" si="204">IFERROR((F328+F329)/F327,0)</f>
        <v>0</v>
      </c>
      <c r="W325" s="323">
        <f t="shared" si="204"/>
        <v>0</v>
      </c>
      <c r="X325" s="323">
        <f t="shared" si="204"/>
        <v>0</v>
      </c>
      <c r="Y325" s="323">
        <f t="shared" si="204"/>
        <v>0</v>
      </c>
    </row>
    <row r="326" spans="1:25">
      <c r="A326" s="493">
        <f>IF('Cumulative Cost Share Budget'!$L325='Split CS budget (H)'!$L$1,'Cumulative Cost Share Budget'!A325,0)</f>
        <v>0</v>
      </c>
      <c r="B326" s="545">
        <f>IF('Cumulative Cost Share Budget'!$L325='Split CS budget (H)'!$L$1,'Cumulative Cost Share Budget'!B325,0)</f>
        <v>0</v>
      </c>
      <c r="C326" s="68"/>
      <c r="D326" s="33" t="s">
        <v>179</v>
      </c>
      <c r="E326" s="21">
        <f>T325</f>
        <v>0</v>
      </c>
      <c r="F326" s="21">
        <f>T326</f>
        <v>0</v>
      </c>
      <c r="G326" s="21">
        <f>T327</f>
        <v>0</v>
      </c>
      <c r="H326" s="21">
        <f>T328</f>
        <v>0</v>
      </c>
      <c r="I326" s="21">
        <f>T329</f>
        <v>0</v>
      </c>
      <c r="J326" s="45"/>
      <c r="M326" s="215"/>
      <c r="N326" s="56"/>
      <c r="O326" s="56"/>
      <c r="P326" s="56"/>
      <c r="Q326" s="211">
        <f>IF('Cumulative Cost Share Budget'!L325='Split CS budget (H)'!$L$1,'Cumulative Cost Share Budget'!Q325,0)</f>
        <v>0</v>
      </c>
      <c r="R326" s="212">
        <f>IF('Cumulative Cost Share Budget'!L325='Split CS budget (H)'!$L$1,'Cumulative Cost Share Budget'!R325,0)</f>
        <v>0</v>
      </c>
      <c r="S326" s="61">
        <f>IF('Cumulative Cost Share Budget'!L325='Split CS budget (H)'!$L$1,'Cumulative Cost Share Budget'!S325,0)</f>
        <v>0</v>
      </c>
      <c r="T326" s="211">
        <f>IF('Cumulative Cost Share Budget'!L325='Split CS budget (H)'!$L$1,'Cumulative Cost Share Budget'!T325,0)</f>
        <v>0</v>
      </c>
      <c r="U326" s="323"/>
      <c r="V326" s="323"/>
      <c r="W326" s="323"/>
      <c r="X326" s="323"/>
      <c r="Y326" s="323"/>
    </row>
    <row r="327" spans="1:25">
      <c r="A327" s="449"/>
      <c r="C327" s="76"/>
      <c r="D327" s="59" t="s">
        <v>15</v>
      </c>
      <c r="E327" s="52">
        <f>ROUND((N325+O325)*E325*Q325,0)</f>
        <v>0</v>
      </c>
      <c r="F327" s="52">
        <f>ROUND((N325+O325)*F325*Q325*Q326,0)</f>
        <v>0</v>
      </c>
      <c r="G327" s="52">
        <f>ROUND((N325+O325)*G325*Q325*Q326*Q327,0)</f>
        <v>0</v>
      </c>
      <c r="H327" s="52">
        <f>ROUND((N325+O325)*H325*Q325*Q326*Q327*Q328,0)</f>
        <v>0</v>
      </c>
      <c r="I327" s="52">
        <f>ROUND((N325+O325)*I325*Q325*Q326*Q327*Q328*Q329,0)</f>
        <v>0</v>
      </c>
      <c r="J327" s="158">
        <f>SUM(E327:I327)</f>
        <v>0</v>
      </c>
      <c r="M327" s="215"/>
      <c r="N327" s="56"/>
      <c r="O327" s="56"/>
      <c r="P327" s="56"/>
      <c r="Q327" s="211">
        <f>IF('Cumulative Cost Share Budget'!L326='Split CS budget (H)'!$L$1,'Cumulative Cost Share Budget'!Q326,0)</f>
        <v>0</v>
      </c>
      <c r="R327" s="212">
        <f>IF('Cumulative Cost Share Budget'!L326='Split CS budget (H)'!$L$1,'Cumulative Cost Share Budget'!R326,0)</f>
        <v>0</v>
      </c>
      <c r="S327" s="61">
        <f>IF('Cumulative Cost Share Budget'!L326='Split CS budget (H)'!$L$1,'Cumulative Cost Share Budget'!S326,0)</f>
        <v>0</v>
      </c>
      <c r="T327" s="211">
        <f>IF('Cumulative Cost Share Budget'!L326='Split CS budget (H)'!$L$1,'Cumulative Cost Share Budget'!T326,0)</f>
        <v>0</v>
      </c>
      <c r="U327" s="324"/>
      <c r="V327" s="324"/>
      <c r="W327" s="324"/>
      <c r="X327" s="324"/>
      <c r="Y327" s="324"/>
    </row>
    <row r="328" spans="1:25">
      <c r="A328" s="449"/>
      <c r="B328" s="77"/>
      <c r="C328" s="76"/>
      <c r="D328" s="59" t="s">
        <v>30</v>
      </c>
      <c r="E328" s="52">
        <f>ROUND(E327*$Q$2,0)</f>
        <v>0</v>
      </c>
      <c r="F328" s="52">
        <f t="shared" ref="F328:I328" si="205">ROUND(F327*$Q$2,0)</f>
        <v>0</v>
      </c>
      <c r="G328" s="52">
        <f t="shared" si="205"/>
        <v>0</v>
      </c>
      <c r="H328" s="52">
        <f t="shared" si="205"/>
        <v>0</v>
      </c>
      <c r="I328" s="52">
        <f t="shared" si="205"/>
        <v>0</v>
      </c>
      <c r="J328" s="158">
        <f>SUM(E328:I328)</f>
        <v>0</v>
      </c>
      <c r="M328" s="215"/>
      <c r="N328" s="56"/>
      <c r="O328" s="56"/>
      <c r="P328" s="56"/>
      <c r="Q328" s="211">
        <f>IF('Cumulative Cost Share Budget'!L327='Split CS budget (H)'!$L$1,'Cumulative Cost Share Budget'!Q327,0)</f>
        <v>0</v>
      </c>
      <c r="R328" s="212">
        <f>IF('Cumulative Cost Share Budget'!L327='Split CS budget (H)'!$L$1,'Cumulative Cost Share Budget'!R327,0)</f>
        <v>0</v>
      </c>
      <c r="S328" s="61">
        <f>IF('Cumulative Cost Share Budget'!L327='Split CS budget (H)'!$L$1,'Cumulative Cost Share Budget'!S327,0)</f>
        <v>0</v>
      </c>
      <c r="T328" s="211">
        <f>IF('Cumulative Cost Share Budget'!L327='Split CS budget (H)'!$L$1,'Cumulative Cost Share Budget'!T327,0)</f>
        <v>0</v>
      </c>
      <c r="U328" s="323"/>
      <c r="V328" s="323"/>
      <c r="W328" s="323"/>
      <c r="X328" s="323"/>
      <c r="Y328" s="323"/>
    </row>
    <row r="329" spans="1:25" ht="15">
      <c r="A329" s="449"/>
      <c r="B329" s="77"/>
      <c r="C329" s="76"/>
      <c r="D329" s="59" t="s">
        <v>29</v>
      </c>
      <c r="E329" s="170">
        <f>ROUND(R$5*E325,0)</f>
        <v>0</v>
      </c>
      <c r="F329" s="170">
        <f t="shared" ref="F329:I329" si="206">ROUND(S$5*F325,0)</f>
        <v>0</v>
      </c>
      <c r="G329" s="170">
        <f t="shared" si="206"/>
        <v>0</v>
      </c>
      <c r="H329" s="170">
        <f t="shared" si="206"/>
        <v>0</v>
      </c>
      <c r="I329" s="170">
        <f t="shared" si="206"/>
        <v>0</v>
      </c>
      <c r="J329" s="167">
        <f>SUM(E329:I329)</f>
        <v>0</v>
      </c>
      <c r="M329" s="215"/>
      <c r="N329" s="56"/>
      <c r="O329" s="56"/>
      <c r="P329" s="56"/>
      <c r="Q329" s="211">
        <f>IF('Cumulative Cost Share Budget'!L328='Split CS budget (H)'!$L$1,'Cumulative Cost Share Budget'!Q328,0)</f>
        <v>0</v>
      </c>
      <c r="R329" s="212">
        <f>IF('Cumulative Cost Share Budget'!L328='Split CS budget (H)'!$L$1,'Cumulative Cost Share Budget'!R328,0)</f>
        <v>0</v>
      </c>
      <c r="S329" s="61">
        <f>IF('Cumulative Cost Share Budget'!L328='Split CS budget (H)'!$L$1,'Cumulative Cost Share Budget'!S328,0)</f>
        <v>0</v>
      </c>
      <c r="T329" s="211">
        <f>IF('Cumulative Cost Share Budget'!L328='Split CS budget (H)'!$L$1,'Cumulative Cost Share Budget'!T328,0)</f>
        <v>0</v>
      </c>
      <c r="U329" s="323"/>
      <c r="V329" s="323"/>
      <c r="W329" s="323"/>
      <c r="X329" s="323"/>
      <c r="Y329" s="323"/>
    </row>
    <row r="330" spans="1:25">
      <c r="A330" s="449"/>
      <c r="B330" s="77"/>
      <c r="C330" s="76"/>
      <c r="D330" s="62" t="s">
        <v>178</v>
      </c>
      <c r="E330" s="171">
        <f>SUM(E328:E329)</f>
        <v>0</v>
      </c>
      <c r="F330" s="171">
        <f t="shared" ref="F330:I330" si="207">SUM(F328:F329)</f>
        <v>0</v>
      </c>
      <c r="G330" s="171">
        <f t="shared" si="207"/>
        <v>0</v>
      </c>
      <c r="H330" s="171">
        <f t="shared" si="207"/>
        <v>0</v>
      </c>
      <c r="I330" s="171">
        <f t="shared" si="207"/>
        <v>0</v>
      </c>
      <c r="J330" s="172">
        <f>SUM(J328:J329)</f>
        <v>0</v>
      </c>
      <c r="M330" s="215"/>
      <c r="N330" s="56"/>
      <c r="O330" s="56"/>
      <c r="P330" s="56"/>
      <c r="Q330" s="59"/>
      <c r="R330" s="216"/>
      <c r="S330" s="61"/>
      <c r="T330" s="59"/>
      <c r="U330" s="323"/>
      <c r="V330" s="323"/>
      <c r="W330" s="323"/>
      <c r="X330" s="323"/>
      <c r="Y330" s="323"/>
    </row>
    <row r="331" spans="1:25" hidden="1">
      <c r="A331" s="449"/>
      <c r="B331" s="77"/>
      <c r="C331" s="76"/>
      <c r="D331" s="59"/>
      <c r="E331" s="16"/>
      <c r="F331" s="16"/>
      <c r="G331" s="16"/>
      <c r="H331" s="16"/>
      <c r="I331" s="16"/>
      <c r="J331" s="25"/>
      <c r="M331" s="215"/>
      <c r="N331" s="56"/>
      <c r="O331" s="56"/>
      <c r="P331" s="56"/>
      <c r="Q331" s="33"/>
      <c r="R331" s="56"/>
      <c r="S331" s="33"/>
      <c r="T331" s="213"/>
      <c r="U331" s="325"/>
      <c r="V331" s="326"/>
      <c r="W331" s="324"/>
      <c r="X331" s="324"/>
      <c r="Y331" s="324"/>
    </row>
    <row r="332" spans="1:25" hidden="1">
      <c r="A332" s="485">
        <f>IF('Cumulative Cost Share Budget'!$L331='Split CS budget (H)'!$L$1,'Cumulative Cost Share Budget'!A331,0)</f>
        <v>0</v>
      </c>
      <c r="B332" s="480">
        <f>IF('Cumulative Cost Share Budget'!$L331='Split CS budget (H)'!$L$1,'Cumulative Cost Share Budget'!B331,0)</f>
        <v>0</v>
      </c>
      <c r="D332" s="33" t="s">
        <v>123</v>
      </c>
      <c r="E332" s="76">
        <f>ROUND($R332*$S332*T332,6)</f>
        <v>0</v>
      </c>
      <c r="F332" s="76">
        <f>ROUND($R333*$S333*T333,6)</f>
        <v>0</v>
      </c>
      <c r="G332" s="76">
        <f>ROUND($R334*$S334*T334,6)</f>
        <v>0</v>
      </c>
      <c r="H332" s="76">
        <f>ROUND($R335*$S335*T335,6)</f>
        <v>0</v>
      </c>
      <c r="I332" s="76">
        <f>ROUND($R336*$S336*T336,6)</f>
        <v>0</v>
      </c>
      <c r="J332" s="45"/>
      <c r="M332" s="133">
        <f>IF('Cumulative Cost Share Budget'!L331='Split CS budget (H)'!$L$1,'Cumulative Cost Share Budget'!M331,0)</f>
        <v>0</v>
      </c>
      <c r="N332" s="214">
        <f>IF('Cumulative Cost Share Budget'!L331='Split CS budget (H)'!$L$1,'Cumulative Cost Share Budget'!N331,0)</f>
        <v>0</v>
      </c>
      <c r="O332" s="214">
        <f>IF('Cumulative Cost Share Budget'!$L331='Split CS budget (H)'!$L$1,'Cumulative Cost Share Budget'!O331,0)</f>
        <v>0</v>
      </c>
      <c r="P332" s="209">
        <f>IF('Cumulative Cost Share Budget'!L331='Split CS budget (H)'!$L$1,'Cumulative Cost Share Budget'!P331,0)</f>
        <v>0</v>
      </c>
      <c r="Q332" s="211">
        <f>IF('Cumulative Cost Share Budget'!L331='Split CS budget (H)'!$L$1,'Cumulative Cost Share Budget'!Q331,0)</f>
        <v>0</v>
      </c>
      <c r="R332" s="212">
        <f>IF('Cumulative Cost Share Budget'!L331='Split CS budget (H)'!$L$1,'Cumulative Cost Share Budget'!R331,0)</f>
        <v>0</v>
      </c>
      <c r="S332" s="61">
        <f>IF('Cumulative Cost Share Budget'!L331='Split CS budget (H)'!$L$1,'Cumulative Cost Share Budget'!S331,0)</f>
        <v>0</v>
      </c>
      <c r="T332" s="211">
        <f>IF('Cumulative Cost Share Budget'!L331='Split CS budget (H)'!$L$1,'Cumulative Cost Share Budget'!T331,0)</f>
        <v>0</v>
      </c>
      <c r="U332" s="323">
        <f>IFERROR((E335+E336)/E334,0)</f>
        <v>0</v>
      </c>
      <c r="V332" s="323">
        <f t="shared" ref="V332:Y332" si="208">IFERROR((F335+F336)/F334,0)</f>
        <v>0</v>
      </c>
      <c r="W332" s="323">
        <f t="shared" si="208"/>
        <v>0</v>
      </c>
      <c r="X332" s="323">
        <f t="shared" si="208"/>
        <v>0</v>
      </c>
      <c r="Y332" s="323">
        <f t="shared" si="208"/>
        <v>0</v>
      </c>
    </row>
    <row r="333" spans="1:25" hidden="1">
      <c r="A333" s="493">
        <f>IF('Cumulative Cost Share Budget'!$L332='Split CS budget (H)'!$L$1,'Cumulative Cost Share Budget'!A332,0)</f>
        <v>0</v>
      </c>
      <c r="B333" s="545">
        <f>IF('Cumulative Cost Share Budget'!$L332='Split CS budget (H)'!$L$1,'Cumulative Cost Share Budget'!B332,0)</f>
        <v>0</v>
      </c>
      <c r="D333" s="33" t="s">
        <v>179</v>
      </c>
      <c r="E333" s="21">
        <f>T332</f>
        <v>0</v>
      </c>
      <c r="F333" s="21">
        <f>T333</f>
        <v>0</v>
      </c>
      <c r="G333" s="21">
        <f>T334</f>
        <v>0</v>
      </c>
      <c r="H333" s="21">
        <f>T335</f>
        <v>0</v>
      </c>
      <c r="I333" s="21">
        <f>T336</f>
        <v>0</v>
      </c>
      <c r="J333" s="149"/>
      <c r="M333" s="215"/>
      <c r="N333" s="56"/>
      <c r="O333" s="56"/>
      <c r="P333" s="56"/>
      <c r="Q333" s="211">
        <f>IF('Cumulative Cost Share Budget'!L332='Split CS budget (H)'!$L$1,'Cumulative Cost Share Budget'!Q332,0)</f>
        <v>0</v>
      </c>
      <c r="R333" s="212">
        <f>IF('Cumulative Cost Share Budget'!L332='Split CS budget (H)'!$L$1,'Cumulative Cost Share Budget'!R332,0)</f>
        <v>0</v>
      </c>
      <c r="S333" s="61">
        <f>IF('Cumulative Cost Share Budget'!L332='Split CS budget (H)'!$L$1,'Cumulative Cost Share Budget'!S332,0)</f>
        <v>0</v>
      </c>
      <c r="T333" s="211">
        <f>IF('Cumulative Cost Share Budget'!L332='Split CS budget (H)'!$L$1,'Cumulative Cost Share Budget'!T332,0)</f>
        <v>0</v>
      </c>
      <c r="U333" s="323"/>
      <c r="V333" s="323"/>
      <c r="W333" s="323"/>
      <c r="X333" s="323"/>
      <c r="Y333" s="323"/>
    </row>
    <row r="334" spans="1:25" hidden="1">
      <c r="A334" s="449"/>
      <c r="C334" s="76"/>
      <c r="D334" s="59" t="s">
        <v>15</v>
      </c>
      <c r="E334" s="52">
        <f>ROUND((N332+O332)*E332*Q332,0)</f>
        <v>0</v>
      </c>
      <c r="F334" s="52">
        <f>ROUND((N332+O332)*F332*Q332*Q333,0)</f>
        <v>0</v>
      </c>
      <c r="G334" s="52">
        <f>ROUND((N332+O332)*G332*Q332*Q333*Q334,0)</f>
        <v>0</v>
      </c>
      <c r="H334" s="52">
        <f>ROUND((N332+O332)*H332*Q332*Q333*Q334*Q335,0)</f>
        <v>0</v>
      </c>
      <c r="I334" s="52">
        <f>ROUND((N332+O332)*I332*Q332*Q333*Q334*Q335*Q336,0)</f>
        <v>0</v>
      </c>
      <c r="J334" s="158">
        <f>SUM(E334:I334)</f>
        <v>0</v>
      </c>
      <c r="M334" s="215"/>
      <c r="N334" s="56"/>
      <c r="O334" s="56"/>
      <c r="P334" s="56"/>
      <c r="Q334" s="211">
        <f>IF('Cumulative Cost Share Budget'!L333='Split CS budget (H)'!$L$1,'Cumulative Cost Share Budget'!Q333,0)</f>
        <v>0</v>
      </c>
      <c r="R334" s="212">
        <f>IF('Cumulative Cost Share Budget'!L333='Split CS budget (H)'!$L$1,'Cumulative Cost Share Budget'!R333,0)</f>
        <v>0</v>
      </c>
      <c r="S334" s="61">
        <f>IF('Cumulative Cost Share Budget'!L333='Split CS budget (H)'!$L$1,'Cumulative Cost Share Budget'!S333,0)</f>
        <v>0</v>
      </c>
      <c r="T334" s="211">
        <f>IF('Cumulative Cost Share Budget'!L333='Split CS budget (H)'!$L$1,'Cumulative Cost Share Budget'!T333,0)</f>
        <v>0</v>
      </c>
      <c r="U334" s="324"/>
      <c r="V334" s="324"/>
      <c r="W334" s="324"/>
      <c r="X334" s="324"/>
      <c r="Y334" s="324"/>
    </row>
    <row r="335" spans="1:25" hidden="1">
      <c r="A335" s="449"/>
      <c r="B335" s="77"/>
      <c r="C335" s="76"/>
      <c r="D335" s="59" t="s">
        <v>30</v>
      </c>
      <c r="E335" s="52">
        <f>ROUND(E334*$Q$2,0)</f>
        <v>0</v>
      </c>
      <c r="F335" s="52">
        <f t="shared" ref="F335:I335" si="209">ROUND(F334*$Q$2,0)</f>
        <v>0</v>
      </c>
      <c r="G335" s="52">
        <f t="shared" si="209"/>
        <v>0</v>
      </c>
      <c r="H335" s="52">
        <f t="shared" si="209"/>
        <v>0</v>
      </c>
      <c r="I335" s="52">
        <f t="shared" si="209"/>
        <v>0</v>
      </c>
      <c r="J335" s="158">
        <f>SUM(E335:I335)</f>
        <v>0</v>
      </c>
      <c r="M335" s="215"/>
      <c r="N335" s="56"/>
      <c r="O335" s="56"/>
      <c r="P335" s="56"/>
      <c r="Q335" s="211">
        <f>IF('Cumulative Cost Share Budget'!L334='Split CS budget (H)'!$L$1,'Cumulative Cost Share Budget'!Q334,0)</f>
        <v>0</v>
      </c>
      <c r="R335" s="212">
        <f>IF('Cumulative Cost Share Budget'!L334='Split CS budget (H)'!$L$1,'Cumulative Cost Share Budget'!R334,0)</f>
        <v>0</v>
      </c>
      <c r="S335" s="61">
        <f>IF('Cumulative Cost Share Budget'!L334='Split CS budget (H)'!$L$1,'Cumulative Cost Share Budget'!S334,0)</f>
        <v>0</v>
      </c>
      <c r="T335" s="211">
        <f>IF('Cumulative Cost Share Budget'!L334='Split CS budget (H)'!$L$1,'Cumulative Cost Share Budget'!T334,0)</f>
        <v>0</v>
      </c>
      <c r="U335" s="323"/>
      <c r="V335" s="323"/>
      <c r="W335" s="323"/>
      <c r="X335" s="323"/>
      <c r="Y335" s="323"/>
    </row>
    <row r="336" spans="1:25" ht="15" hidden="1">
      <c r="A336" s="449"/>
      <c r="B336" s="77"/>
      <c r="C336" s="76"/>
      <c r="D336" s="59" t="s">
        <v>29</v>
      </c>
      <c r="E336" s="170">
        <f>ROUND(R$5*E332,0)</f>
        <v>0</v>
      </c>
      <c r="F336" s="170">
        <f t="shared" ref="F336:I336" si="210">ROUND(S$5*F332,0)</f>
        <v>0</v>
      </c>
      <c r="G336" s="170">
        <f t="shared" si="210"/>
        <v>0</v>
      </c>
      <c r="H336" s="170">
        <f t="shared" si="210"/>
        <v>0</v>
      </c>
      <c r="I336" s="170">
        <f t="shared" si="210"/>
        <v>0</v>
      </c>
      <c r="J336" s="167">
        <f>SUM(E336:I336)</f>
        <v>0</v>
      </c>
      <c r="M336" s="215"/>
      <c r="N336" s="56"/>
      <c r="O336" s="56"/>
      <c r="P336" s="56"/>
      <c r="Q336" s="211">
        <f>IF('Cumulative Cost Share Budget'!L335='Split CS budget (H)'!$L$1,'Cumulative Cost Share Budget'!Q335,0)</f>
        <v>0</v>
      </c>
      <c r="R336" s="212">
        <f>IF('Cumulative Cost Share Budget'!L335='Split CS budget (H)'!$L$1,'Cumulative Cost Share Budget'!R335,0)</f>
        <v>0</v>
      </c>
      <c r="S336" s="61">
        <f>IF('Cumulative Cost Share Budget'!L335='Split CS budget (H)'!$L$1,'Cumulative Cost Share Budget'!S335,0)</f>
        <v>0</v>
      </c>
      <c r="T336" s="211">
        <f>IF('Cumulative Cost Share Budget'!L335='Split CS budget (H)'!$L$1,'Cumulative Cost Share Budget'!T335,0)</f>
        <v>0</v>
      </c>
      <c r="U336" s="323"/>
      <c r="V336" s="323"/>
      <c r="W336" s="323"/>
      <c r="X336" s="323"/>
      <c r="Y336" s="323"/>
    </row>
    <row r="337" spans="1:25" hidden="1">
      <c r="A337" s="449"/>
      <c r="B337" s="77"/>
      <c r="C337" s="76"/>
      <c r="D337" s="62" t="s">
        <v>178</v>
      </c>
      <c r="E337" s="171">
        <f>SUM(E335:E336)</f>
        <v>0</v>
      </c>
      <c r="F337" s="171">
        <f t="shared" ref="F337:I337" si="211">SUM(F335:F336)</f>
        <v>0</v>
      </c>
      <c r="G337" s="171">
        <f t="shared" si="211"/>
        <v>0</v>
      </c>
      <c r="H337" s="171">
        <f t="shared" si="211"/>
        <v>0</v>
      </c>
      <c r="I337" s="171">
        <f t="shared" si="211"/>
        <v>0</v>
      </c>
      <c r="J337" s="172">
        <f>SUM(J335:J336)</f>
        <v>0</v>
      </c>
      <c r="M337" s="215"/>
      <c r="N337" s="56"/>
      <c r="O337" s="56"/>
      <c r="P337" s="56"/>
      <c r="Q337" s="59"/>
      <c r="R337" s="216"/>
      <c r="S337" s="61"/>
      <c r="T337" s="59"/>
      <c r="U337" s="323"/>
      <c r="V337" s="323"/>
      <c r="W337" s="323"/>
      <c r="X337" s="323"/>
      <c r="Y337" s="323"/>
    </row>
    <row r="338" spans="1:25" hidden="1">
      <c r="A338" s="449"/>
      <c r="B338" s="77"/>
      <c r="C338" s="76"/>
      <c r="D338" s="59"/>
      <c r="E338" s="16"/>
      <c r="F338" s="16"/>
      <c r="G338" s="16"/>
      <c r="H338" s="16"/>
      <c r="I338" s="16"/>
      <c r="J338" s="25"/>
      <c r="M338" s="215"/>
      <c r="N338" s="56"/>
      <c r="O338" s="56"/>
      <c r="P338" s="56"/>
      <c r="Q338" s="33"/>
      <c r="R338" s="56"/>
      <c r="S338" s="33"/>
      <c r="T338" s="213"/>
      <c r="U338" s="325"/>
      <c r="V338" s="326"/>
      <c r="W338" s="324"/>
      <c r="X338" s="324"/>
      <c r="Y338" s="324"/>
    </row>
    <row r="339" spans="1:25" hidden="1">
      <c r="A339" s="485">
        <f>IF('Cumulative Cost Share Budget'!$L338='Split CS budget (H)'!$L$1,'Cumulative Cost Share Budget'!A338,0)</f>
        <v>0</v>
      </c>
      <c r="B339" s="480">
        <f>IF('Cumulative Cost Share Budget'!$L338='Split CS budget (H)'!$L$1,'Cumulative Cost Share Budget'!B338,0)</f>
        <v>0</v>
      </c>
      <c r="D339" s="33" t="s">
        <v>123</v>
      </c>
      <c r="E339" s="76">
        <f>ROUND($R339*$S339*T339,6)</f>
        <v>0</v>
      </c>
      <c r="F339" s="76">
        <f>ROUND($R340*$S340*T340,6)</f>
        <v>0</v>
      </c>
      <c r="G339" s="76">
        <f>ROUND($R341*$S341*T341,6)</f>
        <v>0</v>
      </c>
      <c r="H339" s="76">
        <f>ROUND($R342*$S342*T342,6)</f>
        <v>0</v>
      </c>
      <c r="I339" s="76">
        <f>ROUND($R343*$S343*T343,6)</f>
        <v>0</v>
      </c>
      <c r="J339" s="45"/>
      <c r="M339" s="133">
        <f>IF('Cumulative Cost Share Budget'!L338='Split CS budget (H)'!$L$1,'Cumulative Cost Share Budget'!M338,0)</f>
        <v>0</v>
      </c>
      <c r="N339" s="214">
        <f>IF('Cumulative Cost Share Budget'!L338='Split CS budget (H)'!$L$1,'Cumulative Cost Share Budget'!N338,0)</f>
        <v>0</v>
      </c>
      <c r="O339" s="214">
        <f>IF('Cumulative Cost Share Budget'!$L338='Split CS budget (H)'!$L$1,'Cumulative Cost Share Budget'!O338,0)</f>
        <v>0</v>
      </c>
      <c r="P339" s="209">
        <f>IF('Cumulative Cost Share Budget'!L338='Split CS budget (H)'!$L$1,'Cumulative Cost Share Budget'!P338,0)</f>
        <v>0</v>
      </c>
      <c r="Q339" s="211">
        <f>IF('Cumulative Cost Share Budget'!L338='Split CS budget (H)'!$L$1,'Cumulative Cost Share Budget'!Q338,0)</f>
        <v>0</v>
      </c>
      <c r="R339" s="212">
        <f>IF('Cumulative Cost Share Budget'!L338='Split CS budget (H)'!$L$1,'Cumulative Cost Share Budget'!R338,0)</f>
        <v>0</v>
      </c>
      <c r="S339" s="61">
        <f>IF('Cumulative Cost Share Budget'!L338='Split CS budget (H)'!$L$1,'Cumulative Cost Share Budget'!S338,0)</f>
        <v>0</v>
      </c>
      <c r="T339" s="211">
        <f>IF('Cumulative Cost Share Budget'!L338='Split CS budget (H)'!$L$1,'Cumulative Cost Share Budget'!T338,0)</f>
        <v>0</v>
      </c>
      <c r="U339" s="323">
        <f>IFERROR((E342+E343)/E341,0)</f>
        <v>0</v>
      </c>
      <c r="V339" s="323">
        <f t="shared" ref="V339:Y339" si="212">IFERROR((F342+F343)/F341,0)</f>
        <v>0</v>
      </c>
      <c r="W339" s="323">
        <f t="shared" si="212"/>
        <v>0</v>
      </c>
      <c r="X339" s="323">
        <f t="shared" si="212"/>
        <v>0</v>
      </c>
      <c r="Y339" s="323">
        <f t="shared" si="212"/>
        <v>0</v>
      </c>
    </row>
    <row r="340" spans="1:25" hidden="1">
      <c r="A340" s="493">
        <f>IF('Cumulative Cost Share Budget'!$L339='Split CS budget (H)'!$L$1,'Cumulative Cost Share Budget'!A339,0)</f>
        <v>0</v>
      </c>
      <c r="B340" s="545">
        <f>IF('Cumulative Cost Share Budget'!$L339='Split CS budget (H)'!$L$1,'Cumulative Cost Share Budget'!B339,0)</f>
        <v>0</v>
      </c>
      <c r="D340" s="33" t="s">
        <v>179</v>
      </c>
      <c r="E340" s="21">
        <f>T339</f>
        <v>0</v>
      </c>
      <c r="F340" s="21">
        <f>T340</f>
        <v>0</v>
      </c>
      <c r="G340" s="21">
        <f>T341</f>
        <v>0</v>
      </c>
      <c r="H340" s="21">
        <f>T342</f>
        <v>0</v>
      </c>
      <c r="I340" s="21">
        <f>T343</f>
        <v>0</v>
      </c>
      <c r="J340" s="45"/>
      <c r="M340" s="215"/>
      <c r="N340" s="56"/>
      <c r="O340" s="56"/>
      <c r="P340" s="56"/>
      <c r="Q340" s="211">
        <f>IF('Cumulative Cost Share Budget'!L339='Split CS budget (H)'!$L$1,'Cumulative Cost Share Budget'!Q339,0)</f>
        <v>0</v>
      </c>
      <c r="R340" s="212">
        <f>IF('Cumulative Cost Share Budget'!L339='Split CS budget (H)'!$L$1,'Cumulative Cost Share Budget'!R339,0)</f>
        <v>0</v>
      </c>
      <c r="S340" s="61">
        <f>IF('Cumulative Cost Share Budget'!L339='Split CS budget (H)'!$L$1,'Cumulative Cost Share Budget'!S339,0)</f>
        <v>0</v>
      </c>
      <c r="T340" s="211">
        <f>IF('Cumulative Cost Share Budget'!L339='Split CS budget (H)'!$L$1,'Cumulative Cost Share Budget'!T339,0)</f>
        <v>0</v>
      </c>
      <c r="U340" s="323"/>
      <c r="V340" s="323"/>
      <c r="W340" s="323"/>
      <c r="X340" s="323"/>
      <c r="Y340" s="323"/>
    </row>
    <row r="341" spans="1:25" hidden="1">
      <c r="A341" s="449"/>
      <c r="C341" s="76"/>
      <c r="D341" s="59" t="s">
        <v>15</v>
      </c>
      <c r="E341" s="52">
        <f>ROUND((N339+O339)*E339*Q339,0)</f>
        <v>0</v>
      </c>
      <c r="F341" s="52">
        <f>ROUND((N339+O339)*F339*Q339*Q340,0)</f>
        <v>0</v>
      </c>
      <c r="G341" s="52">
        <f>ROUND((N339+O339)*G339*Q339*Q340*Q341,0)</f>
        <v>0</v>
      </c>
      <c r="H341" s="52">
        <f>ROUND((N339+O339)*H339*Q339*Q340*Q341*Q342,0)</f>
        <v>0</v>
      </c>
      <c r="I341" s="52">
        <f>ROUND((N339+O339)*I339*Q339*Q340*Q341*Q342*Q343,0)</f>
        <v>0</v>
      </c>
      <c r="J341" s="158">
        <f>SUM(E341:I341)</f>
        <v>0</v>
      </c>
      <c r="M341" s="215"/>
      <c r="N341" s="56"/>
      <c r="O341" s="56"/>
      <c r="P341" s="56"/>
      <c r="Q341" s="211">
        <f>IF('Cumulative Cost Share Budget'!L340='Split CS budget (H)'!$L$1,'Cumulative Cost Share Budget'!Q340,0)</f>
        <v>0</v>
      </c>
      <c r="R341" s="212">
        <f>IF('Cumulative Cost Share Budget'!L340='Split CS budget (H)'!$L$1,'Cumulative Cost Share Budget'!R340,0)</f>
        <v>0</v>
      </c>
      <c r="S341" s="61">
        <f>IF('Cumulative Cost Share Budget'!L340='Split CS budget (H)'!$L$1,'Cumulative Cost Share Budget'!S340,0)</f>
        <v>0</v>
      </c>
      <c r="T341" s="211">
        <f>IF('Cumulative Cost Share Budget'!L340='Split CS budget (H)'!$L$1,'Cumulative Cost Share Budget'!T340,0)</f>
        <v>0</v>
      </c>
      <c r="U341" s="324"/>
      <c r="V341" s="324"/>
      <c r="W341" s="324"/>
      <c r="X341" s="324"/>
      <c r="Y341" s="324"/>
    </row>
    <row r="342" spans="1:25" hidden="1">
      <c r="A342" s="449"/>
      <c r="B342" s="77"/>
      <c r="C342" s="76"/>
      <c r="D342" s="59" t="s">
        <v>30</v>
      </c>
      <c r="E342" s="52">
        <f>ROUND(E341*$Q$2,0)</f>
        <v>0</v>
      </c>
      <c r="F342" s="52">
        <f t="shared" ref="F342:I342" si="213">ROUND(F341*$Q$2,0)</f>
        <v>0</v>
      </c>
      <c r="G342" s="52">
        <f t="shared" si="213"/>
        <v>0</v>
      </c>
      <c r="H342" s="52">
        <f t="shared" si="213"/>
        <v>0</v>
      </c>
      <c r="I342" s="52">
        <f t="shared" si="213"/>
        <v>0</v>
      </c>
      <c r="J342" s="158">
        <f>SUM(E342:I342)</f>
        <v>0</v>
      </c>
      <c r="M342" s="215"/>
      <c r="N342" s="56"/>
      <c r="O342" s="56"/>
      <c r="P342" s="56"/>
      <c r="Q342" s="211">
        <f>IF('Cumulative Cost Share Budget'!L341='Split CS budget (H)'!$L$1,'Cumulative Cost Share Budget'!Q341,0)</f>
        <v>0</v>
      </c>
      <c r="R342" s="212">
        <f>IF('Cumulative Cost Share Budget'!L341='Split CS budget (H)'!$L$1,'Cumulative Cost Share Budget'!R341,0)</f>
        <v>0</v>
      </c>
      <c r="S342" s="61">
        <f>IF('Cumulative Cost Share Budget'!L341='Split CS budget (H)'!$L$1,'Cumulative Cost Share Budget'!S341,0)</f>
        <v>0</v>
      </c>
      <c r="T342" s="211">
        <f>IF('Cumulative Cost Share Budget'!L341='Split CS budget (H)'!$L$1,'Cumulative Cost Share Budget'!T341,0)</f>
        <v>0</v>
      </c>
      <c r="U342" s="324"/>
      <c r="V342" s="324"/>
      <c r="W342" s="324"/>
      <c r="X342" s="324"/>
      <c r="Y342" s="324"/>
    </row>
    <row r="343" spans="1:25" ht="15" hidden="1">
      <c r="A343" s="449"/>
      <c r="B343" s="77"/>
      <c r="C343" s="76"/>
      <c r="D343" s="59" t="s">
        <v>29</v>
      </c>
      <c r="E343" s="170">
        <f>ROUND(R$5*E339,0)</f>
        <v>0</v>
      </c>
      <c r="F343" s="170">
        <f t="shared" ref="F343:I343" si="214">ROUND(S$5*F339,0)</f>
        <v>0</v>
      </c>
      <c r="G343" s="170">
        <f t="shared" si="214"/>
        <v>0</v>
      </c>
      <c r="H343" s="170">
        <f t="shared" si="214"/>
        <v>0</v>
      </c>
      <c r="I343" s="170">
        <f t="shared" si="214"/>
        <v>0</v>
      </c>
      <c r="J343" s="167">
        <f>SUM(E343:I343)</f>
        <v>0</v>
      </c>
      <c r="M343" s="215"/>
      <c r="N343" s="56"/>
      <c r="O343" s="56"/>
      <c r="P343" s="56"/>
      <c r="Q343" s="211">
        <f>IF('Cumulative Cost Share Budget'!L342='Split CS budget (H)'!$L$1,'Cumulative Cost Share Budget'!Q342,0)</f>
        <v>0</v>
      </c>
      <c r="R343" s="212">
        <f>IF('Cumulative Cost Share Budget'!L342='Split CS budget (H)'!$L$1,'Cumulative Cost Share Budget'!R342,0)</f>
        <v>0</v>
      </c>
      <c r="S343" s="61">
        <f>IF('Cumulative Cost Share Budget'!L342='Split CS budget (H)'!$L$1,'Cumulative Cost Share Budget'!S342,0)</f>
        <v>0</v>
      </c>
      <c r="T343" s="211">
        <f>IF('Cumulative Cost Share Budget'!L342='Split CS budget (H)'!$L$1,'Cumulative Cost Share Budget'!T342,0)</f>
        <v>0</v>
      </c>
      <c r="U343" s="323"/>
      <c r="V343" s="323"/>
      <c r="W343" s="323"/>
      <c r="X343" s="323"/>
      <c r="Y343" s="323"/>
    </row>
    <row r="344" spans="1:25" hidden="1">
      <c r="A344" s="449"/>
      <c r="B344" s="77"/>
      <c r="C344" s="76"/>
      <c r="D344" s="62" t="s">
        <v>178</v>
      </c>
      <c r="E344" s="171">
        <f>SUM(E342:E343)</f>
        <v>0</v>
      </c>
      <c r="F344" s="171">
        <f t="shared" ref="F344:I344" si="215">SUM(F342:F343)</f>
        <v>0</v>
      </c>
      <c r="G344" s="171">
        <f t="shared" si="215"/>
        <v>0</v>
      </c>
      <c r="H344" s="171">
        <f t="shared" si="215"/>
        <v>0</v>
      </c>
      <c r="I344" s="171">
        <f t="shared" si="215"/>
        <v>0</v>
      </c>
      <c r="J344" s="172">
        <f>SUM(J342:J343)</f>
        <v>0</v>
      </c>
      <c r="M344" s="18"/>
      <c r="N344" s="32"/>
      <c r="O344" s="32"/>
      <c r="P344" s="32"/>
      <c r="Q344" s="46"/>
      <c r="R344" s="46"/>
      <c r="S344" s="46"/>
      <c r="T344" s="25"/>
      <c r="U344" s="323"/>
      <c r="V344" s="323"/>
      <c r="W344" s="323"/>
      <c r="X344" s="323"/>
      <c r="Y344" s="323"/>
    </row>
    <row r="345" spans="1:25" hidden="1">
      <c r="A345" s="449"/>
      <c r="B345" s="77"/>
      <c r="C345" s="76"/>
      <c r="D345" s="59"/>
      <c r="E345" s="16"/>
      <c r="F345" s="16"/>
      <c r="G345" s="16"/>
      <c r="H345" s="16"/>
      <c r="I345" s="16"/>
      <c r="J345" s="25"/>
      <c r="M345" s="215"/>
      <c r="N345" s="56"/>
      <c r="O345" s="56"/>
      <c r="P345" s="56"/>
      <c r="Q345" s="33"/>
      <c r="R345" s="56"/>
      <c r="S345" s="33"/>
      <c r="T345" s="213"/>
      <c r="U345" s="325"/>
      <c r="V345" s="326"/>
      <c r="W345" s="324"/>
      <c r="X345" s="324"/>
      <c r="Y345" s="324"/>
    </row>
    <row r="346" spans="1:25" hidden="1">
      <c r="A346" s="485">
        <f>IF('Cumulative Cost Share Budget'!$L345='Split CS budget (H)'!$L$1,'Cumulative Cost Share Budget'!A345,0)</f>
        <v>0</v>
      </c>
      <c r="B346" s="480">
        <f>IF('Cumulative Cost Share Budget'!$L345='Split CS budget (H)'!$L$1,'Cumulative Cost Share Budget'!B345,0)</f>
        <v>0</v>
      </c>
      <c r="D346" s="33" t="s">
        <v>123</v>
      </c>
      <c r="E346" s="76">
        <f>ROUND($R346*$S346*T346,6)</f>
        <v>0</v>
      </c>
      <c r="F346" s="76">
        <f>ROUND($R347*$S347*T347,6)</f>
        <v>0</v>
      </c>
      <c r="G346" s="76">
        <f>ROUND($R348*$S348*T348,6)</f>
        <v>0</v>
      </c>
      <c r="H346" s="76">
        <f>ROUND($R349*$S349*T349,6)</f>
        <v>0</v>
      </c>
      <c r="I346" s="76">
        <f>ROUND($R350*$S350*T350,6)</f>
        <v>0</v>
      </c>
      <c r="J346" s="45"/>
      <c r="M346" s="133">
        <f>IF('Cumulative Cost Share Budget'!L345='Split CS budget (H)'!$L$1,'Cumulative Cost Share Budget'!M345,0)</f>
        <v>0</v>
      </c>
      <c r="N346" s="214">
        <f>IF('Cumulative Cost Share Budget'!L345='Split CS budget (H)'!$L$1,'Cumulative Cost Share Budget'!N345,0)</f>
        <v>0</v>
      </c>
      <c r="O346" s="214">
        <f>IF('Cumulative Cost Share Budget'!$L345='Split CS budget (H)'!$L$1,'Cumulative Cost Share Budget'!O345,0)</f>
        <v>0</v>
      </c>
      <c r="P346" s="209">
        <f>IF('Cumulative Cost Share Budget'!L345='Split CS budget (H)'!$L$1,'Cumulative Cost Share Budget'!P345,0)</f>
        <v>0</v>
      </c>
      <c r="Q346" s="211">
        <f>IF('Cumulative Cost Share Budget'!L345='Split CS budget (H)'!$L$1,'Cumulative Cost Share Budget'!Q345,0)</f>
        <v>0</v>
      </c>
      <c r="R346" s="212">
        <f>IF('Cumulative Cost Share Budget'!L345='Split CS budget (H)'!$L$1,'Cumulative Cost Share Budget'!R345,0)</f>
        <v>0</v>
      </c>
      <c r="S346" s="61">
        <f>IF('Cumulative Cost Share Budget'!L345='Split CS budget (H)'!$L$1,'Cumulative Cost Share Budget'!S345,0)</f>
        <v>0</v>
      </c>
      <c r="T346" s="211">
        <f>IF('Cumulative Cost Share Budget'!L345='Split CS budget (H)'!$L$1,'Cumulative Cost Share Budget'!T345,0)</f>
        <v>0</v>
      </c>
      <c r="U346" s="323">
        <f>IFERROR((E349+E350)/E348,0)</f>
        <v>0</v>
      </c>
      <c r="V346" s="323">
        <f t="shared" ref="V346:Y346" si="216">IFERROR((F349+F350)/F348,0)</f>
        <v>0</v>
      </c>
      <c r="W346" s="323">
        <f t="shared" si="216"/>
        <v>0</v>
      </c>
      <c r="X346" s="323">
        <f t="shared" si="216"/>
        <v>0</v>
      </c>
      <c r="Y346" s="323">
        <f t="shared" si="216"/>
        <v>0</v>
      </c>
    </row>
    <row r="347" spans="1:25" hidden="1">
      <c r="A347" s="493">
        <f>IF('Cumulative Cost Share Budget'!$L346='Split CS budget (H)'!$L$1,'Cumulative Cost Share Budget'!A346,0)</f>
        <v>0</v>
      </c>
      <c r="B347" s="545">
        <f>IF('Cumulative Cost Share Budget'!$L346='Split CS budget (H)'!$L$1,'Cumulative Cost Share Budget'!B346,0)</f>
        <v>0</v>
      </c>
      <c r="D347" s="33" t="s">
        <v>179</v>
      </c>
      <c r="E347" s="21">
        <f>T346</f>
        <v>0</v>
      </c>
      <c r="F347" s="21">
        <f>T347</f>
        <v>0</v>
      </c>
      <c r="G347" s="21">
        <f>T348</f>
        <v>0</v>
      </c>
      <c r="H347" s="21">
        <f>T349</f>
        <v>0</v>
      </c>
      <c r="I347" s="21">
        <f>T350</f>
        <v>0</v>
      </c>
      <c r="J347" s="45"/>
      <c r="M347" s="215"/>
      <c r="N347" s="56"/>
      <c r="O347" s="56"/>
      <c r="P347" s="56"/>
      <c r="Q347" s="211">
        <f>IF('Cumulative Cost Share Budget'!L346='Split CS budget (H)'!$L$1,'Cumulative Cost Share Budget'!Q346,0)</f>
        <v>0</v>
      </c>
      <c r="R347" s="212">
        <f>IF('Cumulative Cost Share Budget'!L346='Split CS budget (H)'!$L$1,'Cumulative Cost Share Budget'!R346,0)</f>
        <v>0</v>
      </c>
      <c r="S347" s="61">
        <f>IF('Cumulative Cost Share Budget'!L346='Split CS budget (H)'!$L$1,'Cumulative Cost Share Budget'!S346,0)</f>
        <v>0</v>
      </c>
      <c r="T347" s="211">
        <f>IF('Cumulative Cost Share Budget'!L346='Split CS budget (H)'!$L$1,'Cumulative Cost Share Budget'!T346,0)</f>
        <v>0</v>
      </c>
      <c r="U347" s="323"/>
      <c r="V347" s="323"/>
      <c r="W347" s="323"/>
      <c r="X347" s="323"/>
      <c r="Y347" s="323"/>
    </row>
    <row r="348" spans="1:25" hidden="1">
      <c r="A348" s="449"/>
      <c r="C348" s="76"/>
      <c r="D348" s="59" t="s">
        <v>15</v>
      </c>
      <c r="E348" s="52">
        <f>ROUND((N346+O346)*E346*Q346,0)</f>
        <v>0</v>
      </c>
      <c r="F348" s="52">
        <f>ROUND((N346+O346)*F346*Q346*Q347,0)</f>
        <v>0</v>
      </c>
      <c r="G348" s="52">
        <f>ROUND((N346+O346)*G346*Q346*Q347*Q348,0)</f>
        <v>0</v>
      </c>
      <c r="H348" s="52">
        <f>ROUND((N346+O346)*H346*Q346*Q347*Q348*Q349,0)</f>
        <v>0</v>
      </c>
      <c r="I348" s="52">
        <f>ROUND((N346+O346)*I346*Q346*Q347*Q348*Q349*Q350,0)</f>
        <v>0</v>
      </c>
      <c r="J348" s="158">
        <f>SUM(E348:I348)</f>
        <v>0</v>
      </c>
      <c r="M348" s="215"/>
      <c r="N348" s="56"/>
      <c r="O348" s="56"/>
      <c r="P348" s="56"/>
      <c r="Q348" s="211">
        <f>IF('Cumulative Cost Share Budget'!L347='Split CS budget (H)'!$L$1,'Cumulative Cost Share Budget'!Q347,0)</f>
        <v>0</v>
      </c>
      <c r="R348" s="212">
        <f>IF('Cumulative Cost Share Budget'!L347='Split CS budget (H)'!$L$1,'Cumulative Cost Share Budget'!R347,0)</f>
        <v>0</v>
      </c>
      <c r="S348" s="61">
        <f>IF('Cumulative Cost Share Budget'!L347='Split CS budget (H)'!$L$1,'Cumulative Cost Share Budget'!S347,0)</f>
        <v>0</v>
      </c>
      <c r="T348" s="211">
        <f>IF('Cumulative Cost Share Budget'!L347='Split CS budget (H)'!$L$1,'Cumulative Cost Share Budget'!T347,0)</f>
        <v>0</v>
      </c>
      <c r="U348" s="324"/>
      <c r="V348" s="324"/>
      <c r="W348" s="324"/>
      <c r="X348" s="324"/>
      <c r="Y348" s="324"/>
    </row>
    <row r="349" spans="1:25" hidden="1">
      <c r="A349" s="449"/>
      <c r="B349" s="77"/>
      <c r="C349" s="76"/>
      <c r="D349" s="59" t="s">
        <v>30</v>
      </c>
      <c r="E349" s="52">
        <f>ROUND(E348*$Q$2,0)</f>
        <v>0</v>
      </c>
      <c r="F349" s="52">
        <f t="shared" ref="F349:I349" si="217">ROUND(F348*$Q$2,0)</f>
        <v>0</v>
      </c>
      <c r="G349" s="52">
        <f t="shared" si="217"/>
        <v>0</v>
      </c>
      <c r="H349" s="52">
        <f t="shared" si="217"/>
        <v>0</v>
      </c>
      <c r="I349" s="52">
        <f t="shared" si="217"/>
        <v>0</v>
      </c>
      <c r="J349" s="158">
        <f>SUM(E349:I349)</f>
        <v>0</v>
      </c>
      <c r="M349" s="215"/>
      <c r="N349" s="56"/>
      <c r="O349" s="56"/>
      <c r="P349" s="56"/>
      <c r="Q349" s="211">
        <f>IF('Cumulative Cost Share Budget'!L348='Split CS budget (H)'!$L$1,'Cumulative Cost Share Budget'!Q348,0)</f>
        <v>0</v>
      </c>
      <c r="R349" s="212">
        <f>IF('Cumulative Cost Share Budget'!L348='Split CS budget (H)'!$L$1,'Cumulative Cost Share Budget'!R348,0)</f>
        <v>0</v>
      </c>
      <c r="S349" s="61">
        <f>IF('Cumulative Cost Share Budget'!L348='Split CS budget (H)'!$L$1,'Cumulative Cost Share Budget'!S348,0)</f>
        <v>0</v>
      </c>
      <c r="T349" s="211">
        <f>IF('Cumulative Cost Share Budget'!L348='Split CS budget (H)'!$L$1,'Cumulative Cost Share Budget'!T348,0)</f>
        <v>0</v>
      </c>
      <c r="U349" s="324"/>
      <c r="V349" s="324"/>
      <c r="W349" s="324"/>
      <c r="X349" s="324"/>
      <c r="Y349" s="324"/>
    </row>
    <row r="350" spans="1:25" ht="15" hidden="1">
      <c r="A350" s="449"/>
      <c r="B350" s="77"/>
      <c r="C350" s="76"/>
      <c r="D350" s="59" t="s">
        <v>29</v>
      </c>
      <c r="E350" s="170">
        <f>ROUND(R$5*E346,0)</f>
        <v>0</v>
      </c>
      <c r="F350" s="170">
        <f t="shared" ref="F350:I350" si="218">ROUND(S$5*F346,0)</f>
        <v>0</v>
      </c>
      <c r="G350" s="170">
        <f t="shared" si="218"/>
        <v>0</v>
      </c>
      <c r="H350" s="170">
        <f t="shared" si="218"/>
        <v>0</v>
      </c>
      <c r="I350" s="170">
        <f t="shared" si="218"/>
        <v>0</v>
      </c>
      <c r="J350" s="167">
        <f>SUM(E350:I350)</f>
        <v>0</v>
      </c>
      <c r="M350" s="215"/>
      <c r="N350" s="56"/>
      <c r="O350" s="56"/>
      <c r="P350" s="56"/>
      <c r="Q350" s="211">
        <f>IF('Cumulative Cost Share Budget'!L349='Split CS budget (H)'!$L$1,'Cumulative Cost Share Budget'!Q349,0)</f>
        <v>0</v>
      </c>
      <c r="R350" s="212">
        <f>IF('Cumulative Cost Share Budget'!L349='Split CS budget (H)'!$L$1,'Cumulative Cost Share Budget'!R349,0)</f>
        <v>0</v>
      </c>
      <c r="S350" s="61">
        <f>IF('Cumulative Cost Share Budget'!L349='Split CS budget (H)'!$L$1,'Cumulative Cost Share Budget'!S349,0)</f>
        <v>0</v>
      </c>
      <c r="T350" s="211">
        <f>IF('Cumulative Cost Share Budget'!L349='Split CS budget (H)'!$L$1,'Cumulative Cost Share Budget'!T349,0)</f>
        <v>0</v>
      </c>
      <c r="U350" s="323"/>
      <c r="V350" s="323"/>
      <c r="W350" s="323"/>
      <c r="X350" s="323"/>
      <c r="Y350" s="323"/>
    </row>
    <row r="351" spans="1:25" hidden="1">
      <c r="A351" s="449"/>
      <c r="B351" s="77"/>
      <c r="C351" s="76"/>
      <c r="D351" s="62" t="s">
        <v>178</v>
      </c>
      <c r="E351" s="171">
        <f>SUM(E349:E350)</f>
        <v>0</v>
      </c>
      <c r="F351" s="171">
        <f t="shared" ref="F351:I351" si="219">SUM(F349:F350)</f>
        <v>0</v>
      </c>
      <c r="G351" s="171">
        <f t="shared" si="219"/>
        <v>0</v>
      </c>
      <c r="H351" s="171">
        <f t="shared" si="219"/>
        <v>0</v>
      </c>
      <c r="I351" s="171">
        <f t="shared" si="219"/>
        <v>0</v>
      </c>
      <c r="J351" s="172">
        <f>SUM(J349:J350)</f>
        <v>0</v>
      </c>
      <c r="M351" s="18"/>
      <c r="N351" s="32"/>
      <c r="O351" s="32"/>
      <c r="P351" s="32"/>
      <c r="Q351" s="46"/>
      <c r="R351" s="46"/>
      <c r="S351" s="46"/>
      <c r="T351" s="25"/>
      <c r="U351" s="323"/>
      <c r="V351" s="323"/>
      <c r="W351" s="323"/>
      <c r="X351" s="323"/>
      <c r="Y351" s="323"/>
    </row>
    <row r="352" spans="1:25" hidden="1">
      <c r="A352" s="449"/>
      <c r="B352" s="77"/>
      <c r="C352" s="76"/>
      <c r="D352" s="59"/>
      <c r="E352" s="16"/>
      <c r="F352" s="16"/>
      <c r="G352" s="16"/>
      <c r="H352" s="16"/>
      <c r="I352" s="16"/>
      <c r="J352" s="25"/>
      <c r="M352" s="215"/>
      <c r="N352" s="56"/>
      <c r="O352" s="56"/>
      <c r="P352" s="56"/>
      <c r="Q352" s="33"/>
      <c r="R352" s="56"/>
      <c r="S352" s="33"/>
      <c r="T352" s="213"/>
      <c r="U352" s="325"/>
      <c r="V352" s="326"/>
      <c r="W352" s="324"/>
      <c r="X352" s="324"/>
      <c r="Y352" s="324"/>
    </row>
    <row r="353" spans="1:25" hidden="1">
      <c r="A353" s="485">
        <f>IF('Cumulative Cost Share Budget'!$L352='Split CS budget (H)'!$L$1,'Cumulative Cost Share Budget'!A352,0)</f>
        <v>0</v>
      </c>
      <c r="B353" s="480">
        <f>IF('Cumulative Cost Share Budget'!$L352='Split CS budget (H)'!$L$1,'Cumulative Cost Share Budget'!B352,0)</f>
        <v>0</v>
      </c>
      <c r="D353" s="33" t="s">
        <v>123</v>
      </c>
      <c r="E353" s="76">
        <f>ROUND($R353*$S353*T353,6)</f>
        <v>0</v>
      </c>
      <c r="F353" s="76">
        <f>ROUND($R354*$S354*T354,6)</f>
        <v>0</v>
      </c>
      <c r="G353" s="76">
        <f>ROUND($R355*$S355*T355,6)</f>
        <v>0</v>
      </c>
      <c r="H353" s="76">
        <f>ROUND($R356*$S356*T356,6)</f>
        <v>0</v>
      </c>
      <c r="I353" s="76">
        <f>ROUND($R357*$S357*T357,6)</f>
        <v>0</v>
      </c>
      <c r="J353" s="45"/>
      <c r="M353" s="133">
        <f>IF('Cumulative Cost Share Budget'!L352='Split CS budget (H)'!$L$1,'Cumulative Cost Share Budget'!M352,0)</f>
        <v>0</v>
      </c>
      <c r="N353" s="214">
        <f>IF('Cumulative Cost Share Budget'!L352='Split CS budget (H)'!$L$1,'Cumulative Cost Share Budget'!N352,0)</f>
        <v>0</v>
      </c>
      <c r="O353" s="214">
        <f>IF('Cumulative Cost Share Budget'!$L352='Split CS budget (H)'!$L$1,'Cumulative Cost Share Budget'!O352,0)</f>
        <v>0</v>
      </c>
      <c r="P353" s="209">
        <f>IF('Cumulative Cost Share Budget'!L352='Split CS budget (H)'!$L$1,'Cumulative Cost Share Budget'!P352,0)</f>
        <v>0</v>
      </c>
      <c r="Q353" s="211">
        <f>IF('Cumulative Cost Share Budget'!L352='Split CS budget (H)'!$L$1,'Cumulative Cost Share Budget'!Q352,0)</f>
        <v>0</v>
      </c>
      <c r="R353" s="212">
        <f>IF('Cumulative Cost Share Budget'!L352='Split CS budget (H)'!$L$1,'Cumulative Cost Share Budget'!R352,0)</f>
        <v>0</v>
      </c>
      <c r="S353" s="61">
        <f>IF('Cumulative Cost Share Budget'!L352='Split CS budget (H)'!$L$1,'Cumulative Cost Share Budget'!S352,0)</f>
        <v>0</v>
      </c>
      <c r="T353" s="211">
        <f>IF('Cumulative Cost Share Budget'!L352='Split CS budget (H)'!$L$1,'Cumulative Cost Share Budget'!T352,0)</f>
        <v>0</v>
      </c>
      <c r="U353" s="323">
        <f>IFERROR((E356+E357)/E355,0)</f>
        <v>0</v>
      </c>
      <c r="V353" s="323">
        <f t="shared" ref="V353:Y353" si="220">IFERROR((F356+F357)/F355,0)</f>
        <v>0</v>
      </c>
      <c r="W353" s="323">
        <f t="shared" si="220"/>
        <v>0</v>
      </c>
      <c r="X353" s="323">
        <f t="shared" si="220"/>
        <v>0</v>
      </c>
      <c r="Y353" s="323">
        <f t="shared" si="220"/>
        <v>0</v>
      </c>
    </row>
    <row r="354" spans="1:25" hidden="1">
      <c r="A354" s="493">
        <f>IF('Cumulative Cost Share Budget'!$L353='Split CS budget (H)'!$L$1,'Cumulative Cost Share Budget'!A353,0)</f>
        <v>0</v>
      </c>
      <c r="B354" s="545">
        <f>IF('Cumulative Cost Share Budget'!$L353='Split CS budget (H)'!$L$1,'Cumulative Cost Share Budget'!B353,0)</f>
        <v>0</v>
      </c>
      <c r="D354" s="33" t="s">
        <v>179</v>
      </c>
      <c r="E354" s="21">
        <f>T353</f>
        <v>0</v>
      </c>
      <c r="F354" s="21">
        <f>T354</f>
        <v>0</v>
      </c>
      <c r="G354" s="21">
        <f>T355</f>
        <v>0</v>
      </c>
      <c r="H354" s="21">
        <f>T356</f>
        <v>0</v>
      </c>
      <c r="I354" s="21">
        <f>T357</f>
        <v>0</v>
      </c>
      <c r="J354" s="45"/>
      <c r="M354" s="215"/>
      <c r="N354" s="56"/>
      <c r="O354" s="56"/>
      <c r="P354" s="56"/>
      <c r="Q354" s="211">
        <f>IF('Cumulative Cost Share Budget'!L353='Split CS budget (H)'!$L$1,'Cumulative Cost Share Budget'!Q353,0)</f>
        <v>0</v>
      </c>
      <c r="R354" s="212">
        <f>IF('Cumulative Cost Share Budget'!L353='Split CS budget (H)'!$L$1,'Cumulative Cost Share Budget'!R353,0)</f>
        <v>0</v>
      </c>
      <c r="S354" s="61">
        <f>IF('Cumulative Cost Share Budget'!L353='Split CS budget (H)'!$L$1,'Cumulative Cost Share Budget'!S353,0)</f>
        <v>0</v>
      </c>
      <c r="T354" s="211">
        <f>IF('Cumulative Cost Share Budget'!L353='Split CS budget (H)'!$L$1,'Cumulative Cost Share Budget'!T353,0)</f>
        <v>0</v>
      </c>
      <c r="U354" s="323"/>
      <c r="V354" s="323"/>
      <c r="W354" s="323"/>
      <c r="X354" s="323"/>
      <c r="Y354" s="323"/>
    </row>
    <row r="355" spans="1:25" hidden="1">
      <c r="A355" s="449"/>
      <c r="C355" s="76"/>
      <c r="D355" s="59" t="s">
        <v>15</v>
      </c>
      <c r="E355" s="52">
        <f>ROUND((N353+O353)*E353*Q353,0)</f>
        <v>0</v>
      </c>
      <c r="F355" s="52">
        <f>ROUND((N353+O353)*F353*Q353*Q354,0)</f>
        <v>0</v>
      </c>
      <c r="G355" s="52">
        <f>ROUND((N353+O353)*G353*Q353*Q354*Q355,0)</f>
        <v>0</v>
      </c>
      <c r="H355" s="52">
        <f>ROUND((N353+O353)*H353*Q353*Q354*Q355*Q356,0)</f>
        <v>0</v>
      </c>
      <c r="I355" s="52">
        <f>ROUND((N353+O353)*I353*Q353*Q354*Q355*Q356*Q357,0)</f>
        <v>0</v>
      </c>
      <c r="J355" s="158">
        <f>SUM(E355:I355)</f>
        <v>0</v>
      </c>
      <c r="M355" s="215"/>
      <c r="N355" s="56"/>
      <c r="O355" s="56"/>
      <c r="P355" s="56"/>
      <c r="Q355" s="211">
        <f>IF('Cumulative Cost Share Budget'!L354='Split CS budget (H)'!$L$1,'Cumulative Cost Share Budget'!Q354,0)</f>
        <v>0</v>
      </c>
      <c r="R355" s="212">
        <f>IF('Cumulative Cost Share Budget'!L354='Split CS budget (H)'!$L$1,'Cumulative Cost Share Budget'!R354,0)</f>
        <v>0</v>
      </c>
      <c r="S355" s="61">
        <f>IF('Cumulative Cost Share Budget'!L354='Split CS budget (H)'!$L$1,'Cumulative Cost Share Budget'!S354,0)</f>
        <v>0</v>
      </c>
      <c r="T355" s="211">
        <f>IF('Cumulative Cost Share Budget'!L354='Split CS budget (H)'!$L$1,'Cumulative Cost Share Budget'!T354,0)</f>
        <v>0</v>
      </c>
      <c r="U355" s="324"/>
      <c r="V355" s="324"/>
      <c r="W355" s="324"/>
      <c r="X355" s="324"/>
      <c r="Y355" s="324"/>
    </row>
    <row r="356" spans="1:25" hidden="1">
      <c r="A356" s="449"/>
      <c r="B356" s="77"/>
      <c r="C356" s="76"/>
      <c r="D356" s="59" t="s">
        <v>30</v>
      </c>
      <c r="E356" s="52">
        <f>ROUND(E355*$Q$2,0)</f>
        <v>0</v>
      </c>
      <c r="F356" s="52">
        <f t="shared" ref="F356:I356" si="221">ROUND(F355*$Q$2,0)</f>
        <v>0</v>
      </c>
      <c r="G356" s="52">
        <f t="shared" si="221"/>
        <v>0</v>
      </c>
      <c r="H356" s="52">
        <f t="shared" si="221"/>
        <v>0</v>
      </c>
      <c r="I356" s="52">
        <f t="shared" si="221"/>
        <v>0</v>
      </c>
      <c r="J356" s="158">
        <f>SUM(E356:I356)</f>
        <v>0</v>
      </c>
      <c r="M356" s="215"/>
      <c r="N356" s="56"/>
      <c r="O356" s="56"/>
      <c r="P356" s="56"/>
      <c r="Q356" s="211">
        <f>IF('Cumulative Cost Share Budget'!L355='Split CS budget (H)'!$L$1,'Cumulative Cost Share Budget'!Q355,0)</f>
        <v>0</v>
      </c>
      <c r="R356" s="212">
        <f>IF('Cumulative Cost Share Budget'!L355='Split CS budget (H)'!$L$1,'Cumulative Cost Share Budget'!R355,0)</f>
        <v>0</v>
      </c>
      <c r="S356" s="61">
        <f>IF('Cumulative Cost Share Budget'!L355='Split CS budget (H)'!$L$1,'Cumulative Cost Share Budget'!S355,0)</f>
        <v>0</v>
      </c>
      <c r="T356" s="211">
        <f>IF('Cumulative Cost Share Budget'!L355='Split CS budget (H)'!$L$1,'Cumulative Cost Share Budget'!T355,0)</f>
        <v>0</v>
      </c>
      <c r="U356" s="324"/>
      <c r="V356" s="324"/>
      <c r="W356" s="324"/>
      <c r="X356" s="324"/>
      <c r="Y356" s="324"/>
    </row>
    <row r="357" spans="1:25" ht="15" hidden="1">
      <c r="A357" s="449"/>
      <c r="B357" s="77"/>
      <c r="C357" s="76"/>
      <c r="D357" s="59" t="s">
        <v>29</v>
      </c>
      <c r="E357" s="170">
        <f>ROUND(R$5*E353,0)</f>
        <v>0</v>
      </c>
      <c r="F357" s="170">
        <f t="shared" ref="F357:I357" si="222">ROUND(S$5*F353,0)</f>
        <v>0</v>
      </c>
      <c r="G357" s="170">
        <f t="shared" si="222"/>
        <v>0</v>
      </c>
      <c r="H357" s="170">
        <f t="shared" si="222"/>
        <v>0</v>
      </c>
      <c r="I357" s="170">
        <f t="shared" si="222"/>
        <v>0</v>
      </c>
      <c r="J357" s="167">
        <f>SUM(E357:I357)</f>
        <v>0</v>
      </c>
      <c r="M357" s="215"/>
      <c r="N357" s="56"/>
      <c r="O357" s="56"/>
      <c r="P357" s="56"/>
      <c r="Q357" s="211">
        <f>IF('Cumulative Cost Share Budget'!L356='Split CS budget (H)'!$L$1,'Cumulative Cost Share Budget'!Q356,0)</f>
        <v>0</v>
      </c>
      <c r="R357" s="212">
        <f>IF('Cumulative Cost Share Budget'!L356='Split CS budget (H)'!$L$1,'Cumulative Cost Share Budget'!R356,0)</f>
        <v>0</v>
      </c>
      <c r="S357" s="61">
        <f>IF('Cumulative Cost Share Budget'!L356='Split CS budget (H)'!$L$1,'Cumulative Cost Share Budget'!S356,0)</f>
        <v>0</v>
      </c>
      <c r="T357" s="211">
        <f>IF('Cumulative Cost Share Budget'!L356='Split CS budget (H)'!$L$1,'Cumulative Cost Share Budget'!T356,0)</f>
        <v>0</v>
      </c>
      <c r="U357" s="323"/>
      <c r="V357" s="323"/>
      <c r="W357" s="323"/>
      <c r="X357" s="323"/>
      <c r="Y357" s="323"/>
    </row>
    <row r="358" spans="1:25" hidden="1">
      <c r="A358" s="449"/>
      <c r="B358" s="77"/>
      <c r="C358" s="76"/>
      <c r="D358" s="62" t="s">
        <v>178</v>
      </c>
      <c r="E358" s="171">
        <f>SUM(E356:E357)</f>
        <v>0</v>
      </c>
      <c r="F358" s="171">
        <f t="shared" ref="F358:I358" si="223">SUM(F356:F357)</f>
        <v>0</v>
      </c>
      <c r="G358" s="171">
        <f t="shared" si="223"/>
        <v>0</v>
      </c>
      <c r="H358" s="171">
        <f t="shared" si="223"/>
        <v>0</v>
      </c>
      <c r="I358" s="171">
        <f t="shared" si="223"/>
        <v>0</v>
      </c>
      <c r="J358" s="172">
        <f>SUM(J356:J357)</f>
        <v>0</v>
      </c>
      <c r="M358" s="18"/>
      <c r="N358" s="32"/>
      <c r="O358" s="32"/>
      <c r="P358" s="32"/>
      <c r="Q358" s="46"/>
      <c r="R358" s="46"/>
      <c r="S358" s="46"/>
      <c r="T358" s="25"/>
      <c r="U358" s="323"/>
      <c r="V358" s="323"/>
      <c r="W358" s="323"/>
      <c r="X358" s="323"/>
      <c r="Y358" s="323"/>
    </row>
    <row r="359" spans="1:25" hidden="1">
      <c r="A359" s="449"/>
      <c r="B359" s="77"/>
      <c r="C359" s="76"/>
      <c r="D359" s="59"/>
      <c r="E359" s="16"/>
      <c r="F359" s="16"/>
      <c r="G359" s="16"/>
      <c r="H359" s="16"/>
      <c r="I359" s="16"/>
      <c r="J359" s="25"/>
      <c r="M359" s="215"/>
      <c r="N359" s="56"/>
      <c r="O359" s="56"/>
      <c r="P359" s="56"/>
      <c r="Q359" s="33"/>
      <c r="R359" s="56"/>
      <c r="S359" s="33"/>
      <c r="T359" s="213"/>
      <c r="U359" s="325"/>
      <c r="V359" s="326"/>
      <c r="W359" s="324"/>
      <c r="X359" s="324"/>
      <c r="Y359" s="324"/>
    </row>
    <row r="360" spans="1:25" hidden="1">
      <c r="A360" s="485">
        <f>IF('Cumulative Cost Share Budget'!$L359='Split CS budget (H)'!$L$1,'Cumulative Cost Share Budget'!A359,0)</f>
        <v>0</v>
      </c>
      <c r="B360" s="480">
        <f>IF('Cumulative Cost Share Budget'!$L359='Split CS budget (H)'!$L$1,'Cumulative Cost Share Budget'!B359,0)</f>
        <v>0</v>
      </c>
      <c r="D360" s="33" t="s">
        <v>123</v>
      </c>
      <c r="E360" s="76">
        <f>ROUND($R360*$S360*T360,6)</f>
        <v>0</v>
      </c>
      <c r="F360" s="76">
        <f>ROUND($R361*$S361*T361,6)</f>
        <v>0</v>
      </c>
      <c r="G360" s="76">
        <f>ROUND($R362*$S362*T362,6)</f>
        <v>0</v>
      </c>
      <c r="H360" s="76">
        <f>ROUND($R363*$S363*T363,6)</f>
        <v>0</v>
      </c>
      <c r="I360" s="76">
        <f>ROUND($R364*$S364*T364,6)</f>
        <v>0</v>
      </c>
      <c r="J360" s="45"/>
      <c r="M360" s="133">
        <f>IF('Cumulative Cost Share Budget'!L359='Split CS budget (H)'!$L$1,'Cumulative Cost Share Budget'!M359,0)</f>
        <v>0</v>
      </c>
      <c r="N360" s="214">
        <f>IF('Cumulative Cost Share Budget'!L359='Split CS budget (H)'!$L$1,'Cumulative Cost Share Budget'!N359,0)</f>
        <v>0</v>
      </c>
      <c r="O360" s="214">
        <f>IF('Cumulative Cost Share Budget'!$L359='Split CS budget (H)'!$L$1,'Cumulative Cost Share Budget'!O359,0)</f>
        <v>0</v>
      </c>
      <c r="P360" s="209">
        <f>IF('Cumulative Cost Share Budget'!L359='Split CS budget (H)'!$L$1,'Cumulative Cost Share Budget'!P359,0)</f>
        <v>0</v>
      </c>
      <c r="Q360" s="211">
        <f>IF('Cumulative Cost Share Budget'!L359='Split CS budget (H)'!$L$1,'Cumulative Cost Share Budget'!Q359,0)</f>
        <v>0</v>
      </c>
      <c r="R360" s="212">
        <f>IF('Cumulative Cost Share Budget'!L359='Split CS budget (H)'!$L$1,'Cumulative Cost Share Budget'!R359,0)</f>
        <v>0</v>
      </c>
      <c r="S360" s="61">
        <f>IF('Cumulative Cost Share Budget'!L359='Split CS budget (H)'!$L$1,'Cumulative Cost Share Budget'!S359,0)</f>
        <v>0</v>
      </c>
      <c r="T360" s="211">
        <f>IF('Cumulative Cost Share Budget'!L359='Split CS budget (H)'!$L$1,'Cumulative Cost Share Budget'!T359,0)</f>
        <v>0</v>
      </c>
      <c r="U360" s="323">
        <f>IFERROR((E363+E364)/E362,0)</f>
        <v>0</v>
      </c>
      <c r="V360" s="323">
        <f t="shared" ref="V360:Y360" si="224">IFERROR((F363+F364)/F362,0)</f>
        <v>0</v>
      </c>
      <c r="W360" s="323">
        <f t="shared" si="224"/>
        <v>0</v>
      </c>
      <c r="X360" s="323">
        <f t="shared" si="224"/>
        <v>0</v>
      </c>
      <c r="Y360" s="323">
        <f t="shared" si="224"/>
        <v>0</v>
      </c>
    </row>
    <row r="361" spans="1:25" hidden="1">
      <c r="A361" s="493">
        <f>IF('Cumulative Cost Share Budget'!$L360='Split CS budget (H)'!$L$1,'Cumulative Cost Share Budget'!A360,0)</f>
        <v>0</v>
      </c>
      <c r="B361" s="545">
        <f>IF('Cumulative Cost Share Budget'!$L360='Split CS budget (H)'!$L$1,'Cumulative Cost Share Budget'!B360,0)</f>
        <v>0</v>
      </c>
      <c r="D361" s="33" t="s">
        <v>179</v>
      </c>
      <c r="E361" s="21">
        <f>T360</f>
        <v>0</v>
      </c>
      <c r="F361" s="21">
        <f>T361</f>
        <v>0</v>
      </c>
      <c r="G361" s="21">
        <f>T362</f>
        <v>0</v>
      </c>
      <c r="H361" s="21">
        <f>T363</f>
        <v>0</v>
      </c>
      <c r="I361" s="21">
        <f>T364</f>
        <v>0</v>
      </c>
      <c r="J361" s="45"/>
      <c r="M361" s="215"/>
      <c r="N361" s="56"/>
      <c r="O361" s="56"/>
      <c r="P361" s="56"/>
      <c r="Q361" s="211">
        <f>IF('Cumulative Cost Share Budget'!L360='Split CS budget (H)'!$L$1,'Cumulative Cost Share Budget'!Q360,0)</f>
        <v>0</v>
      </c>
      <c r="R361" s="212">
        <f>IF('Cumulative Cost Share Budget'!L360='Split CS budget (H)'!$L$1,'Cumulative Cost Share Budget'!R360,0)</f>
        <v>0</v>
      </c>
      <c r="S361" s="61">
        <f>IF('Cumulative Cost Share Budget'!L360='Split CS budget (H)'!$L$1,'Cumulative Cost Share Budget'!S360,0)</f>
        <v>0</v>
      </c>
      <c r="T361" s="211">
        <f>IF('Cumulative Cost Share Budget'!L360='Split CS budget (H)'!$L$1,'Cumulative Cost Share Budget'!T360,0)</f>
        <v>0</v>
      </c>
      <c r="U361" s="323"/>
      <c r="V361" s="323"/>
      <c r="W361" s="323"/>
      <c r="X361" s="323"/>
      <c r="Y361" s="323"/>
    </row>
    <row r="362" spans="1:25" hidden="1">
      <c r="A362" s="449"/>
      <c r="C362" s="76"/>
      <c r="D362" s="59" t="s">
        <v>15</v>
      </c>
      <c r="E362" s="52">
        <f>ROUND((N360+O360)*E360*Q360,0)</f>
        <v>0</v>
      </c>
      <c r="F362" s="52">
        <f>ROUND((N360+O360)*F360*Q360*Q361,0)</f>
        <v>0</v>
      </c>
      <c r="G362" s="52">
        <f>ROUND((N360+O360)*G360*Q360*Q361*Q362,0)</f>
        <v>0</v>
      </c>
      <c r="H362" s="52">
        <f>ROUND((N360+O360)*H360*Q360*Q361*Q362*Q363,0)</f>
        <v>0</v>
      </c>
      <c r="I362" s="52">
        <f>ROUND((N360+O360)*I360*Q360*Q361*Q362*Q363*Q364,0)</f>
        <v>0</v>
      </c>
      <c r="J362" s="158">
        <f>SUM(E362:I362)</f>
        <v>0</v>
      </c>
      <c r="M362" s="215"/>
      <c r="N362" s="56"/>
      <c r="O362" s="56"/>
      <c r="P362" s="56"/>
      <c r="Q362" s="211">
        <f>IF('Cumulative Cost Share Budget'!L361='Split CS budget (H)'!$L$1,'Cumulative Cost Share Budget'!Q361,0)</f>
        <v>0</v>
      </c>
      <c r="R362" s="212">
        <f>IF('Cumulative Cost Share Budget'!L361='Split CS budget (H)'!$L$1,'Cumulative Cost Share Budget'!R361,0)</f>
        <v>0</v>
      </c>
      <c r="S362" s="61">
        <f>IF('Cumulative Cost Share Budget'!L361='Split CS budget (H)'!$L$1,'Cumulative Cost Share Budget'!S361,0)</f>
        <v>0</v>
      </c>
      <c r="T362" s="211">
        <f>IF('Cumulative Cost Share Budget'!L361='Split CS budget (H)'!$L$1,'Cumulative Cost Share Budget'!T361,0)</f>
        <v>0</v>
      </c>
      <c r="U362" s="324"/>
      <c r="V362" s="324"/>
      <c r="W362" s="324"/>
      <c r="X362" s="324"/>
      <c r="Y362" s="324"/>
    </row>
    <row r="363" spans="1:25" hidden="1">
      <c r="A363" s="449"/>
      <c r="B363" s="77"/>
      <c r="C363" s="76"/>
      <c r="D363" s="59" t="s">
        <v>30</v>
      </c>
      <c r="E363" s="52">
        <f>ROUND(E362*$Q$2,0)</f>
        <v>0</v>
      </c>
      <c r="F363" s="52">
        <f t="shared" ref="F363:I363" si="225">ROUND(F362*$Q$2,0)</f>
        <v>0</v>
      </c>
      <c r="G363" s="52">
        <f t="shared" si="225"/>
        <v>0</v>
      </c>
      <c r="H363" s="52">
        <f t="shared" si="225"/>
        <v>0</v>
      </c>
      <c r="I363" s="52">
        <f t="shared" si="225"/>
        <v>0</v>
      </c>
      <c r="J363" s="158">
        <f>SUM(E363:I363)</f>
        <v>0</v>
      </c>
      <c r="M363" s="215"/>
      <c r="N363" s="56"/>
      <c r="O363" s="56"/>
      <c r="P363" s="56"/>
      <c r="Q363" s="211">
        <f>IF('Cumulative Cost Share Budget'!L362='Split CS budget (H)'!$L$1,'Cumulative Cost Share Budget'!Q362,0)</f>
        <v>0</v>
      </c>
      <c r="R363" s="212">
        <f>IF('Cumulative Cost Share Budget'!L362='Split CS budget (H)'!$L$1,'Cumulative Cost Share Budget'!R362,0)</f>
        <v>0</v>
      </c>
      <c r="S363" s="61">
        <f>IF('Cumulative Cost Share Budget'!L362='Split CS budget (H)'!$L$1,'Cumulative Cost Share Budget'!S362,0)</f>
        <v>0</v>
      </c>
      <c r="T363" s="211">
        <f>IF('Cumulative Cost Share Budget'!L362='Split CS budget (H)'!$L$1,'Cumulative Cost Share Budget'!T362,0)</f>
        <v>0</v>
      </c>
      <c r="U363" s="324"/>
      <c r="V363" s="324"/>
      <c r="W363" s="324"/>
      <c r="X363" s="324"/>
      <c r="Y363" s="324"/>
    </row>
    <row r="364" spans="1:25" ht="15" hidden="1">
      <c r="A364" s="449"/>
      <c r="B364" s="77"/>
      <c r="C364" s="76"/>
      <c r="D364" s="59" t="s">
        <v>29</v>
      </c>
      <c r="E364" s="170">
        <f>ROUND(R$5*E360,0)</f>
        <v>0</v>
      </c>
      <c r="F364" s="170">
        <f t="shared" ref="F364:I364" si="226">ROUND(S$5*F360,0)</f>
        <v>0</v>
      </c>
      <c r="G364" s="170">
        <f t="shared" si="226"/>
        <v>0</v>
      </c>
      <c r="H364" s="170">
        <f t="shared" si="226"/>
        <v>0</v>
      </c>
      <c r="I364" s="170">
        <f t="shared" si="226"/>
        <v>0</v>
      </c>
      <c r="J364" s="167">
        <f>SUM(E364:I364)</f>
        <v>0</v>
      </c>
      <c r="M364" s="215"/>
      <c r="N364" s="56"/>
      <c r="O364" s="56"/>
      <c r="P364" s="56"/>
      <c r="Q364" s="211">
        <f>IF('Cumulative Cost Share Budget'!L363='Split CS budget (H)'!$L$1,'Cumulative Cost Share Budget'!Q363,0)</f>
        <v>0</v>
      </c>
      <c r="R364" s="212">
        <f>IF('Cumulative Cost Share Budget'!L363='Split CS budget (H)'!$L$1,'Cumulative Cost Share Budget'!R363,0)</f>
        <v>0</v>
      </c>
      <c r="S364" s="61">
        <f>IF('Cumulative Cost Share Budget'!L363='Split CS budget (H)'!$L$1,'Cumulative Cost Share Budget'!S363,0)</f>
        <v>0</v>
      </c>
      <c r="T364" s="211">
        <f>IF('Cumulative Cost Share Budget'!L363='Split CS budget (H)'!$L$1,'Cumulative Cost Share Budget'!T363,0)</f>
        <v>0</v>
      </c>
      <c r="U364" s="323"/>
      <c r="V364" s="323"/>
      <c r="W364" s="323"/>
      <c r="X364" s="323"/>
      <c r="Y364" s="323"/>
    </row>
    <row r="365" spans="1:25" hidden="1">
      <c r="A365" s="449"/>
      <c r="B365" s="77"/>
      <c r="C365" s="76"/>
      <c r="D365" s="62" t="s">
        <v>178</v>
      </c>
      <c r="E365" s="171">
        <f>SUM(E363:E364)</f>
        <v>0</v>
      </c>
      <c r="F365" s="171">
        <f t="shared" ref="F365:I365" si="227">SUM(F363:F364)</f>
        <v>0</v>
      </c>
      <c r="G365" s="171">
        <f t="shared" si="227"/>
        <v>0</v>
      </c>
      <c r="H365" s="171">
        <f t="shared" si="227"/>
        <v>0</v>
      </c>
      <c r="I365" s="171">
        <f t="shared" si="227"/>
        <v>0</v>
      </c>
      <c r="J365" s="172">
        <f>SUM(J363:J364)</f>
        <v>0</v>
      </c>
      <c r="M365" s="18"/>
      <c r="N365" s="32"/>
      <c r="O365" s="32"/>
      <c r="P365" s="32"/>
      <c r="Q365" s="46"/>
      <c r="R365" s="46"/>
      <c r="S365" s="46"/>
      <c r="T365" s="25"/>
      <c r="U365" s="323"/>
      <c r="V365" s="323"/>
      <c r="W365" s="323"/>
      <c r="X365" s="323"/>
      <c r="Y365" s="323"/>
    </row>
    <row r="366" spans="1:25" hidden="1">
      <c r="A366" s="449"/>
      <c r="B366" s="77"/>
      <c r="C366" s="76"/>
      <c r="D366" s="59"/>
      <c r="E366" s="16"/>
      <c r="F366" s="16"/>
      <c r="G366" s="16"/>
      <c r="H366" s="16"/>
      <c r="I366" s="16"/>
      <c r="J366" s="25"/>
      <c r="M366" s="215"/>
      <c r="N366" s="56"/>
      <c r="O366" s="56"/>
      <c r="P366" s="56"/>
      <c r="Q366" s="33"/>
      <c r="R366" s="56"/>
      <c r="S366" s="33"/>
      <c r="T366" s="213"/>
      <c r="U366" s="325"/>
      <c r="V366" s="326"/>
      <c r="W366" s="324"/>
      <c r="X366" s="324"/>
      <c r="Y366" s="324"/>
    </row>
    <row r="367" spans="1:25" hidden="1">
      <c r="A367" s="485">
        <f>IF('Cumulative Cost Share Budget'!$L366='Split CS budget (H)'!$L$1,'Cumulative Cost Share Budget'!A366,0)</f>
        <v>0</v>
      </c>
      <c r="B367" s="480">
        <f>IF('Cumulative Cost Share Budget'!$L366='Split CS budget (H)'!$L$1,'Cumulative Cost Share Budget'!B366,0)</f>
        <v>0</v>
      </c>
      <c r="D367" s="33" t="s">
        <v>123</v>
      </c>
      <c r="E367" s="76">
        <f>ROUND($R367*$S367*T367,6)</f>
        <v>0</v>
      </c>
      <c r="F367" s="76">
        <f>ROUND($R368*$S368*T368,6)</f>
        <v>0</v>
      </c>
      <c r="G367" s="76">
        <f>ROUND($R369*$S369*T369,6)</f>
        <v>0</v>
      </c>
      <c r="H367" s="76">
        <f>ROUND($R370*$S370*T370,6)</f>
        <v>0</v>
      </c>
      <c r="I367" s="76">
        <f>ROUND($R371*$S371*T371,6)</f>
        <v>0</v>
      </c>
      <c r="J367" s="45"/>
      <c r="M367" s="133">
        <f>IF('Cumulative Cost Share Budget'!L366='Split CS budget (H)'!$L$1,'Cumulative Cost Share Budget'!M366,0)</f>
        <v>0</v>
      </c>
      <c r="N367" s="214">
        <f>IF('Cumulative Cost Share Budget'!L366='Split CS budget (H)'!$L$1,'Cumulative Cost Share Budget'!N366,0)</f>
        <v>0</v>
      </c>
      <c r="O367" s="214">
        <f>IF('Cumulative Cost Share Budget'!$L366='Split CS budget (H)'!$L$1,'Cumulative Cost Share Budget'!O366,0)</f>
        <v>0</v>
      </c>
      <c r="P367" s="209">
        <f>IF('Cumulative Cost Share Budget'!L366='Split CS budget (H)'!$L$1,'Cumulative Cost Share Budget'!P366,0)</f>
        <v>0</v>
      </c>
      <c r="Q367" s="211">
        <f>IF('Cumulative Cost Share Budget'!L366='Split CS budget (H)'!$L$1,'Cumulative Cost Share Budget'!Q366,0)</f>
        <v>0</v>
      </c>
      <c r="R367" s="212">
        <f>IF('Cumulative Cost Share Budget'!L366='Split CS budget (H)'!$L$1,'Cumulative Cost Share Budget'!R366,0)</f>
        <v>0</v>
      </c>
      <c r="S367" s="61">
        <f>IF('Cumulative Cost Share Budget'!L366='Split CS budget (H)'!$L$1,'Cumulative Cost Share Budget'!S366,0)</f>
        <v>0</v>
      </c>
      <c r="T367" s="211">
        <f>IF('Cumulative Cost Share Budget'!L366='Split CS budget (H)'!$L$1,'Cumulative Cost Share Budget'!T366,0)</f>
        <v>0</v>
      </c>
      <c r="U367" s="323">
        <f>IFERROR((E370+E371)/E369,0)</f>
        <v>0</v>
      </c>
      <c r="V367" s="323">
        <f t="shared" ref="V367:Y367" si="228">IFERROR((F370+F371)/F369,0)</f>
        <v>0</v>
      </c>
      <c r="W367" s="323">
        <f t="shared" si="228"/>
        <v>0</v>
      </c>
      <c r="X367" s="323">
        <f t="shared" si="228"/>
        <v>0</v>
      </c>
      <c r="Y367" s="323">
        <f t="shared" si="228"/>
        <v>0</v>
      </c>
    </row>
    <row r="368" spans="1:25" hidden="1">
      <c r="A368" s="493">
        <f>IF('Cumulative Cost Share Budget'!$L367='Split CS budget (H)'!$L$1,'Cumulative Cost Share Budget'!A367,0)</f>
        <v>0</v>
      </c>
      <c r="B368" s="545">
        <f>IF('Cumulative Cost Share Budget'!$L367='Split CS budget (H)'!$L$1,'Cumulative Cost Share Budget'!B367,0)</f>
        <v>0</v>
      </c>
      <c r="D368" s="33" t="s">
        <v>179</v>
      </c>
      <c r="E368" s="21">
        <f>T367</f>
        <v>0</v>
      </c>
      <c r="F368" s="21">
        <f>T368</f>
        <v>0</v>
      </c>
      <c r="G368" s="21">
        <f>T369</f>
        <v>0</v>
      </c>
      <c r="H368" s="21">
        <f>T370</f>
        <v>0</v>
      </c>
      <c r="I368" s="21">
        <f>T371</f>
        <v>0</v>
      </c>
      <c r="J368" s="45"/>
      <c r="M368" s="215"/>
      <c r="N368" s="56"/>
      <c r="O368" s="56"/>
      <c r="P368" s="56"/>
      <c r="Q368" s="211">
        <f>IF('Cumulative Cost Share Budget'!L367='Split CS budget (H)'!$L$1,'Cumulative Cost Share Budget'!Q367,0)</f>
        <v>0</v>
      </c>
      <c r="R368" s="212">
        <f>IF('Cumulative Cost Share Budget'!L367='Split CS budget (H)'!$L$1,'Cumulative Cost Share Budget'!R367,0)</f>
        <v>0</v>
      </c>
      <c r="S368" s="61">
        <f>IF('Cumulative Cost Share Budget'!L367='Split CS budget (H)'!$L$1,'Cumulative Cost Share Budget'!S367,0)</f>
        <v>0</v>
      </c>
      <c r="T368" s="211">
        <f>IF('Cumulative Cost Share Budget'!L367='Split CS budget (H)'!$L$1,'Cumulative Cost Share Budget'!T367,0)</f>
        <v>0</v>
      </c>
      <c r="U368" s="323"/>
      <c r="V368" s="323"/>
      <c r="W368" s="323"/>
      <c r="X368" s="323"/>
      <c r="Y368" s="323"/>
    </row>
    <row r="369" spans="1:25" hidden="1">
      <c r="A369" s="449"/>
      <c r="C369" s="76"/>
      <c r="D369" s="59" t="s">
        <v>15</v>
      </c>
      <c r="E369" s="52">
        <f>ROUND((N367+O367)*E367*Q367,0)</f>
        <v>0</v>
      </c>
      <c r="F369" s="52">
        <f>ROUND((N367+O367)*F367*Q367*Q368,0)</f>
        <v>0</v>
      </c>
      <c r="G369" s="52">
        <f>ROUND((N367+O367)*G367*Q367*Q368*Q369,0)</f>
        <v>0</v>
      </c>
      <c r="H369" s="52">
        <f>ROUND((N367+O367)*H367*Q367*Q368*Q369*Q370,0)</f>
        <v>0</v>
      </c>
      <c r="I369" s="52">
        <f>ROUND((N367+O367)*I367*Q367*Q368*Q369*Q370*Q371,0)</f>
        <v>0</v>
      </c>
      <c r="J369" s="158">
        <f>SUM(E369:I369)</f>
        <v>0</v>
      </c>
      <c r="M369" s="215"/>
      <c r="N369" s="56"/>
      <c r="O369" s="56"/>
      <c r="P369" s="56"/>
      <c r="Q369" s="211">
        <f>IF('Cumulative Cost Share Budget'!L368='Split CS budget (H)'!$L$1,'Cumulative Cost Share Budget'!Q368,0)</f>
        <v>0</v>
      </c>
      <c r="R369" s="212">
        <f>IF('Cumulative Cost Share Budget'!L368='Split CS budget (H)'!$L$1,'Cumulative Cost Share Budget'!R368,0)</f>
        <v>0</v>
      </c>
      <c r="S369" s="61">
        <f>IF('Cumulative Cost Share Budget'!L368='Split CS budget (H)'!$L$1,'Cumulative Cost Share Budget'!S368,0)</f>
        <v>0</v>
      </c>
      <c r="T369" s="211">
        <f>IF('Cumulative Cost Share Budget'!L368='Split CS budget (H)'!$L$1,'Cumulative Cost Share Budget'!T368,0)</f>
        <v>0</v>
      </c>
      <c r="U369" s="324"/>
      <c r="V369" s="324"/>
      <c r="W369" s="324"/>
      <c r="X369" s="324"/>
      <c r="Y369" s="324"/>
    </row>
    <row r="370" spans="1:25" hidden="1">
      <c r="A370" s="449"/>
      <c r="B370" s="77"/>
      <c r="C370" s="76"/>
      <c r="D370" s="59" t="s">
        <v>30</v>
      </c>
      <c r="E370" s="52">
        <f>ROUND(E369*$Q$2,0)</f>
        <v>0</v>
      </c>
      <c r="F370" s="52">
        <f t="shared" ref="F370:I370" si="229">ROUND(F369*$Q$2,0)</f>
        <v>0</v>
      </c>
      <c r="G370" s="52">
        <f t="shared" si="229"/>
        <v>0</v>
      </c>
      <c r="H370" s="52">
        <f t="shared" si="229"/>
        <v>0</v>
      </c>
      <c r="I370" s="52">
        <f t="shared" si="229"/>
        <v>0</v>
      </c>
      <c r="J370" s="158">
        <f>SUM(E370:I370)</f>
        <v>0</v>
      </c>
      <c r="M370" s="215"/>
      <c r="N370" s="56"/>
      <c r="O370" s="56"/>
      <c r="P370" s="56"/>
      <c r="Q370" s="211">
        <f>IF('Cumulative Cost Share Budget'!L369='Split CS budget (H)'!$L$1,'Cumulative Cost Share Budget'!Q369,0)</f>
        <v>0</v>
      </c>
      <c r="R370" s="212">
        <f>IF('Cumulative Cost Share Budget'!L369='Split CS budget (H)'!$L$1,'Cumulative Cost Share Budget'!R369,0)</f>
        <v>0</v>
      </c>
      <c r="S370" s="61">
        <f>IF('Cumulative Cost Share Budget'!L369='Split CS budget (H)'!$L$1,'Cumulative Cost Share Budget'!S369,0)</f>
        <v>0</v>
      </c>
      <c r="T370" s="211">
        <f>IF('Cumulative Cost Share Budget'!L369='Split CS budget (H)'!$L$1,'Cumulative Cost Share Budget'!T369,0)</f>
        <v>0</v>
      </c>
      <c r="U370" s="324"/>
      <c r="V370" s="324"/>
      <c r="W370" s="324"/>
      <c r="X370" s="324"/>
      <c r="Y370" s="324"/>
    </row>
    <row r="371" spans="1:25" ht="15" hidden="1">
      <c r="A371" s="449"/>
      <c r="B371" s="77"/>
      <c r="C371" s="76"/>
      <c r="D371" s="59" t="s">
        <v>29</v>
      </c>
      <c r="E371" s="170">
        <f>ROUND(R$5*E367,0)</f>
        <v>0</v>
      </c>
      <c r="F371" s="170">
        <f t="shared" ref="F371:I371" si="230">ROUND(S$5*F367,0)</f>
        <v>0</v>
      </c>
      <c r="G371" s="170">
        <f t="shared" si="230"/>
        <v>0</v>
      </c>
      <c r="H371" s="170">
        <f t="shared" si="230"/>
        <v>0</v>
      </c>
      <c r="I371" s="170">
        <f t="shared" si="230"/>
        <v>0</v>
      </c>
      <c r="J371" s="167">
        <f>SUM(E371:I371)</f>
        <v>0</v>
      </c>
      <c r="M371" s="215"/>
      <c r="N371" s="56"/>
      <c r="O371" s="56"/>
      <c r="P371" s="56"/>
      <c r="Q371" s="211">
        <f>IF('Cumulative Cost Share Budget'!L370='Split CS budget (H)'!$L$1,'Cumulative Cost Share Budget'!Q370,0)</f>
        <v>0</v>
      </c>
      <c r="R371" s="212">
        <f>IF('Cumulative Cost Share Budget'!L370='Split CS budget (H)'!$L$1,'Cumulative Cost Share Budget'!R370,0)</f>
        <v>0</v>
      </c>
      <c r="S371" s="61">
        <f>IF('Cumulative Cost Share Budget'!L370='Split CS budget (H)'!$L$1,'Cumulative Cost Share Budget'!S370,0)</f>
        <v>0</v>
      </c>
      <c r="T371" s="211">
        <f>IF('Cumulative Cost Share Budget'!L370='Split CS budget (H)'!$L$1,'Cumulative Cost Share Budget'!T370,0)</f>
        <v>0</v>
      </c>
      <c r="U371" s="323"/>
      <c r="V371" s="323"/>
      <c r="W371" s="323"/>
      <c r="X371" s="323"/>
      <c r="Y371" s="323"/>
    </row>
    <row r="372" spans="1:25" hidden="1">
      <c r="A372" s="449"/>
      <c r="B372" s="77"/>
      <c r="C372" s="76"/>
      <c r="D372" s="62" t="s">
        <v>178</v>
      </c>
      <c r="E372" s="171">
        <f>SUM(E370:E371)</f>
        <v>0</v>
      </c>
      <c r="F372" s="171">
        <f t="shared" ref="F372:I372" si="231">SUM(F370:F371)</f>
        <v>0</v>
      </c>
      <c r="G372" s="171">
        <f t="shared" si="231"/>
        <v>0</v>
      </c>
      <c r="H372" s="171">
        <f t="shared" si="231"/>
        <v>0</v>
      </c>
      <c r="I372" s="171">
        <f t="shared" si="231"/>
        <v>0</v>
      </c>
      <c r="J372" s="172">
        <f>SUM(J370:J371)</f>
        <v>0</v>
      </c>
      <c r="M372" s="18"/>
      <c r="N372" s="32"/>
      <c r="O372" s="32"/>
      <c r="P372" s="32"/>
      <c r="Q372" s="46"/>
      <c r="R372" s="46"/>
      <c r="S372" s="46"/>
      <c r="T372" s="25"/>
      <c r="U372" s="323"/>
      <c r="V372" s="323"/>
      <c r="W372" s="323"/>
      <c r="X372" s="323"/>
      <c r="Y372" s="323"/>
    </row>
    <row r="373" spans="1:25" hidden="1">
      <c r="A373" s="449"/>
      <c r="B373" s="77"/>
      <c r="C373" s="76"/>
      <c r="D373" s="59"/>
      <c r="E373" s="16"/>
      <c r="F373" s="16"/>
      <c r="G373" s="16"/>
      <c r="H373" s="16"/>
      <c r="I373" s="16"/>
      <c r="J373" s="25"/>
      <c r="M373" s="215"/>
      <c r="N373" s="56"/>
      <c r="O373" s="56"/>
      <c r="P373" s="56"/>
      <c r="Q373" s="33"/>
      <c r="R373" s="56"/>
      <c r="S373" s="33"/>
      <c r="T373" s="213"/>
      <c r="U373" s="325"/>
      <c r="V373" s="326"/>
      <c r="W373" s="324"/>
      <c r="X373" s="324"/>
      <c r="Y373" s="324"/>
    </row>
    <row r="374" spans="1:25" hidden="1">
      <c r="A374" s="485">
        <f>IF('Cumulative Cost Share Budget'!$L373='Split CS budget (H)'!$L$1,'Cumulative Cost Share Budget'!A373,0)</f>
        <v>0</v>
      </c>
      <c r="B374" s="480">
        <f>IF('Cumulative Cost Share Budget'!$L373='Split CS budget (H)'!$L$1,'Cumulative Cost Share Budget'!B373,0)</f>
        <v>0</v>
      </c>
      <c r="D374" s="33" t="s">
        <v>123</v>
      </c>
      <c r="E374" s="76">
        <f>ROUND($R374*$S374*T374,6)</f>
        <v>0</v>
      </c>
      <c r="F374" s="76">
        <f>ROUND($R375*$S375*T375,6)</f>
        <v>0</v>
      </c>
      <c r="G374" s="76">
        <f>ROUND($R376*$S376*T376,6)</f>
        <v>0</v>
      </c>
      <c r="H374" s="76">
        <f>ROUND($R377*$S377*T377,6)</f>
        <v>0</v>
      </c>
      <c r="I374" s="76">
        <f>ROUND($R378*$S378*T378,6)</f>
        <v>0</v>
      </c>
      <c r="J374" s="45"/>
      <c r="M374" s="133">
        <f>IF('Cumulative Cost Share Budget'!L373='Split CS budget (H)'!$L$1,'Cumulative Cost Share Budget'!M373,0)</f>
        <v>0</v>
      </c>
      <c r="N374" s="214">
        <f>IF('Cumulative Cost Share Budget'!L373='Split CS budget (H)'!$L$1,'Cumulative Cost Share Budget'!N373,0)</f>
        <v>0</v>
      </c>
      <c r="O374" s="214">
        <f>IF('Cumulative Cost Share Budget'!$L373='Split CS budget (H)'!$L$1,'Cumulative Cost Share Budget'!O373,0)</f>
        <v>0</v>
      </c>
      <c r="P374" s="209">
        <f>IF('Cumulative Cost Share Budget'!L373='Split CS budget (H)'!$L$1,'Cumulative Cost Share Budget'!P373,0)</f>
        <v>0</v>
      </c>
      <c r="Q374" s="211">
        <f>IF('Cumulative Cost Share Budget'!L373='Split CS budget (H)'!$L$1,'Cumulative Cost Share Budget'!Q373,0)</f>
        <v>0</v>
      </c>
      <c r="R374" s="212">
        <f>IF('Cumulative Cost Share Budget'!L373='Split CS budget (H)'!$L$1,'Cumulative Cost Share Budget'!R373,0)</f>
        <v>0</v>
      </c>
      <c r="S374" s="61">
        <f>IF('Cumulative Cost Share Budget'!L373='Split CS budget (H)'!$L$1,'Cumulative Cost Share Budget'!S373,0)</f>
        <v>0</v>
      </c>
      <c r="T374" s="211">
        <f>IF('Cumulative Cost Share Budget'!L373='Split CS budget (H)'!$L$1,'Cumulative Cost Share Budget'!T373,0)</f>
        <v>0</v>
      </c>
      <c r="U374" s="323">
        <f>IFERROR((E377+E378)/E376,0)</f>
        <v>0</v>
      </c>
      <c r="V374" s="323">
        <f t="shared" ref="V374:Y374" si="232">IFERROR((F377+F378)/F376,0)</f>
        <v>0</v>
      </c>
      <c r="W374" s="323">
        <f t="shared" si="232"/>
        <v>0</v>
      </c>
      <c r="X374" s="323">
        <f t="shared" si="232"/>
        <v>0</v>
      </c>
      <c r="Y374" s="323">
        <f t="shared" si="232"/>
        <v>0</v>
      </c>
    </row>
    <row r="375" spans="1:25" hidden="1">
      <c r="A375" s="493">
        <f>IF('Cumulative Cost Share Budget'!$L374='Split CS budget (H)'!$L$1,'Cumulative Cost Share Budget'!A374,0)</f>
        <v>0</v>
      </c>
      <c r="B375" s="545">
        <f>IF('Cumulative Cost Share Budget'!$L374='Split CS budget (H)'!$L$1,'Cumulative Cost Share Budget'!B374,0)</f>
        <v>0</v>
      </c>
      <c r="D375" s="33" t="s">
        <v>179</v>
      </c>
      <c r="E375" s="21">
        <f>T374</f>
        <v>0</v>
      </c>
      <c r="F375" s="21">
        <f>T375</f>
        <v>0</v>
      </c>
      <c r="G375" s="21">
        <f>T376</f>
        <v>0</v>
      </c>
      <c r="H375" s="21">
        <f>T377</f>
        <v>0</v>
      </c>
      <c r="I375" s="21">
        <f>T378</f>
        <v>0</v>
      </c>
      <c r="J375" s="45"/>
      <c r="M375" s="215"/>
      <c r="N375" s="56"/>
      <c r="O375" s="56"/>
      <c r="P375" s="56"/>
      <c r="Q375" s="211">
        <f>IF('Cumulative Cost Share Budget'!L374='Split CS budget (H)'!$L$1,'Cumulative Cost Share Budget'!Q374,0)</f>
        <v>0</v>
      </c>
      <c r="R375" s="212">
        <f>IF('Cumulative Cost Share Budget'!L374='Split CS budget (H)'!$L$1,'Cumulative Cost Share Budget'!R374,0)</f>
        <v>0</v>
      </c>
      <c r="S375" s="61">
        <f>IF('Cumulative Cost Share Budget'!L374='Split CS budget (H)'!$L$1,'Cumulative Cost Share Budget'!S374,0)</f>
        <v>0</v>
      </c>
      <c r="T375" s="211">
        <f>IF('Cumulative Cost Share Budget'!L374='Split CS budget (H)'!$L$1,'Cumulative Cost Share Budget'!T374,0)</f>
        <v>0</v>
      </c>
      <c r="U375" s="323"/>
      <c r="V375" s="323"/>
      <c r="W375" s="323"/>
      <c r="X375" s="323"/>
      <c r="Y375" s="323"/>
    </row>
    <row r="376" spans="1:25" hidden="1">
      <c r="A376" s="449"/>
      <c r="C376" s="76"/>
      <c r="D376" s="59" t="s">
        <v>15</v>
      </c>
      <c r="E376" s="52">
        <f>ROUND((N374+O374)*E374*Q374,0)</f>
        <v>0</v>
      </c>
      <c r="F376" s="52">
        <f>ROUND((N374+O374)*F374*Q374*Q375,0)</f>
        <v>0</v>
      </c>
      <c r="G376" s="52">
        <f>ROUND((N374+O374)*G374*Q374*Q375*Q376,0)</f>
        <v>0</v>
      </c>
      <c r="H376" s="52">
        <f>ROUND((N374+O374)*H374*Q374*Q375*Q376*Q377,0)</f>
        <v>0</v>
      </c>
      <c r="I376" s="52">
        <f>ROUND((N374+O374)*I374*Q374*Q375*Q376*Q377*Q378,0)</f>
        <v>0</v>
      </c>
      <c r="J376" s="158">
        <f>SUM(E376:I376)</f>
        <v>0</v>
      </c>
      <c r="M376" s="215"/>
      <c r="N376" s="56"/>
      <c r="O376" s="56"/>
      <c r="P376" s="56"/>
      <c r="Q376" s="211">
        <f>IF('Cumulative Cost Share Budget'!L375='Split CS budget (H)'!$L$1,'Cumulative Cost Share Budget'!Q375,0)</f>
        <v>0</v>
      </c>
      <c r="R376" s="212">
        <f>IF('Cumulative Cost Share Budget'!L375='Split CS budget (H)'!$L$1,'Cumulative Cost Share Budget'!R375,0)</f>
        <v>0</v>
      </c>
      <c r="S376" s="61">
        <f>IF('Cumulative Cost Share Budget'!L375='Split CS budget (H)'!$L$1,'Cumulative Cost Share Budget'!S375,0)</f>
        <v>0</v>
      </c>
      <c r="T376" s="211">
        <f>IF('Cumulative Cost Share Budget'!L375='Split CS budget (H)'!$L$1,'Cumulative Cost Share Budget'!T375,0)</f>
        <v>0</v>
      </c>
      <c r="U376" s="324"/>
      <c r="V376" s="324"/>
      <c r="W376" s="324"/>
      <c r="X376" s="324"/>
      <c r="Y376" s="324"/>
    </row>
    <row r="377" spans="1:25" hidden="1">
      <c r="A377" s="449"/>
      <c r="B377" s="77"/>
      <c r="C377" s="76"/>
      <c r="D377" s="59" t="s">
        <v>30</v>
      </c>
      <c r="E377" s="52">
        <f>ROUND(E376*$Q$2,0)</f>
        <v>0</v>
      </c>
      <c r="F377" s="52">
        <f t="shared" ref="F377:I377" si="233">ROUND(F376*$Q$2,0)</f>
        <v>0</v>
      </c>
      <c r="G377" s="52">
        <f t="shared" si="233"/>
        <v>0</v>
      </c>
      <c r="H377" s="52">
        <f t="shared" si="233"/>
        <v>0</v>
      </c>
      <c r="I377" s="52">
        <f t="shared" si="233"/>
        <v>0</v>
      </c>
      <c r="J377" s="158">
        <f>SUM(E377:I377)</f>
        <v>0</v>
      </c>
      <c r="M377" s="215"/>
      <c r="N377" s="56"/>
      <c r="O377" s="56"/>
      <c r="P377" s="56"/>
      <c r="Q377" s="211">
        <f>IF('Cumulative Cost Share Budget'!L376='Split CS budget (H)'!$L$1,'Cumulative Cost Share Budget'!Q376,0)</f>
        <v>0</v>
      </c>
      <c r="R377" s="212">
        <f>IF('Cumulative Cost Share Budget'!L376='Split CS budget (H)'!$L$1,'Cumulative Cost Share Budget'!R376,0)</f>
        <v>0</v>
      </c>
      <c r="S377" s="61">
        <f>IF('Cumulative Cost Share Budget'!L376='Split CS budget (H)'!$L$1,'Cumulative Cost Share Budget'!S376,0)</f>
        <v>0</v>
      </c>
      <c r="T377" s="211">
        <f>IF('Cumulative Cost Share Budget'!L376='Split CS budget (H)'!$L$1,'Cumulative Cost Share Budget'!T376,0)</f>
        <v>0</v>
      </c>
      <c r="U377" s="324"/>
      <c r="V377" s="324"/>
      <c r="W377" s="324"/>
      <c r="X377" s="324"/>
      <c r="Y377" s="324"/>
    </row>
    <row r="378" spans="1:25" ht="15" hidden="1">
      <c r="A378" s="449"/>
      <c r="B378" s="77"/>
      <c r="C378" s="76"/>
      <c r="D378" s="59" t="s">
        <v>29</v>
      </c>
      <c r="E378" s="170">
        <f>ROUND(R$5*E374,0)</f>
        <v>0</v>
      </c>
      <c r="F378" s="170">
        <f t="shared" ref="F378:I378" si="234">ROUND(S$5*F374,0)</f>
        <v>0</v>
      </c>
      <c r="G378" s="170">
        <f t="shared" si="234"/>
        <v>0</v>
      </c>
      <c r="H378" s="170">
        <f t="shared" si="234"/>
        <v>0</v>
      </c>
      <c r="I378" s="170">
        <f t="shared" si="234"/>
        <v>0</v>
      </c>
      <c r="J378" s="167">
        <f>SUM(E378:I378)</f>
        <v>0</v>
      </c>
      <c r="M378" s="215"/>
      <c r="N378" s="56"/>
      <c r="O378" s="56"/>
      <c r="P378" s="56"/>
      <c r="Q378" s="211">
        <f>IF('Cumulative Cost Share Budget'!L377='Split CS budget (H)'!$L$1,'Cumulative Cost Share Budget'!Q377,0)</f>
        <v>0</v>
      </c>
      <c r="R378" s="212">
        <f>IF('Cumulative Cost Share Budget'!L377='Split CS budget (H)'!$L$1,'Cumulative Cost Share Budget'!R377,0)</f>
        <v>0</v>
      </c>
      <c r="S378" s="61">
        <f>IF('Cumulative Cost Share Budget'!L377='Split CS budget (H)'!$L$1,'Cumulative Cost Share Budget'!S377,0)</f>
        <v>0</v>
      </c>
      <c r="T378" s="211">
        <f>IF('Cumulative Cost Share Budget'!L377='Split CS budget (H)'!$L$1,'Cumulative Cost Share Budget'!T377,0)</f>
        <v>0</v>
      </c>
      <c r="U378" s="323"/>
      <c r="V378" s="323"/>
      <c r="W378" s="323"/>
      <c r="X378" s="323"/>
      <c r="Y378" s="323"/>
    </row>
    <row r="379" spans="1:25" hidden="1">
      <c r="A379" s="449"/>
      <c r="B379" s="77"/>
      <c r="C379" s="76"/>
      <c r="D379" s="62" t="s">
        <v>178</v>
      </c>
      <c r="E379" s="171">
        <f>SUM(E377:E378)</f>
        <v>0</v>
      </c>
      <c r="F379" s="171">
        <f t="shared" ref="F379:I379" si="235">SUM(F377:F378)</f>
        <v>0</v>
      </c>
      <c r="G379" s="171">
        <f t="shared" si="235"/>
        <v>0</v>
      </c>
      <c r="H379" s="171">
        <f t="shared" si="235"/>
        <v>0</v>
      </c>
      <c r="I379" s="171">
        <f t="shared" si="235"/>
        <v>0</v>
      </c>
      <c r="J379" s="172">
        <f>SUM(J377:J378)</f>
        <v>0</v>
      </c>
      <c r="M379" s="18"/>
      <c r="N379" s="32"/>
      <c r="O379" s="32"/>
      <c r="P379" s="32"/>
      <c r="Q379" s="46"/>
      <c r="R379" s="46"/>
      <c r="S379" s="46"/>
      <c r="T379" s="25"/>
      <c r="U379" s="323"/>
      <c r="V379" s="323"/>
      <c r="W379" s="323"/>
      <c r="X379" s="323"/>
      <c r="Y379" s="323"/>
    </row>
    <row r="380" spans="1:25" hidden="1">
      <c r="A380" s="449"/>
      <c r="B380" s="77"/>
      <c r="C380" s="76"/>
      <c r="D380" s="59"/>
      <c r="E380" s="16"/>
      <c r="F380" s="16"/>
      <c r="G380" s="16"/>
      <c r="H380" s="16"/>
      <c r="I380" s="16"/>
      <c r="J380" s="25"/>
      <c r="M380" s="215"/>
      <c r="N380" s="56"/>
      <c r="O380" s="56"/>
      <c r="P380" s="56"/>
      <c r="Q380" s="33"/>
      <c r="R380" s="56"/>
      <c r="S380" s="33"/>
      <c r="T380" s="213"/>
      <c r="U380" s="325"/>
      <c r="V380" s="326"/>
      <c r="W380" s="324"/>
      <c r="X380" s="324"/>
      <c r="Y380" s="324"/>
    </row>
    <row r="381" spans="1:25" hidden="1">
      <c r="A381" s="485">
        <f>IF('Cumulative Cost Share Budget'!$L380='Split CS budget (H)'!$L$1,'Cumulative Cost Share Budget'!A380,0)</f>
        <v>0</v>
      </c>
      <c r="B381" s="480">
        <f>IF('Cumulative Cost Share Budget'!$L380='Split CS budget (H)'!$L$1,'Cumulative Cost Share Budget'!B380,0)</f>
        <v>0</v>
      </c>
      <c r="D381" s="33" t="s">
        <v>123</v>
      </c>
      <c r="E381" s="76">
        <f>ROUND($R381*$S381*T381,6)</f>
        <v>0</v>
      </c>
      <c r="F381" s="76">
        <f>ROUND($R382*$S382*T382,6)</f>
        <v>0</v>
      </c>
      <c r="G381" s="76">
        <f>ROUND($R383*$S383*T383,6)</f>
        <v>0</v>
      </c>
      <c r="H381" s="76">
        <f>ROUND($R384*$S384*T384,6)</f>
        <v>0</v>
      </c>
      <c r="I381" s="76">
        <f>ROUND($R385*$S385*T385,6)</f>
        <v>0</v>
      </c>
      <c r="J381" s="45"/>
      <c r="M381" s="133">
        <f>IF('Cumulative Cost Share Budget'!L380='Split CS budget (H)'!$L$1,'Cumulative Cost Share Budget'!M380,0)</f>
        <v>0</v>
      </c>
      <c r="N381" s="214">
        <f>IF('Cumulative Cost Share Budget'!L380='Split CS budget (H)'!$L$1,'Cumulative Cost Share Budget'!N380,0)</f>
        <v>0</v>
      </c>
      <c r="O381" s="214">
        <f>IF('Cumulative Cost Share Budget'!$L380='Split CS budget (H)'!$L$1,'Cumulative Cost Share Budget'!O380,0)</f>
        <v>0</v>
      </c>
      <c r="P381" s="209">
        <f>IF('Cumulative Cost Share Budget'!L380='Split CS budget (H)'!$L$1,'Cumulative Cost Share Budget'!P380,0)</f>
        <v>0</v>
      </c>
      <c r="Q381" s="211">
        <f>IF('Cumulative Cost Share Budget'!L380='Split CS budget (H)'!$L$1,'Cumulative Cost Share Budget'!Q380,0)</f>
        <v>0</v>
      </c>
      <c r="R381" s="212">
        <f>IF('Cumulative Cost Share Budget'!L380='Split CS budget (H)'!$L$1,'Cumulative Cost Share Budget'!R380,0)</f>
        <v>0</v>
      </c>
      <c r="S381" s="61">
        <f>IF('Cumulative Cost Share Budget'!L380='Split CS budget (H)'!$L$1,'Cumulative Cost Share Budget'!S380,0)</f>
        <v>0</v>
      </c>
      <c r="T381" s="211">
        <f>IF('Cumulative Cost Share Budget'!L380='Split CS budget (H)'!$L$1,'Cumulative Cost Share Budget'!T380,0)</f>
        <v>0</v>
      </c>
      <c r="U381" s="323">
        <f>IFERROR((E384+E385)/E383,0)</f>
        <v>0</v>
      </c>
      <c r="V381" s="323">
        <f t="shared" ref="V381:Y381" si="236">IFERROR((F384+F385)/F383,0)</f>
        <v>0</v>
      </c>
      <c r="W381" s="323">
        <f t="shared" si="236"/>
        <v>0</v>
      </c>
      <c r="X381" s="323">
        <f t="shared" si="236"/>
        <v>0</v>
      </c>
      <c r="Y381" s="323">
        <f t="shared" si="236"/>
        <v>0</v>
      </c>
    </row>
    <row r="382" spans="1:25" hidden="1">
      <c r="A382" s="493">
        <f>IF('Cumulative Cost Share Budget'!$L381='Split CS budget (H)'!$L$1,'Cumulative Cost Share Budget'!A381,0)</f>
        <v>0</v>
      </c>
      <c r="B382" s="545">
        <f>IF('Cumulative Cost Share Budget'!$L381='Split CS budget (H)'!$L$1,'Cumulative Cost Share Budget'!B381,0)</f>
        <v>0</v>
      </c>
      <c r="D382" s="33" t="s">
        <v>179</v>
      </c>
      <c r="E382" s="21">
        <f>T381</f>
        <v>0</v>
      </c>
      <c r="F382" s="21">
        <f>T382</f>
        <v>0</v>
      </c>
      <c r="G382" s="21">
        <f>T383</f>
        <v>0</v>
      </c>
      <c r="H382" s="21">
        <f>T384</f>
        <v>0</v>
      </c>
      <c r="I382" s="21">
        <f>T385</f>
        <v>0</v>
      </c>
      <c r="J382" s="45"/>
      <c r="M382" s="215"/>
      <c r="N382" s="56"/>
      <c r="O382" s="56"/>
      <c r="P382" s="56"/>
      <c r="Q382" s="211">
        <f>IF('Cumulative Cost Share Budget'!L381='Split CS budget (H)'!$L$1,'Cumulative Cost Share Budget'!Q381,0)</f>
        <v>0</v>
      </c>
      <c r="R382" s="212">
        <f>IF('Cumulative Cost Share Budget'!L381='Split CS budget (H)'!$L$1,'Cumulative Cost Share Budget'!R381,0)</f>
        <v>0</v>
      </c>
      <c r="S382" s="61">
        <f>IF('Cumulative Cost Share Budget'!L381='Split CS budget (H)'!$L$1,'Cumulative Cost Share Budget'!S381,0)</f>
        <v>0</v>
      </c>
      <c r="T382" s="211">
        <f>IF('Cumulative Cost Share Budget'!L381='Split CS budget (H)'!$L$1,'Cumulative Cost Share Budget'!T381,0)</f>
        <v>0</v>
      </c>
      <c r="U382" s="323"/>
      <c r="V382" s="323"/>
      <c r="W382" s="323"/>
      <c r="X382" s="323"/>
      <c r="Y382" s="323"/>
    </row>
    <row r="383" spans="1:25" hidden="1">
      <c r="A383" s="449"/>
      <c r="C383" s="76"/>
      <c r="D383" s="59" t="s">
        <v>15</v>
      </c>
      <c r="E383" s="52">
        <f>ROUND((N381+O381)*E381*Q381,0)</f>
        <v>0</v>
      </c>
      <c r="F383" s="52">
        <f>ROUND((N381+O381)*F381*Q381*Q382,0)</f>
        <v>0</v>
      </c>
      <c r="G383" s="52">
        <f>ROUND((N381+O381)*G381*Q381*Q382*Q383,0)</f>
        <v>0</v>
      </c>
      <c r="H383" s="52">
        <f>ROUND((N381+O381)*H381*Q381*Q382*Q383*Q384,0)</f>
        <v>0</v>
      </c>
      <c r="I383" s="52">
        <f>ROUND((N381+O381)*I381*Q381*Q382*Q383*Q384*Q385,0)</f>
        <v>0</v>
      </c>
      <c r="J383" s="158">
        <f>SUM(E383:I383)</f>
        <v>0</v>
      </c>
      <c r="M383" s="215"/>
      <c r="N383" s="56"/>
      <c r="O383" s="56"/>
      <c r="P383" s="56"/>
      <c r="Q383" s="211">
        <f>IF('Cumulative Cost Share Budget'!L382='Split CS budget (H)'!$L$1,'Cumulative Cost Share Budget'!Q382,0)</f>
        <v>0</v>
      </c>
      <c r="R383" s="212">
        <f>IF('Cumulative Cost Share Budget'!L382='Split CS budget (H)'!$L$1,'Cumulative Cost Share Budget'!R382,0)</f>
        <v>0</v>
      </c>
      <c r="S383" s="61">
        <f>IF('Cumulative Cost Share Budget'!L382='Split CS budget (H)'!$L$1,'Cumulative Cost Share Budget'!S382,0)</f>
        <v>0</v>
      </c>
      <c r="T383" s="211">
        <f>IF('Cumulative Cost Share Budget'!L382='Split CS budget (H)'!$L$1,'Cumulative Cost Share Budget'!T382,0)</f>
        <v>0</v>
      </c>
      <c r="U383" s="324"/>
      <c r="V383" s="324"/>
      <c r="W383" s="324"/>
      <c r="X383" s="324"/>
      <c r="Y383" s="324"/>
    </row>
    <row r="384" spans="1:25" hidden="1">
      <c r="A384" s="449"/>
      <c r="B384" s="77"/>
      <c r="C384" s="76"/>
      <c r="D384" s="59" t="s">
        <v>30</v>
      </c>
      <c r="E384" s="52">
        <f>ROUND(E383*$Q$2,0)</f>
        <v>0</v>
      </c>
      <c r="F384" s="52">
        <f t="shared" ref="F384:I384" si="237">ROUND(F383*$Q$2,0)</f>
        <v>0</v>
      </c>
      <c r="G384" s="52">
        <f t="shared" si="237"/>
        <v>0</v>
      </c>
      <c r="H384" s="52">
        <f t="shared" si="237"/>
        <v>0</v>
      </c>
      <c r="I384" s="52">
        <f t="shared" si="237"/>
        <v>0</v>
      </c>
      <c r="J384" s="158">
        <f>SUM(E384:I384)</f>
        <v>0</v>
      </c>
      <c r="M384" s="215"/>
      <c r="N384" s="56"/>
      <c r="O384" s="56"/>
      <c r="P384" s="56"/>
      <c r="Q384" s="211">
        <f>IF('Cumulative Cost Share Budget'!L383='Split CS budget (H)'!$L$1,'Cumulative Cost Share Budget'!Q383,0)</f>
        <v>0</v>
      </c>
      <c r="R384" s="212">
        <f>IF('Cumulative Cost Share Budget'!L383='Split CS budget (H)'!$L$1,'Cumulative Cost Share Budget'!R383,0)</f>
        <v>0</v>
      </c>
      <c r="S384" s="61">
        <f>IF('Cumulative Cost Share Budget'!L383='Split CS budget (H)'!$L$1,'Cumulative Cost Share Budget'!S383,0)</f>
        <v>0</v>
      </c>
      <c r="T384" s="211">
        <f>IF('Cumulative Cost Share Budget'!L383='Split CS budget (H)'!$L$1,'Cumulative Cost Share Budget'!T383,0)</f>
        <v>0</v>
      </c>
      <c r="U384" s="324"/>
      <c r="V384" s="324"/>
      <c r="W384" s="324"/>
      <c r="X384" s="324"/>
      <c r="Y384" s="324"/>
    </row>
    <row r="385" spans="1:25" ht="15" hidden="1">
      <c r="A385" s="449"/>
      <c r="B385" s="77"/>
      <c r="C385" s="76"/>
      <c r="D385" s="59" t="s">
        <v>29</v>
      </c>
      <c r="E385" s="170">
        <f>ROUND(R$5*E381,0)</f>
        <v>0</v>
      </c>
      <c r="F385" s="170">
        <f t="shared" ref="F385:I385" si="238">ROUND(S$5*F381,0)</f>
        <v>0</v>
      </c>
      <c r="G385" s="170">
        <f t="shared" si="238"/>
        <v>0</v>
      </c>
      <c r="H385" s="170">
        <f t="shared" si="238"/>
        <v>0</v>
      </c>
      <c r="I385" s="170">
        <f t="shared" si="238"/>
        <v>0</v>
      </c>
      <c r="J385" s="167">
        <f>SUM(E385:I385)</f>
        <v>0</v>
      </c>
      <c r="M385" s="215"/>
      <c r="N385" s="56"/>
      <c r="O385" s="56"/>
      <c r="P385" s="56"/>
      <c r="Q385" s="211">
        <f>IF('Cumulative Cost Share Budget'!L384='Split CS budget (H)'!$L$1,'Cumulative Cost Share Budget'!Q384,0)</f>
        <v>0</v>
      </c>
      <c r="R385" s="212">
        <f>IF('Cumulative Cost Share Budget'!L384='Split CS budget (H)'!$L$1,'Cumulative Cost Share Budget'!R384,0)</f>
        <v>0</v>
      </c>
      <c r="S385" s="61">
        <f>IF('Cumulative Cost Share Budget'!L384='Split CS budget (H)'!$L$1,'Cumulative Cost Share Budget'!S384,0)</f>
        <v>0</v>
      </c>
      <c r="T385" s="211">
        <f>IF('Cumulative Cost Share Budget'!L384='Split CS budget (H)'!$L$1,'Cumulative Cost Share Budget'!T384,0)</f>
        <v>0</v>
      </c>
      <c r="U385" s="323"/>
      <c r="V385" s="323"/>
      <c r="W385" s="323"/>
      <c r="X385" s="323"/>
      <c r="Y385" s="323"/>
    </row>
    <row r="386" spans="1:25" hidden="1">
      <c r="A386" s="449"/>
      <c r="B386" s="77"/>
      <c r="C386" s="76"/>
      <c r="D386" s="62" t="s">
        <v>178</v>
      </c>
      <c r="E386" s="171">
        <f>SUM(E384:E385)</f>
        <v>0</v>
      </c>
      <c r="F386" s="171">
        <f t="shared" ref="F386:I386" si="239">SUM(F384:F385)</f>
        <v>0</v>
      </c>
      <c r="G386" s="171">
        <f t="shared" si="239"/>
        <v>0</v>
      </c>
      <c r="H386" s="171">
        <f t="shared" si="239"/>
        <v>0</v>
      </c>
      <c r="I386" s="171">
        <f t="shared" si="239"/>
        <v>0</v>
      </c>
      <c r="J386" s="172">
        <f>SUM(J384:J385)</f>
        <v>0</v>
      </c>
      <c r="M386" s="18"/>
      <c r="N386" s="32"/>
      <c r="O386" s="32"/>
      <c r="P386" s="32"/>
      <c r="Q386" s="46"/>
      <c r="R386" s="46"/>
      <c r="S386" s="46"/>
      <c r="T386" s="25"/>
      <c r="U386" s="323"/>
      <c r="V386" s="323"/>
      <c r="W386" s="323"/>
      <c r="X386" s="323"/>
      <c r="Y386" s="323"/>
    </row>
    <row r="387" spans="1:25" hidden="1">
      <c r="A387" s="449"/>
      <c r="B387" s="77"/>
      <c r="C387" s="76"/>
      <c r="D387" s="59"/>
      <c r="E387" s="16"/>
      <c r="F387" s="16"/>
      <c r="G387" s="16"/>
      <c r="H387" s="16"/>
      <c r="I387" s="16"/>
      <c r="J387" s="25"/>
      <c r="M387" s="215"/>
      <c r="N387" s="56"/>
      <c r="O387" s="56"/>
      <c r="P387" s="56"/>
      <c r="Q387" s="33"/>
      <c r="R387" s="56"/>
      <c r="S387" s="33"/>
      <c r="T387" s="213"/>
      <c r="U387" s="325"/>
      <c r="V387" s="326"/>
      <c r="W387" s="324"/>
      <c r="X387" s="324"/>
      <c r="Y387" s="324"/>
    </row>
    <row r="388" spans="1:25" hidden="1">
      <c r="A388" s="485">
        <f>IF('Cumulative Cost Share Budget'!$L387='Split CS budget (H)'!$L$1,'Cumulative Cost Share Budget'!A387,0)</f>
        <v>0</v>
      </c>
      <c r="B388" s="480">
        <f>IF('Cumulative Cost Share Budget'!$L387='Split CS budget (H)'!$L$1,'Cumulative Cost Share Budget'!B387,0)</f>
        <v>0</v>
      </c>
      <c r="D388" s="33" t="s">
        <v>123</v>
      </c>
      <c r="E388" s="76">
        <f>ROUND($R388*$S388*T388,6)</f>
        <v>0</v>
      </c>
      <c r="F388" s="76">
        <f>ROUND($R389*$S389*T389,6)</f>
        <v>0</v>
      </c>
      <c r="G388" s="76">
        <f>ROUND($R390*$S390*T390,6)</f>
        <v>0</v>
      </c>
      <c r="H388" s="76">
        <f>ROUND($R391*$S391*T391,6)</f>
        <v>0</v>
      </c>
      <c r="I388" s="76">
        <f>ROUND($R392*$S392*T392,6)</f>
        <v>0</v>
      </c>
      <c r="J388" s="45"/>
      <c r="M388" s="133">
        <f>IF('Cumulative Cost Share Budget'!L387='Split CS budget (H)'!$L$1,'Cumulative Cost Share Budget'!M387,0)</f>
        <v>0</v>
      </c>
      <c r="N388" s="214">
        <f>IF('Cumulative Cost Share Budget'!L387='Split CS budget (H)'!$L$1,'Cumulative Cost Share Budget'!N387,0)</f>
        <v>0</v>
      </c>
      <c r="O388" s="214">
        <f>IF('Cumulative Cost Share Budget'!$L387='Split CS budget (H)'!$L$1,'Cumulative Cost Share Budget'!O387,0)</f>
        <v>0</v>
      </c>
      <c r="P388" s="209">
        <f>IF('Cumulative Cost Share Budget'!L387='Split CS budget (H)'!$L$1,'Cumulative Cost Share Budget'!P387,0)</f>
        <v>0</v>
      </c>
      <c r="Q388" s="211">
        <f>IF('Cumulative Cost Share Budget'!L387='Split CS budget (H)'!$L$1,'Cumulative Cost Share Budget'!Q387,0)</f>
        <v>0</v>
      </c>
      <c r="R388" s="212">
        <f>IF('Cumulative Cost Share Budget'!L387='Split CS budget (H)'!$L$1,'Cumulative Cost Share Budget'!R387,0)</f>
        <v>0</v>
      </c>
      <c r="S388" s="61">
        <f>IF('Cumulative Cost Share Budget'!L387='Split CS budget (H)'!$L$1,'Cumulative Cost Share Budget'!S387,0)</f>
        <v>0</v>
      </c>
      <c r="T388" s="211">
        <f>IF('Cumulative Cost Share Budget'!L387='Split CS budget (H)'!$L$1,'Cumulative Cost Share Budget'!T387,0)</f>
        <v>0</v>
      </c>
      <c r="U388" s="323">
        <f>IFERROR((E391+E392)/E390,0)</f>
        <v>0</v>
      </c>
      <c r="V388" s="323">
        <f t="shared" ref="V388:Y388" si="240">IFERROR((F391+F392)/F390,0)</f>
        <v>0</v>
      </c>
      <c r="W388" s="323">
        <f t="shared" si="240"/>
        <v>0</v>
      </c>
      <c r="X388" s="323">
        <f t="shared" si="240"/>
        <v>0</v>
      </c>
      <c r="Y388" s="323">
        <f t="shared" si="240"/>
        <v>0</v>
      </c>
    </row>
    <row r="389" spans="1:25" hidden="1">
      <c r="A389" s="493">
        <f>IF('Cumulative Cost Share Budget'!$L388='Split CS budget (H)'!$L$1,'Cumulative Cost Share Budget'!A388,0)</f>
        <v>0</v>
      </c>
      <c r="B389" s="545">
        <f>IF('Cumulative Cost Share Budget'!$L388='Split CS budget (H)'!$L$1,'Cumulative Cost Share Budget'!B388,0)</f>
        <v>0</v>
      </c>
      <c r="D389" s="33" t="s">
        <v>179</v>
      </c>
      <c r="E389" s="21">
        <f>T388</f>
        <v>0</v>
      </c>
      <c r="F389" s="21">
        <f>T389</f>
        <v>0</v>
      </c>
      <c r="G389" s="21">
        <f>T390</f>
        <v>0</v>
      </c>
      <c r="H389" s="21">
        <f>T391</f>
        <v>0</v>
      </c>
      <c r="I389" s="21">
        <f>T392</f>
        <v>0</v>
      </c>
      <c r="J389" s="45"/>
      <c r="M389" s="215"/>
      <c r="N389" s="56"/>
      <c r="O389" s="56"/>
      <c r="P389" s="56"/>
      <c r="Q389" s="211">
        <f>IF('Cumulative Cost Share Budget'!L388='Split CS budget (H)'!$L$1,'Cumulative Cost Share Budget'!Q388,0)</f>
        <v>0</v>
      </c>
      <c r="R389" s="212">
        <f>IF('Cumulative Cost Share Budget'!L388='Split CS budget (H)'!$L$1,'Cumulative Cost Share Budget'!R388,0)</f>
        <v>0</v>
      </c>
      <c r="S389" s="61">
        <f>IF('Cumulative Cost Share Budget'!L388='Split CS budget (H)'!$L$1,'Cumulative Cost Share Budget'!S388,0)</f>
        <v>0</v>
      </c>
      <c r="T389" s="211">
        <f>IF('Cumulative Cost Share Budget'!L388='Split CS budget (H)'!$L$1,'Cumulative Cost Share Budget'!T388,0)</f>
        <v>0</v>
      </c>
      <c r="U389" s="323"/>
      <c r="V389" s="323"/>
      <c r="W389" s="323"/>
      <c r="X389" s="323"/>
      <c r="Y389" s="323"/>
    </row>
    <row r="390" spans="1:25" hidden="1">
      <c r="A390" s="449"/>
      <c r="C390" s="76"/>
      <c r="D390" s="59" t="s">
        <v>15</v>
      </c>
      <c r="E390" s="52">
        <f>ROUND((N388+O388)*E388*Q388,0)</f>
        <v>0</v>
      </c>
      <c r="F390" s="52">
        <f>ROUND((N388+O388)*F388*Q388*Q389,0)</f>
        <v>0</v>
      </c>
      <c r="G390" s="52">
        <f>ROUND((N388+O388)*G388*Q388*Q389*Q390,0)</f>
        <v>0</v>
      </c>
      <c r="H390" s="52">
        <f>ROUND((N388+O388)*H388*Q388*Q389*Q390*Q391,0)</f>
        <v>0</v>
      </c>
      <c r="I390" s="52">
        <f>ROUND((N388+O388)*I388*Q388*Q389*Q390*Q391*Q392,0)</f>
        <v>0</v>
      </c>
      <c r="J390" s="158">
        <f>SUM(E390:I390)</f>
        <v>0</v>
      </c>
      <c r="M390" s="215"/>
      <c r="N390" s="56"/>
      <c r="O390" s="56"/>
      <c r="P390" s="56"/>
      <c r="Q390" s="211">
        <f>IF('Cumulative Cost Share Budget'!L389='Split CS budget (H)'!$L$1,'Cumulative Cost Share Budget'!Q389,0)</f>
        <v>0</v>
      </c>
      <c r="R390" s="212">
        <f>IF('Cumulative Cost Share Budget'!L389='Split CS budget (H)'!$L$1,'Cumulative Cost Share Budget'!R389,0)</f>
        <v>0</v>
      </c>
      <c r="S390" s="61">
        <f>IF('Cumulative Cost Share Budget'!L389='Split CS budget (H)'!$L$1,'Cumulative Cost Share Budget'!S389,0)</f>
        <v>0</v>
      </c>
      <c r="T390" s="211">
        <f>IF('Cumulative Cost Share Budget'!L389='Split CS budget (H)'!$L$1,'Cumulative Cost Share Budget'!T389,0)</f>
        <v>0</v>
      </c>
      <c r="U390" s="324"/>
      <c r="V390" s="324"/>
      <c r="W390" s="324"/>
      <c r="X390" s="324"/>
      <c r="Y390" s="324"/>
    </row>
    <row r="391" spans="1:25" hidden="1">
      <c r="A391" s="449"/>
      <c r="B391" s="77"/>
      <c r="C391" s="76"/>
      <c r="D391" s="59" t="s">
        <v>30</v>
      </c>
      <c r="E391" s="52">
        <f>ROUND(E390*$Q$2,0)</f>
        <v>0</v>
      </c>
      <c r="F391" s="52">
        <f t="shared" ref="F391:I391" si="241">ROUND(F390*$Q$2,0)</f>
        <v>0</v>
      </c>
      <c r="G391" s="52">
        <f t="shared" si="241"/>
        <v>0</v>
      </c>
      <c r="H391" s="52">
        <f t="shared" si="241"/>
        <v>0</v>
      </c>
      <c r="I391" s="52">
        <f t="shared" si="241"/>
        <v>0</v>
      </c>
      <c r="J391" s="158">
        <f>SUM(E391:I391)</f>
        <v>0</v>
      </c>
      <c r="M391" s="215"/>
      <c r="N391" s="56"/>
      <c r="O391" s="56"/>
      <c r="P391" s="56"/>
      <c r="Q391" s="211">
        <f>IF('Cumulative Cost Share Budget'!L390='Split CS budget (H)'!$L$1,'Cumulative Cost Share Budget'!Q390,0)</f>
        <v>0</v>
      </c>
      <c r="R391" s="212">
        <f>IF('Cumulative Cost Share Budget'!L390='Split CS budget (H)'!$L$1,'Cumulative Cost Share Budget'!R390,0)</f>
        <v>0</v>
      </c>
      <c r="S391" s="61">
        <f>IF('Cumulative Cost Share Budget'!L390='Split CS budget (H)'!$L$1,'Cumulative Cost Share Budget'!S390,0)</f>
        <v>0</v>
      </c>
      <c r="T391" s="211">
        <f>IF('Cumulative Cost Share Budget'!L390='Split CS budget (H)'!$L$1,'Cumulative Cost Share Budget'!T390,0)</f>
        <v>0</v>
      </c>
      <c r="U391" s="324"/>
      <c r="V391" s="324"/>
      <c r="W391" s="324"/>
      <c r="X391" s="324"/>
      <c r="Y391" s="324"/>
    </row>
    <row r="392" spans="1:25" ht="15" hidden="1">
      <c r="A392" s="449"/>
      <c r="B392" s="77"/>
      <c r="C392" s="76"/>
      <c r="D392" s="59" t="s">
        <v>29</v>
      </c>
      <c r="E392" s="170">
        <f>ROUND(R$5*E388,0)</f>
        <v>0</v>
      </c>
      <c r="F392" s="170">
        <f t="shared" ref="F392:I392" si="242">ROUND(S$5*F388,0)</f>
        <v>0</v>
      </c>
      <c r="G392" s="170">
        <f t="shared" si="242"/>
        <v>0</v>
      </c>
      <c r="H392" s="170">
        <f t="shared" si="242"/>
        <v>0</v>
      </c>
      <c r="I392" s="170">
        <f t="shared" si="242"/>
        <v>0</v>
      </c>
      <c r="J392" s="167">
        <f>SUM(E392:I392)</f>
        <v>0</v>
      </c>
      <c r="M392" s="215"/>
      <c r="N392" s="56"/>
      <c r="O392" s="56"/>
      <c r="P392" s="56"/>
      <c r="Q392" s="211">
        <f>IF('Cumulative Cost Share Budget'!L391='Split CS budget (H)'!$L$1,'Cumulative Cost Share Budget'!Q391,0)</f>
        <v>0</v>
      </c>
      <c r="R392" s="212">
        <f>IF('Cumulative Cost Share Budget'!L391='Split CS budget (H)'!$L$1,'Cumulative Cost Share Budget'!R391,0)</f>
        <v>0</v>
      </c>
      <c r="S392" s="61">
        <f>IF('Cumulative Cost Share Budget'!L391='Split CS budget (H)'!$L$1,'Cumulative Cost Share Budget'!S391,0)</f>
        <v>0</v>
      </c>
      <c r="T392" s="211">
        <f>IF('Cumulative Cost Share Budget'!L391='Split CS budget (H)'!$L$1,'Cumulative Cost Share Budget'!T391,0)</f>
        <v>0</v>
      </c>
      <c r="U392" s="323"/>
      <c r="V392" s="323"/>
      <c r="W392" s="323"/>
      <c r="X392" s="323"/>
      <c r="Y392" s="323"/>
    </row>
    <row r="393" spans="1:25" hidden="1">
      <c r="A393" s="449"/>
      <c r="B393" s="77"/>
      <c r="C393" s="76"/>
      <c r="D393" s="62" t="s">
        <v>178</v>
      </c>
      <c r="E393" s="171">
        <f>SUM(E391:E392)</f>
        <v>0</v>
      </c>
      <c r="F393" s="171">
        <f t="shared" ref="F393:I393" si="243">SUM(F391:F392)</f>
        <v>0</v>
      </c>
      <c r="G393" s="171">
        <f t="shared" si="243"/>
        <v>0</v>
      </c>
      <c r="H393" s="171">
        <f t="shared" si="243"/>
        <v>0</v>
      </c>
      <c r="I393" s="171">
        <f t="shared" si="243"/>
        <v>0</v>
      </c>
      <c r="J393" s="172">
        <f>SUM(J391:J392)</f>
        <v>0</v>
      </c>
      <c r="M393" s="18"/>
      <c r="N393" s="32"/>
      <c r="O393" s="32"/>
      <c r="P393" s="32"/>
      <c r="Q393" s="46"/>
      <c r="R393" s="46"/>
      <c r="S393" s="46"/>
      <c r="T393" s="25"/>
      <c r="U393" s="323"/>
      <c r="V393" s="323"/>
      <c r="W393" s="323"/>
      <c r="X393" s="323"/>
      <c r="Y393" s="323"/>
    </row>
    <row r="394" spans="1:25">
      <c r="A394" s="449"/>
      <c r="B394" s="77"/>
      <c r="C394" s="76"/>
      <c r="D394" s="59"/>
      <c r="E394" s="16"/>
      <c r="F394" s="16"/>
      <c r="G394" s="16"/>
      <c r="H394" s="16"/>
      <c r="I394" s="16"/>
      <c r="J394" s="25"/>
      <c r="M394" s="18"/>
      <c r="N394" s="70"/>
      <c r="O394" s="70"/>
      <c r="P394" s="70"/>
      <c r="Q394" s="46"/>
      <c r="R394" s="46"/>
      <c r="S394" s="46"/>
      <c r="T394" s="25"/>
      <c r="U394" s="323"/>
      <c r="V394" s="323"/>
      <c r="W394" s="323"/>
      <c r="X394" s="323"/>
      <c r="Y394" s="323"/>
    </row>
    <row r="395" spans="1:25">
      <c r="A395" s="449"/>
      <c r="C395" s="60"/>
      <c r="D395" s="60" t="s">
        <v>107</v>
      </c>
      <c r="E395" s="150">
        <f>SUMIF($D$324:$D$394,"*Salary",E324:E394)</f>
        <v>0</v>
      </c>
      <c r="F395" s="150">
        <f>SUMIF($D$324:$D$394,"*Salary",F324:F394)</f>
        <v>0</v>
      </c>
      <c r="G395" s="150">
        <f>SUMIF($D$324:$D$394,"*Salary",G324:G394)</f>
        <v>0</v>
      </c>
      <c r="H395" s="150">
        <f>SUMIF($D$324:$D$394,"*Salary",H324:H394)</f>
        <v>0</v>
      </c>
      <c r="I395" s="150">
        <f>SUMIF($D$324:$D$394,"*Salary",I324:I394)</f>
        <v>0</v>
      </c>
      <c r="J395" s="151">
        <f>SUM(E395:I395)</f>
        <v>0</v>
      </c>
      <c r="M395" s="53"/>
      <c r="N395" s="57"/>
      <c r="O395" s="57"/>
      <c r="P395" s="57"/>
      <c r="Q395" s="57"/>
      <c r="R395" s="57"/>
      <c r="S395" s="57"/>
      <c r="T395" s="25"/>
      <c r="U395" s="323"/>
      <c r="V395" s="323"/>
      <c r="W395" s="323"/>
      <c r="X395" s="323"/>
      <c r="Y395" s="323"/>
    </row>
    <row r="396" spans="1:25">
      <c r="A396" s="449"/>
      <c r="C396" s="60"/>
      <c r="D396" s="60" t="s">
        <v>108</v>
      </c>
      <c r="E396" s="152">
        <f>SUMIF($D$327:$D$394,"*Total Fringe",E327:E394)</f>
        <v>0</v>
      </c>
      <c r="F396" s="152">
        <f t="shared" ref="F396:I396" si="244">SUMIF($D$327:$D$394,"*Total Fringe",F327:F394)</f>
        <v>0</v>
      </c>
      <c r="G396" s="152">
        <f t="shared" si="244"/>
        <v>0</v>
      </c>
      <c r="H396" s="152">
        <f t="shared" si="244"/>
        <v>0</v>
      </c>
      <c r="I396" s="152">
        <f t="shared" si="244"/>
        <v>0</v>
      </c>
      <c r="J396" s="153">
        <f>SUM(E396:I396)</f>
        <v>0</v>
      </c>
      <c r="M396" s="53"/>
      <c r="N396" s="57"/>
      <c r="O396" s="57"/>
      <c r="P396" s="57"/>
      <c r="Q396" s="57"/>
      <c r="R396" s="57"/>
      <c r="S396" s="57"/>
      <c r="T396" s="57"/>
      <c r="U396" s="762"/>
      <c r="V396" s="762"/>
      <c r="W396" s="762"/>
      <c r="X396" s="762"/>
      <c r="Y396" s="762"/>
    </row>
    <row r="397" spans="1:25">
      <c r="A397" s="785" t="s">
        <v>421</v>
      </c>
      <c r="B397" s="785"/>
      <c r="C397" s="785"/>
      <c r="D397" s="785"/>
      <c r="E397" s="785"/>
      <c r="F397" s="785"/>
      <c r="G397" s="785"/>
      <c r="H397" s="785"/>
      <c r="I397" s="785"/>
      <c r="J397" s="785"/>
      <c r="M397" s="53" t="s">
        <v>120</v>
      </c>
      <c r="N397" s="57" t="s">
        <v>79</v>
      </c>
      <c r="O397" s="57"/>
      <c r="P397" s="57" t="s">
        <v>249</v>
      </c>
      <c r="Q397" s="57" t="s">
        <v>109</v>
      </c>
      <c r="R397" s="57" t="s">
        <v>18</v>
      </c>
      <c r="S397" s="57"/>
      <c r="T397" s="57" t="s">
        <v>176</v>
      </c>
      <c r="U397" s="762" t="s">
        <v>118</v>
      </c>
      <c r="V397" s="762"/>
      <c r="W397" s="762"/>
      <c r="X397" s="762"/>
      <c r="Y397" s="762"/>
    </row>
    <row r="398" spans="1:25">
      <c r="A398" s="53" t="s">
        <v>61</v>
      </c>
      <c r="B398" s="53"/>
      <c r="C398" s="60"/>
      <c r="D398" s="155"/>
      <c r="E398" s="17" t="str">
        <f>E15</f>
        <v>Year 1</v>
      </c>
      <c r="F398" s="17" t="str">
        <f>F15</f>
        <v>Year 2</v>
      </c>
      <c r="G398" s="17" t="str">
        <f>G15</f>
        <v>Year 3</v>
      </c>
      <c r="H398" s="17" t="str">
        <f>H15</f>
        <v>Year 4</v>
      </c>
      <c r="I398" s="17" t="str">
        <f>I15</f>
        <v>Year 5</v>
      </c>
      <c r="J398" s="45" t="s">
        <v>1</v>
      </c>
      <c r="M398" s="68" t="s">
        <v>119</v>
      </c>
      <c r="N398" s="45" t="s">
        <v>15</v>
      </c>
      <c r="O398" s="45" t="s">
        <v>249</v>
      </c>
      <c r="P398" s="45" t="s">
        <v>102</v>
      </c>
      <c r="Q398" s="45" t="s">
        <v>110</v>
      </c>
      <c r="R398" s="45" t="s">
        <v>112</v>
      </c>
      <c r="S398" s="45" t="s">
        <v>102</v>
      </c>
      <c r="T398" s="45" t="s">
        <v>177</v>
      </c>
      <c r="U398" s="321" t="s">
        <v>31</v>
      </c>
      <c r="V398" s="322" t="s">
        <v>32</v>
      </c>
      <c r="W398" s="322" t="s">
        <v>33</v>
      </c>
      <c r="X398" s="322" t="s">
        <v>34</v>
      </c>
      <c r="Y398" s="322" t="s">
        <v>35</v>
      </c>
    </row>
    <row r="399" spans="1:25">
      <c r="A399" s="485">
        <f>IF('Cumulative Cost Share Budget'!$L398='Split CS budget (H)'!$L$1,'Cumulative Cost Share Budget'!A398,0)</f>
        <v>0</v>
      </c>
      <c r="B399" s="545">
        <f>IF('Cumulative Cost Share Budget'!$L398='Split CS budget (H)'!$L$1,'Cumulative Cost Share Budget'!B398,0)</f>
        <v>0</v>
      </c>
      <c r="D399" s="33" t="s">
        <v>123</v>
      </c>
      <c r="E399" s="76">
        <f>ROUND($R399*$S399*T399,6)</f>
        <v>0</v>
      </c>
      <c r="F399" s="76">
        <f>ROUND($R400*$S400*T400,6)</f>
        <v>0</v>
      </c>
      <c r="G399" s="76">
        <f>ROUND($R401*$S401*T401,6)</f>
        <v>0</v>
      </c>
      <c r="H399" s="76">
        <f>ROUND($R402*$S402*T402,6)</f>
        <v>0</v>
      </c>
      <c r="I399" s="76">
        <f>ROUND($R403*$S403*T403,6)</f>
        <v>0</v>
      </c>
      <c r="J399" s="45"/>
      <c r="K399" s="16"/>
      <c r="L399" s="16"/>
      <c r="M399" s="133">
        <f>IF('Cumulative Cost Share Budget'!L398='Split CS budget (H)'!$L$1,'Cumulative Cost Share Budget'!M398,0)</f>
        <v>0</v>
      </c>
      <c r="N399" s="214">
        <f>IF('Cumulative Cost Share Budget'!L398='Split CS budget (H)'!$L$1,'Cumulative Cost Share Budget'!N398,0)</f>
        <v>0</v>
      </c>
      <c r="O399" s="214">
        <f>IF('Cumulative Cost Share Budget'!$L398='Split CS budget (H)'!$L$1,'Cumulative Cost Share Budget'!O398,0)</f>
        <v>0</v>
      </c>
      <c r="P399" s="209">
        <f>IF('Cumulative Cost Share Budget'!L398='Split CS budget (H)'!$L$1,'Cumulative Cost Share Budget'!P398,0)</f>
        <v>0</v>
      </c>
      <c r="Q399" s="211">
        <f>IF('Cumulative Cost Share Budget'!L398='Split CS budget (H)'!$L$1,'Cumulative Cost Share Budget'!Q398,0)</f>
        <v>0</v>
      </c>
      <c r="R399" s="212">
        <f>IF('Cumulative Cost Share Budget'!L398='Split CS budget (H)'!$L$1,'Cumulative Cost Share Budget'!R398,0)</f>
        <v>0</v>
      </c>
      <c r="S399" s="61">
        <f>IF('Cumulative Cost Share Budget'!L398='Split CS budget (H)'!$L$1,'Cumulative Cost Share Budget'!S398,0)</f>
        <v>0</v>
      </c>
      <c r="T399" s="211">
        <f>IF('Cumulative Cost Share Budget'!L398='Split CS budget (H)'!$L$1,'Cumulative Cost Share Budget'!T398,0)</f>
        <v>0</v>
      </c>
      <c r="U399" s="323">
        <f>IFERROR((E402+E403)/E401,0)</f>
        <v>0</v>
      </c>
      <c r="V399" s="323">
        <f t="shared" ref="V399:Y399" si="245">IFERROR((F402+F403)/F401,0)</f>
        <v>0</v>
      </c>
      <c r="W399" s="323">
        <f t="shared" si="245"/>
        <v>0</v>
      </c>
      <c r="X399" s="323">
        <f t="shared" si="245"/>
        <v>0</v>
      </c>
      <c r="Y399" s="323">
        <f t="shared" si="245"/>
        <v>0</v>
      </c>
    </row>
    <row r="400" spans="1:25">
      <c r="A400" s="486"/>
      <c r="B400" s="77"/>
      <c r="D400" s="33" t="s">
        <v>179</v>
      </c>
      <c r="E400" s="21">
        <f>T399</f>
        <v>0</v>
      </c>
      <c r="F400" s="21">
        <f>T400</f>
        <v>0</v>
      </c>
      <c r="G400" s="21">
        <f>T401</f>
        <v>0</v>
      </c>
      <c r="H400" s="21">
        <f>T402</f>
        <v>0</v>
      </c>
      <c r="I400" s="21">
        <f>T403</f>
        <v>0</v>
      </c>
      <c r="J400" s="45"/>
      <c r="K400" s="16"/>
      <c r="L400" s="16"/>
      <c r="M400" s="215"/>
      <c r="N400" s="56"/>
      <c r="O400" s="56"/>
      <c r="P400" s="56"/>
      <c r="Q400" s="211">
        <f>IF('Cumulative Cost Share Budget'!L399='Split CS budget (H)'!$L$1,'Cumulative Cost Share Budget'!Q399,0)</f>
        <v>0</v>
      </c>
      <c r="R400" s="212">
        <f>IF('Cumulative Cost Share Budget'!L399='Split CS budget (H)'!$L$1,'Cumulative Cost Share Budget'!R399,0)</f>
        <v>0</v>
      </c>
      <c r="S400" s="61">
        <f>IF('Cumulative Cost Share Budget'!L399='Split CS budget (H)'!$L$1,'Cumulative Cost Share Budget'!S399,0)</f>
        <v>0</v>
      </c>
      <c r="T400" s="211">
        <f>IF('Cumulative Cost Share Budget'!L399='Split CS budget (H)'!$L$1,'Cumulative Cost Share Budget'!T399,0)</f>
        <v>0</v>
      </c>
      <c r="U400" s="323"/>
      <c r="V400" s="323"/>
      <c r="W400" s="323"/>
      <c r="X400" s="323"/>
      <c r="Y400" s="323"/>
    </row>
    <row r="401" spans="1:25">
      <c r="A401" s="449"/>
      <c r="C401" s="76"/>
      <c r="D401" s="59" t="s">
        <v>15</v>
      </c>
      <c r="E401" s="52">
        <f>ROUND((N399+O399)*E399*Q399,0)</f>
        <v>0</v>
      </c>
      <c r="F401" s="52">
        <f>ROUND((N399+O399)*F399*Q399*Q400,0)</f>
        <v>0</v>
      </c>
      <c r="G401" s="52">
        <f>ROUND((N399+O399)*G399*Q399*Q400*Q401,0)</f>
        <v>0</v>
      </c>
      <c r="H401" s="52">
        <f>ROUND((N399+O399)*H399*Q399*Q400*Q401*Q402,0)</f>
        <v>0</v>
      </c>
      <c r="I401" s="52">
        <f>ROUND((N399+O399)*I399*Q399*Q400*Q401*Q402*Q403,0)</f>
        <v>0</v>
      </c>
      <c r="J401" s="158">
        <f>SUM(E401:I401)</f>
        <v>0</v>
      </c>
      <c r="M401" s="215"/>
      <c r="N401" s="56"/>
      <c r="O401" s="56"/>
      <c r="P401" s="56"/>
      <c r="Q401" s="211">
        <f>IF('Cumulative Cost Share Budget'!L400='Split CS budget (H)'!$L$1,'Cumulative Cost Share Budget'!Q400,0)</f>
        <v>0</v>
      </c>
      <c r="R401" s="212">
        <f>IF('Cumulative Cost Share Budget'!L400='Split CS budget (H)'!$L$1,'Cumulative Cost Share Budget'!R400,0)</f>
        <v>0</v>
      </c>
      <c r="S401" s="61">
        <f>IF('Cumulative Cost Share Budget'!L400='Split CS budget (H)'!$L$1,'Cumulative Cost Share Budget'!S400,0)</f>
        <v>0</v>
      </c>
      <c r="T401" s="211">
        <f>IF('Cumulative Cost Share Budget'!L400='Split CS budget (H)'!$L$1,'Cumulative Cost Share Budget'!T400,0)</f>
        <v>0</v>
      </c>
      <c r="U401" s="323"/>
      <c r="V401" s="323"/>
      <c r="W401" s="323"/>
      <c r="X401" s="323"/>
      <c r="Y401" s="323"/>
    </row>
    <row r="402" spans="1:25">
      <c r="A402" s="449"/>
      <c r="B402" s="69"/>
      <c r="C402" s="76"/>
      <c r="D402" s="59" t="s">
        <v>30</v>
      </c>
      <c r="E402" s="52">
        <f>ROUND(E401*$Q$2,0)</f>
        <v>0</v>
      </c>
      <c r="F402" s="52">
        <f t="shared" ref="F402:I402" si="246">ROUND(F401*$Q$2,0)</f>
        <v>0</v>
      </c>
      <c r="G402" s="52">
        <f t="shared" si="246"/>
        <v>0</v>
      </c>
      <c r="H402" s="52">
        <f t="shared" si="246"/>
        <v>0</v>
      </c>
      <c r="I402" s="52">
        <f t="shared" si="246"/>
        <v>0</v>
      </c>
      <c r="J402" s="158">
        <f>SUM(E402:I402)</f>
        <v>0</v>
      </c>
      <c r="M402" s="215"/>
      <c r="N402" s="56"/>
      <c r="O402" s="56"/>
      <c r="P402" s="56"/>
      <c r="Q402" s="211">
        <f>IF('Cumulative Cost Share Budget'!L401='Split CS budget (H)'!$L$1,'Cumulative Cost Share Budget'!Q401,0)</f>
        <v>0</v>
      </c>
      <c r="R402" s="212">
        <f>IF('Cumulative Cost Share Budget'!L401='Split CS budget (H)'!$L$1,'Cumulative Cost Share Budget'!R401,0)</f>
        <v>0</v>
      </c>
      <c r="S402" s="61">
        <f>IF('Cumulative Cost Share Budget'!L401='Split CS budget (H)'!$L$1,'Cumulative Cost Share Budget'!S401,0)</f>
        <v>0</v>
      </c>
      <c r="T402" s="211">
        <f>IF('Cumulative Cost Share Budget'!L401='Split CS budget (H)'!$L$1,'Cumulative Cost Share Budget'!T401,0)</f>
        <v>0</v>
      </c>
      <c r="U402" s="323"/>
      <c r="V402" s="323"/>
      <c r="W402" s="323"/>
      <c r="X402" s="323"/>
      <c r="Y402" s="323"/>
    </row>
    <row r="403" spans="1:25" ht="15">
      <c r="A403" s="449"/>
      <c r="B403" s="69"/>
      <c r="C403" s="76"/>
      <c r="D403" s="59" t="s">
        <v>29</v>
      </c>
      <c r="E403" s="170">
        <f>ROUND(R$5*E399,0)</f>
        <v>0</v>
      </c>
      <c r="F403" s="170">
        <f t="shared" ref="F403:I403" si="247">ROUND(S$5*F399,0)</f>
        <v>0</v>
      </c>
      <c r="G403" s="170">
        <f t="shared" si="247"/>
        <v>0</v>
      </c>
      <c r="H403" s="170">
        <f t="shared" si="247"/>
        <v>0</v>
      </c>
      <c r="I403" s="170">
        <f t="shared" si="247"/>
        <v>0</v>
      </c>
      <c r="J403" s="167">
        <f>SUM(E403:I403)</f>
        <v>0</v>
      </c>
      <c r="M403" s="215"/>
      <c r="N403" s="56"/>
      <c r="O403" s="56"/>
      <c r="P403" s="56"/>
      <c r="Q403" s="211">
        <f>IF('Cumulative Cost Share Budget'!L402='Split CS budget (H)'!$L$1,'Cumulative Cost Share Budget'!Q402,0)</f>
        <v>0</v>
      </c>
      <c r="R403" s="212">
        <f>IF('Cumulative Cost Share Budget'!L402='Split CS budget (H)'!$L$1,'Cumulative Cost Share Budget'!R402,0)</f>
        <v>0</v>
      </c>
      <c r="S403" s="61">
        <f>IF('Cumulative Cost Share Budget'!L402='Split CS budget (H)'!$L$1,'Cumulative Cost Share Budget'!S402,0)</f>
        <v>0</v>
      </c>
      <c r="T403" s="211">
        <f>IF('Cumulative Cost Share Budget'!L402='Split CS budget (H)'!$L$1,'Cumulative Cost Share Budget'!T402,0)</f>
        <v>0</v>
      </c>
      <c r="U403" s="323"/>
      <c r="V403" s="323"/>
      <c r="W403" s="323"/>
      <c r="X403" s="323"/>
      <c r="Y403" s="323"/>
    </row>
    <row r="404" spans="1:25">
      <c r="A404" s="449"/>
      <c r="B404" s="69"/>
      <c r="C404" s="76"/>
      <c r="D404" s="62" t="s">
        <v>178</v>
      </c>
      <c r="E404" s="171">
        <f>SUM(E402:E403)</f>
        <v>0</v>
      </c>
      <c r="F404" s="171">
        <f t="shared" ref="F404:I404" si="248">SUM(F402:F403)</f>
        <v>0</v>
      </c>
      <c r="G404" s="171">
        <f t="shared" si="248"/>
        <v>0</v>
      </c>
      <c r="H404" s="171">
        <f t="shared" si="248"/>
        <v>0</v>
      </c>
      <c r="I404" s="171">
        <f t="shared" si="248"/>
        <v>0</v>
      </c>
      <c r="J404" s="172">
        <f>SUM(J402:J403)</f>
        <v>0</v>
      </c>
      <c r="M404" s="215"/>
      <c r="N404" s="56"/>
      <c r="O404" s="56"/>
      <c r="P404" s="56"/>
      <c r="Q404" s="59"/>
      <c r="R404" s="216"/>
      <c r="S404" s="61"/>
      <c r="T404" s="59"/>
      <c r="U404" s="325"/>
      <c r="V404" s="326"/>
      <c r="W404" s="324"/>
      <c r="X404" s="324"/>
      <c r="Y404" s="324"/>
    </row>
    <row r="405" spans="1:25" hidden="1">
      <c r="A405" s="486"/>
      <c r="C405" s="76"/>
      <c r="D405" s="59"/>
      <c r="E405" s="16"/>
      <c r="F405" s="16"/>
      <c r="G405" s="16"/>
      <c r="H405" s="16"/>
      <c r="I405" s="16"/>
      <c r="J405" s="25"/>
      <c r="M405" s="215"/>
      <c r="N405" s="56"/>
      <c r="O405" s="56"/>
      <c r="P405" s="56"/>
      <c r="Q405" s="33"/>
      <c r="R405" s="56"/>
      <c r="S405" s="33"/>
      <c r="T405" s="213"/>
      <c r="U405" s="327"/>
      <c r="V405" s="327"/>
      <c r="W405" s="327"/>
      <c r="X405" s="327"/>
      <c r="Y405" s="327"/>
    </row>
    <row r="406" spans="1:25" hidden="1">
      <c r="A406" s="485">
        <f>IF('Cumulative Cost Share Budget'!$L405='Split CS budget (H)'!$L$1,'Cumulative Cost Share Budget'!A405,0)</f>
        <v>0</v>
      </c>
      <c r="B406" s="545">
        <f>IF('Cumulative Cost Share Budget'!$L405='Split CS budget (H)'!$L$1,'Cumulative Cost Share Budget'!B405,0)</f>
        <v>0</v>
      </c>
      <c r="D406" s="33" t="s">
        <v>123</v>
      </c>
      <c r="E406" s="76">
        <f>ROUND($R406*$S406*T406,6)</f>
        <v>0</v>
      </c>
      <c r="F406" s="76">
        <f>ROUND($R407*$S407*T407,6)</f>
        <v>0</v>
      </c>
      <c r="G406" s="76">
        <f>ROUND($R408*$S408*T408,6)</f>
        <v>0</v>
      </c>
      <c r="H406" s="76">
        <f>ROUND($R409*$S409*T409,6)</f>
        <v>0</v>
      </c>
      <c r="I406" s="76">
        <f>ROUND($R410*$S410*T410,6)</f>
        <v>0</v>
      </c>
      <c r="J406" s="45"/>
      <c r="M406" s="133">
        <f>IF('Cumulative Cost Share Budget'!L405='Split CS budget (H)'!$L$1,'Cumulative Cost Share Budget'!M405,0)</f>
        <v>0</v>
      </c>
      <c r="N406" s="214">
        <f>IF('Cumulative Cost Share Budget'!L405='Split CS budget (H)'!$L$1,'Cumulative Cost Share Budget'!N405,0)</f>
        <v>0</v>
      </c>
      <c r="O406" s="214">
        <f>IF('Cumulative Cost Share Budget'!$L405='Split CS budget (H)'!$L$1,'Cumulative Cost Share Budget'!O405,0)</f>
        <v>0</v>
      </c>
      <c r="P406" s="209">
        <f>IF('Cumulative Cost Share Budget'!L405='Split CS budget (H)'!$L$1,'Cumulative Cost Share Budget'!P405,0)</f>
        <v>0</v>
      </c>
      <c r="Q406" s="211">
        <f>IF('Cumulative Cost Share Budget'!L405='Split CS budget (H)'!$L$1,'Cumulative Cost Share Budget'!Q405,0)</f>
        <v>0</v>
      </c>
      <c r="R406" s="212">
        <f>IF('Cumulative Cost Share Budget'!L405='Split CS budget (H)'!$L$1,'Cumulative Cost Share Budget'!R405,0)</f>
        <v>0</v>
      </c>
      <c r="S406" s="61">
        <f>IF('Cumulative Cost Share Budget'!L405='Split CS budget (H)'!$L$1,'Cumulative Cost Share Budget'!S405,0)</f>
        <v>0</v>
      </c>
      <c r="T406" s="211">
        <f>IF('Cumulative Cost Share Budget'!L405='Split CS budget (H)'!$L$1,'Cumulative Cost Share Budget'!T405,0)</f>
        <v>0</v>
      </c>
      <c r="U406" s="323">
        <f>IFERROR((E409+E410)/E408,0)</f>
        <v>0</v>
      </c>
      <c r="V406" s="323">
        <f t="shared" ref="V406:Y406" si="249">IFERROR((F409+F410)/F408,0)</f>
        <v>0</v>
      </c>
      <c r="W406" s="323">
        <f t="shared" si="249"/>
        <v>0</v>
      </c>
      <c r="X406" s="323">
        <f t="shared" si="249"/>
        <v>0</v>
      </c>
      <c r="Y406" s="323">
        <f t="shared" si="249"/>
        <v>0</v>
      </c>
    </row>
    <row r="407" spans="1:25" hidden="1">
      <c r="A407" s="486"/>
      <c r="B407" s="77"/>
      <c r="D407" s="33" t="s">
        <v>179</v>
      </c>
      <c r="E407" s="21">
        <f>T406</f>
        <v>0</v>
      </c>
      <c r="F407" s="21">
        <f>T407</f>
        <v>0</v>
      </c>
      <c r="G407" s="21">
        <f>T408</f>
        <v>0</v>
      </c>
      <c r="H407" s="21">
        <f>T409</f>
        <v>0</v>
      </c>
      <c r="I407" s="21">
        <f>T410</f>
        <v>0</v>
      </c>
      <c r="J407" s="45"/>
      <c r="M407" s="215"/>
      <c r="N407" s="56"/>
      <c r="O407" s="56"/>
      <c r="P407" s="56"/>
      <c r="Q407" s="211">
        <f>IF('Cumulative Cost Share Budget'!L406='Split CS budget (H)'!$L$1,'Cumulative Cost Share Budget'!Q406,0)</f>
        <v>0</v>
      </c>
      <c r="R407" s="212">
        <f>IF('Cumulative Cost Share Budget'!L406='Split CS budget (H)'!$L$1,'Cumulative Cost Share Budget'!R406,0)</f>
        <v>0</v>
      </c>
      <c r="S407" s="61">
        <f>IF('Cumulative Cost Share Budget'!L406='Split CS budget (H)'!$L$1,'Cumulative Cost Share Budget'!S406,0)</f>
        <v>0</v>
      </c>
      <c r="T407" s="211">
        <f>IF('Cumulative Cost Share Budget'!L406='Split CS budget (H)'!$L$1,'Cumulative Cost Share Budget'!T406,0)</f>
        <v>0</v>
      </c>
      <c r="U407" s="323"/>
      <c r="V407" s="323"/>
      <c r="W407" s="323"/>
      <c r="X407" s="323"/>
      <c r="Y407" s="323"/>
    </row>
    <row r="408" spans="1:25" hidden="1">
      <c r="A408" s="449"/>
      <c r="B408" s="69"/>
      <c r="C408" s="76"/>
      <c r="D408" s="59" t="s">
        <v>15</v>
      </c>
      <c r="E408" s="52">
        <f>ROUND((N406+O406)*E406*Q406,0)</f>
        <v>0</v>
      </c>
      <c r="F408" s="52">
        <f>ROUND((N406+O406)*F406*Q406*Q407,0)</f>
        <v>0</v>
      </c>
      <c r="G408" s="52">
        <f>ROUND((N406+O406)*G406*Q406*Q407*Q408,0)</f>
        <v>0</v>
      </c>
      <c r="H408" s="52">
        <f>ROUND((N406+O406)*H406*Q406*Q407*Q408*Q409,0)</f>
        <v>0</v>
      </c>
      <c r="I408" s="52">
        <f>ROUND((N406+O406)*I406*Q406*Q407*Q408*Q409*Q410,0)</f>
        <v>0</v>
      </c>
      <c r="J408" s="158">
        <f>SUM(E408:I408)</f>
        <v>0</v>
      </c>
      <c r="M408" s="215"/>
      <c r="N408" s="56"/>
      <c r="O408" s="56"/>
      <c r="P408" s="56"/>
      <c r="Q408" s="211">
        <f>IF('Cumulative Cost Share Budget'!L407='Split CS budget (H)'!$L$1,'Cumulative Cost Share Budget'!Q407,0)</f>
        <v>0</v>
      </c>
      <c r="R408" s="212">
        <f>IF('Cumulative Cost Share Budget'!L407='Split CS budget (H)'!$L$1,'Cumulative Cost Share Budget'!R407,0)</f>
        <v>0</v>
      </c>
      <c r="S408" s="61">
        <f>IF('Cumulative Cost Share Budget'!L407='Split CS budget (H)'!$L$1,'Cumulative Cost Share Budget'!S407,0)</f>
        <v>0</v>
      </c>
      <c r="T408" s="211">
        <f>IF('Cumulative Cost Share Budget'!L407='Split CS budget (H)'!$L$1,'Cumulative Cost Share Budget'!T407,0)</f>
        <v>0</v>
      </c>
      <c r="U408" s="323"/>
      <c r="V408" s="323"/>
      <c r="W408" s="323"/>
      <c r="X408" s="323"/>
      <c r="Y408" s="323"/>
    </row>
    <row r="409" spans="1:25" hidden="1">
      <c r="A409" s="449"/>
      <c r="B409" s="69"/>
      <c r="C409" s="76"/>
      <c r="D409" s="59" t="s">
        <v>30</v>
      </c>
      <c r="E409" s="52">
        <f>ROUND(E408*$Q$2,0)</f>
        <v>0</v>
      </c>
      <c r="F409" s="52">
        <f t="shared" ref="F409:I409" si="250">ROUND(F408*$Q$2,0)</f>
        <v>0</v>
      </c>
      <c r="G409" s="52">
        <f t="shared" si="250"/>
        <v>0</v>
      </c>
      <c r="H409" s="52">
        <f t="shared" si="250"/>
        <v>0</v>
      </c>
      <c r="I409" s="52">
        <f t="shared" si="250"/>
        <v>0</v>
      </c>
      <c r="J409" s="158">
        <f>SUM(E409:I409)</f>
        <v>0</v>
      </c>
      <c r="M409" s="215"/>
      <c r="N409" s="56"/>
      <c r="O409" s="56"/>
      <c r="P409" s="56"/>
      <c r="Q409" s="211">
        <f>IF('Cumulative Cost Share Budget'!L408='Split CS budget (H)'!$L$1,'Cumulative Cost Share Budget'!Q408,0)</f>
        <v>0</v>
      </c>
      <c r="R409" s="212">
        <f>IF('Cumulative Cost Share Budget'!L408='Split CS budget (H)'!$L$1,'Cumulative Cost Share Budget'!R408,0)</f>
        <v>0</v>
      </c>
      <c r="S409" s="61">
        <f>IF('Cumulative Cost Share Budget'!L408='Split CS budget (H)'!$L$1,'Cumulative Cost Share Budget'!S408,0)</f>
        <v>0</v>
      </c>
      <c r="T409" s="211">
        <f>IF('Cumulative Cost Share Budget'!L408='Split CS budget (H)'!$L$1,'Cumulative Cost Share Budget'!T408,0)</f>
        <v>0</v>
      </c>
      <c r="U409" s="323"/>
      <c r="V409" s="323"/>
      <c r="W409" s="323"/>
      <c r="X409" s="323"/>
      <c r="Y409" s="323"/>
    </row>
    <row r="410" spans="1:25" ht="15" hidden="1">
      <c r="A410" s="449"/>
      <c r="B410" s="69"/>
      <c r="C410" s="76"/>
      <c r="D410" s="59" t="s">
        <v>29</v>
      </c>
      <c r="E410" s="170">
        <f>ROUND(R$5*E406,0)</f>
        <v>0</v>
      </c>
      <c r="F410" s="170">
        <f t="shared" ref="F410:I410" si="251">ROUND(S$5*F406,0)</f>
        <v>0</v>
      </c>
      <c r="G410" s="170">
        <f t="shared" si="251"/>
        <v>0</v>
      </c>
      <c r="H410" s="170">
        <f t="shared" si="251"/>
        <v>0</v>
      </c>
      <c r="I410" s="170">
        <f t="shared" si="251"/>
        <v>0</v>
      </c>
      <c r="J410" s="167">
        <f>SUM(E410:I410)</f>
        <v>0</v>
      </c>
      <c r="M410" s="215"/>
      <c r="N410" s="56"/>
      <c r="O410" s="56"/>
      <c r="P410" s="56"/>
      <c r="Q410" s="211">
        <f>IF('Cumulative Cost Share Budget'!L409='Split CS budget (H)'!$L$1,'Cumulative Cost Share Budget'!Q409,0)</f>
        <v>0</v>
      </c>
      <c r="R410" s="212">
        <f>IF('Cumulative Cost Share Budget'!L409='Split CS budget (H)'!$L$1,'Cumulative Cost Share Budget'!R409,0)</f>
        <v>0</v>
      </c>
      <c r="S410" s="61">
        <f>IF('Cumulative Cost Share Budget'!L409='Split CS budget (H)'!$L$1,'Cumulative Cost Share Budget'!S409,0)</f>
        <v>0</v>
      </c>
      <c r="T410" s="211">
        <f>IF('Cumulative Cost Share Budget'!L409='Split CS budget (H)'!$L$1,'Cumulative Cost Share Budget'!T409,0)</f>
        <v>0</v>
      </c>
      <c r="U410" s="323"/>
      <c r="V410" s="323"/>
      <c r="W410" s="323"/>
      <c r="X410" s="323"/>
      <c r="Y410" s="323"/>
    </row>
    <row r="411" spans="1:25" hidden="1">
      <c r="A411" s="449"/>
      <c r="B411" s="69"/>
      <c r="C411" s="76"/>
      <c r="D411" s="62" t="s">
        <v>178</v>
      </c>
      <c r="E411" s="171">
        <f>SUM(E409:E410)</f>
        <v>0</v>
      </c>
      <c r="F411" s="171">
        <f t="shared" ref="F411:I411" si="252">SUM(F409:F410)</f>
        <v>0</v>
      </c>
      <c r="G411" s="171">
        <f t="shared" si="252"/>
        <v>0</v>
      </c>
      <c r="H411" s="171">
        <f t="shared" si="252"/>
        <v>0</v>
      </c>
      <c r="I411" s="171">
        <f t="shared" si="252"/>
        <v>0</v>
      </c>
      <c r="J411" s="172">
        <f>SUM(J409:J410)</f>
        <v>0</v>
      </c>
      <c r="M411" s="215"/>
      <c r="N411" s="56"/>
      <c r="O411" s="56"/>
      <c r="P411" s="56"/>
      <c r="Q411" s="59"/>
      <c r="R411" s="216"/>
      <c r="S411" s="61"/>
      <c r="T411" s="59"/>
      <c r="U411" s="325"/>
      <c r="V411" s="326"/>
      <c r="W411" s="324"/>
      <c r="X411" s="324"/>
      <c r="Y411" s="324"/>
    </row>
    <row r="412" spans="1:25" hidden="1">
      <c r="A412" s="449"/>
      <c r="B412" s="69"/>
      <c r="C412" s="76"/>
      <c r="D412" s="59"/>
      <c r="E412" s="16"/>
      <c r="F412" s="16"/>
      <c r="G412" s="16"/>
      <c r="H412" s="16"/>
      <c r="I412" s="16"/>
      <c r="J412" s="25"/>
      <c r="M412" s="215"/>
      <c r="N412" s="56"/>
      <c r="O412" s="56"/>
      <c r="P412" s="56"/>
      <c r="Q412" s="33"/>
      <c r="R412" s="56"/>
      <c r="S412" s="33"/>
      <c r="T412" s="213"/>
      <c r="U412" s="327"/>
      <c r="V412" s="327"/>
      <c r="W412" s="327"/>
      <c r="X412" s="327"/>
      <c r="Y412" s="327"/>
    </row>
    <row r="413" spans="1:25" hidden="1">
      <c r="A413" s="485">
        <f>IF('Cumulative Cost Share Budget'!$L412='Split CS budget (H)'!$L$1,'Cumulative Cost Share Budget'!A412,0)</f>
        <v>0</v>
      </c>
      <c r="B413" s="545">
        <f>IF('Cumulative Cost Share Budget'!$L412='Split CS budget (H)'!$L$1,'Cumulative Cost Share Budget'!B412,0)</f>
        <v>0</v>
      </c>
      <c r="D413" s="33" t="s">
        <v>123</v>
      </c>
      <c r="E413" s="76">
        <f>ROUND($R413*$S413*T413,6)</f>
        <v>0</v>
      </c>
      <c r="F413" s="76">
        <f>ROUND($R414*$S414*T414,6)</f>
        <v>0</v>
      </c>
      <c r="G413" s="76">
        <f>ROUND($R415*$S415*T415,6)</f>
        <v>0</v>
      </c>
      <c r="H413" s="76">
        <f>ROUND($R416*$S416*T416,6)</f>
        <v>0</v>
      </c>
      <c r="I413" s="76">
        <f>ROUND($R417*$S417*T417,6)</f>
        <v>0</v>
      </c>
      <c r="J413" s="45"/>
      <c r="M413" s="133">
        <f>IF('Cumulative Cost Share Budget'!L412='Split CS budget (H)'!$L$1,'Cumulative Cost Share Budget'!M412,0)</f>
        <v>0</v>
      </c>
      <c r="N413" s="214">
        <f>IF('Cumulative Cost Share Budget'!L412='Split CS budget (H)'!$L$1,'Cumulative Cost Share Budget'!N412,0)</f>
        <v>0</v>
      </c>
      <c r="O413" s="214">
        <f>IF('Cumulative Cost Share Budget'!$L412='Split CS budget (H)'!$L$1,'Cumulative Cost Share Budget'!O412,0)</f>
        <v>0</v>
      </c>
      <c r="P413" s="209">
        <f>IF('Cumulative Cost Share Budget'!L412='Split CS budget (H)'!$L$1,'Cumulative Cost Share Budget'!P412,0)</f>
        <v>0</v>
      </c>
      <c r="Q413" s="211">
        <f>IF('Cumulative Cost Share Budget'!L412='Split CS budget (H)'!$L$1,'Cumulative Cost Share Budget'!Q412,0)</f>
        <v>0</v>
      </c>
      <c r="R413" s="212">
        <f>IF('Cumulative Cost Share Budget'!L412='Split CS budget (H)'!$L$1,'Cumulative Cost Share Budget'!R412,0)</f>
        <v>0</v>
      </c>
      <c r="S413" s="61">
        <f>IF('Cumulative Cost Share Budget'!L412='Split CS budget (H)'!$L$1,'Cumulative Cost Share Budget'!S412,0)</f>
        <v>0</v>
      </c>
      <c r="T413" s="211">
        <f>IF('Cumulative Cost Share Budget'!L412='Split CS budget (H)'!$L$1,'Cumulative Cost Share Budget'!T412,0)</f>
        <v>0</v>
      </c>
      <c r="U413" s="323">
        <f>IFERROR((E416+E417)/E415,0)</f>
        <v>0</v>
      </c>
      <c r="V413" s="323">
        <f t="shared" ref="V413:Y413" si="253">IFERROR((F416+F417)/F415,0)</f>
        <v>0</v>
      </c>
      <c r="W413" s="323">
        <f t="shared" si="253"/>
        <v>0</v>
      </c>
      <c r="X413" s="323">
        <f t="shared" si="253"/>
        <v>0</v>
      </c>
      <c r="Y413" s="323">
        <f t="shared" si="253"/>
        <v>0</v>
      </c>
    </row>
    <row r="414" spans="1:25" hidden="1">
      <c r="A414" s="486"/>
      <c r="B414" s="77"/>
      <c r="D414" s="33" t="s">
        <v>179</v>
      </c>
      <c r="E414" s="21">
        <f>T413</f>
        <v>0</v>
      </c>
      <c r="F414" s="21">
        <f>T414</f>
        <v>0</v>
      </c>
      <c r="G414" s="21">
        <f>T415</f>
        <v>0</v>
      </c>
      <c r="H414" s="21">
        <f>T416</f>
        <v>0</v>
      </c>
      <c r="I414" s="21">
        <f>T417</f>
        <v>0</v>
      </c>
      <c r="J414" s="45"/>
      <c r="M414" s="215"/>
      <c r="N414" s="56"/>
      <c r="O414" s="56"/>
      <c r="P414" s="56"/>
      <c r="Q414" s="211">
        <f>IF('Cumulative Cost Share Budget'!L413='Split CS budget (H)'!$L$1,'Cumulative Cost Share Budget'!Q413,0)</f>
        <v>0</v>
      </c>
      <c r="R414" s="212">
        <f>IF('Cumulative Cost Share Budget'!L413='Split CS budget (H)'!$L$1,'Cumulative Cost Share Budget'!R413,0)</f>
        <v>0</v>
      </c>
      <c r="S414" s="61">
        <f>IF('Cumulative Cost Share Budget'!L413='Split CS budget (H)'!$L$1,'Cumulative Cost Share Budget'!S413,0)</f>
        <v>0</v>
      </c>
      <c r="T414" s="211">
        <f>IF('Cumulative Cost Share Budget'!L413='Split CS budget (H)'!$L$1,'Cumulative Cost Share Budget'!T413,0)</f>
        <v>0</v>
      </c>
      <c r="U414" s="323"/>
      <c r="V414" s="323"/>
      <c r="W414" s="323"/>
      <c r="X414" s="323"/>
      <c r="Y414" s="323"/>
    </row>
    <row r="415" spans="1:25" hidden="1">
      <c r="A415" s="449"/>
      <c r="B415" s="69"/>
      <c r="C415" s="76"/>
      <c r="D415" s="59" t="s">
        <v>15</v>
      </c>
      <c r="E415" s="52">
        <f>ROUND((N413+O413)*E413*Q413,0)</f>
        <v>0</v>
      </c>
      <c r="F415" s="52">
        <f>ROUND((N413+O413)*F413*Q413*Q414,0)</f>
        <v>0</v>
      </c>
      <c r="G415" s="52">
        <f>ROUND((N413+O413)*G413*Q413*Q414*Q415,0)</f>
        <v>0</v>
      </c>
      <c r="H415" s="52">
        <f>ROUND((N413+O413)*H413*Q413*Q414*Q415*Q416,0)</f>
        <v>0</v>
      </c>
      <c r="I415" s="52">
        <f>ROUND((N413+O413)*I413*Q413*Q414*Q415*Q416*Q417,0)</f>
        <v>0</v>
      </c>
      <c r="J415" s="158">
        <f>SUM(E415:I415)</f>
        <v>0</v>
      </c>
      <c r="M415" s="215"/>
      <c r="N415" s="56"/>
      <c r="O415" s="56"/>
      <c r="P415" s="56"/>
      <c r="Q415" s="211">
        <f>IF('Cumulative Cost Share Budget'!L414='Split CS budget (H)'!$L$1,'Cumulative Cost Share Budget'!Q414,0)</f>
        <v>0</v>
      </c>
      <c r="R415" s="212">
        <f>IF('Cumulative Cost Share Budget'!L414='Split CS budget (H)'!$L$1,'Cumulative Cost Share Budget'!R414,0)</f>
        <v>0</v>
      </c>
      <c r="S415" s="61">
        <f>IF('Cumulative Cost Share Budget'!L414='Split CS budget (H)'!$L$1,'Cumulative Cost Share Budget'!S414,0)</f>
        <v>0</v>
      </c>
      <c r="T415" s="211">
        <f>IF('Cumulative Cost Share Budget'!L414='Split CS budget (H)'!$L$1,'Cumulative Cost Share Budget'!T414,0)</f>
        <v>0</v>
      </c>
      <c r="U415" s="324"/>
      <c r="V415" s="324"/>
      <c r="W415" s="324"/>
      <c r="X415" s="324"/>
      <c r="Y415" s="324"/>
    </row>
    <row r="416" spans="1:25" hidden="1">
      <c r="A416" s="449"/>
      <c r="B416" s="69"/>
      <c r="C416" s="76"/>
      <c r="D416" s="59" t="s">
        <v>30</v>
      </c>
      <c r="E416" s="52">
        <f>ROUND(E415*$Q$2,0)</f>
        <v>0</v>
      </c>
      <c r="F416" s="52">
        <f t="shared" ref="F416:I416" si="254">ROUND(F415*$Q$2,0)</f>
        <v>0</v>
      </c>
      <c r="G416" s="52">
        <f t="shared" si="254"/>
        <v>0</v>
      </c>
      <c r="H416" s="52">
        <f t="shared" si="254"/>
        <v>0</v>
      </c>
      <c r="I416" s="52">
        <f t="shared" si="254"/>
        <v>0</v>
      </c>
      <c r="J416" s="158">
        <f>SUM(E416:I416)</f>
        <v>0</v>
      </c>
      <c r="M416" s="215"/>
      <c r="N416" s="56"/>
      <c r="O416" s="56"/>
      <c r="P416" s="56"/>
      <c r="Q416" s="211">
        <f>IF('Cumulative Cost Share Budget'!L415='Split CS budget (H)'!$L$1,'Cumulative Cost Share Budget'!Q415,0)</f>
        <v>0</v>
      </c>
      <c r="R416" s="212">
        <f>IF('Cumulative Cost Share Budget'!L415='Split CS budget (H)'!$L$1,'Cumulative Cost Share Budget'!R415,0)</f>
        <v>0</v>
      </c>
      <c r="S416" s="61">
        <f>IF('Cumulative Cost Share Budget'!L415='Split CS budget (H)'!$L$1,'Cumulative Cost Share Budget'!S415,0)</f>
        <v>0</v>
      </c>
      <c r="T416" s="211">
        <f>IF('Cumulative Cost Share Budget'!L415='Split CS budget (H)'!$L$1,'Cumulative Cost Share Budget'!T415,0)</f>
        <v>0</v>
      </c>
      <c r="U416" s="324"/>
      <c r="V416" s="324"/>
      <c r="W416" s="324"/>
      <c r="X416" s="324"/>
      <c r="Y416" s="324"/>
    </row>
    <row r="417" spans="1:25" ht="15" hidden="1">
      <c r="A417" s="449"/>
      <c r="B417" s="69"/>
      <c r="C417" s="76"/>
      <c r="D417" s="59" t="s">
        <v>29</v>
      </c>
      <c r="E417" s="170">
        <f>ROUND(R$5*E413,0)</f>
        <v>0</v>
      </c>
      <c r="F417" s="170">
        <f t="shared" ref="F417:I417" si="255">ROUND(S$5*F413,0)</f>
        <v>0</v>
      </c>
      <c r="G417" s="170">
        <f t="shared" si="255"/>
        <v>0</v>
      </c>
      <c r="H417" s="170">
        <f t="shared" si="255"/>
        <v>0</v>
      </c>
      <c r="I417" s="170">
        <f t="shared" si="255"/>
        <v>0</v>
      </c>
      <c r="J417" s="167">
        <f>SUM(E417:I417)</f>
        <v>0</v>
      </c>
      <c r="M417" s="215"/>
      <c r="N417" s="56"/>
      <c r="O417" s="56"/>
      <c r="P417" s="56"/>
      <c r="Q417" s="211">
        <f>IF('Cumulative Cost Share Budget'!L416='Split CS budget (H)'!$L$1,'Cumulative Cost Share Budget'!Q416,0)</f>
        <v>0</v>
      </c>
      <c r="R417" s="212">
        <f>IF('Cumulative Cost Share Budget'!L416='Split CS budget (H)'!$L$1,'Cumulative Cost Share Budget'!R416,0)</f>
        <v>0</v>
      </c>
      <c r="S417" s="61">
        <f>IF('Cumulative Cost Share Budget'!L416='Split CS budget (H)'!$L$1,'Cumulative Cost Share Budget'!S416,0)</f>
        <v>0</v>
      </c>
      <c r="T417" s="211">
        <f>IF('Cumulative Cost Share Budget'!L416='Split CS budget (H)'!$L$1,'Cumulative Cost Share Budget'!T416,0)</f>
        <v>0</v>
      </c>
      <c r="U417" s="323"/>
      <c r="V417" s="323"/>
      <c r="W417" s="323"/>
      <c r="X417" s="323"/>
      <c r="Y417" s="323"/>
    </row>
    <row r="418" spans="1:25" hidden="1">
      <c r="A418" s="449"/>
      <c r="B418" s="69"/>
      <c r="C418" s="76"/>
      <c r="D418" s="62" t="s">
        <v>178</v>
      </c>
      <c r="E418" s="171">
        <f>SUM(E416:E417)</f>
        <v>0</v>
      </c>
      <c r="F418" s="171">
        <f t="shared" ref="F418:I418" si="256">SUM(F416:F417)</f>
        <v>0</v>
      </c>
      <c r="G418" s="171">
        <f t="shared" si="256"/>
        <v>0</v>
      </c>
      <c r="H418" s="171">
        <f t="shared" si="256"/>
        <v>0</v>
      </c>
      <c r="I418" s="171">
        <f t="shared" si="256"/>
        <v>0</v>
      </c>
      <c r="J418" s="172">
        <f>SUM(J416:J417)</f>
        <v>0</v>
      </c>
      <c r="M418" s="18"/>
      <c r="N418" s="32"/>
      <c r="O418" s="32"/>
      <c r="P418" s="32"/>
      <c r="Q418" s="88"/>
      <c r="R418" s="89"/>
      <c r="S418" s="61"/>
      <c r="T418" s="88"/>
      <c r="U418" s="323"/>
      <c r="V418" s="323"/>
      <c r="W418" s="323"/>
      <c r="X418" s="323"/>
      <c r="Y418" s="323"/>
    </row>
    <row r="419" spans="1:25" hidden="1">
      <c r="A419" s="449"/>
      <c r="B419" s="69"/>
      <c r="C419" s="76"/>
      <c r="D419" s="59"/>
      <c r="E419" s="16"/>
      <c r="F419" s="16"/>
      <c r="G419" s="16"/>
      <c r="H419" s="16"/>
      <c r="I419" s="16"/>
      <c r="J419" s="25"/>
      <c r="M419" s="215"/>
      <c r="N419" s="56"/>
      <c r="O419" s="56"/>
      <c r="P419" s="56"/>
      <c r="Q419" s="33"/>
      <c r="R419" s="56"/>
      <c r="S419" s="33"/>
      <c r="T419" s="213"/>
      <c r="U419" s="327"/>
      <c r="V419" s="327"/>
      <c r="W419" s="327"/>
      <c r="X419" s="327"/>
      <c r="Y419" s="327"/>
    </row>
    <row r="420" spans="1:25" hidden="1">
      <c r="A420" s="485">
        <f>IF('Cumulative Cost Share Budget'!$L419='Split CS budget (H)'!$L$1,'Cumulative Cost Share Budget'!A419,0)</f>
        <v>0</v>
      </c>
      <c r="B420" s="545">
        <f>IF('Cumulative Cost Share Budget'!$L419='Split CS budget (H)'!$L$1,'Cumulative Cost Share Budget'!B419,0)</f>
        <v>0</v>
      </c>
      <c r="D420" s="33" t="s">
        <v>123</v>
      </c>
      <c r="E420" s="76">
        <f>ROUND($R420*$S420*T420,6)</f>
        <v>0</v>
      </c>
      <c r="F420" s="76">
        <f>ROUND($R421*$S421*T421,6)</f>
        <v>0</v>
      </c>
      <c r="G420" s="76">
        <f>ROUND($R422*$S422*T422,6)</f>
        <v>0</v>
      </c>
      <c r="H420" s="76">
        <f>ROUND($R423*$S423*T423,6)</f>
        <v>0</v>
      </c>
      <c r="I420" s="76">
        <f>ROUND($R424*$S424*T424,6)</f>
        <v>0</v>
      </c>
      <c r="J420" s="45"/>
      <c r="M420" s="133">
        <f>IF('Cumulative Cost Share Budget'!L419='Split CS budget (H)'!$L$1,'Cumulative Cost Share Budget'!M419,0)</f>
        <v>0</v>
      </c>
      <c r="N420" s="214">
        <f>IF('Cumulative Cost Share Budget'!L419='Split CS budget (H)'!$L$1,'Cumulative Cost Share Budget'!N419,0)</f>
        <v>0</v>
      </c>
      <c r="O420" s="214">
        <f>IF('Cumulative Cost Share Budget'!$L419='Split CS budget (H)'!$L$1,'Cumulative Cost Share Budget'!O419,0)</f>
        <v>0</v>
      </c>
      <c r="P420" s="209">
        <f>IF('Cumulative Cost Share Budget'!L419='Split CS budget (H)'!$L$1,'Cumulative Cost Share Budget'!P419,0)</f>
        <v>0</v>
      </c>
      <c r="Q420" s="211">
        <f>IF('Cumulative Cost Share Budget'!L419='Split CS budget (H)'!$L$1,'Cumulative Cost Share Budget'!Q419,0)</f>
        <v>0</v>
      </c>
      <c r="R420" s="212">
        <f>IF('Cumulative Cost Share Budget'!L419='Split CS budget (H)'!$L$1,'Cumulative Cost Share Budget'!R419,0)</f>
        <v>0</v>
      </c>
      <c r="S420" s="61">
        <f>IF('Cumulative Cost Share Budget'!L419='Split CS budget (H)'!$L$1,'Cumulative Cost Share Budget'!S419,0)</f>
        <v>0</v>
      </c>
      <c r="T420" s="211">
        <f>IF('Cumulative Cost Share Budget'!L419='Split CS budget (H)'!$L$1,'Cumulative Cost Share Budget'!T419,0)</f>
        <v>0</v>
      </c>
      <c r="U420" s="323">
        <f>IFERROR((E423+E424)/E422,0)</f>
        <v>0</v>
      </c>
      <c r="V420" s="323">
        <f t="shared" ref="V420:Y420" si="257">IFERROR((F423+F424)/F422,0)</f>
        <v>0</v>
      </c>
      <c r="W420" s="323">
        <f t="shared" si="257"/>
        <v>0</v>
      </c>
      <c r="X420" s="323">
        <f t="shared" si="257"/>
        <v>0</v>
      </c>
      <c r="Y420" s="323">
        <f t="shared" si="257"/>
        <v>0</v>
      </c>
    </row>
    <row r="421" spans="1:25" hidden="1">
      <c r="A421" s="486"/>
      <c r="B421" s="77"/>
      <c r="D421" s="33" t="s">
        <v>179</v>
      </c>
      <c r="E421" s="21">
        <f>T420</f>
        <v>0</v>
      </c>
      <c r="F421" s="21">
        <f>T421</f>
        <v>0</v>
      </c>
      <c r="G421" s="21">
        <f>T422</f>
        <v>0</v>
      </c>
      <c r="H421" s="21">
        <f>T423</f>
        <v>0</v>
      </c>
      <c r="I421" s="21">
        <f>T424</f>
        <v>0</v>
      </c>
      <c r="J421" s="45"/>
      <c r="M421" s="215"/>
      <c r="N421" s="56"/>
      <c r="O421" s="56"/>
      <c r="P421" s="56"/>
      <c r="Q421" s="211">
        <f>IF('Cumulative Cost Share Budget'!L420='Split CS budget (H)'!$L$1,'Cumulative Cost Share Budget'!Q420,0)</f>
        <v>0</v>
      </c>
      <c r="R421" s="212">
        <f>IF('Cumulative Cost Share Budget'!L420='Split CS budget (H)'!$L$1,'Cumulative Cost Share Budget'!R420,0)</f>
        <v>0</v>
      </c>
      <c r="S421" s="61">
        <f>IF('Cumulative Cost Share Budget'!L420='Split CS budget (H)'!$L$1,'Cumulative Cost Share Budget'!S420,0)</f>
        <v>0</v>
      </c>
      <c r="T421" s="211">
        <f>IF('Cumulative Cost Share Budget'!L420='Split CS budget (H)'!$L$1,'Cumulative Cost Share Budget'!T420,0)</f>
        <v>0</v>
      </c>
      <c r="U421" s="323"/>
      <c r="V421" s="323"/>
      <c r="W421" s="323"/>
      <c r="X421" s="323"/>
      <c r="Y421" s="323"/>
    </row>
    <row r="422" spans="1:25" hidden="1">
      <c r="A422" s="449"/>
      <c r="B422" s="69"/>
      <c r="C422" s="76"/>
      <c r="D422" s="59" t="s">
        <v>15</v>
      </c>
      <c r="E422" s="52">
        <f>ROUND((N420+O420)*E420*Q420,0)</f>
        <v>0</v>
      </c>
      <c r="F422" s="52">
        <f>ROUND((N420+O420)*F420*Q420*Q421,0)</f>
        <v>0</v>
      </c>
      <c r="G422" s="52">
        <f>ROUND((N420+O420)*G420*Q420*Q421*Q422,0)</f>
        <v>0</v>
      </c>
      <c r="H422" s="52">
        <f>ROUND((N420+O420)*H420*Q420*Q421*Q422*Q423,0)</f>
        <v>0</v>
      </c>
      <c r="I422" s="52">
        <f>ROUND((N420+O420)*I420*Q420*Q421*Q422*Q423*Q424,0)</f>
        <v>0</v>
      </c>
      <c r="J422" s="158">
        <f>SUM(E422:I422)</f>
        <v>0</v>
      </c>
      <c r="M422" s="215"/>
      <c r="N422" s="56"/>
      <c r="O422" s="56"/>
      <c r="P422" s="56"/>
      <c r="Q422" s="211">
        <f>IF('Cumulative Cost Share Budget'!L421='Split CS budget (H)'!$L$1,'Cumulative Cost Share Budget'!Q421,0)</f>
        <v>0</v>
      </c>
      <c r="R422" s="212">
        <f>IF('Cumulative Cost Share Budget'!L421='Split CS budget (H)'!$L$1,'Cumulative Cost Share Budget'!R421,0)</f>
        <v>0</v>
      </c>
      <c r="S422" s="61">
        <f>IF('Cumulative Cost Share Budget'!L421='Split CS budget (H)'!$L$1,'Cumulative Cost Share Budget'!S421,0)</f>
        <v>0</v>
      </c>
      <c r="T422" s="211">
        <f>IF('Cumulative Cost Share Budget'!L421='Split CS budget (H)'!$L$1,'Cumulative Cost Share Budget'!T421,0)</f>
        <v>0</v>
      </c>
      <c r="U422" s="324"/>
      <c r="V422" s="324"/>
      <c r="W422" s="324"/>
      <c r="X422" s="324"/>
      <c r="Y422" s="324"/>
    </row>
    <row r="423" spans="1:25" hidden="1">
      <c r="A423" s="449"/>
      <c r="B423" s="69"/>
      <c r="C423" s="76"/>
      <c r="D423" s="59" t="s">
        <v>30</v>
      </c>
      <c r="E423" s="52">
        <f>ROUND(E422*$Q$2,0)</f>
        <v>0</v>
      </c>
      <c r="F423" s="52">
        <f t="shared" ref="F423:I423" si="258">ROUND(F422*$Q$2,0)</f>
        <v>0</v>
      </c>
      <c r="G423" s="52">
        <f t="shared" si="258"/>
        <v>0</v>
      </c>
      <c r="H423" s="52">
        <f t="shared" si="258"/>
        <v>0</v>
      </c>
      <c r="I423" s="52">
        <f t="shared" si="258"/>
        <v>0</v>
      </c>
      <c r="J423" s="158">
        <f>SUM(E423:I423)</f>
        <v>0</v>
      </c>
      <c r="M423" s="215"/>
      <c r="N423" s="56"/>
      <c r="O423" s="56"/>
      <c r="P423" s="56"/>
      <c r="Q423" s="211">
        <f>IF('Cumulative Cost Share Budget'!L422='Split CS budget (H)'!$L$1,'Cumulative Cost Share Budget'!Q422,0)</f>
        <v>0</v>
      </c>
      <c r="R423" s="212">
        <f>IF('Cumulative Cost Share Budget'!L422='Split CS budget (H)'!$L$1,'Cumulative Cost Share Budget'!R422,0)</f>
        <v>0</v>
      </c>
      <c r="S423" s="61">
        <f>IF('Cumulative Cost Share Budget'!L422='Split CS budget (H)'!$L$1,'Cumulative Cost Share Budget'!S422,0)</f>
        <v>0</v>
      </c>
      <c r="T423" s="211">
        <f>IF('Cumulative Cost Share Budget'!L422='Split CS budget (H)'!$L$1,'Cumulative Cost Share Budget'!T422,0)</f>
        <v>0</v>
      </c>
      <c r="U423" s="324"/>
      <c r="V423" s="324"/>
      <c r="W423" s="324"/>
      <c r="X423" s="324"/>
      <c r="Y423" s="324"/>
    </row>
    <row r="424" spans="1:25" ht="15" hidden="1">
      <c r="A424" s="449"/>
      <c r="B424" s="69"/>
      <c r="C424" s="76"/>
      <c r="D424" s="59" t="s">
        <v>29</v>
      </c>
      <c r="E424" s="170">
        <f>ROUND(R$5*E420,0)</f>
        <v>0</v>
      </c>
      <c r="F424" s="170">
        <f t="shared" ref="F424:I424" si="259">ROUND(S$5*F420,0)</f>
        <v>0</v>
      </c>
      <c r="G424" s="170">
        <f t="shared" si="259"/>
        <v>0</v>
      </c>
      <c r="H424" s="170">
        <f t="shared" si="259"/>
        <v>0</v>
      </c>
      <c r="I424" s="170">
        <f t="shared" si="259"/>
        <v>0</v>
      </c>
      <c r="J424" s="167">
        <f>SUM(E424:I424)</f>
        <v>0</v>
      </c>
      <c r="M424" s="215"/>
      <c r="N424" s="56"/>
      <c r="O424" s="56"/>
      <c r="P424" s="56"/>
      <c r="Q424" s="211">
        <f>IF('Cumulative Cost Share Budget'!L423='Split CS budget (H)'!$L$1,'Cumulative Cost Share Budget'!Q423,0)</f>
        <v>0</v>
      </c>
      <c r="R424" s="212">
        <f>IF('Cumulative Cost Share Budget'!L423='Split CS budget (H)'!$L$1,'Cumulative Cost Share Budget'!R423,0)</f>
        <v>0</v>
      </c>
      <c r="S424" s="61">
        <f>IF('Cumulative Cost Share Budget'!L423='Split CS budget (H)'!$L$1,'Cumulative Cost Share Budget'!S423,0)</f>
        <v>0</v>
      </c>
      <c r="T424" s="211">
        <f>IF('Cumulative Cost Share Budget'!L423='Split CS budget (H)'!$L$1,'Cumulative Cost Share Budget'!T423,0)</f>
        <v>0</v>
      </c>
      <c r="U424" s="323"/>
      <c r="V424" s="323"/>
      <c r="W424" s="323"/>
      <c r="X424" s="323"/>
      <c r="Y424" s="323"/>
    </row>
    <row r="425" spans="1:25" hidden="1">
      <c r="A425" s="449"/>
      <c r="B425" s="69"/>
      <c r="C425" s="76"/>
      <c r="D425" s="62" t="s">
        <v>178</v>
      </c>
      <c r="E425" s="171">
        <f>SUM(E423:E424)</f>
        <v>0</v>
      </c>
      <c r="F425" s="171">
        <f t="shared" ref="F425:I425" si="260">SUM(F423:F424)</f>
        <v>0</v>
      </c>
      <c r="G425" s="171">
        <f t="shared" si="260"/>
        <v>0</v>
      </c>
      <c r="H425" s="171">
        <f t="shared" si="260"/>
        <v>0</v>
      </c>
      <c r="I425" s="171">
        <f t="shared" si="260"/>
        <v>0</v>
      </c>
      <c r="J425" s="172">
        <f>SUM(J423:J424)</f>
        <v>0</v>
      </c>
      <c r="M425" s="18"/>
      <c r="N425" s="32"/>
      <c r="O425" s="32"/>
      <c r="P425" s="32"/>
      <c r="Q425" s="88"/>
      <c r="R425" s="89"/>
      <c r="S425" s="61"/>
      <c r="T425" s="88"/>
      <c r="U425" s="323"/>
      <c r="V425" s="323"/>
      <c r="W425" s="323"/>
      <c r="X425" s="323"/>
      <c r="Y425" s="323"/>
    </row>
    <row r="426" spans="1:25" hidden="1">
      <c r="A426" s="449"/>
      <c r="B426" s="69"/>
      <c r="C426" s="76"/>
      <c r="D426" s="59"/>
      <c r="E426" s="16"/>
      <c r="F426" s="16"/>
      <c r="G426" s="16"/>
      <c r="H426" s="16"/>
      <c r="I426" s="16"/>
      <c r="J426" s="25"/>
      <c r="M426" s="215"/>
      <c r="N426" s="56"/>
      <c r="O426" s="56"/>
      <c r="P426" s="56"/>
      <c r="Q426" s="33"/>
      <c r="R426" s="56"/>
      <c r="S426" s="33"/>
      <c r="T426" s="213"/>
      <c r="U426" s="327"/>
      <c r="V426" s="327"/>
      <c r="W426" s="327"/>
      <c r="X426" s="327"/>
      <c r="Y426" s="327"/>
    </row>
    <row r="427" spans="1:25" hidden="1">
      <c r="A427" s="485">
        <f>IF('Cumulative Cost Share Budget'!$L426='Split CS budget (H)'!$L$1,'Cumulative Cost Share Budget'!A426,0)</f>
        <v>0</v>
      </c>
      <c r="B427" s="545">
        <f>IF('Cumulative Cost Share Budget'!$L426='Split CS budget (H)'!$L$1,'Cumulative Cost Share Budget'!B426,0)</f>
        <v>0</v>
      </c>
      <c r="D427" s="33" t="s">
        <v>123</v>
      </c>
      <c r="E427" s="76">
        <f>ROUND($R427*$S427*T427,6)</f>
        <v>0</v>
      </c>
      <c r="F427" s="76">
        <f>ROUND($R428*$S428*T428,6)</f>
        <v>0</v>
      </c>
      <c r="G427" s="76">
        <f>ROUND($R429*$S429*T429,6)</f>
        <v>0</v>
      </c>
      <c r="H427" s="76">
        <f>ROUND($R430*$S430*T430,6)</f>
        <v>0</v>
      </c>
      <c r="I427" s="76">
        <f>ROUND($R431*$S431*T431,6)</f>
        <v>0</v>
      </c>
      <c r="J427" s="45"/>
      <c r="M427" s="133">
        <f>IF('Cumulative Cost Share Budget'!L426='Split CS budget (H)'!$L$1,'Cumulative Cost Share Budget'!M426,0)</f>
        <v>0</v>
      </c>
      <c r="N427" s="214">
        <f>IF('Cumulative Cost Share Budget'!L426='Split CS budget (H)'!$L$1,'Cumulative Cost Share Budget'!N426,0)</f>
        <v>0</v>
      </c>
      <c r="O427" s="214">
        <f>IF('Cumulative Cost Share Budget'!$L426='Split CS budget (H)'!$L$1,'Cumulative Cost Share Budget'!O426,0)</f>
        <v>0</v>
      </c>
      <c r="P427" s="209">
        <f>IF('Cumulative Cost Share Budget'!L426='Split CS budget (H)'!$L$1,'Cumulative Cost Share Budget'!P426,0)</f>
        <v>0</v>
      </c>
      <c r="Q427" s="211">
        <f>IF('Cumulative Cost Share Budget'!L426='Split CS budget (H)'!$L$1,'Cumulative Cost Share Budget'!Q426,0)</f>
        <v>0</v>
      </c>
      <c r="R427" s="212">
        <f>IF('Cumulative Cost Share Budget'!L426='Split CS budget (H)'!$L$1,'Cumulative Cost Share Budget'!R426,0)</f>
        <v>0</v>
      </c>
      <c r="S427" s="61">
        <f>IF('Cumulative Cost Share Budget'!L426='Split CS budget (H)'!$L$1,'Cumulative Cost Share Budget'!S426,0)</f>
        <v>0</v>
      </c>
      <c r="T427" s="211">
        <f>IF('Cumulative Cost Share Budget'!L426='Split CS budget (H)'!$L$1,'Cumulative Cost Share Budget'!T426,0)</f>
        <v>0</v>
      </c>
      <c r="U427" s="323">
        <f>IFERROR((E430+E431)/E429,0)</f>
        <v>0</v>
      </c>
      <c r="V427" s="323">
        <f t="shared" ref="V427:Y427" si="261">IFERROR((F430+F431)/F429,0)</f>
        <v>0</v>
      </c>
      <c r="W427" s="323">
        <f t="shared" si="261"/>
        <v>0</v>
      </c>
      <c r="X427" s="323">
        <f t="shared" si="261"/>
        <v>0</v>
      </c>
      <c r="Y427" s="323">
        <f t="shared" si="261"/>
        <v>0</v>
      </c>
    </row>
    <row r="428" spans="1:25" hidden="1">
      <c r="A428" s="486"/>
      <c r="B428" s="77"/>
      <c r="D428" s="33" t="s">
        <v>179</v>
      </c>
      <c r="E428" s="21">
        <f>T427</f>
        <v>0</v>
      </c>
      <c r="F428" s="21">
        <f>T428</f>
        <v>0</v>
      </c>
      <c r="G428" s="21">
        <f>T429</f>
        <v>0</v>
      </c>
      <c r="H428" s="21">
        <f>T430</f>
        <v>0</v>
      </c>
      <c r="I428" s="21">
        <f>T431</f>
        <v>0</v>
      </c>
      <c r="J428" s="45"/>
      <c r="M428" s="215"/>
      <c r="N428" s="56"/>
      <c r="O428" s="56"/>
      <c r="P428" s="56"/>
      <c r="Q428" s="211">
        <f>IF('Cumulative Cost Share Budget'!L427='Split CS budget (H)'!$L$1,'Cumulative Cost Share Budget'!Q427,0)</f>
        <v>0</v>
      </c>
      <c r="R428" s="212">
        <f>IF('Cumulative Cost Share Budget'!L427='Split CS budget (H)'!$L$1,'Cumulative Cost Share Budget'!R427,0)</f>
        <v>0</v>
      </c>
      <c r="S428" s="61">
        <f>IF('Cumulative Cost Share Budget'!L427='Split CS budget (H)'!$L$1,'Cumulative Cost Share Budget'!S427,0)</f>
        <v>0</v>
      </c>
      <c r="T428" s="211">
        <f>IF('Cumulative Cost Share Budget'!L427='Split CS budget (H)'!$L$1,'Cumulative Cost Share Budget'!T427,0)</f>
        <v>0</v>
      </c>
      <c r="U428" s="323"/>
      <c r="V428" s="323"/>
      <c r="W428" s="323"/>
      <c r="X428" s="323"/>
      <c r="Y428" s="323"/>
    </row>
    <row r="429" spans="1:25" hidden="1">
      <c r="A429" s="449"/>
      <c r="B429" s="69"/>
      <c r="C429" s="76"/>
      <c r="D429" s="59" t="s">
        <v>15</v>
      </c>
      <c r="E429" s="52">
        <f>ROUND((N427+O427)*E427*Q427,0)</f>
        <v>0</v>
      </c>
      <c r="F429" s="52">
        <f>ROUND((N427+O427)*F427*Q427*Q428,0)</f>
        <v>0</v>
      </c>
      <c r="G429" s="52">
        <f>ROUND((N427+O427)*G427*Q427*Q428*Q429,0)</f>
        <v>0</v>
      </c>
      <c r="H429" s="52">
        <f>ROUND((N427+O427)*H427*Q427*Q428*Q429*Q430,0)</f>
        <v>0</v>
      </c>
      <c r="I429" s="52">
        <f>ROUND((N427+O427)*I427*Q427*Q428*Q429*Q430*Q431,0)</f>
        <v>0</v>
      </c>
      <c r="J429" s="158">
        <f>SUM(E429:I429)</f>
        <v>0</v>
      </c>
      <c r="M429" s="215"/>
      <c r="N429" s="56"/>
      <c r="O429" s="56"/>
      <c r="P429" s="56"/>
      <c r="Q429" s="211">
        <f>IF('Cumulative Cost Share Budget'!L428='Split CS budget (H)'!$L$1,'Cumulative Cost Share Budget'!Q428,0)</f>
        <v>0</v>
      </c>
      <c r="R429" s="212">
        <f>IF('Cumulative Cost Share Budget'!L428='Split CS budget (H)'!$L$1,'Cumulative Cost Share Budget'!R428,0)</f>
        <v>0</v>
      </c>
      <c r="S429" s="61">
        <f>IF('Cumulative Cost Share Budget'!L428='Split CS budget (H)'!$L$1,'Cumulative Cost Share Budget'!S428,0)</f>
        <v>0</v>
      </c>
      <c r="T429" s="211">
        <f>IF('Cumulative Cost Share Budget'!L428='Split CS budget (H)'!$L$1,'Cumulative Cost Share Budget'!T428,0)</f>
        <v>0</v>
      </c>
      <c r="U429" s="324"/>
      <c r="V429" s="324"/>
      <c r="W429" s="324"/>
      <c r="X429" s="324"/>
      <c r="Y429" s="324"/>
    </row>
    <row r="430" spans="1:25" hidden="1">
      <c r="A430" s="449"/>
      <c r="B430" s="69"/>
      <c r="C430" s="76"/>
      <c r="D430" s="59" t="s">
        <v>30</v>
      </c>
      <c r="E430" s="52">
        <f>ROUND(E429*$Q$2,0)</f>
        <v>0</v>
      </c>
      <c r="F430" s="52">
        <f t="shared" ref="F430:I430" si="262">ROUND(F429*$Q$2,0)</f>
        <v>0</v>
      </c>
      <c r="G430" s="52">
        <f t="shared" si="262"/>
        <v>0</v>
      </c>
      <c r="H430" s="52">
        <f t="shared" si="262"/>
        <v>0</v>
      </c>
      <c r="I430" s="52">
        <f t="shared" si="262"/>
        <v>0</v>
      </c>
      <c r="J430" s="158">
        <f>SUM(E430:I430)</f>
        <v>0</v>
      </c>
      <c r="M430" s="215"/>
      <c r="N430" s="56"/>
      <c r="O430" s="56"/>
      <c r="P430" s="56"/>
      <c r="Q430" s="211">
        <f>IF('Cumulative Cost Share Budget'!L429='Split CS budget (H)'!$L$1,'Cumulative Cost Share Budget'!Q429,0)</f>
        <v>0</v>
      </c>
      <c r="R430" s="212">
        <f>IF('Cumulative Cost Share Budget'!L429='Split CS budget (H)'!$L$1,'Cumulative Cost Share Budget'!R429,0)</f>
        <v>0</v>
      </c>
      <c r="S430" s="61">
        <f>IF('Cumulative Cost Share Budget'!L429='Split CS budget (H)'!$L$1,'Cumulative Cost Share Budget'!S429,0)</f>
        <v>0</v>
      </c>
      <c r="T430" s="211">
        <f>IF('Cumulative Cost Share Budget'!L429='Split CS budget (H)'!$L$1,'Cumulative Cost Share Budget'!T429,0)</f>
        <v>0</v>
      </c>
      <c r="U430" s="324"/>
      <c r="V430" s="324"/>
      <c r="W430" s="324"/>
      <c r="X430" s="324"/>
      <c r="Y430" s="324"/>
    </row>
    <row r="431" spans="1:25" ht="15" hidden="1">
      <c r="A431" s="449"/>
      <c r="B431" s="69"/>
      <c r="C431" s="76"/>
      <c r="D431" s="59" t="s">
        <v>29</v>
      </c>
      <c r="E431" s="170">
        <f>ROUND(R$5*E427,0)</f>
        <v>0</v>
      </c>
      <c r="F431" s="170">
        <f t="shared" ref="F431:I431" si="263">ROUND(S$5*F427,0)</f>
        <v>0</v>
      </c>
      <c r="G431" s="170">
        <f t="shared" si="263"/>
        <v>0</v>
      </c>
      <c r="H431" s="170">
        <f t="shared" si="263"/>
        <v>0</v>
      </c>
      <c r="I431" s="170">
        <f t="shared" si="263"/>
        <v>0</v>
      </c>
      <c r="J431" s="167">
        <f>SUM(E431:I431)</f>
        <v>0</v>
      </c>
      <c r="M431" s="215"/>
      <c r="N431" s="56"/>
      <c r="O431" s="56"/>
      <c r="P431" s="56"/>
      <c r="Q431" s="211">
        <f>IF('Cumulative Cost Share Budget'!L430='Split CS budget (H)'!$L$1,'Cumulative Cost Share Budget'!Q430,0)</f>
        <v>0</v>
      </c>
      <c r="R431" s="212">
        <f>IF('Cumulative Cost Share Budget'!L430='Split CS budget (H)'!$L$1,'Cumulative Cost Share Budget'!R430,0)</f>
        <v>0</v>
      </c>
      <c r="S431" s="61">
        <f>IF('Cumulative Cost Share Budget'!L430='Split CS budget (H)'!$L$1,'Cumulative Cost Share Budget'!S430,0)</f>
        <v>0</v>
      </c>
      <c r="T431" s="211">
        <f>IF('Cumulative Cost Share Budget'!L430='Split CS budget (H)'!$L$1,'Cumulative Cost Share Budget'!T430,0)</f>
        <v>0</v>
      </c>
      <c r="U431" s="323"/>
      <c r="V431" s="323"/>
      <c r="W431" s="323"/>
      <c r="X431" s="323"/>
      <c r="Y431" s="323"/>
    </row>
    <row r="432" spans="1:25" hidden="1">
      <c r="A432" s="449"/>
      <c r="B432" s="69"/>
      <c r="C432" s="76"/>
      <c r="D432" s="62" t="s">
        <v>178</v>
      </c>
      <c r="E432" s="171">
        <f>SUM(E430:E431)</f>
        <v>0</v>
      </c>
      <c r="F432" s="171">
        <f t="shared" ref="F432:I432" si="264">SUM(F430:F431)</f>
        <v>0</v>
      </c>
      <c r="G432" s="171">
        <f t="shared" si="264"/>
        <v>0</v>
      </c>
      <c r="H432" s="171">
        <f t="shared" si="264"/>
        <v>0</v>
      </c>
      <c r="I432" s="171">
        <f t="shared" si="264"/>
        <v>0</v>
      </c>
      <c r="J432" s="172">
        <f>SUM(J430:J431)</f>
        <v>0</v>
      </c>
      <c r="M432" s="18"/>
      <c r="N432" s="32"/>
      <c r="O432" s="32"/>
      <c r="P432" s="32"/>
      <c r="Q432" s="88"/>
      <c r="R432" s="89"/>
      <c r="S432" s="61"/>
      <c r="T432" s="88"/>
      <c r="U432" s="323"/>
      <c r="V432" s="323"/>
      <c r="W432" s="323"/>
      <c r="X432" s="323"/>
      <c r="Y432" s="323"/>
    </row>
    <row r="433" spans="1:25" hidden="1">
      <c r="A433" s="449"/>
      <c r="B433" s="69"/>
      <c r="C433" s="76"/>
      <c r="D433" s="59"/>
      <c r="E433" s="16"/>
      <c r="F433" s="16"/>
      <c r="G433" s="16"/>
      <c r="H433" s="16"/>
      <c r="I433" s="16"/>
      <c r="J433" s="25"/>
      <c r="M433" s="215"/>
      <c r="N433" s="56"/>
      <c r="O433" s="56"/>
      <c r="P433" s="56"/>
      <c r="Q433" s="33"/>
      <c r="R433" s="56"/>
      <c r="S433" s="33"/>
      <c r="T433" s="213"/>
      <c r="U433" s="327"/>
      <c r="V433" s="327"/>
      <c r="W433" s="327"/>
      <c r="X433" s="327"/>
      <c r="Y433" s="327"/>
    </row>
    <row r="434" spans="1:25" hidden="1">
      <c r="A434" s="485">
        <f>IF('Cumulative Cost Share Budget'!$L433='Split CS budget (H)'!$L$1,'Cumulative Cost Share Budget'!A433,0)</f>
        <v>0</v>
      </c>
      <c r="B434" s="545">
        <f>IF('Cumulative Cost Share Budget'!$L433='Split CS budget (H)'!$L$1,'Cumulative Cost Share Budget'!B433,0)</f>
        <v>0</v>
      </c>
      <c r="D434" s="33" t="s">
        <v>123</v>
      </c>
      <c r="E434" s="76">
        <f>ROUND($R434*$S434*T434,6)</f>
        <v>0</v>
      </c>
      <c r="F434" s="76">
        <f>ROUND($R435*$S435*T435,6)</f>
        <v>0</v>
      </c>
      <c r="G434" s="76">
        <f>ROUND($R436*$S436*T436,6)</f>
        <v>0</v>
      </c>
      <c r="H434" s="76">
        <f>ROUND($R437*$S437*T437,6)</f>
        <v>0</v>
      </c>
      <c r="I434" s="76">
        <f>ROUND($R438*$S438*T438,6)</f>
        <v>0</v>
      </c>
      <c r="J434" s="45"/>
      <c r="M434" s="133">
        <f>IF('Cumulative Cost Share Budget'!L433='Split CS budget (H)'!$L$1,'Cumulative Cost Share Budget'!M433,0)</f>
        <v>0</v>
      </c>
      <c r="N434" s="214">
        <f>IF('Cumulative Cost Share Budget'!L433='Split CS budget (H)'!$L$1,'Cumulative Cost Share Budget'!N433,0)</f>
        <v>0</v>
      </c>
      <c r="O434" s="214">
        <f>IF('Cumulative Cost Share Budget'!$L433='Split CS budget (H)'!$L$1,'Cumulative Cost Share Budget'!O433,0)</f>
        <v>0</v>
      </c>
      <c r="P434" s="209">
        <f>IF('Cumulative Cost Share Budget'!L433='Split CS budget (H)'!$L$1,'Cumulative Cost Share Budget'!P433,0)</f>
        <v>0</v>
      </c>
      <c r="Q434" s="211">
        <f>IF('Cumulative Cost Share Budget'!L433='Split CS budget (H)'!$L$1,'Cumulative Cost Share Budget'!Q433,0)</f>
        <v>0</v>
      </c>
      <c r="R434" s="212">
        <f>IF('Cumulative Cost Share Budget'!L433='Split CS budget (H)'!$L$1,'Cumulative Cost Share Budget'!R433,0)</f>
        <v>0</v>
      </c>
      <c r="S434" s="61">
        <f>IF('Cumulative Cost Share Budget'!L433='Split CS budget (H)'!$L$1,'Cumulative Cost Share Budget'!S433,0)</f>
        <v>0</v>
      </c>
      <c r="T434" s="211">
        <f>IF('Cumulative Cost Share Budget'!L433='Split CS budget (H)'!$L$1,'Cumulative Cost Share Budget'!T433,0)</f>
        <v>0</v>
      </c>
      <c r="U434" s="323">
        <f>IFERROR((E437+E438)/E436,0)</f>
        <v>0</v>
      </c>
      <c r="V434" s="323">
        <f t="shared" ref="V434:Y434" si="265">IFERROR((F437+F438)/F436,0)</f>
        <v>0</v>
      </c>
      <c r="W434" s="323">
        <f t="shared" si="265"/>
        <v>0</v>
      </c>
      <c r="X434" s="323">
        <f t="shared" si="265"/>
        <v>0</v>
      </c>
      <c r="Y434" s="323">
        <f t="shared" si="265"/>
        <v>0</v>
      </c>
    </row>
    <row r="435" spans="1:25" hidden="1">
      <c r="A435" s="486"/>
      <c r="B435" s="77"/>
      <c r="D435" s="33" t="s">
        <v>179</v>
      </c>
      <c r="E435" s="21">
        <f>T434</f>
        <v>0</v>
      </c>
      <c r="F435" s="21">
        <f>T435</f>
        <v>0</v>
      </c>
      <c r="G435" s="21">
        <f>T436</f>
        <v>0</v>
      </c>
      <c r="H435" s="21">
        <f>T437</f>
        <v>0</v>
      </c>
      <c r="I435" s="21">
        <f>T438</f>
        <v>0</v>
      </c>
      <c r="J435" s="45"/>
      <c r="M435" s="215"/>
      <c r="N435" s="56"/>
      <c r="O435" s="56"/>
      <c r="P435" s="56"/>
      <c r="Q435" s="211">
        <f>IF('Cumulative Cost Share Budget'!L434='Split CS budget (H)'!$L$1,'Cumulative Cost Share Budget'!Q434,0)</f>
        <v>0</v>
      </c>
      <c r="R435" s="212">
        <f>IF('Cumulative Cost Share Budget'!L434='Split CS budget (H)'!$L$1,'Cumulative Cost Share Budget'!R434,0)</f>
        <v>0</v>
      </c>
      <c r="S435" s="61">
        <f>IF('Cumulative Cost Share Budget'!L434='Split CS budget (H)'!$L$1,'Cumulative Cost Share Budget'!S434,0)</f>
        <v>0</v>
      </c>
      <c r="T435" s="211">
        <f>IF('Cumulative Cost Share Budget'!L434='Split CS budget (H)'!$L$1,'Cumulative Cost Share Budget'!T434,0)</f>
        <v>0</v>
      </c>
      <c r="U435" s="323"/>
      <c r="V435" s="323"/>
      <c r="W435" s="323"/>
      <c r="X435" s="323"/>
      <c r="Y435" s="323"/>
    </row>
    <row r="436" spans="1:25" hidden="1">
      <c r="A436" s="449"/>
      <c r="B436" s="69"/>
      <c r="C436" s="76"/>
      <c r="D436" s="59" t="s">
        <v>15</v>
      </c>
      <c r="E436" s="52">
        <f>ROUND((N434+O434)*E434*Q434,0)</f>
        <v>0</v>
      </c>
      <c r="F436" s="52">
        <f>ROUND((N434+O434)*F434*Q434*Q435,0)</f>
        <v>0</v>
      </c>
      <c r="G436" s="52">
        <f>ROUND((N434+O434)*G434*Q434*Q435*Q436,0)</f>
        <v>0</v>
      </c>
      <c r="H436" s="52">
        <f>ROUND((N434+O434)*H434*Q434*Q435*Q436*Q437,0)</f>
        <v>0</v>
      </c>
      <c r="I436" s="52">
        <f>ROUND((N434+O434)*I434*Q434*Q435*Q436*Q437*Q438,0)</f>
        <v>0</v>
      </c>
      <c r="J436" s="158">
        <f>SUM(E436:I436)</f>
        <v>0</v>
      </c>
      <c r="M436" s="215"/>
      <c r="N436" s="56"/>
      <c r="O436" s="56"/>
      <c r="P436" s="56"/>
      <c r="Q436" s="211">
        <f>IF('Cumulative Cost Share Budget'!L435='Split CS budget (H)'!$L$1,'Cumulative Cost Share Budget'!Q435,0)</f>
        <v>0</v>
      </c>
      <c r="R436" s="212">
        <f>IF('Cumulative Cost Share Budget'!L435='Split CS budget (H)'!$L$1,'Cumulative Cost Share Budget'!R435,0)</f>
        <v>0</v>
      </c>
      <c r="S436" s="61">
        <f>IF('Cumulative Cost Share Budget'!L435='Split CS budget (H)'!$L$1,'Cumulative Cost Share Budget'!S435,0)</f>
        <v>0</v>
      </c>
      <c r="T436" s="211">
        <f>IF('Cumulative Cost Share Budget'!L435='Split CS budget (H)'!$L$1,'Cumulative Cost Share Budget'!T435,0)</f>
        <v>0</v>
      </c>
      <c r="U436" s="324"/>
      <c r="V436" s="324"/>
      <c r="W436" s="324"/>
      <c r="X436" s="324"/>
      <c r="Y436" s="324"/>
    </row>
    <row r="437" spans="1:25" hidden="1">
      <c r="A437" s="449"/>
      <c r="B437" s="69"/>
      <c r="C437" s="76"/>
      <c r="D437" s="59" t="s">
        <v>30</v>
      </c>
      <c r="E437" s="52">
        <f>ROUND(E436*$Q$2,0)</f>
        <v>0</v>
      </c>
      <c r="F437" s="52">
        <f t="shared" ref="F437:I437" si="266">ROUND(F436*$Q$2,0)</f>
        <v>0</v>
      </c>
      <c r="G437" s="52">
        <f t="shared" si="266"/>
        <v>0</v>
      </c>
      <c r="H437" s="52">
        <f t="shared" si="266"/>
        <v>0</v>
      </c>
      <c r="I437" s="52">
        <f t="shared" si="266"/>
        <v>0</v>
      </c>
      <c r="J437" s="158">
        <f>SUM(E437:I437)</f>
        <v>0</v>
      </c>
      <c r="M437" s="215"/>
      <c r="N437" s="56"/>
      <c r="O437" s="56"/>
      <c r="P437" s="56"/>
      <c r="Q437" s="211">
        <f>IF('Cumulative Cost Share Budget'!L436='Split CS budget (H)'!$L$1,'Cumulative Cost Share Budget'!Q436,0)</f>
        <v>0</v>
      </c>
      <c r="R437" s="212">
        <f>IF('Cumulative Cost Share Budget'!L436='Split CS budget (H)'!$L$1,'Cumulative Cost Share Budget'!R436,0)</f>
        <v>0</v>
      </c>
      <c r="S437" s="61">
        <f>IF('Cumulative Cost Share Budget'!L436='Split CS budget (H)'!$L$1,'Cumulative Cost Share Budget'!S436,0)</f>
        <v>0</v>
      </c>
      <c r="T437" s="211">
        <f>IF('Cumulative Cost Share Budget'!L436='Split CS budget (H)'!$L$1,'Cumulative Cost Share Budget'!T436,0)</f>
        <v>0</v>
      </c>
      <c r="U437" s="324"/>
      <c r="V437" s="324"/>
      <c r="W437" s="324"/>
      <c r="X437" s="324"/>
      <c r="Y437" s="324"/>
    </row>
    <row r="438" spans="1:25" ht="15" hidden="1">
      <c r="A438" s="449"/>
      <c r="B438" s="69"/>
      <c r="C438" s="76"/>
      <c r="D438" s="59" t="s">
        <v>29</v>
      </c>
      <c r="E438" s="170">
        <f>ROUND(R$5*E434,0)</f>
        <v>0</v>
      </c>
      <c r="F438" s="170">
        <f t="shared" ref="F438:I438" si="267">ROUND(S$5*F434,0)</f>
        <v>0</v>
      </c>
      <c r="G438" s="170">
        <f t="shared" si="267"/>
        <v>0</v>
      </c>
      <c r="H438" s="170">
        <f t="shared" si="267"/>
        <v>0</v>
      </c>
      <c r="I438" s="170">
        <f t="shared" si="267"/>
        <v>0</v>
      </c>
      <c r="J438" s="167">
        <f>SUM(E438:I438)</f>
        <v>0</v>
      </c>
      <c r="M438" s="215"/>
      <c r="N438" s="56"/>
      <c r="O438" s="56"/>
      <c r="P438" s="56"/>
      <c r="Q438" s="211">
        <f>IF('Cumulative Cost Share Budget'!L437='Split CS budget (H)'!$L$1,'Cumulative Cost Share Budget'!Q437,0)</f>
        <v>0</v>
      </c>
      <c r="R438" s="212">
        <f>IF('Cumulative Cost Share Budget'!L437='Split CS budget (H)'!$L$1,'Cumulative Cost Share Budget'!R437,0)</f>
        <v>0</v>
      </c>
      <c r="S438" s="61">
        <f>IF('Cumulative Cost Share Budget'!L437='Split CS budget (H)'!$L$1,'Cumulative Cost Share Budget'!S437,0)</f>
        <v>0</v>
      </c>
      <c r="T438" s="211">
        <f>IF('Cumulative Cost Share Budget'!L437='Split CS budget (H)'!$L$1,'Cumulative Cost Share Budget'!T437,0)</f>
        <v>0</v>
      </c>
      <c r="U438" s="323"/>
      <c r="V438" s="323"/>
      <c r="W438" s="323"/>
      <c r="X438" s="323"/>
      <c r="Y438" s="323"/>
    </row>
    <row r="439" spans="1:25" hidden="1">
      <c r="A439" s="449"/>
      <c r="B439" s="69"/>
      <c r="C439" s="76"/>
      <c r="D439" s="62" t="s">
        <v>178</v>
      </c>
      <c r="E439" s="171">
        <f>SUM(E437:E438)</f>
        <v>0</v>
      </c>
      <c r="F439" s="171">
        <f t="shared" ref="F439:I439" si="268">SUM(F437:F438)</f>
        <v>0</v>
      </c>
      <c r="G439" s="171">
        <f t="shared" si="268"/>
        <v>0</v>
      </c>
      <c r="H439" s="171">
        <f t="shared" si="268"/>
        <v>0</v>
      </c>
      <c r="I439" s="171">
        <f t="shared" si="268"/>
        <v>0</v>
      </c>
      <c r="J439" s="172">
        <f>SUM(J437:J438)</f>
        <v>0</v>
      </c>
      <c r="M439" s="18"/>
      <c r="N439" s="32"/>
      <c r="O439" s="32"/>
      <c r="P439" s="32"/>
      <c r="Q439" s="88"/>
      <c r="R439" s="89"/>
      <c r="S439" s="61"/>
      <c r="T439" s="88"/>
      <c r="U439" s="323"/>
      <c r="V439" s="323"/>
      <c r="W439" s="323"/>
      <c r="X439" s="323"/>
      <c r="Y439" s="323"/>
    </row>
    <row r="440" spans="1:25" hidden="1">
      <c r="A440" s="449"/>
      <c r="B440" s="69"/>
      <c r="C440" s="76"/>
      <c r="D440" s="59"/>
      <c r="E440" s="16"/>
      <c r="F440" s="16"/>
      <c r="G440" s="16"/>
      <c r="H440" s="16"/>
      <c r="I440" s="16"/>
      <c r="J440" s="25"/>
      <c r="M440" s="215"/>
      <c r="N440" s="56"/>
      <c r="O440" s="56"/>
      <c r="P440" s="56"/>
      <c r="Q440" s="33"/>
      <c r="R440" s="56"/>
      <c r="S440" s="33"/>
      <c r="T440" s="213"/>
      <c r="U440" s="327"/>
      <c r="V440" s="327"/>
      <c r="W440" s="327"/>
      <c r="X440" s="327"/>
      <c r="Y440" s="327"/>
    </row>
    <row r="441" spans="1:25" hidden="1">
      <c r="A441" s="485">
        <f>IF('Cumulative Cost Share Budget'!$L440='Split CS budget (H)'!$L$1,'Cumulative Cost Share Budget'!A440,0)</f>
        <v>0</v>
      </c>
      <c r="B441" s="545">
        <f>IF('Cumulative Cost Share Budget'!$L440='Split CS budget (H)'!$L$1,'Cumulative Cost Share Budget'!B440,0)</f>
        <v>0</v>
      </c>
      <c r="D441" s="33" t="s">
        <v>123</v>
      </c>
      <c r="E441" s="76">
        <f>ROUND($R441*$S441*T441,6)</f>
        <v>0</v>
      </c>
      <c r="F441" s="76">
        <f>ROUND($R442*$S442*T442,6)</f>
        <v>0</v>
      </c>
      <c r="G441" s="76">
        <f>ROUND($R443*$S443*T443,6)</f>
        <v>0</v>
      </c>
      <c r="H441" s="76">
        <f>ROUND($R444*$S444*T444,6)</f>
        <v>0</v>
      </c>
      <c r="I441" s="76">
        <f>ROUND($R445*$S445*T445,6)</f>
        <v>0</v>
      </c>
      <c r="J441" s="45"/>
      <c r="M441" s="133">
        <f>IF('Cumulative Cost Share Budget'!L440='Split CS budget (H)'!$L$1,'Cumulative Cost Share Budget'!M440,0)</f>
        <v>0</v>
      </c>
      <c r="N441" s="214">
        <f>IF('Cumulative Cost Share Budget'!L440='Split CS budget (H)'!$L$1,'Cumulative Cost Share Budget'!N440,0)</f>
        <v>0</v>
      </c>
      <c r="O441" s="214">
        <f>IF('Cumulative Cost Share Budget'!$L440='Split CS budget (H)'!$L$1,'Cumulative Cost Share Budget'!O440,0)</f>
        <v>0</v>
      </c>
      <c r="P441" s="209">
        <f>IF('Cumulative Cost Share Budget'!L440='Split CS budget (H)'!$L$1,'Cumulative Cost Share Budget'!P440,0)</f>
        <v>0</v>
      </c>
      <c r="Q441" s="211">
        <f>IF('Cumulative Cost Share Budget'!L440='Split CS budget (H)'!$L$1,'Cumulative Cost Share Budget'!Q440,0)</f>
        <v>0</v>
      </c>
      <c r="R441" s="212">
        <f>IF('Cumulative Cost Share Budget'!L440='Split CS budget (H)'!$L$1,'Cumulative Cost Share Budget'!R440,0)</f>
        <v>0</v>
      </c>
      <c r="S441" s="61">
        <f>IF('Cumulative Cost Share Budget'!L440='Split CS budget (H)'!$L$1,'Cumulative Cost Share Budget'!S440,0)</f>
        <v>0</v>
      </c>
      <c r="T441" s="211">
        <f>IF('Cumulative Cost Share Budget'!L440='Split CS budget (H)'!$L$1,'Cumulative Cost Share Budget'!T440,0)</f>
        <v>0</v>
      </c>
      <c r="U441" s="323">
        <f>IFERROR((E444+E445)/E443,0)</f>
        <v>0</v>
      </c>
      <c r="V441" s="323">
        <f t="shared" ref="V441:Y441" si="269">IFERROR((F444+F445)/F443,0)</f>
        <v>0</v>
      </c>
      <c r="W441" s="323">
        <f t="shared" si="269"/>
        <v>0</v>
      </c>
      <c r="X441" s="323">
        <f t="shared" si="269"/>
        <v>0</v>
      </c>
      <c r="Y441" s="323">
        <f t="shared" si="269"/>
        <v>0</v>
      </c>
    </row>
    <row r="442" spans="1:25" hidden="1">
      <c r="A442" s="486"/>
      <c r="B442" s="77"/>
      <c r="D442" s="33" t="s">
        <v>179</v>
      </c>
      <c r="E442" s="21">
        <f>T441</f>
        <v>0</v>
      </c>
      <c r="F442" s="21">
        <f>T442</f>
        <v>0</v>
      </c>
      <c r="G442" s="21">
        <f>T443</f>
        <v>0</v>
      </c>
      <c r="H442" s="21">
        <f>T444</f>
        <v>0</v>
      </c>
      <c r="I442" s="21">
        <f>T445</f>
        <v>0</v>
      </c>
      <c r="J442" s="45"/>
      <c r="M442" s="215"/>
      <c r="N442" s="56"/>
      <c r="O442" s="56"/>
      <c r="P442" s="56"/>
      <c r="Q442" s="211">
        <f>IF('Cumulative Cost Share Budget'!L441='Split CS budget (H)'!$L$1,'Cumulative Cost Share Budget'!Q441,0)</f>
        <v>0</v>
      </c>
      <c r="R442" s="212">
        <f>IF('Cumulative Cost Share Budget'!L441='Split CS budget (H)'!$L$1,'Cumulative Cost Share Budget'!R441,0)</f>
        <v>0</v>
      </c>
      <c r="S442" s="61">
        <f>IF('Cumulative Cost Share Budget'!L441='Split CS budget (H)'!$L$1,'Cumulative Cost Share Budget'!S441,0)</f>
        <v>0</v>
      </c>
      <c r="T442" s="211">
        <f>IF('Cumulative Cost Share Budget'!L441='Split CS budget (H)'!$L$1,'Cumulative Cost Share Budget'!T441,0)</f>
        <v>0</v>
      </c>
      <c r="U442" s="323"/>
      <c r="V442" s="323"/>
      <c r="W442" s="323"/>
      <c r="X442" s="323"/>
      <c r="Y442" s="323"/>
    </row>
    <row r="443" spans="1:25" hidden="1">
      <c r="A443" s="449"/>
      <c r="B443" s="69"/>
      <c r="C443" s="76"/>
      <c r="D443" s="59" t="s">
        <v>15</v>
      </c>
      <c r="E443" s="52">
        <f>ROUND((N441+O441)*E441*Q441,0)</f>
        <v>0</v>
      </c>
      <c r="F443" s="52">
        <f>ROUND((N441+O441)*F441*Q441*Q442,0)</f>
        <v>0</v>
      </c>
      <c r="G443" s="52">
        <f>ROUND((N441+O441)*G441*Q441*Q442*Q443,0)</f>
        <v>0</v>
      </c>
      <c r="H443" s="52">
        <f>ROUND((N441+O441)*H441*Q441*Q442*Q443*Q444,0)</f>
        <v>0</v>
      </c>
      <c r="I443" s="52">
        <f>ROUND((N441+O441)*I441*Q441*Q442*Q443*Q444*Q445,0)</f>
        <v>0</v>
      </c>
      <c r="J443" s="158">
        <f>SUM(E443:I443)</f>
        <v>0</v>
      </c>
      <c r="M443" s="215"/>
      <c r="N443" s="56"/>
      <c r="O443" s="56"/>
      <c r="P443" s="56"/>
      <c r="Q443" s="211">
        <f>IF('Cumulative Cost Share Budget'!L442='Split CS budget (H)'!$L$1,'Cumulative Cost Share Budget'!Q442,0)</f>
        <v>0</v>
      </c>
      <c r="R443" s="212">
        <f>IF('Cumulative Cost Share Budget'!L442='Split CS budget (H)'!$L$1,'Cumulative Cost Share Budget'!R442,0)</f>
        <v>0</v>
      </c>
      <c r="S443" s="61">
        <f>IF('Cumulative Cost Share Budget'!L442='Split CS budget (H)'!$L$1,'Cumulative Cost Share Budget'!S442,0)</f>
        <v>0</v>
      </c>
      <c r="T443" s="211">
        <f>IF('Cumulative Cost Share Budget'!L442='Split CS budget (H)'!$L$1,'Cumulative Cost Share Budget'!T442,0)</f>
        <v>0</v>
      </c>
      <c r="U443" s="324"/>
      <c r="V443" s="324"/>
      <c r="W443" s="324"/>
      <c r="X443" s="324"/>
      <c r="Y443" s="324"/>
    </row>
    <row r="444" spans="1:25" hidden="1">
      <c r="A444" s="449"/>
      <c r="B444" s="69"/>
      <c r="C444" s="76"/>
      <c r="D444" s="59" t="s">
        <v>30</v>
      </c>
      <c r="E444" s="52">
        <f>ROUND(E443*$Q$2,0)</f>
        <v>0</v>
      </c>
      <c r="F444" s="52">
        <f t="shared" ref="F444:I444" si="270">ROUND(F443*$Q$2,0)</f>
        <v>0</v>
      </c>
      <c r="G444" s="52">
        <f t="shared" si="270"/>
        <v>0</v>
      </c>
      <c r="H444" s="52">
        <f t="shared" si="270"/>
        <v>0</v>
      </c>
      <c r="I444" s="52">
        <f t="shared" si="270"/>
        <v>0</v>
      </c>
      <c r="J444" s="158">
        <f>SUM(E444:I444)</f>
        <v>0</v>
      </c>
      <c r="M444" s="215"/>
      <c r="N444" s="56"/>
      <c r="O444" s="56"/>
      <c r="P444" s="56"/>
      <c r="Q444" s="211">
        <f>IF('Cumulative Cost Share Budget'!L443='Split CS budget (H)'!$L$1,'Cumulative Cost Share Budget'!Q443,0)</f>
        <v>0</v>
      </c>
      <c r="R444" s="212">
        <f>IF('Cumulative Cost Share Budget'!L443='Split CS budget (H)'!$L$1,'Cumulative Cost Share Budget'!R443,0)</f>
        <v>0</v>
      </c>
      <c r="S444" s="61">
        <f>IF('Cumulative Cost Share Budget'!L443='Split CS budget (H)'!$L$1,'Cumulative Cost Share Budget'!S443,0)</f>
        <v>0</v>
      </c>
      <c r="T444" s="211">
        <f>IF('Cumulative Cost Share Budget'!L443='Split CS budget (H)'!$L$1,'Cumulative Cost Share Budget'!T443,0)</f>
        <v>0</v>
      </c>
      <c r="U444" s="324"/>
      <c r="V444" s="324"/>
      <c r="W444" s="324"/>
      <c r="X444" s="324"/>
      <c r="Y444" s="324"/>
    </row>
    <row r="445" spans="1:25" ht="15" hidden="1">
      <c r="A445" s="449"/>
      <c r="B445" s="69"/>
      <c r="C445" s="76"/>
      <c r="D445" s="59" t="s">
        <v>29</v>
      </c>
      <c r="E445" s="170">
        <f>ROUND(R$5*E441,0)</f>
        <v>0</v>
      </c>
      <c r="F445" s="170">
        <f t="shared" ref="F445:I445" si="271">ROUND(S$5*F441,0)</f>
        <v>0</v>
      </c>
      <c r="G445" s="170">
        <f t="shared" si="271"/>
        <v>0</v>
      </c>
      <c r="H445" s="170">
        <f t="shared" si="271"/>
        <v>0</v>
      </c>
      <c r="I445" s="170">
        <f t="shared" si="271"/>
        <v>0</v>
      </c>
      <c r="J445" s="167">
        <f>SUM(E445:I445)</f>
        <v>0</v>
      </c>
      <c r="M445" s="215"/>
      <c r="N445" s="56"/>
      <c r="O445" s="56"/>
      <c r="P445" s="56"/>
      <c r="Q445" s="211">
        <f>IF('Cumulative Cost Share Budget'!L444='Split CS budget (H)'!$L$1,'Cumulative Cost Share Budget'!Q444,0)</f>
        <v>0</v>
      </c>
      <c r="R445" s="212">
        <f>IF('Cumulative Cost Share Budget'!L444='Split CS budget (H)'!$L$1,'Cumulative Cost Share Budget'!R444,0)</f>
        <v>0</v>
      </c>
      <c r="S445" s="61">
        <f>IF('Cumulative Cost Share Budget'!L444='Split CS budget (H)'!$L$1,'Cumulative Cost Share Budget'!S444,0)</f>
        <v>0</v>
      </c>
      <c r="T445" s="211">
        <f>IF('Cumulative Cost Share Budget'!L444='Split CS budget (H)'!$L$1,'Cumulative Cost Share Budget'!T444,0)</f>
        <v>0</v>
      </c>
      <c r="U445" s="323"/>
      <c r="V445" s="323"/>
      <c r="W445" s="323"/>
      <c r="X445" s="323"/>
      <c r="Y445" s="323"/>
    </row>
    <row r="446" spans="1:25" hidden="1">
      <c r="A446" s="449"/>
      <c r="B446" s="69"/>
      <c r="C446" s="76"/>
      <c r="D446" s="62" t="s">
        <v>178</v>
      </c>
      <c r="E446" s="171">
        <f>SUM(E444:E445)</f>
        <v>0</v>
      </c>
      <c r="F446" s="171">
        <f t="shared" ref="F446:I446" si="272">SUM(F444:F445)</f>
        <v>0</v>
      </c>
      <c r="G446" s="171">
        <f t="shared" si="272"/>
        <v>0</v>
      </c>
      <c r="H446" s="171">
        <f t="shared" si="272"/>
        <v>0</v>
      </c>
      <c r="I446" s="171">
        <f t="shared" si="272"/>
        <v>0</v>
      </c>
      <c r="J446" s="172">
        <f>SUM(J444:J445)</f>
        <v>0</v>
      </c>
      <c r="M446" s="18"/>
      <c r="N446" s="32"/>
      <c r="O446" s="32"/>
      <c r="P446" s="32"/>
      <c r="Q446" s="88"/>
      <c r="R446" s="89"/>
      <c r="S446" s="61"/>
      <c r="T446" s="88"/>
      <c r="U446" s="323"/>
      <c r="V446" s="323"/>
      <c r="W446" s="323"/>
      <c r="X446" s="323"/>
      <c r="Y446" s="323"/>
    </row>
    <row r="447" spans="1:25" hidden="1">
      <c r="A447" s="449"/>
      <c r="B447" s="69"/>
      <c r="C447" s="76"/>
      <c r="D447" s="59"/>
      <c r="E447" s="16"/>
      <c r="F447" s="16"/>
      <c r="G447" s="16"/>
      <c r="H447" s="16"/>
      <c r="I447" s="16"/>
      <c r="J447" s="25"/>
      <c r="M447" s="215"/>
      <c r="N447" s="56"/>
      <c r="O447" s="56"/>
      <c r="P447" s="56"/>
      <c r="Q447" s="33"/>
      <c r="R447" s="56"/>
      <c r="S447" s="33"/>
      <c r="T447" s="213"/>
      <c r="U447" s="327"/>
      <c r="V447" s="327"/>
      <c r="W447" s="327"/>
      <c r="X447" s="327"/>
      <c r="Y447" s="327"/>
    </row>
    <row r="448" spans="1:25" hidden="1">
      <c r="A448" s="485">
        <f>IF('Cumulative Cost Share Budget'!$L447='Split CS budget (H)'!$L$1,'Cumulative Cost Share Budget'!A447,0)</f>
        <v>0</v>
      </c>
      <c r="B448" s="545">
        <f>IF('Cumulative Cost Share Budget'!$L447='Split CS budget (H)'!$L$1,'Cumulative Cost Share Budget'!B447,0)</f>
        <v>0</v>
      </c>
      <c r="D448" s="33" t="s">
        <v>123</v>
      </c>
      <c r="E448" s="76">
        <f>ROUND($R448*$S448*T448,6)</f>
        <v>0</v>
      </c>
      <c r="F448" s="76">
        <f>ROUND($R449*$S449*T449,6)</f>
        <v>0</v>
      </c>
      <c r="G448" s="76">
        <f>ROUND($R450*$S450*T450,6)</f>
        <v>0</v>
      </c>
      <c r="H448" s="76">
        <f>ROUND($R451*$S451*T451,6)</f>
        <v>0</v>
      </c>
      <c r="I448" s="76">
        <f>ROUND($R452*$S452*T452,6)</f>
        <v>0</v>
      </c>
      <c r="J448" s="45"/>
      <c r="M448" s="133">
        <f>IF('Cumulative Cost Share Budget'!L447='Split CS budget (H)'!$L$1,'Cumulative Cost Share Budget'!M447,0)</f>
        <v>0</v>
      </c>
      <c r="N448" s="214">
        <f>IF('Cumulative Cost Share Budget'!L447='Split CS budget (H)'!$L$1,'Cumulative Cost Share Budget'!N447,0)</f>
        <v>0</v>
      </c>
      <c r="O448" s="214">
        <f>IF('Cumulative Cost Share Budget'!$L447='Split CS budget (H)'!$L$1,'Cumulative Cost Share Budget'!O447,0)</f>
        <v>0</v>
      </c>
      <c r="P448" s="209">
        <f>IF('Cumulative Cost Share Budget'!L447='Split CS budget (H)'!$L$1,'Cumulative Cost Share Budget'!P447,0)</f>
        <v>0</v>
      </c>
      <c r="Q448" s="211">
        <f>IF('Cumulative Cost Share Budget'!L447='Split CS budget (H)'!$L$1,'Cumulative Cost Share Budget'!Q447,0)</f>
        <v>0</v>
      </c>
      <c r="R448" s="212">
        <f>IF('Cumulative Cost Share Budget'!L447='Split CS budget (H)'!$L$1,'Cumulative Cost Share Budget'!R447,0)</f>
        <v>0</v>
      </c>
      <c r="S448" s="61">
        <f>IF('Cumulative Cost Share Budget'!L447='Split CS budget (H)'!$L$1,'Cumulative Cost Share Budget'!S447,0)</f>
        <v>0</v>
      </c>
      <c r="T448" s="211">
        <f>IF('Cumulative Cost Share Budget'!L447='Split CS budget (H)'!$L$1,'Cumulative Cost Share Budget'!T447,0)</f>
        <v>0</v>
      </c>
      <c r="U448" s="323">
        <f>IFERROR((E451+E452)/E450,0)</f>
        <v>0</v>
      </c>
      <c r="V448" s="323">
        <f t="shared" ref="V448:Y448" si="273">IFERROR((F451+F452)/F450,0)</f>
        <v>0</v>
      </c>
      <c r="W448" s="323">
        <f t="shared" si="273"/>
        <v>0</v>
      </c>
      <c r="X448" s="323">
        <f t="shared" si="273"/>
        <v>0</v>
      </c>
      <c r="Y448" s="323">
        <f t="shared" si="273"/>
        <v>0</v>
      </c>
    </row>
    <row r="449" spans="1:25" hidden="1">
      <c r="A449" s="486"/>
      <c r="B449" s="77"/>
      <c r="D449" s="33" t="s">
        <v>179</v>
      </c>
      <c r="E449" s="21">
        <f>T448</f>
        <v>0</v>
      </c>
      <c r="F449" s="21">
        <f>T449</f>
        <v>0</v>
      </c>
      <c r="G449" s="21">
        <f>T450</f>
        <v>0</v>
      </c>
      <c r="H449" s="21">
        <f>T451</f>
        <v>0</v>
      </c>
      <c r="I449" s="21">
        <f>T452</f>
        <v>0</v>
      </c>
      <c r="J449" s="45"/>
      <c r="M449" s="215"/>
      <c r="N449" s="56"/>
      <c r="O449" s="56"/>
      <c r="P449" s="56"/>
      <c r="Q449" s="211">
        <f>IF('Cumulative Cost Share Budget'!L448='Split CS budget (H)'!$L$1,'Cumulative Cost Share Budget'!Q448,0)</f>
        <v>0</v>
      </c>
      <c r="R449" s="212">
        <f>IF('Cumulative Cost Share Budget'!L448='Split CS budget (H)'!$L$1,'Cumulative Cost Share Budget'!R448,0)</f>
        <v>0</v>
      </c>
      <c r="S449" s="61">
        <f>IF('Cumulative Cost Share Budget'!L448='Split CS budget (H)'!$L$1,'Cumulative Cost Share Budget'!S448,0)</f>
        <v>0</v>
      </c>
      <c r="T449" s="211">
        <f>IF('Cumulative Cost Share Budget'!L448='Split CS budget (H)'!$L$1,'Cumulative Cost Share Budget'!T448,0)</f>
        <v>0</v>
      </c>
      <c r="U449" s="323"/>
      <c r="V449" s="323"/>
      <c r="W449" s="323"/>
      <c r="X449" s="323"/>
      <c r="Y449" s="323"/>
    </row>
    <row r="450" spans="1:25" hidden="1">
      <c r="A450" s="449"/>
      <c r="B450" s="69"/>
      <c r="C450" s="76"/>
      <c r="D450" s="59" t="s">
        <v>15</v>
      </c>
      <c r="E450" s="52">
        <f>ROUND((N448+O448)*E448*Q448,0)</f>
        <v>0</v>
      </c>
      <c r="F450" s="52">
        <f>ROUND((N448+O448)*F448*Q448*Q449,0)</f>
        <v>0</v>
      </c>
      <c r="G450" s="52">
        <f>ROUND((N448+O448)*G448*Q448*Q449*Q450,0)</f>
        <v>0</v>
      </c>
      <c r="H450" s="52">
        <f>ROUND((N448+O448)*H448*Q448*Q449*Q450*Q451,0)</f>
        <v>0</v>
      </c>
      <c r="I450" s="52">
        <f>ROUND((N448+O448)*I448*Q448*Q449*Q450*Q451*Q452,0)</f>
        <v>0</v>
      </c>
      <c r="J450" s="158">
        <f>SUM(E450:I450)</f>
        <v>0</v>
      </c>
      <c r="M450" s="215"/>
      <c r="N450" s="56"/>
      <c r="O450" s="56"/>
      <c r="P450" s="56"/>
      <c r="Q450" s="211">
        <f>IF('Cumulative Cost Share Budget'!L449='Split CS budget (H)'!$L$1,'Cumulative Cost Share Budget'!Q449,0)</f>
        <v>0</v>
      </c>
      <c r="R450" s="212">
        <f>IF('Cumulative Cost Share Budget'!L449='Split CS budget (H)'!$L$1,'Cumulative Cost Share Budget'!R449,0)</f>
        <v>0</v>
      </c>
      <c r="S450" s="61">
        <f>IF('Cumulative Cost Share Budget'!L449='Split CS budget (H)'!$L$1,'Cumulative Cost Share Budget'!S449,0)</f>
        <v>0</v>
      </c>
      <c r="T450" s="211">
        <f>IF('Cumulative Cost Share Budget'!L449='Split CS budget (H)'!$L$1,'Cumulative Cost Share Budget'!T449,0)</f>
        <v>0</v>
      </c>
      <c r="U450" s="324"/>
      <c r="V450" s="324"/>
      <c r="W450" s="324"/>
      <c r="X450" s="324"/>
      <c r="Y450" s="324"/>
    </row>
    <row r="451" spans="1:25" hidden="1">
      <c r="A451" s="449"/>
      <c r="B451" s="69"/>
      <c r="C451" s="76"/>
      <c r="D451" s="59" t="s">
        <v>30</v>
      </c>
      <c r="E451" s="52">
        <f>ROUND(E450*$Q$2,0)</f>
        <v>0</v>
      </c>
      <c r="F451" s="52">
        <f t="shared" ref="F451:I451" si="274">ROUND(F450*$Q$2,0)</f>
        <v>0</v>
      </c>
      <c r="G451" s="52">
        <f t="shared" si="274"/>
        <v>0</v>
      </c>
      <c r="H451" s="52">
        <f t="shared" si="274"/>
        <v>0</v>
      </c>
      <c r="I451" s="52">
        <f t="shared" si="274"/>
        <v>0</v>
      </c>
      <c r="J451" s="158">
        <f>SUM(E451:I451)</f>
        <v>0</v>
      </c>
      <c r="M451" s="215"/>
      <c r="N451" s="56"/>
      <c r="O451" s="56"/>
      <c r="P451" s="56"/>
      <c r="Q451" s="211">
        <f>IF('Cumulative Cost Share Budget'!L450='Split CS budget (H)'!$L$1,'Cumulative Cost Share Budget'!Q450,0)</f>
        <v>0</v>
      </c>
      <c r="R451" s="212">
        <f>IF('Cumulative Cost Share Budget'!L450='Split CS budget (H)'!$L$1,'Cumulative Cost Share Budget'!R450,0)</f>
        <v>0</v>
      </c>
      <c r="S451" s="61">
        <f>IF('Cumulative Cost Share Budget'!L450='Split CS budget (H)'!$L$1,'Cumulative Cost Share Budget'!S450,0)</f>
        <v>0</v>
      </c>
      <c r="T451" s="211">
        <f>IF('Cumulative Cost Share Budget'!L450='Split CS budget (H)'!$L$1,'Cumulative Cost Share Budget'!T450,0)</f>
        <v>0</v>
      </c>
      <c r="U451" s="324"/>
      <c r="V451" s="324"/>
      <c r="W451" s="324"/>
      <c r="X451" s="324"/>
      <c r="Y451" s="324"/>
    </row>
    <row r="452" spans="1:25" ht="15" hidden="1">
      <c r="A452" s="449"/>
      <c r="B452" s="69"/>
      <c r="C452" s="76"/>
      <c r="D452" s="59" t="s">
        <v>29</v>
      </c>
      <c r="E452" s="170">
        <f>ROUND(R$5*E448,0)</f>
        <v>0</v>
      </c>
      <c r="F452" s="170">
        <f t="shared" ref="F452:I452" si="275">ROUND(S$5*F448,0)</f>
        <v>0</v>
      </c>
      <c r="G452" s="170">
        <f t="shared" si="275"/>
        <v>0</v>
      </c>
      <c r="H452" s="170">
        <f t="shared" si="275"/>
        <v>0</v>
      </c>
      <c r="I452" s="170">
        <f t="shared" si="275"/>
        <v>0</v>
      </c>
      <c r="J452" s="167">
        <f>SUM(E452:I452)</f>
        <v>0</v>
      </c>
      <c r="M452" s="215"/>
      <c r="N452" s="56"/>
      <c r="O452" s="56"/>
      <c r="P452" s="56"/>
      <c r="Q452" s="211">
        <f>IF('Cumulative Cost Share Budget'!L451='Split CS budget (H)'!$L$1,'Cumulative Cost Share Budget'!Q451,0)</f>
        <v>0</v>
      </c>
      <c r="R452" s="212">
        <f>IF('Cumulative Cost Share Budget'!L451='Split CS budget (H)'!$L$1,'Cumulative Cost Share Budget'!R451,0)</f>
        <v>0</v>
      </c>
      <c r="S452" s="61">
        <f>IF('Cumulative Cost Share Budget'!L451='Split CS budget (H)'!$L$1,'Cumulative Cost Share Budget'!S451,0)</f>
        <v>0</v>
      </c>
      <c r="T452" s="211">
        <f>IF('Cumulative Cost Share Budget'!L451='Split CS budget (H)'!$L$1,'Cumulative Cost Share Budget'!T451,0)</f>
        <v>0</v>
      </c>
      <c r="U452" s="323"/>
      <c r="V452" s="323"/>
      <c r="W452" s="323"/>
      <c r="X452" s="323"/>
      <c r="Y452" s="323"/>
    </row>
    <row r="453" spans="1:25" hidden="1">
      <c r="A453" s="449"/>
      <c r="B453" s="69"/>
      <c r="C453" s="76"/>
      <c r="D453" s="62" t="s">
        <v>178</v>
      </c>
      <c r="E453" s="171">
        <f>SUM(E451:E452)</f>
        <v>0</v>
      </c>
      <c r="F453" s="171">
        <f t="shared" ref="F453:I453" si="276">SUM(F451:F452)</f>
        <v>0</v>
      </c>
      <c r="G453" s="171">
        <f t="shared" si="276"/>
        <v>0</v>
      </c>
      <c r="H453" s="171">
        <f t="shared" si="276"/>
        <v>0</v>
      </c>
      <c r="I453" s="171">
        <f t="shared" si="276"/>
        <v>0</v>
      </c>
      <c r="J453" s="172">
        <f>SUM(J451:J452)</f>
        <v>0</v>
      </c>
      <c r="M453" s="18"/>
      <c r="N453" s="32"/>
      <c r="O453" s="32"/>
      <c r="P453" s="32"/>
      <c r="Q453" s="88"/>
      <c r="R453" s="89"/>
      <c r="S453" s="61"/>
      <c r="T453" s="88"/>
      <c r="U453" s="323"/>
      <c r="V453" s="323"/>
      <c r="W453" s="323"/>
      <c r="X453" s="323"/>
      <c r="Y453" s="323"/>
    </row>
    <row r="454" spans="1:25" hidden="1">
      <c r="A454" s="449"/>
      <c r="B454" s="69"/>
      <c r="C454" s="76"/>
      <c r="D454" s="59"/>
      <c r="E454" s="16"/>
      <c r="F454" s="16"/>
      <c r="G454" s="16"/>
      <c r="H454" s="16"/>
      <c r="I454" s="16"/>
      <c r="J454" s="25"/>
      <c r="M454" s="215"/>
      <c r="N454" s="56"/>
      <c r="O454" s="56"/>
      <c r="P454" s="56"/>
      <c r="Q454" s="33"/>
      <c r="R454" s="56"/>
      <c r="S454" s="33"/>
      <c r="T454" s="213"/>
      <c r="U454" s="327"/>
      <c r="V454" s="327"/>
      <c r="W454" s="327"/>
      <c r="X454" s="327"/>
      <c r="Y454" s="327"/>
    </row>
    <row r="455" spans="1:25" hidden="1">
      <c r="A455" s="485">
        <f>IF('Cumulative Cost Share Budget'!$L454='Split CS budget (H)'!$L$1,'Cumulative Cost Share Budget'!A454,0)</f>
        <v>0</v>
      </c>
      <c r="B455" s="545">
        <f>IF('Cumulative Cost Share Budget'!$L454='Split CS budget (H)'!$L$1,'Cumulative Cost Share Budget'!B454,0)</f>
        <v>0</v>
      </c>
      <c r="D455" s="33" t="s">
        <v>123</v>
      </c>
      <c r="E455" s="76">
        <f>ROUND($R455*$S455*T455,6)</f>
        <v>0</v>
      </c>
      <c r="F455" s="76">
        <f>ROUND($R456*$S456*T456,6)</f>
        <v>0</v>
      </c>
      <c r="G455" s="76">
        <f>ROUND($R457*$S457*T457,6)</f>
        <v>0</v>
      </c>
      <c r="H455" s="76">
        <f>ROUND($R458*$S458*T458,6)</f>
        <v>0</v>
      </c>
      <c r="I455" s="76">
        <f>ROUND($R459*$S459*T459,6)</f>
        <v>0</v>
      </c>
      <c r="J455" s="45"/>
      <c r="M455" s="133">
        <f>IF('Cumulative Cost Share Budget'!L454='Split CS budget (H)'!$L$1,'Cumulative Cost Share Budget'!M454,0)</f>
        <v>0</v>
      </c>
      <c r="N455" s="214">
        <f>IF('Cumulative Cost Share Budget'!L454='Split CS budget (H)'!$L$1,'Cumulative Cost Share Budget'!N454,0)</f>
        <v>0</v>
      </c>
      <c r="O455" s="214">
        <f>IF('Cumulative Cost Share Budget'!$L454='Split CS budget (H)'!$L$1,'Cumulative Cost Share Budget'!O454,0)</f>
        <v>0</v>
      </c>
      <c r="P455" s="209">
        <f>IF('Cumulative Cost Share Budget'!L454='Split CS budget (H)'!$L$1,'Cumulative Cost Share Budget'!P454,0)</f>
        <v>0</v>
      </c>
      <c r="Q455" s="211">
        <f>IF('Cumulative Cost Share Budget'!L454='Split CS budget (H)'!$L$1,'Cumulative Cost Share Budget'!Q454,0)</f>
        <v>0</v>
      </c>
      <c r="R455" s="212">
        <f>IF('Cumulative Cost Share Budget'!L454='Split CS budget (H)'!$L$1,'Cumulative Cost Share Budget'!R454,0)</f>
        <v>0</v>
      </c>
      <c r="S455" s="61">
        <f>IF('Cumulative Cost Share Budget'!L454='Split CS budget (H)'!$L$1,'Cumulative Cost Share Budget'!S454,0)</f>
        <v>0</v>
      </c>
      <c r="T455" s="211">
        <f>IF('Cumulative Cost Share Budget'!L454='Split CS budget (H)'!$L$1,'Cumulative Cost Share Budget'!T454,0)</f>
        <v>0</v>
      </c>
      <c r="U455" s="323">
        <f>IFERROR((E458+E459)/E457,0)</f>
        <v>0</v>
      </c>
      <c r="V455" s="323">
        <f t="shared" ref="V455:Y455" si="277">IFERROR((F458+F459)/F457,0)</f>
        <v>0</v>
      </c>
      <c r="W455" s="323">
        <f t="shared" si="277"/>
        <v>0</v>
      </c>
      <c r="X455" s="323">
        <f t="shared" si="277"/>
        <v>0</v>
      </c>
      <c r="Y455" s="323">
        <f t="shared" si="277"/>
        <v>0</v>
      </c>
    </row>
    <row r="456" spans="1:25" hidden="1">
      <c r="A456" s="486"/>
      <c r="B456" s="77"/>
      <c r="D456" s="33" t="s">
        <v>179</v>
      </c>
      <c r="E456" s="21">
        <f>T455</f>
        <v>0</v>
      </c>
      <c r="F456" s="21">
        <f>T456</f>
        <v>0</v>
      </c>
      <c r="G456" s="21">
        <f>T457</f>
        <v>0</v>
      </c>
      <c r="H456" s="21">
        <f>T458</f>
        <v>0</v>
      </c>
      <c r="I456" s="21">
        <f>T459</f>
        <v>0</v>
      </c>
      <c r="J456" s="45"/>
      <c r="M456" s="215"/>
      <c r="N456" s="56"/>
      <c r="O456" s="56"/>
      <c r="P456" s="56"/>
      <c r="Q456" s="211">
        <f>IF('Cumulative Cost Share Budget'!L455='Split CS budget (H)'!$L$1,'Cumulative Cost Share Budget'!Q455,0)</f>
        <v>0</v>
      </c>
      <c r="R456" s="212">
        <f>IF('Cumulative Cost Share Budget'!L455='Split CS budget (H)'!$L$1,'Cumulative Cost Share Budget'!R455,0)</f>
        <v>0</v>
      </c>
      <c r="S456" s="61">
        <f>IF('Cumulative Cost Share Budget'!L455='Split CS budget (H)'!$L$1,'Cumulative Cost Share Budget'!S455,0)</f>
        <v>0</v>
      </c>
      <c r="T456" s="211">
        <f>IF('Cumulative Cost Share Budget'!L455='Split CS budget (H)'!$L$1,'Cumulative Cost Share Budget'!T455,0)</f>
        <v>0</v>
      </c>
      <c r="U456" s="323"/>
      <c r="V456" s="323"/>
      <c r="W456" s="323"/>
      <c r="X456" s="323"/>
      <c r="Y456" s="323"/>
    </row>
    <row r="457" spans="1:25" hidden="1">
      <c r="A457" s="449"/>
      <c r="B457" s="69"/>
      <c r="C457" s="76"/>
      <c r="D457" s="59" t="s">
        <v>15</v>
      </c>
      <c r="E457" s="52">
        <f>ROUND((N455+O455)*E455*Q455,0)</f>
        <v>0</v>
      </c>
      <c r="F457" s="52">
        <f>ROUND((N455+O455)*F455*Q455*Q456,0)</f>
        <v>0</v>
      </c>
      <c r="G457" s="52">
        <f>ROUND((N455+O455)*G455*Q455*Q456*Q457,0)</f>
        <v>0</v>
      </c>
      <c r="H457" s="52">
        <f>ROUND((N455+O455)*H455*Q455*Q456*Q457*Q458,0)</f>
        <v>0</v>
      </c>
      <c r="I457" s="52">
        <f>ROUND((N455+O455)*I455*Q455*Q456*Q457*Q458*Q459,0)</f>
        <v>0</v>
      </c>
      <c r="J457" s="158">
        <f>SUM(E457:I457)</f>
        <v>0</v>
      </c>
      <c r="M457" s="215"/>
      <c r="N457" s="56"/>
      <c r="O457" s="56"/>
      <c r="P457" s="56"/>
      <c r="Q457" s="211">
        <f>IF('Cumulative Cost Share Budget'!L456='Split CS budget (H)'!$L$1,'Cumulative Cost Share Budget'!Q456,0)</f>
        <v>0</v>
      </c>
      <c r="R457" s="212">
        <f>IF('Cumulative Cost Share Budget'!L456='Split CS budget (H)'!$L$1,'Cumulative Cost Share Budget'!R456,0)</f>
        <v>0</v>
      </c>
      <c r="S457" s="61">
        <f>IF('Cumulative Cost Share Budget'!L456='Split CS budget (H)'!$L$1,'Cumulative Cost Share Budget'!S456,0)</f>
        <v>0</v>
      </c>
      <c r="T457" s="211">
        <f>IF('Cumulative Cost Share Budget'!L456='Split CS budget (H)'!$L$1,'Cumulative Cost Share Budget'!T456,0)</f>
        <v>0</v>
      </c>
      <c r="U457" s="324"/>
      <c r="V457" s="324"/>
      <c r="W457" s="324"/>
      <c r="X457" s="324"/>
      <c r="Y457" s="324"/>
    </row>
    <row r="458" spans="1:25" hidden="1">
      <c r="A458" s="449"/>
      <c r="B458" s="69"/>
      <c r="C458" s="69"/>
      <c r="D458" s="59" t="s">
        <v>30</v>
      </c>
      <c r="E458" s="52">
        <f>ROUND(E457*$Q$2,0)</f>
        <v>0</v>
      </c>
      <c r="F458" s="52">
        <f t="shared" ref="F458:I458" si="278">ROUND(F457*$Q$2,0)</f>
        <v>0</v>
      </c>
      <c r="G458" s="52">
        <f t="shared" si="278"/>
        <v>0</v>
      </c>
      <c r="H458" s="52">
        <f t="shared" si="278"/>
        <v>0</v>
      </c>
      <c r="I458" s="52">
        <f t="shared" si="278"/>
        <v>0</v>
      </c>
      <c r="J458" s="158">
        <f>SUM(E458:I458)</f>
        <v>0</v>
      </c>
      <c r="M458" s="215"/>
      <c r="N458" s="56"/>
      <c r="O458" s="56"/>
      <c r="P458" s="56"/>
      <c r="Q458" s="211">
        <f>IF('Cumulative Cost Share Budget'!L457='Split CS budget (H)'!$L$1,'Cumulative Cost Share Budget'!Q457,0)</f>
        <v>0</v>
      </c>
      <c r="R458" s="212">
        <f>IF('Cumulative Cost Share Budget'!L457='Split CS budget (H)'!$L$1,'Cumulative Cost Share Budget'!R457,0)</f>
        <v>0</v>
      </c>
      <c r="S458" s="61">
        <f>IF('Cumulative Cost Share Budget'!L457='Split CS budget (H)'!$L$1,'Cumulative Cost Share Budget'!S457,0)</f>
        <v>0</v>
      </c>
      <c r="T458" s="211">
        <f>IF('Cumulative Cost Share Budget'!L457='Split CS budget (H)'!$L$1,'Cumulative Cost Share Budget'!T457,0)</f>
        <v>0</v>
      </c>
      <c r="U458" s="324"/>
      <c r="V458" s="324"/>
      <c r="W458" s="324"/>
      <c r="X458" s="324"/>
      <c r="Y458" s="324"/>
    </row>
    <row r="459" spans="1:25" ht="15" hidden="1">
      <c r="A459" s="449"/>
      <c r="C459" s="76"/>
      <c r="D459" s="59" t="s">
        <v>29</v>
      </c>
      <c r="E459" s="170">
        <f>ROUND(R$5*E455,0)</f>
        <v>0</v>
      </c>
      <c r="F459" s="170">
        <f t="shared" ref="F459:I459" si="279">ROUND(S$5*F455,0)</f>
        <v>0</v>
      </c>
      <c r="G459" s="170">
        <f t="shared" si="279"/>
        <v>0</v>
      </c>
      <c r="H459" s="170">
        <f t="shared" si="279"/>
        <v>0</v>
      </c>
      <c r="I459" s="170">
        <f t="shared" si="279"/>
        <v>0</v>
      </c>
      <c r="J459" s="167">
        <f>SUM(E459:I459)</f>
        <v>0</v>
      </c>
      <c r="M459" s="215"/>
      <c r="N459" s="56"/>
      <c r="O459" s="56"/>
      <c r="P459" s="56"/>
      <c r="Q459" s="211">
        <f>IF('Cumulative Cost Share Budget'!L458='Split CS budget (H)'!$L$1,'Cumulative Cost Share Budget'!Q458,0)</f>
        <v>0</v>
      </c>
      <c r="R459" s="212">
        <f>IF('Cumulative Cost Share Budget'!L458='Split CS budget (H)'!$L$1,'Cumulative Cost Share Budget'!R458,0)</f>
        <v>0</v>
      </c>
      <c r="S459" s="61">
        <f>IF('Cumulative Cost Share Budget'!L458='Split CS budget (H)'!$L$1,'Cumulative Cost Share Budget'!S458,0)</f>
        <v>0</v>
      </c>
      <c r="T459" s="211">
        <f>IF('Cumulative Cost Share Budget'!L458='Split CS budget (H)'!$L$1,'Cumulative Cost Share Budget'!T458,0)</f>
        <v>0</v>
      </c>
      <c r="U459" s="323"/>
      <c r="V459" s="323"/>
      <c r="W459" s="323"/>
      <c r="X459" s="323"/>
      <c r="Y459" s="323"/>
    </row>
    <row r="460" spans="1:25" hidden="1">
      <c r="A460" s="449"/>
      <c r="B460" s="69"/>
      <c r="C460" s="76"/>
      <c r="D460" s="62" t="s">
        <v>178</v>
      </c>
      <c r="E460" s="171">
        <f>SUM(E458:E459)</f>
        <v>0</v>
      </c>
      <c r="F460" s="171">
        <f t="shared" ref="F460:I460" si="280">SUM(F458:F459)</f>
        <v>0</v>
      </c>
      <c r="G460" s="171">
        <f t="shared" si="280"/>
        <v>0</v>
      </c>
      <c r="H460" s="171">
        <f t="shared" si="280"/>
        <v>0</v>
      </c>
      <c r="I460" s="171">
        <f t="shared" si="280"/>
        <v>0</v>
      </c>
      <c r="J460" s="172">
        <f>SUM(J458:J459)</f>
        <v>0</v>
      </c>
      <c r="M460" s="18"/>
      <c r="N460" s="32"/>
      <c r="O460" s="32"/>
      <c r="P460" s="32"/>
      <c r="Q460" s="88"/>
      <c r="R460" s="89"/>
      <c r="S460" s="61"/>
      <c r="T460" s="88"/>
      <c r="U460" s="323"/>
      <c r="V460" s="323"/>
      <c r="W460" s="323"/>
      <c r="X460" s="323"/>
      <c r="Y460" s="323"/>
    </row>
    <row r="461" spans="1:25" hidden="1">
      <c r="A461" s="449"/>
      <c r="B461" s="69"/>
      <c r="C461" s="76"/>
      <c r="D461" s="59"/>
      <c r="E461" s="16"/>
      <c r="F461" s="16"/>
      <c r="G461" s="16"/>
      <c r="H461" s="16"/>
      <c r="I461" s="16"/>
      <c r="J461" s="25"/>
      <c r="M461" s="215"/>
      <c r="N461" s="56"/>
      <c r="O461" s="56"/>
      <c r="P461" s="56"/>
      <c r="Q461" s="33"/>
      <c r="R461" s="56"/>
      <c r="S461" s="33"/>
      <c r="T461" s="213"/>
      <c r="U461" s="327"/>
      <c r="V461" s="327"/>
      <c r="W461" s="327"/>
      <c r="X461" s="327"/>
      <c r="Y461" s="327"/>
    </row>
    <row r="462" spans="1:25" hidden="1">
      <c r="A462" s="485">
        <f>IF('Cumulative Cost Share Budget'!$L461='Split CS budget (H)'!$L$1,'Cumulative Cost Share Budget'!A461,0)</f>
        <v>0</v>
      </c>
      <c r="B462" s="545">
        <f>IF('Cumulative Cost Share Budget'!$L461='Split CS budget (H)'!$L$1,'Cumulative Cost Share Budget'!B461,0)</f>
        <v>0</v>
      </c>
      <c r="D462" s="33" t="s">
        <v>123</v>
      </c>
      <c r="E462" s="76">
        <f>ROUND($R462*$S462*T462,6)</f>
        <v>0</v>
      </c>
      <c r="F462" s="76">
        <f>ROUND($R463*$S463*T463,6)</f>
        <v>0</v>
      </c>
      <c r="G462" s="76">
        <f>ROUND($R464*$S464*T464,6)</f>
        <v>0</v>
      </c>
      <c r="H462" s="76">
        <f>ROUND($R465*$S465*T465,6)</f>
        <v>0</v>
      </c>
      <c r="I462" s="76">
        <f>ROUND($R466*$S466*T466,6)</f>
        <v>0</v>
      </c>
      <c r="J462" s="45"/>
      <c r="M462" s="133">
        <f>IF('Cumulative Cost Share Budget'!L461='Split CS budget (H)'!$L$1,'Cumulative Cost Share Budget'!M461,0)</f>
        <v>0</v>
      </c>
      <c r="N462" s="214">
        <f>IF('Cumulative Cost Share Budget'!L461='Split CS budget (H)'!$L$1,'Cumulative Cost Share Budget'!N461,0)</f>
        <v>0</v>
      </c>
      <c r="O462" s="214">
        <f>IF('Cumulative Cost Share Budget'!$L461='Split CS budget (H)'!$L$1,'Cumulative Cost Share Budget'!O461,0)</f>
        <v>0</v>
      </c>
      <c r="P462" s="209">
        <f>IF('Cumulative Cost Share Budget'!L461='Split CS budget (H)'!$L$1,'Cumulative Cost Share Budget'!P461,0)</f>
        <v>0</v>
      </c>
      <c r="Q462" s="211">
        <f>IF('Cumulative Cost Share Budget'!L461='Split CS budget (H)'!$L$1,'Cumulative Cost Share Budget'!Q461,0)</f>
        <v>0</v>
      </c>
      <c r="R462" s="212">
        <f>IF('Cumulative Cost Share Budget'!L461='Split CS budget (H)'!$L$1,'Cumulative Cost Share Budget'!R461,0)</f>
        <v>0</v>
      </c>
      <c r="S462" s="61">
        <f>IF('Cumulative Cost Share Budget'!L461='Split CS budget (H)'!$L$1,'Cumulative Cost Share Budget'!S461,0)</f>
        <v>0</v>
      </c>
      <c r="T462" s="211">
        <f>IF('Cumulative Cost Share Budget'!L461='Split CS budget (H)'!$L$1,'Cumulative Cost Share Budget'!T461,0)</f>
        <v>0</v>
      </c>
      <c r="U462" s="323">
        <f>IFERROR((E465+E466)/E464,0)</f>
        <v>0</v>
      </c>
      <c r="V462" s="323">
        <f t="shared" ref="V462:Y462" si="281">IFERROR((F465+F466)/F464,0)</f>
        <v>0</v>
      </c>
      <c r="W462" s="323">
        <f t="shared" si="281"/>
        <v>0</v>
      </c>
      <c r="X462" s="323">
        <f t="shared" si="281"/>
        <v>0</v>
      </c>
      <c r="Y462" s="323">
        <f t="shared" si="281"/>
        <v>0</v>
      </c>
    </row>
    <row r="463" spans="1:25" hidden="1">
      <c r="A463" s="486"/>
      <c r="B463" s="77"/>
      <c r="D463" s="33" t="s">
        <v>179</v>
      </c>
      <c r="E463" s="21">
        <f>T462</f>
        <v>0</v>
      </c>
      <c r="F463" s="21">
        <f>T463</f>
        <v>0</v>
      </c>
      <c r="G463" s="21">
        <f>T464</f>
        <v>0</v>
      </c>
      <c r="H463" s="21">
        <f>T465</f>
        <v>0</v>
      </c>
      <c r="I463" s="21">
        <f>T466</f>
        <v>0</v>
      </c>
      <c r="J463" s="45"/>
      <c r="M463" s="215"/>
      <c r="N463" s="56"/>
      <c r="O463" s="56"/>
      <c r="P463" s="56"/>
      <c r="Q463" s="211">
        <f>IF('Cumulative Cost Share Budget'!L462='Split CS budget (H)'!$L$1,'Cumulative Cost Share Budget'!Q462,0)</f>
        <v>0</v>
      </c>
      <c r="R463" s="212">
        <f>IF('Cumulative Cost Share Budget'!L462='Split CS budget (H)'!$L$1,'Cumulative Cost Share Budget'!R462,0)</f>
        <v>0</v>
      </c>
      <c r="S463" s="61">
        <f>IF('Cumulative Cost Share Budget'!L462='Split CS budget (H)'!$L$1,'Cumulative Cost Share Budget'!S462,0)</f>
        <v>0</v>
      </c>
      <c r="T463" s="211">
        <f>IF('Cumulative Cost Share Budget'!L462='Split CS budget (H)'!$L$1,'Cumulative Cost Share Budget'!T462,0)</f>
        <v>0</v>
      </c>
      <c r="U463" s="323"/>
      <c r="V463" s="323"/>
      <c r="W463" s="323"/>
      <c r="X463" s="323"/>
      <c r="Y463" s="323"/>
    </row>
    <row r="464" spans="1:25" hidden="1">
      <c r="A464" s="449"/>
      <c r="B464" s="69"/>
      <c r="C464" s="76"/>
      <c r="D464" s="59" t="s">
        <v>15</v>
      </c>
      <c r="E464" s="52">
        <f>ROUND((N462+O462)*E462*Q462,0)</f>
        <v>0</v>
      </c>
      <c r="F464" s="52">
        <f>ROUND((N462+O462)*F462*Q462*Q463,0)</f>
        <v>0</v>
      </c>
      <c r="G464" s="52">
        <f>ROUND((N462+O462)*G462*Q462*Q463*Q464,0)</f>
        <v>0</v>
      </c>
      <c r="H464" s="52">
        <f>ROUND((N462+O462)*H462*Q462*Q463*Q464*Q465,0)</f>
        <v>0</v>
      </c>
      <c r="I464" s="52">
        <f>ROUND((N462+O462)*I462*Q462*Q463*Q464*Q465*Q466,0)</f>
        <v>0</v>
      </c>
      <c r="J464" s="158">
        <f>SUM(E464:I464)</f>
        <v>0</v>
      </c>
      <c r="M464" s="215"/>
      <c r="N464" s="56"/>
      <c r="O464" s="56"/>
      <c r="P464" s="56"/>
      <c r="Q464" s="211">
        <f>IF('Cumulative Cost Share Budget'!L463='Split CS budget (H)'!$L$1,'Cumulative Cost Share Budget'!Q463,0)</f>
        <v>0</v>
      </c>
      <c r="R464" s="212">
        <f>IF('Cumulative Cost Share Budget'!L463='Split CS budget (H)'!$L$1,'Cumulative Cost Share Budget'!R463,0)</f>
        <v>0</v>
      </c>
      <c r="S464" s="61">
        <f>IF('Cumulative Cost Share Budget'!L463='Split CS budget (H)'!$L$1,'Cumulative Cost Share Budget'!S463,0)</f>
        <v>0</v>
      </c>
      <c r="T464" s="211">
        <f>IF('Cumulative Cost Share Budget'!L463='Split CS budget (H)'!$L$1,'Cumulative Cost Share Budget'!T463,0)</f>
        <v>0</v>
      </c>
      <c r="U464" s="324"/>
      <c r="V464" s="324"/>
      <c r="W464" s="324"/>
      <c r="X464" s="324"/>
      <c r="Y464" s="324"/>
    </row>
    <row r="465" spans="1:41" hidden="1">
      <c r="A465" s="449"/>
      <c r="B465" s="69"/>
      <c r="C465" s="76"/>
      <c r="D465" s="59" t="s">
        <v>30</v>
      </c>
      <c r="E465" s="52">
        <f>ROUND(E464*$Q$2,0)</f>
        <v>0</v>
      </c>
      <c r="F465" s="52">
        <f t="shared" ref="F465:I465" si="282">ROUND(F464*$Q$2,0)</f>
        <v>0</v>
      </c>
      <c r="G465" s="52">
        <f t="shared" si="282"/>
        <v>0</v>
      </c>
      <c r="H465" s="52">
        <f t="shared" si="282"/>
        <v>0</v>
      </c>
      <c r="I465" s="52">
        <f t="shared" si="282"/>
        <v>0</v>
      </c>
      <c r="J465" s="158">
        <f>SUM(E465:I465)</f>
        <v>0</v>
      </c>
      <c r="M465" s="215"/>
      <c r="N465" s="56"/>
      <c r="O465" s="56"/>
      <c r="P465" s="56"/>
      <c r="Q465" s="211">
        <f>IF('Cumulative Cost Share Budget'!L464='Split CS budget (H)'!$L$1,'Cumulative Cost Share Budget'!Q464,0)</f>
        <v>0</v>
      </c>
      <c r="R465" s="212">
        <f>IF('Cumulative Cost Share Budget'!L464='Split CS budget (H)'!$L$1,'Cumulative Cost Share Budget'!R464,0)</f>
        <v>0</v>
      </c>
      <c r="S465" s="61">
        <f>IF('Cumulative Cost Share Budget'!L464='Split CS budget (H)'!$L$1,'Cumulative Cost Share Budget'!S464,0)</f>
        <v>0</v>
      </c>
      <c r="T465" s="211">
        <f>IF('Cumulative Cost Share Budget'!L464='Split CS budget (H)'!$L$1,'Cumulative Cost Share Budget'!T464,0)</f>
        <v>0</v>
      </c>
      <c r="U465" s="324"/>
      <c r="V465" s="324"/>
      <c r="W465" s="324"/>
      <c r="X465" s="324"/>
      <c r="Y465" s="324"/>
    </row>
    <row r="466" spans="1:41" ht="15" hidden="1">
      <c r="A466" s="449"/>
      <c r="B466" s="69"/>
      <c r="C466" s="76"/>
      <c r="D466" s="59" t="s">
        <v>29</v>
      </c>
      <c r="E466" s="170">
        <f>ROUND(R$5*E462,0)</f>
        <v>0</v>
      </c>
      <c r="F466" s="170">
        <f t="shared" ref="F466:I466" si="283">ROUND(S$5*F462,0)</f>
        <v>0</v>
      </c>
      <c r="G466" s="170">
        <f t="shared" si="283"/>
        <v>0</v>
      </c>
      <c r="H466" s="170">
        <f t="shared" si="283"/>
        <v>0</v>
      </c>
      <c r="I466" s="170">
        <f t="shared" si="283"/>
        <v>0</v>
      </c>
      <c r="J466" s="167">
        <f>SUM(E466:I466)</f>
        <v>0</v>
      </c>
      <c r="M466" s="215"/>
      <c r="N466" s="56"/>
      <c r="O466" s="56"/>
      <c r="P466" s="56"/>
      <c r="Q466" s="211">
        <f>IF('Cumulative Cost Share Budget'!L465='Split CS budget (H)'!$L$1,'Cumulative Cost Share Budget'!Q465,0)</f>
        <v>0</v>
      </c>
      <c r="R466" s="212">
        <f>IF('Cumulative Cost Share Budget'!L465='Split CS budget (H)'!$L$1,'Cumulative Cost Share Budget'!R465,0)</f>
        <v>0</v>
      </c>
      <c r="S466" s="61">
        <f>IF('Cumulative Cost Share Budget'!L465='Split CS budget (H)'!$L$1,'Cumulative Cost Share Budget'!S465,0)</f>
        <v>0</v>
      </c>
      <c r="T466" s="211">
        <f>IF('Cumulative Cost Share Budget'!L465='Split CS budget (H)'!$L$1,'Cumulative Cost Share Budget'!T465,0)</f>
        <v>0</v>
      </c>
      <c r="U466" s="323"/>
      <c r="V466" s="323"/>
      <c r="W466" s="323"/>
      <c r="X466" s="323"/>
      <c r="Y466" s="323"/>
    </row>
    <row r="467" spans="1:41" hidden="1">
      <c r="A467" s="449"/>
      <c r="B467" s="69"/>
      <c r="C467" s="76"/>
      <c r="D467" s="62" t="s">
        <v>178</v>
      </c>
      <c r="E467" s="171">
        <f>SUM(E465:E466)</f>
        <v>0</v>
      </c>
      <c r="F467" s="171">
        <f t="shared" ref="F467:I467" si="284">SUM(F465:F466)</f>
        <v>0</v>
      </c>
      <c r="G467" s="171">
        <f t="shared" si="284"/>
        <v>0</v>
      </c>
      <c r="H467" s="171">
        <f t="shared" si="284"/>
        <v>0</v>
      </c>
      <c r="I467" s="171">
        <f t="shared" si="284"/>
        <v>0</v>
      </c>
      <c r="J467" s="172">
        <f>SUM(J465:J466)</f>
        <v>0</v>
      </c>
      <c r="M467" s="18"/>
      <c r="N467" s="32"/>
      <c r="O467" s="32"/>
      <c r="P467" s="32"/>
      <c r="Q467" s="88"/>
      <c r="R467" s="89"/>
      <c r="S467" s="61"/>
      <c r="T467" s="88"/>
      <c r="U467" s="323"/>
      <c r="V467" s="323"/>
      <c r="W467" s="323"/>
      <c r="X467" s="323"/>
      <c r="Y467" s="323"/>
    </row>
    <row r="468" spans="1:41">
      <c r="B468" s="69"/>
      <c r="C468" s="76"/>
      <c r="D468" s="59"/>
      <c r="E468" s="16"/>
      <c r="F468" s="16"/>
      <c r="G468" s="16"/>
      <c r="H468" s="16"/>
      <c r="I468" s="16"/>
      <c r="J468" s="25"/>
      <c r="M468" s="18"/>
      <c r="N468" s="32"/>
      <c r="O468" s="32"/>
      <c r="P468" s="32"/>
      <c r="Q468" s="88"/>
      <c r="R468" s="89"/>
      <c r="S468" s="61"/>
      <c r="T468" s="25"/>
      <c r="U468" s="323"/>
      <c r="V468" s="323"/>
      <c r="W468" s="323"/>
      <c r="X468" s="323"/>
      <c r="Y468" s="323"/>
    </row>
    <row r="469" spans="1:41">
      <c r="C469" s="60"/>
      <c r="D469" s="60" t="s">
        <v>105</v>
      </c>
      <c r="E469" s="173">
        <f>SUMIF($D$398:$D$468,"Salary",E398:E468)</f>
        <v>0</v>
      </c>
      <c r="F469" s="173">
        <f t="shared" ref="F469:I469" si="285">SUMIF($D$398:$D$468,"Salary",F398:F468)</f>
        <v>0</v>
      </c>
      <c r="G469" s="173">
        <f t="shared" si="285"/>
        <v>0</v>
      </c>
      <c r="H469" s="173">
        <f t="shared" si="285"/>
        <v>0</v>
      </c>
      <c r="I469" s="173">
        <f t="shared" si="285"/>
        <v>0</v>
      </c>
      <c r="J469" s="174">
        <f>SUM(E469:I469)</f>
        <v>0</v>
      </c>
      <c r="M469" s="18"/>
      <c r="N469" s="70"/>
      <c r="O469" s="70"/>
      <c r="P469" s="70"/>
      <c r="Q469" s="46"/>
      <c r="R469" s="46"/>
      <c r="S469" s="46"/>
      <c r="T469" s="25"/>
      <c r="U469" s="323"/>
      <c r="V469" s="323"/>
      <c r="W469" s="323"/>
      <c r="X469" s="323"/>
      <c r="Y469" s="323"/>
    </row>
    <row r="470" spans="1:41">
      <c r="A470" s="449"/>
      <c r="C470" s="60"/>
      <c r="D470" s="60" t="s">
        <v>106</v>
      </c>
      <c r="E470" s="175">
        <f>SUMIF($D$398:$D$468,"*Total Fringe",E398:E468)</f>
        <v>0</v>
      </c>
      <c r="F470" s="175">
        <f t="shared" ref="F470:I470" si="286">SUMIF($D$398:$D$468,"*Total Fringe",F398:F468)</f>
        <v>0</v>
      </c>
      <c r="G470" s="175">
        <f t="shared" si="286"/>
        <v>0</v>
      </c>
      <c r="H470" s="175">
        <f t="shared" si="286"/>
        <v>0</v>
      </c>
      <c r="I470" s="175">
        <f t="shared" si="286"/>
        <v>0</v>
      </c>
      <c r="J470" s="176">
        <f>SUM(E470:I470)</f>
        <v>0</v>
      </c>
      <c r="M470" s="53"/>
      <c r="N470" s="57"/>
      <c r="O470" s="57"/>
      <c r="P470" s="57"/>
      <c r="Q470" s="57"/>
      <c r="R470" s="57"/>
      <c r="S470" s="57"/>
      <c r="T470" s="57"/>
      <c r="U470" s="762"/>
      <c r="V470" s="762"/>
      <c r="W470" s="762"/>
      <c r="X470" s="762"/>
      <c r="Y470" s="762"/>
      <c r="Z470" s="51"/>
      <c r="AA470" s="51"/>
      <c r="AB470" s="51"/>
      <c r="AC470" s="51"/>
      <c r="AD470" s="51"/>
      <c r="AE470" s="51"/>
      <c r="AF470" s="51"/>
      <c r="AH470" s="1"/>
      <c r="AI470" s="1"/>
      <c r="AJ470" s="1"/>
      <c r="AK470" s="1"/>
      <c r="AL470" s="1"/>
      <c r="AM470" s="1"/>
      <c r="AN470" s="1"/>
      <c r="AO470" s="1"/>
    </row>
    <row r="471" spans="1:41">
      <c r="A471" s="449"/>
      <c r="C471" s="60"/>
      <c r="D471" s="60" t="s">
        <v>306</v>
      </c>
      <c r="E471" s="387">
        <f ca="1">SUMIF($D$399:$D$467,"*Person Months",E399:E405)</f>
        <v>0</v>
      </c>
      <c r="F471" s="387">
        <f t="shared" ref="F471:I471" ca="1" si="287">SUMIF($D$399:$D$467,"*Person Months",F399:F405)</f>
        <v>0</v>
      </c>
      <c r="G471" s="387">
        <f t="shared" ca="1" si="287"/>
        <v>0</v>
      </c>
      <c r="H471" s="387">
        <f t="shared" ca="1" si="287"/>
        <v>0</v>
      </c>
      <c r="I471" s="387">
        <f t="shared" ca="1" si="287"/>
        <v>0</v>
      </c>
      <c r="J471" s="176"/>
      <c r="M471" s="53"/>
      <c r="N471" s="57"/>
      <c r="O471" s="57"/>
      <c r="P471" s="57"/>
      <c r="Q471" s="57"/>
      <c r="R471" s="57"/>
      <c r="S471" s="57"/>
      <c r="T471" s="57"/>
      <c r="U471" s="373"/>
      <c r="V471" s="373"/>
      <c r="W471" s="373"/>
      <c r="X471" s="373"/>
      <c r="Y471" s="373"/>
      <c r="Z471" s="68"/>
      <c r="AA471" s="68"/>
      <c r="AB471" s="68"/>
      <c r="AC471" s="68"/>
      <c r="AD471" s="68"/>
      <c r="AE471" s="68"/>
      <c r="AF471" s="68"/>
      <c r="AH471" s="53"/>
      <c r="AI471" s="53"/>
      <c r="AJ471" s="53"/>
      <c r="AK471" s="53"/>
      <c r="AL471" s="53"/>
      <c r="AM471" s="53"/>
      <c r="AN471" s="53"/>
      <c r="AO471" s="53"/>
    </row>
    <row r="472" spans="1:41">
      <c r="A472" s="449"/>
      <c r="C472" s="60"/>
      <c r="D472" s="60" t="s">
        <v>308</v>
      </c>
      <c r="E472" s="58">
        <f ca="1">SUMIF($D$399:$D$467,"*# of Persons",E399:E406)</f>
        <v>0</v>
      </c>
      <c r="F472" s="58">
        <f t="shared" ref="F472:I472" ca="1" si="288">SUMIF($D$399:$D$467,"*# of Persons",F399:F406)</f>
        <v>0</v>
      </c>
      <c r="G472" s="58">
        <f t="shared" ca="1" si="288"/>
        <v>0</v>
      </c>
      <c r="H472" s="58">
        <f t="shared" ca="1" si="288"/>
        <v>0</v>
      </c>
      <c r="I472" s="58">
        <f t="shared" ca="1" si="288"/>
        <v>0</v>
      </c>
      <c r="J472" s="176"/>
      <c r="M472" s="53"/>
      <c r="N472" s="57"/>
      <c r="O472" s="57"/>
      <c r="P472" s="57"/>
      <c r="Q472" s="57"/>
      <c r="R472" s="57"/>
      <c r="S472" s="57"/>
      <c r="T472" s="57"/>
      <c r="U472" s="373"/>
      <c r="V472" s="373"/>
      <c r="W472" s="373"/>
      <c r="X472" s="373"/>
      <c r="Y472" s="373"/>
      <c r="Z472" s="68"/>
      <c r="AA472" s="68"/>
      <c r="AB472" s="68"/>
      <c r="AC472" s="68"/>
      <c r="AD472" s="68"/>
      <c r="AE472" s="68"/>
      <c r="AF472" s="68"/>
      <c r="AH472" s="53"/>
      <c r="AI472" s="53"/>
      <c r="AJ472" s="53"/>
      <c r="AK472" s="53"/>
      <c r="AL472" s="53"/>
      <c r="AM472" s="53"/>
      <c r="AN472" s="53"/>
      <c r="AO472" s="53"/>
    </row>
    <row r="473" spans="1:41">
      <c r="A473" s="785" t="s">
        <v>426</v>
      </c>
      <c r="B473" s="785"/>
      <c r="C473" s="785"/>
      <c r="D473" s="785"/>
      <c r="E473" s="785"/>
      <c r="F473" s="785"/>
      <c r="G473" s="785"/>
      <c r="H473" s="785"/>
      <c r="I473" s="785"/>
      <c r="J473" s="785"/>
      <c r="M473" s="53" t="s">
        <v>120</v>
      </c>
      <c r="N473" s="57" t="s">
        <v>79</v>
      </c>
      <c r="O473" s="57" t="s">
        <v>109</v>
      </c>
      <c r="P473" s="57" t="s">
        <v>18</v>
      </c>
      <c r="Q473" s="57"/>
      <c r="R473" s="57" t="s">
        <v>176</v>
      </c>
      <c r="S473" s="57"/>
      <c r="T473" s="57"/>
      <c r="U473" s="762" t="s">
        <v>118</v>
      </c>
      <c r="V473" s="762"/>
      <c r="W473" s="762"/>
      <c r="X473" s="762"/>
      <c r="Y473" s="762"/>
      <c r="Z473" s="68"/>
      <c r="AA473" s="68"/>
      <c r="AB473" s="68"/>
      <c r="AC473" s="68"/>
      <c r="AD473" s="68"/>
      <c r="AE473" s="68"/>
      <c r="AF473" s="68"/>
      <c r="AH473" s="53"/>
      <c r="AI473" s="53"/>
      <c r="AJ473" s="53"/>
      <c r="AK473" s="53"/>
      <c r="AL473" s="53"/>
      <c r="AM473" s="53"/>
      <c r="AN473" s="53"/>
      <c r="AO473" s="53"/>
    </row>
    <row r="474" spans="1:41">
      <c r="A474" s="53" t="s">
        <v>61</v>
      </c>
      <c r="B474" s="489" t="s">
        <v>417</v>
      </c>
      <c r="C474" s="489" t="s">
        <v>415</v>
      </c>
      <c r="D474" s="155"/>
      <c r="E474" s="17" t="str">
        <f>E15</f>
        <v>Year 1</v>
      </c>
      <c r="F474" s="17" t="str">
        <f>F15</f>
        <v>Year 2</v>
      </c>
      <c r="G474" s="17" t="str">
        <f>G15</f>
        <v>Year 3</v>
      </c>
      <c r="H474" s="17" t="str">
        <f>H15</f>
        <v>Year 4</v>
      </c>
      <c r="I474" s="17" t="str">
        <f>I15</f>
        <v>Year 5</v>
      </c>
      <c r="J474" s="45" t="s">
        <v>1</v>
      </c>
      <c r="M474" s="68" t="s">
        <v>119</v>
      </c>
      <c r="N474" s="45" t="s">
        <v>15</v>
      </c>
      <c r="O474" s="45" t="s">
        <v>110</v>
      </c>
      <c r="P474" s="45" t="s">
        <v>112</v>
      </c>
      <c r="Q474" s="45" t="s">
        <v>102</v>
      </c>
      <c r="R474" s="45" t="s">
        <v>177</v>
      </c>
      <c r="S474" s="45"/>
      <c r="T474" s="45"/>
      <c r="U474" s="321" t="s">
        <v>31</v>
      </c>
      <c r="V474" s="322" t="s">
        <v>32</v>
      </c>
      <c r="W474" s="322" t="s">
        <v>33</v>
      </c>
      <c r="X474" s="322" t="s">
        <v>34</v>
      </c>
      <c r="Y474" s="322" t="s">
        <v>35</v>
      </c>
      <c r="Z474" s="21"/>
      <c r="AA474" s="266"/>
      <c r="AB474" s="266"/>
      <c r="AC474" s="266"/>
      <c r="AD474" s="266"/>
      <c r="AE474" s="266"/>
      <c r="AF474" s="68"/>
      <c r="AH474" s="53"/>
      <c r="AI474" s="53"/>
      <c r="AJ474" s="53"/>
      <c r="AK474" s="53"/>
      <c r="AL474" s="53"/>
      <c r="AM474" s="53"/>
      <c r="AN474" s="53"/>
      <c r="AO474" s="53"/>
    </row>
    <row r="475" spans="1:41">
      <c r="A475" s="485">
        <f>IF('Cumulative Cost Share Budget'!$L475='Split CS budget (H)'!$L$1,'Cumulative Cost Share Budget'!A475,0)</f>
        <v>0</v>
      </c>
      <c r="B475" s="493">
        <f>IF('Cumulative Cost Share Budget'!L476='Split CS budget (H)'!$L$1,'Cumulative Cost Share Budget'!B475,0)</f>
        <v>0</v>
      </c>
      <c r="C475" s="493">
        <f>IF('Cumulative Cost Share Budget'!L476='Split CS budget (H)'!$L$1,'Cumulative Cost Share Budget'!C475,0)</f>
        <v>0</v>
      </c>
      <c r="D475" s="33" t="s">
        <v>123</v>
      </c>
      <c r="E475" s="76">
        <f>ROUND($P475*$Q475*R475,6)</f>
        <v>0</v>
      </c>
      <c r="F475" s="76">
        <f>ROUND($P476*$Q476*R476,6)</f>
        <v>0</v>
      </c>
      <c r="G475" s="76">
        <f>ROUND($P477*$Q477*R477,6)</f>
        <v>0</v>
      </c>
      <c r="H475" s="76">
        <f>ROUND($P478*$Q478*R478,6)</f>
        <v>0</v>
      </c>
      <c r="I475" s="76">
        <f>ROUND($P479*$Q479*R479,6)</f>
        <v>0</v>
      </c>
      <c r="J475" s="25"/>
      <c r="K475" s="16"/>
      <c r="L475" s="16"/>
      <c r="M475" s="133">
        <f>IF('Cumulative Cost Share Budget'!L475='Split CS budget (H)'!$L$1,'Cumulative Cost Share Budget'!M475,0)</f>
        <v>0</v>
      </c>
      <c r="N475" s="214">
        <f>IF('Cumulative Cost Share Budget'!L475='Split CS budget (H)'!$L$1,'Cumulative Cost Share Budget'!N475,0)</f>
        <v>0</v>
      </c>
      <c r="O475" s="211">
        <f>IF('Cumulative Cost Share Budget'!L475='Split CS budget (H)'!$L$1,'Cumulative Cost Share Budget'!O475,0)</f>
        <v>0</v>
      </c>
      <c r="P475" s="212">
        <f>IF('Cumulative Cost Share Budget'!L475='Split CS budget (H)'!$L$1,'Cumulative Cost Share Budget'!P475,0)</f>
        <v>0</v>
      </c>
      <c r="Q475" s="61">
        <f>IF('Cumulative Cost Share Budget'!L475='Split CS budget (H)'!$L$1,'Cumulative Cost Share Budget'!Q475,0)</f>
        <v>0</v>
      </c>
      <c r="R475" s="211">
        <f>IF('Cumulative Cost Share Budget'!L475='Split CS budget (H)'!$L$1,'Cumulative Cost Share Budget'!R475,0)</f>
        <v>0</v>
      </c>
      <c r="S475" s="61"/>
      <c r="T475" s="59"/>
      <c r="U475" s="323">
        <f>IFERROR((E478+E479)/E477,0)</f>
        <v>0</v>
      </c>
      <c r="V475" s="323">
        <f t="shared" ref="V475:Y475" si="289">IFERROR((F478+F479)/F477,0)</f>
        <v>0</v>
      </c>
      <c r="W475" s="323">
        <f t="shared" si="289"/>
        <v>0</v>
      </c>
      <c r="X475" s="323">
        <f t="shared" si="289"/>
        <v>0</v>
      </c>
      <c r="Y475" s="323">
        <f t="shared" si="289"/>
        <v>0</v>
      </c>
      <c r="Z475" s="267"/>
      <c r="AA475" s="20"/>
      <c r="AB475" s="20"/>
      <c r="AC475" s="20"/>
      <c r="AD475" s="20"/>
      <c r="AE475" s="20"/>
      <c r="AF475" s="20"/>
      <c r="AK475" s="53"/>
      <c r="AL475" s="53"/>
      <c r="AM475" s="53"/>
      <c r="AN475" s="53"/>
      <c r="AO475" s="53"/>
    </row>
    <row r="476" spans="1:41">
      <c r="A476" s="733">
        <f>IF('Cumulative Cost Share Budget'!$L476='Split CS budget (H)'!$L$1,'Cumulative Cost Share Budget'!A476,0)</f>
        <v>0</v>
      </c>
      <c r="B476" s="493">
        <f>IF('Cumulative Cost Share Budget'!L477='Split CS budget (H)'!$L$1,'Cumulative Cost Share Budget'!B476,0)</f>
        <v>0</v>
      </c>
      <c r="C476" s="493">
        <f>IF('Cumulative Cost Share Budget'!L477='Split CS budget (H)'!$L$1,'Cumulative Cost Share Budget'!C476,0)</f>
        <v>0</v>
      </c>
      <c r="D476" s="33" t="s">
        <v>179</v>
      </c>
      <c r="E476" s="21">
        <f>R475</f>
        <v>0</v>
      </c>
      <c r="F476" s="21">
        <f>R476</f>
        <v>0</v>
      </c>
      <c r="G476" s="21">
        <f>R477</f>
        <v>0</v>
      </c>
      <c r="H476" s="21">
        <f>R478</f>
        <v>0</v>
      </c>
      <c r="I476" s="21">
        <f>R479</f>
        <v>0</v>
      </c>
      <c r="J476" s="25"/>
      <c r="K476" s="16"/>
      <c r="L476" s="16"/>
      <c r="M476" s="215"/>
      <c r="N476" s="214"/>
      <c r="O476" s="211">
        <f>IF('Cumulative Cost Share Budget'!L476='Split CS budget (H)'!$L$1,'Cumulative Cost Share Budget'!O476,0)</f>
        <v>0</v>
      </c>
      <c r="P476" s="212">
        <f>IF('Cumulative Cost Share Budget'!L476='Split CS budget (H)'!$L$1,'Cumulative Cost Share Budget'!P476,0)</f>
        <v>0</v>
      </c>
      <c r="Q476" s="61">
        <f>IF('Cumulative Cost Share Budget'!L476='Split CS budget (H)'!$L$1,'Cumulative Cost Share Budget'!Q476,0)</f>
        <v>0</v>
      </c>
      <c r="R476" s="211">
        <f>IF('Cumulative Cost Share Budget'!L476='Split CS budget (H)'!$L$1,'Cumulative Cost Share Budget'!R476,0)</f>
        <v>0</v>
      </c>
      <c r="S476" s="61"/>
      <c r="T476" s="59"/>
      <c r="U476" s="323"/>
      <c r="V476" s="323"/>
      <c r="W476" s="323"/>
      <c r="X476" s="323"/>
      <c r="Y476" s="323"/>
      <c r="Z476" s="267"/>
      <c r="AA476" s="20"/>
      <c r="AB476" s="20"/>
      <c r="AC476" s="20"/>
      <c r="AD476" s="20"/>
      <c r="AE476" s="20"/>
      <c r="AF476" s="20"/>
      <c r="AH476" s="271"/>
      <c r="AI476" s="271"/>
      <c r="AJ476" s="271"/>
      <c r="AK476" s="268"/>
      <c r="AL476" s="268"/>
      <c r="AM476" s="268"/>
      <c r="AN476" s="268"/>
      <c r="AO476" s="268"/>
    </row>
    <row r="477" spans="1:41">
      <c r="A477" s="449"/>
      <c r="B477" s="493">
        <f>IF('Cumulative Cost Share Budget'!L478='Split CS budget (H)'!$L$1,'Cumulative Cost Share Budget'!B477,0)</f>
        <v>0</v>
      </c>
      <c r="C477" s="493">
        <f>IF('Cumulative Cost Share Budget'!L478='Split CS budget (H)'!$L$1,'Cumulative Cost Share Budget'!C477,0)</f>
        <v>0</v>
      </c>
      <c r="D477" s="59" t="s">
        <v>15</v>
      </c>
      <c r="E477" s="52">
        <f>ROUND(N475*E475*O475,0)</f>
        <v>0</v>
      </c>
      <c r="F477" s="52">
        <f>ROUND(N475*F475*O475*O476,0)</f>
        <v>0</v>
      </c>
      <c r="G477" s="52">
        <f>ROUND(N475*G475*O475*O476*O477,0)</f>
        <v>0</v>
      </c>
      <c r="H477" s="52">
        <f>ROUND(N475*H475*O475*O476*O477*O478,0)</f>
        <v>0</v>
      </c>
      <c r="I477" s="52">
        <f>ROUND(N475*I475*O475*O476*O477*O478*O479,0)</f>
        <v>0</v>
      </c>
      <c r="J477" s="158">
        <f>SUM(E477:I477)</f>
        <v>0</v>
      </c>
      <c r="M477" s="215"/>
      <c r="N477" s="56"/>
      <c r="O477" s="211">
        <f>IF('Cumulative Cost Share Budget'!L477='Split CS budget (H)'!$L$1,'Cumulative Cost Share Budget'!O477,0)</f>
        <v>0</v>
      </c>
      <c r="P477" s="212">
        <f>IF('Cumulative Cost Share Budget'!L477='Split CS budget (H)'!$L$1,'Cumulative Cost Share Budget'!P477,0)</f>
        <v>0</v>
      </c>
      <c r="Q477" s="61">
        <f>IF('Cumulative Cost Share Budget'!L477='Split CS budget (H)'!$L$1,'Cumulative Cost Share Budget'!Q477,0)</f>
        <v>0</v>
      </c>
      <c r="R477" s="211">
        <f>IF('Cumulative Cost Share Budget'!L477='Split CS budget (H)'!$L$1,'Cumulative Cost Share Budget'!R477,0)</f>
        <v>0</v>
      </c>
      <c r="S477" s="61"/>
      <c r="T477" s="59"/>
      <c r="U477" s="323"/>
      <c r="V477" s="323"/>
      <c r="W477" s="323"/>
      <c r="X477" s="323"/>
      <c r="Y477" s="323"/>
      <c r="AA477" s="20"/>
      <c r="AB477" s="20"/>
      <c r="AC477" s="20"/>
      <c r="AD477" s="20"/>
      <c r="AE477" s="20"/>
      <c r="AF477" s="20"/>
      <c r="AH477" s="95"/>
      <c r="AI477" s="95"/>
      <c r="AJ477" s="95"/>
      <c r="AK477" s="114"/>
      <c r="AL477" s="114"/>
      <c r="AM477" s="114"/>
      <c r="AN477" s="114"/>
      <c r="AO477" s="114"/>
    </row>
    <row r="478" spans="1:41">
      <c r="A478" s="449"/>
      <c r="B478" s="493">
        <f>IF('Cumulative Cost Share Budget'!L479='Split CS budget (H)'!$L$1,'Cumulative Cost Share Budget'!B478,0)</f>
        <v>0</v>
      </c>
      <c r="C478" s="493">
        <f>IF('Cumulative Cost Share Budget'!L479='Split CS budget (H)'!$L$1,'Cumulative Cost Share Budget'!C478,0)</f>
        <v>0</v>
      </c>
      <c r="D478" s="59" t="s">
        <v>30</v>
      </c>
      <c r="E478" s="52">
        <f>ROUND(E477*$Q$3,0)</f>
        <v>0</v>
      </c>
      <c r="F478" s="52">
        <f t="shared" ref="F478:I478" si="290">ROUND(F477*$Q$3,0)</f>
        <v>0</v>
      </c>
      <c r="G478" s="52">
        <f t="shared" si="290"/>
        <v>0</v>
      </c>
      <c r="H478" s="52">
        <f t="shared" si="290"/>
        <v>0</v>
      </c>
      <c r="I478" s="52">
        <f t="shared" si="290"/>
        <v>0</v>
      </c>
      <c r="J478" s="158">
        <f>SUM(E478:I478)</f>
        <v>0</v>
      </c>
      <c r="M478" s="215"/>
      <c r="N478" s="56"/>
      <c r="O478" s="211">
        <f>IF('Cumulative Cost Share Budget'!L478='Split CS budget (H)'!$L$1,'Cumulative Cost Share Budget'!O478,0)</f>
        <v>0</v>
      </c>
      <c r="P478" s="212">
        <f>IF('Cumulative Cost Share Budget'!L478='Split CS budget (H)'!$L$1,'Cumulative Cost Share Budget'!P478,0)</f>
        <v>0</v>
      </c>
      <c r="Q478" s="61">
        <f>IF('Cumulative Cost Share Budget'!L478='Split CS budget (H)'!$L$1,'Cumulative Cost Share Budget'!Q478,0)</f>
        <v>0</v>
      </c>
      <c r="R478" s="211">
        <f>IF('Cumulative Cost Share Budget'!L478='Split CS budget (H)'!$L$1,'Cumulative Cost Share Budget'!R478,0)</f>
        <v>0</v>
      </c>
      <c r="S478" s="61"/>
      <c r="T478" s="59"/>
      <c r="U478" s="323"/>
      <c r="V478" s="323"/>
      <c r="W478" s="323"/>
      <c r="X478" s="323"/>
      <c r="Y478" s="323"/>
      <c r="AA478" s="20"/>
      <c r="AB478" s="20"/>
      <c r="AC478" s="20"/>
      <c r="AD478" s="20"/>
      <c r="AE478" s="20"/>
      <c r="AF478" s="20"/>
      <c r="AH478" s="95"/>
      <c r="AI478" s="95"/>
      <c r="AJ478" s="95"/>
      <c r="AK478" s="114"/>
      <c r="AL478" s="114"/>
      <c r="AM478" s="114"/>
      <c r="AN478" s="114"/>
      <c r="AO478" s="114"/>
    </row>
    <row r="479" spans="1:41" ht="15">
      <c r="A479" s="449"/>
      <c r="B479" s="493">
        <f>IF('Cumulative Cost Share Budget'!L480='Split CS budget (H)'!$L$1,'Cumulative Cost Share Budget'!B479,0)</f>
        <v>0</v>
      </c>
      <c r="C479" s="493">
        <f>IF('Cumulative Cost Share Budget'!L480='Split CS budget (H)'!$L$1,'Cumulative Cost Share Budget'!C479,0)</f>
        <v>0</v>
      </c>
      <c r="D479" s="59" t="s">
        <v>29</v>
      </c>
      <c r="E479" s="170">
        <f>ROUND(R$6*E475,0)</f>
        <v>0</v>
      </c>
      <c r="F479" s="170">
        <f t="shared" ref="F479:I479" si="291">ROUND(S$6*F475,0)</f>
        <v>0</v>
      </c>
      <c r="G479" s="170">
        <f t="shared" si="291"/>
        <v>0</v>
      </c>
      <c r="H479" s="170">
        <f t="shared" si="291"/>
        <v>0</v>
      </c>
      <c r="I479" s="170">
        <f t="shared" si="291"/>
        <v>0</v>
      </c>
      <c r="J479" s="167">
        <f>SUM(E479:I479)</f>
        <v>0</v>
      </c>
      <c r="M479" s="215"/>
      <c r="N479" s="56"/>
      <c r="O479" s="211">
        <f>IF('Cumulative Cost Share Budget'!L479='Split CS budget (H)'!$L$1,'Cumulative Cost Share Budget'!O479,0)</f>
        <v>0</v>
      </c>
      <c r="P479" s="212">
        <f>IF('Cumulative Cost Share Budget'!L479='Split CS budget (H)'!$L$1,'Cumulative Cost Share Budget'!P479,0)</f>
        <v>0</v>
      </c>
      <c r="Q479" s="61">
        <f>IF('Cumulative Cost Share Budget'!L479='Split CS budget (H)'!$L$1,'Cumulative Cost Share Budget'!Q479,0)</f>
        <v>0</v>
      </c>
      <c r="R479" s="211">
        <f>IF('Cumulative Cost Share Budget'!L479='Split CS budget (H)'!$L$1,'Cumulative Cost Share Budget'!R479,0)</f>
        <v>0</v>
      </c>
      <c r="S479" s="61"/>
      <c r="T479" s="59"/>
      <c r="U479" s="323"/>
      <c r="V479" s="323"/>
      <c r="W479" s="323"/>
      <c r="X479" s="323"/>
      <c r="Y479" s="323"/>
      <c r="AA479" s="20"/>
      <c r="AB479" s="20"/>
      <c r="AC479" s="20"/>
      <c r="AD479" s="20"/>
      <c r="AE479" s="20"/>
      <c r="AF479" s="20"/>
    </row>
    <row r="480" spans="1:41">
      <c r="A480" s="449"/>
      <c r="D480" s="62" t="s">
        <v>178</v>
      </c>
      <c r="E480" s="171">
        <f>SUM(E478:E479)</f>
        <v>0</v>
      </c>
      <c r="F480" s="171">
        <f t="shared" ref="F480:I480" si="292">SUM(F478:F479)</f>
        <v>0</v>
      </c>
      <c r="G480" s="171">
        <f t="shared" si="292"/>
        <v>0</v>
      </c>
      <c r="H480" s="171">
        <f t="shared" si="292"/>
        <v>0</v>
      </c>
      <c r="I480" s="171">
        <f t="shared" si="292"/>
        <v>0</v>
      </c>
      <c r="J480" s="172">
        <f>SUM(J478:J479)</f>
        <v>0</v>
      </c>
      <c r="M480" s="215"/>
      <c r="N480" s="56"/>
      <c r="O480" s="59"/>
      <c r="P480" s="216"/>
      <c r="Q480" s="61"/>
      <c r="R480" s="59"/>
      <c r="S480" s="61"/>
      <c r="T480" s="59"/>
      <c r="U480" s="325"/>
      <c r="V480" s="326"/>
      <c r="W480" s="324"/>
      <c r="X480" s="324"/>
      <c r="Y480" s="324"/>
      <c r="AA480" s="20"/>
      <c r="AB480" s="20"/>
      <c r="AC480" s="20"/>
      <c r="AD480" s="20"/>
      <c r="AE480" s="20"/>
      <c r="AF480" s="20"/>
      <c r="AH480" s="9"/>
    </row>
    <row r="481" spans="1:41" hidden="1">
      <c r="A481" s="449"/>
      <c r="B481" s="491"/>
      <c r="C481" s="482"/>
      <c r="D481" s="59"/>
      <c r="E481" s="16"/>
      <c r="F481" s="16"/>
      <c r="G481" s="16"/>
      <c r="H481" s="16"/>
      <c r="I481" s="16"/>
      <c r="J481" s="25"/>
      <c r="M481" s="215"/>
      <c r="N481" s="56"/>
      <c r="O481" s="33"/>
      <c r="P481" s="56"/>
      <c r="Q481" s="33"/>
      <c r="R481" s="213"/>
      <c r="S481" s="33"/>
      <c r="T481" s="213"/>
      <c r="U481" s="327"/>
      <c r="V481" s="327"/>
      <c r="W481" s="327"/>
      <c r="X481" s="327"/>
      <c r="Y481" s="327"/>
      <c r="AA481" s="20"/>
      <c r="AB481" s="20"/>
      <c r="AC481" s="20"/>
      <c r="AD481" s="20"/>
      <c r="AE481" s="20"/>
      <c r="AF481" s="20"/>
      <c r="AH481" s="9"/>
    </row>
    <row r="482" spans="1:41" hidden="1">
      <c r="A482" s="485">
        <f>IF('Cumulative Cost Share Budget'!$L482='Split CS budget (H)'!$L$1,'Cumulative Cost Share Budget'!A482,0)</f>
        <v>0</v>
      </c>
      <c r="B482" s="493">
        <f>IF('Cumulative Cost Share Budget'!L483='Split CS budget (H)'!$L$1,'Cumulative Cost Share Budget'!B482,0)</f>
        <v>0</v>
      </c>
      <c r="C482" s="493">
        <f>IF('Cumulative Cost Share Budget'!L483='Split CS budget (H)'!$L$1,'Cumulative Cost Share Budget'!C482,0)</f>
        <v>0</v>
      </c>
      <c r="D482" s="33" t="s">
        <v>123</v>
      </c>
      <c r="E482" s="76">
        <f>ROUND($P482*$Q482*R482,6)</f>
        <v>0</v>
      </c>
      <c r="F482" s="76">
        <f>ROUND($P483*$Q483*R483,6)</f>
        <v>0</v>
      </c>
      <c r="G482" s="76">
        <f>ROUND($P484*$Q484*R484,6)</f>
        <v>0</v>
      </c>
      <c r="H482" s="76">
        <f>ROUND($P485*$Q485*R485,6)</f>
        <v>0</v>
      </c>
      <c r="I482" s="76">
        <f>ROUND($P486*$Q486*R486,6)</f>
        <v>0</v>
      </c>
      <c r="J482" s="25"/>
      <c r="M482" s="133">
        <f>IF('Cumulative Cost Share Budget'!L482='Split CS budget (H)'!$L$1,'Cumulative Cost Share Budget'!M482,0)</f>
        <v>0</v>
      </c>
      <c r="N482" s="214">
        <f>IF('Cumulative Cost Share Budget'!L482='Split CS budget (H)'!$L$1,'Cumulative Cost Share Budget'!N482,0)</f>
        <v>0</v>
      </c>
      <c r="O482" s="211">
        <f>IF('Cumulative Cost Share Budget'!L482='Split CS budget (H)'!$L$1,'Cumulative Cost Share Budget'!O482,0)</f>
        <v>0</v>
      </c>
      <c r="P482" s="212">
        <f>IF('Cumulative Cost Share Budget'!L482='Split CS budget (H)'!$L$1,'Cumulative Cost Share Budget'!P482,0)</f>
        <v>0</v>
      </c>
      <c r="Q482" s="61">
        <f>IF('Cumulative Cost Share Budget'!L482='Split CS budget (H)'!$L$1,'Cumulative Cost Share Budget'!Q482,0)</f>
        <v>0</v>
      </c>
      <c r="R482" s="211">
        <f>IF('Cumulative Cost Share Budget'!L482='Split CS budget (H)'!$L$1,'Cumulative Cost Share Budget'!R482,0)</f>
        <v>0</v>
      </c>
      <c r="S482" s="61"/>
      <c r="T482" s="59"/>
      <c r="U482" s="323">
        <f>IFERROR((E485+E486)/E484,0)</f>
        <v>0</v>
      </c>
      <c r="V482" s="323">
        <f t="shared" ref="V482:Y482" si="293">IFERROR((F485+F486)/F484,0)</f>
        <v>0</v>
      </c>
      <c r="W482" s="323">
        <f t="shared" si="293"/>
        <v>0</v>
      </c>
      <c r="X482" s="323">
        <f t="shared" si="293"/>
        <v>0</v>
      </c>
      <c r="Y482" s="323">
        <f t="shared" si="293"/>
        <v>0</v>
      </c>
      <c r="Z482" s="267"/>
      <c r="AA482" s="20"/>
      <c r="AB482" s="20"/>
      <c r="AC482" s="20"/>
      <c r="AD482" s="20"/>
      <c r="AE482" s="20"/>
      <c r="AF482" s="20"/>
      <c r="AH482" s="269"/>
      <c r="AI482" s="270"/>
      <c r="AJ482" s="34"/>
      <c r="AK482" s="34"/>
      <c r="AL482" s="34"/>
      <c r="AM482" s="34"/>
      <c r="AN482" s="34"/>
      <c r="AO482" s="34"/>
    </row>
    <row r="483" spans="1:41" hidden="1">
      <c r="A483" s="733">
        <f>IF('Cumulative Cost Share Budget'!$L483='Split CS budget (H)'!$L$1,'Cumulative Cost Share Budget'!A483,0)</f>
        <v>0</v>
      </c>
      <c r="B483" s="493">
        <f>IF('Cumulative Cost Share Budget'!L484='Split CS budget (H)'!$L$1,'Cumulative Cost Share Budget'!B483,0)</f>
        <v>0</v>
      </c>
      <c r="C483" s="493">
        <f>IF('Cumulative Cost Share Budget'!L484='Split CS budget (H)'!$L$1,'Cumulative Cost Share Budget'!C483,0)</f>
        <v>0</v>
      </c>
      <c r="D483" s="33" t="s">
        <v>179</v>
      </c>
      <c r="E483" s="21">
        <f>R482</f>
        <v>0</v>
      </c>
      <c r="F483" s="21">
        <f>R483</f>
        <v>0</v>
      </c>
      <c r="G483" s="21">
        <f>R484</f>
        <v>0</v>
      </c>
      <c r="H483" s="21">
        <f>R485</f>
        <v>0</v>
      </c>
      <c r="I483" s="21">
        <f>R486</f>
        <v>0</v>
      </c>
      <c r="J483" s="25"/>
      <c r="M483" s="215"/>
      <c r="N483" s="214"/>
      <c r="O483" s="211">
        <f>IF('Cumulative Cost Share Budget'!L483='Split CS budget (H)'!$L$1,'Cumulative Cost Share Budget'!O483,0)</f>
        <v>0</v>
      </c>
      <c r="P483" s="212">
        <f>IF('Cumulative Cost Share Budget'!L483='Split CS budget (H)'!$L$1,'Cumulative Cost Share Budget'!P483,0)</f>
        <v>0</v>
      </c>
      <c r="Q483" s="61">
        <f>IF('Cumulative Cost Share Budget'!L483='Split CS budget (H)'!$L$1,'Cumulative Cost Share Budget'!Q483,0)</f>
        <v>0</v>
      </c>
      <c r="R483" s="211">
        <f>IF('Cumulative Cost Share Budget'!L483='Split CS budget (H)'!$L$1,'Cumulative Cost Share Budget'!R483,0)</f>
        <v>0</v>
      </c>
      <c r="S483" s="61"/>
      <c r="T483" s="59"/>
      <c r="U483" s="323"/>
      <c r="V483" s="323"/>
      <c r="W483" s="323"/>
      <c r="X483" s="323"/>
      <c r="Y483" s="323"/>
      <c r="Z483" s="267"/>
      <c r="AA483" s="20"/>
      <c r="AB483" s="20"/>
      <c r="AC483" s="20"/>
      <c r="AD483" s="20"/>
      <c r="AE483" s="20"/>
      <c r="AF483" s="20"/>
      <c r="AH483" s="271"/>
      <c r="AI483" s="270"/>
      <c r="AJ483" s="34"/>
      <c r="AK483" s="34"/>
      <c r="AL483" s="34"/>
      <c r="AM483" s="34"/>
      <c r="AN483" s="34"/>
      <c r="AO483" s="34"/>
    </row>
    <row r="484" spans="1:41" hidden="1">
      <c r="A484" s="449"/>
      <c r="B484" s="493">
        <f>IF('Cumulative Cost Share Budget'!L485='Split CS budget (H)'!$L$1,'Cumulative Cost Share Budget'!B484,0)</f>
        <v>0</v>
      </c>
      <c r="C484" s="493">
        <f>IF('Cumulative Cost Share Budget'!L485='Split CS budget (H)'!$L$1,'Cumulative Cost Share Budget'!C484,0)</f>
        <v>0</v>
      </c>
      <c r="D484" s="59" t="s">
        <v>15</v>
      </c>
      <c r="E484" s="52">
        <f>ROUND(N482*E482*O482,0)</f>
        <v>0</v>
      </c>
      <c r="F484" s="52">
        <f>ROUND(N482*F482*O482*O483,0)</f>
        <v>0</v>
      </c>
      <c r="G484" s="52">
        <f>ROUND(N482*G482*O482*O483*O484,0)</f>
        <v>0</v>
      </c>
      <c r="H484" s="52">
        <f>ROUND(N482*H482*O482*O483*O484*O485,0)</f>
        <v>0</v>
      </c>
      <c r="I484" s="52">
        <f>ROUND(N482*I482*O482*O483*O484*O485*O486,0)</f>
        <v>0</v>
      </c>
      <c r="J484" s="158">
        <f>SUM(E484:I484)</f>
        <v>0</v>
      </c>
      <c r="M484" s="215"/>
      <c r="N484" s="56"/>
      <c r="O484" s="211">
        <f>IF('Cumulative Cost Share Budget'!L484='Split CS budget (H)'!$L$1,'Cumulative Cost Share Budget'!O484,0)</f>
        <v>0</v>
      </c>
      <c r="P484" s="212">
        <f>IF('Cumulative Cost Share Budget'!L484='Split CS budget (H)'!$L$1,'Cumulative Cost Share Budget'!P484,0)</f>
        <v>0</v>
      </c>
      <c r="Q484" s="61">
        <f>IF('Cumulative Cost Share Budget'!L484='Split CS budget (H)'!$L$1,'Cumulative Cost Share Budget'!Q484,0)</f>
        <v>0</v>
      </c>
      <c r="R484" s="211">
        <f>IF('Cumulative Cost Share Budget'!L484='Split CS budget (H)'!$L$1,'Cumulative Cost Share Budget'!R484,0)</f>
        <v>0</v>
      </c>
      <c r="S484" s="61"/>
      <c r="T484" s="59"/>
      <c r="U484" s="323"/>
      <c r="V484" s="323"/>
      <c r="W484" s="323"/>
      <c r="X484" s="323"/>
      <c r="Y484" s="323"/>
      <c r="AA484" s="20"/>
      <c r="AB484" s="20"/>
      <c r="AC484" s="20"/>
      <c r="AD484" s="20"/>
      <c r="AE484" s="20"/>
      <c r="AF484" s="20"/>
      <c r="AH484" s="271"/>
      <c r="AI484" s="270"/>
      <c r="AJ484" s="34"/>
      <c r="AK484" s="34"/>
      <c r="AL484" s="34"/>
      <c r="AM484" s="34"/>
      <c r="AN484" s="34"/>
      <c r="AO484" s="34"/>
    </row>
    <row r="485" spans="1:41" hidden="1">
      <c r="A485" s="449"/>
      <c r="B485" s="493">
        <f>IF('Cumulative Cost Share Budget'!L486='Split CS budget (H)'!$L$1,'Cumulative Cost Share Budget'!B485,0)</f>
        <v>0</v>
      </c>
      <c r="C485" s="493">
        <f>IF('Cumulative Cost Share Budget'!L486='Split CS budget (H)'!$L$1,'Cumulative Cost Share Budget'!C485,0)</f>
        <v>0</v>
      </c>
      <c r="D485" s="59" t="s">
        <v>30</v>
      </c>
      <c r="E485" s="52">
        <f>ROUND(E484*$Q$3,0)</f>
        <v>0</v>
      </c>
      <c r="F485" s="52">
        <f t="shared" ref="F485:I485" si="294">ROUND(F484*$Q$3,0)</f>
        <v>0</v>
      </c>
      <c r="G485" s="52">
        <f t="shared" si="294"/>
        <v>0</v>
      </c>
      <c r="H485" s="52">
        <f t="shared" si="294"/>
        <v>0</v>
      </c>
      <c r="I485" s="52">
        <f t="shared" si="294"/>
        <v>0</v>
      </c>
      <c r="J485" s="158">
        <f>SUM(E485:I485)</f>
        <v>0</v>
      </c>
      <c r="M485" s="215"/>
      <c r="N485" s="56"/>
      <c r="O485" s="211">
        <f>IF('Cumulative Cost Share Budget'!L485='Split CS budget (H)'!$L$1,'Cumulative Cost Share Budget'!O485,0)</f>
        <v>0</v>
      </c>
      <c r="P485" s="212">
        <f>IF('Cumulative Cost Share Budget'!L485='Split CS budget (H)'!$L$1,'Cumulative Cost Share Budget'!P485,0)</f>
        <v>0</v>
      </c>
      <c r="Q485" s="61">
        <f>IF('Cumulative Cost Share Budget'!L485='Split CS budget (H)'!$L$1,'Cumulative Cost Share Budget'!Q485,0)</f>
        <v>0</v>
      </c>
      <c r="R485" s="211">
        <f>IF('Cumulative Cost Share Budget'!L485='Split CS budget (H)'!$L$1,'Cumulative Cost Share Budget'!R485,0)</f>
        <v>0</v>
      </c>
      <c r="S485" s="61"/>
      <c r="T485" s="59"/>
      <c r="U485" s="323"/>
      <c r="V485" s="323"/>
      <c r="W485" s="323"/>
      <c r="X485" s="323"/>
      <c r="Y485" s="323"/>
      <c r="AA485" s="20"/>
      <c r="AB485" s="20"/>
      <c r="AC485" s="20"/>
      <c r="AD485" s="20"/>
      <c r="AE485" s="20"/>
      <c r="AF485" s="20"/>
      <c r="AH485" s="271"/>
      <c r="AI485" s="270"/>
      <c r="AJ485" s="34"/>
      <c r="AK485" s="34"/>
      <c r="AL485" s="34"/>
      <c r="AM485" s="34"/>
      <c r="AN485" s="34"/>
      <c r="AO485" s="34"/>
    </row>
    <row r="486" spans="1:41" ht="15" hidden="1">
      <c r="A486" s="449"/>
      <c r="B486" s="493">
        <f>IF('Cumulative Cost Share Budget'!L487='Split CS budget (H)'!$L$1,'Cumulative Cost Share Budget'!B486,0)</f>
        <v>0</v>
      </c>
      <c r="C486" s="493">
        <f>IF('Cumulative Cost Share Budget'!L487='Split CS budget (H)'!$L$1,'Cumulative Cost Share Budget'!C486,0)</f>
        <v>0</v>
      </c>
      <c r="D486" s="59" t="s">
        <v>29</v>
      </c>
      <c r="E486" s="170">
        <f>ROUND(R$6*E482,0)</f>
        <v>0</v>
      </c>
      <c r="F486" s="170">
        <f t="shared" ref="F486:I486" si="295">ROUND(S$6*F482,0)</f>
        <v>0</v>
      </c>
      <c r="G486" s="170">
        <f t="shared" si="295"/>
        <v>0</v>
      </c>
      <c r="H486" s="170">
        <f t="shared" si="295"/>
        <v>0</v>
      </c>
      <c r="I486" s="170">
        <f t="shared" si="295"/>
        <v>0</v>
      </c>
      <c r="J486" s="167">
        <f>SUM(E486:I486)</f>
        <v>0</v>
      </c>
      <c r="M486" s="215"/>
      <c r="N486" s="56"/>
      <c r="O486" s="211">
        <f>IF('Cumulative Cost Share Budget'!L486='Split CS budget (H)'!$L$1,'Cumulative Cost Share Budget'!O486,0)</f>
        <v>0</v>
      </c>
      <c r="P486" s="212">
        <f>IF('Cumulative Cost Share Budget'!L486='Split CS budget (H)'!$L$1,'Cumulative Cost Share Budget'!P486,0)</f>
        <v>0</v>
      </c>
      <c r="Q486" s="61">
        <f>IF('Cumulative Cost Share Budget'!L486='Split CS budget (H)'!$L$1,'Cumulative Cost Share Budget'!Q486,0)</f>
        <v>0</v>
      </c>
      <c r="R486" s="211">
        <f>IF('Cumulative Cost Share Budget'!L486='Split CS budget (H)'!$L$1,'Cumulative Cost Share Budget'!R486,0)</f>
        <v>0</v>
      </c>
      <c r="S486" s="61"/>
      <c r="T486" s="59"/>
      <c r="U486" s="323"/>
      <c r="V486" s="323"/>
      <c r="W486" s="323"/>
      <c r="X486" s="323"/>
      <c r="Y486" s="323"/>
      <c r="AA486" s="20"/>
      <c r="AB486" s="20"/>
      <c r="AC486" s="20"/>
      <c r="AD486" s="20"/>
      <c r="AE486" s="20"/>
      <c r="AF486" s="20"/>
      <c r="AH486" s="271"/>
      <c r="AI486" s="270"/>
      <c r="AJ486" s="34"/>
      <c r="AK486" s="34"/>
      <c r="AL486" s="34"/>
      <c r="AM486" s="34"/>
      <c r="AN486" s="34"/>
      <c r="AO486" s="34"/>
    </row>
    <row r="487" spans="1:41" hidden="1">
      <c r="A487" s="449"/>
      <c r="D487" s="62" t="s">
        <v>178</v>
      </c>
      <c r="E487" s="171">
        <f>SUM(E485:E486)</f>
        <v>0</v>
      </c>
      <c r="F487" s="171">
        <f t="shared" ref="F487:I487" si="296">SUM(F485:F486)</f>
        <v>0</v>
      </c>
      <c r="G487" s="171">
        <f t="shared" si="296"/>
        <v>0</v>
      </c>
      <c r="H487" s="171">
        <f t="shared" si="296"/>
        <v>0</v>
      </c>
      <c r="I487" s="171">
        <f t="shared" si="296"/>
        <v>0</v>
      </c>
      <c r="J487" s="172">
        <f>SUM(J485:J486)</f>
        <v>0</v>
      </c>
      <c r="M487" s="215"/>
      <c r="N487" s="56"/>
      <c r="O487" s="59"/>
      <c r="P487" s="216"/>
      <c r="Q487" s="61"/>
      <c r="R487" s="59"/>
      <c r="S487" s="61"/>
      <c r="T487" s="59"/>
      <c r="U487" s="325"/>
      <c r="V487" s="326"/>
      <c r="W487" s="324"/>
      <c r="X487" s="324"/>
      <c r="Y487" s="324"/>
      <c r="AA487" s="20"/>
      <c r="AB487" s="20"/>
      <c r="AC487" s="20"/>
      <c r="AD487" s="20"/>
      <c r="AE487" s="20"/>
      <c r="AF487" s="20"/>
      <c r="AH487" s="271"/>
      <c r="AI487" s="270"/>
      <c r="AJ487" s="34"/>
      <c r="AK487" s="34"/>
      <c r="AL487" s="34"/>
      <c r="AM487" s="34"/>
      <c r="AN487" s="34"/>
      <c r="AO487" s="34"/>
    </row>
    <row r="488" spans="1:41" hidden="1">
      <c r="A488" s="449"/>
      <c r="B488" s="491"/>
      <c r="C488" s="482"/>
      <c r="D488" s="59"/>
      <c r="E488" s="16"/>
      <c r="F488" s="16"/>
      <c r="G488" s="16"/>
      <c r="H488" s="16"/>
      <c r="I488" s="16"/>
      <c r="J488" s="25"/>
      <c r="M488" s="215"/>
      <c r="N488" s="56"/>
      <c r="O488" s="33"/>
      <c r="P488" s="56"/>
      <c r="Q488" s="33"/>
      <c r="R488" s="213"/>
      <c r="S488" s="33"/>
      <c r="T488" s="213"/>
      <c r="U488" s="327"/>
      <c r="V488" s="327"/>
      <c r="W488" s="327"/>
      <c r="X488" s="327"/>
      <c r="Y488" s="327"/>
      <c r="AA488" s="20"/>
      <c r="AB488" s="20"/>
      <c r="AC488" s="20"/>
      <c r="AD488" s="20"/>
      <c r="AE488" s="20"/>
      <c r="AF488" s="20"/>
      <c r="AH488" s="271"/>
      <c r="AI488" s="270"/>
      <c r="AJ488" s="34"/>
      <c r="AK488" s="34"/>
      <c r="AL488" s="34"/>
      <c r="AM488" s="34"/>
      <c r="AN488" s="34"/>
      <c r="AO488" s="34"/>
    </row>
    <row r="489" spans="1:41" hidden="1">
      <c r="A489" s="485">
        <f>IF('Cumulative Cost Share Budget'!$L489='Split CS budget (H)'!$L$1,'Cumulative Cost Share Budget'!A489,0)</f>
        <v>0</v>
      </c>
      <c r="B489" s="493">
        <f>IF('Cumulative Cost Share Budget'!L490='Split CS budget (H)'!$L$1,'Cumulative Cost Share Budget'!B489,0)</f>
        <v>0</v>
      </c>
      <c r="C489" s="493">
        <f>IF('Cumulative Cost Share Budget'!L490='Split CS budget (H)'!$L$1,'Cumulative Cost Share Budget'!C489,0)</f>
        <v>0</v>
      </c>
      <c r="D489" s="33" t="s">
        <v>123</v>
      </c>
      <c r="E489" s="76">
        <f>ROUND($P489*$Q489*R489,6)</f>
        <v>0</v>
      </c>
      <c r="F489" s="76">
        <f>ROUND($P490*$Q490*R490,6)</f>
        <v>0</v>
      </c>
      <c r="G489" s="76">
        <f>ROUND($P491*$Q491*R491,6)</f>
        <v>0</v>
      </c>
      <c r="H489" s="76">
        <f>ROUND($P492*$Q492*R492,6)</f>
        <v>0</v>
      </c>
      <c r="I489" s="76">
        <f>ROUND($P493*$Q493*R493,6)</f>
        <v>0</v>
      </c>
      <c r="J489" s="25"/>
      <c r="M489" s="133">
        <f>IF('Cumulative Cost Share Budget'!L489='Split CS budget (H)'!$L$1,'Cumulative Cost Share Budget'!M489,0)</f>
        <v>0</v>
      </c>
      <c r="N489" s="214">
        <f>IF('Cumulative Cost Share Budget'!L489='Split CS budget (H)'!$L$1,'Cumulative Cost Share Budget'!N489,0)</f>
        <v>0</v>
      </c>
      <c r="O489" s="211">
        <f>IF('Cumulative Cost Share Budget'!L489='Split CS budget (H)'!$L$1,'Cumulative Cost Share Budget'!O489,0)</f>
        <v>0</v>
      </c>
      <c r="P489" s="212">
        <f>IF('Cumulative Cost Share Budget'!L489='Split CS budget (H)'!$L$1,'Cumulative Cost Share Budget'!P489,0)</f>
        <v>0</v>
      </c>
      <c r="Q489" s="61">
        <f>IF('Cumulative Cost Share Budget'!L489='Split CS budget (H)'!$L$1,'Cumulative Cost Share Budget'!Q489,0)</f>
        <v>0</v>
      </c>
      <c r="R489" s="211">
        <f>IF('Cumulative Cost Share Budget'!L489='Split CS budget (H)'!$L$1,'Cumulative Cost Share Budget'!R489,0)</f>
        <v>0</v>
      </c>
      <c r="S489" s="61"/>
      <c r="T489" s="59"/>
      <c r="U489" s="323">
        <f>IFERROR((E492+E493)/E491,0)</f>
        <v>0</v>
      </c>
      <c r="V489" s="323">
        <f t="shared" ref="V489:Y489" si="297">IFERROR((F492+F493)/F491,0)</f>
        <v>0</v>
      </c>
      <c r="W489" s="323">
        <f t="shared" si="297"/>
        <v>0</v>
      </c>
      <c r="X489" s="323">
        <f t="shared" si="297"/>
        <v>0</v>
      </c>
      <c r="Y489" s="323">
        <f t="shared" si="297"/>
        <v>0</v>
      </c>
      <c r="Z489" s="267"/>
      <c r="AA489" s="20"/>
      <c r="AB489" s="20"/>
      <c r="AC489" s="20"/>
      <c r="AD489" s="20"/>
      <c r="AE489" s="20"/>
      <c r="AF489" s="20"/>
      <c r="AH489" s="269"/>
      <c r="AI489" s="270"/>
      <c r="AJ489" s="34"/>
      <c r="AK489" s="34"/>
      <c r="AL489" s="34"/>
      <c r="AM489" s="34"/>
      <c r="AN489" s="34"/>
      <c r="AO489" s="34"/>
    </row>
    <row r="490" spans="1:41" hidden="1">
      <c r="A490" s="733">
        <f>IF('Cumulative Cost Share Budget'!$L490='Split CS budget (H)'!$L$1,'Cumulative Cost Share Budget'!A490,0)</f>
        <v>0</v>
      </c>
      <c r="B490" s="493">
        <f>IF('Cumulative Cost Share Budget'!L491='Split CS budget (H)'!$L$1,'Cumulative Cost Share Budget'!B490,0)</f>
        <v>0</v>
      </c>
      <c r="C490" s="493">
        <f>IF('Cumulative Cost Share Budget'!L491='Split CS budget (H)'!$L$1,'Cumulative Cost Share Budget'!C490,0)</f>
        <v>0</v>
      </c>
      <c r="D490" s="33" t="s">
        <v>179</v>
      </c>
      <c r="E490" s="21">
        <f>R489</f>
        <v>0</v>
      </c>
      <c r="F490" s="21">
        <f>R490</f>
        <v>0</v>
      </c>
      <c r="G490" s="21">
        <f>R491</f>
        <v>0</v>
      </c>
      <c r="H490" s="21">
        <f>R492</f>
        <v>0</v>
      </c>
      <c r="I490" s="21">
        <f>R493</f>
        <v>0</v>
      </c>
      <c r="J490" s="25"/>
      <c r="M490" s="215"/>
      <c r="N490" s="214"/>
      <c r="O490" s="211">
        <f>IF('Cumulative Cost Share Budget'!L490='Split CS budget (H)'!$L$1,'Cumulative Cost Share Budget'!O490,0)</f>
        <v>0</v>
      </c>
      <c r="P490" s="212">
        <f>IF('Cumulative Cost Share Budget'!L490='Split CS budget (H)'!$L$1,'Cumulative Cost Share Budget'!P490,0)</f>
        <v>0</v>
      </c>
      <c r="Q490" s="61">
        <f>IF('Cumulative Cost Share Budget'!L490='Split CS budget (H)'!$L$1,'Cumulative Cost Share Budget'!Q490,0)</f>
        <v>0</v>
      </c>
      <c r="R490" s="211">
        <f>IF('Cumulative Cost Share Budget'!L490='Split CS budget (H)'!$L$1,'Cumulative Cost Share Budget'!R490,0)</f>
        <v>0</v>
      </c>
      <c r="S490" s="61"/>
      <c r="T490" s="59"/>
      <c r="U490" s="323"/>
      <c r="V490" s="323"/>
      <c r="W490" s="323"/>
      <c r="X490" s="323"/>
      <c r="Y490" s="323"/>
      <c r="Z490" s="267"/>
      <c r="AA490" s="20"/>
      <c r="AB490" s="20"/>
      <c r="AC490" s="20"/>
      <c r="AD490" s="20"/>
      <c r="AE490" s="20"/>
      <c r="AF490" s="20"/>
      <c r="AH490" s="269"/>
      <c r="AI490" s="270"/>
      <c r="AJ490" s="34"/>
      <c r="AK490" s="34"/>
      <c r="AL490" s="34"/>
      <c r="AM490" s="34"/>
      <c r="AN490" s="34"/>
      <c r="AO490" s="34"/>
    </row>
    <row r="491" spans="1:41" hidden="1">
      <c r="A491" s="449"/>
      <c r="B491" s="493">
        <f>IF('Cumulative Cost Share Budget'!L492='Split CS budget (H)'!$L$1,'Cumulative Cost Share Budget'!B491,0)</f>
        <v>0</v>
      </c>
      <c r="C491" s="493">
        <f>IF('Cumulative Cost Share Budget'!L492='Split CS budget (H)'!$L$1,'Cumulative Cost Share Budget'!C491,0)</f>
        <v>0</v>
      </c>
      <c r="D491" s="59" t="s">
        <v>15</v>
      </c>
      <c r="E491" s="52">
        <f>ROUND(N489*E489*O489,0)</f>
        <v>0</v>
      </c>
      <c r="F491" s="52">
        <f>ROUND(N489*F489*O489*O490,0)</f>
        <v>0</v>
      </c>
      <c r="G491" s="52">
        <f>ROUND(N489*G489*O489*O490*O491,0)</f>
        <v>0</v>
      </c>
      <c r="H491" s="52">
        <f>ROUND(N489*H489*O489*O490*O491*O492,0)</f>
        <v>0</v>
      </c>
      <c r="I491" s="52">
        <f>ROUND(N489*I489*O489*O490*O491*O492*O493,0)</f>
        <v>0</v>
      </c>
      <c r="J491" s="158">
        <f>SUM(E491:I491)</f>
        <v>0</v>
      </c>
      <c r="M491" s="215"/>
      <c r="N491" s="56"/>
      <c r="O491" s="211">
        <f>IF('Cumulative Cost Share Budget'!L491='Split CS budget (H)'!$L$1,'Cumulative Cost Share Budget'!O491,0)</f>
        <v>0</v>
      </c>
      <c r="P491" s="212">
        <f>IF('Cumulative Cost Share Budget'!L491='Split CS budget (H)'!$L$1,'Cumulative Cost Share Budget'!P491,0)</f>
        <v>0</v>
      </c>
      <c r="Q491" s="61">
        <f>IF('Cumulative Cost Share Budget'!L491='Split CS budget (H)'!$L$1,'Cumulative Cost Share Budget'!Q491,0)</f>
        <v>0</v>
      </c>
      <c r="R491" s="211">
        <f>IF('Cumulative Cost Share Budget'!L491='Split CS budget (H)'!$L$1,'Cumulative Cost Share Budget'!R491,0)</f>
        <v>0</v>
      </c>
      <c r="S491" s="61"/>
      <c r="T491" s="59"/>
      <c r="U491" s="323"/>
      <c r="V491" s="323"/>
      <c r="W491" s="323"/>
      <c r="X491" s="323"/>
      <c r="Y491" s="323"/>
      <c r="AA491" s="20"/>
      <c r="AB491" s="20"/>
      <c r="AC491" s="20"/>
      <c r="AD491" s="20"/>
      <c r="AE491" s="20"/>
      <c r="AF491" s="20"/>
      <c r="AH491" s="269"/>
      <c r="AI491" s="270"/>
      <c r="AJ491" s="34"/>
      <c r="AK491" s="34"/>
      <c r="AL491" s="34"/>
      <c r="AM491" s="34"/>
      <c r="AN491" s="34"/>
      <c r="AO491" s="34"/>
    </row>
    <row r="492" spans="1:41" hidden="1">
      <c r="A492" s="449"/>
      <c r="B492" s="493">
        <f>IF('Cumulative Cost Share Budget'!L493='Split CS budget (H)'!$L$1,'Cumulative Cost Share Budget'!B492,0)</f>
        <v>0</v>
      </c>
      <c r="C492" s="493">
        <f>IF('Cumulative Cost Share Budget'!L493='Split CS budget (H)'!$L$1,'Cumulative Cost Share Budget'!C492,0)</f>
        <v>0</v>
      </c>
      <c r="D492" s="59" t="s">
        <v>30</v>
      </c>
      <c r="E492" s="52">
        <f>ROUND(E491*$Q$3,0)</f>
        <v>0</v>
      </c>
      <c r="F492" s="52">
        <f t="shared" ref="F492:I492" si="298">ROUND(F491*$Q$3,0)</f>
        <v>0</v>
      </c>
      <c r="G492" s="52">
        <f t="shared" si="298"/>
        <v>0</v>
      </c>
      <c r="H492" s="52">
        <f t="shared" si="298"/>
        <v>0</v>
      </c>
      <c r="I492" s="52">
        <f t="shared" si="298"/>
        <v>0</v>
      </c>
      <c r="J492" s="158">
        <f>SUM(E492:I492)</f>
        <v>0</v>
      </c>
      <c r="M492" s="215"/>
      <c r="N492" s="56"/>
      <c r="O492" s="211">
        <f>IF('Cumulative Cost Share Budget'!L492='Split CS budget (H)'!$L$1,'Cumulative Cost Share Budget'!O492,0)</f>
        <v>0</v>
      </c>
      <c r="P492" s="212">
        <f>IF('Cumulative Cost Share Budget'!L492='Split CS budget (H)'!$L$1,'Cumulative Cost Share Budget'!P492,0)</f>
        <v>0</v>
      </c>
      <c r="Q492" s="61">
        <f>IF('Cumulative Cost Share Budget'!L492='Split CS budget (H)'!$L$1,'Cumulative Cost Share Budget'!Q492,0)</f>
        <v>0</v>
      </c>
      <c r="R492" s="211">
        <f>IF('Cumulative Cost Share Budget'!L492='Split CS budget (H)'!$L$1,'Cumulative Cost Share Budget'!R492,0)</f>
        <v>0</v>
      </c>
      <c r="S492" s="61"/>
      <c r="T492" s="59"/>
      <c r="U492" s="323"/>
      <c r="V492" s="323"/>
      <c r="W492" s="323"/>
      <c r="X492" s="323"/>
      <c r="Y492" s="323"/>
      <c r="AA492" s="20"/>
      <c r="AB492" s="20"/>
      <c r="AC492" s="20"/>
      <c r="AD492" s="20"/>
      <c r="AE492" s="20"/>
      <c r="AF492" s="20"/>
      <c r="AH492" s="269"/>
      <c r="AI492" s="270"/>
      <c r="AJ492" s="34"/>
      <c r="AK492" s="34"/>
      <c r="AL492" s="34"/>
      <c r="AM492" s="34"/>
      <c r="AN492" s="34"/>
      <c r="AO492" s="34"/>
    </row>
    <row r="493" spans="1:41" ht="15" hidden="1">
      <c r="A493" s="449"/>
      <c r="B493" s="493">
        <f>IF('Cumulative Cost Share Budget'!L494='Split CS budget (H)'!$L$1,'Cumulative Cost Share Budget'!B493,0)</f>
        <v>0</v>
      </c>
      <c r="C493" s="493">
        <f>IF('Cumulative Cost Share Budget'!L494='Split CS budget (H)'!$L$1,'Cumulative Cost Share Budget'!C493,0)</f>
        <v>0</v>
      </c>
      <c r="D493" s="59" t="s">
        <v>29</v>
      </c>
      <c r="E493" s="170">
        <f>ROUND(R$6*E489,0)</f>
        <v>0</v>
      </c>
      <c r="F493" s="170">
        <f t="shared" ref="F493:I493" si="299">ROUND(S$6*F489,0)</f>
        <v>0</v>
      </c>
      <c r="G493" s="170">
        <f t="shared" si="299"/>
        <v>0</v>
      </c>
      <c r="H493" s="170">
        <f t="shared" si="299"/>
        <v>0</v>
      </c>
      <c r="I493" s="170">
        <f t="shared" si="299"/>
        <v>0</v>
      </c>
      <c r="J493" s="167">
        <f>SUM(E493:I493)</f>
        <v>0</v>
      </c>
      <c r="M493" s="215"/>
      <c r="N493" s="56"/>
      <c r="O493" s="211">
        <f>IF('Cumulative Cost Share Budget'!L493='Split CS budget (H)'!$L$1,'Cumulative Cost Share Budget'!O493,0)</f>
        <v>0</v>
      </c>
      <c r="P493" s="212">
        <f>IF('Cumulative Cost Share Budget'!L493='Split CS budget (H)'!$L$1,'Cumulative Cost Share Budget'!P493,0)</f>
        <v>0</v>
      </c>
      <c r="Q493" s="61">
        <f>IF('Cumulative Cost Share Budget'!L493='Split CS budget (H)'!$L$1,'Cumulative Cost Share Budget'!Q493,0)</f>
        <v>0</v>
      </c>
      <c r="R493" s="211">
        <f>IF('Cumulative Cost Share Budget'!L493='Split CS budget (H)'!$L$1,'Cumulative Cost Share Budget'!R493,0)</f>
        <v>0</v>
      </c>
      <c r="S493" s="61"/>
      <c r="T493" s="59"/>
      <c r="U493" s="323"/>
      <c r="V493" s="323"/>
      <c r="W493" s="323"/>
      <c r="X493" s="323"/>
      <c r="Y493" s="323"/>
      <c r="AA493" s="20"/>
      <c r="AB493" s="20"/>
      <c r="AC493" s="20"/>
      <c r="AD493" s="20"/>
      <c r="AE493" s="20"/>
      <c r="AF493" s="20"/>
      <c r="AH493" s="269"/>
      <c r="AI493" s="270"/>
      <c r="AJ493" s="34"/>
      <c r="AK493" s="34"/>
      <c r="AL493" s="34"/>
      <c r="AM493" s="34"/>
      <c r="AN493" s="34"/>
      <c r="AO493" s="34"/>
    </row>
    <row r="494" spans="1:41" hidden="1">
      <c r="A494" s="449"/>
      <c r="D494" s="62" t="s">
        <v>178</v>
      </c>
      <c r="E494" s="171">
        <f>SUM(E492:E493)</f>
        <v>0</v>
      </c>
      <c r="F494" s="171">
        <f t="shared" ref="F494:I494" si="300">SUM(F492:F493)</f>
        <v>0</v>
      </c>
      <c r="G494" s="171">
        <f t="shared" si="300"/>
        <v>0</v>
      </c>
      <c r="H494" s="171">
        <f t="shared" si="300"/>
        <v>0</v>
      </c>
      <c r="I494" s="171">
        <f t="shared" si="300"/>
        <v>0</v>
      </c>
      <c r="J494" s="172">
        <f>SUM(J492:J493)</f>
        <v>0</v>
      </c>
      <c r="M494" s="215"/>
      <c r="N494" s="56"/>
      <c r="O494" s="59"/>
      <c r="P494" s="216"/>
      <c r="Q494" s="61"/>
      <c r="R494" s="59"/>
      <c r="S494" s="61"/>
      <c r="T494" s="59"/>
      <c r="U494" s="325"/>
      <c r="V494" s="326"/>
      <c r="W494" s="324"/>
      <c r="X494" s="324"/>
      <c r="Y494" s="324"/>
      <c r="AA494" s="20"/>
      <c r="AB494" s="20"/>
      <c r="AC494" s="20"/>
      <c r="AD494" s="20"/>
      <c r="AE494" s="20"/>
      <c r="AF494" s="20"/>
      <c r="AH494" s="269"/>
      <c r="AI494" s="270"/>
      <c r="AJ494" s="34"/>
      <c r="AK494" s="34"/>
      <c r="AL494" s="34"/>
      <c r="AM494" s="34"/>
      <c r="AN494" s="34"/>
      <c r="AO494" s="34"/>
    </row>
    <row r="495" spans="1:41" hidden="1">
      <c r="A495" s="449"/>
      <c r="B495" s="491"/>
      <c r="C495" s="482"/>
      <c r="D495" s="59"/>
      <c r="E495" s="20"/>
      <c r="F495" s="20"/>
      <c r="G495" s="20"/>
      <c r="H495" s="20"/>
      <c r="I495" s="20"/>
      <c r="J495" s="109"/>
      <c r="M495" s="215"/>
      <c r="N495" s="56"/>
      <c r="O495" s="33"/>
      <c r="P495" s="56"/>
      <c r="Q495" s="33"/>
      <c r="R495" s="213"/>
      <c r="S495" s="33"/>
      <c r="T495" s="213"/>
      <c r="U495" s="327"/>
      <c r="V495" s="327"/>
      <c r="W495" s="327"/>
      <c r="X495" s="327"/>
      <c r="Y495" s="327"/>
      <c r="AA495" s="20"/>
      <c r="AB495" s="20"/>
      <c r="AC495" s="20"/>
      <c r="AD495" s="20"/>
      <c r="AE495" s="20"/>
      <c r="AF495" s="20"/>
      <c r="AH495" s="269"/>
      <c r="AI495" s="270"/>
      <c r="AJ495" s="34"/>
      <c r="AK495" s="34"/>
      <c r="AL495" s="34"/>
      <c r="AM495" s="34"/>
      <c r="AN495" s="34"/>
      <c r="AO495" s="34"/>
    </row>
    <row r="496" spans="1:41" hidden="1">
      <c r="A496" s="485">
        <f>IF('Cumulative Cost Share Budget'!$L496='Split CS budget (H)'!$L$1,'Cumulative Cost Share Budget'!A496,0)</f>
        <v>0</v>
      </c>
      <c r="B496" s="493">
        <f>IF('Cumulative Cost Share Budget'!L497='Split CS budget (H)'!$L$1,'Cumulative Cost Share Budget'!B496,0)</f>
        <v>0</v>
      </c>
      <c r="C496" s="493">
        <f>IF('Cumulative Cost Share Budget'!L497='Split CS budget (H)'!$L$1,'Cumulative Cost Share Budget'!C496,0)</f>
        <v>0</v>
      </c>
      <c r="D496" s="33" t="s">
        <v>123</v>
      </c>
      <c r="E496" s="76">
        <f>ROUND($P496*$Q496*R496,6)</f>
        <v>0</v>
      </c>
      <c r="F496" s="76">
        <f>ROUND($P497*$Q497*R497,6)</f>
        <v>0</v>
      </c>
      <c r="G496" s="76">
        <f>ROUND($P498*$Q498*R498,6)</f>
        <v>0</v>
      </c>
      <c r="H496" s="76">
        <f>ROUND($P499*$Q499*R499,6)</f>
        <v>0</v>
      </c>
      <c r="I496" s="76">
        <f>ROUND($P500*$Q500*R500,6)</f>
        <v>0</v>
      </c>
      <c r="J496" s="25"/>
      <c r="M496" s="133">
        <f>IF('Cumulative Cost Share Budget'!L496='Split CS budget (H)'!$L$1,'Cumulative Cost Share Budget'!M496,0)</f>
        <v>0</v>
      </c>
      <c r="N496" s="214">
        <f>IF('Cumulative Cost Share Budget'!L496='Split CS budget (H)'!$L$1,'Cumulative Cost Share Budget'!N496,0)</f>
        <v>0</v>
      </c>
      <c r="O496" s="211">
        <f>IF('Cumulative Cost Share Budget'!L496='Split CS budget (H)'!$L$1,'Cumulative Cost Share Budget'!O496,0)</f>
        <v>0</v>
      </c>
      <c r="P496" s="212">
        <f>IF('Cumulative Cost Share Budget'!L496='Split CS budget (H)'!$L$1,'Cumulative Cost Share Budget'!P496,0)</f>
        <v>0</v>
      </c>
      <c r="Q496" s="61">
        <f>IF('Cumulative Cost Share Budget'!L496='Split CS budget (H)'!$L$1,'Cumulative Cost Share Budget'!Q496,0)</f>
        <v>0</v>
      </c>
      <c r="R496" s="211">
        <f>IF('Cumulative Cost Share Budget'!L496='Split CS budget (H)'!$L$1,'Cumulative Cost Share Budget'!R496,0)</f>
        <v>0</v>
      </c>
      <c r="S496" s="61"/>
      <c r="T496" s="59"/>
      <c r="U496" s="323">
        <f>IFERROR((E499+E500)/E498,0)</f>
        <v>0</v>
      </c>
      <c r="V496" s="323">
        <f t="shared" ref="V496:Y496" si="301">IFERROR((F499+F500)/F498,0)</f>
        <v>0</v>
      </c>
      <c r="W496" s="323">
        <f t="shared" si="301"/>
        <v>0</v>
      </c>
      <c r="X496" s="323">
        <f t="shared" si="301"/>
        <v>0</v>
      </c>
      <c r="Y496" s="323">
        <f t="shared" si="301"/>
        <v>0</v>
      </c>
      <c r="Z496" s="267"/>
      <c r="AA496" s="20"/>
      <c r="AB496" s="20"/>
      <c r="AC496" s="20"/>
      <c r="AD496" s="20"/>
      <c r="AE496" s="20"/>
      <c r="AF496" s="20"/>
      <c r="AH496" s="269"/>
      <c r="AI496" s="270"/>
      <c r="AJ496" s="34"/>
      <c r="AK496" s="34"/>
      <c r="AL496" s="34"/>
      <c r="AM496" s="34"/>
      <c r="AN496" s="34"/>
      <c r="AO496" s="34"/>
    </row>
    <row r="497" spans="1:41" hidden="1">
      <c r="A497" s="733">
        <f>IF('Cumulative Cost Share Budget'!$L497='Split CS budget (H)'!$L$1,'Cumulative Cost Share Budget'!A497,0)</f>
        <v>0</v>
      </c>
      <c r="B497" s="493">
        <f>IF('Cumulative Cost Share Budget'!L498='Split CS budget (H)'!$L$1,'Cumulative Cost Share Budget'!B497,0)</f>
        <v>0</v>
      </c>
      <c r="C497" s="493">
        <f>IF('Cumulative Cost Share Budget'!L498='Split CS budget (H)'!$L$1,'Cumulative Cost Share Budget'!C497,0)</f>
        <v>0</v>
      </c>
      <c r="D497" s="33" t="s">
        <v>179</v>
      </c>
      <c r="E497" s="21">
        <f>R496</f>
        <v>0</v>
      </c>
      <c r="F497" s="21">
        <f>R497</f>
        <v>0</v>
      </c>
      <c r="G497" s="21">
        <f>R498</f>
        <v>0</v>
      </c>
      <c r="H497" s="21">
        <f>R499</f>
        <v>0</v>
      </c>
      <c r="I497" s="21">
        <f>R500</f>
        <v>0</v>
      </c>
      <c r="J497" s="25"/>
      <c r="M497" s="215"/>
      <c r="N497" s="214"/>
      <c r="O497" s="211">
        <f>IF('Cumulative Cost Share Budget'!L497='Split CS budget (H)'!$L$1,'Cumulative Cost Share Budget'!O497,0)</f>
        <v>0</v>
      </c>
      <c r="P497" s="212">
        <f>IF('Cumulative Cost Share Budget'!L497='Split CS budget (H)'!$L$1,'Cumulative Cost Share Budget'!P497,0)</f>
        <v>0</v>
      </c>
      <c r="Q497" s="61">
        <f>IF('Cumulative Cost Share Budget'!L497='Split CS budget (H)'!$L$1,'Cumulative Cost Share Budget'!Q497,0)</f>
        <v>0</v>
      </c>
      <c r="R497" s="211">
        <f>IF('Cumulative Cost Share Budget'!L497='Split CS budget (H)'!$L$1,'Cumulative Cost Share Budget'!R497,0)</f>
        <v>0</v>
      </c>
      <c r="S497" s="61"/>
      <c r="T497" s="59"/>
      <c r="U497" s="323"/>
      <c r="V497" s="323"/>
      <c r="W497" s="323"/>
      <c r="X497" s="323"/>
      <c r="Y497" s="323"/>
      <c r="Z497" s="267"/>
      <c r="AA497" s="20"/>
      <c r="AB497" s="20"/>
      <c r="AC497" s="20"/>
      <c r="AD497" s="20"/>
      <c r="AE497" s="20"/>
      <c r="AF497" s="20"/>
      <c r="AH497" s="269"/>
      <c r="AI497" s="270"/>
      <c r="AJ497" s="34"/>
      <c r="AK497" s="34"/>
      <c r="AL497" s="34"/>
      <c r="AM497" s="34"/>
      <c r="AN497" s="34"/>
      <c r="AO497" s="34"/>
    </row>
    <row r="498" spans="1:41" hidden="1">
      <c r="A498" s="449"/>
      <c r="B498" s="493">
        <f>IF('Cumulative Cost Share Budget'!L499='Split CS budget (H)'!$L$1,'Cumulative Cost Share Budget'!B498,0)</f>
        <v>0</v>
      </c>
      <c r="C498" s="493">
        <f>IF('Cumulative Cost Share Budget'!L499='Split CS budget (H)'!$L$1,'Cumulative Cost Share Budget'!C498,0)</f>
        <v>0</v>
      </c>
      <c r="D498" s="59" t="s">
        <v>15</v>
      </c>
      <c r="E498" s="52">
        <f>ROUND(N496*E496*O496,0)</f>
        <v>0</v>
      </c>
      <c r="F498" s="52">
        <f>ROUND(N496*F496*O496*O497,0)</f>
        <v>0</v>
      </c>
      <c r="G498" s="52">
        <f>ROUND(N496*G496*O496*O497*O498,0)</f>
        <v>0</v>
      </c>
      <c r="H498" s="52">
        <f>ROUND(N496*H496*O496*O497*O498*O499,0)</f>
        <v>0</v>
      </c>
      <c r="I498" s="52">
        <f>ROUND(N496*I496*O496*O497*O498*O499*O500,0)</f>
        <v>0</v>
      </c>
      <c r="J498" s="158">
        <f>SUM(E498:I498)</f>
        <v>0</v>
      </c>
      <c r="M498" s="215"/>
      <c r="N498" s="56"/>
      <c r="O498" s="211">
        <f>IF('Cumulative Cost Share Budget'!L498='Split CS budget (H)'!$L$1,'Cumulative Cost Share Budget'!O498,0)</f>
        <v>0</v>
      </c>
      <c r="P498" s="212">
        <f>IF('Cumulative Cost Share Budget'!L498='Split CS budget (H)'!$L$1,'Cumulative Cost Share Budget'!P498,0)</f>
        <v>0</v>
      </c>
      <c r="Q498" s="61">
        <f>IF('Cumulative Cost Share Budget'!L498='Split CS budget (H)'!$L$1,'Cumulative Cost Share Budget'!Q498,0)</f>
        <v>0</v>
      </c>
      <c r="R498" s="211">
        <f>IF('Cumulative Cost Share Budget'!L498='Split CS budget (H)'!$L$1,'Cumulative Cost Share Budget'!R498,0)</f>
        <v>0</v>
      </c>
      <c r="S498" s="61"/>
      <c r="T498" s="59"/>
      <c r="U498" s="323"/>
      <c r="V498" s="323"/>
      <c r="W498" s="323"/>
      <c r="X498" s="323"/>
      <c r="Y498" s="323"/>
      <c r="AA498" s="20"/>
      <c r="AB498" s="20"/>
      <c r="AC498" s="20"/>
      <c r="AD498" s="20"/>
      <c r="AE498" s="20"/>
      <c r="AF498" s="20"/>
      <c r="AH498" s="269"/>
      <c r="AI498" s="270"/>
      <c r="AJ498" s="34"/>
      <c r="AK498" s="34"/>
      <c r="AL498" s="34"/>
      <c r="AM498" s="34"/>
      <c r="AN498" s="34"/>
      <c r="AO498" s="34"/>
    </row>
    <row r="499" spans="1:41" hidden="1">
      <c r="A499" s="449"/>
      <c r="B499" s="493">
        <f>IF('Cumulative Cost Share Budget'!L500='Split CS budget (H)'!$L$1,'Cumulative Cost Share Budget'!B499,0)</f>
        <v>0</v>
      </c>
      <c r="C499" s="493">
        <f>IF('Cumulative Cost Share Budget'!L500='Split CS budget (H)'!$L$1,'Cumulative Cost Share Budget'!C499,0)</f>
        <v>0</v>
      </c>
      <c r="D499" s="59" t="s">
        <v>30</v>
      </c>
      <c r="E499" s="52">
        <f>ROUND(E498*$Q$3,0)</f>
        <v>0</v>
      </c>
      <c r="F499" s="52">
        <f t="shared" ref="F499:I499" si="302">ROUND(F498*$Q$3,0)</f>
        <v>0</v>
      </c>
      <c r="G499" s="52">
        <f t="shared" si="302"/>
        <v>0</v>
      </c>
      <c r="H499" s="52">
        <f t="shared" si="302"/>
        <v>0</v>
      </c>
      <c r="I499" s="52">
        <f t="shared" si="302"/>
        <v>0</v>
      </c>
      <c r="J499" s="158">
        <f>SUM(E499:I499)</f>
        <v>0</v>
      </c>
      <c r="M499" s="215"/>
      <c r="N499" s="56"/>
      <c r="O499" s="211">
        <f>IF('Cumulative Cost Share Budget'!L499='Split CS budget (H)'!$L$1,'Cumulative Cost Share Budget'!O499,0)</f>
        <v>0</v>
      </c>
      <c r="P499" s="212">
        <f>IF('Cumulative Cost Share Budget'!L499='Split CS budget (H)'!$L$1,'Cumulative Cost Share Budget'!P499,0)</f>
        <v>0</v>
      </c>
      <c r="Q499" s="61">
        <f>IF('Cumulative Cost Share Budget'!L499='Split CS budget (H)'!$L$1,'Cumulative Cost Share Budget'!Q499,0)</f>
        <v>0</v>
      </c>
      <c r="R499" s="211">
        <f>IF('Cumulative Cost Share Budget'!L499='Split CS budget (H)'!$L$1,'Cumulative Cost Share Budget'!R499,0)</f>
        <v>0</v>
      </c>
      <c r="S499" s="61"/>
      <c r="T499" s="59"/>
      <c r="U499" s="323"/>
      <c r="V499" s="323"/>
      <c r="W499" s="323"/>
      <c r="X499" s="323"/>
      <c r="Y499" s="323"/>
      <c r="AA499" s="20"/>
      <c r="AB499" s="20"/>
      <c r="AC499" s="20"/>
      <c r="AD499" s="20"/>
      <c r="AE499" s="20"/>
      <c r="AF499" s="20"/>
      <c r="AH499" s="269"/>
      <c r="AI499" s="270"/>
      <c r="AJ499" s="34"/>
      <c r="AK499" s="34"/>
      <c r="AL499" s="34"/>
      <c r="AM499" s="34"/>
      <c r="AN499" s="34"/>
      <c r="AO499" s="34"/>
    </row>
    <row r="500" spans="1:41" ht="15" hidden="1">
      <c r="A500" s="449"/>
      <c r="B500" s="493">
        <f>IF('Cumulative Cost Share Budget'!L501='Split CS budget (H)'!$L$1,'Cumulative Cost Share Budget'!B500,0)</f>
        <v>0</v>
      </c>
      <c r="C500" s="493">
        <f>IF('Cumulative Cost Share Budget'!L501='Split CS budget (H)'!$L$1,'Cumulative Cost Share Budget'!C500,0)</f>
        <v>0</v>
      </c>
      <c r="D500" s="59" t="s">
        <v>29</v>
      </c>
      <c r="E500" s="170">
        <f>ROUND(R$6*E496,0)</f>
        <v>0</v>
      </c>
      <c r="F500" s="170">
        <f t="shared" ref="F500:I500" si="303">ROUND(S$6*F496,0)</f>
        <v>0</v>
      </c>
      <c r="G500" s="170">
        <f t="shared" si="303"/>
        <v>0</v>
      </c>
      <c r="H500" s="170">
        <f t="shared" si="303"/>
        <v>0</v>
      </c>
      <c r="I500" s="170">
        <f t="shared" si="303"/>
        <v>0</v>
      </c>
      <c r="J500" s="167">
        <f>SUM(E500:I500)</f>
        <v>0</v>
      </c>
      <c r="M500" s="215"/>
      <c r="N500" s="56"/>
      <c r="O500" s="211">
        <f>IF('Cumulative Cost Share Budget'!L500='Split CS budget (H)'!$L$1,'Cumulative Cost Share Budget'!O500,0)</f>
        <v>0</v>
      </c>
      <c r="P500" s="212">
        <f>IF('Cumulative Cost Share Budget'!L500='Split CS budget (H)'!$L$1,'Cumulative Cost Share Budget'!P500,0)</f>
        <v>0</v>
      </c>
      <c r="Q500" s="61">
        <f>IF('Cumulative Cost Share Budget'!L500='Split CS budget (H)'!$L$1,'Cumulative Cost Share Budget'!Q500,0)</f>
        <v>0</v>
      </c>
      <c r="R500" s="211">
        <f>IF('Cumulative Cost Share Budget'!L500='Split CS budget (H)'!$L$1,'Cumulative Cost Share Budget'!R500,0)</f>
        <v>0</v>
      </c>
      <c r="S500" s="61"/>
      <c r="T500" s="59"/>
      <c r="U500" s="323"/>
      <c r="V500" s="323"/>
      <c r="W500" s="323"/>
      <c r="X500" s="323"/>
      <c r="Y500" s="323"/>
      <c r="AA500" s="20"/>
      <c r="AB500" s="20"/>
      <c r="AC500" s="20"/>
      <c r="AD500" s="20"/>
      <c r="AE500" s="20"/>
      <c r="AF500" s="20"/>
      <c r="AH500" s="269"/>
      <c r="AI500" s="270"/>
      <c r="AJ500" s="34"/>
      <c r="AK500" s="34"/>
      <c r="AL500" s="34"/>
      <c r="AM500" s="34"/>
      <c r="AN500" s="34"/>
      <c r="AO500" s="34"/>
    </row>
    <row r="501" spans="1:41" hidden="1">
      <c r="A501" s="449"/>
      <c r="D501" s="62" t="s">
        <v>178</v>
      </c>
      <c r="E501" s="171">
        <f>SUM(E499:E500)</f>
        <v>0</v>
      </c>
      <c r="F501" s="171">
        <f t="shared" ref="F501:I501" si="304">SUM(F499:F500)</f>
        <v>0</v>
      </c>
      <c r="G501" s="171">
        <f t="shared" si="304"/>
        <v>0</v>
      </c>
      <c r="H501" s="171">
        <f t="shared" si="304"/>
        <v>0</v>
      </c>
      <c r="I501" s="171">
        <f t="shared" si="304"/>
        <v>0</v>
      </c>
      <c r="J501" s="172">
        <f>SUM(J499:J500)</f>
        <v>0</v>
      </c>
      <c r="M501" s="215"/>
      <c r="N501" s="56"/>
      <c r="O501" s="59"/>
      <c r="P501" s="216"/>
      <c r="Q501" s="61"/>
      <c r="R501" s="59"/>
      <c r="S501" s="61"/>
      <c r="T501" s="59"/>
      <c r="U501" s="325"/>
      <c r="V501" s="326"/>
      <c r="W501" s="324"/>
      <c r="X501" s="324"/>
      <c r="Y501" s="324"/>
      <c r="AA501" s="20"/>
      <c r="AB501" s="20"/>
      <c r="AC501" s="20"/>
      <c r="AD501" s="20"/>
      <c r="AE501" s="20"/>
      <c r="AF501" s="20"/>
      <c r="AH501" s="269"/>
      <c r="AI501" s="270"/>
      <c r="AJ501" s="34"/>
      <c r="AK501" s="34"/>
      <c r="AL501" s="34"/>
      <c r="AM501" s="34"/>
      <c r="AN501" s="34"/>
      <c r="AO501" s="34"/>
    </row>
    <row r="502" spans="1:41" hidden="1">
      <c r="A502" s="449"/>
      <c r="B502" s="491"/>
      <c r="C502" s="482"/>
      <c r="D502" s="59"/>
      <c r="E502" s="20"/>
      <c r="F502" s="20"/>
      <c r="G502" s="20"/>
      <c r="H502" s="20"/>
      <c r="I502" s="20"/>
      <c r="J502" s="109"/>
      <c r="M502" s="215"/>
      <c r="N502" s="56"/>
      <c r="O502" s="33"/>
      <c r="P502" s="56"/>
      <c r="Q502" s="33"/>
      <c r="R502" s="213"/>
      <c r="S502" s="33"/>
      <c r="T502" s="213"/>
      <c r="U502" s="327"/>
      <c r="V502" s="327"/>
      <c r="W502" s="327"/>
      <c r="X502" s="327"/>
      <c r="Y502" s="327"/>
      <c r="AA502" s="20"/>
      <c r="AB502" s="20"/>
      <c r="AC502" s="20"/>
      <c r="AD502" s="20"/>
      <c r="AE502" s="20"/>
      <c r="AF502" s="20"/>
      <c r="AH502" s="269"/>
      <c r="AI502" s="270"/>
      <c r="AJ502" s="34"/>
      <c r="AK502" s="34"/>
      <c r="AL502" s="34"/>
      <c r="AM502" s="34"/>
      <c r="AN502" s="34"/>
      <c r="AO502" s="34"/>
    </row>
    <row r="503" spans="1:41" hidden="1">
      <c r="A503" s="485">
        <f>IF('Cumulative Cost Share Budget'!$L503='Split CS budget (H)'!$L$1,'Cumulative Cost Share Budget'!A503,0)</f>
        <v>0</v>
      </c>
      <c r="B503" s="493">
        <f>IF('Cumulative Cost Share Budget'!L504='Split CS budget (H)'!$L$1,'Cumulative Cost Share Budget'!B503,0)</f>
        <v>0</v>
      </c>
      <c r="C503" s="493">
        <f>IF('Cumulative Cost Share Budget'!L504='Split CS budget (H)'!$L$1,'Cumulative Cost Share Budget'!C503,0)</f>
        <v>0</v>
      </c>
      <c r="D503" s="33" t="s">
        <v>123</v>
      </c>
      <c r="E503" s="76">
        <f>ROUND($P503*$Q503*R503,6)</f>
        <v>0</v>
      </c>
      <c r="F503" s="76">
        <f>ROUND($P504*$Q504*R504,6)</f>
        <v>0</v>
      </c>
      <c r="G503" s="76">
        <f>ROUND($P505*$Q505*R505,6)</f>
        <v>0</v>
      </c>
      <c r="H503" s="76">
        <f>ROUND($P506*$Q506*R506,6)</f>
        <v>0</v>
      </c>
      <c r="I503" s="76">
        <f>ROUND($P507*$Q507*R507,6)</f>
        <v>0</v>
      </c>
      <c r="J503" s="25"/>
      <c r="M503" s="133">
        <f>IF('Cumulative Cost Share Budget'!L503='Split CS budget (H)'!$L$1,'Cumulative Cost Share Budget'!M503,0)</f>
        <v>0</v>
      </c>
      <c r="N503" s="214">
        <f>IF('Cumulative Cost Share Budget'!L503='Split CS budget (H)'!$L$1,'Cumulative Cost Share Budget'!N503,0)</f>
        <v>0</v>
      </c>
      <c r="O503" s="211">
        <f>IF('Cumulative Cost Share Budget'!L503='Split CS budget (H)'!$L$1,'Cumulative Cost Share Budget'!O503,0)</f>
        <v>0</v>
      </c>
      <c r="P503" s="212">
        <f>IF('Cumulative Cost Share Budget'!L503='Split CS budget (H)'!$L$1,'Cumulative Cost Share Budget'!P503,0)</f>
        <v>0</v>
      </c>
      <c r="Q503" s="61">
        <f>IF('Cumulative Cost Share Budget'!L503='Split CS budget (H)'!$L$1,'Cumulative Cost Share Budget'!Q503,0)</f>
        <v>0</v>
      </c>
      <c r="R503" s="211">
        <f>IF('Cumulative Cost Share Budget'!L503='Split CS budget (H)'!$L$1,'Cumulative Cost Share Budget'!R503,0)</f>
        <v>0</v>
      </c>
      <c r="S503" s="61"/>
      <c r="T503" s="59"/>
      <c r="U503" s="323">
        <f>IFERROR((E506+E507)/E505,0)</f>
        <v>0</v>
      </c>
      <c r="V503" s="323">
        <f t="shared" ref="V503:Y503" si="305">IFERROR((F506+F507)/F505,0)</f>
        <v>0</v>
      </c>
      <c r="W503" s="323">
        <f t="shared" si="305"/>
        <v>0</v>
      </c>
      <c r="X503" s="323">
        <f t="shared" si="305"/>
        <v>0</v>
      </c>
      <c r="Y503" s="323">
        <f t="shared" si="305"/>
        <v>0</v>
      </c>
      <c r="Z503" s="267"/>
      <c r="AA503" s="20"/>
      <c r="AB503" s="20"/>
      <c r="AC503" s="20"/>
      <c r="AD503" s="20"/>
      <c r="AE503" s="20"/>
      <c r="AF503" s="20"/>
      <c r="AH503" s="269"/>
      <c r="AI503" s="270"/>
      <c r="AJ503" s="34"/>
      <c r="AK503" s="34"/>
      <c r="AL503" s="34"/>
      <c r="AM503" s="34"/>
      <c r="AN503" s="34"/>
      <c r="AO503" s="34"/>
    </row>
    <row r="504" spans="1:41" hidden="1">
      <c r="A504" s="733">
        <f>IF('Cumulative Cost Share Budget'!$L504='Split CS budget (H)'!$L$1,'Cumulative Cost Share Budget'!A504,0)</f>
        <v>0</v>
      </c>
      <c r="B504" s="493">
        <f>IF('Cumulative Cost Share Budget'!L505='Split CS budget (H)'!$L$1,'Cumulative Cost Share Budget'!B504,0)</f>
        <v>0</v>
      </c>
      <c r="C504" s="493">
        <f>IF('Cumulative Cost Share Budget'!L505='Split CS budget (H)'!$L$1,'Cumulative Cost Share Budget'!C504,0)</f>
        <v>0</v>
      </c>
      <c r="D504" s="33" t="s">
        <v>179</v>
      </c>
      <c r="E504" s="21">
        <f>R503</f>
        <v>0</v>
      </c>
      <c r="F504" s="21">
        <f>R504</f>
        <v>0</v>
      </c>
      <c r="G504" s="21">
        <f>R505</f>
        <v>0</v>
      </c>
      <c r="H504" s="21">
        <f>R506</f>
        <v>0</v>
      </c>
      <c r="I504" s="21">
        <f>R507</f>
        <v>0</v>
      </c>
      <c r="J504" s="25"/>
      <c r="M504" s="215"/>
      <c r="N504" s="214"/>
      <c r="O504" s="211">
        <f>IF('Cumulative Cost Share Budget'!L504='Split CS budget (H)'!$L$1,'Cumulative Cost Share Budget'!O504,0)</f>
        <v>0</v>
      </c>
      <c r="P504" s="212">
        <f>IF('Cumulative Cost Share Budget'!L504='Split CS budget (H)'!$L$1,'Cumulative Cost Share Budget'!P504,0)</f>
        <v>0</v>
      </c>
      <c r="Q504" s="61">
        <f>IF('Cumulative Cost Share Budget'!L504='Split CS budget (H)'!$L$1,'Cumulative Cost Share Budget'!Q504,0)</f>
        <v>0</v>
      </c>
      <c r="R504" s="211">
        <f>IF('Cumulative Cost Share Budget'!L504='Split CS budget (H)'!$L$1,'Cumulative Cost Share Budget'!R504,0)</f>
        <v>0</v>
      </c>
      <c r="S504" s="61"/>
      <c r="T504" s="59"/>
      <c r="U504" s="323"/>
      <c r="V504" s="323"/>
      <c r="W504" s="323"/>
      <c r="X504" s="323"/>
      <c r="Y504" s="323"/>
      <c r="Z504" s="267"/>
      <c r="AA504" s="20"/>
      <c r="AB504" s="20"/>
      <c r="AC504" s="20"/>
      <c r="AD504" s="20"/>
      <c r="AE504" s="20"/>
      <c r="AF504" s="20"/>
      <c r="AH504" s="269"/>
      <c r="AI504" s="270"/>
      <c r="AJ504" s="34"/>
      <c r="AK504" s="34"/>
      <c r="AL504" s="34"/>
      <c r="AM504" s="34"/>
      <c r="AN504" s="34"/>
      <c r="AO504" s="34"/>
    </row>
    <row r="505" spans="1:41" hidden="1">
      <c r="A505" s="449"/>
      <c r="B505" s="493">
        <f>IF('Cumulative Cost Share Budget'!L506='Split CS budget (H)'!$L$1,'Cumulative Cost Share Budget'!B505,0)</f>
        <v>0</v>
      </c>
      <c r="C505" s="493">
        <f>IF('Cumulative Cost Share Budget'!L506='Split CS budget (H)'!$L$1,'Cumulative Cost Share Budget'!C505,0)</f>
        <v>0</v>
      </c>
      <c r="D505" s="59" t="s">
        <v>15</v>
      </c>
      <c r="E505" s="52">
        <f>ROUND(N503*E503*O503,0)</f>
        <v>0</v>
      </c>
      <c r="F505" s="52">
        <f>ROUND(N503*F503*O503*O504,0)</f>
        <v>0</v>
      </c>
      <c r="G505" s="52">
        <f>ROUND(N503*G503*O503*O504*O505,0)</f>
        <v>0</v>
      </c>
      <c r="H505" s="52">
        <f>ROUND(N503*H503*O503*O504*O505*O506,0)</f>
        <v>0</v>
      </c>
      <c r="I505" s="52">
        <f>ROUND(N503*I503*O503*O504*O505*O506*O507,0)</f>
        <v>0</v>
      </c>
      <c r="J505" s="158">
        <f>SUM(E505:I505)</f>
        <v>0</v>
      </c>
      <c r="M505" s="215"/>
      <c r="N505" s="56"/>
      <c r="O505" s="211">
        <f>IF('Cumulative Cost Share Budget'!L505='Split CS budget (H)'!$L$1,'Cumulative Cost Share Budget'!O505,0)</f>
        <v>0</v>
      </c>
      <c r="P505" s="212">
        <f>IF('Cumulative Cost Share Budget'!L505='Split CS budget (H)'!$L$1,'Cumulative Cost Share Budget'!P505,0)</f>
        <v>0</v>
      </c>
      <c r="Q505" s="61">
        <f>IF('Cumulative Cost Share Budget'!L505='Split CS budget (H)'!$L$1,'Cumulative Cost Share Budget'!Q505,0)</f>
        <v>0</v>
      </c>
      <c r="R505" s="211">
        <f>IF('Cumulative Cost Share Budget'!L505='Split CS budget (H)'!$L$1,'Cumulative Cost Share Budget'!R505,0)</f>
        <v>0</v>
      </c>
      <c r="S505" s="61"/>
      <c r="T505" s="59"/>
      <c r="U505" s="323"/>
      <c r="V505" s="323"/>
      <c r="W505" s="323"/>
      <c r="X505" s="323"/>
      <c r="Y505" s="323"/>
      <c r="AA505" s="20"/>
      <c r="AB505" s="20"/>
      <c r="AC505" s="20"/>
      <c r="AD505" s="20"/>
      <c r="AE505" s="20"/>
      <c r="AF505" s="20"/>
      <c r="AH505" s="269"/>
      <c r="AI505" s="270"/>
      <c r="AJ505" s="34"/>
      <c r="AK505" s="34"/>
      <c r="AL505" s="34"/>
      <c r="AM505" s="34"/>
      <c r="AN505" s="34"/>
      <c r="AO505" s="34"/>
    </row>
    <row r="506" spans="1:41" hidden="1">
      <c r="A506" s="449"/>
      <c r="B506" s="493">
        <f>IF('Cumulative Cost Share Budget'!L507='Split CS budget (H)'!$L$1,'Cumulative Cost Share Budget'!B506,0)</f>
        <v>0</v>
      </c>
      <c r="C506" s="493">
        <f>IF('Cumulative Cost Share Budget'!L507='Split CS budget (H)'!$L$1,'Cumulative Cost Share Budget'!C506,0)</f>
        <v>0</v>
      </c>
      <c r="D506" s="59" t="s">
        <v>30</v>
      </c>
      <c r="E506" s="52">
        <f>ROUND(E505*$Q$3,0)</f>
        <v>0</v>
      </c>
      <c r="F506" s="52">
        <f t="shared" ref="F506:I506" si="306">ROUND(F505*$Q$3,0)</f>
        <v>0</v>
      </c>
      <c r="G506" s="52">
        <f t="shared" si="306"/>
        <v>0</v>
      </c>
      <c r="H506" s="52">
        <f t="shared" si="306"/>
        <v>0</v>
      </c>
      <c r="I506" s="52">
        <f t="shared" si="306"/>
        <v>0</v>
      </c>
      <c r="J506" s="158">
        <f>SUM(E506:I506)</f>
        <v>0</v>
      </c>
      <c r="M506" s="215"/>
      <c r="N506" s="56"/>
      <c r="O506" s="211">
        <f>IF('Cumulative Cost Share Budget'!L506='Split CS budget (H)'!$L$1,'Cumulative Cost Share Budget'!O506,0)</f>
        <v>0</v>
      </c>
      <c r="P506" s="212">
        <f>IF('Cumulative Cost Share Budget'!L506='Split CS budget (H)'!$L$1,'Cumulative Cost Share Budget'!P506,0)</f>
        <v>0</v>
      </c>
      <c r="Q506" s="61">
        <f>IF('Cumulative Cost Share Budget'!L506='Split CS budget (H)'!$L$1,'Cumulative Cost Share Budget'!Q506,0)</f>
        <v>0</v>
      </c>
      <c r="R506" s="211">
        <f>IF('Cumulative Cost Share Budget'!L506='Split CS budget (H)'!$L$1,'Cumulative Cost Share Budget'!R506,0)</f>
        <v>0</v>
      </c>
      <c r="S506" s="61"/>
      <c r="T506" s="59"/>
      <c r="U506" s="323"/>
      <c r="V506" s="323"/>
      <c r="W506" s="323"/>
      <c r="X506" s="323"/>
      <c r="Y506" s="323"/>
      <c r="AA506" s="20"/>
      <c r="AB506" s="20"/>
      <c r="AC506" s="20"/>
      <c r="AD506" s="20"/>
      <c r="AE506" s="20"/>
      <c r="AF506" s="20"/>
      <c r="AH506" s="269"/>
      <c r="AI506" s="270"/>
      <c r="AJ506" s="34"/>
      <c r="AK506" s="34"/>
      <c r="AL506" s="34"/>
      <c r="AM506" s="34"/>
      <c r="AN506" s="34"/>
      <c r="AO506" s="34"/>
    </row>
    <row r="507" spans="1:41" ht="15" hidden="1">
      <c r="A507" s="449"/>
      <c r="B507" s="493">
        <f>IF('Cumulative Cost Share Budget'!L508='Split CS budget (H)'!$L$1,'Cumulative Cost Share Budget'!B507,0)</f>
        <v>0</v>
      </c>
      <c r="C507" s="493">
        <f>IF('Cumulative Cost Share Budget'!L508='Split CS budget (H)'!$L$1,'Cumulative Cost Share Budget'!C507,0)</f>
        <v>0</v>
      </c>
      <c r="D507" s="59" t="s">
        <v>29</v>
      </c>
      <c r="E507" s="170">
        <f>ROUND(R$6*E503,0)</f>
        <v>0</v>
      </c>
      <c r="F507" s="170">
        <f t="shared" ref="F507:I507" si="307">ROUND(S$6*F503,0)</f>
        <v>0</v>
      </c>
      <c r="G507" s="170">
        <f t="shared" si="307"/>
        <v>0</v>
      </c>
      <c r="H507" s="170">
        <f t="shared" si="307"/>
        <v>0</v>
      </c>
      <c r="I507" s="170">
        <f t="shared" si="307"/>
        <v>0</v>
      </c>
      <c r="J507" s="167">
        <f>SUM(E507:I507)</f>
        <v>0</v>
      </c>
      <c r="M507" s="215"/>
      <c r="N507" s="56"/>
      <c r="O507" s="211">
        <f>IF('Cumulative Cost Share Budget'!L507='Split CS budget (H)'!$L$1,'Cumulative Cost Share Budget'!O507,0)</f>
        <v>0</v>
      </c>
      <c r="P507" s="212">
        <f>IF('Cumulative Cost Share Budget'!L507='Split CS budget (H)'!$L$1,'Cumulative Cost Share Budget'!P507,0)</f>
        <v>0</v>
      </c>
      <c r="Q507" s="61">
        <f>IF('Cumulative Cost Share Budget'!L507='Split CS budget (H)'!$L$1,'Cumulative Cost Share Budget'!Q507,0)</f>
        <v>0</v>
      </c>
      <c r="R507" s="211">
        <f>IF('Cumulative Cost Share Budget'!L507='Split CS budget (H)'!$L$1,'Cumulative Cost Share Budget'!R507,0)</f>
        <v>0</v>
      </c>
      <c r="S507" s="61"/>
      <c r="T507" s="59"/>
      <c r="U507" s="323"/>
      <c r="V507" s="323"/>
      <c r="W507" s="323"/>
      <c r="X507" s="323"/>
      <c r="Y507" s="323"/>
      <c r="AA507" s="20"/>
      <c r="AB507" s="20"/>
      <c r="AC507" s="20"/>
      <c r="AD507" s="20"/>
      <c r="AE507" s="20"/>
      <c r="AF507" s="20"/>
      <c r="AH507" s="269"/>
      <c r="AI507" s="270"/>
      <c r="AJ507" s="34"/>
      <c r="AK507" s="34"/>
      <c r="AL507" s="34"/>
      <c r="AM507" s="34"/>
      <c r="AN507" s="34"/>
      <c r="AO507" s="34"/>
    </row>
    <row r="508" spans="1:41" hidden="1">
      <c r="A508" s="449"/>
      <c r="D508" s="62" t="s">
        <v>178</v>
      </c>
      <c r="E508" s="171">
        <f>SUM(E506:E507)</f>
        <v>0</v>
      </c>
      <c r="F508" s="171">
        <f t="shared" ref="F508:I508" si="308">SUM(F506:F507)</f>
        <v>0</v>
      </c>
      <c r="G508" s="171">
        <f t="shared" si="308"/>
        <v>0</v>
      </c>
      <c r="H508" s="171">
        <f t="shared" si="308"/>
        <v>0</v>
      </c>
      <c r="I508" s="171">
        <f t="shared" si="308"/>
        <v>0</v>
      </c>
      <c r="J508" s="172">
        <f>SUM(J506:J507)</f>
        <v>0</v>
      </c>
      <c r="M508" s="215"/>
      <c r="N508" s="56"/>
      <c r="O508" s="59"/>
      <c r="P508" s="216"/>
      <c r="Q508" s="61"/>
      <c r="R508" s="59"/>
      <c r="S508" s="61"/>
      <c r="T508" s="59"/>
      <c r="U508" s="325"/>
      <c r="V508" s="326"/>
      <c r="W508" s="324"/>
      <c r="X508" s="324"/>
      <c r="Y508" s="324"/>
      <c r="AA508" s="20"/>
      <c r="AB508" s="20"/>
      <c r="AC508" s="20"/>
      <c r="AD508" s="20"/>
      <c r="AE508" s="20"/>
      <c r="AF508" s="20"/>
      <c r="AH508" s="269"/>
      <c r="AI508" s="270"/>
      <c r="AJ508" s="34"/>
      <c r="AK508" s="34"/>
      <c r="AL508" s="34"/>
      <c r="AM508" s="34"/>
      <c r="AN508" s="34"/>
      <c r="AO508" s="34"/>
    </row>
    <row r="509" spans="1:41" hidden="1">
      <c r="A509" s="449"/>
      <c r="B509" s="491"/>
      <c r="C509" s="482"/>
      <c r="D509" s="59"/>
      <c r="E509" s="20"/>
      <c r="F509" s="20"/>
      <c r="G509" s="20"/>
      <c r="H509" s="20"/>
      <c r="I509" s="20"/>
      <c r="J509" s="109"/>
      <c r="M509" s="215"/>
      <c r="N509" s="56"/>
      <c r="O509" s="33"/>
      <c r="P509" s="56"/>
      <c r="Q509" s="33"/>
      <c r="R509" s="213"/>
      <c r="S509" s="33"/>
      <c r="T509" s="213"/>
      <c r="U509" s="327"/>
      <c r="V509" s="327"/>
      <c r="W509" s="327"/>
      <c r="X509" s="327"/>
      <c r="Y509" s="327"/>
      <c r="AA509" s="20"/>
      <c r="AB509" s="20"/>
      <c r="AC509" s="20"/>
      <c r="AD509" s="20"/>
      <c r="AE509" s="20"/>
      <c r="AF509" s="20"/>
    </row>
    <row r="510" spans="1:41" hidden="1">
      <c r="A510" s="485">
        <f>IF('Cumulative Cost Share Budget'!$L510='Split CS budget (H)'!$L$1,'Cumulative Cost Share Budget'!A510,0)</f>
        <v>0</v>
      </c>
      <c r="B510" s="493">
        <f>IF('Cumulative Cost Share Budget'!L511='Split CS budget (H)'!$L$1,'Cumulative Cost Share Budget'!B510,0)</f>
        <v>0</v>
      </c>
      <c r="C510" s="493">
        <f>IF('Cumulative Cost Share Budget'!L511='Split CS budget (H)'!$L$1,'Cumulative Cost Share Budget'!C510,0)</f>
        <v>0</v>
      </c>
      <c r="D510" s="33" t="s">
        <v>123</v>
      </c>
      <c r="E510" s="76">
        <f>ROUND($P510*$Q510*R510,6)</f>
        <v>0</v>
      </c>
      <c r="F510" s="76">
        <f>ROUND($P511*$Q511*R511,6)</f>
        <v>0</v>
      </c>
      <c r="G510" s="76">
        <f>ROUND($P512*$Q512*R512,6)</f>
        <v>0</v>
      </c>
      <c r="H510" s="76">
        <f>ROUND($P513*$Q513*R513,6)</f>
        <v>0</v>
      </c>
      <c r="I510" s="76">
        <f>ROUND($P514*$Q514*R514,6)</f>
        <v>0</v>
      </c>
      <c r="J510" s="25"/>
      <c r="M510" s="133">
        <f>IF('Cumulative Cost Share Budget'!L510='Split CS budget (H)'!$L$1,'Cumulative Cost Share Budget'!M510,0)</f>
        <v>0</v>
      </c>
      <c r="N510" s="214">
        <f>IF('Cumulative Cost Share Budget'!L510='Split CS budget (H)'!$L$1,'Cumulative Cost Share Budget'!N510,0)</f>
        <v>0</v>
      </c>
      <c r="O510" s="211">
        <f>IF('Cumulative Cost Share Budget'!L510='Split CS budget (H)'!$L$1,'Cumulative Cost Share Budget'!O510,0)</f>
        <v>0</v>
      </c>
      <c r="P510" s="212">
        <f>IF('Cumulative Cost Share Budget'!L510='Split CS budget (H)'!$L$1,'Cumulative Cost Share Budget'!P510,0)</f>
        <v>0</v>
      </c>
      <c r="Q510" s="61">
        <f>IF('Cumulative Cost Share Budget'!L510='Split CS budget (H)'!$L$1,'Cumulative Cost Share Budget'!Q510,0)</f>
        <v>0</v>
      </c>
      <c r="R510" s="211">
        <f>IF('Cumulative Cost Share Budget'!L510='Split CS budget (H)'!$L$1,'Cumulative Cost Share Budget'!R510,0)</f>
        <v>0</v>
      </c>
      <c r="S510" s="61"/>
      <c r="T510" s="59"/>
      <c r="U510" s="323">
        <f>IFERROR((E513+E514)/E512,0)</f>
        <v>0</v>
      </c>
      <c r="V510" s="323">
        <f t="shared" ref="V510:Y510" si="309">IFERROR((F513+F514)/F512,0)</f>
        <v>0</v>
      </c>
      <c r="W510" s="323">
        <f t="shared" si="309"/>
        <v>0</v>
      </c>
      <c r="X510" s="323">
        <f t="shared" si="309"/>
        <v>0</v>
      </c>
      <c r="Y510" s="323">
        <f t="shared" si="309"/>
        <v>0</v>
      </c>
      <c r="Z510" s="267"/>
      <c r="AA510" s="20"/>
      <c r="AB510" s="20"/>
      <c r="AC510" s="20"/>
      <c r="AD510" s="20"/>
      <c r="AE510" s="20"/>
      <c r="AF510" s="20"/>
    </row>
    <row r="511" spans="1:41" hidden="1">
      <c r="A511" s="733">
        <f>IF('Cumulative Cost Share Budget'!$L511='Split CS budget (H)'!$L$1,'Cumulative Cost Share Budget'!A511,0)</f>
        <v>0</v>
      </c>
      <c r="B511" s="493">
        <f>IF('Cumulative Cost Share Budget'!L512='Split CS budget (H)'!$L$1,'Cumulative Cost Share Budget'!B511,0)</f>
        <v>0</v>
      </c>
      <c r="C511" s="493">
        <f>IF('Cumulative Cost Share Budget'!L512='Split CS budget (H)'!$L$1,'Cumulative Cost Share Budget'!C511,0)</f>
        <v>0</v>
      </c>
      <c r="D511" s="33" t="s">
        <v>179</v>
      </c>
      <c r="E511" s="21">
        <f>R510</f>
        <v>0</v>
      </c>
      <c r="F511" s="21">
        <f>R511</f>
        <v>0</v>
      </c>
      <c r="G511" s="21">
        <f>R512</f>
        <v>0</v>
      </c>
      <c r="H511" s="21">
        <f>R513</f>
        <v>0</v>
      </c>
      <c r="I511" s="21">
        <f>R514</f>
        <v>0</v>
      </c>
      <c r="J511" s="25"/>
      <c r="M511" s="215"/>
      <c r="N511" s="214"/>
      <c r="O511" s="211">
        <f>IF('Cumulative Cost Share Budget'!L511='Split CS budget (H)'!$L$1,'Cumulative Cost Share Budget'!O511,0)</f>
        <v>0</v>
      </c>
      <c r="P511" s="212">
        <f>IF('Cumulative Cost Share Budget'!L511='Split CS budget (H)'!$L$1,'Cumulative Cost Share Budget'!P511,0)</f>
        <v>0</v>
      </c>
      <c r="Q511" s="61">
        <f>IF('Cumulative Cost Share Budget'!L511='Split CS budget (H)'!$L$1,'Cumulative Cost Share Budget'!Q511,0)</f>
        <v>0</v>
      </c>
      <c r="R511" s="211">
        <f>IF('Cumulative Cost Share Budget'!L511='Split CS budget (H)'!$L$1,'Cumulative Cost Share Budget'!R511,0)</f>
        <v>0</v>
      </c>
      <c r="S511" s="61"/>
      <c r="T511" s="59"/>
      <c r="U511" s="323"/>
      <c r="V511" s="323"/>
      <c r="W511" s="323"/>
      <c r="X511" s="323"/>
      <c r="Y511" s="323"/>
      <c r="Z511" s="267"/>
      <c r="AA511" s="20"/>
      <c r="AB511" s="20"/>
      <c r="AC511" s="20"/>
      <c r="AD511" s="20"/>
      <c r="AE511" s="20"/>
      <c r="AF511" s="20"/>
    </row>
    <row r="512" spans="1:41" hidden="1">
      <c r="A512" s="449"/>
      <c r="B512" s="493">
        <f>IF('Cumulative Cost Share Budget'!L513='Split CS budget (H)'!$L$1,'Cumulative Cost Share Budget'!B512,0)</f>
        <v>0</v>
      </c>
      <c r="C512" s="493">
        <f>IF('Cumulative Cost Share Budget'!L513='Split CS budget (H)'!$L$1,'Cumulative Cost Share Budget'!C512,0)</f>
        <v>0</v>
      </c>
      <c r="D512" s="59" t="s">
        <v>15</v>
      </c>
      <c r="E512" s="52">
        <f>ROUND(N510*E510*O510,0)</f>
        <v>0</v>
      </c>
      <c r="F512" s="52">
        <f>ROUND(N510*F510*O510*O511,0)</f>
        <v>0</v>
      </c>
      <c r="G512" s="52">
        <f>ROUND(N510*G510*O510*O511*O512,0)</f>
        <v>0</v>
      </c>
      <c r="H512" s="52">
        <f>ROUND(N510*H510*O510*O511*O512*O513,0)</f>
        <v>0</v>
      </c>
      <c r="I512" s="52">
        <f>ROUND(N510*I510*O510*O511*O512*O513*O514,0)</f>
        <v>0</v>
      </c>
      <c r="J512" s="158">
        <f>SUM(E512:I512)</f>
        <v>0</v>
      </c>
      <c r="M512" s="215"/>
      <c r="N512" s="56"/>
      <c r="O512" s="211">
        <f>IF('Cumulative Cost Share Budget'!L512='Split CS budget (H)'!$L$1,'Cumulative Cost Share Budget'!O512,0)</f>
        <v>0</v>
      </c>
      <c r="P512" s="212">
        <f>IF('Cumulative Cost Share Budget'!L512='Split CS budget (H)'!$L$1,'Cumulative Cost Share Budget'!P512,0)</f>
        <v>0</v>
      </c>
      <c r="Q512" s="61">
        <f>IF('Cumulative Cost Share Budget'!L512='Split CS budget (H)'!$L$1,'Cumulative Cost Share Budget'!Q512,0)</f>
        <v>0</v>
      </c>
      <c r="R512" s="211">
        <f>IF('Cumulative Cost Share Budget'!L512='Split CS budget (H)'!$L$1,'Cumulative Cost Share Budget'!R512,0)</f>
        <v>0</v>
      </c>
      <c r="S512" s="61"/>
      <c r="T512" s="59"/>
      <c r="U512" s="323"/>
      <c r="V512" s="323"/>
      <c r="W512" s="323"/>
      <c r="X512" s="323"/>
      <c r="Y512" s="323"/>
      <c r="AA512" s="20"/>
      <c r="AB512" s="20"/>
      <c r="AC512" s="20"/>
      <c r="AD512" s="20"/>
      <c r="AE512" s="20"/>
      <c r="AF512" s="20"/>
    </row>
    <row r="513" spans="1:32" hidden="1">
      <c r="A513" s="449"/>
      <c r="B513" s="493">
        <f>IF('Cumulative Cost Share Budget'!L514='Split CS budget (H)'!$L$1,'Cumulative Cost Share Budget'!B513,0)</f>
        <v>0</v>
      </c>
      <c r="C513" s="493">
        <f>IF('Cumulative Cost Share Budget'!L514='Split CS budget (H)'!$L$1,'Cumulative Cost Share Budget'!C513,0)</f>
        <v>0</v>
      </c>
      <c r="D513" s="59" t="s">
        <v>30</v>
      </c>
      <c r="E513" s="52">
        <f>ROUND(E512*$Q$3,0)</f>
        <v>0</v>
      </c>
      <c r="F513" s="52">
        <f t="shared" ref="F513:I513" si="310">ROUND(F512*$Q$3,0)</f>
        <v>0</v>
      </c>
      <c r="G513" s="52">
        <f t="shared" si="310"/>
        <v>0</v>
      </c>
      <c r="H513" s="52">
        <f t="shared" si="310"/>
        <v>0</v>
      </c>
      <c r="I513" s="52">
        <f t="shared" si="310"/>
        <v>0</v>
      </c>
      <c r="J513" s="158">
        <f>SUM(E513:I513)</f>
        <v>0</v>
      </c>
      <c r="M513" s="215"/>
      <c r="N513" s="56"/>
      <c r="O513" s="211">
        <f>IF('Cumulative Cost Share Budget'!L513='Split CS budget (H)'!$L$1,'Cumulative Cost Share Budget'!O513,0)</f>
        <v>0</v>
      </c>
      <c r="P513" s="212">
        <f>IF('Cumulative Cost Share Budget'!L513='Split CS budget (H)'!$L$1,'Cumulative Cost Share Budget'!P513,0)</f>
        <v>0</v>
      </c>
      <c r="Q513" s="61">
        <f>IF('Cumulative Cost Share Budget'!L513='Split CS budget (H)'!$L$1,'Cumulative Cost Share Budget'!Q513,0)</f>
        <v>0</v>
      </c>
      <c r="R513" s="211">
        <f>IF('Cumulative Cost Share Budget'!L513='Split CS budget (H)'!$L$1,'Cumulative Cost Share Budget'!R513,0)</f>
        <v>0</v>
      </c>
      <c r="S513" s="61"/>
      <c r="T513" s="59"/>
      <c r="U513" s="323"/>
      <c r="V513" s="323"/>
      <c r="W513" s="323"/>
      <c r="X513" s="323"/>
      <c r="Y513" s="323"/>
      <c r="AA513" s="20"/>
      <c r="AB513" s="20"/>
      <c r="AC513" s="20"/>
      <c r="AD513" s="20"/>
      <c r="AE513" s="20"/>
      <c r="AF513" s="20"/>
    </row>
    <row r="514" spans="1:32" ht="15" hidden="1">
      <c r="A514" s="449"/>
      <c r="B514" s="493">
        <f>IF('Cumulative Cost Share Budget'!L515='Split CS budget (H)'!$L$1,'Cumulative Cost Share Budget'!B514,0)</f>
        <v>0</v>
      </c>
      <c r="C514" s="493">
        <f>IF('Cumulative Cost Share Budget'!L515='Split CS budget (H)'!$L$1,'Cumulative Cost Share Budget'!C514,0)</f>
        <v>0</v>
      </c>
      <c r="D514" s="59" t="s">
        <v>29</v>
      </c>
      <c r="E514" s="170">
        <f>ROUND(R$6*E510,0)</f>
        <v>0</v>
      </c>
      <c r="F514" s="170">
        <f t="shared" ref="F514:I514" si="311">ROUND(S$6*F510,0)</f>
        <v>0</v>
      </c>
      <c r="G514" s="170">
        <f t="shared" si="311"/>
        <v>0</v>
      </c>
      <c r="H514" s="170">
        <f t="shared" si="311"/>
        <v>0</v>
      </c>
      <c r="I514" s="170">
        <f t="shared" si="311"/>
        <v>0</v>
      </c>
      <c r="J514" s="167">
        <f>SUM(E514:I514)</f>
        <v>0</v>
      </c>
      <c r="M514" s="215"/>
      <c r="N514" s="56"/>
      <c r="O514" s="211">
        <f>IF('Cumulative Cost Share Budget'!L514='Split CS budget (H)'!$L$1,'Cumulative Cost Share Budget'!O514,0)</f>
        <v>0</v>
      </c>
      <c r="P514" s="212">
        <f>IF('Cumulative Cost Share Budget'!L514='Split CS budget (H)'!$L$1,'Cumulative Cost Share Budget'!P514,0)</f>
        <v>0</v>
      </c>
      <c r="Q514" s="61">
        <f>IF('Cumulative Cost Share Budget'!L514='Split CS budget (H)'!$L$1,'Cumulative Cost Share Budget'!Q514,0)</f>
        <v>0</v>
      </c>
      <c r="R514" s="211">
        <f>IF('Cumulative Cost Share Budget'!L514='Split CS budget (H)'!$L$1,'Cumulative Cost Share Budget'!R514,0)</f>
        <v>0</v>
      </c>
      <c r="S514" s="61"/>
      <c r="T514" s="59"/>
      <c r="U514" s="323"/>
      <c r="V514" s="323"/>
      <c r="W514" s="323"/>
      <c r="X514" s="323"/>
      <c r="Y514" s="323"/>
      <c r="AA514" s="20"/>
      <c r="AB514" s="20"/>
      <c r="AC514" s="20"/>
      <c r="AD514" s="20"/>
      <c r="AE514" s="20"/>
      <c r="AF514" s="20"/>
    </row>
    <row r="515" spans="1:32" hidden="1">
      <c r="A515" s="449"/>
      <c r="D515" s="62" t="s">
        <v>178</v>
      </c>
      <c r="E515" s="171">
        <f>SUM(E513:E514)</f>
        <v>0</v>
      </c>
      <c r="F515" s="171">
        <f t="shared" ref="F515:I515" si="312">SUM(F513:F514)</f>
        <v>0</v>
      </c>
      <c r="G515" s="171">
        <f t="shared" si="312"/>
        <v>0</v>
      </c>
      <c r="H515" s="171">
        <f t="shared" si="312"/>
        <v>0</v>
      </c>
      <c r="I515" s="171">
        <f t="shared" si="312"/>
        <v>0</v>
      </c>
      <c r="J515" s="172">
        <f>SUM(J513:J514)</f>
        <v>0</v>
      </c>
      <c r="M515" s="215"/>
      <c r="N515" s="56"/>
      <c r="O515" s="59"/>
      <c r="P515" s="216"/>
      <c r="Q515" s="61"/>
      <c r="R515" s="59"/>
      <c r="S515" s="61"/>
      <c r="T515" s="59"/>
      <c r="U515" s="325"/>
      <c r="V515" s="326"/>
      <c r="W515" s="324"/>
      <c r="X515" s="324"/>
      <c r="Y515" s="324"/>
      <c r="AA515" s="20"/>
      <c r="AB515" s="20"/>
      <c r="AC515" s="20"/>
      <c r="AD515" s="20"/>
      <c r="AE515" s="20"/>
      <c r="AF515" s="20"/>
    </row>
    <row r="516" spans="1:32" hidden="1">
      <c r="A516" s="449"/>
      <c r="B516" s="491"/>
      <c r="C516" s="482"/>
      <c r="D516" s="59"/>
      <c r="E516" s="20"/>
      <c r="F516" s="20"/>
      <c r="G516" s="20"/>
      <c r="H516" s="20"/>
      <c r="I516" s="20"/>
      <c r="J516" s="109"/>
      <c r="M516" s="215"/>
      <c r="N516" s="56"/>
      <c r="O516" s="33"/>
      <c r="P516" s="56"/>
      <c r="Q516" s="33"/>
      <c r="R516" s="213"/>
      <c r="S516" s="33"/>
      <c r="T516" s="213"/>
      <c r="U516" s="327"/>
      <c r="V516" s="327"/>
      <c r="W516" s="327"/>
      <c r="X516" s="327"/>
      <c r="Y516" s="327"/>
      <c r="AA516" s="20"/>
      <c r="AB516" s="20"/>
      <c r="AC516" s="20"/>
      <c r="AD516" s="20"/>
      <c r="AE516" s="20"/>
      <c r="AF516" s="20"/>
    </row>
    <row r="517" spans="1:32" hidden="1">
      <c r="A517" s="485">
        <f>IF('Cumulative Cost Share Budget'!$L517='Split CS budget (H)'!$L$1,'Cumulative Cost Share Budget'!A517,0)</f>
        <v>0</v>
      </c>
      <c r="B517" s="493">
        <f>IF('Cumulative Cost Share Budget'!L518='Split CS budget (H)'!$L$1,'Cumulative Cost Share Budget'!B517,0)</f>
        <v>0</v>
      </c>
      <c r="C517" s="493">
        <f>IF('Cumulative Cost Share Budget'!L518='Split CS budget (H)'!$L$1,'Cumulative Cost Share Budget'!C517,0)</f>
        <v>0</v>
      </c>
      <c r="D517" s="33" t="s">
        <v>123</v>
      </c>
      <c r="E517" s="76">
        <f>ROUND($P517*$Q517*R517,6)</f>
        <v>0</v>
      </c>
      <c r="F517" s="76">
        <f>ROUND($P518*$Q518*R518,6)</f>
        <v>0</v>
      </c>
      <c r="G517" s="76">
        <f>ROUND($P519*$Q519*R519,6)</f>
        <v>0</v>
      </c>
      <c r="H517" s="76">
        <f>ROUND($P520*$Q520*R520,6)</f>
        <v>0</v>
      </c>
      <c r="I517" s="76">
        <f>ROUND($P521*$Q521*R521,6)</f>
        <v>0</v>
      </c>
      <c r="J517" s="25"/>
      <c r="M517" s="133">
        <f>IF('Cumulative Cost Share Budget'!L517='Split CS budget (H)'!$L$1,'Cumulative Cost Share Budget'!M517,0)</f>
        <v>0</v>
      </c>
      <c r="N517" s="214">
        <f>IF('Cumulative Cost Share Budget'!L517='Split CS budget (H)'!$L$1,'Cumulative Cost Share Budget'!N517,0)</f>
        <v>0</v>
      </c>
      <c r="O517" s="211">
        <f>IF('Cumulative Cost Share Budget'!L517='Split CS budget (H)'!$L$1,'Cumulative Cost Share Budget'!O517,0)</f>
        <v>0</v>
      </c>
      <c r="P517" s="212">
        <f>IF('Cumulative Cost Share Budget'!L517='Split CS budget (H)'!$L$1,'Cumulative Cost Share Budget'!P517,0)</f>
        <v>0</v>
      </c>
      <c r="Q517" s="61">
        <f>IF('Cumulative Cost Share Budget'!L517='Split CS budget (H)'!$L$1,'Cumulative Cost Share Budget'!Q517,0)</f>
        <v>0</v>
      </c>
      <c r="R517" s="211">
        <f>IF('Cumulative Cost Share Budget'!L517='Split CS budget (H)'!$L$1,'Cumulative Cost Share Budget'!R517,0)</f>
        <v>0</v>
      </c>
      <c r="S517" s="61"/>
      <c r="T517" s="59"/>
      <c r="U517" s="323">
        <f>IFERROR((E520+E521)/E519,0)</f>
        <v>0</v>
      </c>
      <c r="V517" s="323">
        <f t="shared" ref="V517:Y517" si="313">IFERROR((F520+F521)/F519,0)</f>
        <v>0</v>
      </c>
      <c r="W517" s="323">
        <f t="shared" si="313"/>
        <v>0</v>
      </c>
      <c r="X517" s="323">
        <f t="shared" si="313"/>
        <v>0</v>
      </c>
      <c r="Y517" s="323">
        <f t="shared" si="313"/>
        <v>0</v>
      </c>
      <c r="Z517" s="267"/>
      <c r="AA517" s="20"/>
      <c r="AB517" s="20"/>
      <c r="AC517" s="20"/>
      <c r="AD517" s="20"/>
      <c r="AE517" s="20"/>
      <c r="AF517" s="20"/>
    </row>
    <row r="518" spans="1:32" hidden="1">
      <c r="A518" s="733">
        <f>IF('Cumulative Cost Share Budget'!$L518='Split CS budget (H)'!$L$1,'Cumulative Cost Share Budget'!A518,0)</f>
        <v>0</v>
      </c>
      <c r="B518" s="493">
        <f>IF('Cumulative Cost Share Budget'!L519='Split CS budget (H)'!$L$1,'Cumulative Cost Share Budget'!B518,0)</f>
        <v>0</v>
      </c>
      <c r="C518" s="493">
        <f>IF('Cumulative Cost Share Budget'!L519='Split CS budget (H)'!$L$1,'Cumulative Cost Share Budget'!C518,0)</f>
        <v>0</v>
      </c>
      <c r="D518" s="33" t="s">
        <v>179</v>
      </c>
      <c r="E518" s="21">
        <f>R517</f>
        <v>0</v>
      </c>
      <c r="F518" s="21">
        <f>R518</f>
        <v>0</v>
      </c>
      <c r="G518" s="21">
        <f>R519</f>
        <v>0</v>
      </c>
      <c r="H518" s="21">
        <f>R520</f>
        <v>0</v>
      </c>
      <c r="I518" s="21">
        <f>R521</f>
        <v>0</v>
      </c>
      <c r="J518" s="25"/>
      <c r="M518" s="215"/>
      <c r="N518" s="214"/>
      <c r="O518" s="211">
        <f>IF('Cumulative Cost Share Budget'!L518='Split CS budget (H)'!$L$1,'Cumulative Cost Share Budget'!O518,0)</f>
        <v>0</v>
      </c>
      <c r="P518" s="212">
        <f>IF('Cumulative Cost Share Budget'!L518='Split CS budget (H)'!$L$1,'Cumulative Cost Share Budget'!P518,0)</f>
        <v>0</v>
      </c>
      <c r="Q518" s="61">
        <f>IF('Cumulative Cost Share Budget'!L518='Split CS budget (H)'!$L$1,'Cumulative Cost Share Budget'!Q518,0)</f>
        <v>0</v>
      </c>
      <c r="R518" s="211">
        <f>IF('Cumulative Cost Share Budget'!L518='Split CS budget (H)'!$L$1,'Cumulative Cost Share Budget'!R518,0)</f>
        <v>0</v>
      </c>
      <c r="S518" s="61"/>
      <c r="T518" s="59"/>
      <c r="U518" s="323"/>
      <c r="V518" s="323"/>
      <c r="W518" s="323"/>
      <c r="X518" s="323"/>
      <c r="Y518" s="323"/>
      <c r="Z518" s="267"/>
      <c r="AA518" s="20"/>
      <c r="AB518" s="20"/>
      <c r="AC518" s="20"/>
      <c r="AD518" s="20"/>
      <c r="AE518" s="20"/>
      <c r="AF518" s="20"/>
    </row>
    <row r="519" spans="1:32" hidden="1">
      <c r="A519" s="449"/>
      <c r="B519" s="493">
        <f>IF('Cumulative Cost Share Budget'!L520='Split CS budget (H)'!$L$1,'Cumulative Cost Share Budget'!B519,0)</f>
        <v>0</v>
      </c>
      <c r="C519" s="493">
        <f>IF('Cumulative Cost Share Budget'!L520='Split CS budget (H)'!$L$1,'Cumulative Cost Share Budget'!C519,0)</f>
        <v>0</v>
      </c>
      <c r="D519" s="59" t="s">
        <v>15</v>
      </c>
      <c r="E519" s="52">
        <f>ROUND(N517*E517*O517,0)</f>
        <v>0</v>
      </c>
      <c r="F519" s="52">
        <f>ROUND(N517*F517*O517*O518,0)</f>
        <v>0</v>
      </c>
      <c r="G519" s="52">
        <f>ROUND(N517*G517*O517*O518*O519,0)</f>
        <v>0</v>
      </c>
      <c r="H519" s="52">
        <f>ROUND(N517*H517*O517*O518*O519*O520,0)</f>
        <v>0</v>
      </c>
      <c r="I519" s="52">
        <f>ROUND(N517*I517*O517*O518*O519*O520*O521,0)</f>
        <v>0</v>
      </c>
      <c r="J519" s="158">
        <f>SUM(E519:I519)</f>
        <v>0</v>
      </c>
      <c r="M519" s="215"/>
      <c r="N519" s="56"/>
      <c r="O519" s="211">
        <f>IF('Cumulative Cost Share Budget'!L519='Split CS budget (H)'!$L$1,'Cumulative Cost Share Budget'!O519,0)</f>
        <v>0</v>
      </c>
      <c r="P519" s="212">
        <f>IF('Cumulative Cost Share Budget'!L519='Split CS budget (H)'!$L$1,'Cumulative Cost Share Budget'!P519,0)</f>
        <v>0</v>
      </c>
      <c r="Q519" s="61">
        <f>IF('Cumulative Cost Share Budget'!L519='Split CS budget (H)'!$L$1,'Cumulative Cost Share Budget'!Q519,0)</f>
        <v>0</v>
      </c>
      <c r="R519" s="211">
        <f>IF('Cumulative Cost Share Budget'!L519='Split CS budget (H)'!$L$1,'Cumulative Cost Share Budget'!R519,0)</f>
        <v>0</v>
      </c>
      <c r="S519" s="61"/>
      <c r="T519" s="59"/>
      <c r="U519" s="323"/>
      <c r="V519" s="323"/>
      <c r="W519" s="323"/>
      <c r="X519" s="323"/>
      <c r="Y519" s="323"/>
      <c r="AA519" s="20"/>
      <c r="AB519" s="20"/>
      <c r="AC519" s="20"/>
      <c r="AD519" s="20"/>
      <c r="AE519" s="20"/>
      <c r="AF519" s="20"/>
    </row>
    <row r="520" spans="1:32" hidden="1">
      <c r="A520" s="449"/>
      <c r="B520" s="493">
        <f>IF('Cumulative Cost Share Budget'!L521='Split CS budget (H)'!$L$1,'Cumulative Cost Share Budget'!B520,0)</f>
        <v>0</v>
      </c>
      <c r="C520" s="493">
        <f>IF('Cumulative Cost Share Budget'!L521='Split CS budget (H)'!$L$1,'Cumulative Cost Share Budget'!C520,0)</f>
        <v>0</v>
      </c>
      <c r="D520" s="59" t="s">
        <v>30</v>
      </c>
      <c r="E520" s="52">
        <f>ROUND(E519*$Q$3,0)</f>
        <v>0</v>
      </c>
      <c r="F520" s="52">
        <f t="shared" ref="F520:I520" si="314">ROUND(F519*$Q$3,0)</f>
        <v>0</v>
      </c>
      <c r="G520" s="52">
        <f t="shared" si="314"/>
        <v>0</v>
      </c>
      <c r="H520" s="52">
        <f t="shared" si="314"/>
        <v>0</v>
      </c>
      <c r="I520" s="52">
        <f t="shared" si="314"/>
        <v>0</v>
      </c>
      <c r="J520" s="158">
        <f>SUM(E520:I520)</f>
        <v>0</v>
      </c>
      <c r="M520" s="215"/>
      <c r="N520" s="56"/>
      <c r="O520" s="211">
        <f>IF('Cumulative Cost Share Budget'!L520='Split CS budget (H)'!$L$1,'Cumulative Cost Share Budget'!O520,0)</f>
        <v>0</v>
      </c>
      <c r="P520" s="212">
        <f>IF('Cumulative Cost Share Budget'!L520='Split CS budget (H)'!$L$1,'Cumulative Cost Share Budget'!P520,0)</f>
        <v>0</v>
      </c>
      <c r="Q520" s="61">
        <f>IF('Cumulative Cost Share Budget'!L520='Split CS budget (H)'!$L$1,'Cumulative Cost Share Budget'!Q520,0)</f>
        <v>0</v>
      </c>
      <c r="R520" s="211">
        <f>IF('Cumulative Cost Share Budget'!L520='Split CS budget (H)'!$L$1,'Cumulative Cost Share Budget'!R520,0)</f>
        <v>0</v>
      </c>
      <c r="S520" s="61"/>
      <c r="T520" s="59"/>
      <c r="U520" s="323"/>
      <c r="V520" s="323"/>
      <c r="W520" s="323"/>
      <c r="X520" s="323"/>
      <c r="Y520" s="323"/>
      <c r="AA520" s="20"/>
      <c r="AB520" s="20"/>
      <c r="AC520" s="20"/>
      <c r="AD520" s="20"/>
      <c r="AE520" s="20"/>
      <c r="AF520" s="20"/>
    </row>
    <row r="521" spans="1:32" ht="15" hidden="1">
      <c r="A521" s="449"/>
      <c r="B521" s="493">
        <f>IF('Cumulative Cost Share Budget'!L522='Split CS budget (H)'!$L$1,'Cumulative Cost Share Budget'!B521,0)</f>
        <v>0</v>
      </c>
      <c r="C521" s="493">
        <f>IF('Cumulative Cost Share Budget'!L522='Split CS budget (H)'!$L$1,'Cumulative Cost Share Budget'!C521,0)</f>
        <v>0</v>
      </c>
      <c r="D521" s="59" t="s">
        <v>29</v>
      </c>
      <c r="E521" s="170">
        <f>ROUND(R$6*E517,0)</f>
        <v>0</v>
      </c>
      <c r="F521" s="170">
        <f t="shared" ref="F521:I521" si="315">ROUND(S$6*F517,0)</f>
        <v>0</v>
      </c>
      <c r="G521" s="170">
        <f t="shared" si="315"/>
        <v>0</v>
      </c>
      <c r="H521" s="170">
        <f t="shared" si="315"/>
        <v>0</v>
      </c>
      <c r="I521" s="170">
        <f t="shared" si="315"/>
        <v>0</v>
      </c>
      <c r="J521" s="167">
        <f>SUM(E521:I521)</f>
        <v>0</v>
      </c>
      <c r="M521" s="215"/>
      <c r="N521" s="56"/>
      <c r="O521" s="211">
        <f>IF('Cumulative Cost Share Budget'!L521='Split CS budget (H)'!$L$1,'Cumulative Cost Share Budget'!O521,0)</f>
        <v>0</v>
      </c>
      <c r="P521" s="212">
        <f>IF('Cumulative Cost Share Budget'!L521='Split CS budget (H)'!$L$1,'Cumulative Cost Share Budget'!P521,0)</f>
        <v>0</v>
      </c>
      <c r="Q521" s="61">
        <f>IF('Cumulative Cost Share Budget'!L521='Split CS budget (H)'!$L$1,'Cumulative Cost Share Budget'!Q521,0)</f>
        <v>0</v>
      </c>
      <c r="R521" s="211">
        <f>IF('Cumulative Cost Share Budget'!L521='Split CS budget (H)'!$L$1,'Cumulative Cost Share Budget'!R521,0)</f>
        <v>0</v>
      </c>
      <c r="S521" s="61"/>
      <c r="T521" s="59"/>
      <c r="U521" s="323"/>
      <c r="V521" s="323"/>
      <c r="W521" s="323"/>
      <c r="X521" s="323"/>
      <c r="Y521" s="323"/>
      <c r="AA521" s="20"/>
      <c r="AB521" s="20"/>
      <c r="AC521" s="20"/>
      <c r="AD521" s="20"/>
      <c r="AE521" s="20"/>
      <c r="AF521" s="20"/>
    </row>
    <row r="522" spans="1:32" hidden="1">
      <c r="A522" s="449"/>
      <c r="D522" s="62" t="s">
        <v>178</v>
      </c>
      <c r="E522" s="171">
        <f>SUM(E520:E521)</f>
        <v>0</v>
      </c>
      <c r="F522" s="171">
        <f t="shared" ref="F522:I522" si="316">SUM(F520:F521)</f>
        <v>0</v>
      </c>
      <c r="G522" s="171">
        <f t="shared" si="316"/>
        <v>0</v>
      </c>
      <c r="H522" s="171">
        <f t="shared" si="316"/>
        <v>0</v>
      </c>
      <c r="I522" s="171">
        <f t="shared" si="316"/>
        <v>0</v>
      </c>
      <c r="J522" s="172">
        <f>SUM(J520:J521)</f>
        <v>0</v>
      </c>
      <c r="M522" s="215"/>
      <c r="N522" s="56"/>
      <c r="O522" s="59"/>
      <c r="P522" s="216"/>
      <c r="Q522" s="61"/>
      <c r="R522" s="59"/>
      <c r="S522" s="61"/>
      <c r="T522" s="59"/>
      <c r="U522" s="325"/>
      <c r="V522" s="326"/>
      <c r="W522" s="324"/>
      <c r="X522" s="324"/>
      <c r="Y522" s="324"/>
      <c r="AA522" s="20"/>
      <c r="AB522" s="20"/>
      <c r="AC522" s="20"/>
      <c r="AD522" s="20"/>
      <c r="AE522" s="20"/>
      <c r="AF522" s="20"/>
    </row>
    <row r="523" spans="1:32" hidden="1">
      <c r="A523" s="449"/>
      <c r="B523" s="491"/>
      <c r="C523" s="482"/>
      <c r="D523" s="59"/>
      <c r="E523" s="20"/>
      <c r="F523" s="20"/>
      <c r="G523" s="20"/>
      <c r="H523" s="20"/>
      <c r="I523" s="20"/>
      <c r="J523" s="109"/>
      <c r="M523" s="215"/>
      <c r="N523" s="56"/>
      <c r="O523" s="33"/>
      <c r="P523" s="56"/>
      <c r="Q523" s="33"/>
      <c r="R523" s="213"/>
      <c r="S523" s="33"/>
      <c r="T523" s="213"/>
      <c r="U523" s="327"/>
      <c r="V523" s="327"/>
      <c r="W523" s="327"/>
      <c r="X523" s="327"/>
      <c r="Y523" s="327"/>
      <c r="AA523" s="20"/>
      <c r="AB523" s="20"/>
      <c r="AC523" s="20"/>
      <c r="AD523" s="20"/>
      <c r="AE523" s="20"/>
      <c r="AF523" s="20"/>
    </row>
    <row r="524" spans="1:32" hidden="1">
      <c r="A524" s="485">
        <f>IF('Cumulative Cost Share Budget'!$L524='Split CS budget (H)'!$L$1,'Cumulative Cost Share Budget'!A524,0)</f>
        <v>0</v>
      </c>
      <c r="B524" s="493">
        <f>IF('Cumulative Cost Share Budget'!L525='Split CS budget (H)'!$L$1,'Cumulative Cost Share Budget'!B524,0)</f>
        <v>0</v>
      </c>
      <c r="C524" s="493">
        <f>IF('Cumulative Cost Share Budget'!L525='Split CS budget (H)'!$L$1,'Cumulative Cost Share Budget'!C524,0)</f>
        <v>0</v>
      </c>
      <c r="D524" s="33" t="s">
        <v>123</v>
      </c>
      <c r="E524" s="76">
        <f>ROUND($P524*$Q524*R524,6)</f>
        <v>0</v>
      </c>
      <c r="F524" s="76">
        <f>ROUND($P525*$Q525*R525,6)</f>
        <v>0</v>
      </c>
      <c r="G524" s="76">
        <f>ROUND($P526*$Q526*R526,6)</f>
        <v>0</v>
      </c>
      <c r="H524" s="76">
        <f>ROUND($P527*$Q527*R527,6)</f>
        <v>0</v>
      </c>
      <c r="I524" s="76">
        <f>ROUND($P528*$Q528*R528,6)</f>
        <v>0</v>
      </c>
      <c r="J524" s="25"/>
      <c r="M524" s="133">
        <f>IF('Cumulative Cost Share Budget'!L524='Split CS budget (H)'!$L$1,'Cumulative Cost Share Budget'!M524,0)</f>
        <v>0</v>
      </c>
      <c r="N524" s="214">
        <f>IF('Cumulative Cost Share Budget'!L524='Split CS budget (H)'!$L$1,'Cumulative Cost Share Budget'!N524,0)</f>
        <v>0</v>
      </c>
      <c r="O524" s="211">
        <f>IF('Cumulative Cost Share Budget'!L524='Split CS budget (H)'!$L$1,'Cumulative Cost Share Budget'!O524,0)</f>
        <v>0</v>
      </c>
      <c r="P524" s="212">
        <f>IF('Cumulative Cost Share Budget'!L524='Split CS budget (H)'!$L$1,'Cumulative Cost Share Budget'!P524,0)</f>
        <v>0</v>
      </c>
      <c r="Q524" s="61">
        <f>IF('Cumulative Cost Share Budget'!L524='Split CS budget (H)'!$L$1,'Cumulative Cost Share Budget'!Q524,0)</f>
        <v>0</v>
      </c>
      <c r="R524" s="211">
        <f>IF('Cumulative Cost Share Budget'!L524='Split CS budget (H)'!$L$1,'Cumulative Cost Share Budget'!R524,0)</f>
        <v>0</v>
      </c>
      <c r="S524" s="61"/>
      <c r="T524" s="59"/>
      <c r="U524" s="323">
        <f>IFERROR((E527+E528)/E526,0)</f>
        <v>0</v>
      </c>
      <c r="V524" s="323">
        <f t="shared" ref="V524:Y524" si="317">IFERROR((F527+F528)/F526,0)</f>
        <v>0</v>
      </c>
      <c r="W524" s="323">
        <f t="shared" si="317"/>
        <v>0</v>
      </c>
      <c r="X524" s="323">
        <f t="shared" si="317"/>
        <v>0</v>
      </c>
      <c r="Y524" s="323">
        <f t="shared" si="317"/>
        <v>0</v>
      </c>
      <c r="Z524" s="267"/>
      <c r="AA524" s="20"/>
      <c r="AB524" s="20"/>
      <c r="AC524" s="20"/>
      <c r="AD524" s="20"/>
      <c r="AE524" s="20"/>
      <c r="AF524" s="20"/>
    </row>
    <row r="525" spans="1:32" hidden="1">
      <c r="A525" s="733">
        <f>IF('Cumulative Cost Share Budget'!$L525='Split CS budget (H)'!$L$1,'Cumulative Cost Share Budget'!A525,0)</f>
        <v>0</v>
      </c>
      <c r="B525" s="493">
        <f>IF('Cumulative Cost Share Budget'!L526='Split CS budget (H)'!$L$1,'Cumulative Cost Share Budget'!B525,0)</f>
        <v>0</v>
      </c>
      <c r="C525" s="493">
        <f>IF('Cumulative Cost Share Budget'!L526='Split CS budget (H)'!$L$1,'Cumulative Cost Share Budget'!C525,0)</f>
        <v>0</v>
      </c>
      <c r="D525" s="33" t="s">
        <v>179</v>
      </c>
      <c r="E525" s="21">
        <f>R524</f>
        <v>0</v>
      </c>
      <c r="F525" s="21">
        <f>R525</f>
        <v>0</v>
      </c>
      <c r="G525" s="21">
        <f>R526</f>
        <v>0</v>
      </c>
      <c r="H525" s="21">
        <f>R527</f>
        <v>0</v>
      </c>
      <c r="I525" s="21">
        <f>R528</f>
        <v>0</v>
      </c>
      <c r="J525" s="25"/>
      <c r="M525" s="215"/>
      <c r="N525" s="214"/>
      <c r="O525" s="211">
        <f>IF('Cumulative Cost Share Budget'!L525='Split CS budget (H)'!$L$1,'Cumulative Cost Share Budget'!O525,0)</f>
        <v>0</v>
      </c>
      <c r="P525" s="212">
        <f>IF('Cumulative Cost Share Budget'!L525='Split CS budget (H)'!$L$1,'Cumulative Cost Share Budget'!P525,0)</f>
        <v>0</v>
      </c>
      <c r="Q525" s="61">
        <f>IF('Cumulative Cost Share Budget'!L525='Split CS budget (H)'!$L$1,'Cumulative Cost Share Budget'!Q525,0)</f>
        <v>0</v>
      </c>
      <c r="R525" s="211">
        <f>IF('Cumulative Cost Share Budget'!L525='Split CS budget (H)'!$L$1,'Cumulative Cost Share Budget'!R525,0)</f>
        <v>0</v>
      </c>
      <c r="S525" s="61"/>
      <c r="T525" s="59"/>
      <c r="U525" s="323"/>
      <c r="V525" s="323"/>
      <c r="W525" s="323"/>
      <c r="X525" s="323"/>
      <c r="Y525" s="323"/>
      <c r="Z525" s="267"/>
      <c r="AA525" s="20"/>
      <c r="AB525" s="20"/>
      <c r="AC525" s="20"/>
      <c r="AD525" s="20"/>
      <c r="AE525" s="20"/>
      <c r="AF525" s="20"/>
    </row>
    <row r="526" spans="1:32" hidden="1">
      <c r="A526" s="449"/>
      <c r="B526" s="493">
        <f>IF('Cumulative Cost Share Budget'!L527='Split CS budget (H)'!$L$1,'Cumulative Cost Share Budget'!B526,0)</f>
        <v>0</v>
      </c>
      <c r="C526" s="493">
        <f>IF('Cumulative Cost Share Budget'!L527='Split CS budget (H)'!$L$1,'Cumulative Cost Share Budget'!C526,0)</f>
        <v>0</v>
      </c>
      <c r="D526" s="59" t="s">
        <v>15</v>
      </c>
      <c r="E526" s="52">
        <f>ROUND(N524*E524*O524,0)</f>
        <v>0</v>
      </c>
      <c r="F526" s="52">
        <f>ROUND(N524*F524*O524*O525,0)</f>
        <v>0</v>
      </c>
      <c r="G526" s="52">
        <f>ROUND(N524*G524*O524*O525*O526,0)</f>
        <v>0</v>
      </c>
      <c r="H526" s="52">
        <f>ROUND(N524*H524*O524*O525*O526*O527,0)</f>
        <v>0</v>
      </c>
      <c r="I526" s="52">
        <f>ROUND(N524*I524*O524*O525*O526*O527*O528,0)</f>
        <v>0</v>
      </c>
      <c r="J526" s="158">
        <f>SUM(E526:I526)</f>
        <v>0</v>
      </c>
      <c r="M526" s="215"/>
      <c r="N526" s="56"/>
      <c r="O526" s="211">
        <f>IF('Cumulative Cost Share Budget'!L526='Split CS budget (H)'!$L$1,'Cumulative Cost Share Budget'!O526,0)</f>
        <v>0</v>
      </c>
      <c r="P526" s="212">
        <f>IF('Cumulative Cost Share Budget'!L526='Split CS budget (H)'!$L$1,'Cumulative Cost Share Budget'!P526,0)</f>
        <v>0</v>
      </c>
      <c r="Q526" s="61">
        <f>IF('Cumulative Cost Share Budget'!L526='Split CS budget (H)'!$L$1,'Cumulative Cost Share Budget'!Q526,0)</f>
        <v>0</v>
      </c>
      <c r="R526" s="211">
        <f>IF('Cumulative Cost Share Budget'!L526='Split CS budget (H)'!$L$1,'Cumulative Cost Share Budget'!R526,0)</f>
        <v>0</v>
      </c>
      <c r="S526" s="61"/>
      <c r="T526" s="59"/>
      <c r="U526" s="323"/>
      <c r="V526" s="323"/>
      <c r="W526" s="323"/>
      <c r="X526" s="323"/>
      <c r="Y526" s="323"/>
      <c r="AA526" s="20"/>
      <c r="AB526" s="20"/>
      <c r="AC526" s="20"/>
      <c r="AD526" s="20"/>
      <c r="AE526" s="20"/>
      <c r="AF526" s="20"/>
    </row>
    <row r="527" spans="1:32" hidden="1">
      <c r="A527" s="449"/>
      <c r="B527" s="493">
        <f>IF('Cumulative Cost Share Budget'!L528='Split CS budget (H)'!$L$1,'Cumulative Cost Share Budget'!B527,0)</f>
        <v>0</v>
      </c>
      <c r="C527" s="493">
        <f>IF('Cumulative Cost Share Budget'!L528='Split CS budget (H)'!$L$1,'Cumulative Cost Share Budget'!C527,0)</f>
        <v>0</v>
      </c>
      <c r="D527" s="59" t="s">
        <v>30</v>
      </c>
      <c r="E527" s="52">
        <f>ROUND(E526*$Q$3,0)</f>
        <v>0</v>
      </c>
      <c r="F527" s="52">
        <f t="shared" ref="F527:I527" si="318">ROUND(F526*$Q$3,0)</f>
        <v>0</v>
      </c>
      <c r="G527" s="52">
        <f t="shared" si="318"/>
        <v>0</v>
      </c>
      <c r="H527" s="52">
        <f t="shared" si="318"/>
        <v>0</v>
      </c>
      <c r="I527" s="52">
        <f t="shared" si="318"/>
        <v>0</v>
      </c>
      <c r="J527" s="158">
        <f>SUM(E527:I527)</f>
        <v>0</v>
      </c>
      <c r="M527" s="215"/>
      <c r="N527" s="56"/>
      <c r="O527" s="211">
        <f>IF('Cumulative Cost Share Budget'!L527='Split CS budget (H)'!$L$1,'Cumulative Cost Share Budget'!O527,0)</f>
        <v>0</v>
      </c>
      <c r="P527" s="212">
        <f>IF('Cumulative Cost Share Budget'!L527='Split CS budget (H)'!$L$1,'Cumulative Cost Share Budget'!P527,0)</f>
        <v>0</v>
      </c>
      <c r="Q527" s="61">
        <f>IF('Cumulative Cost Share Budget'!L527='Split CS budget (H)'!$L$1,'Cumulative Cost Share Budget'!Q527,0)</f>
        <v>0</v>
      </c>
      <c r="R527" s="211">
        <f>IF('Cumulative Cost Share Budget'!L527='Split CS budget (H)'!$L$1,'Cumulative Cost Share Budget'!R527,0)</f>
        <v>0</v>
      </c>
      <c r="S527" s="61"/>
      <c r="T527" s="59"/>
      <c r="U527" s="323"/>
      <c r="V527" s="323"/>
      <c r="W527" s="323"/>
      <c r="X527" s="323"/>
      <c r="Y527" s="323"/>
      <c r="AA527" s="20"/>
      <c r="AB527" s="20"/>
      <c r="AC527" s="20"/>
      <c r="AD527" s="20"/>
      <c r="AE527" s="20"/>
      <c r="AF527" s="20"/>
    </row>
    <row r="528" spans="1:32" ht="15" hidden="1">
      <c r="A528" s="449"/>
      <c r="B528" s="493">
        <f>IF('Cumulative Cost Share Budget'!L529='Split CS budget (H)'!$L$1,'Cumulative Cost Share Budget'!B528,0)</f>
        <v>0</v>
      </c>
      <c r="C528" s="493">
        <f>IF('Cumulative Cost Share Budget'!L529='Split CS budget (H)'!$L$1,'Cumulative Cost Share Budget'!C528,0)</f>
        <v>0</v>
      </c>
      <c r="D528" s="59" t="s">
        <v>29</v>
      </c>
      <c r="E528" s="170">
        <f>ROUND(R$6*E524,0)</f>
        <v>0</v>
      </c>
      <c r="F528" s="170">
        <f t="shared" ref="F528:I528" si="319">ROUND(S$6*F524,0)</f>
        <v>0</v>
      </c>
      <c r="G528" s="170">
        <f t="shared" si="319"/>
        <v>0</v>
      </c>
      <c r="H528" s="170">
        <f t="shared" si="319"/>
        <v>0</v>
      </c>
      <c r="I528" s="170">
        <f t="shared" si="319"/>
        <v>0</v>
      </c>
      <c r="J528" s="167">
        <f>SUM(E528:I528)</f>
        <v>0</v>
      </c>
      <c r="M528" s="215"/>
      <c r="N528" s="56"/>
      <c r="O528" s="211">
        <f>IF('Cumulative Cost Share Budget'!L528='Split CS budget (H)'!$L$1,'Cumulative Cost Share Budget'!O528,0)</f>
        <v>0</v>
      </c>
      <c r="P528" s="212">
        <f>IF('Cumulative Cost Share Budget'!L528='Split CS budget (H)'!$L$1,'Cumulative Cost Share Budget'!P528,0)</f>
        <v>0</v>
      </c>
      <c r="Q528" s="61">
        <f>IF('Cumulative Cost Share Budget'!L528='Split CS budget (H)'!$L$1,'Cumulative Cost Share Budget'!Q528,0)</f>
        <v>0</v>
      </c>
      <c r="R528" s="211">
        <f>IF('Cumulative Cost Share Budget'!L528='Split CS budget (H)'!$L$1,'Cumulative Cost Share Budget'!R528,0)</f>
        <v>0</v>
      </c>
      <c r="S528" s="61"/>
      <c r="T528" s="59"/>
      <c r="U528" s="323"/>
      <c r="V528" s="323"/>
      <c r="W528" s="323"/>
      <c r="X528" s="323"/>
      <c r="Y528" s="323"/>
      <c r="AA528" s="20"/>
      <c r="AB528" s="20"/>
      <c r="AC528" s="20"/>
      <c r="AD528" s="20"/>
      <c r="AE528" s="20"/>
      <c r="AF528" s="20"/>
    </row>
    <row r="529" spans="1:32" hidden="1">
      <c r="A529" s="449"/>
      <c r="D529" s="62" t="s">
        <v>178</v>
      </c>
      <c r="E529" s="171">
        <f>SUM(E527:E528)</f>
        <v>0</v>
      </c>
      <c r="F529" s="171">
        <f t="shared" ref="F529:I529" si="320">SUM(F527:F528)</f>
        <v>0</v>
      </c>
      <c r="G529" s="171">
        <f t="shared" si="320"/>
        <v>0</v>
      </c>
      <c r="H529" s="171">
        <f t="shared" si="320"/>
        <v>0</v>
      </c>
      <c r="I529" s="171">
        <f t="shared" si="320"/>
        <v>0</v>
      </c>
      <c r="J529" s="172">
        <f>SUM(J527:J528)</f>
        <v>0</v>
      </c>
      <c r="M529" s="215"/>
      <c r="N529" s="56"/>
      <c r="O529" s="59"/>
      <c r="P529" s="216"/>
      <c r="Q529" s="61"/>
      <c r="R529" s="59"/>
      <c r="S529" s="61"/>
      <c r="T529" s="59"/>
      <c r="U529" s="325"/>
      <c r="V529" s="326"/>
      <c r="W529" s="324"/>
      <c r="X529" s="324"/>
      <c r="Y529" s="324"/>
      <c r="AA529" s="20"/>
      <c r="AB529" s="20"/>
      <c r="AC529" s="20"/>
      <c r="AD529" s="20"/>
      <c r="AE529" s="20"/>
      <c r="AF529" s="20"/>
    </row>
    <row r="530" spans="1:32" hidden="1">
      <c r="A530" s="449"/>
      <c r="B530" s="491"/>
      <c r="C530" s="482"/>
      <c r="D530" s="59"/>
      <c r="E530" s="20"/>
      <c r="F530" s="20"/>
      <c r="G530" s="20"/>
      <c r="H530" s="20"/>
      <c r="I530" s="20"/>
      <c r="J530" s="109"/>
      <c r="M530" s="215"/>
      <c r="N530" s="56"/>
      <c r="O530" s="33"/>
      <c r="P530" s="56"/>
      <c r="Q530" s="33"/>
      <c r="R530" s="213"/>
      <c r="S530" s="33"/>
      <c r="T530" s="213"/>
      <c r="U530" s="327"/>
      <c r="V530" s="327"/>
      <c r="W530" s="327"/>
      <c r="X530" s="327"/>
      <c r="Y530" s="327"/>
      <c r="AA530" s="20"/>
      <c r="AB530" s="20"/>
      <c r="AC530" s="20"/>
      <c r="AD530" s="20"/>
      <c r="AE530" s="20"/>
      <c r="AF530" s="20"/>
    </row>
    <row r="531" spans="1:32" hidden="1">
      <c r="A531" s="485">
        <f>IF('Cumulative Cost Share Budget'!$L531='Split CS budget (H)'!$L$1,'Cumulative Cost Share Budget'!A531,0)</f>
        <v>0</v>
      </c>
      <c r="B531" s="493">
        <f>IF('Cumulative Cost Share Budget'!L532='Split CS budget (H)'!$L$1,'Cumulative Cost Share Budget'!B531,0)</f>
        <v>0</v>
      </c>
      <c r="C531" s="493">
        <f>IF('Cumulative Cost Share Budget'!L532='Split CS budget (H)'!$L$1,'Cumulative Cost Share Budget'!C531,0)</f>
        <v>0</v>
      </c>
      <c r="D531" s="33" t="s">
        <v>123</v>
      </c>
      <c r="E531" s="76">
        <f>ROUND($P531*$Q531*R531,6)</f>
        <v>0</v>
      </c>
      <c r="F531" s="76">
        <f>ROUND($P532*$Q532*R532,6)</f>
        <v>0</v>
      </c>
      <c r="G531" s="76">
        <f>ROUND($P533*$Q533*R533,6)</f>
        <v>0</v>
      </c>
      <c r="H531" s="76">
        <f>ROUND($P534*$Q534*R534,6)</f>
        <v>0</v>
      </c>
      <c r="I531" s="76">
        <f>ROUND($P535*$Q535*R535,6)</f>
        <v>0</v>
      </c>
      <c r="J531" s="25"/>
      <c r="M531" s="133">
        <f>IF('Cumulative Cost Share Budget'!L531='Split CS budget (H)'!$L$1,'Cumulative Cost Share Budget'!M531,0)</f>
        <v>0</v>
      </c>
      <c r="N531" s="214">
        <f>IF('Cumulative Cost Share Budget'!L531='Split CS budget (H)'!$L$1,'Cumulative Cost Share Budget'!N531,0)</f>
        <v>0</v>
      </c>
      <c r="O531" s="211">
        <f>IF('Cumulative Cost Share Budget'!L531='Split CS budget (H)'!$L$1,'Cumulative Cost Share Budget'!O531,0)</f>
        <v>0</v>
      </c>
      <c r="P531" s="212">
        <f>IF('Cumulative Cost Share Budget'!L531='Split CS budget (H)'!$L$1,'Cumulative Cost Share Budget'!P531,0)</f>
        <v>0</v>
      </c>
      <c r="Q531" s="61">
        <f>IF('Cumulative Cost Share Budget'!L531='Split CS budget (H)'!$L$1,'Cumulative Cost Share Budget'!Q531,0)</f>
        <v>0</v>
      </c>
      <c r="R531" s="211">
        <f>IF('Cumulative Cost Share Budget'!L531='Split CS budget (H)'!$L$1,'Cumulative Cost Share Budget'!R531,0)</f>
        <v>0</v>
      </c>
      <c r="S531" s="61"/>
      <c r="T531" s="59"/>
      <c r="U531" s="323">
        <f>IFERROR((E534+E535)/E533,0)</f>
        <v>0</v>
      </c>
      <c r="V531" s="323">
        <f t="shared" ref="V531:Y531" si="321">IFERROR((F534+F535)/F533,0)</f>
        <v>0</v>
      </c>
      <c r="W531" s="323">
        <f t="shared" si="321"/>
        <v>0</v>
      </c>
      <c r="X531" s="323">
        <f t="shared" si="321"/>
        <v>0</v>
      </c>
      <c r="Y531" s="323">
        <f t="shared" si="321"/>
        <v>0</v>
      </c>
      <c r="Z531" s="267"/>
      <c r="AA531" s="20"/>
      <c r="AB531" s="20"/>
      <c r="AC531" s="20"/>
      <c r="AD531" s="20"/>
      <c r="AE531" s="20"/>
      <c r="AF531" s="20"/>
    </row>
    <row r="532" spans="1:32" hidden="1">
      <c r="A532" s="733">
        <f>IF('Cumulative Cost Share Budget'!$L532='Split CS budget (H)'!$L$1,'Cumulative Cost Share Budget'!A532,0)</f>
        <v>0</v>
      </c>
      <c r="B532" s="493">
        <f>IF('Cumulative Cost Share Budget'!L533='Split CS budget (H)'!$L$1,'Cumulative Cost Share Budget'!B532,0)</f>
        <v>0</v>
      </c>
      <c r="C532" s="493">
        <f>IF('Cumulative Cost Share Budget'!L533='Split CS budget (H)'!$L$1,'Cumulative Cost Share Budget'!C532,0)</f>
        <v>0</v>
      </c>
      <c r="D532" s="33" t="s">
        <v>179</v>
      </c>
      <c r="E532" s="21">
        <f>R531</f>
        <v>0</v>
      </c>
      <c r="F532" s="21">
        <f>R532</f>
        <v>0</v>
      </c>
      <c r="G532" s="21">
        <f>R533</f>
        <v>0</v>
      </c>
      <c r="H532" s="21">
        <f>R534</f>
        <v>0</v>
      </c>
      <c r="I532" s="21">
        <f>R535</f>
        <v>0</v>
      </c>
      <c r="J532" s="25"/>
      <c r="M532" s="215"/>
      <c r="N532" s="214"/>
      <c r="O532" s="211">
        <f>IF('Cumulative Cost Share Budget'!L532='Split CS budget (H)'!$L$1,'Cumulative Cost Share Budget'!O532,0)</f>
        <v>0</v>
      </c>
      <c r="P532" s="212">
        <f>IF('Cumulative Cost Share Budget'!L532='Split CS budget (H)'!$L$1,'Cumulative Cost Share Budget'!P532,0)</f>
        <v>0</v>
      </c>
      <c r="Q532" s="61">
        <f>IF('Cumulative Cost Share Budget'!L532='Split CS budget (H)'!$L$1,'Cumulative Cost Share Budget'!Q532,0)</f>
        <v>0</v>
      </c>
      <c r="R532" s="211">
        <f>IF('Cumulative Cost Share Budget'!L532='Split CS budget (H)'!$L$1,'Cumulative Cost Share Budget'!R532,0)</f>
        <v>0</v>
      </c>
      <c r="S532" s="61"/>
      <c r="T532" s="59"/>
      <c r="U532" s="323"/>
      <c r="V532" s="323"/>
      <c r="W532" s="323"/>
      <c r="X532" s="323"/>
      <c r="Y532" s="323"/>
      <c r="Z532" s="267"/>
      <c r="AA532" s="20"/>
      <c r="AB532" s="20"/>
      <c r="AC532" s="20"/>
      <c r="AD532" s="20"/>
      <c r="AE532" s="20"/>
      <c r="AF532" s="20"/>
    </row>
    <row r="533" spans="1:32" hidden="1">
      <c r="A533" s="449"/>
      <c r="B533" s="493">
        <f>IF('Cumulative Cost Share Budget'!L534='Split CS budget (H)'!$L$1,'Cumulative Cost Share Budget'!B533,0)</f>
        <v>0</v>
      </c>
      <c r="C533" s="493">
        <f>IF('Cumulative Cost Share Budget'!L534='Split CS budget (H)'!$L$1,'Cumulative Cost Share Budget'!C533,0)</f>
        <v>0</v>
      </c>
      <c r="D533" s="59" t="s">
        <v>15</v>
      </c>
      <c r="E533" s="52">
        <f>ROUND(N531*E531*O531,0)</f>
        <v>0</v>
      </c>
      <c r="F533" s="52">
        <f>ROUND(N531*F531*O531*O532,0)</f>
        <v>0</v>
      </c>
      <c r="G533" s="52">
        <f>ROUND(N531*G531*O531*O532*O533,0)</f>
        <v>0</v>
      </c>
      <c r="H533" s="52">
        <f>ROUND(N531*H531*O531*O532*O533*O534,0)</f>
        <v>0</v>
      </c>
      <c r="I533" s="52">
        <f>ROUND(N531*I531*O531*O532*O533*O534*O535,0)</f>
        <v>0</v>
      </c>
      <c r="J533" s="158">
        <f>SUM(E533:I533)</f>
        <v>0</v>
      </c>
      <c r="M533" s="215"/>
      <c r="N533" s="56"/>
      <c r="O533" s="211">
        <f>IF('Cumulative Cost Share Budget'!L533='Split CS budget (H)'!$L$1,'Cumulative Cost Share Budget'!O533,0)</f>
        <v>0</v>
      </c>
      <c r="P533" s="212">
        <f>IF('Cumulative Cost Share Budget'!L533='Split CS budget (H)'!$L$1,'Cumulative Cost Share Budget'!P533,0)</f>
        <v>0</v>
      </c>
      <c r="Q533" s="61">
        <f>IF('Cumulative Cost Share Budget'!L533='Split CS budget (H)'!$L$1,'Cumulative Cost Share Budget'!Q533,0)</f>
        <v>0</v>
      </c>
      <c r="R533" s="211">
        <f>IF('Cumulative Cost Share Budget'!L533='Split CS budget (H)'!$L$1,'Cumulative Cost Share Budget'!R533,0)</f>
        <v>0</v>
      </c>
      <c r="S533" s="61"/>
      <c r="T533" s="59"/>
      <c r="U533" s="323"/>
      <c r="V533" s="323"/>
      <c r="W533" s="323"/>
      <c r="X533" s="323"/>
      <c r="Y533" s="323"/>
      <c r="AA533" s="20"/>
      <c r="AB533" s="20"/>
      <c r="AC533" s="20"/>
      <c r="AD533" s="20"/>
      <c r="AE533" s="20"/>
      <c r="AF533" s="20"/>
    </row>
    <row r="534" spans="1:32" hidden="1">
      <c r="A534" s="449"/>
      <c r="B534" s="493">
        <f>IF('Cumulative Cost Share Budget'!L535='Split CS budget (H)'!$L$1,'Cumulative Cost Share Budget'!B534,0)</f>
        <v>0</v>
      </c>
      <c r="C534" s="493">
        <f>IF('Cumulative Cost Share Budget'!L535='Split CS budget (H)'!$L$1,'Cumulative Cost Share Budget'!C534,0)</f>
        <v>0</v>
      </c>
      <c r="D534" s="59" t="s">
        <v>30</v>
      </c>
      <c r="E534" s="52">
        <f>ROUND(E533*$Q$3,0)</f>
        <v>0</v>
      </c>
      <c r="F534" s="52">
        <f t="shared" ref="F534:I534" si="322">ROUND(F533*$Q$3,0)</f>
        <v>0</v>
      </c>
      <c r="G534" s="52">
        <f t="shared" si="322"/>
        <v>0</v>
      </c>
      <c r="H534" s="52">
        <f t="shared" si="322"/>
        <v>0</v>
      </c>
      <c r="I534" s="52">
        <f t="shared" si="322"/>
        <v>0</v>
      </c>
      <c r="J534" s="158">
        <f>SUM(E534:I534)</f>
        <v>0</v>
      </c>
      <c r="M534" s="215"/>
      <c r="N534" s="56"/>
      <c r="O534" s="211">
        <f>IF('Cumulative Cost Share Budget'!L534='Split CS budget (H)'!$L$1,'Cumulative Cost Share Budget'!O534,0)</f>
        <v>0</v>
      </c>
      <c r="P534" s="212">
        <f>IF('Cumulative Cost Share Budget'!L534='Split CS budget (H)'!$L$1,'Cumulative Cost Share Budget'!P534,0)</f>
        <v>0</v>
      </c>
      <c r="Q534" s="61">
        <f>IF('Cumulative Cost Share Budget'!L534='Split CS budget (H)'!$L$1,'Cumulative Cost Share Budget'!Q534,0)</f>
        <v>0</v>
      </c>
      <c r="R534" s="211">
        <f>IF('Cumulative Cost Share Budget'!L534='Split CS budget (H)'!$L$1,'Cumulative Cost Share Budget'!R534,0)</f>
        <v>0</v>
      </c>
      <c r="S534" s="61"/>
      <c r="T534" s="59"/>
      <c r="U534" s="323"/>
      <c r="V534" s="323"/>
      <c r="W534" s="323"/>
      <c r="X534" s="323"/>
      <c r="Y534" s="323"/>
      <c r="AA534" s="20"/>
      <c r="AB534" s="20"/>
      <c r="AC534" s="20"/>
      <c r="AD534" s="20"/>
      <c r="AE534" s="20"/>
      <c r="AF534" s="20"/>
    </row>
    <row r="535" spans="1:32" ht="15" hidden="1">
      <c r="A535" s="449"/>
      <c r="B535" s="493">
        <f>IF('Cumulative Cost Share Budget'!L536='Split CS budget (H)'!$L$1,'Cumulative Cost Share Budget'!B535,0)</f>
        <v>0</v>
      </c>
      <c r="C535" s="493">
        <f>IF('Cumulative Cost Share Budget'!L536='Split CS budget (H)'!$L$1,'Cumulative Cost Share Budget'!C535,0)</f>
        <v>0</v>
      </c>
      <c r="D535" s="59" t="s">
        <v>29</v>
      </c>
      <c r="E535" s="170">
        <f>ROUND(R$6*E531,0)</f>
        <v>0</v>
      </c>
      <c r="F535" s="170">
        <f t="shared" ref="F535:I535" si="323">ROUND(S$6*F531,0)</f>
        <v>0</v>
      </c>
      <c r="G535" s="170">
        <f t="shared" si="323"/>
        <v>0</v>
      </c>
      <c r="H535" s="170">
        <f t="shared" si="323"/>
        <v>0</v>
      </c>
      <c r="I535" s="170">
        <f t="shared" si="323"/>
        <v>0</v>
      </c>
      <c r="J535" s="167">
        <f>SUM(E535:I535)</f>
        <v>0</v>
      </c>
      <c r="M535" s="215"/>
      <c r="N535" s="56"/>
      <c r="O535" s="211">
        <f>IF('Cumulative Cost Share Budget'!L535='Split CS budget (H)'!$L$1,'Cumulative Cost Share Budget'!O535,0)</f>
        <v>0</v>
      </c>
      <c r="P535" s="212">
        <f>IF('Cumulative Cost Share Budget'!L535='Split CS budget (H)'!$L$1,'Cumulative Cost Share Budget'!P535,0)</f>
        <v>0</v>
      </c>
      <c r="Q535" s="61">
        <f>IF('Cumulative Cost Share Budget'!L535='Split CS budget (H)'!$L$1,'Cumulative Cost Share Budget'!Q535,0)</f>
        <v>0</v>
      </c>
      <c r="R535" s="211">
        <f>IF('Cumulative Cost Share Budget'!L535='Split CS budget (H)'!$L$1,'Cumulative Cost Share Budget'!R535,0)</f>
        <v>0</v>
      </c>
      <c r="S535" s="61"/>
      <c r="T535" s="59"/>
      <c r="U535" s="323"/>
      <c r="V535" s="323"/>
      <c r="W535" s="323"/>
      <c r="X535" s="323"/>
      <c r="Y535" s="323"/>
      <c r="AA535" s="20"/>
      <c r="AB535" s="20"/>
      <c r="AC535" s="20"/>
      <c r="AD535" s="20"/>
      <c r="AE535" s="20"/>
      <c r="AF535" s="20"/>
    </row>
    <row r="536" spans="1:32" hidden="1">
      <c r="A536" s="449"/>
      <c r="D536" s="62" t="s">
        <v>178</v>
      </c>
      <c r="E536" s="171">
        <f>SUM(E534:E535)</f>
        <v>0</v>
      </c>
      <c r="F536" s="171">
        <f t="shared" ref="F536:I536" si="324">SUM(F534:F535)</f>
        <v>0</v>
      </c>
      <c r="G536" s="171">
        <f t="shared" si="324"/>
        <v>0</v>
      </c>
      <c r="H536" s="171">
        <f t="shared" si="324"/>
        <v>0</v>
      </c>
      <c r="I536" s="171">
        <f t="shared" si="324"/>
        <v>0</v>
      </c>
      <c r="J536" s="172">
        <f>SUM(J534:J535)</f>
        <v>0</v>
      </c>
      <c r="M536" s="215"/>
      <c r="N536" s="56"/>
      <c r="O536" s="59"/>
      <c r="P536" s="216"/>
      <c r="Q536" s="61"/>
      <c r="R536" s="59"/>
      <c r="S536" s="61"/>
      <c r="T536" s="59"/>
      <c r="U536" s="325"/>
      <c r="V536" s="326"/>
      <c r="W536" s="324"/>
      <c r="X536" s="324"/>
      <c r="Y536" s="324"/>
      <c r="AA536" s="20"/>
      <c r="AB536" s="20"/>
      <c r="AC536" s="20"/>
      <c r="AD536" s="20"/>
      <c r="AE536" s="20"/>
      <c r="AF536" s="20"/>
    </row>
    <row r="537" spans="1:32" hidden="1">
      <c r="A537" s="449"/>
      <c r="B537" s="491"/>
      <c r="C537" s="482"/>
      <c r="D537" s="59"/>
      <c r="E537" s="16"/>
      <c r="F537" s="16"/>
      <c r="G537" s="16"/>
      <c r="H537" s="16"/>
      <c r="I537" s="16"/>
      <c r="J537" s="25"/>
      <c r="M537" s="215"/>
      <c r="N537" s="56"/>
      <c r="O537" s="33"/>
      <c r="P537" s="56"/>
      <c r="Q537" s="33"/>
      <c r="R537" s="213"/>
      <c r="S537" s="33"/>
      <c r="T537" s="213"/>
      <c r="U537" s="327"/>
      <c r="V537" s="327"/>
      <c r="W537" s="327"/>
      <c r="X537" s="327"/>
      <c r="Y537" s="327"/>
      <c r="AA537" s="20"/>
      <c r="AB537" s="20"/>
      <c r="AC537" s="20"/>
      <c r="AD537" s="20"/>
      <c r="AE537" s="20"/>
      <c r="AF537" s="20"/>
    </row>
    <row r="538" spans="1:32" hidden="1">
      <c r="A538" s="485">
        <f>IF('Cumulative Cost Share Budget'!$L538='Split CS budget (H)'!$L$1,'Cumulative Cost Share Budget'!A538,0)</f>
        <v>0</v>
      </c>
      <c r="B538" s="493">
        <f>IF('Cumulative Cost Share Budget'!L539='Split CS budget (H)'!$L$1,'Cumulative Cost Share Budget'!B538,0)</f>
        <v>0</v>
      </c>
      <c r="C538" s="493">
        <f>IF('Cumulative Cost Share Budget'!L539='Split CS budget (H)'!$L$1,'Cumulative Cost Share Budget'!C538,0)</f>
        <v>0</v>
      </c>
      <c r="D538" s="33" t="s">
        <v>123</v>
      </c>
      <c r="E538" s="76">
        <f>ROUND($P538*$Q538*R538,6)</f>
        <v>0</v>
      </c>
      <c r="F538" s="76">
        <f>ROUND($P539*$Q539*R539,6)</f>
        <v>0</v>
      </c>
      <c r="G538" s="76">
        <f>ROUND($P540*$Q540*R540,6)</f>
        <v>0</v>
      </c>
      <c r="H538" s="76">
        <f>ROUND($P541*$Q541*R541,6)</f>
        <v>0</v>
      </c>
      <c r="I538" s="76">
        <f>ROUND($P542*$Q542*R542,6)</f>
        <v>0</v>
      </c>
      <c r="J538" s="25"/>
      <c r="M538" s="133">
        <f>IF('Cumulative Cost Share Budget'!L538='Split CS budget (H)'!$L$1,'Cumulative Cost Share Budget'!M538,0)</f>
        <v>0</v>
      </c>
      <c r="N538" s="214">
        <f>IF('Cumulative Cost Share Budget'!L538='Split CS budget (H)'!$L$1,'Cumulative Cost Share Budget'!N538,0)</f>
        <v>0</v>
      </c>
      <c r="O538" s="211">
        <f>IF('Cumulative Cost Share Budget'!L538='Split CS budget (H)'!$L$1,'Cumulative Cost Share Budget'!O538,0)</f>
        <v>0</v>
      </c>
      <c r="P538" s="212">
        <f>IF('Cumulative Cost Share Budget'!L538='Split CS budget (H)'!$L$1,'Cumulative Cost Share Budget'!P538,0)</f>
        <v>0</v>
      </c>
      <c r="Q538" s="61">
        <f>IF('Cumulative Cost Share Budget'!L538='Split CS budget (H)'!$L$1,'Cumulative Cost Share Budget'!Q538,0)</f>
        <v>0</v>
      </c>
      <c r="R538" s="211">
        <f>IF('Cumulative Cost Share Budget'!L538='Split CS budget (H)'!$L$1,'Cumulative Cost Share Budget'!R538,0)</f>
        <v>0</v>
      </c>
      <c r="S538" s="61"/>
      <c r="T538" s="59"/>
      <c r="U538" s="323">
        <f>IFERROR((E541+E542)/E540,0)</f>
        <v>0</v>
      </c>
      <c r="V538" s="323">
        <f t="shared" ref="V538:Y538" si="325">IFERROR((F541+F542)/F540,0)</f>
        <v>0</v>
      </c>
      <c r="W538" s="323">
        <f t="shared" si="325"/>
        <v>0</v>
      </c>
      <c r="X538" s="323">
        <f t="shared" si="325"/>
        <v>0</v>
      </c>
      <c r="Y538" s="323">
        <f t="shared" si="325"/>
        <v>0</v>
      </c>
      <c r="Z538" s="267"/>
      <c r="AA538" s="20"/>
      <c r="AB538" s="20"/>
      <c r="AC538" s="20"/>
      <c r="AD538" s="20"/>
      <c r="AE538" s="20"/>
      <c r="AF538" s="20"/>
    </row>
    <row r="539" spans="1:32" hidden="1">
      <c r="A539" s="733">
        <f>IF('Cumulative Cost Share Budget'!$L539='Split CS budget (H)'!$L$1,'Cumulative Cost Share Budget'!A539,0)</f>
        <v>0</v>
      </c>
      <c r="B539" s="493">
        <f>IF('Cumulative Cost Share Budget'!L540='Split CS budget (H)'!$L$1,'Cumulative Cost Share Budget'!B539,0)</f>
        <v>0</v>
      </c>
      <c r="C539" s="493">
        <f>IF('Cumulative Cost Share Budget'!L540='Split CS budget (H)'!$L$1,'Cumulative Cost Share Budget'!C539,0)</f>
        <v>0</v>
      </c>
      <c r="D539" s="33" t="s">
        <v>179</v>
      </c>
      <c r="E539" s="21">
        <f>R538</f>
        <v>0</v>
      </c>
      <c r="F539" s="21">
        <f>R539</f>
        <v>0</v>
      </c>
      <c r="G539" s="21">
        <f>R540</f>
        <v>0</v>
      </c>
      <c r="H539" s="21">
        <f>R541</f>
        <v>0</v>
      </c>
      <c r="I539" s="21">
        <f>R542</f>
        <v>0</v>
      </c>
      <c r="J539" s="25"/>
      <c r="M539" s="215"/>
      <c r="N539" s="214"/>
      <c r="O539" s="211">
        <f>IF('Cumulative Cost Share Budget'!L539='Split CS budget (H)'!$L$1,'Cumulative Cost Share Budget'!O539,0)</f>
        <v>0</v>
      </c>
      <c r="P539" s="212">
        <f>IF('Cumulative Cost Share Budget'!L539='Split CS budget (H)'!$L$1,'Cumulative Cost Share Budget'!P539,0)</f>
        <v>0</v>
      </c>
      <c r="Q539" s="61">
        <f>IF('Cumulative Cost Share Budget'!L539='Split CS budget (H)'!$L$1,'Cumulative Cost Share Budget'!Q539,0)</f>
        <v>0</v>
      </c>
      <c r="R539" s="211">
        <f>IF('Cumulative Cost Share Budget'!L539='Split CS budget (H)'!$L$1,'Cumulative Cost Share Budget'!R539,0)</f>
        <v>0</v>
      </c>
      <c r="S539" s="61"/>
      <c r="T539" s="59"/>
      <c r="U539" s="323"/>
      <c r="V539" s="323"/>
      <c r="W539" s="323"/>
      <c r="X539" s="323"/>
      <c r="Y539" s="323"/>
      <c r="Z539" s="267"/>
      <c r="AA539" s="20"/>
      <c r="AB539" s="20"/>
      <c r="AC539" s="20"/>
      <c r="AD539" s="20"/>
      <c r="AE539" s="20"/>
      <c r="AF539" s="20"/>
    </row>
    <row r="540" spans="1:32" hidden="1">
      <c r="A540" s="449"/>
      <c r="B540" s="493">
        <f>IF('Cumulative Cost Share Budget'!L541='Split CS budget (H)'!$L$1,'Cumulative Cost Share Budget'!B540,0)</f>
        <v>0</v>
      </c>
      <c r="C540" s="493">
        <f>IF('Cumulative Cost Share Budget'!L541='Split CS budget (H)'!$L$1,'Cumulative Cost Share Budget'!C540,0)</f>
        <v>0</v>
      </c>
      <c r="D540" s="59" t="s">
        <v>15</v>
      </c>
      <c r="E540" s="52">
        <f>ROUND(N538*E538*O538,0)</f>
        <v>0</v>
      </c>
      <c r="F540" s="52">
        <f>ROUND(N538*F538*O538*O539,0)</f>
        <v>0</v>
      </c>
      <c r="G540" s="52">
        <f>ROUND(N538*G538*O538*O539*O540,0)</f>
        <v>0</v>
      </c>
      <c r="H540" s="52">
        <f>ROUND(N538*H538*O538*O539*O540*O541,0)</f>
        <v>0</v>
      </c>
      <c r="I540" s="52">
        <f>ROUND(N538*I538*O538*O539*O540*O541*O542,0)</f>
        <v>0</v>
      </c>
      <c r="J540" s="158">
        <f>SUM(E540:I540)</f>
        <v>0</v>
      </c>
      <c r="M540" s="215"/>
      <c r="N540" s="56"/>
      <c r="O540" s="211">
        <f>IF('Cumulative Cost Share Budget'!L540='Split CS budget (H)'!$L$1,'Cumulative Cost Share Budget'!O540,0)</f>
        <v>0</v>
      </c>
      <c r="P540" s="212">
        <f>IF('Cumulative Cost Share Budget'!L540='Split CS budget (H)'!$L$1,'Cumulative Cost Share Budget'!P540,0)</f>
        <v>0</v>
      </c>
      <c r="Q540" s="61">
        <f>IF('Cumulative Cost Share Budget'!L540='Split CS budget (H)'!$L$1,'Cumulative Cost Share Budget'!Q540,0)</f>
        <v>0</v>
      </c>
      <c r="R540" s="211">
        <f>IF('Cumulative Cost Share Budget'!L540='Split CS budget (H)'!$L$1,'Cumulative Cost Share Budget'!R540,0)</f>
        <v>0</v>
      </c>
      <c r="S540" s="61"/>
      <c r="T540" s="59"/>
      <c r="U540" s="324"/>
      <c r="V540" s="324"/>
      <c r="W540" s="324"/>
      <c r="X540" s="324"/>
      <c r="Y540" s="324"/>
      <c r="AA540" s="20"/>
      <c r="AB540" s="20"/>
      <c r="AC540" s="20"/>
      <c r="AD540" s="20"/>
      <c r="AE540" s="20"/>
      <c r="AF540" s="20"/>
    </row>
    <row r="541" spans="1:32" hidden="1">
      <c r="A541" s="449"/>
      <c r="B541" s="493">
        <f>IF('Cumulative Cost Share Budget'!L542='Split CS budget (H)'!$L$1,'Cumulative Cost Share Budget'!B541,0)</f>
        <v>0</v>
      </c>
      <c r="C541" s="493">
        <f>IF('Cumulative Cost Share Budget'!L542='Split CS budget (H)'!$L$1,'Cumulative Cost Share Budget'!C541,0)</f>
        <v>0</v>
      </c>
      <c r="D541" s="59" t="s">
        <v>30</v>
      </c>
      <c r="E541" s="52">
        <f>ROUND(E540*$Q$3,0)</f>
        <v>0</v>
      </c>
      <c r="F541" s="52">
        <f t="shared" ref="F541:I541" si="326">ROUND(F540*$Q$3,0)</f>
        <v>0</v>
      </c>
      <c r="G541" s="52">
        <f t="shared" si="326"/>
        <v>0</v>
      </c>
      <c r="H541" s="52">
        <f t="shared" si="326"/>
        <v>0</v>
      </c>
      <c r="I541" s="52">
        <f t="shared" si="326"/>
        <v>0</v>
      </c>
      <c r="J541" s="158">
        <f>SUM(E541:I541)</f>
        <v>0</v>
      </c>
      <c r="M541" s="215"/>
      <c r="N541" s="56"/>
      <c r="O541" s="211">
        <f>IF('Cumulative Cost Share Budget'!L541='Split CS budget (H)'!$L$1,'Cumulative Cost Share Budget'!O541,0)</f>
        <v>0</v>
      </c>
      <c r="P541" s="212">
        <f>IF('Cumulative Cost Share Budget'!L541='Split CS budget (H)'!$L$1,'Cumulative Cost Share Budget'!P541,0)</f>
        <v>0</v>
      </c>
      <c r="Q541" s="61">
        <f>IF('Cumulative Cost Share Budget'!L541='Split CS budget (H)'!$L$1,'Cumulative Cost Share Budget'!Q541,0)</f>
        <v>0</v>
      </c>
      <c r="R541" s="211">
        <f>IF('Cumulative Cost Share Budget'!L541='Split CS budget (H)'!$L$1,'Cumulative Cost Share Budget'!R541,0)</f>
        <v>0</v>
      </c>
      <c r="S541" s="61"/>
      <c r="T541" s="59"/>
      <c r="U541" s="324"/>
      <c r="V541" s="324"/>
      <c r="W541" s="324"/>
      <c r="X541" s="324"/>
      <c r="Y541" s="324"/>
      <c r="AA541" s="20"/>
      <c r="AB541" s="20"/>
      <c r="AC541" s="20"/>
      <c r="AD541" s="20"/>
      <c r="AE541" s="20"/>
      <c r="AF541" s="20"/>
    </row>
    <row r="542" spans="1:32" ht="15" hidden="1">
      <c r="A542" s="449"/>
      <c r="B542" s="493">
        <f>IF('Cumulative Cost Share Budget'!L543='Split CS budget (H)'!$L$1,'Cumulative Cost Share Budget'!B542,0)</f>
        <v>0</v>
      </c>
      <c r="C542" s="493">
        <f>IF('Cumulative Cost Share Budget'!L543='Split CS budget (H)'!$L$1,'Cumulative Cost Share Budget'!C542,0)</f>
        <v>0</v>
      </c>
      <c r="D542" s="59" t="s">
        <v>29</v>
      </c>
      <c r="E542" s="170">
        <f>ROUND(R$6*E538,0)</f>
        <v>0</v>
      </c>
      <c r="F542" s="170">
        <f t="shared" ref="F542:I542" si="327">ROUND(S$6*F538,0)</f>
        <v>0</v>
      </c>
      <c r="G542" s="170">
        <f t="shared" si="327"/>
        <v>0</v>
      </c>
      <c r="H542" s="170">
        <f t="shared" si="327"/>
        <v>0</v>
      </c>
      <c r="I542" s="170">
        <f t="shared" si="327"/>
        <v>0</v>
      </c>
      <c r="J542" s="167">
        <f>SUM(E542:I542)</f>
        <v>0</v>
      </c>
      <c r="M542" s="215"/>
      <c r="N542" s="56"/>
      <c r="O542" s="211">
        <f>IF('Cumulative Cost Share Budget'!L542='Split CS budget (H)'!$L$1,'Cumulative Cost Share Budget'!O542,0)</f>
        <v>0</v>
      </c>
      <c r="P542" s="212">
        <f>IF('Cumulative Cost Share Budget'!L542='Split CS budget (H)'!$L$1,'Cumulative Cost Share Budget'!P542,0)</f>
        <v>0</v>
      </c>
      <c r="Q542" s="61">
        <f>IF('Cumulative Cost Share Budget'!L542='Split CS budget (H)'!$L$1,'Cumulative Cost Share Budget'!Q542,0)</f>
        <v>0</v>
      </c>
      <c r="R542" s="211">
        <f>IF('Cumulative Cost Share Budget'!L542='Split CS budget (H)'!$L$1,'Cumulative Cost Share Budget'!R542,0)</f>
        <v>0</v>
      </c>
      <c r="S542" s="61"/>
      <c r="T542" s="59"/>
      <c r="U542" s="323"/>
      <c r="V542" s="323"/>
      <c r="W542" s="323"/>
      <c r="X542" s="323"/>
      <c r="Y542" s="323"/>
      <c r="AA542" s="20"/>
      <c r="AB542" s="20"/>
      <c r="AC542" s="20"/>
      <c r="AD542" s="20"/>
      <c r="AE542" s="20"/>
      <c r="AF542" s="20"/>
    </row>
    <row r="543" spans="1:32" hidden="1">
      <c r="A543" s="449"/>
      <c r="D543" s="62" t="s">
        <v>178</v>
      </c>
      <c r="E543" s="171">
        <f>SUM(E541:E542)</f>
        <v>0</v>
      </c>
      <c r="F543" s="171">
        <f t="shared" ref="F543:I543" si="328">SUM(F541:F542)</f>
        <v>0</v>
      </c>
      <c r="G543" s="171">
        <f t="shared" si="328"/>
        <v>0</v>
      </c>
      <c r="H543" s="171">
        <f t="shared" si="328"/>
        <v>0</v>
      </c>
      <c r="I543" s="171">
        <f t="shared" si="328"/>
        <v>0</v>
      </c>
      <c r="J543" s="172">
        <f>SUM(J541:J542)</f>
        <v>0</v>
      </c>
      <c r="M543" s="18"/>
      <c r="N543" s="32"/>
      <c r="O543" s="32"/>
      <c r="P543" s="32"/>
      <c r="Q543" s="88"/>
      <c r="R543" s="89"/>
      <c r="S543" s="61"/>
      <c r="T543" s="88"/>
      <c r="U543" s="323"/>
      <c r="V543" s="323"/>
      <c r="W543" s="323"/>
      <c r="X543" s="323"/>
      <c r="Y543" s="323"/>
      <c r="AA543" s="20"/>
      <c r="AB543" s="20"/>
      <c r="AC543" s="20"/>
      <c r="AD543" s="20"/>
      <c r="AE543" s="20"/>
      <c r="AF543" s="20"/>
    </row>
    <row r="544" spans="1:32">
      <c r="A544" s="449"/>
      <c r="B544" s="491"/>
      <c r="C544" s="480"/>
      <c r="D544" s="59"/>
      <c r="E544" s="21"/>
      <c r="F544" s="21"/>
      <c r="G544" s="21"/>
      <c r="H544" s="21"/>
      <c r="I544" s="21"/>
      <c r="J544" s="61"/>
      <c r="M544" s="18"/>
      <c r="N544" s="262"/>
      <c r="O544" s="262"/>
      <c r="P544" s="262"/>
      <c r="Q544" s="2"/>
      <c r="R544" s="263"/>
      <c r="S544" s="264"/>
      <c r="T544" s="405"/>
      <c r="U544" s="405"/>
      <c r="V544" s="405"/>
      <c r="W544" s="24"/>
      <c r="X544" s="24"/>
      <c r="Y544" s="24"/>
      <c r="Z544" s="53"/>
      <c r="AA544" s="221"/>
      <c r="AB544" s="221"/>
      <c r="AC544" s="221"/>
      <c r="AD544" s="221"/>
      <c r="AE544" s="221"/>
      <c r="AF544" s="221"/>
    </row>
    <row r="545" spans="1:33">
      <c r="A545" s="449"/>
      <c r="C545" s="60"/>
      <c r="D545" s="60" t="s">
        <v>103</v>
      </c>
      <c r="E545" s="173">
        <f>SUMIF($D$475:$D$544,"*Salary",E475:E544)</f>
        <v>0</v>
      </c>
      <c r="F545" s="173">
        <f t="shared" ref="F545:I545" si="329">SUMIF($D$475:$D$544,"*Salary",F475:F544)</f>
        <v>0</v>
      </c>
      <c r="G545" s="173">
        <f t="shared" si="329"/>
        <v>0</v>
      </c>
      <c r="H545" s="173">
        <f t="shared" si="329"/>
        <v>0</v>
      </c>
      <c r="I545" s="173">
        <f t="shared" si="329"/>
        <v>0</v>
      </c>
      <c r="J545" s="174">
        <f>SUM(E545:I545)</f>
        <v>0</v>
      </c>
      <c r="M545" s="18"/>
      <c r="N545" s="262"/>
      <c r="O545" s="262"/>
      <c r="P545" s="262"/>
      <c r="Q545" s="2"/>
      <c r="R545" s="2"/>
      <c r="S545" s="215"/>
      <c r="T545" s="405"/>
      <c r="U545" s="405"/>
      <c r="V545" s="405"/>
    </row>
    <row r="546" spans="1:33">
      <c r="A546" s="449"/>
      <c r="C546" s="60"/>
      <c r="D546" s="60" t="s">
        <v>104</v>
      </c>
      <c r="E546" s="175">
        <f>SUMIF($D$475:$D$544,"*Total Fringe",E475:E544)</f>
        <v>0</v>
      </c>
      <c r="F546" s="175">
        <f t="shared" ref="F546:I546" si="330">SUMIF($D$475:$D$544,"*Total Fringe",F475:F544)</f>
        <v>0</v>
      </c>
      <c r="G546" s="175">
        <f t="shared" si="330"/>
        <v>0</v>
      </c>
      <c r="H546" s="175">
        <f t="shared" si="330"/>
        <v>0</v>
      </c>
      <c r="I546" s="175">
        <f t="shared" si="330"/>
        <v>0</v>
      </c>
      <c r="J546" s="176">
        <f>SUM(E546:I546)</f>
        <v>0</v>
      </c>
      <c r="M546" s="15"/>
    </row>
    <row r="547" spans="1:33" ht="13.8" thickBot="1">
      <c r="A547" s="449"/>
      <c r="C547" s="60"/>
      <c r="D547" s="60" t="s">
        <v>307</v>
      </c>
      <c r="E547" s="387">
        <f>SUMIF($D$475:$D$543,"*Person Months",E475:E543)</f>
        <v>0</v>
      </c>
      <c r="F547" s="387">
        <f t="shared" ref="F547:I547" si="331">SUMIF($D$475:$D$543,"*Person Months",F475:F543)</f>
        <v>0</v>
      </c>
      <c r="G547" s="387">
        <f t="shared" si="331"/>
        <v>0</v>
      </c>
      <c r="H547" s="387">
        <f t="shared" si="331"/>
        <v>0</v>
      </c>
      <c r="I547" s="387">
        <f t="shared" si="331"/>
        <v>0</v>
      </c>
      <c r="J547" s="176"/>
      <c r="M547" s="15"/>
      <c r="N547" s="262"/>
      <c r="O547" s="262"/>
      <c r="P547" s="262"/>
      <c r="Q547" s="2"/>
      <c r="R547" s="2"/>
      <c r="S547" s="215"/>
      <c r="T547" s="384"/>
      <c r="U547" s="384"/>
      <c r="V547" s="384"/>
    </row>
    <row r="548" spans="1:33" ht="13.8" thickBot="1">
      <c r="A548" s="9"/>
      <c r="C548" s="60"/>
      <c r="D548" s="60" t="s">
        <v>309</v>
      </c>
      <c r="E548" s="58">
        <f ca="1">SUMIF($D$475:$D$543,"*# of Persons",E475:E480)</f>
        <v>0</v>
      </c>
      <c r="F548" s="58">
        <f t="shared" ref="F548:I548" ca="1" si="332">SUMIF($D$475:$D$543,"*# of Persons",F475:F480)</f>
        <v>0</v>
      </c>
      <c r="G548" s="58">
        <f t="shared" ca="1" si="332"/>
        <v>0</v>
      </c>
      <c r="H548" s="58">
        <f t="shared" ca="1" si="332"/>
        <v>0</v>
      </c>
      <c r="I548" s="58">
        <f t="shared" ca="1" si="332"/>
        <v>0</v>
      </c>
      <c r="J548" s="176"/>
      <c r="M548" s="15"/>
      <c r="N548" s="763" t="s">
        <v>181</v>
      </c>
      <c r="O548" s="764"/>
      <c r="P548" s="764"/>
      <c r="Q548" s="764"/>
      <c r="R548" s="764"/>
      <c r="S548" s="764"/>
      <c r="T548" s="764"/>
      <c r="U548" s="765"/>
      <c r="V548" s="762" t="s">
        <v>118</v>
      </c>
      <c r="W548" s="762"/>
      <c r="X548" s="762"/>
      <c r="Y548" s="762"/>
      <c r="Z548" s="762"/>
    </row>
    <row r="549" spans="1:33" ht="13.8" thickBot="1">
      <c r="A549" s="785" t="s">
        <v>423</v>
      </c>
      <c r="B549" s="785"/>
      <c r="C549" s="785"/>
      <c r="D549" s="785"/>
      <c r="E549" s="785"/>
      <c r="F549" s="785"/>
      <c r="G549" s="785"/>
      <c r="H549" s="785"/>
      <c r="I549" s="785"/>
      <c r="J549" s="785"/>
      <c r="M549" s="15"/>
      <c r="N549" s="782"/>
      <c r="O549" s="783"/>
      <c r="P549" s="783"/>
      <c r="Q549" s="178" t="s">
        <v>31</v>
      </c>
      <c r="R549" s="179" t="s">
        <v>32</v>
      </c>
      <c r="S549" s="179" t="s">
        <v>33</v>
      </c>
      <c r="T549" s="178" t="s">
        <v>34</v>
      </c>
      <c r="U549" s="180" t="s">
        <v>35</v>
      </c>
      <c r="V549" s="321" t="s">
        <v>31</v>
      </c>
      <c r="W549" s="322" t="s">
        <v>32</v>
      </c>
      <c r="X549" s="322" t="s">
        <v>33</v>
      </c>
      <c r="Y549" s="322" t="s">
        <v>34</v>
      </c>
      <c r="Z549" s="322" t="s">
        <v>35</v>
      </c>
    </row>
    <row r="550" spans="1:33" ht="13.8" thickBot="1">
      <c r="C550" s="68"/>
      <c r="D550" s="45"/>
      <c r="E550" s="17" t="str">
        <f>E15</f>
        <v>Year 1</v>
      </c>
      <c r="F550" s="17" t="str">
        <f>F15</f>
        <v>Year 2</v>
      </c>
      <c r="G550" s="17" t="str">
        <f>G15</f>
        <v>Year 3</v>
      </c>
      <c r="H550" s="17" t="str">
        <f>H15</f>
        <v>Year 4</v>
      </c>
      <c r="I550" s="17" t="str">
        <f>I15</f>
        <v>Year 5</v>
      </c>
      <c r="J550" s="45" t="s">
        <v>1</v>
      </c>
      <c r="N550" s="782" t="s">
        <v>302</v>
      </c>
      <c r="O550" s="783"/>
      <c r="P550" s="783"/>
      <c r="Q550" s="382">
        <f>IF('Cumulative Cost Share Budget'!L552='Split CS budget (H)'!$L$1,'Cumulative Cost Share Budget'!Q552,0)</f>
        <v>0</v>
      </c>
      <c r="R550" s="382">
        <f>IF('Cumulative Cost Share Budget'!L552='Split CS budget (H)'!$L$1,'Cumulative Cost Share Budget'!R552,0)</f>
        <v>0</v>
      </c>
      <c r="S550" s="382">
        <f>IF('Cumulative Cost Share Budget'!L552='Split CS budget (H)'!$L$1,'Cumulative Cost Share Budget'!S552,0)</f>
        <v>0</v>
      </c>
      <c r="T550" s="382">
        <f>IF('Cumulative Cost Share Budget'!L552='Split CS budget (H)'!$L$1,'Cumulative Cost Share Budget'!T552,0)</f>
        <v>0</v>
      </c>
      <c r="U550" s="383">
        <f>IF('Cumulative Cost Share Budget'!L552='Split CS budget (H)'!$L$1,'Cumulative Cost Share Budget'!U552,0)</f>
        <v>0</v>
      </c>
      <c r="V550" s="323">
        <f>IFERROR((F557+F558)/F555,0)</f>
        <v>0</v>
      </c>
      <c r="W550" s="323">
        <f>IFERROR((G557+G558)/G555,0)</f>
        <v>0</v>
      </c>
      <c r="X550" s="323">
        <f>IFERROR((H557+H558)/H555,0)</f>
        <v>0</v>
      </c>
      <c r="Y550" s="323">
        <f>IFERROR((I557+I558)/I555,0)</f>
        <v>0</v>
      </c>
      <c r="Z550" s="323">
        <f>IFERROR((J557+J558)/J555,0)</f>
        <v>0</v>
      </c>
    </row>
    <row r="551" spans="1:33">
      <c r="A551" s="493">
        <f>IF('Cumulative Cost Share Budget'!$L551='Split CS budget (H)'!$L$1,'Cumulative Cost Share Budget'!A551,0)</f>
        <v>0</v>
      </c>
      <c r="B551" s="545">
        <f>IF('Cumulative Cost Share Budget'!$L551='Split CS budget (H)'!$L$1,'Cumulative Cost Share Budget'!B551,0)</f>
        <v>0</v>
      </c>
      <c r="C551" s="68"/>
      <c r="D551" s="33" t="s">
        <v>123</v>
      </c>
      <c r="E551" s="76">
        <f>IF('Cumulative Cost Share Budget'!$L547='Split CS budget (H)'!$L$1,'Cumulative Cost Share Budget'!E547,0)</f>
        <v>0</v>
      </c>
      <c r="F551" s="76">
        <f>IF('Cumulative Cost Share Budget'!$L547='Split CS budget (H)'!$L$1,'Cumulative Cost Share Budget'!F547,0)</f>
        <v>0</v>
      </c>
      <c r="G551" s="76">
        <f>IF('Cumulative Cost Share Budget'!$L547='Split CS budget (H)'!$L$1,'Cumulative Cost Share Budget'!G547,0)</f>
        <v>0</v>
      </c>
      <c r="H551" s="76">
        <f>IF('Cumulative Cost Share Budget'!$L547='Split CS budget (H)'!$L$1,'Cumulative Cost Share Budget'!H547,0)</f>
        <v>0</v>
      </c>
      <c r="I551" s="76">
        <f>IF('Cumulative Cost Share Budget'!$L547='Split CS budget (H)'!$L$1,'Cumulative Cost Share Budget'!I547,0)</f>
        <v>0</v>
      </c>
      <c r="J551" s="45"/>
      <c r="N551" s="386" t="s">
        <v>303</v>
      </c>
      <c r="O551" s="45"/>
      <c r="P551" s="375" t="s">
        <v>299</v>
      </c>
      <c r="Q551" s="502">
        <f>IF('Cumulative Cost Share Budget'!L553='Split CS budget (H)'!$L$1,'Cumulative Cost Share Budget'!Q553,0)</f>
        <v>0</v>
      </c>
      <c r="R551" s="502">
        <f>IF('Cumulative Cost Share Budget'!L553='Split CS budget (H)'!$L$1,'Cumulative Cost Share Budget'!R553,0)</f>
        <v>0</v>
      </c>
      <c r="S551" s="502">
        <f>IF('Cumulative Cost Share Budget'!L553='Split CS budget (H)'!$L$1,'Cumulative Cost Share Budget'!S553,0)</f>
        <v>0</v>
      </c>
      <c r="T551" s="502">
        <f>IF('Cumulative Cost Share Budget'!L553='Split CS budget (H)'!$L$1,'Cumulative Cost Share Budget'!T553,0)</f>
        <v>0</v>
      </c>
      <c r="U551" s="503">
        <f>IF('Cumulative Cost Share Budget'!L553='Split CS budget (H)'!$L$1,'Cumulative Cost Share Budget'!U553,0)</f>
        <v>0</v>
      </c>
      <c r="V551" s="324"/>
      <c r="W551" s="324"/>
      <c r="X551" s="324"/>
      <c r="Y551" s="324"/>
      <c r="Z551" s="324"/>
    </row>
    <row r="552" spans="1:33">
      <c r="B552" s="14" t="str">
        <f>'Cumulative Budget Request '!B548</f>
        <v xml:space="preserve"> </v>
      </c>
      <c r="C552" s="68"/>
      <c r="D552" s="33" t="s">
        <v>179</v>
      </c>
      <c r="E552" s="21">
        <f>Q551</f>
        <v>0</v>
      </c>
      <c r="F552" s="21">
        <f>R551</f>
        <v>0</v>
      </c>
      <c r="G552" s="21">
        <f>S551</f>
        <v>0</v>
      </c>
      <c r="H552" s="21">
        <f>T551</f>
        <v>0</v>
      </c>
      <c r="I552" s="21">
        <f>U551</f>
        <v>0</v>
      </c>
      <c r="J552" s="45"/>
      <c r="N552" s="154"/>
      <c r="O552" s="376" t="s">
        <v>121</v>
      </c>
      <c r="P552" s="375" t="s">
        <v>300</v>
      </c>
      <c r="Q552" s="504">
        <f>IF('Cumulative Cost Share Budget'!L554='Split CS budget (H)'!$L$1,'Cumulative Cost Share Budget'!Q554,0)</f>
        <v>0</v>
      </c>
      <c r="R552" s="504">
        <f>IF('Cumulative Cost Share Budget'!L554='Split CS budget (H)'!$L$1,'Cumulative Cost Share Budget'!R554,0)</f>
        <v>0</v>
      </c>
      <c r="S552" s="504">
        <f>IF('Cumulative Cost Share Budget'!L554='Split CS budget (H)'!$L$1,'Cumulative Cost Share Budget'!S554,0)</f>
        <v>0</v>
      </c>
      <c r="T552" s="504">
        <f>IF('Cumulative Cost Share Budget'!L554='Split CS budget (H)'!$L$1,'Cumulative Cost Share Budget'!T554,0)</f>
        <v>0</v>
      </c>
      <c r="U552" s="505">
        <f>IF('Cumulative Cost Share Budget'!L554='Split CS budget (H)'!$L$1,'Cumulative Cost Share Budget'!U554,0)</f>
        <v>0</v>
      </c>
      <c r="V552" s="324"/>
      <c r="W552" s="324"/>
      <c r="X552" s="324"/>
      <c r="Y552" s="324"/>
      <c r="Z552" s="324"/>
      <c r="AA552" s="53"/>
      <c r="AB552" s="53"/>
      <c r="AC552" s="53"/>
      <c r="AD552" s="53"/>
      <c r="AE552" s="53"/>
      <c r="AF552" s="53"/>
      <c r="AG552" s="53"/>
    </row>
    <row r="553" spans="1:33">
      <c r="A553" s="9"/>
      <c r="C553" s="134"/>
      <c r="D553" s="131" t="s">
        <v>173</v>
      </c>
      <c r="E553" s="161">
        <f>IF('Cumulative Budget Request '!$L549='Split CS budget (H)'!$L$1,'Cumulative Budget Request '!E549,0)</f>
        <v>0</v>
      </c>
      <c r="F553" s="161">
        <f>IF('Cumulative Budget Request '!$L549='Split CS budget (H)'!$L$1,'Cumulative Budget Request '!F549,0)</f>
        <v>0</v>
      </c>
      <c r="G553" s="161">
        <f>IF('Cumulative Budget Request '!$L549='Split CS budget (H)'!$L$1,'Cumulative Budget Request '!G549,0)</f>
        <v>0</v>
      </c>
      <c r="H553" s="161">
        <f>IF('Cumulative Budget Request '!$L549='Split CS budget (H)'!$L$1,'Cumulative Budget Request '!H549,0)</f>
        <v>0</v>
      </c>
      <c r="I553" s="161">
        <f>IF('Cumulative Budget Request '!$L549='Split CS budget (H)'!$L$1,'Cumulative Budget Request '!I549,0)</f>
        <v>0</v>
      </c>
      <c r="J553" s="158">
        <f>SUM(E553:I553)</f>
        <v>0</v>
      </c>
      <c r="N553" s="182"/>
      <c r="O553" s="377">
        <f>IF('Cumulative Cost Share Budget'!L555='Split CS budget (H)'!$L$1,'Cumulative Cost Share Budget'!O555,0)</f>
        <v>0</v>
      </c>
      <c r="P553" s="375" t="s">
        <v>301</v>
      </c>
      <c r="Q553" s="504">
        <f>IF('Cumulative Cost Share Budget'!L555='Split CS budget (H)'!$L$1,'Cumulative Cost Share Budget'!Q555,0)</f>
        <v>0</v>
      </c>
      <c r="R553" s="504">
        <f>IF('Cumulative Cost Share Budget'!L555='Split CS budget (H)'!$L$1,'Cumulative Cost Share Budget'!R555,0)</f>
        <v>0</v>
      </c>
      <c r="S553" s="504">
        <f>IF('Cumulative Cost Share Budget'!L555='Split CS budget (H)'!$L$1,'Cumulative Cost Share Budget'!S555,0)</f>
        <v>0</v>
      </c>
      <c r="T553" s="504">
        <f>IF('Cumulative Cost Share Budget'!L555='Split CS budget (H)'!$L$1,'Cumulative Cost Share Budget'!T555,0)</f>
        <v>0</v>
      </c>
      <c r="U553" s="505">
        <f>IF('Cumulative Cost Share Budget'!L555='Split CS budget (H)'!$L$1,'Cumulative Cost Share Budget'!U555,0)</f>
        <v>0</v>
      </c>
      <c r="V553" s="324"/>
      <c r="W553" s="324"/>
      <c r="X553" s="324"/>
      <c r="Y553" s="324"/>
      <c r="Z553" s="324"/>
      <c r="AA553" s="53"/>
      <c r="AB553" s="53"/>
      <c r="AC553" s="53"/>
      <c r="AD553" s="53"/>
      <c r="AE553" s="53"/>
      <c r="AF553" s="53"/>
      <c r="AG553" s="53"/>
    </row>
    <row r="554" spans="1:33">
      <c r="D554" s="33" t="s">
        <v>30</v>
      </c>
      <c r="E554" s="161">
        <f>IF('Cumulative Budget Request '!$L550='Split CS budget (H)'!$L$1,'Cumulative Budget Request '!E550,0)</f>
        <v>0</v>
      </c>
      <c r="F554" s="161">
        <f>IF('Cumulative Budget Request '!$L550='Split CS budget (H)'!$L$1,'Cumulative Budget Request '!F550,0)</f>
        <v>0</v>
      </c>
      <c r="G554" s="161">
        <f>IF('Cumulative Budget Request '!$L550='Split CS budget (H)'!$L$1,'Cumulative Budget Request '!G550,0)</f>
        <v>0</v>
      </c>
      <c r="H554" s="161">
        <f>IF('Cumulative Budget Request '!$L550='Split CS budget (H)'!$L$1,'Cumulative Budget Request '!H550,0)</f>
        <v>0</v>
      </c>
      <c r="I554" s="161">
        <f>IF('Cumulative Budget Request '!$L550='Split CS budget (H)'!$L$1,'Cumulative Budget Request '!I550,0)</f>
        <v>0</v>
      </c>
      <c r="J554" s="158">
        <f>SUM(E554:I554)</f>
        <v>0</v>
      </c>
      <c r="N554" s="92"/>
      <c r="Q554" s="53"/>
      <c r="R554" s="72"/>
      <c r="S554" s="72"/>
      <c r="T554" s="53"/>
      <c r="U554" s="93"/>
      <c r="V554" s="323">
        <f>IFERROR((F562+F563)/F560,0)</f>
        <v>0</v>
      </c>
      <c r="W554" s="323">
        <f>IFERROR((G562+G563)/G560,0)</f>
        <v>0</v>
      </c>
      <c r="X554" s="323">
        <f>IFERROR((H562+H563)/H560,0)</f>
        <v>0</v>
      </c>
      <c r="Y554" s="323">
        <f>IFERROR((I562+I563)/I560,0)</f>
        <v>0</v>
      </c>
      <c r="Z554" s="323">
        <f>IFERROR((J562+J563)/J560,0)</f>
        <v>0</v>
      </c>
      <c r="AD554" s="53"/>
      <c r="AE554" s="53"/>
      <c r="AF554" s="53"/>
      <c r="AG554" s="53"/>
    </row>
    <row r="555" spans="1:33">
      <c r="C555" s="68"/>
      <c r="D555" s="45"/>
      <c r="E555" s="16"/>
      <c r="F555" s="16"/>
      <c r="G555" s="16"/>
      <c r="H555" s="16"/>
      <c r="I555" s="16"/>
      <c r="J555" s="25"/>
      <c r="N555" s="386" t="s">
        <v>304</v>
      </c>
      <c r="O555" s="45"/>
      <c r="P555" s="375" t="s">
        <v>299</v>
      </c>
      <c r="Q555" s="504">
        <f>IF('Cumulative Cost Share Budget'!L557='Split CS budget (H)'!$L$1,'Cumulative Cost Share Budget'!Q557,0)</f>
        <v>0</v>
      </c>
      <c r="R555" s="504">
        <f>IF('Cumulative Cost Share Budget'!L557='Split CS budget (H)'!$L$1,'Cumulative Cost Share Budget'!R557,0)</f>
        <v>0</v>
      </c>
      <c r="S555" s="504">
        <f>IF('Cumulative Cost Share Budget'!L557='Split CS budget (H)'!$L$1,'Cumulative Cost Share Budget'!S557,0)</f>
        <v>0</v>
      </c>
      <c r="T555" s="504">
        <f>IF('Cumulative Cost Share Budget'!L557='Split CS budget (H)'!$L$1,'Cumulative Cost Share Budget'!T557,0)</f>
        <v>0</v>
      </c>
      <c r="U555" s="505">
        <f>IF('Cumulative Cost Share Budget'!L557='Split CS budget (H)'!$L$1,'Cumulative Cost Share Budget'!U557,0)</f>
        <v>0</v>
      </c>
      <c r="V555" s="324"/>
      <c r="W555" s="324"/>
      <c r="X555" s="324"/>
      <c r="Y555" s="324"/>
      <c r="Z555" s="324"/>
      <c r="AA555" s="748"/>
      <c r="AB555" s="748"/>
      <c r="AC555" s="748"/>
      <c r="AD555" s="114"/>
      <c r="AE555" s="114"/>
      <c r="AF555" s="114"/>
      <c r="AG555" s="114"/>
    </row>
    <row r="556" spans="1:33">
      <c r="A556" s="493">
        <f>IF('Cumulative Cost Share Budget'!L556='Split CS budget (H)'!$L$1,'Cumulative Cost Share Budget'!A556,0)</f>
        <v>0</v>
      </c>
      <c r="B556" s="545">
        <f>IF('Cumulative Cost Share Budget'!$L556='Split CS budget (H)'!$L$1,'Cumulative Cost Share Budget'!B556,0)</f>
        <v>0</v>
      </c>
      <c r="C556" s="68"/>
      <c r="D556" s="33" t="s">
        <v>123</v>
      </c>
      <c r="E556" s="76">
        <f>IF('Cumulative Cost Share Budget'!$L552='Split CS budget (H)'!$L$1,'Cumulative Cost Share Budget'!E552,0)</f>
        <v>0</v>
      </c>
      <c r="F556" s="76">
        <f>IF('Cumulative Cost Share Budget'!$L552='Split CS budget (H)'!$L$1,'Cumulative Cost Share Budget'!F552,0)</f>
        <v>0</v>
      </c>
      <c r="G556" s="76">
        <f>IF('Cumulative Cost Share Budget'!$L552='Split CS budget (H)'!$L$1,'Cumulative Cost Share Budget'!G552,0)</f>
        <v>0</v>
      </c>
      <c r="H556" s="76">
        <f>IF('Cumulative Cost Share Budget'!$L552='Split CS budget (H)'!$L$1,'Cumulative Cost Share Budget'!H552,0)</f>
        <v>0</v>
      </c>
      <c r="I556" s="76">
        <f>IF('Cumulative Cost Share Budget'!$L552='Split CS budget (H)'!$L$1,'Cumulative Cost Share Budget'!I552,0)</f>
        <v>0</v>
      </c>
      <c r="J556" s="25"/>
      <c r="N556" s="154"/>
      <c r="O556" s="376" t="s">
        <v>121</v>
      </c>
      <c r="P556" s="375" t="s">
        <v>300</v>
      </c>
      <c r="Q556" s="504">
        <f>IF('Cumulative Cost Share Budget'!L558='Split CS budget (H)'!$L$1,'Cumulative Cost Share Budget'!Q558,0)</f>
        <v>0</v>
      </c>
      <c r="R556" s="504">
        <f>IF('Cumulative Cost Share Budget'!L558='Split CS budget (H)'!$L$1,'Cumulative Cost Share Budget'!R558,0)</f>
        <v>0</v>
      </c>
      <c r="S556" s="504">
        <f>IF('Cumulative Cost Share Budget'!L558='Split CS budget (H)'!$L$1,'Cumulative Cost Share Budget'!S558,0)</f>
        <v>0</v>
      </c>
      <c r="T556" s="504">
        <f>IF('Cumulative Cost Share Budget'!L558='Split CS budget (H)'!$L$1,'Cumulative Cost Share Budget'!T558,0)</f>
        <v>0</v>
      </c>
      <c r="U556" s="505">
        <f>IF('Cumulative Cost Share Budget'!L558='Split CS budget (H)'!$L$1,'Cumulative Cost Share Budget'!U558,0)</f>
        <v>0</v>
      </c>
      <c r="V556" s="324"/>
      <c r="W556" s="324"/>
      <c r="X556" s="324"/>
      <c r="Y556" s="324"/>
      <c r="Z556" s="324"/>
      <c r="AA556" s="53"/>
      <c r="AB556" s="53"/>
      <c r="AC556" s="53"/>
      <c r="AD556" s="53"/>
      <c r="AE556" s="53"/>
      <c r="AF556" s="53"/>
      <c r="AG556" s="53"/>
    </row>
    <row r="557" spans="1:33">
      <c r="B557" s="14">
        <f>'Cumulative Budget Request '!B553</f>
        <v>0</v>
      </c>
      <c r="C557" s="68"/>
      <c r="D557" s="33" t="s">
        <v>179</v>
      </c>
      <c r="E557" s="21">
        <f>Q555</f>
        <v>0</v>
      </c>
      <c r="F557" s="21">
        <f>R555</f>
        <v>0</v>
      </c>
      <c r="G557" s="21">
        <f>S555</f>
        <v>0</v>
      </c>
      <c r="H557" s="21">
        <f>T555</f>
        <v>0</v>
      </c>
      <c r="I557" s="21">
        <f>U555</f>
        <v>0</v>
      </c>
      <c r="J557" s="25"/>
      <c r="N557" s="182"/>
      <c r="O557" s="377">
        <f>IF('Cumulative Cost Share Budget'!L559='Split CS budget (H)'!$L$1,'Cumulative Cost Share Budget'!O559,0)</f>
        <v>0</v>
      </c>
      <c r="P557" s="375" t="s">
        <v>301</v>
      </c>
      <c r="Q557" s="504">
        <f>IF('Cumulative Cost Share Budget'!L559='Split CS budget (H)'!$L$1,'Cumulative Cost Share Budget'!Q559,0)</f>
        <v>0</v>
      </c>
      <c r="R557" s="504">
        <f>IF('Cumulative Cost Share Budget'!L559='Split CS budget (H)'!$L$1,'Cumulative Cost Share Budget'!R559,0)</f>
        <v>0</v>
      </c>
      <c r="S557" s="504">
        <f>IF('Cumulative Cost Share Budget'!L559='Split CS budget (H)'!$L$1,'Cumulative Cost Share Budget'!S559,0)</f>
        <v>0</v>
      </c>
      <c r="T557" s="504">
        <f>IF('Cumulative Cost Share Budget'!L559='Split CS budget (H)'!$L$1,'Cumulative Cost Share Budget'!T559,0)</f>
        <v>0</v>
      </c>
      <c r="U557" s="505">
        <f>IF('Cumulative Cost Share Budget'!L559='Split CS budget (H)'!$L$1,'Cumulative Cost Share Budget'!U559,0)</f>
        <v>0</v>
      </c>
      <c r="V557" s="324"/>
      <c r="W557" s="324"/>
      <c r="X557" s="324"/>
      <c r="Y557" s="324"/>
      <c r="Z557" s="324"/>
      <c r="AA557" s="53"/>
      <c r="AB557" s="53"/>
      <c r="AC557" s="53"/>
      <c r="AD557" s="53"/>
      <c r="AE557" s="53"/>
      <c r="AF557" s="53"/>
      <c r="AG557" s="53"/>
    </row>
    <row r="558" spans="1:33">
      <c r="A558" s="9"/>
      <c r="C558" s="134"/>
      <c r="D558" s="131" t="s">
        <v>173</v>
      </c>
      <c r="E558" s="161">
        <f>IF('Cumulative Budget Request '!$L553='Split CS budget (H)'!$L$1,'Cumulative Budget Request '!E554,0)</f>
        <v>0</v>
      </c>
      <c r="F558" s="161">
        <f>IF('Cumulative Budget Request '!$L553='Split CS budget (H)'!$L$1,'Cumulative Budget Request '!F554,0)</f>
        <v>0</v>
      </c>
      <c r="G558" s="161">
        <f>IF('Cumulative Budget Request '!$L553='Split CS budget (H)'!$L$1,'Cumulative Budget Request '!G554,0)</f>
        <v>0</v>
      </c>
      <c r="H558" s="161">
        <f>IF('Cumulative Budget Request '!$L553='Split CS budget (H)'!$L$1,'Cumulative Budget Request '!H554,0)</f>
        <v>0</v>
      </c>
      <c r="I558" s="161">
        <f>IF('Cumulative Budget Request '!$L553='Split CS budget (H)'!$L$1,'Cumulative Budget Request '!I554,0)</f>
        <v>0</v>
      </c>
      <c r="J558" s="158">
        <f>SUM(E558:I558)</f>
        <v>0</v>
      </c>
      <c r="N558" s="92"/>
      <c r="Q558" s="53"/>
      <c r="R558" s="72"/>
      <c r="S558" s="72"/>
      <c r="T558" s="53"/>
      <c r="U558" s="93"/>
      <c r="V558" s="323">
        <f>IFERROR((F566+F567)/F565,0)</f>
        <v>0</v>
      </c>
      <c r="W558" s="323">
        <f t="shared" ref="W558:Z558" si="333">IFERROR((G566+G567)/G565,0)</f>
        <v>0</v>
      </c>
      <c r="X558" s="323">
        <f t="shared" si="333"/>
        <v>0</v>
      </c>
      <c r="Y558" s="323">
        <f t="shared" si="333"/>
        <v>0</v>
      </c>
      <c r="Z558" s="323">
        <f t="shared" si="333"/>
        <v>0</v>
      </c>
      <c r="AD558" s="53"/>
      <c r="AE558" s="53"/>
      <c r="AF558" s="53"/>
      <c r="AG558" s="53"/>
    </row>
    <row r="559" spans="1:33">
      <c r="D559" s="33" t="s">
        <v>30</v>
      </c>
      <c r="E559" s="161">
        <f>IF('Cumulative Budget Request '!$L554='Split CS budget (H)'!$L$1,'Cumulative Budget Request '!E555,0)</f>
        <v>0</v>
      </c>
      <c r="F559" s="161">
        <f>IF('Cumulative Budget Request '!$L554='Split CS budget (H)'!$L$1,'Cumulative Budget Request '!F555,0)</f>
        <v>0</v>
      </c>
      <c r="G559" s="161">
        <f>IF('Cumulative Budget Request '!$L554='Split CS budget (H)'!$L$1,'Cumulative Budget Request '!G555,0)</f>
        <v>0</v>
      </c>
      <c r="H559" s="161">
        <f>IF('Cumulative Budget Request '!$L554='Split CS budget (H)'!$L$1,'Cumulative Budget Request '!H555,0)</f>
        <v>0</v>
      </c>
      <c r="I559" s="161">
        <f>IF('Cumulative Budget Request '!$L554='Split CS budget (H)'!$L$1,'Cumulative Budget Request '!I555,0)</f>
        <v>0</v>
      </c>
      <c r="J559" s="158">
        <f>SUM(E559:I559)</f>
        <v>0</v>
      </c>
      <c r="N559" s="396" t="s">
        <v>305</v>
      </c>
      <c r="O559" s="45"/>
      <c r="P559" s="375" t="s">
        <v>299</v>
      </c>
      <c r="Q559" s="504">
        <f>IF('Cumulative Cost Share Budget'!L561='Split CS budget (H)'!$L$1,'Cumulative Cost Share Budget'!Q561,0)</f>
        <v>0</v>
      </c>
      <c r="R559" s="504">
        <f>IF('Cumulative Cost Share Budget'!L561='Split CS budget (H)'!$L$1,'Cumulative Cost Share Budget'!R561,0)</f>
        <v>0</v>
      </c>
      <c r="S559" s="504">
        <f>IF('Cumulative Cost Share Budget'!L561='Split CS budget (H)'!$L$1,'Cumulative Cost Share Budget'!S561,0)</f>
        <v>0</v>
      </c>
      <c r="T559" s="504">
        <f>IF('Cumulative Cost Share Budget'!L561='Split CS budget (H)'!$L$1,'Cumulative Cost Share Budget'!T561,0)</f>
        <v>0</v>
      </c>
      <c r="U559" s="505">
        <f>IF('Cumulative Cost Share Budget'!L561='Split CS budget (H)'!$L$1,'Cumulative Cost Share Budget'!U561,0)</f>
        <v>0</v>
      </c>
      <c r="V559" s="324"/>
      <c r="W559" s="324"/>
      <c r="X559" s="324"/>
      <c r="Y559" s="324"/>
      <c r="Z559" s="324"/>
      <c r="AA559" s="748"/>
      <c r="AB559" s="748"/>
      <c r="AC559" s="748"/>
      <c r="AD559" s="114"/>
      <c r="AE559" s="114"/>
      <c r="AF559" s="114"/>
      <c r="AG559" s="114"/>
    </row>
    <row r="560" spans="1:33">
      <c r="C560" s="68"/>
      <c r="D560" s="45"/>
      <c r="E560" s="16"/>
      <c r="F560" s="16"/>
      <c r="G560" s="16"/>
      <c r="H560" s="16"/>
      <c r="I560" s="16"/>
      <c r="J560" s="25"/>
      <c r="N560" s="154"/>
      <c r="O560" s="376" t="s">
        <v>121</v>
      </c>
      <c r="P560" s="375" t="s">
        <v>300</v>
      </c>
      <c r="Q560" s="504">
        <f>IF('Cumulative Cost Share Budget'!L562='Split CS budget (H)'!$L$1,'Cumulative Cost Share Budget'!Q562,0)</f>
        <v>0</v>
      </c>
      <c r="R560" s="504">
        <f>IF('Cumulative Cost Share Budget'!L562='Split CS budget (H)'!$L$1,'Cumulative Cost Share Budget'!R562,0)</f>
        <v>0</v>
      </c>
      <c r="S560" s="504">
        <f>IF('Cumulative Cost Share Budget'!L562='Split CS budget (H)'!$L$1,'Cumulative Cost Share Budget'!S562,0)</f>
        <v>0</v>
      </c>
      <c r="T560" s="504">
        <f>IF('Cumulative Cost Share Budget'!L562='Split CS budget (H)'!$L$1,'Cumulative Cost Share Budget'!T562,0)</f>
        <v>0</v>
      </c>
      <c r="U560" s="505">
        <f>IF('Cumulative Cost Share Budget'!L562='Split CS budget (H)'!$L$1,'Cumulative Cost Share Budget'!U562,0)</f>
        <v>0</v>
      </c>
      <c r="V560" s="324"/>
      <c r="W560" s="324"/>
      <c r="X560" s="324"/>
      <c r="Y560" s="324"/>
      <c r="Z560" s="324"/>
    </row>
    <row r="561" spans="1:26">
      <c r="A561" s="493">
        <f>IF('Cumulative Cost Share Budget'!L561='Split CS budget (H)'!$L$1,'Cumulative Cost Share Budget'!A561,0)</f>
        <v>0</v>
      </c>
      <c r="B561" s="545">
        <f>IF('Cumulative Cost Share Budget'!$L561='Split CS budget (H)'!$L$1,'Cumulative Cost Share Budget'!B561,0)</f>
        <v>0</v>
      </c>
      <c r="C561" s="68"/>
      <c r="D561" s="33" t="s">
        <v>123</v>
      </c>
      <c r="E561" s="76">
        <f>IF('Cumulative Cost Share Budget'!$L557='Split CS budget (H)'!$L$1,'Cumulative Cost Share Budget'!E557,0)</f>
        <v>0</v>
      </c>
      <c r="F561" s="76">
        <f>IF('Cumulative Cost Share Budget'!$L557='Split CS budget (H)'!$L$1,'Cumulative Cost Share Budget'!F557,0)</f>
        <v>0</v>
      </c>
      <c r="G561" s="76">
        <f>IF('Cumulative Cost Share Budget'!$L557='Split CS budget (H)'!$L$1,'Cumulative Cost Share Budget'!G557,0)</f>
        <v>0</v>
      </c>
      <c r="H561" s="76">
        <f>IF('Cumulative Cost Share Budget'!$L557='Split CS budget (H)'!$L$1,'Cumulative Cost Share Budget'!H557,0)</f>
        <v>0</v>
      </c>
      <c r="I561" s="76">
        <f>IF('Cumulative Cost Share Budget'!$L557='Split CS budget (H)'!$L$1,'Cumulative Cost Share Budget'!I557,0)</f>
        <v>0</v>
      </c>
      <c r="J561" s="25"/>
      <c r="M561" s="2"/>
      <c r="N561" s="182"/>
      <c r="O561" s="377">
        <f>IF('Cumulative Cost Share Budget'!L563='Split CS budget (H)'!$L$1,'Cumulative Cost Share Budget'!O563,0)</f>
        <v>0</v>
      </c>
      <c r="P561" s="375" t="s">
        <v>301</v>
      </c>
      <c r="Q561" s="504">
        <f>IF('Cumulative Cost Share Budget'!L563='Split CS budget (H)'!$L$1,'Cumulative Cost Share Budget'!Q563,0)</f>
        <v>0</v>
      </c>
      <c r="R561" s="504">
        <f>IF('Cumulative Cost Share Budget'!L563='Split CS budget (H)'!$L$1,'Cumulative Cost Share Budget'!R563,0)</f>
        <v>0</v>
      </c>
      <c r="S561" s="504">
        <f>IF('Cumulative Cost Share Budget'!L563='Split CS budget (H)'!$L$1,'Cumulative Cost Share Budget'!S563,0)</f>
        <v>0</v>
      </c>
      <c r="T561" s="504">
        <f>IF('Cumulative Cost Share Budget'!L563='Split CS budget (H)'!$L$1,'Cumulative Cost Share Budget'!T563,0)</f>
        <v>0</v>
      </c>
      <c r="U561" s="505">
        <f>IF('Cumulative Cost Share Budget'!L563='Split CS budget (H)'!$L$1,'Cumulative Cost Share Budget'!U563,0)</f>
        <v>0</v>
      </c>
      <c r="V561" s="324"/>
      <c r="W561" s="324"/>
      <c r="X561" s="324"/>
      <c r="Y561" s="324"/>
      <c r="Z561" s="324"/>
    </row>
    <row r="562" spans="1:26" ht="13.8" thickBot="1">
      <c r="B562" s="14" t="str">
        <f>'Cumulative Budget Request '!B558</f>
        <v xml:space="preserve"> </v>
      </c>
      <c r="C562" s="68"/>
      <c r="D562" s="33" t="s">
        <v>179</v>
      </c>
      <c r="E562" s="21">
        <f>Q559</f>
        <v>0</v>
      </c>
      <c r="F562" s="21">
        <f>R559</f>
        <v>0</v>
      </c>
      <c r="G562" s="21">
        <f>S559</f>
        <v>0</v>
      </c>
      <c r="H562" s="21">
        <f>T559</f>
        <v>0</v>
      </c>
      <c r="I562" s="21">
        <f>U559</f>
        <v>0</v>
      </c>
      <c r="J562" s="25"/>
      <c r="M562" s="2"/>
      <c r="N562" s="255"/>
      <c r="O562" s="257"/>
      <c r="P562" s="257"/>
      <c r="Q562" s="256"/>
      <c r="R562" s="258"/>
      <c r="S562" s="258"/>
      <c r="T562" s="183"/>
      <c r="U562" s="184"/>
    </row>
    <row r="563" spans="1:26">
      <c r="C563" s="134"/>
      <c r="D563" s="131" t="s">
        <v>173</v>
      </c>
      <c r="E563" s="161">
        <f>IF('Cumulative Budget Request '!$L558='Split CS budget (H)'!$L$1,'Cumulative Budget Request '!E559,0)</f>
        <v>0</v>
      </c>
      <c r="F563" s="161">
        <f>IF('Cumulative Budget Request '!$L558='Split CS budget (H)'!$L$1,'Cumulative Budget Request '!F559,0)</f>
        <v>0</v>
      </c>
      <c r="G563" s="161">
        <f>IF('Cumulative Budget Request '!$L558='Split CS budget (H)'!$L$1,'Cumulative Budget Request '!G559,0)</f>
        <v>0</v>
      </c>
      <c r="H563" s="161">
        <f>IF('Cumulative Budget Request '!$L558='Split CS budget (H)'!$L$1,'Cumulative Budget Request '!H559,0)</f>
        <v>0</v>
      </c>
      <c r="I563" s="161">
        <f>IF('Cumulative Budget Request '!$L558='Split CS budget (H)'!$L$1,'Cumulative Budget Request '!I559,0)</f>
        <v>0</v>
      </c>
      <c r="J563" s="158">
        <f>SUM(E563:I563)</f>
        <v>0</v>
      </c>
      <c r="M563" s="2"/>
    </row>
    <row r="564" spans="1:26">
      <c r="A564" s="9"/>
      <c r="D564" s="33" t="s">
        <v>30</v>
      </c>
      <c r="E564" s="161">
        <f>IF('Cumulative Budget Request '!$L559='Split CS budget (H)'!$L$1,'Cumulative Budget Request '!E560,0)</f>
        <v>0</v>
      </c>
      <c r="F564" s="161">
        <f>IF('Cumulative Budget Request '!$L559='Split CS budget (H)'!$L$1,'Cumulative Budget Request '!F560,0)</f>
        <v>0</v>
      </c>
      <c r="G564" s="161">
        <f>IF('Cumulative Budget Request '!$L559='Split CS budget (H)'!$L$1,'Cumulative Budget Request '!G560,0)</f>
        <v>0</v>
      </c>
      <c r="H564" s="161">
        <f>IF('Cumulative Budget Request '!$L559='Split CS budget (H)'!$L$1,'Cumulative Budget Request '!H560,0)</f>
        <v>0</v>
      </c>
      <c r="I564" s="161">
        <f>IF('Cumulative Budget Request '!$L559='Split CS budget (H)'!$L$1,'Cumulative Budget Request '!I560,0)</f>
        <v>0</v>
      </c>
      <c r="J564" s="158">
        <f>SUM(E564:I564)</f>
        <v>0</v>
      </c>
      <c r="M564" s="2"/>
    </row>
    <row r="565" spans="1:26">
      <c r="A565" s="9"/>
      <c r="D565" s="33"/>
      <c r="E565" s="161"/>
      <c r="F565" s="161"/>
      <c r="G565" s="161"/>
      <c r="H565" s="161"/>
      <c r="I565" s="161"/>
      <c r="J565" s="158"/>
      <c r="M565" s="2"/>
      <c r="N565" s="262"/>
      <c r="O565" s="262"/>
      <c r="P565" s="262"/>
      <c r="Q565" s="2"/>
      <c r="R565" s="263"/>
      <c r="S565" s="264"/>
    </row>
    <row r="566" spans="1:26">
      <c r="A566" s="9"/>
      <c r="C566" s="60"/>
      <c r="D566" s="60" t="s">
        <v>164</v>
      </c>
      <c r="E566" s="162">
        <f>SUMIF($D$550:$D$564,"*Wage",E550:E564)</f>
        <v>0</v>
      </c>
      <c r="F566" s="162">
        <f>SUMIF($D$550:$D$564,"*Wage",F550:F564)</f>
        <v>0</v>
      </c>
      <c r="G566" s="162">
        <f>SUMIF($D$550:$D$564,"*Wage",G550:G564)</f>
        <v>0</v>
      </c>
      <c r="H566" s="162">
        <f>SUMIF($D$550:$D$564,"*Wage",H550:H564)</f>
        <v>0</v>
      </c>
      <c r="I566" s="162">
        <f>SUMIF($D$550:$D$564,"*Wage",I550:I564)</f>
        <v>0</v>
      </c>
      <c r="J566" s="163">
        <f>SUM(E566:I566)</f>
        <v>0</v>
      </c>
      <c r="M566" s="2"/>
      <c r="N566" s="199"/>
      <c r="O566" s="199"/>
      <c r="P566" s="199"/>
      <c r="Q566" s="199"/>
      <c r="R566" s="199"/>
      <c r="S566" s="4"/>
    </row>
    <row r="567" spans="1:26">
      <c r="A567" s="9"/>
      <c r="C567" s="60"/>
      <c r="D567" s="60" t="s">
        <v>165</v>
      </c>
      <c r="E567" s="52">
        <f>SUMIF($D$550:$D$564,"*Fringe",E550:E564)</f>
        <v>0</v>
      </c>
      <c r="F567" s="52">
        <f>SUMIF($D$550:$D$564,"*Fringe",F550:F564)</f>
        <v>0</v>
      </c>
      <c r="G567" s="52">
        <f>SUMIF($D$550:$D$564,"*Fringe",G550:G564)</f>
        <v>0</v>
      </c>
      <c r="H567" s="52">
        <f>SUMIF($D$550:$D$564,"*Fringe",H550:H564)</f>
        <v>0</v>
      </c>
      <c r="I567" s="52">
        <f>SUMIF($D$550:$D$564,"*Fringe",I550:I564)</f>
        <v>0</v>
      </c>
      <c r="J567" s="158">
        <f>SUM(E567:I567)</f>
        <v>0</v>
      </c>
      <c r="M567" s="2"/>
      <c r="R567" s="2"/>
    </row>
    <row r="568" spans="1:26" ht="14.4">
      <c r="A568" t="s">
        <v>7</v>
      </c>
      <c r="D568" s="3" t="s">
        <v>6</v>
      </c>
      <c r="E568" s="21"/>
      <c r="F568" s="21"/>
      <c r="G568" s="21"/>
      <c r="H568" s="21"/>
      <c r="I568" s="21"/>
      <c r="J568" s="61"/>
      <c r="M568" s="2"/>
      <c r="N568" s="64"/>
      <c r="O568" s="64"/>
      <c r="P568" s="64"/>
      <c r="Q568" s="2"/>
    </row>
    <row r="569" spans="1:26">
      <c r="A569" s="47" t="s">
        <v>24</v>
      </c>
      <c r="B569" s="48"/>
      <c r="C569" s="48"/>
      <c r="D569" s="50"/>
      <c r="E569" s="164">
        <f>SUMIF($D$324:$D$567,"*Total Other Professional Salary",E324:E567)+SUMIF($D$324:$D$567,"*Total Post Doc Salary",E324:E567)+SUMIF($D$324:$D$567,"*Total Graduate Student Salary",E324:E567)+SUMIF($D$324:$D$567,"*Total Hourly Wages",E324:E567)</f>
        <v>0</v>
      </c>
      <c r="F569" s="164">
        <f>SUMIF($D$324:$D$567,"*Total Other Professional Salary",F324:F567)+SUMIF($D$324:$D$567,"*Total Post Doc Salary",F324:F567)+SUMIF($D$324:$D$567,"*Total Graduate Student Salary",F324:F567)+SUMIF($D$324:$D$567,"*Total Hourly Wages",F324:F567)</f>
        <v>0</v>
      </c>
      <c r="G569" s="164">
        <f>SUMIF($D$324:$D$567,"*Total Other Professional Salary",G324:G567)+SUMIF($D$324:$D$567,"*Total Post Doc Salary",G324:G567)+SUMIF($D$324:$D$567,"*Total Graduate Student Salary",G324:G567)+SUMIF($D$324:$D$567,"*Total Hourly Wages",G324:G567)</f>
        <v>0</v>
      </c>
      <c r="H569" s="164">
        <f>SUMIF($D$324:$D$567,"*Total Other Professional Salary",H324:H567)+SUMIF($D$324:$D$567,"*Total Post Doc Salary",H324:H567)+SUMIF($D$324:$D$567,"*Total Graduate Student Salary",H324:H567)+SUMIF($D$324:$D$567,"*Total Hourly Wages",H324:H567)</f>
        <v>0</v>
      </c>
      <c r="I569" s="164">
        <f>SUMIF($D$324:$D$567,"*Total Other Professional Salary",I324:I567)+SUMIF($D$324:$D$567,"*Total Post Doc Salary",I324:I567)+SUMIF($D$324:$D$567,"*Total Graduate Student Salary",I324:I567)+SUMIF($D$324:$D$567,"*Total Hourly Wages",I324:I567)</f>
        <v>0</v>
      </c>
      <c r="J569" s="165">
        <f>SUM(J566,J545,J469,J395)</f>
        <v>0</v>
      </c>
      <c r="M569" s="2"/>
      <c r="N569" s="2"/>
      <c r="O569" s="2"/>
      <c r="P569" s="2"/>
    </row>
    <row r="570" spans="1:26" ht="15">
      <c r="A570" s="47" t="s">
        <v>25</v>
      </c>
      <c r="B570" s="48"/>
      <c r="C570" s="48"/>
      <c r="D570" s="50"/>
      <c r="E570" s="166">
        <f>SUMIF($D$324:$D$567,"*Total Other Professional Fringe",E324:E567)+SUMIF($D$324:$D$567,"*Total Post Doc Fringe",E324:E567)++SUMIF($D$324:$D$567,"*Total Graduate Student Fringe",E324:E567)+SUMIF($D$324:$D$567,"*Total Fringe Benefits",E324:E567)</f>
        <v>0</v>
      </c>
      <c r="F570" s="166">
        <f>SUMIF($D$324:$D$567,"*Total Other Professional Fringe",F324:F567)+SUMIF($D$324:$D$567,"*Total Post Doc Fringe",F324:F567)++SUMIF($D$324:$D$567,"*Total Graduate Student Fringe",F324:F567)+SUMIF($D$324:$D$567,"*Total Fringe Benefits",F324:F567)</f>
        <v>0</v>
      </c>
      <c r="G570" s="166">
        <f>SUMIF($D$324:$D$567,"*Total Other Professional Fringe",G324:G567)+SUMIF($D$324:$D$567,"*Total Post Doc Fringe",G324:G567)++SUMIF($D$324:$D$567,"*Total Graduate Student Fringe",G324:G567)+SUMIF($D$324:$D$567,"*Total Fringe Benefits",G324:G567)</f>
        <v>0</v>
      </c>
      <c r="H570" s="166">
        <f>SUMIF($D$324:$D$567,"*Total Other Professional Fringe",H324:H567)+SUMIF($D$324:$D$567,"*Total Post Doc Fringe",H324:H567)++SUMIF($D$324:$D$567,"*Total Graduate Student Fringe",H324:H567)+SUMIF($D$324:$D$567,"*Total Fringe Benefits",H324:H567)</f>
        <v>0</v>
      </c>
      <c r="I570" s="166">
        <f>SUMIF($D$324:$D$567,"*Total Other Professional Fringe",I324:I567)+SUMIF($D$324:$D$567,"*Total Post Doc Fringe",I324:I567)++SUMIF($D$324:$D$567,"*Total Graduate Student Fringe",I324:I567)+SUMIF($D$324:$D$567,"*Total Fringe Benefits",I324:I567)</f>
        <v>0</v>
      </c>
      <c r="J570" s="167">
        <f>SUM(J567,J546,J470,J396)</f>
        <v>0</v>
      </c>
      <c r="M570" s="2"/>
      <c r="N570" s="2"/>
      <c r="O570" s="2"/>
      <c r="P570" s="2"/>
    </row>
    <row r="571" spans="1:26">
      <c r="A571" s="47" t="s">
        <v>26</v>
      </c>
      <c r="B571" s="48"/>
      <c r="C571" s="71"/>
      <c r="D571" s="71"/>
      <c r="E571" s="164">
        <f>SUM(E569:E570)</f>
        <v>0</v>
      </c>
      <c r="F571" s="164">
        <f>SUM(F569:F570)</f>
        <v>0</v>
      </c>
      <c r="G571" s="164">
        <f>SUM(G569:G570)</f>
        <v>0</v>
      </c>
      <c r="H571" s="164">
        <f>SUM(H569:H570)</f>
        <v>0</v>
      </c>
      <c r="I571" s="164">
        <f>SUM(I569:I570)</f>
        <v>0</v>
      </c>
      <c r="J571" s="165">
        <f>SUM(E571:I571)</f>
        <v>0</v>
      </c>
      <c r="M571" s="2"/>
      <c r="N571" s="2"/>
      <c r="O571" s="2"/>
      <c r="P571" s="2"/>
    </row>
    <row r="572" spans="1:26">
      <c r="A572" s="1"/>
      <c r="B572" s="9"/>
      <c r="D572" s="3"/>
      <c r="E572" s="16"/>
      <c r="F572" s="16"/>
      <c r="G572" s="16"/>
      <c r="H572" s="16"/>
      <c r="I572" s="16"/>
      <c r="J572" s="25"/>
      <c r="M572" s="2"/>
      <c r="N572" s="2"/>
      <c r="O572" s="2"/>
      <c r="P572" s="2"/>
      <c r="Q572" s="2"/>
    </row>
    <row r="573" spans="1:26">
      <c r="A573" s="1" t="s">
        <v>27</v>
      </c>
      <c r="D573" s="3"/>
      <c r="E573" s="168">
        <f t="shared" ref="E573:I574" si="334">SUM(E318,E569)</f>
        <v>0</v>
      </c>
      <c r="F573" s="168">
        <f t="shared" si="334"/>
        <v>0</v>
      </c>
      <c r="G573" s="168">
        <f t="shared" si="334"/>
        <v>0</v>
      </c>
      <c r="H573" s="168">
        <f t="shared" si="334"/>
        <v>0</v>
      </c>
      <c r="I573" s="168">
        <f t="shared" si="334"/>
        <v>0</v>
      </c>
      <c r="J573" s="169">
        <f>SUM(E573:I573)</f>
        <v>0</v>
      </c>
      <c r="K573" s="2"/>
      <c r="L573" s="2"/>
      <c r="M573" s="2"/>
      <c r="N573" s="2"/>
      <c r="O573" s="2"/>
      <c r="P573" s="2"/>
      <c r="Q573" s="2"/>
    </row>
    <row r="574" spans="1:26">
      <c r="A574" s="1" t="s">
        <v>28</v>
      </c>
      <c r="D574" s="3"/>
      <c r="E574" s="168">
        <f t="shared" si="334"/>
        <v>0</v>
      </c>
      <c r="F574" s="168">
        <f t="shared" si="334"/>
        <v>0</v>
      </c>
      <c r="G574" s="168">
        <f t="shared" si="334"/>
        <v>0</v>
      </c>
      <c r="H574" s="168">
        <f t="shared" si="334"/>
        <v>0</v>
      </c>
      <c r="I574" s="168">
        <f t="shared" si="334"/>
        <v>0</v>
      </c>
      <c r="J574" s="169">
        <f>SUM(E574:I574)</f>
        <v>0</v>
      </c>
      <c r="M574" s="2"/>
    </row>
    <row r="575" spans="1:26">
      <c r="A575" s="112"/>
      <c r="B575" s="757" t="s">
        <v>168</v>
      </c>
      <c r="C575" s="757"/>
      <c r="D575" s="757"/>
      <c r="E575" s="159">
        <f>SUM(E573:E574)</f>
        <v>0</v>
      </c>
      <c r="F575" s="159">
        <f t="shared" ref="F575:I575" si="335">SUM(F573:F574)</f>
        <v>0</v>
      </c>
      <c r="G575" s="159">
        <f t="shared" si="335"/>
        <v>0</v>
      </c>
      <c r="H575" s="159">
        <f t="shared" si="335"/>
        <v>0</v>
      </c>
      <c r="I575" s="159">
        <f t="shared" si="335"/>
        <v>0</v>
      </c>
      <c r="J575" s="160">
        <f>SUM(E575:I575)</f>
        <v>0</v>
      </c>
      <c r="K575" s="2"/>
      <c r="L575" s="2"/>
      <c r="M575" s="2"/>
      <c r="Q575" s="199"/>
      <c r="R575" s="199"/>
      <c r="S575" s="199"/>
      <c r="T575" s="4"/>
    </row>
    <row r="576" spans="1:26">
      <c r="A576" s="1"/>
      <c r="B576" s="9"/>
      <c r="G576" s="2"/>
      <c r="H576" s="2"/>
      <c r="I576" s="2"/>
      <c r="J576" s="46"/>
      <c r="K576" s="2"/>
      <c r="L576" s="2"/>
      <c r="M576" s="2"/>
      <c r="Q576" s="199"/>
      <c r="R576" s="199"/>
      <c r="S576" s="199"/>
      <c r="T576" s="4"/>
    </row>
    <row r="577" spans="1:20">
      <c r="A577" s="1" t="s">
        <v>0</v>
      </c>
      <c r="G577" s="2"/>
      <c r="H577" s="2"/>
      <c r="I577" s="2"/>
      <c r="J577" s="46"/>
      <c r="K577" s="2"/>
      <c r="L577" s="2"/>
      <c r="M577" s="2"/>
      <c r="Q577" s="199"/>
      <c r="R577" s="199"/>
      <c r="S577" s="199"/>
      <c r="T577" s="4"/>
    </row>
    <row r="578" spans="1:20">
      <c r="A578" s="30" t="s">
        <v>48</v>
      </c>
      <c r="G578" s="2"/>
      <c r="H578" s="2"/>
      <c r="I578" s="2"/>
      <c r="J578" s="46"/>
      <c r="K578" s="2"/>
      <c r="L578" s="2"/>
      <c r="M578" s="2"/>
      <c r="Q578" s="199"/>
      <c r="R578" s="199"/>
      <c r="S578" s="199"/>
      <c r="T578" s="4"/>
    </row>
    <row r="579" spans="1:20">
      <c r="A579" s="545">
        <f>IF('Cumulative Cost Share Budget'!$L579='Split CS budget (H)'!$L$1,'Cumulative Cost Share Budget'!A579,0)</f>
        <v>0</v>
      </c>
      <c r="B579" s="493">
        <f>IF('Cumulative Cost Share Budget'!L579='Split CS budget (H)'!$L$1,'Cumulative Cost Share Budget'!B579,0)</f>
        <v>0</v>
      </c>
      <c r="D579" s="3"/>
      <c r="E579" s="161">
        <f>IF('Cumulative Cost Share Budget'!$L579='Split CS budget (H)'!$L$1,'Cumulative Cost Share Budget'!E579,0)</f>
        <v>0</v>
      </c>
      <c r="F579" s="161">
        <f>IF('Cumulative Cost Share Budget'!$L579='Split CS budget (H)'!$L$1,'Cumulative Cost Share Budget'!F579,0)</f>
        <v>0</v>
      </c>
      <c r="G579" s="161">
        <f>IF('Cumulative Cost Share Budget'!$L579='Split CS budget (H)'!$L$1,'Cumulative Cost Share Budget'!G579,0)</f>
        <v>0</v>
      </c>
      <c r="H579" s="161">
        <f>IF('Cumulative Cost Share Budget'!$L579='Split CS budget (H)'!$L$1,'Cumulative Cost Share Budget'!H579,0)</f>
        <v>0</v>
      </c>
      <c r="I579" s="161">
        <f>IF('Cumulative Cost Share Budget'!$L579='Split CS budget (H)'!$L$1,'Cumulative Cost Share Budget'!I579,0)</f>
        <v>0</v>
      </c>
      <c r="J579" s="158">
        <f>SUM(E579:I579)</f>
        <v>0</v>
      </c>
      <c r="K579" s="2"/>
      <c r="L579" s="2"/>
      <c r="M579" s="2"/>
      <c r="Q579" s="199"/>
      <c r="R579" s="199"/>
      <c r="S579" s="199"/>
      <c r="T579" s="4"/>
    </row>
    <row r="580" spans="1:20" hidden="1">
      <c r="A580" s="545">
        <f>IF('Cumulative Cost Share Budget'!$L580='Split CS budget (H)'!$L$1,'Cumulative Cost Share Budget'!A580,0)</f>
        <v>0</v>
      </c>
      <c r="B580" s="493">
        <f>IF('Cumulative Cost Share Budget'!L580='Split CS budget (H)'!$L$1,'Cumulative Cost Share Budget'!B580,0)</f>
        <v>0</v>
      </c>
      <c r="D580" s="3"/>
      <c r="E580" s="161">
        <f>IF('Cumulative Cost Share Budget'!$L580='Split CS budget (H)'!$L$1,'Cumulative Cost Share Budget'!E580,0)</f>
        <v>0</v>
      </c>
      <c r="F580" s="161">
        <f>IF('Cumulative Cost Share Budget'!$L580='Split CS budget (H)'!$L$1,'Cumulative Cost Share Budget'!F580,0)</f>
        <v>0</v>
      </c>
      <c r="G580" s="161">
        <f>IF('Cumulative Cost Share Budget'!$L580='Split CS budget (H)'!$L$1,'Cumulative Cost Share Budget'!G580,0)</f>
        <v>0</v>
      </c>
      <c r="H580" s="161">
        <f>IF('Cumulative Cost Share Budget'!$L580='Split CS budget (H)'!$L$1,'Cumulative Cost Share Budget'!H580,0)</f>
        <v>0</v>
      </c>
      <c r="I580" s="161">
        <f>IF('Cumulative Cost Share Budget'!$L580='Split CS budget (H)'!$L$1,'Cumulative Cost Share Budget'!I580,0)</f>
        <v>0</v>
      </c>
      <c r="J580" s="158">
        <f t="shared" ref="J580:J586" si="336">SUM(E580:I580)</f>
        <v>0</v>
      </c>
      <c r="K580" s="2"/>
      <c r="L580" s="2"/>
      <c r="M580" s="2"/>
    </row>
    <row r="581" spans="1:20" hidden="1">
      <c r="A581" s="545">
        <f>IF('Cumulative Cost Share Budget'!$L581='Split CS budget (H)'!$L$1,'Cumulative Cost Share Budget'!A581,0)</f>
        <v>0</v>
      </c>
      <c r="B581" s="493">
        <f>IF('Cumulative Cost Share Budget'!L581='Split CS budget (H)'!$L$1,'Cumulative Cost Share Budget'!B581,0)</f>
        <v>0</v>
      </c>
      <c r="D581" s="3"/>
      <c r="E581" s="161">
        <f>IF('Cumulative Cost Share Budget'!$L581='Split CS budget (H)'!$L$1,'Cumulative Cost Share Budget'!E581,0)</f>
        <v>0</v>
      </c>
      <c r="F581" s="161">
        <f>IF('Cumulative Cost Share Budget'!$L581='Split CS budget (H)'!$L$1,'Cumulative Cost Share Budget'!F581,0)</f>
        <v>0</v>
      </c>
      <c r="G581" s="161">
        <f>IF('Cumulative Cost Share Budget'!$L581='Split CS budget (H)'!$L$1,'Cumulative Cost Share Budget'!G581,0)</f>
        <v>0</v>
      </c>
      <c r="H581" s="161">
        <f>IF('Cumulative Cost Share Budget'!$L581='Split CS budget (H)'!$L$1,'Cumulative Cost Share Budget'!H581,0)</f>
        <v>0</v>
      </c>
      <c r="I581" s="161">
        <f>IF('Cumulative Cost Share Budget'!$L581='Split CS budget (H)'!$L$1,'Cumulative Cost Share Budget'!I581,0)</f>
        <v>0</v>
      </c>
      <c r="J581" s="158">
        <f t="shared" si="336"/>
        <v>0</v>
      </c>
      <c r="K581" s="2"/>
      <c r="L581" s="2"/>
      <c r="M581" s="2"/>
      <c r="N581" s="2"/>
      <c r="O581" s="2"/>
      <c r="P581" s="2"/>
    </row>
    <row r="582" spans="1:20" hidden="1">
      <c r="A582" s="545">
        <f>IF('Cumulative Cost Share Budget'!$L582='Split CS budget (H)'!$L$1,'Cumulative Cost Share Budget'!A582,0)</f>
        <v>0</v>
      </c>
      <c r="B582" s="493"/>
      <c r="D582" s="3"/>
      <c r="E582" s="161">
        <f>IF('Cumulative Cost Share Budget'!$L582='Split CS budget (H)'!$L$1,'Cumulative Cost Share Budget'!E582,0)</f>
        <v>0</v>
      </c>
      <c r="F582" s="161">
        <f>IF('Cumulative Cost Share Budget'!$L582='Split CS budget (H)'!$L$1,'Cumulative Cost Share Budget'!F582,0)</f>
        <v>0</v>
      </c>
      <c r="G582" s="161">
        <f>IF('Cumulative Cost Share Budget'!$L582='Split CS budget (H)'!$L$1,'Cumulative Cost Share Budget'!G582,0)</f>
        <v>0</v>
      </c>
      <c r="H582" s="161">
        <f>IF('Cumulative Cost Share Budget'!$L582='Split CS budget (H)'!$L$1,'Cumulative Cost Share Budget'!H582,0)</f>
        <v>0</v>
      </c>
      <c r="I582" s="161">
        <f>IF('Cumulative Cost Share Budget'!$L582='Split CS budget (H)'!$L$1,'Cumulative Cost Share Budget'!I582,0)</f>
        <v>0</v>
      </c>
      <c r="J582" s="158">
        <f t="shared" si="336"/>
        <v>0</v>
      </c>
      <c r="K582" s="2"/>
      <c r="L582" s="2"/>
      <c r="M582" s="2"/>
      <c r="N582" s="2"/>
      <c r="O582" s="2"/>
      <c r="P582" s="2"/>
    </row>
    <row r="583" spans="1:20" hidden="1">
      <c r="A583" s="545">
        <f>IF('Cumulative Cost Share Budget'!$L583='Split CS budget (H)'!$L$1,'Cumulative Cost Share Budget'!A583,0)</f>
        <v>0</v>
      </c>
      <c r="B583" s="493"/>
      <c r="D583" s="3"/>
      <c r="E583" s="161">
        <f>IF('Cumulative Cost Share Budget'!$L583='Split CS budget (H)'!$L$1,'Cumulative Cost Share Budget'!E583,0)</f>
        <v>0</v>
      </c>
      <c r="F583" s="161">
        <f>IF('Cumulative Cost Share Budget'!$L583='Split CS budget (H)'!$L$1,'Cumulative Cost Share Budget'!F583,0)</f>
        <v>0</v>
      </c>
      <c r="G583" s="161">
        <f>IF('Cumulative Cost Share Budget'!$L583='Split CS budget (H)'!$L$1,'Cumulative Cost Share Budget'!G583,0)</f>
        <v>0</v>
      </c>
      <c r="H583" s="161">
        <f>IF('Cumulative Cost Share Budget'!$L583='Split CS budget (H)'!$L$1,'Cumulative Cost Share Budget'!H583,0)</f>
        <v>0</v>
      </c>
      <c r="I583" s="161">
        <f>IF('Cumulative Cost Share Budget'!$L583='Split CS budget (H)'!$L$1,'Cumulative Cost Share Budget'!I583,0)</f>
        <v>0</v>
      </c>
      <c r="J583" s="158">
        <f t="shared" si="336"/>
        <v>0</v>
      </c>
      <c r="K583" s="2"/>
      <c r="L583" s="2"/>
      <c r="M583" s="2"/>
      <c r="N583" s="2"/>
      <c r="O583" s="2"/>
      <c r="P583" s="2"/>
    </row>
    <row r="584" spans="1:20" hidden="1">
      <c r="A584" s="545">
        <f>IF('Cumulative Cost Share Budget'!$L584='Split CS budget (H)'!$L$1,'Cumulative Cost Share Budget'!A584,0)</f>
        <v>0</v>
      </c>
      <c r="B584" s="493">
        <f>IF('Cumulative Cost Share Budget'!L582='Split CS budget (H)'!$L$1,'Cumulative Cost Share Budget'!B582,0)</f>
        <v>0</v>
      </c>
      <c r="D584" s="3"/>
      <c r="E584" s="161">
        <f>IF('Cumulative Cost Share Budget'!$L584='Split CS budget (H)'!$L$1,'Cumulative Cost Share Budget'!E584,0)</f>
        <v>0</v>
      </c>
      <c r="F584" s="161">
        <f>IF('Cumulative Cost Share Budget'!$L584='Split CS budget (H)'!$L$1,'Cumulative Cost Share Budget'!F584,0)</f>
        <v>0</v>
      </c>
      <c r="G584" s="161">
        <f>IF('Cumulative Cost Share Budget'!$L584='Split CS budget (H)'!$L$1,'Cumulative Cost Share Budget'!G584,0)</f>
        <v>0</v>
      </c>
      <c r="H584" s="161">
        <f>IF('Cumulative Cost Share Budget'!$L584='Split CS budget (H)'!$L$1,'Cumulative Cost Share Budget'!H584,0)</f>
        <v>0</v>
      </c>
      <c r="I584" s="161">
        <f>IF('Cumulative Cost Share Budget'!$L584='Split CS budget (H)'!$L$1,'Cumulative Cost Share Budget'!I584,0)</f>
        <v>0</v>
      </c>
      <c r="J584" s="158">
        <f t="shared" si="336"/>
        <v>0</v>
      </c>
      <c r="K584" s="2"/>
      <c r="L584" s="2"/>
      <c r="M584" s="2"/>
      <c r="N584" s="2"/>
      <c r="O584" s="2"/>
      <c r="P584" s="2"/>
    </row>
    <row r="585" spans="1:20" hidden="1">
      <c r="A585" s="545">
        <f>IF('Cumulative Cost Share Budget'!$L585='Split CS budget (H)'!$L$1,'Cumulative Cost Share Budget'!A585,0)</f>
        <v>0</v>
      </c>
      <c r="B585" s="493">
        <f>IF('Cumulative Cost Share Budget'!L583='Split CS budget (H)'!$L$1,'Cumulative Cost Share Budget'!B583,0)</f>
        <v>0</v>
      </c>
      <c r="D585" s="3"/>
      <c r="E585" s="161">
        <f>IF('Cumulative Cost Share Budget'!$L585='Split CS budget (H)'!$L$1,'Cumulative Cost Share Budget'!E585,0)</f>
        <v>0</v>
      </c>
      <c r="F585" s="161">
        <f>IF('Cumulative Cost Share Budget'!$L585='Split CS budget (H)'!$L$1,'Cumulative Cost Share Budget'!F585,0)</f>
        <v>0</v>
      </c>
      <c r="G585" s="161">
        <f>IF('Cumulative Cost Share Budget'!$L585='Split CS budget (H)'!$L$1,'Cumulative Cost Share Budget'!G585,0)</f>
        <v>0</v>
      </c>
      <c r="H585" s="161">
        <f>IF('Cumulative Cost Share Budget'!$L585='Split CS budget (H)'!$L$1,'Cumulative Cost Share Budget'!H585,0)</f>
        <v>0</v>
      </c>
      <c r="I585" s="161">
        <f>IF('Cumulative Cost Share Budget'!$L585='Split CS budget (H)'!$L$1,'Cumulative Cost Share Budget'!I585,0)</f>
        <v>0</v>
      </c>
      <c r="J585" s="158">
        <f t="shared" si="336"/>
        <v>0</v>
      </c>
      <c r="K585" s="2"/>
      <c r="L585" s="2"/>
      <c r="M585" s="2"/>
    </row>
    <row r="586" spans="1:20" hidden="1">
      <c r="A586" s="545">
        <f>IF('Cumulative Cost Share Budget'!$L586='Split CS budget (H)'!$L$1,'Cumulative Cost Share Budget'!A586,0)</f>
        <v>0</v>
      </c>
      <c r="B586" s="493">
        <f>IF('Cumulative Cost Share Budget'!L586='Split CS budget (H)'!$L$1,'Cumulative Cost Share Budget'!B586,0)</f>
        <v>0</v>
      </c>
      <c r="D586" s="3"/>
      <c r="E586" s="161">
        <f>IF('Cumulative Cost Share Budget'!$L586='Split CS budget (H)'!$L$1,'Cumulative Cost Share Budget'!E586,0)</f>
        <v>0</v>
      </c>
      <c r="F586" s="161">
        <f>IF('Cumulative Cost Share Budget'!$L586='Split CS budget (H)'!$L$1,'Cumulative Cost Share Budget'!F586,0)</f>
        <v>0</v>
      </c>
      <c r="G586" s="161">
        <f>IF('Cumulative Cost Share Budget'!$L586='Split CS budget (H)'!$L$1,'Cumulative Cost Share Budget'!G586,0)</f>
        <v>0</v>
      </c>
      <c r="H586" s="161">
        <f>IF('Cumulative Cost Share Budget'!$L586='Split CS budget (H)'!$L$1,'Cumulative Cost Share Budget'!H586,0)</f>
        <v>0</v>
      </c>
      <c r="I586" s="161">
        <f>IF('Cumulative Cost Share Budget'!$L586='Split CS budget (H)'!$L$1,'Cumulative Cost Share Budget'!I586,0)</f>
        <v>0</v>
      </c>
      <c r="J586" s="158">
        <f t="shared" si="336"/>
        <v>0</v>
      </c>
      <c r="K586" s="2"/>
      <c r="L586" s="2"/>
      <c r="M586" s="2"/>
    </row>
    <row r="587" spans="1:20">
      <c r="A587" s="740" t="s">
        <v>57</v>
      </c>
      <c r="B587" s="740"/>
      <c r="C587" s="740"/>
      <c r="D587" s="740"/>
      <c r="E587" s="185">
        <f>SUM(E579:E586)</f>
        <v>0</v>
      </c>
      <c r="F587" s="185">
        <f t="shared" ref="F587:I587" si="337">SUM(F579:F586)</f>
        <v>0</v>
      </c>
      <c r="G587" s="185">
        <f t="shared" si="337"/>
        <v>0</v>
      </c>
      <c r="H587" s="185">
        <f t="shared" si="337"/>
        <v>0</v>
      </c>
      <c r="I587" s="185">
        <f t="shared" si="337"/>
        <v>0</v>
      </c>
      <c r="J587" s="186">
        <f>SUM(J579:J586)</f>
        <v>0</v>
      </c>
      <c r="K587" s="2"/>
      <c r="L587" s="2"/>
      <c r="M587" s="2"/>
    </row>
    <row r="588" spans="1:20" hidden="1">
      <c r="A588" s="486"/>
      <c r="B588" s="486"/>
      <c r="E588" s="3"/>
      <c r="F588" s="2"/>
      <c r="G588" s="2"/>
      <c r="H588" s="2"/>
      <c r="I588" s="2"/>
      <c r="J588" s="46"/>
      <c r="K588" s="2"/>
      <c r="L588" s="2"/>
      <c r="M588" s="2"/>
    </row>
    <row r="589" spans="1:20" hidden="1">
      <c r="A589" s="488" t="s">
        <v>122</v>
      </c>
      <c r="B589" s="497"/>
      <c r="C589" s="9"/>
      <c r="D589" s="229" t="s">
        <v>184</v>
      </c>
      <c r="E589" s="117">
        <f>IF('Cumulative Cost Share Budget'!$L583='Split CS budget (H)'!$L$1,'Cumulative Cost Share Budget'!E583,0)</f>
        <v>0</v>
      </c>
      <c r="F589" s="117">
        <f>IF('Cumulative Cost Share Budget'!$L583='Split CS budget (H)'!$L$1,'Cumulative Cost Share Budget'!F583,0)</f>
        <v>0</v>
      </c>
      <c r="G589" s="117">
        <f>IF('Cumulative Cost Share Budget'!$L583='Split CS budget (H)'!$L$1,'Cumulative Cost Share Budget'!G583,0)</f>
        <v>0</v>
      </c>
      <c r="H589" s="117">
        <f>IF('Cumulative Cost Share Budget'!$L583='Split CS budget (H)'!$L$1,'Cumulative Cost Share Budget'!H583,0)</f>
        <v>0</v>
      </c>
      <c r="I589" s="117">
        <f>IF('Cumulative Cost Share Budget'!$L583='Split CS budget (H)'!$L$1,'Cumulative Cost Share Budget'!I583,0)</f>
        <v>0</v>
      </c>
      <c r="J589" s="73"/>
      <c r="K589" s="2"/>
      <c r="L589" s="2"/>
      <c r="M589" s="2"/>
    </row>
    <row r="590" spans="1:20" hidden="1">
      <c r="A590" s="486"/>
      <c r="B590" s="486"/>
      <c r="D590" s="229" t="s">
        <v>264</v>
      </c>
      <c r="E590" s="117">
        <f>IF('Cumulative Cost Share Budget'!$L586='Split CS budget (H)'!$L$1,'Cumulative Cost Share Budget'!E586,0)</f>
        <v>0</v>
      </c>
      <c r="F590" s="117">
        <f>IF('Cumulative Cost Share Budget'!$L586='Split CS budget (H)'!$L$1,'Cumulative Cost Share Budget'!F586,0)</f>
        <v>0</v>
      </c>
      <c r="G590" s="117">
        <f>IF('Cumulative Cost Share Budget'!$L586='Split CS budget (H)'!$L$1,'Cumulative Cost Share Budget'!G586,0)</f>
        <v>0</v>
      </c>
      <c r="H590" s="117">
        <f>IF('Cumulative Cost Share Budget'!$L586='Split CS budget (H)'!$L$1,'Cumulative Cost Share Budget'!H586,0)</f>
        <v>0</v>
      </c>
      <c r="I590" s="117">
        <f>IF('Cumulative Cost Share Budget'!$L586='Split CS budget (H)'!$L$1,'Cumulative Cost Share Budget'!I586,0)</f>
        <v>0</v>
      </c>
      <c r="J590" s="73"/>
      <c r="K590" s="2"/>
      <c r="L590" s="2"/>
      <c r="M590" s="2"/>
    </row>
    <row r="591" spans="1:20" hidden="1">
      <c r="A591" s="488" t="s">
        <v>169</v>
      </c>
      <c r="B591" s="545">
        <f>IF('Cumulative Cost Share Budget'!$L591='Split CS budget (H)'!$L$1,'Cumulative Cost Share Budget'!B591,0)</f>
        <v>0</v>
      </c>
      <c r="C591" s="9"/>
      <c r="D591" s="229" t="s">
        <v>265</v>
      </c>
      <c r="E591" s="117">
        <f>IF('Cumulative Cost Share Budget'!$L587='Split CS budget (H)'!$L$1,'Cumulative Cost Share Budget'!E587,0)</f>
        <v>0</v>
      </c>
      <c r="F591" s="117">
        <f>IF('Cumulative Cost Share Budget'!$L587='Split CS budget (H)'!$L$1,'Cumulative Cost Share Budget'!F587,0)</f>
        <v>0</v>
      </c>
      <c r="G591" s="117">
        <f>IF('Cumulative Cost Share Budget'!$L587='Split CS budget (H)'!$L$1,'Cumulative Cost Share Budget'!G587,0)</f>
        <v>0</v>
      </c>
      <c r="H591" s="117">
        <f>IF('Cumulative Cost Share Budget'!$L587='Split CS budget (H)'!$L$1,'Cumulative Cost Share Budget'!H587,0)</f>
        <v>0</v>
      </c>
      <c r="I591" s="117">
        <f>IF('Cumulative Cost Share Budget'!$L587='Split CS budget (H)'!$L$1,'Cumulative Cost Share Budget'!I587,0)</f>
        <v>0</v>
      </c>
      <c r="J591" s="73"/>
      <c r="K591" s="2"/>
      <c r="L591" s="2"/>
      <c r="M591" s="2"/>
    </row>
    <row r="592" spans="1:20" hidden="1">
      <c r="A592" s="800">
        <f>IF('Cumulative Cost Share Budget'!L592='Split CS budget (H)'!$L$1,'Cumulative Cost Share Budget'!A592,0)</f>
        <v>0</v>
      </c>
      <c r="B592" s="486"/>
      <c r="D592" s="229" t="s">
        <v>266</v>
      </c>
      <c r="E592" s="117">
        <f>IF('Cumulative Cost Share Budget'!$L588='Split CS budget (H)'!$L$1,'Cumulative Cost Share Budget'!E588,0)</f>
        <v>0</v>
      </c>
      <c r="F592" s="117">
        <f>IF('Cumulative Cost Share Budget'!$L588='Split CS budget (H)'!$L$1,'Cumulative Cost Share Budget'!F588,0)</f>
        <v>0</v>
      </c>
      <c r="G592" s="117">
        <f>IF('Cumulative Cost Share Budget'!$L588='Split CS budget (H)'!$L$1,'Cumulative Cost Share Budget'!G588,0)</f>
        <v>0</v>
      </c>
      <c r="H592" s="117">
        <f>IF('Cumulative Cost Share Budget'!$L588='Split CS budget (H)'!$L$1,'Cumulative Cost Share Budget'!H588,0)</f>
        <v>0</v>
      </c>
      <c r="I592" s="117">
        <f>IF('Cumulative Cost Share Budget'!$L588='Split CS budget (H)'!$L$1,'Cumulative Cost Share Budget'!I588,0)</f>
        <v>0</v>
      </c>
      <c r="J592" s="46"/>
      <c r="K592" s="2"/>
      <c r="L592" s="2"/>
      <c r="M592" s="2"/>
    </row>
    <row r="593" spans="1:16" hidden="1">
      <c r="A593" s="800"/>
      <c r="B593" s="489" t="s">
        <v>41</v>
      </c>
      <c r="C593" s="68" t="s">
        <v>42</v>
      </c>
      <c r="D593" s="26"/>
      <c r="E593" s="14"/>
      <c r="F593" s="14"/>
      <c r="G593" s="14"/>
      <c r="H593" s="14"/>
      <c r="I593" s="14"/>
      <c r="J593" s="46"/>
      <c r="K593" s="2"/>
      <c r="L593" s="2"/>
      <c r="M593" s="2"/>
    </row>
    <row r="594" spans="1:16" hidden="1">
      <c r="A594" s="801"/>
      <c r="B594" s="498" t="s">
        <v>43</v>
      </c>
      <c r="C594" s="116">
        <f>IF('Cumulative Cost Share Budget'!$L594='Split CS budget (H)'!$L$1,'Cumulative Cost Share Budget'!C594,0)</f>
        <v>0</v>
      </c>
      <c r="D594" s="26"/>
      <c r="E594" s="235">
        <f>IF('Cumulative Cost Share Budget'!$L594='Split CS budget (H)'!$L$1,'Cumulative Cost Share Budget'!E594,0)</f>
        <v>0</v>
      </c>
      <c r="F594" s="235">
        <f>IF('Cumulative Cost Share Budget'!$L594='Split CS budget (H)'!$L$1,'Cumulative Cost Share Budget'!F594,0)</f>
        <v>0</v>
      </c>
      <c r="G594" s="235">
        <f>IF('Cumulative Cost Share Budget'!$L594='Split CS budget (H)'!$L$1,'Cumulative Cost Share Budget'!G594,0)</f>
        <v>0</v>
      </c>
      <c r="H594" s="235">
        <f>IF('Cumulative Cost Share Budget'!$L594='Split CS budget (H)'!$L$1,'Cumulative Cost Share Budget'!H594,0)</f>
        <v>0</v>
      </c>
      <c r="I594" s="235">
        <f>IF('Cumulative Cost Share Budget'!$L594='Split CS budget (H)'!$L$1,'Cumulative Cost Share Budget'!I594,0)</f>
        <v>0</v>
      </c>
      <c r="J594" s="158">
        <f t="shared" ref="J594:J599" si="338">SUM(E594:I594)</f>
        <v>0</v>
      </c>
      <c r="K594" s="2"/>
      <c r="L594" s="2"/>
      <c r="M594" s="2"/>
    </row>
    <row r="595" spans="1:16" hidden="1">
      <c r="A595" s="801"/>
      <c r="B595" s="498" t="s">
        <v>44</v>
      </c>
      <c r="C595" s="116">
        <f>IF('Cumulative Cost Share Budget'!$L595='Split CS budget (H)'!$L$1,'Cumulative Cost Share Budget'!C595,0)</f>
        <v>0</v>
      </c>
      <c r="D595" s="26"/>
      <c r="E595" s="235">
        <f>IF('Cumulative Cost Share Budget'!$L595='Split CS budget (H)'!$L$1,'Cumulative Cost Share Budget'!E595,0)</f>
        <v>0</v>
      </c>
      <c r="F595" s="235">
        <f>IF('Cumulative Cost Share Budget'!$L595='Split CS budget (H)'!$L$1,'Cumulative Cost Share Budget'!F595,0)</f>
        <v>0</v>
      </c>
      <c r="G595" s="235">
        <f>IF('Cumulative Cost Share Budget'!$L595='Split CS budget (H)'!$L$1,'Cumulative Cost Share Budget'!G595,0)</f>
        <v>0</v>
      </c>
      <c r="H595" s="235">
        <f>IF('Cumulative Cost Share Budget'!$L595='Split CS budget (H)'!$L$1,'Cumulative Cost Share Budget'!H595,0)</f>
        <v>0</v>
      </c>
      <c r="I595" s="235">
        <f>IF('Cumulative Cost Share Budget'!$L595='Split CS budget (H)'!$L$1,'Cumulative Cost Share Budget'!I595,0)</f>
        <v>0</v>
      </c>
      <c r="J595" s="158">
        <f t="shared" si="338"/>
        <v>0</v>
      </c>
      <c r="K595" s="2"/>
      <c r="L595" s="2"/>
      <c r="M595" s="2"/>
    </row>
    <row r="596" spans="1:16" hidden="1">
      <c r="A596" s="801"/>
      <c r="B596" s="498" t="s">
        <v>182</v>
      </c>
      <c r="C596" s="116">
        <f>IF('Cumulative Cost Share Budget'!$L596='Split CS budget (H)'!$L$1,'Cumulative Cost Share Budget'!C596,0)</f>
        <v>0</v>
      </c>
      <c r="D596" s="26"/>
      <c r="E596" s="235">
        <f>IF('Cumulative Cost Share Budget'!$L596='Split CS budget (H)'!$L$1,'Cumulative Cost Share Budget'!E596,0)</f>
        <v>0</v>
      </c>
      <c r="F596" s="235">
        <f>IF('Cumulative Cost Share Budget'!$L596='Split CS budget (H)'!$L$1,'Cumulative Cost Share Budget'!F596,0)</f>
        <v>0</v>
      </c>
      <c r="G596" s="235">
        <f>IF('Cumulative Cost Share Budget'!$L596='Split CS budget (H)'!$L$1,'Cumulative Cost Share Budget'!G596,0)</f>
        <v>0</v>
      </c>
      <c r="H596" s="235">
        <f>IF('Cumulative Cost Share Budget'!$L596='Split CS budget (H)'!$L$1,'Cumulative Cost Share Budget'!H596,0)</f>
        <v>0</v>
      </c>
      <c r="I596" s="235">
        <f>IF('Cumulative Cost Share Budget'!$L596='Split CS budget (H)'!$L$1,'Cumulative Cost Share Budget'!I596,0)</f>
        <v>0</v>
      </c>
      <c r="J596" s="158">
        <f t="shared" si="338"/>
        <v>0</v>
      </c>
      <c r="K596" s="2"/>
      <c r="L596" s="2"/>
      <c r="M596" s="2"/>
    </row>
    <row r="597" spans="1:16" hidden="1">
      <c r="A597" s="801"/>
      <c r="B597" s="498" t="s">
        <v>45</v>
      </c>
      <c r="C597" s="116">
        <f>IF('Cumulative Cost Share Budget'!$L597='Split CS budget (H)'!$L$1,'Cumulative Cost Share Budget'!C597,0)</f>
        <v>0</v>
      </c>
      <c r="D597" s="26"/>
      <c r="E597" s="235">
        <f>IF('Cumulative Cost Share Budget'!$L597='Split CS budget (H)'!$L$1,'Cumulative Cost Share Budget'!E597,0)</f>
        <v>0</v>
      </c>
      <c r="F597" s="235">
        <f>IF('Cumulative Cost Share Budget'!$L597='Split CS budget (H)'!$L$1,'Cumulative Cost Share Budget'!F597,0)</f>
        <v>0</v>
      </c>
      <c r="G597" s="235">
        <f>IF('Cumulative Cost Share Budget'!$L597='Split CS budget (H)'!$L$1,'Cumulative Cost Share Budget'!G597,0)</f>
        <v>0</v>
      </c>
      <c r="H597" s="235">
        <f>IF('Cumulative Cost Share Budget'!$L597='Split CS budget (H)'!$L$1,'Cumulative Cost Share Budget'!H597,0)</f>
        <v>0</v>
      </c>
      <c r="I597" s="235">
        <f>IF('Cumulative Cost Share Budget'!$L597='Split CS budget (H)'!$L$1,'Cumulative Cost Share Budget'!I597,0)</f>
        <v>0</v>
      </c>
      <c r="J597" s="158">
        <f t="shared" si="338"/>
        <v>0</v>
      </c>
      <c r="K597" s="2"/>
      <c r="L597" s="2"/>
      <c r="M597" s="8"/>
      <c r="N597" s="2"/>
      <c r="O597" s="2"/>
      <c r="P597" s="2"/>
    </row>
    <row r="598" spans="1:16" hidden="1">
      <c r="A598" s="801"/>
      <c r="B598" s="498" t="s">
        <v>46</v>
      </c>
      <c r="C598" s="116">
        <f>IF('Cumulative Cost Share Budget'!$L598='Split CS budget (H)'!$L$1,'Cumulative Cost Share Budget'!C598,0)</f>
        <v>0</v>
      </c>
      <c r="D598" s="26"/>
      <c r="E598" s="235">
        <f>IF('Cumulative Cost Share Budget'!$L598='Split CS budget (H)'!$L$1,'Cumulative Cost Share Budget'!E598,0)</f>
        <v>0</v>
      </c>
      <c r="F598" s="235">
        <f>IF('Cumulative Cost Share Budget'!$L598='Split CS budget (H)'!$L$1,'Cumulative Cost Share Budget'!F598,0)</f>
        <v>0</v>
      </c>
      <c r="G598" s="235">
        <f>IF('Cumulative Cost Share Budget'!$L598='Split CS budget (H)'!$L$1,'Cumulative Cost Share Budget'!G598,0)</f>
        <v>0</v>
      </c>
      <c r="H598" s="235">
        <f>IF('Cumulative Cost Share Budget'!$L598='Split CS budget (H)'!$L$1,'Cumulative Cost Share Budget'!H598,0)</f>
        <v>0</v>
      </c>
      <c r="I598" s="235">
        <f>IF('Cumulative Cost Share Budget'!$L598='Split CS budget (H)'!$L$1,'Cumulative Cost Share Budget'!I598,0)</f>
        <v>0</v>
      </c>
      <c r="J598" s="158">
        <f t="shared" si="338"/>
        <v>0</v>
      </c>
      <c r="K598" s="2"/>
      <c r="L598" s="2"/>
      <c r="M598" s="2"/>
    </row>
    <row r="599" spans="1:16" hidden="1">
      <c r="A599" s="801"/>
      <c r="B599" s="498" t="s">
        <v>47</v>
      </c>
      <c r="C599" s="116">
        <f>IF('Cumulative Cost Share Budget'!$L599='Split CS budget (H)'!$L$1,'Cumulative Cost Share Budget'!C599,0)</f>
        <v>0</v>
      </c>
      <c r="D599" s="26"/>
      <c r="E599" s="235">
        <f>IF('Cumulative Cost Share Budget'!$L599='Split CS budget (H)'!$L$1,'Cumulative Cost Share Budget'!E599,0)</f>
        <v>0</v>
      </c>
      <c r="F599" s="235">
        <f>IF('Cumulative Cost Share Budget'!$L599='Split CS budget (H)'!$L$1,'Cumulative Cost Share Budget'!F599,0)</f>
        <v>0</v>
      </c>
      <c r="G599" s="235">
        <f>IF('Cumulative Cost Share Budget'!$L599='Split CS budget (H)'!$L$1,'Cumulative Cost Share Budget'!G599,0)</f>
        <v>0</v>
      </c>
      <c r="H599" s="235">
        <f>IF('Cumulative Cost Share Budget'!$L599='Split CS budget (H)'!$L$1,'Cumulative Cost Share Budget'!H599,0)</f>
        <v>0</v>
      </c>
      <c r="I599" s="235">
        <f>IF('Cumulative Cost Share Budget'!$L599='Split CS budget (H)'!$L$1,'Cumulative Cost Share Budget'!I599,0)</f>
        <v>0</v>
      </c>
      <c r="J599" s="158">
        <f t="shared" si="338"/>
        <v>0</v>
      </c>
      <c r="K599" s="2"/>
      <c r="L599" s="2"/>
      <c r="M599" s="2"/>
    </row>
    <row r="600" spans="1:16" hidden="1">
      <c r="A600" s="740" t="s">
        <v>57</v>
      </c>
      <c r="B600" s="740"/>
      <c r="C600" s="740"/>
      <c r="D600" s="740"/>
      <c r="E600" s="185">
        <f>SUM(E594:E599)</f>
        <v>0</v>
      </c>
      <c r="F600" s="185">
        <f t="shared" ref="F600:J600" si="339">SUM(F594:F599)</f>
        <v>0</v>
      </c>
      <c r="G600" s="185">
        <f t="shared" si="339"/>
        <v>0</v>
      </c>
      <c r="H600" s="185">
        <f t="shared" si="339"/>
        <v>0</v>
      </c>
      <c r="I600" s="185">
        <f t="shared" si="339"/>
        <v>0</v>
      </c>
      <c r="J600" s="186">
        <f t="shared" si="339"/>
        <v>0</v>
      </c>
      <c r="K600" s="2"/>
      <c r="L600" s="2"/>
      <c r="M600" s="2"/>
    </row>
    <row r="601" spans="1:16" hidden="1">
      <c r="A601" s="486"/>
      <c r="B601" s="486"/>
      <c r="E601" s="3"/>
      <c r="F601" s="2"/>
      <c r="G601" s="2"/>
      <c r="H601" s="2"/>
      <c r="I601" s="2"/>
      <c r="J601" s="46"/>
      <c r="K601" s="2"/>
      <c r="L601" s="2"/>
      <c r="M601" s="2"/>
    </row>
    <row r="602" spans="1:16" hidden="1">
      <c r="A602" s="488" t="s">
        <v>122</v>
      </c>
      <c r="B602" s="497"/>
      <c r="C602" s="9"/>
      <c r="D602" s="229" t="s">
        <v>184</v>
      </c>
      <c r="E602" s="117">
        <f>IF('Cumulative Cost Share Budget'!$L598='Split CS budget (H)'!$L$1,'Cumulative Cost Share Budget'!E598,0)</f>
        <v>0</v>
      </c>
      <c r="F602" s="117">
        <f>IF('Cumulative Cost Share Budget'!$L598='Split CS budget (H)'!$L$1,'Cumulative Cost Share Budget'!F598,0)</f>
        <v>0</v>
      </c>
      <c r="G602" s="117">
        <f>IF('Cumulative Cost Share Budget'!$L598='Split CS budget (H)'!$L$1,'Cumulative Cost Share Budget'!G598,0)</f>
        <v>0</v>
      </c>
      <c r="H602" s="117">
        <f>IF('Cumulative Cost Share Budget'!$L598='Split CS budget (H)'!$L$1,'Cumulative Cost Share Budget'!H598,0)</f>
        <v>0</v>
      </c>
      <c r="I602" s="117">
        <f>IF('Cumulative Cost Share Budget'!$L598='Split CS budget (H)'!$L$1,'Cumulative Cost Share Budget'!I598,0)</f>
        <v>0</v>
      </c>
      <c r="J602" s="73"/>
      <c r="K602" s="2"/>
      <c r="L602" s="2"/>
      <c r="M602" s="2"/>
    </row>
    <row r="603" spans="1:16" hidden="1">
      <c r="A603" s="486"/>
      <c r="B603" s="486"/>
      <c r="D603" s="229" t="s">
        <v>264</v>
      </c>
      <c r="E603" s="117">
        <f>IF('Cumulative Cost Share Budget'!$L599='Split CS budget (H)'!$L$1,'Cumulative Cost Share Budget'!E599,0)</f>
        <v>0</v>
      </c>
      <c r="F603" s="117">
        <f>IF('Cumulative Cost Share Budget'!$L599='Split CS budget (H)'!$L$1,'Cumulative Cost Share Budget'!F599,0)</f>
        <v>0</v>
      </c>
      <c r="G603" s="117">
        <f>IF('Cumulative Cost Share Budget'!$L599='Split CS budget (H)'!$L$1,'Cumulative Cost Share Budget'!G599,0)</f>
        <v>0</v>
      </c>
      <c r="H603" s="117">
        <f>IF('Cumulative Cost Share Budget'!$L599='Split CS budget (H)'!$L$1,'Cumulative Cost Share Budget'!H599,0)</f>
        <v>0</v>
      </c>
      <c r="I603" s="117">
        <f>IF('Cumulative Cost Share Budget'!$L599='Split CS budget (H)'!$L$1,'Cumulative Cost Share Budget'!I599,0)</f>
        <v>0</v>
      </c>
      <c r="J603" s="73"/>
      <c r="K603" s="2"/>
      <c r="L603" s="2"/>
      <c r="M603" s="2"/>
    </row>
    <row r="604" spans="1:16" hidden="1">
      <c r="A604" s="488" t="s">
        <v>169</v>
      </c>
      <c r="B604" s="545">
        <f>IF('Cumulative Cost Share Budget'!$L604='Split CS budget (H)'!$L$1,'Cumulative Cost Share Budget'!B604,0)</f>
        <v>0</v>
      </c>
      <c r="C604" s="9"/>
      <c r="D604" s="229" t="s">
        <v>265</v>
      </c>
      <c r="E604" s="117">
        <f>IF('Cumulative Cost Share Budget'!$L600='Split CS budget (H)'!$L$1,'Cumulative Cost Share Budget'!E600,0)</f>
        <v>0</v>
      </c>
      <c r="F604" s="117">
        <f>IF('Cumulative Cost Share Budget'!$L600='Split CS budget (H)'!$L$1,'Cumulative Cost Share Budget'!F600,0)</f>
        <v>0</v>
      </c>
      <c r="G604" s="117">
        <f>IF('Cumulative Cost Share Budget'!$L600='Split CS budget (H)'!$L$1,'Cumulative Cost Share Budget'!G600,0)</f>
        <v>0</v>
      </c>
      <c r="H604" s="117">
        <f>IF('Cumulative Cost Share Budget'!$L600='Split CS budget (H)'!$L$1,'Cumulative Cost Share Budget'!H600,0)</f>
        <v>0</v>
      </c>
      <c r="I604" s="117">
        <f>IF('Cumulative Cost Share Budget'!$L600='Split CS budget (H)'!$L$1,'Cumulative Cost Share Budget'!I600,0)</f>
        <v>0</v>
      </c>
      <c r="J604" s="73"/>
      <c r="K604" s="2"/>
      <c r="L604" s="2"/>
      <c r="M604" s="2"/>
    </row>
    <row r="605" spans="1:16" hidden="1">
      <c r="A605" s="800">
        <f>IF('Cumulative Cost Share Budget'!L605='Split CS budget (H)'!$L$1,'Cumulative Cost Share Budget'!A605,0)</f>
        <v>0</v>
      </c>
      <c r="B605" s="486"/>
      <c r="D605" s="229" t="s">
        <v>266</v>
      </c>
      <c r="E605" s="117">
        <f>IF('Cumulative Cost Share Budget'!$L601='Split CS budget (H)'!$L$1,'Cumulative Cost Share Budget'!E601,0)</f>
        <v>0</v>
      </c>
      <c r="F605" s="117">
        <f>IF('Cumulative Cost Share Budget'!$L601='Split CS budget (H)'!$L$1,'Cumulative Cost Share Budget'!F601,0)</f>
        <v>0</v>
      </c>
      <c r="G605" s="117">
        <f>IF('Cumulative Cost Share Budget'!$L601='Split CS budget (H)'!$L$1,'Cumulative Cost Share Budget'!G601,0)</f>
        <v>0</v>
      </c>
      <c r="H605" s="117">
        <f>IF('Cumulative Cost Share Budget'!$L601='Split CS budget (H)'!$L$1,'Cumulative Cost Share Budget'!H601,0)</f>
        <v>0</v>
      </c>
      <c r="I605" s="117">
        <f>IF('Cumulative Cost Share Budget'!$L601='Split CS budget (H)'!$L$1,'Cumulative Cost Share Budget'!I601,0)</f>
        <v>0</v>
      </c>
      <c r="J605" s="46"/>
      <c r="K605" s="2"/>
      <c r="L605" s="2"/>
      <c r="M605" s="2"/>
    </row>
    <row r="606" spans="1:16" hidden="1">
      <c r="A606" s="800"/>
      <c r="B606" s="489" t="s">
        <v>41</v>
      </c>
      <c r="C606" s="68" t="s">
        <v>42</v>
      </c>
      <c r="D606" s="26"/>
      <c r="E606" s="14"/>
      <c r="F606" s="14"/>
      <c r="G606" s="14"/>
      <c r="H606" s="14"/>
      <c r="I606" s="14"/>
      <c r="J606" s="46"/>
      <c r="K606" s="2"/>
      <c r="L606" s="2"/>
      <c r="M606" s="2"/>
    </row>
    <row r="607" spans="1:16" hidden="1">
      <c r="A607" s="801"/>
      <c r="B607" s="498" t="s">
        <v>43</v>
      </c>
      <c r="C607" s="116">
        <f>IF('Cumulative Cost Share Budget'!$L607='Split CS budget (H)'!$L$1,'Cumulative Cost Share Budget'!C607,0)</f>
        <v>0</v>
      </c>
      <c r="D607" s="26"/>
      <c r="E607" s="235">
        <f>IF('Cumulative Cost Share Budget'!$L607='Split CS budget (H)'!$L$1,'Cumulative Cost Share Budget'!E607,0)</f>
        <v>0</v>
      </c>
      <c r="F607" s="235">
        <f>IF('Cumulative Cost Share Budget'!$L607='Split CS budget (H)'!$L$1,'Cumulative Cost Share Budget'!F607,0)</f>
        <v>0</v>
      </c>
      <c r="G607" s="235">
        <f>IF('Cumulative Cost Share Budget'!$L607='Split CS budget (H)'!$L$1,'Cumulative Cost Share Budget'!G607,0)</f>
        <v>0</v>
      </c>
      <c r="H607" s="235">
        <f>IF('Cumulative Cost Share Budget'!$L607='Split CS budget (H)'!$L$1,'Cumulative Cost Share Budget'!H607,0)</f>
        <v>0</v>
      </c>
      <c r="I607" s="235">
        <f>IF('Cumulative Cost Share Budget'!$L607='Split CS budget (H)'!$L$1,'Cumulative Cost Share Budget'!I607,0)</f>
        <v>0</v>
      </c>
      <c r="J607" s="158">
        <f t="shared" ref="J607:J612" si="340">SUM(E607:I607)</f>
        <v>0</v>
      </c>
      <c r="K607" s="2"/>
      <c r="L607" s="2"/>
      <c r="M607" s="2"/>
    </row>
    <row r="608" spans="1:16" hidden="1">
      <c r="A608" s="801"/>
      <c r="B608" s="498" t="s">
        <v>44</v>
      </c>
      <c r="C608" s="116">
        <f>IF('Cumulative Cost Share Budget'!$L608='Split CS budget (H)'!$L$1,'Cumulative Cost Share Budget'!C608,0)</f>
        <v>0</v>
      </c>
      <c r="D608" s="26"/>
      <c r="E608" s="235">
        <f>IF('Cumulative Cost Share Budget'!$L608='Split CS budget (H)'!$L$1,'Cumulative Cost Share Budget'!E608,0)</f>
        <v>0</v>
      </c>
      <c r="F608" s="235">
        <f>IF('Cumulative Cost Share Budget'!$L608='Split CS budget (H)'!$L$1,'Cumulative Cost Share Budget'!F608,0)</f>
        <v>0</v>
      </c>
      <c r="G608" s="235">
        <f>IF('Cumulative Cost Share Budget'!$L608='Split CS budget (H)'!$L$1,'Cumulative Cost Share Budget'!G608,0)</f>
        <v>0</v>
      </c>
      <c r="H608" s="235">
        <f>IF('Cumulative Cost Share Budget'!$L608='Split CS budget (H)'!$L$1,'Cumulative Cost Share Budget'!H608,0)</f>
        <v>0</v>
      </c>
      <c r="I608" s="235">
        <f>IF('Cumulative Cost Share Budget'!$L608='Split CS budget (H)'!$L$1,'Cumulative Cost Share Budget'!I608,0)</f>
        <v>0</v>
      </c>
      <c r="J608" s="158">
        <f t="shared" si="340"/>
        <v>0</v>
      </c>
      <c r="K608" s="2"/>
      <c r="L608" s="2"/>
      <c r="M608" s="2"/>
    </row>
    <row r="609" spans="1:17" hidden="1">
      <c r="A609" s="801"/>
      <c r="B609" s="498" t="s">
        <v>182</v>
      </c>
      <c r="C609" s="116">
        <f>IF('Cumulative Cost Share Budget'!$L609='Split CS budget (H)'!$L$1,'Cumulative Cost Share Budget'!C609,0)</f>
        <v>0</v>
      </c>
      <c r="D609" s="26"/>
      <c r="E609" s="235">
        <f>IF('Cumulative Cost Share Budget'!$L609='Split CS budget (H)'!$L$1,'Cumulative Cost Share Budget'!E609,0)</f>
        <v>0</v>
      </c>
      <c r="F609" s="235">
        <f>IF('Cumulative Cost Share Budget'!$L609='Split CS budget (H)'!$L$1,'Cumulative Cost Share Budget'!F609,0)</f>
        <v>0</v>
      </c>
      <c r="G609" s="235">
        <f>IF('Cumulative Cost Share Budget'!$L609='Split CS budget (H)'!$L$1,'Cumulative Cost Share Budget'!G609,0)</f>
        <v>0</v>
      </c>
      <c r="H609" s="235">
        <f>IF('Cumulative Cost Share Budget'!$L609='Split CS budget (H)'!$L$1,'Cumulative Cost Share Budget'!H609,0)</f>
        <v>0</v>
      </c>
      <c r="I609" s="235">
        <f>IF('Cumulative Cost Share Budget'!$L609='Split CS budget (H)'!$L$1,'Cumulative Cost Share Budget'!I609,0)</f>
        <v>0</v>
      </c>
      <c r="J609" s="158">
        <f t="shared" si="340"/>
        <v>0</v>
      </c>
      <c r="K609" s="2"/>
      <c r="L609" s="2"/>
      <c r="M609" s="2"/>
    </row>
    <row r="610" spans="1:17" hidden="1">
      <c r="A610" s="801"/>
      <c r="B610" s="498" t="s">
        <v>45</v>
      </c>
      <c r="C610" s="116">
        <f>IF('Cumulative Cost Share Budget'!$L610='Split CS budget (H)'!$L$1,'Cumulative Cost Share Budget'!C610,0)</f>
        <v>0</v>
      </c>
      <c r="D610" s="26"/>
      <c r="E610" s="235">
        <f>IF('Cumulative Cost Share Budget'!$L610='Split CS budget (H)'!$L$1,'Cumulative Cost Share Budget'!E610,0)</f>
        <v>0</v>
      </c>
      <c r="F610" s="235">
        <f>IF('Cumulative Cost Share Budget'!$L610='Split CS budget (H)'!$L$1,'Cumulative Cost Share Budget'!F610,0)</f>
        <v>0</v>
      </c>
      <c r="G610" s="235">
        <f>IF('Cumulative Cost Share Budget'!$L610='Split CS budget (H)'!$L$1,'Cumulative Cost Share Budget'!G610,0)</f>
        <v>0</v>
      </c>
      <c r="H610" s="235">
        <f>IF('Cumulative Cost Share Budget'!$L610='Split CS budget (H)'!$L$1,'Cumulative Cost Share Budget'!H610,0)</f>
        <v>0</v>
      </c>
      <c r="I610" s="235">
        <f>IF('Cumulative Cost Share Budget'!$L610='Split CS budget (H)'!$L$1,'Cumulative Cost Share Budget'!I610,0)</f>
        <v>0</v>
      </c>
      <c r="J610" s="158">
        <f t="shared" si="340"/>
        <v>0</v>
      </c>
      <c r="K610" s="2"/>
      <c r="L610" s="2"/>
      <c r="M610" s="8"/>
      <c r="N610" s="2"/>
      <c r="O610" s="2"/>
      <c r="P610" s="2"/>
      <c r="Q610" s="2"/>
    </row>
    <row r="611" spans="1:17" hidden="1">
      <c r="A611" s="801"/>
      <c r="B611" s="498" t="s">
        <v>46</v>
      </c>
      <c r="C611" s="116">
        <f>IF('Cumulative Cost Share Budget'!$L611='Split CS budget (H)'!$L$1,'Cumulative Cost Share Budget'!C611,0)</f>
        <v>0</v>
      </c>
      <c r="D611" s="26"/>
      <c r="E611" s="235">
        <f>IF('Cumulative Cost Share Budget'!$L611='Split CS budget (H)'!$L$1,'Cumulative Cost Share Budget'!E611,0)</f>
        <v>0</v>
      </c>
      <c r="F611" s="235">
        <f>IF('Cumulative Cost Share Budget'!$L611='Split CS budget (H)'!$L$1,'Cumulative Cost Share Budget'!F611,0)</f>
        <v>0</v>
      </c>
      <c r="G611" s="235">
        <f>IF('Cumulative Cost Share Budget'!$L611='Split CS budget (H)'!$L$1,'Cumulative Cost Share Budget'!G611,0)</f>
        <v>0</v>
      </c>
      <c r="H611" s="235">
        <f>IF('Cumulative Cost Share Budget'!$L611='Split CS budget (H)'!$L$1,'Cumulative Cost Share Budget'!H611,0)</f>
        <v>0</v>
      </c>
      <c r="I611" s="235">
        <f>IF('Cumulative Cost Share Budget'!$L611='Split CS budget (H)'!$L$1,'Cumulative Cost Share Budget'!I611,0)</f>
        <v>0</v>
      </c>
      <c r="J611" s="158">
        <f t="shared" si="340"/>
        <v>0</v>
      </c>
      <c r="K611" s="2"/>
      <c r="L611" s="2"/>
      <c r="M611" s="2"/>
      <c r="N611" s="2"/>
      <c r="O611" s="2"/>
      <c r="P611" s="2"/>
      <c r="Q611" s="2"/>
    </row>
    <row r="612" spans="1:17" hidden="1">
      <c r="A612" s="801"/>
      <c r="B612" s="498" t="s">
        <v>47</v>
      </c>
      <c r="C612" s="116">
        <f>IF('Cumulative Cost Share Budget'!$L612='Split CS budget (H)'!$L$1,'Cumulative Cost Share Budget'!C612,0)</f>
        <v>0</v>
      </c>
      <c r="D612" s="26"/>
      <c r="E612" s="235">
        <f>IF('Cumulative Cost Share Budget'!$L612='Split CS budget (H)'!$L$1,'Cumulative Cost Share Budget'!E612,0)</f>
        <v>0</v>
      </c>
      <c r="F612" s="235">
        <f>IF('Cumulative Cost Share Budget'!$L612='Split CS budget (H)'!$L$1,'Cumulative Cost Share Budget'!F612,0)</f>
        <v>0</v>
      </c>
      <c r="G612" s="235">
        <f>IF('Cumulative Cost Share Budget'!$L612='Split CS budget (H)'!$L$1,'Cumulative Cost Share Budget'!G612,0)</f>
        <v>0</v>
      </c>
      <c r="H612" s="235">
        <f>IF('Cumulative Cost Share Budget'!$L612='Split CS budget (H)'!$L$1,'Cumulative Cost Share Budget'!H612,0)</f>
        <v>0</v>
      </c>
      <c r="I612" s="235">
        <f>IF('Cumulative Cost Share Budget'!$L612='Split CS budget (H)'!$L$1,'Cumulative Cost Share Budget'!I612,0)</f>
        <v>0</v>
      </c>
      <c r="J612" s="158">
        <f t="shared" si="340"/>
        <v>0</v>
      </c>
      <c r="K612" s="29"/>
      <c r="L612" s="29"/>
      <c r="M612" s="2"/>
    </row>
    <row r="613" spans="1:17" hidden="1">
      <c r="A613" s="740" t="s">
        <v>57</v>
      </c>
      <c r="B613" s="740"/>
      <c r="C613" s="740"/>
      <c r="D613" s="740"/>
      <c r="E613" s="185">
        <f>SUM(E607:E612)</f>
        <v>0</v>
      </c>
      <c r="F613" s="185">
        <f t="shared" ref="F613:J613" si="341">SUM(F607:F612)</f>
        <v>0</v>
      </c>
      <c r="G613" s="185">
        <f t="shared" si="341"/>
        <v>0</v>
      </c>
      <c r="H613" s="185">
        <f t="shared" si="341"/>
        <v>0</v>
      </c>
      <c r="I613" s="185">
        <f t="shared" si="341"/>
        <v>0</v>
      </c>
      <c r="J613" s="186">
        <f t="shared" si="341"/>
        <v>0</v>
      </c>
      <c r="K613" s="2"/>
      <c r="L613" s="2"/>
      <c r="M613" s="2"/>
    </row>
    <row r="614" spans="1:17">
      <c r="A614" s="74"/>
      <c r="B614" s="757" t="s">
        <v>51</v>
      </c>
      <c r="C614" s="757"/>
      <c r="D614" s="757"/>
      <c r="E614" s="189">
        <f ca="1">SUMIF($A$579:$D$613,"*Total Trip", E579:E613)</f>
        <v>0</v>
      </c>
      <c r="F614" s="189">
        <f t="shared" ref="F614:I614" ca="1" si="342">SUMIF($A$579:$D$613,"*Total Trip", F579:F613)</f>
        <v>0</v>
      </c>
      <c r="G614" s="189">
        <f t="shared" ca="1" si="342"/>
        <v>0</v>
      </c>
      <c r="H614" s="189">
        <f t="shared" ca="1" si="342"/>
        <v>0</v>
      </c>
      <c r="I614" s="189">
        <f t="shared" ca="1" si="342"/>
        <v>0</v>
      </c>
      <c r="J614" s="190">
        <f ca="1">SUM(E614:I614)</f>
        <v>0</v>
      </c>
      <c r="K614" s="2"/>
      <c r="L614" s="2"/>
      <c r="M614" s="2"/>
    </row>
    <row r="615" spans="1:17">
      <c r="A615" s="27"/>
      <c r="B615" s="28"/>
      <c r="C615" s="28"/>
      <c r="D615" s="28"/>
      <c r="E615" s="28"/>
      <c r="F615" s="28"/>
      <c r="G615" s="29"/>
      <c r="H615" s="29"/>
      <c r="I615" s="29"/>
      <c r="J615" s="75"/>
      <c r="K615" s="2"/>
      <c r="L615" s="2"/>
      <c r="M615" s="2"/>
    </row>
    <row r="616" spans="1:17">
      <c r="A616" s="30" t="s">
        <v>52</v>
      </c>
      <c r="G616" s="2"/>
      <c r="H616" s="2"/>
      <c r="I616" s="2"/>
      <c r="J616" s="46"/>
      <c r="K616" s="2"/>
      <c r="L616" s="2"/>
      <c r="M616" s="2"/>
    </row>
    <row r="617" spans="1:17">
      <c r="A617" s="545">
        <f>IF('Cumulative Cost Share Budget'!$L617='Split CS budget (H)'!$L$1,'Cumulative Cost Share Budget'!A617,0)</f>
        <v>0</v>
      </c>
      <c r="B617" s="493">
        <f>IF('Cumulative Cost Share Budget'!L617='Split CS budget (H)'!$L$1,'Cumulative Cost Share Budget'!B617,0)</f>
        <v>0</v>
      </c>
      <c r="D617" s="3"/>
      <c r="E617" s="161">
        <f>IF('Cumulative Cost Share Budget'!$L617='Split CS budget (H)'!$L$1,'Cumulative Cost Share Budget'!E617,0)</f>
        <v>0</v>
      </c>
      <c r="F617" s="161">
        <f>IF('Cumulative Cost Share Budget'!$L617='Split CS budget (H)'!$L$1,'Cumulative Cost Share Budget'!F617,0)</f>
        <v>0</v>
      </c>
      <c r="G617" s="161">
        <f>IF('Cumulative Cost Share Budget'!$L617='Split CS budget (H)'!$L$1,'Cumulative Cost Share Budget'!G617,0)</f>
        <v>0</v>
      </c>
      <c r="H617" s="161">
        <f>IF('Cumulative Cost Share Budget'!$L617='Split CS budget (H)'!$L$1,'Cumulative Cost Share Budget'!H617,0)</f>
        <v>0</v>
      </c>
      <c r="I617" s="161">
        <f>IF('Cumulative Cost Share Budget'!$L617='Split CS budget (H)'!$L$1,'Cumulative Cost Share Budget'!I617,0)</f>
        <v>0</v>
      </c>
      <c r="J617" s="70">
        <f>SUM(E617:I617)</f>
        <v>0</v>
      </c>
      <c r="K617" s="2"/>
      <c r="L617" s="2"/>
      <c r="M617" s="2"/>
    </row>
    <row r="618" spans="1:17" hidden="1">
      <c r="A618" s="545">
        <f>IF('Cumulative Cost Share Budget'!$L618='Split CS budget (H)'!$L$1,'Cumulative Cost Share Budget'!A618,0)</f>
        <v>0</v>
      </c>
      <c r="B618" s="493">
        <f>IF('Cumulative Cost Share Budget'!L618='Split CS budget (H)'!$L$1,'Cumulative Cost Share Budget'!B618,0)</f>
        <v>0</v>
      </c>
      <c r="D618" s="3"/>
      <c r="E618" s="161">
        <f>IF('Cumulative Cost Share Budget'!$L618='Split CS budget (H)'!$L$1,'Cumulative Cost Share Budget'!E618,0)</f>
        <v>0</v>
      </c>
      <c r="F618" s="161">
        <f>IF('Cumulative Cost Share Budget'!$L618='Split CS budget (H)'!$L$1,'Cumulative Cost Share Budget'!F618,0)</f>
        <v>0</v>
      </c>
      <c r="G618" s="161">
        <f>IF('Cumulative Cost Share Budget'!$L618='Split CS budget (H)'!$L$1,'Cumulative Cost Share Budget'!G618,0)</f>
        <v>0</v>
      </c>
      <c r="H618" s="161">
        <f>IF('Cumulative Cost Share Budget'!$L618='Split CS budget (H)'!$L$1,'Cumulative Cost Share Budget'!H618,0)</f>
        <v>0</v>
      </c>
      <c r="I618" s="161">
        <f>IF('Cumulative Cost Share Budget'!$L618='Split CS budget (H)'!$L$1,'Cumulative Cost Share Budget'!I618,0)</f>
        <v>0</v>
      </c>
      <c r="J618" s="70">
        <f t="shared" ref="J618:J624" si="343">SUM(E618:I618)</f>
        <v>0</v>
      </c>
      <c r="K618" s="2"/>
      <c r="L618" s="2"/>
      <c r="M618" s="2"/>
    </row>
    <row r="619" spans="1:17" hidden="1">
      <c r="A619" s="545">
        <f>IF('Cumulative Cost Share Budget'!$L619='Split CS budget (H)'!$L$1,'Cumulative Cost Share Budget'!A619,0)</f>
        <v>0</v>
      </c>
      <c r="B619" s="493"/>
      <c r="D619" s="3"/>
      <c r="E619" s="161">
        <f>IF('Cumulative Cost Share Budget'!$L619='Split CS budget (H)'!$L$1,'Cumulative Cost Share Budget'!E619,0)</f>
        <v>0</v>
      </c>
      <c r="F619" s="161">
        <f>IF('Cumulative Cost Share Budget'!$L619='Split CS budget (H)'!$L$1,'Cumulative Cost Share Budget'!F619,0)</f>
        <v>0</v>
      </c>
      <c r="G619" s="161">
        <f>IF('Cumulative Cost Share Budget'!$L619='Split CS budget (H)'!$L$1,'Cumulative Cost Share Budget'!G619,0)</f>
        <v>0</v>
      </c>
      <c r="H619" s="161">
        <f>IF('Cumulative Cost Share Budget'!$L619='Split CS budget (H)'!$L$1,'Cumulative Cost Share Budget'!H619,0)</f>
        <v>0</v>
      </c>
      <c r="I619" s="161">
        <f>IF('Cumulative Cost Share Budget'!$L619='Split CS budget (H)'!$L$1,'Cumulative Cost Share Budget'!I619,0)</f>
        <v>0</v>
      </c>
      <c r="J619" s="70">
        <f t="shared" si="343"/>
        <v>0</v>
      </c>
      <c r="K619" s="2"/>
      <c r="L619" s="2"/>
      <c r="M619" s="2"/>
    </row>
    <row r="620" spans="1:17" hidden="1">
      <c r="A620" s="545">
        <f>IF('Cumulative Cost Share Budget'!$L620='Split CS budget (H)'!$L$1,'Cumulative Cost Share Budget'!A620,0)</f>
        <v>0</v>
      </c>
      <c r="B620" s="493"/>
      <c r="D620" s="3"/>
      <c r="E620" s="161">
        <f>IF('Cumulative Cost Share Budget'!$L620='Split CS budget (H)'!$L$1,'Cumulative Cost Share Budget'!E620,0)</f>
        <v>0</v>
      </c>
      <c r="F620" s="161">
        <f>IF('Cumulative Cost Share Budget'!$L620='Split CS budget (H)'!$L$1,'Cumulative Cost Share Budget'!F620,0)</f>
        <v>0</v>
      </c>
      <c r="G620" s="161">
        <f>IF('Cumulative Cost Share Budget'!$L620='Split CS budget (H)'!$L$1,'Cumulative Cost Share Budget'!G620,0)</f>
        <v>0</v>
      </c>
      <c r="H620" s="161">
        <f>IF('Cumulative Cost Share Budget'!$L620='Split CS budget (H)'!$L$1,'Cumulative Cost Share Budget'!H620,0)</f>
        <v>0</v>
      </c>
      <c r="I620" s="161">
        <f>IF('Cumulative Cost Share Budget'!$L620='Split CS budget (H)'!$L$1,'Cumulative Cost Share Budget'!I620,0)</f>
        <v>0</v>
      </c>
      <c r="J620" s="70">
        <f t="shared" si="343"/>
        <v>0</v>
      </c>
      <c r="K620" s="2"/>
      <c r="L620" s="2"/>
      <c r="M620" s="2"/>
    </row>
    <row r="621" spans="1:17" hidden="1">
      <c r="A621" s="545">
        <f>IF('Cumulative Cost Share Budget'!$L621='Split CS budget (H)'!$L$1,'Cumulative Cost Share Budget'!A621,0)</f>
        <v>0</v>
      </c>
      <c r="B621" s="493">
        <f>IF('Cumulative Cost Share Budget'!L619='Split CS budget (H)'!$L$1,'Cumulative Cost Share Budget'!B619,0)</f>
        <v>0</v>
      </c>
      <c r="D621" s="3"/>
      <c r="E621" s="161">
        <f>IF('Cumulative Cost Share Budget'!$L621='Split CS budget (H)'!$L$1,'Cumulative Cost Share Budget'!E621,0)</f>
        <v>0</v>
      </c>
      <c r="F621" s="161">
        <f>IF('Cumulative Cost Share Budget'!$L621='Split CS budget (H)'!$L$1,'Cumulative Cost Share Budget'!F621,0)</f>
        <v>0</v>
      </c>
      <c r="G621" s="161">
        <f>IF('Cumulative Cost Share Budget'!$L621='Split CS budget (H)'!$L$1,'Cumulative Cost Share Budget'!G621,0)</f>
        <v>0</v>
      </c>
      <c r="H621" s="161">
        <f>IF('Cumulative Cost Share Budget'!$L621='Split CS budget (H)'!$L$1,'Cumulative Cost Share Budget'!H621,0)</f>
        <v>0</v>
      </c>
      <c r="I621" s="161">
        <f>IF('Cumulative Cost Share Budget'!$L621='Split CS budget (H)'!$L$1,'Cumulative Cost Share Budget'!I621,0)</f>
        <v>0</v>
      </c>
      <c r="J621" s="70">
        <f t="shared" si="343"/>
        <v>0</v>
      </c>
      <c r="K621" s="2"/>
      <c r="L621" s="2"/>
      <c r="M621" s="2"/>
      <c r="N621" s="2"/>
      <c r="O621" s="2"/>
      <c r="P621" s="2"/>
    </row>
    <row r="622" spans="1:17" hidden="1">
      <c r="A622" s="545">
        <f>IF('Cumulative Cost Share Budget'!$L622='Split CS budget (H)'!$L$1,'Cumulative Cost Share Budget'!A622,0)</f>
        <v>0</v>
      </c>
      <c r="B622" s="493">
        <f>IF('Cumulative Cost Share Budget'!L620='Split CS budget (H)'!$L$1,'Cumulative Cost Share Budget'!B620,0)</f>
        <v>0</v>
      </c>
      <c r="D622" s="3"/>
      <c r="E622" s="161">
        <f>IF('Cumulative Cost Share Budget'!$L622='Split CS budget (H)'!$L$1,'Cumulative Cost Share Budget'!E622,0)</f>
        <v>0</v>
      </c>
      <c r="F622" s="161">
        <f>IF('Cumulative Cost Share Budget'!$L622='Split CS budget (H)'!$L$1,'Cumulative Cost Share Budget'!F622,0)</f>
        <v>0</v>
      </c>
      <c r="G622" s="161">
        <f>IF('Cumulative Cost Share Budget'!$L622='Split CS budget (H)'!$L$1,'Cumulative Cost Share Budget'!G622,0)</f>
        <v>0</v>
      </c>
      <c r="H622" s="161">
        <f>IF('Cumulative Cost Share Budget'!$L622='Split CS budget (H)'!$L$1,'Cumulative Cost Share Budget'!H622,0)</f>
        <v>0</v>
      </c>
      <c r="I622" s="161">
        <f>IF('Cumulative Cost Share Budget'!$L622='Split CS budget (H)'!$L$1,'Cumulative Cost Share Budget'!I622,0)</f>
        <v>0</v>
      </c>
      <c r="J622" s="70">
        <f t="shared" si="343"/>
        <v>0</v>
      </c>
      <c r="K622" s="2"/>
      <c r="L622" s="2"/>
      <c r="M622" s="2"/>
      <c r="N622" s="2"/>
      <c r="O622" s="2"/>
      <c r="P622" s="2"/>
    </row>
    <row r="623" spans="1:17" hidden="1">
      <c r="A623" s="545">
        <f>IF('Cumulative Cost Share Budget'!$L623='Split CS budget (H)'!$L$1,'Cumulative Cost Share Budget'!A623,0)</f>
        <v>0</v>
      </c>
      <c r="B623" s="493">
        <f>IF('Cumulative Cost Share Budget'!L623='Split CS budget (H)'!$L$1,'Cumulative Cost Share Budget'!B623,0)</f>
        <v>0</v>
      </c>
      <c r="D623" s="3"/>
      <c r="E623" s="161">
        <f>IF('Cumulative Cost Share Budget'!$L623='Split CS budget (H)'!$L$1,'Cumulative Cost Share Budget'!E623,0)</f>
        <v>0</v>
      </c>
      <c r="F623" s="161">
        <f>IF('Cumulative Cost Share Budget'!$L623='Split CS budget (H)'!$L$1,'Cumulative Cost Share Budget'!F623,0)</f>
        <v>0</v>
      </c>
      <c r="G623" s="161">
        <f>IF('Cumulative Cost Share Budget'!$L623='Split CS budget (H)'!$L$1,'Cumulative Cost Share Budget'!G623,0)</f>
        <v>0</v>
      </c>
      <c r="H623" s="161">
        <f>IF('Cumulative Cost Share Budget'!$L623='Split CS budget (H)'!$L$1,'Cumulative Cost Share Budget'!H623,0)</f>
        <v>0</v>
      </c>
      <c r="I623" s="161">
        <f>IF('Cumulative Cost Share Budget'!$L623='Split CS budget (H)'!$L$1,'Cumulative Cost Share Budget'!I623,0)</f>
        <v>0</v>
      </c>
      <c r="J623" s="70">
        <f t="shared" si="343"/>
        <v>0</v>
      </c>
      <c r="K623" s="2"/>
      <c r="L623" s="2"/>
      <c r="M623" s="2"/>
    </row>
    <row r="624" spans="1:17" hidden="1">
      <c r="A624" s="545">
        <f>IF('Cumulative Cost Share Budget'!$L624='Split CS budget (H)'!$L$1,'Cumulative Cost Share Budget'!A624,0)</f>
        <v>0</v>
      </c>
      <c r="B624" s="493">
        <f>IF('Cumulative Cost Share Budget'!L624='Split CS budget (H)'!$L$1,'Cumulative Cost Share Budget'!B624,0)</f>
        <v>0</v>
      </c>
      <c r="D624" s="3"/>
      <c r="E624" s="161">
        <f>IF('Cumulative Cost Share Budget'!$L624='Split CS budget (H)'!$L$1,'Cumulative Cost Share Budget'!E624,0)</f>
        <v>0</v>
      </c>
      <c r="F624" s="161">
        <f>IF('Cumulative Cost Share Budget'!$L624='Split CS budget (H)'!$L$1,'Cumulative Cost Share Budget'!F624,0)</f>
        <v>0</v>
      </c>
      <c r="G624" s="161">
        <f>IF('Cumulative Cost Share Budget'!$L624='Split CS budget (H)'!$L$1,'Cumulative Cost Share Budget'!G624,0)</f>
        <v>0</v>
      </c>
      <c r="H624" s="161">
        <f>IF('Cumulative Cost Share Budget'!$L624='Split CS budget (H)'!$L$1,'Cumulative Cost Share Budget'!H624,0)</f>
        <v>0</v>
      </c>
      <c r="I624" s="161">
        <f>IF('Cumulative Cost Share Budget'!$L624='Split CS budget (H)'!$L$1,'Cumulative Cost Share Budget'!I624,0)</f>
        <v>0</v>
      </c>
      <c r="J624" s="70">
        <f t="shared" si="343"/>
        <v>0</v>
      </c>
      <c r="K624" s="2"/>
      <c r="L624" s="2"/>
      <c r="M624" s="2"/>
    </row>
    <row r="625" spans="1:16">
      <c r="A625" s="740" t="s">
        <v>57</v>
      </c>
      <c r="B625" s="740"/>
      <c r="C625" s="740"/>
      <c r="D625" s="740"/>
      <c r="E625" s="187">
        <f>SUM(E617:E624)</f>
        <v>0</v>
      </c>
      <c r="F625" s="187">
        <f t="shared" ref="F625:I625" si="344">SUM(F617:F624)</f>
        <v>0</v>
      </c>
      <c r="G625" s="187">
        <f t="shared" si="344"/>
        <v>0</v>
      </c>
      <c r="H625" s="187">
        <f t="shared" si="344"/>
        <v>0</v>
      </c>
      <c r="I625" s="187">
        <f t="shared" si="344"/>
        <v>0</v>
      </c>
      <c r="J625" s="188">
        <f>SUM(J617:J624)</f>
        <v>0</v>
      </c>
      <c r="K625" s="2"/>
      <c r="L625" s="2"/>
      <c r="M625" s="2"/>
    </row>
    <row r="626" spans="1:16" hidden="1">
      <c r="A626" s="486"/>
      <c r="B626" s="486"/>
      <c r="E626" s="3"/>
      <c r="F626" s="2"/>
      <c r="G626" s="2"/>
      <c r="H626" s="2"/>
      <c r="I626" s="2"/>
      <c r="J626" s="46"/>
      <c r="K626" s="2"/>
      <c r="L626" s="2"/>
      <c r="M626" s="2"/>
    </row>
    <row r="627" spans="1:16" hidden="1">
      <c r="A627" s="488" t="s">
        <v>122</v>
      </c>
      <c r="B627" s="497"/>
      <c r="C627" s="9"/>
      <c r="D627" s="229" t="s">
        <v>184</v>
      </c>
      <c r="E627" s="117">
        <f>IF('Cumulative Cost Share Budget'!$L623='Split CS budget (H)'!$L$1,'Cumulative Cost Share Budget'!E623,0)</f>
        <v>0</v>
      </c>
      <c r="F627" s="117">
        <f>IF('Cumulative Cost Share Budget'!$L623='Split CS budget (H)'!$L$1,'Cumulative Cost Share Budget'!F623,0)</f>
        <v>0</v>
      </c>
      <c r="G627" s="117">
        <f>IF('Cumulative Cost Share Budget'!$L623='Split CS budget (H)'!$L$1,'Cumulative Cost Share Budget'!G623,0)</f>
        <v>0</v>
      </c>
      <c r="H627" s="117">
        <f>IF('Cumulative Cost Share Budget'!$L623='Split CS budget (H)'!$L$1,'Cumulative Cost Share Budget'!H623,0)</f>
        <v>0</v>
      </c>
      <c r="I627" s="117">
        <f>IF('Cumulative Cost Share Budget'!$L623='Split CS budget (H)'!$L$1,'Cumulative Cost Share Budget'!I623,0)</f>
        <v>0</v>
      </c>
      <c r="J627" s="73"/>
      <c r="K627" s="2"/>
      <c r="L627" s="2"/>
      <c r="M627" s="2"/>
    </row>
    <row r="628" spans="1:16" hidden="1">
      <c r="A628" s="486"/>
      <c r="B628" s="486"/>
      <c r="D628" s="229" t="s">
        <v>264</v>
      </c>
      <c r="E628" s="117">
        <f>IF('Cumulative Cost Share Budget'!$L624='Split CS budget (H)'!$L$1,'Cumulative Cost Share Budget'!E624,0)</f>
        <v>0</v>
      </c>
      <c r="F628" s="117">
        <f>IF('Cumulative Cost Share Budget'!$L624='Split CS budget (H)'!$L$1,'Cumulative Cost Share Budget'!F624,0)</f>
        <v>0</v>
      </c>
      <c r="G628" s="117">
        <f>IF('Cumulative Cost Share Budget'!$L624='Split CS budget (H)'!$L$1,'Cumulative Cost Share Budget'!G624,0)</f>
        <v>0</v>
      </c>
      <c r="H628" s="117">
        <f>IF('Cumulative Cost Share Budget'!$L624='Split CS budget (H)'!$L$1,'Cumulative Cost Share Budget'!H624,0)</f>
        <v>0</v>
      </c>
      <c r="I628" s="117">
        <f>IF('Cumulative Cost Share Budget'!$L624='Split CS budget (H)'!$L$1,'Cumulative Cost Share Budget'!I624,0)</f>
        <v>0</v>
      </c>
      <c r="J628" s="73"/>
      <c r="K628" s="2"/>
      <c r="L628" s="2"/>
      <c r="M628" s="2"/>
    </row>
    <row r="629" spans="1:16" hidden="1">
      <c r="A629" s="488" t="s">
        <v>169</v>
      </c>
      <c r="B629" s="545">
        <f>IF('Cumulative Cost Share Budget'!$L629='Split CS budget (H)'!$L$1,'Cumulative Cost Share Budget'!B629,0)</f>
        <v>0</v>
      </c>
      <c r="C629" s="9"/>
      <c r="D629" s="229" t="s">
        <v>265</v>
      </c>
      <c r="E629" s="117">
        <f>IF('Cumulative Cost Share Budget'!$L625='Split CS budget (H)'!$L$1,'Cumulative Cost Share Budget'!E625,0)</f>
        <v>0</v>
      </c>
      <c r="F629" s="117">
        <f>IF('Cumulative Cost Share Budget'!$L625='Split CS budget (H)'!$L$1,'Cumulative Cost Share Budget'!F625,0)</f>
        <v>0</v>
      </c>
      <c r="G629" s="117">
        <f>IF('Cumulative Cost Share Budget'!$L625='Split CS budget (H)'!$L$1,'Cumulative Cost Share Budget'!G625,0)</f>
        <v>0</v>
      </c>
      <c r="H629" s="117">
        <f>IF('Cumulative Cost Share Budget'!$L625='Split CS budget (H)'!$L$1,'Cumulative Cost Share Budget'!H625,0)</f>
        <v>0</v>
      </c>
      <c r="I629" s="117">
        <f>IF('Cumulative Cost Share Budget'!$L625='Split CS budget (H)'!$L$1,'Cumulative Cost Share Budget'!I625,0)</f>
        <v>0</v>
      </c>
      <c r="J629" s="73"/>
      <c r="K629" s="2"/>
      <c r="L629" s="2"/>
      <c r="M629" s="2"/>
    </row>
    <row r="630" spans="1:16" hidden="1">
      <c r="A630" s="800">
        <f>IF('Cumulative Cost Share Budget'!L630='Split CS budget (H)'!$L$1,'Cumulative Cost Share Budget'!A630,0)</f>
        <v>0</v>
      </c>
      <c r="B630" s="486"/>
      <c r="D630" s="229" t="s">
        <v>266</v>
      </c>
      <c r="E630" s="117">
        <f>IF('Cumulative Cost Share Budget'!$L626='Split CS budget (H)'!$L$1,'Cumulative Cost Share Budget'!E626,0)</f>
        <v>0</v>
      </c>
      <c r="F630" s="117">
        <f>IF('Cumulative Cost Share Budget'!$L626='Split CS budget (H)'!$L$1,'Cumulative Cost Share Budget'!F626,0)</f>
        <v>0</v>
      </c>
      <c r="G630" s="117">
        <f>IF('Cumulative Cost Share Budget'!$L626='Split CS budget (H)'!$L$1,'Cumulative Cost Share Budget'!G626,0)</f>
        <v>0</v>
      </c>
      <c r="H630" s="117">
        <f>IF('Cumulative Cost Share Budget'!$L626='Split CS budget (H)'!$L$1,'Cumulative Cost Share Budget'!H626,0)</f>
        <v>0</v>
      </c>
      <c r="I630" s="117">
        <f>IF('Cumulative Cost Share Budget'!$L626='Split CS budget (H)'!$L$1,'Cumulative Cost Share Budget'!I626,0)</f>
        <v>0</v>
      </c>
      <c r="J630" s="46"/>
      <c r="K630" s="2"/>
      <c r="L630" s="2"/>
      <c r="M630" s="2"/>
    </row>
    <row r="631" spans="1:16" hidden="1">
      <c r="A631" s="800"/>
      <c r="B631" s="489" t="s">
        <v>41</v>
      </c>
      <c r="C631" s="68" t="s">
        <v>42</v>
      </c>
      <c r="D631" s="26"/>
      <c r="E631" s="14"/>
      <c r="F631" s="14"/>
      <c r="G631" s="14"/>
      <c r="H631" s="14"/>
      <c r="I631" s="14"/>
      <c r="J631" s="46"/>
      <c r="K631" s="2"/>
      <c r="L631" s="2"/>
      <c r="M631" s="2"/>
    </row>
    <row r="632" spans="1:16" hidden="1">
      <c r="A632" s="801"/>
      <c r="B632" s="498" t="s">
        <v>43</v>
      </c>
      <c r="C632" s="116">
        <f>IF('Cumulative Cost Share Budget'!$L632='Split CS budget (H)'!$L$1,'Cumulative Cost Share Budget'!C632,0)</f>
        <v>0</v>
      </c>
      <c r="D632" s="26"/>
      <c r="E632" s="235">
        <f>IF('Cumulative Cost Share Budget'!$L632='Split CS budget (H)'!$L$1,'Cumulative Cost Share Budget'!E632,0)</f>
        <v>0</v>
      </c>
      <c r="F632" s="235">
        <f>IF('Cumulative Cost Share Budget'!$L632='Split CS budget (H)'!$L$1,'Cumulative Cost Share Budget'!F632,0)</f>
        <v>0</v>
      </c>
      <c r="G632" s="235">
        <f>IF('Cumulative Cost Share Budget'!$L632='Split CS budget (H)'!$L$1,'Cumulative Cost Share Budget'!G632,0)</f>
        <v>0</v>
      </c>
      <c r="H632" s="235">
        <f>IF('Cumulative Cost Share Budget'!$L632='Split CS budget (H)'!$L$1,'Cumulative Cost Share Budget'!H632,0)</f>
        <v>0</v>
      </c>
      <c r="I632" s="235">
        <f>IF('Cumulative Cost Share Budget'!$L632='Split CS budget (H)'!$L$1,'Cumulative Cost Share Budget'!I632,0)</f>
        <v>0</v>
      </c>
      <c r="J632" s="158">
        <f t="shared" ref="J632:J637" si="345">SUM(E632:I632)</f>
        <v>0</v>
      </c>
      <c r="K632" s="2"/>
      <c r="L632" s="2"/>
      <c r="M632" s="2"/>
    </row>
    <row r="633" spans="1:16" hidden="1">
      <c r="A633" s="801"/>
      <c r="B633" s="498" t="s">
        <v>44</v>
      </c>
      <c r="C633" s="116">
        <f>IF('Cumulative Cost Share Budget'!$L633='Split CS budget (H)'!$L$1,'Cumulative Cost Share Budget'!C633,0)</f>
        <v>0</v>
      </c>
      <c r="D633" s="26"/>
      <c r="E633" s="235">
        <f>IF('Cumulative Cost Share Budget'!$L633='Split CS budget (H)'!$L$1,'Cumulative Cost Share Budget'!E633,0)</f>
        <v>0</v>
      </c>
      <c r="F633" s="235">
        <f>IF('Cumulative Cost Share Budget'!$L633='Split CS budget (H)'!$L$1,'Cumulative Cost Share Budget'!F633,0)</f>
        <v>0</v>
      </c>
      <c r="G633" s="235">
        <f>IF('Cumulative Cost Share Budget'!$L633='Split CS budget (H)'!$L$1,'Cumulative Cost Share Budget'!G633,0)</f>
        <v>0</v>
      </c>
      <c r="H633" s="235">
        <f>IF('Cumulative Cost Share Budget'!$L633='Split CS budget (H)'!$L$1,'Cumulative Cost Share Budget'!H633,0)</f>
        <v>0</v>
      </c>
      <c r="I633" s="235">
        <f>IF('Cumulative Cost Share Budget'!$L633='Split CS budget (H)'!$L$1,'Cumulative Cost Share Budget'!I633,0)</f>
        <v>0</v>
      </c>
      <c r="J633" s="158">
        <f t="shared" si="345"/>
        <v>0</v>
      </c>
      <c r="K633" s="2"/>
      <c r="L633" s="2"/>
      <c r="M633" s="2"/>
    </row>
    <row r="634" spans="1:16" hidden="1">
      <c r="A634" s="801"/>
      <c r="B634" s="498" t="s">
        <v>182</v>
      </c>
      <c r="C634" s="116">
        <f>IF('Cumulative Cost Share Budget'!$L634='Split CS budget (H)'!$L$1,'Cumulative Cost Share Budget'!C634,0)</f>
        <v>0</v>
      </c>
      <c r="D634" s="26"/>
      <c r="E634" s="235">
        <f>IF('Cumulative Cost Share Budget'!$L634='Split CS budget (H)'!$L$1,'Cumulative Cost Share Budget'!E634,0)</f>
        <v>0</v>
      </c>
      <c r="F634" s="235">
        <f>IF('Cumulative Cost Share Budget'!$L634='Split CS budget (H)'!$L$1,'Cumulative Cost Share Budget'!F634,0)</f>
        <v>0</v>
      </c>
      <c r="G634" s="235">
        <f>IF('Cumulative Cost Share Budget'!$L634='Split CS budget (H)'!$L$1,'Cumulative Cost Share Budget'!G634,0)</f>
        <v>0</v>
      </c>
      <c r="H634" s="235">
        <f>IF('Cumulative Cost Share Budget'!$L634='Split CS budget (H)'!$L$1,'Cumulative Cost Share Budget'!H634,0)</f>
        <v>0</v>
      </c>
      <c r="I634" s="235">
        <f>IF('Cumulative Cost Share Budget'!$L634='Split CS budget (H)'!$L$1,'Cumulative Cost Share Budget'!I634,0)</f>
        <v>0</v>
      </c>
      <c r="J634" s="158">
        <f t="shared" si="345"/>
        <v>0</v>
      </c>
      <c r="K634" s="2"/>
      <c r="L634" s="2"/>
      <c r="M634" s="2"/>
    </row>
    <row r="635" spans="1:16" hidden="1">
      <c r="A635" s="801"/>
      <c r="B635" s="498" t="s">
        <v>45</v>
      </c>
      <c r="C635" s="116">
        <f>IF('Cumulative Cost Share Budget'!$L635='Split CS budget (H)'!$L$1,'Cumulative Cost Share Budget'!C635,0)</f>
        <v>0</v>
      </c>
      <c r="D635" s="26"/>
      <c r="E635" s="235">
        <f>IF('Cumulative Cost Share Budget'!$L635='Split CS budget (H)'!$L$1,'Cumulative Cost Share Budget'!E635,0)</f>
        <v>0</v>
      </c>
      <c r="F635" s="235">
        <f>IF('Cumulative Cost Share Budget'!$L635='Split CS budget (H)'!$L$1,'Cumulative Cost Share Budget'!F635,0)</f>
        <v>0</v>
      </c>
      <c r="G635" s="235">
        <f>IF('Cumulative Cost Share Budget'!$L635='Split CS budget (H)'!$L$1,'Cumulative Cost Share Budget'!G635,0)</f>
        <v>0</v>
      </c>
      <c r="H635" s="235">
        <f>IF('Cumulative Cost Share Budget'!$L635='Split CS budget (H)'!$L$1,'Cumulative Cost Share Budget'!H635,0)</f>
        <v>0</v>
      </c>
      <c r="I635" s="235">
        <f>IF('Cumulative Cost Share Budget'!$L635='Split CS budget (H)'!$L$1,'Cumulative Cost Share Budget'!I635,0)</f>
        <v>0</v>
      </c>
      <c r="J635" s="158">
        <f t="shared" si="345"/>
        <v>0</v>
      </c>
      <c r="K635" s="2"/>
      <c r="L635" s="2"/>
      <c r="M635" s="8"/>
      <c r="N635" s="2"/>
      <c r="O635" s="2"/>
      <c r="P635" s="2"/>
    </row>
    <row r="636" spans="1:16" hidden="1">
      <c r="A636" s="801"/>
      <c r="B636" s="498" t="s">
        <v>46</v>
      </c>
      <c r="C636" s="116">
        <f>IF('Cumulative Cost Share Budget'!$L636='Split CS budget (H)'!$L$1,'Cumulative Cost Share Budget'!C636,0)</f>
        <v>0</v>
      </c>
      <c r="D636" s="26"/>
      <c r="E636" s="235">
        <f>IF('Cumulative Cost Share Budget'!$L636='Split CS budget (H)'!$L$1,'Cumulative Cost Share Budget'!E636,0)</f>
        <v>0</v>
      </c>
      <c r="F636" s="235">
        <f>IF('Cumulative Cost Share Budget'!$L636='Split CS budget (H)'!$L$1,'Cumulative Cost Share Budget'!F636,0)</f>
        <v>0</v>
      </c>
      <c r="G636" s="235">
        <f>IF('Cumulative Cost Share Budget'!$L636='Split CS budget (H)'!$L$1,'Cumulative Cost Share Budget'!G636,0)</f>
        <v>0</v>
      </c>
      <c r="H636" s="235">
        <f>IF('Cumulative Cost Share Budget'!$L636='Split CS budget (H)'!$L$1,'Cumulative Cost Share Budget'!H636,0)</f>
        <v>0</v>
      </c>
      <c r="I636" s="235">
        <f>IF('Cumulative Cost Share Budget'!$L636='Split CS budget (H)'!$L$1,'Cumulative Cost Share Budget'!I636,0)</f>
        <v>0</v>
      </c>
      <c r="J636" s="158">
        <f t="shared" si="345"/>
        <v>0</v>
      </c>
      <c r="K636" s="2"/>
      <c r="L636" s="2"/>
      <c r="M636" s="2"/>
    </row>
    <row r="637" spans="1:16" hidden="1">
      <c r="A637" s="801"/>
      <c r="B637" s="498" t="s">
        <v>47</v>
      </c>
      <c r="C637" s="116">
        <f>IF('Cumulative Cost Share Budget'!$L637='Split CS budget (H)'!$L$1,'Cumulative Cost Share Budget'!C637,0)</f>
        <v>0</v>
      </c>
      <c r="D637" s="26"/>
      <c r="E637" s="235">
        <f>IF('Cumulative Cost Share Budget'!$L637='Split CS budget (H)'!$L$1,'Cumulative Cost Share Budget'!E637,0)</f>
        <v>0</v>
      </c>
      <c r="F637" s="235">
        <f>IF('Cumulative Cost Share Budget'!$L637='Split CS budget (H)'!$L$1,'Cumulative Cost Share Budget'!F637,0)</f>
        <v>0</v>
      </c>
      <c r="G637" s="235">
        <f>IF('Cumulative Cost Share Budget'!$L637='Split CS budget (H)'!$L$1,'Cumulative Cost Share Budget'!G637,0)</f>
        <v>0</v>
      </c>
      <c r="H637" s="235">
        <f>IF('Cumulative Cost Share Budget'!$L637='Split CS budget (H)'!$L$1,'Cumulative Cost Share Budget'!H637,0)</f>
        <v>0</v>
      </c>
      <c r="I637" s="235">
        <f>IF('Cumulative Cost Share Budget'!$L637='Split CS budget (H)'!$L$1,'Cumulative Cost Share Budget'!I637,0)</f>
        <v>0</v>
      </c>
      <c r="J637" s="158">
        <f t="shared" si="345"/>
        <v>0</v>
      </c>
      <c r="K637" s="2"/>
      <c r="L637" s="2"/>
      <c r="M637" s="2"/>
    </row>
    <row r="638" spans="1:16" hidden="1">
      <c r="A638" s="740" t="s">
        <v>57</v>
      </c>
      <c r="B638" s="740"/>
      <c r="C638" s="740"/>
      <c r="D638" s="740"/>
      <c r="E638" s="185">
        <f>SUM(E632:E637)</f>
        <v>0</v>
      </c>
      <c r="F638" s="185">
        <f t="shared" ref="F638:J638" si="346">SUM(F632:F637)</f>
        <v>0</v>
      </c>
      <c r="G638" s="185">
        <f t="shared" si="346"/>
        <v>0</v>
      </c>
      <c r="H638" s="185">
        <f t="shared" si="346"/>
        <v>0</v>
      </c>
      <c r="I638" s="185">
        <f t="shared" si="346"/>
        <v>0</v>
      </c>
      <c r="J638" s="186">
        <f t="shared" si="346"/>
        <v>0</v>
      </c>
      <c r="K638" s="2"/>
      <c r="L638" s="2"/>
      <c r="M638" s="2"/>
    </row>
    <row r="639" spans="1:16" hidden="1">
      <c r="E639" s="3"/>
      <c r="F639" s="2"/>
      <c r="G639" s="2"/>
      <c r="H639" s="2"/>
      <c r="I639" s="2"/>
      <c r="J639" s="46"/>
      <c r="K639" s="2"/>
      <c r="L639" s="2"/>
      <c r="M639" s="2"/>
    </row>
    <row r="640" spans="1:16" hidden="1">
      <c r="A640" s="488" t="s">
        <v>122</v>
      </c>
      <c r="B640" s="497"/>
      <c r="C640" s="9"/>
      <c r="D640" s="229" t="s">
        <v>184</v>
      </c>
      <c r="E640" s="117">
        <f>IF('Cumulative Cost Share Budget'!$L636='Split CS budget (H)'!$L$1,'Cumulative Cost Share Budget'!E636,0)</f>
        <v>0</v>
      </c>
      <c r="F640" s="117">
        <f>IF('Cumulative Cost Share Budget'!$L636='Split CS budget (H)'!$L$1,'Cumulative Cost Share Budget'!F636,0)</f>
        <v>0</v>
      </c>
      <c r="G640" s="117">
        <f>IF('Cumulative Cost Share Budget'!$L636='Split CS budget (H)'!$L$1,'Cumulative Cost Share Budget'!G636,0)</f>
        <v>0</v>
      </c>
      <c r="H640" s="117">
        <f>IF('Cumulative Cost Share Budget'!$L636='Split CS budget (H)'!$L$1,'Cumulative Cost Share Budget'!H636,0)</f>
        <v>0</v>
      </c>
      <c r="I640" s="117">
        <f>IF('Cumulative Cost Share Budget'!$L636='Split CS budget (H)'!$L$1,'Cumulative Cost Share Budget'!I636,0)</f>
        <v>0</v>
      </c>
      <c r="J640" s="73"/>
      <c r="K640" s="2"/>
      <c r="L640" s="2"/>
      <c r="M640" s="2"/>
    </row>
    <row r="641" spans="1:17" hidden="1">
      <c r="A641" s="486"/>
      <c r="B641" s="486"/>
      <c r="D641" s="229" t="s">
        <v>264</v>
      </c>
      <c r="E641" s="117">
        <f>IF('Cumulative Cost Share Budget'!$L637='Split CS budget (H)'!$L$1,'Cumulative Cost Share Budget'!E637,0)</f>
        <v>0</v>
      </c>
      <c r="F641" s="117">
        <f>IF('Cumulative Cost Share Budget'!$L637='Split CS budget (H)'!$L$1,'Cumulative Cost Share Budget'!F637,0)</f>
        <v>0</v>
      </c>
      <c r="G641" s="117">
        <f>IF('Cumulative Cost Share Budget'!$L637='Split CS budget (H)'!$L$1,'Cumulative Cost Share Budget'!G637,0)</f>
        <v>0</v>
      </c>
      <c r="H641" s="117">
        <f>IF('Cumulative Cost Share Budget'!$L637='Split CS budget (H)'!$L$1,'Cumulative Cost Share Budget'!H637,0)</f>
        <v>0</v>
      </c>
      <c r="I641" s="117">
        <f>IF('Cumulative Cost Share Budget'!$L637='Split CS budget (H)'!$L$1,'Cumulative Cost Share Budget'!I637,0)</f>
        <v>0</v>
      </c>
      <c r="J641" s="73"/>
      <c r="K641" s="2"/>
      <c r="L641" s="2"/>
      <c r="M641" s="2"/>
    </row>
    <row r="642" spans="1:17" hidden="1">
      <c r="A642" s="488" t="s">
        <v>169</v>
      </c>
      <c r="B642" s="545">
        <f>IF('Cumulative Cost Share Budget'!$L642='Split CS budget (H)'!$L$1,'Cumulative Cost Share Budget'!B642,0)</f>
        <v>0</v>
      </c>
      <c r="C642" s="9"/>
      <c r="D642" s="229" t="s">
        <v>265</v>
      </c>
      <c r="E642" s="117">
        <f>IF('Cumulative Cost Share Budget'!$L638='Split CS budget (H)'!$L$1,'Cumulative Cost Share Budget'!E638,0)</f>
        <v>0</v>
      </c>
      <c r="F642" s="117">
        <f>IF('Cumulative Cost Share Budget'!$L638='Split CS budget (H)'!$L$1,'Cumulative Cost Share Budget'!F638,0)</f>
        <v>0</v>
      </c>
      <c r="G642" s="117">
        <f>IF('Cumulative Cost Share Budget'!$L638='Split CS budget (H)'!$L$1,'Cumulative Cost Share Budget'!G638,0)</f>
        <v>0</v>
      </c>
      <c r="H642" s="117">
        <f>IF('Cumulative Cost Share Budget'!$L638='Split CS budget (H)'!$L$1,'Cumulative Cost Share Budget'!H638,0)</f>
        <v>0</v>
      </c>
      <c r="I642" s="117">
        <f>IF('Cumulative Cost Share Budget'!$L638='Split CS budget (H)'!$L$1,'Cumulative Cost Share Budget'!I638,0)</f>
        <v>0</v>
      </c>
      <c r="J642" s="73"/>
      <c r="K642" s="2"/>
      <c r="L642" s="2"/>
      <c r="M642" s="2"/>
    </row>
    <row r="643" spans="1:17" hidden="1">
      <c r="A643" s="800">
        <f>IF('Cumulative Cost Share Budget'!L643='Split CS budget (H)'!$L$1,'Cumulative Cost Share Budget'!A643,0)</f>
        <v>0</v>
      </c>
      <c r="B643" s="486"/>
      <c r="D643" s="229" t="s">
        <v>266</v>
      </c>
      <c r="E643" s="117">
        <f>IF('Cumulative Cost Share Budget'!$L639='Split CS budget (H)'!$L$1,'Cumulative Cost Share Budget'!E639,0)</f>
        <v>0</v>
      </c>
      <c r="F643" s="117">
        <f>IF('Cumulative Cost Share Budget'!$L639='Split CS budget (H)'!$L$1,'Cumulative Cost Share Budget'!F639,0)</f>
        <v>0</v>
      </c>
      <c r="G643" s="117">
        <f>IF('Cumulative Cost Share Budget'!$L639='Split CS budget (H)'!$L$1,'Cumulative Cost Share Budget'!G639,0)</f>
        <v>0</v>
      </c>
      <c r="H643" s="117">
        <f>IF('Cumulative Cost Share Budget'!$L639='Split CS budget (H)'!$L$1,'Cumulative Cost Share Budget'!H639,0)</f>
        <v>0</v>
      </c>
      <c r="I643" s="117">
        <f>IF('Cumulative Cost Share Budget'!$L639='Split CS budget (H)'!$L$1,'Cumulative Cost Share Budget'!I639,0)</f>
        <v>0</v>
      </c>
      <c r="J643" s="46"/>
      <c r="K643" s="2"/>
      <c r="L643" s="2"/>
      <c r="M643" s="2"/>
    </row>
    <row r="644" spans="1:17" hidden="1">
      <c r="A644" s="800"/>
      <c r="B644" s="489" t="s">
        <v>41</v>
      </c>
      <c r="C644" s="68" t="s">
        <v>42</v>
      </c>
      <c r="D644" s="26"/>
      <c r="E644" s="14"/>
      <c r="F644" s="14"/>
      <c r="G644" s="14"/>
      <c r="H644" s="14"/>
      <c r="I644" s="14"/>
      <c r="J644" s="46"/>
      <c r="K644" s="2"/>
      <c r="L644" s="2"/>
      <c r="M644" s="2"/>
    </row>
    <row r="645" spans="1:17" hidden="1">
      <c r="A645" s="801"/>
      <c r="B645" s="498" t="s">
        <v>43</v>
      </c>
      <c r="C645" s="116">
        <f>IF('Cumulative Cost Share Budget'!$L645='Split CS budget (H)'!$L$1,'Cumulative Cost Share Budget'!C645,0)</f>
        <v>0</v>
      </c>
      <c r="D645" s="26"/>
      <c r="E645" s="235">
        <f>IF('Cumulative Cost Share Budget'!$L645='Split CS budget (H)'!$L$1,'Cumulative Cost Share Budget'!E645,0)</f>
        <v>0</v>
      </c>
      <c r="F645" s="235">
        <f>IF('Cumulative Cost Share Budget'!$L645='Split CS budget (H)'!$L$1,'Cumulative Cost Share Budget'!F645,0)</f>
        <v>0</v>
      </c>
      <c r="G645" s="235">
        <f>IF('Cumulative Cost Share Budget'!$L645='Split CS budget (H)'!$L$1,'Cumulative Cost Share Budget'!G645,0)</f>
        <v>0</v>
      </c>
      <c r="H645" s="235">
        <f>IF('Cumulative Cost Share Budget'!$L645='Split CS budget (H)'!$L$1,'Cumulative Cost Share Budget'!H645,0)</f>
        <v>0</v>
      </c>
      <c r="I645" s="235">
        <f>IF('Cumulative Cost Share Budget'!$L645='Split CS budget (H)'!$L$1,'Cumulative Cost Share Budget'!I645,0)</f>
        <v>0</v>
      </c>
      <c r="J645" s="158">
        <f t="shared" ref="J645:J650" si="347">SUM(E645:I645)</f>
        <v>0</v>
      </c>
      <c r="K645" s="2"/>
      <c r="L645" s="2"/>
      <c r="M645" s="2"/>
    </row>
    <row r="646" spans="1:17" hidden="1">
      <c r="A646" s="801"/>
      <c r="B646" s="498" t="s">
        <v>44</v>
      </c>
      <c r="C646" s="116">
        <f>IF('Cumulative Cost Share Budget'!$L646='Split CS budget (H)'!$L$1,'Cumulative Cost Share Budget'!C646,0)</f>
        <v>0</v>
      </c>
      <c r="D646" s="26"/>
      <c r="E646" s="235">
        <f>IF('Cumulative Cost Share Budget'!$L646='Split CS budget (H)'!$L$1,'Cumulative Cost Share Budget'!E646,0)</f>
        <v>0</v>
      </c>
      <c r="F646" s="235">
        <f>IF('Cumulative Cost Share Budget'!$L646='Split CS budget (H)'!$L$1,'Cumulative Cost Share Budget'!F646,0)</f>
        <v>0</v>
      </c>
      <c r="G646" s="235">
        <f>IF('Cumulative Cost Share Budget'!$L646='Split CS budget (H)'!$L$1,'Cumulative Cost Share Budget'!G646,0)</f>
        <v>0</v>
      </c>
      <c r="H646" s="235">
        <f>IF('Cumulative Cost Share Budget'!$L646='Split CS budget (H)'!$L$1,'Cumulative Cost Share Budget'!H646,0)</f>
        <v>0</v>
      </c>
      <c r="I646" s="235">
        <f>IF('Cumulative Cost Share Budget'!$L646='Split CS budget (H)'!$L$1,'Cumulative Cost Share Budget'!I646,0)</f>
        <v>0</v>
      </c>
      <c r="J646" s="158">
        <f t="shared" si="347"/>
        <v>0</v>
      </c>
      <c r="K646" s="2"/>
      <c r="L646" s="2"/>
      <c r="M646" s="2"/>
    </row>
    <row r="647" spans="1:17" hidden="1">
      <c r="A647" s="801"/>
      <c r="B647" s="498" t="s">
        <v>182</v>
      </c>
      <c r="C647" s="116">
        <f>IF('Cumulative Cost Share Budget'!$L647='Split CS budget (H)'!$L$1,'Cumulative Cost Share Budget'!C647,0)</f>
        <v>0</v>
      </c>
      <c r="D647" s="26"/>
      <c r="E647" s="235">
        <f>IF('Cumulative Cost Share Budget'!$L647='Split CS budget (H)'!$L$1,'Cumulative Cost Share Budget'!E647,0)</f>
        <v>0</v>
      </c>
      <c r="F647" s="235">
        <f>IF('Cumulative Cost Share Budget'!$L647='Split CS budget (H)'!$L$1,'Cumulative Cost Share Budget'!F647,0)</f>
        <v>0</v>
      </c>
      <c r="G647" s="235">
        <f>IF('Cumulative Cost Share Budget'!$L647='Split CS budget (H)'!$L$1,'Cumulative Cost Share Budget'!G647,0)</f>
        <v>0</v>
      </c>
      <c r="H647" s="235">
        <f>IF('Cumulative Cost Share Budget'!$L647='Split CS budget (H)'!$L$1,'Cumulative Cost Share Budget'!H647,0)</f>
        <v>0</v>
      </c>
      <c r="I647" s="235">
        <f>IF('Cumulative Cost Share Budget'!$L647='Split CS budget (H)'!$L$1,'Cumulative Cost Share Budget'!I647,0)</f>
        <v>0</v>
      </c>
      <c r="J647" s="158">
        <f t="shared" si="347"/>
        <v>0</v>
      </c>
      <c r="K647" s="2"/>
      <c r="L647" s="2"/>
      <c r="M647" s="2"/>
    </row>
    <row r="648" spans="1:17" hidden="1">
      <c r="A648" s="801"/>
      <c r="B648" s="498" t="s">
        <v>45</v>
      </c>
      <c r="C648" s="116">
        <f>IF('Cumulative Cost Share Budget'!$L648='Split CS budget (H)'!$L$1,'Cumulative Cost Share Budget'!C648,0)</f>
        <v>0</v>
      </c>
      <c r="D648" s="26"/>
      <c r="E648" s="235">
        <f>IF('Cumulative Cost Share Budget'!$L648='Split CS budget (H)'!$L$1,'Cumulative Cost Share Budget'!E648,0)</f>
        <v>0</v>
      </c>
      <c r="F648" s="235">
        <f>IF('Cumulative Cost Share Budget'!$L648='Split CS budget (H)'!$L$1,'Cumulative Cost Share Budget'!F648,0)</f>
        <v>0</v>
      </c>
      <c r="G648" s="235">
        <f>IF('Cumulative Cost Share Budget'!$L648='Split CS budget (H)'!$L$1,'Cumulative Cost Share Budget'!G648,0)</f>
        <v>0</v>
      </c>
      <c r="H648" s="235">
        <f>IF('Cumulative Cost Share Budget'!$L648='Split CS budget (H)'!$L$1,'Cumulative Cost Share Budget'!H648,0)</f>
        <v>0</v>
      </c>
      <c r="I648" s="235">
        <f>IF('Cumulative Cost Share Budget'!$L648='Split CS budget (H)'!$L$1,'Cumulative Cost Share Budget'!I648,0)</f>
        <v>0</v>
      </c>
      <c r="J648" s="158">
        <f t="shared" si="347"/>
        <v>0</v>
      </c>
      <c r="K648" s="2"/>
      <c r="L648" s="2"/>
      <c r="M648" s="8"/>
      <c r="N648" s="2"/>
      <c r="O648" s="2"/>
      <c r="P648" s="2"/>
      <c r="Q648" s="2"/>
    </row>
    <row r="649" spans="1:17" hidden="1">
      <c r="A649" s="801"/>
      <c r="B649" s="498" t="s">
        <v>46</v>
      </c>
      <c r="C649" s="116">
        <f>IF('Cumulative Cost Share Budget'!$L649='Split CS budget (H)'!$L$1,'Cumulative Cost Share Budget'!C649,0)</f>
        <v>0</v>
      </c>
      <c r="D649" s="26"/>
      <c r="E649" s="235">
        <f>IF('Cumulative Cost Share Budget'!$L649='Split CS budget (H)'!$L$1,'Cumulative Cost Share Budget'!E649,0)</f>
        <v>0</v>
      </c>
      <c r="F649" s="235">
        <f>IF('Cumulative Cost Share Budget'!$L649='Split CS budget (H)'!$L$1,'Cumulative Cost Share Budget'!F649,0)</f>
        <v>0</v>
      </c>
      <c r="G649" s="235">
        <f>IF('Cumulative Cost Share Budget'!$L649='Split CS budget (H)'!$L$1,'Cumulative Cost Share Budget'!G649,0)</f>
        <v>0</v>
      </c>
      <c r="H649" s="235">
        <f>IF('Cumulative Cost Share Budget'!$L649='Split CS budget (H)'!$L$1,'Cumulative Cost Share Budget'!H649,0)</f>
        <v>0</v>
      </c>
      <c r="I649" s="235">
        <f>IF('Cumulative Cost Share Budget'!$L649='Split CS budget (H)'!$L$1,'Cumulative Cost Share Budget'!I649,0)</f>
        <v>0</v>
      </c>
      <c r="J649" s="158">
        <f t="shared" si="347"/>
        <v>0</v>
      </c>
      <c r="K649" s="2"/>
      <c r="L649" s="2"/>
      <c r="M649" s="2"/>
      <c r="N649" s="8"/>
      <c r="O649" s="8"/>
      <c r="P649" s="8"/>
    </row>
    <row r="650" spans="1:17" hidden="1">
      <c r="A650" s="801"/>
      <c r="B650" s="498" t="s">
        <v>47</v>
      </c>
      <c r="C650" s="116">
        <f>IF('Cumulative Cost Share Budget'!$L650='Split CS budget (H)'!$L$1,'Cumulative Cost Share Budget'!C650,0)</f>
        <v>0</v>
      </c>
      <c r="D650" s="26"/>
      <c r="E650" s="235">
        <f>IF('Cumulative Cost Share Budget'!$L650='Split CS budget (H)'!$L$1,'Cumulative Cost Share Budget'!E650,0)</f>
        <v>0</v>
      </c>
      <c r="F650" s="235">
        <f>IF('Cumulative Cost Share Budget'!$L650='Split CS budget (H)'!$L$1,'Cumulative Cost Share Budget'!F650,0)</f>
        <v>0</v>
      </c>
      <c r="G650" s="235">
        <f>IF('Cumulative Cost Share Budget'!$L650='Split CS budget (H)'!$L$1,'Cumulative Cost Share Budget'!G650,0)</f>
        <v>0</v>
      </c>
      <c r="H650" s="235">
        <f>IF('Cumulative Cost Share Budget'!$L650='Split CS budget (H)'!$L$1,'Cumulative Cost Share Budget'!H650,0)</f>
        <v>0</v>
      </c>
      <c r="I650" s="235">
        <f>IF('Cumulative Cost Share Budget'!$L650='Split CS budget (H)'!$L$1,'Cumulative Cost Share Budget'!I650,0)</f>
        <v>0</v>
      </c>
      <c r="J650" s="158">
        <f t="shared" si="347"/>
        <v>0</v>
      </c>
      <c r="K650" s="29"/>
      <c r="L650" s="29"/>
      <c r="N650" s="8"/>
      <c r="O650" s="8"/>
      <c r="P650" s="8"/>
    </row>
    <row r="651" spans="1:17" hidden="1">
      <c r="A651" s="740" t="s">
        <v>57</v>
      </c>
      <c r="B651" s="740"/>
      <c r="C651" s="740"/>
      <c r="D651" s="740"/>
      <c r="E651" s="185">
        <f>SUM(E645:E650)</f>
        <v>0</v>
      </c>
      <c r="F651" s="185">
        <f t="shared" ref="F651:J651" si="348">SUM(F645:F650)</f>
        <v>0</v>
      </c>
      <c r="G651" s="185">
        <f t="shared" si="348"/>
        <v>0</v>
      </c>
      <c r="H651" s="185">
        <f t="shared" si="348"/>
        <v>0</v>
      </c>
      <c r="I651" s="185">
        <f t="shared" si="348"/>
        <v>0</v>
      </c>
      <c r="J651" s="186">
        <f t="shared" si="348"/>
        <v>0</v>
      </c>
    </row>
    <row r="652" spans="1:17">
      <c r="A652" s="74"/>
      <c r="B652" s="757" t="s">
        <v>58</v>
      </c>
      <c r="C652" s="757"/>
      <c r="D652" s="757"/>
      <c r="E652" s="159">
        <f ca="1">SUMIF($A$617:$D$651,"*Total Trip", E617:E651)</f>
        <v>0</v>
      </c>
      <c r="F652" s="159">
        <f t="shared" ref="F652:I652" ca="1" si="349">SUMIF($A$617:$D$651,"*Total Trip", F617:F651)</f>
        <v>0</v>
      </c>
      <c r="G652" s="159">
        <f t="shared" ca="1" si="349"/>
        <v>0</v>
      </c>
      <c r="H652" s="159">
        <f t="shared" ca="1" si="349"/>
        <v>0</v>
      </c>
      <c r="I652" s="159">
        <f t="shared" ca="1" si="349"/>
        <v>0</v>
      </c>
      <c r="J652" s="160">
        <f ca="1">SUM(E652:I652)</f>
        <v>0</v>
      </c>
    </row>
    <row r="653" spans="1:17">
      <c r="A653" s="27"/>
      <c r="B653" s="28"/>
      <c r="C653" s="28"/>
      <c r="D653" s="28"/>
      <c r="E653" s="28"/>
      <c r="F653" s="28"/>
      <c r="G653" s="29"/>
      <c r="H653" s="29"/>
      <c r="I653" s="29"/>
      <c r="J653" s="75"/>
    </row>
    <row r="654" spans="1:17">
      <c r="A654" s="30" t="s">
        <v>49</v>
      </c>
      <c r="J654" s="32"/>
    </row>
    <row r="655" spans="1:17">
      <c r="A655" s="545">
        <f>IF('Cumulative Cost Share Budget'!$L655='Split CS budget (H)'!$L$1,'Cumulative Cost Share Budget'!A655,0)</f>
        <v>0</v>
      </c>
      <c r="B655" s="492">
        <f>IF('Cumulative Cost Share Budget'!L655='Split CS budget (H)'!$L$1,'Cumulative Cost Share Budget'!B655,0)</f>
        <v>0</v>
      </c>
      <c r="C655" s="361"/>
      <c r="D655" s="362"/>
      <c r="E655" s="235">
        <f>IF('Cumulative Cost Share Budget'!$L655='Split CS budget (H)'!$L$1,'Cumulative Cost Share Budget'!E655,0)</f>
        <v>0</v>
      </c>
      <c r="F655" s="235">
        <f>IF('Cumulative Cost Share Budget'!$L655='Split CS budget (H)'!$L$1,'Cumulative Cost Share Budget'!F655,0)</f>
        <v>0</v>
      </c>
      <c r="G655" s="235">
        <f>IF('Cumulative Cost Share Budget'!$L655='Split CS budget (H)'!$L$1,'Cumulative Cost Share Budget'!G655,0)</f>
        <v>0</v>
      </c>
      <c r="H655" s="235">
        <f>IF('Cumulative Cost Share Budget'!$L655='Split CS budget (H)'!$L$1,'Cumulative Cost Share Budget'!H655,0)</f>
        <v>0</v>
      </c>
      <c r="I655" s="235">
        <f>IF('Cumulative Cost Share Budget'!$L655='Split CS budget (H)'!$L$1,'Cumulative Cost Share Budget'!I655,0)</f>
        <v>0</v>
      </c>
      <c r="J655" s="158">
        <f>SUM(E655:I655)</f>
        <v>0</v>
      </c>
    </row>
    <row r="656" spans="1:17" hidden="1">
      <c r="A656" s="545">
        <f>IF('Cumulative Cost Share Budget'!$L656='Split CS budget (H)'!$L$1,'Cumulative Cost Share Budget'!A656,0)</f>
        <v>0</v>
      </c>
      <c r="B656" s="492">
        <f>IF('Cumulative Cost Share Budget'!L656='Split CS budget (H)'!$L$1,'Cumulative Cost Share Budget'!B656,0)</f>
        <v>0</v>
      </c>
      <c r="C656" s="361"/>
      <c r="D656" s="362"/>
      <c r="E656" s="235">
        <f>IF('Cumulative Cost Share Budget'!$L656='Split CS budget (H)'!$L$1,'Cumulative Cost Share Budget'!E656,0)</f>
        <v>0</v>
      </c>
      <c r="F656" s="235">
        <f>IF('Cumulative Cost Share Budget'!$L656='Split CS budget (H)'!$L$1,'Cumulative Cost Share Budget'!F656,0)</f>
        <v>0</v>
      </c>
      <c r="G656" s="235">
        <f>IF('Cumulative Cost Share Budget'!$L656='Split CS budget (H)'!$L$1,'Cumulative Cost Share Budget'!G656,0)</f>
        <v>0</v>
      </c>
      <c r="H656" s="235">
        <f>IF('Cumulative Cost Share Budget'!$L656='Split CS budget (H)'!$L$1,'Cumulative Cost Share Budget'!H656,0)</f>
        <v>0</v>
      </c>
      <c r="I656" s="235">
        <f>IF('Cumulative Cost Share Budget'!$L656='Split CS budget (H)'!$L$1,'Cumulative Cost Share Budget'!I656,0)</f>
        <v>0</v>
      </c>
      <c r="J656" s="158">
        <f t="shared" ref="J656:J664" si="350">SUM(E656:I656)</f>
        <v>0</v>
      </c>
    </row>
    <row r="657" spans="1:16" hidden="1">
      <c r="A657" s="545">
        <f>IF('Cumulative Cost Share Budget'!$L657='Split CS budget (H)'!$L$1,'Cumulative Cost Share Budget'!A657,0)</f>
        <v>0</v>
      </c>
      <c r="B657" s="492">
        <f>IF('Cumulative Cost Share Budget'!L657='Split CS budget (H)'!$L$1,'Cumulative Cost Share Budget'!B657,0)</f>
        <v>0</v>
      </c>
      <c r="C657" s="361"/>
      <c r="D657" s="362"/>
      <c r="E657" s="235">
        <f>IF('Cumulative Cost Share Budget'!$L657='Split CS budget (H)'!$L$1,'Cumulative Cost Share Budget'!E657,0)</f>
        <v>0</v>
      </c>
      <c r="F657" s="235">
        <f>IF('Cumulative Cost Share Budget'!$L657='Split CS budget (H)'!$L$1,'Cumulative Cost Share Budget'!F657,0)</f>
        <v>0</v>
      </c>
      <c r="G657" s="235">
        <f>IF('Cumulative Cost Share Budget'!$L657='Split CS budget (H)'!$L$1,'Cumulative Cost Share Budget'!G657,0)</f>
        <v>0</v>
      </c>
      <c r="H657" s="235">
        <f>IF('Cumulative Cost Share Budget'!$L657='Split CS budget (H)'!$L$1,'Cumulative Cost Share Budget'!H657,0)</f>
        <v>0</v>
      </c>
      <c r="I657" s="235">
        <f>IF('Cumulative Cost Share Budget'!$L657='Split CS budget (H)'!$L$1,'Cumulative Cost Share Budget'!I657,0)</f>
        <v>0</v>
      </c>
      <c r="J657" s="158">
        <f t="shared" si="350"/>
        <v>0</v>
      </c>
    </row>
    <row r="658" spans="1:16" hidden="1">
      <c r="A658" s="545">
        <f>IF('Cumulative Cost Share Budget'!$L658='Split CS budget (H)'!$L$1,'Cumulative Cost Share Budget'!A658,0)</f>
        <v>0</v>
      </c>
      <c r="B658" s="492">
        <f>IF('Cumulative Cost Share Budget'!L658='Split CS budget (H)'!$L$1,'Cumulative Cost Share Budget'!B658,0)</f>
        <v>0</v>
      </c>
      <c r="C658" s="361"/>
      <c r="D658" s="362"/>
      <c r="E658" s="235">
        <f>IF('Cumulative Cost Share Budget'!$L658='Split CS budget (H)'!$L$1,'Cumulative Cost Share Budget'!E658,0)</f>
        <v>0</v>
      </c>
      <c r="F658" s="235">
        <f>IF('Cumulative Cost Share Budget'!$L658='Split CS budget (H)'!$L$1,'Cumulative Cost Share Budget'!F658,0)</f>
        <v>0</v>
      </c>
      <c r="G658" s="235">
        <f>IF('Cumulative Cost Share Budget'!$L658='Split CS budget (H)'!$L$1,'Cumulative Cost Share Budget'!G658,0)</f>
        <v>0</v>
      </c>
      <c r="H658" s="235">
        <f>IF('Cumulative Cost Share Budget'!$L658='Split CS budget (H)'!$L$1,'Cumulative Cost Share Budget'!H658,0)</f>
        <v>0</v>
      </c>
      <c r="I658" s="235">
        <f>IF('Cumulative Cost Share Budget'!$L658='Split CS budget (H)'!$L$1,'Cumulative Cost Share Budget'!I658,0)</f>
        <v>0</v>
      </c>
      <c r="J658" s="158">
        <f t="shared" si="350"/>
        <v>0</v>
      </c>
    </row>
    <row r="659" spans="1:16" hidden="1">
      <c r="A659" s="545">
        <f>IF('Cumulative Cost Share Budget'!$L659='Split CS budget (H)'!$L$1,'Cumulative Cost Share Budget'!A659,0)</f>
        <v>0</v>
      </c>
      <c r="B659" s="492">
        <f>IF('Cumulative Cost Share Budget'!L659='Split CS budget (H)'!$L$1,'Cumulative Cost Share Budget'!B659,0)</f>
        <v>0</v>
      </c>
      <c r="C659" s="361"/>
      <c r="D659" s="362"/>
      <c r="E659" s="235">
        <f>IF('Cumulative Cost Share Budget'!$L659='Split CS budget (H)'!$L$1,'Cumulative Cost Share Budget'!E659,0)</f>
        <v>0</v>
      </c>
      <c r="F659" s="235">
        <f>IF('Cumulative Cost Share Budget'!$L659='Split CS budget (H)'!$L$1,'Cumulative Cost Share Budget'!F659,0)</f>
        <v>0</v>
      </c>
      <c r="G659" s="235">
        <f>IF('Cumulative Cost Share Budget'!$L659='Split CS budget (H)'!$L$1,'Cumulative Cost Share Budget'!G659,0)</f>
        <v>0</v>
      </c>
      <c r="H659" s="235">
        <f>IF('Cumulative Cost Share Budget'!$L659='Split CS budget (H)'!$L$1,'Cumulative Cost Share Budget'!H659,0)</f>
        <v>0</v>
      </c>
      <c r="I659" s="235">
        <f>IF('Cumulative Cost Share Budget'!$L659='Split CS budget (H)'!$L$1,'Cumulative Cost Share Budget'!I659,0)</f>
        <v>0</v>
      </c>
      <c r="J659" s="158">
        <f t="shared" si="350"/>
        <v>0</v>
      </c>
    </row>
    <row r="660" spans="1:16" hidden="1">
      <c r="A660" s="545">
        <f>IF('Cumulative Cost Share Budget'!$L660='Split CS budget (H)'!$L$1,'Cumulative Cost Share Budget'!A660,0)</f>
        <v>0</v>
      </c>
      <c r="B660" s="492">
        <f>IF('Cumulative Cost Share Budget'!L660='Split CS budget (H)'!$L$1,'Cumulative Cost Share Budget'!B660,0)</f>
        <v>0</v>
      </c>
      <c r="C660" s="361"/>
      <c r="D660" s="362"/>
      <c r="E660" s="235">
        <f>IF('Cumulative Cost Share Budget'!$L660='Split CS budget (H)'!$L$1,'Cumulative Cost Share Budget'!E660,0)</f>
        <v>0</v>
      </c>
      <c r="F660" s="235">
        <f>IF('Cumulative Cost Share Budget'!$L660='Split CS budget (H)'!$L$1,'Cumulative Cost Share Budget'!F660,0)</f>
        <v>0</v>
      </c>
      <c r="G660" s="235">
        <f>IF('Cumulative Cost Share Budget'!$L660='Split CS budget (H)'!$L$1,'Cumulative Cost Share Budget'!G660,0)</f>
        <v>0</v>
      </c>
      <c r="H660" s="235">
        <f>IF('Cumulative Cost Share Budget'!$L660='Split CS budget (H)'!$L$1,'Cumulative Cost Share Budget'!H660,0)</f>
        <v>0</v>
      </c>
      <c r="I660" s="235">
        <f>IF('Cumulative Cost Share Budget'!$L660='Split CS budget (H)'!$L$1,'Cumulative Cost Share Budget'!I660,0)</f>
        <v>0</v>
      </c>
      <c r="J660" s="158">
        <f t="shared" si="350"/>
        <v>0</v>
      </c>
    </row>
    <row r="661" spans="1:16" hidden="1">
      <c r="A661" s="545">
        <f>IF('Cumulative Cost Share Budget'!$L661='Split CS budget (H)'!$L$1,'Cumulative Cost Share Budget'!A661,0)</f>
        <v>0</v>
      </c>
      <c r="B661" s="492">
        <f>IF('Cumulative Cost Share Budget'!L661='Split CS budget (H)'!$L$1,'Cumulative Cost Share Budget'!B661,0)</f>
        <v>0</v>
      </c>
      <c r="C661" s="361"/>
      <c r="D661" s="362"/>
      <c r="E661" s="235">
        <f>IF('Cumulative Cost Share Budget'!$L661='Split CS budget (H)'!$L$1,'Cumulative Cost Share Budget'!E661,0)</f>
        <v>0</v>
      </c>
      <c r="F661" s="235">
        <f>IF('Cumulative Cost Share Budget'!$L661='Split CS budget (H)'!$L$1,'Cumulative Cost Share Budget'!F661,0)</f>
        <v>0</v>
      </c>
      <c r="G661" s="235">
        <f>IF('Cumulative Cost Share Budget'!$L661='Split CS budget (H)'!$L$1,'Cumulative Cost Share Budget'!G661,0)</f>
        <v>0</v>
      </c>
      <c r="H661" s="235">
        <f>IF('Cumulative Cost Share Budget'!$L661='Split CS budget (H)'!$L$1,'Cumulative Cost Share Budget'!H661,0)</f>
        <v>0</v>
      </c>
      <c r="I661" s="235">
        <f>IF('Cumulative Cost Share Budget'!$L661='Split CS budget (H)'!$L$1,'Cumulative Cost Share Budget'!I661,0)</f>
        <v>0</v>
      </c>
      <c r="J661" s="158">
        <f t="shared" si="350"/>
        <v>0</v>
      </c>
    </row>
    <row r="662" spans="1:16" hidden="1">
      <c r="A662" s="545">
        <f>IF('Cumulative Cost Share Budget'!$L662='Split CS budget (H)'!$L$1,'Cumulative Cost Share Budget'!A662,0)</f>
        <v>0</v>
      </c>
      <c r="B662" s="492">
        <f>IF('Cumulative Cost Share Budget'!L662='Split CS budget (H)'!$L$1,'Cumulative Cost Share Budget'!B662,0)</f>
        <v>0</v>
      </c>
      <c r="C662" s="361"/>
      <c r="D662" s="362"/>
      <c r="E662" s="235">
        <f>IF('Cumulative Cost Share Budget'!$L662='Split CS budget (H)'!$L$1,'Cumulative Cost Share Budget'!E662,0)</f>
        <v>0</v>
      </c>
      <c r="F662" s="235">
        <f>IF('Cumulative Cost Share Budget'!$L662='Split CS budget (H)'!$L$1,'Cumulative Cost Share Budget'!F662,0)</f>
        <v>0</v>
      </c>
      <c r="G662" s="235">
        <f>IF('Cumulative Cost Share Budget'!$L662='Split CS budget (H)'!$L$1,'Cumulative Cost Share Budget'!G662,0)</f>
        <v>0</v>
      </c>
      <c r="H662" s="235">
        <f>IF('Cumulative Cost Share Budget'!$L662='Split CS budget (H)'!$L$1,'Cumulative Cost Share Budget'!H662,0)</f>
        <v>0</v>
      </c>
      <c r="I662" s="235">
        <f>IF('Cumulative Cost Share Budget'!$L662='Split CS budget (H)'!$L$1,'Cumulative Cost Share Budget'!I662,0)</f>
        <v>0</v>
      </c>
      <c r="J662" s="158">
        <f t="shared" si="350"/>
        <v>0</v>
      </c>
      <c r="N662" s="8"/>
      <c r="O662" s="8"/>
      <c r="P662" s="8"/>
    </row>
    <row r="663" spans="1:16" hidden="1">
      <c r="A663" s="545">
        <f>IF('Cumulative Cost Share Budget'!$L663='Split CS budget (H)'!$L$1,'Cumulative Cost Share Budget'!A663,0)</f>
        <v>0</v>
      </c>
      <c r="B663" s="492">
        <f>IF('Cumulative Cost Share Budget'!L663='Split CS budget (H)'!$L$1,'Cumulative Cost Share Budget'!B663,0)</f>
        <v>0</v>
      </c>
      <c r="C663" s="361"/>
      <c r="D663" s="362"/>
      <c r="E663" s="235">
        <f>IF('Cumulative Cost Share Budget'!$L663='Split CS budget (H)'!$L$1,'Cumulative Cost Share Budget'!E663,0)</f>
        <v>0</v>
      </c>
      <c r="F663" s="235">
        <f>IF('Cumulative Cost Share Budget'!$L663='Split CS budget (H)'!$L$1,'Cumulative Cost Share Budget'!F663,0)</f>
        <v>0</v>
      </c>
      <c r="G663" s="235">
        <f>IF('Cumulative Cost Share Budget'!$L663='Split CS budget (H)'!$L$1,'Cumulative Cost Share Budget'!G663,0)</f>
        <v>0</v>
      </c>
      <c r="H663" s="235">
        <f>IF('Cumulative Cost Share Budget'!$L663='Split CS budget (H)'!$L$1,'Cumulative Cost Share Budget'!H663,0)</f>
        <v>0</v>
      </c>
      <c r="I663" s="235">
        <f>IF('Cumulative Cost Share Budget'!$L663='Split CS budget (H)'!$L$1,'Cumulative Cost Share Budget'!I663,0)</f>
        <v>0</v>
      </c>
      <c r="J663" s="158">
        <f t="shared" si="350"/>
        <v>0</v>
      </c>
      <c r="K663" s="20"/>
      <c r="L663" s="16"/>
    </row>
    <row r="664" spans="1:16" hidden="1">
      <c r="A664" s="545">
        <f>IF('Cumulative Cost Share Budget'!$L664='Split CS budget (H)'!$L$1,'Cumulative Cost Share Budget'!A664,0)</f>
        <v>0</v>
      </c>
      <c r="B664" s="492">
        <f>IF('Cumulative Cost Share Budget'!L664='Split CS budget (H)'!$L$1,'Cumulative Cost Share Budget'!B664,0)</f>
        <v>0</v>
      </c>
      <c r="C664" s="361"/>
      <c r="D664" s="362"/>
      <c r="E664" s="235">
        <f>IF('Cumulative Cost Share Budget'!$L664='Split CS budget (H)'!$L$1,'Cumulative Cost Share Budget'!E664,0)</f>
        <v>0</v>
      </c>
      <c r="F664" s="235">
        <f>IF('Cumulative Cost Share Budget'!$L664='Split CS budget (H)'!$L$1,'Cumulative Cost Share Budget'!F664,0)</f>
        <v>0</v>
      </c>
      <c r="G664" s="235">
        <f>IF('Cumulative Cost Share Budget'!$L664='Split CS budget (H)'!$L$1,'Cumulative Cost Share Budget'!G664,0)</f>
        <v>0</v>
      </c>
      <c r="H664" s="235">
        <f>IF('Cumulative Cost Share Budget'!$L664='Split CS budget (H)'!$L$1,'Cumulative Cost Share Budget'!H664,0)</f>
        <v>0</v>
      </c>
      <c r="I664" s="235">
        <f>IF('Cumulative Cost Share Budget'!$L664='Split CS budget (H)'!$L$1,'Cumulative Cost Share Budget'!I664,0)</f>
        <v>0</v>
      </c>
      <c r="J664" s="158">
        <f t="shared" si="350"/>
        <v>0</v>
      </c>
    </row>
    <row r="665" spans="1:16">
      <c r="A665" s="79"/>
      <c r="B665" s="770" t="s">
        <v>36</v>
      </c>
      <c r="C665" s="770"/>
      <c r="D665" s="770"/>
      <c r="E665" s="159">
        <f>SUM(E655:E664)</f>
        <v>0</v>
      </c>
      <c r="F665" s="159">
        <f t="shared" ref="F665:J665" si="351">SUM(F655:F664)</f>
        <v>0</v>
      </c>
      <c r="G665" s="159">
        <f t="shared" si="351"/>
        <v>0</v>
      </c>
      <c r="H665" s="159">
        <f t="shared" si="351"/>
        <v>0</v>
      </c>
      <c r="I665" s="159">
        <f t="shared" si="351"/>
        <v>0</v>
      </c>
      <c r="J665" s="160">
        <f t="shared" si="351"/>
        <v>0</v>
      </c>
    </row>
    <row r="666" spans="1:16">
      <c r="A666" s="5"/>
      <c r="G666" s="16"/>
      <c r="H666" s="16"/>
      <c r="I666" s="16"/>
      <c r="J666" s="25"/>
    </row>
    <row r="667" spans="1:16">
      <c r="A667" s="30" t="s">
        <v>195</v>
      </c>
      <c r="B667" s="9"/>
      <c r="J667" s="32"/>
    </row>
    <row r="668" spans="1:16">
      <c r="A668" s="545">
        <f>IF('Cumulative Cost Share Budget'!$L668='Split CS budget (H)'!$L$1,'Cumulative Cost Share Budget'!A668,0)</f>
        <v>0</v>
      </c>
      <c r="B668" s="493">
        <f>IF('Cumulative Cost Share Budget'!L668='Split CS budget (H)'!$L$1,'Cumulative Cost Share Budget'!B668,0)</f>
        <v>0</v>
      </c>
      <c r="C668" s="9"/>
      <c r="E668" s="235">
        <f>IF('Cumulative Cost Share Budget'!$L668='Split CS budget (H)'!$L$1,'Cumulative Cost Share Budget'!E668,0)</f>
        <v>0</v>
      </c>
      <c r="F668" s="235">
        <f>IF('Cumulative Cost Share Budget'!$L668='Split CS budget (H)'!$L$1,'Cumulative Cost Share Budget'!F668,0)</f>
        <v>0</v>
      </c>
      <c r="G668" s="235">
        <f>IF('Cumulative Cost Share Budget'!$L668='Split CS budget (H)'!$L$1,'Cumulative Cost Share Budget'!G668,0)</f>
        <v>0</v>
      </c>
      <c r="H668" s="235">
        <f>IF('Cumulative Cost Share Budget'!$L668='Split CS budget (H)'!$L$1,'Cumulative Cost Share Budget'!H668,0)</f>
        <v>0</v>
      </c>
      <c r="I668" s="235">
        <f>IF('Cumulative Cost Share Budget'!$L668='Split CS budget (H)'!$L$1,'Cumulative Cost Share Budget'!I668,0)</f>
        <v>0</v>
      </c>
      <c r="J668" s="158">
        <f>SUM(E668:I668)</f>
        <v>0</v>
      </c>
    </row>
    <row r="669" spans="1:16" hidden="1">
      <c r="A669" s="545">
        <f>IF('Cumulative Cost Share Budget'!$L669='Split CS budget (H)'!$L$1,'Cumulative Cost Share Budget'!A669,0)</f>
        <v>0</v>
      </c>
      <c r="B669" s="493">
        <f>IF('Cumulative Cost Share Budget'!L669='Split CS budget (H)'!$L$1,'Cumulative Cost Share Budget'!B669,0)</f>
        <v>0</v>
      </c>
      <c r="C669" s="9"/>
      <c r="E669" s="235">
        <f>IF('Cumulative Cost Share Budget'!$L669='Split CS budget (H)'!$L$1,'Cumulative Cost Share Budget'!E669,0)</f>
        <v>0</v>
      </c>
      <c r="F669" s="235">
        <f>IF('Cumulative Cost Share Budget'!$L669='Split CS budget (H)'!$L$1,'Cumulative Cost Share Budget'!F669,0)</f>
        <v>0</v>
      </c>
      <c r="G669" s="235">
        <f>IF('Cumulative Cost Share Budget'!$L669='Split CS budget (H)'!$L$1,'Cumulative Cost Share Budget'!G669,0)</f>
        <v>0</v>
      </c>
      <c r="H669" s="235">
        <f>IF('Cumulative Cost Share Budget'!$L669='Split CS budget (H)'!$L$1,'Cumulative Cost Share Budget'!H669,0)</f>
        <v>0</v>
      </c>
      <c r="I669" s="235">
        <f>IF('Cumulative Cost Share Budget'!$L669='Split CS budget (H)'!$L$1,'Cumulative Cost Share Budget'!I669,0)</f>
        <v>0</v>
      </c>
      <c r="J669" s="158">
        <f t="shared" ref="J669:J672" si="352">SUM(E669:I669)</f>
        <v>0</v>
      </c>
    </row>
    <row r="670" spans="1:16" hidden="1">
      <c r="A670" s="545">
        <f>IF('Cumulative Cost Share Budget'!$L670='Split CS budget (H)'!$L$1,'Cumulative Cost Share Budget'!A670,0)</f>
        <v>0</v>
      </c>
      <c r="B670" s="493">
        <f>IF('Cumulative Cost Share Budget'!L670='Split CS budget (H)'!$L$1,'Cumulative Cost Share Budget'!B670,0)</f>
        <v>0</v>
      </c>
      <c r="C670" s="9"/>
      <c r="E670" s="235">
        <f>IF('Cumulative Cost Share Budget'!$L670='Split CS budget (H)'!$L$1,'Cumulative Cost Share Budget'!E670,0)</f>
        <v>0</v>
      </c>
      <c r="F670" s="235">
        <f>IF('Cumulative Cost Share Budget'!$L670='Split CS budget (H)'!$L$1,'Cumulative Cost Share Budget'!F670,0)</f>
        <v>0</v>
      </c>
      <c r="G670" s="235">
        <f>IF('Cumulative Cost Share Budget'!$L670='Split CS budget (H)'!$L$1,'Cumulative Cost Share Budget'!G670,0)</f>
        <v>0</v>
      </c>
      <c r="H670" s="235">
        <f>IF('Cumulative Cost Share Budget'!$L670='Split CS budget (H)'!$L$1,'Cumulative Cost Share Budget'!H670,0)</f>
        <v>0</v>
      </c>
      <c r="I670" s="235">
        <f>IF('Cumulative Cost Share Budget'!$L670='Split CS budget (H)'!$L$1,'Cumulative Cost Share Budget'!I670,0)</f>
        <v>0</v>
      </c>
      <c r="J670" s="158">
        <f t="shared" si="352"/>
        <v>0</v>
      </c>
    </row>
    <row r="671" spans="1:16" hidden="1">
      <c r="A671" s="545">
        <f>IF('Cumulative Cost Share Budget'!$L671='Split CS budget (H)'!$L$1,'Cumulative Cost Share Budget'!A671,0)</f>
        <v>0</v>
      </c>
      <c r="B671" s="493">
        <f>IF('Cumulative Cost Share Budget'!L671='Split CS budget (H)'!$L$1,'Cumulative Cost Share Budget'!B671,0)</f>
        <v>0</v>
      </c>
      <c r="C671" s="9"/>
      <c r="E671" s="235">
        <f>IF('Cumulative Cost Share Budget'!$L671='Split CS budget (H)'!$L$1,'Cumulative Cost Share Budget'!E671,0)</f>
        <v>0</v>
      </c>
      <c r="F671" s="235">
        <f>IF('Cumulative Cost Share Budget'!$L671='Split CS budget (H)'!$L$1,'Cumulative Cost Share Budget'!F671,0)</f>
        <v>0</v>
      </c>
      <c r="G671" s="235">
        <f>IF('Cumulative Cost Share Budget'!$L671='Split CS budget (H)'!$L$1,'Cumulative Cost Share Budget'!G671,0)</f>
        <v>0</v>
      </c>
      <c r="H671" s="235">
        <f>IF('Cumulative Cost Share Budget'!$L671='Split CS budget (H)'!$L$1,'Cumulative Cost Share Budget'!H671,0)</f>
        <v>0</v>
      </c>
      <c r="I671" s="235">
        <f>IF('Cumulative Cost Share Budget'!$L671='Split CS budget (H)'!$L$1,'Cumulative Cost Share Budget'!I671,0)</f>
        <v>0</v>
      </c>
      <c r="J671" s="158">
        <f t="shared" si="352"/>
        <v>0</v>
      </c>
      <c r="N671" s="8"/>
      <c r="O671" s="8"/>
      <c r="P671" s="8"/>
    </row>
    <row r="672" spans="1:16" hidden="1">
      <c r="A672" s="545">
        <f>IF('Cumulative Cost Share Budget'!$L672='Split CS budget (H)'!$L$1,'Cumulative Cost Share Budget'!A672,0)</f>
        <v>0</v>
      </c>
      <c r="B672" s="485">
        <f>IF('Cumulative Cost Share Budget'!L672='Split CS budget (H)'!$L$1,'Cumulative Cost Share Budget'!B672,0)</f>
        <v>0</v>
      </c>
      <c r="C672" s="9"/>
      <c r="E672" s="235">
        <f>IF('Cumulative Cost Share Budget'!$L672='Split CS budget (H)'!$L$1,'Cumulative Cost Share Budget'!E672,0)</f>
        <v>0</v>
      </c>
      <c r="F672" s="235">
        <f>IF('Cumulative Cost Share Budget'!$L672='Split CS budget (H)'!$L$1,'Cumulative Cost Share Budget'!F672,0)</f>
        <v>0</v>
      </c>
      <c r="G672" s="235">
        <f>IF('Cumulative Cost Share Budget'!$L672='Split CS budget (H)'!$L$1,'Cumulative Cost Share Budget'!G672,0)</f>
        <v>0</v>
      </c>
      <c r="H672" s="235">
        <f>IF('Cumulative Cost Share Budget'!$L672='Split CS budget (H)'!$L$1,'Cumulative Cost Share Budget'!H672,0)</f>
        <v>0</v>
      </c>
      <c r="I672" s="235">
        <f>IF('Cumulative Cost Share Budget'!$L672='Split CS budget (H)'!$L$1,'Cumulative Cost Share Budget'!I672,0)</f>
        <v>0</v>
      </c>
      <c r="J672" s="158">
        <f t="shared" si="352"/>
        <v>0</v>
      </c>
    </row>
    <row r="673" spans="1:17">
      <c r="A673" s="80"/>
      <c r="B673" s="757" t="s">
        <v>82</v>
      </c>
      <c r="C673" s="757"/>
      <c r="D673" s="757"/>
      <c r="E673" s="159">
        <f>SUM(E668:E672)</f>
        <v>0</v>
      </c>
      <c r="F673" s="159">
        <f>SUM(F668:F672)</f>
        <v>0</v>
      </c>
      <c r="G673" s="159">
        <f t="shared" ref="G673:I673" si="353">SUM(G668:G672)</f>
        <v>0</v>
      </c>
      <c r="H673" s="159">
        <f t="shared" si="353"/>
        <v>0</v>
      </c>
      <c r="I673" s="159">
        <f t="shared" si="353"/>
        <v>0</v>
      </c>
      <c r="J673" s="160">
        <f>SUM(J668:J672)</f>
        <v>0</v>
      </c>
    </row>
    <row r="674" spans="1:17">
      <c r="A674" s="5"/>
      <c r="D674" s="3"/>
      <c r="E674" s="16"/>
      <c r="F674" s="16"/>
      <c r="G674" s="16"/>
      <c r="H674" s="16"/>
      <c r="I674" s="20"/>
      <c r="J674" s="25"/>
      <c r="M674" s="2"/>
    </row>
    <row r="675" spans="1:17">
      <c r="A675" s="30" t="s">
        <v>50</v>
      </c>
      <c r="B675" s="486"/>
      <c r="D675" s="3"/>
      <c r="E675" s="16"/>
      <c r="F675" s="16"/>
      <c r="G675" s="16"/>
      <c r="H675" s="16"/>
      <c r="I675" s="20"/>
      <c r="J675" s="25"/>
      <c r="K675" s="2"/>
      <c r="L675" s="2"/>
      <c r="M675" s="2"/>
    </row>
    <row r="676" spans="1:17">
      <c r="A676" s="545">
        <f>IF('Cumulative Cost Share Budget'!$L676='Split CS budget (H)'!$L$1,'Cumulative Cost Share Budget'!A676,0)</f>
        <v>0</v>
      </c>
      <c r="B676" s="493">
        <f>IF('Cumulative Cost Share Budget'!L676='Split CS budget (H)'!$L$1,'Cumulative Cost Share Budget'!B676,0)</f>
        <v>0</v>
      </c>
      <c r="C676" s="9"/>
      <c r="E676" s="235">
        <f>IF('Cumulative Cost Share Budget'!$L676='Split CS budget (H)'!$L$1,'Cumulative Cost Share Budget'!E676,0)</f>
        <v>0</v>
      </c>
      <c r="F676" s="235">
        <f>IF('Cumulative Cost Share Budget'!$L676='Split CS budget (H)'!$L$1,'Cumulative Cost Share Budget'!F676,0)</f>
        <v>0</v>
      </c>
      <c r="G676" s="235">
        <f>IF('Cumulative Cost Share Budget'!$L676='Split CS budget (H)'!$L$1,'Cumulative Cost Share Budget'!G676,0)</f>
        <v>0</v>
      </c>
      <c r="H676" s="235">
        <f>IF('Cumulative Cost Share Budget'!$L676='Split CS budget (H)'!$L$1,'Cumulative Cost Share Budget'!H676,0)</f>
        <v>0</v>
      </c>
      <c r="I676" s="235">
        <f>IF('Cumulative Cost Share Budget'!$L676='Split CS budget (H)'!$L$1,'Cumulative Cost Share Budget'!I676,0)</f>
        <v>0</v>
      </c>
      <c r="J676" s="158">
        <f t="shared" ref="J676:J689" si="354">SUM(E676:I676)</f>
        <v>0</v>
      </c>
      <c r="K676" s="2"/>
      <c r="L676" s="2"/>
      <c r="M676" s="2"/>
    </row>
    <row r="677" spans="1:17">
      <c r="A677" s="545">
        <f>IF('Cumulative Cost Share Budget'!$L677='Split CS budget (H)'!$L$1,'Cumulative Cost Share Budget'!A677,0)</f>
        <v>0</v>
      </c>
      <c r="B677" s="493">
        <f>IF('Cumulative Cost Share Budget'!L677='Split CS budget (H)'!$L$1,'Cumulative Cost Share Budget'!B677,0)</f>
        <v>0</v>
      </c>
      <c r="C677" s="9"/>
      <c r="D677" s="10"/>
      <c r="E677" s="235">
        <f>IF('Cumulative Cost Share Budget'!$L677='Split CS budget (H)'!$L$1,'Cumulative Cost Share Budget'!E677,0)</f>
        <v>0</v>
      </c>
      <c r="F677" s="235">
        <f>IF('Cumulative Cost Share Budget'!$L677='Split CS budget (H)'!$L$1,'Cumulative Cost Share Budget'!F677,0)</f>
        <v>0</v>
      </c>
      <c r="G677" s="235">
        <f>IF('Cumulative Cost Share Budget'!$L677='Split CS budget (H)'!$L$1,'Cumulative Cost Share Budget'!G677,0)</f>
        <v>0</v>
      </c>
      <c r="H677" s="235">
        <f>IF('Cumulative Cost Share Budget'!$L677='Split CS budget (H)'!$L$1,'Cumulative Cost Share Budget'!H677,0)</f>
        <v>0</v>
      </c>
      <c r="I677" s="235">
        <f>IF('Cumulative Cost Share Budget'!$L677='Split CS budget (H)'!$L$1,'Cumulative Cost Share Budget'!I677,0)</f>
        <v>0</v>
      </c>
      <c r="J677" s="158">
        <f t="shared" si="354"/>
        <v>0</v>
      </c>
      <c r="K677" s="2"/>
      <c r="L677" s="2"/>
      <c r="M677" s="2"/>
    </row>
    <row r="678" spans="1:17">
      <c r="A678" s="545">
        <f>IF('Cumulative Cost Share Budget'!$L678='Split CS budget (H)'!$L$1,'Cumulative Cost Share Budget'!A678,0)</f>
        <v>0</v>
      </c>
      <c r="B678" s="493">
        <f>IF('Cumulative Cost Share Budget'!L678='Split CS budget (H)'!$L$1,'Cumulative Cost Share Budget'!B678,0)</f>
        <v>0</v>
      </c>
      <c r="C678" s="9"/>
      <c r="D678" s="10"/>
      <c r="E678" s="235">
        <f>IF('Cumulative Cost Share Budget'!$L678='Split CS budget (H)'!$L$1,'Cumulative Cost Share Budget'!E678,0)</f>
        <v>0</v>
      </c>
      <c r="F678" s="235">
        <f>IF('Cumulative Cost Share Budget'!$L678='Split CS budget (H)'!$L$1,'Cumulative Cost Share Budget'!F678,0)</f>
        <v>0</v>
      </c>
      <c r="G678" s="235">
        <f>IF('Cumulative Cost Share Budget'!$L678='Split CS budget (H)'!$L$1,'Cumulative Cost Share Budget'!G678,0)</f>
        <v>0</v>
      </c>
      <c r="H678" s="235">
        <f>IF('Cumulative Cost Share Budget'!$L678='Split CS budget (H)'!$L$1,'Cumulative Cost Share Budget'!H678,0)</f>
        <v>0</v>
      </c>
      <c r="I678" s="235">
        <f>IF('Cumulative Cost Share Budget'!$L678='Split CS budget (H)'!$L$1,'Cumulative Cost Share Budget'!I678,0)</f>
        <v>0</v>
      </c>
      <c r="J678" s="158">
        <f t="shared" si="354"/>
        <v>0</v>
      </c>
      <c r="K678" s="2"/>
      <c r="L678" s="2"/>
      <c r="M678" s="2"/>
    </row>
    <row r="679" spans="1:17">
      <c r="A679" s="545">
        <f>IF('Cumulative Cost Share Budget'!$L679='Split CS budget (H)'!$L$1,'Cumulative Cost Share Budget'!A679,0)</f>
        <v>0</v>
      </c>
      <c r="B679" s="493">
        <f>IF('Cumulative Cost Share Budget'!L679='Split CS budget (H)'!$L$1,'Cumulative Cost Share Budget'!B679,0)</f>
        <v>0</v>
      </c>
      <c r="C679" s="9"/>
      <c r="D679" s="10"/>
      <c r="E679" s="235">
        <f>IF('Cumulative Cost Share Budget'!$L679='Split CS budget (H)'!$L$1,'Cumulative Cost Share Budget'!E679,0)</f>
        <v>0</v>
      </c>
      <c r="F679" s="235">
        <f>IF('Cumulative Cost Share Budget'!$L679='Split CS budget (H)'!$L$1,'Cumulative Cost Share Budget'!F679,0)</f>
        <v>0</v>
      </c>
      <c r="G679" s="235">
        <f>IF('Cumulative Cost Share Budget'!$L679='Split CS budget (H)'!$L$1,'Cumulative Cost Share Budget'!G679,0)</f>
        <v>0</v>
      </c>
      <c r="H679" s="235">
        <f>IF('Cumulative Cost Share Budget'!$L679='Split CS budget (H)'!$L$1,'Cumulative Cost Share Budget'!H679,0)</f>
        <v>0</v>
      </c>
      <c r="I679" s="235">
        <f>IF('Cumulative Cost Share Budget'!$L679='Split CS budget (H)'!$L$1,'Cumulative Cost Share Budget'!I679,0)</f>
        <v>0</v>
      </c>
      <c r="J679" s="158">
        <f t="shared" si="354"/>
        <v>0</v>
      </c>
      <c r="K679" s="2"/>
      <c r="L679" s="2"/>
      <c r="M679" s="2"/>
    </row>
    <row r="680" spans="1:17">
      <c r="A680" s="545">
        <f>IF('Cumulative Cost Share Budget'!$L680='Split CS budget (H)'!$L$1,'Cumulative Cost Share Budget'!A680,0)</f>
        <v>0</v>
      </c>
      <c r="B680" s="493">
        <f>IF('Cumulative Cost Share Budget'!L680='Split CS budget (H)'!$L$1,'Cumulative Cost Share Budget'!B680,0)</f>
        <v>0</v>
      </c>
      <c r="C680" s="9"/>
      <c r="D680" s="10"/>
      <c r="E680" s="235">
        <f>IF('Cumulative Cost Share Budget'!$L680='Split CS budget (H)'!$L$1,'Cumulative Cost Share Budget'!E680,0)</f>
        <v>0</v>
      </c>
      <c r="F680" s="235">
        <f>IF('Cumulative Cost Share Budget'!$L680='Split CS budget (H)'!$L$1,'Cumulative Cost Share Budget'!F680,0)</f>
        <v>0</v>
      </c>
      <c r="G680" s="235">
        <f>IF('Cumulative Cost Share Budget'!$L680='Split CS budget (H)'!$L$1,'Cumulative Cost Share Budget'!G680,0)</f>
        <v>0</v>
      </c>
      <c r="H680" s="235">
        <f>IF('Cumulative Cost Share Budget'!$L680='Split CS budget (H)'!$L$1,'Cumulative Cost Share Budget'!H680,0)</f>
        <v>0</v>
      </c>
      <c r="I680" s="235">
        <f>IF('Cumulative Cost Share Budget'!$L680='Split CS budget (H)'!$L$1,'Cumulative Cost Share Budget'!I680,0)</f>
        <v>0</v>
      </c>
      <c r="J680" s="158">
        <f t="shared" si="354"/>
        <v>0</v>
      </c>
      <c r="K680" s="2"/>
      <c r="L680" s="2"/>
      <c r="M680" s="2"/>
    </row>
    <row r="681" spans="1:17">
      <c r="A681" s="545">
        <f>IF('Cumulative Cost Share Budget'!$L681='Split CS budget (H)'!$L$1,'Cumulative Cost Share Budget'!A681,0)</f>
        <v>0</v>
      </c>
      <c r="B681" s="493">
        <f>IF('Cumulative Cost Share Budget'!L681='Split CS budget (H)'!$L$1,'Cumulative Cost Share Budget'!B681,0)</f>
        <v>0</v>
      </c>
      <c r="C681" s="9"/>
      <c r="D681" s="10"/>
      <c r="E681" s="235">
        <f>IF('Cumulative Cost Share Budget'!$L681='Split CS budget (H)'!$L$1,'Cumulative Cost Share Budget'!E681,0)</f>
        <v>0</v>
      </c>
      <c r="F681" s="235">
        <f>IF('Cumulative Cost Share Budget'!$L681='Split CS budget (H)'!$L$1,'Cumulative Cost Share Budget'!F681,0)</f>
        <v>0</v>
      </c>
      <c r="G681" s="235">
        <f>IF('Cumulative Cost Share Budget'!$L681='Split CS budget (H)'!$L$1,'Cumulative Cost Share Budget'!G681,0)</f>
        <v>0</v>
      </c>
      <c r="H681" s="235">
        <f>IF('Cumulative Cost Share Budget'!$L681='Split CS budget (H)'!$L$1,'Cumulative Cost Share Budget'!H681,0)</f>
        <v>0</v>
      </c>
      <c r="I681" s="235">
        <f>IF('Cumulative Cost Share Budget'!$L681='Split CS budget (H)'!$L$1,'Cumulative Cost Share Budget'!I681,0)</f>
        <v>0</v>
      </c>
      <c r="J681" s="158">
        <f t="shared" si="354"/>
        <v>0</v>
      </c>
      <c r="K681" s="2"/>
      <c r="L681" s="2"/>
      <c r="M681" s="2"/>
    </row>
    <row r="682" spans="1:17">
      <c r="A682" s="545">
        <f>IF('Cumulative Cost Share Budget'!$L682='Split CS budget (H)'!$L$1,'Cumulative Cost Share Budget'!A682,0)</f>
        <v>0</v>
      </c>
      <c r="B682" s="493">
        <f>IF('Cumulative Cost Share Budget'!L682='Split CS budget (H)'!$L$1,'Cumulative Cost Share Budget'!B682,0)</f>
        <v>0</v>
      </c>
      <c r="C682" s="9"/>
      <c r="D682" s="10"/>
      <c r="E682" s="235">
        <f>IF('Cumulative Cost Share Budget'!$L682='Split CS budget (H)'!$L$1,'Cumulative Cost Share Budget'!E682,0)</f>
        <v>0</v>
      </c>
      <c r="F682" s="235">
        <f>IF('Cumulative Cost Share Budget'!$L682='Split CS budget (H)'!$L$1,'Cumulative Cost Share Budget'!F682,0)</f>
        <v>0</v>
      </c>
      <c r="G682" s="235">
        <f>IF('Cumulative Cost Share Budget'!$L682='Split CS budget (H)'!$L$1,'Cumulative Cost Share Budget'!G682,0)</f>
        <v>0</v>
      </c>
      <c r="H682" s="235">
        <f>IF('Cumulative Cost Share Budget'!$L682='Split CS budget (H)'!$L$1,'Cumulative Cost Share Budget'!H682,0)</f>
        <v>0</v>
      </c>
      <c r="I682" s="235">
        <f>IF('Cumulative Cost Share Budget'!$L682='Split CS budget (H)'!$L$1,'Cumulative Cost Share Budget'!I682,0)</f>
        <v>0</v>
      </c>
      <c r="J682" s="158">
        <f t="shared" si="354"/>
        <v>0</v>
      </c>
      <c r="K682" s="2"/>
      <c r="L682" s="2"/>
      <c r="M682" s="2"/>
    </row>
    <row r="683" spans="1:17">
      <c r="A683" s="545">
        <f>IF('Cumulative Cost Share Budget'!$L683='Split CS budget (H)'!$L$1,'Cumulative Cost Share Budget'!A683,0)</f>
        <v>0</v>
      </c>
      <c r="B683" s="493">
        <f>IF('Cumulative Cost Share Budget'!L683='Split CS budget (H)'!$L$1,'Cumulative Cost Share Budget'!B683,0)</f>
        <v>0</v>
      </c>
      <c r="C683" s="9"/>
      <c r="D683" s="10"/>
      <c r="E683" s="235">
        <f>IF('Cumulative Cost Share Budget'!$L683='Split CS budget (H)'!$L$1,'Cumulative Cost Share Budget'!E683,0)</f>
        <v>0</v>
      </c>
      <c r="F683" s="235">
        <f>IF('Cumulative Cost Share Budget'!$L683='Split CS budget (H)'!$L$1,'Cumulative Cost Share Budget'!F683,0)</f>
        <v>0</v>
      </c>
      <c r="G683" s="235">
        <f>IF('Cumulative Cost Share Budget'!$L683='Split CS budget (H)'!$L$1,'Cumulative Cost Share Budget'!G683,0)</f>
        <v>0</v>
      </c>
      <c r="H683" s="235">
        <f>IF('Cumulative Cost Share Budget'!$L683='Split CS budget (H)'!$L$1,'Cumulative Cost Share Budget'!H683,0)</f>
        <v>0</v>
      </c>
      <c r="I683" s="235">
        <f>IF('Cumulative Cost Share Budget'!$L683='Split CS budget (H)'!$L$1,'Cumulative Cost Share Budget'!I683,0)</f>
        <v>0</v>
      </c>
      <c r="J683" s="158">
        <f t="shared" si="354"/>
        <v>0</v>
      </c>
      <c r="K683" s="2"/>
      <c r="L683" s="2"/>
      <c r="M683" s="2"/>
    </row>
    <row r="684" spans="1:17">
      <c r="A684" s="545">
        <f>IF('Cumulative Cost Share Budget'!$L684='Split CS budget (H)'!$L$1,'Cumulative Cost Share Budget'!A684,0)</f>
        <v>0</v>
      </c>
      <c r="B684" s="493">
        <f>IF('Cumulative Cost Share Budget'!L684='Split CS budget (H)'!$L$1,'Cumulative Cost Share Budget'!B684,0)</f>
        <v>0</v>
      </c>
      <c r="C684" s="9"/>
      <c r="D684" s="10"/>
      <c r="E684" s="235">
        <f>IF('Cumulative Cost Share Budget'!$L684='Split CS budget (H)'!$L$1,'Cumulative Cost Share Budget'!E684,0)</f>
        <v>0</v>
      </c>
      <c r="F684" s="235">
        <f>IF('Cumulative Cost Share Budget'!$L684='Split CS budget (H)'!$L$1,'Cumulative Cost Share Budget'!F684,0)</f>
        <v>0</v>
      </c>
      <c r="G684" s="235">
        <f>IF('Cumulative Cost Share Budget'!$L684='Split CS budget (H)'!$L$1,'Cumulative Cost Share Budget'!G684,0)</f>
        <v>0</v>
      </c>
      <c r="H684" s="235">
        <f>IF('Cumulative Cost Share Budget'!$L684='Split CS budget (H)'!$L$1,'Cumulative Cost Share Budget'!H684,0)</f>
        <v>0</v>
      </c>
      <c r="I684" s="235">
        <f>IF('Cumulative Cost Share Budget'!$L684='Split CS budget (H)'!$L$1,'Cumulative Cost Share Budget'!I684,0)</f>
        <v>0</v>
      </c>
      <c r="J684" s="158">
        <f t="shared" si="354"/>
        <v>0</v>
      </c>
      <c r="K684" s="2"/>
      <c r="L684" s="2"/>
      <c r="M684" s="2"/>
    </row>
    <row r="685" spans="1:17">
      <c r="A685" s="545">
        <f>IF('Cumulative Cost Share Budget'!$L685='Split CS budget (H)'!$L$1,'Cumulative Cost Share Budget'!A685,0)</f>
        <v>0</v>
      </c>
      <c r="B685" s="493">
        <f>IF('Cumulative Cost Share Budget'!L685='Split CS budget (H)'!$L$1,'Cumulative Cost Share Budget'!B685,0)</f>
        <v>0</v>
      </c>
      <c r="C685" s="9"/>
      <c r="D685" s="10"/>
      <c r="E685" s="235">
        <f>IF('Cumulative Cost Share Budget'!$L685='Split CS budget (H)'!$L$1,'Cumulative Cost Share Budget'!E685,0)</f>
        <v>0</v>
      </c>
      <c r="F685" s="235">
        <f>IF('Cumulative Cost Share Budget'!$L685='Split CS budget (H)'!$L$1,'Cumulative Cost Share Budget'!F685,0)</f>
        <v>0</v>
      </c>
      <c r="G685" s="235">
        <f>IF('Cumulative Cost Share Budget'!$L685='Split CS budget (H)'!$L$1,'Cumulative Cost Share Budget'!G685,0)</f>
        <v>0</v>
      </c>
      <c r="H685" s="235">
        <f>IF('Cumulative Cost Share Budget'!$L685='Split CS budget (H)'!$L$1,'Cumulative Cost Share Budget'!H685,0)</f>
        <v>0</v>
      </c>
      <c r="I685" s="235">
        <f>IF('Cumulative Cost Share Budget'!$L685='Split CS budget (H)'!$L$1,'Cumulative Cost Share Budget'!I685,0)</f>
        <v>0</v>
      </c>
      <c r="J685" s="158">
        <f t="shared" si="354"/>
        <v>0</v>
      </c>
      <c r="K685" s="2"/>
      <c r="L685" s="2"/>
      <c r="M685" s="2"/>
    </row>
    <row r="686" spans="1:17" hidden="1">
      <c r="A686" s="545">
        <f>IF('Cumulative Cost Share Budget'!$L686='Split CS budget (H)'!$L$1,'Cumulative Cost Share Budget'!A686,0)</f>
        <v>0</v>
      </c>
      <c r="B686" s="493">
        <f>IF('Cumulative Cost Share Budget'!L686='Split CS budget (H)'!$L$1,'Cumulative Cost Share Budget'!B686,0)</f>
        <v>0</v>
      </c>
      <c r="C686" s="9"/>
      <c r="D686" s="10"/>
      <c r="E686" s="235">
        <f>IF('Cumulative Cost Share Budget'!$L686='Split CS budget (H)'!$L$1,'Cumulative Cost Share Budget'!E686,0)</f>
        <v>0</v>
      </c>
      <c r="F686" s="235">
        <f>IF('Cumulative Cost Share Budget'!$L686='Split CS budget (H)'!$L$1,'Cumulative Cost Share Budget'!F686,0)</f>
        <v>0</v>
      </c>
      <c r="G686" s="235">
        <f>IF('Cumulative Cost Share Budget'!$L686='Split CS budget (H)'!$L$1,'Cumulative Cost Share Budget'!G686,0)</f>
        <v>0</v>
      </c>
      <c r="H686" s="235">
        <f>IF('Cumulative Cost Share Budget'!$L686='Split CS budget (H)'!$L$1,'Cumulative Cost Share Budget'!H686,0)</f>
        <v>0</v>
      </c>
      <c r="I686" s="235">
        <f>IF('Cumulative Cost Share Budget'!$L686='Split CS budget (H)'!$L$1,'Cumulative Cost Share Budget'!I686,0)</f>
        <v>0</v>
      </c>
      <c r="J686" s="158">
        <f t="shared" si="354"/>
        <v>0</v>
      </c>
      <c r="K686" s="2"/>
      <c r="L686" s="2"/>
      <c r="M686" s="2"/>
    </row>
    <row r="687" spans="1:17" hidden="1">
      <c r="A687" s="545">
        <f>IF('Cumulative Cost Share Budget'!$L687='Split CS budget (H)'!$L$1,'Cumulative Cost Share Budget'!A687,0)</f>
        <v>0</v>
      </c>
      <c r="B687" s="493">
        <f>IF('Cumulative Cost Share Budget'!L687='Split CS budget (H)'!$L$1,'Cumulative Cost Share Budget'!B687,0)</f>
        <v>0</v>
      </c>
      <c r="C687" s="9"/>
      <c r="D687" s="10"/>
      <c r="E687" s="235">
        <f>IF('Cumulative Cost Share Budget'!$L687='Split CS budget (H)'!$L$1,'Cumulative Cost Share Budget'!E687,0)</f>
        <v>0</v>
      </c>
      <c r="F687" s="235">
        <f>IF('Cumulative Cost Share Budget'!$L687='Split CS budget (H)'!$L$1,'Cumulative Cost Share Budget'!F687,0)</f>
        <v>0</v>
      </c>
      <c r="G687" s="235">
        <f>IF('Cumulative Cost Share Budget'!$L687='Split CS budget (H)'!$L$1,'Cumulative Cost Share Budget'!G687,0)</f>
        <v>0</v>
      </c>
      <c r="H687" s="235">
        <f>IF('Cumulative Cost Share Budget'!$L687='Split CS budget (H)'!$L$1,'Cumulative Cost Share Budget'!H687,0)</f>
        <v>0</v>
      </c>
      <c r="I687" s="235">
        <f>IF('Cumulative Cost Share Budget'!$L687='Split CS budget (H)'!$L$1,'Cumulative Cost Share Budget'!I687,0)</f>
        <v>0</v>
      </c>
      <c r="J687" s="158">
        <f t="shared" si="354"/>
        <v>0</v>
      </c>
      <c r="K687" s="2"/>
      <c r="L687" s="2"/>
      <c r="M687" s="2"/>
      <c r="N687" s="2"/>
      <c r="O687" s="2"/>
      <c r="P687" s="2"/>
      <c r="Q687" s="2"/>
    </row>
    <row r="688" spans="1:17" hidden="1">
      <c r="A688" s="545">
        <f>IF('Cumulative Cost Share Budget'!$L688='Split CS budget (H)'!$L$1,'Cumulative Cost Share Budget'!A688,0)</f>
        <v>0</v>
      </c>
      <c r="B688" s="493">
        <f>IF('Cumulative Cost Share Budget'!L688='Split CS budget (H)'!$L$1,'Cumulative Cost Share Budget'!B688,0)</f>
        <v>0</v>
      </c>
      <c r="C688" s="9"/>
      <c r="D688" s="10"/>
      <c r="E688" s="235">
        <f>IF('Cumulative Cost Share Budget'!$L688='Split CS budget (H)'!$L$1,'Cumulative Cost Share Budget'!E688,0)</f>
        <v>0</v>
      </c>
      <c r="F688" s="235">
        <f>IF('Cumulative Cost Share Budget'!$L688='Split CS budget (H)'!$L$1,'Cumulative Cost Share Budget'!F688,0)</f>
        <v>0</v>
      </c>
      <c r="G688" s="235">
        <f>IF('Cumulative Cost Share Budget'!$L688='Split CS budget (H)'!$L$1,'Cumulative Cost Share Budget'!G688,0)</f>
        <v>0</v>
      </c>
      <c r="H688" s="235">
        <f>IF('Cumulative Cost Share Budget'!$L688='Split CS budget (H)'!$L$1,'Cumulative Cost Share Budget'!H688,0)</f>
        <v>0</v>
      </c>
      <c r="I688" s="235">
        <f>IF('Cumulative Cost Share Budget'!$L688='Split CS budget (H)'!$L$1,'Cumulative Cost Share Budget'!I688,0)</f>
        <v>0</v>
      </c>
      <c r="J688" s="158">
        <f t="shared" si="354"/>
        <v>0</v>
      </c>
      <c r="K688" s="20"/>
      <c r="L688" s="272"/>
      <c r="M688" s="2"/>
      <c r="N688" s="8"/>
      <c r="O688" s="8"/>
      <c r="P688" s="8"/>
    </row>
    <row r="689" spans="1:20" hidden="1">
      <c r="A689" s="545">
        <f>IF('Cumulative Cost Share Budget'!$L689='Split CS budget (H)'!$L$1,'Cumulative Cost Share Budget'!A689,0)</f>
        <v>0</v>
      </c>
      <c r="B689" s="485">
        <f>IF('Cumulative Cost Share Budget'!L689='Split CS budget (H)'!$L$1,'Cumulative Cost Share Budget'!B689,0)</f>
        <v>0</v>
      </c>
      <c r="C689" s="9"/>
      <c r="D689" s="10"/>
      <c r="E689" s="235">
        <f>IF('Cumulative Cost Share Budget'!$L689='Split CS budget (H)'!$L$1,'Cumulative Cost Share Budget'!E689,0)</f>
        <v>0</v>
      </c>
      <c r="F689" s="235">
        <f>IF('Cumulative Cost Share Budget'!$L689='Split CS budget (H)'!$L$1,'Cumulative Cost Share Budget'!F689,0)</f>
        <v>0</v>
      </c>
      <c r="G689" s="235">
        <f>IF('Cumulative Cost Share Budget'!$L689='Split CS budget (H)'!$L$1,'Cumulative Cost Share Budget'!G689,0)</f>
        <v>0</v>
      </c>
      <c r="H689" s="235">
        <f>IF('Cumulative Cost Share Budget'!$L689='Split CS budget (H)'!$L$1,'Cumulative Cost Share Budget'!H689,0)</f>
        <v>0</v>
      </c>
      <c r="I689" s="235">
        <f>IF('Cumulative Cost Share Budget'!$L689='Split CS budget (H)'!$L$1,'Cumulative Cost Share Budget'!I689,0)</f>
        <v>0</v>
      </c>
      <c r="J689" s="158">
        <f t="shared" si="354"/>
        <v>0</v>
      </c>
    </row>
    <row r="690" spans="1:20">
      <c r="A690" s="79"/>
      <c r="B690" s="749" t="s">
        <v>37</v>
      </c>
      <c r="C690" s="749"/>
      <c r="D690" s="749"/>
      <c r="E690" s="159">
        <f t="shared" ref="E690:J690" si="355">SUM(E676:E689)</f>
        <v>0</v>
      </c>
      <c r="F690" s="159">
        <f t="shared" si="355"/>
        <v>0</v>
      </c>
      <c r="G690" s="159">
        <f t="shared" si="355"/>
        <v>0</v>
      </c>
      <c r="H690" s="159">
        <f t="shared" si="355"/>
        <v>0</v>
      </c>
      <c r="I690" s="159">
        <f t="shared" si="355"/>
        <v>0</v>
      </c>
      <c r="J690" s="160">
        <f t="shared" si="355"/>
        <v>0</v>
      </c>
      <c r="L690" s="23"/>
      <c r="M690" s="725"/>
      <c r="N690" s="726"/>
      <c r="O690" s="726"/>
      <c r="P690" s="727"/>
      <c r="Q690" s="27"/>
      <c r="R690" s="27"/>
      <c r="S690" s="27"/>
      <c r="T690" s="27"/>
    </row>
    <row r="691" spans="1:20">
      <c r="A691" s="5"/>
      <c r="B691" s="9"/>
      <c r="E691" s="16"/>
      <c r="F691" s="16"/>
      <c r="G691" s="16"/>
      <c r="H691" s="16"/>
      <c r="I691" s="16"/>
      <c r="J691" s="25"/>
      <c r="K691" s="16"/>
      <c r="L691" s="2"/>
      <c r="M691" s="2"/>
      <c r="N691" s="2"/>
      <c r="O691" s="2"/>
      <c r="P691" s="2"/>
    </row>
    <row r="692" spans="1:20">
      <c r="A692" s="30" t="s">
        <v>335</v>
      </c>
      <c r="B692" s="364"/>
      <c r="G692" s="16"/>
      <c r="H692" s="16"/>
      <c r="I692" s="16"/>
      <c r="J692" s="25"/>
      <c r="K692" s="2"/>
      <c r="L692" s="16"/>
      <c r="M692" s="2"/>
      <c r="N692" s="2"/>
      <c r="O692" s="2"/>
      <c r="P692" s="2"/>
      <c r="Q692" s="2"/>
      <c r="R692" s="2"/>
    </row>
    <row r="693" spans="1:20">
      <c r="A693" s="494" t="s">
        <v>338</v>
      </c>
      <c r="B693" s="449"/>
      <c r="C693" s="449"/>
      <c r="E693" s="52"/>
      <c r="F693" s="52"/>
      <c r="G693" s="52"/>
      <c r="H693" s="52"/>
      <c r="I693" s="52"/>
      <c r="J693" s="158"/>
      <c r="K693" s="2"/>
      <c r="L693" s="23"/>
      <c r="M693" s="2"/>
      <c r="N693" s="2"/>
      <c r="O693" s="2"/>
      <c r="P693" s="2"/>
    </row>
    <row r="694" spans="1:20">
      <c r="A694" s="494"/>
      <c r="B694" s="493">
        <f>IF('Cumulative Cost Share Budget'!L694='Split CS budget (H)'!$L$1,'Cumulative Cost Share Budget'!B694,0)</f>
        <v>0</v>
      </c>
      <c r="C694" s="449"/>
      <c r="D694" s="545">
        <f>IF('Cumulative Cost Share Budget'!$L694='Split CS budget (H)'!$L$1,'Cumulative Cost Share Budget'!D694,0)</f>
        <v>0</v>
      </c>
      <c r="E694" s="235">
        <f>IF('Cumulative Cost Share Budget'!$L694='Split CS budget (H)'!$L$1,'Cumulative Cost Share Budget'!E694,0)</f>
        <v>0</v>
      </c>
      <c r="F694" s="235">
        <f>IF('Cumulative Cost Share Budget'!$L694='Split CS budget (H)'!$L$1,'Cumulative Cost Share Budget'!F694,0)</f>
        <v>0</v>
      </c>
      <c r="G694" s="235">
        <f>IF('Cumulative Cost Share Budget'!$L694='Split CS budget (H)'!$L$1,'Cumulative Cost Share Budget'!G694,0)</f>
        <v>0</v>
      </c>
      <c r="H694" s="235">
        <f>IF('Cumulative Cost Share Budget'!$L694='Split CS budget (H)'!$L$1,'Cumulative Cost Share Budget'!H694,0)</f>
        <v>0</v>
      </c>
      <c r="I694" s="235">
        <f>IF('Cumulative Cost Share Budget'!$L694='Split CS budget (H)'!$L$1,'Cumulative Cost Share Budget'!I694,0)</f>
        <v>0</v>
      </c>
      <c r="J694" s="158">
        <f t="shared" ref="J694:J696" si="356">SUM(E694:I694)</f>
        <v>0</v>
      </c>
      <c r="K694" s="2"/>
      <c r="L694" s="23"/>
      <c r="M694" s="2"/>
      <c r="N694" s="2"/>
      <c r="O694" s="2"/>
      <c r="P694" s="2"/>
    </row>
    <row r="695" spans="1:20">
      <c r="A695" s="486"/>
      <c r="B695" s="493">
        <f>IF('Cumulative Cost Share Budget'!L695='Split CS budget (H)'!$L$1,'Cumulative Cost Share Budget'!B695,0)</f>
        <v>0</v>
      </c>
      <c r="C695" s="449"/>
      <c r="D695" s="545">
        <f>IF('Cumulative Cost Share Budget'!$L695='Split CS budget (H)'!$L$1,'Cumulative Cost Share Budget'!D695,0)</f>
        <v>0</v>
      </c>
      <c r="E695" s="235">
        <f>IF('Cumulative Cost Share Budget'!$L695='Split CS budget (H)'!$L$1,'Cumulative Cost Share Budget'!E695,0)</f>
        <v>0</v>
      </c>
      <c r="F695" s="235">
        <f>IF('Cumulative Cost Share Budget'!$L695='Split CS budget (H)'!$L$1,'Cumulative Cost Share Budget'!F695,0)</f>
        <v>0</v>
      </c>
      <c r="G695" s="235">
        <f>IF('Cumulative Cost Share Budget'!$L695='Split CS budget (H)'!$L$1,'Cumulative Cost Share Budget'!G695,0)</f>
        <v>0</v>
      </c>
      <c r="H695" s="235">
        <f>IF('Cumulative Cost Share Budget'!$L695='Split CS budget (H)'!$L$1,'Cumulative Cost Share Budget'!H695,0)</f>
        <v>0</v>
      </c>
      <c r="I695" s="235">
        <f>IF('Cumulative Cost Share Budget'!$L695='Split CS budget (H)'!$L$1,'Cumulative Cost Share Budget'!I695,0)</f>
        <v>0</v>
      </c>
      <c r="J695" s="158">
        <f t="shared" si="356"/>
        <v>0</v>
      </c>
      <c r="K695" s="2"/>
      <c r="L695" s="23"/>
      <c r="M695" s="2"/>
      <c r="N695" s="2"/>
      <c r="O695" s="2"/>
      <c r="P695" s="2"/>
    </row>
    <row r="696" spans="1:20">
      <c r="A696" s="486"/>
      <c r="B696" s="493">
        <f>IF('Cumulative Cost Share Budget'!L696='Split CS budget (H)'!$L$1,'Cumulative Cost Share Budget'!B696,0)</f>
        <v>0</v>
      </c>
      <c r="C696" s="449"/>
      <c r="D696" s="545">
        <f>IF('Cumulative Cost Share Budget'!$L696='Split CS budget (H)'!$L$1,'Cumulative Cost Share Budget'!D696,0)</f>
        <v>0</v>
      </c>
      <c r="E696" s="235">
        <f>IF('Cumulative Cost Share Budget'!$L696='Split CS budget (H)'!$L$1,'Cumulative Cost Share Budget'!E696,0)</f>
        <v>0</v>
      </c>
      <c r="F696" s="235">
        <f>IF('Cumulative Cost Share Budget'!$L696='Split CS budget (H)'!$L$1,'Cumulative Cost Share Budget'!F696,0)</f>
        <v>0</v>
      </c>
      <c r="G696" s="235">
        <f>IF('Cumulative Cost Share Budget'!$L696='Split CS budget (H)'!$L$1,'Cumulative Cost Share Budget'!G696,0)</f>
        <v>0</v>
      </c>
      <c r="H696" s="235">
        <f>IF('Cumulative Cost Share Budget'!$L696='Split CS budget (H)'!$L$1,'Cumulative Cost Share Budget'!H696,0)</f>
        <v>0</v>
      </c>
      <c r="I696" s="235">
        <f>IF('Cumulative Cost Share Budget'!$L696='Split CS budget (H)'!$L$1,'Cumulative Cost Share Budget'!I696,0)</f>
        <v>0</v>
      </c>
      <c r="J696" s="158">
        <f t="shared" si="356"/>
        <v>0</v>
      </c>
      <c r="K696" s="2"/>
      <c r="L696" s="23"/>
      <c r="M696" s="65"/>
      <c r="N696" s="65"/>
      <c r="O696" s="65"/>
      <c r="P696" s="65"/>
      <c r="Q696" s="65"/>
      <c r="R696" s="65"/>
    </row>
    <row r="697" spans="1:20">
      <c r="A697" s="494" t="s">
        <v>314</v>
      </c>
      <c r="B697" s="486"/>
      <c r="C697" s="449"/>
      <c r="E697" s="52"/>
      <c r="F697" s="52"/>
      <c r="G697" s="52"/>
      <c r="H697" s="52"/>
      <c r="I697" s="52"/>
      <c r="J697" s="158"/>
      <c r="K697" s="2"/>
      <c r="L697" s="23"/>
      <c r="M697" s="2"/>
      <c r="N697" s="2"/>
      <c r="O697" s="2"/>
      <c r="P697" s="2"/>
    </row>
    <row r="698" spans="1:20">
      <c r="A698" s="495"/>
      <c r="B698" s="493">
        <f>IF('Cumulative Cost Share Budget'!L698='Split CS budget (H)'!$L$1,'Cumulative Cost Share Budget'!B698,0)</f>
        <v>0</v>
      </c>
      <c r="C698" s="493">
        <f>IF('Cumulative Cost Share Budget'!M698='Split CS budget (H)'!$L$1,'Cumulative Cost Share Budget'!C698,0)</f>
        <v>0</v>
      </c>
      <c r="D698" s="545">
        <f>IF('Cumulative Cost Share Budget'!$L698='Split CS budget (H)'!$L$1,'Cumulative Cost Share Budget'!D698,0)</f>
        <v>0</v>
      </c>
      <c r="E698" s="235">
        <f>IF('Cumulative Cost Share Budget'!$L698='Split CS budget (H)'!$L$1,'Cumulative Cost Share Budget'!E698,0)</f>
        <v>0</v>
      </c>
      <c r="F698" s="235">
        <f>IF('Cumulative Cost Share Budget'!$L698='Split CS budget (H)'!$L$1,'Cumulative Cost Share Budget'!F698,0)</f>
        <v>0</v>
      </c>
      <c r="G698" s="235">
        <f>IF('Cumulative Cost Share Budget'!$L698='Split CS budget (H)'!$L$1,'Cumulative Cost Share Budget'!G698,0)</f>
        <v>0</v>
      </c>
      <c r="H698" s="235">
        <f>IF('Cumulative Cost Share Budget'!$L698='Split CS budget (H)'!$L$1,'Cumulative Cost Share Budget'!H698,0)</f>
        <v>0</v>
      </c>
      <c r="I698" s="235">
        <f>IF('Cumulative Cost Share Budget'!$L698='Split CS budget (H)'!$L$1,'Cumulative Cost Share Budget'!I698,0)</f>
        <v>0</v>
      </c>
      <c r="J698" s="158">
        <f t="shared" ref="J698:J700" si="357">SUM(E698:I698)</f>
        <v>0</v>
      </c>
      <c r="K698" s="2"/>
      <c r="L698" s="23"/>
      <c r="M698" s="2"/>
      <c r="N698" s="2"/>
      <c r="O698" s="2"/>
      <c r="P698" s="2"/>
    </row>
    <row r="699" spans="1:20">
      <c r="A699" s="495"/>
      <c r="B699" s="493">
        <f>IF('Cumulative Cost Share Budget'!L699='Split CS budget (H)'!$L$1,'Cumulative Cost Share Budget'!B699,0)</f>
        <v>0</v>
      </c>
      <c r="C699" s="493">
        <f>IF('Cumulative Cost Share Budget'!M699='Split CS budget (H)'!$L$1,'Cumulative Cost Share Budget'!C699,0)</f>
        <v>0</v>
      </c>
      <c r="D699" s="545">
        <f>IF('Cumulative Cost Share Budget'!$L699='Split CS budget (H)'!$L$1,'Cumulative Cost Share Budget'!D699,0)</f>
        <v>0</v>
      </c>
      <c r="E699" s="235">
        <f>IF('Cumulative Cost Share Budget'!$L699='Split CS budget (H)'!$L$1,'Cumulative Cost Share Budget'!E699,0)</f>
        <v>0</v>
      </c>
      <c r="F699" s="235">
        <f>IF('Cumulative Cost Share Budget'!$L699='Split CS budget (H)'!$L$1,'Cumulative Cost Share Budget'!F699,0)</f>
        <v>0</v>
      </c>
      <c r="G699" s="235">
        <f>IF('Cumulative Cost Share Budget'!$L699='Split CS budget (H)'!$L$1,'Cumulative Cost Share Budget'!G699,0)</f>
        <v>0</v>
      </c>
      <c r="H699" s="235">
        <f>IF('Cumulative Cost Share Budget'!$L699='Split CS budget (H)'!$L$1,'Cumulative Cost Share Budget'!H699,0)</f>
        <v>0</v>
      </c>
      <c r="I699" s="235">
        <f>IF('Cumulative Cost Share Budget'!$L699='Split CS budget (H)'!$L$1,'Cumulative Cost Share Budget'!I699,0)</f>
        <v>0</v>
      </c>
      <c r="J699" s="158">
        <f t="shared" si="357"/>
        <v>0</v>
      </c>
      <c r="K699" s="2"/>
      <c r="L699" s="23"/>
      <c r="M699" s="2"/>
      <c r="N699" s="2"/>
      <c r="O699" s="2"/>
      <c r="P699" s="2"/>
    </row>
    <row r="700" spans="1:20">
      <c r="A700" s="495"/>
      <c r="B700" s="493">
        <f>IF('Cumulative Cost Share Budget'!L700='Split CS budget (H)'!$L$1,'Cumulative Cost Share Budget'!B700,0)</f>
        <v>0</v>
      </c>
      <c r="C700" s="493">
        <f>IF('Cumulative Cost Share Budget'!M700='Split CS budget (H)'!$L$1,'Cumulative Cost Share Budget'!C700,0)</f>
        <v>0</v>
      </c>
      <c r="D700" s="545">
        <f>IF('Cumulative Cost Share Budget'!$L700='Split CS budget (H)'!$L$1,'Cumulative Cost Share Budget'!D700,0)</f>
        <v>0</v>
      </c>
      <c r="E700" s="235">
        <f>IF('Cumulative Cost Share Budget'!$L700='Split CS budget (H)'!$L$1,'Cumulative Cost Share Budget'!E700,0)</f>
        <v>0</v>
      </c>
      <c r="F700" s="235">
        <f>IF('Cumulative Cost Share Budget'!$L700='Split CS budget (H)'!$L$1,'Cumulative Cost Share Budget'!F700,0)</f>
        <v>0</v>
      </c>
      <c r="G700" s="235">
        <f>IF('Cumulative Cost Share Budget'!$L700='Split CS budget (H)'!$L$1,'Cumulative Cost Share Budget'!G700,0)</f>
        <v>0</v>
      </c>
      <c r="H700" s="235">
        <f>IF('Cumulative Cost Share Budget'!$L700='Split CS budget (H)'!$L$1,'Cumulative Cost Share Budget'!H700,0)</f>
        <v>0</v>
      </c>
      <c r="I700" s="235">
        <f>IF('Cumulative Cost Share Budget'!$L700='Split CS budget (H)'!$L$1,'Cumulative Cost Share Budget'!I700,0)</f>
        <v>0</v>
      </c>
      <c r="J700" s="158">
        <f t="shared" si="357"/>
        <v>0</v>
      </c>
      <c r="K700" s="2"/>
      <c r="L700" s="23"/>
      <c r="M700" s="2"/>
      <c r="N700" s="2"/>
      <c r="O700" s="2"/>
      <c r="P700" s="2"/>
    </row>
    <row r="701" spans="1:20">
      <c r="A701" s="494" t="s">
        <v>322</v>
      </c>
      <c r="B701" s="449"/>
      <c r="C701" s="449"/>
      <c r="E701" s="52"/>
      <c r="F701" s="52"/>
      <c r="G701" s="52"/>
      <c r="H701" s="52"/>
      <c r="I701" s="52"/>
      <c r="J701" s="158"/>
      <c r="K701" s="2"/>
      <c r="L701" s="23"/>
      <c r="M701" s="2"/>
      <c r="N701" s="2"/>
      <c r="O701" s="2"/>
      <c r="P701" s="2"/>
    </row>
    <row r="702" spans="1:20">
      <c r="A702" s="486"/>
      <c r="B702" s="493">
        <f>IF('Cumulative Cost Share Budget'!L702='Split CS budget (H)'!$L$1,'Cumulative Cost Share Budget'!B702,0)</f>
        <v>0</v>
      </c>
      <c r="C702" s="449"/>
      <c r="D702" s="545">
        <f>IF('Cumulative Cost Share Budget'!$L702='Split CS budget (H)'!$L$1,'Cumulative Cost Share Budget'!D702,0)</f>
        <v>0</v>
      </c>
      <c r="E702" s="235">
        <f>IF('Cumulative Cost Share Budget'!$L702='Split CS budget (H)'!$L$1,'Cumulative Cost Share Budget'!E702,0)</f>
        <v>0</v>
      </c>
      <c r="F702" s="235">
        <f>IF('Cumulative Cost Share Budget'!$L702='Split CS budget (H)'!$L$1,'Cumulative Cost Share Budget'!F702,0)</f>
        <v>0</v>
      </c>
      <c r="G702" s="235">
        <f>IF('Cumulative Cost Share Budget'!$L702='Split CS budget (H)'!$L$1,'Cumulative Cost Share Budget'!G702,0)</f>
        <v>0</v>
      </c>
      <c r="H702" s="235">
        <f>IF('Cumulative Cost Share Budget'!$L702='Split CS budget (H)'!$L$1,'Cumulative Cost Share Budget'!H702,0)</f>
        <v>0</v>
      </c>
      <c r="I702" s="235">
        <f>IF('Cumulative Cost Share Budget'!$L702='Split CS budget (H)'!$L$1,'Cumulative Cost Share Budget'!I702,0)</f>
        <v>0</v>
      </c>
      <c r="J702" s="158">
        <f>SUM(E702:I702)</f>
        <v>0</v>
      </c>
      <c r="K702" s="2"/>
      <c r="L702" s="23"/>
      <c r="M702" s="2"/>
      <c r="N702" s="2"/>
      <c r="O702" s="2"/>
      <c r="P702" s="2"/>
    </row>
    <row r="703" spans="1:20">
      <c r="A703" s="486"/>
      <c r="B703" s="493">
        <f>IF('Cumulative Cost Share Budget'!L703='Split CS budget (H)'!$L$1,'Cumulative Cost Share Budget'!B703,0)</f>
        <v>0</v>
      </c>
      <c r="C703" s="449"/>
      <c r="D703" s="545">
        <f>IF('Cumulative Cost Share Budget'!$L703='Split CS budget (H)'!$L$1,'Cumulative Cost Share Budget'!D703,0)</f>
        <v>0</v>
      </c>
      <c r="E703" s="235">
        <f>IF('Cumulative Cost Share Budget'!$L703='Split CS budget (H)'!$L$1,'Cumulative Cost Share Budget'!E703,0)</f>
        <v>0</v>
      </c>
      <c r="F703" s="235">
        <f>IF('Cumulative Cost Share Budget'!$L703='Split CS budget (H)'!$L$1,'Cumulative Cost Share Budget'!F703,0)</f>
        <v>0</v>
      </c>
      <c r="G703" s="235">
        <f>IF('Cumulative Cost Share Budget'!$L703='Split CS budget (H)'!$L$1,'Cumulative Cost Share Budget'!G703,0)</f>
        <v>0</v>
      </c>
      <c r="H703" s="235">
        <f>IF('Cumulative Cost Share Budget'!$L703='Split CS budget (H)'!$L$1,'Cumulative Cost Share Budget'!H703,0)</f>
        <v>0</v>
      </c>
      <c r="I703" s="235">
        <f>IF('Cumulative Cost Share Budget'!$L703='Split CS budget (H)'!$L$1,'Cumulative Cost Share Budget'!I703,0)</f>
        <v>0</v>
      </c>
      <c r="J703" s="158">
        <f>SUM(E703:I703)</f>
        <v>0</v>
      </c>
      <c r="K703" s="2"/>
      <c r="L703" s="23"/>
      <c r="M703" s="2"/>
      <c r="N703" s="2"/>
      <c r="O703" s="2"/>
      <c r="P703" s="2"/>
    </row>
    <row r="704" spans="1:20">
      <c r="A704" s="494" t="s">
        <v>47</v>
      </c>
      <c r="B704" s="449"/>
      <c r="C704" s="449"/>
      <c r="E704" s="52"/>
      <c r="F704" s="52"/>
      <c r="G704" s="52"/>
      <c r="H704" s="52"/>
      <c r="I704" s="52"/>
      <c r="J704" s="158"/>
      <c r="K704" s="2"/>
      <c r="L704" s="23"/>
      <c r="M704" s="2"/>
      <c r="N704" s="2"/>
      <c r="O704" s="2"/>
      <c r="P704" s="2"/>
    </row>
    <row r="705" spans="1:34">
      <c r="A705" s="494"/>
      <c r="B705" s="493">
        <f>IF('Cumulative Cost Share Budget'!L705='Split CS budget (H)'!$L$1,'Cumulative Cost Share Budget'!B705,0)</f>
        <v>0</v>
      </c>
      <c r="C705" s="449"/>
      <c r="D705" s="545">
        <f>IF('Cumulative Cost Share Budget'!$L705='Split CS budget (H)'!$L$1,'Cumulative Cost Share Budget'!D705,0)</f>
        <v>0</v>
      </c>
      <c r="E705" s="235">
        <f>IF('Cumulative Cost Share Budget'!$L705='Split CS budget (H)'!$L$1,'Cumulative Cost Share Budget'!E705,0)</f>
        <v>0</v>
      </c>
      <c r="F705" s="235">
        <f>IF('Cumulative Cost Share Budget'!$L705='Split CS budget (H)'!$L$1,'Cumulative Cost Share Budget'!F705,0)</f>
        <v>0</v>
      </c>
      <c r="G705" s="235">
        <f>IF('Cumulative Cost Share Budget'!$L705='Split CS budget (H)'!$L$1,'Cumulative Cost Share Budget'!G705,0)</f>
        <v>0</v>
      </c>
      <c r="H705" s="235">
        <f>IF('Cumulative Cost Share Budget'!$L705='Split CS budget (H)'!$L$1,'Cumulative Cost Share Budget'!H705,0)</f>
        <v>0</v>
      </c>
      <c r="I705" s="235">
        <f>IF('Cumulative Cost Share Budget'!$L705='Split CS budget (H)'!$L$1,'Cumulative Cost Share Budget'!I705,0)</f>
        <v>0</v>
      </c>
      <c r="J705" s="158">
        <f>SUM(E705:I705)</f>
        <v>0</v>
      </c>
      <c r="K705" s="2"/>
      <c r="L705" s="23"/>
      <c r="M705" s="2"/>
      <c r="N705" s="2"/>
      <c r="O705" s="2"/>
      <c r="P705" s="2"/>
    </row>
    <row r="706" spans="1:34">
      <c r="A706" s="486"/>
      <c r="B706" s="493">
        <f>IF('Cumulative Cost Share Budget'!L706='Split CS budget (H)'!$L$1,'Cumulative Cost Share Budget'!B706,0)</f>
        <v>0</v>
      </c>
      <c r="C706" s="449"/>
      <c r="D706" s="545">
        <f>IF('Cumulative Cost Share Budget'!$L706='Split CS budget (H)'!$L$1,'Cumulative Cost Share Budget'!D706,0)</f>
        <v>0</v>
      </c>
      <c r="E706" s="235">
        <f>IF('Cumulative Cost Share Budget'!$L706='Split CS budget (H)'!$L$1,'Cumulative Cost Share Budget'!E706,0)</f>
        <v>0</v>
      </c>
      <c r="F706" s="235">
        <f>IF('Cumulative Cost Share Budget'!$L706='Split CS budget (H)'!$L$1,'Cumulative Cost Share Budget'!F706,0)</f>
        <v>0</v>
      </c>
      <c r="G706" s="235">
        <f>IF('Cumulative Cost Share Budget'!$L706='Split CS budget (H)'!$L$1,'Cumulative Cost Share Budget'!G706,0)</f>
        <v>0</v>
      </c>
      <c r="H706" s="235">
        <f>IF('Cumulative Cost Share Budget'!$L706='Split CS budget (H)'!$L$1,'Cumulative Cost Share Budget'!H706,0)</f>
        <v>0</v>
      </c>
      <c r="I706" s="235">
        <f>IF('Cumulative Cost Share Budget'!$L706='Split CS budget (H)'!$L$1,'Cumulative Cost Share Budget'!I706,0)</f>
        <v>0</v>
      </c>
      <c r="J706" s="158">
        <f>SUM(E706:I706)</f>
        <v>0</v>
      </c>
      <c r="K706" s="2"/>
      <c r="L706" s="23"/>
      <c r="M706" s="2"/>
      <c r="N706" s="2"/>
      <c r="O706" s="2"/>
      <c r="P706" s="2"/>
    </row>
    <row r="707" spans="1:34" ht="15">
      <c r="A707" s="486"/>
      <c r="B707" s="493">
        <f>IF('Cumulative Cost Share Budget'!L707='Split CS budget (H)'!$L$1,'Cumulative Cost Share Budget'!B707,0)</f>
        <v>0</v>
      </c>
      <c r="C707" s="449"/>
      <c r="D707" s="545">
        <f>IF('Cumulative Cost Share Budget'!$L707='Split CS budget (H)'!$L$1,'Cumulative Cost Share Budget'!D707,0)</f>
        <v>0</v>
      </c>
      <c r="E707" s="235">
        <f>IF('Cumulative Cost Share Budget'!$L707='Split CS budget (H)'!$L$1,'Cumulative Cost Share Budget'!E707,0)</f>
        <v>0</v>
      </c>
      <c r="F707" s="235">
        <f>IF('Cumulative Cost Share Budget'!$L707='Split CS budget (H)'!$L$1,'Cumulative Cost Share Budget'!F707,0)</f>
        <v>0</v>
      </c>
      <c r="G707" s="235">
        <f>IF('Cumulative Cost Share Budget'!$L707='Split CS budget (H)'!$L$1,'Cumulative Cost Share Budget'!G707,0)</f>
        <v>0</v>
      </c>
      <c r="H707" s="235">
        <f>IF('Cumulative Cost Share Budget'!$L707='Split CS budget (H)'!$L$1,'Cumulative Cost Share Budget'!H707,0)</f>
        <v>0</v>
      </c>
      <c r="I707" s="235">
        <f>IF('Cumulative Cost Share Budget'!$L707='Split CS budget (H)'!$L$1,'Cumulative Cost Share Budget'!I707,0)</f>
        <v>0</v>
      </c>
      <c r="J707" s="158">
        <f>SUM(E707:I707)</f>
        <v>0</v>
      </c>
      <c r="K707" s="2"/>
      <c r="L707" s="23"/>
      <c r="M707" s="2"/>
      <c r="N707" s="2"/>
      <c r="O707" s="2"/>
      <c r="P707" s="2"/>
      <c r="AA707" s="85"/>
      <c r="AB707" s="85"/>
      <c r="AC707" s="85"/>
      <c r="AD707" s="85"/>
      <c r="AE707" s="85"/>
      <c r="AF707" s="85"/>
      <c r="AG707" s="85"/>
    </row>
    <row r="708" spans="1:34">
      <c r="A708" s="494"/>
      <c r="B708" s="493">
        <f>IF('Cumulative Cost Share Budget'!L708='Split CS budget (H)'!$L$1,'Cumulative Cost Share Budget'!B708,0)</f>
        <v>0</v>
      </c>
      <c r="C708" s="449"/>
      <c r="D708" s="545">
        <f>IF('Cumulative Cost Share Budget'!$L708='Split CS budget (H)'!$L$1,'Cumulative Cost Share Budget'!D708,0)</f>
        <v>0</v>
      </c>
      <c r="E708" s="235">
        <f>IF('Cumulative Cost Share Budget'!$L708='Split CS budget (H)'!$L$1,'Cumulative Cost Share Budget'!E708,0)</f>
        <v>0</v>
      </c>
      <c r="F708" s="235">
        <f>IF('Cumulative Cost Share Budget'!$L708='Split CS budget (H)'!$L$1,'Cumulative Cost Share Budget'!F708,0)</f>
        <v>0</v>
      </c>
      <c r="G708" s="235">
        <f>IF('Cumulative Cost Share Budget'!$L708='Split CS budget (H)'!$L$1,'Cumulative Cost Share Budget'!G708,0)</f>
        <v>0</v>
      </c>
      <c r="H708" s="235">
        <f>IF('Cumulative Cost Share Budget'!$L708='Split CS budget (H)'!$L$1,'Cumulative Cost Share Budget'!H708,0)</f>
        <v>0</v>
      </c>
      <c r="I708" s="235">
        <f>IF('Cumulative Cost Share Budget'!$L708='Split CS budget (H)'!$L$1,'Cumulative Cost Share Budget'!I708,0)</f>
        <v>0</v>
      </c>
      <c r="J708" s="158">
        <f>SUM(E708:I708)</f>
        <v>0</v>
      </c>
      <c r="K708" s="2"/>
      <c r="L708" s="23"/>
      <c r="M708" s="2"/>
      <c r="N708" s="2"/>
      <c r="O708" s="2"/>
      <c r="P708" s="2"/>
    </row>
    <row r="709" spans="1:34">
      <c r="A709" s="494"/>
      <c r="B709" s="485">
        <f>IF('Cumulative Cost Share Budget'!L709='Split CS budget (H)'!$L$1,'Cumulative Cost Share Budget'!B709,0)</f>
        <v>0</v>
      </c>
      <c r="C709" s="449"/>
      <c r="D709" s="545">
        <f>IF('Cumulative Cost Share Budget'!$L709='Split CS budget (H)'!$L$1,'Cumulative Cost Share Budget'!D709,0)</f>
        <v>0</v>
      </c>
      <c r="E709" s="235">
        <f>IF('Cumulative Cost Share Budget'!$L709='Split CS budget (H)'!$L$1,'Cumulative Cost Share Budget'!E709,0)</f>
        <v>0</v>
      </c>
      <c r="F709" s="235">
        <f>IF('Cumulative Cost Share Budget'!$L709='Split CS budget (H)'!$L$1,'Cumulative Cost Share Budget'!F709,0)</f>
        <v>0</v>
      </c>
      <c r="G709" s="235">
        <f>IF('Cumulative Cost Share Budget'!$L709='Split CS budget (H)'!$L$1,'Cumulative Cost Share Budget'!G709,0)</f>
        <v>0</v>
      </c>
      <c r="H709" s="235">
        <f>IF('Cumulative Cost Share Budget'!$L709='Split CS budget (H)'!$L$1,'Cumulative Cost Share Budget'!H709,0)</f>
        <v>0</v>
      </c>
      <c r="I709" s="235">
        <f>IF('Cumulative Cost Share Budget'!$L709='Split CS budget (H)'!$L$1,'Cumulative Cost Share Budget'!I709,0)</f>
        <v>0</v>
      </c>
      <c r="J709" s="158">
        <f t="shared" ref="J709" si="358">SUM(E709:I709)</f>
        <v>0</v>
      </c>
      <c r="K709" s="2"/>
      <c r="L709" s="23"/>
      <c r="M709" s="2"/>
      <c r="N709" s="2"/>
      <c r="O709" s="2"/>
      <c r="P709" s="2"/>
    </row>
    <row r="710" spans="1:34" ht="15">
      <c r="A710" s="86"/>
      <c r="B710" s="749" t="s">
        <v>337</v>
      </c>
      <c r="C710" s="749"/>
      <c r="D710" s="749"/>
      <c r="E710" s="159">
        <f t="shared" ref="E710:J710" si="359">SUM(E693:E696)</f>
        <v>0</v>
      </c>
      <c r="F710" s="159">
        <f t="shared" si="359"/>
        <v>0</v>
      </c>
      <c r="G710" s="159">
        <f t="shared" si="359"/>
        <v>0</v>
      </c>
      <c r="H710" s="159">
        <f t="shared" si="359"/>
        <v>0</v>
      </c>
      <c r="I710" s="159">
        <f t="shared" si="359"/>
        <v>0</v>
      </c>
      <c r="J710" s="160">
        <f t="shared" si="359"/>
        <v>0</v>
      </c>
      <c r="K710" s="29"/>
      <c r="L710" s="2"/>
      <c r="M710" s="65"/>
      <c r="N710" s="65"/>
      <c r="O710" s="65"/>
      <c r="P710" s="65"/>
      <c r="Q710" s="65"/>
      <c r="R710" s="65"/>
      <c r="S710" s="65"/>
      <c r="AH710" s="85"/>
    </row>
    <row r="711" spans="1:34">
      <c r="A711" s="27"/>
      <c r="B711" s="28"/>
      <c r="C711" s="28"/>
      <c r="D711" s="28"/>
      <c r="E711" s="28"/>
      <c r="F711" s="28"/>
      <c r="G711" s="29"/>
      <c r="H711" s="29"/>
      <c r="I711" s="29"/>
      <c r="J711" s="75"/>
    </row>
    <row r="712" spans="1:34" ht="13.8">
      <c r="A712" s="30" t="s">
        <v>76</v>
      </c>
      <c r="B712" s="486"/>
      <c r="C712" s="496"/>
      <c r="D712" s="486"/>
      <c r="F712"/>
      <c r="J712" s="32"/>
    </row>
    <row r="713" spans="1:34">
      <c r="A713" s="28"/>
      <c r="B713" s="550">
        <f>IF('Cumulative Cost Share Budget'!L713='Split CS budget (H)'!$L$1,'Cumulative Cost Share Budget'!B713,0)</f>
        <v>0</v>
      </c>
      <c r="C713" s="449"/>
      <c r="D713" s="545">
        <f>IF('Cumulative Cost Share Budget'!$L713='Split CS budget (H)'!$L$1,'Cumulative Cost Share Budget'!D713,0)</f>
        <v>0</v>
      </c>
      <c r="E713" s="235">
        <f>IF('Cumulative Cost Share Budget'!$L713='Split CS budget (H)'!$L$1,'Cumulative Cost Share Budget'!E713,0)</f>
        <v>0</v>
      </c>
      <c r="F713" s="235">
        <f>IF('Cumulative Cost Share Budget'!$L713='Split CS budget (H)'!$L$1,'Cumulative Cost Share Budget'!F713,0)</f>
        <v>0</v>
      </c>
      <c r="G713" s="235">
        <f>IF('Cumulative Cost Share Budget'!$L713='Split CS budget (H)'!$L$1,'Cumulative Cost Share Budget'!G713,0)</f>
        <v>0</v>
      </c>
      <c r="H713" s="235">
        <f>IF('Cumulative Cost Share Budget'!$L713='Split CS budget (H)'!$L$1,'Cumulative Cost Share Budget'!H713,0)</f>
        <v>0</v>
      </c>
      <c r="I713" s="235">
        <f>IF('Cumulative Cost Share Budget'!$L713='Split CS budget (H)'!$L$1,'Cumulative Cost Share Budget'!I713,0)</f>
        <v>0</v>
      </c>
      <c r="J713" s="158">
        <f>SUM(E713:I713)</f>
        <v>0</v>
      </c>
      <c r="M713" s="808" t="s">
        <v>175</v>
      </c>
      <c r="N713" s="808"/>
      <c r="O713" s="808"/>
      <c r="P713" s="808"/>
    </row>
    <row r="714" spans="1:34">
      <c r="A714" s="315"/>
      <c r="B714" s="550">
        <f>IF('Cumulative Cost Share Budget'!L714='Split CS budget (H)'!$L$1,'Cumulative Cost Share Budget'!B714,0)</f>
        <v>0</v>
      </c>
      <c r="C714" s="449"/>
      <c r="D714" s="486"/>
      <c r="E714" s="235"/>
      <c r="F714" s="235"/>
      <c r="G714" s="235"/>
      <c r="H714" s="235"/>
      <c r="I714" s="235"/>
      <c r="J714" s="158"/>
      <c r="M714" s="66"/>
    </row>
    <row r="715" spans="1:34">
      <c r="A715" s="28"/>
      <c r="B715" s="495"/>
      <c r="C715" s="493">
        <f>IF('Cumulative Cost Share Budget'!L715='Split CS budget (H)'!$L$1,'Cumulative Cost Share Budget'!C715,0)</f>
        <v>0</v>
      </c>
      <c r="D715" s="545">
        <f>IF('Cumulative Cost Share Budget'!$L715='Split CS budget (H)'!$L$1,'Cumulative Cost Share Budget'!D715,0)</f>
        <v>0</v>
      </c>
      <c r="E715" s="235">
        <f>IF('Cumulative Cost Share Budget'!$L715='Split CS budget (H)'!$L$1,'Cumulative Cost Share Budget'!E715,0)</f>
        <v>0</v>
      </c>
      <c r="F715" s="235">
        <f>IF('Cumulative Cost Share Budget'!$L715='Split CS budget (H)'!$L$1,'Cumulative Cost Share Budget'!F715,0)</f>
        <v>0</v>
      </c>
      <c r="G715" s="235">
        <f>IF('Cumulative Cost Share Budget'!$L715='Split CS budget (H)'!$L$1,'Cumulative Cost Share Budget'!G715,0)</f>
        <v>0</v>
      </c>
      <c r="H715" s="235">
        <f>IF('Cumulative Cost Share Budget'!$L715='Split CS budget (H)'!$L$1,'Cumulative Cost Share Budget'!H715,0)</f>
        <v>0</v>
      </c>
      <c r="I715" s="235">
        <f>IF('Cumulative Cost Share Budget'!$L715='Split CS budget (H)'!$L$1,'Cumulative Cost Share Budget'!I715,0)</f>
        <v>0</v>
      </c>
      <c r="J715" s="158">
        <f t="shared" ref="J715:J725" si="360">SUM(E715:I715)</f>
        <v>0</v>
      </c>
      <c r="M715" s="66"/>
    </row>
    <row r="716" spans="1:34">
      <c r="A716" s="28"/>
      <c r="B716" s="495"/>
      <c r="C716" s="493">
        <f>IF('Cumulative Cost Share Budget'!L716='Split CS budget (H)'!$L$1,'Cumulative Cost Share Budget'!C716,0)</f>
        <v>0</v>
      </c>
      <c r="D716" s="545">
        <f>IF('Cumulative Cost Share Budget'!$L716='Split CS budget (H)'!$L$1,'Cumulative Cost Share Budget'!D716,0)</f>
        <v>0</v>
      </c>
      <c r="E716" s="235">
        <f>IF('Cumulative Cost Share Budget'!$L716='Split CS budget (H)'!$L$1,'Cumulative Cost Share Budget'!E716,0)</f>
        <v>0</v>
      </c>
      <c r="F716" s="235">
        <f>IF('Cumulative Cost Share Budget'!$L716='Split CS budget (H)'!$L$1,'Cumulative Cost Share Budget'!F716,0)</f>
        <v>0</v>
      </c>
      <c r="G716" s="235">
        <f>IF('Cumulative Cost Share Budget'!$L716='Split CS budget (H)'!$L$1,'Cumulative Cost Share Budget'!G716,0)</f>
        <v>0</v>
      </c>
      <c r="H716" s="235">
        <f>IF('Cumulative Cost Share Budget'!$L716='Split CS budget (H)'!$L$1,'Cumulative Cost Share Budget'!H716,0)</f>
        <v>0</v>
      </c>
      <c r="I716" s="235">
        <f>IF('Cumulative Cost Share Budget'!$L716='Split CS budget (H)'!$L$1,'Cumulative Cost Share Budget'!I716,0)</f>
        <v>0</v>
      </c>
      <c r="J716" s="158">
        <f t="shared" si="360"/>
        <v>0</v>
      </c>
      <c r="M716" s="66"/>
    </row>
    <row r="717" spans="1:34">
      <c r="A717" s="28"/>
      <c r="B717" s="495"/>
      <c r="C717" s="493">
        <f>IF('Cumulative Cost Share Budget'!L717='Split CS budget (H)'!$L$1,'Cumulative Cost Share Budget'!C717,0)</f>
        <v>0</v>
      </c>
      <c r="D717" s="545">
        <f>IF('Cumulative Cost Share Budget'!$L717='Split CS budget (H)'!$L$1,'Cumulative Cost Share Budget'!D717,0)</f>
        <v>0</v>
      </c>
      <c r="E717" s="235">
        <f>IF('Cumulative Cost Share Budget'!$L717='Split CS budget (H)'!$L$1,'Cumulative Cost Share Budget'!E717,0)</f>
        <v>0</v>
      </c>
      <c r="F717" s="235">
        <f>IF('Cumulative Cost Share Budget'!$L717='Split CS budget (H)'!$L$1,'Cumulative Cost Share Budget'!F717,0)</f>
        <v>0</v>
      </c>
      <c r="G717" s="235">
        <f>IF('Cumulative Cost Share Budget'!$L717='Split CS budget (H)'!$L$1,'Cumulative Cost Share Budget'!G717,0)</f>
        <v>0</v>
      </c>
      <c r="H717" s="235">
        <f>IF('Cumulative Cost Share Budget'!$L717='Split CS budget (H)'!$L$1,'Cumulative Cost Share Budget'!H717,0)</f>
        <v>0</v>
      </c>
      <c r="I717" s="235">
        <f>IF('Cumulative Cost Share Budget'!$L717='Split CS budget (H)'!$L$1,'Cumulative Cost Share Budget'!I717,0)</f>
        <v>0</v>
      </c>
      <c r="J717" s="158">
        <f t="shared" si="360"/>
        <v>0</v>
      </c>
      <c r="M717" s="66"/>
    </row>
    <row r="718" spans="1:34">
      <c r="A718" s="315"/>
      <c r="B718" s="550">
        <f>IF('Cumulative Cost Share Budget'!L718='Split CS budget (H)'!$L$1,'Cumulative Cost Share Budget'!B718,0)</f>
        <v>0</v>
      </c>
      <c r="C718" s="449"/>
      <c r="D718" s="486"/>
      <c r="E718" s="235"/>
      <c r="F718" s="235"/>
      <c r="G718" s="235"/>
      <c r="H718" s="235"/>
      <c r="I718" s="235"/>
      <c r="J718" s="158"/>
      <c r="M718" s="66"/>
    </row>
    <row r="719" spans="1:34">
      <c r="A719" s="28"/>
      <c r="B719" s="495"/>
      <c r="C719" s="493">
        <f>IF('Cumulative Cost Share Budget'!L719='Split CS budget (H)'!$L$1,'Cumulative Cost Share Budget'!C719,0)</f>
        <v>0</v>
      </c>
      <c r="D719" s="545">
        <f>IF('Cumulative Cost Share Budget'!$L719='Split CS budget (H)'!$L$1,'Cumulative Cost Share Budget'!D719,0)</f>
        <v>0</v>
      </c>
      <c r="E719" s="235">
        <f>IF('Cumulative Cost Share Budget'!$L719='Split CS budget (H)'!$L$1,'Cumulative Cost Share Budget'!E719,0)</f>
        <v>0</v>
      </c>
      <c r="F719" s="235">
        <f>IF('Cumulative Cost Share Budget'!$L719='Split CS budget (H)'!$L$1,'Cumulative Cost Share Budget'!F719,0)</f>
        <v>0</v>
      </c>
      <c r="G719" s="235">
        <f>IF('Cumulative Cost Share Budget'!$L719='Split CS budget (H)'!$L$1,'Cumulative Cost Share Budget'!G719,0)</f>
        <v>0</v>
      </c>
      <c r="H719" s="235">
        <f>IF('Cumulative Cost Share Budget'!$L719='Split CS budget (H)'!$L$1,'Cumulative Cost Share Budget'!H719,0)</f>
        <v>0</v>
      </c>
      <c r="I719" s="235">
        <f>IF('Cumulative Cost Share Budget'!$L719='Split CS budget (H)'!$L$1,'Cumulative Cost Share Budget'!I719,0)</f>
        <v>0</v>
      </c>
      <c r="J719" s="158">
        <f t="shared" si="360"/>
        <v>0</v>
      </c>
      <c r="M719" s="66"/>
    </row>
    <row r="720" spans="1:34">
      <c r="A720" s="28"/>
      <c r="B720" s="495"/>
      <c r="C720" s="493">
        <f>IF('Cumulative Cost Share Budget'!L720='Split CS budget (H)'!$L$1,'Cumulative Cost Share Budget'!C720,0)</f>
        <v>0</v>
      </c>
      <c r="D720" s="545">
        <f>IF('Cumulative Cost Share Budget'!$L720='Split CS budget (H)'!$L$1,'Cumulative Cost Share Budget'!D720,0)</f>
        <v>0</v>
      </c>
      <c r="E720" s="235">
        <f>IF('Cumulative Cost Share Budget'!$L720='Split CS budget (H)'!$L$1,'Cumulative Cost Share Budget'!E720,0)</f>
        <v>0</v>
      </c>
      <c r="F720" s="235">
        <f>IF('Cumulative Cost Share Budget'!$L720='Split CS budget (H)'!$L$1,'Cumulative Cost Share Budget'!F720,0)</f>
        <v>0</v>
      </c>
      <c r="G720" s="235">
        <f>IF('Cumulative Cost Share Budget'!$L720='Split CS budget (H)'!$L$1,'Cumulative Cost Share Budget'!G720,0)</f>
        <v>0</v>
      </c>
      <c r="H720" s="235">
        <f>IF('Cumulative Cost Share Budget'!$L720='Split CS budget (H)'!$L$1,'Cumulative Cost Share Budget'!H720,0)</f>
        <v>0</v>
      </c>
      <c r="I720" s="235">
        <f>IF('Cumulative Cost Share Budget'!$L720='Split CS budget (H)'!$L$1,'Cumulative Cost Share Budget'!I720,0)</f>
        <v>0</v>
      </c>
      <c r="J720" s="158">
        <f t="shared" si="360"/>
        <v>0</v>
      </c>
      <c r="M720" s="66"/>
    </row>
    <row r="721" spans="1:20">
      <c r="A721" s="28"/>
      <c r="B721" s="550">
        <f>IF('Cumulative Cost Share Budget'!L721='Split CS budget (H)'!$L$1,'Cumulative Cost Share Budget'!B721,0)</f>
        <v>0</v>
      </c>
      <c r="C721" s="449"/>
      <c r="D721" s="545">
        <f>IF('Cumulative Cost Share Budget'!$L721='Split CS budget (H)'!$L$1,'Cumulative Cost Share Budget'!D721,0)</f>
        <v>0</v>
      </c>
      <c r="E721" s="235">
        <f>IF('Cumulative Cost Share Budget'!$L721='Split CS budget (H)'!$L$1,'Cumulative Cost Share Budget'!E721,0)</f>
        <v>0</v>
      </c>
      <c r="F721" s="235">
        <f>IF('Cumulative Cost Share Budget'!$L721='Split CS budget (H)'!$L$1,'Cumulative Cost Share Budget'!F721,0)</f>
        <v>0</v>
      </c>
      <c r="G721" s="235">
        <f>IF('Cumulative Cost Share Budget'!$L721='Split CS budget (H)'!$L$1,'Cumulative Cost Share Budget'!G721,0)</f>
        <v>0</v>
      </c>
      <c r="H721" s="235">
        <f>IF('Cumulative Cost Share Budget'!$L721='Split CS budget (H)'!$L$1,'Cumulative Cost Share Budget'!H721,0)</f>
        <v>0</v>
      </c>
      <c r="I721" s="235">
        <f>IF('Cumulative Cost Share Budget'!$L721='Split CS budget (H)'!$L$1,'Cumulative Cost Share Budget'!I721,0)</f>
        <v>0</v>
      </c>
      <c r="J721" s="158">
        <f t="shared" si="360"/>
        <v>0</v>
      </c>
      <c r="M721" s="66"/>
    </row>
    <row r="722" spans="1:20">
      <c r="A722" s="28"/>
      <c r="B722" s="550">
        <f>IF('Cumulative Cost Share Budget'!L722='Split CS budget (H)'!$L$1,'Cumulative Cost Share Budget'!B722,0)</f>
        <v>0</v>
      </c>
      <c r="C722" s="449"/>
      <c r="D722" s="545">
        <f>IF('Cumulative Cost Share Budget'!$L722='Split CS budget (H)'!$L$1,'Cumulative Cost Share Budget'!D722,0)</f>
        <v>0</v>
      </c>
      <c r="E722" s="235">
        <f>IF('Cumulative Cost Share Budget'!$L722='Split CS budget (H)'!$L$1,'Cumulative Cost Share Budget'!E722,0)</f>
        <v>0</v>
      </c>
      <c r="F722" s="235">
        <f>IF('Cumulative Cost Share Budget'!$L722='Split CS budget (H)'!$L$1,'Cumulative Cost Share Budget'!F722,0)</f>
        <v>0</v>
      </c>
      <c r="G722" s="235">
        <f>IF('Cumulative Cost Share Budget'!$L722='Split CS budget (H)'!$L$1,'Cumulative Cost Share Budget'!G722,0)</f>
        <v>0</v>
      </c>
      <c r="H722" s="235">
        <f>IF('Cumulative Cost Share Budget'!$L722='Split CS budget (H)'!$L$1,'Cumulative Cost Share Budget'!H722,0)</f>
        <v>0</v>
      </c>
      <c r="I722" s="235">
        <f>IF('Cumulative Cost Share Budget'!$L722='Split CS budget (H)'!$L$1,'Cumulative Cost Share Budget'!I722,0)</f>
        <v>0</v>
      </c>
      <c r="J722" s="158">
        <f t="shared" si="360"/>
        <v>0</v>
      </c>
      <c r="M722" s="66"/>
    </row>
    <row r="723" spans="1:20">
      <c r="A723" s="28"/>
      <c r="B723" s="550">
        <f>IF('Cumulative Cost Share Budget'!L723='Split CS budget (H)'!$L$1,'Cumulative Cost Share Budget'!B723,0)</f>
        <v>0</v>
      </c>
      <c r="C723" s="449"/>
      <c r="D723" s="545">
        <f>IF('Cumulative Cost Share Budget'!$L723='Split CS budget (H)'!$L$1,'Cumulative Cost Share Budget'!D723,0)</f>
        <v>0</v>
      </c>
      <c r="E723" s="235">
        <f>IF('Cumulative Cost Share Budget'!$L723='Split CS budget (H)'!$L$1,'Cumulative Cost Share Budget'!E723,0)</f>
        <v>0</v>
      </c>
      <c r="F723" s="235">
        <f>IF('Cumulative Cost Share Budget'!$L723='Split CS budget (H)'!$L$1,'Cumulative Cost Share Budget'!F723,0)</f>
        <v>0</v>
      </c>
      <c r="G723" s="235">
        <f>IF('Cumulative Cost Share Budget'!$L723='Split CS budget (H)'!$L$1,'Cumulative Cost Share Budget'!G723,0)</f>
        <v>0</v>
      </c>
      <c r="H723" s="235">
        <f>IF('Cumulative Cost Share Budget'!$L723='Split CS budget (H)'!$L$1,'Cumulative Cost Share Budget'!H723,0)</f>
        <v>0</v>
      </c>
      <c r="I723" s="235">
        <f>IF('Cumulative Cost Share Budget'!$L723='Split CS budget (H)'!$L$1,'Cumulative Cost Share Budget'!I723,0)</f>
        <v>0</v>
      </c>
      <c r="J723" s="158">
        <f t="shared" si="360"/>
        <v>0</v>
      </c>
    </row>
    <row r="724" spans="1:20">
      <c r="A724" s="28"/>
      <c r="B724" s="550">
        <f>IF('Cumulative Cost Share Budget'!L724='Split CS budget (H)'!$L$1,'Cumulative Cost Share Budget'!B724,0)</f>
        <v>0</v>
      </c>
      <c r="C724" s="449"/>
      <c r="D724" s="545">
        <f>IF('Cumulative Cost Share Budget'!$L724='Split CS budget (H)'!$L$1,'Cumulative Cost Share Budget'!D724,0)</f>
        <v>0</v>
      </c>
      <c r="E724" s="235">
        <f>IF('Cumulative Cost Share Budget'!$L724='Split CS budget (H)'!$L$1,'Cumulative Cost Share Budget'!E724,0)</f>
        <v>0</v>
      </c>
      <c r="F724" s="235">
        <f>IF('Cumulative Cost Share Budget'!$L724='Split CS budget (H)'!$L$1,'Cumulative Cost Share Budget'!F724,0)</f>
        <v>0</v>
      </c>
      <c r="G724" s="235">
        <f>IF('Cumulative Cost Share Budget'!$L724='Split CS budget (H)'!$L$1,'Cumulative Cost Share Budget'!G724,0)</f>
        <v>0</v>
      </c>
      <c r="H724" s="235">
        <f>IF('Cumulative Cost Share Budget'!$L724='Split CS budget (H)'!$L$1,'Cumulative Cost Share Budget'!H724,0)</f>
        <v>0</v>
      </c>
      <c r="I724" s="235">
        <f>IF('Cumulative Cost Share Budget'!$L724='Split CS budget (H)'!$L$1,'Cumulative Cost Share Budget'!I724,0)</f>
        <v>0</v>
      </c>
      <c r="J724" s="158">
        <f t="shared" si="360"/>
        <v>0</v>
      </c>
      <c r="M724" s="2"/>
    </row>
    <row r="725" spans="1:20">
      <c r="A725" s="28"/>
      <c r="B725" s="550">
        <f>IF('Cumulative Cost Share Budget'!L725='Split CS budget (H)'!$L$1,'Cumulative Cost Share Budget'!B725,0)</f>
        <v>0</v>
      </c>
      <c r="C725" s="449"/>
      <c r="D725" s="545">
        <f>IF('Cumulative Cost Share Budget'!$L725='Split CS budget (H)'!$L$1,'Cumulative Cost Share Budget'!D725,0)</f>
        <v>0</v>
      </c>
      <c r="E725" s="235">
        <f>IF('Cumulative Cost Share Budget'!$L725='Split CS budget (H)'!$L$1,'Cumulative Cost Share Budget'!E725,0)</f>
        <v>0</v>
      </c>
      <c r="F725" s="235">
        <f>IF('Cumulative Cost Share Budget'!$L725='Split CS budget (H)'!$L$1,'Cumulative Cost Share Budget'!F725,0)</f>
        <v>0</v>
      </c>
      <c r="G725" s="235">
        <f>IF('Cumulative Cost Share Budget'!$L725='Split CS budget (H)'!$L$1,'Cumulative Cost Share Budget'!G725,0)</f>
        <v>0</v>
      </c>
      <c r="H725" s="235">
        <f>IF('Cumulative Cost Share Budget'!$L725='Split CS budget (H)'!$L$1,'Cumulative Cost Share Budget'!H725,0)</f>
        <v>0</v>
      </c>
      <c r="I725" s="235">
        <f>IF('Cumulative Cost Share Budget'!$L725='Split CS budget (H)'!$L$1,'Cumulative Cost Share Budget'!I725,0)</f>
        <v>0</v>
      </c>
      <c r="J725" s="158">
        <f t="shared" si="360"/>
        <v>0</v>
      </c>
    </row>
    <row r="726" spans="1:20">
      <c r="A726" s="28"/>
      <c r="B726" s="550">
        <f>IF('Cumulative Cost Share Budget'!L726='Split CS budget (H)'!$L$1,'Cumulative Cost Share Budget'!B726,0)</f>
        <v>0</v>
      </c>
      <c r="C726" s="449"/>
      <c r="D726" s="545">
        <f>IF('Cumulative Cost Share Budget'!$L726='Split CS budget (H)'!$L$1,'Cumulative Cost Share Budget'!D726,0)</f>
        <v>0</v>
      </c>
      <c r="E726" s="235">
        <f>IF('Cumulative Cost Share Budget'!$L726='Split CS budget (H)'!$L$1,'Cumulative Cost Share Budget'!E726,0)</f>
        <v>0</v>
      </c>
      <c r="F726" s="235">
        <f>IF('Cumulative Cost Share Budget'!$L726='Split CS budget (H)'!$L$1,'Cumulative Cost Share Budget'!F726,0)</f>
        <v>0</v>
      </c>
      <c r="G726" s="235">
        <f>IF('Cumulative Cost Share Budget'!$L726='Split CS budget (H)'!$L$1,'Cumulative Cost Share Budget'!G726,0)</f>
        <v>0</v>
      </c>
      <c r="H726" s="235">
        <f>IF('Cumulative Cost Share Budget'!$L726='Split CS budget (H)'!$L$1,'Cumulative Cost Share Budget'!H726,0)</f>
        <v>0</v>
      </c>
      <c r="I726" s="235">
        <f>IF('Cumulative Cost Share Budget'!$L726='Split CS budget (H)'!$L$1,'Cumulative Cost Share Budget'!I726,0)</f>
        <v>0</v>
      </c>
      <c r="J726" s="158">
        <f>SUM(E726:I726)</f>
        <v>0</v>
      </c>
      <c r="K726" s="2"/>
      <c r="L726" s="2"/>
      <c r="M726" s="401"/>
      <c r="N726" s="401"/>
      <c r="O726" s="401"/>
      <c r="P726" s="401"/>
      <c r="Q726" s="401"/>
      <c r="R726" s="401"/>
      <c r="S726" s="401"/>
    </row>
    <row r="727" spans="1:20">
      <c r="B727" s="14"/>
      <c r="D727" s="157" t="s">
        <v>180</v>
      </c>
      <c r="E727" s="118">
        <f>IF('Cumulative Cost Share Budget'!$L727='Split CS budget (H)'!$L$1,'Cumulative Cost Share Budget'!E727,0)</f>
        <v>0</v>
      </c>
      <c r="F727" s="118">
        <f>IF('Cumulative Cost Share Budget'!$L727='Split CS budget (H)'!$L$1,'Cumulative Cost Share Budget'!F727,0)</f>
        <v>0</v>
      </c>
      <c r="G727" s="118">
        <f>IF('Cumulative Cost Share Budget'!$L727='Split CS budget (H)'!$L$1,'Cumulative Cost Share Budget'!G727,0)</f>
        <v>0</v>
      </c>
      <c r="H727" s="118">
        <f>IF('Cumulative Cost Share Budget'!$L727='Split CS budget (H)'!$L$1,'Cumulative Cost Share Budget'!H727,0)</f>
        <v>0</v>
      </c>
      <c r="I727" s="118">
        <f>IF('Cumulative Cost Share Budget'!$L727='Split CS budget (H)'!$L$1,'Cumulative Cost Share Budget'!I727,0)</f>
        <v>0</v>
      </c>
      <c r="J727" s="109"/>
      <c r="K727" s="16"/>
      <c r="L727" s="16"/>
    </row>
    <row r="728" spans="1:20">
      <c r="A728" s="79"/>
      <c r="B728" s="757" t="s">
        <v>70</v>
      </c>
      <c r="C728" s="757"/>
      <c r="D728" s="757"/>
      <c r="E728" s="159">
        <f t="shared" ref="E728:J728" si="361">SUM(E713:E726)</f>
        <v>0</v>
      </c>
      <c r="F728" s="159">
        <f t="shared" si="361"/>
        <v>0</v>
      </c>
      <c r="G728" s="159">
        <f t="shared" si="361"/>
        <v>0</v>
      </c>
      <c r="H728" s="159">
        <f t="shared" si="361"/>
        <v>0</v>
      </c>
      <c r="I728" s="159">
        <f t="shared" si="361"/>
        <v>0</v>
      </c>
      <c r="J728" s="160">
        <f t="shared" si="361"/>
        <v>0</v>
      </c>
      <c r="K728" s="16"/>
      <c r="L728" s="16"/>
    </row>
    <row r="729" spans="1:20">
      <c r="A729" s="5"/>
      <c r="B729" s="9"/>
      <c r="E729" s="16"/>
      <c r="F729" s="16"/>
      <c r="G729" s="16"/>
      <c r="H729" s="16"/>
      <c r="I729" s="16"/>
      <c r="J729" s="25"/>
      <c r="K729" s="16"/>
      <c r="L729" s="16"/>
      <c r="M729" s="2"/>
      <c r="N729" s="2"/>
      <c r="O729" s="2"/>
      <c r="P729" s="2"/>
      <c r="Q729" s="2"/>
      <c r="R729" s="2"/>
    </row>
    <row r="730" spans="1:20">
      <c r="A730" s="30" t="s">
        <v>267</v>
      </c>
      <c r="G730" s="16"/>
      <c r="H730" s="16"/>
      <c r="I730" s="16"/>
      <c r="J730" s="25"/>
      <c r="K730" s="16"/>
      <c r="L730" s="16"/>
      <c r="M730" s="2"/>
      <c r="N730" s="2"/>
      <c r="O730" s="2"/>
      <c r="P730" s="2"/>
      <c r="Q730" s="2"/>
      <c r="R730" s="2"/>
    </row>
    <row r="731" spans="1:20">
      <c r="A731" s="68" t="s">
        <v>61</v>
      </c>
      <c r="B731" s="68" t="s">
        <v>417</v>
      </c>
      <c r="C731" s="68" t="s">
        <v>415</v>
      </c>
      <c r="D731" s="404"/>
      <c r="E731" s="809"/>
      <c r="F731" s="809"/>
      <c r="G731" s="809"/>
      <c r="H731" s="809"/>
      <c r="I731" s="809"/>
      <c r="J731" s="25"/>
      <c r="K731" s="16"/>
      <c r="L731" s="16"/>
    </row>
    <row r="732" spans="1:20">
      <c r="A732" s="480">
        <f>A475</f>
        <v>0</v>
      </c>
      <c r="B732" s="480">
        <f>B475</f>
        <v>0</v>
      </c>
      <c r="C732" s="480">
        <f>C475</f>
        <v>0</v>
      </c>
      <c r="D732" s="545">
        <f>IF('Cumulative Cost Share Budget'!$L732='Split CS budget (H)'!$L$1,'Cumulative Cost Share Budget'!D732,0)</f>
        <v>0</v>
      </c>
      <c r="E732" s="235">
        <f>IF('Cumulative Cost Share Budget'!$L732='Split CS budget (H)'!$L$1,'Cumulative Cost Share Budget'!E732,0)</f>
        <v>0</v>
      </c>
      <c r="F732" s="235">
        <f>IF('Cumulative Cost Share Budget'!$L732='Split CS budget (H)'!$L$1,'Cumulative Cost Share Budget'!F732,0)</f>
        <v>0</v>
      </c>
      <c r="G732" s="235">
        <f>IF('Cumulative Cost Share Budget'!$L732='Split CS budget (H)'!$L$1,'Cumulative Cost Share Budget'!G732,0)</f>
        <v>0</v>
      </c>
      <c r="H732" s="235">
        <f>IF('Cumulative Cost Share Budget'!$L732='Split CS budget (H)'!$L$1,'Cumulative Cost Share Budget'!H732,0)</f>
        <v>0</v>
      </c>
      <c r="I732" s="235">
        <f>IF('Cumulative Cost Share Budget'!$L732='Split CS budget (H)'!$L$1,'Cumulative Cost Share Budget'!I732,0)</f>
        <v>0</v>
      </c>
      <c r="J732" s="158">
        <f>SUM(E732:I732)</f>
        <v>0</v>
      </c>
      <c r="K732" s="16"/>
      <c r="L732" s="16"/>
      <c r="M732" s="274"/>
      <c r="N732" s="274"/>
      <c r="O732" s="274"/>
      <c r="P732" s="274"/>
      <c r="Q732" s="274"/>
      <c r="R732" s="274"/>
      <c r="S732" s="274"/>
      <c r="T732" s="274"/>
    </row>
    <row r="733" spans="1:20" hidden="1">
      <c r="A733" s="480">
        <f>A482</f>
        <v>0</v>
      </c>
      <c r="B733" s="480">
        <f>B482</f>
        <v>0</v>
      </c>
      <c r="C733" s="480">
        <f>C482</f>
        <v>0</v>
      </c>
      <c r="D733" s="545">
        <f>IF('Cumulative Cost Share Budget'!$L733='Split CS budget (H)'!$L$1,'Cumulative Cost Share Budget'!D733,0)</f>
        <v>0</v>
      </c>
      <c r="E733" s="235">
        <f>IF('Cumulative Cost Share Budget'!$L733='Split CS budget (H)'!$L$1,'Cumulative Cost Share Budget'!E733,0)</f>
        <v>0</v>
      </c>
      <c r="F733" s="235">
        <f>IF('Cumulative Cost Share Budget'!$L733='Split CS budget (H)'!$L$1,'Cumulative Cost Share Budget'!F733,0)</f>
        <v>0</v>
      </c>
      <c r="G733" s="235">
        <f>IF('Cumulative Cost Share Budget'!$L733='Split CS budget (H)'!$L$1,'Cumulative Cost Share Budget'!G733,0)</f>
        <v>0</v>
      </c>
      <c r="H733" s="235">
        <f>IF('Cumulative Cost Share Budget'!$L733='Split CS budget (H)'!$L$1,'Cumulative Cost Share Budget'!H733,0)</f>
        <v>0</v>
      </c>
      <c r="I733" s="235">
        <f>IF('Cumulative Cost Share Budget'!$L733='Split CS budget (H)'!$L$1,'Cumulative Cost Share Budget'!I733,0)</f>
        <v>0</v>
      </c>
      <c r="J733" s="158">
        <f>SUM(E733:I733)</f>
        <v>0</v>
      </c>
      <c r="K733" s="2"/>
      <c r="L733" s="2"/>
    </row>
    <row r="734" spans="1:20" hidden="1">
      <c r="A734" s="480">
        <f>A489</f>
        <v>0</v>
      </c>
      <c r="B734" s="480">
        <f>B489</f>
        <v>0</v>
      </c>
      <c r="C734" s="480">
        <f>C489</f>
        <v>0</v>
      </c>
      <c r="D734" s="545">
        <f>IF('Cumulative Cost Share Budget'!$L734='Split CS budget (H)'!$L$1,'Cumulative Cost Share Budget'!D734,0)</f>
        <v>0</v>
      </c>
      <c r="E734" s="235">
        <f>IF('Cumulative Cost Share Budget'!$L734='Split CS budget (H)'!$L$1,'Cumulative Cost Share Budget'!E734,0)</f>
        <v>0</v>
      </c>
      <c r="F734" s="235">
        <f>IF('Cumulative Cost Share Budget'!$L734='Split CS budget (H)'!$L$1,'Cumulative Cost Share Budget'!F734,0)</f>
        <v>0</v>
      </c>
      <c r="G734" s="235">
        <f>IF('Cumulative Cost Share Budget'!$L734='Split CS budget (H)'!$L$1,'Cumulative Cost Share Budget'!G734,0)</f>
        <v>0</v>
      </c>
      <c r="H734" s="235">
        <f>IF('Cumulative Cost Share Budget'!$L734='Split CS budget (H)'!$L$1,'Cumulative Cost Share Budget'!H734,0)</f>
        <v>0</v>
      </c>
      <c r="I734" s="235">
        <f>IF('Cumulative Cost Share Budget'!$L734='Split CS budget (H)'!$L$1,'Cumulative Cost Share Budget'!I734,0)</f>
        <v>0</v>
      </c>
      <c r="J734" s="158">
        <f>SUM(E734:I734)</f>
        <v>0</v>
      </c>
      <c r="K734" s="2"/>
      <c r="L734" s="2"/>
    </row>
    <row r="735" spans="1:20" hidden="1">
      <c r="A735" s="480">
        <f>A496</f>
        <v>0</v>
      </c>
      <c r="B735" s="480">
        <f>B496</f>
        <v>0</v>
      </c>
      <c r="C735" s="480">
        <f>C496</f>
        <v>0</v>
      </c>
      <c r="D735" s="545">
        <f>IF('Cumulative Cost Share Budget'!$L735='Split CS budget (H)'!$L$1,'Cumulative Cost Share Budget'!D735,0)</f>
        <v>0</v>
      </c>
      <c r="E735" s="235">
        <f>IF('Cumulative Cost Share Budget'!$L735='Split CS budget (H)'!$L$1,'Cumulative Cost Share Budget'!E735,0)</f>
        <v>0</v>
      </c>
      <c r="F735" s="235">
        <f>IF('Cumulative Cost Share Budget'!$L735='Split CS budget (H)'!$L$1,'Cumulative Cost Share Budget'!F735,0)</f>
        <v>0</v>
      </c>
      <c r="G735" s="235">
        <f>IF('Cumulative Cost Share Budget'!$L735='Split CS budget (H)'!$L$1,'Cumulative Cost Share Budget'!G735,0)</f>
        <v>0</v>
      </c>
      <c r="H735" s="235">
        <f>IF('Cumulative Cost Share Budget'!$L735='Split CS budget (H)'!$L$1,'Cumulative Cost Share Budget'!H735,0)</f>
        <v>0</v>
      </c>
      <c r="I735" s="235">
        <f>IF('Cumulative Cost Share Budget'!$L735='Split CS budget (H)'!$L$1,'Cumulative Cost Share Budget'!I735,0)</f>
        <v>0</v>
      </c>
      <c r="J735" s="158">
        <f>SUM(E735:I735)</f>
        <v>0</v>
      </c>
      <c r="K735" s="2"/>
      <c r="L735" s="2"/>
    </row>
    <row r="736" spans="1:20" hidden="1">
      <c r="A736" s="480">
        <f>A503</f>
        <v>0</v>
      </c>
      <c r="B736" s="480">
        <f>B503</f>
        <v>0</v>
      </c>
      <c r="C736" s="480">
        <f>C503</f>
        <v>0</v>
      </c>
      <c r="D736" s="545">
        <f>IF('Cumulative Cost Share Budget'!$L736='Split CS budget (H)'!$L$1,'Cumulative Cost Share Budget'!D736,0)</f>
        <v>0</v>
      </c>
      <c r="E736" s="235">
        <f>IF('Cumulative Cost Share Budget'!$L736='Split CS budget (H)'!$L$1,'Cumulative Cost Share Budget'!E736,0)</f>
        <v>0</v>
      </c>
      <c r="F736" s="235">
        <f>IF('Cumulative Cost Share Budget'!$L736='Split CS budget (H)'!$L$1,'Cumulative Cost Share Budget'!F736,0)</f>
        <v>0</v>
      </c>
      <c r="G736" s="235">
        <f>IF('Cumulative Cost Share Budget'!$L736='Split CS budget (H)'!$L$1,'Cumulative Cost Share Budget'!G736,0)</f>
        <v>0</v>
      </c>
      <c r="H736" s="235">
        <f>IF('Cumulative Cost Share Budget'!$L736='Split CS budget (H)'!$L$1,'Cumulative Cost Share Budget'!H736,0)</f>
        <v>0</v>
      </c>
      <c r="I736" s="235">
        <f>IF('Cumulative Cost Share Budget'!$L736='Split CS budget (H)'!$L$1,'Cumulative Cost Share Budget'!I736,0)</f>
        <v>0</v>
      </c>
      <c r="J736" s="158">
        <f>SUM(E736:I736)</f>
        <v>0</v>
      </c>
      <c r="K736" s="2"/>
      <c r="L736" s="2"/>
    </row>
    <row r="737" spans="1:45" hidden="1">
      <c r="A737" s="480">
        <f>A510</f>
        <v>0</v>
      </c>
      <c r="B737" s="480">
        <f>B510</f>
        <v>0</v>
      </c>
      <c r="C737" s="480">
        <f>C510</f>
        <v>0</v>
      </c>
      <c r="D737" s="545">
        <f>IF('Cumulative Cost Share Budget'!$L737='Split CS budget (H)'!$L$1,'Cumulative Cost Share Budget'!D737,0)</f>
        <v>0</v>
      </c>
      <c r="E737" s="235">
        <f>IF('Cumulative Cost Share Budget'!$L737='Split CS budget (H)'!$L$1,'Cumulative Cost Share Budget'!E737,0)</f>
        <v>0</v>
      </c>
      <c r="F737" s="235">
        <f>IF('Cumulative Cost Share Budget'!$L737='Split CS budget (H)'!$L$1,'Cumulative Cost Share Budget'!F737,0)</f>
        <v>0</v>
      </c>
      <c r="G737" s="235">
        <f>IF('Cumulative Cost Share Budget'!$L737='Split CS budget (H)'!$L$1,'Cumulative Cost Share Budget'!G737,0)</f>
        <v>0</v>
      </c>
      <c r="H737" s="235">
        <f>IF('Cumulative Cost Share Budget'!$L737='Split CS budget (H)'!$L$1,'Cumulative Cost Share Budget'!H737,0)</f>
        <v>0</v>
      </c>
      <c r="I737" s="235">
        <f>IF('Cumulative Cost Share Budget'!$L737='Split CS budget (H)'!$L$1,'Cumulative Cost Share Budget'!I737,0)</f>
        <v>0</v>
      </c>
      <c r="J737" s="158">
        <f t="shared" ref="J737:J741" si="362">SUM(E737:I737)</f>
        <v>0</v>
      </c>
      <c r="K737" s="2"/>
      <c r="L737" s="2"/>
    </row>
    <row r="738" spans="1:45" hidden="1">
      <c r="A738" s="480">
        <f>A517</f>
        <v>0</v>
      </c>
      <c r="B738" s="480">
        <f>B517</f>
        <v>0</v>
      </c>
      <c r="C738" s="480">
        <f>C517</f>
        <v>0</v>
      </c>
      <c r="D738" s="545">
        <f>IF('Cumulative Cost Share Budget'!$L738='Split CS budget (H)'!$L$1,'Cumulative Cost Share Budget'!D738,0)</f>
        <v>0</v>
      </c>
      <c r="E738" s="235">
        <f>IF('Cumulative Cost Share Budget'!$L738='Split CS budget (H)'!$L$1,'Cumulative Cost Share Budget'!E738,0)</f>
        <v>0</v>
      </c>
      <c r="F738" s="235">
        <f>IF('Cumulative Cost Share Budget'!$L738='Split CS budget (H)'!$L$1,'Cumulative Cost Share Budget'!F738,0)</f>
        <v>0</v>
      </c>
      <c r="G738" s="235">
        <f>IF('Cumulative Cost Share Budget'!$L738='Split CS budget (H)'!$L$1,'Cumulative Cost Share Budget'!G738,0)</f>
        <v>0</v>
      </c>
      <c r="H738" s="235">
        <f>IF('Cumulative Cost Share Budget'!$L738='Split CS budget (H)'!$L$1,'Cumulative Cost Share Budget'!H738,0)</f>
        <v>0</v>
      </c>
      <c r="I738" s="235">
        <f>IF('Cumulative Cost Share Budget'!$L738='Split CS budget (H)'!$L$1,'Cumulative Cost Share Budget'!I738,0)</f>
        <v>0</v>
      </c>
      <c r="J738" s="158">
        <f t="shared" si="362"/>
        <v>0</v>
      </c>
      <c r="K738" s="2"/>
      <c r="L738" s="2"/>
    </row>
    <row r="739" spans="1:45" hidden="1">
      <c r="A739" s="480">
        <f>A524</f>
        <v>0</v>
      </c>
      <c r="B739" s="480">
        <f>B524</f>
        <v>0</v>
      </c>
      <c r="C739" s="480">
        <f>C524</f>
        <v>0</v>
      </c>
      <c r="D739" s="545">
        <f>IF('Cumulative Cost Share Budget'!$L739='Split CS budget (H)'!$L$1,'Cumulative Cost Share Budget'!D739,0)</f>
        <v>0</v>
      </c>
      <c r="E739" s="235">
        <f>IF('Cumulative Cost Share Budget'!$L739='Split CS budget (H)'!$L$1,'Cumulative Cost Share Budget'!E739,0)</f>
        <v>0</v>
      </c>
      <c r="F739" s="235">
        <f>IF('Cumulative Cost Share Budget'!$L739='Split CS budget (H)'!$L$1,'Cumulative Cost Share Budget'!F739,0)</f>
        <v>0</v>
      </c>
      <c r="G739" s="235">
        <f>IF('Cumulative Cost Share Budget'!$L739='Split CS budget (H)'!$L$1,'Cumulative Cost Share Budget'!G739,0)</f>
        <v>0</v>
      </c>
      <c r="H739" s="235">
        <f>IF('Cumulative Cost Share Budget'!$L739='Split CS budget (H)'!$L$1,'Cumulative Cost Share Budget'!H739,0)</f>
        <v>0</v>
      </c>
      <c r="I739" s="235">
        <f>IF('Cumulative Cost Share Budget'!$L739='Split CS budget (H)'!$L$1,'Cumulative Cost Share Budget'!I739,0)</f>
        <v>0</v>
      </c>
      <c r="J739" s="158">
        <f t="shared" si="362"/>
        <v>0</v>
      </c>
      <c r="K739" s="2"/>
      <c r="L739" s="2"/>
      <c r="M739" s="2"/>
      <c r="N739" s="2"/>
      <c r="O739" s="2"/>
      <c r="P739" s="2"/>
    </row>
    <row r="740" spans="1:45" hidden="1">
      <c r="A740" s="480">
        <f>A531</f>
        <v>0</v>
      </c>
      <c r="B740" s="480">
        <f>B531</f>
        <v>0</v>
      </c>
      <c r="C740" s="480">
        <f>C531</f>
        <v>0</v>
      </c>
      <c r="D740" s="545">
        <f>IF('Cumulative Cost Share Budget'!$L740='Split CS budget (H)'!$L$1,'Cumulative Cost Share Budget'!D740,0)</f>
        <v>0</v>
      </c>
      <c r="E740" s="235">
        <f>IF('Cumulative Cost Share Budget'!$L740='Split CS budget (H)'!$L$1,'Cumulative Cost Share Budget'!E740,0)</f>
        <v>0</v>
      </c>
      <c r="F740" s="235">
        <f>IF('Cumulative Cost Share Budget'!$L740='Split CS budget (H)'!$L$1,'Cumulative Cost Share Budget'!F740,0)</f>
        <v>0</v>
      </c>
      <c r="G740" s="235">
        <f>IF('Cumulative Cost Share Budget'!$L740='Split CS budget (H)'!$L$1,'Cumulative Cost Share Budget'!G740,0)</f>
        <v>0</v>
      </c>
      <c r="H740" s="235">
        <f>IF('Cumulative Cost Share Budget'!$L740='Split CS budget (H)'!$L$1,'Cumulative Cost Share Budget'!H740,0)</f>
        <v>0</v>
      </c>
      <c r="I740" s="235">
        <f>IF('Cumulative Cost Share Budget'!$L740='Split CS budget (H)'!$L$1,'Cumulative Cost Share Budget'!I740,0)</f>
        <v>0</v>
      </c>
      <c r="J740" s="158">
        <f t="shared" si="362"/>
        <v>0</v>
      </c>
      <c r="K740" s="2"/>
      <c r="L740" s="2"/>
      <c r="M740" s="2"/>
      <c r="N740" s="2"/>
      <c r="O740" s="2"/>
      <c r="P740" s="2"/>
      <c r="V740" s="123"/>
    </row>
    <row r="741" spans="1:45" hidden="1">
      <c r="A741" s="480">
        <f>A538</f>
        <v>0</v>
      </c>
      <c r="B741" s="480">
        <f>B538</f>
        <v>0</v>
      </c>
      <c r="C741" s="480">
        <f>C538</f>
        <v>0</v>
      </c>
      <c r="D741" s="545">
        <f>IF('Cumulative Cost Share Budget'!$L741='Split CS budget (H)'!$L$1,'Cumulative Cost Share Budget'!D741,0)</f>
        <v>0</v>
      </c>
      <c r="E741" s="235">
        <f>IF('Cumulative Cost Share Budget'!$L741='Split CS budget (H)'!$L$1,'Cumulative Cost Share Budget'!E741,0)</f>
        <v>0</v>
      </c>
      <c r="F741" s="235">
        <f>IF('Cumulative Cost Share Budget'!$L741='Split CS budget (H)'!$L$1,'Cumulative Cost Share Budget'!F741,0)</f>
        <v>0</v>
      </c>
      <c r="G741" s="235">
        <f>IF('Cumulative Cost Share Budget'!$L741='Split CS budget (H)'!$L$1,'Cumulative Cost Share Budget'!G741,0)</f>
        <v>0</v>
      </c>
      <c r="H741" s="235">
        <f>IF('Cumulative Cost Share Budget'!$L741='Split CS budget (H)'!$L$1,'Cumulative Cost Share Budget'!H741,0)</f>
        <v>0</v>
      </c>
      <c r="I741" s="235">
        <f>IF('Cumulative Cost Share Budget'!$L741='Split CS budget (H)'!$L$1,'Cumulative Cost Share Budget'!I741,0)</f>
        <v>0</v>
      </c>
      <c r="J741" s="158">
        <f t="shared" si="362"/>
        <v>0</v>
      </c>
      <c r="K741" s="2"/>
      <c r="L741" s="2"/>
      <c r="M741" s="123"/>
      <c r="N741" s="123"/>
      <c r="O741" s="123"/>
      <c r="P741" s="123"/>
      <c r="Q741" s="123"/>
      <c r="R741" s="123"/>
      <c r="S741" s="123"/>
      <c r="T741" s="123"/>
      <c r="U741" s="123"/>
      <c r="V741" s="9"/>
    </row>
    <row r="742" spans="1:45" s="123" customFormat="1">
      <c r="A742" s="86"/>
      <c r="B742" s="749" t="s">
        <v>268</v>
      </c>
      <c r="C742" s="749"/>
      <c r="D742" s="749"/>
      <c r="E742" s="159">
        <f>SUM(E732:E741)</f>
        <v>0</v>
      </c>
      <c r="F742" s="159">
        <f t="shared" ref="F742:I742" si="363">SUM(F732:F741)</f>
        <v>0</v>
      </c>
      <c r="G742" s="159">
        <f t="shared" si="363"/>
        <v>0</v>
      </c>
      <c r="H742" s="159">
        <f t="shared" si="363"/>
        <v>0</v>
      </c>
      <c r="I742" s="159">
        <f t="shared" si="363"/>
        <v>0</v>
      </c>
      <c r="J742" s="160">
        <f>SUM(J732:J741)</f>
        <v>0</v>
      </c>
      <c r="K742" s="122"/>
      <c r="L742" s="122"/>
      <c r="M742" s="23"/>
      <c r="N742" s="23"/>
      <c r="O742" s="23"/>
      <c r="P742" s="23"/>
      <c r="Q742" s="23"/>
      <c r="R742" s="23"/>
      <c r="S742" s="9"/>
      <c r="T742" s="9"/>
      <c r="U742" s="9"/>
      <c r="V742"/>
      <c r="W742" s="9"/>
      <c r="X742" s="9"/>
      <c r="Y742" s="9"/>
      <c r="Z742" s="9"/>
      <c r="AA742"/>
      <c r="AB742"/>
      <c r="AC742"/>
      <c r="AD742"/>
      <c r="AE742"/>
      <c r="AF742"/>
      <c r="AG742"/>
      <c r="AH742"/>
      <c r="AI742"/>
      <c r="AJ742"/>
      <c r="AK742"/>
      <c r="AL742"/>
      <c r="AM742"/>
      <c r="AN742"/>
      <c r="AO742"/>
      <c r="AP742"/>
      <c r="AQ742"/>
      <c r="AR742"/>
      <c r="AS742"/>
    </row>
    <row r="743" spans="1:45" s="9" customFormat="1">
      <c r="A743" s="5"/>
      <c r="C743"/>
      <c r="D743"/>
      <c r="E743" s="16"/>
      <c r="F743" s="16"/>
      <c r="G743" s="16"/>
      <c r="H743" s="16"/>
      <c r="I743" s="16"/>
      <c r="J743" s="25"/>
      <c r="K743" s="21"/>
      <c r="L743" s="21"/>
      <c r="M743" s="125"/>
      <c r="N743" s="125"/>
      <c r="O743" s="125"/>
      <c r="P743" s="125"/>
      <c r="Q743" s="123"/>
      <c r="R743" s="123"/>
      <c r="S743" s="123"/>
      <c r="T743" s="123"/>
      <c r="U743" s="123"/>
      <c r="V743"/>
      <c r="W743" s="123"/>
      <c r="X743" s="123"/>
      <c r="Y743" s="123"/>
      <c r="Z743" s="123"/>
      <c r="AA743"/>
      <c r="AB743"/>
      <c r="AC743"/>
      <c r="AD743"/>
      <c r="AE743"/>
      <c r="AF743"/>
      <c r="AG743"/>
      <c r="AH743"/>
      <c r="AI743"/>
      <c r="AJ743"/>
      <c r="AK743"/>
      <c r="AL743"/>
      <c r="AM743"/>
      <c r="AN743"/>
      <c r="AO743"/>
      <c r="AP743"/>
      <c r="AQ743"/>
      <c r="AR743"/>
      <c r="AS743"/>
    </row>
    <row r="744" spans="1:45" ht="14.4" thickBot="1">
      <c r="A744" s="758" t="s">
        <v>11</v>
      </c>
      <c r="B744" s="758"/>
      <c r="C744" s="390"/>
      <c r="D744" s="389"/>
      <c r="E744" s="391">
        <f ca="1">(SUM(E575:E690)-(SUMIF($A575:$D690,"*Total Trip",E575:E690)+SUMIF($B575:$D690,"*Total Domestic Travel",E575:E690)+SUMIF($B575:$D690,"*Total Foreign Travel",E575:E690)+SUMIF($B575:$D690,"*Total Supplies",E575:E690)+SUMIF($B575:$D690,"Total Publications",E575:E690)+SUMIF($B575:$D690,"*Total Other Costs",E575:E690)+SUMIF($D575:$D690,"*# Trips/Yr",E575:E690)+SUMIF($D575:$D690,"*# Persons/Trip",E575:E690)+SUMIF($D575:$D690,"*# Days Per Diem/Trip",E575:E690)+SUMIF($D575:$D690,"*# Days Lodging/Trip",E575:E690)+SUMIF($D575:$D690,"*TOTAL NUMBER PARTICIPANTS PER YEAR",E575:E690)))</f>
        <v>0</v>
      </c>
      <c r="F744" s="391">
        <f t="shared" ref="F744:I744" ca="1" si="364">(SUM(F575:F690)-(SUMIF($A575:$D690,"*Total Trip",F575:F690)+SUMIF($B575:$D690,"*Total Domestic Travel",F575:F690)+SUMIF($B575:$D690,"*Total Foreign Travel",F575:F690)+SUMIF($B575:$D690,"*Total Supplies",F575:F690)+SUMIF($B575:$D690,"Total Publications",F575:F690)+SUMIF($B575:$D690,"*Total Other Costs",F575:F690)+SUMIF($D575:$D690,"*# Trips/Yr",F575:F690)+SUMIF($D575:$D690,"*# Persons/Trip",F575:F690)+SUMIF($D575:$D690,"*# Days Per Diem/Trip",F575:F690)+SUMIF($D575:$D690,"*# Days Lodging/Trip",F575:F690)+SUMIF($D575:$D690,"*TOTAL NUMBER PARTICIPANTS PER YEAR",F575:F690)))</f>
        <v>0</v>
      </c>
      <c r="G744" s="391">
        <f t="shared" ca="1" si="364"/>
        <v>0</v>
      </c>
      <c r="H744" s="391">
        <f t="shared" ca="1" si="364"/>
        <v>0</v>
      </c>
      <c r="I744" s="391">
        <f t="shared" ca="1" si="364"/>
        <v>0</v>
      </c>
      <c r="J744" s="392">
        <f ca="1">SUM(E744:I744)</f>
        <v>0</v>
      </c>
      <c r="K744" s="20"/>
      <c r="L744" s="16"/>
      <c r="AP744" s="9"/>
      <c r="AQ744" s="9"/>
      <c r="AR744" s="9"/>
      <c r="AS744" s="9"/>
    </row>
    <row r="745" spans="1:45" ht="14.4" thickBot="1">
      <c r="A745" s="758" t="s">
        <v>12</v>
      </c>
      <c r="B745" s="758"/>
      <c r="C745" s="393"/>
      <c r="D745" s="394"/>
      <c r="E745" s="395">
        <f ca="1">SUM(E691:E744)-(SUMIF($B691:$D744,"Total Tuition &amp; Fees",E691:E744)+SUMIF($B691:$D744,"*Total Other Costs IDC Exempt",E691:E744)+SUMIF($B691:$D744,"*Total Participant Support Costs",E691:E744))-E727</f>
        <v>0</v>
      </c>
      <c r="F745" s="395">
        <f t="shared" ref="F745:I745" ca="1" si="365">SUM(F691:F744)-(SUMIF($B691:$D744,"Total Tuition &amp; Fees",F691:F744)+SUMIF($B691:$D744,"*Total Other Costs IDC Exempt",F691:F744)+SUMIF($B691:$D744,"*Total Participant Support Costs",F691:F744))-F727</f>
        <v>0</v>
      </c>
      <c r="G745" s="395">
        <f t="shared" ca="1" si="365"/>
        <v>0</v>
      </c>
      <c r="H745" s="395">
        <f t="shared" ca="1" si="365"/>
        <v>0</v>
      </c>
      <c r="I745" s="395">
        <f t="shared" ca="1" si="365"/>
        <v>0</v>
      </c>
      <c r="J745" s="392">
        <f ca="1">SUM(E745:I745)</f>
        <v>0</v>
      </c>
      <c r="K745" s="16"/>
      <c r="L745" s="16"/>
      <c r="M745" s="129">
        <f>'Cumulative Budget Request '!M767</f>
        <v>0.52500000000000002</v>
      </c>
      <c r="N745" s="14" t="s">
        <v>38</v>
      </c>
      <c r="O745" s="130" t="str">
        <f>'Cumulative Budget Request '!O767</f>
        <v>MTDC</v>
      </c>
      <c r="P745" s="14" t="s">
        <v>31</v>
      </c>
      <c r="V745" s="128"/>
      <c r="AI745" s="9"/>
      <c r="AJ745" s="9"/>
      <c r="AK745" s="9"/>
      <c r="AL745" s="9"/>
      <c r="AM745" s="9"/>
      <c r="AN745" s="9"/>
      <c r="AO745" s="9"/>
      <c r="AP745" s="123"/>
      <c r="AQ745" s="123"/>
      <c r="AR745" s="123"/>
      <c r="AS745" s="123"/>
    </row>
    <row r="746" spans="1:45" ht="13.8" thickBot="1">
      <c r="A746" s="1" t="s">
        <v>5</v>
      </c>
      <c r="D746" s="53" t="s">
        <v>167</v>
      </c>
      <c r="E746" s="343">
        <f>M745</f>
        <v>0.52500000000000002</v>
      </c>
      <c r="F746" s="343">
        <f>M746</f>
        <v>0.54</v>
      </c>
      <c r="G746" s="343">
        <f>M747</f>
        <v>0.54</v>
      </c>
      <c r="H746" s="343">
        <f>M748</f>
        <v>0.54</v>
      </c>
      <c r="I746" s="343">
        <f>M749</f>
        <v>0.54</v>
      </c>
      <c r="J746" s="25"/>
      <c r="K746" s="21"/>
      <c r="L746" s="21"/>
      <c r="M746" s="129">
        <f>'Cumulative Budget Request '!M768</f>
        <v>0.54</v>
      </c>
      <c r="N746" s="14" t="s">
        <v>38</v>
      </c>
      <c r="O746" s="130" t="str">
        <f>'Cumulative Budget Request '!O768</f>
        <v>MTDC</v>
      </c>
      <c r="P746" s="277" t="s">
        <v>32</v>
      </c>
      <c r="Q746" s="128"/>
      <c r="R746" s="128"/>
      <c r="S746" s="128"/>
      <c r="T746" s="128"/>
      <c r="U746" s="128"/>
      <c r="AI746" s="123"/>
      <c r="AJ746" s="123"/>
      <c r="AK746" s="123"/>
      <c r="AL746" s="123"/>
      <c r="AM746" s="123"/>
      <c r="AN746" s="123"/>
      <c r="AO746" s="123"/>
    </row>
    <row r="747" spans="1:45" s="128" customFormat="1" ht="13.8" thickBot="1">
      <c r="A747" s="1"/>
      <c r="B747"/>
      <c r="C747"/>
      <c r="D747" s="53" t="s">
        <v>71</v>
      </c>
      <c r="E747" s="343" t="str">
        <f>O745</f>
        <v>MTDC</v>
      </c>
      <c r="F747" s="343" t="str">
        <f>O746</f>
        <v>MTDC</v>
      </c>
      <c r="G747" s="343" t="str">
        <f>O747</f>
        <v>MTDC</v>
      </c>
      <c r="H747" s="343" t="str">
        <f>O748</f>
        <v>MTDC</v>
      </c>
      <c r="I747" s="343" t="str">
        <f>O749</f>
        <v>MTDC</v>
      </c>
      <c r="J747" s="25"/>
      <c r="K747" s="127"/>
      <c r="L747" s="127"/>
      <c r="M747" s="129">
        <f>'Cumulative Budget Request '!M769</f>
        <v>0.54</v>
      </c>
      <c r="N747" s="14" t="s">
        <v>38</v>
      </c>
      <c r="O747" s="130" t="str">
        <f>'Cumulative Budget Request '!O769</f>
        <v>MTDC</v>
      </c>
      <c r="P747" s="14" t="s">
        <v>33</v>
      </c>
      <c r="Q747"/>
      <c r="R747"/>
      <c r="S747"/>
      <c r="T747"/>
      <c r="U747"/>
      <c r="V747"/>
      <c r="W747"/>
      <c r="X747"/>
      <c r="Y747"/>
      <c r="Z747"/>
      <c r="AA747"/>
      <c r="AB747"/>
      <c r="AC747"/>
      <c r="AD747"/>
      <c r="AE747"/>
      <c r="AF747"/>
      <c r="AG747"/>
      <c r="AH747"/>
      <c r="AI747"/>
      <c r="AJ747"/>
      <c r="AK747"/>
      <c r="AL747"/>
      <c r="AM747"/>
      <c r="AN747"/>
      <c r="AO747"/>
      <c r="AP747"/>
      <c r="AQ747"/>
      <c r="AR747"/>
      <c r="AS747"/>
    </row>
    <row r="748" spans="1:45" ht="13.8" thickBot="1">
      <c r="A748" s="9"/>
      <c r="C748" s="119"/>
      <c r="D748" s="120"/>
      <c r="E748" s="193">
        <f ca="1">IF(O745="MTDC",ROUND(E744*M745,0),IF(O745="TDC",ROUND(E745*M745,0),"ERROR"))</f>
        <v>0</v>
      </c>
      <c r="F748" s="193">
        <f ca="1">IF(O746="MTDC",ROUND(F744*M746,0),IF(O746="TDC",ROUND(F745*M746,0),"ERROR"))</f>
        <v>0</v>
      </c>
      <c r="G748" s="193">
        <f ca="1">IF(O747="MTDC",ROUND(G744*M747,0),IF(O747="TDC",ROUND(G745*M747,0),"ERROR"))</f>
        <v>0</v>
      </c>
      <c r="H748" s="193">
        <f ca="1">IF(O748="MTDC",ROUND(H744*M748,0),IF(O748="TDC",ROUND(H745*M748,0),"ERROR"))</f>
        <v>0</v>
      </c>
      <c r="I748" s="193">
        <f ca="1">IF(O749="MTDC",ROUND(I744*M749,0),IF(O749="TDC",ROUND(I745*M749,0),"ERROR"))</f>
        <v>0</v>
      </c>
      <c r="J748" s="194">
        <f ca="1">SUM(E748:I748)</f>
        <v>0</v>
      </c>
      <c r="M748" s="129">
        <f>'Cumulative Budget Request '!M770</f>
        <v>0.54</v>
      </c>
      <c r="N748" s="14" t="s">
        <v>38</v>
      </c>
      <c r="O748" s="130" t="str">
        <f>'Cumulative Budget Request '!O770</f>
        <v>MTDC</v>
      </c>
      <c r="P748" s="14" t="s">
        <v>34</v>
      </c>
    </row>
    <row r="749" spans="1:45" ht="14.4" thickBot="1">
      <c r="A749" s="390" t="s">
        <v>198</v>
      </c>
      <c r="B749" s="393"/>
      <c r="C749" s="393"/>
      <c r="D749" s="393"/>
      <c r="E749" s="395">
        <f ca="1">SUM(E745,E748)</f>
        <v>0</v>
      </c>
      <c r="F749" s="395">
        <f ca="1">SUM(F745,F748)</f>
        <v>0</v>
      </c>
      <c r="G749" s="395">
        <f ca="1">SUM(G745,G748)</f>
        <v>0</v>
      </c>
      <c r="H749" s="395">
        <f ca="1">SUM(H745,H748)</f>
        <v>0</v>
      </c>
      <c r="I749" s="395">
        <f ca="1">SUM(I745,I748)</f>
        <v>0</v>
      </c>
      <c r="J749" s="392">
        <f ca="1">SUM(E749:I749)</f>
        <v>0</v>
      </c>
      <c r="M749" s="129">
        <f>'Cumulative Budget Request '!M771</f>
        <v>0.54</v>
      </c>
      <c r="N749" s="14" t="s">
        <v>38</v>
      </c>
      <c r="O749" s="130" t="str">
        <f>'Cumulative Budget Request '!O771</f>
        <v>MTDC</v>
      </c>
      <c r="P749" s="14" t="s">
        <v>35</v>
      </c>
    </row>
    <row r="750" spans="1:45">
      <c r="E750" s="20"/>
      <c r="F750" s="16"/>
      <c r="G750" s="20"/>
      <c r="H750" s="20"/>
      <c r="I750" s="20"/>
      <c r="J750" s="20"/>
    </row>
    <row r="751" spans="1:45">
      <c r="E751" s="20"/>
      <c r="F751" s="16"/>
      <c r="G751" s="20"/>
      <c r="H751" s="20"/>
      <c r="I751" s="20"/>
      <c r="J751" s="20"/>
    </row>
    <row r="752" spans="1:45">
      <c r="E752" s="20"/>
      <c r="F752" s="16"/>
      <c r="G752" s="20"/>
      <c r="H752" s="20"/>
      <c r="I752" s="20"/>
      <c r="J752" s="20"/>
    </row>
    <row r="753" spans="5:10">
      <c r="E753" s="20"/>
      <c r="F753" s="16"/>
      <c r="G753" s="20"/>
      <c r="H753" s="20"/>
      <c r="I753" s="20"/>
      <c r="J753" s="20"/>
    </row>
    <row r="754" spans="5:10">
      <c r="E754" s="20"/>
      <c r="F754" s="16"/>
      <c r="G754" s="20"/>
      <c r="H754" s="20"/>
      <c r="I754" s="20"/>
      <c r="J754" s="20"/>
    </row>
    <row r="755" spans="5:10">
      <c r="E755" s="20"/>
      <c r="F755" s="16"/>
      <c r="G755" s="20"/>
      <c r="H755" s="20"/>
      <c r="I755" s="20"/>
      <c r="J755" s="20"/>
    </row>
    <row r="756" spans="5:10">
      <c r="E756" s="20"/>
      <c r="F756" s="16"/>
      <c r="G756" s="20"/>
      <c r="H756" s="20"/>
      <c r="I756" s="20"/>
      <c r="J756" s="20"/>
    </row>
    <row r="757" spans="5:10">
      <c r="E757" s="20"/>
      <c r="F757" s="16"/>
      <c r="G757" s="20"/>
      <c r="H757" s="20"/>
      <c r="I757" s="20"/>
      <c r="J757" s="20"/>
    </row>
    <row r="758" spans="5:10">
      <c r="E758" s="20"/>
      <c r="F758" s="16"/>
      <c r="G758" s="20"/>
      <c r="H758" s="20"/>
      <c r="I758" s="20"/>
      <c r="J758" s="20"/>
    </row>
    <row r="759" spans="5:10">
      <c r="E759" s="20"/>
      <c r="F759" s="16"/>
      <c r="G759" s="20"/>
      <c r="H759" s="20"/>
      <c r="I759" s="20"/>
      <c r="J759" s="20"/>
    </row>
    <row r="760" spans="5:10">
      <c r="E760" s="20"/>
      <c r="F760" s="16"/>
      <c r="G760" s="20"/>
      <c r="H760" s="20"/>
      <c r="I760" s="20"/>
      <c r="J760" s="20"/>
    </row>
    <row r="761" spans="5:10">
      <c r="E761" s="20"/>
      <c r="F761" s="16"/>
      <c r="G761" s="20"/>
      <c r="H761" s="20"/>
      <c r="I761" s="20"/>
      <c r="J761" s="20"/>
    </row>
    <row r="762" spans="5:10">
      <c r="E762" s="20"/>
      <c r="F762" s="16"/>
      <c r="G762" s="20"/>
      <c r="H762" s="20"/>
      <c r="I762" s="20"/>
      <c r="J762" s="20"/>
    </row>
    <row r="763" spans="5:10">
      <c r="E763" s="20"/>
      <c r="F763" s="16"/>
      <c r="G763" s="20"/>
      <c r="H763" s="20"/>
      <c r="I763" s="20"/>
      <c r="J763" s="20"/>
    </row>
    <row r="764" spans="5:10">
      <c r="E764" s="20"/>
      <c r="F764" s="16"/>
      <c r="G764" s="20"/>
      <c r="H764" s="20"/>
      <c r="I764" s="20"/>
      <c r="J764" s="20"/>
    </row>
    <row r="765" spans="5:10">
      <c r="E765" s="20"/>
      <c r="F765" s="16"/>
      <c r="G765" s="20"/>
      <c r="H765" s="20"/>
      <c r="I765" s="20"/>
      <c r="J765" s="20"/>
    </row>
    <row r="766" spans="5:10">
      <c r="E766" s="20"/>
      <c r="F766" s="16"/>
      <c r="G766" s="20"/>
      <c r="H766" s="20"/>
      <c r="I766" s="20"/>
      <c r="J766" s="20"/>
    </row>
    <row r="767" spans="5:10">
      <c r="E767" s="20"/>
      <c r="F767" s="16"/>
      <c r="G767" s="20"/>
      <c r="H767" s="20"/>
      <c r="I767" s="20"/>
      <c r="J767" s="20"/>
    </row>
    <row r="768" spans="5:10">
      <c r="E768" s="20"/>
      <c r="F768" s="16"/>
      <c r="G768" s="20"/>
      <c r="H768" s="20"/>
      <c r="I768" s="20"/>
      <c r="J768" s="20"/>
    </row>
    <row r="769" spans="5:10">
      <c r="E769" s="20"/>
      <c r="F769" s="16"/>
      <c r="G769" s="20"/>
      <c r="H769" s="20"/>
      <c r="I769" s="20"/>
      <c r="J769" s="20"/>
    </row>
    <row r="770" spans="5:10">
      <c r="E770" s="20"/>
      <c r="F770" s="16"/>
      <c r="G770" s="20"/>
      <c r="H770" s="20"/>
      <c r="I770" s="20"/>
      <c r="J770" s="20"/>
    </row>
    <row r="771" spans="5:10">
      <c r="E771" s="20"/>
      <c r="F771" s="16"/>
      <c r="G771" s="20"/>
      <c r="H771" s="20"/>
      <c r="I771" s="20"/>
      <c r="J771" s="20"/>
    </row>
    <row r="772" spans="5:10">
      <c r="E772" s="20"/>
      <c r="F772" s="16"/>
      <c r="G772" s="20"/>
      <c r="H772" s="20"/>
      <c r="I772" s="20"/>
      <c r="J772" s="20"/>
    </row>
    <row r="773" spans="5:10">
      <c r="E773" s="20"/>
      <c r="F773" s="16"/>
      <c r="G773" s="20"/>
      <c r="H773" s="20"/>
      <c r="I773" s="20"/>
      <c r="J773" s="20"/>
    </row>
    <row r="774" spans="5:10">
      <c r="E774" s="20"/>
      <c r="F774" s="16"/>
      <c r="G774" s="20"/>
      <c r="H774" s="20"/>
      <c r="I774" s="20"/>
      <c r="J774" s="20"/>
    </row>
    <row r="775" spans="5:10">
      <c r="E775" s="20"/>
      <c r="F775" s="16"/>
      <c r="G775" s="20"/>
      <c r="H775" s="20"/>
      <c r="I775" s="20"/>
      <c r="J775" s="20"/>
    </row>
    <row r="776" spans="5:10">
      <c r="E776" s="20"/>
      <c r="F776" s="16"/>
      <c r="G776" s="20"/>
      <c r="H776" s="20"/>
      <c r="I776" s="20"/>
      <c r="J776" s="20"/>
    </row>
    <row r="777" spans="5:10">
      <c r="E777" s="20"/>
      <c r="F777" s="16"/>
      <c r="G777" s="20"/>
      <c r="H777" s="20"/>
      <c r="I777" s="20"/>
      <c r="J777" s="20"/>
    </row>
    <row r="778" spans="5:10">
      <c r="E778" s="20"/>
      <c r="F778" s="16"/>
      <c r="G778" s="20"/>
      <c r="H778" s="20"/>
      <c r="I778" s="20"/>
      <c r="J778" s="20"/>
    </row>
    <row r="779" spans="5:10">
      <c r="E779" s="20"/>
      <c r="F779" s="16"/>
      <c r="G779" s="20"/>
      <c r="H779" s="20"/>
      <c r="I779" s="20"/>
      <c r="J779" s="20"/>
    </row>
    <row r="780" spans="5:10">
      <c r="E780" s="20"/>
      <c r="F780" s="16"/>
      <c r="G780" s="20"/>
      <c r="H780" s="20"/>
      <c r="I780" s="20"/>
      <c r="J780" s="20"/>
    </row>
    <row r="781" spans="5:10">
      <c r="E781" s="20"/>
      <c r="F781" s="16"/>
      <c r="G781" s="20"/>
      <c r="H781" s="20"/>
      <c r="I781" s="20"/>
      <c r="J781" s="20"/>
    </row>
    <row r="782" spans="5:10">
      <c r="E782" s="20"/>
      <c r="F782" s="16"/>
      <c r="G782" s="20"/>
      <c r="H782" s="20"/>
      <c r="I782" s="20"/>
      <c r="J782" s="20"/>
    </row>
    <row r="783" spans="5:10">
      <c r="E783" s="20"/>
      <c r="F783" s="16"/>
      <c r="G783" s="20"/>
      <c r="H783" s="20"/>
      <c r="I783" s="20"/>
      <c r="J783" s="20"/>
    </row>
    <row r="784" spans="5:10">
      <c r="E784" s="20"/>
      <c r="F784" s="16"/>
      <c r="G784" s="20"/>
      <c r="H784" s="20"/>
      <c r="I784" s="20"/>
      <c r="J784" s="20"/>
    </row>
    <row r="785" spans="5:10">
      <c r="E785" s="20"/>
      <c r="F785" s="16"/>
      <c r="G785" s="20"/>
      <c r="H785" s="20"/>
      <c r="I785" s="20"/>
      <c r="J785" s="20"/>
    </row>
    <row r="786" spans="5:10">
      <c r="E786" s="20"/>
      <c r="F786" s="16"/>
      <c r="G786" s="20"/>
      <c r="H786" s="20"/>
      <c r="I786" s="20"/>
      <c r="J786" s="20"/>
    </row>
    <row r="787" spans="5:10">
      <c r="E787" s="20"/>
      <c r="F787" s="16"/>
      <c r="G787" s="20"/>
      <c r="H787" s="20"/>
      <c r="I787" s="20"/>
      <c r="J787" s="20"/>
    </row>
    <row r="788" spans="5:10">
      <c r="E788" s="20"/>
      <c r="F788" s="16"/>
      <c r="G788" s="20"/>
      <c r="H788" s="20"/>
      <c r="I788" s="20"/>
      <c r="J788" s="20"/>
    </row>
    <row r="789" spans="5:10">
      <c r="E789" s="20"/>
      <c r="F789" s="16"/>
      <c r="G789" s="20"/>
      <c r="H789" s="20"/>
      <c r="I789" s="20"/>
      <c r="J789" s="20"/>
    </row>
    <row r="790" spans="5:10">
      <c r="E790" s="20"/>
      <c r="F790" s="16"/>
      <c r="G790" s="20"/>
      <c r="H790" s="20"/>
      <c r="I790" s="20"/>
      <c r="J790" s="20"/>
    </row>
    <row r="791" spans="5:10">
      <c r="E791" s="20"/>
      <c r="F791" s="16"/>
      <c r="G791" s="20"/>
      <c r="H791" s="20"/>
      <c r="I791" s="20"/>
      <c r="J791" s="20"/>
    </row>
    <row r="792" spans="5:10">
      <c r="E792" s="20"/>
      <c r="F792" s="16"/>
      <c r="G792" s="20"/>
      <c r="H792" s="20"/>
      <c r="I792" s="20"/>
      <c r="J792" s="20"/>
    </row>
    <row r="793" spans="5:10">
      <c r="E793" s="20"/>
      <c r="F793" s="16"/>
      <c r="G793" s="20"/>
      <c r="H793" s="20"/>
      <c r="I793" s="20"/>
      <c r="J793" s="20"/>
    </row>
    <row r="794" spans="5:10">
      <c r="E794" s="20"/>
      <c r="F794" s="16"/>
      <c r="G794" s="20"/>
      <c r="H794" s="20"/>
      <c r="I794" s="20"/>
      <c r="J794" s="20"/>
    </row>
    <row r="795" spans="5:10">
      <c r="E795" s="20"/>
      <c r="F795" s="16"/>
      <c r="G795" s="20"/>
      <c r="H795" s="20"/>
      <c r="I795" s="20"/>
      <c r="J795" s="20"/>
    </row>
    <row r="796" spans="5:10">
      <c r="E796" s="20"/>
      <c r="F796" s="16"/>
      <c r="G796" s="20"/>
      <c r="H796" s="20"/>
      <c r="I796" s="20"/>
      <c r="J796" s="20"/>
    </row>
    <row r="797" spans="5:10">
      <c r="E797" s="20"/>
      <c r="F797" s="16"/>
      <c r="G797" s="20"/>
      <c r="H797" s="20"/>
      <c r="I797" s="20"/>
      <c r="J797" s="20"/>
    </row>
    <row r="798" spans="5:10">
      <c r="E798" s="20"/>
      <c r="F798" s="16"/>
      <c r="G798" s="20"/>
      <c r="H798" s="20"/>
      <c r="I798" s="20"/>
      <c r="J798" s="20"/>
    </row>
    <row r="799" spans="5:10">
      <c r="E799" s="20"/>
      <c r="F799" s="16"/>
      <c r="G799" s="20"/>
      <c r="H799" s="20"/>
      <c r="I799" s="20"/>
      <c r="J799" s="20"/>
    </row>
    <row r="800" spans="5:10">
      <c r="E800" s="20"/>
      <c r="F800" s="16"/>
      <c r="G800" s="20"/>
      <c r="H800" s="20"/>
      <c r="I800" s="20"/>
      <c r="J800" s="20"/>
    </row>
    <row r="801" spans="5:10">
      <c r="E801" s="20"/>
      <c r="F801" s="16"/>
      <c r="G801" s="20"/>
      <c r="H801" s="20"/>
      <c r="I801" s="20"/>
      <c r="J801" s="20"/>
    </row>
    <row r="802" spans="5:10">
      <c r="E802" s="20"/>
      <c r="F802" s="16"/>
      <c r="G802" s="20"/>
      <c r="H802" s="20"/>
      <c r="I802" s="20"/>
      <c r="J802" s="20"/>
    </row>
    <row r="803" spans="5:10">
      <c r="E803" s="20"/>
      <c r="F803" s="16"/>
      <c r="G803" s="20"/>
      <c r="H803" s="20"/>
      <c r="I803" s="20"/>
      <c r="J803" s="20"/>
    </row>
    <row r="804" spans="5:10">
      <c r="E804" s="20"/>
      <c r="F804" s="16"/>
      <c r="G804" s="20"/>
      <c r="H804" s="20"/>
      <c r="I804" s="20"/>
      <c r="J804" s="20"/>
    </row>
    <row r="805" spans="5:10">
      <c r="E805" s="20"/>
      <c r="F805" s="16"/>
      <c r="G805" s="20"/>
      <c r="H805" s="20"/>
      <c r="I805" s="20"/>
      <c r="J805" s="20"/>
    </row>
    <row r="806" spans="5:10">
      <c r="E806" s="20"/>
      <c r="F806" s="16"/>
      <c r="G806" s="20"/>
      <c r="H806" s="20"/>
      <c r="I806" s="20"/>
      <c r="J806" s="20"/>
    </row>
    <row r="807" spans="5:10">
      <c r="E807" s="20"/>
      <c r="F807" s="16"/>
      <c r="G807" s="20"/>
      <c r="H807" s="20"/>
      <c r="I807" s="20"/>
      <c r="J807" s="20"/>
    </row>
    <row r="808" spans="5:10">
      <c r="E808" s="20"/>
      <c r="F808" s="16"/>
      <c r="G808" s="20"/>
      <c r="H808" s="20"/>
      <c r="I808" s="20"/>
      <c r="J808" s="20"/>
    </row>
    <row r="809" spans="5:10">
      <c r="E809" s="20"/>
      <c r="F809" s="16"/>
      <c r="G809" s="20"/>
      <c r="H809" s="20"/>
      <c r="I809" s="20"/>
      <c r="J809" s="20"/>
    </row>
    <row r="810" spans="5:10">
      <c r="E810" s="20"/>
      <c r="F810" s="16"/>
      <c r="G810" s="20"/>
      <c r="H810" s="20"/>
      <c r="I810" s="20"/>
      <c r="J810" s="20"/>
    </row>
    <row r="811" spans="5:10">
      <c r="E811" s="20"/>
      <c r="F811" s="16"/>
      <c r="G811" s="20"/>
      <c r="H811" s="20"/>
      <c r="I811" s="20"/>
      <c r="J811" s="20"/>
    </row>
    <row r="812" spans="5:10">
      <c r="E812" s="20"/>
      <c r="F812" s="16"/>
      <c r="G812" s="20"/>
      <c r="H812" s="20"/>
      <c r="I812" s="20"/>
      <c r="J812" s="20"/>
    </row>
    <row r="813" spans="5:10">
      <c r="E813" s="20"/>
      <c r="F813" s="16"/>
      <c r="G813" s="20"/>
      <c r="H813" s="20"/>
      <c r="I813" s="20"/>
      <c r="J813" s="20"/>
    </row>
    <row r="814" spans="5:10">
      <c r="E814" s="20"/>
      <c r="F814" s="16"/>
      <c r="G814" s="20"/>
      <c r="H814" s="20"/>
      <c r="I814" s="20"/>
      <c r="J814" s="20"/>
    </row>
    <row r="815" spans="5:10">
      <c r="E815" s="20"/>
      <c r="F815" s="16"/>
      <c r="G815" s="20"/>
      <c r="H815" s="20"/>
      <c r="I815" s="20"/>
      <c r="J815" s="20"/>
    </row>
    <row r="816" spans="5:10">
      <c r="E816" s="20"/>
      <c r="F816" s="16"/>
      <c r="G816" s="20"/>
      <c r="H816" s="20"/>
      <c r="I816" s="20"/>
      <c r="J816" s="20"/>
    </row>
    <row r="817" spans="5:10">
      <c r="E817" s="20"/>
      <c r="F817" s="16"/>
      <c r="G817" s="20"/>
      <c r="H817" s="20"/>
      <c r="I817" s="20"/>
      <c r="J817" s="20"/>
    </row>
    <row r="818" spans="5:10">
      <c r="E818" s="20"/>
      <c r="F818" s="16"/>
      <c r="G818" s="20"/>
      <c r="H818" s="20"/>
      <c r="I818" s="20"/>
      <c r="J818" s="20"/>
    </row>
    <row r="819" spans="5:10">
      <c r="E819" s="20"/>
      <c r="F819" s="16"/>
      <c r="G819" s="20"/>
      <c r="H819" s="20"/>
      <c r="I819" s="20"/>
      <c r="J819" s="20"/>
    </row>
    <row r="820" spans="5:10">
      <c r="E820" s="20"/>
      <c r="F820" s="16"/>
      <c r="G820" s="20"/>
      <c r="H820" s="20"/>
      <c r="I820" s="20"/>
      <c r="J820" s="20"/>
    </row>
    <row r="821" spans="5:10">
      <c r="E821" s="20"/>
      <c r="F821" s="16"/>
      <c r="G821" s="20"/>
      <c r="H821" s="20"/>
      <c r="I821" s="20"/>
      <c r="J821" s="20"/>
    </row>
    <row r="822" spans="5:10">
      <c r="E822" s="20"/>
      <c r="F822" s="16"/>
      <c r="G822" s="20"/>
      <c r="H822" s="20"/>
      <c r="I822" s="20"/>
      <c r="J822" s="20"/>
    </row>
    <row r="823" spans="5:10">
      <c r="E823" s="20"/>
      <c r="F823" s="16"/>
      <c r="G823" s="20"/>
      <c r="H823" s="20"/>
      <c r="I823" s="20"/>
      <c r="J823" s="20"/>
    </row>
    <row r="824" spans="5:10">
      <c r="E824" s="20"/>
      <c r="F824" s="16"/>
      <c r="G824" s="20"/>
      <c r="H824" s="20"/>
      <c r="I824" s="20"/>
      <c r="J824" s="20"/>
    </row>
    <row r="825" spans="5:10">
      <c r="E825" s="20"/>
      <c r="F825" s="16"/>
      <c r="G825" s="20"/>
      <c r="H825" s="20"/>
      <c r="I825" s="20"/>
      <c r="J825" s="20"/>
    </row>
    <row r="826" spans="5:10">
      <c r="E826" s="20"/>
      <c r="F826" s="16"/>
      <c r="G826" s="20"/>
      <c r="H826" s="20"/>
      <c r="I826" s="20"/>
      <c r="J826" s="20"/>
    </row>
    <row r="827" spans="5:10">
      <c r="E827" s="20"/>
      <c r="F827" s="16"/>
      <c r="G827" s="20"/>
      <c r="H827" s="20"/>
      <c r="I827" s="20"/>
      <c r="J827" s="20"/>
    </row>
    <row r="828" spans="5:10">
      <c r="E828" s="20"/>
      <c r="F828" s="16"/>
      <c r="G828" s="20"/>
      <c r="H828" s="20"/>
      <c r="I828" s="20"/>
      <c r="J828" s="20"/>
    </row>
    <row r="829" spans="5:10">
      <c r="E829" s="20"/>
      <c r="F829" s="16"/>
      <c r="G829" s="20"/>
      <c r="H829" s="20"/>
      <c r="I829" s="20"/>
      <c r="J829" s="20"/>
    </row>
    <row r="830" spans="5:10">
      <c r="E830" s="20"/>
      <c r="F830" s="16"/>
      <c r="G830" s="20"/>
      <c r="H830" s="20"/>
      <c r="I830" s="20"/>
      <c r="J830" s="20"/>
    </row>
    <row r="831" spans="5:10">
      <c r="E831" s="20"/>
      <c r="F831" s="16"/>
      <c r="G831" s="20"/>
      <c r="H831" s="20"/>
      <c r="I831" s="20"/>
      <c r="J831" s="20"/>
    </row>
    <row r="832" spans="5:10">
      <c r="E832" s="20"/>
      <c r="F832" s="16"/>
      <c r="G832" s="20"/>
      <c r="H832" s="20"/>
      <c r="I832" s="20"/>
      <c r="J832" s="20"/>
    </row>
    <row r="833" spans="5:10">
      <c r="E833" s="20"/>
      <c r="F833" s="16"/>
      <c r="G833" s="20"/>
      <c r="H833" s="20"/>
      <c r="I833" s="20"/>
      <c r="J833" s="20"/>
    </row>
    <row r="834" spans="5:10">
      <c r="E834" s="20"/>
      <c r="F834" s="16"/>
      <c r="G834" s="20"/>
      <c r="H834" s="20"/>
      <c r="I834" s="20"/>
      <c r="J834" s="20"/>
    </row>
    <row r="835" spans="5:10">
      <c r="E835" s="20"/>
      <c r="F835" s="16"/>
      <c r="G835" s="20"/>
      <c r="H835" s="20"/>
      <c r="I835" s="20"/>
      <c r="J835" s="20"/>
    </row>
    <row r="836" spans="5:10">
      <c r="E836" s="20"/>
      <c r="F836" s="16"/>
      <c r="G836" s="20"/>
      <c r="H836" s="20"/>
      <c r="I836" s="20"/>
      <c r="J836" s="20"/>
    </row>
    <row r="837" spans="5:10">
      <c r="E837" s="20"/>
      <c r="F837" s="16"/>
      <c r="G837" s="20"/>
      <c r="H837" s="20"/>
      <c r="I837" s="20"/>
      <c r="J837" s="20"/>
    </row>
    <row r="838" spans="5:10">
      <c r="E838" s="20"/>
      <c r="F838" s="16"/>
      <c r="G838" s="20"/>
      <c r="H838" s="20"/>
      <c r="I838" s="20"/>
      <c r="J838" s="20"/>
    </row>
    <row r="839" spans="5:10">
      <c r="E839" s="20"/>
      <c r="F839" s="16"/>
      <c r="G839" s="20"/>
      <c r="H839" s="20"/>
      <c r="I839" s="20"/>
      <c r="J839" s="20"/>
    </row>
    <row r="840" spans="5:10">
      <c r="E840" s="20"/>
      <c r="F840" s="16"/>
      <c r="G840" s="20"/>
      <c r="H840" s="20"/>
      <c r="I840" s="20"/>
      <c r="J840" s="20"/>
    </row>
    <row r="841" spans="5:10">
      <c r="E841" s="20"/>
      <c r="F841" s="16"/>
      <c r="G841" s="20"/>
      <c r="H841" s="20"/>
      <c r="I841" s="20"/>
      <c r="J841" s="20"/>
    </row>
    <row r="842" spans="5:10">
      <c r="E842" s="20"/>
      <c r="F842" s="16"/>
      <c r="G842" s="20"/>
      <c r="H842" s="20"/>
      <c r="I842" s="20"/>
      <c r="J842" s="20"/>
    </row>
    <row r="843" spans="5:10">
      <c r="E843" s="20"/>
      <c r="F843" s="16"/>
      <c r="G843" s="20"/>
      <c r="H843" s="20"/>
      <c r="I843" s="20"/>
      <c r="J843" s="20"/>
    </row>
    <row r="844" spans="5:10">
      <c r="E844" s="20"/>
      <c r="F844" s="16"/>
      <c r="G844" s="20"/>
      <c r="H844" s="20"/>
      <c r="I844" s="20"/>
      <c r="J844" s="20"/>
    </row>
    <row r="845" spans="5:10">
      <c r="E845" s="20"/>
      <c r="F845" s="16"/>
      <c r="G845" s="20"/>
      <c r="H845" s="20"/>
      <c r="I845" s="20"/>
      <c r="J845" s="20"/>
    </row>
    <row r="846" spans="5:10">
      <c r="E846" s="20"/>
      <c r="F846" s="16"/>
      <c r="G846" s="20"/>
      <c r="H846" s="20"/>
      <c r="I846" s="20"/>
      <c r="J846" s="20"/>
    </row>
    <row r="847" spans="5:10">
      <c r="E847" s="20"/>
      <c r="F847" s="16"/>
      <c r="G847" s="20"/>
      <c r="H847" s="20"/>
      <c r="I847" s="20"/>
      <c r="J847" s="20"/>
    </row>
    <row r="848" spans="5: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sheetData>
  <mergeCells count="50">
    <mergeCell ref="M713:P713"/>
    <mergeCell ref="B728:D728"/>
    <mergeCell ref="E731:I731"/>
    <mergeCell ref="B742:D742"/>
    <mergeCell ref="A744:B744"/>
    <mergeCell ref="A745:B745"/>
    <mergeCell ref="A651:D651"/>
    <mergeCell ref="B652:D652"/>
    <mergeCell ref="B665:D665"/>
    <mergeCell ref="B673:D673"/>
    <mergeCell ref="B690:D690"/>
    <mergeCell ref="B710:D710"/>
    <mergeCell ref="A643:A650"/>
    <mergeCell ref="AA559:AC559"/>
    <mergeCell ref="B575:D575"/>
    <mergeCell ref="A587:D587"/>
    <mergeCell ref="A592:A599"/>
    <mergeCell ref="A600:D600"/>
    <mergeCell ref="A605:A612"/>
    <mergeCell ref="A613:D613"/>
    <mergeCell ref="B614:D614"/>
    <mergeCell ref="A625:D625"/>
    <mergeCell ref="A630:A637"/>
    <mergeCell ref="A638:D638"/>
    <mergeCell ref="AA555:AC555"/>
    <mergeCell ref="A323:J323"/>
    <mergeCell ref="U396:Y396"/>
    <mergeCell ref="A397:J397"/>
    <mergeCell ref="U397:Y397"/>
    <mergeCell ref="U470:Y470"/>
    <mergeCell ref="A473:J473"/>
    <mergeCell ref="U473:Y473"/>
    <mergeCell ref="N548:U548"/>
    <mergeCell ref="V548:Z548"/>
    <mergeCell ref="A549:J549"/>
    <mergeCell ref="N549:P549"/>
    <mergeCell ref="N550:P550"/>
    <mergeCell ref="U322:Y322"/>
    <mergeCell ref="A1:J1"/>
    <mergeCell ref="B2:D2"/>
    <mergeCell ref="B3:D3"/>
    <mergeCell ref="B4:D4"/>
    <mergeCell ref="B5:D5"/>
    <mergeCell ref="B6:D6"/>
    <mergeCell ref="A8:A10"/>
    <mergeCell ref="B8:B9"/>
    <mergeCell ref="C8:C9"/>
    <mergeCell ref="A12:J12"/>
    <mergeCell ref="U14:Y14"/>
    <mergeCell ref="R3:V3"/>
  </mergeCells>
  <dataValidations count="1">
    <dataValidation allowBlank="1" sqref="B701 B704" xr:uid="{08300836-75A6-48A8-8151-7CDBECAFDDE1}"/>
  </dataValidations>
  <pageMargins left="1" right="0.5" top="0.5" bottom="0.5" header="0.5" footer="0.5"/>
  <pageSetup scale="10" fitToHeight="4"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9AD7-5823-4ABA-8BBB-8511213B42F2}">
  <sheetPr codeName="Sheet25"/>
  <dimension ref="A1:A7"/>
  <sheetViews>
    <sheetView workbookViewId="0">
      <selection sqref="A1:A7"/>
    </sheetView>
  </sheetViews>
  <sheetFormatPr defaultRowHeight="13.2"/>
  <cols>
    <col min="1" max="1" width="75.77734375" bestFit="1" customWidth="1"/>
  </cols>
  <sheetData>
    <row r="1" spans="1:1">
      <c r="A1" s="1" t="s">
        <v>321</v>
      </c>
    </row>
    <row r="2" spans="1:1">
      <c r="A2" s="398" t="s">
        <v>319</v>
      </c>
    </row>
    <row r="3" spans="1:1">
      <c r="A3" s="398" t="s">
        <v>318</v>
      </c>
    </row>
    <row r="4" spans="1:1">
      <c r="A4" s="398" t="s">
        <v>316</v>
      </c>
    </row>
    <row r="5" spans="1:1">
      <c r="A5" s="398" t="s">
        <v>315</v>
      </c>
    </row>
    <row r="6" spans="1:1">
      <c r="A6" s="398" t="s">
        <v>320</v>
      </c>
    </row>
    <row r="7" spans="1:1">
      <c r="A7" s="398" t="s">
        <v>317</v>
      </c>
    </row>
  </sheetData>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1B626-DA78-45CB-A699-21C3A6681FBC}">
  <sheetPr>
    <tabColor rgb="FF00B0F0"/>
    <pageSetUpPr fitToPage="1"/>
  </sheetPr>
  <dimension ref="A1:AS1187"/>
  <sheetViews>
    <sheetView topLeftCell="E1" zoomScaleNormal="100" workbookViewId="0">
      <selection activeCell="N1" sqref="N1:V6"/>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85" customFormat="1" ht="18" thickBot="1">
      <c r="A1" s="780" t="s">
        <v>200</v>
      </c>
      <c r="B1" s="780"/>
      <c r="C1" s="780"/>
      <c r="D1" s="780"/>
      <c r="E1" s="780"/>
      <c r="F1" s="780"/>
      <c r="G1" s="780"/>
      <c r="H1" s="780"/>
      <c r="I1" s="780"/>
      <c r="J1" s="780"/>
      <c r="K1" s="82"/>
      <c r="L1" s="234" t="s">
        <v>187</v>
      </c>
      <c r="M1" s="84"/>
      <c r="N1" s="410" t="s">
        <v>339</v>
      </c>
      <c r="O1" s="411"/>
      <c r="P1" s="412"/>
      <c r="Q1" s="413" t="str">
        <f>'Cumulative Budget Request '!Q2</f>
        <v>FY2025</v>
      </c>
      <c r="R1" s="83"/>
    </row>
    <row r="2" spans="1:29" s="85" customFormat="1" ht="16.2"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2" thickBot="1">
      <c r="A3" s="82" t="s">
        <v>78</v>
      </c>
      <c r="B3" s="791">
        <f>'Cumulative Budget Request '!B3</f>
        <v>0</v>
      </c>
      <c r="C3" s="791"/>
      <c r="D3" s="791"/>
      <c r="K3" s="82"/>
      <c r="L3" s="113"/>
      <c r="M3" s="84"/>
      <c r="N3" s="36" t="s">
        <v>170</v>
      </c>
      <c r="O3" s="313"/>
      <c r="P3" s="313"/>
      <c r="Q3" s="210">
        <f>'Cumulative Budget Request '!Q4</f>
        <v>0.03</v>
      </c>
      <c r="R3" s="771" t="s">
        <v>454</v>
      </c>
      <c r="S3" s="772"/>
      <c r="T3" s="772"/>
      <c r="U3" s="772"/>
      <c r="V3" s="773"/>
    </row>
    <row r="4" spans="1:29" s="85" customFormat="1" ht="16.2" thickBot="1">
      <c r="A4" s="82" t="s">
        <v>69</v>
      </c>
      <c r="B4" s="791">
        <f>'Cumulative Budget Request '!B4</f>
        <v>0</v>
      </c>
      <c r="C4" s="791"/>
      <c r="D4" s="791"/>
      <c r="K4" s="82"/>
      <c r="L4" s="113"/>
      <c r="N4" s="414" t="s">
        <v>171</v>
      </c>
      <c r="O4" s="415"/>
      <c r="P4" s="415"/>
      <c r="Q4" s="416">
        <f>'Cumulative Budget Request '!Q5</f>
        <v>0.03</v>
      </c>
      <c r="R4" s="565" t="s">
        <v>2</v>
      </c>
      <c r="S4" s="566" t="s">
        <v>3</v>
      </c>
      <c r="T4" s="566" t="s">
        <v>4</v>
      </c>
      <c r="U4" s="566" t="s">
        <v>8</v>
      </c>
      <c r="V4" s="571" t="s">
        <v>9</v>
      </c>
    </row>
    <row r="5" spans="1:29" s="85" customFormat="1" ht="16.2" thickBot="1">
      <c r="A5" s="82" t="s">
        <v>86</v>
      </c>
      <c r="B5" s="791">
        <f>'Cumulative Budget Request '!B5</f>
        <v>0</v>
      </c>
      <c r="C5" s="791"/>
      <c r="D5" s="791"/>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29" s="85" customFormat="1" ht="16.2" thickBot="1">
      <c r="A6" s="82" t="s">
        <v>252</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29" s="85" customFormat="1" ht="15.6">
      <c r="A7" s="82"/>
      <c r="B7" s="113"/>
      <c r="C7" s="113"/>
      <c r="D7" s="113"/>
      <c r="F7" s="83"/>
      <c r="K7" s="82"/>
      <c r="L7" s="113"/>
      <c r="N7" s="261"/>
    </row>
    <row r="8" spans="1:29">
      <c r="A8" s="781" t="s">
        <v>253</v>
      </c>
      <c r="B8" s="781"/>
      <c r="C8" s="781"/>
      <c r="D8" s="781"/>
      <c r="E8" s="781"/>
      <c r="F8" s="781"/>
      <c r="G8" s="781"/>
      <c r="H8" s="781"/>
      <c r="I8" s="781"/>
      <c r="J8" s="781"/>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62" t="s">
        <v>118</v>
      </c>
      <c r="V10" s="762"/>
      <c r="W10" s="762"/>
      <c r="X10" s="762"/>
      <c r="Y10" s="762"/>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5">
        <f>IF('Cumulative Budget Request '!L12='Split budget (A)'!$L$1,'Cumulative Budget Request '!A12,0)</f>
        <v>0</v>
      </c>
      <c r="B13" s="480" t="str">
        <f>IF('Cumulative Budget Request '!L12='Split budget (A)'!$L$1,'Cumulative Budget Request '!B12,0)</f>
        <v>Principal Investigator</v>
      </c>
      <c r="C13" s="486"/>
      <c r="D13" s="33" t="s">
        <v>123</v>
      </c>
      <c r="E13" s="76">
        <f>ROUND($R13*$S13,6)</f>
        <v>0</v>
      </c>
      <c r="F13" s="76">
        <f>ROUND($R14*$S14,6)</f>
        <v>0</v>
      </c>
      <c r="G13" s="76">
        <f>ROUND($R15*$S15,6)</f>
        <v>0</v>
      </c>
      <c r="H13" s="76">
        <f>ROUND($R16*$S16,6)</f>
        <v>0</v>
      </c>
      <c r="I13" s="76">
        <f>ROUND($R17*$S17,6)</f>
        <v>0</v>
      </c>
      <c r="J13" s="46"/>
      <c r="M13" s="133">
        <f>IF('Cumulative Budget Request '!L12='Split budget (A)'!$L$1,'Cumulative Budget Request '!M12,0)</f>
        <v>0</v>
      </c>
      <c r="N13" s="214">
        <f>ROUND(M13/12,2)</f>
        <v>0</v>
      </c>
      <c r="O13" s="214">
        <f>IF('Cumulative Budget Request '!L12='Split budget (A)'!$L$1,'Cumulative Budget Request '!O12,0)</f>
        <v>0</v>
      </c>
      <c r="P13" s="209">
        <f>IF('Cumulative Budget Request '!L12='Split budget (A)'!$L$1,'Cumulative Budget Request '!P12,0)</f>
        <v>0</v>
      </c>
      <c r="Q13" s="211">
        <f>IF('Cumulative Budget Request '!L12='Split budget (A)'!$L$1,'Cumulative Budget Request '!Q12,0)</f>
        <v>1.03</v>
      </c>
      <c r="R13" s="212">
        <f>IF('Cumulative Budget Request '!L12='Split budget (A)'!$L$1,'Cumulative Budget Request '!R12,0)</f>
        <v>0</v>
      </c>
      <c r="S13" s="209">
        <f>IF('Cumulative Budget Request '!L12='Split budget (A)'!$L$1,'Cumulative Budget Request '!S12,0)</f>
        <v>12</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6"/>
      <c r="B14" s="481"/>
      <c r="C14" s="480"/>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(A)'!$L$1,'Cumulative Budget Request '!Q13,0)</f>
        <v>1.03</v>
      </c>
      <c r="R14" s="212">
        <f>IF('Cumulative Budget Request '!L13='Split budget (A)'!$L$1,'Cumulative Budget Request '!R13,0)</f>
        <v>0</v>
      </c>
      <c r="S14" s="209">
        <f>IF('Cumulative Budget Request '!L13='Split budget (A)'!$L$1,'Cumulative Budget Request '!S13,0)</f>
        <v>12</v>
      </c>
      <c r="T14" s="16"/>
      <c r="U14" s="324"/>
      <c r="V14" s="324"/>
      <c r="W14" s="324"/>
      <c r="X14" s="324"/>
      <c r="Y14" s="324"/>
    </row>
    <row r="15" spans="1:29">
      <c r="A15" s="449"/>
      <c r="B15" s="481"/>
      <c r="C15" s="480"/>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(A)'!$L$1,'Cumulative Budget Request '!Q14,0)</f>
        <v>1.03</v>
      </c>
      <c r="R15" s="212">
        <f>IF('Cumulative Budget Request '!L14='Split budget (A)'!$L$1,'Cumulative Budget Request '!R14,0)</f>
        <v>0</v>
      </c>
      <c r="S15" s="209">
        <f>IF('Cumulative Budget Request '!L14='Split budget (A)'!$L$1,'Cumulative Budget Request '!S14,0)</f>
        <v>12</v>
      </c>
      <c r="T15" s="16"/>
      <c r="U15" s="323"/>
      <c r="V15" s="323"/>
      <c r="W15" s="323"/>
      <c r="X15" s="323"/>
      <c r="Y15" s="323"/>
    </row>
    <row r="16" spans="1:29" ht="15">
      <c r="A16" s="449"/>
      <c r="B16" s="481"/>
      <c r="C16" s="480"/>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(A)'!$L$1,'Cumulative Budget Request '!Q15,0)</f>
        <v>1.03</v>
      </c>
      <c r="R16" s="212">
        <f>IF('Cumulative Budget Request '!L15='Split budget (A)'!$L$1,'Cumulative Budget Request '!R15,0)</f>
        <v>0</v>
      </c>
      <c r="S16" s="209">
        <f>IF('Cumulative Budget Request '!L15='Split budget (A)'!$L$1,'Cumulative Budget Request '!S15,0)</f>
        <v>12</v>
      </c>
      <c r="T16" s="16"/>
      <c r="U16" s="323"/>
      <c r="V16" s="323"/>
      <c r="W16" s="323"/>
      <c r="X16" s="323"/>
      <c r="Y16" s="323"/>
    </row>
    <row r="17" spans="1:25">
      <c r="A17" s="449"/>
      <c r="B17" s="481"/>
      <c r="C17" s="480"/>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(A)'!$L$1,'Cumulative Budget Request '!Q16,0)</f>
        <v>1.03</v>
      </c>
      <c r="R17" s="212">
        <f>IF('Cumulative Budget Request '!L16='Split budget (A)'!$L$1,'Cumulative Budget Request '!R16,0)</f>
        <v>0</v>
      </c>
      <c r="S17" s="209">
        <f>IF('Cumulative Budget Request '!L16='Split budget (A)'!$L$1,'Cumulative Budget Request '!S16,0)</f>
        <v>12</v>
      </c>
      <c r="T17" s="16"/>
      <c r="U17" s="323"/>
      <c r="V17" s="323"/>
      <c r="W17" s="323"/>
      <c r="X17" s="323"/>
      <c r="Y17" s="323"/>
    </row>
    <row r="18" spans="1:25" hidden="1">
      <c r="A18" s="449"/>
      <c r="B18" s="481"/>
      <c r="C18" s="480"/>
      <c r="D18" s="59"/>
      <c r="E18" s="16"/>
      <c r="F18" s="16"/>
      <c r="G18" s="16"/>
      <c r="H18" s="16"/>
      <c r="I18" s="16"/>
      <c r="J18" s="25"/>
      <c r="M18" s="215"/>
      <c r="N18" s="56"/>
      <c r="O18" s="56"/>
      <c r="P18" s="56"/>
      <c r="Q18" s="31"/>
      <c r="R18" s="56"/>
      <c r="S18" s="31"/>
      <c r="T18" s="16"/>
      <c r="U18" s="325"/>
      <c r="V18" s="326"/>
      <c r="W18" s="324"/>
      <c r="X18" s="324"/>
      <c r="Y18" s="324"/>
    </row>
    <row r="19" spans="1:25" hidden="1">
      <c r="A19" s="485">
        <f>IF('Cumulative Budget Request '!L18='Split budget (A)'!$L$1,'Cumulative Budget Request '!A18,0)</f>
        <v>0</v>
      </c>
      <c r="B19" s="480" t="str">
        <f>IF('Cumulative Budget Request '!L18='Split budget (A)'!$L$1,'Cumulative Budget Request '!B18,0)</f>
        <v>Co-PI</v>
      </c>
      <c r="C19" s="481"/>
      <c r="D19" s="33" t="s">
        <v>123</v>
      </c>
      <c r="E19" s="76">
        <f>ROUND($R19*$S19,6)</f>
        <v>0</v>
      </c>
      <c r="F19" s="76">
        <f>ROUND($R20*$S20,6)</f>
        <v>0</v>
      </c>
      <c r="G19" s="76">
        <f>ROUND($R21*$S21,6)</f>
        <v>0</v>
      </c>
      <c r="H19" s="76">
        <f>ROUND($R22*$S22,6)</f>
        <v>0</v>
      </c>
      <c r="I19" s="76">
        <f>ROUND($R23*$S23,6)</f>
        <v>0</v>
      </c>
      <c r="J19" s="46"/>
      <c r="M19" s="133">
        <f>IF('Cumulative Budget Request '!L18='Split budget (A)'!$L$1,'Cumulative Budget Request '!M18,0)</f>
        <v>0</v>
      </c>
      <c r="N19" s="214">
        <f>ROUND(M19/12,2)</f>
        <v>0</v>
      </c>
      <c r="O19" s="214">
        <f>IF('Cumulative Budget Request '!L18='Split budget (A)'!$L$1,'Cumulative Budget Request '!O18,0)</f>
        <v>0</v>
      </c>
      <c r="P19" s="209">
        <f>IF('Cumulative Budget Request '!L18='Split budget (A)'!$L$1,'Cumulative Budget Request '!P18,0)</f>
        <v>0</v>
      </c>
      <c r="Q19" s="211">
        <f>IF('Cumulative Budget Request '!L18='Split budget (A)'!$L$1,'Cumulative Budget Request '!Q18,0)</f>
        <v>1.03</v>
      </c>
      <c r="R19" s="212">
        <f>IF('Cumulative Budget Request '!L18='Split budget (A)'!$L$1,'Cumulative Budget Request '!R18,0)</f>
        <v>0</v>
      </c>
      <c r="S19" s="61">
        <f>IF('Cumulative Budget Request '!L18='Split budget (A)'!$L$1,'Cumulative Budget Request '!S18,0)</f>
        <v>12</v>
      </c>
      <c r="T19" s="2"/>
      <c r="U19" s="323">
        <f>IFERROR((E22+E23)/E21,0)</f>
        <v>0</v>
      </c>
      <c r="V19" s="323">
        <f t="shared" ref="V19:Y19" si="5">IFERROR((F22+F23)/F21,0)</f>
        <v>0</v>
      </c>
      <c r="W19" s="323">
        <f t="shared" si="5"/>
        <v>0</v>
      </c>
      <c r="X19" s="323">
        <f t="shared" si="5"/>
        <v>0</v>
      </c>
      <c r="Y19" s="323">
        <f t="shared" si="5"/>
        <v>0</v>
      </c>
    </row>
    <row r="20" spans="1:25" hidden="1">
      <c r="A20" s="449"/>
      <c r="B20" s="481"/>
      <c r="C20" s="480"/>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(A)'!$L$1,'Cumulative Budget Request '!Q19,0)</f>
        <v>1.03</v>
      </c>
      <c r="R20" s="212">
        <f>IF('Cumulative Budget Request '!L19='Split budget (A)'!$L$1,'Cumulative Budget Request '!R19,0)</f>
        <v>0</v>
      </c>
      <c r="S20" s="61">
        <f>IF('Cumulative Budget Request '!L19='Split budget (A)'!$L$1,'Cumulative Budget Request '!S19,0)</f>
        <v>12</v>
      </c>
      <c r="T20" s="16"/>
      <c r="U20" s="324"/>
      <c r="V20" s="324"/>
      <c r="W20" s="324"/>
      <c r="X20" s="324"/>
      <c r="Y20" s="324"/>
    </row>
    <row r="21" spans="1:25" hidden="1">
      <c r="A21" s="449"/>
      <c r="B21" s="481"/>
      <c r="C21" s="480"/>
      <c r="D21" s="59" t="s">
        <v>30</v>
      </c>
      <c r="E21" s="52">
        <f>ROUND(E20*$Q$2,0)</f>
        <v>0</v>
      </c>
      <c r="F21" s="52">
        <f t="shared" ref="F21" si="6">ROUND(F20*$Q$2,0)</f>
        <v>0</v>
      </c>
      <c r="G21" s="52">
        <f t="shared" ref="G21" si="7">ROUND(G20*$Q$2,0)</f>
        <v>0</v>
      </c>
      <c r="H21" s="52">
        <f t="shared" ref="H21" si="8">ROUND(H20*$Q$2,0)</f>
        <v>0</v>
      </c>
      <c r="I21" s="52">
        <f t="shared" ref="I21" si="9">ROUND(I20*$Q$2,0)</f>
        <v>0</v>
      </c>
      <c r="J21" s="158">
        <f>SUM(E21:I21)</f>
        <v>0</v>
      </c>
      <c r="M21" s="215"/>
      <c r="N21" s="56"/>
      <c r="O21" s="56"/>
      <c r="P21" s="56"/>
      <c r="Q21" s="211">
        <f>IF('Cumulative Budget Request '!L20='Split budget (A)'!$L$1,'Cumulative Budget Request '!Q20,0)</f>
        <v>1.03</v>
      </c>
      <c r="R21" s="212">
        <f>IF('Cumulative Budget Request '!L20='Split budget (A)'!$L$1,'Cumulative Budget Request '!R20,0)</f>
        <v>0</v>
      </c>
      <c r="S21" s="61">
        <f>IF('Cumulative Budget Request '!L20='Split budget (A)'!$L$1,'Cumulative Budget Request '!S20,0)</f>
        <v>12</v>
      </c>
      <c r="T21" s="16"/>
      <c r="U21" s="323"/>
      <c r="V21" s="323"/>
      <c r="W21" s="323"/>
      <c r="X21" s="323"/>
      <c r="Y21" s="323"/>
    </row>
    <row r="22" spans="1:25" ht="15" hidden="1">
      <c r="A22" s="449"/>
      <c r="B22" s="481"/>
      <c r="C22" s="480"/>
      <c r="D22" s="59" t="s">
        <v>29</v>
      </c>
      <c r="E22" s="170">
        <f>ROUND(R$5*E19,0)</f>
        <v>0</v>
      </c>
      <c r="F22" s="170">
        <f t="shared" ref="F22" si="10">ROUND(S$5*F19,0)</f>
        <v>0</v>
      </c>
      <c r="G22" s="170">
        <f t="shared" ref="G22" si="11">ROUND(T$5*G19,0)</f>
        <v>0</v>
      </c>
      <c r="H22" s="170">
        <f t="shared" ref="H22" si="12">ROUND(U$5*H19,0)</f>
        <v>0</v>
      </c>
      <c r="I22" s="170">
        <f t="shared" ref="I22" si="13">ROUND(V$5*I19,0)</f>
        <v>0</v>
      </c>
      <c r="J22" s="167">
        <f>SUM(E22:I22)</f>
        <v>0</v>
      </c>
      <c r="M22" s="215"/>
      <c r="N22" s="56"/>
      <c r="O22" s="56"/>
      <c r="P22" s="56"/>
      <c r="Q22" s="211">
        <f>IF('Cumulative Budget Request '!L21='Split budget (A)'!$L$1,'Cumulative Budget Request '!Q21,0)</f>
        <v>1.03</v>
      </c>
      <c r="R22" s="212">
        <f>IF('Cumulative Budget Request '!L21='Split budget (A)'!$L$1,'Cumulative Budget Request '!R21,0)</f>
        <v>0</v>
      </c>
      <c r="S22" s="61">
        <f>IF('Cumulative Budget Request '!L21='Split budget (A)'!$L$1,'Cumulative Budget Request '!S21,0)</f>
        <v>12</v>
      </c>
      <c r="T22" s="16"/>
      <c r="U22" s="323"/>
      <c r="V22" s="323"/>
      <c r="W22" s="323"/>
      <c r="X22" s="323"/>
      <c r="Y22" s="323"/>
    </row>
    <row r="23" spans="1:25" hidden="1">
      <c r="A23" s="449"/>
      <c r="B23" s="481"/>
      <c r="C23" s="480"/>
      <c r="D23" s="62" t="s">
        <v>178</v>
      </c>
      <c r="E23" s="171">
        <f>SUM(E21:E22)</f>
        <v>0</v>
      </c>
      <c r="F23" s="171">
        <f t="shared" ref="F23:I23" si="14">SUM(F21:F22)</f>
        <v>0</v>
      </c>
      <c r="G23" s="171">
        <f t="shared" si="14"/>
        <v>0</v>
      </c>
      <c r="H23" s="171">
        <f t="shared" si="14"/>
        <v>0</v>
      </c>
      <c r="I23" s="171">
        <f t="shared" si="14"/>
        <v>0</v>
      </c>
      <c r="J23" s="172">
        <f>SUM(J21:J22)</f>
        <v>0</v>
      </c>
      <c r="M23" s="215"/>
      <c r="N23" s="56"/>
      <c r="O23" s="56"/>
      <c r="P23" s="56"/>
      <c r="Q23" s="211">
        <f>IF('Cumulative Budget Request '!L22='Split budget (A)'!$L$1,'Cumulative Budget Request '!Q22,0)</f>
        <v>1.03</v>
      </c>
      <c r="R23" s="212">
        <f>IF('Cumulative Budget Request '!L22='Split budget (A)'!$L$1,'Cumulative Budget Request '!R22,0)</f>
        <v>0</v>
      </c>
      <c r="S23" s="61">
        <f>IF('Cumulative Budget Request '!L22='Split budget (A)'!$L$1,'Cumulative Budget Request '!S22,0)</f>
        <v>12</v>
      </c>
      <c r="T23" s="16"/>
      <c r="U23" s="323"/>
      <c r="V23" s="323"/>
      <c r="W23" s="323"/>
      <c r="X23" s="323"/>
      <c r="Y23" s="323"/>
    </row>
    <row r="24" spans="1:25" hidden="1">
      <c r="A24" s="449"/>
      <c r="B24" s="481"/>
      <c r="C24" s="480"/>
      <c r="D24" s="59"/>
      <c r="E24" s="16"/>
      <c r="F24" s="16"/>
      <c r="G24" s="16"/>
      <c r="H24" s="16"/>
      <c r="I24" s="16"/>
      <c r="J24" s="25"/>
      <c r="M24" s="215"/>
      <c r="N24" s="56"/>
      <c r="O24" s="56"/>
      <c r="P24" s="56"/>
      <c r="Q24" s="31"/>
      <c r="R24" s="56"/>
      <c r="S24" s="31"/>
      <c r="T24" s="16"/>
      <c r="U24" s="325"/>
      <c r="V24" s="326"/>
      <c r="W24" s="324"/>
      <c r="X24" s="324"/>
      <c r="Y24" s="324"/>
    </row>
    <row r="25" spans="1:25" hidden="1">
      <c r="A25" s="485">
        <f>IF('Cumulative Budget Request '!L24='Split budget (A)'!$L$1,'Cumulative Budget Request '!A24,0)</f>
        <v>0</v>
      </c>
      <c r="B25" s="480" t="str">
        <f>IF('Cumulative Budget Request '!L24='Split budget (A)'!$L$1,'Cumulative Budget Request '!B24,0)</f>
        <v>Co-PI</v>
      </c>
      <c r="C25" s="481"/>
      <c r="D25" s="33" t="s">
        <v>123</v>
      </c>
      <c r="E25" s="76">
        <f>ROUND($R25*$S25,6)</f>
        <v>0</v>
      </c>
      <c r="F25" s="76">
        <f>ROUND($R26*$S26,6)</f>
        <v>0</v>
      </c>
      <c r="G25" s="76">
        <f>ROUND($R27*$S27,6)</f>
        <v>0</v>
      </c>
      <c r="H25" s="76">
        <f>ROUND($R28*$S28,6)</f>
        <v>0</v>
      </c>
      <c r="I25" s="76">
        <f>ROUND($R29*$S29,6)</f>
        <v>0</v>
      </c>
      <c r="J25" s="46"/>
      <c r="M25" s="133">
        <f>IF('Cumulative Budget Request '!L24='Split budget (A)'!$L$1,'Cumulative Budget Request '!M24,0)</f>
        <v>0</v>
      </c>
      <c r="N25" s="214">
        <f>ROUND(M25/12,2)</f>
        <v>0</v>
      </c>
      <c r="O25" s="214">
        <f>IF('Cumulative Budget Request '!L24='Split budget (A)'!$L$1,'Cumulative Budget Request '!O24,0)</f>
        <v>0</v>
      </c>
      <c r="P25" s="209">
        <f>IF('Cumulative Budget Request '!L24='Split budget (A)'!$L$1,'Cumulative Budget Request '!P24,0)</f>
        <v>0</v>
      </c>
      <c r="Q25" s="211">
        <f>IF('Cumulative Budget Request '!L24='Split budget (A)'!$L$1,'Cumulative Budget Request '!Q24,0)</f>
        <v>1.03</v>
      </c>
      <c r="R25" s="212">
        <f>IF('Cumulative Budget Request '!L24='Split budget (A)'!$L$1,'Cumulative Budget Request '!R24,0)</f>
        <v>0</v>
      </c>
      <c r="S25" s="61">
        <f>IF('Cumulative Budget Request '!L24='Split budget (A)'!$L$1,'Cumulative Budget Request '!S24,0)</f>
        <v>12</v>
      </c>
      <c r="T25" s="2"/>
      <c r="U25" s="323">
        <f>IFERROR((E28+E29)/E27,0)</f>
        <v>0</v>
      </c>
      <c r="V25" s="323">
        <f t="shared" ref="V25:Y25" si="15">IFERROR((F28+F29)/F27,0)</f>
        <v>0</v>
      </c>
      <c r="W25" s="323">
        <f t="shared" si="15"/>
        <v>0</v>
      </c>
      <c r="X25" s="323">
        <f t="shared" si="15"/>
        <v>0</v>
      </c>
      <c r="Y25" s="323">
        <f t="shared" si="15"/>
        <v>0</v>
      </c>
    </row>
    <row r="26" spans="1:25" hidden="1">
      <c r="A26" s="486"/>
      <c r="B26" s="481"/>
      <c r="C26" s="480"/>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(A)'!$L$1,'Cumulative Budget Request '!Q25,0)</f>
        <v>1.03</v>
      </c>
      <c r="R26" s="212">
        <f>IF('Cumulative Budget Request '!L25='Split budget (A)'!$L$1,'Cumulative Budget Request '!R25,0)</f>
        <v>0</v>
      </c>
      <c r="S26" s="61">
        <f>IF('Cumulative Budget Request '!L25='Split budget (A)'!$L$1,'Cumulative Budget Request '!S25,0)</f>
        <v>12</v>
      </c>
      <c r="T26" s="16"/>
      <c r="U26" s="324"/>
      <c r="V26" s="324"/>
      <c r="W26" s="324"/>
      <c r="X26" s="324"/>
      <c r="Y26" s="324"/>
    </row>
    <row r="27" spans="1:25" hidden="1">
      <c r="A27" s="449"/>
      <c r="B27" s="481"/>
      <c r="C27" s="480"/>
      <c r="D27" s="59" t="s">
        <v>30</v>
      </c>
      <c r="E27" s="52">
        <f>ROUND(E26*$Q$2,0)</f>
        <v>0</v>
      </c>
      <c r="F27" s="52">
        <f t="shared" ref="F27" si="16">ROUND(F26*$Q$2,0)</f>
        <v>0</v>
      </c>
      <c r="G27" s="52">
        <f t="shared" ref="G27" si="17">ROUND(G26*$Q$2,0)</f>
        <v>0</v>
      </c>
      <c r="H27" s="52">
        <f t="shared" ref="H27" si="18">ROUND(H26*$Q$2,0)</f>
        <v>0</v>
      </c>
      <c r="I27" s="52">
        <f t="shared" ref="I27" si="19">ROUND(I26*$Q$2,0)</f>
        <v>0</v>
      </c>
      <c r="J27" s="158">
        <f>SUM(E27:I27)</f>
        <v>0</v>
      </c>
      <c r="M27" s="215"/>
      <c r="N27" s="56"/>
      <c r="O27" s="56"/>
      <c r="P27" s="56"/>
      <c r="Q27" s="211">
        <f>IF('Cumulative Budget Request '!L26='Split budget (A)'!$L$1,'Cumulative Budget Request '!Q26,0)</f>
        <v>1.03</v>
      </c>
      <c r="R27" s="212">
        <f>IF('Cumulative Budget Request '!L26='Split budget (A)'!$L$1,'Cumulative Budget Request '!R26,0)</f>
        <v>0</v>
      </c>
      <c r="S27" s="61">
        <f>IF('Cumulative Budget Request '!L26='Split budget (A)'!$L$1,'Cumulative Budget Request '!S26,0)</f>
        <v>12</v>
      </c>
      <c r="T27" s="16"/>
      <c r="U27" s="323"/>
      <c r="V27" s="323"/>
      <c r="W27" s="323"/>
      <c r="X27" s="323"/>
      <c r="Y27" s="323"/>
    </row>
    <row r="28" spans="1:25" ht="15" hidden="1">
      <c r="A28" s="449"/>
      <c r="B28" s="481"/>
      <c r="C28" s="480"/>
      <c r="D28" s="59" t="s">
        <v>29</v>
      </c>
      <c r="E28" s="170">
        <f>ROUND(R$5*E25,0)</f>
        <v>0</v>
      </c>
      <c r="F28" s="170">
        <f t="shared" ref="F28" si="20">ROUND(S$5*F25,0)</f>
        <v>0</v>
      </c>
      <c r="G28" s="170">
        <f t="shared" ref="G28" si="21">ROUND(T$5*G25,0)</f>
        <v>0</v>
      </c>
      <c r="H28" s="170">
        <f t="shared" ref="H28" si="22">ROUND(U$5*H25,0)</f>
        <v>0</v>
      </c>
      <c r="I28" s="170">
        <f t="shared" ref="I28" si="23">ROUND(V$5*I25,0)</f>
        <v>0</v>
      </c>
      <c r="J28" s="167">
        <f>SUM(E28:I28)</f>
        <v>0</v>
      </c>
      <c r="M28" s="215"/>
      <c r="N28" s="56"/>
      <c r="O28" s="56"/>
      <c r="P28" s="56"/>
      <c r="Q28" s="211">
        <f>IF('Cumulative Budget Request '!L27='Split budget (A)'!$L$1,'Cumulative Budget Request '!Q27,0)</f>
        <v>1.03</v>
      </c>
      <c r="R28" s="212">
        <f>IF('Cumulative Budget Request '!L27='Split budget (A)'!$L$1,'Cumulative Budget Request '!R27,0)</f>
        <v>0</v>
      </c>
      <c r="S28" s="61">
        <f>IF('Cumulative Budget Request '!L27='Split budget (A)'!$L$1,'Cumulative Budget Request '!S27,0)</f>
        <v>12</v>
      </c>
      <c r="T28" s="16"/>
      <c r="U28" s="323"/>
      <c r="V28" s="323"/>
      <c r="W28" s="323"/>
      <c r="X28" s="323"/>
      <c r="Y28" s="323"/>
    </row>
    <row r="29" spans="1:25" hidden="1">
      <c r="A29" s="449"/>
      <c r="B29" s="481"/>
      <c r="C29" s="480"/>
      <c r="D29" s="62" t="s">
        <v>178</v>
      </c>
      <c r="E29" s="171">
        <f>SUM(E27:E28)</f>
        <v>0</v>
      </c>
      <c r="F29" s="171">
        <f t="shared" ref="F29:I29" si="24">SUM(F27:F28)</f>
        <v>0</v>
      </c>
      <c r="G29" s="171">
        <f t="shared" si="24"/>
        <v>0</v>
      </c>
      <c r="H29" s="171">
        <f t="shared" si="24"/>
        <v>0</v>
      </c>
      <c r="I29" s="171">
        <f t="shared" si="24"/>
        <v>0</v>
      </c>
      <c r="J29" s="172">
        <f>SUM(J27:J28)</f>
        <v>0</v>
      </c>
      <c r="M29" s="215"/>
      <c r="N29" s="56"/>
      <c r="O29" s="56"/>
      <c r="P29" s="56"/>
      <c r="Q29" s="211">
        <f>IF('Cumulative Budget Request '!L28='Split budget (A)'!$L$1,'Cumulative Budget Request '!Q28,0)</f>
        <v>1.03</v>
      </c>
      <c r="R29" s="212">
        <f>IF('Cumulative Budget Request '!L28='Split budget (A)'!$L$1,'Cumulative Budget Request '!R28,0)</f>
        <v>0</v>
      </c>
      <c r="S29" s="61">
        <f>IF('Cumulative Budget Request '!L28='Split budget (A)'!$L$1,'Cumulative Budget Request '!S28,0)</f>
        <v>12</v>
      </c>
      <c r="T29" s="16"/>
      <c r="U29" s="323"/>
      <c r="V29" s="323"/>
      <c r="W29" s="323"/>
      <c r="X29" s="323"/>
      <c r="Y29" s="323"/>
    </row>
    <row r="30" spans="1:25" hidden="1">
      <c r="A30" s="449"/>
      <c r="B30" s="481"/>
      <c r="C30" s="480"/>
      <c r="D30" s="59"/>
      <c r="E30" s="16"/>
      <c r="F30" s="16"/>
      <c r="G30" s="16"/>
      <c r="H30" s="16"/>
      <c r="I30" s="16"/>
      <c r="J30" s="25"/>
      <c r="M30" s="215"/>
      <c r="N30" s="56"/>
      <c r="O30" s="56"/>
      <c r="P30" s="56"/>
      <c r="Q30" s="31"/>
      <c r="R30" s="56"/>
      <c r="S30" s="31"/>
      <c r="T30" s="16"/>
      <c r="U30" s="325"/>
      <c r="V30" s="326"/>
      <c r="W30" s="324"/>
      <c r="X30" s="324"/>
      <c r="Y30" s="324"/>
    </row>
    <row r="31" spans="1:25" hidden="1">
      <c r="A31" s="485">
        <f>IF('Cumulative Budget Request '!L30='Split budget (A)'!$L$1,'Cumulative Budget Request '!A30,0)</f>
        <v>0</v>
      </c>
      <c r="B31" s="480" t="str">
        <f>IF('Cumulative Budget Request '!L30='Split budget (A)'!$L$1,'Cumulative Budget Request '!B30,0)</f>
        <v>Co-PI</v>
      </c>
      <c r="C31" s="481"/>
      <c r="D31" s="33" t="s">
        <v>123</v>
      </c>
      <c r="E31" s="76">
        <f>ROUND($R31*$S31,6)</f>
        <v>0</v>
      </c>
      <c r="F31" s="76">
        <f>ROUND($R32*$S32,6)</f>
        <v>0</v>
      </c>
      <c r="G31" s="76">
        <f>ROUND($R33*$S33,6)</f>
        <v>0</v>
      </c>
      <c r="H31" s="76">
        <f>ROUND($R34*$S34,6)</f>
        <v>0</v>
      </c>
      <c r="I31" s="76">
        <f>ROUND($R35*$S35,6)</f>
        <v>0</v>
      </c>
      <c r="J31" s="46"/>
      <c r="M31" s="133">
        <f>IF('Cumulative Budget Request '!L30='Split budget (A)'!$L$1,'Cumulative Budget Request '!M30,0)</f>
        <v>0</v>
      </c>
      <c r="N31" s="214">
        <f>ROUND(M31/12,2)</f>
        <v>0</v>
      </c>
      <c r="O31" s="214">
        <f>IF('Cumulative Budget Request '!L30='Split budget (A)'!$L$1,'Cumulative Budget Request '!O30,0)</f>
        <v>0</v>
      </c>
      <c r="P31" s="209">
        <f>IF('Cumulative Budget Request '!L30='Split budget (A)'!$L$1,'Cumulative Budget Request '!P30,0)</f>
        <v>0</v>
      </c>
      <c r="Q31" s="211">
        <f>IF('Cumulative Budget Request '!L30='Split budget (A)'!$L$1,'Cumulative Budget Request '!Q30,0)</f>
        <v>1.03</v>
      </c>
      <c r="R31" s="212">
        <f>IF('Cumulative Budget Request '!L30='Split budget (A)'!$L$1,'Cumulative Budget Request '!R30,0)</f>
        <v>0</v>
      </c>
      <c r="S31" s="61">
        <f>IF('Cumulative Budget Request '!L30='Split budget (A)'!$L$1,'Cumulative Budget Request '!S30,0)</f>
        <v>12</v>
      </c>
      <c r="T31" s="2"/>
      <c r="U31" s="323">
        <f>IFERROR((E34+E35)/E33,0)</f>
        <v>0</v>
      </c>
      <c r="V31" s="323">
        <f t="shared" ref="V31:Y31" si="25">IFERROR((F34+F35)/F33,0)</f>
        <v>0</v>
      </c>
      <c r="W31" s="323">
        <f t="shared" si="25"/>
        <v>0</v>
      </c>
      <c r="X31" s="323">
        <f t="shared" si="25"/>
        <v>0</v>
      </c>
      <c r="Y31" s="323">
        <f t="shared" si="25"/>
        <v>0</v>
      </c>
    </row>
    <row r="32" spans="1:25" hidden="1">
      <c r="A32" s="449"/>
      <c r="B32" s="486"/>
      <c r="C32" s="480"/>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(A)'!$L$1,'Cumulative Budget Request '!Q31,0)</f>
        <v>1.03</v>
      </c>
      <c r="R32" s="212">
        <f>IF('Cumulative Budget Request '!L31='Split budget (A)'!$L$1,'Cumulative Budget Request '!R31,0)</f>
        <v>0</v>
      </c>
      <c r="S32" s="61">
        <f>IF('Cumulative Budget Request '!L31='Split budget (A)'!$L$1,'Cumulative Budget Request '!S31,0)</f>
        <v>12</v>
      </c>
      <c r="T32" s="16"/>
      <c r="U32" s="324"/>
      <c r="V32" s="324"/>
      <c r="W32" s="324"/>
      <c r="X32" s="324"/>
      <c r="Y32" s="324"/>
    </row>
    <row r="33" spans="1:25" hidden="1">
      <c r="A33" s="449"/>
      <c r="B33" s="481"/>
      <c r="C33" s="480"/>
      <c r="D33" s="59" t="s">
        <v>30</v>
      </c>
      <c r="E33" s="52">
        <f>ROUND(E32*$Q$2,0)</f>
        <v>0</v>
      </c>
      <c r="F33" s="52">
        <f t="shared" ref="F33" si="26">ROUND(F32*$Q$2,0)</f>
        <v>0</v>
      </c>
      <c r="G33" s="52">
        <f t="shared" ref="G33" si="27">ROUND(G32*$Q$2,0)</f>
        <v>0</v>
      </c>
      <c r="H33" s="52">
        <f t="shared" ref="H33" si="28">ROUND(H32*$Q$2,0)</f>
        <v>0</v>
      </c>
      <c r="I33" s="52">
        <f t="shared" ref="I33" si="29">ROUND(I32*$Q$2,0)</f>
        <v>0</v>
      </c>
      <c r="J33" s="158">
        <f>SUM(E33:I33)</f>
        <v>0</v>
      </c>
      <c r="M33" s="215"/>
      <c r="N33" s="56"/>
      <c r="O33" s="56"/>
      <c r="P33" s="56"/>
      <c r="Q33" s="211">
        <f>IF('Cumulative Budget Request '!L32='Split budget (A)'!$L$1,'Cumulative Budget Request '!Q32,0)</f>
        <v>1.03</v>
      </c>
      <c r="R33" s="212">
        <f>IF('Cumulative Budget Request '!L32='Split budget (A)'!$L$1,'Cumulative Budget Request '!R32,0)</f>
        <v>0</v>
      </c>
      <c r="S33" s="61">
        <f>IF('Cumulative Budget Request '!L32='Split budget (A)'!$L$1,'Cumulative Budget Request '!S32,0)</f>
        <v>12</v>
      </c>
      <c r="T33" s="16"/>
      <c r="U33" s="323"/>
      <c r="V33" s="323"/>
      <c r="W33" s="323"/>
      <c r="X33" s="323"/>
      <c r="Y33" s="323"/>
    </row>
    <row r="34" spans="1:25" ht="15" hidden="1">
      <c r="A34" s="449"/>
      <c r="B34" s="481"/>
      <c r="C34" s="480"/>
      <c r="D34" s="59" t="s">
        <v>29</v>
      </c>
      <c r="E34" s="170">
        <f>ROUND(R$5*E31,0)</f>
        <v>0</v>
      </c>
      <c r="F34" s="170">
        <f t="shared" ref="F34" si="30">ROUND(S$5*F31,0)</f>
        <v>0</v>
      </c>
      <c r="G34" s="170">
        <f t="shared" ref="G34" si="31">ROUND(T$5*G31,0)</f>
        <v>0</v>
      </c>
      <c r="H34" s="170">
        <f t="shared" ref="H34" si="32">ROUND(U$5*H31,0)</f>
        <v>0</v>
      </c>
      <c r="I34" s="170">
        <f t="shared" ref="I34" si="33">ROUND(V$5*I31,0)</f>
        <v>0</v>
      </c>
      <c r="J34" s="167">
        <f>SUM(E34:I34)</f>
        <v>0</v>
      </c>
      <c r="M34" s="215"/>
      <c r="N34" s="56"/>
      <c r="O34" s="56"/>
      <c r="P34" s="56"/>
      <c r="Q34" s="211">
        <f>IF('Cumulative Budget Request '!L33='Split budget (A)'!$L$1,'Cumulative Budget Request '!Q33,0)</f>
        <v>1.03</v>
      </c>
      <c r="R34" s="212">
        <f>IF('Cumulative Budget Request '!L33='Split budget (A)'!$L$1,'Cumulative Budget Request '!R33,0)</f>
        <v>0</v>
      </c>
      <c r="S34" s="61">
        <f>IF('Cumulative Budget Request '!L33='Split budget (A)'!$L$1,'Cumulative Budget Request '!S33,0)</f>
        <v>12</v>
      </c>
      <c r="T34" s="16"/>
      <c r="U34" s="323"/>
      <c r="V34" s="323"/>
      <c r="W34" s="323"/>
      <c r="X34" s="323"/>
      <c r="Y34" s="323"/>
    </row>
    <row r="35" spans="1:25" hidden="1">
      <c r="A35" s="449"/>
      <c r="B35" s="481"/>
      <c r="C35" s="480"/>
      <c r="D35" s="62" t="s">
        <v>178</v>
      </c>
      <c r="E35" s="171">
        <f>SUM(E33:E34)</f>
        <v>0</v>
      </c>
      <c r="F35" s="171">
        <f t="shared" ref="F35:I35" si="34">SUM(F33:F34)</f>
        <v>0</v>
      </c>
      <c r="G35" s="171">
        <f t="shared" si="34"/>
        <v>0</v>
      </c>
      <c r="H35" s="171">
        <f t="shared" si="34"/>
        <v>0</v>
      </c>
      <c r="I35" s="171">
        <f t="shared" si="34"/>
        <v>0</v>
      </c>
      <c r="J35" s="172">
        <f>SUM(J33:J34)</f>
        <v>0</v>
      </c>
      <c r="M35" s="215"/>
      <c r="N35" s="56"/>
      <c r="O35" s="56"/>
      <c r="P35" s="56"/>
      <c r="Q35" s="211">
        <f>IF('Cumulative Budget Request '!L34='Split budget (A)'!$L$1,'Cumulative Budget Request '!Q34,0)</f>
        <v>1.03</v>
      </c>
      <c r="R35" s="212">
        <f>IF('Cumulative Budget Request '!L34='Split budget (A)'!$L$1,'Cumulative Budget Request '!R34,0)</f>
        <v>0</v>
      </c>
      <c r="S35" s="61">
        <f>IF('Cumulative Budget Request '!L34='Split budget (A)'!$L$1,'Cumulative Budget Request '!S34,0)</f>
        <v>12</v>
      </c>
      <c r="T35" s="16"/>
      <c r="U35" s="323"/>
      <c r="V35" s="323"/>
      <c r="W35" s="323"/>
      <c r="X35" s="323"/>
      <c r="Y35" s="323"/>
    </row>
    <row r="36" spans="1:25" hidden="1">
      <c r="A36" s="449"/>
      <c r="B36" s="481"/>
      <c r="C36" s="480"/>
      <c r="D36" s="59"/>
      <c r="E36" s="16"/>
      <c r="F36" s="16"/>
      <c r="G36" s="16"/>
      <c r="H36" s="16"/>
      <c r="I36" s="16"/>
      <c r="J36" s="25"/>
      <c r="M36" s="215"/>
      <c r="N36" s="56"/>
      <c r="O36" s="56"/>
      <c r="P36" s="56"/>
      <c r="Q36" s="31"/>
      <c r="R36" s="56"/>
      <c r="S36" s="31"/>
      <c r="T36" s="16"/>
      <c r="U36" s="325"/>
      <c r="V36" s="326"/>
      <c r="W36" s="324"/>
      <c r="X36" s="324"/>
      <c r="Y36" s="324"/>
    </row>
    <row r="37" spans="1:25" hidden="1">
      <c r="A37" s="485">
        <f>IF('Cumulative Budget Request '!L36='Split budget (A)'!$L$1,'Cumulative Budget Request '!A36,0)</f>
        <v>0</v>
      </c>
      <c r="B37" s="480" t="str">
        <f>IF('Cumulative Budget Request '!L36='Split budget (A)'!$L$1,'Cumulative Budget Request '!B36,0)</f>
        <v>Co-Investigator</v>
      </c>
      <c r="C37" s="481"/>
      <c r="D37" s="33" t="s">
        <v>123</v>
      </c>
      <c r="E37" s="76">
        <f>ROUND($R37*$S37,6)</f>
        <v>0</v>
      </c>
      <c r="F37" s="76">
        <f>ROUND($R38*$S38,6)</f>
        <v>0</v>
      </c>
      <c r="G37" s="76">
        <f>ROUND($R39*$S39,6)</f>
        <v>0</v>
      </c>
      <c r="H37" s="76">
        <f>ROUND($R40*$S40,6)</f>
        <v>0</v>
      </c>
      <c r="I37" s="76">
        <f>ROUND($R41*$S41,6)</f>
        <v>0</v>
      </c>
      <c r="J37" s="46"/>
      <c r="M37" s="133">
        <f>IF('Cumulative Budget Request '!L36='Split budget (A)'!$L$1,'Cumulative Budget Request '!M36,0)</f>
        <v>0</v>
      </c>
      <c r="N37" s="214">
        <f>ROUND(M37/12,2)</f>
        <v>0</v>
      </c>
      <c r="O37" s="214">
        <f>IF('Cumulative Budget Request '!L36='Split budget (A)'!$L$1,'Cumulative Budget Request '!O36,0)</f>
        <v>0</v>
      </c>
      <c r="P37" s="209">
        <f>IF('Cumulative Budget Request '!L36='Split budget (A)'!$L$1,'Cumulative Budget Request '!P36,0)</f>
        <v>0</v>
      </c>
      <c r="Q37" s="211">
        <f>IF('Cumulative Budget Request '!L36='Split budget (A)'!$L$1,'Cumulative Budget Request '!Q36,0)</f>
        <v>1.03</v>
      </c>
      <c r="R37" s="212">
        <f>IF('Cumulative Budget Request '!L36='Split budget (A)'!$L$1,'Cumulative Budget Request '!R36,0)</f>
        <v>0</v>
      </c>
      <c r="S37" s="61">
        <f>IF('Cumulative Budget Request '!L36='Split budget (A)'!$L$1,'Cumulative Budget Request '!S36,0)</f>
        <v>12</v>
      </c>
      <c r="T37" s="2"/>
      <c r="U37" s="323">
        <f>IFERROR((E40+E41)/E39,0)</f>
        <v>0</v>
      </c>
      <c r="V37" s="323">
        <f t="shared" ref="V37:Y37" si="35">IFERROR((F40+F41)/F39,0)</f>
        <v>0</v>
      </c>
      <c r="W37" s="323">
        <f t="shared" si="35"/>
        <v>0</v>
      </c>
      <c r="X37" s="323">
        <f t="shared" si="35"/>
        <v>0</v>
      </c>
      <c r="Y37" s="323">
        <f t="shared" si="35"/>
        <v>0</v>
      </c>
    </row>
    <row r="38" spans="1:25" hidden="1">
      <c r="A38" s="449"/>
      <c r="B38" s="486"/>
      <c r="C38" s="480"/>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(A)'!$L$1,'Cumulative Budget Request '!Q37,0)</f>
        <v>1.03</v>
      </c>
      <c r="R38" s="212">
        <f>IF('Cumulative Budget Request '!L37='Split budget (A)'!$L$1,'Cumulative Budget Request '!R37,0)</f>
        <v>0</v>
      </c>
      <c r="S38" s="61">
        <f>IF('Cumulative Budget Request '!L37='Split budget (A)'!$L$1,'Cumulative Budget Request '!S37,0)</f>
        <v>12</v>
      </c>
      <c r="T38" s="16"/>
      <c r="U38" s="324"/>
      <c r="V38" s="324"/>
      <c r="W38" s="324"/>
      <c r="X38" s="324"/>
      <c r="Y38" s="324"/>
    </row>
    <row r="39" spans="1:25" hidden="1">
      <c r="A39" s="449"/>
      <c r="B39" s="481"/>
      <c r="C39" s="480"/>
      <c r="D39" s="59" t="s">
        <v>30</v>
      </c>
      <c r="E39" s="52">
        <f>ROUND(E38*$Q$2,0)</f>
        <v>0</v>
      </c>
      <c r="F39" s="52">
        <f t="shared" ref="F39" si="36">ROUND(F38*$Q$2,0)</f>
        <v>0</v>
      </c>
      <c r="G39" s="52">
        <f t="shared" ref="G39" si="37">ROUND(G38*$Q$2,0)</f>
        <v>0</v>
      </c>
      <c r="H39" s="52">
        <f t="shared" ref="H39" si="38">ROUND(H38*$Q$2,0)</f>
        <v>0</v>
      </c>
      <c r="I39" s="52">
        <f t="shared" ref="I39" si="39">ROUND(I38*$Q$2,0)</f>
        <v>0</v>
      </c>
      <c r="J39" s="158">
        <f>SUM(E39:I39)</f>
        <v>0</v>
      </c>
      <c r="M39" s="215"/>
      <c r="N39" s="56"/>
      <c r="O39" s="56"/>
      <c r="P39" s="56"/>
      <c r="Q39" s="211">
        <f>IF('Cumulative Budget Request '!L38='Split budget (A)'!$L$1,'Cumulative Budget Request '!Q38,0)</f>
        <v>1.03</v>
      </c>
      <c r="R39" s="212">
        <f>IF('Cumulative Budget Request '!L38='Split budget (A)'!$L$1,'Cumulative Budget Request '!R38,0)</f>
        <v>0</v>
      </c>
      <c r="S39" s="61">
        <f>IF('Cumulative Budget Request '!L38='Split budget (A)'!$L$1,'Cumulative Budget Request '!S38,0)</f>
        <v>12</v>
      </c>
      <c r="T39" s="16"/>
      <c r="U39" s="323"/>
      <c r="V39" s="323"/>
      <c r="W39" s="323"/>
      <c r="X39" s="323"/>
      <c r="Y39" s="323"/>
    </row>
    <row r="40" spans="1:25" ht="15" hidden="1">
      <c r="A40" s="449"/>
      <c r="B40" s="481"/>
      <c r="C40" s="480"/>
      <c r="D40" s="59" t="s">
        <v>29</v>
      </c>
      <c r="E40" s="170">
        <f>ROUND(R$5*E37,0)</f>
        <v>0</v>
      </c>
      <c r="F40" s="170">
        <f t="shared" ref="F40" si="40">ROUND(S$5*F37,0)</f>
        <v>0</v>
      </c>
      <c r="G40" s="170">
        <f t="shared" ref="G40" si="41">ROUND(T$5*G37,0)</f>
        <v>0</v>
      </c>
      <c r="H40" s="170">
        <f t="shared" ref="H40" si="42">ROUND(U$5*H37,0)</f>
        <v>0</v>
      </c>
      <c r="I40" s="170">
        <f t="shared" ref="I40" si="43">ROUND(V$5*I37,0)</f>
        <v>0</v>
      </c>
      <c r="J40" s="167">
        <f>SUM(E40:I40)</f>
        <v>0</v>
      </c>
      <c r="M40" s="215"/>
      <c r="N40" s="56"/>
      <c r="O40" s="56"/>
      <c r="P40" s="56"/>
      <c r="Q40" s="211">
        <f>IF('Cumulative Budget Request '!L39='Split budget (A)'!$L$1,'Cumulative Budget Request '!Q39,0)</f>
        <v>1.03</v>
      </c>
      <c r="R40" s="212">
        <f>IF('Cumulative Budget Request '!L39='Split budget (A)'!$L$1,'Cumulative Budget Request '!R39,0)</f>
        <v>0</v>
      </c>
      <c r="S40" s="61">
        <f>IF('Cumulative Budget Request '!L39='Split budget (A)'!$L$1,'Cumulative Budget Request '!S39,0)</f>
        <v>12</v>
      </c>
      <c r="T40" s="16"/>
      <c r="U40" s="323"/>
      <c r="V40" s="323"/>
      <c r="W40" s="323"/>
      <c r="X40" s="323"/>
      <c r="Y40" s="323"/>
    </row>
    <row r="41" spans="1:25" hidden="1">
      <c r="A41" s="449"/>
      <c r="B41" s="481"/>
      <c r="C41" s="480"/>
      <c r="D41" s="62" t="s">
        <v>178</v>
      </c>
      <c r="E41" s="171">
        <f>SUM(E39:E40)</f>
        <v>0</v>
      </c>
      <c r="F41" s="171">
        <f t="shared" ref="F41:I41" si="44">SUM(F39:F40)</f>
        <v>0</v>
      </c>
      <c r="G41" s="171">
        <f t="shared" si="44"/>
        <v>0</v>
      </c>
      <c r="H41" s="171">
        <f t="shared" si="44"/>
        <v>0</v>
      </c>
      <c r="I41" s="171">
        <f t="shared" si="44"/>
        <v>0</v>
      </c>
      <c r="J41" s="172">
        <f>SUM(J39:J40)</f>
        <v>0</v>
      </c>
      <c r="M41" s="215"/>
      <c r="N41" s="56"/>
      <c r="O41" s="56"/>
      <c r="P41" s="56"/>
      <c r="Q41" s="211">
        <f>IF('Cumulative Budget Request '!L40='Split budget (A)'!$L$1,'Cumulative Budget Request '!Q40,0)</f>
        <v>1.03</v>
      </c>
      <c r="R41" s="212">
        <f>IF('Cumulative Budget Request '!L40='Split budget (A)'!$L$1,'Cumulative Budget Request '!R40,0)</f>
        <v>0</v>
      </c>
      <c r="S41" s="61">
        <f>IF('Cumulative Budget Request '!L40='Split budget (A)'!$L$1,'Cumulative Budget Request '!S40,0)</f>
        <v>12</v>
      </c>
      <c r="T41" s="16"/>
      <c r="U41" s="323"/>
      <c r="V41" s="323"/>
      <c r="W41" s="323"/>
      <c r="X41" s="323"/>
      <c r="Y41" s="323"/>
    </row>
    <row r="42" spans="1:25" hidden="1">
      <c r="A42" s="449"/>
      <c r="B42" s="481"/>
      <c r="C42" s="480"/>
      <c r="D42" s="59"/>
      <c r="E42" s="16"/>
      <c r="F42" s="16"/>
      <c r="G42" s="16"/>
      <c r="H42" s="16"/>
      <c r="I42" s="16"/>
      <c r="J42" s="25"/>
      <c r="M42" s="215"/>
      <c r="N42" s="56"/>
      <c r="O42" s="56"/>
      <c r="P42" s="56"/>
      <c r="Q42" s="31"/>
      <c r="R42" s="56"/>
      <c r="S42" s="31"/>
      <c r="T42" s="16"/>
      <c r="U42" s="325"/>
      <c r="V42" s="326"/>
      <c r="W42" s="324"/>
      <c r="X42" s="324"/>
      <c r="Y42" s="324"/>
    </row>
    <row r="43" spans="1:25" hidden="1">
      <c r="A43" s="485">
        <f>IF('Cumulative Budget Request '!L42='Split budget (A)'!$L$1,'Cumulative Budget Request '!A42,0)</f>
        <v>0</v>
      </c>
      <c r="B43" s="480" t="str">
        <f>IF('Cumulative Budget Request '!L42='Split budget (A)'!$L$1,'Cumulative Budget Request '!B42,0)</f>
        <v>Co-Investigator</v>
      </c>
      <c r="C43" s="481"/>
      <c r="D43" s="33" t="s">
        <v>123</v>
      </c>
      <c r="E43" s="76">
        <f>ROUND($R43*$S43,6)</f>
        <v>0</v>
      </c>
      <c r="F43" s="76">
        <f>ROUND($R44*$S44,6)</f>
        <v>0</v>
      </c>
      <c r="G43" s="76">
        <f>ROUND($R45*$S45,6)</f>
        <v>0</v>
      </c>
      <c r="H43" s="76">
        <f>ROUND($R46*$S46,6)</f>
        <v>0</v>
      </c>
      <c r="I43" s="76">
        <f>ROUND($R47*$S47,6)</f>
        <v>0</v>
      </c>
      <c r="J43" s="46"/>
      <c r="M43" s="133">
        <f>IF('Cumulative Budget Request '!L42='Split budget (A)'!$L$1,'Cumulative Budget Request '!M42,0)</f>
        <v>0</v>
      </c>
      <c r="N43" s="214">
        <f>ROUND(M43/12,2)</f>
        <v>0</v>
      </c>
      <c r="O43" s="214">
        <f>IF('Cumulative Budget Request '!L42='Split budget (A)'!$L$1,'Cumulative Budget Request '!O42,0)</f>
        <v>0</v>
      </c>
      <c r="P43" s="209">
        <f>IF('Cumulative Budget Request '!L42='Split budget (A)'!$L$1,'Cumulative Budget Request '!P42,0)</f>
        <v>0</v>
      </c>
      <c r="Q43" s="211">
        <f>IF('Cumulative Budget Request '!L42='Split budget (A)'!$L$1,'Cumulative Budget Request '!Q42,0)</f>
        <v>1.03</v>
      </c>
      <c r="R43" s="212">
        <f>IF('Cumulative Budget Request '!L42='Split budget (A)'!$L$1,'Cumulative Budget Request '!R42,0)</f>
        <v>0</v>
      </c>
      <c r="S43" s="61">
        <f>IF('Cumulative Budget Request '!L42='Split budget (A)'!$L$1,'Cumulative Budget Request '!S42,0)</f>
        <v>12</v>
      </c>
      <c r="T43" s="2"/>
      <c r="U43" s="323">
        <f>IFERROR((E46+E47)/E45,0)</f>
        <v>0</v>
      </c>
      <c r="V43" s="323">
        <f t="shared" ref="V43:Y43" si="45">IFERROR((F46+F47)/F45,0)</f>
        <v>0</v>
      </c>
      <c r="W43" s="323">
        <f t="shared" si="45"/>
        <v>0</v>
      </c>
      <c r="X43" s="323">
        <f t="shared" si="45"/>
        <v>0</v>
      </c>
      <c r="Y43" s="323">
        <f t="shared" si="45"/>
        <v>0</v>
      </c>
    </row>
    <row r="44" spans="1:25" hidden="1">
      <c r="A44" s="449"/>
      <c r="B44" s="486"/>
      <c r="C44" s="480"/>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(A)'!$L$1,'Cumulative Budget Request '!Q43,0)</f>
        <v>1.03</v>
      </c>
      <c r="R44" s="212">
        <f>IF('Cumulative Budget Request '!L43='Split budget (A)'!$L$1,'Cumulative Budget Request '!R43,0)</f>
        <v>0</v>
      </c>
      <c r="S44" s="61">
        <f>IF('Cumulative Budget Request '!L43='Split budget (A)'!$L$1,'Cumulative Budget Request '!S43,0)</f>
        <v>12</v>
      </c>
      <c r="T44" s="16"/>
      <c r="U44" s="324"/>
      <c r="V44" s="324"/>
      <c r="W44" s="324"/>
      <c r="X44" s="324"/>
      <c r="Y44" s="324"/>
    </row>
    <row r="45" spans="1:25" hidden="1">
      <c r="A45" s="449"/>
      <c r="B45" s="481"/>
      <c r="C45" s="480"/>
      <c r="D45" s="59" t="s">
        <v>30</v>
      </c>
      <c r="E45" s="52">
        <f>ROUND(E44*$Q$2,0)</f>
        <v>0</v>
      </c>
      <c r="F45" s="52">
        <f t="shared" ref="F45" si="46">ROUND(F44*$Q$2,0)</f>
        <v>0</v>
      </c>
      <c r="G45" s="52">
        <f t="shared" ref="G45" si="47">ROUND(G44*$Q$2,0)</f>
        <v>0</v>
      </c>
      <c r="H45" s="52">
        <f t="shared" ref="H45" si="48">ROUND(H44*$Q$2,0)</f>
        <v>0</v>
      </c>
      <c r="I45" s="52">
        <f t="shared" ref="I45" si="49">ROUND(I44*$Q$2,0)</f>
        <v>0</v>
      </c>
      <c r="J45" s="158">
        <f>SUM(E45:I45)</f>
        <v>0</v>
      </c>
      <c r="M45" s="215"/>
      <c r="N45" s="56"/>
      <c r="O45" s="56"/>
      <c r="P45" s="56"/>
      <c r="Q45" s="211">
        <f>IF('Cumulative Budget Request '!L44='Split budget (A)'!$L$1,'Cumulative Budget Request '!Q44,0)</f>
        <v>1.03</v>
      </c>
      <c r="R45" s="212">
        <f>IF('Cumulative Budget Request '!L44='Split budget (A)'!$L$1,'Cumulative Budget Request '!R44,0)</f>
        <v>0</v>
      </c>
      <c r="S45" s="61">
        <f>IF('Cumulative Budget Request '!L44='Split budget (A)'!$L$1,'Cumulative Budget Request '!S44,0)</f>
        <v>12</v>
      </c>
      <c r="T45" s="16"/>
      <c r="U45" s="323"/>
      <c r="V45" s="323"/>
      <c r="W45" s="323"/>
      <c r="X45" s="323"/>
      <c r="Y45" s="323"/>
    </row>
    <row r="46" spans="1:25" ht="15" hidden="1">
      <c r="A46" s="449"/>
      <c r="B46" s="481"/>
      <c r="C46" s="480"/>
      <c r="D46" s="59" t="s">
        <v>29</v>
      </c>
      <c r="E46" s="170">
        <f>ROUND(R$5*E43,0)</f>
        <v>0</v>
      </c>
      <c r="F46" s="170">
        <f t="shared" ref="F46" si="50">ROUND(S$5*F43,0)</f>
        <v>0</v>
      </c>
      <c r="G46" s="170">
        <f t="shared" ref="G46" si="51">ROUND(T$5*G43,0)</f>
        <v>0</v>
      </c>
      <c r="H46" s="170">
        <f t="shared" ref="H46" si="52">ROUND(U$5*H43,0)</f>
        <v>0</v>
      </c>
      <c r="I46" s="170">
        <f t="shared" ref="I46" si="53">ROUND(V$5*I43,0)</f>
        <v>0</v>
      </c>
      <c r="J46" s="167">
        <f>SUM(E46:I46)</f>
        <v>0</v>
      </c>
      <c r="M46" s="215"/>
      <c r="N46" s="56"/>
      <c r="O46" s="56"/>
      <c r="P46" s="56"/>
      <c r="Q46" s="211">
        <f>IF('Cumulative Budget Request '!L45='Split budget (A)'!$L$1,'Cumulative Budget Request '!Q45,0)</f>
        <v>1.03</v>
      </c>
      <c r="R46" s="212">
        <f>IF('Cumulative Budget Request '!L45='Split budget (A)'!$L$1,'Cumulative Budget Request '!R45,0)</f>
        <v>0</v>
      </c>
      <c r="S46" s="61">
        <f>IF('Cumulative Budget Request '!L45='Split budget (A)'!$L$1,'Cumulative Budget Request '!S45,0)</f>
        <v>12</v>
      </c>
      <c r="T46" s="16"/>
      <c r="U46" s="323"/>
      <c r="V46" s="323"/>
      <c r="W46" s="323"/>
      <c r="X46" s="323"/>
      <c r="Y46" s="323"/>
    </row>
    <row r="47" spans="1:25" hidden="1">
      <c r="A47" s="449"/>
      <c r="B47" s="481"/>
      <c r="C47" s="480"/>
      <c r="D47" s="62" t="s">
        <v>178</v>
      </c>
      <c r="E47" s="171">
        <f>SUM(E45:E46)</f>
        <v>0</v>
      </c>
      <c r="F47" s="171">
        <f t="shared" ref="F47:I47" si="54">SUM(F45:F46)</f>
        <v>0</v>
      </c>
      <c r="G47" s="171">
        <f t="shared" si="54"/>
        <v>0</v>
      </c>
      <c r="H47" s="171">
        <f t="shared" si="54"/>
        <v>0</v>
      </c>
      <c r="I47" s="171">
        <f t="shared" si="54"/>
        <v>0</v>
      </c>
      <c r="J47" s="172">
        <f>SUM(J45:J46)</f>
        <v>0</v>
      </c>
      <c r="M47" s="215"/>
      <c r="N47" s="56"/>
      <c r="O47" s="56"/>
      <c r="P47" s="56"/>
      <c r="Q47" s="211">
        <f>IF('Cumulative Budget Request '!L46='Split budget (A)'!$L$1,'Cumulative Budget Request '!Q46,0)</f>
        <v>1.03</v>
      </c>
      <c r="R47" s="212">
        <f>IF('Cumulative Budget Request '!L46='Split budget (A)'!$L$1,'Cumulative Budget Request '!R46,0)</f>
        <v>0</v>
      </c>
      <c r="S47" s="61">
        <f>IF('Cumulative Budget Request '!L46='Split budget (A)'!$L$1,'Cumulative Budget Request '!S46,0)</f>
        <v>12</v>
      </c>
      <c r="T47" s="16"/>
      <c r="U47" s="323"/>
      <c r="V47" s="323"/>
      <c r="W47" s="323"/>
      <c r="X47" s="323"/>
      <c r="Y47" s="323"/>
    </row>
    <row r="48" spans="1:25" hidden="1">
      <c r="A48" s="449"/>
      <c r="B48" s="481"/>
      <c r="C48" s="480"/>
      <c r="D48" s="59"/>
      <c r="E48" s="16"/>
      <c r="F48" s="16"/>
      <c r="G48" s="16"/>
      <c r="H48" s="16"/>
      <c r="I48" s="16"/>
      <c r="J48" s="25"/>
      <c r="M48" s="215"/>
      <c r="N48" s="56"/>
      <c r="O48" s="56"/>
      <c r="P48" s="56"/>
      <c r="Q48" s="31"/>
      <c r="R48" s="56"/>
      <c r="S48" s="31"/>
      <c r="T48" s="16"/>
      <c r="U48" s="325"/>
      <c r="V48" s="326"/>
      <c r="W48" s="324"/>
      <c r="X48" s="324"/>
      <c r="Y48" s="324"/>
    </row>
    <row r="49" spans="1:25" hidden="1">
      <c r="A49" s="485">
        <f>IF('Cumulative Budget Request '!L48='Split budget (A)'!$L$1,'Cumulative Budget Request '!A48,0)</f>
        <v>0</v>
      </c>
      <c r="B49" s="480" t="str">
        <f>IF('Cumulative Budget Request '!L48='Split budget (A)'!$L$1,'Cumulative Budget Request '!B48,0)</f>
        <v>Co-Investigator</v>
      </c>
      <c r="C49" s="481"/>
      <c r="D49" s="33" t="s">
        <v>123</v>
      </c>
      <c r="E49" s="76">
        <f>ROUND($R49*$S49,6)</f>
        <v>0</v>
      </c>
      <c r="F49" s="76">
        <f>ROUND($R50*$S50,6)</f>
        <v>0</v>
      </c>
      <c r="G49" s="76">
        <f>ROUND($R51*$S51,6)</f>
        <v>0</v>
      </c>
      <c r="H49" s="76">
        <f>ROUND($R52*$S52,6)</f>
        <v>0</v>
      </c>
      <c r="I49" s="76">
        <f>ROUND($R53*$S53,6)</f>
        <v>0</v>
      </c>
      <c r="J49" s="46"/>
      <c r="M49" s="133">
        <f>IF('Cumulative Budget Request '!L48='Split budget (A)'!$L$1,'Cumulative Budget Request '!M48,0)</f>
        <v>0</v>
      </c>
      <c r="N49" s="214">
        <f>ROUND(M49/12,2)</f>
        <v>0</v>
      </c>
      <c r="O49" s="214">
        <f>IF('Cumulative Budget Request '!L48='Split budget (A)'!$L$1,'Cumulative Budget Request '!O48,0)</f>
        <v>0</v>
      </c>
      <c r="P49" s="209">
        <f>IF('Cumulative Budget Request '!L48='Split budget (A)'!$L$1,'Cumulative Budget Request '!P48,0)</f>
        <v>0</v>
      </c>
      <c r="Q49" s="211">
        <f>IF('Cumulative Budget Request '!L48='Split budget (A)'!$L$1,'Cumulative Budget Request '!Q48,0)</f>
        <v>1.03</v>
      </c>
      <c r="R49" s="212">
        <f>IF('Cumulative Budget Request '!L48='Split budget (A)'!$L$1,'Cumulative Budget Request '!R48,0)</f>
        <v>0</v>
      </c>
      <c r="S49" s="61">
        <f>IF('Cumulative Budget Request '!L48='Split budget (A)'!$L$1,'Cumulative Budget Request '!S48,0)</f>
        <v>12</v>
      </c>
      <c r="T49" s="2"/>
      <c r="U49" s="323">
        <f>IFERROR((E52+E53)/E51,0)</f>
        <v>0</v>
      </c>
      <c r="V49" s="323">
        <f t="shared" ref="V49:Y49" si="55">IFERROR((F52+F53)/F51,0)</f>
        <v>0</v>
      </c>
      <c r="W49" s="323">
        <f t="shared" si="55"/>
        <v>0</v>
      </c>
      <c r="X49" s="323">
        <f t="shared" si="55"/>
        <v>0</v>
      </c>
      <c r="Y49" s="323">
        <f t="shared" si="55"/>
        <v>0</v>
      </c>
    </row>
    <row r="50" spans="1:25" hidden="1">
      <c r="A50" s="449"/>
      <c r="B50" s="486"/>
      <c r="C50" s="480"/>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(A)'!$L$1,'Cumulative Budget Request '!Q49,0)</f>
        <v>1.03</v>
      </c>
      <c r="R50" s="212">
        <f>IF('Cumulative Budget Request '!L49='Split budget (A)'!$L$1,'Cumulative Budget Request '!R49,0)</f>
        <v>0</v>
      </c>
      <c r="S50" s="61">
        <f>IF('Cumulative Budget Request '!L49='Split budget (A)'!$L$1,'Cumulative Budget Request '!S49,0)</f>
        <v>12</v>
      </c>
      <c r="T50" s="16"/>
      <c r="U50" s="324"/>
      <c r="V50" s="324"/>
      <c r="W50" s="324"/>
      <c r="X50" s="324"/>
      <c r="Y50" s="324"/>
    </row>
    <row r="51" spans="1:25" hidden="1">
      <c r="A51" s="449"/>
      <c r="B51" s="481"/>
      <c r="C51" s="480"/>
      <c r="D51" s="59" t="s">
        <v>30</v>
      </c>
      <c r="E51" s="52">
        <f>ROUND(E50*$Q$2,0)</f>
        <v>0</v>
      </c>
      <c r="F51" s="52">
        <f t="shared" ref="F51" si="56">ROUND(F50*$Q$2,0)</f>
        <v>0</v>
      </c>
      <c r="G51" s="52">
        <f t="shared" ref="G51" si="57">ROUND(G50*$Q$2,0)</f>
        <v>0</v>
      </c>
      <c r="H51" s="52">
        <f t="shared" ref="H51" si="58">ROUND(H50*$Q$2,0)</f>
        <v>0</v>
      </c>
      <c r="I51" s="52">
        <f t="shared" ref="I51" si="59">ROUND(I50*$Q$2,0)</f>
        <v>0</v>
      </c>
      <c r="J51" s="158">
        <f>SUM(E51:I51)</f>
        <v>0</v>
      </c>
      <c r="M51" s="215"/>
      <c r="N51" s="56"/>
      <c r="O51" s="56"/>
      <c r="P51" s="56"/>
      <c r="Q51" s="211">
        <f>IF('Cumulative Budget Request '!L50='Split budget (A)'!$L$1,'Cumulative Budget Request '!Q50,0)</f>
        <v>1.03</v>
      </c>
      <c r="R51" s="212">
        <f>IF('Cumulative Budget Request '!L50='Split budget (A)'!$L$1,'Cumulative Budget Request '!R50,0)</f>
        <v>0</v>
      </c>
      <c r="S51" s="61">
        <f>IF('Cumulative Budget Request '!L50='Split budget (A)'!$L$1,'Cumulative Budget Request '!S50,0)</f>
        <v>12</v>
      </c>
      <c r="T51" s="16"/>
      <c r="U51" s="323"/>
      <c r="V51" s="323"/>
      <c r="W51" s="323"/>
      <c r="X51" s="323"/>
      <c r="Y51" s="323"/>
    </row>
    <row r="52" spans="1:25" ht="15" hidden="1">
      <c r="A52" s="449"/>
      <c r="B52" s="481"/>
      <c r="C52" s="480"/>
      <c r="D52" s="59" t="s">
        <v>29</v>
      </c>
      <c r="E52" s="170">
        <f>ROUND(R$5*E49,0)</f>
        <v>0</v>
      </c>
      <c r="F52" s="170">
        <f t="shared" ref="F52" si="60">ROUND(S$5*F49,0)</f>
        <v>0</v>
      </c>
      <c r="G52" s="170">
        <f t="shared" ref="G52" si="61">ROUND(T$5*G49,0)</f>
        <v>0</v>
      </c>
      <c r="H52" s="170">
        <f t="shared" ref="H52" si="62">ROUND(U$5*H49,0)</f>
        <v>0</v>
      </c>
      <c r="I52" s="170">
        <f t="shared" ref="I52" si="63">ROUND(V$5*I49,0)</f>
        <v>0</v>
      </c>
      <c r="J52" s="167">
        <f>SUM(E52:I52)</f>
        <v>0</v>
      </c>
      <c r="M52" s="215"/>
      <c r="N52" s="56"/>
      <c r="O52" s="56"/>
      <c r="P52" s="56"/>
      <c r="Q52" s="211">
        <f>IF('Cumulative Budget Request '!L51='Split budget (A)'!$L$1,'Cumulative Budget Request '!Q51,0)</f>
        <v>1.03</v>
      </c>
      <c r="R52" s="212">
        <f>IF('Cumulative Budget Request '!L51='Split budget (A)'!$L$1,'Cumulative Budget Request '!R51,0)</f>
        <v>0</v>
      </c>
      <c r="S52" s="61">
        <f>IF('Cumulative Budget Request '!L51='Split budget (A)'!$L$1,'Cumulative Budget Request '!S51,0)</f>
        <v>12</v>
      </c>
      <c r="T52" s="16"/>
      <c r="U52" s="323"/>
      <c r="V52" s="323"/>
      <c r="W52" s="323"/>
      <c r="X52" s="323"/>
      <c r="Y52" s="323"/>
    </row>
    <row r="53" spans="1:25" hidden="1">
      <c r="A53" s="449"/>
      <c r="B53" s="481"/>
      <c r="C53" s="480"/>
      <c r="D53" s="62" t="s">
        <v>178</v>
      </c>
      <c r="E53" s="171">
        <f>SUM(E51:E52)</f>
        <v>0</v>
      </c>
      <c r="F53" s="171">
        <f t="shared" ref="F53:I53" si="64">SUM(F51:F52)</f>
        <v>0</v>
      </c>
      <c r="G53" s="171">
        <f t="shared" si="64"/>
        <v>0</v>
      </c>
      <c r="H53" s="171">
        <f t="shared" si="64"/>
        <v>0</v>
      </c>
      <c r="I53" s="171">
        <f t="shared" si="64"/>
        <v>0</v>
      </c>
      <c r="J53" s="172">
        <f>SUM(J51:J52)</f>
        <v>0</v>
      </c>
      <c r="M53" s="215"/>
      <c r="N53" s="56"/>
      <c r="O53" s="56"/>
      <c r="P53" s="56"/>
      <c r="Q53" s="211">
        <f>IF('Cumulative Budget Request '!L52='Split budget (A)'!$L$1,'Cumulative Budget Request '!Q52,0)</f>
        <v>1.03</v>
      </c>
      <c r="R53" s="212">
        <f>IF('Cumulative Budget Request '!L52='Split budget (A)'!$L$1,'Cumulative Budget Request '!R52,0)</f>
        <v>0</v>
      </c>
      <c r="S53" s="61">
        <f>IF('Cumulative Budget Request '!L52='Split budget (A)'!$L$1,'Cumulative Budget Request '!S52,0)</f>
        <v>12</v>
      </c>
      <c r="T53" s="16"/>
      <c r="U53" s="323"/>
      <c r="V53" s="323"/>
      <c r="W53" s="323"/>
      <c r="X53" s="323"/>
      <c r="Y53" s="323"/>
    </row>
    <row r="54" spans="1:25" hidden="1">
      <c r="A54" s="449"/>
      <c r="B54" s="481"/>
      <c r="C54" s="480"/>
      <c r="D54" s="59"/>
      <c r="E54" s="16"/>
      <c r="F54" s="16"/>
      <c r="G54" s="16"/>
      <c r="H54" s="16"/>
      <c r="I54" s="16"/>
      <c r="J54" s="25"/>
      <c r="M54" s="215"/>
      <c r="N54" s="56"/>
      <c r="O54" s="56"/>
      <c r="P54" s="56"/>
      <c r="Q54" s="31"/>
      <c r="R54" s="56"/>
      <c r="S54" s="31"/>
      <c r="T54" s="16"/>
      <c r="U54" s="325"/>
      <c r="V54" s="326"/>
      <c r="W54" s="324"/>
      <c r="X54" s="324"/>
      <c r="Y54" s="324"/>
    </row>
    <row r="55" spans="1:25" hidden="1">
      <c r="A55" s="485">
        <f>IF('Cumulative Budget Request '!L54='Split budget (A)'!$L$1,'Cumulative Budget Request '!A54,0)</f>
        <v>0</v>
      </c>
      <c r="B55" s="480" t="str">
        <f>IF('Cumulative Budget Request '!L54='Split budget (A)'!$L$1,'Cumulative Budget Request '!B54,0)</f>
        <v>Co-Investigator</v>
      </c>
      <c r="C55" s="481"/>
      <c r="D55" s="33" t="s">
        <v>123</v>
      </c>
      <c r="E55" s="76">
        <f>ROUND($R55*$S55,6)</f>
        <v>0</v>
      </c>
      <c r="F55" s="76">
        <f>ROUND($R56*$S56,6)</f>
        <v>0</v>
      </c>
      <c r="G55" s="76">
        <f>ROUND($R57*$S57,6)</f>
        <v>0</v>
      </c>
      <c r="H55" s="76">
        <f>ROUND($R58*$S58,6)</f>
        <v>0</v>
      </c>
      <c r="I55" s="76">
        <f>ROUND($R59*$S59,6)</f>
        <v>0</v>
      </c>
      <c r="J55" s="46"/>
      <c r="M55" s="133">
        <f>IF('Cumulative Budget Request '!L54='Split budget (A)'!$L$1,'Cumulative Budget Request '!M54,0)</f>
        <v>0</v>
      </c>
      <c r="N55" s="214">
        <f>ROUND(M55/12,2)</f>
        <v>0</v>
      </c>
      <c r="O55" s="214">
        <f>IF('Cumulative Budget Request '!L54='Split budget (A)'!$L$1,'Cumulative Budget Request '!O54,0)</f>
        <v>0</v>
      </c>
      <c r="P55" s="209">
        <f>IF('Cumulative Budget Request '!L54='Split budget (A)'!$L$1,'Cumulative Budget Request '!P54,0)</f>
        <v>0</v>
      </c>
      <c r="Q55" s="211">
        <f>IF('Cumulative Budget Request '!L54='Split budget (A)'!$L$1,'Cumulative Budget Request '!Q54,0)</f>
        <v>1.03</v>
      </c>
      <c r="R55" s="212">
        <f>IF('Cumulative Budget Request '!L54='Split budget (A)'!$L$1,'Cumulative Budget Request '!R54,0)</f>
        <v>0</v>
      </c>
      <c r="S55" s="61">
        <f>IF('Cumulative Budget Request '!L54='Split budget (A)'!$L$1,'Cumulative Budget Request '!S54,0)</f>
        <v>12</v>
      </c>
      <c r="T55" s="2"/>
      <c r="U55" s="323">
        <f>IFERROR((E58+E59)/E57,0)</f>
        <v>0</v>
      </c>
      <c r="V55" s="323">
        <f t="shared" ref="V55:Y55" si="65">IFERROR((F58+F59)/F57,0)</f>
        <v>0</v>
      </c>
      <c r="W55" s="323">
        <f t="shared" si="65"/>
        <v>0</v>
      </c>
      <c r="X55" s="323">
        <f t="shared" si="65"/>
        <v>0</v>
      </c>
      <c r="Y55" s="323">
        <f t="shared" si="65"/>
        <v>0</v>
      </c>
    </row>
    <row r="56" spans="1:25" hidden="1">
      <c r="A56" s="449"/>
      <c r="B56" s="486"/>
      <c r="C56" s="480"/>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(A)'!$L$1,'Cumulative Budget Request '!Q55,0)</f>
        <v>1.03</v>
      </c>
      <c r="R56" s="212">
        <f>IF('Cumulative Budget Request '!L55='Split budget (A)'!$L$1,'Cumulative Budget Request '!R55,0)</f>
        <v>0</v>
      </c>
      <c r="S56" s="61">
        <f>IF('Cumulative Budget Request '!L55='Split budget (A)'!$L$1,'Cumulative Budget Request '!S55,0)</f>
        <v>12</v>
      </c>
      <c r="T56" s="16"/>
      <c r="U56" s="324"/>
      <c r="V56" s="324"/>
      <c r="W56" s="324"/>
      <c r="X56" s="324"/>
      <c r="Y56" s="324"/>
    </row>
    <row r="57" spans="1:25" hidden="1">
      <c r="A57" s="449"/>
      <c r="B57" s="486"/>
      <c r="C57" s="480"/>
      <c r="D57" s="59" t="s">
        <v>30</v>
      </c>
      <c r="E57" s="52">
        <f>ROUND(E56*$Q$2,0)</f>
        <v>0</v>
      </c>
      <c r="F57" s="52">
        <f t="shared" ref="F57" si="66">ROUND(F56*$Q$2,0)</f>
        <v>0</v>
      </c>
      <c r="G57" s="52">
        <f t="shared" ref="G57" si="67">ROUND(G56*$Q$2,0)</f>
        <v>0</v>
      </c>
      <c r="H57" s="52">
        <f t="shared" ref="H57" si="68">ROUND(H56*$Q$2,0)</f>
        <v>0</v>
      </c>
      <c r="I57" s="52">
        <f t="shared" ref="I57" si="69">ROUND(I56*$Q$2,0)</f>
        <v>0</v>
      </c>
      <c r="J57" s="158">
        <f>SUM(E57:I57)</f>
        <v>0</v>
      </c>
      <c r="M57" s="215"/>
      <c r="N57" s="56"/>
      <c r="O57" s="56"/>
      <c r="P57" s="56"/>
      <c r="Q57" s="211">
        <f>IF('Cumulative Budget Request '!L56='Split budget (A)'!$L$1,'Cumulative Budget Request '!Q56,0)</f>
        <v>1.03</v>
      </c>
      <c r="R57" s="212">
        <f>IF('Cumulative Budget Request '!L56='Split budget (A)'!$L$1,'Cumulative Budget Request '!R56,0)</f>
        <v>0</v>
      </c>
      <c r="S57" s="61">
        <f>IF('Cumulative Budget Request '!L56='Split budget (A)'!$L$1,'Cumulative Budget Request '!S56,0)</f>
        <v>12</v>
      </c>
      <c r="T57" s="16"/>
      <c r="U57" s="323"/>
      <c r="V57" s="323"/>
      <c r="W57" s="323"/>
      <c r="X57" s="323"/>
      <c r="Y57" s="323"/>
    </row>
    <row r="58" spans="1:25" ht="15" hidden="1">
      <c r="A58" s="449"/>
      <c r="B58" s="486"/>
      <c r="C58" s="480"/>
      <c r="D58" s="59" t="s">
        <v>29</v>
      </c>
      <c r="E58" s="170">
        <f>ROUND(R$5*E55,0)</f>
        <v>0</v>
      </c>
      <c r="F58" s="170">
        <f t="shared" ref="F58" si="70">ROUND(S$5*F55,0)</f>
        <v>0</v>
      </c>
      <c r="G58" s="170">
        <f t="shared" ref="G58" si="71">ROUND(T$5*G55,0)</f>
        <v>0</v>
      </c>
      <c r="H58" s="170">
        <f t="shared" ref="H58" si="72">ROUND(U$5*H55,0)</f>
        <v>0</v>
      </c>
      <c r="I58" s="170">
        <f t="shared" ref="I58" si="73">ROUND(V$5*I55,0)</f>
        <v>0</v>
      </c>
      <c r="J58" s="167">
        <f>SUM(E58:I58)</f>
        <v>0</v>
      </c>
      <c r="M58" s="215"/>
      <c r="N58" s="56"/>
      <c r="O58" s="56"/>
      <c r="P58" s="56"/>
      <c r="Q58" s="211">
        <f>IF('Cumulative Budget Request '!L57='Split budget (A)'!$L$1,'Cumulative Budget Request '!Q57,0)</f>
        <v>1.03</v>
      </c>
      <c r="R58" s="212">
        <f>IF('Cumulative Budget Request '!L57='Split budget (A)'!$L$1,'Cumulative Budget Request '!R57,0)</f>
        <v>0</v>
      </c>
      <c r="S58" s="61">
        <f>IF('Cumulative Budget Request '!L57='Split budget (A)'!$L$1,'Cumulative Budget Request '!S57,0)</f>
        <v>12</v>
      </c>
      <c r="T58" s="16"/>
      <c r="U58" s="324"/>
      <c r="V58" s="324"/>
      <c r="W58" s="324"/>
      <c r="X58" s="324"/>
      <c r="Y58" s="324"/>
    </row>
    <row r="59" spans="1:25" hidden="1">
      <c r="A59" s="449"/>
      <c r="B59" s="486"/>
      <c r="C59" s="480"/>
      <c r="D59" s="62" t="s">
        <v>178</v>
      </c>
      <c r="E59" s="171">
        <f>SUM(E57:E58)</f>
        <v>0</v>
      </c>
      <c r="F59" s="171">
        <f t="shared" ref="F59:I59" si="74">SUM(F57:F58)</f>
        <v>0</v>
      </c>
      <c r="G59" s="171">
        <f t="shared" si="74"/>
        <v>0</v>
      </c>
      <c r="H59" s="171">
        <f t="shared" si="74"/>
        <v>0</v>
      </c>
      <c r="I59" s="171">
        <f t="shared" si="74"/>
        <v>0</v>
      </c>
      <c r="J59" s="172">
        <f>SUM(J57:J58)</f>
        <v>0</v>
      </c>
      <c r="M59" s="215"/>
      <c r="N59" s="56"/>
      <c r="O59" s="56"/>
      <c r="P59" s="56"/>
      <c r="Q59" s="211">
        <f>IF('Cumulative Budget Request '!L58='Split budget (A)'!$L$1,'Cumulative Budget Request '!Q58,0)</f>
        <v>1.03</v>
      </c>
      <c r="R59" s="212">
        <f>IF('Cumulative Budget Request '!L58='Split budget (A)'!$L$1,'Cumulative Budget Request '!R58,0)</f>
        <v>0</v>
      </c>
      <c r="S59" s="61">
        <f>IF('Cumulative Budget Request '!L58='Split budget (A)'!$L$1,'Cumulative Budget Request '!S58,0)</f>
        <v>12</v>
      </c>
      <c r="T59" s="16"/>
      <c r="U59" s="323"/>
      <c r="V59" s="323"/>
      <c r="W59" s="323"/>
      <c r="X59" s="323"/>
      <c r="Y59" s="323"/>
    </row>
    <row r="60" spans="1:25" hidden="1">
      <c r="A60" s="449"/>
      <c r="B60" s="481"/>
      <c r="C60" s="480"/>
      <c r="D60" s="59"/>
      <c r="E60" s="16"/>
      <c r="F60" s="16"/>
      <c r="G60" s="16"/>
      <c r="H60" s="16"/>
      <c r="I60" s="16"/>
      <c r="J60" s="25"/>
      <c r="M60" s="215"/>
      <c r="N60" s="56"/>
      <c r="O60" s="56"/>
      <c r="P60" s="56"/>
      <c r="Q60" s="31"/>
      <c r="R60" s="56"/>
      <c r="S60" s="31"/>
      <c r="T60" s="16"/>
      <c r="U60" s="325"/>
      <c r="V60" s="326"/>
      <c r="W60" s="324"/>
      <c r="X60" s="324"/>
      <c r="Y60" s="324"/>
    </row>
    <row r="61" spans="1:25" hidden="1">
      <c r="A61" s="485">
        <f>IF('Cumulative Budget Request '!L60='Split budget (A)'!$L$1,'Cumulative Budget Request '!A60,0)</f>
        <v>0</v>
      </c>
      <c r="B61" s="480" t="str">
        <f>IF('Cumulative Budget Request '!L60='Split budget (A)'!$L$1,'Cumulative Budget Request '!B60,0)</f>
        <v>Co-Investigator</v>
      </c>
      <c r="C61" s="481"/>
      <c r="D61" s="33" t="s">
        <v>123</v>
      </c>
      <c r="E61" s="76">
        <f>ROUND($R61*$S61,6)</f>
        <v>0</v>
      </c>
      <c r="F61" s="76">
        <f>ROUND($R62*$S62,6)</f>
        <v>0</v>
      </c>
      <c r="G61" s="76">
        <f>ROUND($R63*$S63,6)</f>
        <v>0</v>
      </c>
      <c r="H61" s="76">
        <f>ROUND($R64*$S64,6)</f>
        <v>0</v>
      </c>
      <c r="I61" s="76">
        <f>ROUND($R65*$S65,6)</f>
        <v>0</v>
      </c>
      <c r="J61" s="46"/>
      <c r="M61" s="133">
        <f>IF('Cumulative Budget Request '!L60='Split budget (A)'!$L$1,'Cumulative Budget Request '!M60,0)</f>
        <v>0</v>
      </c>
      <c r="N61" s="214">
        <f>ROUND(M61/12,2)</f>
        <v>0</v>
      </c>
      <c r="O61" s="214">
        <f>IF('Cumulative Budget Request '!L60='Split budget (A)'!$L$1,'Cumulative Budget Request '!O60,0)</f>
        <v>0</v>
      </c>
      <c r="P61" s="209">
        <f>IF('Cumulative Budget Request '!L60='Split budget (A)'!$L$1,'Cumulative Budget Request '!P60,0)</f>
        <v>0</v>
      </c>
      <c r="Q61" s="211">
        <f>IF('Cumulative Budget Request '!L60='Split budget (A)'!$L$1,'Cumulative Budget Request '!Q60,0)</f>
        <v>1.03</v>
      </c>
      <c r="R61" s="212">
        <f>IF('Cumulative Budget Request '!L60='Split budget (A)'!$L$1,'Cumulative Budget Request '!R60,0)</f>
        <v>0</v>
      </c>
      <c r="S61" s="61">
        <f>IF('Cumulative Budget Request '!L60='Split budget (A)'!$L$1,'Cumulative Budget Request '!S60,0)</f>
        <v>12</v>
      </c>
      <c r="T61" s="2"/>
      <c r="U61" s="323">
        <f>IFERROR((E64+E65)/E63,0)</f>
        <v>0</v>
      </c>
      <c r="V61" s="323">
        <f t="shared" ref="V61:Y61" si="75">IFERROR((F64+F65)/F63,0)</f>
        <v>0</v>
      </c>
      <c r="W61" s="323">
        <f t="shared" si="75"/>
        <v>0</v>
      </c>
      <c r="X61" s="323">
        <f t="shared" si="75"/>
        <v>0</v>
      </c>
      <c r="Y61" s="323">
        <f t="shared" si="75"/>
        <v>0</v>
      </c>
    </row>
    <row r="62" spans="1:25" hidden="1">
      <c r="A62" s="449"/>
      <c r="B62" s="486"/>
      <c r="C62" s="480"/>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(A)'!$L$1,'Cumulative Budget Request '!Q61,0)</f>
        <v>1.03</v>
      </c>
      <c r="R62" s="212">
        <f>IF('Cumulative Budget Request '!L61='Split budget (A)'!$L$1,'Cumulative Budget Request '!R61,0)</f>
        <v>0</v>
      </c>
      <c r="S62" s="61">
        <f>IF('Cumulative Budget Request '!L61='Split budget (A)'!$L$1,'Cumulative Budget Request '!S61,0)</f>
        <v>12</v>
      </c>
      <c r="T62" s="16"/>
      <c r="U62" s="324"/>
      <c r="V62" s="324"/>
      <c r="W62" s="324"/>
      <c r="X62" s="324"/>
      <c r="Y62" s="324"/>
    </row>
    <row r="63" spans="1:25" hidden="1">
      <c r="A63" s="449"/>
      <c r="B63" s="486"/>
      <c r="C63" s="480"/>
      <c r="D63" s="59" t="s">
        <v>30</v>
      </c>
      <c r="E63" s="52">
        <f>ROUND(E62*$Q$2,0)</f>
        <v>0</v>
      </c>
      <c r="F63" s="52">
        <f t="shared" ref="F63" si="76">ROUND(F62*$Q$2,0)</f>
        <v>0</v>
      </c>
      <c r="G63" s="52">
        <f t="shared" ref="G63" si="77">ROUND(G62*$Q$2,0)</f>
        <v>0</v>
      </c>
      <c r="H63" s="52">
        <f t="shared" ref="H63" si="78">ROUND(H62*$Q$2,0)</f>
        <v>0</v>
      </c>
      <c r="I63" s="52">
        <f t="shared" ref="I63" si="79">ROUND(I62*$Q$2,0)</f>
        <v>0</v>
      </c>
      <c r="J63" s="158">
        <f>SUM(E63:I63)</f>
        <v>0</v>
      </c>
      <c r="M63" s="215"/>
      <c r="N63" s="56"/>
      <c r="O63" s="56"/>
      <c r="P63" s="56"/>
      <c r="Q63" s="211">
        <f>IF('Cumulative Budget Request '!L62='Split budget (A)'!$L$1,'Cumulative Budget Request '!Q62,0)</f>
        <v>1.03</v>
      </c>
      <c r="R63" s="212">
        <f>IF('Cumulative Budget Request '!L62='Split budget (A)'!$L$1,'Cumulative Budget Request '!R62,0)</f>
        <v>0</v>
      </c>
      <c r="S63" s="61">
        <f>IF('Cumulative Budget Request '!L62='Split budget (A)'!$L$1,'Cumulative Budget Request '!S62,0)</f>
        <v>12</v>
      </c>
      <c r="T63" s="16"/>
      <c r="U63" s="323"/>
      <c r="V63" s="323"/>
      <c r="W63" s="323"/>
      <c r="X63" s="323"/>
      <c r="Y63" s="323"/>
    </row>
    <row r="64" spans="1:25" ht="15" hidden="1">
      <c r="A64" s="449"/>
      <c r="B64" s="486"/>
      <c r="C64" s="480"/>
      <c r="D64" s="59" t="s">
        <v>29</v>
      </c>
      <c r="E64" s="170">
        <f>ROUND(R$5*E61,0)</f>
        <v>0</v>
      </c>
      <c r="F64" s="170">
        <f t="shared" ref="F64" si="80">ROUND(S$5*F61,0)</f>
        <v>0</v>
      </c>
      <c r="G64" s="170">
        <f t="shared" ref="G64" si="81">ROUND(T$5*G61,0)</f>
        <v>0</v>
      </c>
      <c r="H64" s="170">
        <f t="shared" ref="H64" si="82">ROUND(U$5*H61,0)</f>
        <v>0</v>
      </c>
      <c r="I64" s="170">
        <f t="shared" ref="I64" si="83">ROUND(V$5*I61,0)</f>
        <v>0</v>
      </c>
      <c r="J64" s="167">
        <f>SUM(E64:I64)</f>
        <v>0</v>
      </c>
      <c r="M64" s="215"/>
      <c r="N64" s="56"/>
      <c r="O64" s="56"/>
      <c r="P64" s="56"/>
      <c r="Q64" s="211">
        <f>IF('Cumulative Budget Request '!L63='Split budget (A)'!$L$1,'Cumulative Budget Request '!Q63,0)</f>
        <v>1.03</v>
      </c>
      <c r="R64" s="212">
        <f>IF('Cumulative Budget Request '!L63='Split budget (A)'!$L$1,'Cumulative Budget Request '!R63,0)</f>
        <v>0</v>
      </c>
      <c r="S64" s="61">
        <f>IF('Cumulative Budget Request '!L63='Split budget (A)'!$L$1,'Cumulative Budget Request '!S63,0)</f>
        <v>12</v>
      </c>
      <c r="T64" s="16"/>
      <c r="U64" s="324"/>
      <c r="V64" s="324"/>
      <c r="W64" s="324"/>
      <c r="X64" s="324"/>
      <c r="Y64" s="324"/>
    </row>
    <row r="65" spans="1:25" hidden="1">
      <c r="A65" s="449"/>
      <c r="B65" s="486"/>
      <c r="C65" s="480"/>
      <c r="D65" s="62" t="s">
        <v>178</v>
      </c>
      <c r="E65" s="171">
        <f>SUM(E63:E64)</f>
        <v>0</v>
      </c>
      <c r="F65" s="171">
        <f t="shared" ref="F65:I65" si="84">SUM(F63:F64)</f>
        <v>0</v>
      </c>
      <c r="G65" s="171">
        <f t="shared" si="84"/>
        <v>0</v>
      </c>
      <c r="H65" s="171">
        <f t="shared" si="84"/>
        <v>0</v>
      </c>
      <c r="I65" s="171">
        <f t="shared" si="84"/>
        <v>0</v>
      </c>
      <c r="J65" s="172">
        <f>SUM(J63:J64)</f>
        <v>0</v>
      </c>
      <c r="M65" s="215"/>
      <c r="N65" s="56"/>
      <c r="O65" s="56"/>
      <c r="P65" s="56"/>
      <c r="Q65" s="211">
        <f>IF('Cumulative Budget Request '!L64='Split budget (A)'!$L$1,'Cumulative Budget Request '!Q64,0)</f>
        <v>1.03</v>
      </c>
      <c r="R65" s="212">
        <f>IF('Cumulative Budget Request '!L64='Split budget (A)'!$L$1,'Cumulative Budget Request '!R64,0)</f>
        <v>0</v>
      </c>
      <c r="S65" s="61">
        <f>IF('Cumulative Budget Request '!L64='Split budget (A)'!$L$1,'Cumulative Budget Request '!S64,0)</f>
        <v>12</v>
      </c>
      <c r="T65" s="16"/>
      <c r="U65" s="323"/>
      <c r="V65" s="323"/>
      <c r="W65" s="323"/>
      <c r="X65" s="323"/>
      <c r="Y65" s="323"/>
    </row>
    <row r="66" spans="1:25" hidden="1">
      <c r="A66" s="449"/>
      <c r="B66" s="481"/>
      <c r="C66" s="480"/>
      <c r="D66" s="59"/>
      <c r="E66" s="16"/>
      <c r="F66" s="16"/>
      <c r="G66" s="16"/>
      <c r="H66" s="16"/>
      <c r="I66" s="16"/>
      <c r="J66" s="25"/>
      <c r="M66" s="215"/>
      <c r="N66" s="56"/>
      <c r="O66" s="56"/>
      <c r="P66" s="56"/>
      <c r="Q66" s="31"/>
      <c r="R66" s="56"/>
      <c r="S66" s="31"/>
      <c r="T66" s="16"/>
      <c r="U66" s="325"/>
      <c r="V66" s="326"/>
      <c r="W66" s="324"/>
      <c r="X66" s="324"/>
      <c r="Y66" s="324"/>
    </row>
    <row r="67" spans="1:25" hidden="1">
      <c r="A67" s="485">
        <f>IF('Cumulative Budget Request '!L66='Split budget (A)'!$L$1,'Cumulative Budget Request '!A66,0)</f>
        <v>0</v>
      </c>
      <c r="B67" s="480" t="str">
        <f>IF('Cumulative Budget Request '!L66='Split budget (A)'!$L$1,'Cumulative Budget Request '!B66,0)</f>
        <v>Co-Investigator</v>
      </c>
      <c r="C67" s="481"/>
      <c r="D67" s="33" t="s">
        <v>123</v>
      </c>
      <c r="E67" s="76">
        <f>ROUND($R67*$S67,6)</f>
        <v>0</v>
      </c>
      <c r="F67" s="76">
        <f>ROUND($R68*$S68,6)</f>
        <v>0</v>
      </c>
      <c r="G67" s="76">
        <f>ROUND($R69*$S69,6)</f>
        <v>0</v>
      </c>
      <c r="H67" s="76">
        <f>ROUND($R70*$S70,6)</f>
        <v>0</v>
      </c>
      <c r="I67" s="76">
        <f>ROUND($R71*$S71,6)</f>
        <v>0</v>
      </c>
      <c r="J67" s="46"/>
      <c r="M67" s="133">
        <f>IF('Cumulative Budget Request '!L66='Split budget (A)'!$L$1,'Cumulative Budget Request '!M66,0)</f>
        <v>0</v>
      </c>
      <c r="N67" s="214">
        <f>ROUND(M67/12,2)</f>
        <v>0</v>
      </c>
      <c r="O67" s="214">
        <f>IF('Cumulative Budget Request '!L66='Split budget (A)'!$L$1,'Cumulative Budget Request '!O66,0)</f>
        <v>0</v>
      </c>
      <c r="P67" s="209">
        <f>IF('Cumulative Budget Request '!L66='Split budget (A)'!$L$1,'Cumulative Budget Request '!P66,0)</f>
        <v>0</v>
      </c>
      <c r="Q67" s="211">
        <f>IF('Cumulative Budget Request '!L66='Split budget (A)'!$L$1,'Cumulative Budget Request '!Q66,0)</f>
        <v>1.03</v>
      </c>
      <c r="R67" s="212">
        <f>IF('Cumulative Budget Request '!L66='Split budget (A)'!$L$1,'Cumulative Budget Request '!R66,0)</f>
        <v>0</v>
      </c>
      <c r="S67" s="61">
        <f>IF('Cumulative Budget Request '!L66='Split budget (A)'!$L$1,'Cumulative Budget Request '!S66,0)</f>
        <v>12</v>
      </c>
      <c r="T67" s="2"/>
      <c r="U67" s="323">
        <f>IFERROR((E70+E71)/E69,0)</f>
        <v>0</v>
      </c>
      <c r="V67" s="323">
        <f t="shared" ref="V67:Y67" si="85">IFERROR((F70+F71)/F69,0)</f>
        <v>0</v>
      </c>
      <c r="W67" s="323">
        <f t="shared" si="85"/>
        <v>0</v>
      </c>
      <c r="X67" s="323">
        <f t="shared" si="85"/>
        <v>0</v>
      </c>
      <c r="Y67" s="323">
        <f t="shared" si="85"/>
        <v>0</v>
      </c>
    </row>
    <row r="68" spans="1:25" hidden="1">
      <c r="A68" s="449"/>
      <c r="B68" s="486"/>
      <c r="C68" s="480"/>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(A)'!$L$1,'Cumulative Budget Request '!Q67,0)</f>
        <v>1.03</v>
      </c>
      <c r="R68" s="212">
        <f>IF('Cumulative Budget Request '!L67='Split budget (A)'!$L$1,'Cumulative Budget Request '!R67,0)</f>
        <v>0</v>
      </c>
      <c r="S68" s="61">
        <f>IF('Cumulative Budget Request '!L67='Split budget (A)'!$L$1,'Cumulative Budget Request '!S67,0)</f>
        <v>12</v>
      </c>
      <c r="T68" s="16"/>
      <c r="U68" s="324"/>
      <c r="V68" s="324"/>
      <c r="W68" s="324"/>
      <c r="X68" s="324"/>
      <c r="Y68" s="324"/>
    </row>
    <row r="69" spans="1:25" hidden="1">
      <c r="A69" s="449"/>
      <c r="B69" s="486"/>
      <c r="C69" s="480"/>
      <c r="D69" s="59" t="s">
        <v>30</v>
      </c>
      <c r="E69" s="52">
        <f>ROUND(E68*$Q$2,0)</f>
        <v>0</v>
      </c>
      <c r="F69" s="52">
        <f t="shared" ref="F69" si="86">ROUND(F68*$Q$2,0)</f>
        <v>0</v>
      </c>
      <c r="G69" s="52">
        <f t="shared" ref="G69" si="87">ROUND(G68*$Q$2,0)</f>
        <v>0</v>
      </c>
      <c r="H69" s="52">
        <f t="shared" ref="H69" si="88">ROUND(H68*$Q$2,0)</f>
        <v>0</v>
      </c>
      <c r="I69" s="52">
        <f t="shared" ref="I69" si="89">ROUND(I68*$Q$2,0)</f>
        <v>0</v>
      </c>
      <c r="J69" s="158">
        <f>SUM(E69:I69)</f>
        <v>0</v>
      </c>
      <c r="M69" s="215"/>
      <c r="N69" s="56"/>
      <c r="O69" s="56"/>
      <c r="P69" s="56"/>
      <c r="Q69" s="211">
        <f>IF('Cumulative Budget Request '!L68='Split budget (A)'!$L$1,'Cumulative Budget Request '!Q68,0)</f>
        <v>1.03</v>
      </c>
      <c r="R69" s="212">
        <f>IF('Cumulative Budget Request '!L68='Split budget (A)'!$L$1,'Cumulative Budget Request '!R68,0)</f>
        <v>0</v>
      </c>
      <c r="S69" s="61">
        <f>IF('Cumulative Budget Request '!L68='Split budget (A)'!$L$1,'Cumulative Budget Request '!S68,0)</f>
        <v>12</v>
      </c>
      <c r="T69" s="16"/>
      <c r="U69" s="323"/>
      <c r="V69" s="323"/>
      <c r="W69" s="323"/>
      <c r="X69" s="323"/>
      <c r="Y69" s="323"/>
    </row>
    <row r="70" spans="1:25" ht="15" hidden="1">
      <c r="A70" s="449"/>
      <c r="B70" s="486"/>
      <c r="C70" s="480"/>
      <c r="D70" s="59" t="s">
        <v>29</v>
      </c>
      <c r="E70" s="170">
        <f>ROUND(R$5*E67,0)</f>
        <v>0</v>
      </c>
      <c r="F70" s="170">
        <f t="shared" ref="F70" si="90">ROUND(S$5*F67,0)</f>
        <v>0</v>
      </c>
      <c r="G70" s="170">
        <f t="shared" ref="G70" si="91">ROUND(T$5*G67,0)</f>
        <v>0</v>
      </c>
      <c r="H70" s="170">
        <f t="shared" ref="H70" si="92">ROUND(U$5*H67,0)</f>
        <v>0</v>
      </c>
      <c r="I70" s="170">
        <f t="shared" ref="I70" si="93">ROUND(V$5*I67,0)</f>
        <v>0</v>
      </c>
      <c r="J70" s="167">
        <f>SUM(E70:I70)</f>
        <v>0</v>
      </c>
      <c r="M70" s="215"/>
      <c r="N70" s="56"/>
      <c r="O70" s="56"/>
      <c r="P70" s="56"/>
      <c r="Q70" s="211">
        <f>IF('Cumulative Budget Request '!L69='Split budget (A)'!$L$1,'Cumulative Budget Request '!Q69,0)</f>
        <v>1.03</v>
      </c>
      <c r="R70" s="212">
        <f>IF('Cumulative Budget Request '!L69='Split budget (A)'!$L$1,'Cumulative Budget Request '!R69,0)</f>
        <v>0</v>
      </c>
      <c r="S70" s="61">
        <f>IF('Cumulative Budget Request '!L69='Split budget (A)'!$L$1,'Cumulative Budget Request '!S69,0)</f>
        <v>12</v>
      </c>
      <c r="T70" s="16"/>
      <c r="U70" s="324"/>
      <c r="V70" s="324"/>
      <c r="W70" s="324"/>
      <c r="X70" s="324"/>
      <c r="Y70" s="324"/>
    </row>
    <row r="71" spans="1:25" hidden="1">
      <c r="A71" s="449"/>
      <c r="B71" s="486"/>
      <c r="C71" s="480"/>
      <c r="D71" s="62" t="s">
        <v>178</v>
      </c>
      <c r="E71" s="171">
        <f>SUM(E69:E70)</f>
        <v>0</v>
      </c>
      <c r="F71" s="171">
        <f t="shared" ref="F71:I71" si="94">SUM(F69:F70)</f>
        <v>0</v>
      </c>
      <c r="G71" s="171">
        <f t="shared" si="94"/>
        <v>0</v>
      </c>
      <c r="H71" s="171">
        <f t="shared" si="94"/>
        <v>0</v>
      </c>
      <c r="I71" s="171">
        <f t="shared" si="94"/>
        <v>0</v>
      </c>
      <c r="J71" s="172">
        <f>SUM(J69:J70)</f>
        <v>0</v>
      </c>
      <c r="M71" s="215"/>
      <c r="N71" s="56"/>
      <c r="O71" s="56"/>
      <c r="P71" s="56"/>
      <c r="Q71" s="211">
        <f>IF('Cumulative Budget Request '!L70='Split budget (A)'!$L$1,'Cumulative Budget Request '!Q70,0)</f>
        <v>1.03</v>
      </c>
      <c r="R71" s="212">
        <f>IF('Cumulative Budget Request '!L70='Split budget (A)'!$L$1,'Cumulative Budget Request '!R70,0)</f>
        <v>0</v>
      </c>
      <c r="S71" s="61">
        <f>IF('Cumulative Budget Request '!L70='Split budget (A)'!$L$1,'Cumulative Budget Request '!S70,0)</f>
        <v>12</v>
      </c>
      <c r="T71" s="16"/>
      <c r="U71" s="323"/>
      <c r="V71" s="323"/>
      <c r="W71" s="323"/>
      <c r="X71" s="323"/>
      <c r="Y71" s="323"/>
    </row>
    <row r="72" spans="1:25" hidden="1">
      <c r="A72" s="449"/>
      <c r="B72" s="481"/>
      <c r="C72" s="480"/>
      <c r="D72" s="59"/>
      <c r="E72" s="16"/>
      <c r="F72" s="16"/>
      <c r="G72" s="16"/>
      <c r="H72" s="16"/>
      <c r="I72" s="16"/>
      <c r="J72" s="25"/>
      <c r="M72" s="215"/>
      <c r="N72" s="56"/>
      <c r="O72" s="56"/>
      <c r="P72" s="56"/>
      <c r="Q72" s="31"/>
      <c r="R72" s="56"/>
      <c r="S72" s="31"/>
      <c r="T72" s="16"/>
      <c r="U72" s="325"/>
      <c r="V72" s="326"/>
      <c r="W72" s="324"/>
      <c r="X72" s="324"/>
      <c r="Y72" s="324"/>
    </row>
    <row r="73" spans="1:25" hidden="1">
      <c r="A73" s="485">
        <f>IF('Cumulative Budget Request '!L72='Split budget (A)'!$L$1,'Cumulative Budget Request '!A72,0)</f>
        <v>0</v>
      </c>
      <c r="B73" s="480" t="str">
        <f>IF('Cumulative Budget Request '!L72='Split budget (A)'!$L$1,'Cumulative Budget Request '!B72,0)</f>
        <v>Co-Investigator</v>
      </c>
      <c r="C73" s="481"/>
      <c r="D73" s="33" t="s">
        <v>123</v>
      </c>
      <c r="E73" s="76">
        <f>ROUND($R73*$S73,6)</f>
        <v>0</v>
      </c>
      <c r="F73" s="76">
        <f>ROUND($R74*$S74,6)</f>
        <v>0</v>
      </c>
      <c r="G73" s="76">
        <f>ROUND($R75*$S75,6)</f>
        <v>0</v>
      </c>
      <c r="H73" s="76">
        <f>ROUND($R76*$S76,6)</f>
        <v>0</v>
      </c>
      <c r="I73" s="76">
        <f>ROUND($R77*$S77,6)</f>
        <v>0</v>
      </c>
      <c r="J73" s="46"/>
      <c r="M73" s="133">
        <f>IF('Cumulative Budget Request '!L72='Split budget (A)'!$L$1,'Cumulative Budget Request '!M72,0)</f>
        <v>0</v>
      </c>
      <c r="N73" s="214">
        <f>ROUND(M73/12,2)</f>
        <v>0</v>
      </c>
      <c r="O73" s="214">
        <f>IF('Cumulative Budget Request '!L72='Split budget (A)'!$L$1,'Cumulative Budget Request '!O72,0)</f>
        <v>0</v>
      </c>
      <c r="P73" s="209">
        <f>IF('Cumulative Budget Request '!L72='Split budget (A)'!$L$1,'Cumulative Budget Request '!P72,0)</f>
        <v>0</v>
      </c>
      <c r="Q73" s="211">
        <f>IF('Cumulative Budget Request '!L72='Split budget (A)'!$L$1,'Cumulative Budget Request '!Q72,0)</f>
        <v>1.03</v>
      </c>
      <c r="R73" s="212">
        <f>IF('Cumulative Budget Request '!L72='Split budget (A)'!$L$1,'Cumulative Budget Request '!R72,0)</f>
        <v>0</v>
      </c>
      <c r="S73" s="61">
        <f>IF('Cumulative Budget Request '!L72='Split budget (A)'!$L$1,'Cumulative Budget Request '!S72,0)</f>
        <v>12</v>
      </c>
      <c r="T73" s="2"/>
      <c r="U73" s="323">
        <f>IFERROR((E76+E77)/E75,0)</f>
        <v>0</v>
      </c>
      <c r="V73" s="323">
        <f t="shared" ref="V73:Y73" si="95">IFERROR((F76+F77)/F75,0)</f>
        <v>0</v>
      </c>
      <c r="W73" s="323">
        <f t="shared" si="95"/>
        <v>0</v>
      </c>
      <c r="X73" s="323">
        <f t="shared" si="95"/>
        <v>0</v>
      </c>
      <c r="Y73" s="323">
        <f t="shared" si="95"/>
        <v>0</v>
      </c>
    </row>
    <row r="74" spans="1:25" hidden="1">
      <c r="A74" s="449"/>
      <c r="B74" s="486"/>
      <c r="C74" s="480"/>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(A)'!$L$1,'Cumulative Budget Request '!Q73,0)</f>
        <v>1.03</v>
      </c>
      <c r="R74" s="212">
        <f>IF('Cumulative Budget Request '!L73='Split budget (A)'!$L$1,'Cumulative Budget Request '!R73,0)</f>
        <v>0</v>
      </c>
      <c r="S74" s="61">
        <f>IF('Cumulative Budget Request '!L73='Split budget (A)'!$L$1,'Cumulative Budget Request '!S73,0)</f>
        <v>12</v>
      </c>
      <c r="T74" s="16"/>
      <c r="U74" s="324"/>
      <c r="V74" s="324"/>
      <c r="W74" s="324"/>
      <c r="X74" s="324"/>
      <c r="Y74" s="324"/>
    </row>
    <row r="75" spans="1:25" hidden="1">
      <c r="A75" s="449"/>
      <c r="B75" s="486"/>
      <c r="C75" s="480"/>
      <c r="D75" s="59" t="s">
        <v>30</v>
      </c>
      <c r="E75" s="52">
        <f>ROUND(E74*$Q$2,0)</f>
        <v>0</v>
      </c>
      <c r="F75" s="52">
        <f t="shared" ref="F75" si="96">ROUND(F74*$Q$2,0)</f>
        <v>0</v>
      </c>
      <c r="G75" s="52">
        <f t="shared" ref="G75" si="97">ROUND(G74*$Q$2,0)</f>
        <v>0</v>
      </c>
      <c r="H75" s="52">
        <f t="shared" ref="H75" si="98">ROUND(H74*$Q$2,0)</f>
        <v>0</v>
      </c>
      <c r="I75" s="52">
        <f t="shared" ref="I75" si="99">ROUND(I74*$Q$2,0)</f>
        <v>0</v>
      </c>
      <c r="J75" s="158">
        <f>SUM(E75:I75)</f>
        <v>0</v>
      </c>
      <c r="M75" s="215"/>
      <c r="N75" s="56"/>
      <c r="O75" s="56"/>
      <c r="P75" s="56"/>
      <c r="Q75" s="211">
        <f>IF('Cumulative Budget Request '!L74='Split budget (A)'!$L$1,'Cumulative Budget Request '!Q74,0)</f>
        <v>1.03</v>
      </c>
      <c r="R75" s="212">
        <f>IF('Cumulative Budget Request '!L74='Split budget (A)'!$L$1,'Cumulative Budget Request '!R74,0)</f>
        <v>0</v>
      </c>
      <c r="S75" s="61">
        <f>IF('Cumulative Budget Request '!L74='Split budget (A)'!$L$1,'Cumulative Budget Request '!S74,0)</f>
        <v>12</v>
      </c>
      <c r="T75" s="16"/>
      <c r="U75" s="323"/>
      <c r="V75" s="323"/>
      <c r="W75" s="323"/>
      <c r="X75" s="323"/>
      <c r="Y75" s="323"/>
    </row>
    <row r="76" spans="1:25" ht="15" hidden="1">
      <c r="A76" s="449"/>
      <c r="B76" s="486"/>
      <c r="C76" s="480"/>
      <c r="D76" s="59" t="s">
        <v>29</v>
      </c>
      <c r="E76" s="170">
        <f>ROUND(R$5*E73,0)</f>
        <v>0</v>
      </c>
      <c r="F76" s="170">
        <f t="shared" ref="F76" si="100">ROUND(S$5*F73,0)</f>
        <v>0</v>
      </c>
      <c r="G76" s="170">
        <f t="shared" ref="G76" si="101">ROUND(T$5*G73,0)</f>
        <v>0</v>
      </c>
      <c r="H76" s="170">
        <f t="shared" ref="H76" si="102">ROUND(U$5*H73,0)</f>
        <v>0</v>
      </c>
      <c r="I76" s="170">
        <f t="shared" ref="I76" si="103">ROUND(V$5*I73,0)</f>
        <v>0</v>
      </c>
      <c r="J76" s="167">
        <f>SUM(E76:I76)</f>
        <v>0</v>
      </c>
      <c r="M76" s="215"/>
      <c r="N76" s="56"/>
      <c r="O76" s="56"/>
      <c r="P76" s="56"/>
      <c r="Q76" s="211">
        <f>IF('Cumulative Budget Request '!L75='Split budget (A)'!$L$1,'Cumulative Budget Request '!Q75,0)</f>
        <v>1.03</v>
      </c>
      <c r="R76" s="212">
        <f>IF('Cumulative Budget Request '!L75='Split budget (A)'!$L$1,'Cumulative Budget Request '!R75,0)</f>
        <v>0</v>
      </c>
      <c r="S76" s="61">
        <f>IF('Cumulative Budget Request '!L75='Split budget (A)'!$L$1,'Cumulative Budget Request '!S75,0)</f>
        <v>12</v>
      </c>
      <c r="T76" s="16"/>
      <c r="U76" s="324"/>
      <c r="V76" s="324"/>
      <c r="W76" s="324"/>
      <c r="X76" s="324"/>
      <c r="Y76" s="324"/>
    </row>
    <row r="77" spans="1:25" hidden="1">
      <c r="A77" s="449"/>
      <c r="B77" s="486"/>
      <c r="C77" s="480"/>
      <c r="D77" s="62" t="s">
        <v>178</v>
      </c>
      <c r="E77" s="171">
        <f>SUM(E75:E76)</f>
        <v>0</v>
      </c>
      <c r="F77" s="171">
        <f t="shared" ref="F77:I77" si="104">SUM(F75:F76)</f>
        <v>0</v>
      </c>
      <c r="G77" s="171">
        <f t="shared" si="104"/>
        <v>0</v>
      </c>
      <c r="H77" s="171">
        <f t="shared" si="104"/>
        <v>0</v>
      </c>
      <c r="I77" s="171">
        <f t="shared" si="104"/>
        <v>0</v>
      </c>
      <c r="J77" s="172">
        <f>SUM(J75:J76)</f>
        <v>0</v>
      </c>
      <c r="M77" s="215"/>
      <c r="N77" s="56"/>
      <c r="O77" s="56"/>
      <c r="P77" s="56"/>
      <c r="Q77" s="211">
        <f>IF('Cumulative Budget Request '!L76='Split budget (A)'!$L$1,'Cumulative Budget Request '!Q76,0)</f>
        <v>1.03</v>
      </c>
      <c r="R77" s="212">
        <f>IF('Cumulative Budget Request '!L76='Split budget (A)'!$L$1,'Cumulative Budget Request '!R76,0)</f>
        <v>0</v>
      </c>
      <c r="S77" s="61">
        <f>IF('Cumulative Budget Request '!L76='Split budget (A)'!$L$1,'Cumulative Budget Request '!S76,0)</f>
        <v>12</v>
      </c>
      <c r="T77" s="16"/>
      <c r="U77" s="323"/>
      <c r="V77" s="323"/>
      <c r="W77" s="323"/>
      <c r="X77" s="323"/>
      <c r="Y77" s="323"/>
    </row>
    <row r="78" spans="1:25" hidden="1">
      <c r="A78" s="449"/>
      <c r="B78" s="481"/>
      <c r="C78" s="480"/>
      <c r="D78" s="59"/>
      <c r="E78" s="16"/>
      <c r="F78" s="16"/>
      <c r="G78" s="16"/>
      <c r="H78" s="16"/>
      <c r="I78" s="16"/>
      <c r="J78" s="25"/>
      <c r="M78" s="215"/>
      <c r="N78" s="56"/>
      <c r="O78" s="56"/>
      <c r="P78" s="56"/>
      <c r="Q78" s="31"/>
      <c r="R78" s="56"/>
      <c r="S78" s="31"/>
      <c r="T78" s="16"/>
      <c r="U78" s="325"/>
      <c r="V78" s="326"/>
      <c r="W78" s="324"/>
      <c r="X78" s="324"/>
      <c r="Y78" s="324"/>
    </row>
    <row r="79" spans="1:25" hidden="1">
      <c r="A79" s="485">
        <f>IF('Cumulative Budget Request '!L78='Split budget (A)'!$L$1,'Cumulative Budget Request '!A78,0)</f>
        <v>0</v>
      </c>
      <c r="B79" s="480" t="str">
        <f>IF('Cumulative Budget Request '!L78='Split budget (A)'!$L$1,'Cumulative Budget Request '!B78,0)</f>
        <v>Co-Investigator</v>
      </c>
      <c r="C79" s="481"/>
      <c r="D79" s="33" t="s">
        <v>123</v>
      </c>
      <c r="E79" s="76">
        <f>ROUND($R79*$S79,6)</f>
        <v>0</v>
      </c>
      <c r="F79" s="76">
        <f>ROUND($R80*$S80,6)</f>
        <v>0</v>
      </c>
      <c r="G79" s="76">
        <f>ROUND($R81*$S81,6)</f>
        <v>0</v>
      </c>
      <c r="H79" s="76">
        <f>ROUND($R82*$S82,6)</f>
        <v>0</v>
      </c>
      <c r="I79" s="76">
        <f>ROUND($R83*$S83,6)</f>
        <v>0</v>
      </c>
      <c r="J79" s="46"/>
      <c r="M79" s="133">
        <f>IF('Cumulative Budget Request '!L78='Split budget (A)'!$L$1,'Cumulative Budget Request '!M78,0)</f>
        <v>0</v>
      </c>
      <c r="N79" s="214">
        <f>ROUND(M79/12,2)</f>
        <v>0</v>
      </c>
      <c r="O79" s="214">
        <f>IF('Cumulative Budget Request '!L78='Split budget (A)'!$L$1,'Cumulative Budget Request '!O78,0)</f>
        <v>0</v>
      </c>
      <c r="P79" s="209">
        <f>IF('Cumulative Budget Request '!L78='Split budget (A)'!$L$1,'Cumulative Budget Request '!P78,0)</f>
        <v>0</v>
      </c>
      <c r="Q79" s="211">
        <f>IF('Cumulative Budget Request '!L78='Split budget (A)'!$L$1,'Cumulative Budget Request '!Q78,0)</f>
        <v>1.03</v>
      </c>
      <c r="R79" s="212">
        <f>IF('Cumulative Budget Request '!L78='Split budget (A)'!$L$1,'Cumulative Budget Request '!R78,0)</f>
        <v>0</v>
      </c>
      <c r="S79" s="61">
        <f>IF('Cumulative Budget Request '!L78='Split budget (A)'!$L$1,'Cumulative Budget Request '!S78,0)</f>
        <v>12</v>
      </c>
      <c r="T79" s="2"/>
      <c r="U79" s="323">
        <f>IFERROR((E82+E83)/E81,0)</f>
        <v>0</v>
      </c>
      <c r="V79" s="323">
        <f t="shared" ref="V79:Y79" si="105">IFERROR((F82+F83)/F81,0)</f>
        <v>0</v>
      </c>
      <c r="W79" s="323">
        <f t="shared" si="105"/>
        <v>0</v>
      </c>
      <c r="X79" s="323">
        <f t="shared" si="105"/>
        <v>0</v>
      </c>
      <c r="Y79" s="323">
        <f t="shared" si="105"/>
        <v>0</v>
      </c>
    </row>
    <row r="80" spans="1:25" hidden="1">
      <c r="A80" s="449"/>
      <c r="B80" s="486"/>
      <c r="C80" s="480"/>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(A)'!$L$1,'Cumulative Budget Request '!Q79,0)</f>
        <v>1.03</v>
      </c>
      <c r="R80" s="212">
        <f>IF('Cumulative Budget Request '!L79='Split budget (A)'!$L$1,'Cumulative Budget Request '!R79,0)</f>
        <v>0</v>
      </c>
      <c r="S80" s="61">
        <f>IF('Cumulative Budget Request '!L79='Split budget (A)'!$L$1,'Cumulative Budget Request '!S79,0)</f>
        <v>12</v>
      </c>
      <c r="T80" s="16"/>
      <c r="U80" s="324"/>
      <c r="V80" s="324"/>
      <c r="W80" s="324"/>
      <c r="X80" s="324"/>
      <c r="Y80" s="324"/>
    </row>
    <row r="81" spans="1:25" hidden="1">
      <c r="A81" s="449"/>
      <c r="B81" s="486"/>
      <c r="C81" s="480"/>
      <c r="D81" s="59" t="s">
        <v>30</v>
      </c>
      <c r="E81" s="52">
        <f>ROUND(E80*$Q$2,0)</f>
        <v>0</v>
      </c>
      <c r="F81" s="52">
        <f t="shared" ref="F81" si="106">ROUND(F80*$Q$2,0)</f>
        <v>0</v>
      </c>
      <c r="G81" s="52">
        <f t="shared" ref="G81" si="107">ROUND(G80*$Q$2,0)</f>
        <v>0</v>
      </c>
      <c r="H81" s="52">
        <f t="shared" ref="H81" si="108">ROUND(H80*$Q$2,0)</f>
        <v>0</v>
      </c>
      <c r="I81" s="52">
        <f t="shared" ref="I81" si="109">ROUND(I80*$Q$2,0)</f>
        <v>0</v>
      </c>
      <c r="J81" s="158">
        <f>SUM(E81:I81)</f>
        <v>0</v>
      </c>
      <c r="M81" s="215"/>
      <c r="N81" s="56"/>
      <c r="O81" s="56"/>
      <c r="P81" s="56"/>
      <c r="Q81" s="211">
        <f>IF('Cumulative Budget Request '!L80='Split budget (A)'!$L$1,'Cumulative Budget Request '!Q80,0)</f>
        <v>1.03</v>
      </c>
      <c r="R81" s="212">
        <f>IF('Cumulative Budget Request '!L80='Split budget (A)'!$L$1,'Cumulative Budget Request '!R80,0)</f>
        <v>0</v>
      </c>
      <c r="S81" s="61">
        <f>IF('Cumulative Budget Request '!L80='Split budget (A)'!$L$1,'Cumulative Budget Request '!S80,0)</f>
        <v>12</v>
      </c>
      <c r="T81" s="16"/>
      <c r="U81" s="323"/>
      <c r="V81" s="323"/>
      <c r="W81" s="323"/>
      <c r="X81" s="323"/>
      <c r="Y81" s="323"/>
    </row>
    <row r="82" spans="1:25" ht="15" hidden="1">
      <c r="A82" s="449"/>
      <c r="B82" s="486"/>
      <c r="C82" s="480"/>
      <c r="D82" s="59" t="s">
        <v>29</v>
      </c>
      <c r="E82" s="170">
        <f>ROUND(R$5*E79,0)</f>
        <v>0</v>
      </c>
      <c r="F82" s="170">
        <f t="shared" ref="F82" si="110">ROUND(S$5*F79,0)</f>
        <v>0</v>
      </c>
      <c r="G82" s="170">
        <f t="shared" ref="G82" si="111">ROUND(T$5*G79,0)</f>
        <v>0</v>
      </c>
      <c r="H82" s="170">
        <f t="shared" ref="H82" si="112">ROUND(U$5*H79,0)</f>
        <v>0</v>
      </c>
      <c r="I82" s="170">
        <f t="shared" ref="I82" si="113">ROUND(V$5*I79,0)</f>
        <v>0</v>
      </c>
      <c r="J82" s="167">
        <f>SUM(E82:I82)</f>
        <v>0</v>
      </c>
      <c r="M82" s="215"/>
      <c r="N82" s="56"/>
      <c r="O82" s="56"/>
      <c r="P82" s="56"/>
      <c r="Q82" s="211">
        <f>IF('Cumulative Budget Request '!L81='Split budget (A)'!$L$1,'Cumulative Budget Request '!Q81,0)</f>
        <v>1.03</v>
      </c>
      <c r="R82" s="212">
        <f>IF('Cumulative Budget Request '!L81='Split budget (A)'!$L$1,'Cumulative Budget Request '!R81,0)</f>
        <v>0</v>
      </c>
      <c r="S82" s="61">
        <f>IF('Cumulative Budget Request '!L81='Split budget (A)'!$L$1,'Cumulative Budget Request '!S81,0)</f>
        <v>12</v>
      </c>
      <c r="T82" s="16"/>
      <c r="U82" s="324"/>
      <c r="V82" s="324"/>
      <c r="W82" s="324"/>
      <c r="X82" s="324"/>
      <c r="Y82" s="324"/>
    </row>
    <row r="83" spans="1:25" hidden="1">
      <c r="A83" s="449"/>
      <c r="B83" s="486"/>
      <c r="C83" s="480"/>
      <c r="D83" s="62" t="s">
        <v>178</v>
      </c>
      <c r="E83" s="171">
        <f>SUM(E81:E82)</f>
        <v>0</v>
      </c>
      <c r="F83" s="171">
        <f t="shared" ref="F83:I83" si="114">SUM(F81:F82)</f>
        <v>0</v>
      </c>
      <c r="G83" s="171">
        <f t="shared" si="114"/>
        <v>0</v>
      </c>
      <c r="H83" s="171">
        <f t="shared" si="114"/>
        <v>0</v>
      </c>
      <c r="I83" s="171">
        <f t="shared" si="114"/>
        <v>0</v>
      </c>
      <c r="J83" s="172">
        <f>SUM(J81:J82)</f>
        <v>0</v>
      </c>
      <c r="M83" s="215"/>
      <c r="N83" s="56"/>
      <c r="O83" s="56"/>
      <c r="P83" s="56"/>
      <c r="Q83" s="211">
        <f>IF('Cumulative Budget Request '!L82='Split budget (A)'!$L$1,'Cumulative Budget Request '!Q82,0)</f>
        <v>1.03</v>
      </c>
      <c r="R83" s="212">
        <f>IF('Cumulative Budget Request '!L82='Split budget (A)'!$L$1,'Cumulative Budget Request '!R82,0)</f>
        <v>0</v>
      </c>
      <c r="S83" s="61">
        <f>IF('Cumulative Budget Request '!L82='Split budget (A)'!$L$1,'Cumulative Budget Request '!S82,0)</f>
        <v>12</v>
      </c>
      <c r="T83" s="16"/>
      <c r="U83" s="323"/>
      <c r="V83" s="323"/>
      <c r="W83" s="323"/>
      <c r="X83" s="323"/>
      <c r="Y83" s="323"/>
    </row>
    <row r="84" spans="1:25" hidden="1">
      <c r="A84" s="449"/>
      <c r="B84" s="481"/>
      <c r="C84" s="480"/>
      <c r="D84" s="59"/>
      <c r="E84" s="16"/>
      <c r="F84" s="16"/>
      <c r="G84" s="16"/>
      <c r="H84" s="16"/>
      <c r="I84" s="16"/>
      <c r="J84" s="25"/>
      <c r="M84" s="215"/>
      <c r="N84" s="56"/>
      <c r="O84" s="56"/>
      <c r="P84" s="56"/>
      <c r="Q84" s="31"/>
      <c r="R84" s="56"/>
      <c r="S84" s="31"/>
      <c r="T84" s="16"/>
      <c r="U84" s="325"/>
      <c r="V84" s="326"/>
      <c r="W84" s="324"/>
      <c r="X84" s="324"/>
      <c r="Y84" s="324"/>
    </row>
    <row r="85" spans="1:25" hidden="1">
      <c r="A85" s="485">
        <f>IF('Cumulative Budget Request '!L84='Split budget (A)'!$L$1,'Cumulative Budget Request '!A84,0)</f>
        <v>0</v>
      </c>
      <c r="B85" s="480" t="str">
        <f>IF('Cumulative Budget Request '!L84='Split budget (A)'!$L$1,'Cumulative Budget Request '!B84,0)</f>
        <v>Co-Investigator</v>
      </c>
      <c r="C85" s="481"/>
      <c r="D85" s="33" t="s">
        <v>123</v>
      </c>
      <c r="E85" s="76">
        <f>ROUND($R85*$S85,6)</f>
        <v>0</v>
      </c>
      <c r="F85" s="76">
        <f>ROUND($R86*$S86,6)</f>
        <v>0</v>
      </c>
      <c r="G85" s="76">
        <f>ROUND($R87*$S87,6)</f>
        <v>0</v>
      </c>
      <c r="H85" s="76">
        <f>ROUND($R88*$S88,6)</f>
        <v>0</v>
      </c>
      <c r="I85" s="76">
        <f>ROUND($R89*$S89,6)</f>
        <v>0</v>
      </c>
      <c r="J85" s="46"/>
      <c r="M85" s="133">
        <f>IF('Cumulative Budget Request '!L84='Split budget (A)'!$L$1,'Cumulative Budget Request '!M84,0)</f>
        <v>0</v>
      </c>
      <c r="N85" s="214">
        <f>ROUND(M85/12,2)</f>
        <v>0</v>
      </c>
      <c r="O85" s="214">
        <f>IF('Cumulative Budget Request '!L84='Split budget (A)'!$L$1,'Cumulative Budget Request '!O84,0)</f>
        <v>0</v>
      </c>
      <c r="P85" s="209">
        <f>IF('Cumulative Budget Request '!L84='Split budget (A)'!$L$1,'Cumulative Budget Request '!P84,0)</f>
        <v>0</v>
      </c>
      <c r="Q85" s="211">
        <f>IF('Cumulative Budget Request '!L84='Split budget (A)'!$L$1,'Cumulative Budget Request '!Q84,0)</f>
        <v>1.03</v>
      </c>
      <c r="R85" s="212">
        <f>IF('Cumulative Budget Request '!L84='Split budget (A)'!$L$1,'Cumulative Budget Request '!R84,0)</f>
        <v>0</v>
      </c>
      <c r="S85" s="61">
        <f>IF('Cumulative Budget Request '!L84='Split budget (A)'!$L$1,'Cumulative Budget Request '!S84,0)</f>
        <v>12</v>
      </c>
      <c r="T85" s="2"/>
      <c r="U85" s="323">
        <f>IFERROR((E88+E89)/E87,0)</f>
        <v>0</v>
      </c>
      <c r="V85" s="323">
        <f t="shared" ref="V85:Y85" si="115">IFERROR((F88+F89)/F87,0)</f>
        <v>0</v>
      </c>
      <c r="W85" s="323">
        <f t="shared" si="115"/>
        <v>0</v>
      </c>
      <c r="X85" s="323">
        <f t="shared" si="115"/>
        <v>0</v>
      </c>
      <c r="Y85" s="323">
        <f t="shared" si="115"/>
        <v>0</v>
      </c>
    </row>
    <row r="86" spans="1:25" hidden="1">
      <c r="A86" s="449"/>
      <c r="B86" s="486"/>
      <c r="C86" s="480"/>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(A)'!$L$1,'Cumulative Budget Request '!Q85,0)</f>
        <v>1.03</v>
      </c>
      <c r="R86" s="212">
        <f>IF('Cumulative Budget Request '!L85='Split budget (A)'!$L$1,'Cumulative Budget Request '!R85,0)</f>
        <v>0</v>
      </c>
      <c r="S86" s="61">
        <f>IF('Cumulative Budget Request '!L85='Split budget (A)'!$L$1,'Cumulative Budget Request '!S85,0)</f>
        <v>12</v>
      </c>
      <c r="T86" s="16"/>
      <c r="U86" s="324"/>
      <c r="V86" s="324"/>
      <c r="W86" s="324"/>
      <c r="X86" s="324"/>
      <c r="Y86" s="324"/>
    </row>
    <row r="87" spans="1:25" hidden="1">
      <c r="A87" s="449"/>
      <c r="B87" s="486"/>
      <c r="C87" s="480"/>
      <c r="D87" s="59" t="s">
        <v>30</v>
      </c>
      <c r="E87" s="52">
        <f>ROUND(E86*$Q$2,0)</f>
        <v>0</v>
      </c>
      <c r="F87" s="52">
        <f t="shared" ref="F87" si="116">ROUND(F86*$Q$2,0)</f>
        <v>0</v>
      </c>
      <c r="G87" s="52">
        <f t="shared" ref="G87" si="117">ROUND(G86*$Q$2,0)</f>
        <v>0</v>
      </c>
      <c r="H87" s="52">
        <f t="shared" ref="H87" si="118">ROUND(H86*$Q$2,0)</f>
        <v>0</v>
      </c>
      <c r="I87" s="52">
        <f t="shared" ref="I87" si="119">ROUND(I86*$Q$2,0)</f>
        <v>0</v>
      </c>
      <c r="J87" s="158">
        <f>SUM(E87:I87)</f>
        <v>0</v>
      </c>
      <c r="M87" s="215"/>
      <c r="N87" s="56"/>
      <c r="O87" s="56"/>
      <c r="P87" s="56"/>
      <c r="Q87" s="211">
        <f>IF('Cumulative Budget Request '!L86='Split budget (A)'!$L$1,'Cumulative Budget Request '!Q86,0)</f>
        <v>1.03</v>
      </c>
      <c r="R87" s="212">
        <f>IF('Cumulative Budget Request '!L86='Split budget (A)'!$L$1,'Cumulative Budget Request '!R86,0)</f>
        <v>0</v>
      </c>
      <c r="S87" s="61">
        <f>IF('Cumulative Budget Request '!L86='Split budget (A)'!$L$1,'Cumulative Budget Request '!S86,0)</f>
        <v>12</v>
      </c>
      <c r="T87" s="16"/>
      <c r="U87" s="323"/>
      <c r="V87" s="323"/>
      <c r="W87" s="323"/>
      <c r="X87" s="323"/>
      <c r="Y87" s="323"/>
    </row>
    <row r="88" spans="1:25" ht="15" hidden="1">
      <c r="A88" s="449"/>
      <c r="B88" s="486"/>
      <c r="C88" s="480"/>
      <c r="D88" s="59" t="s">
        <v>29</v>
      </c>
      <c r="E88" s="170">
        <f>ROUND(R$5*E85,0)</f>
        <v>0</v>
      </c>
      <c r="F88" s="170">
        <f t="shared" ref="F88" si="120">ROUND(S$5*F85,0)</f>
        <v>0</v>
      </c>
      <c r="G88" s="170">
        <f t="shared" ref="G88" si="121">ROUND(T$5*G85,0)</f>
        <v>0</v>
      </c>
      <c r="H88" s="170">
        <f t="shared" ref="H88" si="122">ROUND(U$5*H85,0)</f>
        <v>0</v>
      </c>
      <c r="I88" s="170">
        <f t="shared" ref="I88" si="123">ROUND(V$5*I85,0)</f>
        <v>0</v>
      </c>
      <c r="J88" s="167">
        <f>SUM(E88:I88)</f>
        <v>0</v>
      </c>
      <c r="M88" s="215"/>
      <c r="N88" s="56"/>
      <c r="O88" s="56"/>
      <c r="P88" s="56"/>
      <c r="Q88" s="211">
        <f>IF('Cumulative Budget Request '!L87='Split budget (A)'!$L$1,'Cumulative Budget Request '!Q87,0)</f>
        <v>1.03</v>
      </c>
      <c r="R88" s="212">
        <f>IF('Cumulative Budget Request '!L87='Split budget (A)'!$L$1,'Cumulative Budget Request '!R87,0)</f>
        <v>0</v>
      </c>
      <c r="S88" s="61">
        <f>IF('Cumulative Budget Request '!L87='Split budget (A)'!$L$1,'Cumulative Budget Request '!S87,0)</f>
        <v>12</v>
      </c>
      <c r="T88" s="16"/>
      <c r="U88" s="324"/>
      <c r="V88" s="324"/>
      <c r="W88" s="324"/>
      <c r="X88" s="324"/>
      <c r="Y88" s="324"/>
    </row>
    <row r="89" spans="1:25" hidden="1">
      <c r="A89" s="449"/>
      <c r="B89" s="486"/>
      <c r="C89" s="480"/>
      <c r="D89" s="62" t="s">
        <v>178</v>
      </c>
      <c r="E89" s="171">
        <f>SUM(E87:E88)</f>
        <v>0</v>
      </c>
      <c r="F89" s="171">
        <f t="shared" ref="F89:I89" si="124">SUM(F87:F88)</f>
        <v>0</v>
      </c>
      <c r="G89" s="171">
        <f t="shared" si="124"/>
        <v>0</v>
      </c>
      <c r="H89" s="171">
        <f t="shared" si="124"/>
        <v>0</v>
      </c>
      <c r="I89" s="171">
        <f t="shared" si="124"/>
        <v>0</v>
      </c>
      <c r="J89" s="172">
        <f>SUM(J87:J88)</f>
        <v>0</v>
      </c>
      <c r="M89" s="215"/>
      <c r="N89" s="56"/>
      <c r="O89" s="56"/>
      <c r="P89" s="56"/>
      <c r="Q89" s="211">
        <f>IF('Cumulative Budget Request '!L88='Split budget (A)'!$L$1,'Cumulative Budget Request '!Q88,0)</f>
        <v>1.03</v>
      </c>
      <c r="R89" s="212">
        <f>IF('Cumulative Budget Request '!L88='Split budget (A)'!$L$1,'Cumulative Budget Request '!R88,0)</f>
        <v>0</v>
      </c>
      <c r="S89" s="61">
        <f>IF('Cumulative Budget Request '!L88='Split budget (A)'!$L$1,'Cumulative Budget Request '!S88,0)</f>
        <v>12</v>
      </c>
      <c r="T89" s="16"/>
      <c r="U89" s="323"/>
      <c r="V89" s="323"/>
      <c r="W89" s="323"/>
      <c r="X89" s="323"/>
      <c r="Y89" s="323"/>
    </row>
    <row r="90" spans="1:25" hidden="1">
      <c r="A90" s="449"/>
      <c r="B90" s="481"/>
      <c r="C90" s="480"/>
      <c r="D90" s="59"/>
      <c r="E90" s="16"/>
      <c r="F90" s="16"/>
      <c r="G90" s="16"/>
      <c r="H90" s="16"/>
      <c r="I90" s="16"/>
      <c r="J90" s="25"/>
      <c r="M90" s="215"/>
      <c r="N90" s="56"/>
      <c r="O90" s="56"/>
      <c r="P90" s="56"/>
      <c r="Q90" s="31"/>
      <c r="R90" s="56"/>
      <c r="S90" s="31"/>
      <c r="T90" s="16"/>
      <c r="U90" s="325"/>
      <c r="V90" s="326"/>
      <c r="W90" s="324"/>
      <c r="X90" s="324"/>
      <c r="Y90" s="324"/>
    </row>
    <row r="91" spans="1:25" hidden="1">
      <c r="A91" s="485">
        <f>IF('Cumulative Budget Request '!L90='Split budget (A)'!$L$1,'Cumulative Budget Request '!A90,0)</f>
        <v>0</v>
      </c>
      <c r="B91" s="480" t="str">
        <f>IF('Cumulative Budget Request '!L90='Split budget (A)'!$L$1,'Cumulative Budget Request '!B90,0)</f>
        <v>Co-Investigator</v>
      </c>
      <c r="C91" s="481"/>
      <c r="D91" s="33" t="s">
        <v>123</v>
      </c>
      <c r="E91" s="76">
        <f>ROUND($R91*$S91,6)</f>
        <v>0</v>
      </c>
      <c r="F91" s="76">
        <f>ROUND($R92*$S92,6)</f>
        <v>0</v>
      </c>
      <c r="G91" s="76">
        <f>ROUND($R93*$S93,6)</f>
        <v>0</v>
      </c>
      <c r="H91" s="76">
        <f>ROUND($R94*$S94,6)</f>
        <v>0</v>
      </c>
      <c r="I91" s="76">
        <f>ROUND($R95*$S95,6)</f>
        <v>0</v>
      </c>
      <c r="J91" s="46"/>
      <c r="M91" s="133">
        <f>IF('Cumulative Budget Request '!L90='Split budget (A)'!$L$1,'Cumulative Budget Request '!M90,0)</f>
        <v>0</v>
      </c>
      <c r="N91" s="214">
        <f>ROUND(M91/12,2)</f>
        <v>0</v>
      </c>
      <c r="O91" s="214">
        <f>IF('Cumulative Budget Request '!L90='Split budget (A)'!$L$1,'Cumulative Budget Request '!O90,0)</f>
        <v>0</v>
      </c>
      <c r="P91" s="209">
        <f>IF('Cumulative Budget Request '!L90='Split budget (A)'!$L$1,'Cumulative Budget Request '!P90,0)</f>
        <v>0</v>
      </c>
      <c r="Q91" s="211">
        <f>IF('Cumulative Budget Request '!L90='Split budget (A)'!$L$1,'Cumulative Budget Request '!Q90,0)</f>
        <v>1.03</v>
      </c>
      <c r="R91" s="212">
        <f>IF('Cumulative Budget Request '!L90='Split budget (A)'!$L$1,'Cumulative Budget Request '!R90,0)</f>
        <v>0</v>
      </c>
      <c r="S91" s="61">
        <f>IF('Cumulative Budget Request '!L90='Split budget (A)'!$L$1,'Cumulative Budget Request '!S90,0)</f>
        <v>12</v>
      </c>
      <c r="T91" s="2"/>
      <c r="U91" s="323">
        <f>IFERROR((E94+E95)/E93,0)</f>
        <v>0</v>
      </c>
      <c r="V91" s="323">
        <f t="shared" ref="V91:Y91" si="125">IFERROR((F94+F95)/F93,0)</f>
        <v>0</v>
      </c>
      <c r="W91" s="323">
        <f t="shared" si="125"/>
        <v>0</v>
      </c>
      <c r="X91" s="323">
        <f t="shared" si="125"/>
        <v>0</v>
      </c>
      <c r="Y91" s="323">
        <f t="shared" si="125"/>
        <v>0</v>
      </c>
    </row>
    <row r="92" spans="1:25" hidden="1">
      <c r="A92" s="449"/>
      <c r="B92" s="486"/>
      <c r="C92" s="480"/>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(A)'!$L$1,'Cumulative Budget Request '!Q91,0)</f>
        <v>1.03</v>
      </c>
      <c r="R92" s="212">
        <f>IF('Cumulative Budget Request '!L91='Split budget (A)'!$L$1,'Cumulative Budget Request '!R91,0)</f>
        <v>0</v>
      </c>
      <c r="S92" s="61">
        <f>IF('Cumulative Budget Request '!L91='Split budget (A)'!$L$1,'Cumulative Budget Request '!S91,0)</f>
        <v>12</v>
      </c>
      <c r="T92" s="16"/>
      <c r="U92" s="324"/>
      <c r="V92" s="324"/>
      <c r="W92" s="324"/>
      <c r="X92" s="324"/>
      <c r="Y92" s="324"/>
    </row>
    <row r="93" spans="1:25" hidden="1">
      <c r="A93" s="449"/>
      <c r="B93" s="486"/>
      <c r="C93" s="480"/>
      <c r="D93" s="59" t="s">
        <v>30</v>
      </c>
      <c r="E93" s="52">
        <f>ROUND(E92*$Q$2,0)</f>
        <v>0</v>
      </c>
      <c r="F93" s="52">
        <f t="shared" ref="F93" si="126">ROUND(F92*$Q$2,0)</f>
        <v>0</v>
      </c>
      <c r="G93" s="52">
        <f t="shared" ref="G93" si="127">ROUND(G92*$Q$2,0)</f>
        <v>0</v>
      </c>
      <c r="H93" s="52">
        <f t="shared" ref="H93" si="128">ROUND(H92*$Q$2,0)</f>
        <v>0</v>
      </c>
      <c r="I93" s="52">
        <f t="shared" ref="I93" si="129">ROUND(I92*$Q$2,0)</f>
        <v>0</v>
      </c>
      <c r="J93" s="158">
        <f>SUM(E93:I93)</f>
        <v>0</v>
      </c>
      <c r="M93" s="215"/>
      <c r="N93" s="56"/>
      <c r="O93" s="56"/>
      <c r="P93" s="56"/>
      <c r="Q93" s="211">
        <f>IF('Cumulative Budget Request '!L92='Split budget (A)'!$L$1,'Cumulative Budget Request '!Q92,0)</f>
        <v>1.03</v>
      </c>
      <c r="R93" s="212">
        <f>IF('Cumulative Budget Request '!L92='Split budget (A)'!$L$1,'Cumulative Budget Request '!R92,0)</f>
        <v>0</v>
      </c>
      <c r="S93" s="61">
        <f>IF('Cumulative Budget Request '!L92='Split budget (A)'!$L$1,'Cumulative Budget Request '!S92,0)</f>
        <v>12</v>
      </c>
      <c r="T93" s="16"/>
      <c r="U93" s="323"/>
      <c r="V93" s="323"/>
      <c r="W93" s="323"/>
      <c r="X93" s="323"/>
      <c r="Y93" s="323"/>
    </row>
    <row r="94" spans="1:25" ht="15" hidden="1">
      <c r="A94" s="449"/>
      <c r="B94" s="486"/>
      <c r="C94" s="480"/>
      <c r="D94" s="59" t="s">
        <v>29</v>
      </c>
      <c r="E94" s="170">
        <f>ROUND(R$5*E91,0)</f>
        <v>0</v>
      </c>
      <c r="F94" s="170">
        <f t="shared" ref="F94" si="130">ROUND(S$5*F91,0)</f>
        <v>0</v>
      </c>
      <c r="G94" s="170">
        <f t="shared" ref="G94" si="131">ROUND(T$5*G91,0)</f>
        <v>0</v>
      </c>
      <c r="H94" s="170">
        <f t="shared" ref="H94" si="132">ROUND(U$5*H91,0)</f>
        <v>0</v>
      </c>
      <c r="I94" s="170">
        <f t="shared" ref="I94" si="133">ROUND(V$5*I91,0)</f>
        <v>0</v>
      </c>
      <c r="J94" s="167">
        <f>SUM(E94:I94)</f>
        <v>0</v>
      </c>
      <c r="M94" s="215"/>
      <c r="N94" s="56"/>
      <c r="O94" s="56"/>
      <c r="P94" s="56"/>
      <c r="Q94" s="211">
        <f>IF('Cumulative Budget Request '!L93='Split budget (A)'!$L$1,'Cumulative Budget Request '!Q93,0)</f>
        <v>1.03</v>
      </c>
      <c r="R94" s="212">
        <f>IF('Cumulative Budget Request '!L93='Split budget (A)'!$L$1,'Cumulative Budget Request '!R93,0)</f>
        <v>0</v>
      </c>
      <c r="S94" s="61">
        <f>IF('Cumulative Budget Request '!L93='Split budget (A)'!$L$1,'Cumulative Budget Request '!S93,0)</f>
        <v>12</v>
      </c>
      <c r="T94" s="16"/>
      <c r="U94" s="324"/>
      <c r="V94" s="324"/>
      <c r="W94" s="324"/>
      <c r="X94" s="324"/>
      <c r="Y94" s="324"/>
    </row>
    <row r="95" spans="1:25" hidden="1">
      <c r="A95" s="449"/>
      <c r="B95" s="486"/>
      <c r="C95" s="480"/>
      <c r="D95" s="62" t="s">
        <v>178</v>
      </c>
      <c r="E95" s="171">
        <f>SUM(E93:E94)</f>
        <v>0</v>
      </c>
      <c r="F95" s="171">
        <f t="shared" ref="F95:I95" si="134">SUM(F93:F94)</f>
        <v>0</v>
      </c>
      <c r="G95" s="171">
        <f t="shared" si="134"/>
        <v>0</v>
      </c>
      <c r="H95" s="171">
        <f t="shared" si="134"/>
        <v>0</v>
      </c>
      <c r="I95" s="171">
        <f t="shared" si="134"/>
        <v>0</v>
      </c>
      <c r="J95" s="172">
        <f>SUM(J93:J94)</f>
        <v>0</v>
      </c>
      <c r="M95" s="215"/>
      <c r="N95" s="56"/>
      <c r="O95" s="56"/>
      <c r="P95" s="56"/>
      <c r="Q95" s="211">
        <f>IF('Cumulative Budget Request '!L94='Split budget (A)'!$L$1,'Cumulative Budget Request '!Q94,0)</f>
        <v>1.03</v>
      </c>
      <c r="R95" s="212">
        <f>IF('Cumulative Budget Request '!L94='Split budget (A)'!$L$1,'Cumulative Budget Request '!R94,0)</f>
        <v>0</v>
      </c>
      <c r="S95" s="61">
        <f>IF('Cumulative Budget Request '!L94='Split budget (A)'!$L$1,'Cumulative Budget Request '!S94,0)</f>
        <v>12</v>
      </c>
      <c r="T95" s="16"/>
      <c r="U95" s="323"/>
      <c r="V95" s="323"/>
      <c r="W95" s="323"/>
      <c r="X95" s="323"/>
      <c r="Y95" s="323"/>
    </row>
    <row r="96" spans="1:25" hidden="1">
      <c r="A96" s="449"/>
      <c r="B96" s="481"/>
      <c r="C96" s="480"/>
      <c r="D96" s="59"/>
      <c r="E96" s="16"/>
      <c r="F96" s="16"/>
      <c r="G96" s="16"/>
      <c r="H96" s="16"/>
      <c r="I96" s="16"/>
      <c r="J96" s="25"/>
      <c r="M96" s="215"/>
      <c r="N96" s="56"/>
      <c r="O96" s="56"/>
      <c r="P96" s="56"/>
      <c r="Q96" s="31"/>
      <c r="R96" s="56"/>
      <c r="S96" s="31"/>
      <c r="T96" s="16"/>
      <c r="U96" s="325"/>
      <c r="V96" s="326"/>
      <c r="W96" s="324"/>
      <c r="X96" s="324"/>
      <c r="Y96" s="324"/>
    </row>
    <row r="97" spans="1:25" hidden="1">
      <c r="A97" s="485">
        <f>IF('Cumulative Budget Request '!L96='Split budget (A)'!$L$1,'Cumulative Budget Request '!A96,0)</f>
        <v>0</v>
      </c>
      <c r="B97" s="480" t="str">
        <f>IF('Cumulative Budget Request '!L96='Split budget (A)'!$L$1,'Cumulative Budget Request '!B96,0)</f>
        <v>Co-Investigator</v>
      </c>
      <c r="C97" s="481"/>
      <c r="D97" s="33" t="s">
        <v>123</v>
      </c>
      <c r="E97" s="76">
        <f>ROUND($R97*$S97,6)</f>
        <v>0</v>
      </c>
      <c r="F97" s="76">
        <f>ROUND($R98*$S98,6)</f>
        <v>0</v>
      </c>
      <c r="G97" s="76">
        <f>ROUND($R99*$S99,6)</f>
        <v>0</v>
      </c>
      <c r="H97" s="76">
        <f>ROUND($R100*$S100,6)</f>
        <v>0</v>
      </c>
      <c r="I97" s="76">
        <f>ROUND($R101*$S101,6)</f>
        <v>0</v>
      </c>
      <c r="J97" s="46"/>
      <c r="M97" s="133">
        <f>IF('Cumulative Budget Request '!L96='Split budget (A)'!$L$1,'Cumulative Budget Request '!M96,0)</f>
        <v>0</v>
      </c>
      <c r="N97" s="214">
        <f>ROUND(M97/12,2)</f>
        <v>0</v>
      </c>
      <c r="O97" s="214">
        <f>IF('Cumulative Budget Request '!L96='Split budget (A)'!$L$1,'Cumulative Budget Request '!O96,0)</f>
        <v>0</v>
      </c>
      <c r="P97" s="209">
        <f>IF('Cumulative Budget Request '!L96='Split budget (A)'!$L$1,'Cumulative Budget Request '!P96,0)</f>
        <v>0</v>
      </c>
      <c r="Q97" s="211">
        <f>IF('Cumulative Budget Request '!L96='Split budget (A)'!$L$1,'Cumulative Budget Request '!Q96,0)</f>
        <v>1.03</v>
      </c>
      <c r="R97" s="212">
        <f>IF('Cumulative Budget Request '!L96='Split budget (A)'!$L$1,'Cumulative Budget Request '!R96,0)</f>
        <v>0</v>
      </c>
      <c r="S97" s="61">
        <f>IF('Cumulative Budget Request '!L96='Split budget (A)'!$L$1,'Cumulative Budget Request '!S96,0)</f>
        <v>12</v>
      </c>
      <c r="T97" s="2"/>
      <c r="U97" s="323">
        <f>IFERROR((E100+E101)/E99,0)</f>
        <v>0</v>
      </c>
      <c r="V97" s="323">
        <f t="shared" ref="V97:Y97" si="135">IFERROR((F100+F101)/F99,0)</f>
        <v>0</v>
      </c>
      <c r="W97" s="323">
        <f t="shared" si="135"/>
        <v>0</v>
      </c>
      <c r="X97" s="323">
        <f t="shared" si="135"/>
        <v>0</v>
      </c>
      <c r="Y97" s="323">
        <f t="shared" si="135"/>
        <v>0</v>
      </c>
    </row>
    <row r="98" spans="1:25" hidden="1">
      <c r="A98" s="449"/>
      <c r="B98" s="486"/>
      <c r="C98" s="480"/>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(A)'!$L$1,'Cumulative Budget Request '!Q97,0)</f>
        <v>1.03</v>
      </c>
      <c r="R98" s="212">
        <f>IF('Cumulative Budget Request '!L97='Split budget (A)'!$L$1,'Cumulative Budget Request '!R97,0)</f>
        <v>0</v>
      </c>
      <c r="S98" s="61">
        <f>IF('Cumulative Budget Request '!L97='Split budget (A)'!$L$1,'Cumulative Budget Request '!S97,0)</f>
        <v>12</v>
      </c>
      <c r="T98" s="16"/>
      <c r="U98" s="324"/>
      <c r="V98" s="324"/>
      <c r="W98" s="324"/>
      <c r="X98" s="324"/>
      <c r="Y98" s="324"/>
    </row>
    <row r="99" spans="1:25" hidden="1">
      <c r="A99" s="449"/>
      <c r="B99" s="486"/>
      <c r="C99" s="480"/>
      <c r="D99" s="59" t="s">
        <v>30</v>
      </c>
      <c r="E99" s="52">
        <f>ROUND(E98*$Q$2,0)</f>
        <v>0</v>
      </c>
      <c r="F99" s="52">
        <f t="shared" ref="F99" si="136">ROUND(F98*$Q$2,0)</f>
        <v>0</v>
      </c>
      <c r="G99" s="52">
        <f t="shared" ref="G99" si="137">ROUND(G98*$Q$2,0)</f>
        <v>0</v>
      </c>
      <c r="H99" s="52">
        <f t="shared" ref="H99" si="138">ROUND(H98*$Q$2,0)</f>
        <v>0</v>
      </c>
      <c r="I99" s="52">
        <f t="shared" ref="I99" si="139">ROUND(I98*$Q$2,0)</f>
        <v>0</v>
      </c>
      <c r="J99" s="158">
        <f>SUM(E99:I99)</f>
        <v>0</v>
      </c>
      <c r="M99" s="215"/>
      <c r="N99" s="56"/>
      <c r="O99" s="56"/>
      <c r="P99" s="56"/>
      <c r="Q99" s="211">
        <f>IF('Cumulative Budget Request '!L98='Split budget (A)'!$L$1,'Cumulative Budget Request '!Q98,0)</f>
        <v>1.03</v>
      </c>
      <c r="R99" s="212">
        <f>IF('Cumulative Budget Request '!L98='Split budget (A)'!$L$1,'Cumulative Budget Request '!R98,0)</f>
        <v>0</v>
      </c>
      <c r="S99" s="61">
        <f>IF('Cumulative Budget Request '!L98='Split budget (A)'!$L$1,'Cumulative Budget Request '!S98,0)</f>
        <v>12</v>
      </c>
      <c r="T99" s="16"/>
      <c r="U99" s="323"/>
      <c r="V99" s="323"/>
      <c r="W99" s="323"/>
      <c r="X99" s="323"/>
      <c r="Y99" s="323"/>
    </row>
    <row r="100" spans="1:25" ht="15" hidden="1">
      <c r="A100" s="449"/>
      <c r="B100" s="486"/>
      <c r="C100" s="480"/>
      <c r="D100" s="59" t="s">
        <v>29</v>
      </c>
      <c r="E100" s="170">
        <f>ROUND(R$5*E97,0)</f>
        <v>0</v>
      </c>
      <c r="F100" s="170">
        <f t="shared" ref="F100" si="140">ROUND(S$5*F97,0)</f>
        <v>0</v>
      </c>
      <c r="G100" s="170">
        <f t="shared" ref="G100" si="141">ROUND(T$5*G97,0)</f>
        <v>0</v>
      </c>
      <c r="H100" s="170">
        <f t="shared" ref="H100" si="142">ROUND(U$5*H97,0)</f>
        <v>0</v>
      </c>
      <c r="I100" s="170">
        <f t="shared" ref="I100" si="143">ROUND(V$5*I97,0)</f>
        <v>0</v>
      </c>
      <c r="J100" s="167">
        <f>SUM(E100:I100)</f>
        <v>0</v>
      </c>
      <c r="M100" s="215"/>
      <c r="N100" s="56"/>
      <c r="O100" s="56"/>
      <c r="P100" s="56"/>
      <c r="Q100" s="211">
        <f>IF('Cumulative Budget Request '!L99='Split budget (A)'!$L$1,'Cumulative Budget Request '!Q99,0)</f>
        <v>1.03</v>
      </c>
      <c r="R100" s="212">
        <f>IF('Cumulative Budget Request '!L99='Split budget (A)'!$L$1,'Cumulative Budget Request '!R99,0)</f>
        <v>0</v>
      </c>
      <c r="S100" s="61">
        <f>IF('Cumulative Budget Request '!L99='Split budget (A)'!$L$1,'Cumulative Budget Request '!S99,0)</f>
        <v>12</v>
      </c>
      <c r="T100" s="16"/>
      <c r="U100" s="324"/>
      <c r="V100" s="324"/>
      <c r="W100" s="324"/>
      <c r="X100" s="324"/>
      <c r="Y100" s="324"/>
    </row>
    <row r="101" spans="1:25" hidden="1">
      <c r="A101" s="449"/>
      <c r="B101" s="486"/>
      <c r="C101" s="480"/>
      <c r="D101" s="62" t="s">
        <v>178</v>
      </c>
      <c r="E101" s="171">
        <f>SUM(E99:E100)</f>
        <v>0</v>
      </c>
      <c r="F101" s="171">
        <f t="shared" ref="F101:I101" si="144">SUM(F99:F100)</f>
        <v>0</v>
      </c>
      <c r="G101" s="171">
        <f t="shared" si="144"/>
        <v>0</v>
      </c>
      <c r="H101" s="171">
        <f t="shared" si="144"/>
        <v>0</v>
      </c>
      <c r="I101" s="171">
        <f t="shared" si="144"/>
        <v>0</v>
      </c>
      <c r="J101" s="172">
        <f>SUM(J99:J100)</f>
        <v>0</v>
      </c>
      <c r="M101" s="215"/>
      <c r="N101" s="56"/>
      <c r="O101" s="56"/>
      <c r="P101" s="56"/>
      <c r="Q101" s="211">
        <f>IF('Cumulative Budget Request '!L100='Split budget (A)'!$L$1,'Cumulative Budget Request '!Q100,0)</f>
        <v>1.03</v>
      </c>
      <c r="R101" s="212">
        <f>IF('Cumulative Budget Request '!L100='Split budget (A)'!$L$1,'Cumulative Budget Request '!R100,0)</f>
        <v>0</v>
      </c>
      <c r="S101" s="61">
        <f>IF('Cumulative Budget Request '!L100='Split budget (A)'!$L$1,'Cumulative Budget Request '!S100,0)</f>
        <v>12</v>
      </c>
      <c r="T101" s="16"/>
      <c r="U101" s="323"/>
      <c r="V101" s="323"/>
      <c r="W101" s="323"/>
      <c r="X101" s="323"/>
      <c r="Y101" s="323"/>
    </row>
    <row r="102" spans="1:25" hidden="1">
      <c r="A102" s="449"/>
      <c r="B102" s="481"/>
      <c r="C102" s="480"/>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5">
        <f>IF('Cumulative Budget Request '!L102='Split budget (A)'!$L$1,'Cumulative Budget Request '!A102,0)</f>
        <v>0</v>
      </c>
      <c r="B103" s="480" t="str">
        <f>IF('Cumulative Budget Request '!L102='Split budget (A)'!$L$1,'Cumulative Budget Request '!B102,0)</f>
        <v>Co-Investigator</v>
      </c>
      <c r="C103" s="481"/>
      <c r="D103" s="33" t="s">
        <v>123</v>
      </c>
      <c r="E103" s="76">
        <f>ROUND($R103*$S103,6)</f>
        <v>0</v>
      </c>
      <c r="F103" s="76">
        <f>ROUND($R104*$S104,6)</f>
        <v>0</v>
      </c>
      <c r="G103" s="76">
        <f>ROUND($R105*$S105,6)</f>
        <v>0</v>
      </c>
      <c r="H103" s="76">
        <f>ROUND($R106*$S106,6)</f>
        <v>0</v>
      </c>
      <c r="I103" s="76">
        <f>ROUND($R107*$S107,6)</f>
        <v>0</v>
      </c>
      <c r="J103" s="46"/>
      <c r="M103" s="133">
        <f>IF('Cumulative Budget Request '!L102='Split budget (A)'!$L$1,'Cumulative Budget Request '!M102,0)</f>
        <v>0</v>
      </c>
      <c r="N103" s="214">
        <f>ROUND(M103/12,2)</f>
        <v>0</v>
      </c>
      <c r="O103" s="214">
        <f>IF('Cumulative Budget Request '!L102='Split budget (A)'!$L$1,'Cumulative Budget Request '!O102,0)</f>
        <v>0</v>
      </c>
      <c r="P103" s="209">
        <f>IF('Cumulative Budget Request '!L102='Split budget (A)'!$L$1,'Cumulative Budget Request '!P102,0)</f>
        <v>0</v>
      </c>
      <c r="Q103" s="211">
        <f>IF('Cumulative Budget Request '!L102='Split budget (A)'!$L$1,'Cumulative Budget Request '!Q102,0)</f>
        <v>1.03</v>
      </c>
      <c r="R103" s="212">
        <f>IF('Cumulative Budget Request '!L102='Split budget (A)'!$L$1,'Cumulative Budget Request '!R102,0)</f>
        <v>0</v>
      </c>
      <c r="S103" s="61">
        <f>IF('Cumulative Budget Request '!L102='Split budget (A)'!$L$1,'Cumulative Budget Request '!S102,0)</f>
        <v>12</v>
      </c>
      <c r="T103" s="2"/>
      <c r="U103" s="323">
        <f>IFERROR((E106+E107)/E105,0)</f>
        <v>0</v>
      </c>
      <c r="V103" s="323">
        <f t="shared" ref="V103:Y103" si="145">IFERROR((F106+F107)/F105,0)</f>
        <v>0</v>
      </c>
      <c r="W103" s="323">
        <f t="shared" si="145"/>
        <v>0</v>
      </c>
      <c r="X103" s="323">
        <f t="shared" si="145"/>
        <v>0</v>
      </c>
      <c r="Y103" s="323">
        <f t="shared" si="145"/>
        <v>0</v>
      </c>
    </row>
    <row r="104" spans="1:25" hidden="1">
      <c r="A104" s="449"/>
      <c r="B104" s="486"/>
      <c r="C104" s="480"/>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(A)'!$L$1,'Cumulative Budget Request '!Q103,0)</f>
        <v>1.03</v>
      </c>
      <c r="R104" s="212">
        <f>IF('Cumulative Budget Request '!L103='Split budget (A)'!$L$1,'Cumulative Budget Request '!R103,0)</f>
        <v>0</v>
      </c>
      <c r="S104" s="61">
        <f>IF('Cumulative Budget Request '!L103='Split budget (A)'!$L$1,'Cumulative Budget Request '!S103,0)</f>
        <v>12</v>
      </c>
      <c r="T104" s="16"/>
      <c r="U104" s="324"/>
      <c r="V104" s="324"/>
      <c r="W104" s="324"/>
      <c r="X104" s="324"/>
      <c r="Y104" s="324"/>
    </row>
    <row r="105" spans="1:25" hidden="1">
      <c r="A105" s="449"/>
      <c r="B105" s="486"/>
      <c r="C105" s="480"/>
      <c r="D105" s="59" t="s">
        <v>30</v>
      </c>
      <c r="E105" s="52">
        <f>ROUND(E104*$Q$2,0)</f>
        <v>0</v>
      </c>
      <c r="F105" s="52">
        <f t="shared" ref="F105" si="146">ROUND(F104*$Q$2,0)</f>
        <v>0</v>
      </c>
      <c r="G105" s="52">
        <f t="shared" ref="G105" si="147">ROUND(G104*$Q$2,0)</f>
        <v>0</v>
      </c>
      <c r="H105" s="52">
        <f t="shared" ref="H105" si="148">ROUND(H104*$Q$2,0)</f>
        <v>0</v>
      </c>
      <c r="I105" s="52">
        <f t="shared" ref="I105" si="149">ROUND(I104*$Q$2,0)</f>
        <v>0</v>
      </c>
      <c r="J105" s="158">
        <f>SUM(E105:I105)</f>
        <v>0</v>
      </c>
      <c r="M105" s="215"/>
      <c r="N105" s="56"/>
      <c r="O105" s="56"/>
      <c r="P105" s="56"/>
      <c r="Q105" s="211">
        <f>IF('Cumulative Budget Request '!L104='Split budget (A)'!$L$1,'Cumulative Budget Request '!Q104,0)</f>
        <v>1.03</v>
      </c>
      <c r="R105" s="212">
        <f>IF('Cumulative Budget Request '!L104='Split budget (A)'!$L$1,'Cumulative Budget Request '!R104,0)</f>
        <v>0</v>
      </c>
      <c r="S105" s="61">
        <f>IF('Cumulative Budget Request '!L104='Split budget (A)'!$L$1,'Cumulative Budget Request '!S104,0)</f>
        <v>12</v>
      </c>
      <c r="T105" s="16"/>
      <c r="U105" s="323"/>
      <c r="V105" s="323"/>
      <c r="W105" s="323"/>
      <c r="X105" s="323"/>
      <c r="Y105" s="323"/>
    </row>
    <row r="106" spans="1:25" ht="15" hidden="1">
      <c r="A106" s="449"/>
      <c r="B106" s="486"/>
      <c r="C106" s="480"/>
      <c r="D106" s="59" t="s">
        <v>29</v>
      </c>
      <c r="E106" s="170">
        <f>ROUND(R$5*E103,0)</f>
        <v>0</v>
      </c>
      <c r="F106" s="170">
        <f t="shared" ref="F106" si="150">ROUND(S$5*F103,0)</f>
        <v>0</v>
      </c>
      <c r="G106" s="170">
        <f t="shared" ref="G106" si="151">ROUND(T$5*G103,0)</f>
        <v>0</v>
      </c>
      <c r="H106" s="170">
        <f t="shared" ref="H106" si="152">ROUND(U$5*H103,0)</f>
        <v>0</v>
      </c>
      <c r="I106" s="170">
        <f t="shared" ref="I106" si="153">ROUND(V$5*I103,0)</f>
        <v>0</v>
      </c>
      <c r="J106" s="167">
        <f>SUM(E106:I106)</f>
        <v>0</v>
      </c>
      <c r="M106" s="215"/>
      <c r="N106" s="56"/>
      <c r="O106" s="56"/>
      <c r="P106" s="56"/>
      <c r="Q106" s="211">
        <f>IF('Cumulative Budget Request '!L105='Split budget (A)'!$L$1,'Cumulative Budget Request '!Q105,0)</f>
        <v>1.03</v>
      </c>
      <c r="R106" s="212">
        <f>IF('Cumulative Budget Request '!L105='Split budget (A)'!$L$1,'Cumulative Budget Request '!R105,0)</f>
        <v>0</v>
      </c>
      <c r="S106" s="61">
        <f>IF('Cumulative Budget Request '!L105='Split budget (A)'!$L$1,'Cumulative Budget Request '!S105,0)</f>
        <v>12</v>
      </c>
      <c r="T106" s="16"/>
      <c r="U106" s="324"/>
      <c r="V106" s="324"/>
      <c r="W106" s="324"/>
      <c r="X106" s="324"/>
      <c r="Y106" s="324"/>
    </row>
    <row r="107" spans="1:25" hidden="1">
      <c r="A107" s="449"/>
      <c r="B107" s="486"/>
      <c r="C107" s="480"/>
      <c r="D107" s="62" t="s">
        <v>178</v>
      </c>
      <c r="E107" s="171">
        <f>SUM(E105:E106)</f>
        <v>0</v>
      </c>
      <c r="F107" s="171">
        <f t="shared" ref="F107:I107" si="154">SUM(F105:F106)</f>
        <v>0</v>
      </c>
      <c r="G107" s="171">
        <f t="shared" si="154"/>
        <v>0</v>
      </c>
      <c r="H107" s="171">
        <f t="shared" si="154"/>
        <v>0</v>
      </c>
      <c r="I107" s="171">
        <f t="shared" si="154"/>
        <v>0</v>
      </c>
      <c r="J107" s="172">
        <f>SUM(J105:J106)</f>
        <v>0</v>
      </c>
      <c r="M107" s="215"/>
      <c r="N107" s="56"/>
      <c r="O107" s="56"/>
      <c r="P107" s="56"/>
      <c r="Q107" s="211">
        <f>IF('Cumulative Budget Request '!L106='Split budget (A)'!$L$1,'Cumulative Budget Request '!Q106,0)</f>
        <v>1.03</v>
      </c>
      <c r="R107" s="212">
        <f>IF('Cumulative Budget Request '!L106='Split budget (A)'!$L$1,'Cumulative Budget Request '!R106,0)</f>
        <v>0</v>
      </c>
      <c r="S107" s="61">
        <f>IF('Cumulative Budget Request '!L106='Split budget (A)'!$L$1,'Cumulative Budget Request '!S106,0)</f>
        <v>12</v>
      </c>
      <c r="T107" s="16"/>
      <c r="U107" s="323"/>
      <c r="V107" s="323"/>
      <c r="W107" s="323"/>
      <c r="X107" s="323"/>
      <c r="Y107" s="323"/>
    </row>
    <row r="108" spans="1:25" hidden="1">
      <c r="A108" s="449"/>
      <c r="B108" s="481"/>
      <c r="C108" s="480"/>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5">
        <f>IF('Cumulative Budget Request '!L108='Split budget (A)'!$L$1,'Cumulative Budget Request '!A108,0)</f>
        <v>0</v>
      </c>
      <c r="B109" s="480" t="str">
        <f>IF('Cumulative Budget Request '!L108='Split budget (A)'!$L$1,'Cumulative Budget Request '!B108,0)</f>
        <v>Co-Investigator</v>
      </c>
      <c r="C109" s="481"/>
      <c r="D109" s="33" t="s">
        <v>123</v>
      </c>
      <c r="E109" s="76">
        <f>ROUND($R109*$S109,6)</f>
        <v>0</v>
      </c>
      <c r="F109" s="76">
        <f>ROUND($R110*$S110,6)</f>
        <v>0</v>
      </c>
      <c r="G109" s="76">
        <f>ROUND($R111*$S111,6)</f>
        <v>0</v>
      </c>
      <c r="H109" s="76">
        <f>ROUND($R112*$S112,6)</f>
        <v>0</v>
      </c>
      <c r="I109" s="76">
        <f>ROUND($R113*$S113,6)</f>
        <v>0</v>
      </c>
      <c r="J109" s="46"/>
      <c r="M109" s="133">
        <f>IF('Cumulative Budget Request '!L108='Split budget (A)'!$L$1,'Cumulative Budget Request '!M108,0)</f>
        <v>0</v>
      </c>
      <c r="N109" s="214">
        <f>ROUND(M109/12,2)</f>
        <v>0</v>
      </c>
      <c r="O109" s="214">
        <f>IF('Cumulative Budget Request '!L108='Split budget (A)'!$L$1,'Cumulative Budget Request '!O108,0)</f>
        <v>0</v>
      </c>
      <c r="P109" s="209">
        <f>IF('Cumulative Budget Request '!L108='Split budget (A)'!$L$1,'Cumulative Budget Request '!P108,0)</f>
        <v>0</v>
      </c>
      <c r="Q109" s="211">
        <f>IF('Cumulative Budget Request '!L108='Split budget (A)'!$L$1,'Cumulative Budget Request '!Q108,0)</f>
        <v>1.03</v>
      </c>
      <c r="R109" s="212">
        <f>IF('Cumulative Budget Request '!L108='Split budget (A)'!$L$1,'Cumulative Budget Request '!R108,0)</f>
        <v>0</v>
      </c>
      <c r="S109" s="61">
        <f>IF('Cumulative Budget Request '!L108='Split budget (A)'!$L$1,'Cumulative Budget Request '!S108,0)</f>
        <v>12</v>
      </c>
      <c r="T109" s="2"/>
      <c r="U109" s="323">
        <f>IFERROR((E112+E113)/E111,0)</f>
        <v>0</v>
      </c>
      <c r="V109" s="323">
        <f t="shared" ref="V109:Y109" si="155">IFERROR((F112+F113)/F111,0)</f>
        <v>0</v>
      </c>
      <c r="W109" s="323">
        <f t="shared" si="155"/>
        <v>0</v>
      </c>
      <c r="X109" s="323">
        <f t="shared" si="155"/>
        <v>0</v>
      </c>
      <c r="Y109" s="323">
        <f t="shared" si="155"/>
        <v>0</v>
      </c>
    </row>
    <row r="110" spans="1:25" hidden="1">
      <c r="A110" s="449"/>
      <c r="B110" s="486"/>
      <c r="C110" s="480"/>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(A)'!$L$1,'Cumulative Budget Request '!Q109,0)</f>
        <v>1.03</v>
      </c>
      <c r="R110" s="212">
        <f>IF('Cumulative Budget Request '!L109='Split budget (A)'!$L$1,'Cumulative Budget Request '!R109,0)</f>
        <v>0</v>
      </c>
      <c r="S110" s="61">
        <f>IF('Cumulative Budget Request '!L109='Split budget (A)'!$L$1,'Cumulative Budget Request '!S109,0)</f>
        <v>12</v>
      </c>
      <c r="T110" s="16"/>
      <c r="U110" s="324"/>
      <c r="V110" s="324"/>
      <c r="W110" s="324"/>
      <c r="X110" s="324"/>
      <c r="Y110" s="324"/>
    </row>
    <row r="111" spans="1:25" hidden="1">
      <c r="A111" s="449"/>
      <c r="B111" s="486"/>
      <c r="C111" s="480"/>
      <c r="D111" s="59" t="s">
        <v>30</v>
      </c>
      <c r="E111" s="52">
        <f>ROUND(E110*$Q$2,0)</f>
        <v>0</v>
      </c>
      <c r="F111" s="52">
        <f t="shared" ref="F111" si="156">ROUND(F110*$Q$2,0)</f>
        <v>0</v>
      </c>
      <c r="G111" s="52">
        <f t="shared" ref="G111" si="157">ROUND(G110*$Q$2,0)</f>
        <v>0</v>
      </c>
      <c r="H111" s="52">
        <f t="shared" ref="H111" si="158">ROUND(H110*$Q$2,0)</f>
        <v>0</v>
      </c>
      <c r="I111" s="52">
        <f t="shared" ref="I111" si="159">ROUND(I110*$Q$2,0)</f>
        <v>0</v>
      </c>
      <c r="J111" s="158">
        <f>SUM(E111:I111)</f>
        <v>0</v>
      </c>
      <c r="M111" s="215"/>
      <c r="N111" s="56"/>
      <c r="O111" s="56"/>
      <c r="P111" s="56"/>
      <c r="Q111" s="211">
        <f>IF('Cumulative Budget Request '!L110='Split budget (A)'!$L$1,'Cumulative Budget Request '!Q110,0)</f>
        <v>1.03</v>
      </c>
      <c r="R111" s="212">
        <f>IF('Cumulative Budget Request '!L110='Split budget (A)'!$L$1,'Cumulative Budget Request '!R110,0)</f>
        <v>0</v>
      </c>
      <c r="S111" s="61">
        <f>IF('Cumulative Budget Request '!L110='Split budget (A)'!$L$1,'Cumulative Budget Request '!S110,0)</f>
        <v>12</v>
      </c>
      <c r="T111" s="16"/>
      <c r="U111" s="323"/>
      <c r="V111" s="323"/>
      <c r="W111" s="323"/>
      <c r="X111" s="323"/>
      <c r="Y111" s="323"/>
    </row>
    <row r="112" spans="1:25" ht="15" hidden="1">
      <c r="A112" s="449"/>
      <c r="B112" s="486"/>
      <c r="C112" s="480"/>
      <c r="D112" s="59" t="s">
        <v>29</v>
      </c>
      <c r="E112" s="170">
        <f>ROUND(R$5*E109,0)</f>
        <v>0</v>
      </c>
      <c r="F112" s="170">
        <f t="shared" ref="F112" si="160">ROUND(S$5*F109,0)</f>
        <v>0</v>
      </c>
      <c r="G112" s="170">
        <f t="shared" ref="G112" si="161">ROUND(T$5*G109,0)</f>
        <v>0</v>
      </c>
      <c r="H112" s="170">
        <f t="shared" ref="H112" si="162">ROUND(U$5*H109,0)</f>
        <v>0</v>
      </c>
      <c r="I112" s="170">
        <f t="shared" ref="I112" si="163">ROUND(V$5*I109,0)</f>
        <v>0</v>
      </c>
      <c r="J112" s="167">
        <f>SUM(E112:I112)</f>
        <v>0</v>
      </c>
      <c r="M112" s="215"/>
      <c r="N112" s="56"/>
      <c r="O112" s="56"/>
      <c r="P112" s="56"/>
      <c r="Q112" s="211">
        <f>IF('Cumulative Budget Request '!L111='Split budget (A)'!$L$1,'Cumulative Budget Request '!Q111,0)</f>
        <v>1.03</v>
      </c>
      <c r="R112" s="212">
        <f>IF('Cumulative Budget Request '!L111='Split budget (A)'!$L$1,'Cumulative Budget Request '!R111,0)</f>
        <v>0</v>
      </c>
      <c r="S112" s="61">
        <f>IF('Cumulative Budget Request '!L111='Split budget (A)'!$L$1,'Cumulative Budget Request '!S111,0)</f>
        <v>12</v>
      </c>
      <c r="T112" s="16"/>
      <c r="U112" s="324"/>
      <c r="V112" s="324"/>
      <c r="W112" s="324"/>
      <c r="X112" s="324"/>
      <c r="Y112" s="324"/>
    </row>
    <row r="113" spans="1:25" hidden="1">
      <c r="A113" s="449"/>
      <c r="B113" s="486"/>
      <c r="C113" s="480"/>
      <c r="D113" s="62" t="s">
        <v>178</v>
      </c>
      <c r="E113" s="171">
        <f>SUM(E111:E112)</f>
        <v>0</v>
      </c>
      <c r="F113" s="171">
        <f t="shared" ref="F113:I113" si="164">SUM(F111:F112)</f>
        <v>0</v>
      </c>
      <c r="G113" s="171">
        <f t="shared" si="164"/>
        <v>0</v>
      </c>
      <c r="H113" s="171">
        <f t="shared" si="164"/>
        <v>0</v>
      </c>
      <c r="I113" s="171">
        <f t="shared" si="164"/>
        <v>0</v>
      </c>
      <c r="J113" s="172">
        <f>SUM(J111:J112)</f>
        <v>0</v>
      </c>
      <c r="M113" s="215"/>
      <c r="N113" s="56"/>
      <c r="O113" s="56"/>
      <c r="P113" s="56"/>
      <c r="Q113" s="211">
        <f>IF('Cumulative Budget Request '!L112='Split budget (A)'!$L$1,'Cumulative Budget Request '!Q112,0)</f>
        <v>1.03</v>
      </c>
      <c r="R113" s="212">
        <f>IF('Cumulative Budget Request '!L112='Split budget (A)'!$L$1,'Cumulative Budget Request '!R112,0)</f>
        <v>0</v>
      </c>
      <c r="S113" s="61">
        <f>IF('Cumulative Budget Request '!L112='Split budget (A)'!$L$1,'Cumulative Budget Request '!S112,0)</f>
        <v>12</v>
      </c>
      <c r="T113" s="16"/>
      <c r="U113" s="323"/>
      <c r="V113" s="323"/>
      <c r="W113" s="323"/>
      <c r="X113" s="323"/>
      <c r="Y113" s="323"/>
    </row>
    <row r="114" spans="1:25" hidden="1">
      <c r="A114" s="449"/>
      <c r="B114" s="481"/>
      <c r="C114" s="480"/>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5">
        <f>IF('Cumulative Budget Request '!L114='Split budget (A)'!$L$1,'Cumulative Budget Request '!A114,0)</f>
        <v>0</v>
      </c>
      <c r="B115" s="480" t="str">
        <f>IF('Cumulative Budget Request '!L114='Split budget (A)'!$L$1,'Cumulative Budget Request '!B114,0)</f>
        <v>Co-Investigator</v>
      </c>
      <c r="C115" s="481"/>
      <c r="D115" s="33" t="s">
        <v>123</v>
      </c>
      <c r="E115" s="76">
        <f>ROUND($R115*$S115,6)</f>
        <v>0</v>
      </c>
      <c r="F115" s="76">
        <f>ROUND($R116*$S116,6)</f>
        <v>0</v>
      </c>
      <c r="G115" s="76">
        <f>ROUND($R117*$S117,6)</f>
        <v>0</v>
      </c>
      <c r="H115" s="76">
        <f>ROUND($R118*$S118,6)</f>
        <v>0</v>
      </c>
      <c r="I115" s="76">
        <f>ROUND($R119*$S119,6)</f>
        <v>0</v>
      </c>
      <c r="J115" s="46"/>
      <c r="M115" s="133">
        <f>IF('Cumulative Budget Request '!L114='Split budget (A)'!$L$1,'Cumulative Budget Request '!M114,0)</f>
        <v>0</v>
      </c>
      <c r="N115" s="214">
        <f>ROUND(M115/12,2)</f>
        <v>0</v>
      </c>
      <c r="O115" s="214">
        <f>IF('Cumulative Budget Request '!L114='Split budget (A)'!$L$1,'Cumulative Budget Request '!O114,0)</f>
        <v>0</v>
      </c>
      <c r="P115" s="209">
        <f>IF('Cumulative Budget Request '!L114='Split budget (A)'!$L$1,'Cumulative Budget Request '!P114,0)</f>
        <v>0</v>
      </c>
      <c r="Q115" s="211">
        <f>IF('Cumulative Budget Request '!L114='Split budget (A)'!$L$1,'Cumulative Budget Request '!Q114,0)</f>
        <v>1.03</v>
      </c>
      <c r="R115" s="212">
        <f>IF('Cumulative Budget Request '!L114='Split budget (A)'!$L$1,'Cumulative Budget Request '!R114,0)</f>
        <v>0</v>
      </c>
      <c r="S115" s="61">
        <f>IF('Cumulative Budget Request '!L114='Split budget (A)'!$L$1,'Cumulative Budget Request '!S114,0)</f>
        <v>12</v>
      </c>
      <c r="T115" s="2"/>
      <c r="U115" s="323">
        <f>IFERROR((E118+E119)/E117,0)</f>
        <v>0</v>
      </c>
      <c r="V115" s="323">
        <f t="shared" ref="V115:Y115" si="165">IFERROR((F118+F119)/F117,0)</f>
        <v>0</v>
      </c>
      <c r="W115" s="323">
        <f t="shared" si="165"/>
        <v>0</v>
      </c>
      <c r="X115" s="323">
        <f t="shared" si="165"/>
        <v>0</v>
      </c>
      <c r="Y115" s="323">
        <f t="shared" si="165"/>
        <v>0</v>
      </c>
    </row>
    <row r="116" spans="1:25" hidden="1">
      <c r="A116" s="449"/>
      <c r="B116" s="486"/>
      <c r="C116" s="480"/>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(A)'!$L$1,'Cumulative Budget Request '!Q115,0)</f>
        <v>1.03</v>
      </c>
      <c r="R116" s="212">
        <f>IF('Cumulative Budget Request '!L115='Split budget (A)'!$L$1,'Cumulative Budget Request '!R115,0)</f>
        <v>0</v>
      </c>
      <c r="S116" s="61">
        <f>IF('Cumulative Budget Request '!L115='Split budget (A)'!$L$1,'Cumulative Budget Request '!S115,0)</f>
        <v>12</v>
      </c>
      <c r="T116" s="16"/>
      <c r="U116" s="324"/>
      <c r="V116" s="324"/>
      <c r="W116" s="324"/>
      <c r="X116" s="324"/>
      <c r="Y116" s="324"/>
    </row>
    <row r="117" spans="1:25" hidden="1">
      <c r="A117" s="449"/>
      <c r="B117" s="486"/>
      <c r="C117" s="480"/>
      <c r="D117" s="59" t="s">
        <v>30</v>
      </c>
      <c r="E117" s="52">
        <f>ROUND(E116*$Q$2,0)</f>
        <v>0</v>
      </c>
      <c r="F117" s="52">
        <f t="shared" ref="F117" si="166">ROUND(F116*$Q$2,0)</f>
        <v>0</v>
      </c>
      <c r="G117" s="52">
        <f t="shared" ref="G117" si="167">ROUND(G116*$Q$2,0)</f>
        <v>0</v>
      </c>
      <c r="H117" s="52">
        <f t="shared" ref="H117" si="168">ROUND(H116*$Q$2,0)</f>
        <v>0</v>
      </c>
      <c r="I117" s="52">
        <f t="shared" ref="I117" si="169">ROUND(I116*$Q$2,0)</f>
        <v>0</v>
      </c>
      <c r="J117" s="158">
        <f>SUM(E117:I117)</f>
        <v>0</v>
      </c>
      <c r="M117" s="215"/>
      <c r="N117" s="56"/>
      <c r="O117" s="56"/>
      <c r="P117" s="56"/>
      <c r="Q117" s="211">
        <f>IF('Cumulative Budget Request '!L116='Split budget (A)'!$L$1,'Cumulative Budget Request '!Q116,0)</f>
        <v>1.03</v>
      </c>
      <c r="R117" s="212">
        <f>IF('Cumulative Budget Request '!L116='Split budget (A)'!$L$1,'Cumulative Budget Request '!R116,0)</f>
        <v>0</v>
      </c>
      <c r="S117" s="61">
        <f>IF('Cumulative Budget Request '!L116='Split budget (A)'!$L$1,'Cumulative Budget Request '!S116,0)</f>
        <v>12</v>
      </c>
      <c r="T117" s="16"/>
      <c r="U117" s="323"/>
      <c r="V117" s="323"/>
      <c r="W117" s="323"/>
      <c r="X117" s="323"/>
      <c r="Y117" s="323"/>
    </row>
    <row r="118" spans="1:25" ht="15" hidden="1">
      <c r="A118" s="449"/>
      <c r="B118" s="486"/>
      <c r="C118" s="480"/>
      <c r="D118" s="59" t="s">
        <v>29</v>
      </c>
      <c r="E118" s="170">
        <f>ROUND(R$5*E115,0)</f>
        <v>0</v>
      </c>
      <c r="F118" s="170">
        <f t="shared" ref="F118" si="170">ROUND(S$5*F115,0)</f>
        <v>0</v>
      </c>
      <c r="G118" s="170">
        <f t="shared" ref="G118" si="171">ROUND(T$5*G115,0)</f>
        <v>0</v>
      </c>
      <c r="H118" s="170">
        <f t="shared" ref="H118" si="172">ROUND(U$5*H115,0)</f>
        <v>0</v>
      </c>
      <c r="I118" s="170">
        <f t="shared" ref="I118" si="173">ROUND(V$5*I115,0)</f>
        <v>0</v>
      </c>
      <c r="J118" s="167">
        <f>SUM(E118:I118)</f>
        <v>0</v>
      </c>
      <c r="M118" s="215"/>
      <c r="N118" s="56"/>
      <c r="O118" s="56"/>
      <c r="P118" s="56"/>
      <c r="Q118" s="211">
        <f>IF('Cumulative Budget Request '!L117='Split budget (A)'!$L$1,'Cumulative Budget Request '!Q117,0)</f>
        <v>1.03</v>
      </c>
      <c r="R118" s="212">
        <f>IF('Cumulative Budget Request '!L117='Split budget (A)'!$L$1,'Cumulative Budget Request '!R117,0)</f>
        <v>0</v>
      </c>
      <c r="S118" s="61">
        <f>IF('Cumulative Budget Request '!L117='Split budget (A)'!$L$1,'Cumulative Budget Request '!S117,0)</f>
        <v>12</v>
      </c>
      <c r="T118" s="16"/>
      <c r="U118" s="324"/>
      <c r="V118" s="324"/>
      <c r="W118" s="324"/>
      <c r="X118" s="324"/>
      <c r="Y118" s="324"/>
    </row>
    <row r="119" spans="1:25" hidden="1">
      <c r="A119" s="449"/>
      <c r="B119" s="486"/>
      <c r="C119" s="480"/>
      <c r="D119" s="62" t="s">
        <v>178</v>
      </c>
      <c r="E119" s="171">
        <f>SUM(E117:E118)</f>
        <v>0</v>
      </c>
      <c r="F119" s="171">
        <f t="shared" ref="F119:I119" si="174">SUM(F117:F118)</f>
        <v>0</v>
      </c>
      <c r="G119" s="171">
        <f t="shared" si="174"/>
        <v>0</v>
      </c>
      <c r="H119" s="171">
        <f t="shared" si="174"/>
        <v>0</v>
      </c>
      <c r="I119" s="171">
        <f t="shared" si="174"/>
        <v>0</v>
      </c>
      <c r="J119" s="172">
        <f>SUM(J117:J118)</f>
        <v>0</v>
      </c>
      <c r="M119" s="215"/>
      <c r="N119" s="56"/>
      <c r="O119" s="56"/>
      <c r="P119" s="56"/>
      <c r="Q119" s="211">
        <f>IF('Cumulative Budget Request '!L118='Split budget (A)'!$L$1,'Cumulative Budget Request '!Q118,0)</f>
        <v>1.03</v>
      </c>
      <c r="R119" s="212">
        <f>IF('Cumulative Budget Request '!L118='Split budget (A)'!$L$1,'Cumulative Budget Request '!R118,0)</f>
        <v>0</v>
      </c>
      <c r="S119" s="61">
        <f>IF('Cumulative Budget Request '!L118='Split budget (A)'!$L$1,'Cumulative Budget Request '!S118,0)</f>
        <v>12</v>
      </c>
      <c r="T119" s="16"/>
      <c r="U119" s="323"/>
      <c r="V119" s="323"/>
      <c r="W119" s="323"/>
      <c r="X119" s="323"/>
      <c r="Y119" s="323"/>
    </row>
    <row r="120" spans="1:25" hidden="1">
      <c r="A120" s="449"/>
      <c r="B120" s="481"/>
      <c r="C120" s="480"/>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5">
        <f>IF('Cumulative Budget Request '!L120='Split budget (A)'!$L$1,'Cumulative Budget Request '!A120,0)</f>
        <v>0</v>
      </c>
      <c r="B121" s="480" t="str">
        <f>IF('Cumulative Budget Request '!L120='Split budget (A)'!$L$1,'Cumulative Budget Request '!B120,0)</f>
        <v>Co-Investigator</v>
      </c>
      <c r="C121" s="481"/>
      <c r="D121" s="33" t="s">
        <v>123</v>
      </c>
      <c r="E121" s="76">
        <f>ROUND($R121*$S121,6)</f>
        <v>0</v>
      </c>
      <c r="F121" s="76">
        <f>ROUND($R122*$S122,6)</f>
        <v>0</v>
      </c>
      <c r="G121" s="76">
        <f>ROUND($R123*$S123,6)</f>
        <v>0</v>
      </c>
      <c r="H121" s="76">
        <f>ROUND($R124*$S124,6)</f>
        <v>0</v>
      </c>
      <c r="I121" s="76">
        <f>ROUND($R125*$S125,6)</f>
        <v>0</v>
      </c>
      <c r="J121" s="46"/>
      <c r="M121" s="133">
        <f>IF('Cumulative Budget Request '!L120='Split budget (A)'!$L$1,'Cumulative Budget Request '!M120,0)</f>
        <v>0</v>
      </c>
      <c r="N121" s="214">
        <f>ROUND(M121/12,2)</f>
        <v>0</v>
      </c>
      <c r="O121" s="214">
        <f>IF('Cumulative Budget Request '!L120='Split budget (A)'!$L$1,'Cumulative Budget Request '!O120,0)</f>
        <v>0</v>
      </c>
      <c r="P121" s="209">
        <f>IF('Cumulative Budget Request '!L120='Split budget (A)'!$L$1,'Cumulative Budget Request '!P120,0)</f>
        <v>0</v>
      </c>
      <c r="Q121" s="211">
        <f>IF('Cumulative Budget Request '!L120='Split budget (A)'!$L$1,'Cumulative Budget Request '!Q120,0)</f>
        <v>1.03</v>
      </c>
      <c r="R121" s="212">
        <f>IF('Cumulative Budget Request '!L120='Split budget (A)'!$L$1,'Cumulative Budget Request '!R120,0)</f>
        <v>0</v>
      </c>
      <c r="S121" s="61">
        <f>IF('Cumulative Budget Request '!L120='Split budget (A)'!$L$1,'Cumulative Budget Request '!S120,0)</f>
        <v>12</v>
      </c>
      <c r="T121" s="2"/>
      <c r="U121" s="323">
        <f>IFERROR((E124+E125)/E123,0)</f>
        <v>0</v>
      </c>
      <c r="V121" s="323">
        <f t="shared" ref="V121:Y121" si="175">IFERROR((F124+F125)/F123,0)</f>
        <v>0</v>
      </c>
      <c r="W121" s="323">
        <f t="shared" si="175"/>
        <v>0</v>
      </c>
      <c r="X121" s="323">
        <f t="shared" si="175"/>
        <v>0</v>
      </c>
      <c r="Y121" s="323">
        <f t="shared" si="175"/>
        <v>0</v>
      </c>
    </row>
    <row r="122" spans="1:25" hidden="1">
      <c r="A122" s="449"/>
      <c r="B122" s="486"/>
      <c r="C122" s="480"/>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(A)'!$L$1,'Cumulative Budget Request '!Q121,0)</f>
        <v>1.03</v>
      </c>
      <c r="R122" s="212">
        <f>IF('Cumulative Budget Request '!L121='Split budget (A)'!$L$1,'Cumulative Budget Request '!R121,0)</f>
        <v>0</v>
      </c>
      <c r="S122" s="61">
        <f>IF('Cumulative Budget Request '!L121='Split budget (A)'!$L$1,'Cumulative Budget Request '!S121,0)</f>
        <v>12</v>
      </c>
      <c r="T122" s="16"/>
      <c r="U122" s="324"/>
      <c r="V122" s="324"/>
      <c r="W122" s="324"/>
      <c r="X122" s="324"/>
      <c r="Y122" s="324"/>
    </row>
    <row r="123" spans="1:25" hidden="1">
      <c r="A123" s="449"/>
      <c r="B123" s="486"/>
      <c r="C123" s="480"/>
      <c r="D123" s="59" t="s">
        <v>30</v>
      </c>
      <c r="E123" s="52">
        <f>ROUND(E122*$Q$2,0)</f>
        <v>0</v>
      </c>
      <c r="F123" s="52">
        <f t="shared" ref="F123" si="176">ROUND(F122*$Q$2,0)</f>
        <v>0</v>
      </c>
      <c r="G123" s="52">
        <f t="shared" ref="G123" si="177">ROUND(G122*$Q$2,0)</f>
        <v>0</v>
      </c>
      <c r="H123" s="52">
        <f t="shared" ref="H123" si="178">ROUND(H122*$Q$2,0)</f>
        <v>0</v>
      </c>
      <c r="I123" s="52">
        <f t="shared" ref="I123" si="179">ROUND(I122*$Q$2,0)</f>
        <v>0</v>
      </c>
      <c r="J123" s="158">
        <f>SUM(E123:I123)</f>
        <v>0</v>
      </c>
      <c r="M123" s="215"/>
      <c r="N123" s="56"/>
      <c r="O123" s="56"/>
      <c r="P123" s="56"/>
      <c r="Q123" s="211">
        <f>IF('Cumulative Budget Request '!L122='Split budget (A)'!$L$1,'Cumulative Budget Request '!Q122,0)</f>
        <v>1.03</v>
      </c>
      <c r="R123" s="212">
        <f>IF('Cumulative Budget Request '!L122='Split budget (A)'!$L$1,'Cumulative Budget Request '!R122,0)</f>
        <v>0</v>
      </c>
      <c r="S123" s="61">
        <f>IF('Cumulative Budget Request '!L122='Split budget (A)'!$L$1,'Cumulative Budget Request '!S122,0)</f>
        <v>12</v>
      </c>
      <c r="T123" s="16"/>
      <c r="U123" s="323"/>
      <c r="V123" s="323"/>
      <c r="W123" s="323"/>
      <c r="X123" s="323"/>
      <c r="Y123" s="323"/>
    </row>
    <row r="124" spans="1:25" ht="15" hidden="1">
      <c r="A124" s="449"/>
      <c r="B124" s="486"/>
      <c r="C124" s="480"/>
      <c r="D124" s="59" t="s">
        <v>29</v>
      </c>
      <c r="E124" s="170">
        <f>ROUND(R$5*E121,0)</f>
        <v>0</v>
      </c>
      <c r="F124" s="170">
        <f t="shared" ref="F124" si="180">ROUND(S$5*F121,0)</f>
        <v>0</v>
      </c>
      <c r="G124" s="170">
        <f t="shared" ref="G124" si="181">ROUND(T$5*G121,0)</f>
        <v>0</v>
      </c>
      <c r="H124" s="170">
        <f t="shared" ref="H124" si="182">ROUND(U$5*H121,0)</f>
        <v>0</v>
      </c>
      <c r="I124" s="170">
        <f t="shared" ref="I124" si="183">ROUND(V$5*I121,0)</f>
        <v>0</v>
      </c>
      <c r="J124" s="167">
        <f>SUM(E124:I124)</f>
        <v>0</v>
      </c>
      <c r="M124" s="215"/>
      <c r="N124" s="56"/>
      <c r="O124" s="56"/>
      <c r="P124" s="56"/>
      <c r="Q124" s="211">
        <f>IF('Cumulative Budget Request '!L123='Split budget (A)'!$L$1,'Cumulative Budget Request '!Q123,0)</f>
        <v>1.03</v>
      </c>
      <c r="R124" s="212">
        <f>IF('Cumulative Budget Request '!L123='Split budget (A)'!$L$1,'Cumulative Budget Request '!R123,0)</f>
        <v>0</v>
      </c>
      <c r="S124" s="61">
        <f>IF('Cumulative Budget Request '!L123='Split budget (A)'!$L$1,'Cumulative Budget Request '!S123,0)</f>
        <v>12</v>
      </c>
      <c r="T124" s="16"/>
      <c r="U124" s="324"/>
      <c r="V124" s="324"/>
      <c r="W124" s="324"/>
      <c r="X124" s="324"/>
      <c r="Y124" s="324"/>
    </row>
    <row r="125" spans="1:25" hidden="1">
      <c r="A125" s="449"/>
      <c r="B125" s="486"/>
      <c r="C125" s="480"/>
      <c r="D125" s="62" t="s">
        <v>178</v>
      </c>
      <c r="E125" s="171">
        <f>SUM(E123:E124)</f>
        <v>0</v>
      </c>
      <c r="F125" s="171">
        <f t="shared" ref="F125:I125" si="184">SUM(F123:F124)</f>
        <v>0</v>
      </c>
      <c r="G125" s="171">
        <f t="shared" si="184"/>
        <v>0</v>
      </c>
      <c r="H125" s="171">
        <f t="shared" si="184"/>
        <v>0</v>
      </c>
      <c r="I125" s="171">
        <f t="shared" si="184"/>
        <v>0</v>
      </c>
      <c r="J125" s="172">
        <f>SUM(J123:J124)</f>
        <v>0</v>
      </c>
      <c r="M125" s="215"/>
      <c r="N125" s="56"/>
      <c r="O125" s="56"/>
      <c r="P125" s="56"/>
      <c r="Q125" s="211">
        <f>IF('Cumulative Budget Request '!L124='Split budget (A)'!$L$1,'Cumulative Budget Request '!Q124,0)</f>
        <v>1.03</v>
      </c>
      <c r="R125" s="212">
        <f>IF('Cumulative Budget Request '!L124='Split budget (A)'!$L$1,'Cumulative Budget Request '!R124,0)</f>
        <v>0</v>
      </c>
      <c r="S125" s="61">
        <f>IF('Cumulative Budget Request '!L124='Split budget (A)'!$L$1,'Cumulative Budget Request '!S124,0)</f>
        <v>12</v>
      </c>
      <c r="T125" s="16"/>
      <c r="U125" s="323"/>
      <c r="V125" s="323"/>
      <c r="W125" s="323"/>
      <c r="X125" s="323"/>
      <c r="Y125" s="323"/>
    </row>
    <row r="126" spans="1:25" hidden="1">
      <c r="A126" s="449"/>
      <c r="B126" s="481"/>
      <c r="C126" s="480"/>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5">
        <f>IF('Cumulative Budget Request '!L126='Split budget (A)'!$L$1,'Cumulative Budget Request '!A126,0)</f>
        <v>0</v>
      </c>
      <c r="B127" s="480" t="str">
        <f>IF('Cumulative Budget Request '!L126='Split budget (A)'!$L$1,'Cumulative Budget Request '!B126,0)</f>
        <v>Co-Investigator</v>
      </c>
      <c r="C127" s="481"/>
      <c r="D127" s="33" t="s">
        <v>123</v>
      </c>
      <c r="E127" s="76">
        <f>ROUND($R127*$S127,6)</f>
        <v>0</v>
      </c>
      <c r="F127" s="76">
        <f>ROUND($R128*$S128,6)</f>
        <v>0</v>
      </c>
      <c r="G127" s="76">
        <f>ROUND($R129*$S129,6)</f>
        <v>0</v>
      </c>
      <c r="H127" s="76">
        <f>ROUND($R130*$S130,6)</f>
        <v>0</v>
      </c>
      <c r="I127" s="76">
        <f>ROUND($R131*$S131,6)</f>
        <v>0</v>
      </c>
      <c r="J127" s="46"/>
      <c r="M127" s="133">
        <f>IF('Cumulative Budget Request '!L126='Split budget (A)'!$L$1,'Cumulative Budget Request '!M126,0)</f>
        <v>0</v>
      </c>
      <c r="N127" s="214">
        <f>ROUND(M127/12,2)</f>
        <v>0</v>
      </c>
      <c r="O127" s="214">
        <f>IF('Cumulative Budget Request '!L126='Split budget (A)'!$L$1,'Cumulative Budget Request '!O126,0)</f>
        <v>0</v>
      </c>
      <c r="P127" s="209">
        <f>IF('Cumulative Budget Request '!L126='Split budget (A)'!$L$1,'Cumulative Budget Request '!P126,0)</f>
        <v>0</v>
      </c>
      <c r="Q127" s="211">
        <f>IF('Cumulative Budget Request '!L126='Split budget (A)'!$L$1,'Cumulative Budget Request '!Q126,0)</f>
        <v>1.03</v>
      </c>
      <c r="R127" s="212">
        <f>IF('Cumulative Budget Request '!L126='Split budget (A)'!$L$1,'Cumulative Budget Request '!R126,0)</f>
        <v>0</v>
      </c>
      <c r="S127" s="61">
        <f>IF('Cumulative Budget Request '!L126='Split budget (A)'!$L$1,'Cumulative Budget Request '!S126,0)</f>
        <v>12</v>
      </c>
      <c r="T127" s="2"/>
      <c r="U127" s="323">
        <f>IFERROR((E130+E131)/E129,0)</f>
        <v>0</v>
      </c>
      <c r="V127" s="323">
        <f t="shared" ref="V127:Y127" si="185">IFERROR((F130+F131)/F129,0)</f>
        <v>0</v>
      </c>
      <c r="W127" s="323">
        <f t="shared" si="185"/>
        <v>0</v>
      </c>
      <c r="X127" s="323">
        <f t="shared" si="185"/>
        <v>0</v>
      </c>
      <c r="Y127" s="323">
        <f t="shared" si="185"/>
        <v>0</v>
      </c>
    </row>
    <row r="128" spans="1:25" hidden="1">
      <c r="A128" s="449"/>
      <c r="B128" s="486"/>
      <c r="C128" s="480"/>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(A)'!$L$1,'Cumulative Budget Request '!Q127,0)</f>
        <v>1.03</v>
      </c>
      <c r="R128" s="212">
        <f>IF('Cumulative Budget Request '!L127='Split budget (A)'!$L$1,'Cumulative Budget Request '!R127,0)</f>
        <v>0</v>
      </c>
      <c r="S128" s="61">
        <f>IF('Cumulative Budget Request '!L127='Split budget (A)'!$L$1,'Cumulative Budget Request '!S127,0)</f>
        <v>12</v>
      </c>
      <c r="T128" s="16"/>
      <c r="U128" s="324"/>
      <c r="V128" s="324"/>
      <c r="W128" s="324"/>
      <c r="X128" s="324"/>
      <c r="Y128" s="324"/>
    </row>
    <row r="129" spans="1:25" hidden="1">
      <c r="A129" s="449"/>
      <c r="B129" s="486"/>
      <c r="C129" s="480"/>
      <c r="D129" s="59" t="s">
        <v>30</v>
      </c>
      <c r="E129" s="52">
        <f>ROUND(E128*$Q$2,0)</f>
        <v>0</v>
      </c>
      <c r="F129" s="52">
        <f t="shared" ref="F129" si="186">ROUND(F128*$Q$2,0)</f>
        <v>0</v>
      </c>
      <c r="G129" s="52">
        <f t="shared" ref="G129" si="187">ROUND(G128*$Q$2,0)</f>
        <v>0</v>
      </c>
      <c r="H129" s="52">
        <f t="shared" ref="H129" si="188">ROUND(H128*$Q$2,0)</f>
        <v>0</v>
      </c>
      <c r="I129" s="52">
        <f t="shared" ref="I129" si="189">ROUND(I128*$Q$2,0)</f>
        <v>0</v>
      </c>
      <c r="J129" s="158">
        <f>SUM(E129:I129)</f>
        <v>0</v>
      </c>
      <c r="M129" s="215"/>
      <c r="N129" s="56"/>
      <c r="O129" s="56"/>
      <c r="P129" s="56"/>
      <c r="Q129" s="211">
        <f>IF('Cumulative Budget Request '!L128='Split budget (A)'!$L$1,'Cumulative Budget Request '!Q128,0)</f>
        <v>1.03</v>
      </c>
      <c r="R129" s="212">
        <f>IF('Cumulative Budget Request '!L128='Split budget (A)'!$L$1,'Cumulative Budget Request '!R128,0)</f>
        <v>0</v>
      </c>
      <c r="S129" s="61">
        <f>IF('Cumulative Budget Request '!L128='Split budget (A)'!$L$1,'Cumulative Budget Request '!S128,0)</f>
        <v>12</v>
      </c>
      <c r="T129" s="16"/>
      <c r="U129" s="323"/>
      <c r="V129" s="323"/>
      <c r="W129" s="323"/>
      <c r="X129" s="323"/>
      <c r="Y129" s="323"/>
    </row>
    <row r="130" spans="1:25" ht="15" hidden="1">
      <c r="A130" s="449"/>
      <c r="B130" s="486"/>
      <c r="C130" s="480"/>
      <c r="D130" s="59" t="s">
        <v>29</v>
      </c>
      <c r="E130" s="170">
        <f>ROUND(R$5*E127,0)</f>
        <v>0</v>
      </c>
      <c r="F130" s="170">
        <f t="shared" ref="F130" si="190">ROUND(S$5*F127,0)</f>
        <v>0</v>
      </c>
      <c r="G130" s="170">
        <f t="shared" ref="G130" si="191">ROUND(T$5*G127,0)</f>
        <v>0</v>
      </c>
      <c r="H130" s="170">
        <f t="shared" ref="H130" si="192">ROUND(U$5*H127,0)</f>
        <v>0</v>
      </c>
      <c r="I130" s="170">
        <f t="shared" ref="I130" si="193">ROUND(V$5*I127,0)</f>
        <v>0</v>
      </c>
      <c r="J130" s="167">
        <f>SUM(E130:I130)</f>
        <v>0</v>
      </c>
      <c r="M130" s="215"/>
      <c r="N130" s="56"/>
      <c r="O130" s="56"/>
      <c r="P130" s="56"/>
      <c r="Q130" s="211">
        <f>IF('Cumulative Budget Request '!L129='Split budget (A)'!$L$1,'Cumulative Budget Request '!Q129,0)</f>
        <v>1.03</v>
      </c>
      <c r="R130" s="212">
        <f>IF('Cumulative Budget Request '!L129='Split budget (A)'!$L$1,'Cumulative Budget Request '!R129,0)</f>
        <v>0</v>
      </c>
      <c r="S130" s="61">
        <f>IF('Cumulative Budget Request '!L129='Split budget (A)'!$L$1,'Cumulative Budget Request '!S129,0)</f>
        <v>12</v>
      </c>
      <c r="T130" s="16"/>
      <c r="U130" s="324"/>
      <c r="V130" s="324"/>
      <c r="W130" s="324"/>
      <c r="X130" s="324"/>
      <c r="Y130" s="324"/>
    </row>
    <row r="131" spans="1:25" hidden="1">
      <c r="A131" s="449"/>
      <c r="B131" s="486"/>
      <c r="C131" s="480"/>
      <c r="D131" s="62" t="s">
        <v>178</v>
      </c>
      <c r="E131" s="171">
        <f>SUM(E129:E130)</f>
        <v>0</v>
      </c>
      <c r="F131" s="171">
        <f t="shared" ref="F131:I131" si="194">SUM(F129:F130)</f>
        <v>0</v>
      </c>
      <c r="G131" s="171">
        <f t="shared" si="194"/>
        <v>0</v>
      </c>
      <c r="H131" s="171">
        <f t="shared" si="194"/>
        <v>0</v>
      </c>
      <c r="I131" s="171">
        <f t="shared" si="194"/>
        <v>0</v>
      </c>
      <c r="J131" s="172">
        <f>SUM(J129:J130)</f>
        <v>0</v>
      </c>
      <c r="M131" s="215"/>
      <c r="N131" s="56"/>
      <c r="O131" s="56"/>
      <c r="P131" s="56"/>
      <c r="Q131" s="211">
        <f>IF('Cumulative Budget Request '!L130='Split budget (A)'!$L$1,'Cumulative Budget Request '!Q130,0)</f>
        <v>1.03</v>
      </c>
      <c r="R131" s="212">
        <f>IF('Cumulative Budget Request '!L130='Split budget (A)'!$L$1,'Cumulative Budget Request '!R130,0)</f>
        <v>0</v>
      </c>
      <c r="S131" s="61">
        <f>IF('Cumulative Budget Request '!L130='Split budget (A)'!$L$1,'Cumulative Budget Request '!S130,0)</f>
        <v>12</v>
      </c>
      <c r="T131" s="16"/>
      <c r="U131" s="323"/>
      <c r="V131" s="323"/>
      <c r="W131" s="323"/>
      <c r="X131" s="323"/>
      <c r="Y131" s="323"/>
    </row>
    <row r="132" spans="1:25" hidden="1">
      <c r="A132" s="449"/>
      <c r="B132" s="481"/>
      <c r="C132" s="480"/>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5">
        <f>IF('Cumulative Budget Request '!L132='Split budget (A)'!$L$1,'Cumulative Budget Request '!A132,0)</f>
        <v>0</v>
      </c>
      <c r="B133" s="480" t="str">
        <f>IF('Cumulative Budget Request '!L132='Split budget (A)'!$L$1,'Cumulative Budget Request '!B132,0)</f>
        <v>Co-Investigator</v>
      </c>
      <c r="C133" s="481"/>
      <c r="D133" s="33" t="s">
        <v>123</v>
      </c>
      <c r="E133" s="76">
        <f>ROUND($R133*$S133,6)</f>
        <v>0</v>
      </c>
      <c r="F133" s="76">
        <f>ROUND($R134*$S134,6)</f>
        <v>0</v>
      </c>
      <c r="G133" s="76">
        <f>ROUND($R135*$S135,6)</f>
        <v>0</v>
      </c>
      <c r="H133" s="76">
        <f>ROUND($R136*$S136,6)</f>
        <v>0</v>
      </c>
      <c r="I133" s="76">
        <f>ROUND($R137*$S137,6)</f>
        <v>0</v>
      </c>
      <c r="J133" s="46"/>
      <c r="M133" s="133">
        <f>IF('Cumulative Budget Request '!L132='Split budget (A)'!$L$1,'Cumulative Budget Request '!M132,0)</f>
        <v>0</v>
      </c>
      <c r="N133" s="214">
        <f>ROUND(M133/12,2)</f>
        <v>0</v>
      </c>
      <c r="O133" s="214">
        <f>IF('Cumulative Budget Request '!L132='Split budget (A)'!$L$1,'Cumulative Budget Request '!O132,0)</f>
        <v>0</v>
      </c>
      <c r="P133" s="209">
        <f>IF('Cumulative Budget Request '!L132='Split budget (A)'!$L$1,'Cumulative Budget Request '!P132,0)</f>
        <v>0</v>
      </c>
      <c r="Q133" s="211">
        <f>IF('Cumulative Budget Request '!L132='Split budget (A)'!$L$1,'Cumulative Budget Request '!Q132,0)</f>
        <v>1.03</v>
      </c>
      <c r="R133" s="212">
        <f>IF('Cumulative Budget Request '!L132='Split budget (A)'!$L$1,'Cumulative Budget Request '!R132,0)</f>
        <v>0</v>
      </c>
      <c r="S133" s="61">
        <f>IF('Cumulative Budget Request '!L132='Split budget (A)'!$L$1,'Cumulative Budget Request '!S132,0)</f>
        <v>12</v>
      </c>
      <c r="T133" s="2"/>
      <c r="U133" s="323">
        <f>IFERROR((E136+E137)/E135,0)</f>
        <v>0</v>
      </c>
      <c r="V133" s="323">
        <f t="shared" ref="V133:Y133" si="195">IFERROR((F136+F137)/F135,0)</f>
        <v>0</v>
      </c>
      <c r="W133" s="323">
        <f t="shared" si="195"/>
        <v>0</v>
      </c>
      <c r="X133" s="323">
        <f t="shared" si="195"/>
        <v>0</v>
      </c>
      <c r="Y133" s="323">
        <f t="shared" si="195"/>
        <v>0</v>
      </c>
    </row>
    <row r="134" spans="1:25" hidden="1">
      <c r="A134" s="449"/>
      <c r="B134" s="486"/>
      <c r="C134" s="480"/>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(A)'!$L$1,'Cumulative Budget Request '!Q133,0)</f>
        <v>1.03</v>
      </c>
      <c r="R134" s="212">
        <f>IF('Cumulative Budget Request '!L133='Split budget (A)'!$L$1,'Cumulative Budget Request '!R133,0)</f>
        <v>0</v>
      </c>
      <c r="S134" s="61">
        <f>IF('Cumulative Budget Request '!L133='Split budget (A)'!$L$1,'Cumulative Budget Request '!S133,0)</f>
        <v>12</v>
      </c>
      <c r="T134" s="16"/>
      <c r="U134" s="324"/>
      <c r="V134" s="324"/>
      <c r="W134" s="324"/>
      <c r="X134" s="324"/>
      <c r="Y134" s="324"/>
    </row>
    <row r="135" spans="1:25" hidden="1">
      <c r="A135" s="449"/>
      <c r="B135" s="486"/>
      <c r="C135" s="480"/>
      <c r="D135" s="59" t="s">
        <v>30</v>
      </c>
      <c r="E135" s="52">
        <f>ROUND(E134*$Q$2,0)</f>
        <v>0</v>
      </c>
      <c r="F135" s="52">
        <f t="shared" ref="F135" si="196">ROUND(F134*$Q$2,0)</f>
        <v>0</v>
      </c>
      <c r="G135" s="52">
        <f t="shared" ref="G135" si="197">ROUND(G134*$Q$2,0)</f>
        <v>0</v>
      </c>
      <c r="H135" s="52">
        <f t="shared" ref="H135" si="198">ROUND(H134*$Q$2,0)</f>
        <v>0</v>
      </c>
      <c r="I135" s="52">
        <f t="shared" ref="I135" si="199">ROUND(I134*$Q$2,0)</f>
        <v>0</v>
      </c>
      <c r="J135" s="158">
        <f>SUM(E135:I135)</f>
        <v>0</v>
      </c>
      <c r="M135" s="215"/>
      <c r="N135" s="56"/>
      <c r="O135" s="56"/>
      <c r="P135" s="56"/>
      <c r="Q135" s="211">
        <f>IF('Cumulative Budget Request '!L134='Split budget (A)'!$L$1,'Cumulative Budget Request '!Q134,0)</f>
        <v>1.03</v>
      </c>
      <c r="R135" s="212">
        <f>IF('Cumulative Budget Request '!L134='Split budget (A)'!$L$1,'Cumulative Budget Request '!R134,0)</f>
        <v>0</v>
      </c>
      <c r="S135" s="61">
        <f>IF('Cumulative Budget Request '!L134='Split budget (A)'!$L$1,'Cumulative Budget Request '!S134,0)</f>
        <v>12</v>
      </c>
      <c r="T135" s="16"/>
      <c r="U135" s="323"/>
      <c r="V135" s="323"/>
      <c r="W135" s="323"/>
      <c r="X135" s="323"/>
      <c r="Y135" s="323"/>
    </row>
    <row r="136" spans="1:25" ht="15" hidden="1">
      <c r="A136" s="449"/>
      <c r="B136" s="486"/>
      <c r="C136" s="480"/>
      <c r="D136" s="59" t="s">
        <v>29</v>
      </c>
      <c r="E136" s="170">
        <f>ROUND(R$5*E133,0)</f>
        <v>0</v>
      </c>
      <c r="F136" s="170">
        <f t="shared" ref="F136" si="200">ROUND(S$5*F133,0)</f>
        <v>0</v>
      </c>
      <c r="G136" s="170">
        <f t="shared" ref="G136" si="201">ROUND(T$5*G133,0)</f>
        <v>0</v>
      </c>
      <c r="H136" s="170">
        <f t="shared" ref="H136" si="202">ROUND(U$5*H133,0)</f>
        <v>0</v>
      </c>
      <c r="I136" s="170">
        <f t="shared" ref="I136" si="203">ROUND(V$5*I133,0)</f>
        <v>0</v>
      </c>
      <c r="J136" s="167">
        <f>SUM(E136:I136)</f>
        <v>0</v>
      </c>
      <c r="M136" s="215"/>
      <c r="N136" s="56"/>
      <c r="O136" s="56"/>
      <c r="P136" s="56"/>
      <c r="Q136" s="211">
        <f>IF('Cumulative Budget Request '!L135='Split budget (A)'!$L$1,'Cumulative Budget Request '!Q135,0)</f>
        <v>1.03</v>
      </c>
      <c r="R136" s="212">
        <f>IF('Cumulative Budget Request '!L135='Split budget (A)'!$L$1,'Cumulative Budget Request '!R135,0)</f>
        <v>0</v>
      </c>
      <c r="S136" s="61">
        <f>IF('Cumulative Budget Request '!L135='Split budget (A)'!$L$1,'Cumulative Budget Request '!S135,0)</f>
        <v>12</v>
      </c>
      <c r="T136" s="16"/>
      <c r="U136" s="324"/>
      <c r="V136" s="324"/>
      <c r="W136" s="324"/>
      <c r="X136" s="324"/>
      <c r="Y136" s="324"/>
    </row>
    <row r="137" spans="1:25" hidden="1">
      <c r="A137" s="449"/>
      <c r="B137" s="486"/>
      <c r="C137" s="480"/>
      <c r="D137" s="62" t="s">
        <v>178</v>
      </c>
      <c r="E137" s="171">
        <f>SUM(E135:E136)</f>
        <v>0</v>
      </c>
      <c r="F137" s="171">
        <f t="shared" ref="F137:I137" si="204">SUM(F135:F136)</f>
        <v>0</v>
      </c>
      <c r="G137" s="171">
        <f t="shared" si="204"/>
        <v>0</v>
      </c>
      <c r="H137" s="171">
        <f t="shared" si="204"/>
        <v>0</v>
      </c>
      <c r="I137" s="171">
        <f t="shared" si="204"/>
        <v>0</v>
      </c>
      <c r="J137" s="172">
        <f>SUM(J135:J136)</f>
        <v>0</v>
      </c>
      <c r="M137" s="215"/>
      <c r="N137" s="56"/>
      <c r="O137" s="56"/>
      <c r="P137" s="56"/>
      <c r="Q137" s="211">
        <f>IF('Cumulative Budget Request '!L136='Split budget (A)'!$L$1,'Cumulative Budget Request '!Q136,0)</f>
        <v>1.03</v>
      </c>
      <c r="R137" s="212">
        <f>IF('Cumulative Budget Request '!L136='Split budget (A)'!$L$1,'Cumulative Budget Request '!R136,0)</f>
        <v>0</v>
      </c>
      <c r="S137" s="61">
        <f>IF('Cumulative Budget Request '!L136='Split budget (A)'!$L$1,'Cumulative Budget Request '!S136,0)</f>
        <v>12</v>
      </c>
      <c r="T137" s="16"/>
      <c r="U137" s="323"/>
      <c r="V137" s="323"/>
      <c r="W137" s="323"/>
      <c r="X137" s="323"/>
      <c r="Y137" s="323"/>
    </row>
    <row r="138" spans="1:25" hidden="1">
      <c r="A138" s="449"/>
      <c r="B138" s="481"/>
      <c r="C138" s="480"/>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5">
        <f>IF('Cumulative Budget Request '!L138='Split budget (A)'!$L$1,'Cumulative Budget Request '!A138,0)</f>
        <v>0</v>
      </c>
      <c r="B139" s="480" t="str">
        <f>IF('Cumulative Budget Request '!L138='Split budget (A)'!$L$1,'Cumulative Budget Request '!B138,0)</f>
        <v>Co-Investigator</v>
      </c>
      <c r="C139" s="481"/>
      <c r="D139" s="33" t="s">
        <v>123</v>
      </c>
      <c r="E139" s="76">
        <f>ROUND($R139*$S139,6)</f>
        <v>0</v>
      </c>
      <c r="F139" s="76">
        <f>ROUND($R140*$S140,6)</f>
        <v>0</v>
      </c>
      <c r="G139" s="76">
        <f>ROUND($R141*$S141,6)</f>
        <v>0</v>
      </c>
      <c r="H139" s="76">
        <f>ROUND($R142*$S142,6)</f>
        <v>0</v>
      </c>
      <c r="I139" s="76">
        <f>ROUND($R143*$S143,6)</f>
        <v>0</v>
      </c>
      <c r="J139" s="46"/>
      <c r="M139" s="133">
        <f>IF('Cumulative Budget Request '!L138='Split budget (A)'!$L$1,'Cumulative Budget Request '!M138,0)</f>
        <v>0</v>
      </c>
      <c r="N139" s="214">
        <f>ROUND(M139/12,2)</f>
        <v>0</v>
      </c>
      <c r="O139" s="214">
        <f>IF('Cumulative Budget Request '!L138='Split budget (A)'!$L$1,'Cumulative Budget Request '!O138,0)</f>
        <v>0</v>
      </c>
      <c r="P139" s="209">
        <f>IF('Cumulative Budget Request '!L138='Split budget (A)'!$L$1,'Cumulative Budget Request '!P138,0)</f>
        <v>0</v>
      </c>
      <c r="Q139" s="211">
        <f>IF('Cumulative Budget Request '!L138='Split budget (A)'!$L$1,'Cumulative Budget Request '!Q138,0)</f>
        <v>1.03</v>
      </c>
      <c r="R139" s="212">
        <f>IF('Cumulative Budget Request '!L138='Split budget (A)'!$L$1,'Cumulative Budget Request '!R138,0)</f>
        <v>0</v>
      </c>
      <c r="S139" s="61">
        <f>IF('Cumulative Budget Request '!L138='Split budget (A)'!$L$1,'Cumulative Budget Request '!S138,0)</f>
        <v>12</v>
      </c>
      <c r="T139" s="2"/>
      <c r="U139" s="323">
        <f>IFERROR((E142+E143)/E141,0)</f>
        <v>0</v>
      </c>
      <c r="V139" s="323">
        <f t="shared" ref="V139:Y139" si="205">IFERROR((F142+F143)/F141,0)</f>
        <v>0</v>
      </c>
      <c r="W139" s="323">
        <f t="shared" si="205"/>
        <v>0</v>
      </c>
      <c r="X139" s="323">
        <f t="shared" si="205"/>
        <v>0</v>
      </c>
      <c r="Y139" s="323">
        <f t="shared" si="205"/>
        <v>0</v>
      </c>
    </row>
    <row r="140" spans="1:25" hidden="1">
      <c r="A140" s="449"/>
      <c r="B140" s="486"/>
      <c r="C140" s="480"/>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(A)'!$L$1,'Cumulative Budget Request '!Q139,0)</f>
        <v>1.03</v>
      </c>
      <c r="R140" s="212">
        <f>IF('Cumulative Budget Request '!L139='Split budget (A)'!$L$1,'Cumulative Budget Request '!R139,0)</f>
        <v>0</v>
      </c>
      <c r="S140" s="61">
        <f>IF('Cumulative Budget Request '!L139='Split budget (A)'!$L$1,'Cumulative Budget Request '!S139,0)</f>
        <v>12</v>
      </c>
      <c r="T140" s="16"/>
      <c r="U140" s="324"/>
      <c r="V140" s="324"/>
      <c r="W140" s="324"/>
      <c r="X140" s="324"/>
      <c r="Y140" s="324"/>
    </row>
    <row r="141" spans="1:25" hidden="1">
      <c r="A141" s="449"/>
      <c r="B141" s="486"/>
      <c r="C141" s="480"/>
      <c r="D141" s="59" t="s">
        <v>30</v>
      </c>
      <c r="E141" s="52">
        <f>ROUND(E140*$Q$2,0)</f>
        <v>0</v>
      </c>
      <c r="F141" s="52">
        <f t="shared" ref="F141" si="206">ROUND(F140*$Q$2,0)</f>
        <v>0</v>
      </c>
      <c r="G141" s="52">
        <f t="shared" ref="G141" si="207">ROUND(G140*$Q$2,0)</f>
        <v>0</v>
      </c>
      <c r="H141" s="52">
        <f t="shared" ref="H141" si="208">ROUND(H140*$Q$2,0)</f>
        <v>0</v>
      </c>
      <c r="I141" s="52">
        <f t="shared" ref="I141" si="209">ROUND(I140*$Q$2,0)</f>
        <v>0</v>
      </c>
      <c r="J141" s="158">
        <f>SUM(E141:I141)</f>
        <v>0</v>
      </c>
      <c r="M141" s="215"/>
      <c r="N141" s="56"/>
      <c r="O141" s="56"/>
      <c r="P141" s="56"/>
      <c r="Q141" s="211">
        <f>IF('Cumulative Budget Request '!L140='Split budget (A)'!$L$1,'Cumulative Budget Request '!Q140,0)</f>
        <v>1.03</v>
      </c>
      <c r="R141" s="212">
        <f>IF('Cumulative Budget Request '!L140='Split budget (A)'!$L$1,'Cumulative Budget Request '!R140,0)</f>
        <v>0</v>
      </c>
      <c r="S141" s="61">
        <f>IF('Cumulative Budget Request '!L140='Split budget (A)'!$L$1,'Cumulative Budget Request '!S140,0)</f>
        <v>12</v>
      </c>
      <c r="T141" s="16"/>
      <c r="U141" s="323"/>
      <c r="V141" s="323"/>
      <c r="W141" s="323"/>
      <c r="X141" s="323"/>
      <c r="Y141" s="323"/>
    </row>
    <row r="142" spans="1:25" ht="15" hidden="1">
      <c r="A142" s="449"/>
      <c r="B142" s="486"/>
      <c r="C142" s="480"/>
      <c r="D142" s="59" t="s">
        <v>29</v>
      </c>
      <c r="E142" s="170">
        <f>ROUND(R$5*E139,0)</f>
        <v>0</v>
      </c>
      <c r="F142" s="170">
        <f t="shared" ref="F142" si="210">ROUND(S$5*F139,0)</f>
        <v>0</v>
      </c>
      <c r="G142" s="170">
        <f t="shared" ref="G142" si="211">ROUND(T$5*G139,0)</f>
        <v>0</v>
      </c>
      <c r="H142" s="170">
        <f t="shared" ref="H142" si="212">ROUND(U$5*H139,0)</f>
        <v>0</v>
      </c>
      <c r="I142" s="170">
        <f t="shared" ref="I142" si="213">ROUND(V$5*I139,0)</f>
        <v>0</v>
      </c>
      <c r="J142" s="167">
        <f>SUM(E142:I142)</f>
        <v>0</v>
      </c>
      <c r="M142" s="215"/>
      <c r="N142" s="56"/>
      <c r="O142" s="56"/>
      <c r="P142" s="56"/>
      <c r="Q142" s="211">
        <f>IF('Cumulative Budget Request '!L141='Split budget (A)'!$L$1,'Cumulative Budget Request '!Q141,0)</f>
        <v>1.03</v>
      </c>
      <c r="R142" s="212">
        <f>IF('Cumulative Budget Request '!L141='Split budget (A)'!$L$1,'Cumulative Budget Request '!R141,0)</f>
        <v>0</v>
      </c>
      <c r="S142" s="61">
        <f>IF('Cumulative Budget Request '!L141='Split budget (A)'!$L$1,'Cumulative Budget Request '!S141,0)</f>
        <v>12</v>
      </c>
      <c r="T142" s="16"/>
      <c r="U142" s="324"/>
      <c r="V142" s="324"/>
      <c r="W142" s="324"/>
      <c r="X142" s="324"/>
      <c r="Y142" s="324"/>
    </row>
    <row r="143" spans="1:25" hidden="1">
      <c r="A143" s="449"/>
      <c r="B143" s="486"/>
      <c r="C143" s="480"/>
      <c r="D143" s="62" t="s">
        <v>178</v>
      </c>
      <c r="E143" s="171">
        <f>SUM(E141:E142)</f>
        <v>0</v>
      </c>
      <c r="F143" s="171">
        <f t="shared" ref="F143:I143" si="214">SUM(F141:F142)</f>
        <v>0</v>
      </c>
      <c r="G143" s="171">
        <f t="shared" si="214"/>
        <v>0</v>
      </c>
      <c r="H143" s="171">
        <f t="shared" si="214"/>
        <v>0</v>
      </c>
      <c r="I143" s="171">
        <f t="shared" si="214"/>
        <v>0</v>
      </c>
      <c r="J143" s="172">
        <f>SUM(J141:J142)</f>
        <v>0</v>
      </c>
      <c r="M143" s="215"/>
      <c r="N143" s="56"/>
      <c r="O143" s="56"/>
      <c r="P143" s="56"/>
      <c r="Q143" s="211">
        <f>IF('Cumulative Budget Request '!L142='Split budget (A)'!$L$1,'Cumulative Budget Request '!Q142,0)</f>
        <v>1.03</v>
      </c>
      <c r="R143" s="212">
        <f>IF('Cumulative Budget Request '!L142='Split budget (A)'!$L$1,'Cumulative Budget Request '!R142,0)</f>
        <v>0</v>
      </c>
      <c r="S143" s="61">
        <f>IF('Cumulative Budget Request '!L142='Split budget (A)'!$L$1,'Cumulative Budget Request '!S142,0)</f>
        <v>12</v>
      </c>
      <c r="T143" s="16"/>
      <c r="U143" s="323"/>
      <c r="V143" s="323"/>
      <c r="W143" s="323"/>
      <c r="X143" s="323"/>
      <c r="Y143" s="323"/>
    </row>
    <row r="144" spans="1:25" hidden="1">
      <c r="A144" s="449"/>
      <c r="B144" s="481"/>
      <c r="C144" s="480"/>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5">
        <f>IF('Cumulative Budget Request '!L144='Split budget (A)'!$L$1,'Cumulative Budget Request '!A144,0)</f>
        <v>0</v>
      </c>
      <c r="B145" s="480" t="str">
        <f>IF('Cumulative Budget Request '!L144='Split budget (A)'!$L$1,'Cumulative Budget Request '!B144,0)</f>
        <v>Co-Investigator</v>
      </c>
      <c r="C145" s="481"/>
      <c r="D145" s="33" t="s">
        <v>123</v>
      </c>
      <c r="E145" s="76">
        <f>ROUND($R145*$S145,6)</f>
        <v>0</v>
      </c>
      <c r="F145" s="76">
        <f>ROUND($R146*$S146,6)</f>
        <v>0</v>
      </c>
      <c r="G145" s="76">
        <f>ROUND($R147*$S147,6)</f>
        <v>0</v>
      </c>
      <c r="H145" s="76">
        <f>ROUND($R148*$S148,6)</f>
        <v>0</v>
      </c>
      <c r="I145" s="76">
        <f>ROUND($R149*$S149,6)</f>
        <v>0</v>
      </c>
      <c r="J145" s="46"/>
      <c r="M145" s="133">
        <f>IF('Cumulative Budget Request '!L144='Split budget (A)'!$L$1,'Cumulative Budget Request '!M144,0)</f>
        <v>0</v>
      </c>
      <c r="N145" s="214">
        <f>ROUND(M145/12,2)</f>
        <v>0</v>
      </c>
      <c r="O145" s="214">
        <f>IF('Cumulative Budget Request '!L144='Split budget (A)'!$L$1,'Cumulative Budget Request '!O144,0)</f>
        <v>0</v>
      </c>
      <c r="P145" s="209">
        <f>IF('Cumulative Budget Request '!L144='Split budget (A)'!$L$1,'Cumulative Budget Request '!P144,0)</f>
        <v>0</v>
      </c>
      <c r="Q145" s="211">
        <f>IF('Cumulative Budget Request '!L144='Split budget (A)'!$L$1,'Cumulative Budget Request '!Q144,0)</f>
        <v>1.03</v>
      </c>
      <c r="R145" s="212">
        <f>IF('Cumulative Budget Request '!L144='Split budget (A)'!$L$1,'Cumulative Budget Request '!R144,0)</f>
        <v>0</v>
      </c>
      <c r="S145" s="61">
        <f>IF('Cumulative Budget Request '!L144='Split budget (A)'!$L$1,'Cumulative Budget Request '!S144,0)</f>
        <v>12</v>
      </c>
      <c r="T145" s="2"/>
      <c r="U145" s="323">
        <f>IFERROR((E148+E149)/E147,0)</f>
        <v>0</v>
      </c>
      <c r="V145" s="323">
        <f t="shared" ref="V145:Y145" si="215">IFERROR((F148+F149)/F147,0)</f>
        <v>0</v>
      </c>
      <c r="W145" s="323">
        <f t="shared" si="215"/>
        <v>0</v>
      </c>
      <c r="X145" s="323">
        <f t="shared" si="215"/>
        <v>0</v>
      </c>
      <c r="Y145" s="323">
        <f t="shared" si="215"/>
        <v>0</v>
      </c>
    </row>
    <row r="146" spans="1:25" hidden="1">
      <c r="A146" s="449"/>
      <c r="B146" s="486"/>
      <c r="C146" s="480"/>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(A)'!$L$1,'Cumulative Budget Request '!Q145,0)</f>
        <v>1.03</v>
      </c>
      <c r="R146" s="212">
        <f>IF('Cumulative Budget Request '!L145='Split budget (A)'!$L$1,'Cumulative Budget Request '!R145,0)</f>
        <v>0</v>
      </c>
      <c r="S146" s="61">
        <f>IF('Cumulative Budget Request '!L145='Split budget (A)'!$L$1,'Cumulative Budget Request '!S145,0)</f>
        <v>12</v>
      </c>
      <c r="T146" s="16"/>
      <c r="U146" s="324"/>
      <c r="V146" s="324"/>
      <c r="W146" s="324"/>
      <c r="X146" s="324"/>
      <c r="Y146" s="324"/>
    </row>
    <row r="147" spans="1:25" hidden="1">
      <c r="A147" s="449"/>
      <c r="B147" s="486"/>
      <c r="C147" s="480"/>
      <c r="D147" s="59" t="s">
        <v>30</v>
      </c>
      <c r="E147" s="52">
        <f>ROUND(E146*$Q$2,0)</f>
        <v>0</v>
      </c>
      <c r="F147" s="52">
        <f t="shared" ref="F147" si="216">ROUND(F146*$Q$2,0)</f>
        <v>0</v>
      </c>
      <c r="G147" s="52">
        <f t="shared" ref="G147" si="217">ROUND(G146*$Q$2,0)</f>
        <v>0</v>
      </c>
      <c r="H147" s="52">
        <f t="shared" ref="H147" si="218">ROUND(H146*$Q$2,0)</f>
        <v>0</v>
      </c>
      <c r="I147" s="52">
        <f t="shared" ref="I147" si="219">ROUND(I146*$Q$2,0)</f>
        <v>0</v>
      </c>
      <c r="J147" s="158">
        <f>SUM(E147:I147)</f>
        <v>0</v>
      </c>
      <c r="M147" s="215"/>
      <c r="N147" s="56"/>
      <c r="O147" s="56"/>
      <c r="P147" s="56"/>
      <c r="Q147" s="211">
        <f>IF('Cumulative Budget Request '!L146='Split budget (A)'!$L$1,'Cumulative Budget Request '!Q146,0)</f>
        <v>1.03</v>
      </c>
      <c r="R147" s="212">
        <f>IF('Cumulative Budget Request '!L146='Split budget (A)'!$L$1,'Cumulative Budget Request '!R146,0)</f>
        <v>0</v>
      </c>
      <c r="S147" s="61">
        <f>IF('Cumulative Budget Request '!L146='Split budget (A)'!$L$1,'Cumulative Budget Request '!S146,0)</f>
        <v>12</v>
      </c>
      <c r="T147" s="16"/>
      <c r="U147" s="323"/>
      <c r="V147" s="323"/>
      <c r="W147" s="323"/>
      <c r="X147" s="323"/>
      <c r="Y147" s="323"/>
    </row>
    <row r="148" spans="1:25" ht="15" hidden="1">
      <c r="A148" s="449"/>
      <c r="B148" s="486"/>
      <c r="C148" s="480"/>
      <c r="D148" s="59" t="s">
        <v>29</v>
      </c>
      <c r="E148" s="170">
        <f>ROUND(R$5*E145,0)</f>
        <v>0</v>
      </c>
      <c r="F148" s="170">
        <f t="shared" ref="F148" si="220">ROUND(S$5*F145,0)</f>
        <v>0</v>
      </c>
      <c r="G148" s="170">
        <f t="shared" ref="G148" si="221">ROUND(T$5*G145,0)</f>
        <v>0</v>
      </c>
      <c r="H148" s="170">
        <f t="shared" ref="H148" si="222">ROUND(U$5*H145,0)</f>
        <v>0</v>
      </c>
      <c r="I148" s="170">
        <f t="shared" ref="I148" si="223">ROUND(V$5*I145,0)</f>
        <v>0</v>
      </c>
      <c r="J148" s="167">
        <f>SUM(E148:I148)</f>
        <v>0</v>
      </c>
      <c r="M148" s="215"/>
      <c r="N148" s="56"/>
      <c r="O148" s="56"/>
      <c r="P148" s="56"/>
      <c r="Q148" s="211">
        <f>IF('Cumulative Budget Request '!L147='Split budget (A)'!$L$1,'Cumulative Budget Request '!Q147,0)</f>
        <v>1.03</v>
      </c>
      <c r="R148" s="212">
        <f>IF('Cumulative Budget Request '!L147='Split budget (A)'!$L$1,'Cumulative Budget Request '!R147,0)</f>
        <v>0</v>
      </c>
      <c r="S148" s="61">
        <f>IF('Cumulative Budget Request '!L147='Split budget (A)'!$L$1,'Cumulative Budget Request '!S147,0)</f>
        <v>12</v>
      </c>
      <c r="T148" s="16"/>
      <c r="U148" s="324"/>
      <c r="V148" s="324"/>
      <c r="W148" s="324"/>
      <c r="X148" s="324"/>
      <c r="Y148" s="324"/>
    </row>
    <row r="149" spans="1:25" hidden="1">
      <c r="A149" s="449"/>
      <c r="B149" s="486"/>
      <c r="C149" s="480"/>
      <c r="D149" s="62" t="s">
        <v>178</v>
      </c>
      <c r="E149" s="171">
        <f>SUM(E147:E148)</f>
        <v>0</v>
      </c>
      <c r="F149" s="171">
        <f t="shared" ref="F149:I149" si="224">SUM(F147:F148)</f>
        <v>0</v>
      </c>
      <c r="G149" s="171">
        <f t="shared" si="224"/>
        <v>0</v>
      </c>
      <c r="H149" s="171">
        <f t="shared" si="224"/>
        <v>0</v>
      </c>
      <c r="I149" s="171">
        <f t="shared" si="224"/>
        <v>0</v>
      </c>
      <c r="J149" s="172">
        <f>SUM(J147:J148)</f>
        <v>0</v>
      </c>
      <c r="M149" s="215"/>
      <c r="N149" s="56"/>
      <c r="O149" s="56"/>
      <c r="P149" s="56"/>
      <c r="Q149" s="211">
        <f>IF('Cumulative Budget Request '!L148='Split budget (A)'!$L$1,'Cumulative Budget Request '!Q148,0)</f>
        <v>1.03</v>
      </c>
      <c r="R149" s="212">
        <f>IF('Cumulative Budget Request '!L148='Split budget (A)'!$L$1,'Cumulative Budget Request '!R148,0)</f>
        <v>0</v>
      </c>
      <c r="S149" s="61">
        <f>IF('Cumulative Budget Request '!L148='Split budget (A)'!$L$1,'Cumulative Budget Request '!S148,0)</f>
        <v>12</v>
      </c>
      <c r="T149" s="16"/>
      <c r="U149" s="323"/>
      <c r="V149" s="323"/>
      <c r="W149" s="323"/>
      <c r="X149" s="323"/>
      <c r="Y149" s="323"/>
    </row>
    <row r="150" spans="1:25" hidden="1">
      <c r="A150" s="449"/>
      <c r="B150" s="481"/>
      <c r="C150" s="480"/>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5">
        <f>IF('Cumulative Budget Request '!L150='Split budget (A)'!$L$1,'Cumulative Budget Request '!A150,0)</f>
        <v>0</v>
      </c>
      <c r="B151" s="480" t="str">
        <f>IF('Cumulative Budget Request '!L150='Split budget (A)'!$L$1,'Cumulative Budget Request '!B150,0)</f>
        <v>Co-Investigator</v>
      </c>
      <c r="C151" s="481"/>
      <c r="D151" s="33" t="s">
        <v>123</v>
      </c>
      <c r="E151" s="76">
        <f>ROUND($R151*$S151,6)</f>
        <v>0</v>
      </c>
      <c r="F151" s="76">
        <f>ROUND($R152*$S152,6)</f>
        <v>0</v>
      </c>
      <c r="G151" s="76">
        <f>ROUND($R153*$S153,6)</f>
        <v>0</v>
      </c>
      <c r="H151" s="76">
        <f>ROUND($R154*$S154,6)</f>
        <v>0</v>
      </c>
      <c r="I151" s="76">
        <f>ROUND($R155*$S155,6)</f>
        <v>0</v>
      </c>
      <c r="J151" s="46"/>
      <c r="M151" s="133">
        <f>IF('Cumulative Budget Request '!L150='Split budget (A)'!$L$1,'Cumulative Budget Request '!M150,0)</f>
        <v>0</v>
      </c>
      <c r="N151" s="214">
        <f>ROUND(M151/12,2)</f>
        <v>0</v>
      </c>
      <c r="O151" s="214">
        <f>IF('Cumulative Budget Request '!L150='Split budget (A)'!$L$1,'Cumulative Budget Request '!O150,0)</f>
        <v>0</v>
      </c>
      <c r="P151" s="209">
        <f>IF('Cumulative Budget Request '!L150='Split budget (A)'!$L$1,'Cumulative Budget Request '!P150,0)</f>
        <v>0</v>
      </c>
      <c r="Q151" s="211">
        <f>IF('Cumulative Budget Request '!L150='Split budget (A)'!$L$1,'Cumulative Budget Request '!Q150,0)</f>
        <v>1.03</v>
      </c>
      <c r="R151" s="212">
        <f>IF('Cumulative Budget Request '!L150='Split budget (A)'!$L$1,'Cumulative Budget Request '!R150,0)</f>
        <v>0</v>
      </c>
      <c r="S151" s="61">
        <f>IF('Cumulative Budget Request '!L150='Split budget (A)'!$L$1,'Cumulative Budget Request '!S150,0)</f>
        <v>12</v>
      </c>
      <c r="T151" s="2"/>
      <c r="U151" s="323">
        <f>IFERROR((E154+E155)/E153,0)</f>
        <v>0</v>
      </c>
      <c r="V151" s="323">
        <f t="shared" ref="V151:Y151" si="225">IFERROR((F154+F155)/F153,0)</f>
        <v>0</v>
      </c>
      <c r="W151" s="323">
        <f t="shared" si="225"/>
        <v>0</v>
      </c>
      <c r="X151" s="323">
        <f t="shared" si="225"/>
        <v>0</v>
      </c>
      <c r="Y151" s="323">
        <f t="shared" si="225"/>
        <v>0</v>
      </c>
    </row>
    <row r="152" spans="1:25" hidden="1">
      <c r="A152" s="449"/>
      <c r="B152" s="486"/>
      <c r="C152" s="480"/>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(A)'!$L$1,'Cumulative Budget Request '!Q151,0)</f>
        <v>1.03</v>
      </c>
      <c r="R152" s="212">
        <f>IF('Cumulative Budget Request '!L151='Split budget (A)'!$L$1,'Cumulative Budget Request '!R151,0)</f>
        <v>0</v>
      </c>
      <c r="S152" s="61">
        <f>IF('Cumulative Budget Request '!L151='Split budget (A)'!$L$1,'Cumulative Budget Request '!S151,0)</f>
        <v>12</v>
      </c>
      <c r="T152" s="16"/>
      <c r="U152" s="324"/>
      <c r="V152" s="324"/>
      <c r="W152" s="324"/>
      <c r="X152" s="324"/>
      <c r="Y152" s="324"/>
    </row>
    <row r="153" spans="1:25" hidden="1">
      <c r="A153" s="449"/>
      <c r="B153" s="486"/>
      <c r="C153" s="480"/>
      <c r="D153" s="59" t="s">
        <v>30</v>
      </c>
      <c r="E153" s="52">
        <f>ROUND(E152*$Q$2,0)</f>
        <v>0</v>
      </c>
      <c r="F153" s="52">
        <f t="shared" ref="F153" si="226">ROUND(F152*$Q$2,0)</f>
        <v>0</v>
      </c>
      <c r="G153" s="52">
        <f t="shared" ref="G153" si="227">ROUND(G152*$Q$2,0)</f>
        <v>0</v>
      </c>
      <c r="H153" s="52">
        <f t="shared" ref="H153" si="228">ROUND(H152*$Q$2,0)</f>
        <v>0</v>
      </c>
      <c r="I153" s="52">
        <f t="shared" ref="I153" si="229">ROUND(I152*$Q$2,0)</f>
        <v>0</v>
      </c>
      <c r="J153" s="158">
        <f>SUM(E153:I153)</f>
        <v>0</v>
      </c>
      <c r="M153" s="215"/>
      <c r="N153" s="56"/>
      <c r="O153" s="56"/>
      <c r="P153" s="56"/>
      <c r="Q153" s="211">
        <f>IF('Cumulative Budget Request '!L152='Split budget (A)'!$L$1,'Cumulative Budget Request '!Q152,0)</f>
        <v>1.03</v>
      </c>
      <c r="R153" s="212">
        <f>IF('Cumulative Budget Request '!L152='Split budget (A)'!$L$1,'Cumulative Budget Request '!R152,0)</f>
        <v>0</v>
      </c>
      <c r="S153" s="61">
        <f>IF('Cumulative Budget Request '!L152='Split budget (A)'!$L$1,'Cumulative Budget Request '!S152,0)</f>
        <v>12</v>
      </c>
      <c r="T153" s="16"/>
      <c r="U153" s="323"/>
      <c r="V153" s="323"/>
      <c r="W153" s="323"/>
      <c r="X153" s="323"/>
      <c r="Y153" s="323"/>
    </row>
    <row r="154" spans="1:25" ht="15" hidden="1">
      <c r="A154" s="449"/>
      <c r="B154" s="486"/>
      <c r="C154" s="480"/>
      <c r="D154" s="59" t="s">
        <v>29</v>
      </c>
      <c r="E154" s="170">
        <f>ROUND(R$5*E151,0)</f>
        <v>0</v>
      </c>
      <c r="F154" s="170">
        <f t="shared" ref="F154" si="230">ROUND(S$5*F151,0)</f>
        <v>0</v>
      </c>
      <c r="G154" s="170">
        <f t="shared" ref="G154" si="231">ROUND(T$5*G151,0)</f>
        <v>0</v>
      </c>
      <c r="H154" s="170">
        <f t="shared" ref="H154" si="232">ROUND(U$5*H151,0)</f>
        <v>0</v>
      </c>
      <c r="I154" s="170">
        <f t="shared" ref="I154" si="233">ROUND(V$5*I151,0)</f>
        <v>0</v>
      </c>
      <c r="J154" s="167">
        <f>SUM(E154:I154)</f>
        <v>0</v>
      </c>
      <c r="M154" s="215"/>
      <c r="N154" s="56"/>
      <c r="O154" s="56"/>
      <c r="P154" s="56"/>
      <c r="Q154" s="211">
        <f>IF('Cumulative Budget Request '!L153='Split budget (A)'!$L$1,'Cumulative Budget Request '!Q153,0)</f>
        <v>1.03</v>
      </c>
      <c r="R154" s="212">
        <f>IF('Cumulative Budget Request '!L153='Split budget (A)'!$L$1,'Cumulative Budget Request '!R153,0)</f>
        <v>0</v>
      </c>
      <c r="S154" s="61">
        <f>IF('Cumulative Budget Request '!L153='Split budget (A)'!$L$1,'Cumulative Budget Request '!S153,0)</f>
        <v>12</v>
      </c>
      <c r="T154" s="16"/>
      <c r="U154" s="324"/>
      <c r="V154" s="324"/>
      <c r="W154" s="324"/>
      <c r="X154" s="324"/>
      <c r="Y154" s="324"/>
    </row>
    <row r="155" spans="1:25" hidden="1">
      <c r="A155" s="449"/>
      <c r="B155" s="486"/>
      <c r="C155" s="480"/>
      <c r="D155" s="62" t="s">
        <v>178</v>
      </c>
      <c r="E155" s="171">
        <f>SUM(E153:E154)</f>
        <v>0</v>
      </c>
      <c r="F155" s="171">
        <f t="shared" ref="F155:I155" si="234">SUM(F153:F154)</f>
        <v>0</v>
      </c>
      <c r="G155" s="171">
        <f t="shared" si="234"/>
        <v>0</v>
      </c>
      <c r="H155" s="171">
        <f t="shared" si="234"/>
        <v>0</v>
      </c>
      <c r="I155" s="171">
        <f t="shared" si="234"/>
        <v>0</v>
      </c>
      <c r="J155" s="172">
        <f>SUM(J153:J154)</f>
        <v>0</v>
      </c>
      <c r="M155" s="215"/>
      <c r="N155" s="56"/>
      <c r="O155" s="56"/>
      <c r="P155" s="56"/>
      <c r="Q155" s="211">
        <f>IF('Cumulative Budget Request '!L154='Split budget (A)'!$L$1,'Cumulative Budget Request '!Q154,0)</f>
        <v>1.03</v>
      </c>
      <c r="R155" s="212">
        <f>IF('Cumulative Budget Request '!L154='Split budget (A)'!$L$1,'Cumulative Budget Request '!R154,0)</f>
        <v>0</v>
      </c>
      <c r="S155" s="61">
        <f>IF('Cumulative Budget Request '!L154='Split budget (A)'!$L$1,'Cumulative Budget Request '!S154,0)</f>
        <v>12</v>
      </c>
      <c r="T155" s="16"/>
      <c r="U155" s="323"/>
      <c r="V155" s="323"/>
      <c r="W155" s="323"/>
      <c r="X155" s="323"/>
      <c r="Y155" s="323"/>
    </row>
    <row r="156" spans="1:25" hidden="1">
      <c r="A156" s="449"/>
      <c r="B156" s="481"/>
      <c r="C156" s="480"/>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5">
        <f>IF('Cumulative Budget Request '!L156='Split budget (A)'!$L$1,'Cumulative Budget Request '!A156,0)</f>
        <v>0</v>
      </c>
      <c r="B157" s="480" t="str">
        <f>IF('Cumulative Budget Request '!L156='Split budget (A)'!$L$1,'Cumulative Budget Request '!B156,0)</f>
        <v>Co-Investigator</v>
      </c>
      <c r="C157" s="481"/>
      <c r="D157" s="33" t="s">
        <v>123</v>
      </c>
      <c r="E157" s="76">
        <f>ROUND($R157*$S157,6)</f>
        <v>0</v>
      </c>
      <c r="F157" s="76">
        <f>ROUND($R158*$S158,6)</f>
        <v>0</v>
      </c>
      <c r="G157" s="76">
        <f>ROUND($R159*$S159,6)</f>
        <v>0</v>
      </c>
      <c r="H157" s="76">
        <f>ROUND($R160*$S160,6)</f>
        <v>0</v>
      </c>
      <c r="I157" s="76">
        <f>ROUND($R161*$S161,6)</f>
        <v>0</v>
      </c>
      <c r="J157" s="46"/>
      <c r="M157" s="133">
        <f>IF('Cumulative Budget Request '!L156='Split budget (A)'!$L$1,'Cumulative Budget Request '!M156,0)</f>
        <v>0</v>
      </c>
      <c r="N157" s="214">
        <f>ROUND(M157/12,2)</f>
        <v>0</v>
      </c>
      <c r="O157" s="214">
        <f>IF('Cumulative Budget Request '!L156='Split budget (A)'!$L$1,'Cumulative Budget Request '!O156,0)</f>
        <v>0</v>
      </c>
      <c r="P157" s="209">
        <f>IF('Cumulative Budget Request '!L156='Split budget (A)'!$L$1,'Cumulative Budget Request '!P156,0)</f>
        <v>0</v>
      </c>
      <c r="Q157" s="211">
        <f>IF('Cumulative Budget Request '!L156='Split budget (A)'!$L$1,'Cumulative Budget Request '!Q156,0)</f>
        <v>1.03</v>
      </c>
      <c r="R157" s="212">
        <f>IF('Cumulative Budget Request '!L156='Split budget (A)'!$L$1,'Cumulative Budget Request '!R156,0)</f>
        <v>0</v>
      </c>
      <c r="S157" s="61">
        <f>IF('Cumulative Budget Request '!L156='Split budget (A)'!$L$1,'Cumulative Budget Request '!S156,0)</f>
        <v>12</v>
      </c>
      <c r="T157" s="2"/>
      <c r="U157" s="323">
        <f>IFERROR((E160+E161)/E159,0)</f>
        <v>0</v>
      </c>
      <c r="V157" s="323">
        <f t="shared" ref="V157:Y157" si="235">IFERROR((F160+F161)/F159,0)</f>
        <v>0</v>
      </c>
      <c r="W157" s="323">
        <f t="shared" si="235"/>
        <v>0</v>
      </c>
      <c r="X157" s="323">
        <f t="shared" si="235"/>
        <v>0</v>
      </c>
      <c r="Y157" s="323">
        <f t="shared" si="235"/>
        <v>0</v>
      </c>
    </row>
    <row r="158" spans="1:25" hidden="1">
      <c r="A158" s="449"/>
      <c r="B158" s="486"/>
      <c r="C158" s="480"/>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(A)'!$L$1,'Cumulative Budget Request '!Q157,0)</f>
        <v>1.03</v>
      </c>
      <c r="R158" s="212">
        <f>IF('Cumulative Budget Request '!L157='Split budget (A)'!$L$1,'Cumulative Budget Request '!R157,0)</f>
        <v>0</v>
      </c>
      <c r="S158" s="61">
        <f>IF('Cumulative Budget Request '!L157='Split budget (A)'!$L$1,'Cumulative Budget Request '!S157,0)</f>
        <v>12</v>
      </c>
      <c r="T158" s="16"/>
      <c r="U158" s="324"/>
      <c r="V158" s="324"/>
      <c r="W158" s="324"/>
      <c r="X158" s="324"/>
      <c r="Y158" s="324"/>
    </row>
    <row r="159" spans="1:25" hidden="1">
      <c r="A159" s="449"/>
      <c r="B159" s="486"/>
      <c r="C159" s="480"/>
      <c r="D159" s="59" t="s">
        <v>30</v>
      </c>
      <c r="E159" s="52">
        <f>ROUND(E158*$Q$2,0)</f>
        <v>0</v>
      </c>
      <c r="F159" s="52">
        <f t="shared" ref="F159" si="236">ROUND(F158*$Q$2,0)</f>
        <v>0</v>
      </c>
      <c r="G159" s="52">
        <f t="shared" ref="G159" si="237">ROUND(G158*$Q$2,0)</f>
        <v>0</v>
      </c>
      <c r="H159" s="52">
        <f t="shared" ref="H159" si="238">ROUND(H158*$Q$2,0)</f>
        <v>0</v>
      </c>
      <c r="I159" s="52">
        <f t="shared" ref="I159" si="239">ROUND(I158*$Q$2,0)</f>
        <v>0</v>
      </c>
      <c r="J159" s="158">
        <f>SUM(E159:I159)</f>
        <v>0</v>
      </c>
      <c r="M159" s="215"/>
      <c r="N159" s="56"/>
      <c r="O159" s="56"/>
      <c r="P159" s="56"/>
      <c r="Q159" s="211">
        <f>IF('Cumulative Budget Request '!L158='Split budget (A)'!$L$1,'Cumulative Budget Request '!Q158,0)</f>
        <v>1.03</v>
      </c>
      <c r="R159" s="212">
        <f>IF('Cumulative Budget Request '!L158='Split budget (A)'!$L$1,'Cumulative Budget Request '!R158,0)</f>
        <v>0</v>
      </c>
      <c r="S159" s="61">
        <f>IF('Cumulative Budget Request '!L158='Split budget (A)'!$L$1,'Cumulative Budget Request '!S158,0)</f>
        <v>12</v>
      </c>
      <c r="T159" s="16"/>
      <c r="U159" s="323"/>
      <c r="V159" s="323"/>
      <c r="W159" s="323"/>
      <c r="X159" s="323"/>
      <c r="Y159" s="323"/>
    </row>
    <row r="160" spans="1:25" ht="15" hidden="1">
      <c r="A160" s="449"/>
      <c r="B160" s="486"/>
      <c r="C160" s="480"/>
      <c r="D160" s="59" t="s">
        <v>29</v>
      </c>
      <c r="E160" s="170">
        <f>ROUND(R$5*E157,0)</f>
        <v>0</v>
      </c>
      <c r="F160" s="170">
        <f t="shared" ref="F160" si="240">ROUND(S$5*F157,0)</f>
        <v>0</v>
      </c>
      <c r="G160" s="170">
        <f t="shared" ref="G160" si="241">ROUND(T$5*G157,0)</f>
        <v>0</v>
      </c>
      <c r="H160" s="170">
        <f t="shared" ref="H160" si="242">ROUND(U$5*H157,0)</f>
        <v>0</v>
      </c>
      <c r="I160" s="170">
        <f t="shared" ref="I160" si="243">ROUND(V$5*I157,0)</f>
        <v>0</v>
      </c>
      <c r="J160" s="167">
        <f>SUM(E160:I160)</f>
        <v>0</v>
      </c>
      <c r="M160" s="215"/>
      <c r="N160" s="56"/>
      <c r="O160" s="56"/>
      <c r="P160" s="56"/>
      <c r="Q160" s="211">
        <f>IF('Cumulative Budget Request '!L159='Split budget (A)'!$L$1,'Cumulative Budget Request '!Q159,0)</f>
        <v>1.03</v>
      </c>
      <c r="R160" s="212">
        <f>IF('Cumulative Budget Request '!L159='Split budget (A)'!$L$1,'Cumulative Budget Request '!R159,0)</f>
        <v>0</v>
      </c>
      <c r="S160" s="61">
        <f>IF('Cumulative Budget Request '!L159='Split budget (A)'!$L$1,'Cumulative Budget Request '!S159,0)</f>
        <v>12</v>
      </c>
      <c r="T160" s="16"/>
      <c r="U160" s="324"/>
      <c r="V160" s="324"/>
      <c r="W160" s="324"/>
      <c r="X160" s="324"/>
      <c r="Y160" s="324"/>
    </row>
    <row r="161" spans="1:25" hidden="1">
      <c r="A161" s="449"/>
      <c r="B161" s="486"/>
      <c r="C161" s="480"/>
      <c r="D161" s="62" t="s">
        <v>178</v>
      </c>
      <c r="E161" s="171">
        <f>SUM(E159:E160)</f>
        <v>0</v>
      </c>
      <c r="F161" s="171">
        <f t="shared" ref="F161:I161" si="244">SUM(F159:F160)</f>
        <v>0</v>
      </c>
      <c r="G161" s="171">
        <f t="shared" si="244"/>
        <v>0</v>
      </c>
      <c r="H161" s="171">
        <f t="shared" si="244"/>
        <v>0</v>
      </c>
      <c r="I161" s="171">
        <f t="shared" si="244"/>
        <v>0</v>
      </c>
      <c r="J161" s="172">
        <f>SUM(J159:J160)</f>
        <v>0</v>
      </c>
      <c r="M161" s="215"/>
      <c r="N161" s="56"/>
      <c r="O161" s="56"/>
      <c r="P161" s="56"/>
      <c r="Q161" s="211">
        <f>IF('Cumulative Budget Request '!L160='Split budget (A)'!$L$1,'Cumulative Budget Request '!Q160,0)</f>
        <v>1.03</v>
      </c>
      <c r="R161" s="212">
        <f>IF('Cumulative Budget Request '!L160='Split budget (A)'!$L$1,'Cumulative Budget Request '!R160,0)</f>
        <v>0</v>
      </c>
      <c r="S161" s="61">
        <f>IF('Cumulative Budget Request '!L160='Split budget (A)'!$L$1,'Cumulative Budget Request '!S160,0)</f>
        <v>12</v>
      </c>
      <c r="T161" s="16"/>
      <c r="U161" s="323"/>
      <c r="V161" s="323"/>
      <c r="W161" s="323"/>
      <c r="X161" s="323"/>
      <c r="Y161" s="323"/>
    </row>
    <row r="162" spans="1:25" hidden="1">
      <c r="A162" s="449"/>
      <c r="B162" s="481"/>
      <c r="C162" s="480"/>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5">
        <f>IF('Cumulative Budget Request '!L162='Split budget (A)'!$L$1,'Cumulative Budget Request '!A162,0)</f>
        <v>0</v>
      </c>
      <c r="B163" s="480" t="str">
        <f>IF('Cumulative Budget Request '!L162='Split budget (A)'!$L$1,'Cumulative Budget Request '!B162,0)</f>
        <v>Co-Investigator</v>
      </c>
      <c r="C163" s="481"/>
      <c r="D163" s="33" t="s">
        <v>123</v>
      </c>
      <c r="E163" s="76">
        <f>ROUND($R163*$S163,6)</f>
        <v>0</v>
      </c>
      <c r="F163" s="76">
        <f>ROUND($R164*$S164,6)</f>
        <v>0</v>
      </c>
      <c r="G163" s="76">
        <f>ROUND($R165*$S165,6)</f>
        <v>0</v>
      </c>
      <c r="H163" s="76">
        <f>ROUND($R166*$S166,6)</f>
        <v>0</v>
      </c>
      <c r="I163" s="76">
        <f>ROUND($R167*$S167,6)</f>
        <v>0</v>
      </c>
      <c r="J163" s="46"/>
      <c r="M163" s="133">
        <f>IF('Cumulative Budget Request '!L162='Split budget (A)'!$L$1,'Cumulative Budget Request '!M162,0)</f>
        <v>0</v>
      </c>
      <c r="N163" s="214">
        <f>ROUND(M163/12,2)</f>
        <v>0</v>
      </c>
      <c r="O163" s="214">
        <f>IF('Cumulative Budget Request '!L162='Split budget (A)'!$L$1,'Cumulative Budget Request '!O162,0)</f>
        <v>0</v>
      </c>
      <c r="P163" s="209">
        <f>IF('Cumulative Budget Request '!L162='Split budget (A)'!$L$1,'Cumulative Budget Request '!P162,0)</f>
        <v>0</v>
      </c>
      <c r="Q163" s="211">
        <f>IF('Cumulative Budget Request '!L162='Split budget (A)'!$L$1,'Cumulative Budget Request '!Q162,0)</f>
        <v>1.03</v>
      </c>
      <c r="R163" s="212">
        <f>IF('Cumulative Budget Request '!L162='Split budget (A)'!$L$1,'Cumulative Budget Request '!R162,0)</f>
        <v>0</v>
      </c>
      <c r="S163" s="61">
        <f>IF('Cumulative Budget Request '!L162='Split budget (A)'!$L$1,'Cumulative Budget Request '!S162,0)</f>
        <v>12</v>
      </c>
      <c r="T163" s="2"/>
      <c r="U163" s="323">
        <f>IFERROR((E166+E167)/E165,0)</f>
        <v>0</v>
      </c>
      <c r="V163" s="323">
        <f t="shared" ref="V163:Y163" si="245">IFERROR((F166+F167)/F165,0)</f>
        <v>0</v>
      </c>
      <c r="W163" s="323">
        <f t="shared" si="245"/>
        <v>0</v>
      </c>
      <c r="X163" s="323">
        <f t="shared" si="245"/>
        <v>0</v>
      </c>
      <c r="Y163" s="323">
        <f t="shared" si="245"/>
        <v>0</v>
      </c>
    </row>
    <row r="164" spans="1:25" hidden="1">
      <c r="A164" s="449"/>
      <c r="B164" s="486"/>
      <c r="C164" s="480"/>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(A)'!$L$1,'Cumulative Budget Request '!Q163,0)</f>
        <v>1.03</v>
      </c>
      <c r="R164" s="212">
        <f>IF('Cumulative Budget Request '!L163='Split budget (A)'!$L$1,'Cumulative Budget Request '!R163,0)</f>
        <v>0</v>
      </c>
      <c r="S164" s="61">
        <f>IF('Cumulative Budget Request '!L163='Split budget (A)'!$L$1,'Cumulative Budget Request '!S163,0)</f>
        <v>12</v>
      </c>
      <c r="T164" s="16"/>
      <c r="U164" s="324"/>
      <c r="V164" s="324"/>
      <c r="W164" s="324"/>
      <c r="X164" s="324"/>
      <c r="Y164" s="324"/>
    </row>
    <row r="165" spans="1:25" hidden="1">
      <c r="A165" s="449"/>
      <c r="B165" s="486"/>
      <c r="C165" s="480"/>
      <c r="D165" s="59" t="s">
        <v>30</v>
      </c>
      <c r="E165" s="52">
        <f>ROUND(E164*$Q$2,0)</f>
        <v>0</v>
      </c>
      <c r="F165" s="52">
        <f t="shared" ref="F165" si="246">ROUND(F164*$Q$2,0)</f>
        <v>0</v>
      </c>
      <c r="G165" s="52">
        <f t="shared" ref="G165" si="247">ROUND(G164*$Q$2,0)</f>
        <v>0</v>
      </c>
      <c r="H165" s="52">
        <f t="shared" ref="H165" si="248">ROUND(H164*$Q$2,0)</f>
        <v>0</v>
      </c>
      <c r="I165" s="52">
        <f t="shared" ref="I165" si="249">ROUND(I164*$Q$2,0)</f>
        <v>0</v>
      </c>
      <c r="J165" s="158">
        <f>SUM(E165:I165)</f>
        <v>0</v>
      </c>
      <c r="M165" s="215"/>
      <c r="N165" s="56"/>
      <c r="O165" s="56"/>
      <c r="P165" s="56"/>
      <c r="Q165" s="211">
        <f>IF('Cumulative Budget Request '!L164='Split budget (A)'!$L$1,'Cumulative Budget Request '!Q164,0)</f>
        <v>1.03</v>
      </c>
      <c r="R165" s="212">
        <f>IF('Cumulative Budget Request '!L164='Split budget (A)'!$L$1,'Cumulative Budget Request '!R164,0)</f>
        <v>0</v>
      </c>
      <c r="S165" s="61">
        <f>IF('Cumulative Budget Request '!L164='Split budget (A)'!$L$1,'Cumulative Budget Request '!S164,0)</f>
        <v>12</v>
      </c>
      <c r="T165" s="16"/>
      <c r="U165" s="323"/>
      <c r="V165" s="323"/>
      <c r="W165" s="323"/>
      <c r="X165" s="323"/>
      <c r="Y165" s="323"/>
    </row>
    <row r="166" spans="1:25" ht="15" hidden="1">
      <c r="A166" s="449"/>
      <c r="B166" s="486"/>
      <c r="C166" s="480"/>
      <c r="D166" s="59" t="s">
        <v>29</v>
      </c>
      <c r="E166" s="170">
        <f>ROUND(R$5*E163,0)</f>
        <v>0</v>
      </c>
      <c r="F166" s="170">
        <f t="shared" ref="F166" si="250">ROUND(S$5*F163,0)</f>
        <v>0</v>
      </c>
      <c r="G166" s="170">
        <f t="shared" ref="G166" si="251">ROUND(T$5*G163,0)</f>
        <v>0</v>
      </c>
      <c r="H166" s="170">
        <f t="shared" ref="H166" si="252">ROUND(U$5*H163,0)</f>
        <v>0</v>
      </c>
      <c r="I166" s="170">
        <f t="shared" ref="I166" si="253">ROUND(V$5*I163,0)</f>
        <v>0</v>
      </c>
      <c r="J166" s="167">
        <f>SUM(E166:I166)</f>
        <v>0</v>
      </c>
      <c r="M166" s="215"/>
      <c r="N166" s="56"/>
      <c r="O166" s="56"/>
      <c r="P166" s="56"/>
      <c r="Q166" s="211">
        <f>IF('Cumulative Budget Request '!L165='Split budget (A)'!$L$1,'Cumulative Budget Request '!Q165,0)</f>
        <v>1.03</v>
      </c>
      <c r="R166" s="212">
        <f>IF('Cumulative Budget Request '!L165='Split budget (A)'!$L$1,'Cumulative Budget Request '!R165,0)</f>
        <v>0</v>
      </c>
      <c r="S166" s="61">
        <f>IF('Cumulative Budget Request '!L165='Split budget (A)'!$L$1,'Cumulative Budget Request '!S165,0)</f>
        <v>12</v>
      </c>
      <c r="T166" s="16"/>
      <c r="U166" s="324"/>
      <c r="V166" s="324"/>
      <c r="W166" s="324"/>
      <c r="X166" s="324"/>
      <c r="Y166" s="324"/>
    </row>
    <row r="167" spans="1:25" hidden="1">
      <c r="A167" s="449"/>
      <c r="B167" s="486"/>
      <c r="C167" s="480"/>
      <c r="D167" s="62" t="s">
        <v>178</v>
      </c>
      <c r="E167" s="171">
        <f>SUM(E165:E166)</f>
        <v>0</v>
      </c>
      <c r="F167" s="171">
        <f t="shared" ref="F167:I167" si="254">SUM(F165:F166)</f>
        <v>0</v>
      </c>
      <c r="G167" s="171">
        <f t="shared" si="254"/>
        <v>0</v>
      </c>
      <c r="H167" s="171">
        <f t="shared" si="254"/>
        <v>0</v>
      </c>
      <c r="I167" s="171">
        <f t="shared" si="254"/>
        <v>0</v>
      </c>
      <c r="J167" s="172">
        <f>SUM(J165:J166)</f>
        <v>0</v>
      </c>
      <c r="M167" s="215"/>
      <c r="N167" s="56"/>
      <c r="O167" s="56"/>
      <c r="P167" s="56"/>
      <c r="Q167" s="211">
        <f>IF('Cumulative Budget Request '!L166='Split budget (A)'!$L$1,'Cumulative Budget Request '!Q166,0)</f>
        <v>1.03</v>
      </c>
      <c r="R167" s="212">
        <f>IF('Cumulative Budget Request '!L166='Split budget (A)'!$L$1,'Cumulative Budget Request '!R166,0)</f>
        <v>0</v>
      </c>
      <c r="S167" s="61">
        <f>IF('Cumulative Budget Request '!L166='Split budget (A)'!$L$1,'Cumulative Budget Request '!S166,0)</f>
        <v>12</v>
      </c>
      <c r="T167" s="16"/>
      <c r="U167" s="323"/>
      <c r="V167" s="323"/>
      <c r="W167" s="323"/>
      <c r="X167" s="323"/>
      <c r="Y167" s="323"/>
    </row>
    <row r="168" spans="1:25" hidden="1">
      <c r="A168" s="449"/>
      <c r="B168" s="481"/>
      <c r="C168" s="480"/>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5">
        <f>IF('Cumulative Budget Request '!L168='Split budget (A)'!$L$1,'Cumulative Budget Request '!A168,0)</f>
        <v>0</v>
      </c>
      <c r="B169" s="480" t="str">
        <f>IF('Cumulative Budget Request '!L168='Split budget (A)'!$L$1,'Cumulative Budget Request '!B168,0)</f>
        <v>Co-Investigator</v>
      </c>
      <c r="C169" s="481"/>
      <c r="D169" s="33" t="s">
        <v>123</v>
      </c>
      <c r="E169" s="76">
        <f>ROUND($R169*$S169,6)</f>
        <v>0</v>
      </c>
      <c r="F169" s="76">
        <f>ROUND($R170*$S170,6)</f>
        <v>0</v>
      </c>
      <c r="G169" s="76">
        <f>ROUND($R171*$S171,6)</f>
        <v>0</v>
      </c>
      <c r="H169" s="76">
        <f>ROUND($R172*$S172,6)</f>
        <v>0</v>
      </c>
      <c r="I169" s="76">
        <f>ROUND($R173*$S173,6)</f>
        <v>0</v>
      </c>
      <c r="J169" s="46"/>
      <c r="M169" s="133">
        <f>IF('Cumulative Budget Request '!L168='Split budget (A)'!$L$1,'Cumulative Budget Request '!M168,0)</f>
        <v>0</v>
      </c>
      <c r="N169" s="214">
        <f>ROUND(M169/12,2)</f>
        <v>0</v>
      </c>
      <c r="O169" s="214">
        <f>IF('Cumulative Budget Request '!L168='Split budget (A)'!$L$1,'Cumulative Budget Request '!O168,0)</f>
        <v>0</v>
      </c>
      <c r="P169" s="209">
        <f>IF('Cumulative Budget Request '!L168='Split budget (A)'!$L$1,'Cumulative Budget Request '!P168,0)</f>
        <v>0</v>
      </c>
      <c r="Q169" s="211">
        <f>IF('Cumulative Budget Request '!L168='Split budget (A)'!$L$1,'Cumulative Budget Request '!Q168,0)</f>
        <v>1.03</v>
      </c>
      <c r="R169" s="212">
        <f>IF('Cumulative Budget Request '!L168='Split budget (A)'!$L$1,'Cumulative Budget Request '!R168,0)</f>
        <v>0</v>
      </c>
      <c r="S169" s="61">
        <f>IF('Cumulative Budget Request '!L168='Split budget (A)'!$L$1,'Cumulative Budget Request '!S168,0)</f>
        <v>12</v>
      </c>
      <c r="T169" s="2"/>
      <c r="U169" s="323">
        <f>IFERROR((E172+E173)/E171,0)</f>
        <v>0</v>
      </c>
      <c r="V169" s="323">
        <f t="shared" ref="V169:Y169" si="255">IFERROR((F172+F173)/F171,0)</f>
        <v>0</v>
      </c>
      <c r="W169" s="323">
        <f t="shared" si="255"/>
        <v>0</v>
      </c>
      <c r="X169" s="323">
        <f t="shared" si="255"/>
        <v>0</v>
      </c>
      <c r="Y169" s="323">
        <f t="shared" si="255"/>
        <v>0</v>
      </c>
    </row>
    <row r="170" spans="1:25" hidden="1">
      <c r="A170" s="449"/>
      <c r="B170" s="486"/>
      <c r="C170" s="480"/>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(A)'!$L$1,'Cumulative Budget Request '!Q169,0)</f>
        <v>1.03</v>
      </c>
      <c r="R170" s="212">
        <f>IF('Cumulative Budget Request '!L169='Split budget (A)'!$L$1,'Cumulative Budget Request '!R169,0)</f>
        <v>0</v>
      </c>
      <c r="S170" s="61">
        <f>IF('Cumulative Budget Request '!L169='Split budget (A)'!$L$1,'Cumulative Budget Request '!S169,0)</f>
        <v>12</v>
      </c>
      <c r="T170" s="16"/>
      <c r="U170" s="324"/>
      <c r="V170" s="324"/>
      <c r="W170" s="324"/>
      <c r="X170" s="324"/>
      <c r="Y170" s="324"/>
    </row>
    <row r="171" spans="1:25" hidden="1">
      <c r="A171" s="449"/>
      <c r="B171" s="486"/>
      <c r="C171" s="480"/>
      <c r="D171" s="59" t="s">
        <v>30</v>
      </c>
      <c r="E171" s="52">
        <f>ROUND(E170*$Q$2,0)</f>
        <v>0</v>
      </c>
      <c r="F171" s="52">
        <f t="shared" ref="F171" si="256">ROUND(F170*$Q$2,0)</f>
        <v>0</v>
      </c>
      <c r="G171" s="52">
        <f t="shared" ref="G171" si="257">ROUND(G170*$Q$2,0)</f>
        <v>0</v>
      </c>
      <c r="H171" s="52">
        <f t="shared" ref="H171" si="258">ROUND(H170*$Q$2,0)</f>
        <v>0</v>
      </c>
      <c r="I171" s="52">
        <f t="shared" ref="I171" si="259">ROUND(I170*$Q$2,0)</f>
        <v>0</v>
      </c>
      <c r="J171" s="158">
        <f>SUM(E171:I171)</f>
        <v>0</v>
      </c>
      <c r="M171" s="215"/>
      <c r="N171" s="56"/>
      <c r="O171" s="56"/>
      <c r="P171" s="56"/>
      <c r="Q171" s="211">
        <f>IF('Cumulative Budget Request '!L170='Split budget (A)'!$L$1,'Cumulative Budget Request '!Q170,0)</f>
        <v>1.03</v>
      </c>
      <c r="R171" s="212">
        <f>IF('Cumulative Budget Request '!L170='Split budget (A)'!$L$1,'Cumulative Budget Request '!R170,0)</f>
        <v>0</v>
      </c>
      <c r="S171" s="61">
        <f>IF('Cumulative Budget Request '!L170='Split budget (A)'!$L$1,'Cumulative Budget Request '!S170,0)</f>
        <v>12</v>
      </c>
      <c r="T171" s="16"/>
      <c r="U171" s="323"/>
      <c r="V171" s="323"/>
      <c r="W171" s="323"/>
      <c r="X171" s="323"/>
      <c r="Y171" s="323"/>
    </row>
    <row r="172" spans="1:25" ht="15" hidden="1">
      <c r="A172" s="449"/>
      <c r="B172" s="486"/>
      <c r="C172" s="480"/>
      <c r="D172" s="59" t="s">
        <v>29</v>
      </c>
      <c r="E172" s="170">
        <f>ROUND(R$5*E169,0)</f>
        <v>0</v>
      </c>
      <c r="F172" s="170">
        <f t="shared" ref="F172" si="260">ROUND(S$5*F169,0)</f>
        <v>0</v>
      </c>
      <c r="G172" s="170">
        <f t="shared" ref="G172" si="261">ROUND(T$5*G169,0)</f>
        <v>0</v>
      </c>
      <c r="H172" s="170">
        <f t="shared" ref="H172" si="262">ROUND(U$5*H169,0)</f>
        <v>0</v>
      </c>
      <c r="I172" s="170">
        <f t="shared" ref="I172" si="263">ROUND(V$5*I169,0)</f>
        <v>0</v>
      </c>
      <c r="J172" s="167">
        <f>SUM(E172:I172)</f>
        <v>0</v>
      </c>
      <c r="M172" s="215"/>
      <c r="N172" s="56"/>
      <c r="O172" s="56"/>
      <c r="P172" s="56"/>
      <c r="Q172" s="211">
        <f>IF('Cumulative Budget Request '!L171='Split budget (A)'!$L$1,'Cumulative Budget Request '!Q171,0)</f>
        <v>1.03</v>
      </c>
      <c r="R172" s="212">
        <f>IF('Cumulative Budget Request '!L171='Split budget (A)'!$L$1,'Cumulative Budget Request '!R171,0)</f>
        <v>0</v>
      </c>
      <c r="S172" s="61">
        <f>IF('Cumulative Budget Request '!L171='Split budget (A)'!$L$1,'Cumulative Budget Request '!S171,0)</f>
        <v>12</v>
      </c>
      <c r="T172" s="16"/>
      <c r="U172" s="324"/>
      <c r="V172" s="324"/>
      <c r="W172" s="324"/>
      <c r="X172" s="324"/>
      <c r="Y172" s="324"/>
    </row>
    <row r="173" spans="1:25" hidden="1">
      <c r="A173" s="449"/>
      <c r="B173" s="486"/>
      <c r="C173" s="480"/>
      <c r="D173" s="62" t="s">
        <v>178</v>
      </c>
      <c r="E173" s="171">
        <f>SUM(E171:E172)</f>
        <v>0</v>
      </c>
      <c r="F173" s="171">
        <f t="shared" ref="F173:I173" si="264">SUM(F171:F172)</f>
        <v>0</v>
      </c>
      <c r="G173" s="171">
        <f t="shared" si="264"/>
        <v>0</v>
      </c>
      <c r="H173" s="171">
        <f t="shared" si="264"/>
        <v>0</v>
      </c>
      <c r="I173" s="171">
        <f t="shared" si="264"/>
        <v>0</v>
      </c>
      <c r="J173" s="172">
        <f>SUM(J171:J172)</f>
        <v>0</v>
      </c>
      <c r="M173" s="215"/>
      <c r="N173" s="56"/>
      <c r="O173" s="56"/>
      <c r="P173" s="56"/>
      <c r="Q173" s="211">
        <f>IF('Cumulative Budget Request '!L172='Split budget (A)'!$L$1,'Cumulative Budget Request '!Q172,0)</f>
        <v>1.03</v>
      </c>
      <c r="R173" s="212">
        <f>IF('Cumulative Budget Request '!L172='Split budget (A)'!$L$1,'Cumulative Budget Request '!R172,0)</f>
        <v>0</v>
      </c>
      <c r="S173" s="61">
        <f>IF('Cumulative Budget Request '!L172='Split budget (A)'!$L$1,'Cumulative Budget Request '!S172,0)</f>
        <v>12</v>
      </c>
      <c r="T173" s="16"/>
      <c r="U173" s="323"/>
      <c r="V173" s="323"/>
      <c r="W173" s="323"/>
      <c r="X173" s="323"/>
      <c r="Y173" s="323"/>
    </row>
    <row r="174" spans="1:25" hidden="1">
      <c r="A174" s="449"/>
      <c r="B174" s="481"/>
      <c r="C174" s="480"/>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5">
        <f>IF('Cumulative Budget Request '!L174='Split budget (A)'!$L$1,'Cumulative Budget Request '!A174,0)</f>
        <v>0</v>
      </c>
      <c r="B175" s="480" t="str">
        <f>IF('Cumulative Budget Request '!L174='Split budget (A)'!$L$1,'Cumulative Budget Request '!B174,0)</f>
        <v>Co-Investigator</v>
      </c>
      <c r="C175" s="481"/>
      <c r="D175" s="33" t="s">
        <v>123</v>
      </c>
      <c r="E175" s="76">
        <f>ROUND($R175*$S175,6)</f>
        <v>0</v>
      </c>
      <c r="F175" s="76">
        <f>ROUND($R176*$S176,6)</f>
        <v>0</v>
      </c>
      <c r="G175" s="76">
        <f>ROUND($R177*$S177,6)</f>
        <v>0</v>
      </c>
      <c r="H175" s="76">
        <f>ROUND($R178*$S178,6)</f>
        <v>0</v>
      </c>
      <c r="I175" s="76">
        <f>ROUND($R179*$S179,6)</f>
        <v>0</v>
      </c>
      <c r="J175" s="46"/>
      <c r="M175" s="133">
        <f>IF('Cumulative Budget Request '!L174='Split budget (A)'!$L$1,'Cumulative Budget Request '!M174,0)</f>
        <v>0</v>
      </c>
      <c r="N175" s="214">
        <f>ROUND(M175/12,2)</f>
        <v>0</v>
      </c>
      <c r="O175" s="214">
        <f>IF('Cumulative Budget Request '!L174='Split budget (A)'!$L$1,'Cumulative Budget Request '!O174,0)</f>
        <v>0</v>
      </c>
      <c r="P175" s="209">
        <f>IF('Cumulative Budget Request '!L174='Split budget (A)'!$L$1,'Cumulative Budget Request '!P174,0)</f>
        <v>0</v>
      </c>
      <c r="Q175" s="211">
        <f>IF('Cumulative Budget Request '!L174='Split budget (A)'!$L$1,'Cumulative Budget Request '!Q174,0)</f>
        <v>1.03</v>
      </c>
      <c r="R175" s="212">
        <f>IF('Cumulative Budget Request '!L174='Split budget (A)'!$L$1,'Cumulative Budget Request '!R174,0)</f>
        <v>0</v>
      </c>
      <c r="S175" s="61">
        <f>IF('Cumulative Budget Request '!L174='Split budget (A)'!$L$1,'Cumulative Budget Request '!S174,0)</f>
        <v>12</v>
      </c>
      <c r="T175" s="2"/>
      <c r="U175" s="323">
        <f>IFERROR((E178+E179)/E177,0)</f>
        <v>0</v>
      </c>
      <c r="V175" s="323">
        <f t="shared" ref="V175:Y175" si="265">IFERROR((F178+F179)/F177,0)</f>
        <v>0</v>
      </c>
      <c r="W175" s="323">
        <f t="shared" si="265"/>
        <v>0</v>
      </c>
      <c r="X175" s="323">
        <f t="shared" si="265"/>
        <v>0</v>
      </c>
      <c r="Y175" s="323">
        <f t="shared" si="265"/>
        <v>0</v>
      </c>
    </row>
    <row r="176" spans="1:25" hidden="1">
      <c r="A176" s="449"/>
      <c r="B176" s="486"/>
      <c r="C176" s="480"/>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(A)'!$L$1,'Cumulative Budget Request '!Q175,0)</f>
        <v>1.03</v>
      </c>
      <c r="R176" s="212">
        <f>IF('Cumulative Budget Request '!L175='Split budget (A)'!$L$1,'Cumulative Budget Request '!R175,0)</f>
        <v>0</v>
      </c>
      <c r="S176" s="61">
        <f>IF('Cumulative Budget Request '!L175='Split budget (A)'!$L$1,'Cumulative Budget Request '!S175,0)</f>
        <v>12</v>
      </c>
      <c r="T176" s="16"/>
      <c r="U176" s="324"/>
      <c r="V176" s="324"/>
      <c r="W176" s="324"/>
      <c r="X176" s="324"/>
      <c r="Y176" s="324"/>
    </row>
    <row r="177" spans="1:25" hidden="1">
      <c r="A177" s="449"/>
      <c r="B177" s="486"/>
      <c r="C177" s="480"/>
      <c r="D177" s="59" t="s">
        <v>30</v>
      </c>
      <c r="E177" s="52">
        <f>ROUND(E176*$Q$2,0)</f>
        <v>0</v>
      </c>
      <c r="F177" s="52">
        <f t="shared" ref="F177" si="266">ROUND(F176*$Q$2,0)</f>
        <v>0</v>
      </c>
      <c r="G177" s="52">
        <f t="shared" ref="G177" si="267">ROUND(G176*$Q$2,0)</f>
        <v>0</v>
      </c>
      <c r="H177" s="52">
        <f t="shared" ref="H177" si="268">ROUND(H176*$Q$2,0)</f>
        <v>0</v>
      </c>
      <c r="I177" s="52">
        <f t="shared" ref="I177" si="269">ROUND(I176*$Q$2,0)</f>
        <v>0</v>
      </c>
      <c r="J177" s="158">
        <f>SUM(E177:I177)</f>
        <v>0</v>
      </c>
      <c r="M177" s="215"/>
      <c r="N177" s="56"/>
      <c r="O177" s="56"/>
      <c r="P177" s="56"/>
      <c r="Q177" s="211">
        <f>IF('Cumulative Budget Request '!L176='Split budget (A)'!$L$1,'Cumulative Budget Request '!Q176,0)</f>
        <v>1.03</v>
      </c>
      <c r="R177" s="212">
        <f>IF('Cumulative Budget Request '!L176='Split budget (A)'!$L$1,'Cumulative Budget Request '!R176,0)</f>
        <v>0</v>
      </c>
      <c r="S177" s="61">
        <f>IF('Cumulative Budget Request '!L176='Split budget (A)'!$L$1,'Cumulative Budget Request '!S176,0)</f>
        <v>12</v>
      </c>
      <c r="T177" s="16"/>
      <c r="U177" s="323"/>
      <c r="V177" s="323"/>
      <c r="W177" s="323"/>
      <c r="X177" s="323"/>
      <c r="Y177" s="323"/>
    </row>
    <row r="178" spans="1:25" ht="15" hidden="1">
      <c r="A178" s="449"/>
      <c r="B178" s="486"/>
      <c r="C178" s="480"/>
      <c r="D178" s="59" t="s">
        <v>29</v>
      </c>
      <c r="E178" s="170">
        <f>ROUND(R$5*E175,0)</f>
        <v>0</v>
      </c>
      <c r="F178" s="170">
        <f t="shared" ref="F178" si="270">ROUND(S$5*F175,0)</f>
        <v>0</v>
      </c>
      <c r="G178" s="170">
        <f t="shared" ref="G178" si="271">ROUND(T$5*G175,0)</f>
        <v>0</v>
      </c>
      <c r="H178" s="170">
        <f t="shared" ref="H178" si="272">ROUND(U$5*H175,0)</f>
        <v>0</v>
      </c>
      <c r="I178" s="170">
        <f t="shared" ref="I178" si="273">ROUND(V$5*I175,0)</f>
        <v>0</v>
      </c>
      <c r="J178" s="167">
        <f>SUM(E178:I178)</f>
        <v>0</v>
      </c>
      <c r="M178" s="215"/>
      <c r="N178" s="56"/>
      <c r="O178" s="56"/>
      <c r="P178" s="56"/>
      <c r="Q178" s="211">
        <f>IF('Cumulative Budget Request '!L177='Split budget (A)'!$L$1,'Cumulative Budget Request '!Q177,0)</f>
        <v>1.03</v>
      </c>
      <c r="R178" s="212">
        <f>IF('Cumulative Budget Request '!L177='Split budget (A)'!$L$1,'Cumulative Budget Request '!R177,0)</f>
        <v>0</v>
      </c>
      <c r="S178" s="61">
        <f>IF('Cumulative Budget Request '!L177='Split budget (A)'!$L$1,'Cumulative Budget Request '!S177,0)</f>
        <v>12</v>
      </c>
      <c r="T178" s="16"/>
      <c r="U178" s="324"/>
      <c r="V178" s="324"/>
      <c r="W178" s="324"/>
      <c r="X178" s="324"/>
      <c r="Y178" s="324"/>
    </row>
    <row r="179" spans="1:25" hidden="1">
      <c r="A179" s="449"/>
      <c r="B179" s="486"/>
      <c r="C179" s="480"/>
      <c r="D179" s="62" t="s">
        <v>178</v>
      </c>
      <c r="E179" s="171">
        <f>SUM(E177:E178)</f>
        <v>0</v>
      </c>
      <c r="F179" s="171">
        <f t="shared" ref="F179:I179" si="274">SUM(F177:F178)</f>
        <v>0</v>
      </c>
      <c r="G179" s="171">
        <f t="shared" si="274"/>
        <v>0</v>
      </c>
      <c r="H179" s="171">
        <f t="shared" si="274"/>
        <v>0</v>
      </c>
      <c r="I179" s="171">
        <f t="shared" si="274"/>
        <v>0</v>
      </c>
      <c r="J179" s="172">
        <f>SUM(J177:J178)</f>
        <v>0</v>
      </c>
      <c r="M179" s="215"/>
      <c r="N179" s="56"/>
      <c r="O179" s="56"/>
      <c r="P179" s="56"/>
      <c r="Q179" s="211">
        <f>IF('Cumulative Budget Request '!L178='Split budget (A)'!$L$1,'Cumulative Budget Request '!Q178,0)</f>
        <v>1.03</v>
      </c>
      <c r="R179" s="212">
        <f>IF('Cumulative Budget Request '!L178='Split budget (A)'!$L$1,'Cumulative Budget Request '!R178,0)</f>
        <v>0</v>
      </c>
      <c r="S179" s="61">
        <f>IF('Cumulative Budget Request '!L178='Split budget (A)'!$L$1,'Cumulative Budget Request '!S178,0)</f>
        <v>12</v>
      </c>
      <c r="T179" s="16"/>
      <c r="U179" s="323"/>
      <c r="V179" s="323"/>
      <c r="W179" s="323"/>
      <c r="X179" s="323"/>
      <c r="Y179" s="323"/>
    </row>
    <row r="180" spans="1:25" hidden="1">
      <c r="A180" s="449"/>
      <c r="B180" s="481"/>
      <c r="C180" s="480"/>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5">
        <f>IF('Cumulative Budget Request '!L180='Split budget (A)'!$L$1,'Cumulative Budget Request '!A180,0)</f>
        <v>0</v>
      </c>
      <c r="B181" s="480" t="str">
        <f>IF('Cumulative Budget Request '!L180='Split budget (A)'!$L$1,'Cumulative Budget Request '!B180,0)</f>
        <v>Co-Investigator</v>
      </c>
      <c r="C181" s="481"/>
      <c r="D181" s="33" t="s">
        <v>123</v>
      </c>
      <c r="E181" s="76">
        <f>ROUND($R181*$S181,6)</f>
        <v>0</v>
      </c>
      <c r="F181" s="76">
        <f>ROUND($R182*$S182,6)</f>
        <v>0</v>
      </c>
      <c r="G181" s="76">
        <f>ROUND($R183*$S183,6)</f>
        <v>0</v>
      </c>
      <c r="H181" s="76">
        <f>ROUND($R184*$S184,6)</f>
        <v>0</v>
      </c>
      <c r="I181" s="76">
        <f>ROUND($R185*$S185,6)</f>
        <v>0</v>
      </c>
      <c r="J181" s="46"/>
      <c r="M181" s="133">
        <f>IF('Cumulative Budget Request '!L180='Split budget (A)'!$L$1,'Cumulative Budget Request '!M180,0)</f>
        <v>0</v>
      </c>
      <c r="N181" s="214">
        <f>ROUND(M181/12,2)</f>
        <v>0</v>
      </c>
      <c r="O181" s="214">
        <f>IF('Cumulative Budget Request '!L180='Split budget (A)'!$L$1,'Cumulative Budget Request '!O180,0)</f>
        <v>0</v>
      </c>
      <c r="P181" s="209">
        <f>IF('Cumulative Budget Request '!L180='Split budget (A)'!$L$1,'Cumulative Budget Request '!P180,0)</f>
        <v>0</v>
      </c>
      <c r="Q181" s="211">
        <f>IF('Cumulative Budget Request '!L180='Split budget (A)'!$L$1,'Cumulative Budget Request '!Q180,0)</f>
        <v>1.03</v>
      </c>
      <c r="R181" s="212">
        <f>IF('Cumulative Budget Request '!L180='Split budget (A)'!$L$1,'Cumulative Budget Request '!R180,0)</f>
        <v>0</v>
      </c>
      <c r="S181" s="61">
        <f>IF('Cumulative Budget Request '!L180='Split budget (A)'!$L$1,'Cumulative Budget Request '!S180,0)</f>
        <v>12</v>
      </c>
      <c r="T181" s="2"/>
      <c r="U181" s="323">
        <f>IFERROR((E184+E185)/E183,0)</f>
        <v>0</v>
      </c>
      <c r="V181" s="323">
        <f t="shared" ref="V181:Y181" si="275">IFERROR((F184+F185)/F183,0)</f>
        <v>0</v>
      </c>
      <c r="W181" s="323">
        <f t="shared" si="275"/>
        <v>0</v>
      </c>
      <c r="X181" s="323">
        <f t="shared" si="275"/>
        <v>0</v>
      </c>
      <c r="Y181" s="323">
        <f t="shared" si="275"/>
        <v>0</v>
      </c>
    </row>
    <row r="182" spans="1:25" hidden="1">
      <c r="A182" s="449"/>
      <c r="B182" s="486"/>
      <c r="C182" s="480"/>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(A)'!$L$1,'Cumulative Budget Request '!Q181,0)</f>
        <v>1.03</v>
      </c>
      <c r="R182" s="212">
        <f>IF('Cumulative Budget Request '!L181='Split budget (A)'!$L$1,'Cumulative Budget Request '!R181,0)</f>
        <v>0</v>
      </c>
      <c r="S182" s="61">
        <f>IF('Cumulative Budget Request '!L181='Split budget (A)'!$L$1,'Cumulative Budget Request '!S181,0)</f>
        <v>12</v>
      </c>
      <c r="T182" s="16"/>
      <c r="U182" s="324"/>
      <c r="V182" s="324"/>
      <c r="W182" s="324"/>
      <c r="X182" s="324"/>
      <c r="Y182" s="324"/>
    </row>
    <row r="183" spans="1:25" hidden="1">
      <c r="A183" s="449"/>
      <c r="B183" s="486"/>
      <c r="C183" s="480"/>
      <c r="D183" s="59" t="s">
        <v>30</v>
      </c>
      <c r="E183" s="52">
        <f>ROUND(E182*$Q$2,0)</f>
        <v>0</v>
      </c>
      <c r="F183" s="52">
        <f t="shared" ref="F183" si="276">ROUND(F182*$Q$2,0)</f>
        <v>0</v>
      </c>
      <c r="G183" s="52">
        <f t="shared" ref="G183" si="277">ROUND(G182*$Q$2,0)</f>
        <v>0</v>
      </c>
      <c r="H183" s="52">
        <f t="shared" ref="H183" si="278">ROUND(H182*$Q$2,0)</f>
        <v>0</v>
      </c>
      <c r="I183" s="52">
        <f t="shared" ref="I183" si="279">ROUND(I182*$Q$2,0)</f>
        <v>0</v>
      </c>
      <c r="J183" s="158">
        <f>SUM(E183:I183)</f>
        <v>0</v>
      </c>
      <c r="M183" s="215"/>
      <c r="N183" s="56"/>
      <c r="O183" s="56"/>
      <c r="P183" s="56"/>
      <c r="Q183" s="211">
        <f>IF('Cumulative Budget Request '!L182='Split budget (A)'!$L$1,'Cumulative Budget Request '!Q182,0)</f>
        <v>1.03</v>
      </c>
      <c r="R183" s="212">
        <f>IF('Cumulative Budget Request '!L182='Split budget (A)'!$L$1,'Cumulative Budget Request '!R182,0)</f>
        <v>0</v>
      </c>
      <c r="S183" s="61">
        <f>IF('Cumulative Budget Request '!L182='Split budget (A)'!$L$1,'Cumulative Budget Request '!S182,0)</f>
        <v>12</v>
      </c>
      <c r="T183" s="16"/>
      <c r="U183" s="323"/>
      <c r="V183" s="323"/>
      <c r="W183" s="323"/>
      <c r="X183" s="323"/>
      <c r="Y183" s="323"/>
    </row>
    <row r="184" spans="1:25" ht="15" hidden="1">
      <c r="A184" s="449"/>
      <c r="B184" s="486"/>
      <c r="C184" s="480"/>
      <c r="D184" s="59" t="s">
        <v>29</v>
      </c>
      <c r="E184" s="170">
        <f>ROUND(R$5*E181,0)</f>
        <v>0</v>
      </c>
      <c r="F184" s="170">
        <f t="shared" ref="F184" si="280">ROUND(S$5*F181,0)</f>
        <v>0</v>
      </c>
      <c r="G184" s="170">
        <f t="shared" ref="G184" si="281">ROUND(T$5*G181,0)</f>
        <v>0</v>
      </c>
      <c r="H184" s="170">
        <f t="shared" ref="H184" si="282">ROUND(U$5*H181,0)</f>
        <v>0</v>
      </c>
      <c r="I184" s="170">
        <f t="shared" ref="I184" si="283">ROUND(V$5*I181,0)</f>
        <v>0</v>
      </c>
      <c r="J184" s="167">
        <f>SUM(E184:I184)</f>
        <v>0</v>
      </c>
      <c r="M184" s="215"/>
      <c r="N184" s="56"/>
      <c r="O184" s="56"/>
      <c r="P184" s="56"/>
      <c r="Q184" s="211">
        <f>IF('Cumulative Budget Request '!L183='Split budget (A)'!$L$1,'Cumulative Budget Request '!Q183,0)</f>
        <v>1.03</v>
      </c>
      <c r="R184" s="212">
        <f>IF('Cumulative Budget Request '!L183='Split budget (A)'!$L$1,'Cumulative Budget Request '!R183,0)</f>
        <v>0</v>
      </c>
      <c r="S184" s="61">
        <f>IF('Cumulative Budget Request '!L183='Split budget (A)'!$L$1,'Cumulative Budget Request '!S183,0)</f>
        <v>12</v>
      </c>
      <c r="T184" s="16"/>
      <c r="U184" s="324"/>
      <c r="V184" s="324"/>
      <c r="W184" s="324"/>
      <c r="X184" s="324"/>
      <c r="Y184" s="324"/>
    </row>
    <row r="185" spans="1:25" hidden="1">
      <c r="A185" s="449"/>
      <c r="B185" s="486"/>
      <c r="C185" s="480"/>
      <c r="D185" s="62" t="s">
        <v>178</v>
      </c>
      <c r="E185" s="171">
        <f>SUM(E183:E184)</f>
        <v>0</v>
      </c>
      <c r="F185" s="171">
        <f t="shared" ref="F185:I185" si="284">SUM(F183:F184)</f>
        <v>0</v>
      </c>
      <c r="G185" s="171">
        <f t="shared" si="284"/>
        <v>0</v>
      </c>
      <c r="H185" s="171">
        <f t="shared" si="284"/>
        <v>0</v>
      </c>
      <c r="I185" s="171">
        <f t="shared" si="284"/>
        <v>0</v>
      </c>
      <c r="J185" s="172">
        <f>SUM(J183:J184)</f>
        <v>0</v>
      </c>
      <c r="M185" s="215"/>
      <c r="N185" s="56"/>
      <c r="O185" s="56"/>
      <c r="P185" s="56"/>
      <c r="Q185" s="211">
        <f>IF('Cumulative Budget Request '!L184='Split budget (A)'!$L$1,'Cumulative Budget Request '!Q184,0)</f>
        <v>1.03</v>
      </c>
      <c r="R185" s="212">
        <f>IF('Cumulative Budget Request '!L184='Split budget (A)'!$L$1,'Cumulative Budget Request '!R184,0)</f>
        <v>0</v>
      </c>
      <c r="S185" s="61">
        <f>IF('Cumulative Budget Request '!L184='Split budget (A)'!$L$1,'Cumulative Budget Request '!S184,0)</f>
        <v>12</v>
      </c>
      <c r="T185" s="16"/>
      <c r="U185" s="323"/>
      <c r="V185" s="323"/>
      <c r="W185" s="323"/>
      <c r="X185" s="323"/>
      <c r="Y185" s="323"/>
    </row>
    <row r="186" spans="1:25" hidden="1">
      <c r="A186" s="449"/>
      <c r="B186" s="481"/>
      <c r="C186" s="480"/>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5">
        <f>IF('Cumulative Budget Request '!L186='Split budget (A)'!$L$1,'Cumulative Budget Request '!A186,0)</f>
        <v>0</v>
      </c>
      <c r="B187" s="480" t="str">
        <f>IF('Cumulative Budget Request '!L186='Split budget (A)'!$L$1,'Cumulative Budget Request '!B186,0)</f>
        <v>Co-Investigator</v>
      </c>
      <c r="C187" s="481"/>
      <c r="D187" s="33" t="s">
        <v>123</v>
      </c>
      <c r="E187" s="76">
        <f>ROUND($R187*$S187,6)</f>
        <v>0</v>
      </c>
      <c r="F187" s="76">
        <f>ROUND($R188*$S188,6)</f>
        <v>0</v>
      </c>
      <c r="G187" s="76">
        <f>ROUND($R189*$S189,6)</f>
        <v>0</v>
      </c>
      <c r="H187" s="76">
        <f>ROUND($R190*$S190,6)</f>
        <v>0</v>
      </c>
      <c r="I187" s="76">
        <f>ROUND($R191*$S191,6)</f>
        <v>0</v>
      </c>
      <c r="J187" s="46"/>
      <c r="M187" s="133">
        <f>IF('Cumulative Budget Request '!L186='Split budget (A)'!$L$1,'Cumulative Budget Request '!M186,0)</f>
        <v>0</v>
      </c>
      <c r="N187" s="214">
        <f>ROUND(M187/12,2)</f>
        <v>0</v>
      </c>
      <c r="O187" s="214">
        <f>IF('Cumulative Budget Request '!L186='Split budget (A)'!$L$1,'Cumulative Budget Request '!O186,0)</f>
        <v>0</v>
      </c>
      <c r="P187" s="209">
        <f>IF('Cumulative Budget Request '!L186='Split budget (A)'!$L$1,'Cumulative Budget Request '!P186,0)</f>
        <v>0</v>
      </c>
      <c r="Q187" s="211">
        <f>IF('Cumulative Budget Request '!L186='Split budget (A)'!$L$1,'Cumulative Budget Request '!Q186,0)</f>
        <v>1.03</v>
      </c>
      <c r="R187" s="212">
        <f>IF('Cumulative Budget Request '!L186='Split budget (A)'!$L$1,'Cumulative Budget Request '!R186,0)</f>
        <v>0</v>
      </c>
      <c r="S187" s="61">
        <f>IF('Cumulative Budget Request '!L186='Split budget (A)'!$L$1,'Cumulative Budget Request '!S186,0)</f>
        <v>12</v>
      </c>
      <c r="T187" s="2"/>
      <c r="U187" s="323">
        <f>IFERROR((E190+E191)/E189,0)</f>
        <v>0</v>
      </c>
      <c r="V187" s="323">
        <f t="shared" ref="V187:Y187" si="285">IFERROR((F190+F191)/F189,0)</f>
        <v>0</v>
      </c>
      <c r="W187" s="323">
        <f t="shared" si="285"/>
        <v>0</v>
      </c>
      <c r="X187" s="323">
        <f t="shared" si="285"/>
        <v>0</v>
      </c>
      <c r="Y187" s="323">
        <f t="shared" si="285"/>
        <v>0</v>
      </c>
    </row>
    <row r="188" spans="1:25" hidden="1">
      <c r="A188" s="449"/>
      <c r="B188" s="486"/>
      <c r="C188" s="480"/>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(A)'!$L$1,'Cumulative Budget Request '!Q187,0)</f>
        <v>1.03</v>
      </c>
      <c r="R188" s="212">
        <f>IF('Cumulative Budget Request '!L187='Split budget (A)'!$L$1,'Cumulative Budget Request '!R187,0)</f>
        <v>0</v>
      </c>
      <c r="S188" s="61">
        <f>IF('Cumulative Budget Request '!L187='Split budget (A)'!$L$1,'Cumulative Budget Request '!S187,0)</f>
        <v>12</v>
      </c>
      <c r="T188" s="16"/>
      <c r="U188" s="324"/>
      <c r="V188" s="324"/>
      <c r="W188" s="324"/>
      <c r="X188" s="324"/>
      <c r="Y188" s="324"/>
    </row>
    <row r="189" spans="1:25" hidden="1">
      <c r="A189" s="449"/>
      <c r="B189" s="486"/>
      <c r="C189" s="480"/>
      <c r="D189" s="59" t="s">
        <v>30</v>
      </c>
      <c r="E189" s="52">
        <f>ROUND(E188*$Q$2,0)</f>
        <v>0</v>
      </c>
      <c r="F189" s="52">
        <f t="shared" ref="F189" si="286">ROUND(F188*$Q$2,0)</f>
        <v>0</v>
      </c>
      <c r="G189" s="52">
        <f t="shared" ref="G189" si="287">ROUND(G188*$Q$2,0)</f>
        <v>0</v>
      </c>
      <c r="H189" s="52">
        <f t="shared" ref="H189" si="288">ROUND(H188*$Q$2,0)</f>
        <v>0</v>
      </c>
      <c r="I189" s="52">
        <f t="shared" ref="I189" si="289">ROUND(I188*$Q$2,0)</f>
        <v>0</v>
      </c>
      <c r="J189" s="158">
        <f>SUM(E189:I189)</f>
        <v>0</v>
      </c>
      <c r="M189" s="215"/>
      <c r="N189" s="56"/>
      <c r="O189" s="56"/>
      <c r="P189" s="56"/>
      <c r="Q189" s="211">
        <f>IF('Cumulative Budget Request '!L188='Split budget (A)'!$L$1,'Cumulative Budget Request '!Q188,0)</f>
        <v>1.03</v>
      </c>
      <c r="R189" s="212">
        <f>IF('Cumulative Budget Request '!L188='Split budget (A)'!$L$1,'Cumulative Budget Request '!R188,0)</f>
        <v>0</v>
      </c>
      <c r="S189" s="61">
        <f>IF('Cumulative Budget Request '!L188='Split budget (A)'!$L$1,'Cumulative Budget Request '!S188,0)</f>
        <v>12</v>
      </c>
      <c r="T189" s="16"/>
      <c r="U189" s="323"/>
      <c r="V189" s="323"/>
      <c r="W189" s="323"/>
      <c r="X189" s="323"/>
      <c r="Y189" s="323"/>
    </row>
    <row r="190" spans="1:25" ht="15" hidden="1">
      <c r="A190" s="449"/>
      <c r="B190" s="486"/>
      <c r="C190" s="480"/>
      <c r="D190" s="59" t="s">
        <v>29</v>
      </c>
      <c r="E190" s="170">
        <f>ROUND(R$5*E187,0)</f>
        <v>0</v>
      </c>
      <c r="F190" s="170">
        <f t="shared" ref="F190" si="290">ROUND(S$5*F187,0)</f>
        <v>0</v>
      </c>
      <c r="G190" s="170">
        <f t="shared" ref="G190" si="291">ROUND(T$5*G187,0)</f>
        <v>0</v>
      </c>
      <c r="H190" s="170">
        <f t="shared" ref="H190" si="292">ROUND(U$5*H187,0)</f>
        <v>0</v>
      </c>
      <c r="I190" s="170">
        <f t="shared" ref="I190" si="293">ROUND(V$5*I187,0)</f>
        <v>0</v>
      </c>
      <c r="J190" s="167">
        <f>SUM(E190:I190)</f>
        <v>0</v>
      </c>
      <c r="M190" s="215"/>
      <c r="N190" s="56"/>
      <c r="O190" s="56"/>
      <c r="P190" s="56"/>
      <c r="Q190" s="211">
        <f>IF('Cumulative Budget Request '!L189='Split budget (A)'!$L$1,'Cumulative Budget Request '!Q189,0)</f>
        <v>1.03</v>
      </c>
      <c r="R190" s="212">
        <f>IF('Cumulative Budget Request '!L189='Split budget (A)'!$L$1,'Cumulative Budget Request '!R189,0)</f>
        <v>0</v>
      </c>
      <c r="S190" s="61">
        <f>IF('Cumulative Budget Request '!L189='Split budget (A)'!$L$1,'Cumulative Budget Request '!S189,0)</f>
        <v>12</v>
      </c>
      <c r="T190" s="16"/>
      <c r="U190" s="324"/>
      <c r="V190" s="324"/>
      <c r="W190" s="324"/>
      <c r="X190" s="324"/>
      <c r="Y190" s="324"/>
    </row>
    <row r="191" spans="1:25" hidden="1">
      <c r="A191" s="449"/>
      <c r="B191" s="486"/>
      <c r="C191" s="480"/>
      <c r="D191" s="62" t="s">
        <v>178</v>
      </c>
      <c r="E191" s="171">
        <f>SUM(E189:E190)</f>
        <v>0</v>
      </c>
      <c r="F191" s="171">
        <f t="shared" ref="F191:I191" si="294">SUM(F189:F190)</f>
        <v>0</v>
      </c>
      <c r="G191" s="171">
        <f t="shared" si="294"/>
        <v>0</v>
      </c>
      <c r="H191" s="171">
        <f t="shared" si="294"/>
        <v>0</v>
      </c>
      <c r="I191" s="171">
        <f t="shared" si="294"/>
        <v>0</v>
      </c>
      <c r="J191" s="172">
        <f>SUM(J189:J190)</f>
        <v>0</v>
      </c>
      <c r="M191" s="215"/>
      <c r="N191" s="56"/>
      <c r="O191" s="56"/>
      <c r="P191" s="56"/>
      <c r="Q191" s="211">
        <f>IF('Cumulative Budget Request '!L190='Split budget (A)'!$L$1,'Cumulative Budget Request '!Q190,0)</f>
        <v>1.03</v>
      </c>
      <c r="R191" s="212">
        <f>IF('Cumulative Budget Request '!L190='Split budget (A)'!$L$1,'Cumulative Budget Request '!R190,0)</f>
        <v>0</v>
      </c>
      <c r="S191" s="61">
        <f>IF('Cumulative Budget Request '!L190='Split budget (A)'!$L$1,'Cumulative Budget Request '!S190,0)</f>
        <v>12</v>
      </c>
      <c r="T191" s="16"/>
      <c r="U191" s="323"/>
      <c r="V191" s="323"/>
      <c r="W191" s="323"/>
      <c r="X191" s="323"/>
      <c r="Y191" s="323"/>
    </row>
    <row r="192" spans="1:25" hidden="1">
      <c r="A192" s="449"/>
      <c r="B192" s="481"/>
      <c r="C192" s="480"/>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5">
        <f>IF('Cumulative Budget Request '!L192='Split budget (A)'!$L$1,'Cumulative Budget Request '!A192,0)</f>
        <v>0</v>
      </c>
      <c r="B193" s="480" t="str">
        <f>IF('Cumulative Budget Request '!L192='Split budget (A)'!$L$1,'Cumulative Budget Request '!B192,0)</f>
        <v>Co-Investigator</v>
      </c>
      <c r="C193" s="481"/>
      <c r="D193" s="33" t="s">
        <v>123</v>
      </c>
      <c r="E193" s="76">
        <f>ROUND($R193*$S193,6)</f>
        <v>0</v>
      </c>
      <c r="F193" s="76">
        <f>ROUND($R194*$S194,6)</f>
        <v>0</v>
      </c>
      <c r="G193" s="76">
        <f>ROUND($R195*$S195,6)</f>
        <v>0</v>
      </c>
      <c r="H193" s="76">
        <f>ROUND($R196*$S196,6)</f>
        <v>0</v>
      </c>
      <c r="I193" s="76">
        <f>ROUND($R197*$S197,6)</f>
        <v>0</v>
      </c>
      <c r="J193" s="46"/>
      <c r="M193" s="133">
        <f>IF('Cumulative Budget Request '!L192='Split budget (A)'!$L$1,'Cumulative Budget Request '!M192,0)</f>
        <v>0</v>
      </c>
      <c r="N193" s="214">
        <f>ROUND(M193/12,2)</f>
        <v>0</v>
      </c>
      <c r="O193" s="214">
        <f>IF('Cumulative Budget Request '!L192='Split budget (A)'!$L$1,'Cumulative Budget Request '!O192,0)</f>
        <v>0</v>
      </c>
      <c r="P193" s="209">
        <f>IF('Cumulative Budget Request '!L192='Split budget (A)'!$L$1,'Cumulative Budget Request '!P192,0)</f>
        <v>0</v>
      </c>
      <c r="Q193" s="211">
        <f>IF('Cumulative Budget Request '!L192='Split budget (A)'!$L$1,'Cumulative Budget Request '!Q192,0)</f>
        <v>1.03</v>
      </c>
      <c r="R193" s="212">
        <f>IF('Cumulative Budget Request '!L192='Split budget (A)'!$L$1,'Cumulative Budget Request '!R192,0)</f>
        <v>0</v>
      </c>
      <c r="S193" s="61">
        <f>IF('Cumulative Budget Request '!L192='Split budget (A)'!$L$1,'Cumulative Budget Request '!S192,0)</f>
        <v>12</v>
      </c>
      <c r="T193" s="2"/>
      <c r="U193" s="323">
        <f>IFERROR((E196+E197)/E195,0)</f>
        <v>0</v>
      </c>
      <c r="V193" s="323">
        <f t="shared" ref="V193:Y193" si="295">IFERROR((F196+F197)/F195,0)</f>
        <v>0</v>
      </c>
      <c r="W193" s="323">
        <f t="shared" si="295"/>
        <v>0</v>
      </c>
      <c r="X193" s="323">
        <f t="shared" si="295"/>
        <v>0</v>
      </c>
      <c r="Y193" s="323">
        <f t="shared" si="295"/>
        <v>0</v>
      </c>
    </row>
    <row r="194" spans="1:25" hidden="1">
      <c r="A194" s="449"/>
      <c r="B194" s="486"/>
      <c r="C194" s="480"/>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(A)'!$L$1,'Cumulative Budget Request '!Q193,0)</f>
        <v>1.03</v>
      </c>
      <c r="R194" s="212">
        <f>IF('Cumulative Budget Request '!L193='Split budget (A)'!$L$1,'Cumulative Budget Request '!R193,0)</f>
        <v>0</v>
      </c>
      <c r="S194" s="61">
        <f>IF('Cumulative Budget Request '!L193='Split budget (A)'!$L$1,'Cumulative Budget Request '!S193,0)</f>
        <v>12</v>
      </c>
      <c r="T194" s="16"/>
      <c r="U194" s="324"/>
      <c r="V194" s="324"/>
      <c r="W194" s="324"/>
      <c r="X194" s="324"/>
      <c r="Y194" s="324"/>
    </row>
    <row r="195" spans="1:25" hidden="1">
      <c r="A195" s="449"/>
      <c r="B195" s="486"/>
      <c r="C195" s="480"/>
      <c r="D195" s="59" t="s">
        <v>30</v>
      </c>
      <c r="E195" s="52">
        <f>ROUND(E194*$Q$2,0)</f>
        <v>0</v>
      </c>
      <c r="F195" s="52">
        <f t="shared" ref="F195" si="296">ROUND(F194*$Q$2,0)</f>
        <v>0</v>
      </c>
      <c r="G195" s="52">
        <f t="shared" ref="G195" si="297">ROUND(G194*$Q$2,0)</f>
        <v>0</v>
      </c>
      <c r="H195" s="52">
        <f t="shared" ref="H195" si="298">ROUND(H194*$Q$2,0)</f>
        <v>0</v>
      </c>
      <c r="I195" s="52">
        <f t="shared" ref="I195" si="299">ROUND(I194*$Q$2,0)</f>
        <v>0</v>
      </c>
      <c r="J195" s="158">
        <f>SUM(E195:I195)</f>
        <v>0</v>
      </c>
      <c r="M195" s="215"/>
      <c r="N195" s="56"/>
      <c r="O195" s="56"/>
      <c r="P195" s="56"/>
      <c r="Q195" s="211">
        <f>IF('Cumulative Budget Request '!L194='Split budget (A)'!$L$1,'Cumulative Budget Request '!Q194,0)</f>
        <v>1.03</v>
      </c>
      <c r="R195" s="212">
        <f>IF('Cumulative Budget Request '!L194='Split budget (A)'!$L$1,'Cumulative Budget Request '!R194,0)</f>
        <v>0</v>
      </c>
      <c r="S195" s="61">
        <f>IF('Cumulative Budget Request '!L194='Split budget (A)'!$L$1,'Cumulative Budget Request '!S194,0)</f>
        <v>12</v>
      </c>
      <c r="T195" s="16"/>
      <c r="U195" s="323"/>
      <c r="V195" s="323"/>
      <c r="W195" s="323"/>
      <c r="X195" s="323"/>
      <c r="Y195" s="323"/>
    </row>
    <row r="196" spans="1:25" ht="15" hidden="1">
      <c r="A196" s="449"/>
      <c r="B196" s="486"/>
      <c r="C196" s="480"/>
      <c r="D196" s="59" t="s">
        <v>29</v>
      </c>
      <c r="E196" s="170">
        <f>ROUND(R$5*E193,0)</f>
        <v>0</v>
      </c>
      <c r="F196" s="170">
        <f t="shared" ref="F196" si="300">ROUND(S$5*F193,0)</f>
        <v>0</v>
      </c>
      <c r="G196" s="170">
        <f t="shared" ref="G196" si="301">ROUND(T$5*G193,0)</f>
        <v>0</v>
      </c>
      <c r="H196" s="170">
        <f t="shared" ref="H196" si="302">ROUND(U$5*H193,0)</f>
        <v>0</v>
      </c>
      <c r="I196" s="170">
        <f t="shared" ref="I196" si="303">ROUND(V$5*I193,0)</f>
        <v>0</v>
      </c>
      <c r="J196" s="167">
        <f>SUM(E196:I196)</f>
        <v>0</v>
      </c>
      <c r="M196" s="215"/>
      <c r="N196" s="56"/>
      <c r="O196" s="56"/>
      <c r="P196" s="56"/>
      <c r="Q196" s="211">
        <f>IF('Cumulative Budget Request '!L195='Split budget (A)'!$L$1,'Cumulative Budget Request '!Q195,0)</f>
        <v>1.03</v>
      </c>
      <c r="R196" s="212">
        <f>IF('Cumulative Budget Request '!L195='Split budget (A)'!$L$1,'Cumulative Budget Request '!R195,0)</f>
        <v>0</v>
      </c>
      <c r="S196" s="61">
        <f>IF('Cumulative Budget Request '!L195='Split budget (A)'!$L$1,'Cumulative Budget Request '!S195,0)</f>
        <v>12</v>
      </c>
      <c r="T196" s="16"/>
      <c r="U196" s="324"/>
      <c r="V196" s="324"/>
      <c r="W196" s="324"/>
      <c r="X196" s="324"/>
      <c r="Y196" s="324"/>
    </row>
    <row r="197" spans="1:25" hidden="1">
      <c r="A197" s="449"/>
      <c r="B197" s="486"/>
      <c r="C197" s="480"/>
      <c r="D197" s="62" t="s">
        <v>178</v>
      </c>
      <c r="E197" s="171">
        <f>SUM(E195:E196)</f>
        <v>0</v>
      </c>
      <c r="F197" s="171">
        <f t="shared" ref="F197:I197" si="304">SUM(F195:F196)</f>
        <v>0</v>
      </c>
      <c r="G197" s="171">
        <f t="shared" si="304"/>
        <v>0</v>
      </c>
      <c r="H197" s="171">
        <f t="shared" si="304"/>
        <v>0</v>
      </c>
      <c r="I197" s="171">
        <f t="shared" si="304"/>
        <v>0</v>
      </c>
      <c r="J197" s="172">
        <f>SUM(J195:J196)</f>
        <v>0</v>
      </c>
      <c r="M197" s="215"/>
      <c r="N197" s="56"/>
      <c r="O197" s="56"/>
      <c r="P197" s="56"/>
      <c r="Q197" s="211">
        <f>IF('Cumulative Budget Request '!L196='Split budget (A)'!$L$1,'Cumulative Budget Request '!Q196,0)</f>
        <v>1.03</v>
      </c>
      <c r="R197" s="212">
        <f>IF('Cumulative Budget Request '!L196='Split budget (A)'!$L$1,'Cumulative Budget Request '!R196,0)</f>
        <v>0</v>
      </c>
      <c r="S197" s="61">
        <f>IF('Cumulative Budget Request '!L196='Split budget (A)'!$L$1,'Cumulative Budget Request '!S196,0)</f>
        <v>12</v>
      </c>
      <c r="T197" s="16"/>
      <c r="U197" s="323"/>
      <c r="V197" s="323"/>
      <c r="W197" s="323"/>
      <c r="X197" s="323"/>
      <c r="Y197" s="323"/>
    </row>
    <row r="198" spans="1:25" hidden="1">
      <c r="A198" s="449"/>
      <c r="B198" s="481"/>
      <c r="C198" s="480"/>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5">
        <f>IF('Cumulative Budget Request '!L198='Split budget (A)'!$L$1,'Cumulative Budget Request '!A198,0)</f>
        <v>0</v>
      </c>
      <c r="B199" s="480" t="str">
        <f>IF('Cumulative Budget Request '!L198='Split budget (A)'!$L$1,'Cumulative Budget Request '!B198,0)</f>
        <v>Co-Investigator</v>
      </c>
      <c r="C199" s="481"/>
      <c r="D199" s="33" t="s">
        <v>123</v>
      </c>
      <c r="E199" s="76">
        <f>ROUND($R199*$S199,6)</f>
        <v>0</v>
      </c>
      <c r="F199" s="76">
        <f>ROUND($R200*$S200,6)</f>
        <v>0</v>
      </c>
      <c r="G199" s="76">
        <f>ROUND($R201*$S201,6)</f>
        <v>0</v>
      </c>
      <c r="H199" s="76">
        <f>ROUND($R202*$S202,6)</f>
        <v>0</v>
      </c>
      <c r="I199" s="76">
        <f>ROUND($R203*$S203,6)</f>
        <v>0</v>
      </c>
      <c r="J199" s="46"/>
      <c r="M199" s="133">
        <f>IF('Cumulative Budget Request '!L198='Split budget (A)'!$L$1,'Cumulative Budget Request '!M198,0)</f>
        <v>0</v>
      </c>
      <c r="N199" s="214">
        <f>ROUND(M199/12,2)</f>
        <v>0</v>
      </c>
      <c r="O199" s="214">
        <f>IF('Cumulative Budget Request '!L198='Split budget (A)'!$L$1,'Cumulative Budget Request '!O198,0)</f>
        <v>0</v>
      </c>
      <c r="P199" s="209">
        <f>IF('Cumulative Budget Request '!L198='Split budget (A)'!$L$1,'Cumulative Budget Request '!P198,0)</f>
        <v>0</v>
      </c>
      <c r="Q199" s="211">
        <f>IF('Cumulative Budget Request '!L198='Split budget (A)'!$L$1,'Cumulative Budget Request '!Q198,0)</f>
        <v>1.03</v>
      </c>
      <c r="R199" s="212">
        <f>IF('Cumulative Budget Request '!L198='Split budget (A)'!$L$1,'Cumulative Budget Request '!R198,0)</f>
        <v>0</v>
      </c>
      <c r="S199" s="61">
        <f>IF('Cumulative Budget Request '!L198='Split budget (A)'!$L$1,'Cumulative Budget Request '!S198,0)</f>
        <v>12</v>
      </c>
      <c r="T199" s="2"/>
      <c r="U199" s="323">
        <f>IFERROR((E202+E203)/E201,0)</f>
        <v>0</v>
      </c>
      <c r="V199" s="323">
        <f t="shared" ref="V199:Y199" si="305">IFERROR((F202+F203)/F201,0)</f>
        <v>0</v>
      </c>
      <c r="W199" s="323">
        <f t="shared" si="305"/>
        <v>0</v>
      </c>
      <c r="X199" s="323">
        <f t="shared" si="305"/>
        <v>0</v>
      </c>
      <c r="Y199" s="323">
        <f t="shared" si="305"/>
        <v>0</v>
      </c>
    </row>
    <row r="200" spans="1:25" hidden="1">
      <c r="A200" s="449"/>
      <c r="B200" s="486"/>
      <c r="C200" s="480"/>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(A)'!$L$1,'Cumulative Budget Request '!Q199,0)</f>
        <v>1.03</v>
      </c>
      <c r="R200" s="212">
        <f>IF('Cumulative Budget Request '!L199='Split budget (A)'!$L$1,'Cumulative Budget Request '!R199,0)</f>
        <v>0</v>
      </c>
      <c r="S200" s="61">
        <f>IF('Cumulative Budget Request '!L199='Split budget (A)'!$L$1,'Cumulative Budget Request '!S199,0)</f>
        <v>12</v>
      </c>
      <c r="T200" s="16"/>
      <c r="U200" s="324"/>
      <c r="V200" s="324"/>
      <c r="W200" s="324"/>
      <c r="X200" s="324"/>
      <c r="Y200" s="324"/>
    </row>
    <row r="201" spans="1:25" hidden="1">
      <c r="A201" s="449"/>
      <c r="B201" s="486"/>
      <c r="C201" s="480"/>
      <c r="D201" s="59" t="s">
        <v>30</v>
      </c>
      <c r="E201" s="52">
        <f>ROUND(E200*$Q$2,0)</f>
        <v>0</v>
      </c>
      <c r="F201" s="52">
        <f t="shared" ref="F201" si="306">ROUND(F200*$Q$2,0)</f>
        <v>0</v>
      </c>
      <c r="G201" s="52">
        <f t="shared" ref="G201" si="307">ROUND(G200*$Q$2,0)</f>
        <v>0</v>
      </c>
      <c r="H201" s="52">
        <f t="shared" ref="H201" si="308">ROUND(H200*$Q$2,0)</f>
        <v>0</v>
      </c>
      <c r="I201" s="52">
        <f t="shared" ref="I201" si="309">ROUND(I200*$Q$2,0)</f>
        <v>0</v>
      </c>
      <c r="J201" s="158">
        <f>SUM(E201:I201)</f>
        <v>0</v>
      </c>
      <c r="M201" s="215"/>
      <c r="N201" s="56"/>
      <c r="O201" s="56"/>
      <c r="P201" s="56"/>
      <c r="Q201" s="211">
        <f>IF('Cumulative Budget Request '!L200='Split budget (A)'!$L$1,'Cumulative Budget Request '!Q200,0)</f>
        <v>1.03</v>
      </c>
      <c r="R201" s="212">
        <f>IF('Cumulative Budget Request '!L200='Split budget (A)'!$L$1,'Cumulative Budget Request '!R200,0)</f>
        <v>0</v>
      </c>
      <c r="S201" s="61">
        <f>IF('Cumulative Budget Request '!L200='Split budget (A)'!$L$1,'Cumulative Budget Request '!S200,0)</f>
        <v>12</v>
      </c>
      <c r="T201" s="16"/>
      <c r="U201" s="323"/>
      <c r="V201" s="323"/>
      <c r="W201" s="323"/>
      <c r="X201" s="323"/>
      <c r="Y201" s="323"/>
    </row>
    <row r="202" spans="1:25" ht="15" hidden="1">
      <c r="A202" s="449"/>
      <c r="B202" s="486"/>
      <c r="C202" s="480"/>
      <c r="D202" s="59" t="s">
        <v>29</v>
      </c>
      <c r="E202" s="170">
        <f>ROUND(R$5*E199,0)</f>
        <v>0</v>
      </c>
      <c r="F202" s="170">
        <f t="shared" ref="F202" si="310">ROUND(S$5*F199,0)</f>
        <v>0</v>
      </c>
      <c r="G202" s="170">
        <f t="shared" ref="G202" si="311">ROUND(T$5*G199,0)</f>
        <v>0</v>
      </c>
      <c r="H202" s="170">
        <f t="shared" ref="H202" si="312">ROUND(U$5*H199,0)</f>
        <v>0</v>
      </c>
      <c r="I202" s="170">
        <f t="shared" ref="I202" si="313">ROUND(V$5*I199,0)</f>
        <v>0</v>
      </c>
      <c r="J202" s="167">
        <f>SUM(E202:I202)</f>
        <v>0</v>
      </c>
      <c r="M202" s="215"/>
      <c r="N202" s="56"/>
      <c r="O202" s="56"/>
      <c r="P202" s="56"/>
      <c r="Q202" s="211">
        <f>IF('Cumulative Budget Request '!L201='Split budget (A)'!$L$1,'Cumulative Budget Request '!Q201,0)</f>
        <v>1.03</v>
      </c>
      <c r="R202" s="212">
        <f>IF('Cumulative Budget Request '!L201='Split budget (A)'!$L$1,'Cumulative Budget Request '!R201,0)</f>
        <v>0</v>
      </c>
      <c r="S202" s="61">
        <f>IF('Cumulative Budget Request '!L201='Split budget (A)'!$L$1,'Cumulative Budget Request '!S201,0)</f>
        <v>12</v>
      </c>
      <c r="T202" s="16"/>
      <c r="U202" s="324"/>
      <c r="V202" s="324"/>
      <c r="W202" s="324"/>
      <c r="X202" s="324"/>
      <c r="Y202" s="324"/>
    </row>
    <row r="203" spans="1:25" hidden="1">
      <c r="A203" s="449"/>
      <c r="B203" s="486"/>
      <c r="C203" s="480"/>
      <c r="D203" s="62" t="s">
        <v>178</v>
      </c>
      <c r="E203" s="171">
        <f>SUM(E201:E202)</f>
        <v>0</v>
      </c>
      <c r="F203" s="171">
        <f t="shared" ref="F203:I203" si="314">SUM(F201:F202)</f>
        <v>0</v>
      </c>
      <c r="G203" s="171">
        <f t="shared" si="314"/>
        <v>0</v>
      </c>
      <c r="H203" s="171">
        <f t="shared" si="314"/>
        <v>0</v>
      </c>
      <c r="I203" s="171">
        <f t="shared" si="314"/>
        <v>0</v>
      </c>
      <c r="J203" s="172">
        <f>SUM(J201:J202)</f>
        <v>0</v>
      </c>
      <c r="M203" s="215"/>
      <c r="N203" s="56"/>
      <c r="O203" s="56"/>
      <c r="P203" s="56"/>
      <c r="Q203" s="211">
        <f>IF('Cumulative Budget Request '!L202='Split budget (A)'!$L$1,'Cumulative Budget Request '!Q202,0)</f>
        <v>1.03</v>
      </c>
      <c r="R203" s="212">
        <f>IF('Cumulative Budget Request '!L202='Split budget (A)'!$L$1,'Cumulative Budget Request '!R202,0)</f>
        <v>0</v>
      </c>
      <c r="S203" s="61">
        <f>IF('Cumulative Budget Request '!L202='Split budget (A)'!$L$1,'Cumulative Budget Request '!S202,0)</f>
        <v>12</v>
      </c>
      <c r="T203" s="16"/>
      <c r="U203" s="323"/>
      <c r="V203" s="323"/>
      <c r="W203" s="323"/>
      <c r="X203" s="323"/>
      <c r="Y203" s="323"/>
    </row>
    <row r="204" spans="1:25" hidden="1">
      <c r="A204" s="449"/>
      <c r="B204" s="481"/>
      <c r="C204" s="480"/>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5">
        <f>IF('Cumulative Budget Request '!L204='Split budget (A)'!$L$1,'Cumulative Budget Request '!A204,0)</f>
        <v>0</v>
      </c>
      <c r="B205" s="480" t="str">
        <f>IF('Cumulative Budget Request '!L204='Split budget (A)'!$L$1,'Cumulative Budget Request '!B204,0)</f>
        <v>Co-Investigator</v>
      </c>
      <c r="C205" s="481"/>
      <c r="D205" s="33" t="s">
        <v>123</v>
      </c>
      <c r="E205" s="76">
        <f>ROUND($R205*$S205,6)</f>
        <v>0</v>
      </c>
      <c r="F205" s="76">
        <f>ROUND($R206*$S206,6)</f>
        <v>0</v>
      </c>
      <c r="G205" s="76">
        <f>ROUND($R207*$S207,6)</f>
        <v>0</v>
      </c>
      <c r="H205" s="76">
        <f>ROUND($R208*$S208,6)</f>
        <v>0</v>
      </c>
      <c r="I205" s="76">
        <f>ROUND($R209*$S209,6)</f>
        <v>0</v>
      </c>
      <c r="J205" s="46"/>
      <c r="M205" s="133">
        <f>IF('Cumulative Budget Request '!L204='Split budget (A)'!$L$1,'Cumulative Budget Request '!M204,0)</f>
        <v>0</v>
      </c>
      <c r="N205" s="214">
        <f>ROUND(M205/12,2)</f>
        <v>0</v>
      </c>
      <c r="O205" s="214">
        <f>IF('Cumulative Budget Request '!L204='Split budget (A)'!$L$1,'Cumulative Budget Request '!O204,0)</f>
        <v>0</v>
      </c>
      <c r="P205" s="209">
        <f>IF('Cumulative Budget Request '!L204='Split budget (A)'!$L$1,'Cumulative Budget Request '!P204,0)</f>
        <v>0</v>
      </c>
      <c r="Q205" s="211">
        <f>IF('Cumulative Budget Request '!L204='Split budget (A)'!$L$1,'Cumulative Budget Request '!Q204,0)</f>
        <v>1.03</v>
      </c>
      <c r="R205" s="212">
        <f>IF('Cumulative Budget Request '!L204='Split budget (A)'!$L$1,'Cumulative Budget Request '!R204,0)</f>
        <v>0</v>
      </c>
      <c r="S205" s="61">
        <f>IF('Cumulative Budget Request '!L204='Split budget (A)'!$L$1,'Cumulative Budget Request '!S204,0)</f>
        <v>12</v>
      </c>
      <c r="T205" s="2"/>
      <c r="U205" s="323">
        <f>IFERROR((E208+E209)/E207,0)</f>
        <v>0</v>
      </c>
      <c r="V205" s="323">
        <f t="shared" ref="V205:Y205" si="315">IFERROR((F208+F209)/F207,0)</f>
        <v>0</v>
      </c>
      <c r="W205" s="323">
        <f t="shared" si="315"/>
        <v>0</v>
      </c>
      <c r="X205" s="323">
        <f t="shared" si="315"/>
        <v>0</v>
      </c>
      <c r="Y205" s="323">
        <f t="shared" si="315"/>
        <v>0</v>
      </c>
    </row>
    <row r="206" spans="1:25" hidden="1">
      <c r="A206" s="449"/>
      <c r="B206" s="486"/>
      <c r="C206" s="480"/>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(A)'!$L$1,'Cumulative Budget Request '!Q205,0)</f>
        <v>1.03</v>
      </c>
      <c r="R206" s="212">
        <f>IF('Cumulative Budget Request '!L205='Split budget (A)'!$L$1,'Cumulative Budget Request '!R205,0)</f>
        <v>0</v>
      </c>
      <c r="S206" s="61">
        <f>IF('Cumulative Budget Request '!L205='Split budget (A)'!$L$1,'Cumulative Budget Request '!S205,0)</f>
        <v>12</v>
      </c>
      <c r="T206" s="16"/>
      <c r="U206" s="324"/>
      <c r="V206" s="324"/>
      <c r="W206" s="324"/>
      <c r="X206" s="324"/>
      <c r="Y206" s="324"/>
    </row>
    <row r="207" spans="1:25" hidden="1">
      <c r="A207" s="449"/>
      <c r="B207" s="486"/>
      <c r="C207" s="480"/>
      <c r="D207" s="59" t="s">
        <v>30</v>
      </c>
      <c r="E207" s="52">
        <f>ROUND(E206*$Q$2,0)</f>
        <v>0</v>
      </c>
      <c r="F207" s="52">
        <f t="shared" ref="F207" si="316">ROUND(F206*$Q$2,0)</f>
        <v>0</v>
      </c>
      <c r="G207" s="52">
        <f t="shared" ref="G207" si="317">ROUND(G206*$Q$2,0)</f>
        <v>0</v>
      </c>
      <c r="H207" s="52">
        <f t="shared" ref="H207" si="318">ROUND(H206*$Q$2,0)</f>
        <v>0</v>
      </c>
      <c r="I207" s="52">
        <f t="shared" ref="I207" si="319">ROUND(I206*$Q$2,0)</f>
        <v>0</v>
      </c>
      <c r="J207" s="158">
        <f>SUM(E207:I207)</f>
        <v>0</v>
      </c>
      <c r="M207" s="215"/>
      <c r="N207" s="56"/>
      <c r="O207" s="56"/>
      <c r="P207" s="56"/>
      <c r="Q207" s="211">
        <f>IF('Cumulative Budget Request '!L206='Split budget (A)'!$L$1,'Cumulative Budget Request '!Q206,0)</f>
        <v>1.03</v>
      </c>
      <c r="R207" s="212">
        <f>IF('Cumulative Budget Request '!L206='Split budget (A)'!$L$1,'Cumulative Budget Request '!R206,0)</f>
        <v>0</v>
      </c>
      <c r="S207" s="61">
        <f>IF('Cumulative Budget Request '!L206='Split budget (A)'!$L$1,'Cumulative Budget Request '!S206,0)</f>
        <v>12</v>
      </c>
      <c r="T207" s="16"/>
      <c r="U207" s="323"/>
      <c r="V207" s="323"/>
      <c r="W207" s="323"/>
      <c r="X207" s="323"/>
      <c r="Y207" s="323"/>
    </row>
    <row r="208" spans="1:25" ht="15" hidden="1">
      <c r="A208" s="449"/>
      <c r="B208" s="486"/>
      <c r="C208" s="480"/>
      <c r="D208" s="59" t="s">
        <v>29</v>
      </c>
      <c r="E208" s="170">
        <f>ROUND(R$5*E205,0)</f>
        <v>0</v>
      </c>
      <c r="F208" s="170">
        <f t="shared" ref="F208" si="320">ROUND(S$5*F205,0)</f>
        <v>0</v>
      </c>
      <c r="G208" s="170">
        <f t="shared" ref="G208" si="321">ROUND(T$5*G205,0)</f>
        <v>0</v>
      </c>
      <c r="H208" s="170">
        <f t="shared" ref="H208" si="322">ROUND(U$5*H205,0)</f>
        <v>0</v>
      </c>
      <c r="I208" s="170">
        <f t="shared" ref="I208" si="323">ROUND(V$5*I205,0)</f>
        <v>0</v>
      </c>
      <c r="J208" s="167">
        <f>SUM(E208:I208)</f>
        <v>0</v>
      </c>
      <c r="M208" s="215"/>
      <c r="N208" s="56"/>
      <c r="O208" s="56"/>
      <c r="P208" s="56"/>
      <c r="Q208" s="211">
        <f>IF('Cumulative Budget Request '!L207='Split budget (A)'!$L$1,'Cumulative Budget Request '!Q207,0)</f>
        <v>1.03</v>
      </c>
      <c r="R208" s="212">
        <f>IF('Cumulative Budget Request '!L207='Split budget (A)'!$L$1,'Cumulative Budget Request '!R207,0)</f>
        <v>0</v>
      </c>
      <c r="S208" s="61">
        <f>IF('Cumulative Budget Request '!L207='Split budget (A)'!$L$1,'Cumulative Budget Request '!S207,0)</f>
        <v>12</v>
      </c>
      <c r="T208" s="16"/>
      <c r="U208" s="324"/>
      <c r="V208" s="324"/>
      <c r="W208" s="324"/>
      <c r="X208" s="324"/>
      <c r="Y208" s="324"/>
    </row>
    <row r="209" spans="1:25" hidden="1">
      <c r="A209" s="449"/>
      <c r="B209" s="486"/>
      <c r="C209" s="480"/>
      <c r="D209" s="62" t="s">
        <v>178</v>
      </c>
      <c r="E209" s="171">
        <f>SUM(E207:E208)</f>
        <v>0</v>
      </c>
      <c r="F209" s="171">
        <f t="shared" ref="F209:I209" si="324">SUM(F207:F208)</f>
        <v>0</v>
      </c>
      <c r="G209" s="171">
        <f t="shared" si="324"/>
        <v>0</v>
      </c>
      <c r="H209" s="171">
        <f t="shared" si="324"/>
        <v>0</v>
      </c>
      <c r="I209" s="171">
        <f t="shared" si="324"/>
        <v>0</v>
      </c>
      <c r="J209" s="172">
        <f>SUM(J207:J208)</f>
        <v>0</v>
      </c>
      <c r="M209" s="215"/>
      <c r="N209" s="56"/>
      <c r="O209" s="56"/>
      <c r="P209" s="56"/>
      <c r="Q209" s="211">
        <f>IF('Cumulative Budget Request '!L208='Split budget (A)'!$L$1,'Cumulative Budget Request '!Q208,0)</f>
        <v>1.03</v>
      </c>
      <c r="R209" s="212">
        <f>IF('Cumulative Budget Request '!L208='Split budget (A)'!$L$1,'Cumulative Budget Request '!R208,0)</f>
        <v>0</v>
      </c>
      <c r="S209" s="61">
        <f>IF('Cumulative Budget Request '!L208='Split budget (A)'!$L$1,'Cumulative Budget Request '!S208,0)</f>
        <v>12</v>
      </c>
      <c r="T209" s="16"/>
      <c r="U209" s="323"/>
      <c r="V209" s="323"/>
      <c r="W209" s="323"/>
      <c r="X209" s="323"/>
      <c r="Y209" s="323"/>
    </row>
    <row r="210" spans="1:25" hidden="1">
      <c r="A210" s="449"/>
      <c r="B210" s="481"/>
      <c r="C210" s="480"/>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5">
        <f>IF('Cumulative Budget Request '!L210='Split budget (A)'!$L$1,'Cumulative Budget Request '!A210,0)</f>
        <v>0</v>
      </c>
      <c r="B211" s="480" t="str">
        <f>IF('Cumulative Budget Request '!L210='Split budget (A)'!$L$1,'Cumulative Budget Request '!B210,0)</f>
        <v>Co-Investigator</v>
      </c>
      <c r="C211" s="481"/>
      <c r="D211" s="33" t="s">
        <v>123</v>
      </c>
      <c r="E211" s="76">
        <f>ROUND($R211*$S211,6)</f>
        <v>0</v>
      </c>
      <c r="F211" s="76">
        <f>ROUND($R212*$S212,6)</f>
        <v>0</v>
      </c>
      <c r="G211" s="76">
        <f>ROUND($R213*$S213,6)</f>
        <v>0</v>
      </c>
      <c r="H211" s="76">
        <f>ROUND($R214*$S214,6)</f>
        <v>0</v>
      </c>
      <c r="I211" s="76">
        <f>ROUND($R215*$S215,6)</f>
        <v>0</v>
      </c>
      <c r="J211" s="46"/>
      <c r="M211" s="133">
        <f>IF('Cumulative Budget Request '!L210='Split budget (A)'!$L$1,'Cumulative Budget Request '!M210,0)</f>
        <v>0</v>
      </c>
      <c r="N211" s="214">
        <f>ROUND(M211/12,2)</f>
        <v>0</v>
      </c>
      <c r="O211" s="214">
        <f>IF('Cumulative Budget Request '!L210='Split budget (A)'!$L$1,'Cumulative Budget Request '!O210,0)</f>
        <v>0</v>
      </c>
      <c r="P211" s="209">
        <f>IF('Cumulative Budget Request '!L210='Split budget (A)'!$L$1,'Cumulative Budget Request '!P210,0)</f>
        <v>0</v>
      </c>
      <c r="Q211" s="211">
        <f>IF('Cumulative Budget Request '!L210='Split budget (A)'!$L$1,'Cumulative Budget Request '!Q210,0)</f>
        <v>1.03</v>
      </c>
      <c r="R211" s="212">
        <f>IF('Cumulative Budget Request '!L210='Split budget (A)'!$L$1,'Cumulative Budget Request '!R210,0)</f>
        <v>0</v>
      </c>
      <c r="S211" s="61">
        <f>IF('Cumulative Budget Request '!L210='Split budget (A)'!$L$1,'Cumulative Budget Request '!S210,0)</f>
        <v>12</v>
      </c>
      <c r="T211" s="2"/>
      <c r="U211" s="323">
        <f>IFERROR((E214+E215)/E213,0)</f>
        <v>0</v>
      </c>
      <c r="V211" s="323">
        <f t="shared" ref="V211:Y211" si="325">IFERROR((F214+F215)/F213,0)</f>
        <v>0</v>
      </c>
      <c r="W211" s="323">
        <f t="shared" si="325"/>
        <v>0</v>
      </c>
      <c r="X211" s="323">
        <f t="shared" si="325"/>
        <v>0</v>
      </c>
      <c r="Y211" s="323">
        <f t="shared" si="325"/>
        <v>0</v>
      </c>
    </row>
    <row r="212" spans="1:25" hidden="1">
      <c r="A212" s="449"/>
      <c r="B212" s="486"/>
      <c r="C212" s="480"/>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(A)'!$L$1,'Cumulative Budget Request '!Q211,0)</f>
        <v>1.03</v>
      </c>
      <c r="R212" s="212">
        <f>IF('Cumulative Budget Request '!L211='Split budget (A)'!$L$1,'Cumulative Budget Request '!R211,0)</f>
        <v>0</v>
      </c>
      <c r="S212" s="61">
        <f>IF('Cumulative Budget Request '!L211='Split budget (A)'!$L$1,'Cumulative Budget Request '!S211,0)</f>
        <v>12</v>
      </c>
      <c r="T212" s="16"/>
      <c r="U212" s="324"/>
      <c r="V212" s="324"/>
      <c r="W212" s="324"/>
      <c r="X212" s="324"/>
      <c r="Y212" s="324"/>
    </row>
    <row r="213" spans="1:25" hidden="1">
      <c r="A213" s="449"/>
      <c r="B213" s="486"/>
      <c r="C213" s="480"/>
      <c r="D213" s="59" t="s">
        <v>30</v>
      </c>
      <c r="E213" s="52">
        <f>ROUND(E212*$Q$2,0)</f>
        <v>0</v>
      </c>
      <c r="F213" s="52">
        <f t="shared" ref="F213" si="326">ROUND(F212*$Q$2,0)</f>
        <v>0</v>
      </c>
      <c r="G213" s="52">
        <f t="shared" ref="G213" si="327">ROUND(G212*$Q$2,0)</f>
        <v>0</v>
      </c>
      <c r="H213" s="52">
        <f t="shared" ref="H213" si="328">ROUND(H212*$Q$2,0)</f>
        <v>0</v>
      </c>
      <c r="I213" s="52">
        <f t="shared" ref="I213" si="329">ROUND(I212*$Q$2,0)</f>
        <v>0</v>
      </c>
      <c r="J213" s="158">
        <f>SUM(E213:I213)</f>
        <v>0</v>
      </c>
      <c r="M213" s="215"/>
      <c r="N213" s="56"/>
      <c r="O213" s="56"/>
      <c r="P213" s="56"/>
      <c r="Q213" s="211">
        <f>IF('Cumulative Budget Request '!L212='Split budget (A)'!$L$1,'Cumulative Budget Request '!Q212,0)</f>
        <v>1.03</v>
      </c>
      <c r="R213" s="212">
        <f>IF('Cumulative Budget Request '!L212='Split budget (A)'!$L$1,'Cumulative Budget Request '!R212,0)</f>
        <v>0</v>
      </c>
      <c r="S213" s="61">
        <f>IF('Cumulative Budget Request '!L212='Split budget (A)'!$L$1,'Cumulative Budget Request '!S212,0)</f>
        <v>12</v>
      </c>
      <c r="T213" s="16"/>
      <c r="U213" s="323"/>
      <c r="V213" s="323"/>
      <c r="W213" s="323"/>
      <c r="X213" s="323"/>
      <c r="Y213" s="323"/>
    </row>
    <row r="214" spans="1:25" ht="15" hidden="1">
      <c r="A214" s="449"/>
      <c r="B214" s="486"/>
      <c r="C214" s="480"/>
      <c r="D214" s="59" t="s">
        <v>29</v>
      </c>
      <c r="E214" s="170">
        <f>ROUND(R$5*E211,0)</f>
        <v>0</v>
      </c>
      <c r="F214" s="170">
        <f t="shared" ref="F214" si="330">ROUND(S$5*F211,0)</f>
        <v>0</v>
      </c>
      <c r="G214" s="170">
        <f t="shared" ref="G214" si="331">ROUND(T$5*G211,0)</f>
        <v>0</v>
      </c>
      <c r="H214" s="170">
        <f t="shared" ref="H214" si="332">ROUND(U$5*H211,0)</f>
        <v>0</v>
      </c>
      <c r="I214" s="170">
        <f t="shared" ref="I214" si="333">ROUND(V$5*I211,0)</f>
        <v>0</v>
      </c>
      <c r="J214" s="167">
        <f>SUM(E214:I214)</f>
        <v>0</v>
      </c>
      <c r="M214" s="215"/>
      <c r="N214" s="56"/>
      <c r="O214" s="56"/>
      <c r="P214" s="56"/>
      <c r="Q214" s="211">
        <f>IF('Cumulative Budget Request '!L213='Split budget (A)'!$L$1,'Cumulative Budget Request '!Q213,0)</f>
        <v>1.03</v>
      </c>
      <c r="R214" s="212">
        <f>IF('Cumulative Budget Request '!L213='Split budget (A)'!$L$1,'Cumulative Budget Request '!R213,0)</f>
        <v>0</v>
      </c>
      <c r="S214" s="61">
        <f>IF('Cumulative Budget Request '!L213='Split budget (A)'!$L$1,'Cumulative Budget Request '!S213,0)</f>
        <v>12</v>
      </c>
      <c r="T214" s="16"/>
      <c r="U214" s="324"/>
      <c r="V214" s="324"/>
      <c r="W214" s="324"/>
      <c r="X214" s="324"/>
      <c r="Y214" s="324"/>
    </row>
    <row r="215" spans="1:25" hidden="1">
      <c r="A215" s="449"/>
      <c r="B215" s="486"/>
      <c r="C215" s="480"/>
      <c r="D215" s="62" t="s">
        <v>178</v>
      </c>
      <c r="E215" s="171">
        <f>SUM(E213:E214)</f>
        <v>0</v>
      </c>
      <c r="F215" s="171">
        <f t="shared" ref="F215:I215" si="334">SUM(F213:F214)</f>
        <v>0</v>
      </c>
      <c r="G215" s="171">
        <f t="shared" si="334"/>
        <v>0</v>
      </c>
      <c r="H215" s="171">
        <f t="shared" si="334"/>
        <v>0</v>
      </c>
      <c r="I215" s="171">
        <f t="shared" si="334"/>
        <v>0</v>
      </c>
      <c r="J215" s="172">
        <f>SUM(J213:J214)</f>
        <v>0</v>
      </c>
      <c r="M215" s="215"/>
      <c r="N215" s="56"/>
      <c r="O215" s="56"/>
      <c r="P215" s="56"/>
      <c r="Q215" s="211">
        <f>IF('Cumulative Budget Request '!L214='Split budget (A)'!$L$1,'Cumulative Budget Request '!Q214,0)</f>
        <v>1.03</v>
      </c>
      <c r="R215" s="212">
        <f>IF('Cumulative Budget Request '!L214='Split budget (A)'!$L$1,'Cumulative Budget Request '!R214,0)</f>
        <v>0</v>
      </c>
      <c r="S215" s="61">
        <f>IF('Cumulative Budget Request '!L214='Split budget (A)'!$L$1,'Cumulative Budget Request '!S214,0)</f>
        <v>12</v>
      </c>
      <c r="T215" s="16"/>
      <c r="U215" s="323"/>
      <c r="V215" s="323"/>
      <c r="W215" s="323"/>
      <c r="X215" s="323"/>
      <c r="Y215" s="323"/>
    </row>
    <row r="216" spans="1:25" hidden="1">
      <c r="A216" s="449"/>
      <c r="B216" s="481"/>
      <c r="C216" s="480"/>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5">
        <f>IF('Cumulative Budget Request '!L216='Split budget (A)'!$L$1,'Cumulative Budget Request '!A216,0)</f>
        <v>0</v>
      </c>
      <c r="B217" s="480" t="str">
        <f>IF('Cumulative Budget Request '!L216='Split budget (A)'!$L$1,'Cumulative Budget Request '!B216,0)</f>
        <v>Co-Investigator</v>
      </c>
      <c r="C217" s="481"/>
      <c r="D217" s="33" t="s">
        <v>123</v>
      </c>
      <c r="E217" s="76">
        <f>ROUND($R217*$S217,6)</f>
        <v>0</v>
      </c>
      <c r="F217" s="76">
        <f>ROUND($R218*$S218,6)</f>
        <v>0</v>
      </c>
      <c r="G217" s="76">
        <f>ROUND($R219*$S219,6)</f>
        <v>0</v>
      </c>
      <c r="H217" s="76">
        <f>ROUND($R220*$S220,6)</f>
        <v>0</v>
      </c>
      <c r="I217" s="76">
        <f>ROUND($R221*$S221,6)</f>
        <v>0</v>
      </c>
      <c r="J217" s="46"/>
      <c r="M217" s="133">
        <f>IF('Cumulative Budget Request '!L216='Split budget (A)'!$L$1,'Cumulative Budget Request '!M216,0)</f>
        <v>0</v>
      </c>
      <c r="N217" s="214">
        <f>ROUND(M217/12,2)</f>
        <v>0</v>
      </c>
      <c r="O217" s="214">
        <f>IF('Cumulative Budget Request '!L216='Split budget (A)'!$L$1,'Cumulative Budget Request '!O216,0)</f>
        <v>0</v>
      </c>
      <c r="P217" s="209">
        <f>IF('Cumulative Budget Request '!L216='Split budget (A)'!$L$1,'Cumulative Budget Request '!P216,0)</f>
        <v>0</v>
      </c>
      <c r="Q217" s="211">
        <f>IF('Cumulative Budget Request '!L216='Split budget (A)'!$L$1,'Cumulative Budget Request '!Q216,0)</f>
        <v>1.03</v>
      </c>
      <c r="R217" s="212">
        <f>IF('Cumulative Budget Request '!L216='Split budget (A)'!$L$1,'Cumulative Budget Request '!R216,0)</f>
        <v>0</v>
      </c>
      <c r="S217" s="61">
        <f>IF('Cumulative Budget Request '!L216='Split budget (A)'!$L$1,'Cumulative Budget Request '!S216,0)</f>
        <v>12</v>
      </c>
      <c r="T217" s="2"/>
      <c r="U217" s="323">
        <f>IFERROR((E220+E221)/E219,0)</f>
        <v>0</v>
      </c>
      <c r="V217" s="323">
        <f t="shared" ref="V217:Y217" si="335">IFERROR((F220+F221)/F219,0)</f>
        <v>0</v>
      </c>
      <c r="W217" s="323">
        <f t="shared" si="335"/>
        <v>0</v>
      </c>
      <c r="X217" s="323">
        <f t="shared" si="335"/>
        <v>0</v>
      </c>
      <c r="Y217" s="323">
        <f t="shared" si="335"/>
        <v>0</v>
      </c>
    </row>
    <row r="218" spans="1:25" hidden="1">
      <c r="A218" s="449"/>
      <c r="B218" s="486"/>
      <c r="C218" s="480"/>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(A)'!$L$1,'Cumulative Budget Request '!Q217,0)</f>
        <v>1.03</v>
      </c>
      <c r="R218" s="212">
        <f>IF('Cumulative Budget Request '!L217='Split budget (A)'!$L$1,'Cumulative Budget Request '!R217,0)</f>
        <v>0</v>
      </c>
      <c r="S218" s="61">
        <f>IF('Cumulative Budget Request '!L217='Split budget (A)'!$L$1,'Cumulative Budget Request '!S217,0)</f>
        <v>12</v>
      </c>
      <c r="T218" s="16"/>
      <c r="U218" s="324"/>
      <c r="V218" s="324"/>
      <c r="W218" s="324"/>
      <c r="X218" s="324"/>
      <c r="Y218" s="324"/>
    </row>
    <row r="219" spans="1:25" hidden="1">
      <c r="A219" s="449"/>
      <c r="B219" s="486"/>
      <c r="C219" s="480"/>
      <c r="D219" s="59" t="s">
        <v>30</v>
      </c>
      <c r="E219" s="52">
        <f>ROUND(E218*$Q$2,0)</f>
        <v>0</v>
      </c>
      <c r="F219" s="52">
        <f t="shared" ref="F219" si="336">ROUND(F218*$Q$2,0)</f>
        <v>0</v>
      </c>
      <c r="G219" s="52">
        <f t="shared" ref="G219" si="337">ROUND(G218*$Q$2,0)</f>
        <v>0</v>
      </c>
      <c r="H219" s="52">
        <f t="shared" ref="H219" si="338">ROUND(H218*$Q$2,0)</f>
        <v>0</v>
      </c>
      <c r="I219" s="52">
        <f t="shared" ref="I219" si="339">ROUND(I218*$Q$2,0)</f>
        <v>0</v>
      </c>
      <c r="J219" s="158">
        <f>SUM(E219:I219)</f>
        <v>0</v>
      </c>
      <c r="M219" s="215"/>
      <c r="N219" s="56"/>
      <c r="O219" s="56"/>
      <c r="P219" s="56"/>
      <c r="Q219" s="211">
        <f>IF('Cumulative Budget Request '!L218='Split budget (A)'!$L$1,'Cumulative Budget Request '!Q218,0)</f>
        <v>1.03</v>
      </c>
      <c r="R219" s="212">
        <f>IF('Cumulative Budget Request '!L218='Split budget (A)'!$L$1,'Cumulative Budget Request '!R218,0)</f>
        <v>0</v>
      </c>
      <c r="S219" s="61">
        <f>IF('Cumulative Budget Request '!L218='Split budget (A)'!$L$1,'Cumulative Budget Request '!S218,0)</f>
        <v>12</v>
      </c>
      <c r="T219" s="16"/>
      <c r="U219" s="323"/>
      <c r="V219" s="323"/>
      <c r="W219" s="323"/>
      <c r="X219" s="323"/>
      <c r="Y219" s="323"/>
    </row>
    <row r="220" spans="1:25" ht="15" hidden="1">
      <c r="A220" s="449"/>
      <c r="B220" s="486"/>
      <c r="C220" s="480"/>
      <c r="D220" s="59" t="s">
        <v>29</v>
      </c>
      <c r="E220" s="170">
        <f>ROUND(R$5*E217,0)</f>
        <v>0</v>
      </c>
      <c r="F220" s="170">
        <f t="shared" ref="F220" si="340">ROUND(S$5*F217,0)</f>
        <v>0</v>
      </c>
      <c r="G220" s="170">
        <f t="shared" ref="G220" si="341">ROUND(T$5*G217,0)</f>
        <v>0</v>
      </c>
      <c r="H220" s="170">
        <f t="shared" ref="H220" si="342">ROUND(U$5*H217,0)</f>
        <v>0</v>
      </c>
      <c r="I220" s="170">
        <f t="shared" ref="I220" si="343">ROUND(V$5*I217,0)</f>
        <v>0</v>
      </c>
      <c r="J220" s="167">
        <f>SUM(E220:I220)</f>
        <v>0</v>
      </c>
      <c r="M220" s="215"/>
      <c r="N220" s="56"/>
      <c r="O220" s="56"/>
      <c r="P220" s="56"/>
      <c r="Q220" s="211">
        <f>IF('Cumulative Budget Request '!L219='Split budget (A)'!$L$1,'Cumulative Budget Request '!Q219,0)</f>
        <v>1.03</v>
      </c>
      <c r="R220" s="212">
        <f>IF('Cumulative Budget Request '!L219='Split budget (A)'!$L$1,'Cumulative Budget Request '!R219,0)</f>
        <v>0</v>
      </c>
      <c r="S220" s="61">
        <f>IF('Cumulative Budget Request '!L219='Split budget (A)'!$L$1,'Cumulative Budget Request '!S219,0)</f>
        <v>12</v>
      </c>
      <c r="T220" s="16"/>
      <c r="U220" s="324"/>
      <c r="V220" s="324"/>
      <c r="W220" s="324"/>
      <c r="X220" s="324"/>
      <c r="Y220" s="324"/>
    </row>
    <row r="221" spans="1:25" hidden="1">
      <c r="A221" s="449"/>
      <c r="B221" s="486"/>
      <c r="C221" s="480"/>
      <c r="D221" s="62" t="s">
        <v>178</v>
      </c>
      <c r="E221" s="171">
        <f>SUM(E219:E220)</f>
        <v>0</v>
      </c>
      <c r="F221" s="171">
        <f t="shared" ref="F221:I221" si="344">SUM(F219:F220)</f>
        <v>0</v>
      </c>
      <c r="G221" s="171">
        <f t="shared" si="344"/>
        <v>0</v>
      </c>
      <c r="H221" s="171">
        <f t="shared" si="344"/>
        <v>0</v>
      </c>
      <c r="I221" s="171">
        <f t="shared" si="344"/>
        <v>0</v>
      </c>
      <c r="J221" s="172">
        <f>SUM(J219:J220)</f>
        <v>0</v>
      </c>
      <c r="M221" s="215"/>
      <c r="N221" s="56"/>
      <c r="O221" s="56"/>
      <c r="P221" s="56"/>
      <c r="Q221" s="211">
        <f>IF('Cumulative Budget Request '!L220='Split budget (A)'!$L$1,'Cumulative Budget Request '!Q220,0)</f>
        <v>1.03</v>
      </c>
      <c r="R221" s="212">
        <f>IF('Cumulative Budget Request '!L220='Split budget (A)'!$L$1,'Cumulative Budget Request '!R220,0)</f>
        <v>0</v>
      </c>
      <c r="S221" s="61">
        <f>IF('Cumulative Budget Request '!L220='Split budget (A)'!$L$1,'Cumulative Budget Request '!S220,0)</f>
        <v>12</v>
      </c>
      <c r="T221" s="16"/>
      <c r="U221" s="323"/>
      <c r="V221" s="323"/>
      <c r="W221" s="323"/>
      <c r="X221" s="323"/>
      <c r="Y221" s="323"/>
    </row>
    <row r="222" spans="1:25" hidden="1">
      <c r="A222" s="449"/>
      <c r="B222" s="481"/>
      <c r="C222" s="480"/>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5">
        <f>IF('Cumulative Budget Request '!L222='Split budget (A)'!$L$1,'Cumulative Budget Request '!A222,0)</f>
        <v>0</v>
      </c>
      <c r="B223" s="480" t="str">
        <f>IF('Cumulative Budget Request '!L222='Split budget (A)'!$L$1,'Cumulative Budget Request '!B222,0)</f>
        <v>Co-Investigator</v>
      </c>
      <c r="C223" s="481"/>
      <c r="D223" s="33" t="s">
        <v>123</v>
      </c>
      <c r="E223" s="76">
        <f>ROUND($R223*$S223,6)</f>
        <v>0</v>
      </c>
      <c r="F223" s="76">
        <f>ROUND($R224*$S224,6)</f>
        <v>0</v>
      </c>
      <c r="G223" s="76">
        <f>ROUND($R225*$S225,6)</f>
        <v>0</v>
      </c>
      <c r="H223" s="76">
        <f>ROUND($R226*$S226,6)</f>
        <v>0</v>
      </c>
      <c r="I223" s="76">
        <f>ROUND($R227*$S227,6)</f>
        <v>0</v>
      </c>
      <c r="J223" s="46"/>
      <c r="M223" s="133">
        <f>IF('Cumulative Budget Request '!L222='Split budget (A)'!$L$1,'Cumulative Budget Request '!M222,0)</f>
        <v>0</v>
      </c>
      <c r="N223" s="214">
        <f>ROUND(M223/12,2)</f>
        <v>0</v>
      </c>
      <c r="O223" s="214">
        <f>IF('Cumulative Budget Request '!L222='Split budget (A)'!$L$1,'Cumulative Budget Request '!O222,0)</f>
        <v>0</v>
      </c>
      <c r="P223" s="209">
        <f>IF('Cumulative Budget Request '!L222='Split budget (A)'!$L$1,'Cumulative Budget Request '!P222,0)</f>
        <v>0</v>
      </c>
      <c r="Q223" s="211">
        <f>IF('Cumulative Budget Request '!L222='Split budget (A)'!$L$1,'Cumulative Budget Request '!Q222,0)</f>
        <v>1.03</v>
      </c>
      <c r="R223" s="212">
        <f>IF('Cumulative Budget Request '!L222='Split budget (A)'!$L$1,'Cumulative Budget Request '!R222,0)</f>
        <v>0</v>
      </c>
      <c r="S223" s="61">
        <f>IF('Cumulative Budget Request '!L222='Split budget (A)'!$L$1,'Cumulative Budget Request '!S222,0)</f>
        <v>12</v>
      </c>
      <c r="T223" s="2"/>
      <c r="U223" s="323">
        <f>IFERROR((E226+E227)/E225,0)</f>
        <v>0</v>
      </c>
      <c r="V223" s="323">
        <f t="shared" ref="V223:Y223" si="345">IFERROR((F226+F227)/F225,0)</f>
        <v>0</v>
      </c>
      <c r="W223" s="323">
        <f t="shared" si="345"/>
        <v>0</v>
      </c>
      <c r="X223" s="323">
        <f t="shared" si="345"/>
        <v>0</v>
      </c>
      <c r="Y223" s="323">
        <f t="shared" si="345"/>
        <v>0</v>
      </c>
    </row>
    <row r="224" spans="1:25" hidden="1">
      <c r="A224" s="449"/>
      <c r="B224" s="486"/>
      <c r="C224" s="480"/>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(A)'!$L$1,'Cumulative Budget Request '!Q223,0)</f>
        <v>1.03</v>
      </c>
      <c r="R224" s="212">
        <f>IF('Cumulative Budget Request '!L223='Split budget (A)'!$L$1,'Cumulative Budget Request '!R223,0)</f>
        <v>0</v>
      </c>
      <c r="S224" s="61">
        <f>IF('Cumulative Budget Request '!L223='Split budget (A)'!$L$1,'Cumulative Budget Request '!S223,0)</f>
        <v>12</v>
      </c>
      <c r="T224" s="16"/>
      <c r="U224" s="324"/>
      <c r="V224" s="324"/>
      <c r="W224" s="324"/>
      <c r="X224" s="324"/>
      <c r="Y224" s="324"/>
    </row>
    <row r="225" spans="1:25" hidden="1">
      <c r="A225" s="449"/>
      <c r="B225" s="486"/>
      <c r="C225" s="480"/>
      <c r="D225" s="59" t="s">
        <v>30</v>
      </c>
      <c r="E225" s="52">
        <f>ROUND(E224*$Q$2,0)</f>
        <v>0</v>
      </c>
      <c r="F225" s="52">
        <f t="shared" ref="F225" si="346">ROUND(F224*$Q$2,0)</f>
        <v>0</v>
      </c>
      <c r="G225" s="52">
        <f t="shared" ref="G225" si="347">ROUND(G224*$Q$2,0)</f>
        <v>0</v>
      </c>
      <c r="H225" s="52">
        <f t="shared" ref="H225" si="348">ROUND(H224*$Q$2,0)</f>
        <v>0</v>
      </c>
      <c r="I225" s="52">
        <f t="shared" ref="I225" si="349">ROUND(I224*$Q$2,0)</f>
        <v>0</v>
      </c>
      <c r="J225" s="158">
        <f>SUM(E225:I225)</f>
        <v>0</v>
      </c>
      <c r="M225" s="215"/>
      <c r="N225" s="56"/>
      <c r="O225" s="56"/>
      <c r="P225" s="56"/>
      <c r="Q225" s="211">
        <f>IF('Cumulative Budget Request '!L224='Split budget (A)'!$L$1,'Cumulative Budget Request '!Q224,0)</f>
        <v>1.03</v>
      </c>
      <c r="R225" s="212">
        <f>IF('Cumulative Budget Request '!L224='Split budget (A)'!$L$1,'Cumulative Budget Request '!R224,0)</f>
        <v>0</v>
      </c>
      <c r="S225" s="61">
        <f>IF('Cumulative Budget Request '!L224='Split budget (A)'!$L$1,'Cumulative Budget Request '!S224,0)</f>
        <v>12</v>
      </c>
      <c r="T225" s="16"/>
      <c r="U225" s="323"/>
      <c r="V225" s="323"/>
      <c r="W225" s="323"/>
      <c r="X225" s="323"/>
      <c r="Y225" s="323"/>
    </row>
    <row r="226" spans="1:25" ht="15" hidden="1">
      <c r="A226" s="449"/>
      <c r="B226" s="486"/>
      <c r="C226" s="480"/>
      <c r="D226" s="59" t="s">
        <v>29</v>
      </c>
      <c r="E226" s="170">
        <f>ROUND(R$5*E223,0)</f>
        <v>0</v>
      </c>
      <c r="F226" s="170">
        <f t="shared" ref="F226" si="350">ROUND(S$5*F223,0)</f>
        <v>0</v>
      </c>
      <c r="G226" s="170">
        <f t="shared" ref="G226" si="351">ROUND(T$5*G223,0)</f>
        <v>0</v>
      </c>
      <c r="H226" s="170">
        <f t="shared" ref="H226" si="352">ROUND(U$5*H223,0)</f>
        <v>0</v>
      </c>
      <c r="I226" s="170">
        <f t="shared" ref="I226" si="353">ROUND(V$5*I223,0)</f>
        <v>0</v>
      </c>
      <c r="J226" s="167">
        <f>SUM(E226:I226)</f>
        <v>0</v>
      </c>
      <c r="M226" s="215"/>
      <c r="N226" s="56"/>
      <c r="O226" s="56"/>
      <c r="P226" s="56"/>
      <c r="Q226" s="211">
        <f>IF('Cumulative Budget Request '!L225='Split budget (A)'!$L$1,'Cumulative Budget Request '!Q225,0)</f>
        <v>1.03</v>
      </c>
      <c r="R226" s="212">
        <f>IF('Cumulative Budget Request '!L225='Split budget (A)'!$L$1,'Cumulative Budget Request '!R225,0)</f>
        <v>0</v>
      </c>
      <c r="S226" s="61">
        <f>IF('Cumulative Budget Request '!L225='Split budget (A)'!$L$1,'Cumulative Budget Request '!S225,0)</f>
        <v>12</v>
      </c>
      <c r="T226" s="16"/>
      <c r="U226" s="324"/>
      <c r="V226" s="324"/>
      <c r="W226" s="324"/>
      <c r="X226" s="324"/>
      <c r="Y226" s="324"/>
    </row>
    <row r="227" spans="1:25" hidden="1">
      <c r="A227" s="449"/>
      <c r="B227" s="486"/>
      <c r="C227" s="480"/>
      <c r="D227" s="62" t="s">
        <v>178</v>
      </c>
      <c r="E227" s="171">
        <f>SUM(E225:E226)</f>
        <v>0</v>
      </c>
      <c r="F227" s="171">
        <f t="shared" ref="F227:I227" si="354">SUM(F225:F226)</f>
        <v>0</v>
      </c>
      <c r="G227" s="171">
        <f t="shared" si="354"/>
        <v>0</v>
      </c>
      <c r="H227" s="171">
        <f t="shared" si="354"/>
        <v>0</v>
      </c>
      <c r="I227" s="171">
        <f t="shared" si="354"/>
        <v>0</v>
      </c>
      <c r="J227" s="172">
        <f>SUM(J225:J226)</f>
        <v>0</v>
      </c>
      <c r="M227" s="215"/>
      <c r="N227" s="56"/>
      <c r="O227" s="56"/>
      <c r="P227" s="56"/>
      <c r="Q227" s="211">
        <f>IF('Cumulative Budget Request '!L226='Split budget (A)'!$L$1,'Cumulative Budget Request '!Q226,0)</f>
        <v>1.03</v>
      </c>
      <c r="R227" s="212">
        <f>IF('Cumulative Budget Request '!L226='Split budget (A)'!$L$1,'Cumulative Budget Request '!R226,0)</f>
        <v>0</v>
      </c>
      <c r="S227" s="61">
        <f>IF('Cumulative Budget Request '!L226='Split budget (A)'!$L$1,'Cumulative Budget Request '!S226,0)</f>
        <v>12</v>
      </c>
      <c r="T227" s="16"/>
      <c r="U227" s="323"/>
      <c r="V227" s="323"/>
      <c r="W227" s="323"/>
      <c r="X227" s="323"/>
      <c r="Y227" s="323"/>
    </row>
    <row r="228" spans="1:25" hidden="1">
      <c r="A228" s="449"/>
      <c r="B228" s="481"/>
      <c r="C228" s="480"/>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5">
        <f>IF('Cumulative Budget Request '!L228='Split budget (A)'!$L$1,'Cumulative Budget Request '!A228,0)</f>
        <v>0</v>
      </c>
      <c r="B229" s="480" t="str">
        <f>IF('Cumulative Budget Request '!L228='Split budget (A)'!$L$1,'Cumulative Budget Request '!B228,0)</f>
        <v>Co-Investigator</v>
      </c>
      <c r="C229" s="481"/>
      <c r="D229" s="33" t="s">
        <v>123</v>
      </c>
      <c r="E229" s="76">
        <f>ROUND($R229*$S229,6)</f>
        <v>0</v>
      </c>
      <c r="F229" s="76">
        <f>ROUND($R230*$S230,6)</f>
        <v>0</v>
      </c>
      <c r="G229" s="76">
        <f>ROUND($R231*$S231,6)</f>
        <v>0</v>
      </c>
      <c r="H229" s="76">
        <f>ROUND($R232*$S232,6)</f>
        <v>0</v>
      </c>
      <c r="I229" s="76">
        <f>ROUND($R233*$S233,6)</f>
        <v>0</v>
      </c>
      <c r="J229" s="46"/>
      <c r="M229" s="133">
        <f>IF('Cumulative Budget Request '!L228='Split budget (A)'!$L$1,'Cumulative Budget Request '!M228,0)</f>
        <v>0</v>
      </c>
      <c r="N229" s="214">
        <f>ROUND(M229/12,2)</f>
        <v>0</v>
      </c>
      <c r="O229" s="214">
        <f>IF('Cumulative Budget Request '!L228='Split budget (A)'!$L$1,'Cumulative Budget Request '!O228,0)</f>
        <v>0</v>
      </c>
      <c r="P229" s="209">
        <f>IF('Cumulative Budget Request '!L228='Split budget (A)'!$L$1,'Cumulative Budget Request '!P228,0)</f>
        <v>0</v>
      </c>
      <c r="Q229" s="211">
        <f>IF('Cumulative Budget Request '!L228='Split budget (A)'!$L$1,'Cumulative Budget Request '!Q228,0)</f>
        <v>1.03</v>
      </c>
      <c r="R229" s="212">
        <f>IF('Cumulative Budget Request '!L228='Split budget (A)'!$L$1,'Cumulative Budget Request '!R228,0)</f>
        <v>0</v>
      </c>
      <c r="S229" s="61">
        <f>IF('Cumulative Budget Request '!L228='Split budget (A)'!$L$1,'Cumulative Budget Request '!S228,0)</f>
        <v>12</v>
      </c>
      <c r="T229" s="2"/>
      <c r="U229" s="323">
        <f>IFERROR((E232+E233)/E231,0)</f>
        <v>0</v>
      </c>
      <c r="V229" s="323">
        <f t="shared" ref="V229:Y229" si="355">IFERROR((F232+F233)/F231,0)</f>
        <v>0</v>
      </c>
      <c r="W229" s="323">
        <f t="shared" si="355"/>
        <v>0</v>
      </c>
      <c r="X229" s="323">
        <f t="shared" si="355"/>
        <v>0</v>
      </c>
      <c r="Y229" s="323">
        <f t="shared" si="355"/>
        <v>0</v>
      </c>
    </row>
    <row r="230" spans="1:25" hidden="1">
      <c r="A230" s="449"/>
      <c r="B230" s="486"/>
      <c r="C230" s="480"/>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(A)'!$L$1,'Cumulative Budget Request '!Q229,0)</f>
        <v>1.03</v>
      </c>
      <c r="R230" s="212">
        <f>IF('Cumulative Budget Request '!L229='Split budget (A)'!$L$1,'Cumulative Budget Request '!R229,0)</f>
        <v>0</v>
      </c>
      <c r="S230" s="61">
        <f>IF('Cumulative Budget Request '!L229='Split budget (A)'!$L$1,'Cumulative Budget Request '!S229,0)</f>
        <v>12</v>
      </c>
      <c r="T230" s="16"/>
      <c r="U230" s="324"/>
      <c r="V230" s="324"/>
      <c r="W230" s="324"/>
      <c r="X230" s="324"/>
      <c r="Y230" s="324"/>
    </row>
    <row r="231" spans="1:25" hidden="1">
      <c r="A231" s="449"/>
      <c r="B231" s="486"/>
      <c r="C231" s="480"/>
      <c r="D231" s="59" t="s">
        <v>30</v>
      </c>
      <c r="E231" s="52">
        <f>ROUND(E230*$Q$2,0)</f>
        <v>0</v>
      </c>
      <c r="F231" s="52">
        <f t="shared" ref="F231" si="356">ROUND(F230*$Q$2,0)</f>
        <v>0</v>
      </c>
      <c r="G231" s="52">
        <f t="shared" ref="G231" si="357">ROUND(G230*$Q$2,0)</f>
        <v>0</v>
      </c>
      <c r="H231" s="52">
        <f t="shared" ref="H231" si="358">ROUND(H230*$Q$2,0)</f>
        <v>0</v>
      </c>
      <c r="I231" s="52">
        <f t="shared" ref="I231" si="359">ROUND(I230*$Q$2,0)</f>
        <v>0</v>
      </c>
      <c r="J231" s="158">
        <f>SUM(E231:I231)</f>
        <v>0</v>
      </c>
      <c r="M231" s="215"/>
      <c r="N231" s="56"/>
      <c r="O231" s="56"/>
      <c r="P231" s="56"/>
      <c r="Q231" s="211">
        <f>IF('Cumulative Budget Request '!L230='Split budget (A)'!$L$1,'Cumulative Budget Request '!Q230,0)</f>
        <v>1.03</v>
      </c>
      <c r="R231" s="212">
        <f>IF('Cumulative Budget Request '!L230='Split budget (A)'!$L$1,'Cumulative Budget Request '!R230,0)</f>
        <v>0</v>
      </c>
      <c r="S231" s="61">
        <f>IF('Cumulative Budget Request '!L230='Split budget (A)'!$L$1,'Cumulative Budget Request '!S230,0)</f>
        <v>12</v>
      </c>
      <c r="T231" s="16"/>
      <c r="U231" s="323"/>
      <c r="V231" s="323"/>
      <c r="W231" s="323"/>
      <c r="X231" s="323"/>
      <c r="Y231" s="323"/>
    </row>
    <row r="232" spans="1:25" ht="15" hidden="1">
      <c r="A232" s="449"/>
      <c r="B232" s="486"/>
      <c r="C232" s="480"/>
      <c r="D232" s="59" t="s">
        <v>29</v>
      </c>
      <c r="E232" s="170">
        <f>ROUND(R$5*E229,0)</f>
        <v>0</v>
      </c>
      <c r="F232" s="170">
        <f t="shared" ref="F232" si="360">ROUND(S$5*F229,0)</f>
        <v>0</v>
      </c>
      <c r="G232" s="170">
        <f t="shared" ref="G232" si="361">ROUND(T$5*G229,0)</f>
        <v>0</v>
      </c>
      <c r="H232" s="170">
        <f t="shared" ref="H232" si="362">ROUND(U$5*H229,0)</f>
        <v>0</v>
      </c>
      <c r="I232" s="170">
        <f t="shared" ref="I232" si="363">ROUND(V$5*I229,0)</f>
        <v>0</v>
      </c>
      <c r="J232" s="167">
        <f>SUM(E232:I232)</f>
        <v>0</v>
      </c>
      <c r="M232" s="215"/>
      <c r="N232" s="56"/>
      <c r="O232" s="56"/>
      <c r="P232" s="56"/>
      <c r="Q232" s="211">
        <f>IF('Cumulative Budget Request '!L231='Split budget (A)'!$L$1,'Cumulative Budget Request '!Q231,0)</f>
        <v>1.03</v>
      </c>
      <c r="R232" s="212">
        <f>IF('Cumulative Budget Request '!L231='Split budget (A)'!$L$1,'Cumulative Budget Request '!R231,0)</f>
        <v>0</v>
      </c>
      <c r="S232" s="61">
        <f>IF('Cumulative Budget Request '!L231='Split budget (A)'!$L$1,'Cumulative Budget Request '!S231,0)</f>
        <v>12</v>
      </c>
      <c r="T232" s="16"/>
      <c r="U232" s="324"/>
      <c r="V232" s="324"/>
      <c r="W232" s="324"/>
      <c r="X232" s="324"/>
      <c r="Y232" s="324"/>
    </row>
    <row r="233" spans="1:25" hidden="1">
      <c r="A233" s="449"/>
      <c r="B233" s="486"/>
      <c r="C233" s="480"/>
      <c r="D233" s="62" t="s">
        <v>178</v>
      </c>
      <c r="E233" s="171">
        <f>SUM(E231:E232)</f>
        <v>0</v>
      </c>
      <c r="F233" s="171">
        <f t="shared" ref="F233:I233" si="364">SUM(F231:F232)</f>
        <v>0</v>
      </c>
      <c r="G233" s="171">
        <f t="shared" si="364"/>
        <v>0</v>
      </c>
      <c r="H233" s="171">
        <f t="shared" si="364"/>
        <v>0</v>
      </c>
      <c r="I233" s="171">
        <f t="shared" si="364"/>
        <v>0</v>
      </c>
      <c r="J233" s="172">
        <f>SUM(J231:J232)</f>
        <v>0</v>
      </c>
      <c r="M233" s="215"/>
      <c r="N233" s="56"/>
      <c r="O233" s="56"/>
      <c r="P233" s="56"/>
      <c r="Q233" s="211">
        <f>IF('Cumulative Budget Request '!L232='Split budget (A)'!$L$1,'Cumulative Budget Request '!Q232,0)</f>
        <v>1.03</v>
      </c>
      <c r="R233" s="212">
        <f>IF('Cumulative Budget Request '!L232='Split budget (A)'!$L$1,'Cumulative Budget Request '!R232,0)</f>
        <v>0</v>
      </c>
      <c r="S233" s="61">
        <f>IF('Cumulative Budget Request '!L232='Split budget (A)'!$L$1,'Cumulative Budget Request '!S232,0)</f>
        <v>12</v>
      </c>
      <c r="T233" s="16"/>
      <c r="U233" s="323"/>
      <c r="V233" s="323"/>
      <c r="W233" s="323"/>
      <c r="X233" s="323"/>
      <c r="Y233" s="323"/>
    </row>
    <row r="234" spans="1:25" hidden="1">
      <c r="A234" s="449"/>
      <c r="B234" s="481"/>
      <c r="C234" s="480"/>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5">
        <f>IF('Cumulative Budget Request '!L234='Split budget (A)'!$L$1,'Cumulative Budget Request '!A234,0)</f>
        <v>0</v>
      </c>
      <c r="B235" s="480" t="str">
        <f>IF('Cumulative Budget Request '!L234='Split budget (A)'!$L$1,'Cumulative Budget Request '!B234,0)</f>
        <v>Co-Investigator</v>
      </c>
      <c r="C235" s="481"/>
      <c r="D235" s="33" t="s">
        <v>123</v>
      </c>
      <c r="E235" s="76">
        <f>ROUND($R235*$S235,6)</f>
        <v>0</v>
      </c>
      <c r="F235" s="76">
        <f>ROUND($R236*$S236,6)</f>
        <v>0</v>
      </c>
      <c r="G235" s="76">
        <f>ROUND($R237*$S237,6)</f>
        <v>0</v>
      </c>
      <c r="H235" s="76">
        <f>ROUND($R238*$S238,6)</f>
        <v>0</v>
      </c>
      <c r="I235" s="76">
        <f>ROUND($R239*$S239,6)</f>
        <v>0</v>
      </c>
      <c r="J235" s="46"/>
      <c r="M235" s="133">
        <f>IF('Cumulative Budget Request '!L234='Split budget (A)'!$L$1,'Cumulative Budget Request '!M234,0)</f>
        <v>0</v>
      </c>
      <c r="N235" s="214">
        <f>ROUND(M235/12,2)</f>
        <v>0</v>
      </c>
      <c r="O235" s="214">
        <f>IF('Cumulative Budget Request '!L234='Split budget (A)'!$L$1,'Cumulative Budget Request '!O234,0)</f>
        <v>0</v>
      </c>
      <c r="P235" s="209">
        <f>IF('Cumulative Budget Request '!L234='Split budget (A)'!$L$1,'Cumulative Budget Request '!P234,0)</f>
        <v>0</v>
      </c>
      <c r="Q235" s="211">
        <f>IF('Cumulative Budget Request '!L234='Split budget (A)'!$L$1,'Cumulative Budget Request '!Q234,0)</f>
        <v>1.03</v>
      </c>
      <c r="R235" s="212">
        <f>IF('Cumulative Budget Request '!L234='Split budget (A)'!$L$1,'Cumulative Budget Request '!R234,0)</f>
        <v>0</v>
      </c>
      <c r="S235" s="61">
        <f>IF('Cumulative Budget Request '!L234='Split budget (A)'!$L$1,'Cumulative Budget Request '!S234,0)</f>
        <v>12</v>
      </c>
      <c r="T235" s="2"/>
      <c r="U235" s="323">
        <f>IFERROR((E238+E239)/E237,0)</f>
        <v>0</v>
      </c>
      <c r="V235" s="323">
        <f t="shared" ref="V235:Y235" si="365">IFERROR((F238+F239)/F237,0)</f>
        <v>0</v>
      </c>
      <c r="W235" s="323">
        <f t="shared" si="365"/>
        <v>0</v>
      </c>
      <c r="X235" s="323">
        <f t="shared" si="365"/>
        <v>0</v>
      </c>
      <c r="Y235" s="323">
        <f t="shared" si="365"/>
        <v>0</v>
      </c>
    </row>
    <row r="236" spans="1:25" hidden="1">
      <c r="A236" s="449"/>
      <c r="B236" s="486"/>
      <c r="C236" s="480"/>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(A)'!$L$1,'Cumulative Budget Request '!Q235,0)</f>
        <v>1.03</v>
      </c>
      <c r="R236" s="212">
        <f>IF('Cumulative Budget Request '!L235='Split budget (A)'!$L$1,'Cumulative Budget Request '!R235,0)</f>
        <v>0</v>
      </c>
      <c r="S236" s="61">
        <f>IF('Cumulative Budget Request '!L235='Split budget (A)'!$L$1,'Cumulative Budget Request '!S235,0)</f>
        <v>12</v>
      </c>
      <c r="T236" s="16"/>
      <c r="U236" s="324"/>
      <c r="V236" s="324"/>
      <c r="W236" s="324"/>
      <c r="X236" s="324"/>
      <c r="Y236" s="324"/>
    </row>
    <row r="237" spans="1:25" hidden="1">
      <c r="A237" s="449"/>
      <c r="B237" s="486"/>
      <c r="C237" s="480"/>
      <c r="D237" s="59" t="s">
        <v>30</v>
      </c>
      <c r="E237" s="52">
        <f>ROUND(E236*$Q$2,0)</f>
        <v>0</v>
      </c>
      <c r="F237" s="52">
        <f t="shared" ref="F237" si="366">ROUND(F236*$Q$2,0)</f>
        <v>0</v>
      </c>
      <c r="G237" s="52">
        <f t="shared" ref="G237" si="367">ROUND(G236*$Q$2,0)</f>
        <v>0</v>
      </c>
      <c r="H237" s="52">
        <f t="shared" ref="H237" si="368">ROUND(H236*$Q$2,0)</f>
        <v>0</v>
      </c>
      <c r="I237" s="52">
        <f t="shared" ref="I237" si="369">ROUND(I236*$Q$2,0)</f>
        <v>0</v>
      </c>
      <c r="J237" s="158">
        <f>SUM(E237:I237)</f>
        <v>0</v>
      </c>
      <c r="M237" s="215"/>
      <c r="N237" s="56"/>
      <c r="O237" s="56"/>
      <c r="P237" s="56"/>
      <c r="Q237" s="211">
        <f>IF('Cumulative Budget Request '!L236='Split budget (A)'!$L$1,'Cumulative Budget Request '!Q236,0)</f>
        <v>1.03</v>
      </c>
      <c r="R237" s="212">
        <f>IF('Cumulative Budget Request '!L236='Split budget (A)'!$L$1,'Cumulative Budget Request '!R236,0)</f>
        <v>0</v>
      </c>
      <c r="S237" s="61">
        <f>IF('Cumulative Budget Request '!L236='Split budget (A)'!$L$1,'Cumulative Budget Request '!S236,0)</f>
        <v>12</v>
      </c>
      <c r="T237" s="16"/>
      <c r="U237" s="323"/>
      <c r="V237" s="323"/>
      <c r="W237" s="323"/>
      <c r="X237" s="323"/>
      <c r="Y237" s="323"/>
    </row>
    <row r="238" spans="1:25" ht="15" hidden="1">
      <c r="A238" s="449"/>
      <c r="B238" s="486"/>
      <c r="C238" s="480"/>
      <c r="D238" s="59" t="s">
        <v>29</v>
      </c>
      <c r="E238" s="170">
        <f>ROUND(R$5*E235,0)</f>
        <v>0</v>
      </c>
      <c r="F238" s="170">
        <f t="shared" ref="F238" si="370">ROUND(S$5*F235,0)</f>
        <v>0</v>
      </c>
      <c r="G238" s="170">
        <f t="shared" ref="G238" si="371">ROUND(T$5*G235,0)</f>
        <v>0</v>
      </c>
      <c r="H238" s="170">
        <f t="shared" ref="H238" si="372">ROUND(U$5*H235,0)</f>
        <v>0</v>
      </c>
      <c r="I238" s="170">
        <f t="shared" ref="I238" si="373">ROUND(V$5*I235,0)</f>
        <v>0</v>
      </c>
      <c r="J238" s="167">
        <f>SUM(E238:I238)</f>
        <v>0</v>
      </c>
      <c r="M238" s="215"/>
      <c r="N238" s="56"/>
      <c r="O238" s="56"/>
      <c r="P238" s="56"/>
      <c r="Q238" s="211">
        <f>IF('Cumulative Budget Request '!L237='Split budget (A)'!$L$1,'Cumulative Budget Request '!Q237,0)</f>
        <v>1.03</v>
      </c>
      <c r="R238" s="212">
        <f>IF('Cumulative Budget Request '!L237='Split budget (A)'!$L$1,'Cumulative Budget Request '!R237,0)</f>
        <v>0</v>
      </c>
      <c r="S238" s="61">
        <f>IF('Cumulative Budget Request '!L237='Split budget (A)'!$L$1,'Cumulative Budget Request '!S237,0)</f>
        <v>12</v>
      </c>
      <c r="T238" s="16"/>
      <c r="U238" s="324"/>
      <c r="V238" s="324"/>
      <c r="W238" s="324"/>
      <c r="X238" s="324"/>
      <c r="Y238" s="324"/>
    </row>
    <row r="239" spans="1:25" hidden="1">
      <c r="A239" s="449"/>
      <c r="B239" s="486"/>
      <c r="C239" s="480"/>
      <c r="D239" s="62" t="s">
        <v>178</v>
      </c>
      <c r="E239" s="171">
        <f>SUM(E237:E238)</f>
        <v>0</v>
      </c>
      <c r="F239" s="171">
        <f t="shared" ref="F239:I239" si="374">SUM(F237:F238)</f>
        <v>0</v>
      </c>
      <c r="G239" s="171">
        <f t="shared" si="374"/>
        <v>0</v>
      </c>
      <c r="H239" s="171">
        <f t="shared" si="374"/>
        <v>0</v>
      </c>
      <c r="I239" s="171">
        <f t="shared" si="374"/>
        <v>0</v>
      </c>
      <c r="J239" s="172">
        <f>SUM(J237:J238)</f>
        <v>0</v>
      </c>
      <c r="M239" s="215"/>
      <c r="N239" s="56"/>
      <c r="O239" s="56"/>
      <c r="P239" s="56"/>
      <c r="Q239" s="211">
        <f>IF('Cumulative Budget Request '!L238='Split budget (A)'!$L$1,'Cumulative Budget Request '!Q238,0)</f>
        <v>1.03</v>
      </c>
      <c r="R239" s="212">
        <f>IF('Cumulative Budget Request '!L238='Split budget (A)'!$L$1,'Cumulative Budget Request '!R238,0)</f>
        <v>0</v>
      </c>
      <c r="S239" s="61">
        <f>IF('Cumulative Budget Request '!L238='Split budget (A)'!$L$1,'Cumulative Budget Request '!S238,0)</f>
        <v>12</v>
      </c>
      <c r="T239" s="16"/>
      <c r="U239" s="323"/>
      <c r="V239" s="323"/>
      <c r="W239" s="323"/>
      <c r="X239" s="323"/>
      <c r="Y239" s="323"/>
    </row>
    <row r="240" spans="1:25" hidden="1">
      <c r="A240" s="449"/>
      <c r="B240" s="481"/>
      <c r="C240" s="480"/>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5">
        <f>IF('Cumulative Budget Request '!L240='Split budget (A)'!$L$1,'Cumulative Budget Request '!A240,0)</f>
        <v>0</v>
      </c>
      <c r="B241" s="480" t="str">
        <f>IF('Cumulative Budget Request '!L240='Split budget (A)'!$L$1,'Cumulative Budget Request '!B240,0)</f>
        <v>Co-Investigator</v>
      </c>
      <c r="C241" s="481"/>
      <c r="D241" s="33" t="s">
        <v>123</v>
      </c>
      <c r="E241" s="76">
        <f>ROUND($R241*$S241,6)</f>
        <v>0</v>
      </c>
      <c r="F241" s="76">
        <f>ROUND($R242*$S242,6)</f>
        <v>0</v>
      </c>
      <c r="G241" s="76">
        <f>ROUND($R243*$S243,6)</f>
        <v>0</v>
      </c>
      <c r="H241" s="76">
        <f>ROUND($R244*$S244,6)</f>
        <v>0</v>
      </c>
      <c r="I241" s="76">
        <f>ROUND($R245*$S245,6)</f>
        <v>0</v>
      </c>
      <c r="J241" s="46"/>
      <c r="M241" s="133">
        <f>IF('Cumulative Budget Request '!L240='Split budget (A)'!$L$1,'Cumulative Budget Request '!M240,0)</f>
        <v>0</v>
      </c>
      <c r="N241" s="214">
        <f>ROUND(M241/12,2)</f>
        <v>0</v>
      </c>
      <c r="O241" s="214">
        <f>IF('Cumulative Budget Request '!L240='Split budget (A)'!$L$1,'Cumulative Budget Request '!O240,0)</f>
        <v>0</v>
      </c>
      <c r="P241" s="209">
        <f>IF('Cumulative Budget Request '!L240='Split budget (A)'!$L$1,'Cumulative Budget Request '!P240,0)</f>
        <v>0</v>
      </c>
      <c r="Q241" s="211">
        <f>IF('Cumulative Budget Request '!L240='Split budget (A)'!$L$1,'Cumulative Budget Request '!Q240,0)</f>
        <v>1.03</v>
      </c>
      <c r="R241" s="212">
        <f>IF('Cumulative Budget Request '!L240='Split budget (A)'!$L$1,'Cumulative Budget Request '!R240,0)</f>
        <v>0</v>
      </c>
      <c r="S241" s="61">
        <f>IF('Cumulative Budget Request '!L240='Split budget (A)'!$L$1,'Cumulative Budget Request '!S240,0)</f>
        <v>12</v>
      </c>
      <c r="T241" s="2"/>
      <c r="U241" s="323">
        <f>IFERROR((E244+E245)/E243,0)</f>
        <v>0</v>
      </c>
      <c r="V241" s="323">
        <f t="shared" ref="V241:Y241" si="375">IFERROR((F244+F245)/F243,0)</f>
        <v>0</v>
      </c>
      <c r="W241" s="323">
        <f t="shared" si="375"/>
        <v>0</v>
      </c>
      <c r="X241" s="323">
        <f t="shared" si="375"/>
        <v>0</v>
      </c>
      <c r="Y241" s="323">
        <f t="shared" si="375"/>
        <v>0</v>
      </c>
    </row>
    <row r="242" spans="1:25" hidden="1">
      <c r="A242" s="449"/>
      <c r="B242" s="486"/>
      <c r="C242" s="480"/>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(A)'!$L$1,'Cumulative Budget Request '!Q241,0)</f>
        <v>1.03</v>
      </c>
      <c r="R242" s="212">
        <f>IF('Cumulative Budget Request '!L241='Split budget (A)'!$L$1,'Cumulative Budget Request '!R241,0)</f>
        <v>0</v>
      </c>
      <c r="S242" s="61">
        <f>IF('Cumulative Budget Request '!L241='Split budget (A)'!$L$1,'Cumulative Budget Request '!S241,0)</f>
        <v>12</v>
      </c>
      <c r="T242" s="16"/>
      <c r="U242" s="324"/>
      <c r="V242" s="324"/>
      <c r="W242" s="324"/>
      <c r="X242" s="324"/>
      <c r="Y242" s="324"/>
    </row>
    <row r="243" spans="1:25" hidden="1">
      <c r="A243" s="449"/>
      <c r="B243" s="486"/>
      <c r="C243" s="480"/>
      <c r="D243" s="59" t="s">
        <v>30</v>
      </c>
      <c r="E243" s="52">
        <f>ROUND(E242*$Q$2,0)</f>
        <v>0</v>
      </c>
      <c r="F243" s="52">
        <f t="shared" ref="F243" si="376">ROUND(F242*$Q$2,0)</f>
        <v>0</v>
      </c>
      <c r="G243" s="52">
        <f t="shared" ref="G243" si="377">ROUND(G242*$Q$2,0)</f>
        <v>0</v>
      </c>
      <c r="H243" s="52">
        <f t="shared" ref="H243" si="378">ROUND(H242*$Q$2,0)</f>
        <v>0</v>
      </c>
      <c r="I243" s="52">
        <f t="shared" ref="I243" si="379">ROUND(I242*$Q$2,0)</f>
        <v>0</v>
      </c>
      <c r="J243" s="158">
        <f>SUM(E243:I243)</f>
        <v>0</v>
      </c>
      <c r="M243" s="215"/>
      <c r="N243" s="56"/>
      <c r="O243" s="56"/>
      <c r="P243" s="56"/>
      <c r="Q243" s="211">
        <f>IF('Cumulative Budget Request '!L242='Split budget (A)'!$L$1,'Cumulative Budget Request '!Q242,0)</f>
        <v>1.03</v>
      </c>
      <c r="R243" s="212">
        <f>IF('Cumulative Budget Request '!L242='Split budget (A)'!$L$1,'Cumulative Budget Request '!R242,0)</f>
        <v>0</v>
      </c>
      <c r="S243" s="61">
        <f>IF('Cumulative Budget Request '!L242='Split budget (A)'!$L$1,'Cumulative Budget Request '!S242,0)</f>
        <v>12</v>
      </c>
      <c r="T243" s="16"/>
      <c r="U243" s="323"/>
      <c r="V243" s="323"/>
      <c r="W243" s="323"/>
      <c r="X243" s="323"/>
      <c r="Y243" s="323"/>
    </row>
    <row r="244" spans="1:25" ht="15" hidden="1">
      <c r="A244" s="449"/>
      <c r="B244" s="486"/>
      <c r="C244" s="480"/>
      <c r="D244" s="59" t="s">
        <v>29</v>
      </c>
      <c r="E244" s="170">
        <f>ROUND(R$5*E241,0)</f>
        <v>0</v>
      </c>
      <c r="F244" s="170">
        <f t="shared" ref="F244" si="380">ROUND(S$5*F241,0)</f>
        <v>0</v>
      </c>
      <c r="G244" s="170">
        <f t="shared" ref="G244" si="381">ROUND(T$5*G241,0)</f>
        <v>0</v>
      </c>
      <c r="H244" s="170">
        <f t="shared" ref="H244" si="382">ROUND(U$5*H241,0)</f>
        <v>0</v>
      </c>
      <c r="I244" s="170">
        <f t="shared" ref="I244" si="383">ROUND(V$5*I241,0)</f>
        <v>0</v>
      </c>
      <c r="J244" s="167">
        <f>SUM(E244:I244)</f>
        <v>0</v>
      </c>
      <c r="M244" s="215"/>
      <c r="N244" s="56"/>
      <c r="O244" s="56"/>
      <c r="P244" s="56"/>
      <c r="Q244" s="211">
        <f>IF('Cumulative Budget Request '!L243='Split budget (A)'!$L$1,'Cumulative Budget Request '!Q243,0)</f>
        <v>1.03</v>
      </c>
      <c r="R244" s="212">
        <f>IF('Cumulative Budget Request '!L243='Split budget (A)'!$L$1,'Cumulative Budget Request '!R243,0)</f>
        <v>0</v>
      </c>
      <c r="S244" s="61">
        <f>IF('Cumulative Budget Request '!L243='Split budget (A)'!$L$1,'Cumulative Budget Request '!S243,0)</f>
        <v>12</v>
      </c>
      <c r="T244" s="16"/>
      <c r="U244" s="324"/>
      <c r="V244" s="324"/>
      <c r="W244" s="324"/>
      <c r="X244" s="324"/>
      <c r="Y244" s="324"/>
    </row>
    <row r="245" spans="1:25" hidden="1">
      <c r="A245" s="449"/>
      <c r="B245" s="486"/>
      <c r="C245" s="480"/>
      <c r="D245" s="62" t="s">
        <v>178</v>
      </c>
      <c r="E245" s="171">
        <f>SUM(E243:E244)</f>
        <v>0</v>
      </c>
      <c r="F245" s="171">
        <f t="shared" ref="F245:I245" si="384">SUM(F243:F244)</f>
        <v>0</v>
      </c>
      <c r="G245" s="171">
        <f t="shared" si="384"/>
        <v>0</v>
      </c>
      <c r="H245" s="171">
        <f t="shared" si="384"/>
        <v>0</v>
      </c>
      <c r="I245" s="171">
        <f t="shared" si="384"/>
        <v>0</v>
      </c>
      <c r="J245" s="172">
        <f>SUM(J243:J244)</f>
        <v>0</v>
      </c>
      <c r="M245" s="215"/>
      <c r="N245" s="56"/>
      <c r="O245" s="56"/>
      <c r="P245" s="56"/>
      <c r="Q245" s="211">
        <f>IF('Cumulative Budget Request '!L244='Split budget (A)'!$L$1,'Cumulative Budget Request '!Q244,0)</f>
        <v>1.03</v>
      </c>
      <c r="R245" s="212">
        <f>IF('Cumulative Budget Request '!L244='Split budget (A)'!$L$1,'Cumulative Budget Request '!R244,0)</f>
        <v>0</v>
      </c>
      <c r="S245" s="61">
        <f>IF('Cumulative Budget Request '!L244='Split budget (A)'!$L$1,'Cumulative Budget Request '!S244,0)</f>
        <v>12</v>
      </c>
      <c r="T245" s="16"/>
      <c r="U245" s="323"/>
      <c r="V245" s="323"/>
      <c r="W245" s="323"/>
      <c r="X245" s="323"/>
      <c r="Y245" s="323"/>
    </row>
    <row r="246" spans="1:25" hidden="1">
      <c r="A246" s="449"/>
      <c r="B246" s="481"/>
      <c r="C246" s="480"/>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5">
        <f>IF('Cumulative Budget Request '!L246='Split budget (A)'!$L$1,'Cumulative Budget Request '!A246,0)</f>
        <v>0</v>
      </c>
      <c r="B247" s="480" t="str">
        <f>IF('Cumulative Budget Request '!L246='Split budget (A)'!$L$1,'Cumulative Budget Request '!B246,0)</f>
        <v>Co-Investigator</v>
      </c>
      <c r="C247" s="481"/>
      <c r="D247" s="33" t="s">
        <v>123</v>
      </c>
      <c r="E247" s="76">
        <f>ROUND($R247*$S247,6)</f>
        <v>0</v>
      </c>
      <c r="F247" s="76">
        <f>ROUND($R248*$S248,6)</f>
        <v>0</v>
      </c>
      <c r="G247" s="76">
        <f>ROUND($R249*$S249,6)</f>
        <v>0</v>
      </c>
      <c r="H247" s="76">
        <f>ROUND($R250*$S250,6)</f>
        <v>0</v>
      </c>
      <c r="I247" s="76">
        <f>ROUND($R251*$S251,6)</f>
        <v>0</v>
      </c>
      <c r="J247" s="46"/>
      <c r="M247" s="133">
        <f>IF('Cumulative Budget Request '!L246='Split budget (A)'!$L$1,'Cumulative Budget Request '!M246,0)</f>
        <v>0</v>
      </c>
      <c r="N247" s="214">
        <f>ROUND(M247/12,2)</f>
        <v>0</v>
      </c>
      <c r="O247" s="214">
        <f>IF('Cumulative Budget Request '!L246='Split budget (A)'!$L$1,'Cumulative Budget Request '!O246,0)</f>
        <v>0</v>
      </c>
      <c r="P247" s="209">
        <f>IF('Cumulative Budget Request '!L246='Split budget (A)'!$L$1,'Cumulative Budget Request '!P246,0)</f>
        <v>0</v>
      </c>
      <c r="Q247" s="211">
        <f>IF('Cumulative Budget Request '!L246='Split budget (A)'!$L$1,'Cumulative Budget Request '!Q246,0)</f>
        <v>1.03</v>
      </c>
      <c r="R247" s="212">
        <f>IF('Cumulative Budget Request '!L246='Split budget (A)'!$L$1,'Cumulative Budget Request '!R246,0)</f>
        <v>0</v>
      </c>
      <c r="S247" s="61">
        <f>IF('Cumulative Budget Request '!L246='Split budget (A)'!$L$1,'Cumulative Budget Request '!S246,0)</f>
        <v>12</v>
      </c>
      <c r="T247" s="2"/>
      <c r="U247" s="323">
        <f>IFERROR((E250+E251)/E249,0)</f>
        <v>0</v>
      </c>
      <c r="V247" s="323">
        <f t="shared" ref="V247:Y247" si="385">IFERROR((F250+F251)/F249,0)</f>
        <v>0</v>
      </c>
      <c r="W247" s="323">
        <f t="shared" si="385"/>
        <v>0</v>
      </c>
      <c r="X247" s="323">
        <f t="shared" si="385"/>
        <v>0</v>
      </c>
      <c r="Y247" s="323">
        <f t="shared" si="385"/>
        <v>0</v>
      </c>
    </row>
    <row r="248" spans="1:25" hidden="1">
      <c r="A248" s="449"/>
      <c r="B248" s="486"/>
      <c r="C248" s="480"/>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(A)'!$L$1,'Cumulative Budget Request '!Q247,0)</f>
        <v>1.03</v>
      </c>
      <c r="R248" s="212">
        <f>IF('Cumulative Budget Request '!L247='Split budget (A)'!$L$1,'Cumulative Budget Request '!R247,0)</f>
        <v>0</v>
      </c>
      <c r="S248" s="61">
        <f>IF('Cumulative Budget Request '!L247='Split budget (A)'!$L$1,'Cumulative Budget Request '!S247,0)</f>
        <v>12</v>
      </c>
      <c r="T248" s="16"/>
      <c r="U248" s="324"/>
      <c r="V248" s="324"/>
      <c r="W248" s="324"/>
      <c r="X248" s="324"/>
      <c r="Y248" s="324"/>
    </row>
    <row r="249" spans="1:25" hidden="1">
      <c r="A249" s="449"/>
      <c r="B249" s="486"/>
      <c r="C249" s="480"/>
      <c r="D249" s="59" t="s">
        <v>30</v>
      </c>
      <c r="E249" s="52">
        <f>ROUND(E248*$Q$2,0)</f>
        <v>0</v>
      </c>
      <c r="F249" s="52">
        <f t="shared" ref="F249" si="386">ROUND(F248*$Q$2,0)</f>
        <v>0</v>
      </c>
      <c r="G249" s="52">
        <f t="shared" ref="G249" si="387">ROUND(G248*$Q$2,0)</f>
        <v>0</v>
      </c>
      <c r="H249" s="52">
        <f t="shared" ref="H249" si="388">ROUND(H248*$Q$2,0)</f>
        <v>0</v>
      </c>
      <c r="I249" s="52">
        <f t="shared" ref="I249" si="389">ROUND(I248*$Q$2,0)</f>
        <v>0</v>
      </c>
      <c r="J249" s="158">
        <f>SUM(E249:I249)</f>
        <v>0</v>
      </c>
      <c r="M249" s="215"/>
      <c r="N249" s="56"/>
      <c r="O249" s="56"/>
      <c r="P249" s="56"/>
      <c r="Q249" s="211">
        <f>IF('Cumulative Budget Request '!L248='Split budget (A)'!$L$1,'Cumulative Budget Request '!Q248,0)</f>
        <v>1.03</v>
      </c>
      <c r="R249" s="212">
        <f>IF('Cumulative Budget Request '!L248='Split budget (A)'!$L$1,'Cumulative Budget Request '!R248,0)</f>
        <v>0</v>
      </c>
      <c r="S249" s="61">
        <f>IF('Cumulative Budget Request '!L248='Split budget (A)'!$L$1,'Cumulative Budget Request '!S248,0)</f>
        <v>12</v>
      </c>
      <c r="T249" s="16"/>
      <c r="U249" s="323"/>
      <c r="V249" s="323"/>
      <c r="W249" s="323"/>
      <c r="X249" s="323"/>
      <c r="Y249" s="323"/>
    </row>
    <row r="250" spans="1:25" ht="15" hidden="1">
      <c r="A250" s="449"/>
      <c r="B250" s="486"/>
      <c r="C250" s="480"/>
      <c r="D250" s="59" t="s">
        <v>29</v>
      </c>
      <c r="E250" s="170">
        <f>ROUND(R$5*E247,0)</f>
        <v>0</v>
      </c>
      <c r="F250" s="170">
        <f t="shared" ref="F250" si="390">ROUND(S$5*F247,0)</f>
        <v>0</v>
      </c>
      <c r="G250" s="170">
        <f t="shared" ref="G250" si="391">ROUND(T$5*G247,0)</f>
        <v>0</v>
      </c>
      <c r="H250" s="170">
        <f t="shared" ref="H250" si="392">ROUND(U$5*H247,0)</f>
        <v>0</v>
      </c>
      <c r="I250" s="170">
        <f t="shared" ref="I250" si="393">ROUND(V$5*I247,0)</f>
        <v>0</v>
      </c>
      <c r="J250" s="167">
        <f>SUM(E250:I250)</f>
        <v>0</v>
      </c>
      <c r="M250" s="215"/>
      <c r="N250" s="56"/>
      <c r="O250" s="56"/>
      <c r="P250" s="56"/>
      <c r="Q250" s="211">
        <f>IF('Cumulative Budget Request '!L249='Split budget (A)'!$L$1,'Cumulative Budget Request '!Q249,0)</f>
        <v>1.03</v>
      </c>
      <c r="R250" s="212">
        <f>IF('Cumulative Budget Request '!L249='Split budget (A)'!$L$1,'Cumulative Budget Request '!R249,0)</f>
        <v>0</v>
      </c>
      <c r="S250" s="61">
        <f>IF('Cumulative Budget Request '!L249='Split budget (A)'!$L$1,'Cumulative Budget Request '!S249,0)</f>
        <v>12</v>
      </c>
      <c r="T250" s="16"/>
      <c r="U250" s="324"/>
      <c r="V250" s="324"/>
      <c r="W250" s="324"/>
      <c r="X250" s="324"/>
      <c r="Y250" s="324"/>
    </row>
    <row r="251" spans="1:25" hidden="1">
      <c r="A251" s="449"/>
      <c r="B251" s="486"/>
      <c r="C251" s="480"/>
      <c r="D251" s="62" t="s">
        <v>178</v>
      </c>
      <c r="E251" s="171">
        <f>SUM(E249:E250)</f>
        <v>0</v>
      </c>
      <c r="F251" s="171">
        <f t="shared" ref="F251:I251" si="394">SUM(F249:F250)</f>
        <v>0</v>
      </c>
      <c r="G251" s="171">
        <f t="shared" si="394"/>
        <v>0</v>
      </c>
      <c r="H251" s="171">
        <f t="shared" si="394"/>
        <v>0</v>
      </c>
      <c r="I251" s="171">
        <f t="shared" si="394"/>
        <v>0</v>
      </c>
      <c r="J251" s="172">
        <f>SUM(J249:J250)</f>
        <v>0</v>
      </c>
      <c r="M251" s="215"/>
      <c r="N251" s="56"/>
      <c r="O251" s="56"/>
      <c r="P251" s="56"/>
      <c r="Q251" s="211">
        <f>IF('Cumulative Budget Request '!L250='Split budget (A)'!$L$1,'Cumulative Budget Request '!Q250,0)</f>
        <v>1.03</v>
      </c>
      <c r="R251" s="212">
        <f>IF('Cumulative Budget Request '!L250='Split budget (A)'!$L$1,'Cumulative Budget Request '!R250,0)</f>
        <v>0</v>
      </c>
      <c r="S251" s="61">
        <f>IF('Cumulative Budget Request '!L250='Split budget (A)'!$L$1,'Cumulative Budget Request '!S250,0)</f>
        <v>12</v>
      </c>
      <c r="T251" s="16"/>
      <c r="U251" s="323"/>
      <c r="V251" s="323"/>
      <c r="W251" s="323"/>
      <c r="X251" s="323"/>
      <c r="Y251" s="323"/>
    </row>
    <row r="252" spans="1:25" hidden="1">
      <c r="A252" s="449"/>
      <c r="B252" s="481"/>
      <c r="C252" s="480"/>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5">
        <f>IF('Cumulative Budget Request '!L252='Split budget (A)'!$L$1,'Cumulative Budget Request '!A252,0)</f>
        <v>0</v>
      </c>
      <c r="B253" s="480" t="str">
        <f>IF('Cumulative Budget Request '!L252='Split budget (A)'!$L$1,'Cumulative Budget Request '!B252,0)</f>
        <v>Co-Investigator</v>
      </c>
      <c r="C253" s="481"/>
      <c r="D253" s="33" t="s">
        <v>123</v>
      </c>
      <c r="E253" s="76">
        <f>ROUND($R253*$S253,6)</f>
        <v>0</v>
      </c>
      <c r="F253" s="76">
        <f>ROUND($R254*$S254,6)</f>
        <v>0</v>
      </c>
      <c r="G253" s="76">
        <f>ROUND($R255*$S255,6)</f>
        <v>0</v>
      </c>
      <c r="H253" s="76">
        <f>ROUND($R256*$S256,6)</f>
        <v>0</v>
      </c>
      <c r="I253" s="76">
        <f>ROUND($R257*$S257,6)</f>
        <v>0</v>
      </c>
      <c r="J253" s="46"/>
      <c r="M253" s="133">
        <f>IF('Cumulative Budget Request '!L252='Split budget (A)'!$L$1,'Cumulative Budget Request '!M252,0)</f>
        <v>0</v>
      </c>
      <c r="N253" s="214">
        <f>ROUND(M253/12,2)</f>
        <v>0</v>
      </c>
      <c r="O253" s="214">
        <f>IF('Cumulative Budget Request '!L252='Split budget (A)'!$L$1,'Cumulative Budget Request '!O252,0)</f>
        <v>0</v>
      </c>
      <c r="P253" s="209">
        <f>IF('Cumulative Budget Request '!L252='Split budget (A)'!$L$1,'Cumulative Budget Request '!P252,0)</f>
        <v>0</v>
      </c>
      <c r="Q253" s="211">
        <f>IF('Cumulative Budget Request '!L252='Split budget (A)'!$L$1,'Cumulative Budget Request '!Q252,0)</f>
        <v>1.03</v>
      </c>
      <c r="R253" s="212">
        <f>IF('Cumulative Budget Request '!L252='Split budget (A)'!$L$1,'Cumulative Budget Request '!R252,0)</f>
        <v>0</v>
      </c>
      <c r="S253" s="61">
        <f>IF('Cumulative Budget Request '!L252='Split budget (A)'!$L$1,'Cumulative Budget Request '!S252,0)</f>
        <v>12</v>
      </c>
      <c r="T253" s="2"/>
      <c r="U253" s="323">
        <f>IFERROR((E256+E257)/E255,0)</f>
        <v>0</v>
      </c>
      <c r="V253" s="323">
        <f t="shared" ref="V253:Y253" si="395">IFERROR((F256+F257)/F255,0)</f>
        <v>0</v>
      </c>
      <c r="W253" s="323">
        <f t="shared" si="395"/>
        <v>0</v>
      </c>
      <c r="X253" s="323">
        <f t="shared" si="395"/>
        <v>0</v>
      </c>
      <c r="Y253" s="323">
        <f t="shared" si="395"/>
        <v>0</v>
      </c>
    </row>
    <row r="254" spans="1:25" hidden="1">
      <c r="A254" s="449"/>
      <c r="B254" s="486"/>
      <c r="C254" s="480"/>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(A)'!$L$1,'Cumulative Budget Request '!Q253,0)</f>
        <v>1.03</v>
      </c>
      <c r="R254" s="212">
        <f>IF('Cumulative Budget Request '!L253='Split budget (A)'!$L$1,'Cumulative Budget Request '!R253,0)</f>
        <v>0</v>
      </c>
      <c r="S254" s="61">
        <f>IF('Cumulative Budget Request '!L253='Split budget (A)'!$L$1,'Cumulative Budget Request '!S253,0)</f>
        <v>12</v>
      </c>
      <c r="T254" s="16"/>
      <c r="U254" s="324"/>
      <c r="V254" s="324"/>
      <c r="W254" s="324"/>
      <c r="X254" s="324"/>
      <c r="Y254" s="324"/>
    </row>
    <row r="255" spans="1:25" hidden="1">
      <c r="A255" s="449"/>
      <c r="B255" s="486"/>
      <c r="C255" s="480"/>
      <c r="D255" s="59" t="s">
        <v>30</v>
      </c>
      <c r="E255" s="52">
        <f>ROUND(E254*$Q$2,0)</f>
        <v>0</v>
      </c>
      <c r="F255" s="52">
        <f t="shared" ref="F255" si="396">ROUND(F254*$Q$2,0)</f>
        <v>0</v>
      </c>
      <c r="G255" s="52">
        <f t="shared" ref="G255" si="397">ROUND(G254*$Q$2,0)</f>
        <v>0</v>
      </c>
      <c r="H255" s="52">
        <f t="shared" ref="H255" si="398">ROUND(H254*$Q$2,0)</f>
        <v>0</v>
      </c>
      <c r="I255" s="52">
        <f t="shared" ref="I255" si="399">ROUND(I254*$Q$2,0)</f>
        <v>0</v>
      </c>
      <c r="J255" s="158">
        <f>SUM(E255:I255)</f>
        <v>0</v>
      </c>
      <c r="M255" s="215"/>
      <c r="N255" s="56"/>
      <c r="O255" s="56"/>
      <c r="P255" s="56"/>
      <c r="Q255" s="211">
        <f>IF('Cumulative Budget Request '!L254='Split budget (A)'!$L$1,'Cumulative Budget Request '!Q254,0)</f>
        <v>1.03</v>
      </c>
      <c r="R255" s="212">
        <f>IF('Cumulative Budget Request '!L254='Split budget (A)'!$L$1,'Cumulative Budget Request '!R254,0)</f>
        <v>0</v>
      </c>
      <c r="S255" s="61">
        <f>IF('Cumulative Budget Request '!L254='Split budget (A)'!$L$1,'Cumulative Budget Request '!S254,0)</f>
        <v>12</v>
      </c>
      <c r="T255" s="16"/>
      <c r="U255" s="323"/>
      <c r="V255" s="323"/>
      <c r="W255" s="323"/>
      <c r="X255" s="323"/>
      <c r="Y255" s="323"/>
    </row>
    <row r="256" spans="1:25" ht="15" hidden="1">
      <c r="A256" s="449"/>
      <c r="B256" s="486"/>
      <c r="C256" s="480"/>
      <c r="D256" s="59" t="s">
        <v>29</v>
      </c>
      <c r="E256" s="170">
        <f>ROUND(R$5*E253,0)</f>
        <v>0</v>
      </c>
      <c r="F256" s="170">
        <f t="shared" ref="F256" si="400">ROUND(S$5*F253,0)</f>
        <v>0</v>
      </c>
      <c r="G256" s="170">
        <f t="shared" ref="G256" si="401">ROUND(T$5*G253,0)</f>
        <v>0</v>
      </c>
      <c r="H256" s="170">
        <f t="shared" ref="H256" si="402">ROUND(U$5*H253,0)</f>
        <v>0</v>
      </c>
      <c r="I256" s="170">
        <f t="shared" ref="I256" si="403">ROUND(V$5*I253,0)</f>
        <v>0</v>
      </c>
      <c r="J256" s="167">
        <f>SUM(E256:I256)</f>
        <v>0</v>
      </c>
      <c r="M256" s="215"/>
      <c r="N256" s="56"/>
      <c r="O256" s="56"/>
      <c r="P256" s="56"/>
      <c r="Q256" s="211">
        <f>IF('Cumulative Budget Request '!L255='Split budget (A)'!$L$1,'Cumulative Budget Request '!Q255,0)</f>
        <v>1.03</v>
      </c>
      <c r="R256" s="212">
        <f>IF('Cumulative Budget Request '!L255='Split budget (A)'!$L$1,'Cumulative Budget Request '!R255,0)</f>
        <v>0</v>
      </c>
      <c r="S256" s="61">
        <f>IF('Cumulative Budget Request '!L255='Split budget (A)'!$L$1,'Cumulative Budget Request '!S255,0)</f>
        <v>12</v>
      </c>
      <c r="T256" s="16"/>
      <c r="U256" s="324"/>
      <c r="V256" s="324"/>
      <c r="W256" s="324"/>
      <c r="X256" s="324"/>
      <c r="Y256" s="324"/>
    </row>
    <row r="257" spans="1:25" hidden="1">
      <c r="A257" s="449"/>
      <c r="B257" s="486"/>
      <c r="C257" s="480"/>
      <c r="D257" s="62" t="s">
        <v>178</v>
      </c>
      <c r="E257" s="171">
        <f>SUM(E255:E256)</f>
        <v>0</v>
      </c>
      <c r="F257" s="171">
        <f t="shared" ref="F257:I257" si="404">SUM(F255:F256)</f>
        <v>0</v>
      </c>
      <c r="G257" s="171">
        <f t="shared" si="404"/>
        <v>0</v>
      </c>
      <c r="H257" s="171">
        <f t="shared" si="404"/>
        <v>0</v>
      </c>
      <c r="I257" s="171">
        <f t="shared" si="404"/>
        <v>0</v>
      </c>
      <c r="J257" s="172">
        <f>SUM(J255:J256)</f>
        <v>0</v>
      </c>
      <c r="M257" s="215"/>
      <c r="N257" s="56"/>
      <c r="O257" s="56"/>
      <c r="P257" s="56"/>
      <c r="Q257" s="211">
        <f>IF('Cumulative Budget Request '!L256='Split budget (A)'!$L$1,'Cumulative Budget Request '!Q256,0)</f>
        <v>1.03</v>
      </c>
      <c r="R257" s="212">
        <f>IF('Cumulative Budget Request '!L256='Split budget (A)'!$L$1,'Cumulative Budget Request '!R256,0)</f>
        <v>0</v>
      </c>
      <c r="S257" s="61">
        <f>IF('Cumulative Budget Request '!L256='Split budget (A)'!$L$1,'Cumulative Budget Request '!S256,0)</f>
        <v>12</v>
      </c>
      <c r="T257" s="16"/>
      <c r="U257" s="323"/>
      <c r="V257" s="323"/>
      <c r="W257" s="323"/>
      <c r="X257" s="323"/>
      <c r="Y257" s="323"/>
    </row>
    <row r="258" spans="1:25" hidden="1">
      <c r="A258" s="449"/>
      <c r="B258" s="481"/>
      <c r="C258" s="480"/>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5">
        <f>IF('Cumulative Budget Request '!L258='Split budget (A)'!$L$1,'Cumulative Budget Request '!A258,0)</f>
        <v>0</v>
      </c>
      <c r="B259" s="480" t="str">
        <f>IF('Cumulative Budget Request '!L258='Split budget (A)'!$L$1,'Cumulative Budget Request '!B258,0)</f>
        <v>Co-Investigator</v>
      </c>
      <c r="C259" s="481"/>
      <c r="D259" s="33" t="s">
        <v>123</v>
      </c>
      <c r="E259" s="76">
        <f>ROUND($R259*$S259,6)</f>
        <v>0</v>
      </c>
      <c r="F259" s="76">
        <f>ROUND($R260*$S260,6)</f>
        <v>0</v>
      </c>
      <c r="G259" s="76">
        <f>ROUND($R261*$S261,6)</f>
        <v>0</v>
      </c>
      <c r="H259" s="76">
        <f>ROUND($R262*$S262,6)</f>
        <v>0</v>
      </c>
      <c r="I259" s="76">
        <f>ROUND($R263*$S263,6)</f>
        <v>0</v>
      </c>
      <c r="J259" s="46"/>
      <c r="M259" s="133">
        <f>IF('Cumulative Budget Request '!L258='Split budget (A)'!$L$1,'Cumulative Budget Request '!M258,0)</f>
        <v>0</v>
      </c>
      <c r="N259" s="214">
        <f>ROUND(M259/12,2)</f>
        <v>0</v>
      </c>
      <c r="O259" s="214">
        <f>IF('Cumulative Budget Request '!L258='Split budget (A)'!$L$1,'Cumulative Budget Request '!O258,0)</f>
        <v>0</v>
      </c>
      <c r="P259" s="209">
        <f>IF('Cumulative Budget Request '!L258='Split budget (A)'!$L$1,'Cumulative Budget Request '!P258,0)</f>
        <v>0</v>
      </c>
      <c r="Q259" s="211">
        <f>IF('Cumulative Budget Request '!L258='Split budget (A)'!$L$1,'Cumulative Budget Request '!Q258,0)</f>
        <v>1.03</v>
      </c>
      <c r="R259" s="212">
        <f>IF('Cumulative Budget Request '!L258='Split budget (A)'!$L$1,'Cumulative Budget Request '!R258,0)</f>
        <v>0</v>
      </c>
      <c r="S259" s="61">
        <f>IF('Cumulative Budget Request '!L258='Split budget (A)'!$L$1,'Cumulative Budget Request '!S258,0)</f>
        <v>12</v>
      </c>
      <c r="T259" s="2"/>
      <c r="U259" s="323">
        <f>IFERROR((E262+E263)/E261,0)</f>
        <v>0</v>
      </c>
      <c r="V259" s="323">
        <f t="shared" ref="V259:Y259" si="405">IFERROR((F262+F263)/F261,0)</f>
        <v>0</v>
      </c>
      <c r="W259" s="323">
        <f t="shared" si="405"/>
        <v>0</v>
      </c>
      <c r="X259" s="323">
        <f t="shared" si="405"/>
        <v>0</v>
      </c>
      <c r="Y259" s="323">
        <f t="shared" si="405"/>
        <v>0</v>
      </c>
    </row>
    <row r="260" spans="1:25" hidden="1">
      <c r="A260" s="449"/>
      <c r="B260" s="486"/>
      <c r="C260" s="480"/>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(A)'!$L$1,'Cumulative Budget Request '!Q259,0)</f>
        <v>1.03</v>
      </c>
      <c r="R260" s="212">
        <f>IF('Cumulative Budget Request '!L259='Split budget (A)'!$L$1,'Cumulative Budget Request '!R259,0)</f>
        <v>0</v>
      </c>
      <c r="S260" s="61">
        <f>IF('Cumulative Budget Request '!L259='Split budget (A)'!$L$1,'Cumulative Budget Request '!S259,0)</f>
        <v>12</v>
      </c>
      <c r="T260" s="16"/>
      <c r="U260" s="324"/>
      <c r="V260" s="324"/>
      <c r="W260" s="324"/>
      <c r="X260" s="324"/>
      <c r="Y260" s="324"/>
    </row>
    <row r="261" spans="1:25" hidden="1">
      <c r="A261" s="449"/>
      <c r="B261" s="486"/>
      <c r="C261" s="480"/>
      <c r="D261" s="59" t="s">
        <v>30</v>
      </c>
      <c r="E261" s="52">
        <f>ROUND(E260*$Q$2,0)</f>
        <v>0</v>
      </c>
      <c r="F261" s="52">
        <f t="shared" ref="F261" si="406">ROUND(F260*$Q$2,0)</f>
        <v>0</v>
      </c>
      <c r="G261" s="52">
        <f t="shared" ref="G261" si="407">ROUND(G260*$Q$2,0)</f>
        <v>0</v>
      </c>
      <c r="H261" s="52">
        <f t="shared" ref="H261" si="408">ROUND(H260*$Q$2,0)</f>
        <v>0</v>
      </c>
      <c r="I261" s="52">
        <f t="shared" ref="I261" si="409">ROUND(I260*$Q$2,0)</f>
        <v>0</v>
      </c>
      <c r="J261" s="158">
        <f>SUM(E261:I261)</f>
        <v>0</v>
      </c>
      <c r="M261" s="215"/>
      <c r="N261" s="56"/>
      <c r="O261" s="56"/>
      <c r="P261" s="56"/>
      <c r="Q261" s="211">
        <f>IF('Cumulative Budget Request '!L260='Split budget (A)'!$L$1,'Cumulative Budget Request '!Q260,0)</f>
        <v>1.03</v>
      </c>
      <c r="R261" s="212">
        <f>IF('Cumulative Budget Request '!L260='Split budget (A)'!$L$1,'Cumulative Budget Request '!R260,0)</f>
        <v>0</v>
      </c>
      <c r="S261" s="61">
        <f>IF('Cumulative Budget Request '!L260='Split budget (A)'!$L$1,'Cumulative Budget Request '!S260,0)</f>
        <v>12</v>
      </c>
      <c r="T261" s="16"/>
      <c r="U261" s="323"/>
      <c r="V261" s="323"/>
      <c r="W261" s="323"/>
      <c r="X261" s="323"/>
      <c r="Y261" s="323"/>
    </row>
    <row r="262" spans="1:25" ht="15" hidden="1">
      <c r="A262" s="449"/>
      <c r="B262" s="486"/>
      <c r="C262" s="480"/>
      <c r="D262" s="59" t="s">
        <v>29</v>
      </c>
      <c r="E262" s="170">
        <f>ROUND(R$5*E259,0)</f>
        <v>0</v>
      </c>
      <c r="F262" s="170">
        <f t="shared" ref="F262" si="410">ROUND(S$5*F259,0)</f>
        <v>0</v>
      </c>
      <c r="G262" s="170">
        <f t="shared" ref="G262" si="411">ROUND(T$5*G259,0)</f>
        <v>0</v>
      </c>
      <c r="H262" s="170">
        <f t="shared" ref="H262" si="412">ROUND(U$5*H259,0)</f>
        <v>0</v>
      </c>
      <c r="I262" s="170">
        <f t="shared" ref="I262" si="413">ROUND(V$5*I259,0)</f>
        <v>0</v>
      </c>
      <c r="J262" s="167">
        <f>SUM(E262:I262)</f>
        <v>0</v>
      </c>
      <c r="M262" s="215"/>
      <c r="N262" s="56"/>
      <c r="O262" s="56"/>
      <c r="P262" s="56"/>
      <c r="Q262" s="211">
        <f>IF('Cumulative Budget Request '!L261='Split budget (A)'!$L$1,'Cumulative Budget Request '!Q261,0)</f>
        <v>1.03</v>
      </c>
      <c r="R262" s="212">
        <f>IF('Cumulative Budget Request '!L261='Split budget (A)'!$L$1,'Cumulative Budget Request '!R261,0)</f>
        <v>0</v>
      </c>
      <c r="S262" s="61">
        <f>IF('Cumulative Budget Request '!L261='Split budget (A)'!$L$1,'Cumulative Budget Request '!S261,0)</f>
        <v>12</v>
      </c>
      <c r="T262" s="16"/>
      <c r="U262" s="324"/>
      <c r="V262" s="324"/>
      <c r="W262" s="324"/>
      <c r="X262" s="324"/>
      <c r="Y262" s="324"/>
    </row>
    <row r="263" spans="1:25" hidden="1">
      <c r="A263" s="449"/>
      <c r="B263" s="486"/>
      <c r="C263" s="480"/>
      <c r="D263" s="62" t="s">
        <v>178</v>
      </c>
      <c r="E263" s="171">
        <f>SUM(E261:E262)</f>
        <v>0</v>
      </c>
      <c r="F263" s="171">
        <f t="shared" ref="F263:I263" si="414">SUM(F261:F262)</f>
        <v>0</v>
      </c>
      <c r="G263" s="171">
        <f t="shared" si="414"/>
        <v>0</v>
      </c>
      <c r="H263" s="171">
        <f t="shared" si="414"/>
        <v>0</v>
      </c>
      <c r="I263" s="171">
        <f t="shared" si="414"/>
        <v>0</v>
      </c>
      <c r="J263" s="172">
        <f>SUM(J261:J262)</f>
        <v>0</v>
      </c>
      <c r="M263" s="215"/>
      <c r="N263" s="56"/>
      <c r="O263" s="56"/>
      <c r="P263" s="56"/>
      <c r="Q263" s="211">
        <f>IF('Cumulative Budget Request '!L262='Split budget (A)'!$L$1,'Cumulative Budget Request '!Q262,0)</f>
        <v>1.03</v>
      </c>
      <c r="R263" s="212">
        <f>IF('Cumulative Budget Request '!L262='Split budget (A)'!$L$1,'Cumulative Budget Request '!R262,0)</f>
        <v>0</v>
      </c>
      <c r="S263" s="61">
        <f>IF('Cumulative Budget Request '!L262='Split budget (A)'!$L$1,'Cumulative Budget Request '!S262,0)</f>
        <v>12</v>
      </c>
      <c r="T263" s="16"/>
      <c r="U263" s="323"/>
      <c r="V263" s="323"/>
      <c r="W263" s="323"/>
      <c r="X263" s="323"/>
      <c r="Y263" s="323"/>
    </row>
    <row r="264" spans="1:25" hidden="1">
      <c r="A264" s="449"/>
      <c r="B264" s="481"/>
      <c r="C264" s="480"/>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5">
        <f>IF('Cumulative Budget Request '!L264='Split budget (A)'!$L$1,'Cumulative Budget Request '!A264,0)</f>
        <v>0</v>
      </c>
      <c r="B265" s="480" t="str">
        <f>IF('Cumulative Budget Request '!L264='Split budget (A)'!$L$1,'Cumulative Budget Request '!B264,0)</f>
        <v>Co-Investigator</v>
      </c>
      <c r="C265" s="481"/>
      <c r="D265" s="33" t="s">
        <v>123</v>
      </c>
      <c r="E265" s="76">
        <f>ROUND($R265*$S265,6)</f>
        <v>0</v>
      </c>
      <c r="F265" s="76">
        <f>ROUND($R266*$S266,6)</f>
        <v>0</v>
      </c>
      <c r="G265" s="76">
        <f>ROUND($R267*$S267,6)</f>
        <v>0</v>
      </c>
      <c r="H265" s="76">
        <f>ROUND($R268*$S268,6)</f>
        <v>0</v>
      </c>
      <c r="I265" s="76">
        <f>ROUND($R269*$S269,6)</f>
        <v>0</v>
      </c>
      <c r="J265" s="46"/>
      <c r="M265" s="133">
        <f>IF('Cumulative Budget Request '!L264='Split budget (A)'!$L$1,'Cumulative Budget Request '!M264,0)</f>
        <v>0</v>
      </c>
      <c r="N265" s="214">
        <f>ROUND(M265/12,2)</f>
        <v>0</v>
      </c>
      <c r="O265" s="214">
        <f>IF('Cumulative Budget Request '!L264='Split budget (A)'!$L$1,'Cumulative Budget Request '!O264,0)</f>
        <v>0</v>
      </c>
      <c r="P265" s="209">
        <f>IF('Cumulative Budget Request '!L264='Split budget (A)'!$L$1,'Cumulative Budget Request '!P264,0)</f>
        <v>0</v>
      </c>
      <c r="Q265" s="211">
        <f>IF('Cumulative Budget Request '!L264='Split budget (A)'!$L$1,'Cumulative Budget Request '!Q264,0)</f>
        <v>1.03</v>
      </c>
      <c r="R265" s="212">
        <f>IF('Cumulative Budget Request '!L264='Split budget (A)'!$L$1,'Cumulative Budget Request '!R264,0)</f>
        <v>0</v>
      </c>
      <c r="S265" s="61">
        <f>IF('Cumulative Budget Request '!L264='Split budget (A)'!$L$1,'Cumulative Budget Request '!S264,0)</f>
        <v>12</v>
      </c>
      <c r="T265" s="2"/>
      <c r="U265" s="323">
        <f>IFERROR((E268+E269)/E267,0)</f>
        <v>0</v>
      </c>
      <c r="V265" s="323">
        <f t="shared" ref="V265:Y265" si="415">IFERROR((F268+F269)/F267,0)</f>
        <v>0</v>
      </c>
      <c r="W265" s="323">
        <f t="shared" si="415"/>
        <v>0</v>
      </c>
      <c r="X265" s="323">
        <f t="shared" si="415"/>
        <v>0</v>
      </c>
      <c r="Y265" s="323">
        <f t="shared" si="415"/>
        <v>0</v>
      </c>
    </row>
    <row r="266" spans="1:25" hidden="1">
      <c r="A266" s="449"/>
      <c r="B266" s="486"/>
      <c r="C266" s="480"/>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(A)'!$L$1,'Cumulative Budget Request '!Q265,0)</f>
        <v>1.03</v>
      </c>
      <c r="R266" s="212">
        <f>IF('Cumulative Budget Request '!L265='Split budget (A)'!$L$1,'Cumulative Budget Request '!R265,0)</f>
        <v>0</v>
      </c>
      <c r="S266" s="61">
        <f>IF('Cumulative Budget Request '!L265='Split budget (A)'!$L$1,'Cumulative Budget Request '!S265,0)</f>
        <v>12</v>
      </c>
      <c r="T266" s="16"/>
      <c r="U266" s="324"/>
      <c r="V266" s="324"/>
      <c r="W266" s="324"/>
      <c r="X266" s="324"/>
      <c r="Y266" s="324"/>
    </row>
    <row r="267" spans="1:25" hidden="1">
      <c r="A267" s="449"/>
      <c r="B267" s="486"/>
      <c r="C267" s="480"/>
      <c r="D267" s="59" t="s">
        <v>30</v>
      </c>
      <c r="E267" s="52">
        <f>ROUND(E266*$Q$2,0)</f>
        <v>0</v>
      </c>
      <c r="F267" s="52">
        <f t="shared" ref="F267" si="416">ROUND(F266*$Q$2,0)</f>
        <v>0</v>
      </c>
      <c r="G267" s="52">
        <f t="shared" ref="G267" si="417">ROUND(G266*$Q$2,0)</f>
        <v>0</v>
      </c>
      <c r="H267" s="52">
        <f t="shared" ref="H267" si="418">ROUND(H266*$Q$2,0)</f>
        <v>0</v>
      </c>
      <c r="I267" s="52">
        <f t="shared" ref="I267" si="419">ROUND(I266*$Q$2,0)</f>
        <v>0</v>
      </c>
      <c r="J267" s="158">
        <f>SUM(E267:I267)</f>
        <v>0</v>
      </c>
      <c r="M267" s="215"/>
      <c r="N267" s="56"/>
      <c r="O267" s="56"/>
      <c r="P267" s="56"/>
      <c r="Q267" s="211">
        <f>IF('Cumulative Budget Request '!L266='Split budget (A)'!$L$1,'Cumulative Budget Request '!Q266,0)</f>
        <v>1.03</v>
      </c>
      <c r="R267" s="212">
        <f>IF('Cumulative Budget Request '!L266='Split budget (A)'!$L$1,'Cumulative Budget Request '!R266,0)</f>
        <v>0</v>
      </c>
      <c r="S267" s="61">
        <f>IF('Cumulative Budget Request '!L266='Split budget (A)'!$L$1,'Cumulative Budget Request '!S266,0)</f>
        <v>12</v>
      </c>
      <c r="T267" s="16"/>
      <c r="U267" s="323"/>
      <c r="V267" s="323"/>
      <c r="W267" s="323"/>
      <c r="X267" s="323"/>
      <c r="Y267" s="323"/>
    </row>
    <row r="268" spans="1:25" ht="15" hidden="1">
      <c r="A268" s="449"/>
      <c r="B268" s="486"/>
      <c r="C268" s="480"/>
      <c r="D268" s="59" t="s">
        <v>29</v>
      </c>
      <c r="E268" s="170">
        <f>ROUND(R$5*E265,0)</f>
        <v>0</v>
      </c>
      <c r="F268" s="170">
        <f t="shared" ref="F268" si="420">ROUND(S$5*F265,0)</f>
        <v>0</v>
      </c>
      <c r="G268" s="170">
        <f t="shared" ref="G268" si="421">ROUND(T$5*G265,0)</f>
        <v>0</v>
      </c>
      <c r="H268" s="170">
        <f t="shared" ref="H268" si="422">ROUND(U$5*H265,0)</f>
        <v>0</v>
      </c>
      <c r="I268" s="170">
        <f t="shared" ref="I268" si="423">ROUND(V$5*I265,0)</f>
        <v>0</v>
      </c>
      <c r="J268" s="167">
        <f>SUM(E268:I268)</f>
        <v>0</v>
      </c>
      <c r="M268" s="215"/>
      <c r="N268" s="56"/>
      <c r="O268" s="56"/>
      <c r="P268" s="56"/>
      <c r="Q268" s="211">
        <f>IF('Cumulative Budget Request '!L267='Split budget (A)'!$L$1,'Cumulative Budget Request '!Q267,0)</f>
        <v>1.03</v>
      </c>
      <c r="R268" s="212">
        <f>IF('Cumulative Budget Request '!L267='Split budget (A)'!$L$1,'Cumulative Budget Request '!R267,0)</f>
        <v>0</v>
      </c>
      <c r="S268" s="61">
        <f>IF('Cumulative Budget Request '!L267='Split budget (A)'!$L$1,'Cumulative Budget Request '!S267,0)</f>
        <v>12</v>
      </c>
      <c r="T268" s="16"/>
      <c r="U268" s="324"/>
      <c r="V268" s="324"/>
      <c r="W268" s="324"/>
      <c r="X268" s="324"/>
      <c r="Y268" s="324"/>
    </row>
    <row r="269" spans="1:25" hidden="1">
      <c r="A269" s="449"/>
      <c r="B269" s="486"/>
      <c r="C269" s="480"/>
      <c r="D269" s="62" t="s">
        <v>178</v>
      </c>
      <c r="E269" s="171">
        <f>SUM(E267:E268)</f>
        <v>0</v>
      </c>
      <c r="F269" s="171">
        <f t="shared" ref="F269:I269" si="424">SUM(F267:F268)</f>
        <v>0</v>
      </c>
      <c r="G269" s="171">
        <f t="shared" si="424"/>
        <v>0</v>
      </c>
      <c r="H269" s="171">
        <f t="shared" si="424"/>
        <v>0</v>
      </c>
      <c r="I269" s="171">
        <f t="shared" si="424"/>
        <v>0</v>
      </c>
      <c r="J269" s="172">
        <f>SUM(J267:J268)</f>
        <v>0</v>
      </c>
      <c r="M269" s="215"/>
      <c r="N269" s="56"/>
      <c r="O269" s="56"/>
      <c r="P269" s="56"/>
      <c r="Q269" s="211">
        <f>IF('Cumulative Budget Request '!L268='Split budget (A)'!$L$1,'Cumulative Budget Request '!Q268,0)</f>
        <v>1.03</v>
      </c>
      <c r="R269" s="212">
        <f>IF('Cumulative Budget Request '!L268='Split budget (A)'!$L$1,'Cumulative Budget Request '!R268,0)</f>
        <v>0</v>
      </c>
      <c r="S269" s="61">
        <f>IF('Cumulative Budget Request '!L268='Split budget (A)'!$L$1,'Cumulative Budget Request '!S268,0)</f>
        <v>12</v>
      </c>
      <c r="T269" s="16"/>
      <c r="U269" s="323"/>
      <c r="V269" s="323"/>
      <c r="W269" s="323"/>
      <c r="X269" s="323"/>
      <c r="Y269" s="323"/>
    </row>
    <row r="270" spans="1:25" hidden="1">
      <c r="A270" s="449"/>
      <c r="B270" s="481"/>
      <c r="C270" s="480"/>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5">
        <f>IF('Cumulative Budget Request '!L270='Split budget (A)'!$L$1,'Cumulative Budget Request '!A270,0)</f>
        <v>0</v>
      </c>
      <c r="B271" s="480" t="str">
        <f>IF('Cumulative Budget Request '!L270='Split budget (A)'!$L$1,'Cumulative Budget Request '!B270,0)</f>
        <v>Co-Investigator</v>
      </c>
      <c r="C271" s="481"/>
      <c r="D271" s="33" t="s">
        <v>123</v>
      </c>
      <c r="E271" s="76">
        <f>ROUND($R271*$S271,6)</f>
        <v>0</v>
      </c>
      <c r="F271" s="76">
        <f>ROUND($R272*$S272,6)</f>
        <v>0</v>
      </c>
      <c r="G271" s="76">
        <f>ROUND($R273*$S273,6)</f>
        <v>0</v>
      </c>
      <c r="H271" s="76">
        <f>ROUND($R274*$S274,6)</f>
        <v>0</v>
      </c>
      <c r="I271" s="76">
        <f>ROUND($R275*$S275,6)</f>
        <v>0</v>
      </c>
      <c r="J271" s="46"/>
      <c r="M271" s="133">
        <f>IF('Cumulative Budget Request '!L270='Split budget (A)'!$L$1,'Cumulative Budget Request '!M270,0)</f>
        <v>0</v>
      </c>
      <c r="N271" s="214">
        <f>ROUND(M271/12,2)</f>
        <v>0</v>
      </c>
      <c r="O271" s="214">
        <f>IF('Cumulative Budget Request '!L270='Split budget (A)'!$L$1,'Cumulative Budget Request '!O270,0)</f>
        <v>0</v>
      </c>
      <c r="P271" s="209">
        <f>IF('Cumulative Budget Request '!L270='Split budget (A)'!$L$1,'Cumulative Budget Request '!P270,0)</f>
        <v>0</v>
      </c>
      <c r="Q271" s="211">
        <f>IF('Cumulative Budget Request '!L270='Split budget (A)'!$L$1,'Cumulative Budget Request '!Q270,0)</f>
        <v>1.03</v>
      </c>
      <c r="R271" s="212">
        <f>IF('Cumulative Budget Request '!L270='Split budget (A)'!$L$1,'Cumulative Budget Request '!R270,0)</f>
        <v>0</v>
      </c>
      <c r="S271" s="61">
        <f>IF('Cumulative Budget Request '!L270='Split budget (A)'!$L$1,'Cumulative Budget Request '!S270,0)</f>
        <v>12</v>
      </c>
      <c r="T271" s="2"/>
      <c r="U271" s="323">
        <f>IFERROR((E274+E275)/E273,0)</f>
        <v>0</v>
      </c>
      <c r="V271" s="323">
        <f t="shared" ref="V271:Y271" si="425">IFERROR((F274+F275)/F273,0)</f>
        <v>0</v>
      </c>
      <c r="W271" s="323">
        <f t="shared" si="425"/>
        <v>0</v>
      </c>
      <c r="X271" s="323">
        <f t="shared" si="425"/>
        <v>0</v>
      </c>
      <c r="Y271" s="323">
        <f t="shared" si="425"/>
        <v>0</v>
      </c>
    </row>
    <row r="272" spans="1:25" hidden="1">
      <c r="A272" s="449"/>
      <c r="B272" s="486"/>
      <c r="C272" s="480"/>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(A)'!$L$1,'Cumulative Budget Request '!Q271,0)</f>
        <v>1.03</v>
      </c>
      <c r="R272" s="212">
        <f>IF('Cumulative Budget Request '!L271='Split budget (A)'!$L$1,'Cumulative Budget Request '!R271,0)</f>
        <v>0</v>
      </c>
      <c r="S272" s="61">
        <f>IF('Cumulative Budget Request '!L271='Split budget (A)'!$L$1,'Cumulative Budget Request '!S271,0)</f>
        <v>12</v>
      </c>
      <c r="T272" s="16"/>
      <c r="U272" s="324"/>
      <c r="V272" s="324"/>
      <c r="W272" s="324"/>
      <c r="X272" s="324"/>
      <c r="Y272" s="324"/>
    </row>
    <row r="273" spans="1:25" hidden="1">
      <c r="A273" s="449"/>
      <c r="B273" s="486"/>
      <c r="C273" s="480"/>
      <c r="D273" s="59" t="s">
        <v>30</v>
      </c>
      <c r="E273" s="52">
        <f>ROUND(E272*$Q$2,0)</f>
        <v>0</v>
      </c>
      <c r="F273" s="52">
        <f t="shared" ref="F273" si="426">ROUND(F272*$Q$2,0)</f>
        <v>0</v>
      </c>
      <c r="G273" s="52">
        <f t="shared" ref="G273" si="427">ROUND(G272*$Q$2,0)</f>
        <v>0</v>
      </c>
      <c r="H273" s="52">
        <f t="shared" ref="H273" si="428">ROUND(H272*$Q$2,0)</f>
        <v>0</v>
      </c>
      <c r="I273" s="52">
        <f t="shared" ref="I273" si="429">ROUND(I272*$Q$2,0)</f>
        <v>0</v>
      </c>
      <c r="J273" s="158">
        <f>SUM(E273:I273)</f>
        <v>0</v>
      </c>
      <c r="M273" s="215"/>
      <c r="N273" s="56"/>
      <c r="O273" s="56"/>
      <c r="P273" s="56"/>
      <c r="Q273" s="211">
        <f>IF('Cumulative Budget Request '!L272='Split budget (A)'!$L$1,'Cumulative Budget Request '!Q272,0)</f>
        <v>1.03</v>
      </c>
      <c r="R273" s="212">
        <f>IF('Cumulative Budget Request '!L272='Split budget (A)'!$L$1,'Cumulative Budget Request '!R272,0)</f>
        <v>0</v>
      </c>
      <c r="S273" s="61">
        <f>IF('Cumulative Budget Request '!L272='Split budget (A)'!$L$1,'Cumulative Budget Request '!S272,0)</f>
        <v>12</v>
      </c>
      <c r="T273" s="16"/>
      <c r="U273" s="323"/>
      <c r="V273" s="323"/>
      <c r="W273" s="323"/>
      <c r="X273" s="323"/>
      <c r="Y273" s="323"/>
    </row>
    <row r="274" spans="1:25" ht="15" hidden="1">
      <c r="A274" s="449"/>
      <c r="B274" s="486"/>
      <c r="C274" s="480"/>
      <c r="D274" s="59" t="s">
        <v>29</v>
      </c>
      <c r="E274" s="170">
        <f>ROUND(R$5*E271,0)</f>
        <v>0</v>
      </c>
      <c r="F274" s="170">
        <f t="shared" ref="F274" si="430">ROUND(S$5*F271,0)</f>
        <v>0</v>
      </c>
      <c r="G274" s="170">
        <f t="shared" ref="G274" si="431">ROUND(T$5*G271,0)</f>
        <v>0</v>
      </c>
      <c r="H274" s="170">
        <f t="shared" ref="H274" si="432">ROUND(U$5*H271,0)</f>
        <v>0</v>
      </c>
      <c r="I274" s="170">
        <f t="shared" ref="I274" si="433">ROUND(V$5*I271,0)</f>
        <v>0</v>
      </c>
      <c r="J274" s="167">
        <f>SUM(E274:I274)</f>
        <v>0</v>
      </c>
      <c r="M274" s="215"/>
      <c r="N274" s="56"/>
      <c r="O274" s="56"/>
      <c r="P274" s="56"/>
      <c r="Q274" s="211">
        <f>IF('Cumulative Budget Request '!L273='Split budget (A)'!$L$1,'Cumulative Budget Request '!Q273,0)</f>
        <v>1.03</v>
      </c>
      <c r="R274" s="212">
        <f>IF('Cumulative Budget Request '!L273='Split budget (A)'!$L$1,'Cumulative Budget Request '!R273,0)</f>
        <v>0</v>
      </c>
      <c r="S274" s="61">
        <f>IF('Cumulative Budget Request '!L273='Split budget (A)'!$L$1,'Cumulative Budget Request '!S273,0)</f>
        <v>12</v>
      </c>
      <c r="T274" s="16"/>
      <c r="U274" s="324"/>
      <c r="V274" s="324"/>
      <c r="W274" s="324"/>
      <c r="X274" s="324"/>
      <c r="Y274" s="324"/>
    </row>
    <row r="275" spans="1:25" hidden="1">
      <c r="A275" s="449"/>
      <c r="B275" s="486"/>
      <c r="C275" s="480"/>
      <c r="D275" s="62" t="s">
        <v>178</v>
      </c>
      <c r="E275" s="171">
        <f>SUM(E273:E274)</f>
        <v>0</v>
      </c>
      <c r="F275" s="171">
        <f t="shared" ref="F275:I275" si="434">SUM(F273:F274)</f>
        <v>0</v>
      </c>
      <c r="G275" s="171">
        <f t="shared" si="434"/>
        <v>0</v>
      </c>
      <c r="H275" s="171">
        <f t="shared" si="434"/>
        <v>0</v>
      </c>
      <c r="I275" s="171">
        <f t="shared" si="434"/>
        <v>0</v>
      </c>
      <c r="J275" s="172">
        <f>SUM(J273:J274)</f>
        <v>0</v>
      </c>
      <c r="M275" s="215"/>
      <c r="N275" s="56"/>
      <c r="O275" s="56"/>
      <c r="P275" s="56"/>
      <c r="Q275" s="211">
        <f>IF('Cumulative Budget Request '!L274='Split budget (A)'!$L$1,'Cumulative Budget Request '!Q274,0)</f>
        <v>1.03</v>
      </c>
      <c r="R275" s="212">
        <f>IF('Cumulative Budget Request '!L274='Split budget (A)'!$L$1,'Cumulative Budget Request '!R274,0)</f>
        <v>0</v>
      </c>
      <c r="S275" s="61">
        <f>IF('Cumulative Budget Request '!L274='Split budget (A)'!$L$1,'Cumulative Budget Request '!S274,0)</f>
        <v>12</v>
      </c>
      <c r="T275" s="16"/>
      <c r="U275" s="323"/>
      <c r="V275" s="323"/>
      <c r="W275" s="323"/>
      <c r="X275" s="323"/>
      <c r="Y275" s="323"/>
    </row>
    <row r="276" spans="1:25" hidden="1">
      <c r="A276" s="449"/>
      <c r="B276" s="481"/>
      <c r="C276" s="480"/>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5">
        <f>IF('Cumulative Budget Request '!L276='Split budget (A)'!$L$1,'Cumulative Budget Request '!A276,0)</f>
        <v>0</v>
      </c>
      <c r="B277" s="480" t="str">
        <f>IF('Cumulative Budget Request '!L276='Split budget (A)'!$L$1,'Cumulative Budget Request '!B276,0)</f>
        <v>Co-Investigator</v>
      </c>
      <c r="C277" s="481"/>
      <c r="D277" s="33" t="s">
        <v>123</v>
      </c>
      <c r="E277" s="76">
        <f>ROUND($R277*$S277,6)</f>
        <v>0</v>
      </c>
      <c r="F277" s="76">
        <f>ROUND($R278*$S278,6)</f>
        <v>0</v>
      </c>
      <c r="G277" s="76">
        <f>ROUND($R279*$S279,6)</f>
        <v>0</v>
      </c>
      <c r="H277" s="76">
        <f>ROUND($R280*$S280,6)</f>
        <v>0</v>
      </c>
      <c r="I277" s="76">
        <f>ROUND($R281*$S281,6)</f>
        <v>0</v>
      </c>
      <c r="J277" s="46"/>
      <c r="M277" s="133">
        <f>IF('Cumulative Budget Request '!L276='Split budget (A)'!$L$1,'Cumulative Budget Request '!M276,0)</f>
        <v>0</v>
      </c>
      <c r="N277" s="214">
        <f>ROUND(M277/12,2)</f>
        <v>0</v>
      </c>
      <c r="O277" s="214">
        <f>IF('Cumulative Budget Request '!L276='Split budget (A)'!$L$1,'Cumulative Budget Request '!O276,0)</f>
        <v>0</v>
      </c>
      <c r="P277" s="209">
        <f>IF('Cumulative Budget Request '!L276='Split budget (A)'!$L$1,'Cumulative Budget Request '!P276,0)</f>
        <v>0</v>
      </c>
      <c r="Q277" s="211">
        <f>IF('Cumulative Budget Request '!L276='Split budget (A)'!$L$1,'Cumulative Budget Request '!Q276,0)</f>
        <v>1.03</v>
      </c>
      <c r="R277" s="212">
        <f>IF('Cumulative Budget Request '!L276='Split budget (A)'!$L$1,'Cumulative Budget Request '!R276,0)</f>
        <v>0</v>
      </c>
      <c r="S277" s="61">
        <f>IF('Cumulative Budget Request '!L276='Split budget (A)'!$L$1,'Cumulative Budget Request '!S276,0)</f>
        <v>12</v>
      </c>
      <c r="T277" s="2"/>
      <c r="U277" s="323">
        <f>IFERROR((E280+E281)/E279,0)</f>
        <v>0</v>
      </c>
      <c r="V277" s="323">
        <f t="shared" ref="V277:Y277" si="435">IFERROR((F280+F281)/F279,0)</f>
        <v>0</v>
      </c>
      <c r="W277" s="323">
        <f t="shared" si="435"/>
        <v>0</v>
      </c>
      <c r="X277" s="323">
        <f t="shared" si="435"/>
        <v>0</v>
      </c>
      <c r="Y277" s="323">
        <f t="shared" si="435"/>
        <v>0</v>
      </c>
    </row>
    <row r="278" spans="1:25" hidden="1">
      <c r="A278" s="449"/>
      <c r="B278" s="486"/>
      <c r="C278" s="480"/>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(A)'!$L$1,'Cumulative Budget Request '!Q277,0)</f>
        <v>1.03</v>
      </c>
      <c r="R278" s="212">
        <f>IF('Cumulative Budget Request '!L277='Split budget (A)'!$L$1,'Cumulative Budget Request '!R277,0)</f>
        <v>0</v>
      </c>
      <c r="S278" s="61">
        <f>IF('Cumulative Budget Request '!L277='Split budget (A)'!$L$1,'Cumulative Budget Request '!S277,0)</f>
        <v>12</v>
      </c>
      <c r="T278" s="16"/>
      <c r="U278" s="324"/>
      <c r="V278" s="324"/>
      <c r="W278" s="324"/>
      <c r="X278" s="324"/>
      <c r="Y278" s="324"/>
    </row>
    <row r="279" spans="1:25" hidden="1">
      <c r="A279" s="449"/>
      <c r="B279" s="486"/>
      <c r="C279" s="480"/>
      <c r="D279" s="59" t="s">
        <v>30</v>
      </c>
      <c r="E279" s="52">
        <f>ROUND(E278*$Q$2,0)</f>
        <v>0</v>
      </c>
      <c r="F279" s="52">
        <f t="shared" ref="F279" si="436">ROUND(F278*$Q$2,0)</f>
        <v>0</v>
      </c>
      <c r="G279" s="52">
        <f t="shared" ref="G279" si="437">ROUND(G278*$Q$2,0)</f>
        <v>0</v>
      </c>
      <c r="H279" s="52">
        <f t="shared" ref="H279" si="438">ROUND(H278*$Q$2,0)</f>
        <v>0</v>
      </c>
      <c r="I279" s="52">
        <f t="shared" ref="I279" si="439">ROUND(I278*$Q$2,0)</f>
        <v>0</v>
      </c>
      <c r="J279" s="158">
        <f>SUM(E279:I279)</f>
        <v>0</v>
      </c>
      <c r="M279" s="215"/>
      <c r="N279" s="56"/>
      <c r="O279" s="56"/>
      <c r="P279" s="56"/>
      <c r="Q279" s="211">
        <f>IF('Cumulative Budget Request '!L278='Split budget (A)'!$L$1,'Cumulative Budget Request '!Q278,0)</f>
        <v>1.03</v>
      </c>
      <c r="R279" s="212">
        <f>IF('Cumulative Budget Request '!L278='Split budget (A)'!$L$1,'Cumulative Budget Request '!R278,0)</f>
        <v>0</v>
      </c>
      <c r="S279" s="61">
        <f>IF('Cumulative Budget Request '!L278='Split budget (A)'!$L$1,'Cumulative Budget Request '!S278,0)</f>
        <v>12</v>
      </c>
      <c r="T279" s="16"/>
      <c r="U279" s="323"/>
      <c r="V279" s="323"/>
      <c r="W279" s="323"/>
      <c r="X279" s="323"/>
      <c r="Y279" s="323"/>
    </row>
    <row r="280" spans="1:25" ht="15" hidden="1">
      <c r="A280" s="449"/>
      <c r="B280" s="486"/>
      <c r="C280" s="480"/>
      <c r="D280" s="59" t="s">
        <v>29</v>
      </c>
      <c r="E280" s="170">
        <f>ROUND(R$5*E277,0)</f>
        <v>0</v>
      </c>
      <c r="F280" s="170">
        <f t="shared" ref="F280" si="440">ROUND(S$5*F277,0)</f>
        <v>0</v>
      </c>
      <c r="G280" s="170">
        <f t="shared" ref="G280" si="441">ROUND(T$5*G277,0)</f>
        <v>0</v>
      </c>
      <c r="H280" s="170">
        <f t="shared" ref="H280" si="442">ROUND(U$5*H277,0)</f>
        <v>0</v>
      </c>
      <c r="I280" s="170">
        <f t="shared" ref="I280" si="443">ROUND(V$5*I277,0)</f>
        <v>0</v>
      </c>
      <c r="J280" s="167">
        <f>SUM(E280:I280)</f>
        <v>0</v>
      </c>
      <c r="M280" s="215"/>
      <c r="N280" s="56"/>
      <c r="O280" s="56"/>
      <c r="P280" s="56"/>
      <c r="Q280" s="211">
        <f>IF('Cumulative Budget Request '!L279='Split budget (A)'!$L$1,'Cumulative Budget Request '!Q279,0)</f>
        <v>1.03</v>
      </c>
      <c r="R280" s="212">
        <f>IF('Cumulative Budget Request '!L279='Split budget (A)'!$L$1,'Cumulative Budget Request '!R279,0)</f>
        <v>0</v>
      </c>
      <c r="S280" s="61">
        <f>IF('Cumulative Budget Request '!L279='Split budget (A)'!$L$1,'Cumulative Budget Request '!S279,0)</f>
        <v>12</v>
      </c>
      <c r="T280" s="16"/>
      <c r="U280" s="324"/>
      <c r="V280" s="324"/>
      <c r="W280" s="324"/>
      <c r="X280" s="324"/>
      <c r="Y280" s="324"/>
    </row>
    <row r="281" spans="1:25" hidden="1">
      <c r="A281" s="449"/>
      <c r="B281" s="486"/>
      <c r="C281" s="480"/>
      <c r="D281" s="62" t="s">
        <v>178</v>
      </c>
      <c r="E281" s="171">
        <f>SUM(E279:E280)</f>
        <v>0</v>
      </c>
      <c r="F281" s="171">
        <f t="shared" ref="F281:I281" si="444">SUM(F279:F280)</f>
        <v>0</v>
      </c>
      <c r="G281" s="171">
        <f t="shared" si="444"/>
        <v>0</v>
      </c>
      <c r="H281" s="171">
        <f t="shared" si="444"/>
        <v>0</v>
      </c>
      <c r="I281" s="171">
        <f t="shared" si="444"/>
        <v>0</v>
      </c>
      <c r="J281" s="172">
        <f>SUM(J279:J280)</f>
        <v>0</v>
      </c>
      <c r="M281" s="215"/>
      <c r="N281" s="56"/>
      <c r="O281" s="56"/>
      <c r="P281" s="56"/>
      <c r="Q281" s="211">
        <f>IF('Cumulative Budget Request '!L280='Split budget (A)'!$L$1,'Cumulative Budget Request '!Q280,0)</f>
        <v>1.03</v>
      </c>
      <c r="R281" s="212">
        <f>IF('Cumulative Budget Request '!L280='Split budget (A)'!$L$1,'Cumulative Budget Request '!R280,0)</f>
        <v>0</v>
      </c>
      <c r="S281" s="61">
        <f>IF('Cumulative Budget Request '!L280='Split budget (A)'!$L$1,'Cumulative Budget Request '!S280,0)</f>
        <v>12</v>
      </c>
      <c r="T281" s="16"/>
      <c r="U281" s="323"/>
      <c r="V281" s="323"/>
      <c r="W281" s="323"/>
      <c r="X281" s="323"/>
      <c r="Y281" s="323"/>
    </row>
    <row r="282" spans="1:25" hidden="1">
      <c r="A282" s="449"/>
      <c r="B282" s="481"/>
      <c r="C282" s="480"/>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5">
        <f>IF('Cumulative Budget Request '!L282='Split budget (A)'!$L$1,'Cumulative Budget Request '!A282,0)</f>
        <v>0</v>
      </c>
      <c r="B283" s="480" t="str">
        <f>IF('Cumulative Budget Request '!L282='Split budget (A)'!$L$1,'Cumulative Budget Request '!B282,0)</f>
        <v>Co-Investigator</v>
      </c>
      <c r="C283" s="481"/>
      <c r="D283" s="33" t="s">
        <v>123</v>
      </c>
      <c r="E283" s="76">
        <f>ROUND($R283*$S283,6)</f>
        <v>0</v>
      </c>
      <c r="F283" s="76">
        <f>ROUND($R284*$S284,6)</f>
        <v>0</v>
      </c>
      <c r="G283" s="76">
        <f>ROUND($R285*$S285,6)</f>
        <v>0</v>
      </c>
      <c r="H283" s="76">
        <f>ROUND($R286*$S286,6)</f>
        <v>0</v>
      </c>
      <c r="I283" s="76">
        <f>ROUND($R287*$S287,6)</f>
        <v>0</v>
      </c>
      <c r="J283" s="46"/>
      <c r="M283" s="133">
        <f>IF('Cumulative Budget Request '!L282='Split budget (A)'!$L$1,'Cumulative Budget Request '!M282,0)</f>
        <v>0</v>
      </c>
      <c r="N283" s="214">
        <f>ROUND(M283/12,2)</f>
        <v>0</v>
      </c>
      <c r="O283" s="214">
        <f>IF('Cumulative Budget Request '!L282='Split budget (A)'!$L$1,'Cumulative Budget Request '!O282,0)</f>
        <v>0</v>
      </c>
      <c r="P283" s="209">
        <f>IF('Cumulative Budget Request '!L282='Split budget (A)'!$L$1,'Cumulative Budget Request '!P282,0)</f>
        <v>0</v>
      </c>
      <c r="Q283" s="211">
        <f>IF('Cumulative Budget Request '!L282='Split budget (A)'!$L$1,'Cumulative Budget Request '!Q282,0)</f>
        <v>1.03</v>
      </c>
      <c r="R283" s="212">
        <f>IF('Cumulative Budget Request '!L282='Split budget (A)'!$L$1,'Cumulative Budget Request '!R282,0)</f>
        <v>0</v>
      </c>
      <c r="S283" s="61">
        <f>IF('Cumulative Budget Request '!L282='Split budget (A)'!$L$1,'Cumulative Budget Request '!S282,0)</f>
        <v>12</v>
      </c>
      <c r="T283" s="2"/>
      <c r="U283" s="323">
        <f>IFERROR((E286+E287)/E285,0)</f>
        <v>0</v>
      </c>
      <c r="V283" s="323">
        <f t="shared" ref="V283:Y283" si="445">IFERROR((F286+F287)/F285,0)</f>
        <v>0</v>
      </c>
      <c r="W283" s="323">
        <f t="shared" si="445"/>
        <v>0</v>
      </c>
      <c r="X283" s="323">
        <f t="shared" si="445"/>
        <v>0</v>
      </c>
      <c r="Y283" s="323">
        <f t="shared" si="445"/>
        <v>0</v>
      </c>
    </row>
    <row r="284" spans="1:25" hidden="1">
      <c r="A284" s="449"/>
      <c r="B284" s="486"/>
      <c r="C284" s="480"/>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(A)'!$L$1,'Cumulative Budget Request '!Q283,0)</f>
        <v>1.03</v>
      </c>
      <c r="R284" s="212">
        <f>IF('Cumulative Budget Request '!L283='Split budget (A)'!$L$1,'Cumulative Budget Request '!R283,0)</f>
        <v>0</v>
      </c>
      <c r="S284" s="61">
        <f>IF('Cumulative Budget Request '!L283='Split budget (A)'!$L$1,'Cumulative Budget Request '!S283,0)</f>
        <v>12</v>
      </c>
      <c r="T284" s="16"/>
      <c r="U284" s="324"/>
      <c r="V284" s="324"/>
      <c r="W284" s="324"/>
      <c r="X284" s="324"/>
      <c r="Y284" s="324"/>
    </row>
    <row r="285" spans="1:25" hidden="1">
      <c r="A285" s="449"/>
      <c r="B285" s="486"/>
      <c r="C285" s="480"/>
      <c r="D285" s="59" t="s">
        <v>30</v>
      </c>
      <c r="E285" s="52">
        <f>ROUND(E284*$Q$2,0)</f>
        <v>0</v>
      </c>
      <c r="F285" s="52">
        <f t="shared" ref="F285" si="446">ROUND(F284*$Q$2,0)</f>
        <v>0</v>
      </c>
      <c r="G285" s="52">
        <f t="shared" ref="G285" si="447">ROUND(G284*$Q$2,0)</f>
        <v>0</v>
      </c>
      <c r="H285" s="52">
        <f t="shared" ref="H285" si="448">ROUND(H284*$Q$2,0)</f>
        <v>0</v>
      </c>
      <c r="I285" s="52">
        <f t="shared" ref="I285" si="449">ROUND(I284*$Q$2,0)</f>
        <v>0</v>
      </c>
      <c r="J285" s="158">
        <f>SUM(E285:I285)</f>
        <v>0</v>
      </c>
      <c r="M285" s="215"/>
      <c r="N285" s="56"/>
      <c r="O285" s="56"/>
      <c r="P285" s="56"/>
      <c r="Q285" s="211">
        <f>IF('Cumulative Budget Request '!L284='Split budget (A)'!$L$1,'Cumulative Budget Request '!Q284,0)</f>
        <v>1.03</v>
      </c>
      <c r="R285" s="212">
        <f>IF('Cumulative Budget Request '!L284='Split budget (A)'!$L$1,'Cumulative Budget Request '!R284,0)</f>
        <v>0</v>
      </c>
      <c r="S285" s="61">
        <f>IF('Cumulative Budget Request '!L284='Split budget (A)'!$L$1,'Cumulative Budget Request '!S284,0)</f>
        <v>12</v>
      </c>
      <c r="T285" s="16"/>
      <c r="U285" s="323"/>
      <c r="V285" s="323"/>
      <c r="W285" s="323"/>
      <c r="X285" s="323"/>
      <c r="Y285" s="323"/>
    </row>
    <row r="286" spans="1:25" ht="15" hidden="1">
      <c r="A286" s="449"/>
      <c r="B286" s="486"/>
      <c r="C286" s="480"/>
      <c r="D286" s="59" t="s">
        <v>29</v>
      </c>
      <c r="E286" s="170">
        <f>ROUND(R$5*E283,0)</f>
        <v>0</v>
      </c>
      <c r="F286" s="170">
        <f t="shared" ref="F286" si="450">ROUND(S$5*F283,0)</f>
        <v>0</v>
      </c>
      <c r="G286" s="170">
        <f t="shared" ref="G286" si="451">ROUND(T$5*G283,0)</f>
        <v>0</v>
      </c>
      <c r="H286" s="170">
        <f t="shared" ref="H286" si="452">ROUND(U$5*H283,0)</f>
        <v>0</v>
      </c>
      <c r="I286" s="170">
        <f t="shared" ref="I286" si="453">ROUND(V$5*I283,0)</f>
        <v>0</v>
      </c>
      <c r="J286" s="167">
        <f>SUM(E286:I286)</f>
        <v>0</v>
      </c>
      <c r="M286" s="215"/>
      <c r="N286" s="56"/>
      <c r="O286" s="56"/>
      <c r="P286" s="56"/>
      <c r="Q286" s="211">
        <f>IF('Cumulative Budget Request '!L285='Split budget (A)'!$L$1,'Cumulative Budget Request '!Q285,0)</f>
        <v>1.03</v>
      </c>
      <c r="R286" s="212">
        <f>IF('Cumulative Budget Request '!L285='Split budget (A)'!$L$1,'Cumulative Budget Request '!R285,0)</f>
        <v>0</v>
      </c>
      <c r="S286" s="61">
        <f>IF('Cumulative Budget Request '!L285='Split budget (A)'!$L$1,'Cumulative Budget Request '!S285,0)</f>
        <v>12</v>
      </c>
      <c r="T286" s="16"/>
      <c r="U286" s="324"/>
      <c r="V286" s="324"/>
      <c r="W286" s="324"/>
      <c r="X286" s="324"/>
      <c r="Y286" s="324"/>
    </row>
    <row r="287" spans="1:25" hidden="1">
      <c r="A287" s="449"/>
      <c r="B287" s="486"/>
      <c r="C287" s="480"/>
      <c r="D287" s="62" t="s">
        <v>178</v>
      </c>
      <c r="E287" s="171">
        <f>SUM(E285:E286)</f>
        <v>0</v>
      </c>
      <c r="F287" s="171">
        <f t="shared" ref="F287:I287" si="454">SUM(F285:F286)</f>
        <v>0</v>
      </c>
      <c r="G287" s="171">
        <f t="shared" si="454"/>
        <v>0</v>
      </c>
      <c r="H287" s="171">
        <f t="shared" si="454"/>
        <v>0</v>
      </c>
      <c r="I287" s="171">
        <f t="shared" si="454"/>
        <v>0</v>
      </c>
      <c r="J287" s="172">
        <f>SUM(J285:J286)</f>
        <v>0</v>
      </c>
      <c r="M287" s="215"/>
      <c r="N287" s="56"/>
      <c r="O287" s="56"/>
      <c r="P287" s="56"/>
      <c r="Q287" s="211">
        <f>IF('Cumulative Budget Request '!L286='Split budget (A)'!$L$1,'Cumulative Budget Request '!Q286,0)</f>
        <v>1.03</v>
      </c>
      <c r="R287" s="212">
        <f>IF('Cumulative Budget Request '!L286='Split budget (A)'!$L$1,'Cumulative Budget Request '!R286,0)</f>
        <v>0</v>
      </c>
      <c r="S287" s="61">
        <f>IF('Cumulative Budget Request '!L286='Split budget (A)'!$L$1,'Cumulative Budget Request '!S286,0)</f>
        <v>12</v>
      </c>
      <c r="T287" s="16"/>
      <c r="U287" s="323"/>
      <c r="V287" s="323"/>
      <c r="W287" s="323"/>
      <c r="X287" s="323"/>
      <c r="Y287" s="323"/>
    </row>
    <row r="288" spans="1:25" hidden="1">
      <c r="A288" s="449"/>
      <c r="B288" s="481"/>
      <c r="C288" s="480"/>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5">
        <f>IF('Cumulative Budget Request '!L288='Split budget (A)'!$L$1,'Cumulative Budget Request '!A288,0)</f>
        <v>0</v>
      </c>
      <c r="B289" s="480" t="str">
        <f>IF('Cumulative Budget Request '!L288='Split budget (A)'!$L$1,'Cumulative Budget Request '!B288,0)</f>
        <v>Co-Investigator</v>
      </c>
      <c r="C289" s="481"/>
      <c r="D289" s="33" t="s">
        <v>123</v>
      </c>
      <c r="E289" s="76">
        <f>ROUND($R289*$S289,6)</f>
        <v>0</v>
      </c>
      <c r="F289" s="76">
        <f>ROUND($R290*$S290,6)</f>
        <v>0</v>
      </c>
      <c r="G289" s="76">
        <f>ROUND($R291*$S291,6)</f>
        <v>0</v>
      </c>
      <c r="H289" s="76">
        <f>ROUND($R292*$S292,6)</f>
        <v>0</v>
      </c>
      <c r="I289" s="76">
        <f>ROUND($R293*$S293,6)</f>
        <v>0</v>
      </c>
      <c r="J289" s="46"/>
      <c r="M289" s="133">
        <f>IF('Cumulative Budget Request '!L288='Split budget (A)'!$L$1,'Cumulative Budget Request '!M288,0)</f>
        <v>0</v>
      </c>
      <c r="N289" s="214">
        <f>ROUND(M289/12,2)</f>
        <v>0</v>
      </c>
      <c r="O289" s="214">
        <f>IF('Cumulative Budget Request '!L288='Split budget (A)'!$L$1,'Cumulative Budget Request '!O288,0)</f>
        <v>0</v>
      </c>
      <c r="P289" s="209">
        <f>IF('Cumulative Budget Request '!L288='Split budget (A)'!$L$1,'Cumulative Budget Request '!P288,0)</f>
        <v>0</v>
      </c>
      <c r="Q289" s="211">
        <f>IF('Cumulative Budget Request '!L288='Split budget (A)'!$L$1,'Cumulative Budget Request '!Q288,0)</f>
        <v>1.03</v>
      </c>
      <c r="R289" s="212">
        <f>IF('Cumulative Budget Request '!L288='Split budget (A)'!$L$1,'Cumulative Budget Request '!R288,0)</f>
        <v>0</v>
      </c>
      <c r="S289" s="61">
        <f>IF('Cumulative Budget Request '!L288='Split budget (A)'!$L$1,'Cumulative Budget Request '!S288,0)</f>
        <v>12</v>
      </c>
      <c r="T289" s="2"/>
      <c r="U289" s="323">
        <f>IFERROR((E292+E293)/E291,0)</f>
        <v>0</v>
      </c>
      <c r="V289" s="323">
        <f t="shared" ref="V289:Y289" si="455">IFERROR((F292+F293)/F291,0)</f>
        <v>0</v>
      </c>
      <c r="W289" s="323">
        <f t="shared" si="455"/>
        <v>0</v>
      </c>
      <c r="X289" s="323">
        <f t="shared" si="455"/>
        <v>0</v>
      </c>
      <c r="Y289" s="323">
        <f t="shared" si="455"/>
        <v>0</v>
      </c>
    </row>
    <row r="290" spans="1:25" hidden="1">
      <c r="A290" s="449"/>
      <c r="B290" s="486"/>
      <c r="C290" s="480"/>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(A)'!$L$1,'Cumulative Budget Request '!Q289,0)</f>
        <v>1.03</v>
      </c>
      <c r="R290" s="212">
        <f>IF('Cumulative Budget Request '!L289='Split budget (A)'!$L$1,'Cumulative Budget Request '!R289,0)</f>
        <v>0</v>
      </c>
      <c r="S290" s="61">
        <f>IF('Cumulative Budget Request '!L289='Split budget (A)'!$L$1,'Cumulative Budget Request '!S289,0)</f>
        <v>12</v>
      </c>
      <c r="T290" s="16"/>
      <c r="U290" s="324"/>
      <c r="V290" s="324"/>
      <c r="W290" s="324"/>
      <c r="X290" s="324"/>
      <c r="Y290" s="324"/>
    </row>
    <row r="291" spans="1:25" hidden="1">
      <c r="A291" s="449"/>
      <c r="B291" s="486"/>
      <c r="C291" s="480"/>
      <c r="D291" s="59" t="s">
        <v>30</v>
      </c>
      <c r="E291" s="52">
        <f>ROUND(E290*$Q$2,0)</f>
        <v>0</v>
      </c>
      <c r="F291" s="52">
        <f t="shared" ref="F291" si="456">ROUND(F290*$Q$2,0)</f>
        <v>0</v>
      </c>
      <c r="G291" s="52">
        <f t="shared" ref="G291" si="457">ROUND(G290*$Q$2,0)</f>
        <v>0</v>
      </c>
      <c r="H291" s="52">
        <f t="shared" ref="H291" si="458">ROUND(H290*$Q$2,0)</f>
        <v>0</v>
      </c>
      <c r="I291" s="52">
        <f t="shared" ref="I291" si="459">ROUND(I290*$Q$2,0)</f>
        <v>0</v>
      </c>
      <c r="J291" s="158">
        <f>SUM(E291:I291)</f>
        <v>0</v>
      </c>
      <c r="M291" s="215"/>
      <c r="N291" s="56"/>
      <c r="O291" s="56"/>
      <c r="P291" s="56"/>
      <c r="Q291" s="211">
        <f>IF('Cumulative Budget Request '!L290='Split budget (A)'!$L$1,'Cumulative Budget Request '!Q290,0)</f>
        <v>1.03</v>
      </c>
      <c r="R291" s="212">
        <f>IF('Cumulative Budget Request '!L290='Split budget (A)'!$L$1,'Cumulative Budget Request '!R290,0)</f>
        <v>0</v>
      </c>
      <c r="S291" s="61">
        <f>IF('Cumulative Budget Request '!L290='Split budget (A)'!$L$1,'Cumulative Budget Request '!S290,0)</f>
        <v>12</v>
      </c>
      <c r="T291" s="16"/>
      <c r="U291" s="323"/>
      <c r="V291" s="323"/>
      <c r="W291" s="323"/>
      <c r="X291" s="323"/>
      <c r="Y291" s="323"/>
    </row>
    <row r="292" spans="1:25" ht="15" hidden="1">
      <c r="A292" s="449"/>
      <c r="B292" s="486"/>
      <c r="C292" s="480"/>
      <c r="D292" s="59" t="s">
        <v>29</v>
      </c>
      <c r="E292" s="170">
        <f>ROUND(R$5*E289,0)</f>
        <v>0</v>
      </c>
      <c r="F292" s="170">
        <f t="shared" ref="F292" si="460">ROUND(S$5*F289,0)</f>
        <v>0</v>
      </c>
      <c r="G292" s="170">
        <f t="shared" ref="G292" si="461">ROUND(T$5*G289,0)</f>
        <v>0</v>
      </c>
      <c r="H292" s="170">
        <f t="shared" ref="H292" si="462">ROUND(U$5*H289,0)</f>
        <v>0</v>
      </c>
      <c r="I292" s="170">
        <f t="shared" ref="I292" si="463">ROUND(V$5*I289,0)</f>
        <v>0</v>
      </c>
      <c r="J292" s="167">
        <f>SUM(E292:I292)</f>
        <v>0</v>
      </c>
      <c r="M292" s="215"/>
      <c r="N292" s="56"/>
      <c r="O292" s="56"/>
      <c r="P292" s="56"/>
      <c r="Q292" s="211">
        <f>IF('Cumulative Budget Request '!L291='Split budget (A)'!$L$1,'Cumulative Budget Request '!Q291,0)</f>
        <v>1.03</v>
      </c>
      <c r="R292" s="212">
        <f>IF('Cumulative Budget Request '!L291='Split budget (A)'!$L$1,'Cumulative Budget Request '!R291,0)</f>
        <v>0</v>
      </c>
      <c r="S292" s="61">
        <f>IF('Cumulative Budget Request '!L291='Split budget (A)'!$L$1,'Cumulative Budget Request '!S291,0)</f>
        <v>12</v>
      </c>
      <c r="T292" s="16"/>
      <c r="U292" s="324"/>
      <c r="V292" s="324"/>
      <c r="W292" s="324"/>
      <c r="X292" s="324"/>
      <c r="Y292" s="324"/>
    </row>
    <row r="293" spans="1:25" hidden="1">
      <c r="A293" s="449"/>
      <c r="B293" s="486"/>
      <c r="C293" s="480"/>
      <c r="D293" s="62" t="s">
        <v>178</v>
      </c>
      <c r="E293" s="171">
        <f>SUM(E291:E292)</f>
        <v>0</v>
      </c>
      <c r="F293" s="171">
        <f t="shared" ref="F293:I293" si="464">SUM(F291:F292)</f>
        <v>0</v>
      </c>
      <c r="G293" s="171">
        <f t="shared" si="464"/>
        <v>0</v>
      </c>
      <c r="H293" s="171">
        <f t="shared" si="464"/>
        <v>0</v>
      </c>
      <c r="I293" s="171">
        <f t="shared" si="464"/>
        <v>0</v>
      </c>
      <c r="J293" s="172">
        <f>SUM(J291:J292)</f>
        <v>0</v>
      </c>
      <c r="M293" s="215"/>
      <c r="N293" s="56"/>
      <c r="O293" s="56"/>
      <c r="P293" s="56"/>
      <c r="Q293" s="211">
        <f>IF('Cumulative Budget Request '!L292='Split budget (A)'!$L$1,'Cumulative Budget Request '!Q292,0)</f>
        <v>1.03</v>
      </c>
      <c r="R293" s="212">
        <f>IF('Cumulative Budget Request '!L292='Split budget (A)'!$L$1,'Cumulative Budget Request '!R292,0)</f>
        <v>0</v>
      </c>
      <c r="S293" s="61">
        <f>IF('Cumulative Budget Request '!L292='Split budget (A)'!$L$1,'Cumulative Budget Request '!S292,0)</f>
        <v>12</v>
      </c>
      <c r="T293" s="16"/>
      <c r="U293" s="323"/>
      <c r="V293" s="323"/>
      <c r="W293" s="323"/>
      <c r="X293" s="323"/>
      <c r="Y293" s="323"/>
    </row>
    <row r="294" spans="1:25" hidden="1">
      <c r="A294" s="449"/>
      <c r="B294" s="481"/>
      <c r="C294" s="480"/>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5">
        <f>IF('Cumulative Budget Request '!L294='Split budget (A)'!$L$1,'Cumulative Budget Request '!A294,0)</f>
        <v>0</v>
      </c>
      <c r="B295" s="480" t="str">
        <f>IF('Cumulative Budget Request '!L294='Split budget (A)'!$L$1,'Cumulative Budget Request '!B294,0)</f>
        <v>Co-Investigator</v>
      </c>
      <c r="C295" s="481"/>
      <c r="D295" s="33" t="s">
        <v>123</v>
      </c>
      <c r="E295" s="76">
        <f>ROUND($R295*$S295,6)</f>
        <v>0</v>
      </c>
      <c r="F295" s="76">
        <f>ROUND($R296*$S296,6)</f>
        <v>0</v>
      </c>
      <c r="G295" s="76">
        <f>ROUND($R297*$S297,6)</f>
        <v>0</v>
      </c>
      <c r="H295" s="76">
        <f>ROUND($R298*$S298,6)</f>
        <v>0</v>
      </c>
      <c r="I295" s="76">
        <f>ROUND($R299*$S299,6)</f>
        <v>0</v>
      </c>
      <c r="J295" s="46"/>
      <c r="M295" s="133">
        <f>IF('Cumulative Budget Request '!L294='Split budget (A)'!$L$1,'Cumulative Budget Request '!M294,0)</f>
        <v>0</v>
      </c>
      <c r="N295" s="214">
        <f>ROUND(M295/12,2)</f>
        <v>0</v>
      </c>
      <c r="O295" s="214">
        <f>IF('Cumulative Budget Request '!L294='Split budget (A)'!$L$1,'Cumulative Budget Request '!O294,0)</f>
        <v>0</v>
      </c>
      <c r="P295" s="209">
        <f>IF('Cumulative Budget Request '!L294='Split budget (A)'!$L$1,'Cumulative Budget Request '!P294,0)</f>
        <v>0</v>
      </c>
      <c r="Q295" s="211">
        <f>IF('Cumulative Budget Request '!L294='Split budget (A)'!$L$1,'Cumulative Budget Request '!Q294,0)</f>
        <v>1.03</v>
      </c>
      <c r="R295" s="212">
        <f>IF('Cumulative Budget Request '!L294='Split budget (A)'!$L$1,'Cumulative Budget Request '!R294,0)</f>
        <v>0</v>
      </c>
      <c r="S295" s="61">
        <f>IF('Cumulative Budget Request '!L294='Split budget (A)'!$L$1,'Cumulative Budget Request '!S294,0)</f>
        <v>12</v>
      </c>
      <c r="T295" s="2"/>
      <c r="U295" s="323">
        <f>IFERROR((E298+E299)/E297,0)</f>
        <v>0</v>
      </c>
      <c r="V295" s="323">
        <f t="shared" ref="V295:Y295" si="465">IFERROR((F298+F299)/F297,0)</f>
        <v>0</v>
      </c>
      <c r="W295" s="323">
        <f t="shared" si="465"/>
        <v>0</v>
      </c>
      <c r="X295" s="323">
        <f t="shared" si="465"/>
        <v>0</v>
      </c>
      <c r="Y295" s="323">
        <f t="shared" si="465"/>
        <v>0</v>
      </c>
    </row>
    <row r="296" spans="1:25" hidden="1">
      <c r="A296" s="449"/>
      <c r="B296" s="486"/>
      <c r="C296" s="480"/>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(A)'!$L$1,'Cumulative Budget Request '!Q295,0)</f>
        <v>1.03</v>
      </c>
      <c r="R296" s="212">
        <f>IF('Cumulative Budget Request '!L295='Split budget (A)'!$L$1,'Cumulative Budget Request '!R295,0)</f>
        <v>0</v>
      </c>
      <c r="S296" s="61">
        <f>IF('Cumulative Budget Request '!L295='Split budget (A)'!$L$1,'Cumulative Budget Request '!S295,0)</f>
        <v>12</v>
      </c>
      <c r="T296" s="16"/>
      <c r="U296" s="324"/>
      <c r="V296" s="324"/>
      <c r="W296" s="324"/>
      <c r="X296" s="324"/>
      <c r="Y296" s="324"/>
    </row>
    <row r="297" spans="1:25" hidden="1">
      <c r="A297" s="449"/>
      <c r="B297" s="486"/>
      <c r="C297" s="480"/>
      <c r="D297" s="59" t="s">
        <v>30</v>
      </c>
      <c r="E297" s="52">
        <f>ROUND(E296*$Q$2,0)</f>
        <v>0</v>
      </c>
      <c r="F297" s="52">
        <f t="shared" ref="F297" si="466">ROUND(F296*$Q$2,0)</f>
        <v>0</v>
      </c>
      <c r="G297" s="52">
        <f t="shared" ref="G297" si="467">ROUND(G296*$Q$2,0)</f>
        <v>0</v>
      </c>
      <c r="H297" s="52">
        <f t="shared" ref="H297" si="468">ROUND(H296*$Q$2,0)</f>
        <v>0</v>
      </c>
      <c r="I297" s="52">
        <f t="shared" ref="I297" si="469">ROUND(I296*$Q$2,0)</f>
        <v>0</v>
      </c>
      <c r="J297" s="158">
        <f>SUM(E297:I297)</f>
        <v>0</v>
      </c>
      <c r="M297" s="215"/>
      <c r="N297" s="56"/>
      <c r="O297" s="56"/>
      <c r="P297" s="56"/>
      <c r="Q297" s="211">
        <f>IF('Cumulative Budget Request '!L296='Split budget (A)'!$L$1,'Cumulative Budget Request '!Q296,0)</f>
        <v>1.03</v>
      </c>
      <c r="R297" s="212">
        <f>IF('Cumulative Budget Request '!L296='Split budget (A)'!$L$1,'Cumulative Budget Request '!R296,0)</f>
        <v>0</v>
      </c>
      <c r="S297" s="61">
        <f>IF('Cumulative Budget Request '!L296='Split budget (A)'!$L$1,'Cumulative Budget Request '!S296,0)</f>
        <v>12</v>
      </c>
      <c r="T297" s="16"/>
      <c r="U297" s="323"/>
      <c r="V297" s="323"/>
      <c r="W297" s="323"/>
      <c r="X297" s="323"/>
      <c r="Y297" s="323"/>
    </row>
    <row r="298" spans="1:25" ht="15" hidden="1">
      <c r="A298" s="449"/>
      <c r="B298" s="486"/>
      <c r="C298" s="480"/>
      <c r="D298" s="59" t="s">
        <v>29</v>
      </c>
      <c r="E298" s="170">
        <f>ROUND(R$5*E295,0)</f>
        <v>0</v>
      </c>
      <c r="F298" s="170">
        <f t="shared" ref="F298" si="470">ROUND(S$5*F295,0)</f>
        <v>0</v>
      </c>
      <c r="G298" s="170">
        <f t="shared" ref="G298" si="471">ROUND(T$5*G295,0)</f>
        <v>0</v>
      </c>
      <c r="H298" s="170">
        <f t="shared" ref="H298" si="472">ROUND(U$5*H295,0)</f>
        <v>0</v>
      </c>
      <c r="I298" s="170">
        <f t="shared" ref="I298" si="473">ROUND(V$5*I295,0)</f>
        <v>0</v>
      </c>
      <c r="J298" s="167">
        <f>SUM(E298:I298)</f>
        <v>0</v>
      </c>
      <c r="M298" s="215"/>
      <c r="N298" s="56"/>
      <c r="O298" s="56"/>
      <c r="P298" s="56"/>
      <c r="Q298" s="211">
        <f>IF('Cumulative Budget Request '!L297='Split budget (A)'!$L$1,'Cumulative Budget Request '!Q297,0)</f>
        <v>1.03</v>
      </c>
      <c r="R298" s="212">
        <f>IF('Cumulative Budget Request '!L297='Split budget (A)'!$L$1,'Cumulative Budget Request '!R297,0)</f>
        <v>0</v>
      </c>
      <c r="S298" s="61">
        <f>IF('Cumulative Budget Request '!L297='Split budget (A)'!$L$1,'Cumulative Budget Request '!S297,0)</f>
        <v>12</v>
      </c>
      <c r="T298" s="16"/>
      <c r="U298" s="324"/>
      <c r="V298" s="324"/>
      <c r="W298" s="324"/>
      <c r="X298" s="324"/>
      <c r="Y298" s="324"/>
    </row>
    <row r="299" spans="1:25" hidden="1">
      <c r="A299" s="449"/>
      <c r="B299" s="486"/>
      <c r="C299" s="480"/>
      <c r="D299" s="62" t="s">
        <v>178</v>
      </c>
      <c r="E299" s="171">
        <f>SUM(E297:E298)</f>
        <v>0</v>
      </c>
      <c r="F299" s="171">
        <f t="shared" ref="F299:I299" si="474">SUM(F297:F298)</f>
        <v>0</v>
      </c>
      <c r="G299" s="171">
        <f t="shared" si="474"/>
        <v>0</v>
      </c>
      <c r="H299" s="171">
        <f t="shared" si="474"/>
        <v>0</v>
      </c>
      <c r="I299" s="171">
        <f t="shared" si="474"/>
        <v>0</v>
      </c>
      <c r="J299" s="172">
        <f>SUM(J297:J298)</f>
        <v>0</v>
      </c>
      <c r="M299" s="215"/>
      <c r="N299" s="56"/>
      <c r="O299" s="56"/>
      <c r="P299" s="56"/>
      <c r="Q299" s="211">
        <f>IF('Cumulative Budget Request '!L298='Split budget (A)'!$L$1,'Cumulative Budget Request '!Q298,0)</f>
        <v>1.03</v>
      </c>
      <c r="R299" s="212">
        <f>IF('Cumulative Budget Request '!L298='Split budget (A)'!$L$1,'Cumulative Budget Request '!R298,0)</f>
        <v>0</v>
      </c>
      <c r="S299" s="61">
        <f>IF('Cumulative Budget Request '!L298='Split budget (A)'!$L$1,'Cumulative Budget Request '!S298,0)</f>
        <v>12</v>
      </c>
      <c r="T299" s="16"/>
      <c r="U299" s="323"/>
      <c r="V299" s="323"/>
      <c r="W299" s="323"/>
      <c r="X299" s="323"/>
      <c r="Y299" s="323"/>
    </row>
    <row r="300" spans="1:25" hidden="1">
      <c r="A300" s="449"/>
      <c r="B300" s="481"/>
      <c r="C300" s="480"/>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5">
        <f>IF('Cumulative Budget Request '!L300='Split budget (A)'!$L$1,'Cumulative Budget Request '!A300,0)</f>
        <v>0</v>
      </c>
      <c r="B301" s="480" t="str">
        <f>IF('Cumulative Budget Request '!L300='Split budget (A)'!$L$1,'Cumulative Budget Request '!B300,0)</f>
        <v>Co-Investigator</v>
      </c>
      <c r="C301" s="481"/>
      <c r="D301" s="33" t="s">
        <v>123</v>
      </c>
      <c r="E301" s="76">
        <f>ROUND($R301*$S301,6)</f>
        <v>0</v>
      </c>
      <c r="F301" s="76">
        <f>ROUND($R302*$S302,6)</f>
        <v>0</v>
      </c>
      <c r="G301" s="76">
        <f>ROUND($R303*$S303,6)</f>
        <v>0</v>
      </c>
      <c r="H301" s="76">
        <f>ROUND($R304*$S304,6)</f>
        <v>0</v>
      </c>
      <c r="I301" s="76">
        <f>ROUND($R305*$S305,6)</f>
        <v>0</v>
      </c>
      <c r="J301" s="46"/>
      <c r="M301" s="133">
        <f>IF('Cumulative Budget Request '!L300='Split budget (A)'!$L$1,'Cumulative Budget Request '!M300,0)</f>
        <v>0</v>
      </c>
      <c r="N301" s="214">
        <f>ROUND(M301/12,2)</f>
        <v>0</v>
      </c>
      <c r="O301" s="214">
        <f>IF('Cumulative Budget Request '!L300='Split budget (A)'!$L$1,'Cumulative Budget Request '!O300,0)</f>
        <v>0</v>
      </c>
      <c r="P301" s="209">
        <f>IF('Cumulative Budget Request '!L300='Split budget (A)'!$L$1,'Cumulative Budget Request '!P300,0)</f>
        <v>0</v>
      </c>
      <c r="Q301" s="211">
        <f>IF('Cumulative Budget Request '!L300='Split budget (A)'!$L$1,'Cumulative Budget Request '!Q300,0)</f>
        <v>1.03</v>
      </c>
      <c r="R301" s="212">
        <f>IF('Cumulative Budget Request '!L300='Split budget (A)'!$L$1,'Cumulative Budget Request '!R300,0)</f>
        <v>0</v>
      </c>
      <c r="S301" s="61">
        <f>IF('Cumulative Budget Request '!L300='Split budget (A)'!$L$1,'Cumulative Budget Request '!S300,0)</f>
        <v>12</v>
      </c>
      <c r="T301" s="2"/>
      <c r="U301" s="323">
        <f>IFERROR((E304+E305)/E303,0)</f>
        <v>0</v>
      </c>
      <c r="V301" s="323">
        <f t="shared" ref="V301:Y301" si="475">IFERROR((F304+F305)/F303,0)</f>
        <v>0</v>
      </c>
      <c r="W301" s="323">
        <f t="shared" si="475"/>
        <v>0</v>
      </c>
      <c r="X301" s="323">
        <f t="shared" si="475"/>
        <v>0</v>
      </c>
      <c r="Y301" s="323">
        <f t="shared" si="475"/>
        <v>0</v>
      </c>
    </row>
    <row r="302" spans="1:25" hidden="1">
      <c r="A302" s="449"/>
      <c r="B302" s="486"/>
      <c r="C302" s="480"/>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(A)'!$L$1,'Cumulative Budget Request '!Q301,0)</f>
        <v>1.03</v>
      </c>
      <c r="R302" s="212">
        <f>IF('Cumulative Budget Request '!L301='Split budget (A)'!$L$1,'Cumulative Budget Request '!R301,0)</f>
        <v>0</v>
      </c>
      <c r="S302" s="61">
        <f>IF('Cumulative Budget Request '!L301='Split budget (A)'!$L$1,'Cumulative Budget Request '!S301,0)</f>
        <v>12</v>
      </c>
      <c r="T302" s="16"/>
      <c r="U302" s="324"/>
      <c r="V302" s="324"/>
      <c r="W302" s="324"/>
      <c r="X302" s="324"/>
      <c r="Y302" s="324"/>
    </row>
    <row r="303" spans="1:25" hidden="1">
      <c r="A303" s="449"/>
      <c r="B303" s="486"/>
      <c r="C303" s="480"/>
      <c r="D303" s="59" t="s">
        <v>30</v>
      </c>
      <c r="E303" s="52">
        <f>ROUND(E302*$Q$2,0)</f>
        <v>0</v>
      </c>
      <c r="F303" s="52">
        <f t="shared" ref="F303" si="476">ROUND(F302*$Q$2,0)</f>
        <v>0</v>
      </c>
      <c r="G303" s="52">
        <f t="shared" ref="G303" si="477">ROUND(G302*$Q$2,0)</f>
        <v>0</v>
      </c>
      <c r="H303" s="52">
        <f t="shared" ref="H303" si="478">ROUND(H302*$Q$2,0)</f>
        <v>0</v>
      </c>
      <c r="I303" s="52">
        <f t="shared" ref="I303" si="479">ROUND(I302*$Q$2,0)</f>
        <v>0</v>
      </c>
      <c r="J303" s="158">
        <f>SUM(E303:I303)</f>
        <v>0</v>
      </c>
      <c r="M303" s="215"/>
      <c r="N303" s="56"/>
      <c r="O303" s="56"/>
      <c r="P303" s="56"/>
      <c r="Q303" s="211">
        <f>IF('Cumulative Budget Request '!L302='Split budget (A)'!$L$1,'Cumulative Budget Request '!Q302,0)</f>
        <v>1.03</v>
      </c>
      <c r="R303" s="212">
        <f>IF('Cumulative Budget Request '!L302='Split budget (A)'!$L$1,'Cumulative Budget Request '!R302,0)</f>
        <v>0</v>
      </c>
      <c r="S303" s="61">
        <f>IF('Cumulative Budget Request '!L302='Split budget (A)'!$L$1,'Cumulative Budget Request '!S302,0)</f>
        <v>12</v>
      </c>
      <c r="T303" s="16"/>
      <c r="U303" s="323"/>
      <c r="V303" s="323"/>
      <c r="W303" s="323"/>
      <c r="X303" s="323"/>
      <c r="Y303" s="323"/>
    </row>
    <row r="304" spans="1:25" ht="15" hidden="1">
      <c r="A304" s="449"/>
      <c r="B304" s="486"/>
      <c r="C304" s="480"/>
      <c r="D304" s="59" t="s">
        <v>29</v>
      </c>
      <c r="E304" s="170">
        <f>ROUND(R$5*E301,0)</f>
        <v>0</v>
      </c>
      <c r="F304" s="170">
        <f t="shared" ref="F304" si="480">ROUND(S$5*F301,0)</f>
        <v>0</v>
      </c>
      <c r="G304" s="170">
        <f t="shared" ref="G304" si="481">ROUND(T$5*G301,0)</f>
        <v>0</v>
      </c>
      <c r="H304" s="170">
        <f t="shared" ref="H304" si="482">ROUND(U$5*H301,0)</f>
        <v>0</v>
      </c>
      <c r="I304" s="170">
        <f t="shared" ref="I304" si="483">ROUND(V$5*I301,0)</f>
        <v>0</v>
      </c>
      <c r="J304" s="167">
        <f>SUM(E304:I304)</f>
        <v>0</v>
      </c>
      <c r="M304" s="215"/>
      <c r="N304" s="56"/>
      <c r="O304" s="56"/>
      <c r="P304" s="56"/>
      <c r="Q304" s="211">
        <f>IF('Cumulative Budget Request '!L303='Split budget (A)'!$L$1,'Cumulative Budget Request '!Q303,0)</f>
        <v>1.03</v>
      </c>
      <c r="R304" s="212">
        <f>IF('Cumulative Budget Request '!L303='Split budget (A)'!$L$1,'Cumulative Budget Request '!R303,0)</f>
        <v>0</v>
      </c>
      <c r="S304" s="61">
        <f>IF('Cumulative Budget Request '!L303='Split budget (A)'!$L$1,'Cumulative Budget Request '!S303,0)</f>
        <v>12</v>
      </c>
      <c r="T304" s="16"/>
      <c r="U304" s="324"/>
      <c r="V304" s="324"/>
      <c r="W304" s="324"/>
      <c r="X304" s="324"/>
      <c r="Y304" s="324"/>
    </row>
    <row r="305" spans="1:25" hidden="1">
      <c r="A305" s="449"/>
      <c r="B305" s="486"/>
      <c r="C305" s="480"/>
      <c r="D305" s="62" t="s">
        <v>178</v>
      </c>
      <c r="E305" s="171">
        <f>SUM(E303:E304)</f>
        <v>0</v>
      </c>
      <c r="F305" s="171">
        <f t="shared" ref="F305:I305" si="484">SUM(F303:F304)</f>
        <v>0</v>
      </c>
      <c r="G305" s="171">
        <f t="shared" si="484"/>
        <v>0</v>
      </c>
      <c r="H305" s="171">
        <f t="shared" si="484"/>
        <v>0</v>
      </c>
      <c r="I305" s="171">
        <f t="shared" si="484"/>
        <v>0</v>
      </c>
      <c r="J305" s="172">
        <f>SUM(J303:J304)</f>
        <v>0</v>
      </c>
      <c r="M305" s="215"/>
      <c r="N305" s="56"/>
      <c r="O305" s="56"/>
      <c r="P305" s="56"/>
      <c r="Q305" s="211">
        <f>IF('Cumulative Budget Request '!L304='Split budget (A)'!$L$1,'Cumulative Budget Request '!Q304,0)</f>
        <v>1.03</v>
      </c>
      <c r="R305" s="212">
        <f>IF('Cumulative Budget Request '!L304='Split budget (A)'!$L$1,'Cumulative Budget Request '!R304,0)</f>
        <v>0</v>
      </c>
      <c r="S305" s="61">
        <f>IF('Cumulative Budget Request '!L304='Split budget (A)'!$L$1,'Cumulative Budget Request '!S304,0)</f>
        <v>12</v>
      </c>
      <c r="T305" s="16"/>
      <c r="U305" s="323"/>
      <c r="V305" s="323"/>
      <c r="W305" s="323"/>
      <c r="X305" s="323"/>
      <c r="Y305" s="323"/>
    </row>
    <row r="306" spans="1:25" hidden="1">
      <c r="A306" s="449"/>
      <c r="B306" s="481"/>
      <c r="C306" s="480"/>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5">
        <f>IF('Cumulative Budget Request '!L306='Split budget (A)'!$L$1,'Cumulative Budget Request '!A306,0)</f>
        <v>0</v>
      </c>
      <c r="B307" s="480" t="str">
        <f>IF('Cumulative Budget Request '!L306='Split budget (A)'!$L$1,'Cumulative Budget Request '!B306,0)</f>
        <v>Co-Investigator</v>
      </c>
      <c r="C307" s="481"/>
      <c r="D307" s="33" t="s">
        <v>123</v>
      </c>
      <c r="E307" s="76">
        <f>ROUND($R307*$S307,6)</f>
        <v>0</v>
      </c>
      <c r="F307" s="76">
        <f>ROUND($R308*$S308,6)</f>
        <v>0</v>
      </c>
      <c r="G307" s="76">
        <f>ROUND($R309*$S309,6)</f>
        <v>0</v>
      </c>
      <c r="H307" s="76">
        <f>ROUND($R310*$S310,6)</f>
        <v>0</v>
      </c>
      <c r="I307" s="76">
        <f>ROUND($R311*$S311,6)</f>
        <v>0</v>
      </c>
      <c r="J307" s="46"/>
      <c r="M307" s="133">
        <f>IF('Cumulative Budget Request '!L306='Split budget (A)'!$L$1,'Cumulative Budget Request '!M306,0)</f>
        <v>0</v>
      </c>
      <c r="N307" s="214">
        <f>ROUND(M307/12,2)</f>
        <v>0</v>
      </c>
      <c r="O307" s="214">
        <f>IF('Cumulative Budget Request '!L306='Split budget (A)'!$L$1,'Cumulative Budget Request '!O306,0)</f>
        <v>0</v>
      </c>
      <c r="P307" s="209">
        <f>IF('Cumulative Budget Request '!L306='Split budget (A)'!$L$1,'Cumulative Budget Request '!P306,0)</f>
        <v>0</v>
      </c>
      <c r="Q307" s="211">
        <f>IF('Cumulative Budget Request '!L306='Split budget (A)'!$L$1,'Cumulative Budget Request '!Q306,0)</f>
        <v>1.03</v>
      </c>
      <c r="R307" s="212">
        <f>IF('Cumulative Budget Request '!L306='Split budget (A)'!$L$1,'Cumulative Budget Request '!R306,0)</f>
        <v>0</v>
      </c>
      <c r="S307" s="61">
        <f>IF('Cumulative Budget Request '!L306='Split budget (A)'!$L$1,'Cumulative Budget Request '!S306,0)</f>
        <v>12</v>
      </c>
      <c r="T307" s="2"/>
      <c r="U307" s="323">
        <f>IFERROR((E310+E311)/E309,0)</f>
        <v>0</v>
      </c>
      <c r="V307" s="323">
        <f t="shared" ref="V307:Y307" si="485">IFERROR((F310+F311)/F309,0)</f>
        <v>0</v>
      </c>
      <c r="W307" s="323">
        <f t="shared" si="485"/>
        <v>0</v>
      </c>
      <c r="X307" s="323">
        <f t="shared" si="485"/>
        <v>0</v>
      </c>
      <c r="Y307" s="323">
        <f t="shared" si="485"/>
        <v>0</v>
      </c>
    </row>
    <row r="308" spans="1:25" hidden="1">
      <c r="A308" s="449"/>
      <c r="B308" s="486"/>
      <c r="C308" s="480"/>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(A)'!$L$1,'Cumulative Budget Request '!Q307,0)</f>
        <v>1.03</v>
      </c>
      <c r="R308" s="212">
        <f>IF('Cumulative Budget Request '!L307='Split budget (A)'!$L$1,'Cumulative Budget Request '!R307,0)</f>
        <v>0</v>
      </c>
      <c r="S308" s="61">
        <f>IF('Cumulative Budget Request '!L307='Split budget (A)'!$L$1,'Cumulative Budget Request '!S307,0)</f>
        <v>12</v>
      </c>
      <c r="T308" s="16"/>
      <c r="U308" s="324"/>
      <c r="V308" s="324"/>
      <c r="W308" s="324"/>
      <c r="X308" s="324"/>
      <c r="Y308" s="324"/>
    </row>
    <row r="309" spans="1:25" hidden="1">
      <c r="A309" s="449"/>
      <c r="B309" s="486"/>
      <c r="C309" s="480"/>
      <c r="D309" s="59" t="s">
        <v>30</v>
      </c>
      <c r="E309" s="52">
        <f>ROUND(E308*$Q$2,0)</f>
        <v>0</v>
      </c>
      <c r="F309" s="52">
        <f t="shared" ref="F309" si="486">ROUND(F308*$Q$2,0)</f>
        <v>0</v>
      </c>
      <c r="G309" s="52">
        <f t="shared" ref="G309" si="487">ROUND(G308*$Q$2,0)</f>
        <v>0</v>
      </c>
      <c r="H309" s="52">
        <f t="shared" ref="H309" si="488">ROUND(H308*$Q$2,0)</f>
        <v>0</v>
      </c>
      <c r="I309" s="52">
        <f t="shared" ref="I309" si="489">ROUND(I308*$Q$2,0)</f>
        <v>0</v>
      </c>
      <c r="J309" s="158">
        <f>SUM(E309:I309)</f>
        <v>0</v>
      </c>
      <c r="M309" s="215"/>
      <c r="N309" s="56"/>
      <c r="O309" s="56"/>
      <c r="P309" s="56"/>
      <c r="Q309" s="211">
        <f>IF('Cumulative Budget Request '!L308='Split budget (A)'!$L$1,'Cumulative Budget Request '!Q308,0)</f>
        <v>1.03</v>
      </c>
      <c r="R309" s="212">
        <f>IF('Cumulative Budget Request '!L308='Split budget (A)'!$L$1,'Cumulative Budget Request '!R308,0)</f>
        <v>0</v>
      </c>
      <c r="S309" s="61">
        <f>IF('Cumulative Budget Request '!L308='Split budget (A)'!$L$1,'Cumulative Budget Request '!S308,0)</f>
        <v>12</v>
      </c>
      <c r="T309" s="16"/>
      <c r="U309" s="323"/>
      <c r="V309" s="323"/>
      <c r="W309" s="323"/>
      <c r="X309" s="323"/>
      <c r="Y309" s="323"/>
    </row>
    <row r="310" spans="1:25" ht="15" hidden="1">
      <c r="A310" s="449"/>
      <c r="B310" s="486"/>
      <c r="C310" s="480"/>
      <c r="D310" s="59" t="s">
        <v>29</v>
      </c>
      <c r="E310" s="170">
        <f>ROUND(R$5*E307,0)</f>
        <v>0</v>
      </c>
      <c r="F310" s="170">
        <f t="shared" ref="F310" si="490">ROUND(S$5*F307,0)</f>
        <v>0</v>
      </c>
      <c r="G310" s="170">
        <f t="shared" ref="G310" si="491">ROUND(T$5*G307,0)</f>
        <v>0</v>
      </c>
      <c r="H310" s="170">
        <f t="shared" ref="H310" si="492">ROUND(U$5*H307,0)</f>
        <v>0</v>
      </c>
      <c r="I310" s="170">
        <f t="shared" ref="I310" si="493">ROUND(V$5*I307,0)</f>
        <v>0</v>
      </c>
      <c r="J310" s="167">
        <f>SUM(E310:I310)</f>
        <v>0</v>
      </c>
      <c r="M310" s="215"/>
      <c r="N310" s="56"/>
      <c r="O310" s="56"/>
      <c r="P310" s="56"/>
      <c r="Q310" s="211">
        <f>IF('Cumulative Budget Request '!L309='Split budget (A)'!$L$1,'Cumulative Budget Request '!Q309,0)</f>
        <v>1.03</v>
      </c>
      <c r="R310" s="212">
        <f>IF('Cumulative Budget Request '!L309='Split budget (A)'!$L$1,'Cumulative Budget Request '!R309,0)</f>
        <v>0</v>
      </c>
      <c r="S310" s="61">
        <f>IF('Cumulative Budget Request '!L309='Split budget (A)'!$L$1,'Cumulative Budget Request '!S309,0)</f>
        <v>12</v>
      </c>
      <c r="T310" s="16"/>
      <c r="U310" s="324"/>
      <c r="V310" s="324"/>
      <c r="W310" s="324"/>
      <c r="X310" s="324"/>
      <c r="Y310" s="324"/>
    </row>
    <row r="311" spans="1:25" hidden="1">
      <c r="A311" s="449"/>
      <c r="B311" s="486"/>
      <c r="C311" s="480"/>
      <c r="D311" s="62" t="s">
        <v>178</v>
      </c>
      <c r="E311" s="171">
        <f>SUM(E309:E310)</f>
        <v>0</v>
      </c>
      <c r="F311" s="171">
        <f t="shared" ref="F311:I311" si="494">SUM(F309:F310)</f>
        <v>0</v>
      </c>
      <c r="G311" s="171">
        <f t="shared" si="494"/>
        <v>0</v>
      </c>
      <c r="H311" s="171">
        <f t="shared" si="494"/>
        <v>0</v>
      </c>
      <c r="I311" s="171">
        <f t="shared" si="494"/>
        <v>0</v>
      </c>
      <c r="J311" s="172">
        <f>SUM(J309:J310)</f>
        <v>0</v>
      </c>
      <c r="M311" s="215"/>
      <c r="N311" s="56"/>
      <c r="O311" s="56"/>
      <c r="P311" s="56"/>
      <c r="Q311" s="211">
        <f>IF('Cumulative Budget Request '!L310='Split budget (A)'!$L$1,'Cumulative Budget Request '!Q310,0)</f>
        <v>1.03</v>
      </c>
      <c r="R311" s="212">
        <f>IF('Cumulative Budget Request '!L310='Split budget (A)'!$L$1,'Cumulative Budget Request '!R310,0)</f>
        <v>0</v>
      </c>
      <c r="S311" s="61">
        <f>IF('Cumulative Budget Request '!L310='Split budget (A)'!$L$1,'Cumulative Budget Request '!S310,0)</f>
        <v>12</v>
      </c>
      <c r="T311" s="16"/>
      <c r="U311" s="323"/>
      <c r="V311" s="323"/>
      <c r="W311" s="323"/>
      <c r="X311" s="323"/>
      <c r="Y311" s="323"/>
    </row>
    <row r="312" spans="1:25" hidden="1">
      <c r="A312" s="449"/>
      <c r="C312" s="76"/>
      <c r="D312" s="59"/>
      <c r="E312" s="16"/>
      <c r="F312" s="16"/>
      <c r="G312" s="16"/>
      <c r="H312" s="16"/>
      <c r="I312" s="16"/>
      <c r="J312" s="25"/>
      <c r="M312" s="2"/>
      <c r="N312" s="2"/>
      <c r="O312" s="2"/>
      <c r="P312" s="2"/>
      <c r="Q312" s="2"/>
      <c r="R312" s="4"/>
      <c r="S312" s="3"/>
      <c r="T312" s="16"/>
      <c r="U312" s="24"/>
      <c r="V312" s="24"/>
      <c r="W312" s="24"/>
      <c r="X312" s="24"/>
      <c r="Y312" s="24"/>
    </row>
    <row r="313" spans="1:25" ht="5.4" customHeight="1">
      <c r="A313" s="449"/>
      <c r="D313" s="21"/>
      <c r="E313" s="21"/>
      <c r="F313" s="21"/>
      <c r="G313" s="21"/>
      <c r="H313" s="21"/>
      <c r="I313" s="21"/>
      <c r="J313" s="61"/>
      <c r="S313" s="16"/>
    </row>
    <row r="314" spans="1:25">
      <c r="A314" s="487" t="s">
        <v>19</v>
      </c>
      <c r="B314" s="48"/>
      <c r="C314" s="48"/>
      <c r="D314" s="49"/>
      <c r="E314" s="164">
        <f>SUMIF($D$12:$D$313,"*Salary",E12:E313)</f>
        <v>0</v>
      </c>
      <c r="F314" s="164">
        <f t="shared" ref="F314:I314" si="495">SUMIF($D$12:$D$313,"*Salary",F12:F313)</f>
        <v>0</v>
      </c>
      <c r="G314" s="164">
        <f t="shared" si="495"/>
        <v>0</v>
      </c>
      <c r="H314" s="164">
        <f t="shared" si="495"/>
        <v>0</v>
      </c>
      <c r="I314" s="164">
        <f t="shared" si="495"/>
        <v>0</v>
      </c>
      <c r="J314" s="158">
        <f>SUM(E314:I314)</f>
        <v>0</v>
      </c>
      <c r="S314" s="3"/>
    </row>
    <row r="315" spans="1:25" ht="15">
      <c r="A315" s="47" t="s">
        <v>20</v>
      </c>
      <c r="B315" s="48"/>
      <c r="C315" s="48"/>
      <c r="D315" s="49"/>
      <c r="E315" s="166">
        <f>SUMIF(D14:D313,"*Total Fringe",E14:E313)</f>
        <v>0</v>
      </c>
      <c r="F315" s="166">
        <f>SUMIF($D$14:$D$313,"*Total Fringe",F14:F313)</f>
        <v>0</v>
      </c>
      <c r="G315" s="166">
        <f t="shared" ref="G315:I315" si="496">SUMIF($D$14:$D$313,"*Total Fringe",G14:G313)</f>
        <v>0</v>
      </c>
      <c r="H315" s="166">
        <f t="shared" si="496"/>
        <v>0</v>
      </c>
      <c r="I315" s="166">
        <f t="shared" si="496"/>
        <v>0</v>
      </c>
      <c r="J315" s="167">
        <f>SUM(E315:I315)</f>
        <v>0</v>
      </c>
      <c r="S315" s="3"/>
    </row>
    <row r="316" spans="1:25">
      <c r="A316" s="47" t="s">
        <v>21</v>
      </c>
      <c r="B316" s="48"/>
      <c r="C316" s="48"/>
      <c r="D316" s="49"/>
      <c r="E316" s="177">
        <f>SUM(E314:E315)</f>
        <v>0</v>
      </c>
      <c r="F316" s="177">
        <f t="shared" ref="F316:I316" si="497">SUM(F314:F315)</f>
        <v>0</v>
      </c>
      <c r="G316" s="177">
        <f t="shared" si="497"/>
        <v>0</v>
      </c>
      <c r="H316" s="177">
        <f t="shared" si="497"/>
        <v>0</v>
      </c>
      <c r="I316" s="177">
        <f t="shared" si="497"/>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62" t="s">
        <v>118</v>
      </c>
      <c r="V318" s="762"/>
      <c r="W318" s="762"/>
      <c r="X318" s="762"/>
      <c r="Y318" s="762"/>
    </row>
    <row r="319" spans="1:25">
      <c r="A319" s="786" t="s">
        <v>422</v>
      </c>
      <c r="B319" s="786"/>
      <c r="C319" s="786"/>
      <c r="D319" s="786"/>
      <c r="E319" s="786"/>
      <c r="F319" s="786"/>
      <c r="G319" s="786"/>
      <c r="H319" s="786"/>
      <c r="I319" s="786"/>
      <c r="J319" s="786"/>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5">
        <f>IF('Cumulative Budget Request '!L320='Split budget (A)'!$L$1,'Cumulative Budget Request '!A320,0)</f>
        <v>0</v>
      </c>
      <c r="B321" s="480" t="str">
        <f>IF('Cumulative Budget Request '!L320='Split budget (A)'!$L$1,'Cumulative Budget Request '!B320,0)</f>
        <v>Technician</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(A)'!$L$1,'Cumulative Budget Request '!M320,0)</f>
        <v>0</v>
      </c>
      <c r="N321" s="214">
        <f>ROUND(M321/12,2)</f>
        <v>0</v>
      </c>
      <c r="O321" s="214">
        <f>IF('Cumulative Budget Request '!L320='Split budget (A)'!$L$1,'Cumulative Budget Request '!O320,0)</f>
        <v>0</v>
      </c>
      <c r="P321" s="209">
        <f>IF('Cumulative Budget Request '!L320='Split budget (A)'!$L$1,'Cumulative Budget Request '!P320,0)</f>
        <v>0</v>
      </c>
      <c r="Q321" s="211">
        <f>IF('Cumulative Budget Request '!L320='Split budget (A)'!$L$1,'Cumulative Budget Request '!Q320,0)</f>
        <v>1</v>
      </c>
      <c r="R321" s="212">
        <f>IF('Cumulative Budget Request '!L320='Split budget (A)'!$L$1,'Cumulative Budget Request '!R320,0)</f>
        <v>0</v>
      </c>
      <c r="S321" s="61">
        <f>IF('Cumulative Budget Request '!L320='Split budget (A)'!$L$1,'Cumulative Budget Request '!S320,0)</f>
        <v>12</v>
      </c>
      <c r="T321" s="211">
        <f>IF('Cumulative Budget Request '!L320='Split budget (A)'!$L$1,'Cumulative Budget Request '!T320,0)</f>
        <v>0</v>
      </c>
      <c r="U321" s="323">
        <f>IFERROR((E324+E325)/E323,0)</f>
        <v>0</v>
      </c>
      <c r="V321" s="323">
        <f t="shared" ref="V321:Y321" si="498">IFERROR((F324+F325)/F323,0)</f>
        <v>0</v>
      </c>
      <c r="W321" s="323">
        <f t="shared" si="498"/>
        <v>0</v>
      </c>
      <c r="X321" s="323">
        <f t="shared" si="498"/>
        <v>0</v>
      </c>
      <c r="Y321" s="323">
        <f t="shared" si="498"/>
        <v>0</v>
      </c>
    </row>
    <row r="322" spans="1:25">
      <c r="A322" s="488"/>
      <c r="B322" s="480"/>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(A)'!$L$1,'Cumulative Budget Request '!Q321,0)</f>
        <v>1.03</v>
      </c>
      <c r="R322" s="212">
        <f>IF('Cumulative Budget Request '!L321='Split budget (A)'!$L$1,'Cumulative Budget Request '!R321,0)</f>
        <v>0</v>
      </c>
      <c r="S322" s="61">
        <f>IF('Cumulative Budget Request '!L321='Split budget (A)'!$L$1,'Cumulative Budget Request '!S321,0)</f>
        <v>12</v>
      </c>
      <c r="T322" s="211">
        <f>IF('Cumulative Budget Request '!L321='Split budget (A)'!$L$1,'Cumulative Budget Request '!T321,0)</f>
        <v>0</v>
      </c>
      <c r="U322" s="323"/>
      <c r="V322" s="323"/>
      <c r="W322" s="323"/>
      <c r="X322" s="323"/>
      <c r="Y322" s="323"/>
    </row>
    <row r="323" spans="1:25">
      <c r="A323" s="449"/>
      <c r="B323" s="486"/>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(A)'!$L$1,'Cumulative Budget Request '!Q322,0)</f>
        <v>1.03</v>
      </c>
      <c r="R323" s="212">
        <f>IF('Cumulative Budget Request '!L322='Split budget (A)'!$L$1,'Cumulative Budget Request '!R322,0)</f>
        <v>0</v>
      </c>
      <c r="S323" s="61">
        <f>IF('Cumulative Budget Request '!L322='Split budget (A)'!$L$1,'Cumulative Budget Request '!S322,0)</f>
        <v>12</v>
      </c>
      <c r="T323" s="211">
        <f>IF('Cumulative Budget Request '!L322='Split budget (A)'!$L$1,'Cumulative Budget Request '!T322,0)</f>
        <v>0</v>
      </c>
      <c r="U323" s="324"/>
      <c r="V323" s="324"/>
      <c r="W323" s="324"/>
      <c r="X323" s="324"/>
      <c r="Y323" s="324"/>
    </row>
    <row r="324" spans="1:25">
      <c r="A324" s="449"/>
      <c r="B324" s="480"/>
      <c r="C324" s="76"/>
      <c r="D324" s="59" t="s">
        <v>30</v>
      </c>
      <c r="E324" s="52">
        <f>ROUND(E323*$Q$2,0)</f>
        <v>0</v>
      </c>
      <c r="F324" s="52">
        <f t="shared" ref="F324:I324" si="499">ROUND(F323*$Q$2,0)</f>
        <v>0</v>
      </c>
      <c r="G324" s="52">
        <f t="shared" si="499"/>
        <v>0</v>
      </c>
      <c r="H324" s="52">
        <f t="shared" si="499"/>
        <v>0</v>
      </c>
      <c r="I324" s="52">
        <f t="shared" si="499"/>
        <v>0</v>
      </c>
      <c r="J324" s="158">
        <f>SUM(E324:I324)</f>
        <v>0</v>
      </c>
      <c r="M324" s="215"/>
      <c r="N324" s="56"/>
      <c r="O324" s="56"/>
      <c r="P324" s="56"/>
      <c r="Q324" s="211">
        <f>IF('Cumulative Budget Request '!L323='Split budget (A)'!$L$1,'Cumulative Budget Request '!Q323,0)</f>
        <v>1.03</v>
      </c>
      <c r="R324" s="212">
        <f>IF('Cumulative Budget Request '!L323='Split budget (A)'!$L$1,'Cumulative Budget Request '!R323,0)</f>
        <v>0</v>
      </c>
      <c r="S324" s="61">
        <f>IF('Cumulative Budget Request '!L323='Split budget (A)'!$L$1,'Cumulative Budget Request '!S323,0)</f>
        <v>12</v>
      </c>
      <c r="T324" s="211">
        <f>IF('Cumulative Budget Request '!L323='Split budget (A)'!$L$1,'Cumulative Budget Request '!T323,0)</f>
        <v>0</v>
      </c>
      <c r="U324" s="323"/>
      <c r="V324" s="323"/>
      <c r="W324" s="323"/>
      <c r="X324" s="323"/>
      <c r="Y324" s="323"/>
    </row>
    <row r="325" spans="1:25" ht="15">
      <c r="A325" s="449"/>
      <c r="B325" s="480"/>
      <c r="C325" s="76"/>
      <c r="D325" s="59" t="s">
        <v>29</v>
      </c>
      <c r="E325" s="170">
        <f>ROUND(R$5*E321,0)</f>
        <v>0</v>
      </c>
      <c r="F325" s="170">
        <f t="shared" ref="F325:I325" si="500">ROUND(S$5*F321,0)</f>
        <v>0</v>
      </c>
      <c r="G325" s="170">
        <f t="shared" si="500"/>
        <v>0</v>
      </c>
      <c r="H325" s="170">
        <f t="shared" si="500"/>
        <v>0</v>
      </c>
      <c r="I325" s="170">
        <f t="shared" si="500"/>
        <v>0</v>
      </c>
      <c r="J325" s="167">
        <f>SUM(E325:I325)</f>
        <v>0</v>
      </c>
      <c r="M325" s="215"/>
      <c r="N325" s="56"/>
      <c r="O325" s="56"/>
      <c r="P325" s="56"/>
      <c r="Q325" s="211">
        <f>IF('Cumulative Budget Request '!L324='Split budget (A)'!$L$1,'Cumulative Budget Request '!Q324,0)</f>
        <v>1.03</v>
      </c>
      <c r="R325" s="212">
        <f>IF('Cumulative Budget Request '!L324='Split budget (A)'!$L$1,'Cumulative Budget Request '!R324,0)</f>
        <v>0</v>
      </c>
      <c r="S325" s="61">
        <f>IF('Cumulative Budget Request '!L324='Split budget (A)'!$L$1,'Cumulative Budget Request '!S324,0)</f>
        <v>12</v>
      </c>
      <c r="T325" s="211">
        <f>IF('Cumulative Budget Request '!L324='Split budget (A)'!$L$1,'Cumulative Budget Request '!T324,0)</f>
        <v>0</v>
      </c>
      <c r="U325" s="323"/>
      <c r="V325" s="323"/>
      <c r="W325" s="323"/>
      <c r="X325" s="323"/>
      <c r="Y325" s="323"/>
    </row>
    <row r="326" spans="1:25">
      <c r="A326" s="449"/>
      <c r="B326" s="480"/>
      <c r="C326" s="76"/>
      <c r="D326" s="62" t="s">
        <v>178</v>
      </c>
      <c r="E326" s="171">
        <f>SUM(E324:E325)</f>
        <v>0</v>
      </c>
      <c r="F326" s="171">
        <f t="shared" ref="F326:I326" si="501">SUM(F324:F325)</f>
        <v>0</v>
      </c>
      <c r="G326" s="171">
        <f t="shared" si="501"/>
        <v>0</v>
      </c>
      <c r="H326" s="171">
        <f t="shared" si="501"/>
        <v>0</v>
      </c>
      <c r="I326" s="171">
        <f t="shared" si="501"/>
        <v>0</v>
      </c>
      <c r="J326" s="172">
        <f>SUM(J324:J325)</f>
        <v>0</v>
      </c>
      <c r="M326" s="215"/>
      <c r="N326" s="56"/>
      <c r="O326" s="56"/>
      <c r="P326" s="56"/>
      <c r="Q326" s="59"/>
      <c r="R326" s="216"/>
      <c r="S326" s="61"/>
      <c r="T326" s="59"/>
      <c r="U326" s="323"/>
      <c r="V326" s="323"/>
      <c r="W326" s="323"/>
      <c r="X326" s="323"/>
      <c r="Y326" s="323"/>
    </row>
    <row r="327" spans="1:25" hidden="1">
      <c r="A327" s="449"/>
      <c r="B327" s="480"/>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5" t="str">
        <f>IF('Cumulative Budget Request '!L327='Split budget (A)'!$L$1,'Cumulative Budget Request '!A327,0)</f>
        <v xml:space="preserve"> </v>
      </c>
      <c r="B328" s="480" t="str">
        <f>IF('Cumulative Budget Request '!L327='Split budget (A)'!$L$1,'Cumulative Budget Request '!B327,0)</f>
        <v>Technician</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(A)'!$L$1,'Cumulative Budget Request '!M327,0)</f>
        <v>0</v>
      </c>
      <c r="N328" s="214">
        <f>ROUND(M328/12,2)</f>
        <v>0</v>
      </c>
      <c r="O328" s="214">
        <f>IF('Cumulative Budget Request '!L327='Split budget (A)'!$L$1,'Cumulative Budget Request '!O327,0)</f>
        <v>0</v>
      </c>
      <c r="P328" s="209">
        <f>IF('Cumulative Budget Request '!L327='Split budget (A)'!$L$1,'Cumulative Budget Request '!P327,0)</f>
        <v>0</v>
      </c>
      <c r="Q328" s="211">
        <f>IF('Cumulative Budget Request '!L327='Split budget (A)'!$L$1,'Cumulative Budget Request '!Q327,0)</f>
        <v>1</v>
      </c>
      <c r="R328" s="212">
        <f>IF('Cumulative Budget Request '!L327='Split budget (A)'!$L$1,'Cumulative Budget Request '!R327,0)</f>
        <v>0</v>
      </c>
      <c r="S328" s="61">
        <f>IF('Cumulative Budget Request '!L327='Split budget (A)'!$L$1,'Cumulative Budget Request '!S327,0)</f>
        <v>12</v>
      </c>
      <c r="T328" s="211">
        <f>IF('Cumulative Budget Request '!L327='Split budget (A)'!$L$1,'Cumulative Budget Request '!T327,0)</f>
        <v>0</v>
      </c>
      <c r="U328" s="323">
        <f>IFERROR((E331+E332)/E330,0)</f>
        <v>0</v>
      </c>
      <c r="V328" s="323">
        <f t="shared" ref="V328:Y328" si="502">IFERROR((F331+F332)/F330,0)</f>
        <v>0</v>
      </c>
      <c r="W328" s="323">
        <f t="shared" si="502"/>
        <v>0</v>
      </c>
      <c r="X328" s="323">
        <f t="shared" si="502"/>
        <v>0</v>
      </c>
      <c r="Y328" s="323">
        <f t="shared" si="502"/>
        <v>0</v>
      </c>
    </row>
    <row r="329" spans="1:25" hidden="1">
      <c r="A329" s="486"/>
      <c r="B329" s="480"/>
      <c r="D329" s="33" t="s">
        <v>179</v>
      </c>
      <c r="E329" s="21">
        <f>T328</f>
        <v>0</v>
      </c>
      <c r="F329" s="21">
        <f>T329</f>
        <v>0</v>
      </c>
      <c r="G329" s="21">
        <f>T330</f>
        <v>0</v>
      </c>
      <c r="H329" s="21">
        <f>T331</f>
        <v>0</v>
      </c>
      <c r="I329" s="21">
        <f>T332</f>
        <v>0</v>
      </c>
      <c r="J329" s="149"/>
      <c r="M329" s="215"/>
      <c r="N329" s="214"/>
      <c r="O329" s="214"/>
      <c r="P329" s="214"/>
      <c r="Q329" s="211">
        <f>IF('Cumulative Budget Request '!L328='Split budget (A)'!$L$1,'Cumulative Budget Request '!Q328,0)</f>
        <v>1.03</v>
      </c>
      <c r="R329" s="212">
        <f>IF('Cumulative Budget Request '!L328='Split budget (A)'!$L$1,'Cumulative Budget Request '!R328,0)</f>
        <v>0</v>
      </c>
      <c r="S329" s="61">
        <f>IF('Cumulative Budget Request '!L328='Split budget (A)'!$L$1,'Cumulative Budget Request '!S328,0)</f>
        <v>12</v>
      </c>
      <c r="T329" s="211">
        <f>IF('Cumulative Budget Request '!L328='Split budget (A)'!$L$1,'Cumulative Budget Request '!T328,0)</f>
        <v>0</v>
      </c>
      <c r="U329" s="323"/>
      <c r="V329" s="323"/>
      <c r="W329" s="323"/>
      <c r="X329" s="323"/>
      <c r="Y329" s="323"/>
    </row>
    <row r="330" spans="1:25" hidden="1">
      <c r="A330" s="449"/>
      <c r="B330" s="486"/>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(A)'!$L$1,'Cumulative Budget Request '!Q329,0)</f>
        <v>1.03</v>
      </c>
      <c r="R330" s="212">
        <f>IF('Cumulative Budget Request '!L329='Split budget (A)'!$L$1,'Cumulative Budget Request '!R329,0)</f>
        <v>0</v>
      </c>
      <c r="S330" s="61">
        <f>IF('Cumulative Budget Request '!L329='Split budget (A)'!$L$1,'Cumulative Budget Request '!S329,0)</f>
        <v>12</v>
      </c>
      <c r="T330" s="211">
        <f>IF('Cumulative Budget Request '!L329='Split budget (A)'!$L$1,'Cumulative Budget Request '!T329,0)</f>
        <v>0</v>
      </c>
      <c r="U330" s="324"/>
      <c r="V330" s="324"/>
      <c r="W330" s="324"/>
      <c r="X330" s="324"/>
      <c r="Y330" s="324"/>
    </row>
    <row r="331" spans="1:25" hidden="1">
      <c r="A331" s="449"/>
      <c r="B331" s="480"/>
      <c r="C331" s="76"/>
      <c r="D331" s="59" t="s">
        <v>30</v>
      </c>
      <c r="E331" s="52">
        <f>ROUND(E330*$Q$2,0)</f>
        <v>0</v>
      </c>
      <c r="F331" s="52">
        <f t="shared" ref="F331" si="503">ROUND(F330*$Q$2,0)</f>
        <v>0</v>
      </c>
      <c r="G331" s="52">
        <f t="shared" ref="G331" si="504">ROUND(G330*$Q$2,0)</f>
        <v>0</v>
      </c>
      <c r="H331" s="52">
        <f t="shared" ref="H331" si="505">ROUND(H330*$Q$2,0)</f>
        <v>0</v>
      </c>
      <c r="I331" s="52">
        <f t="shared" ref="I331" si="506">ROUND(I330*$Q$2,0)</f>
        <v>0</v>
      </c>
      <c r="J331" s="158">
        <f>SUM(E331:I331)</f>
        <v>0</v>
      </c>
      <c r="M331" s="215"/>
      <c r="N331" s="56"/>
      <c r="O331" s="56"/>
      <c r="P331" s="56"/>
      <c r="Q331" s="211">
        <f>IF('Cumulative Budget Request '!L330='Split budget (A)'!$L$1,'Cumulative Budget Request '!Q330,0)</f>
        <v>1.03</v>
      </c>
      <c r="R331" s="212">
        <f>IF('Cumulative Budget Request '!L330='Split budget (A)'!$L$1,'Cumulative Budget Request '!R330,0)</f>
        <v>0</v>
      </c>
      <c r="S331" s="61">
        <f>IF('Cumulative Budget Request '!L330='Split budget (A)'!$L$1,'Cumulative Budget Request '!S330,0)</f>
        <v>12</v>
      </c>
      <c r="T331" s="211">
        <f>IF('Cumulative Budget Request '!L330='Split budget (A)'!$L$1,'Cumulative Budget Request '!T330,0)</f>
        <v>0</v>
      </c>
      <c r="U331" s="323"/>
      <c r="V331" s="323"/>
      <c r="W331" s="323"/>
      <c r="X331" s="323"/>
      <c r="Y331" s="323"/>
    </row>
    <row r="332" spans="1:25" ht="15" hidden="1">
      <c r="A332" s="449"/>
      <c r="B332" s="480"/>
      <c r="C332" s="76"/>
      <c r="D332" s="59" t="s">
        <v>29</v>
      </c>
      <c r="E332" s="170">
        <f>ROUND(R$5*E328,0)</f>
        <v>0</v>
      </c>
      <c r="F332" s="170">
        <f t="shared" ref="F332" si="507">ROUND(S$5*F328,0)</f>
        <v>0</v>
      </c>
      <c r="G332" s="170">
        <f t="shared" ref="G332" si="508">ROUND(T$5*G328,0)</f>
        <v>0</v>
      </c>
      <c r="H332" s="170">
        <f t="shared" ref="H332" si="509">ROUND(U$5*H328,0)</f>
        <v>0</v>
      </c>
      <c r="I332" s="170">
        <f t="shared" ref="I332" si="510">ROUND(V$5*I328,0)</f>
        <v>0</v>
      </c>
      <c r="J332" s="167">
        <f>SUM(E332:I332)</f>
        <v>0</v>
      </c>
      <c r="M332" s="215"/>
      <c r="N332" s="56"/>
      <c r="O332" s="56"/>
      <c r="P332" s="56"/>
      <c r="Q332" s="211">
        <f>IF('Cumulative Budget Request '!L331='Split budget (A)'!$L$1,'Cumulative Budget Request '!Q331,0)</f>
        <v>1.03</v>
      </c>
      <c r="R332" s="212">
        <f>IF('Cumulative Budget Request '!L331='Split budget (A)'!$L$1,'Cumulative Budget Request '!R331,0)</f>
        <v>0</v>
      </c>
      <c r="S332" s="61">
        <f>IF('Cumulative Budget Request '!L331='Split budget (A)'!$L$1,'Cumulative Budget Request '!S331,0)</f>
        <v>12</v>
      </c>
      <c r="T332" s="211">
        <f>IF('Cumulative Budget Request '!L331='Split budget (A)'!$L$1,'Cumulative Budget Request '!T331,0)</f>
        <v>0</v>
      </c>
      <c r="U332" s="323"/>
      <c r="V332" s="323"/>
      <c r="W332" s="323"/>
      <c r="X332" s="323"/>
      <c r="Y332" s="323"/>
    </row>
    <row r="333" spans="1:25" hidden="1">
      <c r="A333" s="449"/>
      <c r="B333" s="480"/>
      <c r="C333" s="76"/>
      <c r="D333" s="62" t="s">
        <v>178</v>
      </c>
      <c r="E333" s="171">
        <f>SUM(E331:E332)</f>
        <v>0</v>
      </c>
      <c r="F333" s="171">
        <f t="shared" ref="F333:I333" si="511">SUM(F331:F332)</f>
        <v>0</v>
      </c>
      <c r="G333" s="171">
        <f t="shared" si="511"/>
        <v>0</v>
      </c>
      <c r="H333" s="171">
        <f t="shared" si="511"/>
        <v>0</v>
      </c>
      <c r="I333" s="171">
        <f t="shared" si="511"/>
        <v>0</v>
      </c>
      <c r="J333" s="172">
        <f>SUM(J331:J332)</f>
        <v>0</v>
      </c>
      <c r="M333" s="215"/>
      <c r="N333" s="56"/>
      <c r="O333" s="56"/>
      <c r="P333" s="56"/>
      <c r="Q333" s="59"/>
      <c r="R333" s="216"/>
      <c r="S333" s="61"/>
      <c r="T333" s="59"/>
      <c r="U333" s="323"/>
      <c r="V333" s="323"/>
      <c r="W333" s="323"/>
      <c r="X333" s="323"/>
      <c r="Y333" s="323"/>
    </row>
    <row r="334" spans="1:25" hidden="1">
      <c r="A334" s="449"/>
      <c r="B334" s="480"/>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5" t="str">
        <f>IF('Cumulative Budget Request '!L334='Split budget (A)'!$L$1,'Cumulative Budget Request '!A334,0)</f>
        <v xml:space="preserve"> </v>
      </c>
      <c r="B335" s="480" t="str">
        <f>IF('Cumulative Budget Request '!L334='Split budget (A)'!$L$1,'Cumulative Budget Request '!B334,0)</f>
        <v>Other</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(A)'!$L$1,'Cumulative Budget Request '!M334,0)</f>
        <v>0</v>
      </c>
      <c r="N335" s="214">
        <f>ROUND(M335/12,2)</f>
        <v>0</v>
      </c>
      <c r="O335" s="214">
        <f>IF('Cumulative Budget Request '!L334='Split budget (A)'!$L$1,'Cumulative Budget Request '!O334,0)</f>
        <v>0</v>
      </c>
      <c r="P335" s="209">
        <f>IF('Cumulative Budget Request '!L334='Split budget (A)'!$L$1,'Cumulative Budget Request '!P334,0)</f>
        <v>0</v>
      </c>
      <c r="Q335" s="211">
        <f>IF('Cumulative Budget Request '!L334='Split budget (A)'!$L$1,'Cumulative Budget Request '!Q334,0)</f>
        <v>1</v>
      </c>
      <c r="R335" s="212">
        <f>IF('Cumulative Budget Request '!L334='Split budget (A)'!$L$1,'Cumulative Budget Request '!R334,0)</f>
        <v>0</v>
      </c>
      <c r="S335" s="61">
        <f>IF('Cumulative Budget Request '!L334='Split budget (A)'!$L$1,'Cumulative Budget Request '!S334,0)</f>
        <v>12</v>
      </c>
      <c r="T335" s="211">
        <f>IF('Cumulative Budget Request '!L334='Split budget (A)'!$L$1,'Cumulative Budget Request '!T334,0)</f>
        <v>0</v>
      </c>
      <c r="U335" s="323">
        <f>IFERROR((E338+E339)/E337,0)</f>
        <v>0</v>
      </c>
      <c r="V335" s="323">
        <f t="shared" ref="V335:Y335" si="512">IFERROR((F338+F339)/F337,0)</f>
        <v>0</v>
      </c>
      <c r="W335" s="323">
        <f t="shared" si="512"/>
        <v>0</v>
      </c>
      <c r="X335" s="323">
        <f t="shared" si="512"/>
        <v>0</v>
      </c>
      <c r="Y335" s="323">
        <f t="shared" si="512"/>
        <v>0</v>
      </c>
    </row>
    <row r="336" spans="1:25" hidden="1">
      <c r="A336" s="486"/>
      <c r="B336" s="480"/>
      <c r="D336" s="33" t="s">
        <v>179</v>
      </c>
      <c r="E336" s="21">
        <f>T335</f>
        <v>0</v>
      </c>
      <c r="F336" s="21">
        <f>T336</f>
        <v>0</v>
      </c>
      <c r="G336" s="21">
        <f>T337</f>
        <v>0</v>
      </c>
      <c r="H336" s="21">
        <f>T338</f>
        <v>0</v>
      </c>
      <c r="I336" s="21">
        <f>T339</f>
        <v>0</v>
      </c>
      <c r="J336" s="45"/>
      <c r="M336" s="215"/>
      <c r="N336" s="214"/>
      <c r="O336" s="214"/>
      <c r="P336" s="214"/>
      <c r="Q336" s="211">
        <f>IF('Cumulative Budget Request '!L335='Split budget (A)'!$L$1,'Cumulative Budget Request '!Q335,0)</f>
        <v>1.03</v>
      </c>
      <c r="R336" s="212">
        <f>IF('Cumulative Budget Request '!L335='Split budget (A)'!$L$1,'Cumulative Budget Request '!R335,0)</f>
        <v>0</v>
      </c>
      <c r="S336" s="61">
        <f>IF('Cumulative Budget Request '!L335='Split budget (A)'!$L$1,'Cumulative Budget Request '!S335,0)</f>
        <v>12</v>
      </c>
      <c r="T336" s="211">
        <f>IF('Cumulative Budget Request '!L335='Split budget (A)'!$L$1,'Cumulative Budget Request '!T335,0)</f>
        <v>0</v>
      </c>
      <c r="U336" s="323"/>
      <c r="V336" s="323"/>
      <c r="W336" s="323"/>
      <c r="X336" s="323"/>
      <c r="Y336" s="323"/>
    </row>
    <row r="337" spans="1:25" hidden="1">
      <c r="A337" s="449"/>
      <c r="B337" s="486"/>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(A)'!$L$1,'Cumulative Budget Request '!Q336,0)</f>
        <v>1.03</v>
      </c>
      <c r="R337" s="212">
        <f>IF('Cumulative Budget Request '!L336='Split budget (A)'!$L$1,'Cumulative Budget Request '!R336,0)</f>
        <v>0</v>
      </c>
      <c r="S337" s="61">
        <f>IF('Cumulative Budget Request '!L336='Split budget (A)'!$L$1,'Cumulative Budget Request '!S336,0)</f>
        <v>12</v>
      </c>
      <c r="T337" s="211">
        <f>IF('Cumulative Budget Request '!L336='Split budget (A)'!$L$1,'Cumulative Budget Request '!T336,0)</f>
        <v>0</v>
      </c>
      <c r="U337" s="324"/>
      <c r="V337" s="324"/>
      <c r="W337" s="324"/>
      <c r="X337" s="324"/>
      <c r="Y337" s="324"/>
    </row>
    <row r="338" spans="1:25" hidden="1">
      <c r="A338" s="449"/>
      <c r="B338" s="480"/>
      <c r="C338" s="76"/>
      <c r="D338" s="59" t="s">
        <v>30</v>
      </c>
      <c r="E338" s="52">
        <f>ROUND(E337*$Q$2,0)</f>
        <v>0</v>
      </c>
      <c r="F338" s="52">
        <f t="shared" ref="F338" si="513">ROUND(F337*$Q$2,0)</f>
        <v>0</v>
      </c>
      <c r="G338" s="52">
        <f t="shared" ref="G338" si="514">ROUND(G337*$Q$2,0)</f>
        <v>0</v>
      </c>
      <c r="H338" s="52">
        <f t="shared" ref="H338" si="515">ROUND(H337*$Q$2,0)</f>
        <v>0</v>
      </c>
      <c r="I338" s="52">
        <f t="shared" ref="I338" si="516">ROUND(I337*$Q$2,0)</f>
        <v>0</v>
      </c>
      <c r="J338" s="158">
        <f>SUM(E338:I338)</f>
        <v>0</v>
      </c>
      <c r="M338" s="215"/>
      <c r="N338" s="56"/>
      <c r="O338" s="56"/>
      <c r="P338" s="56"/>
      <c r="Q338" s="211">
        <f>IF('Cumulative Budget Request '!L337='Split budget (A)'!$L$1,'Cumulative Budget Request '!Q337,0)</f>
        <v>1.03</v>
      </c>
      <c r="R338" s="212">
        <f>IF('Cumulative Budget Request '!L337='Split budget (A)'!$L$1,'Cumulative Budget Request '!R337,0)</f>
        <v>0</v>
      </c>
      <c r="S338" s="61">
        <f>IF('Cumulative Budget Request '!L337='Split budget (A)'!$L$1,'Cumulative Budget Request '!S337,0)</f>
        <v>12</v>
      </c>
      <c r="T338" s="211">
        <f>IF('Cumulative Budget Request '!L337='Split budget (A)'!$L$1,'Cumulative Budget Request '!T337,0)</f>
        <v>0</v>
      </c>
      <c r="U338" s="324"/>
      <c r="V338" s="324"/>
      <c r="W338" s="324"/>
      <c r="X338" s="324"/>
      <c r="Y338" s="324"/>
    </row>
    <row r="339" spans="1:25" ht="15" hidden="1">
      <c r="A339" s="449"/>
      <c r="B339" s="480"/>
      <c r="C339" s="76"/>
      <c r="D339" s="59" t="s">
        <v>29</v>
      </c>
      <c r="E339" s="170">
        <f>ROUND(R$5*E335,0)</f>
        <v>0</v>
      </c>
      <c r="F339" s="170">
        <f t="shared" ref="F339" si="517">ROUND(S$5*F335,0)</f>
        <v>0</v>
      </c>
      <c r="G339" s="170">
        <f t="shared" ref="G339" si="518">ROUND(T$5*G335,0)</f>
        <v>0</v>
      </c>
      <c r="H339" s="170">
        <f t="shared" ref="H339" si="519">ROUND(U$5*H335,0)</f>
        <v>0</v>
      </c>
      <c r="I339" s="170">
        <f t="shared" ref="I339" si="520">ROUND(V$5*I335,0)</f>
        <v>0</v>
      </c>
      <c r="J339" s="167">
        <f>SUM(E339:I339)</f>
        <v>0</v>
      </c>
      <c r="M339" s="215"/>
      <c r="N339" s="56"/>
      <c r="O339" s="56"/>
      <c r="P339" s="56"/>
      <c r="Q339" s="211">
        <f>IF('Cumulative Budget Request '!L338='Split budget (A)'!$L$1,'Cumulative Budget Request '!Q338,0)</f>
        <v>1.03</v>
      </c>
      <c r="R339" s="212">
        <f>IF('Cumulative Budget Request '!L338='Split budget (A)'!$L$1,'Cumulative Budget Request '!R338,0)</f>
        <v>0</v>
      </c>
      <c r="S339" s="61">
        <f>IF('Cumulative Budget Request '!L338='Split budget (A)'!$L$1,'Cumulative Budget Request '!S338,0)</f>
        <v>12</v>
      </c>
      <c r="T339" s="211">
        <f>IF('Cumulative Budget Request '!L338='Split budget (A)'!$L$1,'Cumulative Budget Request '!T338,0)</f>
        <v>0</v>
      </c>
      <c r="U339" s="323"/>
      <c r="V339" s="323"/>
      <c r="W339" s="323"/>
      <c r="X339" s="323"/>
      <c r="Y339" s="323"/>
    </row>
    <row r="340" spans="1:25" hidden="1">
      <c r="A340" s="449"/>
      <c r="B340" s="480"/>
      <c r="C340" s="76"/>
      <c r="D340" s="62" t="s">
        <v>178</v>
      </c>
      <c r="E340" s="171">
        <f>SUM(E338:E339)</f>
        <v>0</v>
      </c>
      <c r="F340" s="171">
        <f t="shared" ref="F340:I340" si="521">SUM(F338:F339)</f>
        <v>0</v>
      </c>
      <c r="G340" s="171">
        <f t="shared" si="521"/>
        <v>0</v>
      </c>
      <c r="H340" s="171">
        <f t="shared" si="521"/>
        <v>0</v>
      </c>
      <c r="I340" s="171">
        <f t="shared" si="521"/>
        <v>0</v>
      </c>
      <c r="J340" s="172">
        <f>SUM(J338:J339)</f>
        <v>0</v>
      </c>
      <c r="M340" s="18"/>
      <c r="N340" s="32"/>
      <c r="O340" s="32"/>
      <c r="P340" s="32"/>
      <c r="Q340" s="46"/>
      <c r="R340" s="46"/>
      <c r="S340" s="46"/>
      <c r="T340" s="25"/>
      <c r="U340" s="323"/>
      <c r="V340" s="323"/>
      <c r="W340" s="323"/>
      <c r="X340" s="323"/>
      <c r="Y340" s="323"/>
    </row>
    <row r="341" spans="1:25" hidden="1">
      <c r="A341" s="449"/>
      <c r="B341" s="480"/>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5" t="str">
        <f>IF('Cumulative Budget Request '!L341='Split budget (A)'!$L$1,'Cumulative Budget Request '!A341,0)</f>
        <v xml:space="preserve"> </v>
      </c>
      <c r="B342" s="480" t="str">
        <f>IF('Cumulative Budget Request '!L341='Split budget (A)'!$L$1,'Cumulative Budget Request '!B341,0)</f>
        <v>Other</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(A)'!$L$1,'Cumulative Budget Request '!M341,0)</f>
        <v>0</v>
      </c>
      <c r="N342" s="214">
        <f>ROUND(M342/12,2)</f>
        <v>0</v>
      </c>
      <c r="O342" s="214">
        <f>IF('Cumulative Budget Request '!L341='Split budget (A)'!$L$1,'Cumulative Budget Request '!O341,0)</f>
        <v>0</v>
      </c>
      <c r="P342" s="209">
        <f>IF('Cumulative Budget Request '!L341='Split budget (A)'!$L$1,'Cumulative Budget Request '!P341,0)</f>
        <v>0</v>
      </c>
      <c r="Q342" s="211">
        <f>IF('Cumulative Budget Request '!L341='Split budget (A)'!$L$1,'Cumulative Budget Request '!Q341,0)</f>
        <v>1</v>
      </c>
      <c r="R342" s="212">
        <f>IF('Cumulative Budget Request '!L341='Split budget (A)'!$L$1,'Cumulative Budget Request '!R341,0)</f>
        <v>0</v>
      </c>
      <c r="S342" s="61">
        <f>IF('Cumulative Budget Request '!L341='Split budget (A)'!$L$1,'Cumulative Budget Request '!S341,0)</f>
        <v>12</v>
      </c>
      <c r="T342" s="211">
        <f>IF('Cumulative Budget Request '!L341='Split budget (A)'!$L$1,'Cumulative Budget Request '!T341,0)</f>
        <v>0</v>
      </c>
      <c r="U342" s="323">
        <f>IFERROR((E345+E346)/E344,0)</f>
        <v>0</v>
      </c>
      <c r="V342" s="323">
        <f t="shared" ref="V342:Y342" si="522">IFERROR((F345+F346)/F344,0)</f>
        <v>0</v>
      </c>
      <c r="W342" s="323">
        <f t="shared" si="522"/>
        <v>0</v>
      </c>
      <c r="X342" s="323">
        <f t="shared" si="522"/>
        <v>0</v>
      </c>
      <c r="Y342" s="323">
        <f t="shared" si="522"/>
        <v>0</v>
      </c>
    </row>
    <row r="343" spans="1:25" hidden="1">
      <c r="A343" s="486"/>
      <c r="B343" s="480"/>
      <c r="D343" s="33" t="s">
        <v>179</v>
      </c>
      <c r="E343" s="21">
        <f>T342</f>
        <v>0</v>
      </c>
      <c r="F343" s="21">
        <f>T343</f>
        <v>0</v>
      </c>
      <c r="G343" s="21">
        <f>T344</f>
        <v>0</v>
      </c>
      <c r="H343" s="21">
        <f>T345</f>
        <v>0</v>
      </c>
      <c r="I343" s="21">
        <f>T346</f>
        <v>0</v>
      </c>
      <c r="J343" s="45"/>
      <c r="M343" s="215"/>
      <c r="N343" s="214"/>
      <c r="O343" s="214"/>
      <c r="P343" s="214"/>
      <c r="Q343" s="211">
        <f>IF('Cumulative Budget Request '!L342='Split budget (A)'!$L$1,'Cumulative Budget Request '!Q342,0)</f>
        <v>1.03</v>
      </c>
      <c r="R343" s="212">
        <f>IF('Cumulative Budget Request '!L342='Split budget (A)'!$L$1,'Cumulative Budget Request '!R342,0)</f>
        <v>0</v>
      </c>
      <c r="S343" s="61">
        <f>IF('Cumulative Budget Request '!L342='Split budget (A)'!$L$1,'Cumulative Budget Request '!S342,0)</f>
        <v>12</v>
      </c>
      <c r="T343" s="211">
        <f>IF('Cumulative Budget Request '!L342='Split budget (A)'!$L$1,'Cumulative Budget Request '!T342,0)</f>
        <v>0</v>
      </c>
      <c r="U343" s="323"/>
      <c r="V343" s="323"/>
      <c r="W343" s="323"/>
      <c r="X343" s="323"/>
      <c r="Y343" s="323"/>
    </row>
    <row r="344" spans="1:25" hidden="1">
      <c r="A344" s="449"/>
      <c r="B344" s="486"/>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(A)'!$L$1,'Cumulative Budget Request '!Q343,0)</f>
        <v>1.03</v>
      </c>
      <c r="R344" s="212">
        <f>IF('Cumulative Budget Request '!L343='Split budget (A)'!$L$1,'Cumulative Budget Request '!R343,0)</f>
        <v>0</v>
      </c>
      <c r="S344" s="61">
        <f>IF('Cumulative Budget Request '!L343='Split budget (A)'!$L$1,'Cumulative Budget Request '!S343,0)</f>
        <v>12</v>
      </c>
      <c r="T344" s="211">
        <f>IF('Cumulative Budget Request '!L343='Split budget (A)'!$L$1,'Cumulative Budget Request '!T343,0)</f>
        <v>0</v>
      </c>
      <c r="U344" s="324"/>
      <c r="V344" s="324"/>
      <c r="W344" s="324"/>
      <c r="X344" s="324"/>
      <c r="Y344" s="324"/>
    </row>
    <row r="345" spans="1:25" hidden="1">
      <c r="A345" s="449"/>
      <c r="B345" s="480"/>
      <c r="C345" s="76"/>
      <c r="D345" s="59" t="s">
        <v>30</v>
      </c>
      <c r="E345" s="52">
        <f>ROUND(E344*$Q$2,0)</f>
        <v>0</v>
      </c>
      <c r="F345" s="52">
        <f t="shared" ref="F345" si="523">ROUND(F344*$Q$2,0)</f>
        <v>0</v>
      </c>
      <c r="G345" s="52">
        <f t="shared" ref="G345" si="524">ROUND(G344*$Q$2,0)</f>
        <v>0</v>
      </c>
      <c r="H345" s="52">
        <f t="shared" ref="H345" si="525">ROUND(H344*$Q$2,0)</f>
        <v>0</v>
      </c>
      <c r="I345" s="52">
        <f t="shared" ref="I345" si="526">ROUND(I344*$Q$2,0)</f>
        <v>0</v>
      </c>
      <c r="J345" s="158">
        <f>SUM(E345:I345)</f>
        <v>0</v>
      </c>
      <c r="M345" s="215"/>
      <c r="N345" s="56"/>
      <c r="O345" s="56"/>
      <c r="P345" s="56"/>
      <c r="Q345" s="211">
        <f>IF('Cumulative Budget Request '!L344='Split budget (A)'!$L$1,'Cumulative Budget Request '!Q344,0)</f>
        <v>1.03</v>
      </c>
      <c r="R345" s="212">
        <f>IF('Cumulative Budget Request '!L344='Split budget (A)'!$L$1,'Cumulative Budget Request '!R344,0)</f>
        <v>0</v>
      </c>
      <c r="S345" s="61">
        <f>IF('Cumulative Budget Request '!L344='Split budget (A)'!$L$1,'Cumulative Budget Request '!S344,0)</f>
        <v>12</v>
      </c>
      <c r="T345" s="211">
        <f>IF('Cumulative Budget Request '!L344='Split budget (A)'!$L$1,'Cumulative Budget Request '!T344,0)</f>
        <v>0</v>
      </c>
      <c r="U345" s="324"/>
      <c r="V345" s="324"/>
      <c r="W345" s="324"/>
      <c r="X345" s="324"/>
      <c r="Y345" s="324"/>
    </row>
    <row r="346" spans="1:25" ht="15" hidden="1">
      <c r="A346" s="449"/>
      <c r="B346" s="480"/>
      <c r="C346" s="76"/>
      <c r="D346" s="59" t="s">
        <v>29</v>
      </c>
      <c r="E346" s="170">
        <f>ROUND(R$5*E342,0)</f>
        <v>0</v>
      </c>
      <c r="F346" s="170">
        <f t="shared" ref="F346" si="527">ROUND(S$5*F342,0)</f>
        <v>0</v>
      </c>
      <c r="G346" s="170">
        <f t="shared" ref="G346" si="528">ROUND(T$5*G342,0)</f>
        <v>0</v>
      </c>
      <c r="H346" s="170">
        <f t="shared" ref="H346" si="529">ROUND(U$5*H342,0)</f>
        <v>0</v>
      </c>
      <c r="I346" s="170">
        <f t="shared" ref="I346" si="530">ROUND(V$5*I342,0)</f>
        <v>0</v>
      </c>
      <c r="J346" s="167">
        <f>SUM(E346:I346)</f>
        <v>0</v>
      </c>
      <c r="M346" s="215"/>
      <c r="N346" s="56"/>
      <c r="O346" s="56"/>
      <c r="P346" s="56"/>
      <c r="Q346" s="211">
        <f>IF('Cumulative Budget Request '!L345='Split budget (A)'!$L$1,'Cumulative Budget Request '!Q345,0)</f>
        <v>1.03</v>
      </c>
      <c r="R346" s="212">
        <f>IF('Cumulative Budget Request '!L345='Split budget (A)'!$L$1,'Cumulative Budget Request '!R345,0)</f>
        <v>0</v>
      </c>
      <c r="S346" s="61">
        <f>IF('Cumulative Budget Request '!L345='Split budget (A)'!$L$1,'Cumulative Budget Request '!S345,0)</f>
        <v>12</v>
      </c>
      <c r="T346" s="211">
        <f>IF('Cumulative Budget Request '!L345='Split budget (A)'!$L$1,'Cumulative Budget Request '!T345,0)</f>
        <v>0</v>
      </c>
      <c r="U346" s="323"/>
      <c r="V346" s="323"/>
      <c r="W346" s="323"/>
      <c r="X346" s="323"/>
      <c r="Y346" s="323"/>
    </row>
    <row r="347" spans="1:25" hidden="1">
      <c r="A347" s="449"/>
      <c r="B347" s="480"/>
      <c r="C347" s="76"/>
      <c r="D347" s="62" t="s">
        <v>178</v>
      </c>
      <c r="E347" s="171">
        <f>SUM(E345:E346)</f>
        <v>0</v>
      </c>
      <c r="F347" s="171">
        <f t="shared" ref="F347:I347" si="531">SUM(F345:F346)</f>
        <v>0</v>
      </c>
      <c r="G347" s="171">
        <f t="shared" si="531"/>
        <v>0</v>
      </c>
      <c r="H347" s="171">
        <f t="shared" si="531"/>
        <v>0</v>
      </c>
      <c r="I347" s="171">
        <f t="shared" si="531"/>
        <v>0</v>
      </c>
      <c r="J347" s="172">
        <f>SUM(J345:J346)</f>
        <v>0</v>
      </c>
      <c r="M347" s="18"/>
      <c r="N347" s="32"/>
      <c r="O347" s="32"/>
      <c r="P347" s="32"/>
      <c r="Q347" s="46"/>
      <c r="R347" s="46"/>
      <c r="S347" s="46"/>
      <c r="T347" s="25"/>
      <c r="U347" s="323"/>
      <c r="V347" s="323"/>
      <c r="W347" s="323"/>
      <c r="X347" s="323"/>
      <c r="Y347" s="323"/>
    </row>
    <row r="348" spans="1:25" hidden="1">
      <c r="A348" s="449"/>
      <c r="B348" s="480"/>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5" t="str">
        <f>IF('Cumulative Budget Request '!L348='Split budget (A)'!$L$1,'Cumulative Budget Request '!A348,0)</f>
        <v xml:space="preserve"> </v>
      </c>
      <c r="B349" s="480" t="str">
        <f>IF('Cumulative Budget Request '!L348='Split budget (A)'!$L$1,'Cumulative Budget Request '!B348,0)</f>
        <v>Other</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(A)'!$L$1,'Cumulative Budget Request '!M348,0)</f>
        <v>0</v>
      </c>
      <c r="N349" s="214">
        <f>ROUND(M349/12,2)</f>
        <v>0</v>
      </c>
      <c r="O349" s="214">
        <f>IF('Cumulative Budget Request '!L348='Split budget (A)'!$L$1,'Cumulative Budget Request '!O348,0)</f>
        <v>0</v>
      </c>
      <c r="P349" s="209">
        <f>IF('Cumulative Budget Request '!L348='Split budget (A)'!$L$1,'Cumulative Budget Request '!P348,0)</f>
        <v>0</v>
      </c>
      <c r="Q349" s="211">
        <f>IF('Cumulative Budget Request '!L348='Split budget (A)'!$L$1,'Cumulative Budget Request '!Q348,0)</f>
        <v>1</v>
      </c>
      <c r="R349" s="212">
        <f>IF('Cumulative Budget Request '!L348='Split budget (A)'!$L$1,'Cumulative Budget Request '!R348,0)</f>
        <v>0</v>
      </c>
      <c r="S349" s="61">
        <f>IF('Cumulative Budget Request '!L348='Split budget (A)'!$L$1,'Cumulative Budget Request '!S348,0)</f>
        <v>12</v>
      </c>
      <c r="T349" s="211">
        <f>IF('Cumulative Budget Request '!L348='Split budget (A)'!$L$1,'Cumulative Budget Request '!T348,0)</f>
        <v>0</v>
      </c>
      <c r="U349" s="323">
        <f>IFERROR((E352+E353)/E351,0)</f>
        <v>0</v>
      </c>
      <c r="V349" s="323">
        <f t="shared" ref="V349:Y349" si="532">IFERROR((F352+F353)/F351,0)</f>
        <v>0</v>
      </c>
      <c r="W349" s="323">
        <f t="shared" si="532"/>
        <v>0</v>
      </c>
      <c r="X349" s="323">
        <f t="shared" si="532"/>
        <v>0</v>
      </c>
      <c r="Y349" s="323">
        <f t="shared" si="532"/>
        <v>0</v>
      </c>
    </row>
    <row r="350" spans="1:25" hidden="1">
      <c r="A350" s="486"/>
      <c r="B350" s="480"/>
      <c r="D350" s="33" t="s">
        <v>179</v>
      </c>
      <c r="E350" s="21">
        <f>T349</f>
        <v>0</v>
      </c>
      <c r="F350" s="21">
        <f>T350</f>
        <v>0</v>
      </c>
      <c r="G350" s="21">
        <f>T351</f>
        <v>0</v>
      </c>
      <c r="H350" s="21">
        <f>T352</f>
        <v>0</v>
      </c>
      <c r="I350" s="21">
        <f>T353</f>
        <v>0</v>
      </c>
      <c r="J350" s="45"/>
      <c r="M350" s="215"/>
      <c r="N350" s="214"/>
      <c r="O350" s="214"/>
      <c r="P350" s="214"/>
      <c r="Q350" s="211">
        <f>IF('Cumulative Budget Request '!L349='Split budget (A)'!$L$1,'Cumulative Budget Request '!Q349,0)</f>
        <v>1.03</v>
      </c>
      <c r="R350" s="212">
        <f>IF('Cumulative Budget Request '!L349='Split budget (A)'!$L$1,'Cumulative Budget Request '!R349,0)</f>
        <v>0</v>
      </c>
      <c r="S350" s="61">
        <f>IF('Cumulative Budget Request '!L349='Split budget (A)'!$L$1,'Cumulative Budget Request '!S349,0)</f>
        <v>12</v>
      </c>
      <c r="T350" s="211">
        <f>IF('Cumulative Budget Request '!L349='Split budget (A)'!$L$1,'Cumulative Budget Request '!T349,0)</f>
        <v>0</v>
      </c>
      <c r="U350" s="323"/>
      <c r="V350" s="323"/>
      <c r="W350" s="323"/>
      <c r="X350" s="323"/>
      <c r="Y350" s="323"/>
    </row>
    <row r="351" spans="1:25" hidden="1">
      <c r="A351" s="449"/>
      <c r="B351" s="486"/>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(A)'!$L$1,'Cumulative Budget Request '!Q350,0)</f>
        <v>1.03</v>
      </c>
      <c r="R351" s="212">
        <f>IF('Cumulative Budget Request '!L350='Split budget (A)'!$L$1,'Cumulative Budget Request '!R350,0)</f>
        <v>0</v>
      </c>
      <c r="S351" s="61">
        <f>IF('Cumulative Budget Request '!L350='Split budget (A)'!$L$1,'Cumulative Budget Request '!S350,0)</f>
        <v>12</v>
      </c>
      <c r="T351" s="211">
        <f>IF('Cumulative Budget Request '!L350='Split budget (A)'!$L$1,'Cumulative Budget Request '!T350,0)</f>
        <v>0</v>
      </c>
      <c r="U351" s="324"/>
      <c r="V351" s="324"/>
      <c r="W351" s="324"/>
      <c r="X351" s="324"/>
      <c r="Y351" s="324"/>
    </row>
    <row r="352" spans="1:25" hidden="1">
      <c r="A352" s="449"/>
      <c r="B352" s="480"/>
      <c r="C352" s="76"/>
      <c r="D352" s="59" t="s">
        <v>30</v>
      </c>
      <c r="E352" s="52">
        <f>ROUND(E351*$Q$2,0)</f>
        <v>0</v>
      </c>
      <c r="F352" s="52">
        <f t="shared" ref="F352" si="533">ROUND(F351*$Q$2,0)</f>
        <v>0</v>
      </c>
      <c r="G352" s="52">
        <f t="shared" ref="G352" si="534">ROUND(G351*$Q$2,0)</f>
        <v>0</v>
      </c>
      <c r="H352" s="52">
        <f t="shared" ref="H352" si="535">ROUND(H351*$Q$2,0)</f>
        <v>0</v>
      </c>
      <c r="I352" s="52">
        <f t="shared" ref="I352" si="536">ROUND(I351*$Q$2,0)</f>
        <v>0</v>
      </c>
      <c r="J352" s="158">
        <f>SUM(E352:I352)</f>
        <v>0</v>
      </c>
      <c r="M352" s="215"/>
      <c r="N352" s="56"/>
      <c r="O352" s="56"/>
      <c r="P352" s="56"/>
      <c r="Q352" s="211">
        <f>IF('Cumulative Budget Request '!L351='Split budget (A)'!$L$1,'Cumulative Budget Request '!Q351,0)</f>
        <v>1.03</v>
      </c>
      <c r="R352" s="212">
        <f>IF('Cumulative Budget Request '!L351='Split budget (A)'!$L$1,'Cumulative Budget Request '!R351,0)</f>
        <v>0</v>
      </c>
      <c r="S352" s="61">
        <f>IF('Cumulative Budget Request '!L351='Split budget (A)'!$L$1,'Cumulative Budget Request '!S351,0)</f>
        <v>12</v>
      </c>
      <c r="T352" s="211">
        <f>IF('Cumulative Budget Request '!L351='Split budget (A)'!$L$1,'Cumulative Budget Request '!T351,0)</f>
        <v>0</v>
      </c>
      <c r="U352" s="324"/>
      <c r="V352" s="324"/>
      <c r="W352" s="324"/>
      <c r="X352" s="324"/>
      <c r="Y352" s="324"/>
    </row>
    <row r="353" spans="1:25" ht="15" hidden="1">
      <c r="A353" s="449"/>
      <c r="B353" s="480"/>
      <c r="C353" s="76"/>
      <c r="D353" s="59" t="s">
        <v>29</v>
      </c>
      <c r="E353" s="170">
        <f>ROUND(R$5*E349,0)</f>
        <v>0</v>
      </c>
      <c r="F353" s="170">
        <f t="shared" ref="F353" si="537">ROUND(S$5*F349,0)</f>
        <v>0</v>
      </c>
      <c r="G353" s="170">
        <f t="shared" ref="G353" si="538">ROUND(T$5*G349,0)</f>
        <v>0</v>
      </c>
      <c r="H353" s="170">
        <f t="shared" ref="H353" si="539">ROUND(U$5*H349,0)</f>
        <v>0</v>
      </c>
      <c r="I353" s="170">
        <f t="shared" ref="I353" si="540">ROUND(V$5*I349,0)</f>
        <v>0</v>
      </c>
      <c r="J353" s="167">
        <f>SUM(E353:I353)</f>
        <v>0</v>
      </c>
      <c r="M353" s="215"/>
      <c r="N353" s="56"/>
      <c r="O353" s="56"/>
      <c r="P353" s="56"/>
      <c r="Q353" s="211">
        <f>IF('Cumulative Budget Request '!L352='Split budget (A)'!$L$1,'Cumulative Budget Request '!Q352,0)</f>
        <v>1.03</v>
      </c>
      <c r="R353" s="212">
        <f>IF('Cumulative Budget Request '!L352='Split budget (A)'!$L$1,'Cumulative Budget Request '!R352,0)</f>
        <v>0</v>
      </c>
      <c r="S353" s="61">
        <f>IF('Cumulative Budget Request '!L352='Split budget (A)'!$L$1,'Cumulative Budget Request '!S352,0)</f>
        <v>12</v>
      </c>
      <c r="T353" s="211">
        <f>IF('Cumulative Budget Request '!L352='Split budget (A)'!$L$1,'Cumulative Budget Request '!T352,0)</f>
        <v>0</v>
      </c>
      <c r="U353" s="323"/>
      <c r="V353" s="323"/>
      <c r="W353" s="323"/>
      <c r="X353" s="323"/>
      <c r="Y353" s="323"/>
    </row>
    <row r="354" spans="1:25" hidden="1">
      <c r="A354" s="449"/>
      <c r="B354" s="480"/>
      <c r="C354" s="76"/>
      <c r="D354" s="62" t="s">
        <v>178</v>
      </c>
      <c r="E354" s="171">
        <f>SUM(E352:E353)</f>
        <v>0</v>
      </c>
      <c r="F354" s="171">
        <f t="shared" ref="F354:I354" si="541">SUM(F352:F353)</f>
        <v>0</v>
      </c>
      <c r="G354" s="171">
        <f t="shared" si="541"/>
        <v>0</v>
      </c>
      <c r="H354" s="171">
        <f t="shared" si="541"/>
        <v>0</v>
      </c>
      <c r="I354" s="171">
        <f t="shared" si="541"/>
        <v>0</v>
      </c>
      <c r="J354" s="172">
        <f>SUM(J352:J353)</f>
        <v>0</v>
      </c>
      <c r="M354" s="18"/>
      <c r="N354" s="32"/>
      <c r="O354" s="32"/>
      <c r="P354" s="32"/>
      <c r="Q354" s="46"/>
      <c r="R354" s="46"/>
      <c r="S354" s="46"/>
      <c r="T354" s="25"/>
      <c r="U354" s="323"/>
      <c r="V354" s="323"/>
      <c r="W354" s="323"/>
      <c r="X354" s="323"/>
      <c r="Y354" s="323"/>
    </row>
    <row r="355" spans="1:25" hidden="1">
      <c r="A355" s="449"/>
      <c r="B355" s="480"/>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5" t="str">
        <f>IF('Cumulative Budget Request '!L355='Split budget (A)'!$L$1,'Cumulative Budget Request '!A355,0)</f>
        <v xml:space="preserve"> </v>
      </c>
      <c r="B356" s="480" t="str">
        <f>IF('Cumulative Budget Request '!L355='Split budget (A)'!$L$1,'Cumulative Budget Request '!B355,0)</f>
        <v>Other</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(A)'!$L$1,'Cumulative Budget Request '!M355,0)</f>
        <v>0</v>
      </c>
      <c r="N356" s="214">
        <f>ROUND(M356/12,2)</f>
        <v>0</v>
      </c>
      <c r="O356" s="214">
        <f>IF('Cumulative Budget Request '!L355='Split budget (A)'!$L$1,'Cumulative Budget Request '!O355,0)</f>
        <v>0</v>
      </c>
      <c r="P356" s="209">
        <f>IF('Cumulative Budget Request '!L355='Split budget (A)'!$L$1,'Cumulative Budget Request '!P355,0)</f>
        <v>0</v>
      </c>
      <c r="Q356" s="211">
        <f>IF('Cumulative Budget Request '!L355='Split budget (A)'!$L$1,'Cumulative Budget Request '!Q355,0)</f>
        <v>1</v>
      </c>
      <c r="R356" s="212">
        <f>IF('Cumulative Budget Request '!L355='Split budget (A)'!$L$1,'Cumulative Budget Request '!R355,0)</f>
        <v>0</v>
      </c>
      <c r="S356" s="61">
        <f>IF('Cumulative Budget Request '!L355='Split budget (A)'!$L$1,'Cumulative Budget Request '!S355,0)</f>
        <v>12</v>
      </c>
      <c r="T356" s="211">
        <f>IF('Cumulative Budget Request '!L355='Split budget (A)'!$L$1,'Cumulative Budget Request '!T355,0)</f>
        <v>0</v>
      </c>
      <c r="U356" s="323">
        <f>IFERROR((E359+E360)/E358,0)</f>
        <v>0</v>
      </c>
      <c r="V356" s="323">
        <f t="shared" ref="V356:Y356" si="542">IFERROR((F359+F360)/F358,0)</f>
        <v>0</v>
      </c>
      <c r="W356" s="323">
        <f t="shared" si="542"/>
        <v>0</v>
      </c>
      <c r="X356" s="323">
        <f t="shared" si="542"/>
        <v>0</v>
      </c>
      <c r="Y356" s="323">
        <f t="shared" si="542"/>
        <v>0</v>
      </c>
    </row>
    <row r="357" spans="1:25" hidden="1">
      <c r="A357" s="486"/>
      <c r="B357" s="480"/>
      <c r="D357" s="33" t="s">
        <v>179</v>
      </c>
      <c r="E357" s="21">
        <f>T356</f>
        <v>0</v>
      </c>
      <c r="F357" s="21">
        <f>T357</f>
        <v>0</v>
      </c>
      <c r="G357" s="21">
        <f>T358</f>
        <v>0</v>
      </c>
      <c r="H357" s="21">
        <f>T359</f>
        <v>0</v>
      </c>
      <c r="I357" s="21">
        <f>T360</f>
        <v>0</v>
      </c>
      <c r="J357" s="45"/>
      <c r="M357" s="215"/>
      <c r="N357" s="214"/>
      <c r="O357" s="214"/>
      <c r="P357" s="214"/>
      <c r="Q357" s="211">
        <f>IF('Cumulative Budget Request '!L356='Split budget (A)'!$L$1,'Cumulative Budget Request '!Q356,0)</f>
        <v>1.03</v>
      </c>
      <c r="R357" s="212">
        <f>IF('Cumulative Budget Request '!L356='Split budget (A)'!$L$1,'Cumulative Budget Request '!R356,0)</f>
        <v>0</v>
      </c>
      <c r="S357" s="61">
        <f>IF('Cumulative Budget Request '!L356='Split budget (A)'!$L$1,'Cumulative Budget Request '!S356,0)</f>
        <v>12</v>
      </c>
      <c r="T357" s="211">
        <f>IF('Cumulative Budget Request '!L356='Split budget (A)'!$L$1,'Cumulative Budget Request '!T356,0)</f>
        <v>0</v>
      </c>
      <c r="U357" s="323"/>
      <c r="V357" s="323"/>
      <c r="W357" s="323"/>
      <c r="X357" s="323"/>
      <c r="Y357" s="323"/>
    </row>
    <row r="358" spans="1:25" hidden="1">
      <c r="A358" s="449"/>
      <c r="B358" s="486"/>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(A)'!$L$1,'Cumulative Budget Request '!Q357,0)</f>
        <v>1.03</v>
      </c>
      <c r="R358" s="212">
        <f>IF('Cumulative Budget Request '!L357='Split budget (A)'!$L$1,'Cumulative Budget Request '!R357,0)</f>
        <v>0</v>
      </c>
      <c r="S358" s="61">
        <f>IF('Cumulative Budget Request '!L357='Split budget (A)'!$L$1,'Cumulative Budget Request '!S357,0)</f>
        <v>12</v>
      </c>
      <c r="T358" s="211">
        <f>IF('Cumulative Budget Request '!L357='Split budget (A)'!$L$1,'Cumulative Budget Request '!T357,0)</f>
        <v>0</v>
      </c>
      <c r="U358" s="324"/>
      <c r="V358" s="324"/>
      <c r="W358" s="324"/>
      <c r="X358" s="324"/>
      <c r="Y358" s="324"/>
    </row>
    <row r="359" spans="1:25" hidden="1">
      <c r="A359" s="449"/>
      <c r="B359" s="480"/>
      <c r="C359" s="76"/>
      <c r="D359" s="59" t="s">
        <v>30</v>
      </c>
      <c r="E359" s="52">
        <f>ROUND(E358*$Q$2,0)</f>
        <v>0</v>
      </c>
      <c r="F359" s="52">
        <f t="shared" ref="F359" si="543">ROUND(F358*$Q$2,0)</f>
        <v>0</v>
      </c>
      <c r="G359" s="52">
        <f t="shared" ref="G359" si="544">ROUND(G358*$Q$2,0)</f>
        <v>0</v>
      </c>
      <c r="H359" s="52">
        <f t="shared" ref="H359" si="545">ROUND(H358*$Q$2,0)</f>
        <v>0</v>
      </c>
      <c r="I359" s="52">
        <f t="shared" ref="I359" si="546">ROUND(I358*$Q$2,0)</f>
        <v>0</v>
      </c>
      <c r="J359" s="158">
        <f>SUM(E359:I359)</f>
        <v>0</v>
      </c>
      <c r="M359" s="215"/>
      <c r="N359" s="56"/>
      <c r="O359" s="56"/>
      <c r="P359" s="56"/>
      <c r="Q359" s="211">
        <f>IF('Cumulative Budget Request '!L358='Split budget (A)'!$L$1,'Cumulative Budget Request '!Q358,0)</f>
        <v>1.03</v>
      </c>
      <c r="R359" s="212">
        <f>IF('Cumulative Budget Request '!L358='Split budget (A)'!$L$1,'Cumulative Budget Request '!R358,0)</f>
        <v>0</v>
      </c>
      <c r="S359" s="61">
        <f>IF('Cumulative Budget Request '!L358='Split budget (A)'!$L$1,'Cumulative Budget Request '!S358,0)</f>
        <v>12</v>
      </c>
      <c r="T359" s="211">
        <f>IF('Cumulative Budget Request '!L358='Split budget (A)'!$L$1,'Cumulative Budget Request '!T358,0)</f>
        <v>0</v>
      </c>
      <c r="U359" s="324"/>
      <c r="V359" s="324"/>
      <c r="W359" s="324"/>
      <c r="X359" s="324"/>
      <c r="Y359" s="324"/>
    </row>
    <row r="360" spans="1:25" ht="15" hidden="1">
      <c r="A360" s="449"/>
      <c r="B360" s="480"/>
      <c r="C360" s="76"/>
      <c r="D360" s="59" t="s">
        <v>29</v>
      </c>
      <c r="E360" s="170">
        <f>ROUND(R$5*E356,0)</f>
        <v>0</v>
      </c>
      <c r="F360" s="170">
        <f t="shared" ref="F360" si="547">ROUND(S$5*F356,0)</f>
        <v>0</v>
      </c>
      <c r="G360" s="170">
        <f t="shared" ref="G360" si="548">ROUND(T$5*G356,0)</f>
        <v>0</v>
      </c>
      <c r="H360" s="170">
        <f t="shared" ref="H360" si="549">ROUND(U$5*H356,0)</f>
        <v>0</v>
      </c>
      <c r="I360" s="170">
        <f t="shared" ref="I360" si="550">ROUND(V$5*I356,0)</f>
        <v>0</v>
      </c>
      <c r="J360" s="167">
        <f>SUM(E360:I360)</f>
        <v>0</v>
      </c>
      <c r="M360" s="215"/>
      <c r="N360" s="56"/>
      <c r="O360" s="56"/>
      <c r="P360" s="56"/>
      <c r="Q360" s="211">
        <f>IF('Cumulative Budget Request '!L359='Split budget (A)'!$L$1,'Cumulative Budget Request '!Q359,0)</f>
        <v>1.03</v>
      </c>
      <c r="R360" s="212">
        <f>IF('Cumulative Budget Request '!L359='Split budget (A)'!$L$1,'Cumulative Budget Request '!R359,0)</f>
        <v>0</v>
      </c>
      <c r="S360" s="61">
        <f>IF('Cumulative Budget Request '!L359='Split budget (A)'!$L$1,'Cumulative Budget Request '!S359,0)</f>
        <v>12</v>
      </c>
      <c r="T360" s="211">
        <f>IF('Cumulative Budget Request '!L359='Split budget (A)'!$L$1,'Cumulative Budget Request '!T359,0)</f>
        <v>0</v>
      </c>
      <c r="U360" s="323"/>
      <c r="V360" s="323"/>
      <c r="W360" s="323"/>
      <c r="X360" s="323"/>
      <c r="Y360" s="323"/>
    </row>
    <row r="361" spans="1:25" hidden="1">
      <c r="A361" s="449"/>
      <c r="B361" s="480"/>
      <c r="C361" s="76"/>
      <c r="D361" s="62" t="s">
        <v>178</v>
      </c>
      <c r="E361" s="171">
        <f>SUM(E359:E360)</f>
        <v>0</v>
      </c>
      <c r="F361" s="171">
        <f t="shared" ref="F361:I361" si="551">SUM(F359:F360)</f>
        <v>0</v>
      </c>
      <c r="G361" s="171">
        <f t="shared" si="551"/>
        <v>0</v>
      </c>
      <c r="H361" s="171">
        <f t="shared" si="551"/>
        <v>0</v>
      </c>
      <c r="I361" s="171">
        <f t="shared" si="551"/>
        <v>0</v>
      </c>
      <c r="J361" s="172">
        <f>SUM(J359:J360)</f>
        <v>0</v>
      </c>
      <c r="M361" s="18"/>
      <c r="N361" s="32"/>
      <c r="O361" s="32"/>
      <c r="P361" s="32"/>
      <c r="Q361" s="46"/>
      <c r="R361" s="46"/>
      <c r="S361" s="46"/>
      <c r="T361" s="25"/>
      <c r="U361" s="323"/>
      <c r="V361" s="323"/>
      <c r="W361" s="323"/>
      <c r="X361" s="323"/>
      <c r="Y361" s="323"/>
    </row>
    <row r="362" spans="1:25" hidden="1">
      <c r="A362" s="449"/>
      <c r="B362" s="480"/>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5" t="str">
        <f>IF('Cumulative Budget Request '!L362='Split budget (A)'!$L$1,'Cumulative Budget Request '!A362,0)</f>
        <v xml:space="preserve"> </v>
      </c>
      <c r="B363" s="480" t="str">
        <f>IF('Cumulative Budget Request '!L362='Split budget (A)'!$L$1,'Cumulative Budget Request '!B362,0)</f>
        <v>Other</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(A)'!$L$1,'Cumulative Budget Request '!M362,0)</f>
        <v>0</v>
      </c>
      <c r="N363" s="214">
        <f>ROUND(M363/12,2)</f>
        <v>0</v>
      </c>
      <c r="O363" s="214">
        <f>IF('Cumulative Budget Request '!L362='Split budget (A)'!$L$1,'Cumulative Budget Request '!O362,0)</f>
        <v>0</v>
      </c>
      <c r="P363" s="209">
        <f>IF('Cumulative Budget Request '!L362='Split budget (A)'!$L$1,'Cumulative Budget Request '!P362,0)</f>
        <v>0</v>
      </c>
      <c r="Q363" s="211">
        <f>IF('Cumulative Budget Request '!L362='Split budget (A)'!$L$1,'Cumulative Budget Request '!Q362,0)</f>
        <v>1</v>
      </c>
      <c r="R363" s="212">
        <f>IF('Cumulative Budget Request '!L362='Split budget (A)'!$L$1,'Cumulative Budget Request '!R362,0)</f>
        <v>0</v>
      </c>
      <c r="S363" s="61">
        <f>IF('Cumulative Budget Request '!L362='Split budget (A)'!$L$1,'Cumulative Budget Request '!S362,0)</f>
        <v>12</v>
      </c>
      <c r="T363" s="211">
        <f>IF('Cumulative Budget Request '!L362='Split budget (A)'!$L$1,'Cumulative Budget Request '!T362,0)</f>
        <v>0</v>
      </c>
      <c r="U363" s="323">
        <f>IFERROR((E366+E367)/E365,0)</f>
        <v>0</v>
      </c>
      <c r="V363" s="323">
        <f t="shared" ref="V363:Y363" si="552">IFERROR((F366+F367)/F365,0)</f>
        <v>0</v>
      </c>
      <c r="W363" s="323">
        <f t="shared" si="552"/>
        <v>0</v>
      </c>
      <c r="X363" s="323">
        <f t="shared" si="552"/>
        <v>0</v>
      </c>
      <c r="Y363" s="323">
        <f t="shared" si="552"/>
        <v>0</v>
      </c>
    </row>
    <row r="364" spans="1:25" hidden="1">
      <c r="A364" s="486"/>
      <c r="B364" s="480"/>
      <c r="D364" s="33" t="s">
        <v>179</v>
      </c>
      <c r="E364" s="21">
        <f>T363</f>
        <v>0</v>
      </c>
      <c r="F364" s="21">
        <f>T364</f>
        <v>0</v>
      </c>
      <c r="G364" s="21">
        <f>T365</f>
        <v>0</v>
      </c>
      <c r="H364" s="21">
        <f>T366</f>
        <v>0</v>
      </c>
      <c r="I364" s="21">
        <f>T367</f>
        <v>0</v>
      </c>
      <c r="J364" s="45"/>
      <c r="M364" s="215"/>
      <c r="N364" s="214"/>
      <c r="O364" s="214"/>
      <c r="P364" s="214"/>
      <c r="Q364" s="211">
        <f>IF('Cumulative Budget Request '!L363='Split budget (A)'!$L$1,'Cumulative Budget Request '!Q363,0)</f>
        <v>1.03</v>
      </c>
      <c r="R364" s="212">
        <f>IF('Cumulative Budget Request '!L363='Split budget (A)'!$L$1,'Cumulative Budget Request '!R363,0)</f>
        <v>0</v>
      </c>
      <c r="S364" s="61">
        <f>IF('Cumulative Budget Request '!L363='Split budget (A)'!$L$1,'Cumulative Budget Request '!S363,0)</f>
        <v>12</v>
      </c>
      <c r="T364" s="211">
        <f>IF('Cumulative Budget Request '!L363='Split budget (A)'!$L$1,'Cumulative Budget Request '!T363,0)</f>
        <v>0</v>
      </c>
      <c r="U364" s="323"/>
      <c r="V364" s="323"/>
      <c r="W364" s="323"/>
      <c r="X364" s="323"/>
      <c r="Y364" s="323"/>
    </row>
    <row r="365" spans="1:25" hidden="1">
      <c r="A365" s="449"/>
      <c r="B365" s="486"/>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(A)'!$L$1,'Cumulative Budget Request '!Q364,0)</f>
        <v>1.03</v>
      </c>
      <c r="R365" s="212">
        <f>IF('Cumulative Budget Request '!L364='Split budget (A)'!$L$1,'Cumulative Budget Request '!R364,0)</f>
        <v>0</v>
      </c>
      <c r="S365" s="61">
        <f>IF('Cumulative Budget Request '!L364='Split budget (A)'!$L$1,'Cumulative Budget Request '!S364,0)</f>
        <v>12</v>
      </c>
      <c r="T365" s="211">
        <f>IF('Cumulative Budget Request '!L364='Split budget (A)'!$L$1,'Cumulative Budget Request '!T364,0)</f>
        <v>0</v>
      </c>
      <c r="U365" s="324"/>
      <c r="V365" s="324"/>
      <c r="W365" s="324"/>
      <c r="X365" s="324"/>
      <c r="Y365" s="324"/>
    </row>
    <row r="366" spans="1:25" hidden="1">
      <c r="A366" s="449"/>
      <c r="B366" s="480"/>
      <c r="C366" s="76"/>
      <c r="D366" s="59" t="s">
        <v>30</v>
      </c>
      <c r="E366" s="52">
        <f>ROUND(E365*$Q$2,0)</f>
        <v>0</v>
      </c>
      <c r="F366" s="52">
        <f t="shared" ref="F366" si="553">ROUND(F365*$Q$2,0)</f>
        <v>0</v>
      </c>
      <c r="G366" s="52">
        <f t="shared" ref="G366" si="554">ROUND(G365*$Q$2,0)</f>
        <v>0</v>
      </c>
      <c r="H366" s="52">
        <f t="shared" ref="H366" si="555">ROUND(H365*$Q$2,0)</f>
        <v>0</v>
      </c>
      <c r="I366" s="52">
        <f t="shared" ref="I366" si="556">ROUND(I365*$Q$2,0)</f>
        <v>0</v>
      </c>
      <c r="J366" s="158">
        <f>SUM(E366:I366)</f>
        <v>0</v>
      </c>
      <c r="M366" s="215"/>
      <c r="N366" s="56"/>
      <c r="O366" s="56"/>
      <c r="P366" s="56"/>
      <c r="Q366" s="211">
        <f>IF('Cumulative Budget Request '!L365='Split budget (A)'!$L$1,'Cumulative Budget Request '!Q365,0)</f>
        <v>1.03</v>
      </c>
      <c r="R366" s="212">
        <f>IF('Cumulative Budget Request '!L365='Split budget (A)'!$L$1,'Cumulative Budget Request '!R365,0)</f>
        <v>0</v>
      </c>
      <c r="S366" s="61">
        <f>IF('Cumulative Budget Request '!L365='Split budget (A)'!$L$1,'Cumulative Budget Request '!S365,0)</f>
        <v>12</v>
      </c>
      <c r="T366" s="211">
        <f>IF('Cumulative Budget Request '!L365='Split budget (A)'!$L$1,'Cumulative Budget Request '!T365,0)</f>
        <v>0</v>
      </c>
      <c r="U366" s="324"/>
      <c r="V366" s="324"/>
      <c r="W366" s="324"/>
      <c r="X366" s="324"/>
      <c r="Y366" s="324"/>
    </row>
    <row r="367" spans="1:25" ht="15" hidden="1">
      <c r="A367" s="449"/>
      <c r="B367" s="480"/>
      <c r="C367" s="76"/>
      <c r="D367" s="59" t="s">
        <v>29</v>
      </c>
      <c r="E367" s="170">
        <f>ROUND(R$5*E363,0)</f>
        <v>0</v>
      </c>
      <c r="F367" s="170">
        <f t="shared" ref="F367" si="557">ROUND(S$5*F363,0)</f>
        <v>0</v>
      </c>
      <c r="G367" s="170">
        <f t="shared" ref="G367" si="558">ROUND(T$5*G363,0)</f>
        <v>0</v>
      </c>
      <c r="H367" s="170">
        <f t="shared" ref="H367" si="559">ROUND(U$5*H363,0)</f>
        <v>0</v>
      </c>
      <c r="I367" s="170">
        <f t="shared" ref="I367" si="560">ROUND(V$5*I363,0)</f>
        <v>0</v>
      </c>
      <c r="J367" s="167">
        <f>SUM(E367:I367)</f>
        <v>0</v>
      </c>
      <c r="M367" s="215"/>
      <c r="N367" s="56"/>
      <c r="O367" s="56"/>
      <c r="P367" s="56"/>
      <c r="Q367" s="211">
        <f>IF('Cumulative Budget Request '!L366='Split budget (A)'!$L$1,'Cumulative Budget Request '!Q366,0)</f>
        <v>1.03</v>
      </c>
      <c r="R367" s="212">
        <f>IF('Cumulative Budget Request '!L366='Split budget (A)'!$L$1,'Cumulative Budget Request '!R366,0)</f>
        <v>0</v>
      </c>
      <c r="S367" s="61">
        <f>IF('Cumulative Budget Request '!L366='Split budget (A)'!$L$1,'Cumulative Budget Request '!S366,0)</f>
        <v>12</v>
      </c>
      <c r="T367" s="211">
        <f>IF('Cumulative Budget Request '!L366='Split budget (A)'!$L$1,'Cumulative Budget Request '!T366,0)</f>
        <v>0</v>
      </c>
      <c r="U367" s="323"/>
      <c r="V367" s="323"/>
      <c r="W367" s="323"/>
      <c r="X367" s="323"/>
      <c r="Y367" s="323"/>
    </row>
    <row r="368" spans="1:25" hidden="1">
      <c r="A368" s="449"/>
      <c r="B368" s="480"/>
      <c r="C368" s="76"/>
      <c r="D368" s="62" t="s">
        <v>178</v>
      </c>
      <c r="E368" s="171">
        <f>SUM(E366:E367)</f>
        <v>0</v>
      </c>
      <c r="F368" s="171">
        <f t="shared" ref="F368:I368" si="561">SUM(F366:F367)</f>
        <v>0</v>
      </c>
      <c r="G368" s="171">
        <f t="shared" si="561"/>
        <v>0</v>
      </c>
      <c r="H368" s="171">
        <f t="shared" si="561"/>
        <v>0</v>
      </c>
      <c r="I368" s="171">
        <f t="shared" si="561"/>
        <v>0</v>
      </c>
      <c r="J368" s="172">
        <f>SUM(J366:J367)</f>
        <v>0</v>
      </c>
      <c r="M368" s="18"/>
      <c r="N368" s="32"/>
      <c r="O368" s="32"/>
      <c r="P368" s="32"/>
      <c r="Q368" s="46"/>
      <c r="R368" s="46"/>
      <c r="S368" s="46"/>
      <c r="T368" s="25"/>
      <c r="U368" s="323"/>
      <c r="V368" s="323"/>
      <c r="W368" s="323"/>
      <c r="X368" s="323"/>
      <c r="Y368" s="323"/>
    </row>
    <row r="369" spans="1:25" hidden="1">
      <c r="A369" s="449"/>
      <c r="B369" s="480"/>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5" t="str">
        <f>IF('Cumulative Budget Request '!L369='Split budget (A)'!$L$1,'Cumulative Budget Request '!A369,0)</f>
        <v xml:space="preserve"> </v>
      </c>
      <c r="B370" s="480" t="str">
        <f>IF('Cumulative Budget Request '!L369='Split budget (A)'!$L$1,'Cumulative Budget Request '!B369,0)</f>
        <v>Other</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(A)'!$L$1,'Cumulative Budget Request '!M369,0)</f>
        <v>0</v>
      </c>
      <c r="N370" s="214">
        <f>ROUND(M370/12,2)</f>
        <v>0</v>
      </c>
      <c r="O370" s="214">
        <f>IF('Cumulative Budget Request '!L369='Split budget (A)'!$L$1,'Cumulative Budget Request '!O369,0)</f>
        <v>0</v>
      </c>
      <c r="P370" s="209">
        <f>IF('Cumulative Budget Request '!L369='Split budget (A)'!$L$1,'Cumulative Budget Request '!P369,0)</f>
        <v>0</v>
      </c>
      <c r="Q370" s="211">
        <f>IF('Cumulative Budget Request '!L369='Split budget (A)'!$L$1,'Cumulative Budget Request '!Q369,0)</f>
        <v>1</v>
      </c>
      <c r="R370" s="212">
        <f>IF('Cumulative Budget Request '!L369='Split budget (A)'!$L$1,'Cumulative Budget Request '!R369,0)</f>
        <v>0</v>
      </c>
      <c r="S370" s="61">
        <f>IF('Cumulative Budget Request '!L369='Split budget (A)'!$L$1,'Cumulative Budget Request '!S369,0)</f>
        <v>12</v>
      </c>
      <c r="T370" s="211">
        <f>IF('Cumulative Budget Request '!L369='Split budget (A)'!$L$1,'Cumulative Budget Request '!T369,0)</f>
        <v>0</v>
      </c>
      <c r="U370" s="323">
        <f>IFERROR((E373+E374)/E372,0)</f>
        <v>0</v>
      </c>
      <c r="V370" s="323">
        <f t="shared" ref="V370:Y370" si="562">IFERROR((F373+F374)/F372,0)</f>
        <v>0</v>
      </c>
      <c r="W370" s="323">
        <f t="shared" si="562"/>
        <v>0</v>
      </c>
      <c r="X370" s="323">
        <f t="shared" si="562"/>
        <v>0</v>
      </c>
      <c r="Y370" s="323">
        <f t="shared" si="562"/>
        <v>0</v>
      </c>
    </row>
    <row r="371" spans="1:25" hidden="1">
      <c r="A371" s="486"/>
      <c r="B371" s="480"/>
      <c r="D371" s="33" t="s">
        <v>179</v>
      </c>
      <c r="E371" s="21">
        <f>T370</f>
        <v>0</v>
      </c>
      <c r="F371" s="21">
        <f>T371</f>
        <v>0</v>
      </c>
      <c r="G371" s="21">
        <f>T372</f>
        <v>0</v>
      </c>
      <c r="H371" s="21">
        <f>T373</f>
        <v>0</v>
      </c>
      <c r="I371" s="21">
        <f>T374</f>
        <v>0</v>
      </c>
      <c r="J371" s="45"/>
      <c r="M371" s="215"/>
      <c r="N371" s="214"/>
      <c r="O371" s="214"/>
      <c r="P371" s="214"/>
      <c r="Q371" s="211">
        <f>IF('Cumulative Budget Request '!L370='Split budget (A)'!$L$1,'Cumulative Budget Request '!Q370,0)</f>
        <v>1.03</v>
      </c>
      <c r="R371" s="212">
        <f>IF('Cumulative Budget Request '!L370='Split budget (A)'!$L$1,'Cumulative Budget Request '!R370,0)</f>
        <v>0</v>
      </c>
      <c r="S371" s="61">
        <f>IF('Cumulative Budget Request '!L370='Split budget (A)'!$L$1,'Cumulative Budget Request '!S370,0)</f>
        <v>12</v>
      </c>
      <c r="T371" s="211">
        <f>IF('Cumulative Budget Request '!L370='Split budget (A)'!$L$1,'Cumulative Budget Request '!T370,0)</f>
        <v>0</v>
      </c>
      <c r="U371" s="323"/>
      <c r="V371" s="323"/>
      <c r="W371" s="323"/>
      <c r="X371" s="323"/>
      <c r="Y371" s="323"/>
    </row>
    <row r="372" spans="1:25" hidden="1">
      <c r="A372" s="449"/>
      <c r="B372" s="486"/>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(A)'!$L$1,'Cumulative Budget Request '!Q371,0)</f>
        <v>1.03</v>
      </c>
      <c r="R372" s="212">
        <f>IF('Cumulative Budget Request '!L371='Split budget (A)'!$L$1,'Cumulative Budget Request '!R371,0)</f>
        <v>0</v>
      </c>
      <c r="S372" s="61">
        <f>IF('Cumulative Budget Request '!L371='Split budget (A)'!$L$1,'Cumulative Budget Request '!S371,0)</f>
        <v>12</v>
      </c>
      <c r="T372" s="211">
        <f>IF('Cumulative Budget Request '!L371='Split budget (A)'!$L$1,'Cumulative Budget Request '!T371,0)</f>
        <v>0</v>
      </c>
      <c r="U372" s="324"/>
      <c r="V372" s="324"/>
      <c r="W372" s="324"/>
      <c r="X372" s="324"/>
      <c r="Y372" s="324"/>
    </row>
    <row r="373" spans="1:25" hidden="1">
      <c r="A373" s="449"/>
      <c r="B373" s="480"/>
      <c r="C373" s="76"/>
      <c r="D373" s="59" t="s">
        <v>30</v>
      </c>
      <c r="E373" s="52">
        <f>ROUND(E372*$Q$2,0)</f>
        <v>0</v>
      </c>
      <c r="F373" s="52">
        <f t="shared" ref="F373" si="563">ROUND(F372*$Q$2,0)</f>
        <v>0</v>
      </c>
      <c r="G373" s="52">
        <f t="shared" ref="G373" si="564">ROUND(G372*$Q$2,0)</f>
        <v>0</v>
      </c>
      <c r="H373" s="52">
        <f t="shared" ref="H373" si="565">ROUND(H372*$Q$2,0)</f>
        <v>0</v>
      </c>
      <c r="I373" s="52">
        <f t="shared" ref="I373" si="566">ROUND(I372*$Q$2,0)</f>
        <v>0</v>
      </c>
      <c r="J373" s="158">
        <f>SUM(E373:I373)</f>
        <v>0</v>
      </c>
      <c r="M373" s="215"/>
      <c r="N373" s="56"/>
      <c r="O373" s="56"/>
      <c r="P373" s="56"/>
      <c r="Q373" s="211">
        <f>IF('Cumulative Budget Request '!L372='Split budget (A)'!$L$1,'Cumulative Budget Request '!Q372,0)</f>
        <v>1.03</v>
      </c>
      <c r="R373" s="212">
        <f>IF('Cumulative Budget Request '!L372='Split budget (A)'!$L$1,'Cumulative Budget Request '!R372,0)</f>
        <v>0</v>
      </c>
      <c r="S373" s="61">
        <f>IF('Cumulative Budget Request '!L372='Split budget (A)'!$L$1,'Cumulative Budget Request '!S372,0)</f>
        <v>12</v>
      </c>
      <c r="T373" s="211">
        <f>IF('Cumulative Budget Request '!L372='Split budget (A)'!$L$1,'Cumulative Budget Request '!T372,0)</f>
        <v>0</v>
      </c>
      <c r="U373" s="324"/>
      <c r="V373" s="324"/>
      <c r="W373" s="324"/>
      <c r="X373" s="324"/>
      <c r="Y373" s="324"/>
    </row>
    <row r="374" spans="1:25" ht="15" hidden="1">
      <c r="A374" s="449"/>
      <c r="B374" s="480"/>
      <c r="C374" s="76"/>
      <c r="D374" s="59" t="s">
        <v>29</v>
      </c>
      <c r="E374" s="170">
        <f>ROUND(R$5*E370,0)</f>
        <v>0</v>
      </c>
      <c r="F374" s="170">
        <f t="shared" ref="F374" si="567">ROUND(S$5*F370,0)</f>
        <v>0</v>
      </c>
      <c r="G374" s="170">
        <f t="shared" ref="G374" si="568">ROUND(T$5*G370,0)</f>
        <v>0</v>
      </c>
      <c r="H374" s="170">
        <f t="shared" ref="H374" si="569">ROUND(U$5*H370,0)</f>
        <v>0</v>
      </c>
      <c r="I374" s="170">
        <f t="shared" ref="I374" si="570">ROUND(V$5*I370,0)</f>
        <v>0</v>
      </c>
      <c r="J374" s="167">
        <f>SUM(E374:I374)</f>
        <v>0</v>
      </c>
      <c r="M374" s="215"/>
      <c r="N374" s="56"/>
      <c r="O374" s="56"/>
      <c r="P374" s="56"/>
      <c r="Q374" s="211">
        <f>IF('Cumulative Budget Request '!L373='Split budget (A)'!$L$1,'Cumulative Budget Request '!Q373,0)</f>
        <v>1.03</v>
      </c>
      <c r="R374" s="212">
        <f>IF('Cumulative Budget Request '!L373='Split budget (A)'!$L$1,'Cumulative Budget Request '!R373,0)</f>
        <v>0</v>
      </c>
      <c r="S374" s="61">
        <f>IF('Cumulative Budget Request '!L373='Split budget (A)'!$L$1,'Cumulative Budget Request '!S373,0)</f>
        <v>12</v>
      </c>
      <c r="T374" s="211">
        <f>IF('Cumulative Budget Request '!L373='Split budget (A)'!$L$1,'Cumulative Budget Request '!T373,0)</f>
        <v>0</v>
      </c>
      <c r="U374" s="323"/>
      <c r="V374" s="323"/>
      <c r="W374" s="323"/>
      <c r="X374" s="323"/>
      <c r="Y374" s="323"/>
    </row>
    <row r="375" spans="1:25" hidden="1">
      <c r="A375" s="449"/>
      <c r="B375" s="480"/>
      <c r="C375" s="76"/>
      <c r="D375" s="62" t="s">
        <v>178</v>
      </c>
      <c r="E375" s="171">
        <f>SUM(E373:E374)</f>
        <v>0</v>
      </c>
      <c r="F375" s="171">
        <f t="shared" ref="F375:I375" si="571">SUM(F373:F374)</f>
        <v>0</v>
      </c>
      <c r="G375" s="171">
        <f t="shared" si="571"/>
        <v>0</v>
      </c>
      <c r="H375" s="171">
        <f t="shared" si="571"/>
        <v>0</v>
      </c>
      <c r="I375" s="171">
        <f t="shared" si="571"/>
        <v>0</v>
      </c>
      <c r="J375" s="172">
        <f>SUM(J373:J374)</f>
        <v>0</v>
      </c>
      <c r="M375" s="18"/>
      <c r="N375" s="32"/>
      <c r="O375" s="32"/>
      <c r="P375" s="32"/>
      <c r="Q375" s="46"/>
      <c r="R375" s="46"/>
      <c r="S375" s="46"/>
      <c r="T375" s="25"/>
      <c r="U375" s="323"/>
      <c r="V375" s="323"/>
      <c r="W375" s="323"/>
      <c r="X375" s="323"/>
      <c r="Y375" s="323"/>
    </row>
    <row r="376" spans="1:25" hidden="1">
      <c r="A376" s="449"/>
      <c r="B376" s="480"/>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5" t="str">
        <f>IF('Cumulative Budget Request '!L376='Split budget (A)'!$L$1,'Cumulative Budget Request '!A376,0)</f>
        <v xml:space="preserve"> </v>
      </c>
      <c r="B377" s="480" t="str">
        <f>IF('Cumulative Budget Request '!L376='Split budget (A)'!$L$1,'Cumulative Budget Request '!B376,0)</f>
        <v>Other</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(A)'!$L$1,'Cumulative Budget Request '!M376,0)</f>
        <v>0</v>
      </c>
      <c r="N377" s="214">
        <f>ROUND(M377/12,2)</f>
        <v>0</v>
      </c>
      <c r="O377" s="214">
        <f>IF('Cumulative Budget Request '!L376='Split budget (A)'!$L$1,'Cumulative Budget Request '!O376,0)</f>
        <v>0</v>
      </c>
      <c r="P377" s="209">
        <f>IF('Cumulative Budget Request '!L376='Split budget (A)'!$L$1,'Cumulative Budget Request '!P376,0)</f>
        <v>0</v>
      </c>
      <c r="Q377" s="211">
        <f>IF('Cumulative Budget Request '!L376='Split budget (A)'!$L$1,'Cumulative Budget Request '!Q376,0)</f>
        <v>1</v>
      </c>
      <c r="R377" s="212">
        <f>IF('Cumulative Budget Request '!L376='Split budget (A)'!$L$1,'Cumulative Budget Request '!R376,0)</f>
        <v>0</v>
      </c>
      <c r="S377" s="61">
        <f>IF('Cumulative Budget Request '!L376='Split budget (A)'!$L$1,'Cumulative Budget Request '!S376,0)</f>
        <v>12</v>
      </c>
      <c r="T377" s="211">
        <f>IF('Cumulative Budget Request '!L376='Split budget (A)'!$L$1,'Cumulative Budget Request '!T376,0)</f>
        <v>0</v>
      </c>
      <c r="U377" s="323">
        <f>IFERROR((E380+E381)/E379,0)</f>
        <v>0</v>
      </c>
      <c r="V377" s="323">
        <f t="shared" ref="V377:Y377" si="572">IFERROR((F380+F381)/F379,0)</f>
        <v>0</v>
      </c>
      <c r="W377" s="323">
        <f t="shared" si="572"/>
        <v>0</v>
      </c>
      <c r="X377" s="323">
        <f t="shared" si="572"/>
        <v>0</v>
      </c>
      <c r="Y377" s="323">
        <f t="shared" si="572"/>
        <v>0</v>
      </c>
    </row>
    <row r="378" spans="1:25" hidden="1">
      <c r="A378" s="486"/>
      <c r="B378" s="480"/>
      <c r="D378" s="33" t="s">
        <v>179</v>
      </c>
      <c r="E378" s="21">
        <f>T377</f>
        <v>0</v>
      </c>
      <c r="F378" s="21">
        <f>T378</f>
        <v>0</v>
      </c>
      <c r="G378" s="21">
        <f>T379</f>
        <v>0</v>
      </c>
      <c r="H378" s="21">
        <f>T380</f>
        <v>0</v>
      </c>
      <c r="I378" s="21">
        <f>T381</f>
        <v>0</v>
      </c>
      <c r="J378" s="45"/>
      <c r="M378" s="215"/>
      <c r="N378" s="214"/>
      <c r="O378" s="214"/>
      <c r="P378" s="214"/>
      <c r="Q378" s="211">
        <f>IF('Cumulative Budget Request '!L377='Split budget (A)'!$L$1,'Cumulative Budget Request '!Q377,0)</f>
        <v>1.03</v>
      </c>
      <c r="R378" s="212">
        <f>IF('Cumulative Budget Request '!L377='Split budget (A)'!$L$1,'Cumulative Budget Request '!R377,0)</f>
        <v>0</v>
      </c>
      <c r="S378" s="61">
        <f>IF('Cumulative Budget Request '!L377='Split budget (A)'!$L$1,'Cumulative Budget Request '!S377,0)</f>
        <v>12</v>
      </c>
      <c r="T378" s="211">
        <f>IF('Cumulative Budget Request '!L377='Split budget (A)'!$L$1,'Cumulative Budget Request '!T377,0)</f>
        <v>0</v>
      </c>
      <c r="U378" s="323"/>
      <c r="V378" s="323"/>
      <c r="W378" s="323"/>
      <c r="X378" s="323"/>
      <c r="Y378" s="323"/>
    </row>
    <row r="379" spans="1:25" hidden="1">
      <c r="A379" s="449"/>
      <c r="B379" s="486"/>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(A)'!$L$1,'Cumulative Budget Request '!Q378,0)</f>
        <v>1.03</v>
      </c>
      <c r="R379" s="212">
        <f>IF('Cumulative Budget Request '!L378='Split budget (A)'!$L$1,'Cumulative Budget Request '!R378,0)</f>
        <v>0</v>
      </c>
      <c r="S379" s="61">
        <f>IF('Cumulative Budget Request '!L378='Split budget (A)'!$L$1,'Cumulative Budget Request '!S378,0)</f>
        <v>12</v>
      </c>
      <c r="T379" s="211">
        <f>IF('Cumulative Budget Request '!L378='Split budget (A)'!$L$1,'Cumulative Budget Request '!T378,0)</f>
        <v>0</v>
      </c>
      <c r="U379" s="324"/>
      <c r="V379" s="324"/>
      <c r="W379" s="324"/>
      <c r="X379" s="324"/>
      <c r="Y379" s="324"/>
    </row>
    <row r="380" spans="1:25" hidden="1">
      <c r="A380" s="449"/>
      <c r="B380" s="480"/>
      <c r="C380" s="76"/>
      <c r="D380" s="59" t="s">
        <v>30</v>
      </c>
      <c r="E380" s="52">
        <f>ROUND(E379*$Q$2,0)</f>
        <v>0</v>
      </c>
      <c r="F380" s="52">
        <f t="shared" ref="F380" si="573">ROUND(F379*$Q$2,0)</f>
        <v>0</v>
      </c>
      <c r="G380" s="52">
        <f t="shared" ref="G380" si="574">ROUND(G379*$Q$2,0)</f>
        <v>0</v>
      </c>
      <c r="H380" s="52">
        <f t="shared" ref="H380" si="575">ROUND(H379*$Q$2,0)</f>
        <v>0</v>
      </c>
      <c r="I380" s="52">
        <f t="shared" ref="I380" si="576">ROUND(I379*$Q$2,0)</f>
        <v>0</v>
      </c>
      <c r="J380" s="158">
        <f>SUM(E380:I380)</f>
        <v>0</v>
      </c>
      <c r="M380" s="215"/>
      <c r="N380" s="56"/>
      <c r="O380" s="56"/>
      <c r="P380" s="56"/>
      <c r="Q380" s="211">
        <f>IF('Cumulative Budget Request '!L379='Split budget (A)'!$L$1,'Cumulative Budget Request '!Q379,0)</f>
        <v>1.03</v>
      </c>
      <c r="R380" s="212">
        <f>IF('Cumulative Budget Request '!L379='Split budget (A)'!$L$1,'Cumulative Budget Request '!R379,0)</f>
        <v>0</v>
      </c>
      <c r="S380" s="61">
        <f>IF('Cumulative Budget Request '!L379='Split budget (A)'!$L$1,'Cumulative Budget Request '!S379,0)</f>
        <v>12</v>
      </c>
      <c r="T380" s="211">
        <f>IF('Cumulative Budget Request '!L379='Split budget (A)'!$L$1,'Cumulative Budget Request '!T379,0)</f>
        <v>0</v>
      </c>
      <c r="U380" s="324"/>
      <c r="V380" s="324"/>
      <c r="W380" s="324"/>
      <c r="X380" s="324"/>
      <c r="Y380" s="324"/>
    </row>
    <row r="381" spans="1:25" ht="15" hidden="1">
      <c r="A381" s="449"/>
      <c r="B381" s="480"/>
      <c r="C381" s="76"/>
      <c r="D381" s="59" t="s">
        <v>29</v>
      </c>
      <c r="E381" s="170">
        <f>ROUND(R$5*E377,0)</f>
        <v>0</v>
      </c>
      <c r="F381" s="170">
        <f t="shared" ref="F381" si="577">ROUND(S$5*F377,0)</f>
        <v>0</v>
      </c>
      <c r="G381" s="170">
        <f t="shared" ref="G381" si="578">ROUND(T$5*G377,0)</f>
        <v>0</v>
      </c>
      <c r="H381" s="170">
        <f t="shared" ref="H381" si="579">ROUND(U$5*H377,0)</f>
        <v>0</v>
      </c>
      <c r="I381" s="170">
        <f t="shared" ref="I381" si="580">ROUND(V$5*I377,0)</f>
        <v>0</v>
      </c>
      <c r="J381" s="167">
        <f>SUM(E381:I381)</f>
        <v>0</v>
      </c>
      <c r="M381" s="215"/>
      <c r="N381" s="56"/>
      <c r="O381" s="56"/>
      <c r="P381" s="56"/>
      <c r="Q381" s="211">
        <f>IF('Cumulative Budget Request '!L380='Split budget (A)'!$L$1,'Cumulative Budget Request '!Q380,0)</f>
        <v>1.03</v>
      </c>
      <c r="R381" s="212">
        <f>IF('Cumulative Budget Request '!L380='Split budget (A)'!$L$1,'Cumulative Budget Request '!R380,0)</f>
        <v>0</v>
      </c>
      <c r="S381" s="61">
        <f>IF('Cumulative Budget Request '!L380='Split budget (A)'!$L$1,'Cumulative Budget Request '!S380,0)</f>
        <v>12</v>
      </c>
      <c r="T381" s="211">
        <f>IF('Cumulative Budget Request '!L380='Split budget (A)'!$L$1,'Cumulative Budget Request '!T380,0)</f>
        <v>0</v>
      </c>
      <c r="U381" s="323"/>
      <c r="V381" s="323"/>
      <c r="W381" s="323"/>
      <c r="X381" s="323"/>
      <c r="Y381" s="323"/>
    </row>
    <row r="382" spans="1:25" hidden="1">
      <c r="A382" s="449"/>
      <c r="B382" s="480"/>
      <c r="C382" s="76"/>
      <c r="D382" s="62" t="s">
        <v>178</v>
      </c>
      <c r="E382" s="171">
        <f>SUM(E380:E381)</f>
        <v>0</v>
      </c>
      <c r="F382" s="171">
        <f t="shared" ref="F382:I382" si="581">SUM(F380:F381)</f>
        <v>0</v>
      </c>
      <c r="G382" s="171">
        <f t="shared" si="581"/>
        <v>0</v>
      </c>
      <c r="H382" s="171">
        <f t="shared" si="581"/>
        <v>0</v>
      </c>
      <c r="I382" s="171">
        <f t="shared" si="581"/>
        <v>0</v>
      </c>
      <c r="J382" s="172">
        <f>SUM(J380:J381)</f>
        <v>0</v>
      </c>
      <c r="M382" s="18"/>
      <c r="N382" s="32"/>
      <c r="O382" s="32"/>
      <c r="P382" s="32"/>
      <c r="Q382" s="46"/>
      <c r="R382" s="46"/>
      <c r="S382" s="46"/>
      <c r="T382" s="25"/>
      <c r="U382" s="323"/>
      <c r="V382" s="323"/>
      <c r="W382" s="323"/>
      <c r="X382" s="323"/>
      <c r="Y382" s="323"/>
    </row>
    <row r="383" spans="1:25" hidden="1">
      <c r="A383" s="449"/>
      <c r="B383" s="480"/>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5" t="str">
        <f>IF('Cumulative Budget Request '!L383='Split budget (A)'!$L$1,'Cumulative Budget Request '!A383,0)</f>
        <v xml:space="preserve"> </v>
      </c>
      <c r="B384" s="480" t="str">
        <f>IF('Cumulative Budget Request '!L383='Split budget (A)'!$L$1,'Cumulative Budget Request '!B383,0)</f>
        <v>Other</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(A)'!$L$1,'Cumulative Budget Request '!M383,0)</f>
        <v>0</v>
      </c>
      <c r="N384" s="214">
        <f>ROUND(M384/12,2)</f>
        <v>0</v>
      </c>
      <c r="O384" s="214">
        <f>IF('Cumulative Budget Request '!L383='Split budget (A)'!$L$1,'Cumulative Budget Request '!O383,0)</f>
        <v>0</v>
      </c>
      <c r="P384" s="209">
        <f>IF('Cumulative Budget Request '!L383='Split budget (A)'!$L$1,'Cumulative Budget Request '!P383,0)</f>
        <v>0</v>
      </c>
      <c r="Q384" s="211">
        <f>IF('Cumulative Budget Request '!L383='Split budget (A)'!$L$1,'Cumulative Budget Request '!Q383,0)</f>
        <v>1</v>
      </c>
      <c r="R384" s="212">
        <f>IF('Cumulative Budget Request '!L383='Split budget (A)'!$L$1,'Cumulative Budget Request '!R383,0)</f>
        <v>0</v>
      </c>
      <c r="S384" s="61">
        <f>IF('Cumulative Budget Request '!L383='Split budget (A)'!$L$1,'Cumulative Budget Request '!S383,0)</f>
        <v>12</v>
      </c>
      <c r="T384" s="211">
        <f>IF('Cumulative Budget Request '!L383='Split budget (A)'!$L$1,'Cumulative Budget Request '!T383,0)</f>
        <v>0</v>
      </c>
      <c r="U384" s="323">
        <f>IFERROR((E387+E388)/E386,0)</f>
        <v>0</v>
      </c>
      <c r="V384" s="323">
        <f t="shared" ref="V384:Y384" si="582">IFERROR((F387+F388)/F386,0)</f>
        <v>0</v>
      </c>
      <c r="W384" s="323">
        <f t="shared" si="582"/>
        <v>0</v>
      </c>
      <c r="X384" s="323">
        <f t="shared" si="582"/>
        <v>0</v>
      </c>
      <c r="Y384" s="323">
        <f t="shared" si="582"/>
        <v>0</v>
      </c>
    </row>
    <row r="385" spans="1:25" hidden="1">
      <c r="A385" s="486"/>
      <c r="B385" s="480"/>
      <c r="D385" s="33" t="s">
        <v>179</v>
      </c>
      <c r="E385" s="21">
        <f>T384</f>
        <v>0</v>
      </c>
      <c r="F385" s="21">
        <f>T385</f>
        <v>0</v>
      </c>
      <c r="G385" s="21">
        <f>T386</f>
        <v>0</v>
      </c>
      <c r="H385" s="21">
        <f>T387</f>
        <v>0</v>
      </c>
      <c r="I385" s="21">
        <f>T388</f>
        <v>0</v>
      </c>
      <c r="J385" s="45"/>
      <c r="M385" s="215"/>
      <c r="N385" s="214"/>
      <c r="O385" s="214"/>
      <c r="P385" s="214"/>
      <c r="Q385" s="211">
        <f>IF('Cumulative Budget Request '!L384='Split budget (A)'!$L$1,'Cumulative Budget Request '!Q384,0)</f>
        <v>1.03</v>
      </c>
      <c r="R385" s="212">
        <f>IF('Cumulative Budget Request '!L384='Split budget (A)'!$L$1,'Cumulative Budget Request '!R384,0)</f>
        <v>0</v>
      </c>
      <c r="S385" s="61">
        <f>IF('Cumulative Budget Request '!L384='Split budget (A)'!$L$1,'Cumulative Budget Request '!S384,0)</f>
        <v>12</v>
      </c>
      <c r="T385" s="211">
        <f>IF('Cumulative Budget Request '!L384='Split budget (A)'!$L$1,'Cumulative Budget Request '!T384,0)</f>
        <v>0</v>
      </c>
      <c r="U385" s="323"/>
      <c r="V385" s="323"/>
      <c r="W385" s="323"/>
      <c r="X385" s="323"/>
      <c r="Y385" s="323"/>
    </row>
    <row r="386" spans="1:25" hidden="1">
      <c r="A386" s="449"/>
      <c r="B386" s="486"/>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(A)'!$L$1,'Cumulative Budget Request '!Q385,0)</f>
        <v>1.03</v>
      </c>
      <c r="R386" s="212">
        <f>IF('Cumulative Budget Request '!L385='Split budget (A)'!$L$1,'Cumulative Budget Request '!R385,0)</f>
        <v>0</v>
      </c>
      <c r="S386" s="61">
        <f>IF('Cumulative Budget Request '!L385='Split budget (A)'!$L$1,'Cumulative Budget Request '!S385,0)</f>
        <v>12</v>
      </c>
      <c r="T386" s="211">
        <f>IF('Cumulative Budget Request '!L385='Split budget (A)'!$L$1,'Cumulative Budget Request '!T385,0)</f>
        <v>0</v>
      </c>
      <c r="U386" s="324"/>
      <c r="V386" s="324"/>
      <c r="W386" s="324"/>
      <c r="X386" s="324"/>
      <c r="Y386" s="324"/>
    </row>
    <row r="387" spans="1:25" hidden="1">
      <c r="A387" s="449"/>
      <c r="B387" s="480"/>
      <c r="C387" s="76"/>
      <c r="D387" s="59" t="s">
        <v>30</v>
      </c>
      <c r="E387" s="52">
        <f>ROUND(E386*$Q$2,0)</f>
        <v>0</v>
      </c>
      <c r="F387" s="52">
        <f t="shared" ref="F387" si="583">ROUND(F386*$Q$2,0)</f>
        <v>0</v>
      </c>
      <c r="G387" s="52">
        <f t="shared" ref="G387" si="584">ROUND(G386*$Q$2,0)</f>
        <v>0</v>
      </c>
      <c r="H387" s="52">
        <f t="shared" ref="H387" si="585">ROUND(H386*$Q$2,0)</f>
        <v>0</v>
      </c>
      <c r="I387" s="52">
        <f t="shared" ref="I387" si="586">ROUND(I386*$Q$2,0)</f>
        <v>0</v>
      </c>
      <c r="J387" s="158">
        <f>SUM(E387:I387)</f>
        <v>0</v>
      </c>
      <c r="M387" s="215"/>
      <c r="N387" s="56"/>
      <c r="O387" s="56"/>
      <c r="P387" s="56"/>
      <c r="Q387" s="211">
        <f>IF('Cumulative Budget Request '!L386='Split budget (A)'!$L$1,'Cumulative Budget Request '!Q386,0)</f>
        <v>1.03</v>
      </c>
      <c r="R387" s="212">
        <f>IF('Cumulative Budget Request '!L386='Split budget (A)'!$L$1,'Cumulative Budget Request '!R386,0)</f>
        <v>0</v>
      </c>
      <c r="S387" s="61">
        <f>IF('Cumulative Budget Request '!L386='Split budget (A)'!$L$1,'Cumulative Budget Request '!S386,0)</f>
        <v>12</v>
      </c>
      <c r="T387" s="211">
        <f>IF('Cumulative Budget Request '!L386='Split budget (A)'!$L$1,'Cumulative Budget Request '!T386,0)</f>
        <v>0</v>
      </c>
      <c r="U387" s="324"/>
      <c r="V387" s="324"/>
      <c r="W387" s="324"/>
      <c r="X387" s="324"/>
      <c r="Y387" s="324"/>
    </row>
    <row r="388" spans="1:25" ht="15" hidden="1">
      <c r="A388" s="449"/>
      <c r="B388" s="480"/>
      <c r="C388" s="76"/>
      <c r="D388" s="59" t="s">
        <v>29</v>
      </c>
      <c r="E388" s="170">
        <f>ROUND(R$5*E384,0)</f>
        <v>0</v>
      </c>
      <c r="F388" s="170">
        <f t="shared" ref="F388" si="587">ROUND(S$5*F384,0)</f>
        <v>0</v>
      </c>
      <c r="G388" s="170">
        <f t="shared" ref="G388" si="588">ROUND(T$5*G384,0)</f>
        <v>0</v>
      </c>
      <c r="H388" s="170">
        <f t="shared" ref="H388" si="589">ROUND(U$5*H384,0)</f>
        <v>0</v>
      </c>
      <c r="I388" s="170">
        <f t="shared" ref="I388" si="590">ROUND(V$5*I384,0)</f>
        <v>0</v>
      </c>
      <c r="J388" s="167">
        <f>SUM(E388:I388)</f>
        <v>0</v>
      </c>
      <c r="M388" s="215"/>
      <c r="N388" s="56"/>
      <c r="O388" s="56"/>
      <c r="P388" s="56"/>
      <c r="Q388" s="211">
        <f>IF('Cumulative Budget Request '!L387='Split budget (A)'!$L$1,'Cumulative Budget Request '!Q387,0)</f>
        <v>1.03</v>
      </c>
      <c r="R388" s="212">
        <f>IF('Cumulative Budget Request '!L387='Split budget (A)'!$L$1,'Cumulative Budget Request '!R387,0)</f>
        <v>0</v>
      </c>
      <c r="S388" s="61">
        <f>IF('Cumulative Budget Request '!L387='Split budget (A)'!$L$1,'Cumulative Budget Request '!S387,0)</f>
        <v>12</v>
      </c>
      <c r="T388" s="211">
        <f>IF('Cumulative Budget Request '!L387='Split budget (A)'!$L$1,'Cumulative Budget Request '!T387,0)</f>
        <v>0</v>
      </c>
      <c r="U388" s="323"/>
      <c r="V388" s="323"/>
      <c r="W388" s="323"/>
      <c r="X388" s="323"/>
      <c r="Y388" s="323"/>
    </row>
    <row r="389" spans="1:25" hidden="1">
      <c r="A389" s="449"/>
      <c r="B389" s="480"/>
      <c r="C389" s="76"/>
      <c r="D389" s="62" t="s">
        <v>178</v>
      </c>
      <c r="E389" s="171">
        <f>SUM(E387:E388)</f>
        <v>0</v>
      </c>
      <c r="F389" s="171">
        <f t="shared" ref="F389:I389" si="591">SUM(F387:F388)</f>
        <v>0</v>
      </c>
      <c r="G389" s="171">
        <f t="shared" si="591"/>
        <v>0</v>
      </c>
      <c r="H389" s="171">
        <f t="shared" si="591"/>
        <v>0</v>
      </c>
      <c r="I389" s="171">
        <f t="shared" si="591"/>
        <v>0</v>
      </c>
      <c r="J389" s="172">
        <f>SUM(J387:J388)</f>
        <v>0</v>
      </c>
      <c r="M389" s="18"/>
      <c r="N389" s="32"/>
      <c r="O389" s="32"/>
      <c r="P389" s="32"/>
      <c r="Q389" s="46"/>
      <c r="R389" s="46"/>
      <c r="S389" s="46"/>
      <c r="T389" s="25"/>
      <c r="U389" s="323"/>
      <c r="V389" s="323"/>
      <c r="W389" s="323"/>
      <c r="X389" s="323"/>
      <c r="Y389" s="323"/>
    </row>
    <row r="390" spans="1:25">
      <c r="A390" s="449"/>
      <c r="B390" s="480"/>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9"/>
      <c r="B391" s="486"/>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9"/>
      <c r="B392" s="486"/>
      <c r="C392" s="60"/>
      <c r="D392" s="60" t="s">
        <v>108</v>
      </c>
      <c r="E392" s="152">
        <f>SUMIF($D$323:$D$390,"*Total Fringe",E323:E390)</f>
        <v>0</v>
      </c>
      <c r="F392" s="152">
        <f t="shared" ref="F392:I392" si="592">SUMIF($D$323:$D$390,"*Total Fringe",F323:F390)</f>
        <v>0</v>
      </c>
      <c r="G392" s="152">
        <f t="shared" si="592"/>
        <v>0</v>
      </c>
      <c r="H392" s="152">
        <f t="shared" si="592"/>
        <v>0</v>
      </c>
      <c r="I392" s="152">
        <f t="shared" si="592"/>
        <v>0</v>
      </c>
      <c r="J392" s="153">
        <f>SUM(E392:I392)</f>
        <v>0</v>
      </c>
      <c r="M392" s="53"/>
      <c r="N392" s="57"/>
      <c r="O392" s="57"/>
      <c r="P392" s="57"/>
      <c r="Q392" s="57"/>
      <c r="R392" s="57"/>
      <c r="S392" s="57"/>
      <c r="T392" s="57"/>
      <c r="U392" s="762"/>
      <c r="V392" s="762"/>
      <c r="W392" s="762"/>
      <c r="X392" s="762"/>
      <c r="Y392" s="762"/>
    </row>
    <row r="393" spans="1:25">
      <c r="A393" s="785" t="s">
        <v>421</v>
      </c>
      <c r="B393" s="785"/>
      <c r="C393" s="785"/>
      <c r="D393" s="785"/>
      <c r="E393" s="785"/>
      <c r="F393" s="785"/>
      <c r="G393" s="785"/>
      <c r="H393" s="785"/>
      <c r="I393" s="785"/>
      <c r="J393" s="785"/>
      <c r="M393" s="53" t="s">
        <v>120</v>
      </c>
      <c r="N393" s="57" t="s">
        <v>79</v>
      </c>
      <c r="O393" s="57"/>
      <c r="P393" s="57" t="s">
        <v>249</v>
      </c>
      <c r="Q393" s="57" t="s">
        <v>109</v>
      </c>
      <c r="R393" s="57" t="s">
        <v>18</v>
      </c>
      <c r="S393" s="57"/>
      <c r="T393" s="57" t="s">
        <v>176</v>
      </c>
      <c r="U393" s="762" t="s">
        <v>118</v>
      </c>
      <c r="V393" s="762"/>
      <c r="W393" s="762"/>
      <c r="X393" s="762"/>
      <c r="Y393" s="762"/>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5">
        <f>IF('Cumulative Budget Request '!L394='Split budget (A)'!$L$1,'Cumulative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(A)'!$L$1,'Cumulative Budget Request '!M394,0)</f>
        <v>0</v>
      </c>
      <c r="N395" s="214">
        <f>ROUND(M395/12,2)</f>
        <v>0</v>
      </c>
      <c r="O395" s="214">
        <f>IF('Cumulative Budget Request '!L394='Split budget (A)'!$L$1,'Cumulative Budget Request '!O394,0)</f>
        <v>0</v>
      </c>
      <c r="P395" s="209">
        <f>IF('Cumulative Budget Request '!L394='Split budget (A)'!$L$1,'Cumulative Budget Request '!P394,0)</f>
        <v>0</v>
      </c>
      <c r="Q395" s="211">
        <f>IF('Cumulative Budget Request '!L394='Split budget (A)'!$L$1,'Cumulative Budget Request '!Q394,0)</f>
        <v>1</v>
      </c>
      <c r="R395" s="212">
        <f>IF('Cumulative Budget Request '!L394='Split budget (A)'!$L$1,'Cumulative Budget Request '!R394,0)</f>
        <v>0</v>
      </c>
      <c r="S395" s="61">
        <f>IF('Cumulative Budget Request '!L394='Split budget (A)'!$L$1,'Cumulative Budget Request '!S394,0)</f>
        <v>12</v>
      </c>
      <c r="T395" s="211">
        <f>IF('Cumulative Budget Request '!L394='Split budget (A)'!$L$1,'Cumulative Budget Request '!T394,0)</f>
        <v>0</v>
      </c>
      <c r="U395" s="323">
        <f>IFERROR((E398+E399)/E397,0)</f>
        <v>0</v>
      </c>
      <c r="V395" s="323">
        <f t="shared" ref="V395:Y395" si="593">IFERROR((F398+F399)/F397,0)</f>
        <v>0</v>
      </c>
      <c r="W395" s="323">
        <f t="shared" si="593"/>
        <v>0</v>
      </c>
      <c r="X395" s="323">
        <f t="shared" si="593"/>
        <v>0</v>
      </c>
      <c r="Y395" s="323">
        <f t="shared" si="593"/>
        <v>0</v>
      </c>
    </row>
    <row r="396" spans="1:25">
      <c r="A396" s="486"/>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(A)'!$L$1,'Cumulative Budget Request '!Q395,0)</f>
        <v>1.03</v>
      </c>
      <c r="R396" s="212">
        <f>IF('Cumulative Budget Request '!L395='Split budget (A)'!$L$1,'Cumulative Budget Request '!R395,0)</f>
        <v>0</v>
      </c>
      <c r="S396" s="61">
        <f>IF('Cumulative Budget Request '!L395='Split budget (A)'!$L$1,'Cumulative Budget Request '!S395,0)</f>
        <v>12</v>
      </c>
      <c r="T396" s="211">
        <f>IF('Cumulative Budget Request '!L395='Split budget (A)'!$L$1,'Cumulative Budget Request '!T395,0)</f>
        <v>0</v>
      </c>
      <c r="U396" s="323"/>
      <c r="V396" s="323"/>
      <c r="W396" s="323"/>
      <c r="X396" s="323"/>
      <c r="Y396" s="323"/>
    </row>
    <row r="397" spans="1:25">
      <c r="A397" s="449"/>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(A)'!$L$1,'Cumulative Budget Request '!Q396,0)</f>
        <v>1.03</v>
      </c>
      <c r="R397" s="212">
        <f>IF('Cumulative Budget Request '!L396='Split budget (A)'!$L$1,'Cumulative Budget Request '!R396,0)</f>
        <v>0</v>
      </c>
      <c r="S397" s="61">
        <f>IF('Cumulative Budget Request '!L396='Split budget (A)'!$L$1,'Cumulative Budget Request '!S396,0)</f>
        <v>12</v>
      </c>
      <c r="T397" s="211">
        <f>IF('Cumulative Budget Request '!L396='Split budget (A)'!$L$1,'Cumulative Budget Request '!T396,0)</f>
        <v>0</v>
      </c>
      <c r="U397" s="323"/>
      <c r="V397" s="323"/>
      <c r="W397" s="323"/>
      <c r="X397" s="323"/>
      <c r="Y397" s="323"/>
    </row>
    <row r="398" spans="1:25">
      <c r="A398" s="449"/>
      <c r="B398" s="69"/>
      <c r="C398" s="76"/>
      <c r="D398" s="59" t="s">
        <v>30</v>
      </c>
      <c r="E398" s="52">
        <f>ROUND(E397*$Q$2,0)</f>
        <v>0</v>
      </c>
      <c r="F398" s="52">
        <f t="shared" ref="F398" si="594">ROUND(F397*$Q$2,0)</f>
        <v>0</v>
      </c>
      <c r="G398" s="52">
        <f t="shared" ref="G398" si="595">ROUND(G397*$Q$2,0)</f>
        <v>0</v>
      </c>
      <c r="H398" s="52">
        <f t="shared" ref="H398" si="596">ROUND(H397*$Q$2,0)</f>
        <v>0</v>
      </c>
      <c r="I398" s="52">
        <f t="shared" ref="I398" si="597">ROUND(I397*$Q$2,0)</f>
        <v>0</v>
      </c>
      <c r="J398" s="158">
        <f>SUM(E398:I398)</f>
        <v>0</v>
      </c>
      <c r="M398" s="215"/>
      <c r="N398" s="56"/>
      <c r="O398" s="56"/>
      <c r="P398" s="56"/>
      <c r="Q398" s="211">
        <f>IF('Cumulative Budget Request '!L397='Split budget (A)'!$L$1,'Cumulative Budget Request '!Q397,0)</f>
        <v>1.03</v>
      </c>
      <c r="R398" s="212">
        <f>IF('Cumulative Budget Request '!L397='Split budget (A)'!$L$1,'Cumulative Budget Request '!R397,0)</f>
        <v>0</v>
      </c>
      <c r="S398" s="61">
        <f>IF('Cumulative Budget Request '!L397='Split budget (A)'!$L$1,'Cumulative Budget Request '!S397,0)</f>
        <v>12</v>
      </c>
      <c r="T398" s="211">
        <f>IF('Cumulative Budget Request '!L397='Split budget (A)'!$L$1,'Cumulative Budget Request '!T397,0)</f>
        <v>0</v>
      </c>
      <c r="U398" s="323"/>
      <c r="V398" s="323"/>
      <c r="W398" s="323"/>
      <c r="X398" s="323"/>
      <c r="Y398" s="323"/>
    </row>
    <row r="399" spans="1:25" ht="15">
      <c r="A399" s="449"/>
      <c r="B399" s="69"/>
      <c r="C399" s="76"/>
      <c r="D399" s="59" t="s">
        <v>29</v>
      </c>
      <c r="E399" s="170">
        <f>ROUND(R$5*E395,0)</f>
        <v>0</v>
      </c>
      <c r="F399" s="170">
        <f t="shared" ref="F399" si="598">ROUND(S$5*F395,0)</f>
        <v>0</v>
      </c>
      <c r="G399" s="170">
        <f t="shared" ref="G399" si="599">ROUND(T$5*G395,0)</f>
        <v>0</v>
      </c>
      <c r="H399" s="170">
        <f t="shared" ref="H399" si="600">ROUND(U$5*H395,0)</f>
        <v>0</v>
      </c>
      <c r="I399" s="170">
        <f t="shared" ref="I399" si="601">ROUND(V$5*I395,0)</f>
        <v>0</v>
      </c>
      <c r="J399" s="167">
        <f>SUM(E399:I399)</f>
        <v>0</v>
      </c>
      <c r="M399" s="215"/>
      <c r="N399" s="56"/>
      <c r="O399" s="56"/>
      <c r="P399" s="56"/>
      <c r="Q399" s="211">
        <f>IF('Cumulative Budget Request '!L398='Split budget (A)'!$L$1,'Cumulative Budget Request '!Q398,0)</f>
        <v>1.03</v>
      </c>
      <c r="R399" s="212">
        <f>IF('Cumulative Budget Request '!L398='Split budget (A)'!$L$1,'Cumulative Budget Request '!R398,0)</f>
        <v>0</v>
      </c>
      <c r="S399" s="61">
        <f>IF('Cumulative Budget Request '!L398='Split budget (A)'!$L$1,'Cumulative Budget Request '!S398,0)</f>
        <v>12</v>
      </c>
      <c r="T399" s="211">
        <f>IF('Cumulative Budget Request '!L398='Split budget (A)'!$L$1,'Cumulative Budget Request '!T398,0)</f>
        <v>0</v>
      </c>
      <c r="U399" s="323"/>
      <c r="V399" s="323"/>
      <c r="W399" s="323"/>
      <c r="X399" s="323"/>
      <c r="Y399" s="323"/>
    </row>
    <row r="400" spans="1:25">
      <c r="A400" s="449"/>
      <c r="B400" s="69"/>
      <c r="C400" s="76"/>
      <c r="D400" s="62" t="s">
        <v>178</v>
      </c>
      <c r="E400" s="171">
        <f>SUM(E398:E399)</f>
        <v>0</v>
      </c>
      <c r="F400" s="171">
        <f t="shared" ref="F400:I400" si="602">SUM(F398:F399)</f>
        <v>0</v>
      </c>
      <c r="G400" s="171">
        <f t="shared" si="602"/>
        <v>0</v>
      </c>
      <c r="H400" s="171">
        <f t="shared" si="602"/>
        <v>0</v>
      </c>
      <c r="I400" s="171">
        <f t="shared" si="602"/>
        <v>0</v>
      </c>
      <c r="J400" s="172">
        <f>SUM(J398:J399)</f>
        <v>0</v>
      </c>
      <c r="M400" s="215"/>
      <c r="N400" s="56"/>
      <c r="O400" s="56"/>
      <c r="P400" s="56"/>
      <c r="Q400" s="59"/>
      <c r="R400" s="216"/>
      <c r="S400" s="61"/>
      <c r="T400" s="59"/>
      <c r="U400" s="325"/>
      <c r="V400" s="326"/>
      <c r="W400" s="324"/>
      <c r="X400" s="324"/>
      <c r="Y400" s="324"/>
    </row>
    <row r="401" spans="1:25" hidden="1">
      <c r="A401" s="486"/>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5" t="str">
        <f>IF('Cumulative Budget Request '!L401='Split budget (A)'!$L$1,'Cumulative Budget Request '!A401,0)</f>
        <v xml:space="preserve"> </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(A)'!$L$1,'Cumulative Budget Request '!M401,0)</f>
        <v>0</v>
      </c>
      <c r="N402" s="214">
        <f>ROUND(M402/12,2)</f>
        <v>0</v>
      </c>
      <c r="O402" s="214">
        <f>IF('Cumulative Budget Request '!L401='Split budget (A)'!$L$1,'Cumulative Budget Request '!O401,0)</f>
        <v>0</v>
      </c>
      <c r="P402" s="209">
        <f>IF('Cumulative Budget Request '!L401='Split budget (A)'!$L$1,'Cumulative Budget Request '!P401,0)</f>
        <v>0</v>
      </c>
      <c r="Q402" s="211">
        <f>IF('Cumulative Budget Request '!L401='Split budget (A)'!$L$1,'Cumulative Budget Request '!Q401,0)</f>
        <v>1</v>
      </c>
      <c r="R402" s="212">
        <f>IF('Cumulative Budget Request '!L401='Split budget (A)'!$L$1,'Cumulative Budget Request '!R401,0)</f>
        <v>0</v>
      </c>
      <c r="S402" s="61">
        <f>IF('Cumulative Budget Request '!L401='Split budget (A)'!$L$1,'Cumulative Budget Request '!S401,0)</f>
        <v>12</v>
      </c>
      <c r="T402" s="211">
        <f>IF('Cumulative Budget Request '!L401='Split budget (A)'!$L$1,'Cumulative Budget Request '!T401,0)</f>
        <v>0</v>
      </c>
      <c r="U402" s="323">
        <f>IFERROR((E405+E406)/E404,0)</f>
        <v>0</v>
      </c>
      <c r="V402" s="323">
        <f t="shared" ref="V402:Y402" si="603">IFERROR((F405+F406)/F404,0)</f>
        <v>0</v>
      </c>
      <c r="W402" s="323">
        <f t="shared" si="603"/>
        <v>0</v>
      </c>
      <c r="X402" s="323">
        <f t="shared" si="603"/>
        <v>0</v>
      </c>
      <c r="Y402" s="323">
        <f t="shared" si="603"/>
        <v>0</v>
      </c>
    </row>
    <row r="403" spans="1:25" hidden="1">
      <c r="A403" s="486"/>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(A)'!$L$1,'Cumulative Budget Request '!Q402,0)</f>
        <v>1.03</v>
      </c>
      <c r="R403" s="212">
        <f>IF('Cumulative Budget Request '!L402='Split budget (A)'!$L$1,'Cumulative Budget Request '!R402,0)</f>
        <v>0</v>
      </c>
      <c r="S403" s="61">
        <f>IF('Cumulative Budget Request '!L402='Split budget (A)'!$L$1,'Cumulative Budget Request '!S402,0)</f>
        <v>12</v>
      </c>
      <c r="T403" s="211">
        <f>IF('Cumulative Budget Request '!L402='Split budget (A)'!$L$1,'Cumulative Budget Request '!T402,0)</f>
        <v>0</v>
      </c>
      <c r="U403" s="323"/>
      <c r="V403" s="323"/>
      <c r="W403" s="323"/>
      <c r="X403" s="323"/>
      <c r="Y403" s="323"/>
    </row>
    <row r="404" spans="1:25" hidden="1">
      <c r="A404" s="449"/>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(A)'!$L$1,'Cumulative Budget Request '!Q403,0)</f>
        <v>1.03</v>
      </c>
      <c r="R404" s="212">
        <f>IF('Cumulative Budget Request '!L403='Split budget (A)'!$L$1,'Cumulative Budget Request '!R403,0)</f>
        <v>0</v>
      </c>
      <c r="S404" s="61">
        <f>IF('Cumulative Budget Request '!L403='Split budget (A)'!$L$1,'Cumulative Budget Request '!S403,0)</f>
        <v>12</v>
      </c>
      <c r="T404" s="211">
        <f>IF('Cumulative Budget Request '!L403='Split budget (A)'!$L$1,'Cumulative Budget Request '!T403,0)</f>
        <v>0</v>
      </c>
      <c r="U404" s="323"/>
      <c r="V404" s="323"/>
      <c r="W404" s="323"/>
      <c r="X404" s="323"/>
      <c r="Y404" s="323"/>
    </row>
    <row r="405" spans="1:25" hidden="1">
      <c r="A405" s="449"/>
      <c r="B405" s="69"/>
      <c r="C405" s="76"/>
      <c r="D405" s="59" t="s">
        <v>30</v>
      </c>
      <c r="E405" s="52">
        <f>ROUND(E404*$Q$2,0)</f>
        <v>0</v>
      </c>
      <c r="F405" s="52">
        <f t="shared" ref="F405" si="604">ROUND(F404*$Q$2,0)</f>
        <v>0</v>
      </c>
      <c r="G405" s="52">
        <f t="shared" ref="G405" si="605">ROUND(G404*$Q$2,0)</f>
        <v>0</v>
      </c>
      <c r="H405" s="52">
        <f t="shared" ref="H405" si="606">ROUND(H404*$Q$2,0)</f>
        <v>0</v>
      </c>
      <c r="I405" s="52">
        <f t="shared" ref="I405" si="607">ROUND(I404*$Q$2,0)</f>
        <v>0</v>
      </c>
      <c r="J405" s="158">
        <f>SUM(E405:I405)</f>
        <v>0</v>
      </c>
      <c r="M405" s="215"/>
      <c r="N405" s="56"/>
      <c r="O405" s="56"/>
      <c r="P405" s="56"/>
      <c r="Q405" s="211">
        <f>IF('Cumulative Budget Request '!L404='Split budget (A)'!$L$1,'Cumulative Budget Request '!Q404,0)</f>
        <v>1.03</v>
      </c>
      <c r="R405" s="212">
        <f>IF('Cumulative Budget Request '!L404='Split budget (A)'!$L$1,'Cumulative Budget Request '!R404,0)</f>
        <v>0</v>
      </c>
      <c r="S405" s="61">
        <f>IF('Cumulative Budget Request '!L404='Split budget (A)'!$L$1,'Cumulative Budget Request '!S404,0)</f>
        <v>12</v>
      </c>
      <c r="T405" s="211">
        <f>IF('Cumulative Budget Request '!L404='Split budget (A)'!$L$1,'Cumulative Budget Request '!T404,0)</f>
        <v>0</v>
      </c>
      <c r="U405" s="323"/>
      <c r="V405" s="323"/>
      <c r="W405" s="323"/>
      <c r="X405" s="323"/>
      <c r="Y405" s="323"/>
    </row>
    <row r="406" spans="1:25" ht="15" hidden="1">
      <c r="A406" s="449"/>
      <c r="B406" s="69"/>
      <c r="C406" s="76"/>
      <c r="D406" s="59" t="s">
        <v>29</v>
      </c>
      <c r="E406" s="170">
        <f>ROUND(R$5*E402,0)</f>
        <v>0</v>
      </c>
      <c r="F406" s="170">
        <f t="shared" ref="F406" si="608">ROUND(S$5*F402,0)</f>
        <v>0</v>
      </c>
      <c r="G406" s="170">
        <f t="shared" ref="G406" si="609">ROUND(T$5*G402,0)</f>
        <v>0</v>
      </c>
      <c r="H406" s="170">
        <f t="shared" ref="H406" si="610">ROUND(U$5*H402,0)</f>
        <v>0</v>
      </c>
      <c r="I406" s="170">
        <f t="shared" ref="I406" si="611">ROUND(V$5*I402,0)</f>
        <v>0</v>
      </c>
      <c r="J406" s="167">
        <f>SUM(E406:I406)</f>
        <v>0</v>
      </c>
      <c r="M406" s="215"/>
      <c r="N406" s="56"/>
      <c r="O406" s="56"/>
      <c r="P406" s="56"/>
      <c r="Q406" s="211">
        <f>IF('Cumulative Budget Request '!L405='Split budget (A)'!$L$1,'Cumulative Budget Request '!Q405,0)</f>
        <v>1.03</v>
      </c>
      <c r="R406" s="212">
        <f>IF('Cumulative Budget Request '!L405='Split budget (A)'!$L$1,'Cumulative Budget Request '!R405,0)</f>
        <v>0</v>
      </c>
      <c r="S406" s="61">
        <f>IF('Cumulative Budget Request '!L405='Split budget (A)'!$L$1,'Cumulative Budget Request '!S405,0)</f>
        <v>12</v>
      </c>
      <c r="T406" s="211">
        <f>IF('Cumulative Budget Request '!L405='Split budget (A)'!$L$1,'Cumulative Budget Request '!T405,0)</f>
        <v>0</v>
      </c>
      <c r="U406" s="323"/>
      <c r="V406" s="323"/>
      <c r="W406" s="323"/>
      <c r="X406" s="323"/>
      <c r="Y406" s="323"/>
    </row>
    <row r="407" spans="1:25" hidden="1">
      <c r="A407" s="449"/>
      <c r="B407" s="69"/>
      <c r="C407" s="76"/>
      <c r="D407" s="62" t="s">
        <v>178</v>
      </c>
      <c r="E407" s="171">
        <f>SUM(E405:E406)</f>
        <v>0</v>
      </c>
      <c r="F407" s="171">
        <f t="shared" ref="F407:I407" si="612">SUM(F405:F406)</f>
        <v>0</v>
      </c>
      <c r="G407" s="171">
        <f t="shared" si="612"/>
        <v>0</v>
      </c>
      <c r="H407" s="171">
        <f t="shared" si="612"/>
        <v>0</v>
      </c>
      <c r="I407" s="171">
        <f t="shared" si="612"/>
        <v>0</v>
      </c>
      <c r="J407" s="172">
        <f>SUM(J405:J406)</f>
        <v>0</v>
      </c>
      <c r="M407" s="215"/>
      <c r="N407" s="56"/>
      <c r="O407" s="56"/>
      <c r="P407" s="56"/>
      <c r="Q407" s="59"/>
      <c r="R407" s="216"/>
      <c r="S407" s="61"/>
      <c r="T407" s="59"/>
      <c r="U407" s="325"/>
      <c r="V407" s="326"/>
      <c r="W407" s="324"/>
      <c r="X407" s="324"/>
      <c r="Y407" s="324"/>
    </row>
    <row r="408" spans="1:25" hidden="1">
      <c r="A408" s="449"/>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5" t="str">
        <f>IF('Cumulative Budget Request '!L408='Split budget (A)'!$L$1,'Cumulative Budget Request '!A408,0)</f>
        <v xml:space="preserve"> </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(A)'!$L$1,'Cumulative Budget Request '!M408,0)</f>
        <v>0</v>
      </c>
      <c r="N409" s="214">
        <f>ROUND(M409/12,2)</f>
        <v>0</v>
      </c>
      <c r="O409" s="214">
        <f>IF('Cumulative Budget Request '!L408='Split budget (A)'!$L$1,'Cumulative Budget Request '!O408,0)</f>
        <v>0</v>
      </c>
      <c r="P409" s="209">
        <f>IF('Cumulative Budget Request '!L408='Split budget (A)'!$L$1,'Cumulative Budget Request '!P408,0)</f>
        <v>0</v>
      </c>
      <c r="Q409" s="211">
        <f>IF('Cumulative Budget Request '!L408='Split budget (A)'!$L$1,'Cumulative Budget Request '!Q408,0)</f>
        <v>1</v>
      </c>
      <c r="R409" s="212">
        <f>IF('Cumulative Budget Request '!L408='Split budget (A)'!$L$1,'Cumulative Budget Request '!R408,0)</f>
        <v>0</v>
      </c>
      <c r="S409" s="61">
        <f>IF('Cumulative Budget Request '!L408='Split budget (A)'!$L$1,'Cumulative Budget Request '!S408,0)</f>
        <v>12</v>
      </c>
      <c r="T409" s="211">
        <f>IF('Cumulative Budget Request '!L408='Split budget (A)'!$L$1,'Cumulative Budget Request '!T408,0)</f>
        <v>0</v>
      </c>
      <c r="U409" s="323">
        <f>IFERROR((E412+E413)/E411,0)</f>
        <v>0</v>
      </c>
      <c r="V409" s="323">
        <f t="shared" ref="V409:Y409" si="613">IFERROR((F412+F413)/F411,0)</f>
        <v>0</v>
      </c>
      <c r="W409" s="323">
        <f t="shared" si="613"/>
        <v>0</v>
      </c>
      <c r="X409" s="323">
        <f t="shared" si="613"/>
        <v>0</v>
      </c>
      <c r="Y409" s="323">
        <f t="shared" si="613"/>
        <v>0</v>
      </c>
    </row>
    <row r="410" spans="1:25" hidden="1">
      <c r="A410" s="486"/>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(A)'!$L$1,'Cumulative Budget Request '!Q409,0)</f>
        <v>1.03</v>
      </c>
      <c r="R410" s="212">
        <f>IF('Cumulative Budget Request '!L409='Split budget (A)'!$L$1,'Cumulative Budget Request '!R409,0)</f>
        <v>0</v>
      </c>
      <c r="S410" s="61">
        <f>IF('Cumulative Budget Request '!L409='Split budget (A)'!$L$1,'Cumulative Budget Request '!S409,0)</f>
        <v>12</v>
      </c>
      <c r="T410" s="211">
        <f>IF('Cumulative Budget Request '!L409='Split budget (A)'!$L$1,'Cumulative Budget Request '!T409,0)</f>
        <v>0</v>
      </c>
      <c r="U410" s="323"/>
      <c r="V410" s="323"/>
      <c r="W410" s="323"/>
      <c r="X410" s="323"/>
      <c r="Y410" s="323"/>
    </row>
    <row r="411" spans="1:25" hidden="1">
      <c r="A411" s="449"/>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(A)'!$L$1,'Cumulative Budget Request '!Q410,0)</f>
        <v>1.03</v>
      </c>
      <c r="R411" s="212">
        <f>IF('Cumulative Budget Request '!L410='Split budget (A)'!$L$1,'Cumulative Budget Request '!R410,0)</f>
        <v>0</v>
      </c>
      <c r="S411" s="61">
        <f>IF('Cumulative Budget Request '!L410='Split budget (A)'!$L$1,'Cumulative Budget Request '!S410,0)</f>
        <v>12</v>
      </c>
      <c r="T411" s="211">
        <f>IF('Cumulative Budget Request '!L410='Split budget (A)'!$L$1,'Cumulative Budget Request '!T410,0)</f>
        <v>0</v>
      </c>
      <c r="U411" s="324"/>
      <c r="V411" s="324"/>
      <c r="W411" s="324"/>
      <c r="X411" s="324"/>
      <c r="Y411" s="324"/>
    </row>
    <row r="412" spans="1:25" hidden="1">
      <c r="A412" s="449"/>
      <c r="B412" s="69"/>
      <c r="C412" s="76"/>
      <c r="D412" s="59" t="s">
        <v>30</v>
      </c>
      <c r="E412" s="52">
        <f>ROUND(E411*$Q$2,0)</f>
        <v>0</v>
      </c>
      <c r="F412" s="52">
        <f t="shared" ref="F412" si="614">ROUND(F411*$Q$2,0)</f>
        <v>0</v>
      </c>
      <c r="G412" s="52">
        <f t="shared" ref="G412" si="615">ROUND(G411*$Q$2,0)</f>
        <v>0</v>
      </c>
      <c r="H412" s="52">
        <f t="shared" ref="H412" si="616">ROUND(H411*$Q$2,0)</f>
        <v>0</v>
      </c>
      <c r="I412" s="52">
        <f t="shared" ref="I412" si="617">ROUND(I411*$Q$2,0)</f>
        <v>0</v>
      </c>
      <c r="J412" s="158">
        <f>SUM(E412:I412)</f>
        <v>0</v>
      </c>
      <c r="M412" s="215"/>
      <c r="N412" s="56"/>
      <c r="O412" s="56"/>
      <c r="P412" s="56"/>
      <c r="Q412" s="211">
        <f>IF('Cumulative Budget Request '!L411='Split budget (A)'!$L$1,'Cumulative Budget Request '!Q411,0)</f>
        <v>1.03</v>
      </c>
      <c r="R412" s="212">
        <f>IF('Cumulative Budget Request '!L411='Split budget (A)'!$L$1,'Cumulative Budget Request '!R411,0)</f>
        <v>0</v>
      </c>
      <c r="S412" s="61">
        <f>IF('Cumulative Budget Request '!L411='Split budget (A)'!$L$1,'Cumulative Budget Request '!S411,0)</f>
        <v>12</v>
      </c>
      <c r="T412" s="211">
        <f>IF('Cumulative Budget Request '!L411='Split budget (A)'!$L$1,'Cumulative Budget Request '!T411,0)</f>
        <v>0</v>
      </c>
      <c r="U412" s="324"/>
      <c r="V412" s="324"/>
      <c r="W412" s="324"/>
      <c r="X412" s="324"/>
      <c r="Y412" s="324"/>
    </row>
    <row r="413" spans="1:25" ht="15" hidden="1">
      <c r="A413" s="449"/>
      <c r="B413" s="69"/>
      <c r="C413" s="76"/>
      <c r="D413" s="59" t="s">
        <v>29</v>
      </c>
      <c r="E413" s="170">
        <f>ROUND(R$5*E409,0)</f>
        <v>0</v>
      </c>
      <c r="F413" s="170">
        <f t="shared" ref="F413" si="618">ROUND(S$5*F409,0)</f>
        <v>0</v>
      </c>
      <c r="G413" s="170">
        <f t="shared" ref="G413" si="619">ROUND(T$5*G409,0)</f>
        <v>0</v>
      </c>
      <c r="H413" s="170">
        <f t="shared" ref="H413" si="620">ROUND(U$5*H409,0)</f>
        <v>0</v>
      </c>
      <c r="I413" s="170">
        <f t="shared" ref="I413" si="621">ROUND(V$5*I409,0)</f>
        <v>0</v>
      </c>
      <c r="J413" s="167">
        <f>SUM(E413:I413)</f>
        <v>0</v>
      </c>
      <c r="M413" s="215"/>
      <c r="N413" s="56"/>
      <c r="O413" s="56"/>
      <c r="P413" s="56"/>
      <c r="Q413" s="211">
        <f>IF('Cumulative Budget Request '!L412='Split budget (A)'!$L$1,'Cumulative Budget Request '!Q412,0)</f>
        <v>1.03</v>
      </c>
      <c r="R413" s="212">
        <f>IF('Cumulative Budget Request '!L412='Split budget (A)'!$L$1,'Cumulative Budget Request '!R412,0)</f>
        <v>0</v>
      </c>
      <c r="S413" s="61">
        <f>IF('Cumulative Budget Request '!L412='Split budget (A)'!$L$1,'Cumulative Budget Request '!S412,0)</f>
        <v>12</v>
      </c>
      <c r="T413" s="211">
        <f>IF('Cumulative Budget Request '!L412='Split budget (A)'!$L$1,'Cumulative Budget Request '!T412,0)</f>
        <v>0</v>
      </c>
      <c r="U413" s="323"/>
      <c r="V413" s="323"/>
      <c r="W413" s="323"/>
      <c r="X413" s="323"/>
      <c r="Y413" s="323"/>
    </row>
    <row r="414" spans="1:25" hidden="1">
      <c r="A414" s="449"/>
      <c r="B414" s="69"/>
      <c r="C414" s="76"/>
      <c r="D414" s="62" t="s">
        <v>178</v>
      </c>
      <c r="E414" s="171">
        <f>SUM(E412:E413)</f>
        <v>0</v>
      </c>
      <c r="F414" s="171">
        <f t="shared" ref="F414:I414" si="622">SUM(F412:F413)</f>
        <v>0</v>
      </c>
      <c r="G414" s="171">
        <f t="shared" si="622"/>
        <v>0</v>
      </c>
      <c r="H414" s="171">
        <f t="shared" si="622"/>
        <v>0</v>
      </c>
      <c r="I414" s="171">
        <f t="shared" si="622"/>
        <v>0</v>
      </c>
      <c r="J414" s="172">
        <f>SUM(J412:J413)</f>
        <v>0</v>
      </c>
      <c r="M414" s="18"/>
      <c r="N414" s="32"/>
      <c r="O414" s="32"/>
      <c r="P414" s="32"/>
      <c r="Q414" s="88"/>
      <c r="R414" s="89"/>
      <c r="S414" s="61"/>
      <c r="T414" s="88"/>
      <c r="U414" s="323"/>
      <c r="V414" s="323"/>
      <c r="W414" s="323"/>
      <c r="X414" s="323"/>
      <c r="Y414" s="323"/>
    </row>
    <row r="415" spans="1:25" hidden="1">
      <c r="A415" s="449"/>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5" t="str">
        <f>IF('Cumulative Budget Request '!L415='Split budget (A)'!$L$1,'Cumulative Budget Request '!A415,0)</f>
        <v xml:space="preserve"> </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(A)'!$L$1,'Cumulative Budget Request '!M415,0)</f>
        <v>0</v>
      </c>
      <c r="N416" s="214">
        <f>ROUND(M416/12,2)</f>
        <v>0</v>
      </c>
      <c r="O416" s="214">
        <f>IF('Cumulative Budget Request '!L415='Split budget (A)'!$L$1,'Cumulative Budget Request '!O415,0)</f>
        <v>0</v>
      </c>
      <c r="P416" s="209">
        <f>IF('Cumulative Budget Request '!L415='Split budget (A)'!$L$1,'Cumulative Budget Request '!P415,0)</f>
        <v>0</v>
      </c>
      <c r="Q416" s="211">
        <f>IF('Cumulative Budget Request '!L415='Split budget (A)'!$L$1,'Cumulative Budget Request '!Q415,0)</f>
        <v>1</v>
      </c>
      <c r="R416" s="212">
        <f>IF('Cumulative Budget Request '!L415='Split budget (A)'!$L$1,'Cumulative Budget Request '!R415,0)</f>
        <v>0</v>
      </c>
      <c r="S416" s="61">
        <f>IF('Cumulative Budget Request '!L415='Split budget (A)'!$L$1,'Cumulative Budget Request '!S415,0)</f>
        <v>12</v>
      </c>
      <c r="T416" s="211">
        <f>IF('Cumulative Budget Request '!L415='Split budget (A)'!$L$1,'Cumulative Budget Request '!T415,0)</f>
        <v>0</v>
      </c>
      <c r="U416" s="323">
        <f>IFERROR((E419+E420)/E418,0)</f>
        <v>0</v>
      </c>
      <c r="V416" s="323">
        <f t="shared" ref="V416:Y416" si="623">IFERROR((F419+F420)/F418,0)</f>
        <v>0</v>
      </c>
      <c r="W416" s="323">
        <f t="shared" si="623"/>
        <v>0</v>
      </c>
      <c r="X416" s="323">
        <f t="shared" si="623"/>
        <v>0</v>
      </c>
      <c r="Y416" s="323">
        <f t="shared" si="623"/>
        <v>0</v>
      </c>
    </row>
    <row r="417" spans="1:25" hidden="1">
      <c r="A417" s="486"/>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(A)'!$L$1,'Cumulative Budget Request '!Q416,0)</f>
        <v>1.03</v>
      </c>
      <c r="R417" s="212">
        <f>IF('Cumulative Budget Request '!L416='Split budget (A)'!$L$1,'Cumulative Budget Request '!R416,0)</f>
        <v>0</v>
      </c>
      <c r="S417" s="61">
        <f>IF('Cumulative Budget Request '!L416='Split budget (A)'!$L$1,'Cumulative Budget Request '!S416,0)</f>
        <v>12</v>
      </c>
      <c r="T417" s="211">
        <f>IF('Cumulative Budget Request '!L416='Split budget (A)'!$L$1,'Cumulative Budget Request '!T416,0)</f>
        <v>0</v>
      </c>
      <c r="U417" s="323"/>
      <c r="V417" s="323"/>
      <c r="W417" s="323"/>
      <c r="X417" s="323"/>
      <c r="Y417" s="323"/>
    </row>
    <row r="418" spans="1:25" hidden="1">
      <c r="A418" s="449"/>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(A)'!$L$1,'Cumulative Budget Request '!Q417,0)</f>
        <v>1.03</v>
      </c>
      <c r="R418" s="212">
        <f>IF('Cumulative Budget Request '!L417='Split budget (A)'!$L$1,'Cumulative Budget Request '!R417,0)</f>
        <v>0</v>
      </c>
      <c r="S418" s="61">
        <f>IF('Cumulative Budget Request '!L417='Split budget (A)'!$L$1,'Cumulative Budget Request '!S417,0)</f>
        <v>12</v>
      </c>
      <c r="T418" s="211">
        <f>IF('Cumulative Budget Request '!L417='Split budget (A)'!$L$1,'Cumulative Budget Request '!T417,0)</f>
        <v>0</v>
      </c>
      <c r="U418" s="324"/>
      <c r="V418" s="324"/>
      <c r="W418" s="324"/>
      <c r="X418" s="324"/>
      <c r="Y418" s="324"/>
    </row>
    <row r="419" spans="1:25" hidden="1">
      <c r="A419" s="449"/>
      <c r="B419" s="69"/>
      <c r="C419" s="76"/>
      <c r="D419" s="59" t="s">
        <v>30</v>
      </c>
      <c r="E419" s="52">
        <f>ROUND(E418*$Q$2,0)</f>
        <v>0</v>
      </c>
      <c r="F419" s="52">
        <f t="shared" ref="F419" si="624">ROUND(F418*$Q$2,0)</f>
        <v>0</v>
      </c>
      <c r="G419" s="52">
        <f t="shared" ref="G419" si="625">ROUND(G418*$Q$2,0)</f>
        <v>0</v>
      </c>
      <c r="H419" s="52">
        <f t="shared" ref="H419" si="626">ROUND(H418*$Q$2,0)</f>
        <v>0</v>
      </c>
      <c r="I419" s="52">
        <f t="shared" ref="I419" si="627">ROUND(I418*$Q$2,0)</f>
        <v>0</v>
      </c>
      <c r="J419" s="158">
        <f>SUM(E419:I419)</f>
        <v>0</v>
      </c>
      <c r="M419" s="215"/>
      <c r="N419" s="56"/>
      <c r="O419" s="56"/>
      <c r="P419" s="56"/>
      <c r="Q419" s="211">
        <f>IF('Cumulative Budget Request '!L418='Split budget (A)'!$L$1,'Cumulative Budget Request '!Q418,0)</f>
        <v>1.03</v>
      </c>
      <c r="R419" s="212">
        <f>IF('Cumulative Budget Request '!L418='Split budget (A)'!$L$1,'Cumulative Budget Request '!R418,0)</f>
        <v>0</v>
      </c>
      <c r="S419" s="61">
        <f>IF('Cumulative Budget Request '!L418='Split budget (A)'!$L$1,'Cumulative Budget Request '!S418,0)</f>
        <v>12</v>
      </c>
      <c r="T419" s="211">
        <f>IF('Cumulative Budget Request '!L418='Split budget (A)'!$L$1,'Cumulative Budget Request '!T418,0)</f>
        <v>0</v>
      </c>
      <c r="U419" s="324"/>
      <c r="V419" s="324"/>
      <c r="W419" s="324"/>
      <c r="X419" s="324"/>
      <c r="Y419" s="324"/>
    </row>
    <row r="420" spans="1:25" ht="15" hidden="1">
      <c r="A420" s="449"/>
      <c r="B420" s="69"/>
      <c r="C420" s="76"/>
      <c r="D420" s="59" t="s">
        <v>29</v>
      </c>
      <c r="E420" s="170">
        <f>ROUND(R$5*E416,0)</f>
        <v>0</v>
      </c>
      <c r="F420" s="170">
        <f t="shared" ref="F420" si="628">ROUND(S$5*F416,0)</f>
        <v>0</v>
      </c>
      <c r="G420" s="170">
        <f t="shared" ref="G420" si="629">ROUND(T$5*G416,0)</f>
        <v>0</v>
      </c>
      <c r="H420" s="170">
        <f t="shared" ref="H420" si="630">ROUND(U$5*H416,0)</f>
        <v>0</v>
      </c>
      <c r="I420" s="170">
        <f t="shared" ref="I420" si="631">ROUND(V$5*I416,0)</f>
        <v>0</v>
      </c>
      <c r="J420" s="167">
        <f>SUM(E420:I420)</f>
        <v>0</v>
      </c>
      <c r="M420" s="215"/>
      <c r="N420" s="56"/>
      <c r="O420" s="56"/>
      <c r="P420" s="56"/>
      <c r="Q420" s="211">
        <f>IF('Cumulative Budget Request '!L419='Split budget (A)'!$L$1,'Cumulative Budget Request '!Q419,0)</f>
        <v>1.03</v>
      </c>
      <c r="R420" s="212">
        <f>IF('Cumulative Budget Request '!L419='Split budget (A)'!$L$1,'Cumulative Budget Request '!R419,0)</f>
        <v>0</v>
      </c>
      <c r="S420" s="61">
        <f>IF('Cumulative Budget Request '!L419='Split budget (A)'!$L$1,'Cumulative Budget Request '!S419,0)</f>
        <v>12</v>
      </c>
      <c r="T420" s="211">
        <f>IF('Cumulative Budget Request '!L419='Split budget (A)'!$L$1,'Cumulative Budget Request '!T419,0)</f>
        <v>0</v>
      </c>
      <c r="U420" s="323"/>
      <c r="V420" s="323"/>
      <c r="W420" s="323"/>
      <c r="X420" s="323"/>
      <c r="Y420" s="323"/>
    </row>
    <row r="421" spans="1:25" hidden="1">
      <c r="A421" s="449"/>
      <c r="B421" s="69"/>
      <c r="C421" s="76"/>
      <c r="D421" s="62" t="s">
        <v>178</v>
      </c>
      <c r="E421" s="171">
        <f>SUM(E419:E420)</f>
        <v>0</v>
      </c>
      <c r="F421" s="171">
        <f t="shared" ref="F421:I421" si="632">SUM(F419:F420)</f>
        <v>0</v>
      </c>
      <c r="G421" s="171">
        <f t="shared" si="632"/>
        <v>0</v>
      </c>
      <c r="H421" s="171">
        <f t="shared" si="632"/>
        <v>0</v>
      </c>
      <c r="I421" s="171">
        <f t="shared" si="632"/>
        <v>0</v>
      </c>
      <c r="J421" s="172">
        <f>SUM(J419:J420)</f>
        <v>0</v>
      </c>
      <c r="M421" s="18"/>
      <c r="N421" s="32"/>
      <c r="O421" s="32"/>
      <c r="P421" s="32"/>
      <c r="Q421" s="88"/>
      <c r="R421" s="89"/>
      <c r="S421" s="61"/>
      <c r="T421" s="88"/>
      <c r="U421" s="323"/>
      <c r="V421" s="323"/>
      <c r="W421" s="323"/>
      <c r="X421" s="323"/>
      <c r="Y421" s="323"/>
    </row>
    <row r="422" spans="1:25" hidden="1">
      <c r="A422" s="449"/>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5" t="str">
        <f>IF('Cumulative Budget Request '!L422='Split budget (A)'!$L$1,'Cumulative Budget Request '!A422,0)</f>
        <v xml:space="preserve"> </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(A)'!$L$1,'Cumulative Budget Request '!M422,0)</f>
        <v>0</v>
      </c>
      <c r="N423" s="214">
        <f>ROUND(M423/12,2)</f>
        <v>0</v>
      </c>
      <c r="O423" s="214">
        <f>IF('Cumulative Budget Request '!L422='Split budget (A)'!$L$1,'Cumulative Budget Request '!O422,0)</f>
        <v>0</v>
      </c>
      <c r="P423" s="209">
        <f>IF('Cumulative Budget Request '!L422='Split budget (A)'!$L$1,'Cumulative Budget Request '!P422,0)</f>
        <v>0</v>
      </c>
      <c r="Q423" s="211">
        <f>IF('Cumulative Budget Request '!L422='Split budget (A)'!$L$1,'Cumulative Budget Request '!Q422,0)</f>
        <v>1</v>
      </c>
      <c r="R423" s="212">
        <f>IF('Cumulative Budget Request '!L422='Split budget (A)'!$L$1,'Cumulative Budget Request '!R422,0)</f>
        <v>0</v>
      </c>
      <c r="S423" s="61">
        <f>IF('Cumulative Budget Request '!L422='Split budget (A)'!$L$1,'Cumulative Budget Request '!S422,0)</f>
        <v>12</v>
      </c>
      <c r="T423" s="211">
        <f>IF('Cumulative Budget Request '!L422='Split budget (A)'!$L$1,'Cumulative Budget Request '!T422,0)</f>
        <v>0</v>
      </c>
      <c r="U423" s="323">
        <f>IFERROR((E426+E427)/E425,0)</f>
        <v>0</v>
      </c>
      <c r="V423" s="323">
        <f t="shared" ref="V423:Y423" si="633">IFERROR((F426+F427)/F425,0)</f>
        <v>0</v>
      </c>
      <c r="W423" s="323">
        <f t="shared" si="633"/>
        <v>0</v>
      </c>
      <c r="X423" s="323">
        <f t="shared" si="633"/>
        <v>0</v>
      </c>
      <c r="Y423" s="323">
        <f t="shared" si="633"/>
        <v>0</v>
      </c>
    </row>
    <row r="424" spans="1:25" hidden="1">
      <c r="A424" s="486"/>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(A)'!$L$1,'Cumulative Budget Request '!Q423,0)</f>
        <v>1.03</v>
      </c>
      <c r="R424" s="212">
        <f>IF('Cumulative Budget Request '!L423='Split budget (A)'!$L$1,'Cumulative Budget Request '!R423,0)</f>
        <v>0</v>
      </c>
      <c r="S424" s="61">
        <f>IF('Cumulative Budget Request '!L423='Split budget (A)'!$L$1,'Cumulative Budget Request '!S423,0)</f>
        <v>12</v>
      </c>
      <c r="T424" s="211">
        <f>IF('Cumulative Budget Request '!L423='Split budget (A)'!$L$1,'Cumulative Budget Request '!T423,0)</f>
        <v>0</v>
      </c>
      <c r="U424" s="323"/>
      <c r="V424" s="323"/>
      <c r="W424" s="323"/>
      <c r="X424" s="323"/>
      <c r="Y424" s="323"/>
    </row>
    <row r="425" spans="1:25" hidden="1">
      <c r="A425" s="449"/>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(A)'!$L$1,'Cumulative Budget Request '!Q424,0)</f>
        <v>1.03</v>
      </c>
      <c r="R425" s="212">
        <f>IF('Cumulative Budget Request '!L424='Split budget (A)'!$L$1,'Cumulative Budget Request '!R424,0)</f>
        <v>0</v>
      </c>
      <c r="S425" s="61">
        <f>IF('Cumulative Budget Request '!L424='Split budget (A)'!$L$1,'Cumulative Budget Request '!S424,0)</f>
        <v>12</v>
      </c>
      <c r="T425" s="211">
        <f>IF('Cumulative Budget Request '!L424='Split budget (A)'!$L$1,'Cumulative Budget Request '!T424,0)</f>
        <v>0</v>
      </c>
      <c r="U425" s="324"/>
      <c r="V425" s="324"/>
      <c r="W425" s="324"/>
      <c r="X425" s="324"/>
      <c r="Y425" s="324"/>
    </row>
    <row r="426" spans="1:25" hidden="1">
      <c r="A426" s="449"/>
      <c r="B426" s="69"/>
      <c r="C426" s="76"/>
      <c r="D426" s="59" t="s">
        <v>30</v>
      </c>
      <c r="E426" s="52">
        <f>ROUND(E425*$Q$2,0)</f>
        <v>0</v>
      </c>
      <c r="F426" s="52">
        <f t="shared" ref="F426" si="634">ROUND(F425*$Q$2,0)</f>
        <v>0</v>
      </c>
      <c r="G426" s="52">
        <f t="shared" ref="G426" si="635">ROUND(G425*$Q$2,0)</f>
        <v>0</v>
      </c>
      <c r="H426" s="52">
        <f t="shared" ref="H426" si="636">ROUND(H425*$Q$2,0)</f>
        <v>0</v>
      </c>
      <c r="I426" s="52">
        <f t="shared" ref="I426" si="637">ROUND(I425*$Q$2,0)</f>
        <v>0</v>
      </c>
      <c r="J426" s="158">
        <f>SUM(E426:I426)</f>
        <v>0</v>
      </c>
      <c r="M426" s="215"/>
      <c r="N426" s="56"/>
      <c r="O426" s="56"/>
      <c r="P426" s="56"/>
      <c r="Q426" s="211">
        <f>IF('Cumulative Budget Request '!L425='Split budget (A)'!$L$1,'Cumulative Budget Request '!Q425,0)</f>
        <v>1.03</v>
      </c>
      <c r="R426" s="212">
        <f>IF('Cumulative Budget Request '!L425='Split budget (A)'!$L$1,'Cumulative Budget Request '!R425,0)</f>
        <v>0</v>
      </c>
      <c r="S426" s="61">
        <f>IF('Cumulative Budget Request '!L425='Split budget (A)'!$L$1,'Cumulative Budget Request '!S425,0)</f>
        <v>12</v>
      </c>
      <c r="T426" s="211">
        <f>IF('Cumulative Budget Request '!L425='Split budget (A)'!$L$1,'Cumulative Budget Request '!T425,0)</f>
        <v>0</v>
      </c>
      <c r="U426" s="324"/>
      <c r="V426" s="324"/>
      <c r="W426" s="324"/>
      <c r="X426" s="324"/>
      <c r="Y426" s="324"/>
    </row>
    <row r="427" spans="1:25" ht="15" hidden="1">
      <c r="A427" s="449"/>
      <c r="B427" s="69"/>
      <c r="C427" s="76"/>
      <c r="D427" s="59" t="s">
        <v>29</v>
      </c>
      <c r="E427" s="170">
        <f>ROUND(R$5*E423,0)</f>
        <v>0</v>
      </c>
      <c r="F427" s="170">
        <f t="shared" ref="F427" si="638">ROUND(S$5*F423,0)</f>
        <v>0</v>
      </c>
      <c r="G427" s="170">
        <f t="shared" ref="G427" si="639">ROUND(T$5*G423,0)</f>
        <v>0</v>
      </c>
      <c r="H427" s="170">
        <f t="shared" ref="H427" si="640">ROUND(U$5*H423,0)</f>
        <v>0</v>
      </c>
      <c r="I427" s="170">
        <f t="shared" ref="I427" si="641">ROUND(V$5*I423,0)</f>
        <v>0</v>
      </c>
      <c r="J427" s="167">
        <f>SUM(E427:I427)</f>
        <v>0</v>
      </c>
      <c r="M427" s="215"/>
      <c r="N427" s="56"/>
      <c r="O427" s="56"/>
      <c r="P427" s="56"/>
      <c r="Q427" s="211">
        <f>IF('Cumulative Budget Request '!L426='Split budget (A)'!$L$1,'Cumulative Budget Request '!Q426,0)</f>
        <v>1.03</v>
      </c>
      <c r="R427" s="212">
        <f>IF('Cumulative Budget Request '!L426='Split budget (A)'!$L$1,'Cumulative Budget Request '!R426,0)</f>
        <v>0</v>
      </c>
      <c r="S427" s="61">
        <f>IF('Cumulative Budget Request '!L426='Split budget (A)'!$L$1,'Cumulative Budget Request '!S426,0)</f>
        <v>12</v>
      </c>
      <c r="T427" s="211">
        <f>IF('Cumulative Budget Request '!L426='Split budget (A)'!$L$1,'Cumulative Budget Request '!T426,0)</f>
        <v>0</v>
      </c>
      <c r="U427" s="323"/>
      <c r="V427" s="323"/>
      <c r="W427" s="323"/>
      <c r="X427" s="323"/>
      <c r="Y427" s="323"/>
    </row>
    <row r="428" spans="1:25" hidden="1">
      <c r="A428" s="449"/>
      <c r="B428" s="69"/>
      <c r="C428" s="76"/>
      <c r="D428" s="62" t="s">
        <v>178</v>
      </c>
      <c r="E428" s="171">
        <f>SUM(E426:E427)</f>
        <v>0</v>
      </c>
      <c r="F428" s="171">
        <f t="shared" ref="F428:I428" si="642">SUM(F426:F427)</f>
        <v>0</v>
      </c>
      <c r="G428" s="171">
        <f t="shared" si="642"/>
        <v>0</v>
      </c>
      <c r="H428" s="171">
        <f t="shared" si="642"/>
        <v>0</v>
      </c>
      <c r="I428" s="171">
        <f t="shared" si="642"/>
        <v>0</v>
      </c>
      <c r="J428" s="172">
        <f>SUM(J426:J427)</f>
        <v>0</v>
      </c>
      <c r="M428" s="18"/>
      <c r="N428" s="32"/>
      <c r="O428" s="32"/>
      <c r="P428" s="32"/>
      <c r="Q428" s="88"/>
      <c r="R428" s="89"/>
      <c r="S428" s="61"/>
      <c r="T428" s="88"/>
      <c r="U428" s="323"/>
      <c r="V428" s="323"/>
      <c r="W428" s="323"/>
      <c r="X428" s="323"/>
      <c r="Y428" s="323"/>
    </row>
    <row r="429" spans="1:25" hidden="1">
      <c r="A429" s="449"/>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5" t="str">
        <f>IF('Cumulative Budget Request '!L429='Split budget (A)'!$L$1,'Cumulative Budget Request '!A429,0)</f>
        <v xml:space="preserve"> </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(A)'!$L$1,'Cumulative Budget Request '!M429,0)</f>
        <v>0</v>
      </c>
      <c r="N430" s="214">
        <f>ROUND(M430/12,2)</f>
        <v>0</v>
      </c>
      <c r="O430" s="214">
        <f>IF('Cumulative Budget Request '!L429='Split budget (A)'!$L$1,'Cumulative Budget Request '!O429,0)</f>
        <v>0</v>
      </c>
      <c r="P430" s="209">
        <f>IF('Cumulative Budget Request '!L429='Split budget (A)'!$L$1,'Cumulative Budget Request '!P429,0)</f>
        <v>0</v>
      </c>
      <c r="Q430" s="211">
        <f>IF('Cumulative Budget Request '!L429='Split budget (A)'!$L$1,'Cumulative Budget Request '!Q429,0)</f>
        <v>1</v>
      </c>
      <c r="R430" s="212">
        <f>IF('Cumulative Budget Request '!L429='Split budget (A)'!$L$1,'Cumulative Budget Request '!R429,0)</f>
        <v>0</v>
      </c>
      <c r="S430" s="61">
        <f>IF('Cumulative Budget Request '!L429='Split budget (A)'!$L$1,'Cumulative Budget Request '!S429,0)</f>
        <v>12</v>
      </c>
      <c r="T430" s="211">
        <f>IF('Cumulative Budget Request '!L429='Split budget (A)'!$L$1,'Cumulative Budget Request '!T429,0)</f>
        <v>0</v>
      </c>
      <c r="U430" s="323">
        <f>IFERROR((E433+E434)/E432,0)</f>
        <v>0</v>
      </c>
      <c r="V430" s="323">
        <f t="shared" ref="V430:Y430" si="643">IFERROR((F433+F434)/F432,0)</f>
        <v>0</v>
      </c>
      <c r="W430" s="323">
        <f t="shared" si="643"/>
        <v>0</v>
      </c>
      <c r="X430" s="323">
        <f t="shared" si="643"/>
        <v>0</v>
      </c>
      <c r="Y430" s="323">
        <f t="shared" si="643"/>
        <v>0</v>
      </c>
    </row>
    <row r="431" spans="1:25" hidden="1">
      <c r="A431" s="486"/>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(A)'!$L$1,'Cumulative Budget Request '!Q430,0)</f>
        <v>1.03</v>
      </c>
      <c r="R431" s="212">
        <f>IF('Cumulative Budget Request '!L430='Split budget (A)'!$L$1,'Cumulative Budget Request '!R430,0)</f>
        <v>0</v>
      </c>
      <c r="S431" s="61">
        <f>IF('Cumulative Budget Request '!L430='Split budget (A)'!$L$1,'Cumulative Budget Request '!S430,0)</f>
        <v>12</v>
      </c>
      <c r="T431" s="211">
        <f>IF('Cumulative Budget Request '!L430='Split budget (A)'!$L$1,'Cumulative Budget Request '!T430,0)</f>
        <v>0</v>
      </c>
      <c r="U431" s="323"/>
      <c r="V431" s="323"/>
      <c r="W431" s="323"/>
      <c r="X431" s="323"/>
      <c r="Y431" s="323"/>
    </row>
    <row r="432" spans="1:25" hidden="1">
      <c r="A432" s="449"/>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(A)'!$L$1,'Cumulative Budget Request '!Q431,0)</f>
        <v>1.03</v>
      </c>
      <c r="R432" s="212">
        <f>IF('Cumulative Budget Request '!L431='Split budget (A)'!$L$1,'Cumulative Budget Request '!R431,0)</f>
        <v>0</v>
      </c>
      <c r="S432" s="61">
        <f>IF('Cumulative Budget Request '!L431='Split budget (A)'!$L$1,'Cumulative Budget Request '!S431,0)</f>
        <v>12</v>
      </c>
      <c r="T432" s="211">
        <f>IF('Cumulative Budget Request '!L431='Split budget (A)'!$L$1,'Cumulative Budget Request '!T431,0)</f>
        <v>0</v>
      </c>
      <c r="U432" s="324"/>
      <c r="V432" s="324"/>
      <c r="W432" s="324"/>
      <c r="X432" s="324"/>
      <c r="Y432" s="324"/>
    </row>
    <row r="433" spans="1:25" hidden="1">
      <c r="A433" s="449"/>
      <c r="B433" s="69"/>
      <c r="C433" s="76"/>
      <c r="D433" s="59" t="s">
        <v>30</v>
      </c>
      <c r="E433" s="52">
        <f>ROUND(E432*$Q$2,0)</f>
        <v>0</v>
      </c>
      <c r="F433" s="52">
        <f t="shared" ref="F433" si="644">ROUND(F432*$Q$2,0)</f>
        <v>0</v>
      </c>
      <c r="G433" s="52">
        <f t="shared" ref="G433" si="645">ROUND(G432*$Q$2,0)</f>
        <v>0</v>
      </c>
      <c r="H433" s="52">
        <f t="shared" ref="H433" si="646">ROUND(H432*$Q$2,0)</f>
        <v>0</v>
      </c>
      <c r="I433" s="52">
        <f t="shared" ref="I433" si="647">ROUND(I432*$Q$2,0)</f>
        <v>0</v>
      </c>
      <c r="J433" s="158">
        <f>SUM(E433:I433)</f>
        <v>0</v>
      </c>
      <c r="M433" s="215"/>
      <c r="N433" s="56"/>
      <c r="O433" s="56"/>
      <c r="P433" s="56"/>
      <c r="Q433" s="211">
        <f>IF('Cumulative Budget Request '!L432='Split budget (A)'!$L$1,'Cumulative Budget Request '!Q432,0)</f>
        <v>1.03</v>
      </c>
      <c r="R433" s="212">
        <f>IF('Cumulative Budget Request '!L432='Split budget (A)'!$L$1,'Cumulative Budget Request '!R432,0)</f>
        <v>0</v>
      </c>
      <c r="S433" s="61">
        <f>IF('Cumulative Budget Request '!L432='Split budget (A)'!$L$1,'Cumulative Budget Request '!S432,0)</f>
        <v>12</v>
      </c>
      <c r="T433" s="211">
        <f>IF('Cumulative Budget Request '!L432='Split budget (A)'!$L$1,'Cumulative Budget Request '!T432,0)</f>
        <v>0</v>
      </c>
      <c r="U433" s="324"/>
      <c r="V433" s="324"/>
      <c r="W433" s="324"/>
      <c r="X433" s="324"/>
      <c r="Y433" s="324"/>
    </row>
    <row r="434" spans="1:25" ht="15" hidden="1">
      <c r="A434" s="449"/>
      <c r="B434" s="69"/>
      <c r="C434" s="76"/>
      <c r="D434" s="59" t="s">
        <v>29</v>
      </c>
      <c r="E434" s="170">
        <f>ROUND(R$5*E430,0)</f>
        <v>0</v>
      </c>
      <c r="F434" s="170">
        <f t="shared" ref="F434" si="648">ROUND(S$5*F430,0)</f>
        <v>0</v>
      </c>
      <c r="G434" s="170">
        <f t="shared" ref="G434" si="649">ROUND(T$5*G430,0)</f>
        <v>0</v>
      </c>
      <c r="H434" s="170">
        <f t="shared" ref="H434" si="650">ROUND(U$5*H430,0)</f>
        <v>0</v>
      </c>
      <c r="I434" s="170">
        <f t="shared" ref="I434" si="651">ROUND(V$5*I430,0)</f>
        <v>0</v>
      </c>
      <c r="J434" s="167">
        <f>SUM(E434:I434)</f>
        <v>0</v>
      </c>
      <c r="M434" s="215"/>
      <c r="N434" s="56"/>
      <c r="O434" s="56"/>
      <c r="P434" s="56"/>
      <c r="Q434" s="211">
        <f>IF('Cumulative Budget Request '!L433='Split budget (A)'!$L$1,'Cumulative Budget Request '!Q433,0)</f>
        <v>1.03</v>
      </c>
      <c r="R434" s="212">
        <f>IF('Cumulative Budget Request '!L433='Split budget (A)'!$L$1,'Cumulative Budget Request '!R433,0)</f>
        <v>0</v>
      </c>
      <c r="S434" s="61">
        <f>IF('Cumulative Budget Request '!L433='Split budget (A)'!$L$1,'Cumulative Budget Request '!S433,0)</f>
        <v>12</v>
      </c>
      <c r="T434" s="211">
        <f>IF('Cumulative Budget Request '!L433='Split budget (A)'!$L$1,'Cumulative Budget Request '!T433,0)</f>
        <v>0</v>
      </c>
      <c r="U434" s="323"/>
      <c r="V434" s="323"/>
      <c r="W434" s="323"/>
      <c r="X434" s="323"/>
      <c r="Y434" s="323"/>
    </row>
    <row r="435" spans="1:25" hidden="1">
      <c r="A435" s="449"/>
      <c r="B435" s="69"/>
      <c r="C435" s="76"/>
      <c r="D435" s="62" t="s">
        <v>178</v>
      </c>
      <c r="E435" s="171">
        <f>SUM(E433:E434)</f>
        <v>0</v>
      </c>
      <c r="F435" s="171">
        <f t="shared" ref="F435:I435" si="652">SUM(F433:F434)</f>
        <v>0</v>
      </c>
      <c r="G435" s="171">
        <f t="shared" si="652"/>
        <v>0</v>
      </c>
      <c r="H435" s="171">
        <f t="shared" si="652"/>
        <v>0</v>
      </c>
      <c r="I435" s="171">
        <f t="shared" si="652"/>
        <v>0</v>
      </c>
      <c r="J435" s="172">
        <f>SUM(J433:J434)</f>
        <v>0</v>
      </c>
      <c r="M435" s="18"/>
      <c r="N435" s="32"/>
      <c r="O435" s="32"/>
      <c r="P435" s="32"/>
      <c r="Q435" s="88"/>
      <c r="R435" s="89"/>
      <c r="S435" s="61"/>
      <c r="T435" s="88"/>
      <c r="U435" s="323"/>
      <c r="V435" s="323"/>
      <c r="W435" s="323"/>
      <c r="X435" s="323"/>
      <c r="Y435" s="323"/>
    </row>
    <row r="436" spans="1:25" hidden="1">
      <c r="A436" s="449"/>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5" t="str">
        <f>IF('Cumulative Budget Request '!L436='Split budget (A)'!$L$1,'Cumulative Budget Request '!A436,0)</f>
        <v xml:space="preserve"> </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(A)'!$L$1,'Cumulative Budget Request '!M436,0)</f>
        <v>0</v>
      </c>
      <c r="N437" s="214">
        <f>ROUND(M437/12,2)</f>
        <v>0</v>
      </c>
      <c r="O437" s="214">
        <f>IF('Cumulative Budget Request '!L436='Split budget (A)'!$L$1,'Cumulative Budget Request '!O436,0)</f>
        <v>0</v>
      </c>
      <c r="P437" s="209">
        <f>IF('Cumulative Budget Request '!L436='Split budget (A)'!$L$1,'Cumulative Budget Request '!P436,0)</f>
        <v>0</v>
      </c>
      <c r="Q437" s="211">
        <f>IF('Cumulative Budget Request '!L436='Split budget (A)'!$L$1,'Cumulative Budget Request '!Q436,0)</f>
        <v>1</v>
      </c>
      <c r="R437" s="212">
        <f>IF('Cumulative Budget Request '!L436='Split budget (A)'!$L$1,'Cumulative Budget Request '!R436,0)</f>
        <v>0</v>
      </c>
      <c r="S437" s="61">
        <f>IF('Cumulative Budget Request '!L436='Split budget (A)'!$L$1,'Cumulative Budget Request '!S436,0)</f>
        <v>12</v>
      </c>
      <c r="T437" s="211">
        <f>IF('Cumulative Budget Request '!L436='Split budget (A)'!$L$1,'Cumulative Budget Request '!T436,0)</f>
        <v>0</v>
      </c>
      <c r="U437" s="323">
        <f>IFERROR((E440+E441)/E439,0)</f>
        <v>0</v>
      </c>
      <c r="V437" s="323">
        <f t="shared" ref="V437:Y437" si="653">IFERROR((F440+F441)/F439,0)</f>
        <v>0</v>
      </c>
      <c r="W437" s="323">
        <f t="shared" si="653"/>
        <v>0</v>
      </c>
      <c r="X437" s="323">
        <f t="shared" si="653"/>
        <v>0</v>
      </c>
      <c r="Y437" s="323">
        <f t="shared" si="653"/>
        <v>0</v>
      </c>
    </row>
    <row r="438" spans="1:25" hidden="1">
      <c r="A438" s="486"/>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(A)'!$L$1,'Cumulative Budget Request '!Q437,0)</f>
        <v>1.03</v>
      </c>
      <c r="R438" s="212">
        <f>IF('Cumulative Budget Request '!L437='Split budget (A)'!$L$1,'Cumulative Budget Request '!R437,0)</f>
        <v>0</v>
      </c>
      <c r="S438" s="61">
        <f>IF('Cumulative Budget Request '!L437='Split budget (A)'!$L$1,'Cumulative Budget Request '!S437,0)</f>
        <v>12</v>
      </c>
      <c r="T438" s="211">
        <f>IF('Cumulative Budget Request '!L437='Split budget (A)'!$L$1,'Cumulative Budget Request '!T437,0)</f>
        <v>0</v>
      </c>
      <c r="U438" s="323"/>
      <c r="V438" s="323"/>
      <c r="W438" s="323"/>
      <c r="X438" s="323"/>
      <c r="Y438" s="323"/>
    </row>
    <row r="439" spans="1:25" hidden="1">
      <c r="A439" s="449"/>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(A)'!$L$1,'Cumulative Budget Request '!Q438,0)</f>
        <v>1.03</v>
      </c>
      <c r="R439" s="212">
        <f>IF('Cumulative Budget Request '!L438='Split budget (A)'!$L$1,'Cumulative Budget Request '!R438,0)</f>
        <v>0</v>
      </c>
      <c r="S439" s="61">
        <f>IF('Cumulative Budget Request '!L438='Split budget (A)'!$L$1,'Cumulative Budget Request '!S438,0)</f>
        <v>12</v>
      </c>
      <c r="T439" s="211">
        <f>IF('Cumulative Budget Request '!L438='Split budget (A)'!$L$1,'Cumulative Budget Request '!T438,0)</f>
        <v>0</v>
      </c>
      <c r="U439" s="324"/>
      <c r="V439" s="324"/>
      <c r="W439" s="324"/>
      <c r="X439" s="324"/>
      <c r="Y439" s="324"/>
    </row>
    <row r="440" spans="1:25" hidden="1">
      <c r="A440" s="449"/>
      <c r="B440" s="69"/>
      <c r="C440" s="76"/>
      <c r="D440" s="59" t="s">
        <v>30</v>
      </c>
      <c r="E440" s="52">
        <f>ROUND(E439*$Q$2,0)</f>
        <v>0</v>
      </c>
      <c r="F440" s="52">
        <f t="shared" ref="F440" si="654">ROUND(F439*$Q$2,0)</f>
        <v>0</v>
      </c>
      <c r="G440" s="52">
        <f t="shared" ref="G440" si="655">ROUND(G439*$Q$2,0)</f>
        <v>0</v>
      </c>
      <c r="H440" s="52">
        <f t="shared" ref="H440" si="656">ROUND(H439*$Q$2,0)</f>
        <v>0</v>
      </c>
      <c r="I440" s="52">
        <f t="shared" ref="I440" si="657">ROUND(I439*$Q$2,0)</f>
        <v>0</v>
      </c>
      <c r="J440" s="158">
        <f>SUM(E440:I440)</f>
        <v>0</v>
      </c>
      <c r="M440" s="215"/>
      <c r="N440" s="56"/>
      <c r="O440" s="56"/>
      <c r="P440" s="56"/>
      <c r="Q440" s="211">
        <f>IF('Cumulative Budget Request '!L439='Split budget (A)'!$L$1,'Cumulative Budget Request '!Q439,0)</f>
        <v>1.03</v>
      </c>
      <c r="R440" s="212">
        <f>IF('Cumulative Budget Request '!L439='Split budget (A)'!$L$1,'Cumulative Budget Request '!R439,0)</f>
        <v>0</v>
      </c>
      <c r="S440" s="61">
        <f>IF('Cumulative Budget Request '!L439='Split budget (A)'!$L$1,'Cumulative Budget Request '!S439,0)</f>
        <v>12</v>
      </c>
      <c r="T440" s="211">
        <f>IF('Cumulative Budget Request '!L439='Split budget (A)'!$L$1,'Cumulative Budget Request '!T439,0)</f>
        <v>0</v>
      </c>
      <c r="U440" s="324"/>
      <c r="V440" s="324"/>
      <c r="W440" s="324"/>
      <c r="X440" s="324"/>
      <c r="Y440" s="324"/>
    </row>
    <row r="441" spans="1:25" ht="15" hidden="1">
      <c r="A441" s="449"/>
      <c r="B441" s="69"/>
      <c r="C441" s="76"/>
      <c r="D441" s="59" t="s">
        <v>29</v>
      </c>
      <c r="E441" s="170">
        <f>ROUND(R$5*E437,0)</f>
        <v>0</v>
      </c>
      <c r="F441" s="170">
        <f t="shared" ref="F441" si="658">ROUND(S$5*F437,0)</f>
        <v>0</v>
      </c>
      <c r="G441" s="170">
        <f t="shared" ref="G441" si="659">ROUND(T$5*G437,0)</f>
        <v>0</v>
      </c>
      <c r="H441" s="170">
        <f t="shared" ref="H441" si="660">ROUND(U$5*H437,0)</f>
        <v>0</v>
      </c>
      <c r="I441" s="170">
        <f t="shared" ref="I441" si="661">ROUND(V$5*I437,0)</f>
        <v>0</v>
      </c>
      <c r="J441" s="167">
        <f>SUM(E441:I441)</f>
        <v>0</v>
      </c>
      <c r="M441" s="215"/>
      <c r="N441" s="56"/>
      <c r="O441" s="56"/>
      <c r="P441" s="56"/>
      <c r="Q441" s="211">
        <f>IF('Cumulative Budget Request '!L440='Split budget (A)'!$L$1,'Cumulative Budget Request '!Q440,0)</f>
        <v>1.03</v>
      </c>
      <c r="R441" s="212">
        <f>IF('Cumulative Budget Request '!L440='Split budget (A)'!$L$1,'Cumulative Budget Request '!R440,0)</f>
        <v>0</v>
      </c>
      <c r="S441" s="61">
        <f>IF('Cumulative Budget Request '!L440='Split budget (A)'!$L$1,'Cumulative Budget Request '!S440,0)</f>
        <v>12</v>
      </c>
      <c r="T441" s="211">
        <f>IF('Cumulative Budget Request '!L440='Split budget (A)'!$L$1,'Cumulative Budget Request '!T440,0)</f>
        <v>0</v>
      </c>
      <c r="U441" s="323"/>
      <c r="V441" s="323"/>
      <c r="W441" s="323"/>
      <c r="X441" s="323"/>
      <c r="Y441" s="323"/>
    </row>
    <row r="442" spans="1:25" hidden="1">
      <c r="A442" s="449"/>
      <c r="B442" s="69"/>
      <c r="C442" s="76"/>
      <c r="D442" s="62" t="s">
        <v>178</v>
      </c>
      <c r="E442" s="171">
        <f>SUM(E440:E441)</f>
        <v>0</v>
      </c>
      <c r="F442" s="171">
        <f t="shared" ref="F442:I442" si="662">SUM(F440:F441)</f>
        <v>0</v>
      </c>
      <c r="G442" s="171">
        <f t="shared" si="662"/>
        <v>0</v>
      </c>
      <c r="H442" s="171">
        <f t="shared" si="662"/>
        <v>0</v>
      </c>
      <c r="I442" s="171">
        <f t="shared" si="662"/>
        <v>0</v>
      </c>
      <c r="J442" s="172">
        <f>SUM(J440:J441)</f>
        <v>0</v>
      </c>
      <c r="M442" s="18"/>
      <c r="N442" s="32"/>
      <c r="O442" s="32"/>
      <c r="P442" s="32"/>
      <c r="Q442" s="88"/>
      <c r="R442" s="89"/>
      <c r="S442" s="61"/>
      <c r="T442" s="88"/>
      <c r="U442" s="323"/>
      <c r="V442" s="323"/>
      <c r="W442" s="323"/>
      <c r="X442" s="323"/>
      <c r="Y442" s="323"/>
    </row>
    <row r="443" spans="1:25" hidden="1">
      <c r="A443" s="449"/>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5" t="str">
        <f>IF('Cumulative Budget Request '!L443='Split budget (A)'!$L$1,'Cumulative Budget Request '!A443,0)</f>
        <v xml:space="preserve"> </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(A)'!$L$1,'Cumulative Budget Request '!M443,0)</f>
        <v>0</v>
      </c>
      <c r="N444" s="214">
        <f>ROUND(M444/12,2)</f>
        <v>0</v>
      </c>
      <c r="O444" s="214">
        <f>IF('Cumulative Budget Request '!L443='Split budget (A)'!$L$1,'Cumulative Budget Request '!O443,0)</f>
        <v>0</v>
      </c>
      <c r="P444" s="209">
        <f>IF('Cumulative Budget Request '!L443='Split budget (A)'!$L$1,'Cumulative Budget Request '!P443,0)</f>
        <v>0</v>
      </c>
      <c r="Q444" s="211">
        <f>IF('Cumulative Budget Request '!L443='Split budget (A)'!$L$1,'Cumulative Budget Request '!Q443,0)</f>
        <v>1</v>
      </c>
      <c r="R444" s="212">
        <f>IF('Cumulative Budget Request '!L443='Split budget (A)'!$L$1,'Cumulative Budget Request '!R443,0)</f>
        <v>0</v>
      </c>
      <c r="S444" s="61">
        <f>IF('Cumulative Budget Request '!L443='Split budget (A)'!$L$1,'Cumulative Budget Request '!S443,0)</f>
        <v>12</v>
      </c>
      <c r="T444" s="211">
        <f>IF('Cumulative Budget Request '!L443='Split budget (A)'!$L$1,'Cumulative Budget Request '!T443,0)</f>
        <v>0</v>
      </c>
      <c r="U444" s="323">
        <f>IFERROR((E447+E448)/E446,0)</f>
        <v>0</v>
      </c>
      <c r="V444" s="323">
        <f t="shared" ref="V444:Y444" si="663">IFERROR((F447+F448)/F446,0)</f>
        <v>0</v>
      </c>
      <c r="W444" s="323">
        <f t="shared" si="663"/>
        <v>0</v>
      </c>
      <c r="X444" s="323">
        <f t="shared" si="663"/>
        <v>0</v>
      </c>
      <c r="Y444" s="323">
        <f t="shared" si="663"/>
        <v>0</v>
      </c>
    </row>
    <row r="445" spans="1:25" hidden="1">
      <c r="A445" s="486"/>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(A)'!$L$1,'Cumulative Budget Request '!Q444,0)</f>
        <v>1.03</v>
      </c>
      <c r="R445" s="212">
        <f>IF('Cumulative Budget Request '!L444='Split budget (A)'!$L$1,'Cumulative Budget Request '!R444,0)</f>
        <v>0</v>
      </c>
      <c r="S445" s="61">
        <f>IF('Cumulative Budget Request '!L444='Split budget (A)'!$L$1,'Cumulative Budget Request '!S444,0)</f>
        <v>12</v>
      </c>
      <c r="T445" s="211">
        <f>IF('Cumulative Budget Request '!L444='Split budget (A)'!$L$1,'Cumulative Budget Request '!T444,0)</f>
        <v>0</v>
      </c>
      <c r="U445" s="323"/>
      <c r="V445" s="323"/>
      <c r="W445" s="323"/>
      <c r="X445" s="323"/>
      <c r="Y445" s="323"/>
    </row>
    <row r="446" spans="1:25" hidden="1">
      <c r="A446" s="449"/>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(A)'!$L$1,'Cumulative Budget Request '!Q445,0)</f>
        <v>1.03</v>
      </c>
      <c r="R446" s="212">
        <f>IF('Cumulative Budget Request '!L445='Split budget (A)'!$L$1,'Cumulative Budget Request '!R445,0)</f>
        <v>0</v>
      </c>
      <c r="S446" s="61">
        <f>IF('Cumulative Budget Request '!L445='Split budget (A)'!$L$1,'Cumulative Budget Request '!S445,0)</f>
        <v>12</v>
      </c>
      <c r="T446" s="211">
        <f>IF('Cumulative Budget Request '!L445='Split budget (A)'!$L$1,'Cumulative Budget Request '!T445,0)</f>
        <v>0</v>
      </c>
      <c r="U446" s="324"/>
      <c r="V446" s="324"/>
      <c r="W446" s="324"/>
      <c r="X446" s="324"/>
      <c r="Y446" s="324"/>
    </row>
    <row r="447" spans="1:25" hidden="1">
      <c r="A447" s="449"/>
      <c r="B447" s="69"/>
      <c r="C447" s="76"/>
      <c r="D447" s="59" t="s">
        <v>30</v>
      </c>
      <c r="E447" s="52">
        <f>ROUND(E446*$Q$2,0)</f>
        <v>0</v>
      </c>
      <c r="F447" s="52">
        <f t="shared" ref="F447" si="664">ROUND(F446*$Q$2,0)</f>
        <v>0</v>
      </c>
      <c r="G447" s="52">
        <f t="shared" ref="G447" si="665">ROUND(G446*$Q$2,0)</f>
        <v>0</v>
      </c>
      <c r="H447" s="52">
        <f t="shared" ref="H447" si="666">ROUND(H446*$Q$2,0)</f>
        <v>0</v>
      </c>
      <c r="I447" s="52">
        <f t="shared" ref="I447" si="667">ROUND(I446*$Q$2,0)</f>
        <v>0</v>
      </c>
      <c r="J447" s="158">
        <f>SUM(E447:I447)</f>
        <v>0</v>
      </c>
      <c r="M447" s="215"/>
      <c r="N447" s="56"/>
      <c r="O447" s="56"/>
      <c r="P447" s="56"/>
      <c r="Q447" s="211">
        <f>IF('Cumulative Budget Request '!L446='Split budget (A)'!$L$1,'Cumulative Budget Request '!Q446,0)</f>
        <v>1.03</v>
      </c>
      <c r="R447" s="212">
        <f>IF('Cumulative Budget Request '!L446='Split budget (A)'!$L$1,'Cumulative Budget Request '!R446,0)</f>
        <v>0</v>
      </c>
      <c r="S447" s="61">
        <f>IF('Cumulative Budget Request '!L446='Split budget (A)'!$L$1,'Cumulative Budget Request '!S446,0)</f>
        <v>12</v>
      </c>
      <c r="T447" s="211">
        <f>IF('Cumulative Budget Request '!L446='Split budget (A)'!$L$1,'Cumulative Budget Request '!T446,0)</f>
        <v>0</v>
      </c>
      <c r="U447" s="324"/>
      <c r="V447" s="324"/>
      <c r="W447" s="324"/>
      <c r="X447" s="324"/>
      <c r="Y447" s="324"/>
    </row>
    <row r="448" spans="1:25" ht="15" hidden="1">
      <c r="A448" s="449"/>
      <c r="B448" s="69"/>
      <c r="C448" s="76"/>
      <c r="D448" s="59" t="s">
        <v>29</v>
      </c>
      <c r="E448" s="170">
        <f>ROUND(R$5*E444,0)</f>
        <v>0</v>
      </c>
      <c r="F448" s="170">
        <f t="shared" ref="F448" si="668">ROUND(S$5*F444,0)</f>
        <v>0</v>
      </c>
      <c r="G448" s="170">
        <f t="shared" ref="G448" si="669">ROUND(T$5*G444,0)</f>
        <v>0</v>
      </c>
      <c r="H448" s="170">
        <f t="shared" ref="H448" si="670">ROUND(U$5*H444,0)</f>
        <v>0</v>
      </c>
      <c r="I448" s="170">
        <f t="shared" ref="I448" si="671">ROUND(V$5*I444,0)</f>
        <v>0</v>
      </c>
      <c r="J448" s="167">
        <f>SUM(E448:I448)</f>
        <v>0</v>
      </c>
      <c r="M448" s="215"/>
      <c r="N448" s="56"/>
      <c r="O448" s="56"/>
      <c r="P448" s="56"/>
      <c r="Q448" s="211">
        <f>IF('Cumulative Budget Request '!L447='Split budget (A)'!$L$1,'Cumulative Budget Request '!Q447,0)</f>
        <v>1.03</v>
      </c>
      <c r="R448" s="212">
        <f>IF('Cumulative Budget Request '!L447='Split budget (A)'!$L$1,'Cumulative Budget Request '!R447,0)</f>
        <v>0</v>
      </c>
      <c r="S448" s="61">
        <f>IF('Cumulative Budget Request '!L447='Split budget (A)'!$L$1,'Cumulative Budget Request '!S447,0)</f>
        <v>12</v>
      </c>
      <c r="T448" s="211">
        <f>IF('Cumulative Budget Request '!L447='Split budget (A)'!$L$1,'Cumulative Budget Request '!T447,0)</f>
        <v>0</v>
      </c>
      <c r="U448" s="323"/>
      <c r="V448" s="323"/>
      <c r="W448" s="323"/>
      <c r="X448" s="323"/>
      <c r="Y448" s="323"/>
    </row>
    <row r="449" spans="1:25" hidden="1">
      <c r="A449" s="449"/>
      <c r="B449" s="69"/>
      <c r="C449" s="76"/>
      <c r="D449" s="62" t="s">
        <v>178</v>
      </c>
      <c r="E449" s="171">
        <f>SUM(E447:E448)</f>
        <v>0</v>
      </c>
      <c r="F449" s="171">
        <f t="shared" ref="F449:I449" si="672">SUM(F447:F448)</f>
        <v>0</v>
      </c>
      <c r="G449" s="171">
        <f t="shared" si="672"/>
        <v>0</v>
      </c>
      <c r="H449" s="171">
        <f t="shared" si="672"/>
        <v>0</v>
      </c>
      <c r="I449" s="171">
        <f t="shared" si="672"/>
        <v>0</v>
      </c>
      <c r="J449" s="172">
        <f>SUM(J447:J448)</f>
        <v>0</v>
      </c>
      <c r="M449" s="18"/>
      <c r="N449" s="32"/>
      <c r="O449" s="32"/>
      <c r="P449" s="32"/>
      <c r="Q449" s="88"/>
      <c r="R449" s="89"/>
      <c r="S449" s="61"/>
      <c r="T449" s="88"/>
      <c r="U449" s="323"/>
      <c r="V449" s="323"/>
      <c r="W449" s="323"/>
      <c r="X449" s="323"/>
      <c r="Y449" s="323"/>
    </row>
    <row r="450" spans="1:25" hidden="1">
      <c r="A450" s="449"/>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5" t="str">
        <f>IF('Cumulative Budget Request '!L450='Split budget (A)'!$L$1,'Cumulative Budget Request '!A450,0)</f>
        <v xml:space="preserve"> </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(A)'!$L$1,'Cumulative Budget Request '!M450,0)</f>
        <v>0</v>
      </c>
      <c r="N451" s="214">
        <f>ROUND(M451/12,2)</f>
        <v>0</v>
      </c>
      <c r="O451" s="214">
        <f>IF('Cumulative Budget Request '!L450='Split budget (A)'!$L$1,'Cumulative Budget Request '!O450,0)</f>
        <v>0</v>
      </c>
      <c r="P451" s="209">
        <f>IF('Cumulative Budget Request '!L450='Split budget (A)'!$L$1,'Cumulative Budget Request '!P450,0)</f>
        <v>0</v>
      </c>
      <c r="Q451" s="211">
        <f>IF('Cumulative Budget Request '!L450='Split budget (A)'!$L$1,'Cumulative Budget Request '!Q450,0)</f>
        <v>1</v>
      </c>
      <c r="R451" s="212">
        <f>IF('Cumulative Budget Request '!L450='Split budget (A)'!$L$1,'Cumulative Budget Request '!R450,0)</f>
        <v>0</v>
      </c>
      <c r="S451" s="61">
        <f>IF('Cumulative Budget Request '!L450='Split budget (A)'!$L$1,'Cumulative Budget Request '!S450,0)</f>
        <v>12</v>
      </c>
      <c r="T451" s="211">
        <f>IF('Cumulative Budget Request '!L450='Split budget (A)'!$L$1,'Cumulative Budget Request '!T450,0)</f>
        <v>0</v>
      </c>
      <c r="U451" s="323">
        <f>IFERROR((E454+E455)/E453,0)</f>
        <v>0</v>
      </c>
      <c r="V451" s="323">
        <f t="shared" ref="V451:Y451" si="673">IFERROR((F454+F455)/F453,0)</f>
        <v>0</v>
      </c>
      <c r="W451" s="323">
        <f t="shared" si="673"/>
        <v>0</v>
      </c>
      <c r="X451" s="323">
        <f t="shared" si="673"/>
        <v>0</v>
      </c>
      <c r="Y451" s="323">
        <f t="shared" si="673"/>
        <v>0</v>
      </c>
    </row>
    <row r="452" spans="1:25" hidden="1">
      <c r="A452" s="486"/>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(A)'!$L$1,'Cumulative Budget Request '!Q451,0)</f>
        <v>1.03</v>
      </c>
      <c r="R452" s="212">
        <f>IF('Cumulative Budget Request '!L451='Split budget (A)'!$L$1,'Cumulative Budget Request '!R451,0)</f>
        <v>0</v>
      </c>
      <c r="S452" s="61">
        <f>IF('Cumulative Budget Request '!L451='Split budget (A)'!$L$1,'Cumulative Budget Request '!S451,0)</f>
        <v>12</v>
      </c>
      <c r="T452" s="211">
        <f>IF('Cumulative Budget Request '!L451='Split budget (A)'!$L$1,'Cumulative Budget Request '!T451,0)</f>
        <v>0</v>
      </c>
      <c r="U452" s="323"/>
      <c r="V452" s="323"/>
      <c r="W452" s="323"/>
      <c r="X452" s="323"/>
      <c r="Y452" s="323"/>
    </row>
    <row r="453" spans="1:25" hidden="1">
      <c r="A453" s="449"/>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(A)'!$L$1,'Cumulative Budget Request '!Q452,0)</f>
        <v>1.03</v>
      </c>
      <c r="R453" s="212">
        <f>IF('Cumulative Budget Request '!L452='Split budget (A)'!$L$1,'Cumulative Budget Request '!R452,0)</f>
        <v>0</v>
      </c>
      <c r="S453" s="61">
        <f>IF('Cumulative Budget Request '!L452='Split budget (A)'!$L$1,'Cumulative Budget Request '!S452,0)</f>
        <v>12</v>
      </c>
      <c r="T453" s="211">
        <f>IF('Cumulative Budget Request '!L452='Split budget (A)'!$L$1,'Cumulative Budget Request '!T452,0)</f>
        <v>0</v>
      </c>
      <c r="U453" s="324"/>
      <c r="V453" s="324"/>
      <c r="W453" s="324"/>
      <c r="X453" s="324"/>
      <c r="Y453" s="324"/>
    </row>
    <row r="454" spans="1:25" hidden="1">
      <c r="A454" s="449"/>
      <c r="B454" s="69"/>
      <c r="C454" s="76"/>
      <c r="D454" s="59" t="s">
        <v>30</v>
      </c>
      <c r="E454" s="52">
        <f>ROUND(E453*$Q$2,0)</f>
        <v>0</v>
      </c>
      <c r="F454" s="52">
        <f t="shared" ref="F454" si="674">ROUND(F453*$Q$2,0)</f>
        <v>0</v>
      </c>
      <c r="G454" s="52">
        <f t="shared" ref="G454" si="675">ROUND(G453*$Q$2,0)</f>
        <v>0</v>
      </c>
      <c r="H454" s="52">
        <f t="shared" ref="H454" si="676">ROUND(H453*$Q$2,0)</f>
        <v>0</v>
      </c>
      <c r="I454" s="52">
        <f t="shared" ref="I454" si="677">ROUND(I453*$Q$2,0)</f>
        <v>0</v>
      </c>
      <c r="J454" s="158">
        <f>SUM(E454:I454)</f>
        <v>0</v>
      </c>
      <c r="M454" s="215"/>
      <c r="N454" s="56"/>
      <c r="O454" s="56"/>
      <c r="P454" s="56"/>
      <c r="Q454" s="211">
        <f>IF('Cumulative Budget Request '!L453='Split budget (A)'!$L$1,'Cumulative Budget Request '!Q453,0)</f>
        <v>1.03</v>
      </c>
      <c r="R454" s="212">
        <f>IF('Cumulative Budget Request '!L453='Split budget (A)'!$L$1,'Cumulative Budget Request '!R453,0)</f>
        <v>0</v>
      </c>
      <c r="S454" s="61">
        <f>IF('Cumulative Budget Request '!L453='Split budget (A)'!$L$1,'Cumulative Budget Request '!S453,0)</f>
        <v>12</v>
      </c>
      <c r="T454" s="211">
        <f>IF('Cumulative Budget Request '!L453='Split budget (A)'!$L$1,'Cumulative Budget Request '!T453,0)</f>
        <v>0</v>
      </c>
      <c r="U454" s="324"/>
      <c r="V454" s="324"/>
      <c r="W454" s="324"/>
      <c r="X454" s="324"/>
      <c r="Y454" s="324"/>
    </row>
    <row r="455" spans="1:25" ht="15" hidden="1">
      <c r="A455" s="449"/>
      <c r="B455" s="69"/>
      <c r="C455" s="76"/>
      <c r="D455" s="59" t="s">
        <v>29</v>
      </c>
      <c r="E455" s="170">
        <f>ROUND(R$5*E451,0)</f>
        <v>0</v>
      </c>
      <c r="F455" s="170">
        <f t="shared" ref="F455" si="678">ROUND(S$5*F451,0)</f>
        <v>0</v>
      </c>
      <c r="G455" s="170">
        <f t="shared" ref="G455" si="679">ROUND(T$5*G451,0)</f>
        <v>0</v>
      </c>
      <c r="H455" s="170">
        <f t="shared" ref="H455" si="680">ROUND(U$5*H451,0)</f>
        <v>0</v>
      </c>
      <c r="I455" s="170">
        <f t="shared" ref="I455" si="681">ROUND(V$5*I451,0)</f>
        <v>0</v>
      </c>
      <c r="J455" s="167">
        <f>SUM(E455:I455)</f>
        <v>0</v>
      </c>
      <c r="M455" s="215"/>
      <c r="N455" s="56"/>
      <c r="O455" s="56"/>
      <c r="P455" s="56"/>
      <c r="Q455" s="211">
        <f>IF('Cumulative Budget Request '!L454='Split budget (A)'!$L$1,'Cumulative Budget Request '!Q454,0)</f>
        <v>1.03</v>
      </c>
      <c r="R455" s="212">
        <f>IF('Cumulative Budget Request '!L454='Split budget (A)'!$L$1,'Cumulative Budget Request '!R454,0)</f>
        <v>0</v>
      </c>
      <c r="S455" s="61">
        <f>IF('Cumulative Budget Request '!L454='Split budget (A)'!$L$1,'Cumulative Budget Request '!S454,0)</f>
        <v>12</v>
      </c>
      <c r="T455" s="211">
        <f>IF('Cumulative Budget Request '!L454='Split budget (A)'!$L$1,'Cumulative Budget Request '!T454,0)</f>
        <v>0</v>
      </c>
      <c r="U455" s="323"/>
      <c r="V455" s="323"/>
      <c r="W455" s="323"/>
      <c r="X455" s="323"/>
      <c r="Y455" s="323"/>
    </row>
    <row r="456" spans="1:25" hidden="1">
      <c r="A456" s="449"/>
      <c r="B456" s="69"/>
      <c r="C456" s="76"/>
      <c r="D456" s="62" t="s">
        <v>178</v>
      </c>
      <c r="E456" s="171">
        <f>SUM(E454:E455)</f>
        <v>0</v>
      </c>
      <c r="F456" s="171">
        <f t="shared" ref="F456:I456" si="682">SUM(F454:F455)</f>
        <v>0</v>
      </c>
      <c r="G456" s="171">
        <f t="shared" si="682"/>
        <v>0</v>
      </c>
      <c r="H456" s="171">
        <f t="shared" si="682"/>
        <v>0</v>
      </c>
      <c r="I456" s="171">
        <f t="shared" si="682"/>
        <v>0</v>
      </c>
      <c r="J456" s="172">
        <f>SUM(J454:J455)</f>
        <v>0</v>
      </c>
      <c r="M456" s="18"/>
      <c r="N456" s="32"/>
      <c r="O456" s="32"/>
      <c r="P456" s="32"/>
      <c r="Q456" s="88"/>
      <c r="R456" s="89"/>
      <c r="S456" s="61"/>
      <c r="T456" s="88"/>
      <c r="U456" s="323"/>
      <c r="V456" s="323"/>
      <c r="W456" s="323"/>
      <c r="X456" s="323"/>
      <c r="Y456" s="323"/>
    </row>
    <row r="457" spans="1:25" hidden="1">
      <c r="A457" s="449"/>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5" t="str">
        <f>IF('Cumulative Budget Request '!L457='Split budget (A)'!$L$1,'Cumulative Budget Request '!A457,0)</f>
        <v xml:space="preserve"> </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(A)'!$L$1,'Cumulative Budget Request '!M457,0)</f>
        <v>0</v>
      </c>
      <c r="N458" s="214">
        <f>ROUND(M458/12,2)</f>
        <v>0</v>
      </c>
      <c r="O458" s="214">
        <f>IF('Cumulative Budget Request '!L457='Split budget (A)'!$L$1,'Cumulative Budget Request '!O457,0)</f>
        <v>0</v>
      </c>
      <c r="P458" s="209">
        <f>IF('Cumulative Budget Request '!L457='Split budget (A)'!$L$1,'Cumulative Budget Request '!P457,0)</f>
        <v>0</v>
      </c>
      <c r="Q458" s="211">
        <f>IF('Cumulative Budget Request '!L457='Split budget (A)'!$L$1,'Cumulative Budget Request '!Q457,0)</f>
        <v>1</v>
      </c>
      <c r="R458" s="212">
        <f>IF('Cumulative Budget Request '!L457='Split budget (A)'!$L$1,'Cumulative Budget Request '!R457,0)</f>
        <v>0</v>
      </c>
      <c r="S458" s="61">
        <f>IF('Cumulative Budget Request '!L457='Split budget (A)'!$L$1,'Cumulative Budget Request '!S457,0)</f>
        <v>12</v>
      </c>
      <c r="T458" s="211">
        <f>IF('Cumulative Budget Request '!L457='Split budget (A)'!$L$1,'Cumulative Budget Request '!T457,0)</f>
        <v>0</v>
      </c>
      <c r="U458" s="323">
        <f>IFERROR((E461+E462)/E460,0)</f>
        <v>0</v>
      </c>
      <c r="V458" s="323">
        <f t="shared" ref="V458:Y458" si="683">IFERROR((F461+F462)/F460,0)</f>
        <v>0</v>
      </c>
      <c r="W458" s="323">
        <f t="shared" si="683"/>
        <v>0</v>
      </c>
      <c r="X458" s="323">
        <f t="shared" si="683"/>
        <v>0</v>
      </c>
      <c r="Y458" s="323">
        <f t="shared" si="683"/>
        <v>0</v>
      </c>
    </row>
    <row r="459" spans="1:25" hidden="1">
      <c r="A459" s="486"/>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(A)'!$L$1,'Cumulative Budget Request '!Q458,0)</f>
        <v>1.03</v>
      </c>
      <c r="R459" s="212">
        <f>IF('Cumulative Budget Request '!L458='Split budget (A)'!$L$1,'Cumulative Budget Request '!R458,0)</f>
        <v>0</v>
      </c>
      <c r="S459" s="61">
        <f>IF('Cumulative Budget Request '!L458='Split budget (A)'!$L$1,'Cumulative Budget Request '!S458,0)</f>
        <v>12</v>
      </c>
      <c r="T459" s="211">
        <f>IF('Cumulative Budget Request '!L458='Split budget (A)'!$L$1,'Cumulative Budget Request '!T458,0)</f>
        <v>0</v>
      </c>
      <c r="U459" s="323"/>
      <c r="V459" s="323"/>
      <c r="W459" s="323"/>
      <c r="X459" s="323"/>
      <c r="Y459" s="323"/>
    </row>
    <row r="460" spans="1:25" hidden="1">
      <c r="A460" s="449"/>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(A)'!$L$1,'Cumulative Budget Request '!Q459,0)</f>
        <v>1.03</v>
      </c>
      <c r="R460" s="212">
        <f>IF('Cumulative Budget Request '!L459='Split budget (A)'!$L$1,'Cumulative Budget Request '!R459,0)</f>
        <v>0</v>
      </c>
      <c r="S460" s="61">
        <f>IF('Cumulative Budget Request '!L459='Split budget (A)'!$L$1,'Cumulative Budget Request '!S459,0)</f>
        <v>12</v>
      </c>
      <c r="T460" s="211">
        <f>IF('Cumulative Budget Request '!L459='Split budget (A)'!$L$1,'Cumulative Budget Request '!T459,0)</f>
        <v>0</v>
      </c>
      <c r="U460" s="324"/>
      <c r="V460" s="324"/>
      <c r="W460" s="324"/>
      <c r="X460" s="324"/>
      <c r="Y460" s="324"/>
    </row>
    <row r="461" spans="1:25" hidden="1">
      <c r="A461" s="449"/>
      <c r="B461" s="69"/>
      <c r="C461" s="76"/>
      <c r="D461" s="59" t="s">
        <v>30</v>
      </c>
      <c r="E461" s="52">
        <f>ROUND(E460*$Q$2,0)</f>
        <v>0</v>
      </c>
      <c r="F461" s="52">
        <f t="shared" ref="F461" si="684">ROUND(F460*$Q$2,0)</f>
        <v>0</v>
      </c>
      <c r="G461" s="52">
        <f t="shared" ref="G461" si="685">ROUND(G460*$Q$2,0)</f>
        <v>0</v>
      </c>
      <c r="H461" s="52">
        <f t="shared" ref="H461" si="686">ROUND(H460*$Q$2,0)</f>
        <v>0</v>
      </c>
      <c r="I461" s="52">
        <f t="shared" ref="I461" si="687">ROUND(I460*$Q$2,0)</f>
        <v>0</v>
      </c>
      <c r="J461" s="158">
        <f>SUM(E461:I461)</f>
        <v>0</v>
      </c>
      <c r="M461" s="215"/>
      <c r="N461" s="56"/>
      <c r="O461" s="56"/>
      <c r="P461" s="56"/>
      <c r="Q461" s="211">
        <f>IF('Cumulative Budget Request '!L460='Split budget (A)'!$L$1,'Cumulative Budget Request '!Q460,0)</f>
        <v>1.03</v>
      </c>
      <c r="R461" s="212">
        <f>IF('Cumulative Budget Request '!L460='Split budget (A)'!$L$1,'Cumulative Budget Request '!R460,0)</f>
        <v>0</v>
      </c>
      <c r="S461" s="61">
        <f>IF('Cumulative Budget Request '!L460='Split budget (A)'!$L$1,'Cumulative Budget Request '!S460,0)</f>
        <v>12</v>
      </c>
      <c r="T461" s="211">
        <f>IF('Cumulative Budget Request '!L460='Split budget (A)'!$L$1,'Cumulative Budget Request '!T460,0)</f>
        <v>0</v>
      </c>
      <c r="U461" s="324"/>
      <c r="V461" s="324"/>
      <c r="W461" s="324"/>
      <c r="X461" s="324"/>
      <c r="Y461" s="324"/>
    </row>
    <row r="462" spans="1:25" ht="15" hidden="1">
      <c r="A462" s="449"/>
      <c r="B462" s="69"/>
      <c r="C462" s="76"/>
      <c r="D462" s="59" t="s">
        <v>29</v>
      </c>
      <c r="E462" s="170">
        <f>ROUND(R$5*E458,0)</f>
        <v>0</v>
      </c>
      <c r="F462" s="170">
        <f t="shared" ref="F462" si="688">ROUND(S$5*F458,0)</f>
        <v>0</v>
      </c>
      <c r="G462" s="170">
        <f t="shared" ref="G462" si="689">ROUND(T$5*G458,0)</f>
        <v>0</v>
      </c>
      <c r="H462" s="170">
        <f t="shared" ref="H462" si="690">ROUND(U$5*H458,0)</f>
        <v>0</v>
      </c>
      <c r="I462" s="170">
        <f t="shared" ref="I462" si="691">ROUND(V$5*I458,0)</f>
        <v>0</v>
      </c>
      <c r="J462" s="167">
        <f>SUM(E462:I462)</f>
        <v>0</v>
      </c>
      <c r="M462" s="215"/>
      <c r="N462" s="56"/>
      <c r="O462" s="56"/>
      <c r="P462" s="56"/>
      <c r="Q462" s="211">
        <f>IF('Cumulative Budget Request '!L461='Split budget (A)'!$L$1,'Cumulative Budget Request '!Q461,0)</f>
        <v>1.03</v>
      </c>
      <c r="R462" s="212">
        <f>IF('Cumulative Budget Request '!L461='Split budget (A)'!$L$1,'Cumulative Budget Request '!R461,0)</f>
        <v>0</v>
      </c>
      <c r="S462" s="61">
        <f>IF('Cumulative Budget Request '!L461='Split budget (A)'!$L$1,'Cumulative Budget Request '!S461,0)</f>
        <v>12</v>
      </c>
      <c r="T462" s="211">
        <f>IF('Cumulative Budget Request '!L461='Split budget (A)'!$L$1,'Cumulative Budget Request '!T461,0)</f>
        <v>0</v>
      </c>
      <c r="U462" s="323"/>
      <c r="V462" s="323"/>
      <c r="W462" s="323"/>
      <c r="X462" s="323"/>
      <c r="Y462" s="323"/>
    </row>
    <row r="463" spans="1:25" hidden="1">
      <c r="A463" s="449"/>
      <c r="B463" s="69"/>
      <c r="C463" s="76"/>
      <c r="D463" s="62" t="s">
        <v>178</v>
      </c>
      <c r="E463" s="171">
        <f>SUM(E461:E462)</f>
        <v>0</v>
      </c>
      <c r="F463" s="171">
        <f t="shared" ref="F463:I463" si="692">SUM(F461:F462)</f>
        <v>0</v>
      </c>
      <c r="G463" s="171">
        <f t="shared" si="692"/>
        <v>0</v>
      </c>
      <c r="H463" s="171">
        <f t="shared" si="692"/>
        <v>0</v>
      </c>
      <c r="I463" s="171">
        <f t="shared" si="692"/>
        <v>0</v>
      </c>
      <c r="J463" s="172">
        <f>SUM(J461:J462)</f>
        <v>0</v>
      </c>
      <c r="M463" s="18"/>
      <c r="N463" s="32"/>
      <c r="O463" s="32"/>
      <c r="P463" s="32"/>
      <c r="Q463" s="88"/>
      <c r="R463" s="89"/>
      <c r="S463" s="61"/>
      <c r="T463" s="88"/>
      <c r="U463" s="323"/>
      <c r="V463" s="323"/>
      <c r="W463" s="323"/>
      <c r="X463" s="323"/>
      <c r="Y463" s="323"/>
    </row>
    <row r="464" spans="1:25">
      <c r="A464" s="449"/>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8" thickBot="1">
      <c r="A465" s="449"/>
      <c r="C465" s="60"/>
      <c r="D465" s="60" t="s">
        <v>105</v>
      </c>
      <c r="E465" s="173">
        <f>SUMIF($D$394:$D$464,"Salary",E394:E464)</f>
        <v>0</v>
      </c>
      <c r="F465" s="173">
        <f t="shared" ref="F465:I465" si="693">SUMIF($D$394:$D$464,"Salary",F394:F464)</f>
        <v>0</v>
      </c>
      <c r="G465" s="173">
        <f t="shared" si="693"/>
        <v>0</v>
      </c>
      <c r="H465" s="173">
        <f t="shared" si="693"/>
        <v>0</v>
      </c>
      <c r="I465" s="173">
        <f t="shared" si="693"/>
        <v>0</v>
      </c>
      <c r="J465" s="174">
        <f>SUM(E465:I465)</f>
        <v>0</v>
      </c>
      <c r="M465" s="18"/>
      <c r="N465" s="70"/>
      <c r="O465" s="70"/>
      <c r="P465" s="70"/>
      <c r="Q465" s="46"/>
      <c r="R465" s="46"/>
      <c r="S465" s="46"/>
      <c r="T465" s="25"/>
      <c r="U465" s="323"/>
      <c r="V465" s="323"/>
      <c r="W465" s="323"/>
      <c r="X465" s="323"/>
      <c r="Y465" s="323"/>
    </row>
    <row r="466" spans="1:41">
      <c r="A466" s="449"/>
      <c r="C466" s="60"/>
      <c r="D466" s="60" t="s">
        <v>106</v>
      </c>
      <c r="E466" s="175">
        <f>SUMIF($D$394:$D$464,"*Total Fringe",E394:E464)</f>
        <v>0</v>
      </c>
      <c r="F466" s="175">
        <f t="shared" ref="F466:I466" si="694">SUMIF($D$394:$D$464,"*Total Fringe",F394:F464)</f>
        <v>0</v>
      </c>
      <c r="G466" s="175">
        <f t="shared" si="694"/>
        <v>0</v>
      </c>
      <c r="H466" s="175">
        <f t="shared" si="694"/>
        <v>0</v>
      </c>
      <c r="I466" s="175">
        <f t="shared" si="694"/>
        <v>0</v>
      </c>
      <c r="J466" s="176">
        <f>SUM(E466:I466)</f>
        <v>0</v>
      </c>
      <c r="M466" s="53"/>
      <c r="N466" s="57"/>
      <c r="O466" s="57"/>
      <c r="P466" s="57"/>
      <c r="Q466" s="57"/>
      <c r="R466" s="57"/>
      <c r="S466" s="57"/>
      <c r="T466" s="57"/>
      <c r="U466" s="762"/>
      <c r="V466" s="762"/>
      <c r="W466" s="762"/>
      <c r="X466" s="762"/>
      <c r="Y466" s="792"/>
      <c r="Z466" s="793" t="s">
        <v>66</v>
      </c>
      <c r="AA466" s="794"/>
      <c r="AB466" s="794"/>
      <c r="AC466" s="794"/>
      <c r="AD466" s="794"/>
      <c r="AE466" s="794"/>
      <c r="AF466" s="795"/>
      <c r="AH466" s="796" t="s">
        <v>134</v>
      </c>
      <c r="AI466" s="797"/>
      <c r="AJ466" s="797"/>
      <c r="AK466" s="797"/>
      <c r="AL466" s="797"/>
      <c r="AM466" s="797"/>
      <c r="AN466" s="797"/>
      <c r="AO466" s="798"/>
    </row>
    <row r="467" spans="1:41">
      <c r="A467" s="449"/>
      <c r="C467" s="60"/>
      <c r="D467" s="60" t="s">
        <v>306</v>
      </c>
      <c r="E467" s="387">
        <f ca="1">SUMIF($D$395:$D$463,"*Person Months",E395:E401)</f>
        <v>0</v>
      </c>
      <c r="F467" s="387">
        <f t="shared" ref="F467:I467" ca="1" si="695">SUMIF($D$395:$D$463,"*Person Months",F395:F401)</f>
        <v>0</v>
      </c>
      <c r="G467" s="387">
        <f t="shared" ca="1" si="695"/>
        <v>0</v>
      </c>
      <c r="H467" s="387">
        <f t="shared" ca="1" si="695"/>
        <v>0</v>
      </c>
      <c r="I467" s="387">
        <f t="shared" ca="1" si="695"/>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9"/>
      <c r="C468" s="60"/>
      <c r="D468" s="60" t="s">
        <v>308</v>
      </c>
      <c r="E468" s="58">
        <f ca="1">SUMIF($D$395:$D$463,"*# of Persons",E395:E402)</f>
        <v>0</v>
      </c>
      <c r="F468" s="58">
        <f t="shared" ref="F468:I468" ca="1" si="696">SUMIF($D$395:$D$463,"*# of Persons",F395:F402)</f>
        <v>0</v>
      </c>
      <c r="G468" s="58">
        <f t="shared" ca="1" si="696"/>
        <v>0</v>
      </c>
      <c r="H468" s="58">
        <f t="shared" ca="1" si="696"/>
        <v>0</v>
      </c>
      <c r="I468" s="58">
        <f t="shared" ca="1" si="696"/>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785" t="s">
        <v>426</v>
      </c>
      <c r="B469" s="785"/>
      <c r="C469" s="785"/>
      <c r="D469" s="785"/>
      <c r="E469" s="785"/>
      <c r="F469" s="785"/>
      <c r="G469" s="785"/>
      <c r="H469" s="785"/>
      <c r="I469" s="785"/>
      <c r="J469" s="785"/>
      <c r="M469" s="53" t="s">
        <v>120</v>
      </c>
      <c r="N469" s="57" t="s">
        <v>79</v>
      </c>
      <c r="O469" s="57" t="s">
        <v>109</v>
      </c>
      <c r="P469" s="57" t="s">
        <v>18</v>
      </c>
      <c r="Q469" s="57"/>
      <c r="R469" s="57" t="s">
        <v>176</v>
      </c>
      <c r="S469" s="57"/>
      <c r="T469" s="57"/>
      <c r="U469" s="762" t="s">
        <v>118</v>
      </c>
      <c r="V469" s="762"/>
      <c r="W469" s="762"/>
      <c r="X469" s="762"/>
      <c r="Y469" s="792"/>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5">
        <f>IF('Cumulative Budget Request '!L471='Split budget (A)'!$L$1,'Cumulative Budget Request '!A471,0)</f>
        <v>0</v>
      </c>
      <c r="B471" s="489" t="s">
        <v>417</v>
      </c>
      <c r="C471" s="489" t="s">
        <v>415</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(A)'!$L$1,'Cumulative Budget Request '!M471,0)</f>
        <v>0</v>
      </c>
      <c r="N471" s="214">
        <f>ROUND(M471/12,2)</f>
        <v>0</v>
      </c>
      <c r="O471" s="211">
        <f>IF('Cumulative Budget Request '!L471='Split budget (A)'!$L$1,'Cumulative Budget Request '!O471,0)</f>
        <v>1</v>
      </c>
      <c r="P471" s="212">
        <f>IF('Cumulative Budget Request '!L471='Split budget (A)'!$L$1,'Cumulative Budget Request '!P471,0)</f>
        <v>0</v>
      </c>
      <c r="Q471" s="61">
        <f>IF('Cumulative Budget Request '!L471='Split budget (A)'!$L$1,'Cumulative Budget Request '!Q471,0)</f>
        <v>12</v>
      </c>
      <c r="R471" s="211">
        <f>IF('Cumulative Budget Request '!L471='Split budget (A)'!$L$1,'Cumulative Budget Request '!R471,0)</f>
        <v>0</v>
      </c>
      <c r="S471" s="61"/>
      <c r="T471" s="59"/>
      <c r="U471" s="323">
        <f>IFERROR((E474+E475)/E473,0)</f>
        <v>0</v>
      </c>
      <c r="V471" s="323">
        <f t="shared" ref="V471:Y471" si="697">IFERROR((F474+F475)/F473,0)</f>
        <v>0</v>
      </c>
      <c r="W471" s="323">
        <f t="shared" si="697"/>
        <v>0</v>
      </c>
      <c r="X471" s="323">
        <f t="shared" si="697"/>
        <v>0</v>
      </c>
      <c r="Y471" s="323">
        <f t="shared" si="697"/>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9"/>
      <c r="B472" s="480">
        <f>IF('Cumulative Budget Request '!L472='Split budget (A)'!$L$1,'Cumulative Budget Request '!B472,0)</f>
        <v>0</v>
      </c>
      <c r="C472" s="490">
        <f>IF('Cumulative Budget Request '!L472='Split budget (A)'!$L$1,'Cumulative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(A)'!$L$1,'Cumulative Budget Request '!O472,0)</f>
        <v>1.03</v>
      </c>
      <c r="P472" s="212">
        <f>IF('Cumulative Budget Request '!L472='Split budget (A)'!$L$1,'Cumulative Budget Request '!P472,0)</f>
        <v>0</v>
      </c>
      <c r="Q472" s="61">
        <f>IF('Cumulative Budget Request '!L472='Split budget (A)'!$L$1,'Cumulative Budget Request '!Q472,0)</f>
        <v>12</v>
      </c>
      <c r="R472" s="211">
        <f>IF('Cumulative Budget Request '!L472='Split budget (A)'!$L$1,'Cumulative Budget Request '!R472,0)</f>
        <v>0</v>
      </c>
      <c r="S472" s="61"/>
      <c r="T472" s="59"/>
      <c r="U472" s="323"/>
      <c r="V472" s="323"/>
      <c r="W472" s="323"/>
      <c r="X472" s="323"/>
      <c r="Y472" s="323"/>
      <c r="Z472" s="141"/>
      <c r="AA472" s="109"/>
      <c r="AB472" s="109"/>
      <c r="AC472" s="109"/>
      <c r="AD472" s="109"/>
      <c r="AE472" s="109"/>
      <c r="AF472" s="144"/>
      <c r="AH472" s="799" t="s">
        <v>133</v>
      </c>
      <c r="AI472" s="748"/>
      <c r="AJ472" s="748"/>
      <c r="AK472" s="136">
        <v>1</v>
      </c>
      <c r="AL472" s="136">
        <v>1.05</v>
      </c>
      <c r="AM472" s="136">
        <v>1.05</v>
      </c>
      <c r="AN472" s="136">
        <v>1.05</v>
      </c>
      <c r="AO472" s="137">
        <v>1.05</v>
      </c>
    </row>
    <row r="473" spans="1:41">
      <c r="A473" s="449"/>
      <c r="B473" s="480">
        <f>IF('Cumulative Budget Request '!L473='Split budget (A)'!$L$1,'Cumulative Budget Request '!B473,0)</f>
        <v>0</v>
      </c>
      <c r="C473" s="490">
        <f>IF('Cumulative Budget Request '!L473='Split budget (A)'!$L$1,'Cumulative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(A)'!$L$1,'Cumulative Budget Request '!O473,0)</f>
        <v>1.03</v>
      </c>
      <c r="P473" s="212">
        <f>IF('Cumulative Budget Request '!L473='Split budget (A)'!$L$1,'Cumulative Budget Request '!P473,0)</f>
        <v>0</v>
      </c>
      <c r="Q473" s="61">
        <f>IF('Cumulative Budget Request '!L473='Split budget (A)'!$L$1,'Cumulative Budget Request '!Q473,0)</f>
        <v>12</v>
      </c>
      <c r="R473" s="211">
        <f>IF('Cumulative Budget Request '!L473='Split budget (A)'!$L$1,'Cumulative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9"/>
      <c r="B474" s="480">
        <f>IF('Cumulative Budget Request '!L474='Split budget (A)'!$L$1,'Cumulative Budget Request '!B474,0)</f>
        <v>0</v>
      </c>
      <c r="C474" s="490">
        <f>IF('Cumulative Budget Request '!L474='Split budget (A)'!$L$1,'Cumulative Budget Request '!C474,0)</f>
        <v>0</v>
      </c>
      <c r="D474" s="59" t="s">
        <v>30</v>
      </c>
      <c r="E474" s="52">
        <f>ROUND(E473*$Q$3,0)</f>
        <v>0</v>
      </c>
      <c r="F474" s="52">
        <f t="shared" ref="F474:I474" si="698">ROUND(F473*$Q$3,0)</f>
        <v>0</v>
      </c>
      <c r="G474" s="52">
        <f t="shared" si="698"/>
        <v>0</v>
      </c>
      <c r="H474" s="52">
        <f t="shared" si="698"/>
        <v>0</v>
      </c>
      <c r="I474" s="52">
        <f t="shared" si="698"/>
        <v>0</v>
      </c>
      <c r="J474" s="158">
        <f>SUM(E474:I474)</f>
        <v>0</v>
      </c>
      <c r="M474" s="215"/>
      <c r="N474" s="56"/>
      <c r="O474" s="211">
        <f>IF('Cumulative Budget Request '!L474='Split budget (A)'!$L$1,'Cumulative Budget Request '!O474,0)</f>
        <v>1.03</v>
      </c>
      <c r="P474" s="212">
        <f>IF('Cumulative Budget Request '!L474='Split budget (A)'!$L$1,'Cumulative Budget Request '!P474,0)</f>
        <v>0</v>
      </c>
      <c r="Q474" s="61">
        <f>IF('Cumulative Budget Request '!L474='Split budget (A)'!$L$1,'Cumulative Budget Request '!Q474,0)</f>
        <v>12</v>
      </c>
      <c r="R474" s="211">
        <f>IF('Cumulative Budget Request '!L474='Split budget (A)'!$L$1,'Cumulative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9"/>
      <c r="B475" s="480">
        <f>IF('Cumulative Budget Request '!L475='Split budget (A)'!$L$1,'Cumulative Budget Request '!B475,0)</f>
        <v>0</v>
      </c>
      <c r="C475" s="490">
        <f>IF('Cumulative Budget Request '!L475='Split budget (A)'!$L$1,'Cumulative Budget Request '!C475,0)</f>
        <v>0</v>
      </c>
      <c r="D475" s="59" t="s">
        <v>29</v>
      </c>
      <c r="E475" s="170">
        <f>ROUND(R$6*E471,0)</f>
        <v>0</v>
      </c>
      <c r="F475" s="170">
        <f t="shared" ref="F475:I475" si="699">ROUND(S$6*F471,0)</f>
        <v>0</v>
      </c>
      <c r="G475" s="170">
        <f t="shared" si="699"/>
        <v>0</v>
      </c>
      <c r="H475" s="170">
        <f t="shared" si="699"/>
        <v>0</v>
      </c>
      <c r="I475" s="170">
        <f t="shared" si="699"/>
        <v>0</v>
      </c>
      <c r="J475" s="167">
        <f>SUM(E475:I475)</f>
        <v>0</v>
      </c>
      <c r="M475" s="215"/>
      <c r="N475" s="56"/>
      <c r="O475" s="211">
        <f>IF('Cumulative Budget Request '!L475='Split budget (A)'!$L$1,'Cumulative Budget Request '!O475,0)</f>
        <v>1.03</v>
      </c>
      <c r="P475" s="212">
        <f>IF('Cumulative Budget Request '!L475='Split budget (A)'!$L$1,'Cumulative Budget Request '!P475,0)</f>
        <v>0</v>
      </c>
      <c r="Q475" s="61">
        <f>IF('Cumulative Budget Request '!L475='Split budget (A)'!$L$1,'Cumulative Budget Request '!Q475,0)</f>
        <v>12</v>
      </c>
      <c r="R475" s="211">
        <f>IF('Cumulative Budget Request '!L475='Split budget (A)'!$L$1,'Cumulative Budget Request '!R475,0)</f>
        <v>0</v>
      </c>
      <c r="S475" s="61"/>
      <c r="T475" s="59"/>
      <c r="U475" s="323"/>
      <c r="V475" s="323"/>
      <c r="W475" s="323"/>
      <c r="X475" s="323"/>
      <c r="Y475" s="323"/>
      <c r="Z475" s="55"/>
      <c r="AA475" s="109"/>
      <c r="AB475" s="109"/>
      <c r="AC475" s="109"/>
      <c r="AD475" s="109"/>
      <c r="AE475" s="109"/>
      <c r="AF475" s="144"/>
      <c r="AH475" s="92"/>
      <c r="AO475" s="96"/>
    </row>
    <row r="476" spans="1:41" ht="13.8" thickBot="1">
      <c r="A476" s="449"/>
      <c r="B476" s="480">
        <f>IF('Cumulative Budget Request '!L476='Split budget (A)'!$L$1,'Cumulative Budget Request '!B476,0)</f>
        <v>0</v>
      </c>
      <c r="C476" s="490">
        <f>IF('Cumulative Budget Request '!L476='Split budget (A)'!$L$1,'Cumulative Budget Request '!C476,0)</f>
        <v>0</v>
      </c>
      <c r="D476" s="62" t="s">
        <v>178</v>
      </c>
      <c r="E476" s="171">
        <f>SUM(E474:E475)</f>
        <v>0</v>
      </c>
      <c r="F476" s="171">
        <f t="shared" ref="F476:I476" si="700">SUM(F474:F475)</f>
        <v>0</v>
      </c>
      <c r="G476" s="171">
        <f t="shared" si="700"/>
        <v>0</v>
      </c>
      <c r="H476" s="171">
        <f t="shared" si="700"/>
        <v>0</v>
      </c>
      <c r="I476" s="171">
        <f t="shared" si="700"/>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idden="1">
      <c r="A477" s="449"/>
      <c r="B477" s="491"/>
      <c r="C477" s="482"/>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idden="1">
      <c r="A478" s="485">
        <f>IF('Cumulative Budget Request '!L478='Split budget (A)'!$L$1,'Cumulative Budget Request '!A478,0)</f>
        <v>0</v>
      </c>
      <c r="B478" s="489" t="s">
        <v>417</v>
      </c>
      <c r="C478" s="489" t="s">
        <v>415</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(A)'!$L$1,'Cumulative Budget Request '!M478,0)</f>
        <v>0</v>
      </c>
      <c r="N478" s="214">
        <f>ROUND(M478/12,2)</f>
        <v>0</v>
      </c>
      <c r="O478" s="211">
        <f>IF('Cumulative Budget Request '!L478='Split budget (A)'!$L$1,'Cumulative Budget Request '!O478,0)</f>
        <v>1</v>
      </c>
      <c r="P478" s="212">
        <f>IF('Cumulative Budget Request '!L478='Split budget (A)'!$L$1,'Cumulative Budget Request '!P478,0)</f>
        <v>0</v>
      </c>
      <c r="Q478" s="61">
        <f>IF('Cumulative Budget Request '!L478='Split budget (A)'!$L$1,'Cumulative Budget Request '!Q478,0)</f>
        <v>12</v>
      </c>
      <c r="R478" s="211">
        <f>IF('Cumulative Budget Request '!L478='Split budget (A)'!$L$1,'Cumulative Budget Request '!R478,0)</f>
        <v>0</v>
      </c>
      <c r="S478" s="61"/>
      <c r="T478" s="59"/>
      <c r="U478" s="323">
        <f>IFERROR((E481+E482)/E480,0)</f>
        <v>0</v>
      </c>
      <c r="V478" s="323">
        <f t="shared" ref="V478:Y478" si="701">IFERROR((F481+F482)/F480,0)</f>
        <v>0</v>
      </c>
      <c r="W478" s="323">
        <f t="shared" si="701"/>
        <v>0</v>
      </c>
      <c r="X478" s="323">
        <f t="shared" si="701"/>
        <v>0</v>
      </c>
      <c r="Y478" s="323">
        <f t="shared" si="701"/>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702">AJ478*AK$472</f>
        <v>#REF!</v>
      </c>
      <c r="AL478" s="99" t="e">
        <f t="shared" si="702"/>
        <v>#REF!</v>
      </c>
      <c r="AM478" s="99" t="e">
        <f t="shared" si="702"/>
        <v>#REF!</v>
      </c>
      <c r="AN478" s="100" t="e">
        <f t="shared" si="702"/>
        <v>#REF!</v>
      </c>
      <c r="AO478" s="101" t="e">
        <f t="shared" si="702"/>
        <v>#REF!</v>
      </c>
    </row>
    <row r="479" spans="1:41" hidden="1">
      <c r="A479" s="486"/>
      <c r="B479" s="480">
        <f>IF('Cumulative Budget Request '!L479='Split budget (A)'!$L$1,'Cumulative Budget Request '!B478,0)</f>
        <v>0</v>
      </c>
      <c r="C479" s="490">
        <f>IF('Cumulative Budget Request '!L479='Split budget (A)'!$L$1,'Cumulative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(A)'!$L$1,'Cumulative Budget Request '!O479,0)</f>
        <v>1.03</v>
      </c>
      <c r="P479" s="212">
        <f>IF('Cumulative Budget Request '!L479='Split budget (A)'!$L$1,'Cumulative Budget Request '!P479,0)</f>
        <v>0</v>
      </c>
      <c r="Q479" s="61">
        <f>IF('Cumulative Budget Request '!L479='Split budget (A)'!$L$1,'Cumulative Budget Request '!Q479,0)</f>
        <v>12</v>
      </c>
      <c r="R479" s="211">
        <f>IF('Cumulative Budget Request '!L479='Split budget (A)'!$L$1,'Cumulative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703">AI479/6</f>
        <v>#REF!</v>
      </c>
      <c r="AK479" s="99" t="e">
        <f t="shared" si="702"/>
        <v>#REF!</v>
      </c>
      <c r="AL479" s="99" t="e">
        <f t="shared" si="702"/>
        <v>#REF!</v>
      </c>
      <c r="AM479" s="99" t="e">
        <f t="shared" si="702"/>
        <v>#REF!</v>
      </c>
      <c r="AN479" s="100" t="e">
        <f t="shared" si="702"/>
        <v>#REF!</v>
      </c>
      <c r="AO479" s="101" t="e">
        <f t="shared" si="702"/>
        <v>#REF!</v>
      </c>
    </row>
    <row r="480" spans="1:41" hidden="1">
      <c r="A480" s="449"/>
      <c r="B480" s="480">
        <f>IF('Cumulative Budget Request '!L480='Split budget (A)'!$L$1,'Cumulative Budget Request '!B479,0)</f>
        <v>0</v>
      </c>
      <c r="C480" s="490">
        <f>IF('Cumulative Budget Request '!L480='Split budget (A)'!$L$1,'Cumulative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(A)'!$L$1,'Cumulative Budget Request '!O480,0)</f>
        <v>1.03</v>
      </c>
      <c r="P480" s="212">
        <f>IF('Cumulative Budget Request '!L480='Split budget (A)'!$L$1,'Cumulative Budget Request '!P480,0)</f>
        <v>0</v>
      </c>
      <c r="Q480" s="61">
        <f>IF('Cumulative Budget Request '!L480='Split budget (A)'!$L$1,'Cumulative Budget Request '!Q480,0)</f>
        <v>12</v>
      </c>
      <c r="R480" s="211">
        <f>IF('Cumulative Budget Request '!L480='Split budget (A)'!$L$1,'Cumulative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703"/>
        <v>#REF!</v>
      </c>
      <c r="AK480" s="99" t="e">
        <f t="shared" si="702"/>
        <v>#REF!</v>
      </c>
      <c r="AL480" s="99" t="e">
        <f t="shared" si="702"/>
        <v>#REF!</v>
      </c>
      <c r="AM480" s="99" t="e">
        <f t="shared" si="702"/>
        <v>#REF!</v>
      </c>
      <c r="AN480" s="100" t="e">
        <f t="shared" si="702"/>
        <v>#REF!</v>
      </c>
      <c r="AO480" s="101" t="e">
        <f t="shared" si="702"/>
        <v>#REF!</v>
      </c>
    </row>
    <row r="481" spans="1:41" hidden="1">
      <c r="A481" s="449"/>
      <c r="B481" s="480">
        <f>IF('Cumulative Budget Request '!L481='Split budget (A)'!$L$1,'Cumulative Budget Request '!B480,0)</f>
        <v>0</v>
      </c>
      <c r="C481" s="490">
        <f>IF('Cumulative Budget Request '!L481='Split budget (A)'!$L$1,'Cumulative Budget Request '!C480,0)</f>
        <v>0</v>
      </c>
      <c r="D481" s="59" t="s">
        <v>30</v>
      </c>
      <c r="E481" s="52">
        <f>ROUND(E480*$Q$3,0)</f>
        <v>0</v>
      </c>
      <c r="F481" s="52">
        <f t="shared" ref="F481" si="704">ROUND(F480*$Q$3,0)</f>
        <v>0</v>
      </c>
      <c r="G481" s="52">
        <f t="shared" ref="G481" si="705">ROUND(G480*$Q$3,0)</f>
        <v>0</v>
      </c>
      <c r="H481" s="52">
        <f t="shared" ref="H481" si="706">ROUND(H480*$Q$3,0)</f>
        <v>0</v>
      </c>
      <c r="I481" s="52">
        <f t="shared" ref="I481" si="707">ROUND(I480*$Q$3,0)</f>
        <v>0</v>
      </c>
      <c r="J481" s="158">
        <f>SUM(E481:I481)</f>
        <v>0</v>
      </c>
      <c r="M481" s="215"/>
      <c r="N481" s="56"/>
      <c r="O481" s="211">
        <f>IF('Cumulative Budget Request '!L481='Split budget (A)'!$L$1,'Cumulative Budget Request '!O481,0)</f>
        <v>1.03</v>
      </c>
      <c r="P481" s="212">
        <f>IF('Cumulative Budget Request '!L481='Split budget (A)'!$L$1,'Cumulative Budget Request '!P481,0)</f>
        <v>0</v>
      </c>
      <c r="Q481" s="61">
        <f>IF('Cumulative Budget Request '!L481='Split budget (A)'!$L$1,'Cumulative Budget Request '!Q481,0)</f>
        <v>12</v>
      </c>
      <c r="R481" s="211">
        <f>IF('Cumulative Budget Request '!L481='Split budget (A)'!$L$1,'Cumulative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703"/>
        <v>#REF!</v>
      </c>
      <c r="AK481" s="99" t="e">
        <f t="shared" si="702"/>
        <v>#REF!</v>
      </c>
      <c r="AL481" s="99" t="e">
        <f t="shared" si="702"/>
        <v>#REF!</v>
      </c>
      <c r="AM481" s="99" t="e">
        <f t="shared" si="702"/>
        <v>#REF!</v>
      </c>
      <c r="AN481" s="100" t="e">
        <f t="shared" si="702"/>
        <v>#REF!</v>
      </c>
      <c r="AO481" s="101" t="e">
        <f t="shared" si="702"/>
        <v>#REF!</v>
      </c>
    </row>
    <row r="482" spans="1:41" ht="15" hidden="1">
      <c r="A482" s="449"/>
      <c r="B482" s="480">
        <f>IF('Cumulative Budget Request '!L482='Split budget (A)'!$L$1,'Cumulative Budget Request '!B481,0)</f>
        <v>0</v>
      </c>
      <c r="C482" s="490">
        <f>IF('Cumulative Budget Request '!L482='Split budget (A)'!$L$1,'Cumulative Budget Request '!C481,0)</f>
        <v>0</v>
      </c>
      <c r="D482" s="59" t="s">
        <v>29</v>
      </c>
      <c r="E482" s="170">
        <f>ROUND(R$6*E478,0)</f>
        <v>0</v>
      </c>
      <c r="F482" s="170">
        <f t="shared" ref="F482" si="708">ROUND(S$6*F478,0)</f>
        <v>0</v>
      </c>
      <c r="G482" s="170">
        <f t="shared" ref="G482" si="709">ROUND(T$6*G478,0)</f>
        <v>0</v>
      </c>
      <c r="H482" s="170">
        <f t="shared" ref="H482" si="710">ROUND(U$6*H478,0)</f>
        <v>0</v>
      </c>
      <c r="I482" s="170">
        <f t="shared" ref="I482" si="711">ROUND(V$6*I478,0)</f>
        <v>0</v>
      </c>
      <c r="J482" s="167">
        <f>SUM(E482:I482)</f>
        <v>0</v>
      </c>
      <c r="M482" s="215"/>
      <c r="N482" s="56"/>
      <c r="O482" s="211">
        <f>IF('Cumulative Budget Request '!L482='Split budget (A)'!$L$1,'Cumulative Budget Request '!O482,0)</f>
        <v>1.03</v>
      </c>
      <c r="P482" s="212">
        <f>IF('Cumulative Budget Request '!L482='Split budget (A)'!$L$1,'Cumulative Budget Request '!P482,0)</f>
        <v>0</v>
      </c>
      <c r="Q482" s="61">
        <f>IF('Cumulative Budget Request '!L482='Split budget (A)'!$L$1,'Cumulative Budget Request '!Q482,0)</f>
        <v>12</v>
      </c>
      <c r="R482" s="211">
        <f>IF('Cumulative Budget Request '!L482='Split budget (A)'!$L$1,'Cumulative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703"/>
        <v>#REF!</v>
      </c>
      <c r="AK482" s="99" t="e">
        <f t="shared" si="702"/>
        <v>#REF!</v>
      </c>
      <c r="AL482" s="99" t="e">
        <f t="shared" si="702"/>
        <v>#REF!</v>
      </c>
      <c r="AM482" s="99" t="e">
        <f t="shared" si="702"/>
        <v>#REF!</v>
      </c>
      <c r="AN482" s="100" t="e">
        <f t="shared" si="702"/>
        <v>#REF!</v>
      </c>
      <c r="AO482" s="101" t="e">
        <f t="shared" si="702"/>
        <v>#REF!</v>
      </c>
    </row>
    <row r="483" spans="1:41" hidden="1">
      <c r="A483" s="449"/>
      <c r="B483" s="480">
        <f>IF('Cumulative Budget Request '!L483='Split budget (A)'!$L$1,'Cumulative Budget Request '!B482,0)</f>
        <v>0</v>
      </c>
      <c r="C483" s="490">
        <f>IF('Cumulative Budget Request '!L483='Split budget (A)'!$L$1,'Cumulative Budget Request '!C482,0)</f>
        <v>0</v>
      </c>
      <c r="D483" s="62" t="s">
        <v>178</v>
      </c>
      <c r="E483" s="171">
        <f>SUM(E481:E482)</f>
        <v>0</v>
      </c>
      <c r="F483" s="171">
        <f t="shared" ref="F483:I483" si="712">SUM(F481:F482)</f>
        <v>0</v>
      </c>
      <c r="G483" s="171">
        <f t="shared" si="712"/>
        <v>0</v>
      </c>
      <c r="H483" s="171">
        <f t="shared" si="712"/>
        <v>0</v>
      </c>
      <c r="I483" s="171">
        <f t="shared" si="712"/>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703"/>
        <v>#REF!</v>
      </c>
      <c r="AK483" s="99" t="e">
        <f t="shared" si="702"/>
        <v>#REF!</v>
      </c>
      <c r="AL483" s="99" t="e">
        <f t="shared" si="702"/>
        <v>#REF!</v>
      </c>
      <c r="AM483" s="99" t="e">
        <f t="shared" si="702"/>
        <v>#REF!</v>
      </c>
      <c r="AN483" s="100" t="e">
        <f t="shared" si="702"/>
        <v>#REF!</v>
      </c>
      <c r="AO483" s="101" t="e">
        <f t="shared" si="702"/>
        <v>#REF!</v>
      </c>
    </row>
    <row r="484" spans="1:41" hidden="1">
      <c r="A484" s="449"/>
      <c r="B484" s="491"/>
      <c r="C484" s="482"/>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703"/>
        <v>#REF!</v>
      </c>
      <c r="AK484" s="99" t="e">
        <f t="shared" si="702"/>
        <v>#REF!</v>
      </c>
      <c r="AL484" s="99" t="e">
        <f t="shared" si="702"/>
        <v>#REF!</v>
      </c>
      <c r="AM484" s="99" t="e">
        <f t="shared" si="702"/>
        <v>#REF!</v>
      </c>
      <c r="AN484" s="100" t="e">
        <f t="shared" si="702"/>
        <v>#REF!</v>
      </c>
      <c r="AO484" s="101" t="e">
        <f t="shared" si="702"/>
        <v>#REF!</v>
      </c>
    </row>
    <row r="485" spans="1:41" hidden="1">
      <c r="A485" s="485">
        <f>IF('Cumulative Budget Request '!L485='Split budget (A)'!$L$1,'Cumulative Budget Request '!A485,0)</f>
        <v>0</v>
      </c>
      <c r="B485" s="489" t="s">
        <v>417</v>
      </c>
      <c r="C485" s="489" t="s">
        <v>415</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(A)'!$L$1,'Cumulative Budget Request '!M485,0)</f>
        <v>0</v>
      </c>
      <c r="N485" s="214">
        <f>ROUND(M485/12,2)</f>
        <v>0</v>
      </c>
      <c r="O485" s="211">
        <f>IF('Cumulative Budget Request '!L485='Split budget (A)'!$L$1,'Cumulative Budget Request '!O485,0)</f>
        <v>1</v>
      </c>
      <c r="P485" s="212">
        <f>IF('Cumulative Budget Request '!L485='Split budget (A)'!$L$1,'Cumulative Budget Request '!P485,0)</f>
        <v>0</v>
      </c>
      <c r="Q485" s="61">
        <f>IF('Cumulative Budget Request '!L485='Split budget (A)'!$L$1,'Cumulative Budget Request '!Q485,0)</f>
        <v>12</v>
      </c>
      <c r="R485" s="211">
        <f>IF('Cumulative Budget Request '!L485='Split budget (A)'!$L$1,'Cumulative Budget Request '!R485,0)</f>
        <v>0</v>
      </c>
      <c r="S485" s="61"/>
      <c r="T485" s="59"/>
      <c r="U485" s="323">
        <f>IFERROR((E488+E489)/E487,0)</f>
        <v>0</v>
      </c>
      <c r="V485" s="323">
        <f t="shared" ref="V485:Y485" si="713">IFERROR((F488+F489)/F487,0)</f>
        <v>0</v>
      </c>
      <c r="W485" s="323">
        <f t="shared" si="713"/>
        <v>0</v>
      </c>
      <c r="X485" s="323">
        <f t="shared" si="713"/>
        <v>0</v>
      </c>
      <c r="Y485" s="323">
        <f t="shared" si="713"/>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703"/>
        <v>#REF!</v>
      </c>
      <c r="AK485" s="99" t="e">
        <f t="shared" si="702"/>
        <v>#REF!</v>
      </c>
      <c r="AL485" s="99" t="e">
        <f t="shared" si="702"/>
        <v>#REF!</v>
      </c>
      <c r="AM485" s="99" t="e">
        <f t="shared" si="702"/>
        <v>#REF!</v>
      </c>
      <c r="AN485" s="100" t="e">
        <f t="shared" si="702"/>
        <v>#REF!</v>
      </c>
      <c r="AO485" s="101" t="e">
        <f t="shared" si="702"/>
        <v>#REF!</v>
      </c>
    </row>
    <row r="486" spans="1:41" hidden="1">
      <c r="A486" s="486"/>
      <c r="B486" s="480">
        <f>IF('Cumulative Budget Request '!L486='Split budget (A)'!$L$1,'Cumulative Budget Request '!B485,0)</f>
        <v>0</v>
      </c>
      <c r="C486" s="490">
        <f>IF('Cumulative Budget Request '!L486='Split budget (A)'!$L$1,'Cumulative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(A)'!$L$1,'Cumulative Budget Request '!O486,0)</f>
        <v>1.03</v>
      </c>
      <c r="P486" s="212">
        <f>IF('Cumulative Budget Request '!L486='Split budget (A)'!$L$1,'Cumulative Budget Request '!P486,0)</f>
        <v>0</v>
      </c>
      <c r="Q486" s="61">
        <f>IF('Cumulative Budget Request '!L486='Split budget (A)'!$L$1,'Cumulative Budget Request '!Q486,0)</f>
        <v>12</v>
      </c>
      <c r="R486" s="211">
        <f>IF('Cumulative Budget Request '!L486='Split budget (A)'!$L$1,'Cumulative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703"/>
        <v>#REF!</v>
      </c>
      <c r="AK486" s="99" t="e">
        <f t="shared" si="702"/>
        <v>#REF!</v>
      </c>
      <c r="AL486" s="99" t="e">
        <f t="shared" si="702"/>
        <v>#REF!</v>
      </c>
      <c r="AM486" s="99" t="e">
        <f t="shared" si="702"/>
        <v>#REF!</v>
      </c>
      <c r="AN486" s="100" t="e">
        <f t="shared" si="702"/>
        <v>#REF!</v>
      </c>
      <c r="AO486" s="101" t="e">
        <f t="shared" si="702"/>
        <v>#REF!</v>
      </c>
    </row>
    <row r="487" spans="1:41" hidden="1">
      <c r="A487" s="449"/>
      <c r="B487" s="480">
        <f>IF('Cumulative Budget Request '!L487='Split budget (A)'!$L$1,'Cumulative Budget Request '!B486,0)</f>
        <v>0</v>
      </c>
      <c r="C487" s="490">
        <f>IF('Cumulative Budget Request '!L487='Split budget (A)'!$L$1,'Cumulative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(A)'!$L$1,'Cumulative Budget Request '!O487,0)</f>
        <v>1.03</v>
      </c>
      <c r="P487" s="212">
        <f>IF('Cumulative Budget Request '!L487='Split budget (A)'!$L$1,'Cumulative Budget Request '!P487,0)</f>
        <v>0</v>
      </c>
      <c r="Q487" s="61">
        <f>IF('Cumulative Budget Request '!L487='Split budget (A)'!$L$1,'Cumulative Budget Request '!Q487,0)</f>
        <v>12</v>
      </c>
      <c r="R487" s="211">
        <f>IF('Cumulative Budget Request '!L487='Split budget (A)'!$L$1,'Cumulative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703"/>
        <v>#REF!</v>
      </c>
      <c r="AK487" s="99" t="e">
        <f t="shared" si="702"/>
        <v>#REF!</v>
      </c>
      <c r="AL487" s="99" t="e">
        <f t="shared" si="702"/>
        <v>#REF!</v>
      </c>
      <c r="AM487" s="99" t="e">
        <f t="shared" si="702"/>
        <v>#REF!</v>
      </c>
      <c r="AN487" s="100" t="e">
        <f t="shared" si="702"/>
        <v>#REF!</v>
      </c>
      <c r="AO487" s="101" t="e">
        <f t="shared" si="702"/>
        <v>#REF!</v>
      </c>
    </row>
    <row r="488" spans="1:41" hidden="1">
      <c r="A488" s="449"/>
      <c r="B488" s="480">
        <f>IF('Cumulative Budget Request '!L488='Split budget (A)'!$L$1,'Cumulative Budget Request '!B487,0)</f>
        <v>0</v>
      </c>
      <c r="C488" s="490">
        <f>IF('Cumulative Budget Request '!L488='Split budget (A)'!$L$1,'Cumulative Budget Request '!C487,0)</f>
        <v>0</v>
      </c>
      <c r="D488" s="59" t="s">
        <v>30</v>
      </c>
      <c r="E488" s="52">
        <f>ROUND(E487*$Q$3,0)</f>
        <v>0</v>
      </c>
      <c r="F488" s="52">
        <f t="shared" ref="F488" si="714">ROUND(F487*$Q$3,0)</f>
        <v>0</v>
      </c>
      <c r="G488" s="52">
        <f t="shared" ref="G488" si="715">ROUND(G487*$Q$3,0)</f>
        <v>0</v>
      </c>
      <c r="H488" s="52">
        <f t="shared" ref="H488" si="716">ROUND(H487*$Q$3,0)</f>
        <v>0</v>
      </c>
      <c r="I488" s="52">
        <f t="shared" ref="I488" si="717">ROUND(I487*$Q$3,0)</f>
        <v>0</v>
      </c>
      <c r="J488" s="158">
        <f>SUM(E488:I488)</f>
        <v>0</v>
      </c>
      <c r="M488" s="215"/>
      <c r="N488" s="56"/>
      <c r="O488" s="211">
        <f>IF('Cumulative Budget Request '!L488='Split budget (A)'!$L$1,'Cumulative Budget Request '!O488,0)</f>
        <v>1.03</v>
      </c>
      <c r="P488" s="212">
        <f>IF('Cumulative Budget Request '!L488='Split budget (A)'!$L$1,'Cumulative Budget Request '!P488,0)</f>
        <v>0</v>
      </c>
      <c r="Q488" s="61">
        <f>IF('Cumulative Budget Request '!L488='Split budget (A)'!$L$1,'Cumulative Budget Request '!Q488,0)</f>
        <v>12</v>
      </c>
      <c r="R488" s="211">
        <f>IF('Cumulative Budget Request '!L488='Split budget (A)'!$L$1,'Cumulative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703"/>
        <v>#REF!</v>
      </c>
      <c r="AK488" s="99" t="e">
        <f t="shared" si="702"/>
        <v>#REF!</v>
      </c>
      <c r="AL488" s="99" t="e">
        <f t="shared" si="702"/>
        <v>#REF!</v>
      </c>
      <c r="AM488" s="99" t="e">
        <f t="shared" si="702"/>
        <v>#REF!</v>
      </c>
      <c r="AN488" s="100" t="e">
        <f t="shared" si="702"/>
        <v>#REF!</v>
      </c>
      <c r="AO488" s="101" t="e">
        <f t="shared" si="702"/>
        <v>#REF!</v>
      </c>
    </row>
    <row r="489" spans="1:41" ht="15" hidden="1">
      <c r="A489" s="449"/>
      <c r="B489" s="480">
        <f>IF('Cumulative Budget Request '!L489='Split budget (A)'!$L$1,'Cumulative Budget Request '!B488,0)</f>
        <v>0</v>
      </c>
      <c r="C489" s="490">
        <f>IF('Cumulative Budget Request '!L489='Split budget (A)'!$L$1,'Cumulative Budget Request '!C488,0)</f>
        <v>0</v>
      </c>
      <c r="D489" s="59" t="s">
        <v>29</v>
      </c>
      <c r="E489" s="170">
        <f>ROUND(R$6*E485,0)</f>
        <v>0</v>
      </c>
      <c r="F489" s="170">
        <f t="shared" ref="F489" si="718">ROUND(S$6*F485,0)</f>
        <v>0</v>
      </c>
      <c r="G489" s="170">
        <f t="shared" ref="G489" si="719">ROUND(T$6*G485,0)</f>
        <v>0</v>
      </c>
      <c r="H489" s="170">
        <f t="shared" ref="H489" si="720">ROUND(U$6*H485,0)</f>
        <v>0</v>
      </c>
      <c r="I489" s="170">
        <f t="shared" ref="I489" si="721">ROUND(V$6*I485,0)</f>
        <v>0</v>
      </c>
      <c r="J489" s="167">
        <f>SUM(E489:I489)</f>
        <v>0</v>
      </c>
      <c r="M489" s="215"/>
      <c r="N489" s="56"/>
      <c r="O489" s="211">
        <f>IF('Cumulative Budget Request '!L489='Split budget (A)'!$L$1,'Cumulative Budget Request '!O489,0)</f>
        <v>1.03</v>
      </c>
      <c r="P489" s="212">
        <f>IF('Cumulative Budget Request '!L489='Split budget (A)'!$L$1,'Cumulative Budget Request '!P489,0)</f>
        <v>0</v>
      </c>
      <c r="Q489" s="61">
        <f>IF('Cumulative Budget Request '!L489='Split budget (A)'!$L$1,'Cumulative Budget Request '!Q489,0)</f>
        <v>12</v>
      </c>
      <c r="R489" s="211">
        <f>IF('Cumulative Budget Request '!L489='Split budget (A)'!$L$1,'Cumulative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703"/>
        <v>#REF!</v>
      </c>
      <c r="AK489" s="99" t="e">
        <f t="shared" si="702"/>
        <v>#REF!</v>
      </c>
      <c r="AL489" s="99" t="e">
        <f t="shared" si="702"/>
        <v>#REF!</v>
      </c>
      <c r="AM489" s="99" t="e">
        <f t="shared" si="702"/>
        <v>#REF!</v>
      </c>
      <c r="AN489" s="100" t="e">
        <f t="shared" si="702"/>
        <v>#REF!</v>
      </c>
      <c r="AO489" s="101" t="e">
        <f t="shared" si="702"/>
        <v>#REF!</v>
      </c>
    </row>
    <row r="490" spans="1:41" hidden="1">
      <c r="A490" s="449"/>
      <c r="B490" s="480">
        <f>IF('Cumulative Budget Request '!L490='Split budget (A)'!$L$1,'Cumulative Budget Request '!B489,0)</f>
        <v>0</v>
      </c>
      <c r="C490" s="490">
        <f>IF('Cumulative Budget Request '!L490='Split budget (A)'!$L$1,'Cumulative Budget Request '!C489,0)</f>
        <v>0</v>
      </c>
      <c r="D490" s="62" t="s">
        <v>178</v>
      </c>
      <c r="E490" s="171">
        <f>SUM(E488:E489)</f>
        <v>0</v>
      </c>
      <c r="F490" s="171">
        <f t="shared" ref="F490:I490" si="722">SUM(F488:F489)</f>
        <v>0</v>
      </c>
      <c r="G490" s="171">
        <f t="shared" si="722"/>
        <v>0</v>
      </c>
      <c r="H490" s="171">
        <f t="shared" si="722"/>
        <v>0</v>
      </c>
      <c r="I490" s="171">
        <f t="shared" si="72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703"/>
        <v>#REF!</v>
      </c>
      <c r="AK490" s="99" t="e">
        <f t="shared" si="702"/>
        <v>#REF!</v>
      </c>
      <c r="AL490" s="99" t="e">
        <f t="shared" si="702"/>
        <v>#REF!</v>
      </c>
      <c r="AM490" s="99" t="e">
        <f t="shared" si="702"/>
        <v>#REF!</v>
      </c>
      <c r="AN490" s="100" t="e">
        <f t="shared" si="702"/>
        <v>#REF!</v>
      </c>
      <c r="AO490" s="101" t="e">
        <f t="shared" si="702"/>
        <v>#REF!</v>
      </c>
    </row>
    <row r="491" spans="1:41" hidden="1">
      <c r="A491" s="449"/>
      <c r="B491" s="491"/>
      <c r="C491" s="482"/>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703"/>
        <v>#REF!</v>
      </c>
      <c r="AK491" s="99" t="e">
        <f t="shared" si="702"/>
        <v>#REF!</v>
      </c>
      <c r="AL491" s="99" t="e">
        <f t="shared" si="702"/>
        <v>#REF!</v>
      </c>
      <c r="AM491" s="99" t="e">
        <f t="shared" si="702"/>
        <v>#REF!</v>
      </c>
      <c r="AN491" s="100" t="e">
        <f t="shared" si="702"/>
        <v>#REF!</v>
      </c>
      <c r="AO491" s="101" t="e">
        <f t="shared" si="702"/>
        <v>#REF!</v>
      </c>
    </row>
    <row r="492" spans="1:41" hidden="1">
      <c r="A492" s="485">
        <f>IF('Cumulative Budget Request '!L492='Split budget (A)'!$L$1,'Cumulative Budget Request '!A492,0)</f>
        <v>0</v>
      </c>
      <c r="B492" s="489" t="s">
        <v>417</v>
      </c>
      <c r="C492" s="489" t="s">
        <v>415</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(A)'!$L$1,'Cumulative Budget Request '!M492,0)</f>
        <v>0</v>
      </c>
      <c r="N492" s="214">
        <f>ROUND(M492/12,2)</f>
        <v>0</v>
      </c>
      <c r="O492" s="211">
        <f>IF('Cumulative Budget Request '!L492='Split budget (A)'!$L$1,'Cumulative Budget Request '!O492,0)</f>
        <v>1</v>
      </c>
      <c r="P492" s="212">
        <f>IF('Cumulative Budget Request '!L492='Split budget (A)'!$L$1,'Cumulative Budget Request '!P492,0)</f>
        <v>0</v>
      </c>
      <c r="Q492" s="61">
        <f>IF('Cumulative Budget Request '!L492='Split budget (A)'!$L$1,'Cumulative Budget Request '!Q492,0)</f>
        <v>12</v>
      </c>
      <c r="R492" s="211">
        <f>IF('Cumulative Budget Request '!L492='Split budget (A)'!$L$1,'Cumulative Budget Request '!R492,0)</f>
        <v>0</v>
      </c>
      <c r="S492" s="61"/>
      <c r="T492" s="59"/>
      <c r="U492" s="323">
        <f>IFERROR((E495+E496)/E494,0)</f>
        <v>0</v>
      </c>
      <c r="V492" s="323">
        <f t="shared" ref="V492:Y492" si="723">IFERROR((F495+F496)/F494,0)</f>
        <v>0</v>
      </c>
      <c r="W492" s="323">
        <f t="shared" si="723"/>
        <v>0</v>
      </c>
      <c r="X492" s="323">
        <f t="shared" si="723"/>
        <v>0</v>
      </c>
      <c r="Y492" s="323">
        <f t="shared" si="72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703"/>
        <v>#REF!</v>
      </c>
      <c r="AK492" s="99" t="e">
        <f t="shared" si="702"/>
        <v>#REF!</v>
      </c>
      <c r="AL492" s="99" t="e">
        <f t="shared" si="702"/>
        <v>#REF!</v>
      </c>
      <c r="AM492" s="99" t="e">
        <f t="shared" si="702"/>
        <v>#REF!</v>
      </c>
      <c r="AN492" s="100" t="e">
        <f t="shared" si="702"/>
        <v>#REF!</v>
      </c>
      <c r="AO492" s="101" t="e">
        <f t="shared" si="702"/>
        <v>#REF!</v>
      </c>
    </row>
    <row r="493" spans="1:41" hidden="1">
      <c r="A493" s="486"/>
      <c r="B493" s="480">
        <f>IF('Cumulative Budget Request '!L493='Split budget (A)'!$L$1,'Cumulative Budget Request '!B492,0)</f>
        <v>0</v>
      </c>
      <c r="C493" s="490">
        <f>IF('Cumulative Budget Request '!L493='Split budget (A)'!$L$1,'Cumulative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(A)'!$L$1,'Cumulative Budget Request '!O493,0)</f>
        <v>1.03</v>
      </c>
      <c r="P493" s="212">
        <f>IF('Cumulative Budget Request '!L493='Split budget (A)'!$L$1,'Cumulative Budget Request '!P493,0)</f>
        <v>0</v>
      </c>
      <c r="Q493" s="61">
        <f>IF('Cumulative Budget Request '!L493='Split budget (A)'!$L$1,'Cumulative Budget Request '!Q493,0)</f>
        <v>12</v>
      </c>
      <c r="R493" s="211">
        <f>IF('Cumulative Budget Request '!L493='Split budget (A)'!$L$1,'Cumulative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703"/>
        <v>#REF!</v>
      </c>
      <c r="AK493" s="99" t="e">
        <f t="shared" si="702"/>
        <v>#REF!</v>
      </c>
      <c r="AL493" s="99" t="e">
        <f t="shared" si="702"/>
        <v>#REF!</v>
      </c>
      <c r="AM493" s="99" t="e">
        <f t="shared" si="702"/>
        <v>#REF!</v>
      </c>
      <c r="AN493" s="100" t="e">
        <f t="shared" si="702"/>
        <v>#REF!</v>
      </c>
      <c r="AO493" s="101" t="e">
        <f t="shared" si="702"/>
        <v>#REF!</v>
      </c>
    </row>
    <row r="494" spans="1:41" hidden="1">
      <c r="A494" s="449"/>
      <c r="B494" s="480">
        <f>IF('Cumulative Budget Request '!L494='Split budget (A)'!$L$1,'Cumulative Budget Request '!B493,0)</f>
        <v>0</v>
      </c>
      <c r="C494" s="490">
        <f>IF('Cumulative Budget Request '!L494='Split budget (A)'!$L$1,'Cumulative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(A)'!$L$1,'Cumulative Budget Request '!O494,0)</f>
        <v>1.03</v>
      </c>
      <c r="P494" s="212">
        <f>IF('Cumulative Budget Request '!L494='Split budget (A)'!$L$1,'Cumulative Budget Request '!P494,0)</f>
        <v>0</v>
      </c>
      <c r="Q494" s="61">
        <f>IF('Cumulative Budget Request '!L494='Split budget (A)'!$L$1,'Cumulative Budget Request '!Q494,0)</f>
        <v>12</v>
      </c>
      <c r="R494" s="211">
        <f>IF('Cumulative Budget Request '!L494='Split budget (A)'!$L$1,'Cumulative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703"/>
        <v>#REF!</v>
      </c>
      <c r="AK494" s="99" t="e">
        <f t="shared" ref="AK494:AO504" si="724">AJ494*AK$472</f>
        <v>#REF!</v>
      </c>
      <c r="AL494" s="99" t="e">
        <f t="shared" si="724"/>
        <v>#REF!</v>
      </c>
      <c r="AM494" s="99" t="e">
        <f t="shared" si="724"/>
        <v>#REF!</v>
      </c>
      <c r="AN494" s="100" t="e">
        <f t="shared" si="724"/>
        <v>#REF!</v>
      </c>
      <c r="AO494" s="101" t="e">
        <f t="shared" si="724"/>
        <v>#REF!</v>
      </c>
    </row>
    <row r="495" spans="1:41" hidden="1">
      <c r="A495" s="449"/>
      <c r="B495" s="480">
        <f>IF('Cumulative Budget Request '!L495='Split budget (A)'!$L$1,'Cumulative Budget Request '!B494,0)</f>
        <v>0</v>
      </c>
      <c r="C495" s="490">
        <f>IF('Cumulative Budget Request '!L495='Split budget (A)'!$L$1,'Cumulative Budget Request '!C494,0)</f>
        <v>0</v>
      </c>
      <c r="D495" s="59" t="s">
        <v>30</v>
      </c>
      <c r="E495" s="52">
        <f>ROUND(E494*$Q$3,0)</f>
        <v>0</v>
      </c>
      <c r="F495" s="52">
        <f t="shared" ref="F495" si="725">ROUND(F494*$Q$3,0)</f>
        <v>0</v>
      </c>
      <c r="G495" s="52">
        <f t="shared" ref="G495" si="726">ROUND(G494*$Q$3,0)</f>
        <v>0</v>
      </c>
      <c r="H495" s="52">
        <f t="shared" ref="H495" si="727">ROUND(H494*$Q$3,0)</f>
        <v>0</v>
      </c>
      <c r="I495" s="52">
        <f t="shared" ref="I495" si="728">ROUND(I494*$Q$3,0)</f>
        <v>0</v>
      </c>
      <c r="J495" s="158">
        <f>SUM(E495:I495)</f>
        <v>0</v>
      </c>
      <c r="M495" s="215"/>
      <c r="N495" s="56"/>
      <c r="O495" s="211">
        <f>IF('Cumulative Budget Request '!L495='Split budget (A)'!$L$1,'Cumulative Budget Request '!O495,0)</f>
        <v>1.03</v>
      </c>
      <c r="P495" s="212">
        <f>IF('Cumulative Budget Request '!L495='Split budget (A)'!$L$1,'Cumulative Budget Request '!P495,0)</f>
        <v>0</v>
      </c>
      <c r="Q495" s="61">
        <f>IF('Cumulative Budget Request '!L495='Split budget (A)'!$L$1,'Cumulative Budget Request '!Q495,0)</f>
        <v>12</v>
      </c>
      <c r="R495" s="211">
        <f>IF('Cumulative Budget Request '!L495='Split budget (A)'!$L$1,'Cumulative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703"/>
        <v>#REF!</v>
      </c>
      <c r="AK495" s="99" t="e">
        <f t="shared" si="724"/>
        <v>#REF!</v>
      </c>
      <c r="AL495" s="99" t="e">
        <f t="shared" si="724"/>
        <v>#REF!</v>
      </c>
      <c r="AM495" s="99" t="e">
        <f t="shared" si="724"/>
        <v>#REF!</v>
      </c>
      <c r="AN495" s="100" t="e">
        <f t="shared" si="724"/>
        <v>#REF!</v>
      </c>
      <c r="AO495" s="101" t="e">
        <f t="shared" si="724"/>
        <v>#REF!</v>
      </c>
    </row>
    <row r="496" spans="1:41" ht="15" hidden="1">
      <c r="A496" s="449"/>
      <c r="B496" s="480">
        <f>IF('Cumulative Budget Request '!L496='Split budget (A)'!$L$1,'Cumulative Budget Request '!B495,0)</f>
        <v>0</v>
      </c>
      <c r="C496" s="490">
        <f>IF('Cumulative Budget Request '!L496='Split budget (A)'!$L$1,'Cumulative Budget Request '!C495,0)</f>
        <v>0</v>
      </c>
      <c r="D496" s="59" t="s">
        <v>29</v>
      </c>
      <c r="E496" s="170">
        <f>ROUND(R$6*E492,0)</f>
        <v>0</v>
      </c>
      <c r="F496" s="170">
        <f t="shared" ref="F496" si="729">ROUND(S$6*F492,0)</f>
        <v>0</v>
      </c>
      <c r="G496" s="170">
        <f t="shared" ref="G496" si="730">ROUND(T$6*G492,0)</f>
        <v>0</v>
      </c>
      <c r="H496" s="170">
        <f t="shared" ref="H496" si="731">ROUND(U$6*H492,0)</f>
        <v>0</v>
      </c>
      <c r="I496" s="170">
        <f t="shared" ref="I496" si="732">ROUND(V$6*I492,0)</f>
        <v>0</v>
      </c>
      <c r="J496" s="167">
        <f>SUM(E496:I496)</f>
        <v>0</v>
      </c>
      <c r="M496" s="215"/>
      <c r="N496" s="56"/>
      <c r="O496" s="211">
        <f>IF('Cumulative Budget Request '!L496='Split budget (A)'!$L$1,'Cumulative Budget Request '!O496,0)</f>
        <v>1.03</v>
      </c>
      <c r="P496" s="212">
        <f>IF('Cumulative Budget Request '!L496='Split budget (A)'!$L$1,'Cumulative Budget Request '!P496,0)</f>
        <v>0</v>
      </c>
      <c r="Q496" s="61">
        <f>IF('Cumulative Budget Request '!L496='Split budget (A)'!$L$1,'Cumulative Budget Request '!Q496,0)</f>
        <v>12</v>
      </c>
      <c r="R496" s="211">
        <f>IF('Cumulative Budget Request '!L496='Split budget (A)'!$L$1,'Cumulative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703"/>
        <v>#REF!</v>
      </c>
      <c r="AK496" s="99" t="e">
        <f t="shared" si="724"/>
        <v>#REF!</v>
      </c>
      <c r="AL496" s="99" t="e">
        <f t="shared" si="724"/>
        <v>#REF!</v>
      </c>
      <c r="AM496" s="99" t="e">
        <f t="shared" si="724"/>
        <v>#REF!</v>
      </c>
      <c r="AN496" s="100" t="e">
        <f t="shared" si="724"/>
        <v>#REF!</v>
      </c>
      <c r="AO496" s="101" t="e">
        <f t="shared" si="724"/>
        <v>#REF!</v>
      </c>
    </row>
    <row r="497" spans="1:41" hidden="1">
      <c r="A497" s="449"/>
      <c r="B497" s="480">
        <f>IF('Cumulative Budget Request '!L497='Split budget (A)'!$L$1,'Cumulative Budget Request '!B496,0)</f>
        <v>0</v>
      </c>
      <c r="C497" s="490">
        <f>IF('Cumulative Budget Request '!L497='Split budget (A)'!$L$1,'Cumulative Budget Request '!C496,0)</f>
        <v>0</v>
      </c>
      <c r="D497" s="62" t="s">
        <v>178</v>
      </c>
      <c r="E497" s="171">
        <f>SUM(E495:E496)</f>
        <v>0</v>
      </c>
      <c r="F497" s="171">
        <f t="shared" ref="F497:I497" si="733">SUM(F495:F496)</f>
        <v>0</v>
      </c>
      <c r="G497" s="171">
        <f t="shared" si="733"/>
        <v>0</v>
      </c>
      <c r="H497" s="171">
        <f t="shared" si="733"/>
        <v>0</v>
      </c>
      <c r="I497" s="171">
        <f t="shared" si="733"/>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703"/>
        <v>#REF!</v>
      </c>
      <c r="AK497" s="99" t="e">
        <f t="shared" si="724"/>
        <v>#REF!</v>
      </c>
      <c r="AL497" s="99" t="e">
        <f t="shared" si="724"/>
        <v>#REF!</v>
      </c>
      <c r="AM497" s="99" t="e">
        <f t="shared" si="724"/>
        <v>#REF!</v>
      </c>
      <c r="AN497" s="100" t="e">
        <f t="shared" si="724"/>
        <v>#REF!</v>
      </c>
      <c r="AO497" s="101" t="e">
        <f t="shared" si="724"/>
        <v>#REF!</v>
      </c>
    </row>
    <row r="498" spans="1:41" hidden="1">
      <c r="A498" s="449"/>
      <c r="B498" s="491"/>
      <c r="C498" s="482"/>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703"/>
        <v>#REF!</v>
      </c>
      <c r="AK498" s="99" t="e">
        <f t="shared" si="724"/>
        <v>#REF!</v>
      </c>
      <c r="AL498" s="99" t="e">
        <f t="shared" si="724"/>
        <v>#REF!</v>
      </c>
      <c r="AM498" s="99" t="e">
        <f t="shared" si="724"/>
        <v>#REF!</v>
      </c>
      <c r="AN498" s="100" t="e">
        <f t="shared" si="724"/>
        <v>#REF!</v>
      </c>
      <c r="AO498" s="101" t="e">
        <f t="shared" si="724"/>
        <v>#REF!</v>
      </c>
    </row>
    <row r="499" spans="1:41" hidden="1">
      <c r="A499" s="485">
        <f>IF('Cumulative Budget Request '!L499='Split budget (A)'!$L$1,'Cumulative Budget Request '!A499,0)</f>
        <v>0</v>
      </c>
      <c r="B499" s="489" t="s">
        <v>417</v>
      </c>
      <c r="C499" s="489" t="s">
        <v>415</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(A)'!$L$1,'Cumulative Budget Request '!M499,0)</f>
        <v>0</v>
      </c>
      <c r="N499" s="214">
        <f>ROUND(M499/12,2)</f>
        <v>0</v>
      </c>
      <c r="O499" s="211">
        <f>IF('Cumulative Budget Request '!L499='Split budget (A)'!$L$1,'Cumulative Budget Request '!O499,0)</f>
        <v>1</v>
      </c>
      <c r="P499" s="212">
        <f>IF('Cumulative Budget Request '!L499='Split budget (A)'!$L$1,'Cumulative Budget Request '!P499,0)</f>
        <v>0</v>
      </c>
      <c r="Q499" s="61">
        <f>IF('Cumulative Budget Request '!L499='Split budget (A)'!$L$1,'Cumulative Budget Request '!Q499,0)</f>
        <v>12</v>
      </c>
      <c r="R499" s="211">
        <f>IF('Cumulative Budget Request '!L499='Split budget (A)'!$L$1,'Cumulative Budget Request '!R499,0)</f>
        <v>0</v>
      </c>
      <c r="S499" s="61"/>
      <c r="T499" s="59"/>
      <c r="U499" s="323">
        <f>IFERROR((E502+E503)/E501,0)</f>
        <v>0</v>
      </c>
      <c r="V499" s="323">
        <f t="shared" ref="V499:Y499" si="734">IFERROR((F502+F503)/F501,0)</f>
        <v>0</v>
      </c>
      <c r="W499" s="323">
        <f t="shared" si="734"/>
        <v>0</v>
      </c>
      <c r="X499" s="323">
        <f t="shared" si="734"/>
        <v>0</v>
      </c>
      <c r="Y499" s="323">
        <f t="shared" si="734"/>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703"/>
        <v>#REF!</v>
      </c>
      <c r="AK499" s="99" t="e">
        <f t="shared" si="724"/>
        <v>#REF!</v>
      </c>
      <c r="AL499" s="99" t="e">
        <f t="shared" si="724"/>
        <v>#REF!</v>
      </c>
      <c r="AM499" s="99" t="e">
        <f t="shared" si="724"/>
        <v>#REF!</v>
      </c>
      <c r="AN499" s="100" t="e">
        <f t="shared" si="724"/>
        <v>#REF!</v>
      </c>
      <c r="AO499" s="101" t="e">
        <f t="shared" si="724"/>
        <v>#REF!</v>
      </c>
    </row>
    <row r="500" spans="1:41" hidden="1">
      <c r="A500" s="486"/>
      <c r="B500" s="480">
        <f>IF('Cumulative Budget Request '!L500='Split budget (A)'!$L$1,'Cumulative Budget Request '!B499,0)</f>
        <v>0</v>
      </c>
      <c r="C500" s="490">
        <f>IF('Cumulative Budget Request '!L500='Split budget (A)'!$L$1,'Cumulative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(A)'!$L$1,'Cumulative Budget Request '!O500,0)</f>
        <v>1.03</v>
      </c>
      <c r="P500" s="212">
        <f>IF('Cumulative Budget Request '!L500='Split budget (A)'!$L$1,'Cumulative Budget Request '!P500,0)</f>
        <v>0</v>
      </c>
      <c r="Q500" s="61">
        <f>IF('Cumulative Budget Request '!L500='Split budget (A)'!$L$1,'Cumulative Budget Request '!Q500,0)</f>
        <v>12</v>
      </c>
      <c r="R500" s="211">
        <f>IF('Cumulative Budget Request '!L500='Split budget (A)'!$L$1,'Cumulative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703"/>
        <v>#REF!</v>
      </c>
      <c r="AK500" s="99" t="e">
        <f t="shared" si="724"/>
        <v>#REF!</v>
      </c>
      <c r="AL500" s="99" t="e">
        <f t="shared" si="724"/>
        <v>#REF!</v>
      </c>
      <c r="AM500" s="99" t="e">
        <f t="shared" si="724"/>
        <v>#REF!</v>
      </c>
      <c r="AN500" s="100" t="e">
        <f t="shared" si="724"/>
        <v>#REF!</v>
      </c>
      <c r="AO500" s="101" t="e">
        <f t="shared" si="724"/>
        <v>#REF!</v>
      </c>
    </row>
    <row r="501" spans="1:41" hidden="1">
      <c r="A501" s="449"/>
      <c r="B501" s="480">
        <f>IF('Cumulative Budget Request '!L501='Split budget (A)'!$L$1,'Cumulative Budget Request '!B500,0)</f>
        <v>0</v>
      </c>
      <c r="C501" s="490">
        <f>IF('Cumulative Budget Request '!L501='Split budget (A)'!$L$1,'Cumulative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(A)'!$L$1,'Cumulative Budget Request '!O501,0)</f>
        <v>1.03</v>
      </c>
      <c r="P501" s="212">
        <f>IF('Cumulative Budget Request '!L501='Split budget (A)'!$L$1,'Cumulative Budget Request '!P501,0)</f>
        <v>0</v>
      </c>
      <c r="Q501" s="61">
        <f>IF('Cumulative Budget Request '!L501='Split budget (A)'!$L$1,'Cumulative Budget Request '!Q501,0)</f>
        <v>12</v>
      </c>
      <c r="R501" s="211">
        <f>IF('Cumulative Budget Request '!L501='Split budget (A)'!$L$1,'Cumulative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703"/>
        <v>#REF!</v>
      </c>
      <c r="AK501" s="99" t="e">
        <f t="shared" si="724"/>
        <v>#REF!</v>
      </c>
      <c r="AL501" s="99" t="e">
        <f t="shared" si="724"/>
        <v>#REF!</v>
      </c>
      <c r="AM501" s="99" t="e">
        <f t="shared" si="724"/>
        <v>#REF!</v>
      </c>
      <c r="AN501" s="100" t="e">
        <f t="shared" si="724"/>
        <v>#REF!</v>
      </c>
      <c r="AO501" s="101" t="e">
        <f t="shared" si="724"/>
        <v>#REF!</v>
      </c>
    </row>
    <row r="502" spans="1:41" hidden="1">
      <c r="A502" s="449"/>
      <c r="B502" s="480">
        <f>IF('Cumulative Budget Request '!L502='Split budget (A)'!$L$1,'Cumulative Budget Request '!B501,0)</f>
        <v>0</v>
      </c>
      <c r="C502" s="490">
        <f>IF('Cumulative Budget Request '!L502='Split budget (A)'!$L$1,'Cumulative Budget Request '!C501,0)</f>
        <v>0</v>
      </c>
      <c r="D502" s="59" t="s">
        <v>30</v>
      </c>
      <c r="E502" s="52">
        <f>ROUND(E501*$Q$3,0)</f>
        <v>0</v>
      </c>
      <c r="F502" s="52">
        <f t="shared" ref="F502" si="735">ROUND(F501*$Q$3,0)</f>
        <v>0</v>
      </c>
      <c r="G502" s="52">
        <f t="shared" ref="G502" si="736">ROUND(G501*$Q$3,0)</f>
        <v>0</v>
      </c>
      <c r="H502" s="52">
        <f t="shared" ref="H502" si="737">ROUND(H501*$Q$3,0)</f>
        <v>0</v>
      </c>
      <c r="I502" s="52">
        <f t="shared" ref="I502" si="738">ROUND(I501*$Q$3,0)</f>
        <v>0</v>
      </c>
      <c r="J502" s="158">
        <f>SUM(E502:I502)</f>
        <v>0</v>
      </c>
      <c r="M502" s="215"/>
      <c r="N502" s="56"/>
      <c r="O502" s="211">
        <f>IF('Cumulative Budget Request '!L502='Split budget (A)'!$L$1,'Cumulative Budget Request '!O502,0)</f>
        <v>1.03</v>
      </c>
      <c r="P502" s="212">
        <f>IF('Cumulative Budget Request '!L502='Split budget (A)'!$L$1,'Cumulative Budget Request '!P502,0)</f>
        <v>0</v>
      </c>
      <c r="Q502" s="61">
        <f>IF('Cumulative Budget Request '!L502='Split budget (A)'!$L$1,'Cumulative Budget Request '!Q502,0)</f>
        <v>12</v>
      </c>
      <c r="R502" s="211">
        <f>IF('Cumulative Budget Request '!L502='Split budget (A)'!$L$1,'Cumulative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703"/>
        <v>#REF!</v>
      </c>
      <c r="AK502" s="99" t="e">
        <f t="shared" si="724"/>
        <v>#REF!</v>
      </c>
      <c r="AL502" s="99" t="e">
        <f t="shared" si="724"/>
        <v>#REF!</v>
      </c>
      <c r="AM502" s="99" t="e">
        <f t="shared" si="724"/>
        <v>#REF!</v>
      </c>
      <c r="AN502" s="100" t="e">
        <f t="shared" si="724"/>
        <v>#REF!</v>
      </c>
      <c r="AO502" s="101" t="e">
        <f t="shared" si="724"/>
        <v>#REF!</v>
      </c>
    </row>
    <row r="503" spans="1:41" ht="15" hidden="1">
      <c r="A503" s="449"/>
      <c r="B503" s="480">
        <f>IF('Cumulative Budget Request '!L503='Split budget (A)'!$L$1,'Cumulative Budget Request '!B502,0)</f>
        <v>0</v>
      </c>
      <c r="C503" s="490">
        <f>IF('Cumulative Budget Request '!L503='Split budget (A)'!$L$1,'Cumulative Budget Request '!C502,0)</f>
        <v>0</v>
      </c>
      <c r="D503" s="59" t="s">
        <v>29</v>
      </c>
      <c r="E503" s="170">
        <f>ROUND(R$6*E499,0)</f>
        <v>0</v>
      </c>
      <c r="F503" s="170">
        <f t="shared" ref="F503" si="739">ROUND(S$6*F499,0)</f>
        <v>0</v>
      </c>
      <c r="G503" s="170">
        <f t="shared" ref="G503" si="740">ROUND(T$6*G499,0)</f>
        <v>0</v>
      </c>
      <c r="H503" s="170">
        <f t="shared" ref="H503" si="741">ROUND(U$6*H499,0)</f>
        <v>0</v>
      </c>
      <c r="I503" s="170">
        <f t="shared" ref="I503" si="742">ROUND(V$6*I499,0)</f>
        <v>0</v>
      </c>
      <c r="J503" s="167">
        <f>SUM(E503:I503)</f>
        <v>0</v>
      </c>
      <c r="M503" s="215"/>
      <c r="N503" s="56"/>
      <c r="O503" s="211">
        <f>IF('Cumulative Budget Request '!L503='Split budget (A)'!$L$1,'Cumulative Budget Request '!O503,0)</f>
        <v>1.03</v>
      </c>
      <c r="P503" s="212">
        <f>IF('Cumulative Budget Request '!L503='Split budget (A)'!$L$1,'Cumulative Budget Request '!P503,0)</f>
        <v>0</v>
      </c>
      <c r="Q503" s="61">
        <f>IF('Cumulative Budget Request '!L503='Split budget (A)'!$L$1,'Cumulative Budget Request '!Q503,0)</f>
        <v>12</v>
      </c>
      <c r="R503" s="211">
        <f>IF('Cumulative Budget Request '!L503='Split budget (A)'!$L$1,'Cumulative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703"/>
        <v>#REF!</v>
      </c>
      <c r="AK503" s="99" t="e">
        <f t="shared" si="724"/>
        <v>#REF!</v>
      </c>
      <c r="AL503" s="99" t="e">
        <f t="shared" si="724"/>
        <v>#REF!</v>
      </c>
      <c r="AM503" s="99" t="e">
        <f t="shared" si="724"/>
        <v>#REF!</v>
      </c>
      <c r="AN503" s="100" t="e">
        <f t="shared" si="724"/>
        <v>#REF!</v>
      </c>
      <c r="AO503" s="101" t="e">
        <f t="shared" si="724"/>
        <v>#REF!</v>
      </c>
    </row>
    <row r="504" spans="1:41" ht="13.8" hidden="1" thickBot="1">
      <c r="A504" s="449"/>
      <c r="B504" s="480">
        <f>IF('Cumulative Budget Request '!L504='Split budget (A)'!$L$1,'Cumulative Budget Request '!B503,0)</f>
        <v>0</v>
      </c>
      <c r="C504" s="490">
        <f>IF('Cumulative Budget Request '!L504='Split budget (A)'!$L$1,'Cumulative Budget Request '!C503,0)</f>
        <v>0</v>
      </c>
      <c r="D504" s="62" t="s">
        <v>178</v>
      </c>
      <c r="E504" s="171">
        <f>SUM(E502:E503)</f>
        <v>0</v>
      </c>
      <c r="F504" s="171">
        <f t="shared" ref="F504:I504" si="743">SUM(F502:F503)</f>
        <v>0</v>
      </c>
      <c r="G504" s="171">
        <f t="shared" si="743"/>
        <v>0</v>
      </c>
      <c r="H504" s="171">
        <f t="shared" si="743"/>
        <v>0</v>
      </c>
      <c r="I504" s="171">
        <f t="shared" si="743"/>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703"/>
        <v>#REF!</v>
      </c>
      <c r="AK504" s="347" t="e">
        <f t="shared" si="724"/>
        <v>#REF!</v>
      </c>
      <c r="AL504" s="347" t="e">
        <f t="shared" si="724"/>
        <v>#REF!</v>
      </c>
      <c r="AM504" s="347" t="e">
        <f t="shared" si="724"/>
        <v>#REF!</v>
      </c>
      <c r="AN504" s="349" t="e">
        <f t="shared" si="724"/>
        <v>#REF!</v>
      </c>
      <c r="AO504" s="348" t="e">
        <f t="shared" si="724"/>
        <v>#REF!</v>
      </c>
    </row>
    <row r="505" spans="1:41" hidden="1">
      <c r="A505" s="449"/>
      <c r="B505" s="491"/>
      <c r="C505" s="482"/>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idden="1">
      <c r="A506" s="485">
        <f>IF('Cumulative Budget Request '!L506='Split budget (A)'!$L$1,'Cumulative Budget Request '!A506,0)</f>
        <v>0</v>
      </c>
      <c r="B506" s="489" t="s">
        <v>417</v>
      </c>
      <c r="C506" s="489" t="s">
        <v>415</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(A)'!$L$1,'Cumulative Budget Request '!M506,0)</f>
        <v>0</v>
      </c>
      <c r="N506" s="214">
        <f>ROUND(M506/12,2)</f>
        <v>0</v>
      </c>
      <c r="O506" s="211">
        <f>IF('Cumulative Budget Request '!L506='Split budget (A)'!$L$1,'Cumulative Budget Request '!O506,0)</f>
        <v>1</v>
      </c>
      <c r="P506" s="212">
        <f>IF('Cumulative Budget Request '!L506='Split budget (A)'!$L$1,'Cumulative Budget Request '!P506,0)</f>
        <v>0</v>
      </c>
      <c r="Q506" s="61">
        <f>IF('Cumulative Budget Request '!L506='Split budget (A)'!$L$1,'Cumulative Budget Request '!Q506,0)</f>
        <v>12</v>
      </c>
      <c r="R506" s="211">
        <f>IF('Cumulative Budget Request '!L506='Split budget (A)'!$L$1,'Cumulative Budget Request '!R506,0)</f>
        <v>0</v>
      </c>
      <c r="S506" s="61"/>
      <c r="T506" s="59"/>
      <c r="U506" s="323">
        <f>IFERROR((E509+E510)/E508,0)</f>
        <v>0</v>
      </c>
      <c r="V506" s="323">
        <f t="shared" ref="V506:Y506" si="744">IFERROR((F509+F510)/F508,0)</f>
        <v>0</v>
      </c>
      <c r="W506" s="323">
        <f t="shared" si="744"/>
        <v>0</v>
      </c>
      <c r="X506" s="323">
        <f t="shared" si="744"/>
        <v>0</v>
      </c>
      <c r="Y506" s="323">
        <f t="shared" si="744"/>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idden="1">
      <c r="A507" s="486"/>
      <c r="B507" s="480">
        <f>IF('Cumulative Budget Request '!L507='Split budget (A)'!$L$1,'Cumulative Budget Request '!B506,0)</f>
        <v>0</v>
      </c>
      <c r="C507" s="490">
        <f>IF('Cumulative Budget Request '!L507='Split budget (A)'!$L$1,'Cumulative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(A)'!$L$1,'Cumulative Budget Request '!O507,0)</f>
        <v>1.03</v>
      </c>
      <c r="P507" s="212">
        <f>IF('Cumulative Budget Request '!L507='Split budget (A)'!$L$1,'Cumulative Budget Request '!P507,0)</f>
        <v>0</v>
      </c>
      <c r="Q507" s="61">
        <f>IF('Cumulative Budget Request '!L507='Split budget (A)'!$L$1,'Cumulative Budget Request '!Q507,0)</f>
        <v>12</v>
      </c>
      <c r="R507" s="211">
        <f>IF('Cumulative Budget Request '!L507='Split budget (A)'!$L$1,'Cumulative Budget Request '!R507,0)</f>
        <v>0</v>
      </c>
      <c r="S507" s="61"/>
      <c r="T507" s="59"/>
      <c r="U507" s="323"/>
      <c r="V507" s="323"/>
      <c r="W507" s="323"/>
      <c r="X507" s="323"/>
      <c r="Y507" s="323"/>
      <c r="Z507" s="141"/>
      <c r="AA507" s="109"/>
      <c r="AB507" s="109"/>
      <c r="AC507" s="109"/>
      <c r="AD507" s="109"/>
      <c r="AE507" s="109"/>
      <c r="AF507" s="144"/>
    </row>
    <row r="508" spans="1:41" hidden="1">
      <c r="A508" s="449"/>
      <c r="B508" s="480">
        <f>IF('Cumulative Budget Request '!L508='Split budget (A)'!$L$1,'Cumulative Budget Request '!B507,0)</f>
        <v>0</v>
      </c>
      <c r="C508" s="490">
        <f>IF('Cumulative Budget Request '!L508='Split budget (A)'!$L$1,'Cumulative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(A)'!$L$1,'Cumulative Budget Request '!O508,0)</f>
        <v>1.03</v>
      </c>
      <c r="P508" s="212">
        <f>IF('Cumulative Budget Request '!L508='Split budget (A)'!$L$1,'Cumulative Budget Request '!P508,0)</f>
        <v>0</v>
      </c>
      <c r="Q508" s="61">
        <f>IF('Cumulative Budget Request '!L508='Split budget (A)'!$L$1,'Cumulative Budget Request '!Q508,0)</f>
        <v>12</v>
      </c>
      <c r="R508" s="211">
        <f>IF('Cumulative Budget Request '!L508='Split budget (A)'!$L$1,'Cumulative Budget Request '!R508,0)</f>
        <v>0</v>
      </c>
      <c r="S508" s="61"/>
      <c r="T508" s="59"/>
      <c r="U508" s="323"/>
      <c r="V508" s="323"/>
      <c r="W508" s="323"/>
      <c r="X508" s="323"/>
      <c r="Y508" s="323"/>
      <c r="Z508" s="55"/>
      <c r="AA508" s="109"/>
      <c r="AB508" s="109"/>
      <c r="AC508" s="109"/>
      <c r="AD508" s="109"/>
      <c r="AE508" s="109"/>
      <c r="AF508" s="144"/>
    </row>
    <row r="509" spans="1:41" hidden="1">
      <c r="A509" s="449"/>
      <c r="B509" s="480">
        <f>IF('Cumulative Budget Request '!L509='Split budget (A)'!$L$1,'Cumulative Budget Request '!B508,0)</f>
        <v>0</v>
      </c>
      <c r="C509" s="490">
        <f>IF('Cumulative Budget Request '!L509='Split budget (A)'!$L$1,'Cumulative Budget Request '!C508,0)</f>
        <v>0</v>
      </c>
      <c r="D509" s="59" t="s">
        <v>30</v>
      </c>
      <c r="E509" s="52">
        <f>ROUND(E508*$Q$3,0)</f>
        <v>0</v>
      </c>
      <c r="F509" s="52">
        <f t="shared" ref="F509" si="745">ROUND(F508*$Q$3,0)</f>
        <v>0</v>
      </c>
      <c r="G509" s="52">
        <f t="shared" ref="G509" si="746">ROUND(G508*$Q$3,0)</f>
        <v>0</v>
      </c>
      <c r="H509" s="52">
        <f t="shared" ref="H509" si="747">ROUND(H508*$Q$3,0)</f>
        <v>0</v>
      </c>
      <c r="I509" s="52">
        <f t="shared" ref="I509" si="748">ROUND(I508*$Q$3,0)</f>
        <v>0</v>
      </c>
      <c r="J509" s="158">
        <f>SUM(E509:I509)</f>
        <v>0</v>
      </c>
      <c r="M509" s="215"/>
      <c r="N509" s="56"/>
      <c r="O509" s="211">
        <f>IF('Cumulative Budget Request '!L509='Split budget (A)'!$L$1,'Cumulative Budget Request '!O509,0)</f>
        <v>1.03</v>
      </c>
      <c r="P509" s="212">
        <f>IF('Cumulative Budget Request '!L509='Split budget (A)'!$L$1,'Cumulative Budget Request '!P509,0)</f>
        <v>0</v>
      </c>
      <c r="Q509" s="61">
        <f>IF('Cumulative Budget Request '!L509='Split budget (A)'!$L$1,'Cumulative Budget Request '!Q509,0)</f>
        <v>12</v>
      </c>
      <c r="R509" s="211">
        <f>IF('Cumulative Budget Request '!L509='Split budget (A)'!$L$1,'Cumulative Budget Request '!R509,0)</f>
        <v>0</v>
      </c>
      <c r="S509" s="61"/>
      <c r="T509" s="59"/>
      <c r="U509" s="323"/>
      <c r="V509" s="323"/>
      <c r="W509" s="323"/>
      <c r="X509" s="323"/>
      <c r="Y509" s="323"/>
      <c r="Z509" s="55"/>
      <c r="AA509" s="109"/>
      <c r="AB509" s="109"/>
      <c r="AC509" s="109"/>
      <c r="AD509" s="109"/>
      <c r="AE509" s="109"/>
      <c r="AF509" s="144"/>
    </row>
    <row r="510" spans="1:41" ht="15" hidden="1">
      <c r="A510" s="449"/>
      <c r="B510" s="480">
        <f>IF('Cumulative Budget Request '!L510='Split budget (A)'!$L$1,'Cumulative Budget Request '!B509,0)</f>
        <v>0</v>
      </c>
      <c r="C510" s="490">
        <f>IF('Cumulative Budget Request '!L510='Split budget (A)'!$L$1,'Cumulative Budget Request '!C509,0)</f>
        <v>0</v>
      </c>
      <c r="D510" s="59" t="s">
        <v>29</v>
      </c>
      <c r="E510" s="170">
        <f>ROUND(R$6*E506,0)</f>
        <v>0</v>
      </c>
      <c r="F510" s="170">
        <f t="shared" ref="F510" si="749">ROUND(S$6*F506,0)</f>
        <v>0</v>
      </c>
      <c r="G510" s="170">
        <f t="shared" ref="G510" si="750">ROUND(T$6*G506,0)</f>
        <v>0</v>
      </c>
      <c r="H510" s="170">
        <f t="shared" ref="H510" si="751">ROUND(U$6*H506,0)</f>
        <v>0</v>
      </c>
      <c r="I510" s="170">
        <f t="shared" ref="I510" si="752">ROUND(V$6*I506,0)</f>
        <v>0</v>
      </c>
      <c r="J510" s="167">
        <f>SUM(E510:I510)</f>
        <v>0</v>
      </c>
      <c r="M510" s="215"/>
      <c r="N510" s="56"/>
      <c r="O510" s="211">
        <f>IF('Cumulative Budget Request '!L510='Split budget (A)'!$L$1,'Cumulative Budget Request '!O510,0)</f>
        <v>1.03</v>
      </c>
      <c r="P510" s="212">
        <f>IF('Cumulative Budget Request '!L510='Split budget (A)'!$L$1,'Cumulative Budget Request '!P510,0)</f>
        <v>0</v>
      </c>
      <c r="Q510" s="61">
        <f>IF('Cumulative Budget Request '!L510='Split budget (A)'!$L$1,'Cumulative Budget Request '!Q510,0)</f>
        <v>12</v>
      </c>
      <c r="R510" s="211">
        <f>IF('Cumulative Budget Request '!L510='Split budget (A)'!$L$1,'Cumulative Budget Request '!R510,0)</f>
        <v>0</v>
      </c>
      <c r="S510" s="61"/>
      <c r="T510" s="59"/>
      <c r="U510" s="323"/>
      <c r="V510" s="323"/>
      <c r="W510" s="323"/>
      <c r="X510" s="323"/>
      <c r="Y510" s="323"/>
      <c r="Z510" s="55"/>
      <c r="AA510" s="109"/>
      <c r="AB510" s="109"/>
      <c r="AC510" s="109"/>
      <c r="AD510" s="109"/>
      <c r="AE510" s="109"/>
      <c r="AF510" s="144"/>
    </row>
    <row r="511" spans="1:41" hidden="1">
      <c r="A511" s="449"/>
      <c r="B511" s="480">
        <f>IF('Cumulative Budget Request '!L511='Split budget (A)'!$L$1,'Cumulative Budget Request '!B510,0)</f>
        <v>0</v>
      </c>
      <c r="C511" s="490">
        <f>IF('Cumulative Budget Request '!L511='Split budget (A)'!$L$1,'Cumulative Budget Request '!C510,0)</f>
        <v>0</v>
      </c>
      <c r="D511" s="62" t="s">
        <v>178</v>
      </c>
      <c r="E511" s="171">
        <f>SUM(E509:E510)</f>
        <v>0</v>
      </c>
      <c r="F511" s="171">
        <f t="shared" ref="F511:I511" si="753">SUM(F509:F510)</f>
        <v>0</v>
      </c>
      <c r="G511" s="171">
        <f t="shared" si="753"/>
        <v>0</v>
      </c>
      <c r="H511" s="171">
        <f t="shared" si="753"/>
        <v>0</v>
      </c>
      <c r="I511" s="171">
        <f t="shared" si="753"/>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idden="1">
      <c r="A512" s="449"/>
      <c r="B512" s="491"/>
      <c r="C512" s="482"/>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idden="1">
      <c r="A513" s="485">
        <f>IF('Cumulative Budget Request '!L513='Split budget (A)'!$L$1,'Cumulative Budget Request '!A513,0)</f>
        <v>0</v>
      </c>
      <c r="B513" s="489" t="s">
        <v>417</v>
      </c>
      <c r="C513" s="489" t="s">
        <v>415</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(A)'!$L$1,'Cumulative Budget Request '!M513,0)</f>
        <v>0</v>
      </c>
      <c r="N513" s="214">
        <f>ROUND(M513/12,2)</f>
        <v>0</v>
      </c>
      <c r="O513" s="211">
        <f>IF('Cumulative Budget Request '!L513='Split budget (A)'!$L$1,'Cumulative Budget Request '!O513,0)</f>
        <v>1</v>
      </c>
      <c r="P513" s="212">
        <f>IF('Cumulative Budget Request '!L513='Split budget (A)'!$L$1,'Cumulative Budget Request '!P513,0)</f>
        <v>0</v>
      </c>
      <c r="Q513" s="61">
        <f>IF('Cumulative Budget Request '!L513='Split budget (A)'!$L$1,'Cumulative Budget Request '!Q513,0)</f>
        <v>12</v>
      </c>
      <c r="R513" s="211">
        <f>IF('Cumulative Budget Request '!L513='Split budget (A)'!$L$1,'Cumulative Budget Request '!R513,0)</f>
        <v>0</v>
      </c>
      <c r="S513" s="61"/>
      <c r="T513" s="59"/>
      <c r="U513" s="323">
        <f>IFERROR((E516+E517)/E515,0)</f>
        <v>0</v>
      </c>
      <c r="V513" s="323">
        <f t="shared" ref="V513:Y513" si="754">IFERROR((F516+F517)/F515,0)</f>
        <v>0</v>
      </c>
      <c r="W513" s="323">
        <f t="shared" si="754"/>
        <v>0</v>
      </c>
      <c r="X513" s="323">
        <f t="shared" si="754"/>
        <v>0</v>
      </c>
      <c r="Y513" s="323">
        <f t="shared" si="754"/>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idden="1">
      <c r="A514" s="486"/>
      <c r="B514" s="480">
        <f>IF('Cumulative Budget Request '!L514='Split budget (A)'!$L$1,'Cumulative Budget Request '!B513,0)</f>
        <v>0</v>
      </c>
      <c r="C514" s="490">
        <f>IF('Cumulative Budget Request '!L514='Split budget (A)'!$L$1,'Cumulative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(A)'!$L$1,'Cumulative Budget Request '!O514,0)</f>
        <v>1.03</v>
      </c>
      <c r="P514" s="212">
        <f>IF('Cumulative Budget Request '!L514='Split budget (A)'!$L$1,'Cumulative Budget Request '!P514,0)</f>
        <v>0</v>
      </c>
      <c r="Q514" s="61">
        <f>IF('Cumulative Budget Request '!L514='Split budget (A)'!$L$1,'Cumulative Budget Request '!Q514,0)</f>
        <v>12</v>
      </c>
      <c r="R514" s="211">
        <f>IF('Cumulative Budget Request '!L514='Split budget (A)'!$L$1,'Cumulative Budget Request '!R514,0)</f>
        <v>0</v>
      </c>
      <c r="S514" s="61"/>
      <c r="T514" s="59"/>
      <c r="U514" s="323"/>
      <c r="V514" s="323"/>
      <c r="W514" s="323"/>
      <c r="X514" s="323"/>
      <c r="Y514" s="323"/>
      <c r="Z514" s="141"/>
      <c r="AA514" s="109"/>
      <c r="AB514" s="109"/>
      <c r="AC514" s="109"/>
      <c r="AD514" s="109"/>
      <c r="AE514" s="109"/>
      <c r="AF514" s="144"/>
    </row>
    <row r="515" spans="1:32" hidden="1">
      <c r="A515" s="449"/>
      <c r="B515" s="480">
        <f>IF('Cumulative Budget Request '!L515='Split budget (A)'!$L$1,'Cumulative Budget Request '!B514,0)</f>
        <v>0</v>
      </c>
      <c r="C515" s="490">
        <f>IF('Cumulative Budget Request '!L515='Split budget (A)'!$L$1,'Cumulative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(A)'!$L$1,'Cumulative Budget Request '!O515,0)</f>
        <v>1.03</v>
      </c>
      <c r="P515" s="212">
        <f>IF('Cumulative Budget Request '!L515='Split budget (A)'!$L$1,'Cumulative Budget Request '!P515,0)</f>
        <v>0</v>
      </c>
      <c r="Q515" s="61">
        <f>IF('Cumulative Budget Request '!L515='Split budget (A)'!$L$1,'Cumulative Budget Request '!Q515,0)</f>
        <v>12</v>
      </c>
      <c r="R515" s="211">
        <f>IF('Cumulative Budget Request '!L515='Split budget (A)'!$L$1,'Cumulative Budget Request '!R515,0)</f>
        <v>0</v>
      </c>
      <c r="S515" s="61"/>
      <c r="T515" s="59"/>
      <c r="U515" s="323"/>
      <c r="V515" s="323"/>
      <c r="W515" s="323"/>
      <c r="X515" s="323"/>
      <c r="Y515" s="323"/>
      <c r="Z515" s="55"/>
      <c r="AA515" s="109"/>
      <c r="AB515" s="109"/>
      <c r="AC515" s="109"/>
      <c r="AD515" s="109"/>
      <c r="AE515" s="109"/>
      <c r="AF515" s="144"/>
    </row>
    <row r="516" spans="1:32" hidden="1">
      <c r="A516" s="449"/>
      <c r="B516" s="480">
        <f>IF('Cumulative Budget Request '!L516='Split budget (A)'!$L$1,'Cumulative Budget Request '!B515,0)</f>
        <v>0</v>
      </c>
      <c r="C516" s="490">
        <f>IF('Cumulative Budget Request '!L516='Split budget (A)'!$L$1,'Cumulative Budget Request '!C515,0)</f>
        <v>0</v>
      </c>
      <c r="D516" s="59" t="s">
        <v>30</v>
      </c>
      <c r="E516" s="52">
        <f>ROUND(E515*$Q$3,0)</f>
        <v>0</v>
      </c>
      <c r="F516" s="52">
        <f t="shared" ref="F516" si="755">ROUND(F515*$Q$3,0)</f>
        <v>0</v>
      </c>
      <c r="G516" s="52">
        <f t="shared" ref="G516" si="756">ROUND(G515*$Q$3,0)</f>
        <v>0</v>
      </c>
      <c r="H516" s="52">
        <f t="shared" ref="H516" si="757">ROUND(H515*$Q$3,0)</f>
        <v>0</v>
      </c>
      <c r="I516" s="52">
        <f t="shared" ref="I516" si="758">ROUND(I515*$Q$3,0)</f>
        <v>0</v>
      </c>
      <c r="J516" s="158">
        <f>SUM(E516:I516)</f>
        <v>0</v>
      </c>
      <c r="M516" s="215"/>
      <c r="N516" s="56"/>
      <c r="O516" s="211">
        <f>IF('Cumulative Budget Request '!L516='Split budget (A)'!$L$1,'Cumulative Budget Request '!O516,0)</f>
        <v>1.03</v>
      </c>
      <c r="P516" s="212">
        <f>IF('Cumulative Budget Request '!L516='Split budget (A)'!$L$1,'Cumulative Budget Request '!P516,0)</f>
        <v>0</v>
      </c>
      <c r="Q516" s="61">
        <f>IF('Cumulative Budget Request '!L516='Split budget (A)'!$L$1,'Cumulative Budget Request '!Q516,0)</f>
        <v>12</v>
      </c>
      <c r="R516" s="211">
        <f>IF('Cumulative Budget Request '!L516='Split budget (A)'!$L$1,'Cumulative Budget Request '!R516,0)</f>
        <v>0</v>
      </c>
      <c r="S516" s="61"/>
      <c r="T516" s="59"/>
      <c r="U516" s="323"/>
      <c r="V516" s="323"/>
      <c r="W516" s="323"/>
      <c r="X516" s="323"/>
      <c r="Y516" s="323"/>
      <c r="Z516" s="55"/>
      <c r="AA516" s="109"/>
      <c r="AB516" s="109"/>
      <c r="AC516" s="109"/>
      <c r="AD516" s="109"/>
      <c r="AE516" s="109"/>
      <c r="AF516" s="144"/>
    </row>
    <row r="517" spans="1:32" ht="15" hidden="1">
      <c r="A517" s="449"/>
      <c r="B517" s="480">
        <f>IF('Cumulative Budget Request '!L517='Split budget (A)'!$L$1,'Cumulative Budget Request '!B516,0)</f>
        <v>0</v>
      </c>
      <c r="C517" s="490">
        <f>IF('Cumulative Budget Request '!L517='Split budget (A)'!$L$1,'Cumulative Budget Request '!C516,0)</f>
        <v>0</v>
      </c>
      <c r="D517" s="59" t="s">
        <v>29</v>
      </c>
      <c r="E517" s="170">
        <f>ROUND(R$6*E513,0)</f>
        <v>0</v>
      </c>
      <c r="F517" s="170">
        <f t="shared" ref="F517" si="759">ROUND(S$6*F513,0)</f>
        <v>0</v>
      </c>
      <c r="G517" s="170">
        <f t="shared" ref="G517" si="760">ROUND(T$6*G513,0)</f>
        <v>0</v>
      </c>
      <c r="H517" s="170">
        <f t="shared" ref="H517" si="761">ROUND(U$6*H513,0)</f>
        <v>0</v>
      </c>
      <c r="I517" s="170">
        <f t="shared" ref="I517" si="762">ROUND(V$6*I513,0)</f>
        <v>0</v>
      </c>
      <c r="J517" s="167">
        <f>SUM(E517:I517)</f>
        <v>0</v>
      </c>
      <c r="M517" s="215"/>
      <c r="N517" s="56"/>
      <c r="O517" s="211">
        <f>IF('Cumulative Budget Request '!L517='Split budget (A)'!$L$1,'Cumulative Budget Request '!O517,0)</f>
        <v>1.03</v>
      </c>
      <c r="P517" s="212">
        <f>IF('Cumulative Budget Request '!L517='Split budget (A)'!$L$1,'Cumulative Budget Request '!P517,0)</f>
        <v>0</v>
      </c>
      <c r="Q517" s="61">
        <f>IF('Cumulative Budget Request '!L517='Split budget (A)'!$L$1,'Cumulative Budget Request '!Q517,0)</f>
        <v>12</v>
      </c>
      <c r="R517" s="211">
        <f>IF('Cumulative Budget Request '!L517='Split budget (A)'!$L$1,'Cumulative Budget Request '!R517,0)</f>
        <v>0</v>
      </c>
      <c r="S517" s="61"/>
      <c r="T517" s="59"/>
      <c r="U517" s="323"/>
      <c r="V517" s="323"/>
      <c r="W517" s="323"/>
      <c r="X517" s="323"/>
      <c r="Y517" s="323"/>
      <c r="Z517" s="55"/>
      <c r="AA517" s="109"/>
      <c r="AB517" s="109"/>
      <c r="AC517" s="109"/>
      <c r="AD517" s="109"/>
      <c r="AE517" s="109"/>
      <c r="AF517" s="144"/>
    </row>
    <row r="518" spans="1:32" hidden="1">
      <c r="A518" s="449"/>
      <c r="B518" s="480">
        <f>IF('Cumulative Budget Request '!L518='Split budget (A)'!$L$1,'Cumulative Budget Request '!B517,0)</f>
        <v>0</v>
      </c>
      <c r="C518" s="490">
        <f>IF('Cumulative Budget Request '!L518='Split budget (A)'!$L$1,'Cumulative Budget Request '!C517,0)</f>
        <v>0</v>
      </c>
      <c r="D518" s="62" t="s">
        <v>178</v>
      </c>
      <c r="E518" s="171">
        <f>SUM(E516:E517)</f>
        <v>0</v>
      </c>
      <c r="F518" s="171">
        <f t="shared" ref="F518:I518" si="763">SUM(F516:F517)</f>
        <v>0</v>
      </c>
      <c r="G518" s="171">
        <f t="shared" si="763"/>
        <v>0</v>
      </c>
      <c r="H518" s="171">
        <f t="shared" si="763"/>
        <v>0</v>
      </c>
      <c r="I518" s="171">
        <f t="shared" si="763"/>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idden="1">
      <c r="A519" s="449"/>
      <c r="B519" s="491"/>
      <c r="C519" s="482"/>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idden="1">
      <c r="A520" s="485">
        <f>IF('Cumulative Budget Request '!L520='Split budget (A)'!$L$1,'Cumulative Budget Request '!A520,0)</f>
        <v>0</v>
      </c>
      <c r="B520" s="489" t="s">
        <v>417</v>
      </c>
      <c r="C520" s="489" t="s">
        <v>415</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(A)'!$L$1,'Cumulative Budget Request '!M520,0)</f>
        <v>0</v>
      </c>
      <c r="N520" s="214">
        <f>ROUND(M520/12,2)</f>
        <v>0</v>
      </c>
      <c r="O520" s="211">
        <f>IF('Cumulative Budget Request '!L520='Split budget (A)'!$L$1,'Cumulative Budget Request '!O520,0)</f>
        <v>1</v>
      </c>
      <c r="P520" s="212">
        <f>IF('Cumulative Budget Request '!L520='Split budget (A)'!$L$1,'Cumulative Budget Request '!P520,0)</f>
        <v>0</v>
      </c>
      <c r="Q520" s="61">
        <f>IF('Cumulative Budget Request '!L520='Split budget (A)'!$L$1,'Cumulative Budget Request '!Q520,0)</f>
        <v>12</v>
      </c>
      <c r="R520" s="211">
        <f>IF('Cumulative Budget Request '!L520='Split budget (A)'!$L$1,'Cumulative Budget Request '!R520,0)</f>
        <v>0</v>
      </c>
      <c r="S520" s="61"/>
      <c r="T520" s="59"/>
      <c r="U520" s="323">
        <f>IFERROR((E523+E524)/E522,0)</f>
        <v>0</v>
      </c>
      <c r="V520" s="323">
        <f t="shared" ref="V520:Y520" si="764">IFERROR((F523+F524)/F522,0)</f>
        <v>0</v>
      </c>
      <c r="W520" s="323">
        <f t="shared" si="764"/>
        <v>0</v>
      </c>
      <c r="X520" s="323">
        <f t="shared" si="764"/>
        <v>0</v>
      </c>
      <c r="Y520" s="323">
        <f t="shared" si="764"/>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idden="1">
      <c r="A521" s="486"/>
      <c r="B521" s="480">
        <f>IF('Cumulative Budget Request '!L521='Split budget (A)'!$L$1,'Cumulative Budget Request '!B520,0)</f>
        <v>0</v>
      </c>
      <c r="C521" s="490">
        <f>IF('Cumulative Budget Request '!L521='Split budget (A)'!$L$1,'Cumulative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(A)'!$L$1,'Cumulative Budget Request '!O521,0)</f>
        <v>1.03</v>
      </c>
      <c r="P521" s="212">
        <f>IF('Cumulative Budget Request '!L521='Split budget (A)'!$L$1,'Cumulative Budget Request '!P521,0)</f>
        <v>0</v>
      </c>
      <c r="Q521" s="61">
        <f>IF('Cumulative Budget Request '!L521='Split budget (A)'!$L$1,'Cumulative Budget Request '!Q521,0)</f>
        <v>12</v>
      </c>
      <c r="R521" s="211">
        <f>IF('Cumulative Budget Request '!L521='Split budget (A)'!$L$1,'Cumulative Budget Request '!R521,0)</f>
        <v>0</v>
      </c>
      <c r="S521" s="61"/>
      <c r="T521" s="59"/>
      <c r="U521" s="323"/>
      <c r="V521" s="323"/>
      <c r="W521" s="323"/>
      <c r="X521" s="323"/>
      <c r="Y521" s="323"/>
      <c r="Z521" s="141"/>
      <c r="AA521" s="109"/>
      <c r="AB521" s="109"/>
      <c r="AC521" s="109"/>
      <c r="AD521" s="109"/>
      <c r="AE521" s="109"/>
      <c r="AF521" s="144"/>
    </row>
    <row r="522" spans="1:32" hidden="1">
      <c r="A522" s="449"/>
      <c r="B522" s="480">
        <f>IF('Cumulative Budget Request '!L522='Split budget (A)'!$L$1,'Cumulative Budget Request '!B521,0)</f>
        <v>0</v>
      </c>
      <c r="C522" s="490">
        <f>IF('Cumulative Budget Request '!L522='Split budget (A)'!$L$1,'Cumulative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(A)'!$L$1,'Cumulative Budget Request '!O522,0)</f>
        <v>1.03</v>
      </c>
      <c r="P522" s="212">
        <f>IF('Cumulative Budget Request '!L522='Split budget (A)'!$L$1,'Cumulative Budget Request '!P522,0)</f>
        <v>0</v>
      </c>
      <c r="Q522" s="61">
        <f>IF('Cumulative Budget Request '!L522='Split budget (A)'!$L$1,'Cumulative Budget Request '!Q522,0)</f>
        <v>12</v>
      </c>
      <c r="R522" s="211">
        <f>IF('Cumulative Budget Request '!L522='Split budget (A)'!$L$1,'Cumulative Budget Request '!R522,0)</f>
        <v>0</v>
      </c>
      <c r="S522" s="61"/>
      <c r="T522" s="59"/>
      <c r="U522" s="323"/>
      <c r="V522" s="323"/>
      <c r="W522" s="323"/>
      <c r="X522" s="323"/>
      <c r="Y522" s="323"/>
      <c r="Z522" s="55"/>
      <c r="AA522" s="109"/>
      <c r="AB522" s="109"/>
      <c r="AC522" s="109"/>
      <c r="AD522" s="109"/>
      <c r="AE522" s="109"/>
      <c r="AF522" s="144"/>
    </row>
    <row r="523" spans="1:32" hidden="1">
      <c r="A523" s="449"/>
      <c r="B523" s="480">
        <f>IF('Cumulative Budget Request '!L523='Split budget (A)'!$L$1,'Cumulative Budget Request '!B522,0)</f>
        <v>0</v>
      </c>
      <c r="C523" s="490">
        <f>IF('Cumulative Budget Request '!L523='Split budget (A)'!$L$1,'Cumulative Budget Request '!C522,0)</f>
        <v>0</v>
      </c>
      <c r="D523" s="59" t="s">
        <v>30</v>
      </c>
      <c r="E523" s="52">
        <f>ROUND(E522*$Q$3,0)</f>
        <v>0</v>
      </c>
      <c r="F523" s="52">
        <f t="shared" ref="F523" si="765">ROUND(F522*$Q$3,0)</f>
        <v>0</v>
      </c>
      <c r="G523" s="52">
        <f t="shared" ref="G523" si="766">ROUND(G522*$Q$3,0)</f>
        <v>0</v>
      </c>
      <c r="H523" s="52">
        <f t="shared" ref="H523" si="767">ROUND(H522*$Q$3,0)</f>
        <v>0</v>
      </c>
      <c r="I523" s="52">
        <f t="shared" ref="I523" si="768">ROUND(I522*$Q$3,0)</f>
        <v>0</v>
      </c>
      <c r="J523" s="158">
        <f>SUM(E523:I523)</f>
        <v>0</v>
      </c>
      <c r="M523" s="215"/>
      <c r="N523" s="56"/>
      <c r="O523" s="211">
        <f>IF('Cumulative Budget Request '!L523='Split budget (A)'!$L$1,'Cumulative Budget Request '!O523,0)</f>
        <v>1.03</v>
      </c>
      <c r="P523" s="212">
        <f>IF('Cumulative Budget Request '!L523='Split budget (A)'!$L$1,'Cumulative Budget Request '!P523,0)</f>
        <v>0</v>
      </c>
      <c r="Q523" s="61">
        <f>IF('Cumulative Budget Request '!L523='Split budget (A)'!$L$1,'Cumulative Budget Request '!Q523,0)</f>
        <v>12</v>
      </c>
      <c r="R523" s="211">
        <f>IF('Cumulative Budget Request '!L523='Split budget (A)'!$L$1,'Cumulative Budget Request '!R523,0)</f>
        <v>0</v>
      </c>
      <c r="S523" s="61"/>
      <c r="T523" s="59"/>
      <c r="U523" s="323"/>
      <c r="V523" s="323"/>
      <c r="W523" s="323"/>
      <c r="X523" s="323"/>
      <c r="Y523" s="323"/>
      <c r="Z523" s="55"/>
      <c r="AA523" s="109"/>
      <c r="AB523" s="109"/>
      <c r="AC523" s="109"/>
      <c r="AD523" s="109"/>
      <c r="AE523" s="109"/>
      <c r="AF523" s="144"/>
    </row>
    <row r="524" spans="1:32" ht="15" hidden="1">
      <c r="A524" s="449"/>
      <c r="B524" s="480">
        <f>IF('Cumulative Budget Request '!L524='Split budget (A)'!$L$1,'Cumulative Budget Request '!B523,0)</f>
        <v>0</v>
      </c>
      <c r="C524" s="490">
        <f>IF('Cumulative Budget Request '!L524='Split budget (A)'!$L$1,'Cumulative Budget Request '!C523,0)</f>
        <v>0</v>
      </c>
      <c r="D524" s="59" t="s">
        <v>29</v>
      </c>
      <c r="E524" s="170">
        <f>ROUND(R$6*E520,0)</f>
        <v>0</v>
      </c>
      <c r="F524" s="170">
        <f t="shared" ref="F524" si="769">ROUND(S$6*F520,0)</f>
        <v>0</v>
      </c>
      <c r="G524" s="170">
        <f t="shared" ref="G524" si="770">ROUND(T$6*G520,0)</f>
        <v>0</v>
      </c>
      <c r="H524" s="170">
        <f t="shared" ref="H524" si="771">ROUND(U$6*H520,0)</f>
        <v>0</v>
      </c>
      <c r="I524" s="170">
        <f t="shared" ref="I524" si="772">ROUND(V$6*I520,0)</f>
        <v>0</v>
      </c>
      <c r="J524" s="167">
        <f>SUM(E524:I524)</f>
        <v>0</v>
      </c>
      <c r="M524" s="215"/>
      <c r="N524" s="56"/>
      <c r="O524" s="211">
        <f>IF('Cumulative Budget Request '!L524='Split budget (A)'!$L$1,'Cumulative Budget Request '!O524,0)</f>
        <v>1.03</v>
      </c>
      <c r="P524" s="212">
        <f>IF('Cumulative Budget Request '!L524='Split budget (A)'!$L$1,'Cumulative Budget Request '!P524,0)</f>
        <v>0</v>
      </c>
      <c r="Q524" s="61">
        <f>IF('Cumulative Budget Request '!L524='Split budget (A)'!$L$1,'Cumulative Budget Request '!Q524,0)</f>
        <v>12</v>
      </c>
      <c r="R524" s="211">
        <f>IF('Cumulative Budget Request '!L524='Split budget (A)'!$L$1,'Cumulative Budget Request '!R524,0)</f>
        <v>0</v>
      </c>
      <c r="S524" s="61"/>
      <c r="T524" s="59"/>
      <c r="U524" s="323"/>
      <c r="V524" s="323"/>
      <c r="W524" s="323"/>
      <c r="X524" s="323"/>
      <c r="Y524" s="323"/>
      <c r="Z524" s="55"/>
      <c r="AA524" s="109"/>
      <c r="AB524" s="109"/>
      <c r="AC524" s="109"/>
      <c r="AD524" s="109"/>
      <c r="AE524" s="109"/>
      <c r="AF524" s="144"/>
    </row>
    <row r="525" spans="1:32" hidden="1">
      <c r="A525" s="449"/>
      <c r="B525" s="480">
        <f>IF('Cumulative Budget Request '!L525='Split budget (A)'!$L$1,'Cumulative Budget Request '!B524,0)</f>
        <v>0</v>
      </c>
      <c r="C525" s="490">
        <f>IF('Cumulative Budget Request '!L525='Split budget (A)'!$L$1,'Cumulative Budget Request '!C524,0)</f>
        <v>0</v>
      </c>
      <c r="D525" s="62" t="s">
        <v>178</v>
      </c>
      <c r="E525" s="171">
        <f>SUM(E523:E524)</f>
        <v>0</v>
      </c>
      <c r="F525" s="171">
        <f t="shared" ref="F525:I525" si="773">SUM(F523:F524)</f>
        <v>0</v>
      </c>
      <c r="G525" s="171">
        <f t="shared" si="773"/>
        <v>0</v>
      </c>
      <c r="H525" s="171">
        <f t="shared" si="773"/>
        <v>0</v>
      </c>
      <c r="I525" s="171">
        <f t="shared" si="77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idden="1">
      <c r="A526" s="449"/>
      <c r="B526" s="491"/>
      <c r="C526" s="482"/>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idden="1">
      <c r="A527" s="485">
        <f>IF('Cumulative Budget Request '!L527='Split budget (A)'!$L$1,'Cumulative Budget Request '!A527,0)</f>
        <v>0</v>
      </c>
      <c r="B527" s="489" t="s">
        <v>417</v>
      </c>
      <c r="C527" s="489" t="s">
        <v>415</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(A)'!$L$1,'Cumulative Budget Request '!M527,0)</f>
        <v>0</v>
      </c>
      <c r="N527" s="214">
        <f>ROUND(M527/12,2)</f>
        <v>0</v>
      </c>
      <c r="O527" s="211">
        <f>IF('Cumulative Budget Request '!L527='Split budget (A)'!$L$1,'Cumulative Budget Request '!O527,0)</f>
        <v>1</v>
      </c>
      <c r="P527" s="212">
        <f>IF('Cumulative Budget Request '!L527='Split budget (A)'!$L$1,'Cumulative Budget Request '!P527,0)</f>
        <v>0</v>
      </c>
      <c r="Q527" s="61">
        <f>IF('Cumulative Budget Request '!L527='Split budget (A)'!$L$1,'Cumulative Budget Request '!Q527,0)</f>
        <v>12</v>
      </c>
      <c r="R527" s="211">
        <f>IF('Cumulative Budget Request '!L527='Split budget (A)'!$L$1,'Cumulative Budget Request '!R527,0)</f>
        <v>0</v>
      </c>
      <c r="S527" s="61"/>
      <c r="T527" s="59"/>
      <c r="U527" s="323">
        <f>IFERROR((E530+E531)/E529,0)</f>
        <v>0</v>
      </c>
      <c r="V527" s="323">
        <f t="shared" ref="V527:Y527" si="774">IFERROR((F530+F531)/F529,0)</f>
        <v>0</v>
      </c>
      <c r="W527" s="323">
        <f t="shared" si="774"/>
        <v>0</v>
      </c>
      <c r="X527" s="323">
        <f t="shared" si="774"/>
        <v>0</v>
      </c>
      <c r="Y527" s="323">
        <f t="shared" si="77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idden="1">
      <c r="A528" s="486"/>
      <c r="B528" s="480">
        <f>IF('Cumulative Budget Request '!L528='Split budget (A)'!$L$1,'Cumulative Budget Request '!B527,0)</f>
        <v>0</v>
      </c>
      <c r="C528" s="490">
        <f>IF('Cumulative Budget Request '!L528='Split budget (A)'!$L$1,'Cumulative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(A)'!$L$1,'Cumulative Budget Request '!O528,0)</f>
        <v>1.03</v>
      </c>
      <c r="P528" s="212">
        <f>IF('Cumulative Budget Request '!L528='Split budget (A)'!$L$1,'Cumulative Budget Request '!P528,0)</f>
        <v>0</v>
      </c>
      <c r="Q528" s="61">
        <f>IF('Cumulative Budget Request '!L528='Split budget (A)'!$L$1,'Cumulative Budget Request '!Q528,0)</f>
        <v>12</v>
      </c>
      <c r="R528" s="211">
        <f>IF('Cumulative Budget Request '!L528='Split budget (A)'!$L$1,'Cumulative Budget Request '!R528,0)</f>
        <v>0</v>
      </c>
      <c r="S528" s="61"/>
      <c r="T528" s="59"/>
      <c r="U528" s="323"/>
      <c r="V528" s="323"/>
      <c r="W528" s="323"/>
      <c r="X528" s="323"/>
      <c r="Y528" s="323"/>
      <c r="Z528" s="141"/>
      <c r="AA528" s="109"/>
      <c r="AB528" s="109"/>
      <c r="AC528" s="109"/>
      <c r="AD528" s="109"/>
      <c r="AE528" s="109"/>
      <c r="AF528" s="144"/>
    </row>
    <row r="529" spans="1:32" hidden="1">
      <c r="A529" s="449"/>
      <c r="B529" s="480">
        <f>IF('Cumulative Budget Request '!L529='Split budget (A)'!$L$1,'Cumulative Budget Request '!B528,0)</f>
        <v>0</v>
      </c>
      <c r="C529" s="490">
        <f>IF('Cumulative Budget Request '!L529='Split budget (A)'!$L$1,'Cumulative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(A)'!$L$1,'Cumulative Budget Request '!O529,0)</f>
        <v>1.03</v>
      </c>
      <c r="P529" s="212">
        <f>IF('Cumulative Budget Request '!L529='Split budget (A)'!$L$1,'Cumulative Budget Request '!P529,0)</f>
        <v>0</v>
      </c>
      <c r="Q529" s="61">
        <f>IF('Cumulative Budget Request '!L529='Split budget (A)'!$L$1,'Cumulative Budget Request '!Q529,0)</f>
        <v>12</v>
      </c>
      <c r="R529" s="211">
        <f>IF('Cumulative Budget Request '!L529='Split budget (A)'!$L$1,'Cumulative Budget Request '!R529,0)</f>
        <v>0</v>
      </c>
      <c r="S529" s="61"/>
      <c r="T529" s="59"/>
      <c r="U529" s="323"/>
      <c r="V529" s="323"/>
      <c r="W529" s="323"/>
      <c r="X529" s="323"/>
      <c r="Y529" s="323"/>
      <c r="Z529" s="55"/>
      <c r="AA529" s="109"/>
      <c r="AB529" s="109"/>
      <c r="AC529" s="109"/>
      <c r="AD529" s="109"/>
      <c r="AE529" s="109"/>
      <c r="AF529" s="144"/>
    </row>
    <row r="530" spans="1:32" hidden="1">
      <c r="A530" s="449"/>
      <c r="B530" s="480">
        <f>IF('Cumulative Budget Request '!L530='Split budget (A)'!$L$1,'Cumulative Budget Request '!B529,0)</f>
        <v>0</v>
      </c>
      <c r="C530" s="490">
        <f>IF('Cumulative Budget Request '!L530='Split budget (A)'!$L$1,'Cumulative Budget Request '!C529,0)</f>
        <v>0</v>
      </c>
      <c r="D530" s="59" t="s">
        <v>30</v>
      </c>
      <c r="E530" s="52">
        <f>ROUND(E529*$Q$3,0)</f>
        <v>0</v>
      </c>
      <c r="F530" s="52">
        <f t="shared" ref="F530" si="775">ROUND(F529*$Q$3,0)</f>
        <v>0</v>
      </c>
      <c r="G530" s="52">
        <f t="shared" ref="G530" si="776">ROUND(G529*$Q$3,0)</f>
        <v>0</v>
      </c>
      <c r="H530" s="52">
        <f t="shared" ref="H530" si="777">ROUND(H529*$Q$3,0)</f>
        <v>0</v>
      </c>
      <c r="I530" s="52">
        <f t="shared" ref="I530" si="778">ROUND(I529*$Q$3,0)</f>
        <v>0</v>
      </c>
      <c r="J530" s="158">
        <f>SUM(E530:I530)</f>
        <v>0</v>
      </c>
      <c r="M530" s="215"/>
      <c r="N530" s="56"/>
      <c r="O530" s="211">
        <f>IF('Cumulative Budget Request '!L530='Split budget (A)'!$L$1,'Cumulative Budget Request '!O530,0)</f>
        <v>1.03</v>
      </c>
      <c r="P530" s="212">
        <f>IF('Cumulative Budget Request '!L530='Split budget (A)'!$L$1,'Cumulative Budget Request '!P530,0)</f>
        <v>0</v>
      </c>
      <c r="Q530" s="61">
        <f>IF('Cumulative Budget Request '!L530='Split budget (A)'!$L$1,'Cumulative Budget Request '!Q530,0)</f>
        <v>12</v>
      </c>
      <c r="R530" s="211">
        <f>IF('Cumulative Budget Request '!L530='Split budget (A)'!$L$1,'Cumulative Budget Request '!R530,0)</f>
        <v>0</v>
      </c>
      <c r="S530" s="61"/>
      <c r="T530" s="59"/>
      <c r="U530" s="323"/>
      <c r="V530" s="323"/>
      <c r="W530" s="323"/>
      <c r="X530" s="323"/>
      <c r="Y530" s="323"/>
      <c r="Z530" s="55"/>
      <c r="AA530" s="109"/>
      <c r="AB530" s="109"/>
      <c r="AC530" s="109"/>
      <c r="AD530" s="109"/>
      <c r="AE530" s="109"/>
      <c r="AF530" s="144"/>
    </row>
    <row r="531" spans="1:32" ht="15" hidden="1">
      <c r="A531" s="449"/>
      <c r="B531" s="480">
        <f>IF('Cumulative Budget Request '!L531='Split budget (A)'!$L$1,'Cumulative Budget Request '!B530,0)</f>
        <v>0</v>
      </c>
      <c r="C531" s="490">
        <f>IF('Cumulative Budget Request '!L531='Split budget (A)'!$L$1,'Cumulative Budget Request '!C530,0)</f>
        <v>0</v>
      </c>
      <c r="D531" s="59" t="s">
        <v>29</v>
      </c>
      <c r="E531" s="170">
        <f>ROUND(R$6*E527,0)</f>
        <v>0</v>
      </c>
      <c r="F531" s="170">
        <f t="shared" ref="F531" si="779">ROUND(S$6*F527,0)</f>
        <v>0</v>
      </c>
      <c r="G531" s="170">
        <f t="shared" ref="G531" si="780">ROUND(T$6*G527,0)</f>
        <v>0</v>
      </c>
      <c r="H531" s="170">
        <f t="shared" ref="H531" si="781">ROUND(U$6*H527,0)</f>
        <v>0</v>
      </c>
      <c r="I531" s="170">
        <f t="shared" ref="I531" si="782">ROUND(V$6*I527,0)</f>
        <v>0</v>
      </c>
      <c r="J531" s="167">
        <f>SUM(E531:I531)</f>
        <v>0</v>
      </c>
      <c r="M531" s="215"/>
      <c r="N531" s="56"/>
      <c r="O531" s="211">
        <f>IF('Cumulative Budget Request '!L531='Split budget (A)'!$L$1,'Cumulative Budget Request '!O531,0)</f>
        <v>1.03</v>
      </c>
      <c r="P531" s="212">
        <f>IF('Cumulative Budget Request '!L531='Split budget (A)'!$L$1,'Cumulative Budget Request '!P531,0)</f>
        <v>0</v>
      </c>
      <c r="Q531" s="61">
        <f>IF('Cumulative Budget Request '!L531='Split budget (A)'!$L$1,'Cumulative Budget Request '!Q531,0)</f>
        <v>12</v>
      </c>
      <c r="R531" s="211">
        <f>IF('Cumulative Budget Request '!L531='Split budget (A)'!$L$1,'Cumulative Budget Request '!R531,0)</f>
        <v>0</v>
      </c>
      <c r="S531" s="61"/>
      <c r="T531" s="59"/>
      <c r="U531" s="323"/>
      <c r="V531" s="323"/>
      <c r="W531" s="323"/>
      <c r="X531" s="323"/>
      <c r="Y531" s="323"/>
      <c r="Z531" s="55"/>
      <c r="AA531" s="109"/>
      <c r="AB531" s="109"/>
      <c r="AC531" s="109"/>
      <c r="AD531" s="109"/>
      <c r="AE531" s="109"/>
      <c r="AF531" s="144"/>
    </row>
    <row r="532" spans="1:32" hidden="1">
      <c r="A532" s="449"/>
      <c r="B532" s="480">
        <f>IF('Cumulative Budget Request '!L532='Split budget (A)'!$L$1,'Cumulative Budget Request '!B531,0)</f>
        <v>0</v>
      </c>
      <c r="C532" s="490">
        <f>IF('Cumulative Budget Request '!L532='Split budget (A)'!$L$1,'Cumulative Budget Request '!C531,0)</f>
        <v>0</v>
      </c>
      <c r="D532" s="62" t="s">
        <v>178</v>
      </c>
      <c r="E532" s="171">
        <f>SUM(E530:E531)</f>
        <v>0</v>
      </c>
      <c r="F532" s="171">
        <f t="shared" ref="F532:I532" si="783">SUM(F530:F531)</f>
        <v>0</v>
      </c>
      <c r="G532" s="171">
        <f t="shared" si="783"/>
        <v>0</v>
      </c>
      <c r="H532" s="171">
        <f t="shared" si="783"/>
        <v>0</v>
      </c>
      <c r="I532" s="171">
        <f t="shared" si="783"/>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idden="1">
      <c r="A533" s="449"/>
      <c r="B533" s="491"/>
      <c r="C533" s="482"/>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idden="1">
      <c r="A534" s="485" t="str">
        <f>IF('Cumulative Budget Request '!L534='Split budget (A)'!$L$1,'Cumulative Budget Request '!A534,0)</f>
        <v xml:space="preserve"> </v>
      </c>
      <c r="B534" s="489" t="s">
        <v>417</v>
      </c>
      <c r="C534" s="489" t="s">
        <v>415</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(A)'!$L$1,'Cumulative Budget Request '!M534,0)</f>
        <v>0</v>
      </c>
      <c r="N534" s="214">
        <f>ROUND(M534/12,2)</f>
        <v>0</v>
      </c>
      <c r="O534" s="211">
        <f>IF('Cumulative Budget Request '!L534='Split budget (A)'!$L$1,'Cumulative Budget Request '!O534,0)</f>
        <v>1</v>
      </c>
      <c r="P534" s="212">
        <f>IF('Cumulative Budget Request '!L534='Split budget (A)'!$L$1,'Cumulative Budget Request '!P534,0)</f>
        <v>0</v>
      </c>
      <c r="Q534" s="61">
        <f>IF('Cumulative Budget Request '!L534='Split budget (A)'!$L$1,'Cumulative Budget Request '!Q534,0)</f>
        <v>12</v>
      </c>
      <c r="R534" s="211">
        <f>IF('Cumulative Budget Request '!L534='Split budget (A)'!$L$1,'Cumulative Budget Request '!R534,0)</f>
        <v>0</v>
      </c>
      <c r="S534" s="61"/>
      <c r="T534" s="59"/>
      <c r="U534" s="323">
        <f>IFERROR((E537+E538)/E536,0)</f>
        <v>0</v>
      </c>
      <c r="V534" s="323">
        <f t="shared" ref="V534:Y534" si="784">IFERROR((F537+F538)/F536,0)</f>
        <v>0</v>
      </c>
      <c r="W534" s="323">
        <f t="shared" si="784"/>
        <v>0</v>
      </c>
      <c r="X534" s="323">
        <f t="shared" si="784"/>
        <v>0</v>
      </c>
      <c r="Y534" s="323">
        <f t="shared" si="784"/>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idden="1">
      <c r="A535" s="486"/>
      <c r="B535" s="480">
        <f>IF('Cumulative Budget Request '!L535='Split budget (A)'!$L$1,'Cumulative Budget Request '!B534,0)</f>
        <v>0</v>
      </c>
      <c r="C535" s="490">
        <f>IF('Cumulative Budget Request '!L535='Split budget (A)'!$L$1,'Cumulative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(A)'!$L$1,'Cumulative Budget Request '!O535,0)</f>
        <v>1.03</v>
      </c>
      <c r="P535" s="212">
        <f>IF('Cumulative Budget Request '!L535='Split budget (A)'!$L$1,'Cumulative Budget Request '!P535,0)</f>
        <v>0</v>
      </c>
      <c r="Q535" s="61">
        <f>IF('Cumulative Budget Request '!L535='Split budget (A)'!$L$1,'Cumulative Budget Request '!Q535,0)</f>
        <v>12</v>
      </c>
      <c r="R535" s="211">
        <f>IF('Cumulative Budget Request '!L535='Split budget (A)'!$L$1,'Cumulative Budget Request '!R535,0)</f>
        <v>0</v>
      </c>
      <c r="S535" s="61"/>
      <c r="T535" s="59"/>
      <c r="U535" s="323"/>
      <c r="V535" s="323"/>
      <c r="W535" s="323"/>
      <c r="X535" s="323"/>
      <c r="Y535" s="323"/>
      <c r="Z535" s="141"/>
      <c r="AA535" s="109"/>
      <c r="AB535" s="109"/>
      <c r="AC535" s="109"/>
      <c r="AD535" s="109"/>
      <c r="AE535" s="109"/>
      <c r="AF535" s="144"/>
    </row>
    <row r="536" spans="1:32" hidden="1">
      <c r="A536" s="449"/>
      <c r="B536" s="480">
        <f>IF('Cumulative Budget Request '!L536='Split budget (A)'!$L$1,'Cumulative Budget Request '!B535,0)</f>
        <v>0</v>
      </c>
      <c r="C536" s="490">
        <f>IF('Cumulative Budget Request '!L536='Split budget (A)'!$L$1,'Cumulative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(A)'!$L$1,'Cumulative Budget Request '!O536,0)</f>
        <v>1.03</v>
      </c>
      <c r="P536" s="212">
        <f>IF('Cumulative Budget Request '!L536='Split budget (A)'!$L$1,'Cumulative Budget Request '!P536,0)</f>
        <v>0</v>
      </c>
      <c r="Q536" s="61">
        <f>IF('Cumulative Budget Request '!L536='Split budget (A)'!$L$1,'Cumulative Budget Request '!Q536,0)</f>
        <v>12</v>
      </c>
      <c r="R536" s="211">
        <f>IF('Cumulative Budget Request '!L536='Split budget (A)'!$L$1,'Cumulative Budget Request '!R536,0)</f>
        <v>0</v>
      </c>
      <c r="S536" s="61"/>
      <c r="T536" s="59"/>
      <c r="U536" s="324"/>
      <c r="V536" s="324"/>
      <c r="W536" s="324"/>
      <c r="X536" s="324"/>
      <c r="Y536" s="324"/>
      <c r="Z536" s="55"/>
      <c r="AA536" s="109"/>
      <c r="AB536" s="109"/>
      <c r="AC536" s="109"/>
      <c r="AD536" s="109"/>
      <c r="AE536" s="109"/>
      <c r="AF536" s="144"/>
    </row>
    <row r="537" spans="1:32" hidden="1">
      <c r="A537" s="449"/>
      <c r="B537" s="480">
        <f>IF('Cumulative Budget Request '!L537='Split budget (A)'!$L$1,'Cumulative Budget Request '!B536,0)</f>
        <v>0</v>
      </c>
      <c r="C537" s="490">
        <f>IF('Cumulative Budget Request '!L537='Split budget (A)'!$L$1,'Cumulative Budget Request '!C536,0)</f>
        <v>0</v>
      </c>
      <c r="D537" s="59" t="s">
        <v>30</v>
      </c>
      <c r="E537" s="52">
        <f>ROUND(E536*$Q$3,0)</f>
        <v>0</v>
      </c>
      <c r="F537" s="52">
        <f t="shared" ref="F537" si="785">ROUND(F536*$Q$3,0)</f>
        <v>0</v>
      </c>
      <c r="G537" s="52">
        <f t="shared" ref="G537" si="786">ROUND(G536*$Q$3,0)</f>
        <v>0</v>
      </c>
      <c r="H537" s="52">
        <f t="shared" ref="H537" si="787">ROUND(H536*$Q$3,0)</f>
        <v>0</v>
      </c>
      <c r="I537" s="52">
        <f t="shared" ref="I537" si="788">ROUND(I536*$Q$3,0)</f>
        <v>0</v>
      </c>
      <c r="J537" s="158">
        <f>SUM(E537:I537)</f>
        <v>0</v>
      </c>
      <c r="M537" s="215"/>
      <c r="N537" s="56"/>
      <c r="O537" s="211">
        <f>IF('Cumulative Budget Request '!L537='Split budget (A)'!$L$1,'Cumulative Budget Request '!O537,0)</f>
        <v>1.03</v>
      </c>
      <c r="P537" s="212">
        <f>IF('Cumulative Budget Request '!L537='Split budget (A)'!$L$1,'Cumulative Budget Request '!P537,0)</f>
        <v>0</v>
      </c>
      <c r="Q537" s="61">
        <f>IF('Cumulative Budget Request '!L537='Split budget (A)'!$L$1,'Cumulative Budget Request '!Q537,0)</f>
        <v>12</v>
      </c>
      <c r="R537" s="211">
        <f>IF('Cumulative Budget Request '!L537='Split budget (A)'!$L$1,'Cumulative Budget Request '!R537,0)</f>
        <v>0</v>
      </c>
      <c r="S537" s="61"/>
      <c r="T537" s="59"/>
      <c r="U537" s="324"/>
      <c r="V537" s="324"/>
      <c r="W537" s="324"/>
      <c r="X537" s="324"/>
      <c r="Y537" s="324"/>
      <c r="Z537" s="55"/>
      <c r="AA537" s="109"/>
      <c r="AB537" s="109"/>
      <c r="AC537" s="109"/>
      <c r="AD537" s="109"/>
      <c r="AE537" s="109"/>
      <c r="AF537" s="144"/>
    </row>
    <row r="538" spans="1:32" ht="15" hidden="1">
      <c r="A538" s="449"/>
      <c r="B538" s="480">
        <f>IF('Cumulative Budget Request '!L538='Split budget (A)'!$L$1,'Cumulative Budget Request '!B537,0)</f>
        <v>0</v>
      </c>
      <c r="C538" s="490">
        <f>IF('Cumulative Budget Request '!L538='Split budget (A)'!$L$1,'Cumulative Budget Request '!C537,0)</f>
        <v>0</v>
      </c>
      <c r="D538" s="59" t="s">
        <v>29</v>
      </c>
      <c r="E538" s="170">
        <f>ROUND(R$6*E534,0)</f>
        <v>0</v>
      </c>
      <c r="F538" s="170">
        <f t="shared" ref="F538" si="789">ROUND(S$6*F534,0)</f>
        <v>0</v>
      </c>
      <c r="G538" s="170">
        <f t="shared" ref="G538" si="790">ROUND(T$6*G534,0)</f>
        <v>0</v>
      </c>
      <c r="H538" s="170">
        <f t="shared" ref="H538" si="791">ROUND(U$6*H534,0)</f>
        <v>0</v>
      </c>
      <c r="I538" s="170">
        <f t="shared" ref="I538" si="792">ROUND(V$6*I534,0)</f>
        <v>0</v>
      </c>
      <c r="J538" s="167">
        <f>SUM(E538:I538)</f>
        <v>0</v>
      </c>
      <c r="M538" s="215"/>
      <c r="N538" s="56"/>
      <c r="O538" s="211">
        <f>IF('Cumulative Budget Request '!L538='Split budget (A)'!$L$1,'Cumulative Budget Request '!O538,0)</f>
        <v>1.03</v>
      </c>
      <c r="P538" s="212">
        <f>IF('Cumulative Budget Request '!L538='Split budget (A)'!$L$1,'Cumulative Budget Request '!P538,0)</f>
        <v>0</v>
      </c>
      <c r="Q538" s="61">
        <f>IF('Cumulative Budget Request '!L538='Split budget (A)'!$L$1,'Cumulative Budget Request '!Q538,0)</f>
        <v>12</v>
      </c>
      <c r="R538" s="211">
        <f>IF('Cumulative Budget Request '!L538='Split budget (A)'!$L$1,'Cumulative Budget Request '!R538,0)</f>
        <v>0</v>
      </c>
      <c r="S538" s="61"/>
      <c r="T538" s="59"/>
      <c r="U538" s="323"/>
      <c r="V538" s="323"/>
      <c r="W538" s="323"/>
      <c r="X538" s="323"/>
      <c r="Y538" s="323"/>
      <c r="Z538" s="55"/>
      <c r="AA538" s="109"/>
      <c r="AB538" s="109"/>
      <c r="AC538" s="109"/>
      <c r="AD538" s="109"/>
      <c r="AE538" s="109"/>
      <c r="AF538" s="144"/>
    </row>
    <row r="539" spans="1:32" ht="13.8" hidden="1" thickBot="1">
      <c r="A539" s="449"/>
      <c r="B539" s="480">
        <f>IF('Cumulative Budget Request '!L539='Split budget (A)'!$L$1,'Cumulative Budget Request '!B538,0)</f>
        <v>0</v>
      </c>
      <c r="C539" s="490">
        <f>IF('Cumulative Budget Request '!L539='Split budget (A)'!$L$1,'Cumulative Budget Request '!C538,0)</f>
        <v>0</v>
      </c>
      <c r="D539" s="62" t="s">
        <v>178</v>
      </c>
      <c r="E539" s="171">
        <f>SUM(E537:E538)</f>
        <v>0</v>
      </c>
      <c r="F539" s="171">
        <f t="shared" ref="F539:I539" si="793">SUM(F537:F538)</f>
        <v>0</v>
      </c>
      <c r="G539" s="171">
        <f t="shared" si="793"/>
        <v>0</v>
      </c>
      <c r="H539" s="171">
        <f t="shared" si="793"/>
        <v>0</v>
      </c>
      <c r="I539" s="171">
        <f t="shared" si="793"/>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8" thickBot="1">
      <c r="A540" s="449"/>
      <c r="B540" s="491"/>
      <c r="C540" s="480"/>
      <c r="D540" s="59"/>
      <c r="E540" s="21"/>
      <c r="F540" s="21"/>
      <c r="G540" s="21"/>
      <c r="H540" s="21"/>
      <c r="I540" s="21"/>
      <c r="J540" s="61"/>
      <c r="M540" s="18"/>
      <c r="N540" s="36" t="s">
        <v>170</v>
      </c>
      <c r="O540" s="313"/>
      <c r="P540" s="313"/>
      <c r="Q540" s="37"/>
      <c r="R540" s="38"/>
      <c r="S540" s="210">
        <f>'Cumulative Budget Request '!S540</f>
        <v>0</v>
      </c>
      <c r="T540" s="802">
        <f>'Cumulative Budget Request '!T540</f>
        <v>0</v>
      </c>
      <c r="U540" s="803"/>
      <c r="V540" s="804"/>
      <c r="W540" s="24"/>
      <c r="X540" s="24"/>
      <c r="Y540" s="24"/>
      <c r="Z540" s="139" t="s">
        <v>1</v>
      </c>
      <c r="AA540" s="147" t="e">
        <f>SUM(AA471:AA539)</f>
        <v>#N/A</v>
      </c>
      <c r="AB540" s="147" t="e">
        <f>SUM(AB471:AB539)</f>
        <v>#N/A</v>
      </c>
      <c r="AC540" s="147" t="e">
        <f t="shared" ref="AC540:AE540" si="794">SUM(AC471:AC539)</f>
        <v>#N/A</v>
      </c>
      <c r="AD540" s="147" t="e">
        <f t="shared" si="794"/>
        <v>#N/A</v>
      </c>
      <c r="AE540" s="147" t="e">
        <f t="shared" si="794"/>
        <v>#N/A</v>
      </c>
      <c r="AF540" s="366" t="e">
        <f>SUM(AA540:AE540)</f>
        <v>#N/A</v>
      </c>
    </row>
    <row r="541" spans="1:32" ht="13.8" thickBot="1">
      <c r="A541" s="449"/>
      <c r="C541" s="60"/>
      <c r="D541" s="60" t="s">
        <v>103</v>
      </c>
      <c r="E541" s="173">
        <f>SUMIF($D$471:$D$540,"*Salary",E471:E540)</f>
        <v>0</v>
      </c>
      <c r="F541" s="173">
        <f t="shared" ref="F541:I541" si="795">SUMIF($D$471:$D$540,"*Salary",F471:F540)</f>
        <v>0</v>
      </c>
      <c r="G541" s="173">
        <f t="shared" si="795"/>
        <v>0</v>
      </c>
      <c r="H541" s="173">
        <f t="shared" si="795"/>
        <v>0</v>
      </c>
      <c r="I541" s="173">
        <f t="shared" si="795"/>
        <v>0</v>
      </c>
      <c r="J541" s="174">
        <f>SUM(E541:I541)</f>
        <v>0</v>
      </c>
      <c r="M541" s="18"/>
      <c r="N541" s="378" t="s">
        <v>75</v>
      </c>
      <c r="O541" s="379"/>
      <c r="P541" s="379"/>
      <c r="Q541" s="380"/>
      <c r="R541" s="380"/>
      <c r="S541" s="381">
        <f>'Cumulative Budget Request '!S541</f>
        <v>0</v>
      </c>
      <c r="T541" s="805"/>
      <c r="U541" s="806"/>
      <c r="V541" s="807"/>
    </row>
    <row r="542" spans="1:32">
      <c r="A542" s="449"/>
      <c r="C542" s="60"/>
      <c r="D542" s="60" t="s">
        <v>104</v>
      </c>
      <c r="E542" s="175">
        <f>SUMIF($D$471:$D$540,"*Total Fringe",E471:E540)</f>
        <v>0</v>
      </c>
      <c r="F542" s="175">
        <f t="shared" ref="F542:I542" si="796">SUMIF($D$471:$D$540,"*Total Fringe",F471:F540)</f>
        <v>0</v>
      </c>
      <c r="G542" s="175">
        <f t="shared" si="796"/>
        <v>0</v>
      </c>
      <c r="H542" s="175">
        <f t="shared" si="796"/>
        <v>0</v>
      </c>
      <c r="I542" s="175">
        <f t="shared" si="796"/>
        <v>0</v>
      </c>
      <c r="J542" s="176">
        <f>SUM(E542:I542)</f>
        <v>0</v>
      </c>
      <c r="M542" s="15"/>
    </row>
    <row r="543" spans="1:32" ht="13.8" thickBot="1">
      <c r="A543" s="449"/>
      <c r="C543" s="60"/>
      <c r="D543" s="60" t="s">
        <v>307</v>
      </c>
      <c r="E543" s="387">
        <f>SUMIF($D$471:$D$539,"*Person Months",E471:E539)</f>
        <v>0</v>
      </c>
      <c r="F543" s="387">
        <f t="shared" ref="F543:I543" si="797">SUMIF($D$471:$D$539,"*Person Months",F471:F539)</f>
        <v>0</v>
      </c>
      <c r="G543" s="387">
        <f t="shared" si="797"/>
        <v>0</v>
      </c>
      <c r="H543" s="387">
        <f t="shared" si="797"/>
        <v>0</v>
      </c>
      <c r="I543" s="387">
        <f t="shared" si="797"/>
        <v>0</v>
      </c>
      <c r="J543" s="176"/>
      <c r="M543" s="15"/>
      <c r="N543" s="262"/>
      <c r="O543" s="262"/>
      <c r="P543" s="262"/>
      <c r="Q543" s="2"/>
      <c r="R543" s="2"/>
      <c r="S543" s="215"/>
      <c r="T543" s="384"/>
      <c r="U543" s="384"/>
      <c r="V543" s="384"/>
    </row>
    <row r="544" spans="1:32" ht="13.8" thickBot="1">
      <c r="A544" s="9"/>
      <c r="C544" s="60"/>
      <c r="D544" s="60" t="s">
        <v>309</v>
      </c>
      <c r="E544" s="58">
        <f ca="1">SUMIF($D$471:$D$539,"*# of Persons",E471:E476)</f>
        <v>0</v>
      </c>
      <c r="F544" s="58">
        <f t="shared" ref="F544:I544" ca="1" si="798">SUMIF($D$471:$D$539,"*# of Persons",F471:F476)</f>
        <v>0</v>
      </c>
      <c r="G544" s="58">
        <f t="shared" ca="1" si="798"/>
        <v>0</v>
      </c>
      <c r="H544" s="58">
        <f t="shared" ca="1" si="798"/>
        <v>0</v>
      </c>
      <c r="I544" s="58">
        <f t="shared" ca="1" si="798"/>
        <v>0</v>
      </c>
      <c r="J544" s="176"/>
      <c r="M544" s="15"/>
      <c r="N544" s="763" t="s">
        <v>181</v>
      </c>
      <c r="O544" s="764"/>
      <c r="P544" s="764"/>
      <c r="Q544" s="764"/>
      <c r="R544" s="764"/>
      <c r="S544" s="764"/>
      <c r="T544" s="764"/>
      <c r="U544" s="765"/>
      <c r="V544" s="384"/>
    </row>
    <row r="545" spans="1:33" ht="13.8" thickBot="1">
      <c r="A545" s="785" t="s">
        <v>423</v>
      </c>
      <c r="B545" s="785"/>
      <c r="C545" s="785"/>
      <c r="D545" s="785"/>
      <c r="E545" s="785"/>
      <c r="F545" s="785"/>
      <c r="G545" s="785"/>
      <c r="H545" s="785"/>
      <c r="I545" s="785"/>
      <c r="J545" s="785"/>
      <c r="M545" s="15"/>
      <c r="N545" s="782"/>
      <c r="O545" s="783"/>
      <c r="P545" s="783"/>
      <c r="Q545" s="178" t="s">
        <v>31</v>
      </c>
      <c r="R545" s="179" t="s">
        <v>32</v>
      </c>
      <c r="S545" s="179" t="s">
        <v>33</v>
      </c>
      <c r="T545" s="178" t="s">
        <v>34</v>
      </c>
      <c r="U545" s="180" t="s">
        <v>35</v>
      </c>
      <c r="V545" s="24"/>
    </row>
    <row r="546" spans="1:33" ht="13.8" thickBot="1">
      <c r="A546" s="486"/>
      <c r="C546" s="68"/>
      <c r="D546" s="45"/>
      <c r="E546" s="17" t="str">
        <f>E11</f>
        <v>Year 1</v>
      </c>
      <c r="F546" s="17" t="str">
        <f>F11</f>
        <v>Year 2</v>
      </c>
      <c r="G546" s="17" t="str">
        <f>G11</f>
        <v>Year 3</v>
      </c>
      <c r="H546" s="17" t="str">
        <f>H11</f>
        <v>Year 4</v>
      </c>
      <c r="I546" s="17" t="str">
        <f>I11</f>
        <v>Year 5</v>
      </c>
      <c r="J546" s="45" t="s">
        <v>1</v>
      </c>
      <c r="N546" s="782" t="s">
        <v>302</v>
      </c>
      <c r="O546" s="783"/>
      <c r="P546" s="783"/>
      <c r="Q546" s="382">
        <f>IF('Cumulative Budget Request '!L547='Split budget (A)'!$L$1,'Cumulative Budget Request '!Q548,0)</f>
        <v>1</v>
      </c>
      <c r="R546" s="382">
        <f>IF('Cumulative Budget Request '!L547='Split budget (A)'!$L$1,'Cumulative Budget Request '!R548,0)</f>
        <v>1.03</v>
      </c>
      <c r="S546" s="382">
        <f>IF('Cumulative Budget Request '!L547='Split budget (A)'!$L$1,'Cumulative Budget Request '!S548,0)</f>
        <v>1.03</v>
      </c>
      <c r="T546" s="382">
        <f>IF('Cumulative Budget Request '!L547='Split budget (A)'!$L$1,'Cumulative Budget Request '!T548,0)</f>
        <v>1.03</v>
      </c>
      <c r="U546" s="383">
        <f>IF('Cumulative Budget Request '!L547='Split budget (A)'!$L$1,'Cumulative Budget Request '!U548,0)</f>
        <v>1.03</v>
      </c>
      <c r="V546" s="762" t="s">
        <v>118</v>
      </c>
      <c r="W546" s="762"/>
      <c r="X546" s="762"/>
      <c r="Y546" s="762"/>
      <c r="Z546" s="762"/>
    </row>
    <row r="547" spans="1:33">
      <c r="A547" s="493" t="str">
        <f>IF('Cumulative Budget Request '!L549='Split budget (A)'!$L$1,'Cumulative Budget Request '!A547,0)</f>
        <v xml:space="preserve">   Undergraduate Student Labor</v>
      </c>
      <c r="C547" s="68"/>
      <c r="D547" s="33" t="s">
        <v>123</v>
      </c>
      <c r="E547" s="76">
        <f>IF('Cumulative Budget Request '!$L547='Split budget (A)'!$L$1,'Cumulative Budget Request '!E547,0)</f>
        <v>0</v>
      </c>
      <c r="F547" s="76">
        <f>IF('Cumulative Budget Request '!$L547='Split budget (A)'!$L$1,'Cumulative Budget Request '!F547,0)</f>
        <v>0</v>
      </c>
      <c r="G547" s="76">
        <f>IF('Cumulative Budget Request '!$L547='Split budget (A)'!$L$1,'Cumulative Budget Request '!G547,0)</f>
        <v>0</v>
      </c>
      <c r="H547" s="76">
        <f>IF('Cumulative Budget Request '!$L547='Split budget (A)'!$L$1,'Cumulative Budget Request '!H547,0)</f>
        <v>0</v>
      </c>
      <c r="I547" s="76">
        <f>IF('Cumulative Budget Request '!$L547='Split budget (A)'!$L$1,'Cumulative Budget Request '!I547,0)</f>
        <v>0</v>
      </c>
      <c r="J547" s="45"/>
      <c r="N547" s="386" t="s">
        <v>303</v>
      </c>
      <c r="O547" s="45"/>
      <c r="P547" s="375" t="s">
        <v>299</v>
      </c>
      <c r="Q547" s="211">
        <f>IF('Cumulative Budget Request '!L547='Split budget (A)'!$L$1,'Cumulative Budget Request '!Q549,0)</f>
        <v>0</v>
      </c>
      <c r="R547" s="211">
        <f>IF('Cumulative Budget Request '!L547='Split budget (A)'!$L$1,'Cumulative Budget Request '!R549,0)</f>
        <v>0</v>
      </c>
      <c r="S547" s="211">
        <f>IF('Cumulative Budget Request '!L547='Split budget (A)'!$L$1,'Cumulative Budget Request '!S549,0)</f>
        <v>0</v>
      </c>
      <c r="T547" s="211">
        <f>IF('Cumulative Budget Request '!L547='Split budget (A)'!$L$1,'Cumulative Budget Request '!T549,0)</f>
        <v>0</v>
      </c>
      <c r="U547" s="316">
        <f>IF('Cumulative Budget Request '!L547='Split budget (A)'!$L$1,'Cumulative Budget Request '!U549,0)</f>
        <v>0</v>
      </c>
      <c r="V547" s="321" t="s">
        <v>31</v>
      </c>
      <c r="W547" s="322" t="s">
        <v>32</v>
      </c>
      <c r="X547" s="322" t="s">
        <v>33</v>
      </c>
      <c r="Y547" s="322" t="s">
        <v>34</v>
      </c>
      <c r="Z547" s="322" t="s">
        <v>35</v>
      </c>
    </row>
    <row r="548" spans="1:33">
      <c r="A548" s="486"/>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(A)'!$L$1,'Cumulative Budget Request '!Q550,0)</f>
        <v>0</v>
      </c>
      <c r="R548" s="211">
        <f>IF('Cumulative Budget Request '!L547='Split budget (A)'!$L$1,'Cumulative Budget Request '!R550,0)</f>
        <v>0</v>
      </c>
      <c r="S548" s="211">
        <f>IF('Cumulative Budget Request '!L547='Split budget (A)'!$L$1,'Cumulative Budget Request '!S550,0)</f>
        <v>0</v>
      </c>
      <c r="T548" s="211">
        <f>IF('Cumulative Budget Request '!L547='Split budget (A)'!$L$1,'Cumulative Budget Request '!T550,0)</f>
        <v>0</v>
      </c>
      <c r="U548" s="316">
        <f>IF('Cumulative Budget Request '!L547='Split budget (A)'!$L$1,'Cumulative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9"/>
      <c r="C549" s="134"/>
      <c r="D549" s="131" t="s">
        <v>173</v>
      </c>
      <c r="E549" s="161">
        <f>IF('Cumulative Budget Request '!$L549='Split budget (A)'!$L$1,'Cumulative Budget Request '!E549,0)</f>
        <v>0</v>
      </c>
      <c r="F549" s="161">
        <f>IF('Cumulative Budget Request '!$L549='Split budget (A)'!$L$1,'Cumulative Budget Request '!F549,0)</f>
        <v>0</v>
      </c>
      <c r="G549" s="161">
        <f>IF('Cumulative Budget Request '!$L549='Split budget (A)'!$L$1,'Cumulative Budget Request '!G549,0)</f>
        <v>0</v>
      </c>
      <c r="H549" s="161">
        <f>IF('Cumulative Budget Request '!$L549='Split budget (A)'!$L$1,'Cumulative Budget Request '!H549,0)</f>
        <v>0</v>
      </c>
      <c r="I549" s="161">
        <f>IF('Cumulative Budget Request '!$L549='Split budget (A)'!$L$1,'Cumulative Budget Request '!I549,0)</f>
        <v>0</v>
      </c>
      <c r="J549" s="158">
        <f>SUM(E549:I549)</f>
        <v>0</v>
      </c>
      <c r="N549" s="182"/>
      <c r="O549" s="377">
        <f>IF('Cumulative Budget Request '!L547='Split budget (A)'!$L$1,'Cumulative Budget Request '!O551,0)</f>
        <v>12</v>
      </c>
      <c r="P549" s="375" t="s">
        <v>301</v>
      </c>
      <c r="Q549" s="211">
        <f>IF('Cumulative Budget Request '!L547='Split budget (A)'!$L$1,'Cumulative Budget Request '!Q551,0)</f>
        <v>0</v>
      </c>
      <c r="R549" s="211">
        <f>IF('Cumulative Budget Request '!L547='Split budget (A)'!$L$1,'Cumulative Budget Request '!R551,0)</f>
        <v>0</v>
      </c>
      <c r="S549" s="211">
        <f>IF('Cumulative Budget Request '!L547='Split budget (A)'!$L$1,'Cumulative Budget Request '!S551,0)</f>
        <v>0</v>
      </c>
      <c r="T549" s="211">
        <f>IF('Cumulative Budget Request '!L547='Split budget (A)'!$L$1,'Cumulative Budget Request '!T551,0)</f>
        <v>0</v>
      </c>
      <c r="U549" s="316">
        <f>IF('Cumulative Budget Request '!L547='Split budget (A)'!$L$1,'Cumulative Budget Request '!U551,0)</f>
        <v>0</v>
      </c>
      <c r="V549" s="324"/>
      <c r="W549" s="324"/>
      <c r="X549" s="324"/>
      <c r="Y549" s="324"/>
      <c r="Z549" s="324"/>
      <c r="AA549" s="53"/>
      <c r="AB549" s="53"/>
      <c r="AC549" s="53"/>
      <c r="AD549" s="53"/>
      <c r="AE549" s="53"/>
      <c r="AF549" s="53"/>
      <c r="AG549" s="53"/>
    </row>
    <row r="550" spans="1:33">
      <c r="A550" s="486"/>
      <c r="D550" s="33" t="s">
        <v>30</v>
      </c>
      <c r="E550" s="161">
        <f>IF('Cumulative Budget Request '!$L550='Split budget (A)'!$L$1,'Cumulative Budget Request '!E550,0)</f>
        <v>0</v>
      </c>
      <c r="F550" s="161">
        <f>IF('Cumulative Budget Request '!$L550='Split budget (A)'!$L$1,'Cumulative Budget Request '!F550,0)</f>
        <v>0</v>
      </c>
      <c r="G550" s="161">
        <f>IF('Cumulative Budget Request '!$L550='Split budget (A)'!$L$1,'Cumulative Budget Request '!G550,0)</f>
        <v>0</v>
      </c>
      <c r="H550" s="161">
        <f>IF('Cumulative Budget Request '!$L550='Split budget (A)'!$L$1,'Cumulative Budget Request '!H550,0)</f>
        <v>0</v>
      </c>
      <c r="I550" s="161">
        <f>IF('Cumulative Budget Request '!$L550='Split budget (A)'!$L$1,'Cumulative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6"/>
      <c r="C551" s="68"/>
      <c r="D551" s="45"/>
      <c r="E551" s="16"/>
      <c r="F551" s="16"/>
      <c r="G551" s="16"/>
      <c r="H551" s="16"/>
      <c r="I551" s="16"/>
      <c r="J551" s="25"/>
      <c r="N551" s="386" t="s">
        <v>304</v>
      </c>
      <c r="O551" s="45"/>
      <c r="P551" s="375" t="s">
        <v>299</v>
      </c>
      <c r="Q551" s="211">
        <f>IF('Cumulative Budget Request '!L552='Split budget (A)'!$L$1,'Cumulative Budget Request '!Q553,0)</f>
        <v>0</v>
      </c>
      <c r="R551" s="211">
        <f>IF('Cumulative Budget Request '!L552='Split budget (A)'!$L$1,'Cumulative Budget Request '!R553,0)</f>
        <v>0</v>
      </c>
      <c r="S551" s="211">
        <f>IF('Cumulative Budget Request '!L552='Split budget (A)'!$L$1,'Cumulative Budget Request '!S553,0)</f>
        <v>0</v>
      </c>
      <c r="T551" s="211">
        <f>IF('Cumulative Budget Request '!L552='Split budget (A)'!$L$1,'Cumulative Budget Request '!T553,0)</f>
        <v>0</v>
      </c>
      <c r="U551" s="316">
        <f>IF('Cumulative Budget Request '!L552='Split budget (A)'!$L$1,'Cumulative Budget Request '!U553,0)</f>
        <v>0</v>
      </c>
      <c r="V551" s="324"/>
      <c r="W551" s="324"/>
      <c r="X551" s="324"/>
      <c r="Y551" s="324"/>
      <c r="Z551" s="324"/>
      <c r="AA551" s="748"/>
      <c r="AB551" s="748"/>
      <c r="AC551" s="748"/>
      <c r="AD551" s="114"/>
      <c r="AE551" s="114"/>
      <c r="AF551" s="114"/>
      <c r="AG551" s="114"/>
    </row>
    <row r="552" spans="1:33">
      <c r="A552" s="493" t="str">
        <f>IF('Cumulative Budget Request '!L553='Split budget (A)'!$L$1,'Cumulative Budget Request '!A552,0)</f>
        <v xml:space="preserve">   Graduate Student Labor</v>
      </c>
      <c r="C552" s="68"/>
      <c r="D552" s="33" t="s">
        <v>123</v>
      </c>
      <c r="E552" s="76">
        <f>IF('Cumulative Budget Request '!$L552='Split budget (A)'!$L$1,'Cumulative Budget Request '!E552,0)</f>
        <v>0</v>
      </c>
      <c r="F552" s="76">
        <f>IF('Cumulative Budget Request '!$L552='Split budget (A)'!$L$1,'Cumulative Budget Request '!F552,0)</f>
        <v>0</v>
      </c>
      <c r="G552" s="76">
        <f>IF('Cumulative Budget Request '!$L552='Split budget (A)'!$L$1,'Cumulative Budget Request '!G552,0)</f>
        <v>0</v>
      </c>
      <c r="H552" s="76">
        <f>IF('Cumulative Budget Request '!$L552='Split budget (A)'!$L$1,'Cumulative Budget Request '!H552,0)</f>
        <v>0</v>
      </c>
      <c r="I552" s="76">
        <f>IF('Cumulative Budget Request '!$L552='Split budget (A)'!$L$1,'Cumulative Budget Request '!I552,0)</f>
        <v>0</v>
      </c>
      <c r="J552" s="25"/>
      <c r="N552" s="154"/>
      <c r="O552" s="376" t="s">
        <v>121</v>
      </c>
      <c r="P552" s="375" t="s">
        <v>300</v>
      </c>
      <c r="Q552" s="211">
        <f>IF('Cumulative Budget Request '!L552='Split budget (A)'!$L$1,'Cumulative Budget Request '!Q554,0)</f>
        <v>0</v>
      </c>
      <c r="R552" s="211">
        <f>IF('Cumulative Budget Request '!L552='Split budget (A)'!$L$1,'Cumulative Budget Request '!R554,0)</f>
        <v>0</v>
      </c>
      <c r="S552" s="211">
        <f>IF('Cumulative Budget Request '!L552='Split budget (A)'!$L$1,'Cumulative Budget Request '!S554,0)</f>
        <v>0</v>
      </c>
      <c r="T552" s="211">
        <f>IF('Cumulative Budget Request '!L552='Split budget (A)'!$L$1,'Cumulative Budget Request '!T554,0)</f>
        <v>0</v>
      </c>
      <c r="U552" s="316">
        <f>IF('Cumulative Budget Request '!L552='Split budget (A)'!$L$1,'Cumulative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6"/>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(A)'!$L$1,'Cumulative Budget Request '!O555,0)</f>
        <v>0</v>
      </c>
      <c r="P553" s="375" t="s">
        <v>301</v>
      </c>
      <c r="Q553" s="211">
        <f>IF('Cumulative Budget Request '!L552='Split budget (A)'!$L$1,'Cumulative Budget Request '!Q555,0)</f>
        <v>0</v>
      </c>
      <c r="R553" s="211">
        <f>IF('Cumulative Budget Request '!L552='Split budget (A)'!$L$1,'Cumulative Budget Request '!R555,0)</f>
        <v>0</v>
      </c>
      <c r="S553" s="211">
        <f>IF('Cumulative Budget Request '!L552='Split budget (A)'!$L$1,'Cumulative Budget Request '!S555,0)</f>
        <v>0</v>
      </c>
      <c r="T553" s="211">
        <f>IF('Cumulative Budget Request '!L552='Split budget (A)'!$L$1,'Cumulative Budget Request '!T555,0)</f>
        <v>0</v>
      </c>
      <c r="U553" s="316">
        <f>IF('Cumulative Budget Request '!L552='Split budget (A)'!$L$1,'Cumulative Budget Request '!U555,0)</f>
        <v>0</v>
      </c>
      <c r="V553" s="324"/>
      <c r="W553" s="324"/>
      <c r="X553" s="324"/>
      <c r="Y553" s="324"/>
      <c r="Z553" s="324"/>
      <c r="AA553" s="53"/>
      <c r="AB553" s="53"/>
      <c r="AC553" s="53"/>
      <c r="AD553" s="53"/>
      <c r="AE553" s="53"/>
      <c r="AF553" s="53"/>
      <c r="AG553" s="53"/>
    </row>
    <row r="554" spans="1:33">
      <c r="A554" s="449"/>
      <c r="C554" s="134"/>
      <c r="D554" s="131" t="s">
        <v>173</v>
      </c>
      <c r="E554" s="161">
        <f>IF('Cumulative Budget Request '!$L553='Split budget (A)'!$L$1,'Cumulative Budget Request '!E554,0)</f>
        <v>0</v>
      </c>
      <c r="F554" s="161">
        <f>IF('Cumulative Budget Request '!$L553='Split budget (A)'!$L$1,'Cumulative Budget Request '!F554,0)</f>
        <v>0</v>
      </c>
      <c r="G554" s="161">
        <f>IF('Cumulative Budget Request '!$L553='Split budget (A)'!$L$1,'Cumulative Budget Request '!G554,0)</f>
        <v>0</v>
      </c>
      <c r="H554" s="161">
        <f>IF('Cumulative Budget Request '!$L553='Split budget (A)'!$L$1,'Cumulative Budget Request '!H554,0)</f>
        <v>0</v>
      </c>
      <c r="I554" s="161">
        <f>IF('Cumulative Budget Request '!$L553='Split budget (A)'!$L$1,'Cumulative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6"/>
      <c r="D555" s="33" t="s">
        <v>30</v>
      </c>
      <c r="E555" s="161">
        <f>IF('Cumulative Budget Request '!$L554='Split budget (A)'!$L$1,'Cumulative Budget Request '!E555,0)</f>
        <v>0</v>
      </c>
      <c r="F555" s="161">
        <f>IF('Cumulative Budget Request '!$L554='Split budget (A)'!$L$1,'Cumulative Budget Request '!F555,0)</f>
        <v>0</v>
      </c>
      <c r="G555" s="161">
        <f>IF('Cumulative Budget Request '!$L554='Split budget (A)'!$L$1,'Cumulative Budget Request '!G555,0)</f>
        <v>0</v>
      </c>
      <c r="H555" s="161">
        <f>IF('Cumulative Budget Request '!$L554='Split budget (A)'!$L$1,'Cumulative Budget Request '!H555,0)</f>
        <v>0</v>
      </c>
      <c r="I555" s="161">
        <f>IF('Cumulative Budget Request '!$L554='Split budget (A)'!$L$1,'Cumulative Budget Request '!I555,0)</f>
        <v>0</v>
      </c>
      <c r="J555" s="158">
        <f>SUM(E555:I555)</f>
        <v>0</v>
      </c>
      <c r="N555" s="396" t="s">
        <v>305</v>
      </c>
      <c r="O555" s="45"/>
      <c r="P555" s="375" t="s">
        <v>299</v>
      </c>
      <c r="Q555" s="211">
        <f>IF('Cumulative Budget Request '!L557='Split budget (A)'!$L$1,'Cumulative Budget Request '!Q557,0)</f>
        <v>0</v>
      </c>
      <c r="R555" s="211">
        <f>IF('Cumulative Budget Request '!L557='Split budget (A)'!$L$1,'Cumulative Budget Request '!R557,0)</f>
        <v>0</v>
      </c>
      <c r="S555" s="211">
        <f>IF('Cumulative Budget Request '!L557='Split budget (A)'!$L$1,'Cumulative Budget Request '!S557,0)</f>
        <v>0</v>
      </c>
      <c r="T555" s="211">
        <f>IF('Cumulative Budget Request '!L557='Split budget (A)'!$L$1,'Cumulative Budget Request '!T557,0)</f>
        <v>0</v>
      </c>
      <c r="U555" s="316">
        <f>IF('Cumulative Budget Request '!L557='Split budget (A)'!$L$1,'Cumulative Budget Request '!U557,0)</f>
        <v>0</v>
      </c>
      <c r="V555" s="324"/>
      <c r="W555" s="324"/>
      <c r="X555" s="324"/>
      <c r="Y555" s="324"/>
      <c r="Z555" s="324"/>
      <c r="AA555" s="748"/>
      <c r="AB555" s="748"/>
      <c r="AC555" s="748"/>
      <c r="AD555" s="114"/>
      <c r="AE555" s="114"/>
      <c r="AF555" s="114"/>
      <c r="AG555" s="114"/>
    </row>
    <row r="556" spans="1:33">
      <c r="A556" s="486"/>
      <c r="C556" s="68"/>
      <c r="D556" s="45"/>
      <c r="E556" s="16"/>
      <c r="F556" s="16"/>
      <c r="G556" s="16"/>
      <c r="H556" s="16"/>
      <c r="I556" s="16"/>
      <c r="J556" s="25"/>
      <c r="N556" s="154"/>
      <c r="O556" s="376" t="s">
        <v>121</v>
      </c>
      <c r="P556" s="375" t="s">
        <v>300</v>
      </c>
      <c r="Q556" s="211">
        <f>IF('Cumulative Budget Request '!L557='Split budget (A)'!$L$1,'Cumulative Budget Request '!Q558,0)</f>
        <v>0</v>
      </c>
      <c r="R556" s="211">
        <f>IF('Cumulative Budget Request '!L557='Split budget (A)'!$L$1,'Cumulative Budget Request '!R558,0)</f>
        <v>0</v>
      </c>
      <c r="S556" s="211">
        <f>IF('Cumulative Budget Request '!L557='Split budget (A)'!$L$1,'Cumulative Budget Request '!S558,0)</f>
        <v>0</v>
      </c>
      <c r="T556" s="211">
        <f>IF('Cumulative Budget Request '!L557='Split budget (A)'!$L$1,'Cumulative Budget Request '!T558,0)</f>
        <v>0</v>
      </c>
      <c r="U556" s="316">
        <f>IF('Cumulative Budget Request '!L557='Split budget (A)'!$L$1,'Cumulative Budget Request '!U558,0)</f>
        <v>0</v>
      </c>
      <c r="V556" s="323">
        <f>IFERROR((F562+F563)/F561,0)</f>
        <v>0</v>
      </c>
      <c r="W556" s="323">
        <f t="shared" ref="W556:Z556" si="799">IFERROR((G562+G563)/G561,0)</f>
        <v>0</v>
      </c>
      <c r="X556" s="323">
        <f t="shared" si="799"/>
        <v>0</v>
      </c>
      <c r="Y556" s="323">
        <f t="shared" si="799"/>
        <v>0</v>
      </c>
      <c r="Z556" s="323">
        <f t="shared" si="799"/>
        <v>0</v>
      </c>
    </row>
    <row r="557" spans="1:33">
      <c r="A557" s="486"/>
      <c r="C557" s="68"/>
      <c r="D557" s="33" t="s">
        <v>123</v>
      </c>
      <c r="E557" s="76">
        <f>IF('Cumulative Budget Request '!$L557='Split budget (A)'!$L$1,'Cumulative Budget Request '!E557,0)</f>
        <v>0</v>
      </c>
      <c r="F557" s="76">
        <f>IF('Cumulative Budget Request '!$L557='Split budget (A)'!$L$1,'Cumulative Budget Request '!F557,0)</f>
        <v>0</v>
      </c>
      <c r="G557" s="76">
        <f>IF('Cumulative Budget Request '!$L557='Split budget (A)'!$L$1,'Cumulative Budget Request '!G557,0)</f>
        <v>0</v>
      </c>
      <c r="H557" s="76">
        <f>IF('Cumulative Budget Request '!$L557='Split budget (A)'!$L$1,'Cumulative Budget Request '!H557,0)</f>
        <v>0</v>
      </c>
      <c r="I557" s="76">
        <f>IF('Cumulative Budget Request '!$L557='Split budget (A)'!$L$1,'Cumulative Budget Request '!I557,0)</f>
        <v>0</v>
      </c>
      <c r="J557" s="25"/>
      <c r="M557" s="2"/>
      <c r="N557" s="182"/>
      <c r="O557" s="377">
        <f>IF('Cumulative Budget Request '!L555='Split budget (A)'!$L$1,'Cumulative Budget Request '!O559,0)</f>
        <v>12</v>
      </c>
      <c r="P557" s="375" t="s">
        <v>301</v>
      </c>
      <c r="Q557" s="211">
        <f>IF('Cumulative Budget Request '!L557='Split budget (A)'!$L$1,'Cumulative Budget Request '!Q559,0)</f>
        <v>0</v>
      </c>
      <c r="R557" s="211">
        <f>IF('Cumulative Budget Request '!L557='Split budget (A)'!$L$1,'Cumulative Budget Request '!R559,0)</f>
        <v>0</v>
      </c>
      <c r="S557" s="211">
        <f>IF('Cumulative Budget Request '!L557='Split budget (A)'!$L$1,'Cumulative Budget Request '!S559,0)</f>
        <v>0</v>
      </c>
      <c r="T557" s="211">
        <f>IF('Cumulative Budget Request '!L557='Split budget (A)'!$L$1,'Cumulative Budget Request '!T559,0)</f>
        <v>0</v>
      </c>
      <c r="U557" s="316">
        <f>IF('Cumulative Budget Request '!L557='Split budget (A)'!$L$1,'Cumulative Budget Request '!U559,0)</f>
        <v>0</v>
      </c>
      <c r="V557" s="324"/>
      <c r="W557" s="324"/>
      <c r="X557" s="324"/>
      <c r="Y557" s="324"/>
      <c r="Z557" s="324"/>
    </row>
    <row r="558" spans="1:33" ht="13.8" thickBot="1">
      <c r="A558" s="493" t="str">
        <f>IF('Cumulative Budget Request '!L558='Split budget (A)'!$L$1,'Cumulative Budget Request '!A557,0)</f>
        <v xml:space="preserve">   Other Hourly Labor</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6"/>
      <c r="C559" s="134"/>
      <c r="D559" s="131" t="s">
        <v>173</v>
      </c>
      <c r="E559" s="161">
        <f>IF('Cumulative Budget Request '!$L558='Split budget (A)'!$L$1,'Cumulative Budget Request '!E559,0)</f>
        <v>0</v>
      </c>
      <c r="F559" s="161">
        <f>IF('Cumulative Budget Request '!$L558='Split budget (A)'!$L$1,'Cumulative Budget Request '!F559,0)</f>
        <v>0</v>
      </c>
      <c r="G559" s="161">
        <f>IF('Cumulative Budget Request '!$L558='Split budget (A)'!$L$1,'Cumulative Budget Request '!G559,0)</f>
        <v>0</v>
      </c>
      <c r="H559" s="161">
        <f>IF('Cumulative Budget Request '!$L558='Split budget (A)'!$L$1,'Cumulative Budget Request '!H559,0)</f>
        <v>0</v>
      </c>
      <c r="I559" s="161">
        <f>IF('Cumulative Budget Request '!$L558='Split budget (A)'!$L$1,'Cumulative Budget Request '!I559,0)</f>
        <v>0</v>
      </c>
      <c r="J559" s="158">
        <f>SUM(E559:I559)</f>
        <v>0</v>
      </c>
      <c r="M559" s="2"/>
      <c r="V559" s="324"/>
      <c r="W559" s="324"/>
      <c r="X559" s="324"/>
      <c r="Y559" s="324"/>
      <c r="Z559" s="324"/>
    </row>
    <row r="560" spans="1:33" ht="13.8" thickBot="1">
      <c r="A560" s="449"/>
      <c r="D560" s="33" t="s">
        <v>30</v>
      </c>
      <c r="E560" s="161">
        <f>IF('Cumulative Budget Request '!$L559='Split budget (A)'!$L$1,'Cumulative Budget Request '!E560,0)</f>
        <v>0</v>
      </c>
      <c r="F560" s="161">
        <f>IF('Cumulative Budget Request '!$L559='Split budget (A)'!$L$1,'Cumulative Budget Request '!F560,0)</f>
        <v>0</v>
      </c>
      <c r="G560" s="161">
        <f>IF('Cumulative Budget Request '!$L559='Split budget (A)'!$L$1,'Cumulative Budget Request '!G560,0)</f>
        <v>0</v>
      </c>
      <c r="H560" s="161">
        <f>IF('Cumulative Budget Request '!$L559='Split budget (A)'!$L$1,'Cumulative Budget Request '!H560,0)</f>
        <v>0</v>
      </c>
      <c r="I560" s="161">
        <f>IF('Cumulative Budget Request '!$L559='Split budget (A)'!$L$1,'Cumulative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8"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800">SUM(E314,E565)</f>
        <v>0</v>
      </c>
      <c r="F569" s="168">
        <f t="shared" si="800"/>
        <v>0</v>
      </c>
      <c r="G569" s="168">
        <f t="shared" si="800"/>
        <v>0</v>
      </c>
      <c r="H569" s="168">
        <f t="shared" si="800"/>
        <v>0</v>
      </c>
      <c r="I569" s="168">
        <f t="shared" si="800"/>
        <v>0</v>
      </c>
      <c r="J569" s="169">
        <f>SUM(E569:I569)</f>
        <v>0</v>
      </c>
      <c r="K569" s="2"/>
      <c r="L569" s="2"/>
      <c r="M569" s="2"/>
      <c r="N569" s="2"/>
      <c r="O569" s="2"/>
      <c r="P569" s="2"/>
      <c r="Q569" s="2"/>
    </row>
    <row r="570" spans="1:20">
      <c r="A570" s="1" t="s">
        <v>28</v>
      </c>
      <c r="D570" s="3"/>
      <c r="E570" s="168">
        <f t="shared" si="800"/>
        <v>0</v>
      </c>
      <c r="F570" s="168">
        <f t="shared" si="800"/>
        <v>0</v>
      </c>
      <c r="G570" s="168">
        <f t="shared" si="800"/>
        <v>0</v>
      </c>
      <c r="H570" s="168">
        <f t="shared" si="800"/>
        <v>0</v>
      </c>
      <c r="I570" s="168">
        <f t="shared" si="800"/>
        <v>0</v>
      </c>
      <c r="J570" s="169">
        <f>SUM(E570:I570)</f>
        <v>0</v>
      </c>
      <c r="M570" s="2"/>
    </row>
    <row r="571" spans="1:20">
      <c r="A571" s="112"/>
      <c r="B571" s="757" t="s">
        <v>168</v>
      </c>
      <c r="C571" s="757"/>
      <c r="D571" s="757"/>
      <c r="E571" s="159">
        <f>SUM(E569:E570)</f>
        <v>0</v>
      </c>
      <c r="F571" s="159">
        <f t="shared" ref="F571:I571" si="801">SUM(F569:F570)</f>
        <v>0</v>
      </c>
      <c r="G571" s="159">
        <f t="shared" si="801"/>
        <v>0</v>
      </c>
      <c r="H571" s="159">
        <f t="shared" si="801"/>
        <v>0</v>
      </c>
      <c r="I571" s="159">
        <f t="shared" si="801"/>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93">
        <f>IF('Cumulative Budget Request '!L580='Split budget (A)'!$L$1,'Cumulative Budget Request '!B575,0)</f>
        <v>0</v>
      </c>
      <c r="D575" s="3"/>
      <c r="E575" s="161">
        <f>IF('Cumulative Budget Request '!$L575='Split budget (A)'!$L$1,'Cumulative Budget Request '!E575,0)</f>
        <v>0</v>
      </c>
      <c r="F575" s="161">
        <f>IF('Cumulative Budget Request '!$L575='Split budget (A)'!$L$1,'Cumulative Budget Request '!F575,0)</f>
        <v>0</v>
      </c>
      <c r="G575" s="161">
        <f>IF('Cumulative Budget Request '!$L575='Split budget (A)'!$L$1,'Cumulative Budget Request '!G575,0)</f>
        <v>0</v>
      </c>
      <c r="H575" s="161">
        <f>IF('Cumulative Budget Request '!$L575='Split budget (A)'!$L$1,'Cumulative Budget Request '!H575,0)</f>
        <v>0</v>
      </c>
      <c r="I575" s="161">
        <f>IF('Cumulative Budget Request '!$L575='Split budget (A)'!$L$1,'Cumulative Budget Request '!I575,0)</f>
        <v>0</v>
      </c>
      <c r="J575" s="158">
        <f>SUM(E575:I575)</f>
        <v>0</v>
      </c>
      <c r="K575" s="2"/>
      <c r="L575" s="2"/>
      <c r="M575" s="2"/>
      <c r="Q575" s="199"/>
      <c r="R575" s="199"/>
      <c r="S575" s="199"/>
      <c r="T575" s="4"/>
    </row>
    <row r="576" spans="1:20" hidden="1">
      <c r="B576" s="493">
        <f>IF('Cumulative Budget Request '!L581='Split budget (A)'!$L$1,'Cumulative Budget Request '!B576,0)</f>
        <v>0</v>
      </c>
      <c r="D576" s="3"/>
      <c r="E576" s="161">
        <f>IF('Cumulative Budget Request '!$L576='Split budget (A)'!$L$1,'Cumulative Budget Request '!E576,0)</f>
        <v>0</v>
      </c>
      <c r="F576" s="161">
        <f>IF('Cumulative Budget Request '!$L576='Split budget (A)'!$L$1,'Cumulative Budget Request '!F576,0)</f>
        <v>0</v>
      </c>
      <c r="G576" s="161">
        <f>IF('Cumulative Budget Request '!$L576='Split budget (A)'!$L$1,'Cumulative Budget Request '!G576,0)</f>
        <v>0</v>
      </c>
      <c r="H576" s="161">
        <f>IF('Cumulative Budget Request '!$L576='Split budget (A)'!$L$1,'Cumulative Budget Request '!H576,0)</f>
        <v>0</v>
      </c>
      <c r="I576" s="161">
        <f>IF('Cumulative Budget Request '!$L576='Split budget (A)'!$L$1,'Cumulative Budget Request '!I576,0)</f>
        <v>0</v>
      </c>
      <c r="J576" s="158">
        <f t="shared" ref="J576:J580" si="802">SUM(E576:I576)</f>
        <v>0</v>
      </c>
      <c r="K576" s="2"/>
      <c r="L576" s="2"/>
      <c r="M576" s="2"/>
    </row>
    <row r="577" spans="1:16" hidden="1">
      <c r="B577" s="493">
        <f>IF('Cumulative Budget Request '!L582='Split budget (A)'!$L$1,'Cumulative Budget Request '!B577,0)</f>
        <v>0</v>
      </c>
      <c r="D577" s="3"/>
      <c r="E577" s="161">
        <f>IF('Cumulative Budget Request '!$L577='Split budget (A)'!$L$1,'Cumulative Budget Request '!E577,0)</f>
        <v>0</v>
      </c>
      <c r="F577" s="161">
        <f>IF('Cumulative Budget Request '!$L577='Split budget (A)'!$L$1,'Cumulative Budget Request '!F577,0)</f>
        <v>0</v>
      </c>
      <c r="G577" s="161">
        <f>IF('Cumulative Budget Request '!$L577='Split budget (A)'!$L$1,'Cumulative Budget Request '!G577,0)</f>
        <v>0</v>
      </c>
      <c r="H577" s="161">
        <f>IF('Cumulative Budget Request '!$L577='Split budget (A)'!$L$1,'Cumulative Budget Request '!H577,0)</f>
        <v>0</v>
      </c>
      <c r="I577" s="161">
        <f>IF('Cumulative Budget Request '!$L577='Split budget (A)'!$L$1,'Cumulative Budget Request '!I577,0)</f>
        <v>0</v>
      </c>
      <c r="J577" s="158">
        <f t="shared" si="802"/>
        <v>0</v>
      </c>
      <c r="K577" s="2"/>
      <c r="L577" s="2"/>
      <c r="M577" s="2"/>
      <c r="N577" s="2"/>
      <c r="O577" s="2"/>
      <c r="P577" s="2"/>
    </row>
    <row r="578" spans="1:16" hidden="1">
      <c r="B578" s="493">
        <f>IF('Cumulative Budget Request '!L583='Split budget (A)'!$L$1,'Cumulative Budget Request '!B578,0)</f>
        <v>0</v>
      </c>
      <c r="D578" s="3"/>
      <c r="E578" s="161">
        <f>IF('Cumulative Budget Request '!$L578='Split budget (A)'!$L$1,'Cumulative Budget Request '!E578,0)</f>
        <v>0</v>
      </c>
      <c r="F578" s="161">
        <f>IF('Cumulative Budget Request '!$L578='Split budget (A)'!$L$1,'Cumulative Budget Request '!F578,0)</f>
        <v>0</v>
      </c>
      <c r="G578" s="161">
        <f>IF('Cumulative Budget Request '!$L578='Split budget (A)'!$L$1,'Cumulative Budget Request '!G578,0)</f>
        <v>0</v>
      </c>
      <c r="H578" s="161">
        <f>IF('Cumulative Budget Request '!$L578='Split budget (A)'!$L$1,'Cumulative Budget Request '!H578,0)</f>
        <v>0</v>
      </c>
      <c r="I578" s="161">
        <f>IF('Cumulative Budget Request '!$L578='Split budget (A)'!$L$1,'Cumulative Budget Request '!I578,0)</f>
        <v>0</v>
      </c>
      <c r="J578" s="158">
        <f t="shared" si="802"/>
        <v>0</v>
      </c>
      <c r="K578" s="2"/>
      <c r="L578" s="2"/>
      <c r="M578" s="2"/>
      <c r="N578" s="2"/>
      <c r="O578" s="2"/>
      <c r="P578" s="2"/>
    </row>
    <row r="579" spans="1:16" hidden="1">
      <c r="B579" s="493">
        <f>IF('Cumulative Budget Request '!L584='Split budget (A)'!$L$1,'Cumulative Budget Request '!B579,0)</f>
        <v>0</v>
      </c>
      <c r="D579" s="3"/>
      <c r="E579" s="161">
        <f>IF('Cumulative Budget Request '!$L579='Split budget (A)'!$L$1,'Cumulative Budget Request '!E579,0)</f>
        <v>0</v>
      </c>
      <c r="F579" s="161">
        <f>IF('Cumulative Budget Request '!$L579='Split budget (A)'!$L$1,'Cumulative Budget Request '!F579,0)</f>
        <v>0</v>
      </c>
      <c r="G579" s="161">
        <f>IF('Cumulative Budget Request '!$L579='Split budget (A)'!$L$1,'Cumulative Budget Request '!G579,0)</f>
        <v>0</v>
      </c>
      <c r="H579" s="161">
        <f>IF('Cumulative Budget Request '!$L579='Split budget (A)'!$L$1,'Cumulative Budget Request '!H579,0)</f>
        <v>0</v>
      </c>
      <c r="I579" s="161">
        <f>IF('Cumulative Budget Request '!$L579='Split budget (A)'!$L$1,'Cumulative Budget Request '!I579,0)</f>
        <v>0</v>
      </c>
      <c r="J579" s="158">
        <f t="shared" si="802"/>
        <v>0</v>
      </c>
      <c r="K579" s="2"/>
      <c r="L579" s="2"/>
      <c r="M579" s="2"/>
    </row>
    <row r="580" spans="1:16" hidden="1">
      <c r="B580" s="493">
        <f>IF('Cumulative Budget Request '!L585='Split budget (A)'!$L$1,'Cumulative Budget Request '!B580,0)</f>
        <v>0</v>
      </c>
      <c r="D580" s="3"/>
      <c r="E580" s="161">
        <f>IF('Cumulative Budget Request '!$L580='Split budget (A)'!$L$1,'Cumulative Budget Request '!E580,0)</f>
        <v>0</v>
      </c>
      <c r="F580" s="161">
        <f>IF('Cumulative Budget Request '!$L580='Split budget (A)'!$L$1,'Cumulative Budget Request '!F580,0)</f>
        <v>0</v>
      </c>
      <c r="G580" s="161">
        <f>IF('Cumulative Budget Request '!$L580='Split budget (A)'!$L$1,'Cumulative Budget Request '!G580,0)</f>
        <v>0</v>
      </c>
      <c r="H580" s="161">
        <f>IF('Cumulative Budget Request '!$L580='Split budget (A)'!$L$1,'Cumulative Budget Request '!H580,0)</f>
        <v>0</v>
      </c>
      <c r="I580" s="161">
        <f>IF('Cumulative Budget Request '!$L580='Split budget (A)'!$L$1,'Cumulative Budget Request '!I580,0)</f>
        <v>0</v>
      </c>
      <c r="J580" s="158">
        <f t="shared" si="802"/>
        <v>0</v>
      </c>
      <c r="K580" s="2"/>
      <c r="L580" s="2"/>
      <c r="M580" s="2"/>
    </row>
    <row r="581" spans="1:16">
      <c r="A581" s="740" t="s">
        <v>57</v>
      </c>
      <c r="B581" s="740"/>
      <c r="C581" s="740"/>
      <c r="D581" s="740"/>
      <c r="E581" s="185">
        <f>SUM(E575:E580)</f>
        <v>0</v>
      </c>
      <c r="F581" s="185">
        <f t="shared" ref="F581:I581" si="803">SUM(F575:F580)</f>
        <v>0</v>
      </c>
      <c r="G581" s="185">
        <f t="shared" si="803"/>
        <v>0</v>
      </c>
      <c r="H581" s="185">
        <f t="shared" si="803"/>
        <v>0</v>
      </c>
      <c r="I581" s="185">
        <f t="shared" si="803"/>
        <v>0</v>
      </c>
      <c r="J581" s="186">
        <f>SUM(J575:J580)</f>
        <v>0</v>
      </c>
      <c r="K581" s="2"/>
      <c r="L581" s="2"/>
      <c r="M581" s="2"/>
    </row>
    <row r="582" spans="1:16" hidden="1">
      <c r="A582" s="486"/>
      <c r="B582" s="486"/>
      <c r="E582" s="3"/>
      <c r="F582" s="2"/>
      <c r="G582" s="2"/>
      <c r="H582" s="2"/>
      <c r="I582" s="2"/>
      <c r="J582" s="46"/>
      <c r="K582" s="2"/>
      <c r="L582" s="2"/>
      <c r="M582" s="2"/>
    </row>
    <row r="583" spans="1:16" hidden="1">
      <c r="A583" s="488" t="s">
        <v>122</v>
      </c>
      <c r="B583" s="497"/>
      <c r="C583" s="9"/>
      <c r="D583" s="229" t="s">
        <v>184</v>
      </c>
      <c r="E583" s="117">
        <f>IF('Cumulative Budget Request '!$L583='Split budget (A)'!$L$1,'Cumulative Budget Request '!E583,0)</f>
        <v>0</v>
      </c>
      <c r="F583" s="117">
        <f>IF('Cumulative Budget Request '!$L583='Split budget (A)'!$L$1,'Cumulative Budget Request '!F583,0)</f>
        <v>0</v>
      </c>
      <c r="G583" s="117">
        <f>IF('Cumulative Budget Request '!$L583='Split budget (A)'!$L$1,'Cumulative Budget Request '!G583,0)</f>
        <v>0</v>
      </c>
      <c r="H583" s="117">
        <f>IF('Cumulative Budget Request '!$L583='Split budget (A)'!$L$1,'Cumulative Budget Request '!H583,0)</f>
        <v>0</v>
      </c>
      <c r="I583" s="117">
        <f>IF('Cumulative Budget Request '!$L583='Split budget (A)'!$L$1,'Cumulative Budget Request '!I583,0)</f>
        <v>0</v>
      </c>
      <c r="J583" s="73"/>
      <c r="K583" s="2"/>
      <c r="L583" s="2"/>
      <c r="M583" s="2"/>
    </row>
    <row r="584" spans="1:16" hidden="1">
      <c r="A584" s="486"/>
      <c r="B584" s="486"/>
      <c r="D584" s="229" t="s">
        <v>264</v>
      </c>
      <c r="E584" s="117">
        <f>IF('Cumulative Budget Request '!$L584='Split budget (A)'!$L$1,'Cumulative Budget Request '!E584,0)</f>
        <v>0</v>
      </c>
      <c r="F584" s="117">
        <f>IF('Cumulative Budget Request '!$L584='Split budget (A)'!$L$1,'Cumulative Budget Request '!F584,0)</f>
        <v>0</v>
      </c>
      <c r="G584" s="117">
        <f>IF('Cumulative Budget Request '!$L584='Split budget (A)'!$L$1,'Cumulative Budget Request '!G584,0)</f>
        <v>0</v>
      </c>
      <c r="H584" s="117">
        <f>IF('Cumulative Budget Request '!$L584='Split budget (A)'!$L$1,'Cumulative Budget Request '!H584,0)</f>
        <v>0</v>
      </c>
      <c r="I584" s="117">
        <f>IF('Cumulative Budget Request '!$L584='Split budget (A)'!$L$1,'Cumulative Budget Request '!I584,0)</f>
        <v>0</v>
      </c>
      <c r="J584" s="73"/>
      <c r="K584" s="2"/>
      <c r="L584" s="2"/>
      <c r="M584" s="2"/>
    </row>
    <row r="585" spans="1:16" hidden="1">
      <c r="A585" s="488" t="s">
        <v>169</v>
      </c>
      <c r="B585" s="497"/>
      <c r="C585" s="9"/>
      <c r="D585" s="229" t="s">
        <v>265</v>
      </c>
      <c r="E585" s="117">
        <f>IF('Cumulative Budget Request '!$L585='Split budget (A)'!$L$1,'Cumulative Budget Request '!E585,0)</f>
        <v>0</v>
      </c>
      <c r="F585" s="117">
        <f>IF('Cumulative Budget Request '!$L585='Split budget (A)'!$L$1,'Cumulative Budget Request '!F585,0)</f>
        <v>0</v>
      </c>
      <c r="G585" s="117">
        <f>IF('Cumulative Budget Request '!$L585='Split budget (A)'!$L$1,'Cumulative Budget Request '!G585,0)</f>
        <v>0</v>
      </c>
      <c r="H585" s="117">
        <f>IF('Cumulative Budget Request '!$L585='Split budget (A)'!$L$1,'Cumulative Budget Request '!H585,0)</f>
        <v>0</v>
      </c>
      <c r="I585" s="117">
        <f>IF('Cumulative Budget Request '!$L585='Split budget (A)'!$L$1,'Cumulative Budget Request '!I585,0)</f>
        <v>0</v>
      </c>
      <c r="J585" s="73"/>
      <c r="K585" s="2"/>
      <c r="L585" s="2"/>
      <c r="M585" s="2"/>
    </row>
    <row r="586" spans="1:16" hidden="1">
      <c r="A586" s="800">
        <f>IF('Cumulative Budget Request '!L587='Split budget (A)'!$L$1,'Cumulative Budget Request '!A587,0)</f>
        <v>0</v>
      </c>
      <c r="B586" s="486"/>
      <c r="D586" s="229" t="s">
        <v>266</v>
      </c>
      <c r="E586" s="117">
        <f>IF('Cumulative Budget Request '!$L586='Split budget (A)'!$L$1,'Cumulative Budget Request '!E586,0)</f>
        <v>0</v>
      </c>
      <c r="F586" s="117">
        <f>IF('Cumulative Budget Request '!$L586='Split budget (A)'!$L$1,'Cumulative Budget Request '!F586,0)</f>
        <v>0</v>
      </c>
      <c r="G586" s="117">
        <f>IF('Cumulative Budget Request '!$L586='Split budget (A)'!$L$1,'Cumulative Budget Request '!G586,0)</f>
        <v>0</v>
      </c>
      <c r="H586" s="117">
        <f>IF('Cumulative Budget Request '!$L586='Split budget (A)'!$L$1,'Cumulative Budget Request '!H586,0)</f>
        <v>0</v>
      </c>
      <c r="I586" s="117">
        <f>IF('Cumulative Budget Request '!$L586='Split budget (A)'!$L$1,'Cumulative Budget Request '!I586,0)</f>
        <v>0</v>
      </c>
      <c r="J586" s="46"/>
      <c r="K586" s="2"/>
      <c r="L586" s="2"/>
      <c r="M586" s="2"/>
    </row>
    <row r="587" spans="1:16" hidden="1">
      <c r="A587" s="800"/>
      <c r="B587" s="489" t="s">
        <v>41</v>
      </c>
      <c r="C587" s="68" t="s">
        <v>42</v>
      </c>
      <c r="D587" s="26"/>
      <c r="E587" s="14"/>
      <c r="F587" s="14"/>
      <c r="G587" s="14"/>
      <c r="H587" s="14"/>
      <c r="I587" s="14"/>
      <c r="J587" s="46"/>
      <c r="K587" s="2"/>
      <c r="L587" s="2"/>
      <c r="M587" s="2"/>
    </row>
    <row r="588" spans="1:16" hidden="1">
      <c r="A588" s="801"/>
      <c r="B588" s="498" t="s">
        <v>43</v>
      </c>
      <c r="C588" s="116">
        <f>IF('Cumulative Budget Request '!$L588='Split budget (A)'!$L$1,'Cumulative Budget Request '!C588,0)</f>
        <v>0</v>
      </c>
      <c r="D588" s="26"/>
      <c r="E588" s="235">
        <f>IF('Cumulative Budget Request '!$L588='Split budget (A)'!$L$1,'Cumulative Budget Request '!E588,0)</f>
        <v>0</v>
      </c>
      <c r="F588" s="235">
        <f>IF('Cumulative Budget Request '!$L588='Split budget (A)'!$L$1,'Cumulative Budget Request '!F588,0)</f>
        <v>0</v>
      </c>
      <c r="G588" s="235">
        <f>IF('Cumulative Budget Request '!$L588='Split budget (A)'!$L$1,'Cumulative Budget Request '!G588,0)</f>
        <v>0</v>
      </c>
      <c r="H588" s="235">
        <f>IF('Cumulative Budget Request '!$L588='Split budget (A)'!$L$1,'Cumulative Budget Request '!H588,0)</f>
        <v>0</v>
      </c>
      <c r="I588" s="235">
        <f>IF('Cumulative Budget Request '!$L588='Split budget (A)'!$L$1,'Cumulative Budget Request '!I588,0)</f>
        <v>0</v>
      </c>
      <c r="J588" s="158">
        <f t="shared" ref="J588:J593" si="804">SUM(E588:I588)</f>
        <v>0</v>
      </c>
      <c r="K588" s="2"/>
      <c r="L588" s="2"/>
      <c r="M588" s="2"/>
    </row>
    <row r="589" spans="1:16" hidden="1">
      <c r="A589" s="801"/>
      <c r="B589" s="498" t="s">
        <v>44</v>
      </c>
      <c r="C589" s="116">
        <f>IF('Cumulative Budget Request '!$L589='Split budget (A)'!$L$1,'Cumulative Budget Request '!C589,0)</f>
        <v>0</v>
      </c>
      <c r="D589" s="26"/>
      <c r="E589" s="235">
        <f>IF('Cumulative Budget Request '!$L589='Split budget (A)'!$L$1,'Cumulative Budget Request '!E589,0)</f>
        <v>0</v>
      </c>
      <c r="F589" s="235">
        <f>IF('Cumulative Budget Request '!$L589='Split budget (A)'!$L$1,'Cumulative Budget Request '!F589,0)</f>
        <v>0</v>
      </c>
      <c r="G589" s="235">
        <f>IF('Cumulative Budget Request '!$L589='Split budget (A)'!$L$1,'Cumulative Budget Request '!G589,0)</f>
        <v>0</v>
      </c>
      <c r="H589" s="235">
        <f>IF('Cumulative Budget Request '!$L589='Split budget (A)'!$L$1,'Cumulative Budget Request '!H589,0)</f>
        <v>0</v>
      </c>
      <c r="I589" s="235">
        <f>IF('Cumulative Budget Request '!$L589='Split budget (A)'!$L$1,'Cumulative Budget Request '!I589,0)</f>
        <v>0</v>
      </c>
      <c r="J589" s="158">
        <f t="shared" si="804"/>
        <v>0</v>
      </c>
      <c r="K589" s="2"/>
      <c r="L589" s="2"/>
      <c r="M589" s="2"/>
    </row>
    <row r="590" spans="1:16" hidden="1">
      <c r="A590" s="801"/>
      <c r="B590" s="498" t="s">
        <v>182</v>
      </c>
      <c r="C590" s="116">
        <f>IF('Cumulative Budget Request '!$L590='Split budget (A)'!$L$1,'Cumulative Budget Request '!C590,0)</f>
        <v>0</v>
      </c>
      <c r="D590" s="26"/>
      <c r="E590" s="235">
        <f>IF('Cumulative Budget Request '!$L590='Split budget (A)'!$L$1,'Cumulative Budget Request '!E590,0)</f>
        <v>0</v>
      </c>
      <c r="F590" s="235">
        <f>IF('Cumulative Budget Request '!$L590='Split budget (A)'!$L$1,'Cumulative Budget Request '!F590,0)</f>
        <v>0</v>
      </c>
      <c r="G590" s="235">
        <f>IF('Cumulative Budget Request '!$L590='Split budget (A)'!$L$1,'Cumulative Budget Request '!G590,0)</f>
        <v>0</v>
      </c>
      <c r="H590" s="235">
        <f>IF('Cumulative Budget Request '!$L590='Split budget (A)'!$L$1,'Cumulative Budget Request '!H590,0)</f>
        <v>0</v>
      </c>
      <c r="I590" s="235">
        <f>IF('Cumulative Budget Request '!$L590='Split budget (A)'!$L$1,'Cumulative Budget Request '!I590,0)</f>
        <v>0</v>
      </c>
      <c r="J590" s="158">
        <f t="shared" si="804"/>
        <v>0</v>
      </c>
      <c r="K590" s="2"/>
      <c r="L590" s="2"/>
      <c r="M590" s="2"/>
    </row>
    <row r="591" spans="1:16" hidden="1">
      <c r="A591" s="801"/>
      <c r="B591" s="498" t="s">
        <v>45</v>
      </c>
      <c r="C591" s="116">
        <f>IF('Cumulative Budget Request '!$L591='Split budget (A)'!$L$1,'Cumulative Budget Request '!C591,0)</f>
        <v>0</v>
      </c>
      <c r="D591" s="26"/>
      <c r="E591" s="235">
        <f>IF('Cumulative Budget Request '!$L591='Split budget (A)'!$L$1,'Cumulative Budget Request '!E591,0)</f>
        <v>0</v>
      </c>
      <c r="F591" s="235">
        <f>IF('Cumulative Budget Request '!$L591='Split budget (A)'!$L$1,'Cumulative Budget Request '!F591,0)</f>
        <v>0</v>
      </c>
      <c r="G591" s="235">
        <f>IF('Cumulative Budget Request '!$L591='Split budget (A)'!$L$1,'Cumulative Budget Request '!G591,0)</f>
        <v>0</v>
      </c>
      <c r="H591" s="235">
        <f>IF('Cumulative Budget Request '!$L591='Split budget (A)'!$L$1,'Cumulative Budget Request '!H591,0)</f>
        <v>0</v>
      </c>
      <c r="I591" s="235">
        <f>IF('Cumulative Budget Request '!$L591='Split budget (A)'!$L$1,'Cumulative Budget Request '!I591,0)</f>
        <v>0</v>
      </c>
      <c r="J591" s="158">
        <f t="shared" si="804"/>
        <v>0</v>
      </c>
      <c r="K591" s="2"/>
      <c r="L591" s="2"/>
      <c r="M591" s="8"/>
      <c r="N591" s="2"/>
      <c r="O591" s="2"/>
      <c r="P591" s="2"/>
    </row>
    <row r="592" spans="1:16" hidden="1">
      <c r="A592" s="801"/>
      <c r="B592" s="498" t="s">
        <v>46</v>
      </c>
      <c r="C592" s="116">
        <f>IF('Cumulative Budget Request '!$L592='Split budget (A)'!$L$1,'Cumulative Budget Request '!C592,0)</f>
        <v>0</v>
      </c>
      <c r="D592" s="26"/>
      <c r="E592" s="235">
        <f>IF('Cumulative Budget Request '!$L592='Split budget (A)'!$L$1,'Cumulative Budget Request '!E592,0)</f>
        <v>0</v>
      </c>
      <c r="F592" s="235">
        <f>IF('Cumulative Budget Request '!$L592='Split budget (A)'!$L$1,'Cumulative Budget Request '!F592,0)</f>
        <v>0</v>
      </c>
      <c r="G592" s="235">
        <f>IF('Cumulative Budget Request '!$L592='Split budget (A)'!$L$1,'Cumulative Budget Request '!G592,0)</f>
        <v>0</v>
      </c>
      <c r="H592" s="235">
        <f>IF('Cumulative Budget Request '!$L592='Split budget (A)'!$L$1,'Cumulative Budget Request '!H592,0)</f>
        <v>0</v>
      </c>
      <c r="I592" s="235">
        <f>IF('Cumulative Budget Request '!$L592='Split budget (A)'!$L$1,'Cumulative Budget Request '!I592,0)</f>
        <v>0</v>
      </c>
      <c r="J592" s="158">
        <f t="shared" si="804"/>
        <v>0</v>
      </c>
      <c r="K592" s="2"/>
      <c r="L592" s="2"/>
      <c r="M592" s="2"/>
    </row>
    <row r="593" spans="1:17" hidden="1">
      <c r="A593" s="801"/>
      <c r="B593" s="498" t="s">
        <v>47</v>
      </c>
      <c r="C593" s="116">
        <f>IF('Cumulative Budget Request '!$L593='Split budget (A)'!$L$1,'Cumulative Budget Request '!C593,0)</f>
        <v>0</v>
      </c>
      <c r="D593" s="26"/>
      <c r="E593" s="235">
        <f>IF('Cumulative Budget Request '!$L593='Split budget (A)'!$L$1,'Cumulative Budget Request '!E593,0)</f>
        <v>0</v>
      </c>
      <c r="F593" s="235">
        <f>IF('Cumulative Budget Request '!$L593='Split budget (A)'!$L$1,'Cumulative Budget Request '!F593,0)</f>
        <v>0</v>
      </c>
      <c r="G593" s="235">
        <f>IF('Cumulative Budget Request '!$L593='Split budget (A)'!$L$1,'Cumulative Budget Request '!G593,0)</f>
        <v>0</v>
      </c>
      <c r="H593" s="235">
        <f>IF('Cumulative Budget Request '!$L593='Split budget (A)'!$L$1,'Cumulative Budget Request '!H593,0)</f>
        <v>0</v>
      </c>
      <c r="I593" s="235">
        <f>IF('Cumulative Budget Request '!$L593='Split budget (A)'!$L$1,'Cumulative Budget Request '!I593,0)</f>
        <v>0</v>
      </c>
      <c r="J593" s="158">
        <f t="shared" si="804"/>
        <v>0</v>
      </c>
      <c r="K593" s="2"/>
      <c r="L593" s="2"/>
      <c r="M593" s="2"/>
    </row>
    <row r="594" spans="1:17" hidden="1">
      <c r="A594" s="740" t="s">
        <v>57</v>
      </c>
      <c r="B594" s="740"/>
      <c r="C594" s="740"/>
      <c r="D594" s="740"/>
      <c r="E594" s="185">
        <f>SUM(E588:E593)</f>
        <v>0</v>
      </c>
      <c r="F594" s="185">
        <f t="shared" ref="F594:J594" si="805">SUM(F588:F593)</f>
        <v>0</v>
      </c>
      <c r="G594" s="185">
        <f t="shared" si="805"/>
        <v>0</v>
      </c>
      <c r="H594" s="185">
        <f t="shared" si="805"/>
        <v>0</v>
      </c>
      <c r="I594" s="185">
        <f t="shared" si="805"/>
        <v>0</v>
      </c>
      <c r="J594" s="186">
        <f t="shared" si="805"/>
        <v>0</v>
      </c>
      <c r="K594" s="2"/>
      <c r="L594" s="2"/>
      <c r="M594" s="2"/>
    </row>
    <row r="595" spans="1:17" hidden="1">
      <c r="A595" s="486"/>
      <c r="B595" s="486"/>
      <c r="E595" s="3"/>
      <c r="F595" s="2"/>
      <c r="G595" s="2"/>
      <c r="H595" s="2"/>
      <c r="I595" s="2"/>
      <c r="J595" s="46"/>
      <c r="K595" s="2"/>
      <c r="L595" s="2"/>
      <c r="M595" s="2"/>
    </row>
    <row r="596" spans="1:17" hidden="1">
      <c r="A596" s="488" t="s">
        <v>122</v>
      </c>
      <c r="B596" s="497"/>
      <c r="C596" s="9"/>
      <c r="D596" s="229" t="s">
        <v>184</v>
      </c>
      <c r="E596" s="117">
        <f>IF('Cumulative Budget Request '!$L596='Split budget (A)'!$L$1,'Cumulative Budget Request '!E596,0)</f>
        <v>0</v>
      </c>
      <c r="F596" s="117">
        <f>IF('Cumulative Budget Request '!$L596='Split budget (A)'!$L$1,'Cumulative Budget Request '!F596,0)</f>
        <v>0</v>
      </c>
      <c r="G596" s="117">
        <f>IF('Cumulative Budget Request '!$L596='Split budget (A)'!$L$1,'Cumulative Budget Request '!G596,0)</f>
        <v>0</v>
      </c>
      <c r="H596" s="117">
        <f>IF('Cumulative Budget Request '!$L596='Split budget (A)'!$L$1,'Cumulative Budget Request '!H596,0)</f>
        <v>0</v>
      </c>
      <c r="I596" s="117">
        <f>IF('Cumulative Budget Request '!$L596='Split budget (A)'!$L$1,'Cumulative Budget Request '!I596,0)</f>
        <v>0</v>
      </c>
      <c r="J596" s="73"/>
      <c r="K596" s="2"/>
      <c r="L596" s="2"/>
      <c r="M596" s="2"/>
    </row>
    <row r="597" spans="1:17" hidden="1">
      <c r="A597" s="486"/>
      <c r="B597" s="486"/>
      <c r="D597" s="229" t="s">
        <v>264</v>
      </c>
      <c r="E597" s="117">
        <f>IF('Cumulative Budget Request '!$L597='Split budget (A)'!$L$1,'Cumulative Budget Request '!E597,0)</f>
        <v>0</v>
      </c>
      <c r="F597" s="117">
        <f>IF('Cumulative Budget Request '!$L597='Split budget (A)'!$L$1,'Cumulative Budget Request '!F597,0)</f>
        <v>0</v>
      </c>
      <c r="G597" s="117">
        <f>IF('Cumulative Budget Request '!$L597='Split budget (A)'!$L$1,'Cumulative Budget Request '!G597,0)</f>
        <v>0</v>
      </c>
      <c r="H597" s="117">
        <f>IF('Cumulative Budget Request '!$L597='Split budget (A)'!$L$1,'Cumulative Budget Request '!H597,0)</f>
        <v>0</v>
      </c>
      <c r="I597" s="117">
        <f>IF('Cumulative Budget Request '!$L597='Split budget (A)'!$L$1,'Cumulative Budget Request '!I597,0)</f>
        <v>0</v>
      </c>
      <c r="J597" s="73"/>
      <c r="K597" s="2"/>
      <c r="L597" s="2"/>
      <c r="M597" s="2"/>
    </row>
    <row r="598" spans="1:17" hidden="1">
      <c r="A598" s="488" t="s">
        <v>169</v>
      </c>
      <c r="B598" s="497"/>
      <c r="C598" s="9"/>
      <c r="D598" s="229" t="s">
        <v>265</v>
      </c>
      <c r="E598" s="117">
        <f>IF('Cumulative Budget Request '!$L598='Split budget (A)'!$L$1,'Cumulative Budget Request '!E598,0)</f>
        <v>0</v>
      </c>
      <c r="F598" s="117">
        <f>IF('Cumulative Budget Request '!$L598='Split budget (A)'!$L$1,'Cumulative Budget Request '!F598,0)</f>
        <v>0</v>
      </c>
      <c r="G598" s="117">
        <f>IF('Cumulative Budget Request '!$L598='Split budget (A)'!$L$1,'Cumulative Budget Request '!G598,0)</f>
        <v>0</v>
      </c>
      <c r="H598" s="117">
        <f>IF('Cumulative Budget Request '!$L598='Split budget (A)'!$L$1,'Cumulative Budget Request '!H598,0)</f>
        <v>0</v>
      </c>
      <c r="I598" s="117">
        <f>IF('Cumulative Budget Request '!$L598='Split budget (A)'!$L$1,'Cumulative Budget Request '!I598,0)</f>
        <v>0</v>
      </c>
      <c r="J598" s="73"/>
      <c r="K598" s="2"/>
      <c r="L598" s="2"/>
      <c r="M598" s="2"/>
    </row>
    <row r="599" spans="1:17" hidden="1">
      <c r="A599" s="800">
        <f>IF('Cumulative Budget Request '!L600='Split budget (A)'!$L$1,'Cumulative Budget Request '!A600,0)</f>
        <v>0</v>
      </c>
      <c r="B599" s="486"/>
      <c r="D599" s="229" t="s">
        <v>266</v>
      </c>
      <c r="E599" s="117">
        <f>IF('Cumulative Budget Request '!$L599='Split budget (A)'!$L$1,'Cumulative Budget Request '!E599,0)</f>
        <v>0</v>
      </c>
      <c r="F599" s="117">
        <f>IF('Cumulative Budget Request '!$L599='Split budget (A)'!$L$1,'Cumulative Budget Request '!F599,0)</f>
        <v>0</v>
      </c>
      <c r="G599" s="117">
        <f>IF('Cumulative Budget Request '!$L599='Split budget (A)'!$L$1,'Cumulative Budget Request '!G599,0)</f>
        <v>0</v>
      </c>
      <c r="H599" s="117">
        <f>IF('Cumulative Budget Request '!$L599='Split budget (A)'!$L$1,'Cumulative Budget Request '!H599,0)</f>
        <v>0</v>
      </c>
      <c r="I599" s="117">
        <f>IF('Cumulative Budget Request '!$L599='Split budget (A)'!$L$1,'Cumulative Budget Request '!I599,0)</f>
        <v>0</v>
      </c>
      <c r="J599" s="46"/>
      <c r="K599" s="2"/>
      <c r="L599" s="2"/>
      <c r="M599" s="2"/>
    </row>
    <row r="600" spans="1:17" hidden="1">
      <c r="A600" s="800"/>
      <c r="B600" s="489" t="s">
        <v>41</v>
      </c>
      <c r="C600" s="68" t="s">
        <v>42</v>
      </c>
      <c r="D600" s="26"/>
      <c r="E600" s="2"/>
      <c r="F600" s="2"/>
      <c r="G600" s="228"/>
      <c r="H600" s="228"/>
      <c r="I600" s="228"/>
      <c r="J600" s="46"/>
      <c r="K600" s="2"/>
      <c r="L600" s="2"/>
      <c r="M600" s="2"/>
    </row>
    <row r="601" spans="1:17" hidden="1">
      <c r="A601" s="801"/>
      <c r="B601" s="498" t="s">
        <v>43</v>
      </c>
      <c r="C601" s="116">
        <f>IF('Cumulative Budget Request '!$L601='Split budget (A)'!$L$1,'Cumulative Budget Request '!C601,0)</f>
        <v>0</v>
      </c>
      <c r="D601" s="26"/>
      <c r="E601" s="235">
        <f>IF('Cumulative Budget Request '!$L601='Split budget (A)'!$L$1,'Cumulative Budget Request '!E601,0)</f>
        <v>0</v>
      </c>
      <c r="F601" s="235">
        <f>IF('Cumulative Budget Request '!$L601='Split budget (A)'!$L$1,'Cumulative Budget Request '!F601,0)</f>
        <v>0</v>
      </c>
      <c r="G601" s="235">
        <f>IF('Cumulative Budget Request '!$L601='Split budget (A)'!$L$1,'Cumulative Budget Request '!G601,0)</f>
        <v>0</v>
      </c>
      <c r="H601" s="235">
        <f>IF('Cumulative Budget Request '!$L601='Split budget (A)'!$L$1,'Cumulative Budget Request '!H601,0)</f>
        <v>0</v>
      </c>
      <c r="I601" s="235">
        <f>IF('Cumulative Budget Request '!$L601='Split budget (A)'!$L$1,'Cumulative Budget Request '!I601,0)</f>
        <v>0</v>
      </c>
      <c r="J601" s="158">
        <f t="shared" ref="J601:J606" si="806">SUM(E601:I601)</f>
        <v>0</v>
      </c>
      <c r="K601" s="2"/>
      <c r="L601" s="2"/>
      <c r="M601" s="2"/>
    </row>
    <row r="602" spans="1:17" hidden="1">
      <c r="A602" s="801"/>
      <c r="B602" s="498" t="s">
        <v>44</v>
      </c>
      <c r="C602" s="116">
        <f>IF('Cumulative Budget Request '!$L602='Split budget (A)'!$L$1,'Cumulative Budget Request '!C602,0)</f>
        <v>0</v>
      </c>
      <c r="D602" s="26"/>
      <c r="E602" s="235">
        <f>IF('Cumulative Budget Request '!$L602='Split budget (A)'!$L$1,'Cumulative Budget Request '!E602,0)</f>
        <v>0</v>
      </c>
      <c r="F602" s="235">
        <f>IF('Cumulative Budget Request '!$L602='Split budget (A)'!$L$1,'Cumulative Budget Request '!F602,0)</f>
        <v>0</v>
      </c>
      <c r="G602" s="235">
        <f>IF('Cumulative Budget Request '!$L602='Split budget (A)'!$L$1,'Cumulative Budget Request '!G602,0)</f>
        <v>0</v>
      </c>
      <c r="H602" s="235">
        <f>IF('Cumulative Budget Request '!$L602='Split budget (A)'!$L$1,'Cumulative Budget Request '!H602,0)</f>
        <v>0</v>
      </c>
      <c r="I602" s="235">
        <f>IF('Cumulative Budget Request '!$L602='Split budget (A)'!$L$1,'Cumulative Budget Request '!I602,0)</f>
        <v>0</v>
      </c>
      <c r="J602" s="158">
        <f t="shared" si="806"/>
        <v>0</v>
      </c>
      <c r="K602" s="2"/>
      <c r="L602" s="2"/>
      <c r="M602" s="2"/>
    </row>
    <row r="603" spans="1:17" hidden="1">
      <c r="A603" s="801"/>
      <c r="B603" s="498" t="s">
        <v>182</v>
      </c>
      <c r="C603" s="116">
        <f>IF('Cumulative Budget Request '!$L603='Split budget (A)'!$L$1,'Cumulative Budget Request '!C603,0)</f>
        <v>0</v>
      </c>
      <c r="D603" s="26"/>
      <c r="E603" s="235">
        <f>IF('Cumulative Budget Request '!$L603='Split budget (A)'!$L$1,'Cumulative Budget Request '!E603,0)</f>
        <v>0</v>
      </c>
      <c r="F603" s="235">
        <f>IF('Cumulative Budget Request '!$L603='Split budget (A)'!$L$1,'Cumulative Budget Request '!F603,0)</f>
        <v>0</v>
      </c>
      <c r="G603" s="235">
        <f>IF('Cumulative Budget Request '!$L603='Split budget (A)'!$L$1,'Cumulative Budget Request '!G603,0)</f>
        <v>0</v>
      </c>
      <c r="H603" s="235">
        <f>IF('Cumulative Budget Request '!$L603='Split budget (A)'!$L$1,'Cumulative Budget Request '!H603,0)</f>
        <v>0</v>
      </c>
      <c r="I603" s="235">
        <f>IF('Cumulative Budget Request '!$L603='Split budget (A)'!$L$1,'Cumulative Budget Request '!I603,0)</f>
        <v>0</v>
      </c>
      <c r="J603" s="158">
        <f t="shared" si="806"/>
        <v>0</v>
      </c>
      <c r="K603" s="2"/>
      <c r="L603" s="2"/>
      <c r="M603" s="2"/>
    </row>
    <row r="604" spans="1:17" hidden="1">
      <c r="A604" s="801"/>
      <c r="B604" s="498" t="s">
        <v>45</v>
      </c>
      <c r="C604" s="116">
        <f>IF('Cumulative Budget Request '!$L604='Split budget (A)'!$L$1,'Cumulative Budget Request '!C604,0)</f>
        <v>0</v>
      </c>
      <c r="D604" s="26"/>
      <c r="E604" s="235">
        <f>IF('Cumulative Budget Request '!$L604='Split budget (A)'!$L$1,'Cumulative Budget Request '!E604,0)</f>
        <v>0</v>
      </c>
      <c r="F604" s="235">
        <f>IF('Cumulative Budget Request '!$L604='Split budget (A)'!$L$1,'Cumulative Budget Request '!F604,0)</f>
        <v>0</v>
      </c>
      <c r="G604" s="235">
        <f>IF('Cumulative Budget Request '!$L604='Split budget (A)'!$L$1,'Cumulative Budget Request '!G604,0)</f>
        <v>0</v>
      </c>
      <c r="H604" s="235">
        <f>IF('Cumulative Budget Request '!$L604='Split budget (A)'!$L$1,'Cumulative Budget Request '!H604,0)</f>
        <v>0</v>
      </c>
      <c r="I604" s="235">
        <f>IF('Cumulative Budget Request '!$L604='Split budget (A)'!$L$1,'Cumulative Budget Request '!I604,0)</f>
        <v>0</v>
      </c>
      <c r="J604" s="158">
        <f t="shared" si="806"/>
        <v>0</v>
      </c>
      <c r="K604" s="2"/>
      <c r="L604" s="2"/>
      <c r="M604" s="8"/>
      <c r="N604" s="2"/>
      <c r="O604" s="2"/>
      <c r="P604" s="2"/>
      <c r="Q604" s="2"/>
    </row>
    <row r="605" spans="1:17" hidden="1">
      <c r="A605" s="801"/>
      <c r="B605" s="498" t="s">
        <v>46</v>
      </c>
      <c r="C605" s="116">
        <f>IF('Cumulative Budget Request '!$L605='Split budget (A)'!$L$1,'Cumulative Budget Request '!C605,0)</f>
        <v>0</v>
      </c>
      <c r="D605" s="26"/>
      <c r="E605" s="235">
        <f>IF('Cumulative Budget Request '!$L605='Split budget (A)'!$L$1,'Cumulative Budget Request '!E605,0)</f>
        <v>0</v>
      </c>
      <c r="F605" s="235">
        <f>IF('Cumulative Budget Request '!$L605='Split budget (A)'!$L$1,'Cumulative Budget Request '!F605,0)</f>
        <v>0</v>
      </c>
      <c r="G605" s="235">
        <f>IF('Cumulative Budget Request '!$L605='Split budget (A)'!$L$1,'Cumulative Budget Request '!G605,0)</f>
        <v>0</v>
      </c>
      <c r="H605" s="235">
        <f>IF('Cumulative Budget Request '!$L605='Split budget (A)'!$L$1,'Cumulative Budget Request '!H605,0)</f>
        <v>0</v>
      </c>
      <c r="I605" s="235">
        <f>IF('Cumulative Budget Request '!$L605='Split budget (A)'!$L$1,'Cumulative Budget Request '!I605,0)</f>
        <v>0</v>
      </c>
      <c r="J605" s="158">
        <f t="shared" si="806"/>
        <v>0</v>
      </c>
      <c r="K605" s="2"/>
      <c r="L605" s="2"/>
      <c r="M605" s="2"/>
      <c r="N605" s="2"/>
      <c r="O605" s="2"/>
      <c r="P605" s="2"/>
      <c r="Q605" s="2"/>
    </row>
    <row r="606" spans="1:17" hidden="1">
      <c r="A606" s="801"/>
      <c r="B606" s="498" t="s">
        <v>47</v>
      </c>
      <c r="C606" s="116">
        <f>IF('Cumulative Budget Request '!$L606='Split budget (A)'!$L$1,'Cumulative Budget Request '!C606,0)</f>
        <v>0</v>
      </c>
      <c r="D606" s="26"/>
      <c r="E606" s="235">
        <f>IF('Cumulative Budget Request '!$L606='Split budget (A)'!$L$1,'Cumulative Budget Request '!E606,0)</f>
        <v>0</v>
      </c>
      <c r="F606" s="235">
        <f>IF('Cumulative Budget Request '!$L606='Split budget (A)'!$L$1,'Cumulative Budget Request '!F606,0)</f>
        <v>0</v>
      </c>
      <c r="G606" s="235">
        <f>IF('Cumulative Budget Request '!$L606='Split budget (A)'!$L$1,'Cumulative Budget Request '!G606,0)</f>
        <v>0</v>
      </c>
      <c r="H606" s="235">
        <f>IF('Cumulative Budget Request '!$L606='Split budget (A)'!$L$1,'Cumulative Budget Request '!H606,0)</f>
        <v>0</v>
      </c>
      <c r="I606" s="235">
        <f>IF('Cumulative Budget Request '!$L606='Split budget (A)'!$L$1,'Cumulative Budget Request '!I606,0)</f>
        <v>0</v>
      </c>
      <c r="J606" s="158">
        <f t="shared" si="806"/>
        <v>0</v>
      </c>
      <c r="K606" s="29"/>
      <c r="L606" s="29"/>
      <c r="M606" s="2"/>
    </row>
    <row r="607" spans="1:17" hidden="1">
      <c r="A607" s="740" t="s">
        <v>57</v>
      </c>
      <c r="B607" s="740"/>
      <c r="C607" s="740"/>
      <c r="D607" s="740"/>
      <c r="E607" s="185">
        <f>SUM(E601:E606)</f>
        <v>0</v>
      </c>
      <c r="F607" s="185">
        <f t="shared" ref="F607:J607" si="807">SUM(F601:F606)</f>
        <v>0</v>
      </c>
      <c r="G607" s="185">
        <f t="shared" si="807"/>
        <v>0</v>
      </c>
      <c r="H607" s="185">
        <f t="shared" si="807"/>
        <v>0</v>
      </c>
      <c r="I607" s="185">
        <f t="shared" si="807"/>
        <v>0</v>
      </c>
      <c r="J607" s="186">
        <f t="shared" si="807"/>
        <v>0</v>
      </c>
      <c r="K607" s="2"/>
      <c r="L607" s="2"/>
      <c r="M607" s="2"/>
    </row>
    <row r="608" spans="1:17">
      <c r="A608" s="74"/>
      <c r="B608" s="757" t="s">
        <v>51</v>
      </c>
      <c r="C608" s="757"/>
      <c r="D608" s="757"/>
      <c r="E608" s="189">
        <f ca="1">SUMIF($A$575:$D$607,"*Total Trip", E575:E607)</f>
        <v>0</v>
      </c>
      <c r="F608" s="189">
        <f t="shared" ref="F608:I608" ca="1" si="808">SUMIF($A$575:$D$607,"*Total Trip", F575:F607)</f>
        <v>0</v>
      </c>
      <c r="G608" s="189">
        <f t="shared" ca="1" si="808"/>
        <v>0</v>
      </c>
      <c r="H608" s="189">
        <f t="shared" ca="1" si="808"/>
        <v>0</v>
      </c>
      <c r="I608" s="189">
        <f t="shared" ca="1" si="808"/>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93">
        <f>IF('Cumulative Budget Request '!L611='Split budget (A)'!$L$1,'Cumulative Budget Request '!B611,0)</f>
        <v>0</v>
      </c>
      <c r="D611" s="3"/>
      <c r="E611" s="161">
        <f>IF('Cumulative Budget Request '!$L611='Split budget (A)'!$L$1,'Cumulative Budget Request '!E611,0)</f>
        <v>0</v>
      </c>
      <c r="F611" s="161">
        <f>IF('Cumulative Budget Request '!$L611='Split budget (A)'!$L$1,'Cumulative Budget Request '!F611,0)</f>
        <v>0</v>
      </c>
      <c r="G611" s="161">
        <f>IF('Cumulative Budget Request '!$L611='Split budget (A)'!$L$1,'Cumulative Budget Request '!G611,0)</f>
        <v>0</v>
      </c>
      <c r="H611" s="161">
        <f>IF('Cumulative Budget Request '!$L611='Split budget (A)'!$L$1,'Cumulative Budget Request '!H611,0)</f>
        <v>0</v>
      </c>
      <c r="I611" s="161">
        <f>IF('Cumulative Budget Request '!$L611='Split budget (A)'!$L$1,'Cumulative Budget Request '!I611,0)</f>
        <v>0</v>
      </c>
      <c r="J611" s="70">
        <f>SUM(E611:I611)</f>
        <v>0</v>
      </c>
      <c r="K611" s="2"/>
      <c r="L611" s="2"/>
      <c r="M611" s="2"/>
    </row>
    <row r="612" spans="1:16" hidden="1">
      <c r="B612" s="493">
        <f>IF('Cumulative Budget Request '!L612='Split budget (A)'!$L$1,'Cumulative Budget Request '!B612,0)</f>
        <v>0</v>
      </c>
      <c r="D612" s="3"/>
      <c r="E612" s="161">
        <f>IF('Cumulative Budget Request '!$L612='Split budget (A)'!$L$1,'Cumulative Budget Request '!E612,0)</f>
        <v>0</v>
      </c>
      <c r="F612" s="161">
        <f>IF('Cumulative Budget Request '!$L612='Split budget (A)'!$L$1,'Cumulative Budget Request '!F612,0)</f>
        <v>0</v>
      </c>
      <c r="G612" s="161">
        <f>IF('Cumulative Budget Request '!$L612='Split budget (A)'!$L$1,'Cumulative Budget Request '!G612,0)</f>
        <v>0</v>
      </c>
      <c r="H612" s="161">
        <f>IF('Cumulative Budget Request '!$L612='Split budget (A)'!$L$1,'Cumulative Budget Request '!H612,0)</f>
        <v>0</v>
      </c>
      <c r="I612" s="161">
        <f>IF('Cumulative Budget Request '!$L612='Split budget (A)'!$L$1,'Cumulative Budget Request '!I612,0)</f>
        <v>0</v>
      </c>
      <c r="J612" s="70">
        <f t="shared" ref="J612:J616" si="809">SUM(E612:I612)</f>
        <v>0</v>
      </c>
      <c r="K612" s="2"/>
      <c r="L612" s="2"/>
      <c r="M612" s="2"/>
    </row>
    <row r="613" spans="1:16" hidden="1">
      <c r="B613" s="493">
        <f>IF('Cumulative Budget Request '!L613='Split budget (A)'!$L$1,'Cumulative Budget Request '!B613,0)</f>
        <v>0</v>
      </c>
      <c r="D613" s="3"/>
      <c r="E613" s="161">
        <f>IF('Cumulative Budget Request '!$L613='Split budget (A)'!$L$1,'Cumulative Budget Request '!E613,0)</f>
        <v>0</v>
      </c>
      <c r="F613" s="161">
        <f>IF('Cumulative Budget Request '!$L613='Split budget (A)'!$L$1,'Cumulative Budget Request '!F613,0)</f>
        <v>0</v>
      </c>
      <c r="G613" s="161">
        <f>IF('Cumulative Budget Request '!$L613='Split budget (A)'!$L$1,'Cumulative Budget Request '!G613,0)</f>
        <v>0</v>
      </c>
      <c r="H613" s="161">
        <f>IF('Cumulative Budget Request '!$L613='Split budget (A)'!$L$1,'Cumulative Budget Request '!H613,0)</f>
        <v>0</v>
      </c>
      <c r="I613" s="161">
        <f>IF('Cumulative Budget Request '!$L613='Split budget (A)'!$L$1,'Cumulative Budget Request '!I613,0)</f>
        <v>0</v>
      </c>
      <c r="J613" s="70">
        <f t="shared" si="809"/>
        <v>0</v>
      </c>
      <c r="K613" s="2"/>
      <c r="L613" s="2"/>
      <c r="M613" s="2"/>
      <c r="N613" s="2"/>
      <c r="O613" s="2"/>
      <c r="P613" s="2"/>
    </row>
    <row r="614" spans="1:16" hidden="1">
      <c r="B614" s="493">
        <f>IF('Cumulative Budget Request '!L614='Split budget (A)'!$L$1,'Cumulative Budget Request '!B614,0)</f>
        <v>0</v>
      </c>
      <c r="D614" s="3"/>
      <c r="E614" s="161">
        <f>IF('Cumulative Budget Request '!$L614='Split budget (A)'!$L$1,'Cumulative Budget Request '!E614,0)</f>
        <v>0</v>
      </c>
      <c r="F614" s="161">
        <f>IF('Cumulative Budget Request '!$L614='Split budget (A)'!$L$1,'Cumulative Budget Request '!F614,0)</f>
        <v>0</v>
      </c>
      <c r="G614" s="161">
        <f>IF('Cumulative Budget Request '!$L614='Split budget (A)'!$L$1,'Cumulative Budget Request '!G614,0)</f>
        <v>0</v>
      </c>
      <c r="H614" s="161">
        <f>IF('Cumulative Budget Request '!$L614='Split budget (A)'!$L$1,'Cumulative Budget Request '!H614,0)</f>
        <v>0</v>
      </c>
      <c r="I614" s="161">
        <f>IF('Cumulative Budget Request '!$L614='Split budget (A)'!$L$1,'Cumulative Budget Request '!I614,0)</f>
        <v>0</v>
      </c>
      <c r="J614" s="70">
        <f t="shared" si="809"/>
        <v>0</v>
      </c>
      <c r="K614" s="2"/>
      <c r="L614" s="2"/>
      <c r="M614" s="2"/>
      <c r="N614" s="2"/>
      <c r="O614" s="2"/>
      <c r="P614" s="2"/>
    </row>
    <row r="615" spans="1:16" hidden="1">
      <c r="B615" s="493">
        <f>IF('Cumulative Budget Request '!L615='Split budget (A)'!$L$1,'Cumulative Budget Request '!B615,0)</f>
        <v>0</v>
      </c>
      <c r="D615" s="3"/>
      <c r="E615" s="161">
        <f>IF('Cumulative Budget Request '!$L615='Split budget (A)'!$L$1,'Cumulative Budget Request '!E615,0)</f>
        <v>0</v>
      </c>
      <c r="F615" s="161">
        <f>IF('Cumulative Budget Request '!$L615='Split budget (A)'!$L$1,'Cumulative Budget Request '!F615,0)</f>
        <v>0</v>
      </c>
      <c r="G615" s="161">
        <f>IF('Cumulative Budget Request '!$L615='Split budget (A)'!$L$1,'Cumulative Budget Request '!G615,0)</f>
        <v>0</v>
      </c>
      <c r="H615" s="161">
        <f>IF('Cumulative Budget Request '!$L615='Split budget (A)'!$L$1,'Cumulative Budget Request '!H615,0)</f>
        <v>0</v>
      </c>
      <c r="I615" s="161">
        <f>IF('Cumulative Budget Request '!$L615='Split budget (A)'!$L$1,'Cumulative Budget Request '!I615,0)</f>
        <v>0</v>
      </c>
      <c r="J615" s="70">
        <f t="shared" si="809"/>
        <v>0</v>
      </c>
      <c r="K615" s="2"/>
      <c r="L615" s="2"/>
      <c r="M615" s="2"/>
    </row>
    <row r="616" spans="1:16" hidden="1">
      <c r="B616" s="493" t="str">
        <f>IF('Cumulative Budget Request '!L616='Split budget (A)'!$L$1,'Cumulative Budget Request '!B616,0)</f>
        <v xml:space="preserve"> </v>
      </c>
      <c r="D616" s="3"/>
      <c r="E616" s="161">
        <f>IF('Cumulative Budget Request '!$L616='Split budget (A)'!$L$1,'Cumulative Budget Request '!E616,0)</f>
        <v>0</v>
      </c>
      <c r="F616" s="161">
        <f>IF('Cumulative Budget Request '!$L616='Split budget (A)'!$L$1,'Cumulative Budget Request '!F616,0)</f>
        <v>0</v>
      </c>
      <c r="G616" s="161">
        <f>IF('Cumulative Budget Request '!$L616='Split budget (A)'!$L$1,'Cumulative Budget Request '!G616,0)</f>
        <v>0</v>
      </c>
      <c r="H616" s="161">
        <f>IF('Cumulative Budget Request '!$L616='Split budget (A)'!$L$1,'Cumulative Budget Request '!H616,0)</f>
        <v>0</v>
      </c>
      <c r="I616" s="161">
        <f>IF('Cumulative Budget Request '!$L616='Split budget (A)'!$L$1,'Cumulative Budget Request '!I616,0)</f>
        <v>0</v>
      </c>
      <c r="J616" s="70">
        <f t="shared" si="809"/>
        <v>0</v>
      </c>
      <c r="K616" s="2"/>
      <c r="L616" s="2"/>
      <c r="M616" s="2"/>
    </row>
    <row r="617" spans="1:16">
      <c r="A617" s="740" t="s">
        <v>57</v>
      </c>
      <c r="B617" s="740"/>
      <c r="C617" s="740"/>
      <c r="D617" s="740"/>
      <c r="E617" s="187">
        <f>SUM(E611:E616)</f>
        <v>0</v>
      </c>
      <c r="F617" s="187">
        <f t="shared" ref="F617:I617" si="810">SUM(F611:F616)</f>
        <v>0</v>
      </c>
      <c r="G617" s="187">
        <f t="shared" si="810"/>
        <v>0</v>
      </c>
      <c r="H617" s="187">
        <f t="shared" si="810"/>
        <v>0</v>
      </c>
      <c r="I617" s="187">
        <f t="shared" si="810"/>
        <v>0</v>
      </c>
      <c r="J617" s="188">
        <f>SUM(J611:J616)</f>
        <v>0</v>
      </c>
      <c r="K617" s="2"/>
      <c r="L617" s="2"/>
      <c r="M617" s="2"/>
    </row>
    <row r="618" spans="1:16" hidden="1">
      <c r="A618" s="486"/>
      <c r="B618" s="486"/>
      <c r="E618" s="3"/>
      <c r="F618" s="2"/>
      <c r="G618" s="2"/>
      <c r="H618" s="2"/>
      <c r="I618" s="2"/>
      <c r="J618" s="46"/>
      <c r="K618" s="2"/>
      <c r="L618" s="2"/>
      <c r="M618" s="2"/>
    </row>
    <row r="619" spans="1:16" hidden="1">
      <c r="A619" s="488" t="s">
        <v>122</v>
      </c>
      <c r="B619" s="486"/>
      <c r="C619" s="228"/>
      <c r="D619" s="229" t="s">
        <v>184</v>
      </c>
      <c r="E619" s="117">
        <f>IF('Cumulative Budget Request '!$L619='Split budget (A)'!$L$1,'Cumulative Budget Request '!E619,0)</f>
        <v>0</v>
      </c>
      <c r="F619" s="117">
        <f>IF('Cumulative Budget Request '!$L619='Split budget (A)'!$L$1,'Cumulative Budget Request '!F619,0)</f>
        <v>0</v>
      </c>
      <c r="G619" s="117">
        <f>IF('Cumulative Budget Request '!$L619='Split budget (A)'!$L$1,'Cumulative Budget Request '!G619,0)</f>
        <v>0</v>
      </c>
      <c r="H619" s="117">
        <f>IF('Cumulative Budget Request '!$L619='Split budget (A)'!$L$1,'Cumulative Budget Request '!H619,0)</f>
        <v>0</v>
      </c>
      <c r="I619" s="117">
        <f>IF('Cumulative Budget Request '!$L619='Split budget (A)'!$L$1,'Cumulative Budget Request '!I619,0)</f>
        <v>0</v>
      </c>
      <c r="J619" s="73"/>
      <c r="K619" s="2"/>
      <c r="L619" s="2"/>
      <c r="M619" s="2"/>
    </row>
    <row r="620" spans="1:16" hidden="1">
      <c r="A620" s="488"/>
      <c r="B620" s="497"/>
      <c r="C620" s="9"/>
      <c r="D620" s="229" t="s">
        <v>264</v>
      </c>
      <c r="E620" s="117">
        <f>IF('Cumulative Budget Request '!$L620='Split budget (A)'!$L$1,'Cumulative Budget Request '!E620,0)</f>
        <v>0</v>
      </c>
      <c r="F620" s="117">
        <f>IF('Cumulative Budget Request '!$L620='Split budget (A)'!$L$1,'Cumulative Budget Request '!F620,0)</f>
        <v>0</v>
      </c>
      <c r="G620" s="117">
        <f>IF('Cumulative Budget Request '!$L620='Split budget (A)'!$L$1,'Cumulative Budget Request '!G620,0)</f>
        <v>0</v>
      </c>
      <c r="H620" s="117">
        <f>IF('Cumulative Budget Request '!$L620='Split budget (A)'!$L$1,'Cumulative Budget Request '!H620,0)</f>
        <v>0</v>
      </c>
      <c r="I620" s="117">
        <f>IF('Cumulative Budget Request '!$L620='Split budget (A)'!$L$1,'Cumulative Budget Request '!I620,0)</f>
        <v>0</v>
      </c>
      <c r="J620" s="73"/>
      <c r="K620" s="2"/>
      <c r="L620" s="2"/>
      <c r="M620" s="2"/>
    </row>
    <row r="621" spans="1:16" hidden="1">
      <c r="A621" s="488" t="s">
        <v>169</v>
      </c>
      <c r="B621" s="497"/>
      <c r="C621" s="9"/>
      <c r="D621" s="229" t="s">
        <v>265</v>
      </c>
      <c r="E621" s="117">
        <f>IF('Cumulative Budget Request '!$L621='Split budget (A)'!$L$1,'Cumulative Budget Request '!E621,0)</f>
        <v>0</v>
      </c>
      <c r="F621" s="117">
        <f>IF('Cumulative Budget Request '!$L621='Split budget (A)'!$L$1,'Cumulative Budget Request '!F621,0)</f>
        <v>0</v>
      </c>
      <c r="G621" s="117">
        <f>IF('Cumulative Budget Request '!$L621='Split budget (A)'!$L$1,'Cumulative Budget Request '!G621,0)</f>
        <v>0</v>
      </c>
      <c r="H621" s="117">
        <f>IF('Cumulative Budget Request '!$L621='Split budget (A)'!$L$1,'Cumulative Budget Request '!H621,0)</f>
        <v>0</v>
      </c>
      <c r="I621" s="117">
        <f>IF('Cumulative Budget Request '!$L621='Split budget (A)'!$L$1,'Cumulative Budget Request '!I621,0)</f>
        <v>0</v>
      </c>
      <c r="J621" s="73"/>
      <c r="K621" s="2"/>
      <c r="L621" s="2"/>
      <c r="M621" s="2"/>
    </row>
    <row r="622" spans="1:16" hidden="1">
      <c r="A622" s="800">
        <f>IF('Cumulative Budget Request '!L623='Split budget (A)'!$L$1,'Cumulative Budget Request '!A623,0)</f>
        <v>0</v>
      </c>
      <c r="B622" s="486"/>
      <c r="D622" s="229" t="s">
        <v>266</v>
      </c>
      <c r="E622" s="117">
        <f>IF('Cumulative Budget Request '!$L622='Split budget (A)'!$L$1,'Cumulative Budget Request '!E622,0)</f>
        <v>0</v>
      </c>
      <c r="F622" s="117">
        <f>IF('Cumulative Budget Request '!$L622='Split budget (A)'!$L$1,'Cumulative Budget Request '!F622,0)</f>
        <v>0</v>
      </c>
      <c r="G622" s="117">
        <f>IF('Cumulative Budget Request '!$L622='Split budget (A)'!$L$1,'Cumulative Budget Request '!G622,0)</f>
        <v>0</v>
      </c>
      <c r="H622" s="117">
        <f>IF('Cumulative Budget Request '!$L622='Split budget (A)'!$L$1,'Cumulative Budget Request '!H622,0)</f>
        <v>0</v>
      </c>
      <c r="I622" s="117">
        <f>IF('Cumulative Budget Request '!$L622='Split budget (A)'!$L$1,'Cumulative Budget Request '!I622,0)</f>
        <v>0</v>
      </c>
      <c r="J622" s="46"/>
      <c r="K622" s="2"/>
      <c r="L622" s="2"/>
      <c r="M622" s="2"/>
    </row>
    <row r="623" spans="1:16" hidden="1">
      <c r="A623" s="800"/>
      <c r="B623" s="489" t="s">
        <v>41</v>
      </c>
      <c r="C623" s="68" t="s">
        <v>42</v>
      </c>
      <c r="D623" s="26"/>
      <c r="E623" s="2"/>
      <c r="F623" s="2"/>
      <c r="G623" s="228"/>
      <c r="H623" s="228"/>
      <c r="I623" s="228"/>
      <c r="J623" s="46"/>
      <c r="K623" s="2"/>
      <c r="L623" s="2"/>
      <c r="M623" s="2"/>
    </row>
    <row r="624" spans="1:16" hidden="1">
      <c r="A624" s="801"/>
      <c r="B624" s="498" t="s">
        <v>43</v>
      </c>
      <c r="C624" s="116">
        <f>IF('Cumulative Budget Request '!$L624='Split budget (A)'!$L$1,'Cumulative Budget Request '!C624,0)</f>
        <v>0</v>
      </c>
      <c r="D624" s="26"/>
      <c r="E624" s="235">
        <f>IF('Cumulative Budget Request '!$L624='Split budget (A)'!$L$1,'Cumulative Budget Request '!E624,0)</f>
        <v>0</v>
      </c>
      <c r="F624" s="235">
        <f>IF('Cumulative Budget Request '!$L624='Split budget (A)'!$L$1,'Cumulative Budget Request '!F624,0)</f>
        <v>0</v>
      </c>
      <c r="G624" s="235">
        <f>IF('Cumulative Budget Request '!$L624='Split budget (A)'!$L$1,'Cumulative Budget Request '!G624,0)</f>
        <v>0</v>
      </c>
      <c r="H624" s="235">
        <f>IF('Cumulative Budget Request '!$L624='Split budget (A)'!$L$1,'Cumulative Budget Request '!H624,0)</f>
        <v>0</v>
      </c>
      <c r="I624" s="235">
        <f>IF('Cumulative Budget Request '!$L624='Split budget (A)'!$L$1,'Cumulative Budget Request '!I624,0)</f>
        <v>0</v>
      </c>
      <c r="J624" s="158">
        <f t="shared" ref="J624:J629" si="811">SUM(E624:I624)</f>
        <v>0</v>
      </c>
      <c r="K624" s="2"/>
      <c r="L624" s="2"/>
      <c r="M624" s="2"/>
    </row>
    <row r="625" spans="1:17" hidden="1">
      <c r="A625" s="801"/>
      <c r="B625" s="498" t="s">
        <v>44</v>
      </c>
      <c r="C625" s="116">
        <f>IF('Cumulative Budget Request '!$L625='Split budget (A)'!$L$1,'Cumulative Budget Request '!C625,0)</f>
        <v>0</v>
      </c>
      <c r="D625" s="26"/>
      <c r="E625" s="235">
        <f>IF('Cumulative Budget Request '!$L625='Split budget (A)'!$L$1,'Cumulative Budget Request '!E625,0)</f>
        <v>0</v>
      </c>
      <c r="F625" s="235">
        <f>IF('Cumulative Budget Request '!$L625='Split budget (A)'!$L$1,'Cumulative Budget Request '!F625,0)</f>
        <v>0</v>
      </c>
      <c r="G625" s="235">
        <f>IF('Cumulative Budget Request '!$L625='Split budget (A)'!$L$1,'Cumulative Budget Request '!G625,0)</f>
        <v>0</v>
      </c>
      <c r="H625" s="235">
        <f>IF('Cumulative Budget Request '!$L625='Split budget (A)'!$L$1,'Cumulative Budget Request '!H625,0)</f>
        <v>0</v>
      </c>
      <c r="I625" s="235">
        <f>IF('Cumulative Budget Request '!$L625='Split budget (A)'!$L$1,'Cumulative Budget Request '!I625,0)</f>
        <v>0</v>
      </c>
      <c r="J625" s="158">
        <f t="shared" si="811"/>
        <v>0</v>
      </c>
      <c r="K625" s="2"/>
      <c r="L625" s="2"/>
      <c r="M625" s="2"/>
    </row>
    <row r="626" spans="1:17" hidden="1">
      <c r="A626" s="801"/>
      <c r="B626" s="498" t="s">
        <v>182</v>
      </c>
      <c r="C626" s="116">
        <f>IF('Cumulative Budget Request '!$L626='Split budget (A)'!$L$1,'Cumulative Budget Request '!C626,0)</f>
        <v>0</v>
      </c>
      <c r="D626" s="26"/>
      <c r="E626" s="235">
        <f>IF('Cumulative Budget Request '!$L626='Split budget (A)'!$L$1,'Cumulative Budget Request '!E626,0)</f>
        <v>0</v>
      </c>
      <c r="F626" s="235">
        <f>IF('Cumulative Budget Request '!$L626='Split budget (A)'!$L$1,'Cumulative Budget Request '!F626,0)</f>
        <v>0</v>
      </c>
      <c r="G626" s="235">
        <f>IF('Cumulative Budget Request '!$L626='Split budget (A)'!$L$1,'Cumulative Budget Request '!G626,0)</f>
        <v>0</v>
      </c>
      <c r="H626" s="235">
        <f>IF('Cumulative Budget Request '!$L626='Split budget (A)'!$L$1,'Cumulative Budget Request '!H626,0)</f>
        <v>0</v>
      </c>
      <c r="I626" s="235">
        <f>IF('Cumulative Budget Request '!$L626='Split budget (A)'!$L$1,'Cumulative Budget Request '!I626,0)</f>
        <v>0</v>
      </c>
      <c r="J626" s="158">
        <f t="shared" si="811"/>
        <v>0</v>
      </c>
      <c r="K626" s="2"/>
      <c r="L626" s="2"/>
      <c r="M626" s="2"/>
    </row>
    <row r="627" spans="1:17" hidden="1">
      <c r="A627" s="801"/>
      <c r="B627" s="498" t="s">
        <v>45</v>
      </c>
      <c r="C627" s="116">
        <f>IF('Cumulative Budget Request '!$L627='Split budget (A)'!$L$1,'Cumulative Budget Request '!C627,0)</f>
        <v>0</v>
      </c>
      <c r="D627" s="26"/>
      <c r="E627" s="235">
        <f>IF('Cumulative Budget Request '!$L627='Split budget (A)'!$L$1,'Cumulative Budget Request '!E627,0)</f>
        <v>0</v>
      </c>
      <c r="F627" s="235">
        <f>IF('Cumulative Budget Request '!$L627='Split budget (A)'!$L$1,'Cumulative Budget Request '!F627,0)</f>
        <v>0</v>
      </c>
      <c r="G627" s="235">
        <f>IF('Cumulative Budget Request '!$L627='Split budget (A)'!$L$1,'Cumulative Budget Request '!G627,0)</f>
        <v>0</v>
      </c>
      <c r="H627" s="235">
        <f>IF('Cumulative Budget Request '!$L627='Split budget (A)'!$L$1,'Cumulative Budget Request '!H627,0)</f>
        <v>0</v>
      </c>
      <c r="I627" s="235">
        <f>IF('Cumulative Budget Request '!$L627='Split budget (A)'!$L$1,'Cumulative Budget Request '!I627,0)</f>
        <v>0</v>
      </c>
      <c r="J627" s="158">
        <f t="shared" si="811"/>
        <v>0</v>
      </c>
      <c r="K627" s="2"/>
      <c r="L627" s="2"/>
      <c r="M627" s="8"/>
      <c r="N627" s="2"/>
      <c r="O627" s="2"/>
      <c r="P627" s="2"/>
    </row>
    <row r="628" spans="1:17" hidden="1">
      <c r="A628" s="801"/>
      <c r="B628" s="498" t="s">
        <v>46</v>
      </c>
      <c r="C628" s="116">
        <f>IF('Cumulative Budget Request '!$L628='Split budget (A)'!$L$1,'Cumulative Budget Request '!C628,0)</f>
        <v>0</v>
      </c>
      <c r="D628" s="26"/>
      <c r="E628" s="235">
        <f>IF('Cumulative Budget Request '!$L628='Split budget (A)'!$L$1,'Cumulative Budget Request '!E628,0)</f>
        <v>0</v>
      </c>
      <c r="F628" s="235">
        <f>IF('Cumulative Budget Request '!$L628='Split budget (A)'!$L$1,'Cumulative Budget Request '!F628,0)</f>
        <v>0</v>
      </c>
      <c r="G628" s="235">
        <f>IF('Cumulative Budget Request '!$L628='Split budget (A)'!$L$1,'Cumulative Budget Request '!G628,0)</f>
        <v>0</v>
      </c>
      <c r="H628" s="235">
        <f>IF('Cumulative Budget Request '!$L628='Split budget (A)'!$L$1,'Cumulative Budget Request '!H628,0)</f>
        <v>0</v>
      </c>
      <c r="I628" s="235">
        <f>IF('Cumulative Budget Request '!$L628='Split budget (A)'!$L$1,'Cumulative Budget Request '!I628,0)</f>
        <v>0</v>
      </c>
      <c r="J628" s="158">
        <f t="shared" si="811"/>
        <v>0</v>
      </c>
      <c r="K628" s="2"/>
      <c r="L628" s="2"/>
      <c r="M628" s="2"/>
    </row>
    <row r="629" spans="1:17" hidden="1">
      <c r="A629" s="801"/>
      <c r="B629" s="498" t="s">
        <v>47</v>
      </c>
      <c r="C629" s="116">
        <f>IF('Cumulative Budget Request '!$L629='Split budget (A)'!$L$1,'Cumulative Budget Request '!C629,0)</f>
        <v>0</v>
      </c>
      <c r="D629" s="26"/>
      <c r="E629" s="235">
        <f>IF('Cumulative Budget Request '!$L629='Split budget (A)'!$L$1,'Cumulative Budget Request '!E629,0)</f>
        <v>0</v>
      </c>
      <c r="F629" s="235">
        <f>IF('Cumulative Budget Request '!$L629='Split budget (A)'!$L$1,'Cumulative Budget Request '!F629,0)</f>
        <v>0</v>
      </c>
      <c r="G629" s="235">
        <f>IF('Cumulative Budget Request '!$L629='Split budget (A)'!$L$1,'Cumulative Budget Request '!G629,0)</f>
        <v>0</v>
      </c>
      <c r="H629" s="235">
        <f>IF('Cumulative Budget Request '!$L629='Split budget (A)'!$L$1,'Cumulative Budget Request '!H629,0)</f>
        <v>0</v>
      </c>
      <c r="I629" s="235">
        <f>IF('Cumulative Budget Request '!$L629='Split budget (A)'!$L$1,'Cumulative Budget Request '!I629,0)</f>
        <v>0</v>
      </c>
      <c r="J629" s="158">
        <f t="shared" si="811"/>
        <v>0</v>
      </c>
      <c r="K629" s="2"/>
      <c r="L629" s="2"/>
      <c r="M629" s="2"/>
    </row>
    <row r="630" spans="1:17" hidden="1">
      <c r="A630" s="740" t="s">
        <v>57</v>
      </c>
      <c r="B630" s="740"/>
      <c r="C630" s="740"/>
      <c r="D630" s="740"/>
      <c r="E630" s="185">
        <f>SUM(E624:E629)</f>
        <v>0</v>
      </c>
      <c r="F630" s="185">
        <f t="shared" ref="F630:J630" si="812">SUM(F624:F629)</f>
        <v>0</v>
      </c>
      <c r="G630" s="185">
        <f t="shared" si="812"/>
        <v>0</v>
      </c>
      <c r="H630" s="185">
        <f t="shared" si="812"/>
        <v>0</v>
      </c>
      <c r="I630" s="185">
        <f t="shared" si="812"/>
        <v>0</v>
      </c>
      <c r="J630" s="186">
        <f t="shared" si="812"/>
        <v>0</v>
      </c>
      <c r="K630" s="2"/>
      <c r="L630" s="2"/>
      <c r="M630" s="2"/>
    </row>
    <row r="631" spans="1:17" hidden="1">
      <c r="E631" s="3"/>
      <c r="F631" s="2"/>
      <c r="G631" s="2"/>
      <c r="H631" s="2"/>
      <c r="I631" s="2"/>
      <c r="J631" s="46"/>
      <c r="K631" s="2"/>
      <c r="L631" s="2"/>
      <c r="M631" s="2"/>
    </row>
    <row r="632" spans="1:17" hidden="1">
      <c r="A632" s="488" t="s">
        <v>122</v>
      </c>
      <c r="B632" s="486"/>
      <c r="C632" s="228"/>
      <c r="D632" s="229" t="s">
        <v>184</v>
      </c>
      <c r="E632" s="117">
        <f>IF('Cumulative Budget Request '!$L632='Split budget (A)'!$L$1,'Cumulative Budget Request '!E632,0)</f>
        <v>0</v>
      </c>
      <c r="F632" s="117">
        <f>IF('Cumulative Budget Request '!$L632='Split budget (A)'!$L$1,'Cumulative Budget Request '!F632,0)</f>
        <v>0</v>
      </c>
      <c r="G632" s="117">
        <f>IF('Cumulative Budget Request '!$L632='Split budget (A)'!$L$1,'Cumulative Budget Request '!G632,0)</f>
        <v>0</v>
      </c>
      <c r="H632" s="117">
        <f>IF('Cumulative Budget Request '!$L632='Split budget (A)'!$L$1,'Cumulative Budget Request '!H632,0)</f>
        <v>0</v>
      </c>
      <c r="I632" s="117">
        <f>IF('Cumulative Budget Request '!$L632='Split budget (A)'!$L$1,'Cumulative Budget Request '!I632,0)</f>
        <v>0</v>
      </c>
      <c r="J632" s="73"/>
      <c r="K632" s="2"/>
      <c r="L632" s="2"/>
      <c r="M632" s="2"/>
    </row>
    <row r="633" spans="1:17" hidden="1">
      <c r="A633" s="488"/>
      <c r="B633" s="497"/>
      <c r="C633" s="9"/>
      <c r="D633" s="229" t="s">
        <v>264</v>
      </c>
      <c r="E633" s="117">
        <f>IF('Cumulative Budget Request '!$L633='Split budget (A)'!$L$1,'Cumulative Budget Request '!E633,0)</f>
        <v>0</v>
      </c>
      <c r="F633" s="117">
        <f>IF('Cumulative Budget Request '!$L633='Split budget (A)'!$L$1,'Cumulative Budget Request '!F633,0)</f>
        <v>0</v>
      </c>
      <c r="G633" s="117">
        <f>IF('Cumulative Budget Request '!$L633='Split budget (A)'!$L$1,'Cumulative Budget Request '!G633,0)</f>
        <v>0</v>
      </c>
      <c r="H633" s="117">
        <f>IF('Cumulative Budget Request '!$L633='Split budget (A)'!$L$1,'Cumulative Budget Request '!H633,0)</f>
        <v>0</v>
      </c>
      <c r="I633" s="117">
        <f>IF('Cumulative Budget Request '!$L633='Split budget (A)'!$L$1,'Cumulative Budget Request '!I633,0)</f>
        <v>0</v>
      </c>
      <c r="J633" s="73"/>
      <c r="K633" s="2"/>
      <c r="L633" s="2"/>
      <c r="M633" s="2"/>
    </row>
    <row r="634" spans="1:17" hidden="1">
      <c r="A634" s="488" t="s">
        <v>169</v>
      </c>
      <c r="B634" s="497"/>
      <c r="C634" s="9"/>
      <c r="D634" s="229" t="s">
        <v>265</v>
      </c>
      <c r="E634" s="117">
        <f>IF('Cumulative Budget Request '!$L634='Split budget (A)'!$L$1,'Cumulative Budget Request '!E634,0)</f>
        <v>0</v>
      </c>
      <c r="F634" s="117">
        <f>IF('Cumulative Budget Request '!$L634='Split budget (A)'!$L$1,'Cumulative Budget Request '!F634,0)</f>
        <v>0</v>
      </c>
      <c r="G634" s="117">
        <f>IF('Cumulative Budget Request '!$L634='Split budget (A)'!$L$1,'Cumulative Budget Request '!G634,0)</f>
        <v>0</v>
      </c>
      <c r="H634" s="117">
        <f>IF('Cumulative Budget Request '!$L634='Split budget (A)'!$L$1,'Cumulative Budget Request '!H634,0)</f>
        <v>0</v>
      </c>
      <c r="I634" s="117">
        <f>IF('Cumulative Budget Request '!$L634='Split budget (A)'!$L$1,'Cumulative Budget Request '!I634,0)</f>
        <v>0</v>
      </c>
      <c r="J634" s="73"/>
      <c r="K634" s="2"/>
      <c r="L634" s="2"/>
      <c r="M634" s="2"/>
    </row>
    <row r="635" spans="1:17" hidden="1">
      <c r="A635" s="800">
        <f>IF('Cumulative Budget Request '!L636='Split budget (A)'!$L$1,'Cumulative Budget Request '!A636,0)</f>
        <v>0</v>
      </c>
      <c r="B635" s="486"/>
      <c r="D635" s="229" t="s">
        <v>266</v>
      </c>
      <c r="E635" s="117">
        <f>IF('Cumulative Budget Request '!$L635='Split budget (A)'!$L$1,'Cumulative Budget Request '!E635,0)</f>
        <v>0</v>
      </c>
      <c r="F635" s="117">
        <f>IF('Cumulative Budget Request '!$L635='Split budget (A)'!$L$1,'Cumulative Budget Request '!F635,0)</f>
        <v>0</v>
      </c>
      <c r="G635" s="117">
        <f>IF('Cumulative Budget Request '!$L635='Split budget (A)'!$L$1,'Cumulative Budget Request '!G635,0)</f>
        <v>0</v>
      </c>
      <c r="H635" s="117">
        <f>IF('Cumulative Budget Request '!$L635='Split budget (A)'!$L$1,'Cumulative Budget Request '!H635,0)</f>
        <v>0</v>
      </c>
      <c r="I635" s="117">
        <f>IF('Cumulative Budget Request '!$L635='Split budget (A)'!$L$1,'Cumulative Budget Request '!I635,0)</f>
        <v>0</v>
      </c>
      <c r="J635" s="46"/>
      <c r="K635" s="2"/>
      <c r="L635" s="2"/>
      <c r="M635" s="2"/>
    </row>
    <row r="636" spans="1:17" hidden="1">
      <c r="A636" s="800"/>
      <c r="B636" s="489" t="s">
        <v>41</v>
      </c>
      <c r="C636" s="68" t="s">
        <v>42</v>
      </c>
      <c r="D636" s="26"/>
      <c r="E636" s="2"/>
      <c r="F636" s="2"/>
      <c r="G636" s="228"/>
      <c r="H636" s="228"/>
      <c r="I636" s="228"/>
      <c r="J636" s="46"/>
      <c r="K636" s="2"/>
      <c r="L636" s="2"/>
      <c r="M636" s="2"/>
    </row>
    <row r="637" spans="1:17" hidden="1">
      <c r="A637" s="801"/>
      <c r="B637" s="498" t="s">
        <v>43</v>
      </c>
      <c r="C637" s="116">
        <f>IF('Cumulative Budget Request '!$L637='Split budget (A)'!$L$1,'Cumulative Budget Request '!C637,0)</f>
        <v>0</v>
      </c>
      <c r="D637" s="26"/>
      <c r="E637" s="235">
        <f>IF('Cumulative Budget Request '!$L637='Split budget (A)'!$L$1,'Cumulative Budget Request '!E637,0)</f>
        <v>0</v>
      </c>
      <c r="F637" s="235">
        <f>IF('Cumulative Budget Request '!$L637='Split budget (A)'!$L$1,'Cumulative Budget Request '!F637,0)</f>
        <v>0</v>
      </c>
      <c r="G637" s="235">
        <f>IF('Cumulative Budget Request '!$L637='Split budget (A)'!$L$1,'Cumulative Budget Request '!G637,0)</f>
        <v>0</v>
      </c>
      <c r="H637" s="235">
        <f>IF('Cumulative Budget Request '!$L637='Split budget (A)'!$L$1,'Cumulative Budget Request '!H637,0)</f>
        <v>0</v>
      </c>
      <c r="I637" s="235">
        <f>IF('Cumulative Budget Request '!$L637='Split budget (A)'!$L$1,'Cumulative Budget Request '!I637,0)</f>
        <v>0</v>
      </c>
      <c r="J637" s="158">
        <f t="shared" ref="J637:J642" si="813">SUM(E637:I637)</f>
        <v>0</v>
      </c>
      <c r="K637" s="2"/>
      <c r="L637" s="2"/>
      <c r="M637" s="2"/>
    </row>
    <row r="638" spans="1:17" hidden="1">
      <c r="A638" s="801"/>
      <c r="B638" s="498" t="s">
        <v>44</v>
      </c>
      <c r="C638" s="116">
        <f>IF('Cumulative Budget Request '!$L638='Split budget (A)'!$L$1,'Cumulative Budget Request '!C638,0)</f>
        <v>0</v>
      </c>
      <c r="D638" s="26"/>
      <c r="E638" s="235">
        <f>IF('Cumulative Budget Request '!$L638='Split budget (A)'!$L$1,'Cumulative Budget Request '!E638,0)</f>
        <v>0</v>
      </c>
      <c r="F638" s="235">
        <f>IF('Cumulative Budget Request '!$L638='Split budget (A)'!$L$1,'Cumulative Budget Request '!F638,0)</f>
        <v>0</v>
      </c>
      <c r="G638" s="235">
        <f>IF('Cumulative Budget Request '!$L638='Split budget (A)'!$L$1,'Cumulative Budget Request '!G638,0)</f>
        <v>0</v>
      </c>
      <c r="H638" s="235">
        <f>IF('Cumulative Budget Request '!$L638='Split budget (A)'!$L$1,'Cumulative Budget Request '!H638,0)</f>
        <v>0</v>
      </c>
      <c r="I638" s="235">
        <f>IF('Cumulative Budget Request '!$L638='Split budget (A)'!$L$1,'Cumulative Budget Request '!I638,0)</f>
        <v>0</v>
      </c>
      <c r="J638" s="158">
        <f t="shared" si="813"/>
        <v>0</v>
      </c>
      <c r="K638" s="2"/>
      <c r="L638" s="2"/>
      <c r="M638" s="2"/>
    </row>
    <row r="639" spans="1:17" hidden="1">
      <c r="A639" s="801"/>
      <c r="B639" s="498" t="s">
        <v>182</v>
      </c>
      <c r="C639" s="116">
        <f>IF('Cumulative Budget Request '!$L639='Split budget (A)'!$L$1,'Cumulative Budget Request '!C639,0)</f>
        <v>0</v>
      </c>
      <c r="D639" s="26"/>
      <c r="E639" s="235">
        <f>IF('Cumulative Budget Request '!$L639='Split budget (A)'!$L$1,'Cumulative Budget Request '!E639,0)</f>
        <v>0</v>
      </c>
      <c r="F639" s="235">
        <f>IF('Cumulative Budget Request '!$L639='Split budget (A)'!$L$1,'Cumulative Budget Request '!F639,0)</f>
        <v>0</v>
      </c>
      <c r="G639" s="235">
        <f>IF('Cumulative Budget Request '!$L639='Split budget (A)'!$L$1,'Cumulative Budget Request '!G639,0)</f>
        <v>0</v>
      </c>
      <c r="H639" s="235">
        <f>IF('Cumulative Budget Request '!$L639='Split budget (A)'!$L$1,'Cumulative Budget Request '!H639,0)</f>
        <v>0</v>
      </c>
      <c r="I639" s="235">
        <f>IF('Cumulative Budget Request '!$L639='Split budget (A)'!$L$1,'Cumulative Budget Request '!I639,0)</f>
        <v>0</v>
      </c>
      <c r="J639" s="158">
        <f t="shared" si="813"/>
        <v>0</v>
      </c>
      <c r="K639" s="2"/>
      <c r="L639" s="2"/>
      <c r="M639" s="2"/>
    </row>
    <row r="640" spans="1:17" hidden="1">
      <c r="A640" s="801"/>
      <c r="B640" s="498" t="s">
        <v>45</v>
      </c>
      <c r="C640" s="116">
        <f>IF('Cumulative Budget Request '!$L640='Split budget (A)'!$L$1,'Cumulative Budget Request '!C640,0)</f>
        <v>0</v>
      </c>
      <c r="D640" s="26"/>
      <c r="E640" s="235">
        <f>IF('Cumulative Budget Request '!$L640='Split budget (A)'!$L$1,'Cumulative Budget Request '!E640,0)</f>
        <v>0</v>
      </c>
      <c r="F640" s="235">
        <f>IF('Cumulative Budget Request '!$L640='Split budget (A)'!$L$1,'Cumulative Budget Request '!F640,0)</f>
        <v>0</v>
      </c>
      <c r="G640" s="235">
        <f>IF('Cumulative Budget Request '!$L640='Split budget (A)'!$L$1,'Cumulative Budget Request '!G640,0)</f>
        <v>0</v>
      </c>
      <c r="H640" s="235">
        <f>IF('Cumulative Budget Request '!$L640='Split budget (A)'!$L$1,'Cumulative Budget Request '!H640,0)</f>
        <v>0</v>
      </c>
      <c r="I640" s="235">
        <f>IF('Cumulative Budget Request '!$L640='Split budget (A)'!$L$1,'Cumulative Budget Request '!I640,0)</f>
        <v>0</v>
      </c>
      <c r="J640" s="158">
        <f t="shared" si="813"/>
        <v>0</v>
      </c>
      <c r="K640" s="2"/>
      <c r="L640" s="2"/>
      <c r="M640" s="8"/>
      <c r="N640" s="2"/>
      <c r="O640" s="2"/>
      <c r="P640" s="2"/>
      <c r="Q640" s="2"/>
    </row>
    <row r="641" spans="1:16" hidden="1">
      <c r="A641" s="801"/>
      <c r="B641" s="498" t="s">
        <v>46</v>
      </c>
      <c r="C641" s="116">
        <f>IF('Cumulative Budget Request '!$L641='Split budget (A)'!$L$1,'Cumulative Budget Request '!C641,0)</f>
        <v>0</v>
      </c>
      <c r="D641" s="26"/>
      <c r="E641" s="235">
        <f>IF('Cumulative Budget Request '!$L641='Split budget (A)'!$L$1,'Cumulative Budget Request '!E641,0)</f>
        <v>0</v>
      </c>
      <c r="F641" s="235">
        <f>IF('Cumulative Budget Request '!$L641='Split budget (A)'!$L$1,'Cumulative Budget Request '!F641,0)</f>
        <v>0</v>
      </c>
      <c r="G641" s="235">
        <f>IF('Cumulative Budget Request '!$L641='Split budget (A)'!$L$1,'Cumulative Budget Request '!G641,0)</f>
        <v>0</v>
      </c>
      <c r="H641" s="235">
        <f>IF('Cumulative Budget Request '!$L641='Split budget (A)'!$L$1,'Cumulative Budget Request '!H641,0)</f>
        <v>0</v>
      </c>
      <c r="I641" s="235">
        <f>IF('Cumulative Budget Request '!$L641='Split budget (A)'!$L$1,'Cumulative Budget Request '!I641,0)</f>
        <v>0</v>
      </c>
      <c r="J641" s="158">
        <f t="shared" si="813"/>
        <v>0</v>
      </c>
      <c r="K641" s="2"/>
      <c r="L641" s="2"/>
      <c r="M641" s="2"/>
      <c r="N641" s="8"/>
      <c r="O641" s="8"/>
      <c r="P641" s="8"/>
    </row>
    <row r="642" spans="1:16" hidden="1">
      <c r="A642" s="801"/>
      <c r="B642" s="498" t="s">
        <v>47</v>
      </c>
      <c r="C642" s="116">
        <f>IF('Cumulative Budget Request '!$L642='Split budget (A)'!$L$1,'Cumulative Budget Request '!C642,0)</f>
        <v>0</v>
      </c>
      <c r="D642" s="26"/>
      <c r="E642" s="235">
        <f>IF('Cumulative Budget Request '!$L642='Split budget (A)'!$L$1,'Cumulative Budget Request '!E642,0)</f>
        <v>0</v>
      </c>
      <c r="F642" s="235">
        <f>IF('Cumulative Budget Request '!$L642='Split budget (A)'!$L$1,'Cumulative Budget Request '!F642,0)</f>
        <v>0</v>
      </c>
      <c r="G642" s="235">
        <f>IF('Cumulative Budget Request '!$L642='Split budget (A)'!$L$1,'Cumulative Budget Request '!G642,0)</f>
        <v>0</v>
      </c>
      <c r="H642" s="235">
        <f>IF('Cumulative Budget Request '!$L642='Split budget (A)'!$L$1,'Cumulative Budget Request '!H642,0)</f>
        <v>0</v>
      </c>
      <c r="I642" s="235">
        <f>IF('Cumulative Budget Request '!$L642='Split budget (A)'!$L$1,'Cumulative Budget Request '!I642,0)</f>
        <v>0</v>
      </c>
      <c r="J642" s="158">
        <f t="shared" si="813"/>
        <v>0</v>
      </c>
      <c r="K642" s="29"/>
      <c r="L642" s="29"/>
      <c r="N642" s="8"/>
      <c r="O642" s="8"/>
      <c r="P642" s="8"/>
    </row>
    <row r="643" spans="1:16" hidden="1">
      <c r="A643" s="740" t="s">
        <v>57</v>
      </c>
      <c r="B643" s="740"/>
      <c r="C643" s="740"/>
      <c r="D643" s="740"/>
      <c r="E643" s="185">
        <f>SUM(E637:E642)</f>
        <v>0</v>
      </c>
      <c r="F643" s="185">
        <f t="shared" ref="F643:J643" si="814">SUM(F637:F642)</f>
        <v>0</v>
      </c>
      <c r="G643" s="185">
        <f t="shared" si="814"/>
        <v>0</v>
      </c>
      <c r="H643" s="185">
        <f t="shared" si="814"/>
        <v>0</v>
      </c>
      <c r="I643" s="185">
        <f t="shared" si="814"/>
        <v>0</v>
      </c>
      <c r="J643" s="186">
        <f t="shared" si="814"/>
        <v>0</v>
      </c>
    </row>
    <row r="644" spans="1:16">
      <c r="A644" s="74"/>
      <c r="B644" s="757" t="s">
        <v>58</v>
      </c>
      <c r="C644" s="757"/>
      <c r="D644" s="757"/>
      <c r="E644" s="159">
        <f ca="1">SUMIF($A$611:$D$643,"*Total Trip", E611:E643)</f>
        <v>0</v>
      </c>
      <c r="F644" s="159">
        <f t="shared" ref="F644:I644" ca="1" si="815">SUMIF($A$611:$D$643,"*Total Trip", F611:F643)</f>
        <v>0</v>
      </c>
      <c r="G644" s="159">
        <f t="shared" ca="1" si="815"/>
        <v>0</v>
      </c>
      <c r="H644" s="159">
        <f t="shared" ca="1" si="815"/>
        <v>0</v>
      </c>
      <c r="I644" s="159">
        <f t="shared" ca="1" si="815"/>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92">
        <f>IF('Cumulative Budget Request '!L647='Split budget (A)'!$L$1,'Cumulative Budget Request '!B647,0)</f>
        <v>0</v>
      </c>
      <c r="C647" s="361"/>
      <c r="D647" s="362"/>
      <c r="E647" s="235">
        <f>IF('Cumulative Budget Request '!$L647='Split budget (A)'!$L$1,'Cumulative Budget Request '!E647,0)</f>
        <v>0</v>
      </c>
      <c r="F647" s="235">
        <f>IF('Cumulative Budget Request '!$L647='Split budget (A)'!$L$1,'Cumulative Budget Request '!F647,0)</f>
        <v>0</v>
      </c>
      <c r="G647" s="235">
        <f>IF('Cumulative Budget Request '!$L647='Split budget (A)'!$L$1,'Cumulative Budget Request '!G647,0)</f>
        <v>0</v>
      </c>
      <c r="H647" s="235">
        <f>IF('Cumulative Budget Request '!$L647='Split budget (A)'!$L$1,'Cumulative Budget Request '!H647,0)</f>
        <v>0</v>
      </c>
      <c r="I647" s="235">
        <f>IF('Cumulative Budget Request '!$L647='Split budget (A)'!$L$1,'Cumulative Budget Request '!I647,0)</f>
        <v>0</v>
      </c>
      <c r="J647" s="158">
        <f>SUM(E647:I647)</f>
        <v>0</v>
      </c>
    </row>
    <row r="648" spans="1:16" hidden="1">
      <c r="A648" s="5">
        <v>2</v>
      </c>
      <c r="B648" s="492">
        <f>IF('Cumulative Budget Request '!L648='Split budget (A)'!$L$1,'Cumulative Budget Request '!B648,0)</f>
        <v>0</v>
      </c>
      <c r="C648" s="361"/>
      <c r="D648" s="362"/>
      <c r="E648" s="235">
        <f>IF('Cumulative Budget Request '!$L648='Split budget (A)'!$L$1,'Cumulative Budget Request '!E648,0)</f>
        <v>0</v>
      </c>
      <c r="F648" s="235">
        <f>IF('Cumulative Budget Request '!$L648='Split budget (A)'!$L$1,'Cumulative Budget Request '!F648,0)</f>
        <v>0</v>
      </c>
      <c r="G648" s="235">
        <f>IF('Cumulative Budget Request '!$L648='Split budget (A)'!$L$1,'Cumulative Budget Request '!G648,0)</f>
        <v>0</v>
      </c>
      <c r="H648" s="235">
        <f>IF('Cumulative Budget Request '!$L648='Split budget (A)'!$L$1,'Cumulative Budget Request '!H648,0)</f>
        <v>0</v>
      </c>
      <c r="I648" s="235">
        <f>IF('Cumulative Budget Request '!$L648='Split budget (A)'!$L$1,'Cumulative Budget Request '!I648,0)</f>
        <v>0</v>
      </c>
      <c r="J648" s="158">
        <f t="shared" ref="J648:J656" si="816">SUM(E648:I648)</f>
        <v>0</v>
      </c>
    </row>
    <row r="649" spans="1:16" hidden="1">
      <c r="A649" s="5">
        <v>3</v>
      </c>
      <c r="B649" s="492">
        <f>IF('Cumulative Budget Request '!L649='Split budget (A)'!$L$1,'Cumulative Budget Request '!B649,0)</f>
        <v>0</v>
      </c>
      <c r="C649" s="361"/>
      <c r="D649" s="362"/>
      <c r="E649" s="235">
        <f>IF('Cumulative Budget Request '!$L649='Split budget (A)'!$L$1,'Cumulative Budget Request '!E649,0)</f>
        <v>0</v>
      </c>
      <c r="F649" s="235">
        <f>IF('Cumulative Budget Request '!$L649='Split budget (A)'!$L$1,'Cumulative Budget Request '!F649,0)</f>
        <v>0</v>
      </c>
      <c r="G649" s="235">
        <f>IF('Cumulative Budget Request '!$L649='Split budget (A)'!$L$1,'Cumulative Budget Request '!G649,0)</f>
        <v>0</v>
      </c>
      <c r="H649" s="235">
        <f>IF('Cumulative Budget Request '!$L649='Split budget (A)'!$L$1,'Cumulative Budget Request '!H649,0)</f>
        <v>0</v>
      </c>
      <c r="I649" s="235">
        <f>IF('Cumulative Budget Request '!$L649='Split budget (A)'!$L$1,'Cumulative Budget Request '!I649,0)</f>
        <v>0</v>
      </c>
      <c r="J649" s="158">
        <f t="shared" si="816"/>
        <v>0</v>
      </c>
    </row>
    <row r="650" spans="1:16" hidden="1">
      <c r="A650" s="9">
        <v>4</v>
      </c>
      <c r="B650" s="492">
        <f>IF('Cumulative Budget Request '!L650='Split budget (A)'!$L$1,'Cumulative Budget Request '!B650,0)</f>
        <v>0</v>
      </c>
      <c r="C650" s="361"/>
      <c r="D650" s="362"/>
      <c r="E650" s="235">
        <f>IF('Cumulative Budget Request '!$L650='Split budget (A)'!$L$1,'Cumulative Budget Request '!E650,0)</f>
        <v>0</v>
      </c>
      <c r="F650" s="235">
        <f>IF('Cumulative Budget Request '!$L650='Split budget (A)'!$L$1,'Cumulative Budget Request '!F650,0)</f>
        <v>0</v>
      </c>
      <c r="G650" s="235">
        <f>IF('Cumulative Budget Request '!$L650='Split budget (A)'!$L$1,'Cumulative Budget Request '!G650,0)</f>
        <v>0</v>
      </c>
      <c r="H650" s="235">
        <f>IF('Cumulative Budget Request '!$L650='Split budget (A)'!$L$1,'Cumulative Budget Request '!H650,0)</f>
        <v>0</v>
      </c>
      <c r="I650" s="235">
        <f>IF('Cumulative Budget Request '!$L650='Split budget (A)'!$L$1,'Cumulative Budget Request '!I650,0)</f>
        <v>0</v>
      </c>
      <c r="J650" s="158">
        <f t="shared" si="816"/>
        <v>0</v>
      </c>
    </row>
    <row r="651" spans="1:16" hidden="1">
      <c r="A651" s="9">
        <v>5</v>
      </c>
      <c r="B651" s="492">
        <f>IF('Cumulative Budget Request '!L651='Split budget (A)'!$L$1,'Cumulative Budget Request '!B651,0)</f>
        <v>0</v>
      </c>
      <c r="C651" s="361"/>
      <c r="D651" s="362"/>
      <c r="E651" s="235">
        <f>IF('Cumulative Budget Request '!$L651='Split budget (A)'!$L$1,'Cumulative Budget Request '!E651,0)</f>
        <v>0</v>
      </c>
      <c r="F651" s="235">
        <f>IF('Cumulative Budget Request '!$L651='Split budget (A)'!$L$1,'Cumulative Budget Request '!F651,0)</f>
        <v>0</v>
      </c>
      <c r="G651" s="235">
        <f>IF('Cumulative Budget Request '!$L651='Split budget (A)'!$L$1,'Cumulative Budget Request '!G651,0)</f>
        <v>0</v>
      </c>
      <c r="H651" s="235">
        <f>IF('Cumulative Budget Request '!$L651='Split budget (A)'!$L$1,'Cumulative Budget Request '!H651,0)</f>
        <v>0</v>
      </c>
      <c r="I651" s="235">
        <f>IF('Cumulative Budget Request '!$L651='Split budget (A)'!$L$1,'Cumulative Budget Request '!I651,0)</f>
        <v>0</v>
      </c>
      <c r="J651" s="158">
        <f t="shared" si="816"/>
        <v>0</v>
      </c>
    </row>
    <row r="652" spans="1:16" hidden="1">
      <c r="A652" s="9">
        <v>6</v>
      </c>
      <c r="B652" s="492">
        <f>IF('Cumulative Budget Request '!L652='Split budget (A)'!$L$1,'Cumulative Budget Request '!B652,0)</f>
        <v>0</v>
      </c>
      <c r="C652" s="361"/>
      <c r="D652" s="362"/>
      <c r="E652" s="235">
        <f>IF('Cumulative Budget Request '!$L652='Split budget (A)'!$L$1,'Cumulative Budget Request '!E652,0)</f>
        <v>0</v>
      </c>
      <c r="F652" s="235">
        <f>IF('Cumulative Budget Request '!$L652='Split budget (A)'!$L$1,'Cumulative Budget Request '!F652,0)</f>
        <v>0</v>
      </c>
      <c r="G652" s="235">
        <f>IF('Cumulative Budget Request '!$L652='Split budget (A)'!$L$1,'Cumulative Budget Request '!G652,0)</f>
        <v>0</v>
      </c>
      <c r="H652" s="235">
        <f>IF('Cumulative Budget Request '!$L652='Split budget (A)'!$L$1,'Cumulative Budget Request '!H652,0)</f>
        <v>0</v>
      </c>
      <c r="I652" s="235">
        <f>IF('Cumulative Budget Request '!$L652='Split budget (A)'!$L$1,'Cumulative Budget Request '!I652,0)</f>
        <v>0</v>
      </c>
      <c r="J652" s="158">
        <f t="shared" si="816"/>
        <v>0</v>
      </c>
    </row>
    <row r="653" spans="1:16" hidden="1">
      <c r="A653" s="9">
        <v>7</v>
      </c>
      <c r="B653" s="492">
        <f>IF('Cumulative Budget Request '!L653='Split budget (A)'!$L$1,'Cumulative Budget Request '!B653,0)</f>
        <v>0</v>
      </c>
      <c r="C653" s="361"/>
      <c r="D653" s="362"/>
      <c r="E653" s="235">
        <f>IF('Cumulative Budget Request '!$L653='Split budget (A)'!$L$1,'Cumulative Budget Request '!E653,0)</f>
        <v>0</v>
      </c>
      <c r="F653" s="235">
        <f>IF('Cumulative Budget Request '!$L653='Split budget (A)'!$L$1,'Cumulative Budget Request '!F653,0)</f>
        <v>0</v>
      </c>
      <c r="G653" s="235">
        <f>IF('Cumulative Budget Request '!$L653='Split budget (A)'!$L$1,'Cumulative Budget Request '!G653,0)</f>
        <v>0</v>
      </c>
      <c r="H653" s="235">
        <f>IF('Cumulative Budget Request '!$L653='Split budget (A)'!$L$1,'Cumulative Budget Request '!H653,0)</f>
        <v>0</v>
      </c>
      <c r="I653" s="235">
        <f>IF('Cumulative Budget Request '!$L653='Split budget (A)'!$L$1,'Cumulative Budget Request '!I653,0)</f>
        <v>0</v>
      </c>
      <c r="J653" s="158">
        <f t="shared" si="816"/>
        <v>0</v>
      </c>
    </row>
    <row r="654" spans="1:16" hidden="1">
      <c r="A654" s="9">
        <v>8</v>
      </c>
      <c r="B654" s="492">
        <f>IF('Cumulative Budget Request '!L654='Split budget (A)'!$L$1,'Cumulative Budget Request '!B654,0)</f>
        <v>0</v>
      </c>
      <c r="C654" s="361"/>
      <c r="D654" s="362"/>
      <c r="E654" s="235">
        <f>IF('Cumulative Budget Request '!$L654='Split budget (A)'!$L$1,'Cumulative Budget Request '!E654,0)</f>
        <v>0</v>
      </c>
      <c r="F654" s="235">
        <f>IF('Cumulative Budget Request '!$L654='Split budget (A)'!$L$1,'Cumulative Budget Request '!F654,0)</f>
        <v>0</v>
      </c>
      <c r="G654" s="235">
        <f>IF('Cumulative Budget Request '!$L654='Split budget (A)'!$L$1,'Cumulative Budget Request '!G654,0)</f>
        <v>0</v>
      </c>
      <c r="H654" s="235">
        <f>IF('Cumulative Budget Request '!$L654='Split budget (A)'!$L$1,'Cumulative Budget Request '!H654,0)</f>
        <v>0</v>
      </c>
      <c r="I654" s="235">
        <f>IF('Cumulative Budget Request '!$L654='Split budget (A)'!$L$1,'Cumulative Budget Request '!I654,0)</f>
        <v>0</v>
      </c>
      <c r="J654" s="158">
        <f t="shared" si="816"/>
        <v>0</v>
      </c>
      <c r="N654" s="8"/>
      <c r="O654" s="8"/>
      <c r="P654" s="8"/>
    </row>
    <row r="655" spans="1:16" hidden="1">
      <c r="A655" s="9">
        <v>9</v>
      </c>
      <c r="B655" s="492">
        <f>IF('Cumulative Budget Request '!L655='Split budget (A)'!$L$1,'Cumulative Budget Request '!B655,0)</f>
        <v>0</v>
      </c>
      <c r="C655" s="361"/>
      <c r="D655" s="362"/>
      <c r="E655" s="235">
        <f>IF('Cumulative Budget Request '!$L655='Split budget (A)'!$L$1,'Cumulative Budget Request '!E655,0)</f>
        <v>0</v>
      </c>
      <c r="F655" s="235">
        <f>IF('Cumulative Budget Request '!$L655='Split budget (A)'!$L$1,'Cumulative Budget Request '!F655,0)</f>
        <v>0</v>
      </c>
      <c r="G655" s="235">
        <f>IF('Cumulative Budget Request '!$L655='Split budget (A)'!$L$1,'Cumulative Budget Request '!G655,0)</f>
        <v>0</v>
      </c>
      <c r="H655" s="235">
        <f>IF('Cumulative Budget Request '!$L655='Split budget (A)'!$L$1,'Cumulative Budget Request '!H655,0)</f>
        <v>0</v>
      </c>
      <c r="I655" s="235">
        <f>IF('Cumulative Budget Request '!$L655='Split budget (A)'!$L$1,'Cumulative Budget Request '!I655,0)</f>
        <v>0</v>
      </c>
      <c r="J655" s="158">
        <f t="shared" si="816"/>
        <v>0</v>
      </c>
      <c r="K655" s="20"/>
      <c r="L655" s="16"/>
    </row>
    <row r="656" spans="1:16" hidden="1">
      <c r="A656" s="9">
        <v>10</v>
      </c>
      <c r="B656" s="492">
        <f>IF('Cumulative Budget Request '!L656='Split budget (A)'!$L$1,'Cumulative Budget Request '!B656,0)</f>
        <v>0</v>
      </c>
      <c r="C656" s="361"/>
      <c r="D656" s="362"/>
      <c r="E656" s="235">
        <f>IF('Cumulative Budget Request '!$L656='Split budget (A)'!$L$1,'Cumulative Budget Request '!E656,0)</f>
        <v>0</v>
      </c>
      <c r="F656" s="235">
        <f>IF('Cumulative Budget Request '!$L656='Split budget (A)'!$L$1,'Cumulative Budget Request '!F656,0)</f>
        <v>0</v>
      </c>
      <c r="G656" s="235">
        <f>IF('Cumulative Budget Request '!$L656='Split budget (A)'!$L$1,'Cumulative Budget Request '!G656,0)</f>
        <v>0</v>
      </c>
      <c r="H656" s="235">
        <f>IF('Cumulative Budget Request '!$L656='Split budget (A)'!$L$1,'Cumulative Budget Request '!H656,0)</f>
        <v>0</v>
      </c>
      <c r="I656" s="235">
        <f>IF('Cumulative Budget Request '!$L656='Split budget (A)'!$L$1,'Cumulative Budget Request '!I656,0)</f>
        <v>0</v>
      </c>
      <c r="J656" s="158">
        <f t="shared" si="816"/>
        <v>0</v>
      </c>
    </row>
    <row r="657" spans="1:16">
      <c r="A657" s="79"/>
      <c r="B657" s="770" t="s">
        <v>36</v>
      </c>
      <c r="C657" s="770"/>
      <c r="D657" s="770"/>
      <c r="E657" s="159">
        <f>SUM(E647:E656)</f>
        <v>0</v>
      </c>
      <c r="F657" s="159">
        <f t="shared" ref="F657:J657" si="817">SUM(F647:F656)</f>
        <v>0</v>
      </c>
      <c r="G657" s="159">
        <f t="shared" si="817"/>
        <v>0</v>
      </c>
      <c r="H657" s="159">
        <f t="shared" si="817"/>
        <v>0</v>
      </c>
      <c r="I657" s="159">
        <f t="shared" si="817"/>
        <v>0</v>
      </c>
      <c r="J657" s="160">
        <f t="shared" si="817"/>
        <v>0</v>
      </c>
    </row>
    <row r="658" spans="1:16">
      <c r="A658" s="5"/>
      <c r="G658" s="16"/>
      <c r="H658" s="16"/>
      <c r="I658" s="16"/>
      <c r="J658" s="25"/>
    </row>
    <row r="659" spans="1:16">
      <c r="A659" s="30" t="s">
        <v>195</v>
      </c>
      <c r="B659" s="9"/>
      <c r="J659" s="32"/>
    </row>
    <row r="660" spans="1:16">
      <c r="A660" s="30"/>
      <c r="B660" s="493" t="str">
        <f>IF('Cumulative Budget Request '!L660='Split budget (A)'!$L$1,'Cumulative Budget Request '!B660,0)</f>
        <v xml:space="preserve"> </v>
      </c>
      <c r="C660" s="9"/>
      <c r="E660" s="235">
        <f>IF('Cumulative Budget Request '!$L660='Split budget (A)'!$L$1,'Cumulative Budget Request '!E660,0)</f>
        <v>0</v>
      </c>
      <c r="F660" s="235">
        <f>IF('Cumulative Budget Request '!$L660='Split budget (A)'!$L$1,'Cumulative Budget Request '!F660,0)</f>
        <v>0</v>
      </c>
      <c r="G660" s="235">
        <f>IF('Cumulative Budget Request '!$L660='Split budget (A)'!$L$1,'Cumulative Budget Request '!G660,0)</f>
        <v>0</v>
      </c>
      <c r="H660" s="235">
        <f>IF('Cumulative Budget Request '!$L660='Split budget (A)'!$L$1,'Cumulative Budget Request '!H660,0)</f>
        <v>0</v>
      </c>
      <c r="I660" s="235">
        <f>IF('Cumulative Budget Request '!$L660='Split budget (A)'!$L$1,'Cumulative Budget Request '!I660,0)</f>
        <v>0</v>
      </c>
      <c r="J660" s="158">
        <f>SUM(E660:I660)</f>
        <v>0</v>
      </c>
    </row>
    <row r="661" spans="1:16" hidden="1">
      <c r="A661" s="30"/>
      <c r="B661" s="493">
        <f>IF('Cumulative Budget Request '!L661='Split budget (A)'!$L$1,'Cumulative Budget Request '!B661,0)</f>
        <v>0</v>
      </c>
      <c r="C661" s="9"/>
      <c r="E661" s="235">
        <f>IF('Cumulative Budget Request '!$L661='Split budget (A)'!$L$1,'Cumulative Budget Request '!E661,0)</f>
        <v>0</v>
      </c>
      <c r="F661" s="235">
        <f>IF('Cumulative Budget Request '!$L661='Split budget (A)'!$L$1,'Cumulative Budget Request '!F661,0)</f>
        <v>0</v>
      </c>
      <c r="G661" s="235">
        <f>IF('Cumulative Budget Request '!$L661='Split budget (A)'!$L$1,'Cumulative Budget Request '!G661,0)</f>
        <v>0</v>
      </c>
      <c r="H661" s="235">
        <f>IF('Cumulative Budget Request '!$L661='Split budget (A)'!$L$1,'Cumulative Budget Request '!H661,0)</f>
        <v>0</v>
      </c>
      <c r="I661" s="235">
        <f>IF('Cumulative Budget Request '!$L661='Split budget (A)'!$L$1,'Cumulative Budget Request '!I661,0)</f>
        <v>0</v>
      </c>
      <c r="J661" s="158">
        <f t="shared" ref="J661:J664" si="818">SUM(E661:I661)</f>
        <v>0</v>
      </c>
    </row>
    <row r="662" spans="1:16" hidden="1">
      <c r="A662" s="30"/>
      <c r="B662" s="493">
        <f>IF('Cumulative Budget Request '!L662='Split budget (A)'!$L$1,'Cumulative Budget Request '!B662,0)</f>
        <v>0</v>
      </c>
      <c r="C662" s="9"/>
      <c r="E662" s="235">
        <f>IF('Cumulative Budget Request '!$L662='Split budget (A)'!$L$1,'Cumulative Budget Request '!E662,0)</f>
        <v>0</v>
      </c>
      <c r="F662" s="235">
        <f>IF('Cumulative Budget Request '!$L662='Split budget (A)'!$L$1,'Cumulative Budget Request '!F662,0)</f>
        <v>0</v>
      </c>
      <c r="G662" s="235">
        <f>IF('Cumulative Budget Request '!$L662='Split budget (A)'!$L$1,'Cumulative Budget Request '!G662,0)</f>
        <v>0</v>
      </c>
      <c r="H662" s="235">
        <f>IF('Cumulative Budget Request '!$L662='Split budget (A)'!$L$1,'Cumulative Budget Request '!H662,0)</f>
        <v>0</v>
      </c>
      <c r="I662" s="235">
        <f>IF('Cumulative Budget Request '!$L662='Split budget (A)'!$L$1,'Cumulative Budget Request '!I662,0)</f>
        <v>0</v>
      </c>
      <c r="J662" s="158">
        <f t="shared" si="818"/>
        <v>0</v>
      </c>
    </row>
    <row r="663" spans="1:16" hidden="1">
      <c r="A663" s="30"/>
      <c r="B663" s="493">
        <f>IF('Cumulative Budget Request '!L663='Split budget (A)'!$L$1,'Cumulative Budget Request '!B663,0)</f>
        <v>0</v>
      </c>
      <c r="C663" s="9"/>
      <c r="E663" s="235">
        <f>IF('Cumulative Budget Request '!$L663='Split budget (A)'!$L$1,'Cumulative Budget Request '!E663,0)</f>
        <v>0</v>
      </c>
      <c r="F663" s="235">
        <f>IF('Cumulative Budget Request '!$L663='Split budget (A)'!$L$1,'Cumulative Budget Request '!F663,0)</f>
        <v>0</v>
      </c>
      <c r="G663" s="235">
        <f>IF('Cumulative Budget Request '!$L663='Split budget (A)'!$L$1,'Cumulative Budget Request '!G663,0)</f>
        <v>0</v>
      </c>
      <c r="H663" s="235">
        <f>IF('Cumulative Budget Request '!$L663='Split budget (A)'!$L$1,'Cumulative Budget Request '!H663,0)</f>
        <v>0</v>
      </c>
      <c r="I663" s="235">
        <f>IF('Cumulative Budget Request '!$L663='Split budget (A)'!$L$1,'Cumulative Budget Request '!I663,0)</f>
        <v>0</v>
      </c>
      <c r="J663" s="158">
        <f t="shared" si="818"/>
        <v>0</v>
      </c>
      <c r="N663" s="8"/>
      <c r="O663" s="8"/>
      <c r="P663" s="8"/>
    </row>
    <row r="664" spans="1:16" hidden="1">
      <c r="A664" s="30"/>
      <c r="B664" s="493" t="str">
        <f>IF('Cumulative Budget Request '!L664='Split budget (A)'!$L$1,'Cumulative Budget Request '!B664,0)</f>
        <v xml:space="preserve"> </v>
      </c>
      <c r="C664" s="9"/>
      <c r="E664" s="235">
        <f>IF('Cumulative Budget Request '!$L664='Split budget (A)'!$L$1,'Cumulative Budget Request '!E664,0)</f>
        <v>0</v>
      </c>
      <c r="F664" s="235">
        <f>IF('Cumulative Budget Request '!$L664='Split budget (A)'!$L$1,'Cumulative Budget Request '!F664,0)</f>
        <v>0</v>
      </c>
      <c r="G664" s="235">
        <f>IF('Cumulative Budget Request '!$L664='Split budget (A)'!$L$1,'Cumulative Budget Request '!G664,0)</f>
        <v>0</v>
      </c>
      <c r="H664" s="235">
        <f>IF('Cumulative Budget Request '!$L664='Split budget (A)'!$L$1,'Cumulative Budget Request '!H664,0)</f>
        <v>0</v>
      </c>
      <c r="I664" s="235">
        <f>IF('Cumulative Budget Request '!$L664='Split budget (A)'!$L$1,'Cumulative Budget Request '!I664,0)</f>
        <v>0</v>
      </c>
      <c r="J664" s="158">
        <f t="shared" si="818"/>
        <v>0</v>
      </c>
    </row>
    <row r="665" spans="1:16">
      <c r="A665" s="80"/>
      <c r="B665" s="757" t="s">
        <v>82</v>
      </c>
      <c r="C665" s="757"/>
      <c r="D665" s="757"/>
      <c r="E665" s="159">
        <f>SUM(E660:E664)</f>
        <v>0</v>
      </c>
      <c r="F665" s="159">
        <f>SUM(F660:F664)</f>
        <v>0</v>
      </c>
      <c r="G665" s="159">
        <f t="shared" ref="G665:I665" si="819">SUM(G660:G664)</f>
        <v>0</v>
      </c>
      <c r="H665" s="159">
        <f t="shared" si="819"/>
        <v>0</v>
      </c>
      <c r="I665" s="159">
        <f t="shared" si="819"/>
        <v>0</v>
      </c>
      <c r="J665" s="160">
        <f>SUM(J660:J664)</f>
        <v>0</v>
      </c>
    </row>
    <row r="666" spans="1:16">
      <c r="A666" s="5"/>
      <c r="D666" s="3"/>
      <c r="E666" s="16"/>
      <c r="F666" s="16"/>
      <c r="G666" s="16"/>
      <c r="H666" s="16"/>
      <c r="I666" s="20"/>
      <c r="J666" s="25"/>
      <c r="M666" s="2"/>
    </row>
    <row r="667" spans="1:16">
      <c r="A667" s="30" t="s">
        <v>50</v>
      </c>
      <c r="B667" s="486"/>
      <c r="D667" s="3"/>
      <c r="E667" s="16"/>
      <c r="F667" s="16"/>
      <c r="G667" s="16"/>
      <c r="H667" s="16"/>
      <c r="I667" s="20"/>
      <c r="J667" s="25"/>
      <c r="K667" s="2"/>
      <c r="L667" s="2"/>
      <c r="M667" s="2"/>
    </row>
    <row r="668" spans="1:16">
      <c r="B668" s="493" t="str">
        <f>IF('Cumulative Budget Request '!L668='Split budget (A)'!$L$1,'Cumulative Budget Request '!B668,0)</f>
        <v>Consultants/Professional Services</v>
      </c>
      <c r="C668" s="9"/>
      <c r="E668" s="235">
        <f>IF('Cumulative Budget Request '!$L668='Split budget (A)'!$L$1,'Cumulative Budget Request '!E668,0)</f>
        <v>0</v>
      </c>
      <c r="F668" s="235">
        <f>IF('Cumulative Budget Request '!$L668='Split budget (A)'!$L$1,'Cumulative Budget Request '!F668,0)</f>
        <v>0</v>
      </c>
      <c r="G668" s="235">
        <f>IF('Cumulative Budget Request '!$L668='Split budget (A)'!$L$1,'Cumulative Budget Request '!G668,0)</f>
        <v>0</v>
      </c>
      <c r="H668" s="235">
        <f>IF('Cumulative Budget Request '!$L668='Split budget (A)'!$L$1,'Cumulative Budget Request '!H668,0)</f>
        <v>0</v>
      </c>
      <c r="I668" s="235">
        <f>IF('Cumulative Budget Request '!$L668='Split budget (A)'!$L$1,'Cumulative Budget Request '!I668,0)</f>
        <v>0</v>
      </c>
      <c r="J668" s="158">
        <f t="shared" ref="J668:J681" si="820">SUM(E668:I668)</f>
        <v>0</v>
      </c>
      <c r="K668" s="2"/>
      <c r="L668" s="2"/>
      <c r="M668" s="2"/>
    </row>
    <row r="669" spans="1:16">
      <c r="B669" s="493" t="str">
        <f>IF('Cumulative Budget Request '!L669='Split budget (A)'!$L$1,'Cumulative Budget Request '!B669,0)</f>
        <v>ADP/Computer Services</v>
      </c>
      <c r="C669" s="9"/>
      <c r="D669" s="10"/>
      <c r="E669" s="235">
        <f>IF('Cumulative Budget Request '!$L669='Split budget (A)'!$L$1,'Cumulative Budget Request '!E669,0)</f>
        <v>0</v>
      </c>
      <c r="F669" s="235">
        <f>IF('Cumulative Budget Request '!$L669='Split budget (A)'!$L$1,'Cumulative Budget Request '!F669,0)</f>
        <v>0</v>
      </c>
      <c r="G669" s="235">
        <f>IF('Cumulative Budget Request '!$L669='Split budget (A)'!$L$1,'Cumulative Budget Request '!G669,0)</f>
        <v>0</v>
      </c>
      <c r="H669" s="235">
        <f>IF('Cumulative Budget Request '!$L669='Split budget (A)'!$L$1,'Cumulative Budget Request '!H669,0)</f>
        <v>0</v>
      </c>
      <c r="I669" s="235">
        <f>IF('Cumulative Budget Request '!$L669='Split budget (A)'!$L$1,'Cumulative Budget Request '!I669,0)</f>
        <v>0</v>
      </c>
      <c r="J669" s="158">
        <f t="shared" si="820"/>
        <v>0</v>
      </c>
      <c r="K669" s="2"/>
      <c r="L669" s="2"/>
      <c r="M669" s="2"/>
    </row>
    <row r="670" spans="1:16">
      <c r="B670" s="493" t="str">
        <f>IF('Cumulative Budget Request '!L670='Split budget (A)'!$L$1,'Cumulative Budget Request '!B670,0)</f>
        <v>Equipment or Facility Rental/User Fees</v>
      </c>
      <c r="C670" s="9"/>
      <c r="D670" s="10"/>
      <c r="E670" s="235">
        <f>IF('Cumulative Budget Request '!$L670='Split budget (A)'!$L$1,'Cumulative Budget Request '!E670,0)</f>
        <v>0</v>
      </c>
      <c r="F670" s="235">
        <f>IF('Cumulative Budget Request '!$L670='Split budget (A)'!$L$1,'Cumulative Budget Request '!F670,0)</f>
        <v>0</v>
      </c>
      <c r="G670" s="235">
        <f>IF('Cumulative Budget Request '!$L670='Split budget (A)'!$L$1,'Cumulative Budget Request '!G670,0)</f>
        <v>0</v>
      </c>
      <c r="H670" s="235">
        <f>IF('Cumulative Budget Request '!$L670='Split budget (A)'!$L$1,'Cumulative Budget Request '!H670,0)</f>
        <v>0</v>
      </c>
      <c r="I670" s="235">
        <f>IF('Cumulative Budget Request '!$L670='Split budget (A)'!$L$1,'Cumulative Budget Request '!I670,0)</f>
        <v>0</v>
      </c>
      <c r="J670" s="158">
        <f t="shared" si="820"/>
        <v>0</v>
      </c>
      <c r="K670" s="2"/>
      <c r="L670" s="2"/>
      <c r="M670" s="2"/>
    </row>
    <row r="671" spans="1:16">
      <c r="B671" s="493" t="str">
        <f>IF('Cumulative Budget Request '!L671='Split budget (A)'!$L$1,'Cumulative Budget Request '!B671,0)</f>
        <v>Alterations and Renovations</v>
      </c>
      <c r="C671" s="9"/>
      <c r="D671" s="10"/>
      <c r="E671" s="235">
        <f>IF('Cumulative Budget Request '!$L671='Split budget (A)'!$L$1,'Cumulative Budget Request '!E671,0)</f>
        <v>0</v>
      </c>
      <c r="F671" s="235">
        <f>IF('Cumulative Budget Request '!$L671='Split budget (A)'!$L$1,'Cumulative Budget Request '!F671,0)</f>
        <v>0</v>
      </c>
      <c r="G671" s="235">
        <f>IF('Cumulative Budget Request '!$L671='Split budget (A)'!$L$1,'Cumulative Budget Request '!G671,0)</f>
        <v>0</v>
      </c>
      <c r="H671" s="235">
        <f>IF('Cumulative Budget Request '!$L671='Split budget (A)'!$L$1,'Cumulative Budget Request '!H671,0)</f>
        <v>0</v>
      </c>
      <c r="I671" s="235">
        <f>IF('Cumulative Budget Request '!$L671='Split budget (A)'!$L$1,'Cumulative Budget Request '!I671,0)</f>
        <v>0</v>
      </c>
      <c r="J671" s="158">
        <f t="shared" si="820"/>
        <v>0</v>
      </c>
      <c r="K671" s="2"/>
      <c r="L671" s="2"/>
      <c r="M671" s="2"/>
    </row>
    <row r="672" spans="1:16">
      <c r="B672" s="493" t="str">
        <f>IF('Cumulative Budget Request '!L672='Split budget (A)'!$L$1,'Cumulative Budget Request '!B672,0)</f>
        <v>Other:  Conference Fees</v>
      </c>
      <c r="C672" s="9"/>
      <c r="D672" s="10"/>
      <c r="E672" s="235">
        <f>IF('Cumulative Budget Request '!$L672='Split budget (A)'!$L$1,'Cumulative Budget Request '!E672,0)</f>
        <v>0</v>
      </c>
      <c r="F672" s="235">
        <f>IF('Cumulative Budget Request '!$L672='Split budget (A)'!$L$1,'Cumulative Budget Request '!F672,0)</f>
        <v>0</v>
      </c>
      <c r="G672" s="235">
        <f>IF('Cumulative Budget Request '!$L672='Split budget (A)'!$L$1,'Cumulative Budget Request '!G672,0)</f>
        <v>0</v>
      </c>
      <c r="H672" s="235">
        <f>IF('Cumulative Budget Request '!$L672='Split budget (A)'!$L$1,'Cumulative Budget Request '!H672,0)</f>
        <v>0</v>
      </c>
      <c r="I672" s="235">
        <f>IF('Cumulative Budget Request '!$L672='Split budget (A)'!$L$1,'Cumulative Budget Request '!I672,0)</f>
        <v>0</v>
      </c>
      <c r="J672" s="158">
        <f t="shared" si="820"/>
        <v>0</v>
      </c>
      <c r="K672" s="2"/>
      <c r="L672" s="2"/>
      <c r="M672" s="2"/>
    </row>
    <row r="673" spans="1:36">
      <c r="B673" s="493" t="str">
        <f>IF('Cumulative Budget Request '!L673='Split budget (A)'!$L$1,'Cumulative Budget Request '!B673,0)</f>
        <v>Other:  Animal Care/Housing/Per Diem</v>
      </c>
      <c r="C673" s="9"/>
      <c r="D673" s="10"/>
      <c r="E673" s="235">
        <f>IF('Cumulative Budget Request '!$L673='Split budget (A)'!$L$1,'Cumulative Budget Request '!E673,0)</f>
        <v>0</v>
      </c>
      <c r="F673" s="235">
        <f>IF('Cumulative Budget Request '!$L673='Split budget (A)'!$L$1,'Cumulative Budget Request '!F673,0)</f>
        <v>0</v>
      </c>
      <c r="G673" s="235">
        <f>IF('Cumulative Budget Request '!$L673='Split budget (A)'!$L$1,'Cumulative Budget Request '!G673,0)</f>
        <v>0</v>
      </c>
      <c r="H673" s="235">
        <f>IF('Cumulative Budget Request '!$L673='Split budget (A)'!$L$1,'Cumulative Budget Request '!H673,0)</f>
        <v>0</v>
      </c>
      <c r="I673" s="235">
        <f>IF('Cumulative Budget Request '!$L673='Split budget (A)'!$L$1,'Cumulative Budget Request '!I673,0)</f>
        <v>0</v>
      </c>
      <c r="J673" s="158">
        <f t="shared" si="820"/>
        <v>0</v>
      </c>
      <c r="K673" s="2"/>
      <c r="L673" s="2"/>
      <c r="M673" s="2"/>
    </row>
    <row r="674" spans="1:36">
      <c r="B674" s="493" t="str">
        <f>IF('Cumulative Budget Request '!L674='Split budget (A)'!$L$1,'Cumulative Budget Request '!B674,0)</f>
        <v>Other:  Data Management and Sharing Costs</v>
      </c>
      <c r="C674" s="9"/>
      <c r="D674" s="10"/>
      <c r="E674" s="235">
        <f>IF('Cumulative Budget Request '!$L674='Split budget (A)'!$L$1,'Cumulative Budget Request '!E674,0)</f>
        <v>0</v>
      </c>
      <c r="F674" s="235">
        <f>IF('Cumulative Budget Request '!$L674='Split budget (A)'!$L$1,'Cumulative Budget Request '!F674,0)</f>
        <v>0</v>
      </c>
      <c r="G674" s="235">
        <f>IF('Cumulative Budget Request '!$L674='Split budget (A)'!$L$1,'Cumulative Budget Request '!G674,0)</f>
        <v>0</v>
      </c>
      <c r="H674" s="235">
        <f>IF('Cumulative Budget Request '!$L674='Split budget (A)'!$L$1,'Cumulative Budget Request '!H674,0)</f>
        <v>0</v>
      </c>
      <c r="I674" s="235">
        <f>IF('Cumulative Budget Request '!$L674='Split budget (A)'!$L$1,'Cumulative Budget Request '!I674,0)</f>
        <v>0</v>
      </c>
      <c r="J674" s="158">
        <f t="shared" si="820"/>
        <v>0</v>
      </c>
      <c r="K674" s="2"/>
      <c r="L674" s="2"/>
      <c r="M674" s="2"/>
    </row>
    <row r="675" spans="1:36">
      <c r="B675" s="493" t="str">
        <f>IF('Cumulative Budget Request '!L675='Split budget (A)'!$L$1,'Cumulative Budget Request '!B675,0)</f>
        <v>Other:  Participant Incentives</v>
      </c>
      <c r="C675" s="9"/>
      <c r="D675" s="10"/>
      <c r="E675" s="235">
        <f>IF('Cumulative Budget Request '!$L675='Split budget (A)'!$L$1,'Cumulative Budget Request '!E675,0)</f>
        <v>0</v>
      </c>
      <c r="F675" s="235">
        <f>IF('Cumulative Budget Request '!$L675='Split budget (A)'!$L$1,'Cumulative Budget Request '!F675,0)</f>
        <v>0</v>
      </c>
      <c r="G675" s="235">
        <f>IF('Cumulative Budget Request '!$L675='Split budget (A)'!$L$1,'Cumulative Budget Request '!G675,0)</f>
        <v>0</v>
      </c>
      <c r="H675" s="235">
        <f>IF('Cumulative Budget Request '!$L675='Split budget (A)'!$L$1,'Cumulative Budget Request '!H675,0)</f>
        <v>0</v>
      </c>
      <c r="I675" s="235">
        <f>IF('Cumulative Budget Request '!$L675='Split budget (A)'!$L$1,'Cumulative Budget Request '!I675,0)</f>
        <v>0</v>
      </c>
      <c r="J675" s="158">
        <f t="shared" si="820"/>
        <v>0</v>
      </c>
      <c r="K675" s="2"/>
      <c r="L675" s="2"/>
      <c r="M675" s="2"/>
    </row>
    <row r="676" spans="1:36" hidden="1">
      <c r="B676" s="493" t="str">
        <f>IF('Cumulative Budget Request '!L676='Split budget (A)'!$L$1,'Cumulative Budget Request '!B676,0)</f>
        <v>Other:</v>
      </c>
      <c r="C676" s="9"/>
      <c r="D676" s="10"/>
      <c r="E676" s="235">
        <f>IF('Cumulative Budget Request '!$L676='Split budget (A)'!$L$1,'Cumulative Budget Request '!E676,0)</f>
        <v>0</v>
      </c>
      <c r="F676" s="235">
        <f>IF('Cumulative Budget Request '!$L676='Split budget (A)'!$L$1,'Cumulative Budget Request '!F676,0)</f>
        <v>0</v>
      </c>
      <c r="G676" s="235">
        <f>IF('Cumulative Budget Request '!$L676='Split budget (A)'!$L$1,'Cumulative Budget Request '!G676,0)</f>
        <v>0</v>
      </c>
      <c r="H676" s="235">
        <f>IF('Cumulative Budget Request '!$L676='Split budget (A)'!$L$1,'Cumulative Budget Request '!H676,0)</f>
        <v>0</v>
      </c>
      <c r="I676" s="235">
        <f>IF('Cumulative Budget Request '!$L676='Split budget (A)'!$L$1,'Cumulative Budget Request '!I676,0)</f>
        <v>0</v>
      </c>
      <c r="J676" s="158">
        <f t="shared" si="820"/>
        <v>0</v>
      </c>
      <c r="K676" s="2"/>
      <c r="L676" s="2"/>
      <c r="M676" s="2"/>
    </row>
    <row r="677" spans="1:36" hidden="1">
      <c r="B677" s="493" t="str">
        <f>IF('Cumulative Budget Request '!L677='Split budget (A)'!$L$1,'Cumulative Budget Request '!B677,0)</f>
        <v>Other:</v>
      </c>
      <c r="C677" s="9"/>
      <c r="D677" s="10"/>
      <c r="E677" s="235">
        <f>IF('Cumulative Budget Request '!$L677='Split budget (A)'!$L$1,'Cumulative Budget Request '!E677,0)</f>
        <v>0</v>
      </c>
      <c r="F677" s="235">
        <f>IF('Cumulative Budget Request '!$L677='Split budget (A)'!$L$1,'Cumulative Budget Request '!F677,0)</f>
        <v>0</v>
      </c>
      <c r="G677" s="235">
        <f>IF('Cumulative Budget Request '!$L677='Split budget (A)'!$L$1,'Cumulative Budget Request '!G677,0)</f>
        <v>0</v>
      </c>
      <c r="H677" s="235">
        <f>IF('Cumulative Budget Request '!$L677='Split budget (A)'!$L$1,'Cumulative Budget Request '!H677,0)</f>
        <v>0</v>
      </c>
      <c r="I677" s="235">
        <f>IF('Cumulative Budget Request '!$L677='Split budget (A)'!$L$1,'Cumulative Budget Request '!I677,0)</f>
        <v>0</v>
      </c>
      <c r="J677" s="158">
        <f t="shared" si="820"/>
        <v>0</v>
      </c>
      <c r="K677" s="2"/>
      <c r="L677" s="2"/>
      <c r="M677" s="2"/>
    </row>
    <row r="678" spans="1:36" hidden="1">
      <c r="B678" s="493" t="str">
        <f>IF('Cumulative Budget Request '!L678='Split budget (A)'!$L$1,'Cumulative Budget Request '!B678,0)</f>
        <v>Other:</v>
      </c>
      <c r="C678" s="9"/>
      <c r="D678" s="10"/>
      <c r="E678" s="235">
        <f>IF('Cumulative Budget Request '!$L678='Split budget (A)'!$L$1,'Cumulative Budget Request '!E678,0)</f>
        <v>0</v>
      </c>
      <c r="F678" s="235">
        <f>IF('Cumulative Budget Request '!$L678='Split budget (A)'!$L$1,'Cumulative Budget Request '!F678,0)</f>
        <v>0</v>
      </c>
      <c r="G678" s="235">
        <f>IF('Cumulative Budget Request '!$L678='Split budget (A)'!$L$1,'Cumulative Budget Request '!G678,0)</f>
        <v>0</v>
      </c>
      <c r="H678" s="235">
        <f>IF('Cumulative Budget Request '!$L678='Split budget (A)'!$L$1,'Cumulative Budget Request '!H678,0)</f>
        <v>0</v>
      </c>
      <c r="I678" s="235">
        <f>IF('Cumulative Budget Request '!$L678='Split budget (A)'!$L$1,'Cumulative Budget Request '!I678,0)</f>
        <v>0</v>
      </c>
      <c r="J678" s="158">
        <f t="shared" si="820"/>
        <v>0</v>
      </c>
      <c r="K678" s="2"/>
      <c r="L678" s="2"/>
      <c r="M678" s="2"/>
    </row>
    <row r="679" spans="1:36" hidden="1">
      <c r="B679" s="493" t="str">
        <f>IF('Cumulative Budget Request '!L679='Split budget (A)'!$L$1,'Cumulative Budget Request '!B679,0)</f>
        <v>Other:</v>
      </c>
      <c r="C679" s="9"/>
      <c r="D679" s="10"/>
      <c r="E679" s="235">
        <f>IF('Cumulative Budget Request '!$L679='Split budget (A)'!$L$1,'Cumulative Budget Request '!E679,0)</f>
        <v>0</v>
      </c>
      <c r="F679" s="235">
        <f>IF('Cumulative Budget Request '!$L679='Split budget (A)'!$L$1,'Cumulative Budget Request '!F679,0)</f>
        <v>0</v>
      </c>
      <c r="G679" s="235">
        <f>IF('Cumulative Budget Request '!$L679='Split budget (A)'!$L$1,'Cumulative Budget Request '!G679,0)</f>
        <v>0</v>
      </c>
      <c r="H679" s="235">
        <f>IF('Cumulative Budget Request '!$L679='Split budget (A)'!$L$1,'Cumulative Budget Request '!H679,0)</f>
        <v>0</v>
      </c>
      <c r="I679" s="235">
        <f>IF('Cumulative Budget Request '!$L679='Split budget (A)'!$L$1,'Cumulative Budget Request '!I679,0)</f>
        <v>0</v>
      </c>
      <c r="J679" s="158">
        <f t="shared" si="820"/>
        <v>0</v>
      </c>
      <c r="K679" s="2"/>
      <c r="L679" s="2"/>
      <c r="M679" s="2"/>
      <c r="N679" s="2"/>
      <c r="O679" s="2"/>
      <c r="P679" s="2"/>
      <c r="Q679" s="2"/>
    </row>
    <row r="680" spans="1:36" ht="13.8" hidden="1" thickBot="1">
      <c r="B680" s="493" t="str">
        <f>IF('Cumulative Budget Request '!L680='Split budget (A)'!$L$1,'Cumulative Budget Request '!B680,0)</f>
        <v>Other:</v>
      </c>
      <c r="C680" s="9"/>
      <c r="D680" s="10"/>
      <c r="E680" s="235">
        <f>IF('Cumulative Budget Request '!$L680='Split budget (A)'!$L$1,'Cumulative Budget Request '!E680,0)</f>
        <v>0</v>
      </c>
      <c r="F680" s="235">
        <f>IF('Cumulative Budget Request '!$L680='Split budget (A)'!$L$1,'Cumulative Budget Request '!F680,0)</f>
        <v>0</v>
      </c>
      <c r="G680" s="235">
        <f>IF('Cumulative Budget Request '!$L680='Split budget (A)'!$L$1,'Cumulative Budget Request '!G680,0)</f>
        <v>0</v>
      </c>
      <c r="H680" s="235">
        <f>IF('Cumulative Budget Request '!$L680='Split budget (A)'!$L$1,'Cumulative Budget Request '!H680,0)</f>
        <v>0</v>
      </c>
      <c r="I680" s="235">
        <f>IF('Cumulative Budget Request '!$L680='Split budget (A)'!$L$1,'Cumulative Budget Request '!I680,0)</f>
        <v>0</v>
      </c>
      <c r="J680" s="158">
        <f t="shared" si="820"/>
        <v>0</v>
      </c>
      <c r="K680" s="20"/>
      <c r="L680" s="272"/>
      <c r="M680" s="2"/>
      <c r="N680" s="8"/>
      <c r="O680" s="8"/>
      <c r="P680" s="8"/>
    </row>
    <row r="681" spans="1:36" ht="14.4" hidden="1" thickTop="1" thickBot="1">
      <c r="B681" s="493" t="str">
        <f>IF('Cumulative Budget Request '!L681='Split budget (A)'!$L$1,'Cumulative Budget Request '!B681,0)</f>
        <v>Other:</v>
      </c>
      <c r="C681" s="9"/>
      <c r="D681" s="10"/>
      <c r="E681" s="235">
        <f>IF('Cumulative Budget Request '!$L681='Split budget (A)'!$L$1,'Cumulative Budget Request '!E681,0)</f>
        <v>0</v>
      </c>
      <c r="F681" s="235">
        <f>IF('Cumulative Budget Request '!$L681='Split budget (A)'!$L$1,'Cumulative Budget Request '!F681,0)</f>
        <v>0</v>
      </c>
      <c r="G681" s="235">
        <f>IF('Cumulative Budget Request '!$L681='Split budget (A)'!$L$1,'Cumulative Budget Request '!G681,0)</f>
        <v>0</v>
      </c>
      <c r="H681" s="235">
        <f>IF('Cumulative Budget Request '!$L681='Split budget (A)'!$L$1,'Cumulative Budget Request '!H681,0)</f>
        <v>0</v>
      </c>
      <c r="I681" s="235">
        <f>IF('Cumulative Budget Request '!$L681='Split budget (A)'!$L$1,'Cumulative Budget Request '!I681,0)</f>
        <v>0</v>
      </c>
      <c r="J681" s="158">
        <f t="shared" si="820"/>
        <v>0</v>
      </c>
      <c r="N681" s="730"/>
      <c r="O681" s="730"/>
      <c r="P681" s="730"/>
      <c r="Q681" s="731"/>
    </row>
    <row r="682" spans="1:36">
      <c r="A682" s="79"/>
      <c r="B682" s="749" t="s">
        <v>37</v>
      </c>
      <c r="C682" s="749"/>
      <c r="D682" s="749"/>
      <c r="E682" s="159">
        <f t="shared" ref="E682:J682" si="821">SUM(E668:E681)</f>
        <v>0</v>
      </c>
      <c r="F682" s="159">
        <f t="shared" si="821"/>
        <v>0</v>
      </c>
      <c r="G682" s="159">
        <f t="shared" si="821"/>
        <v>0</v>
      </c>
      <c r="H682" s="159">
        <f t="shared" si="821"/>
        <v>0</v>
      </c>
      <c r="I682" s="159">
        <f t="shared" si="821"/>
        <v>0</v>
      </c>
      <c r="J682" s="160">
        <f t="shared" si="821"/>
        <v>0</v>
      </c>
      <c r="L682" s="23"/>
      <c r="M682" s="725"/>
      <c r="N682" s="726"/>
      <c r="O682" s="726"/>
      <c r="P682" s="727"/>
      <c r="Q682" s="27"/>
      <c r="R682" s="27"/>
      <c r="S682" s="27"/>
      <c r="T682" s="27"/>
    </row>
    <row r="683" spans="1:36">
      <c r="A683" s="5"/>
      <c r="G683" s="16"/>
      <c r="H683" s="16"/>
      <c r="I683" s="16"/>
      <c r="J683" s="25"/>
      <c r="L683" s="23"/>
      <c r="M683" s="726"/>
      <c r="N683" s="728"/>
      <c r="O683" s="728"/>
      <c r="P683" s="728"/>
      <c r="Q683" s="728"/>
      <c r="R683" s="728"/>
      <c r="S683" s="728"/>
      <c r="T683" s="728"/>
    </row>
    <row r="684" spans="1:36">
      <c r="A684" s="30" t="s">
        <v>311</v>
      </c>
      <c r="J684" s="32"/>
      <c r="L684" s="23"/>
      <c r="M684" s="728"/>
      <c r="N684" s="729"/>
      <c r="O684" s="729"/>
      <c r="P684" s="729"/>
      <c r="Q684" s="729"/>
      <c r="R684" s="729"/>
      <c r="S684" s="729"/>
      <c r="T684" s="729"/>
    </row>
    <row r="685" spans="1:36">
      <c r="A685" s="9"/>
      <c r="B685" s="493" t="str">
        <f>IF('Cumulative Budget Request '!L685='Split budget (A)'!$L$1,'Cumulative Budget Request '!B685,0)</f>
        <v>xyz</v>
      </c>
      <c r="C685" s="9"/>
      <c r="E685" s="235">
        <f>IF('Cumulative Budget Request '!$L685='Split budget (A)'!$L$1,'Cumulative Budget Request '!E685,0)</f>
        <v>0</v>
      </c>
      <c r="F685" s="235">
        <f>IF('Cumulative Budget Request '!$L685='Split budget (A)'!$L$1,'Cumulative Budget Request '!F685,0)</f>
        <v>0</v>
      </c>
      <c r="G685" s="235">
        <f>IF('Cumulative Budget Request '!$L685='Split budget (A)'!$L$1,'Cumulative Budget Request '!G685,0)</f>
        <v>0</v>
      </c>
      <c r="H685" s="235">
        <f>IF('Cumulative Budget Request '!$L685='Split budget (A)'!$L$1,'Cumulative Budget Request '!H685,0)</f>
        <v>0</v>
      </c>
      <c r="I685" s="235">
        <f>IF('Cumulative Budget Request '!$L685='Split budget (A)'!$L$1,'Cumulative Budget Request '!I685,0)</f>
        <v>0</v>
      </c>
      <c r="J685" s="158">
        <f t="shared" ref="J685:J688" si="822">SUM(E685:I685)</f>
        <v>0</v>
      </c>
      <c r="L685" s="23"/>
      <c r="M685" s="729"/>
      <c r="AI685" s="148"/>
    </row>
    <row r="686" spans="1:36" hidden="1">
      <c r="A686" s="9"/>
      <c r="B686" s="493" t="str">
        <f>IF('Cumulative Budget Request '!L686='Split budget (A)'!$L$1,'Cumulative Budget Request '!B686,0)</f>
        <v>xyz</v>
      </c>
      <c r="C686" s="9"/>
      <c r="E686" s="235">
        <f>IF('Cumulative Budget Request '!$L686='Split budget (A)'!$L$1,'Cumulative Budget Request '!E686,0)</f>
        <v>0</v>
      </c>
      <c r="F686" s="235">
        <f>IF('Cumulative Budget Request '!$L686='Split budget (A)'!$L$1,'Cumulative Budget Request '!F686,0)</f>
        <v>0</v>
      </c>
      <c r="G686" s="235">
        <f>IF('Cumulative Budget Request '!$L686='Split budget (A)'!$L$1,'Cumulative Budget Request '!G686,0)</f>
        <v>0</v>
      </c>
      <c r="H686" s="235">
        <f>IF('Cumulative Budget Request '!$L686='Split budget (A)'!$L$1,'Cumulative Budget Request '!H686,0)</f>
        <v>0</v>
      </c>
      <c r="I686" s="235">
        <f>IF('Cumulative Budget Request '!$L686='Split budget (A)'!$L$1,'Cumulative Budget Request '!I686,0)</f>
        <v>0</v>
      </c>
      <c r="J686" s="158">
        <f t="shared" si="822"/>
        <v>0</v>
      </c>
      <c r="N686" s="2"/>
      <c r="O686" s="2"/>
      <c r="P686" s="2"/>
      <c r="Q686" s="2"/>
      <c r="AI686" s="241"/>
    </row>
    <row r="687" spans="1:36" hidden="1">
      <c r="A687" s="9"/>
      <c r="B687" s="493" t="str">
        <f>IF('Cumulative Budget Request '!L687='Split budget (A)'!$L$1,'Cumulative Budget Request '!B687,0)</f>
        <v>xyz</v>
      </c>
      <c r="C687" s="9"/>
      <c r="E687" s="235">
        <f>IF('Cumulative Budget Request '!$L687='Split budget (A)'!$L$1,'Cumulative Budget Request '!E687,0)</f>
        <v>0</v>
      </c>
      <c r="F687" s="235">
        <f>IF('Cumulative Budget Request '!$L687='Split budget (A)'!$L$1,'Cumulative Budget Request '!F687,0)</f>
        <v>0</v>
      </c>
      <c r="G687" s="235">
        <f>IF('Cumulative Budget Request '!$L687='Split budget (A)'!$L$1,'Cumulative Budget Request '!G687,0)</f>
        <v>0</v>
      </c>
      <c r="H687" s="235">
        <f>IF('Cumulative Budget Request '!$L687='Split budget (A)'!$L$1,'Cumulative Budget Request '!H687,0)</f>
        <v>0</v>
      </c>
      <c r="I687" s="235">
        <f>IF('Cumulative Budget Request '!$L687='Split budget (A)'!$L$1,'Cumulative Budget Request '!I687,0)</f>
        <v>0</v>
      </c>
      <c r="J687" s="158">
        <f t="shared" si="822"/>
        <v>0</v>
      </c>
      <c r="K687" s="20"/>
      <c r="L687" s="16"/>
      <c r="M687" s="2"/>
      <c r="S687" s="103"/>
      <c r="T687" s="103"/>
      <c r="AI687" s="241"/>
      <c r="AJ687" s="9"/>
    </row>
    <row r="688" spans="1:36" hidden="1">
      <c r="A688" s="9"/>
      <c r="B688" s="493" t="str">
        <f>IF('Cumulative Budget Request '!L688='Split budget (A)'!$L$1,'Cumulative Budget Request '!B688,0)</f>
        <v>xyz</v>
      </c>
      <c r="C688" s="9"/>
      <c r="E688" s="235">
        <f>IF('Cumulative Budget Request '!$L688='Split budget (A)'!$L$1,'Cumulative Budget Request '!E688,0)</f>
        <v>0</v>
      </c>
      <c r="F688" s="235">
        <f>IF('Cumulative Budget Request '!$L688='Split budget (A)'!$L$1,'Cumulative Budget Request '!F688,0)</f>
        <v>0</v>
      </c>
      <c r="G688" s="235">
        <f>IF('Cumulative Budget Request '!$L688='Split budget (A)'!$L$1,'Cumulative Budget Request '!G688,0)</f>
        <v>0</v>
      </c>
      <c r="H688" s="235">
        <f>IF('Cumulative Budget Request '!$L688='Split budget (A)'!$L$1,'Cumulative Budget Request '!H688,0)</f>
        <v>0</v>
      </c>
      <c r="I688" s="235">
        <f>IF('Cumulative Budget Request '!$L688='Split budget (A)'!$L$1,'Cumulative Budget Request '!I688,0)</f>
        <v>0</v>
      </c>
      <c r="J688" s="158">
        <f t="shared" si="822"/>
        <v>0</v>
      </c>
      <c r="K688" s="2"/>
      <c r="L688" s="2"/>
      <c r="M688" s="107" t="s">
        <v>166</v>
      </c>
      <c r="N688" s="108"/>
      <c r="O688" s="108"/>
      <c r="P688" s="108"/>
      <c r="Q688" s="108"/>
      <c r="R688" s="108"/>
      <c r="S688" s="108"/>
      <c r="T688" s="108"/>
      <c r="AA688" s="123"/>
      <c r="AB688" s="123"/>
      <c r="AC688" s="123"/>
      <c r="AD688" s="123"/>
      <c r="AE688" s="123"/>
      <c r="AF688" s="123"/>
      <c r="AG688" s="123"/>
      <c r="AJ688" s="9"/>
    </row>
    <row r="689" spans="1:34">
      <c r="A689" s="309"/>
      <c r="B689" s="757" t="s">
        <v>248</v>
      </c>
      <c r="C689" s="757"/>
      <c r="D689" s="757"/>
      <c r="E689" s="159">
        <f>SUM(E685:E688)</f>
        <v>0</v>
      </c>
      <c r="F689" s="159">
        <f t="shared" ref="F689:J689" si="823">SUM(F685:F688)</f>
        <v>0</v>
      </c>
      <c r="G689" s="159">
        <f t="shared" si="823"/>
        <v>0</v>
      </c>
      <c r="H689" s="159">
        <f t="shared" si="823"/>
        <v>0</v>
      </c>
      <c r="I689" s="159">
        <f t="shared" si="823"/>
        <v>0</v>
      </c>
      <c r="J689" s="160">
        <f t="shared" si="823"/>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6"/>
      <c r="E691" s="16"/>
      <c r="F691" s="16"/>
      <c r="G691" s="16"/>
      <c r="H691" s="16"/>
      <c r="I691" s="20"/>
      <c r="J691" s="25"/>
      <c r="K691" s="2"/>
      <c r="L691" s="2"/>
      <c r="M691" s="2"/>
      <c r="N691" s="2"/>
      <c r="O691" s="2"/>
      <c r="P691" s="2"/>
      <c r="AH691" s="9"/>
    </row>
    <row r="692" spans="1:34">
      <c r="A692" s="9"/>
      <c r="B692" s="449" t="str">
        <f t="shared" ref="B692:B711" si="824">B777</f>
        <v>Sub1</v>
      </c>
      <c r="C692" s="9" t="str">
        <f>'Cumulative Budget Request '!C692</f>
        <v xml:space="preserve"> </v>
      </c>
      <c r="E692" s="235">
        <f>IF('Cumulative Budget Request '!$L692='Split budget (A)'!$L$1,'Cumulative Budget Request '!E692,0)</f>
        <v>0</v>
      </c>
      <c r="F692" s="235">
        <f>IF('Cumulative Budget Request '!$L692='Split budget (A)'!$L$1,'Cumulative Budget Request '!F692,0)</f>
        <v>0</v>
      </c>
      <c r="G692" s="235">
        <f>IF('Cumulative Budget Request '!$L692='Split budget (A)'!$L$1,'Cumulative Budget Request '!G692,0)</f>
        <v>0</v>
      </c>
      <c r="H692" s="235">
        <f>IF('Cumulative Budget Request '!$L692='Split budget (A)'!$L$1,'Cumulative Budget Request '!H692,0)</f>
        <v>0</v>
      </c>
      <c r="I692" s="235">
        <f>IF('Cumulative Budget Request '!$L692='Split budget (A)'!$L$1,'Cumulative Budget Request '!I692,0)</f>
        <v>0</v>
      </c>
      <c r="J692" s="158">
        <f>SUM(E692:I692)</f>
        <v>0</v>
      </c>
      <c r="K692" s="2"/>
      <c r="L692" s="2"/>
      <c r="M692" s="107" t="s">
        <v>160</v>
      </c>
      <c r="N692" s="108"/>
      <c r="O692" s="108"/>
      <c r="P692" s="108"/>
      <c r="Q692" s="108"/>
      <c r="AH692" s="123"/>
    </row>
    <row r="693" spans="1:34">
      <c r="A693" s="9"/>
      <c r="B693" s="449" t="str">
        <f t="shared" si="824"/>
        <v>Sub2</v>
      </c>
      <c r="C693" s="9" t="str">
        <f>'Cumulative Budget Request '!C693</f>
        <v xml:space="preserve"> </v>
      </c>
      <c r="E693" s="235">
        <f>IF('Cumulative Budget Request '!$L693='Split budget (A)'!$L$1,'Cumulative Budget Request '!E693,0)</f>
        <v>0</v>
      </c>
      <c r="F693" s="235">
        <f>IF('Cumulative Budget Request '!$L693='Split budget (A)'!$L$1,'Cumulative Budget Request '!F693,0)</f>
        <v>0</v>
      </c>
      <c r="G693" s="235">
        <f>IF('Cumulative Budget Request '!$L693='Split budget (A)'!$L$1,'Cumulative Budget Request '!G693,0)</f>
        <v>0</v>
      </c>
      <c r="H693" s="235">
        <f>IF('Cumulative Budget Request '!$L693='Split budget (A)'!$L$1,'Cumulative Budget Request '!H693,0)</f>
        <v>0</v>
      </c>
      <c r="I693" s="235">
        <f>IF('Cumulative Budget Request '!$L693='Split budget (A)'!$L$1,'Cumulative Budget Request '!I693,0)</f>
        <v>0</v>
      </c>
      <c r="J693" s="158">
        <f t="shared" ref="J693:J694" si="825">SUM(E693:I693)</f>
        <v>0</v>
      </c>
      <c r="K693" s="2"/>
      <c r="L693" s="2"/>
      <c r="M693" s="2"/>
      <c r="N693" s="2"/>
      <c r="O693" s="2"/>
      <c r="P693" s="2"/>
    </row>
    <row r="694" spans="1:34">
      <c r="A694" s="9"/>
      <c r="B694" s="449" t="str">
        <f t="shared" si="824"/>
        <v>Sub3</v>
      </c>
      <c r="C694" s="9" t="str">
        <f>'Cumulative Budget Request '!C694</f>
        <v xml:space="preserve"> </v>
      </c>
      <c r="E694" s="235">
        <f>IF('Cumulative Budget Request '!$L694='Split budget (A)'!$L$1,'Cumulative Budget Request '!E694,0)</f>
        <v>0</v>
      </c>
      <c r="F694" s="235">
        <f>IF('Cumulative Budget Request '!$L694='Split budget (A)'!$L$1,'Cumulative Budget Request '!F694,0)</f>
        <v>0</v>
      </c>
      <c r="G694" s="235">
        <f>IF('Cumulative Budget Request '!$L694='Split budget (A)'!$L$1,'Cumulative Budget Request '!G694,0)</f>
        <v>0</v>
      </c>
      <c r="H694" s="235">
        <f>IF('Cumulative Budget Request '!$L694='Split budget (A)'!$L$1,'Cumulative Budget Request '!H694,0)</f>
        <v>0</v>
      </c>
      <c r="I694" s="235">
        <f>IF('Cumulative Budget Request '!$L694='Split budget (A)'!$L$1,'Cumulative Budget Request '!I694,0)</f>
        <v>0</v>
      </c>
      <c r="J694" s="158">
        <f t="shared" si="825"/>
        <v>0</v>
      </c>
      <c r="K694" s="2"/>
      <c r="L694" s="2"/>
      <c r="M694" s="2"/>
      <c r="N694" s="2"/>
      <c r="O694" s="2"/>
      <c r="P694" s="2"/>
    </row>
    <row r="695" spans="1:34" hidden="1">
      <c r="A695" s="5"/>
      <c r="B695" s="449" t="str">
        <f t="shared" si="824"/>
        <v>Sub4</v>
      </c>
      <c r="C695" s="9" t="str">
        <f>'Cumulative Budget Request '!C695</f>
        <v xml:space="preserve"> </v>
      </c>
      <c r="E695" s="235">
        <f>IF('Cumulative Budget Request '!$L695='Split budget (A)'!$L$1,'Cumulative Budget Request '!E695,0)</f>
        <v>0</v>
      </c>
      <c r="F695" s="235">
        <f>IF('Cumulative Budget Request '!$L695='Split budget (A)'!$L$1,'Cumulative Budget Request '!F695,0)</f>
        <v>0</v>
      </c>
      <c r="G695" s="235">
        <f>IF('Cumulative Budget Request '!$L695='Split budget (A)'!$L$1,'Cumulative Budget Request '!G695,0)</f>
        <v>0</v>
      </c>
      <c r="H695" s="235">
        <f>IF('Cumulative Budget Request '!$L695='Split budget (A)'!$L$1,'Cumulative Budget Request '!H695,0)</f>
        <v>0</v>
      </c>
      <c r="I695" s="235">
        <f>IF('Cumulative Budget Request '!$L695='Split budget (A)'!$L$1,'Cumulative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9" t="str">
        <f t="shared" si="824"/>
        <v>Sub5</v>
      </c>
      <c r="C696" s="9" t="str">
        <f>'Cumulative Budget Request '!C696</f>
        <v xml:space="preserve"> </v>
      </c>
      <c r="E696" s="235">
        <f>IF('Cumulative Budget Request '!$L696='Split budget (A)'!$L$1,'Cumulative Budget Request '!E696,0)</f>
        <v>0</v>
      </c>
      <c r="F696" s="235">
        <f>IF('Cumulative Budget Request '!$L696='Split budget (A)'!$L$1,'Cumulative Budget Request '!F696,0)</f>
        <v>0</v>
      </c>
      <c r="G696" s="235">
        <f>IF('Cumulative Budget Request '!$L696='Split budget (A)'!$L$1,'Cumulative Budget Request '!G696,0)</f>
        <v>0</v>
      </c>
      <c r="H696" s="235">
        <f>IF('Cumulative Budget Request '!$L696='Split budget (A)'!$L$1,'Cumulative Budget Request '!H696,0)</f>
        <v>0</v>
      </c>
      <c r="I696" s="235">
        <f>IF('Cumulative Budget Request '!$L696='Split budget (A)'!$L$1,'Cumulative Budget Request '!I696,0)</f>
        <v>0</v>
      </c>
      <c r="J696" s="158">
        <f t="shared" ref="J696:J711" si="826">SUM(E696:I696)</f>
        <v>0</v>
      </c>
      <c r="K696" s="2"/>
      <c r="L696" s="2"/>
      <c r="M696" s="2"/>
      <c r="N696" s="2"/>
      <c r="O696" s="2"/>
      <c r="P696" s="2"/>
    </row>
    <row r="697" spans="1:34" hidden="1">
      <c r="A697" s="5"/>
      <c r="B697" s="449" t="str">
        <f t="shared" si="824"/>
        <v>Sub6</v>
      </c>
      <c r="C697" s="9" t="str">
        <f>'Cumulative Budget Request '!C697</f>
        <v xml:space="preserve"> </v>
      </c>
      <c r="E697" s="235">
        <f>IF('Cumulative Budget Request '!$L697='Split budget (A)'!$L$1,'Cumulative Budget Request '!E697,0)</f>
        <v>0</v>
      </c>
      <c r="F697" s="235">
        <f>IF('Cumulative Budget Request '!$L697='Split budget (A)'!$L$1,'Cumulative Budget Request '!F697,0)</f>
        <v>0</v>
      </c>
      <c r="G697" s="235">
        <f>IF('Cumulative Budget Request '!$L697='Split budget (A)'!$L$1,'Cumulative Budget Request '!G697,0)</f>
        <v>0</v>
      </c>
      <c r="H697" s="235">
        <f>IF('Cumulative Budget Request '!$L697='Split budget (A)'!$L$1,'Cumulative Budget Request '!H697,0)</f>
        <v>0</v>
      </c>
      <c r="I697" s="235">
        <f>IF('Cumulative Budget Request '!$L697='Split budget (A)'!$L$1,'Cumulative Budget Request '!I697,0)</f>
        <v>0</v>
      </c>
      <c r="J697" s="158">
        <f t="shared" si="826"/>
        <v>0</v>
      </c>
      <c r="K697" s="2"/>
      <c r="L697" s="2"/>
      <c r="M697" s="2"/>
      <c r="N697" s="2"/>
      <c r="O697" s="2"/>
      <c r="P697" s="2"/>
      <c r="AA697" s="128"/>
      <c r="AB697" s="128"/>
      <c r="AC697" s="128"/>
      <c r="AD697" s="128"/>
      <c r="AE697" s="128"/>
      <c r="AF697" s="128"/>
      <c r="AG697" s="128"/>
      <c r="AH697" s="128"/>
    </row>
    <row r="698" spans="1:34" hidden="1">
      <c r="A698" s="5"/>
      <c r="B698" s="449" t="str">
        <f t="shared" si="824"/>
        <v>Sub7</v>
      </c>
      <c r="C698" s="9" t="str">
        <f>'Cumulative Budget Request '!C698</f>
        <v xml:space="preserve"> </v>
      </c>
      <c r="E698" s="235">
        <f>IF('Cumulative Budget Request '!$L698='Split budget (A)'!$L$1,'Cumulative Budget Request '!E698,0)</f>
        <v>0</v>
      </c>
      <c r="F698" s="235">
        <f>IF('Cumulative Budget Request '!$L698='Split budget (A)'!$L$1,'Cumulative Budget Request '!F698,0)</f>
        <v>0</v>
      </c>
      <c r="G698" s="235">
        <f>IF('Cumulative Budget Request '!$L698='Split budget (A)'!$L$1,'Cumulative Budget Request '!G698,0)</f>
        <v>0</v>
      </c>
      <c r="H698" s="235">
        <f>IF('Cumulative Budget Request '!$L698='Split budget (A)'!$L$1,'Cumulative Budget Request '!H698,0)</f>
        <v>0</v>
      </c>
      <c r="I698" s="235">
        <f>IF('Cumulative Budget Request '!$L698='Split budget (A)'!$L$1,'Cumulative Budget Request '!I698,0)</f>
        <v>0</v>
      </c>
      <c r="J698" s="158">
        <f t="shared" si="826"/>
        <v>0</v>
      </c>
      <c r="K698" s="2"/>
      <c r="L698" s="2"/>
      <c r="M698" s="2"/>
      <c r="N698" s="2"/>
      <c r="O698" s="2"/>
      <c r="P698" s="2"/>
    </row>
    <row r="699" spans="1:34" hidden="1">
      <c r="A699" s="5"/>
      <c r="B699" s="449" t="str">
        <f t="shared" si="824"/>
        <v>Sub8</v>
      </c>
      <c r="C699" s="9" t="str">
        <f>'Cumulative Budget Request '!C699</f>
        <v xml:space="preserve"> </v>
      </c>
      <c r="E699" s="235">
        <f>IF('Cumulative Budget Request '!$L699='Split budget (A)'!$L$1,'Cumulative Budget Request '!E699,0)</f>
        <v>0</v>
      </c>
      <c r="F699" s="235">
        <f>IF('Cumulative Budget Request '!$L699='Split budget (A)'!$L$1,'Cumulative Budget Request '!F699,0)</f>
        <v>0</v>
      </c>
      <c r="G699" s="235">
        <f>IF('Cumulative Budget Request '!$L699='Split budget (A)'!$L$1,'Cumulative Budget Request '!G699,0)</f>
        <v>0</v>
      </c>
      <c r="H699" s="235">
        <f>IF('Cumulative Budget Request '!$L699='Split budget (A)'!$L$1,'Cumulative Budget Request '!H699,0)</f>
        <v>0</v>
      </c>
      <c r="I699" s="235">
        <f>IF('Cumulative Budget Request '!$L699='Split budget (A)'!$L$1,'Cumulative Budget Request '!I699,0)</f>
        <v>0</v>
      </c>
      <c r="J699" s="158">
        <f t="shared" si="826"/>
        <v>0</v>
      </c>
      <c r="K699" s="2"/>
      <c r="L699" s="2"/>
      <c r="M699" s="2"/>
      <c r="N699" s="2"/>
      <c r="O699" s="2"/>
      <c r="P699" s="2"/>
      <c r="AA699" s="128"/>
      <c r="AB699" s="128"/>
      <c r="AC699" s="128"/>
      <c r="AD699" s="128"/>
      <c r="AE699" s="128"/>
      <c r="AF699" s="128"/>
      <c r="AG699" s="128"/>
      <c r="AH699" s="128"/>
    </row>
    <row r="700" spans="1:34" hidden="1">
      <c r="A700" s="5"/>
      <c r="B700" s="449" t="str">
        <f t="shared" si="824"/>
        <v>Sub9</v>
      </c>
      <c r="C700" s="9" t="str">
        <f>'Cumulative Budget Request '!C700</f>
        <v xml:space="preserve"> </v>
      </c>
      <c r="E700" s="235">
        <f>IF('Cumulative Budget Request '!$L700='Split budget (A)'!$L$1,'Cumulative Budget Request '!E700,0)</f>
        <v>0</v>
      </c>
      <c r="F700" s="235">
        <f>IF('Cumulative Budget Request '!$L700='Split budget (A)'!$L$1,'Cumulative Budget Request '!F700,0)</f>
        <v>0</v>
      </c>
      <c r="G700" s="235">
        <f>IF('Cumulative Budget Request '!$L700='Split budget (A)'!$L$1,'Cumulative Budget Request '!G700,0)</f>
        <v>0</v>
      </c>
      <c r="H700" s="235">
        <f>IF('Cumulative Budget Request '!$L700='Split budget (A)'!$L$1,'Cumulative Budget Request '!H700,0)</f>
        <v>0</v>
      </c>
      <c r="I700" s="235">
        <f>IF('Cumulative Budget Request '!$L700='Split budget (A)'!$L$1,'Cumulative Budget Request '!I700,0)</f>
        <v>0</v>
      </c>
      <c r="J700" s="158">
        <f t="shared" si="826"/>
        <v>0</v>
      </c>
      <c r="K700" s="2"/>
      <c r="L700" s="2"/>
      <c r="M700" s="2"/>
      <c r="N700" s="2"/>
      <c r="O700" s="2"/>
      <c r="P700" s="2"/>
    </row>
    <row r="701" spans="1:34" hidden="1">
      <c r="A701" s="5"/>
      <c r="B701" s="449" t="str">
        <f t="shared" si="824"/>
        <v>Sub10</v>
      </c>
      <c r="C701" s="9" t="str">
        <f>'Cumulative Budget Request '!C701</f>
        <v xml:space="preserve"> </v>
      </c>
      <c r="E701" s="235">
        <f>IF('Cumulative Budget Request '!$L701='Split budget (A)'!$L$1,'Cumulative Budget Request '!E701,0)</f>
        <v>0</v>
      </c>
      <c r="F701" s="235">
        <f>IF('Cumulative Budget Request '!$L701='Split budget (A)'!$L$1,'Cumulative Budget Request '!F701,0)</f>
        <v>0</v>
      </c>
      <c r="G701" s="235">
        <f>IF('Cumulative Budget Request '!$L701='Split budget (A)'!$L$1,'Cumulative Budget Request '!G701,0)</f>
        <v>0</v>
      </c>
      <c r="H701" s="235">
        <f>IF('Cumulative Budget Request '!$L701='Split budget (A)'!$L$1,'Cumulative Budget Request '!H701,0)</f>
        <v>0</v>
      </c>
      <c r="I701" s="235">
        <f>IF('Cumulative Budget Request '!$L701='Split budget (A)'!$L$1,'Cumulative Budget Request '!I701,0)</f>
        <v>0</v>
      </c>
      <c r="J701" s="158">
        <f t="shared" si="826"/>
        <v>0</v>
      </c>
      <c r="K701" s="2"/>
      <c r="L701" s="2"/>
      <c r="M701" s="2"/>
      <c r="N701" s="2"/>
      <c r="O701" s="2"/>
      <c r="P701" s="2"/>
      <c r="AH701" s="128"/>
    </row>
    <row r="702" spans="1:34" hidden="1">
      <c r="A702" s="5"/>
      <c r="B702" s="449" t="str">
        <f t="shared" si="824"/>
        <v>Sub11</v>
      </c>
      <c r="C702" s="9" t="str">
        <f>'Cumulative Budget Request '!C702</f>
        <v xml:space="preserve"> </v>
      </c>
      <c r="E702" s="235">
        <f>IF('Cumulative Budget Request '!$L702='Split budget (A)'!$L$1,'Cumulative Budget Request '!E702,0)</f>
        <v>0</v>
      </c>
      <c r="F702" s="235">
        <f>IF('Cumulative Budget Request '!$L702='Split budget (A)'!$L$1,'Cumulative Budget Request '!F702,0)</f>
        <v>0</v>
      </c>
      <c r="G702" s="235">
        <f>IF('Cumulative Budget Request '!$L702='Split budget (A)'!$L$1,'Cumulative Budget Request '!G702,0)</f>
        <v>0</v>
      </c>
      <c r="H702" s="235">
        <f>IF('Cumulative Budget Request '!$L702='Split budget (A)'!$L$1,'Cumulative Budget Request '!H702,0)</f>
        <v>0</v>
      </c>
      <c r="I702" s="235">
        <f>IF('Cumulative Budget Request '!$L702='Split budget (A)'!$L$1,'Cumulative Budget Request '!I702,0)</f>
        <v>0</v>
      </c>
      <c r="J702" s="158">
        <f t="shared" si="826"/>
        <v>0</v>
      </c>
      <c r="K702" s="2"/>
      <c r="L702" s="2"/>
      <c r="M702" s="2"/>
      <c r="N702" s="2"/>
      <c r="O702" s="2"/>
      <c r="P702" s="2"/>
    </row>
    <row r="703" spans="1:34" hidden="1">
      <c r="A703" s="5"/>
      <c r="B703" s="449" t="str">
        <f t="shared" si="824"/>
        <v>Sub12</v>
      </c>
      <c r="C703" s="9" t="str">
        <f>'Cumulative Budget Request '!C703</f>
        <v xml:space="preserve"> </v>
      </c>
      <c r="E703" s="235">
        <f>IF('Cumulative Budget Request '!$L703='Split budget (A)'!$L$1,'Cumulative Budget Request '!E703,0)</f>
        <v>0</v>
      </c>
      <c r="F703" s="235">
        <f>IF('Cumulative Budget Request '!$L703='Split budget (A)'!$L$1,'Cumulative Budget Request '!F703,0)</f>
        <v>0</v>
      </c>
      <c r="G703" s="235">
        <f>IF('Cumulative Budget Request '!$L703='Split budget (A)'!$L$1,'Cumulative Budget Request '!G703,0)</f>
        <v>0</v>
      </c>
      <c r="H703" s="235">
        <f>IF('Cumulative Budget Request '!$L703='Split budget (A)'!$L$1,'Cumulative Budget Request '!H703,0)</f>
        <v>0</v>
      </c>
      <c r="I703" s="235">
        <f>IF('Cumulative Budget Request '!$L703='Split budget (A)'!$L$1,'Cumulative Budget Request '!I703,0)</f>
        <v>0</v>
      </c>
      <c r="J703" s="158">
        <f t="shared" si="826"/>
        <v>0</v>
      </c>
      <c r="K703" s="2"/>
      <c r="L703" s="2"/>
      <c r="M703" s="2"/>
      <c r="N703" s="2"/>
      <c r="O703" s="2"/>
      <c r="P703" s="2"/>
    </row>
    <row r="704" spans="1:34" hidden="1">
      <c r="A704" s="5"/>
      <c r="B704" s="449" t="str">
        <f t="shared" si="824"/>
        <v>Sub13</v>
      </c>
      <c r="C704" s="9" t="str">
        <f>'Cumulative Budget Request '!C704</f>
        <v xml:space="preserve"> </v>
      </c>
      <c r="E704" s="235">
        <f>IF('Cumulative Budget Request '!$L704='Split budget (A)'!$L$1,'Cumulative Budget Request '!E704,0)</f>
        <v>0</v>
      </c>
      <c r="F704" s="235">
        <f>IF('Cumulative Budget Request '!$L704='Split budget (A)'!$L$1,'Cumulative Budget Request '!F704,0)</f>
        <v>0</v>
      </c>
      <c r="G704" s="235">
        <f>IF('Cumulative Budget Request '!$L704='Split budget (A)'!$L$1,'Cumulative Budget Request '!G704,0)</f>
        <v>0</v>
      </c>
      <c r="H704" s="235">
        <f>IF('Cumulative Budget Request '!$L704='Split budget (A)'!$L$1,'Cumulative Budget Request '!H704,0)</f>
        <v>0</v>
      </c>
      <c r="I704" s="235">
        <f>IF('Cumulative Budget Request '!$L704='Split budget (A)'!$L$1,'Cumulative Budget Request '!I704,0)</f>
        <v>0</v>
      </c>
      <c r="J704" s="158">
        <f t="shared" si="826"/>
        <v>0</v>
      </c>
      <c r="K704" s="2"/>
      <c r="L704" s="2"/>
      <c r="M704" s="2"/>
      <c r="N704" s="2"/>
      <c r="O704" s="2"/>
      <c r="P704" s="2"/>
    </row>
    <row r="705" spans="1:33" hidden="1">
      <c r="A705" s="5"/>
      <c r="B705" s="449" t="str">
        <f t="shared" si="824"/>
        <v>Sub14</v>
      </c>
      <c r="C705" s="9" t="str">
        <f>'Cumulative Budget Request '!C705</f>
        <v xml:space="preserve"> </v>
      </c>
      <c r="E705" s="235">
        <f>IF('Cumulative Budget Request '!$L705='Split budget (A)'!$L$1,'Cumulative Budget Request '!E705,0)</f>
        <v>0</v>
      </c>
      <c r="F705" s="235">
        <f>IF('Cumulative Budget Request '!$L705='Split budget (A)'!$L$1,'Cumulative Budget Request '!F705,0)</f>
        <v>0</v>
      </c>
      <c r="G705" s="235">
        <f>IF('Cumulative Budget Request '!$L705='Split budget (A)'!$L$1,'Cumulative Budget Request '!G705,0)</f>
        <v>0</v>
      </c>
      <c r="H705" s="235">
        <f>IF('Cumulative Budget Request '!$L705='Split budget (A)'!$L$1,'Cumulative Budget Request '!H705,0)</f>
        <v>0</v>
      </c>
      <c r="I705" s="235">
        <f>IF('Cumulative Budget Request '!$L705='Split budget (A)'!$L$1,'Cumulative Budget Request '!I705,0)</f>
        <v>0</v>
      </c>
      <c r="J705" s="158">
        <f t="shared" si="826"/>
        <v>0</v>
      </c>
      <c r="K705" s="2"/>
      <c r="L705" s="2"/>
      <c r="M705" s="2"/>
      <c r="N705" s="2"/>
      <c r="O705" s="2"/>
      <c r="P705" s="2"/>
    </row>
    <row r="706" spans="1:33" hidden="1">
      <c r="A706" s="5"/>
      <c r="B706" s="449" t="str">
        <f t="shared" si="824"/>
        <v>Sub15</v>
      </c>
      <c r="C706" s="9" t="str">
        <f>'Cumulative Budget Request '!C706</f>
        <v xml:space="preserve"> </v>
      </c>
      <c r="E706" s="235">
        <f>IF('Cumulative Budget Request '!$L706='Split budget (A)'!$L$1,'Cumulative Budget Request '!E706,0)</f>
        <v>0</v>
      </c>
      <c r="F706" s="235">
        <f>IF('Cumulative Budget Request '!$L706='Split budget (A)'!$L$1,'Cumulative Budget Request '!F706,0)</f>
        <v>0</v>
      </c>
      <c r="G706" s="235">
        <f>IF('Cumulative Budget Request '!$L706='Split budget (A)'!$L$1,'Cumulative Budget Request '!G706,0)</f>
        <v>0</v>
      </c>
      <c r="H706" s="235">
        <f>IF('Cumulative Budget Request '!$L706='Split budget (A)'!$L$1,'Cumulative Budget Request '!H706,0)</f>
        <v>0</v>
      </c>
      <c r="I706" s="235">
        <f>IF('Cumulative Budget Request '!$L706='Split budget (A)'!$L$1,'Cumulative Budget Request '!I706,0)</f>
        <v>0</v>
      </c>
      <c r="J706" s="158">
        <f t="shared" si="826"/>
        <v>0</v>
      </c>
      <c r="K706" s="2"/>
      <c r="L706" s="2"/>
      <c r="M706" s="2"/>
      <c r="N706" s="2"/>
      <c r="O706" s="2"/>
      <c r="P706" s="2"/>
    </row>
    <row r="707" spans="1:33" hidden="1">
      <c r="A707" s="5"/>
      <c r="B707" s="449" t="str">
        <f t="shared" si="824"/>
        <v>Sub16</v>
      </c>
      <c r="C707" s="9" t="str">
        <f>'Cumulative Budget Request '!C707</f>
        <v xml:space="preserve"> </v>
      </c>
      <c r="E707" s="235">
        <f>IF('Cumulative Budget Request '!$L707='Split budget (A)'!$L$1,'Cumulative Budget Request '!E707,0)</f>
        <v>0</v>
      </c>
      <c r="F707" s="235">
        <f>IF('Cumulative Budget Request '!$L707='Split budget (A)'!$L$1,'Cumulative Budget Request '!F707,0)</f>
        <v>0</v>
      </c>
      <c r="G707" s="235">
        <f>IF('Cumulative Budget Request '!$L707='Split budget (A)'!$L$1,'Cumulative Budget Request '!G707,0)</f>
        <v>0</v>
      </c>
      <c r="H707" s="235">
        <f>IF('Cumulative Budget Request '!$L707='Split budget (A)'!$L$1,'Cumulative Budget Request '!H707,0)</f>
        <v>0</v>
      </c>
      <c r="I707" s="235">
        <f>IF('Cumulative Budget Request '!$L707='Split budget (A)'!$L$1,'Cumulative Budget Request '!I707,0)</f>
        <v>0</v>
      </c>
      <c r="J707" s="158">
        <f t="shared" si="826"/>
        <v>0</v>
      </c>
      <c r="K707" s="2"/>
      <c r="L707" s="2"/>
      <c r="M707" s="2"/>
      <c r="N707" s="2"/>
      <c r="O707" s="2"/>
      <c r="P707" s="2"/>
    </row>
    <row r="708" spans="1:33" hidden="1">
      <c r="A708" s="5"/>
      <c r="B708" s="449" t="str">
        <f t="shared" si="824"/>
        <v>Sub17</v>
      </c>
      <c r="C708" s="9" t="str">
        <f>'Cumulative Budget Request '!C708</f>
        <v xml:space="preserve"> </v>
      </c>
      <c r="E708" s="235">
        <f>IF('Cumulative Budget Request '!$L708='Split budget (A)'!$L$1,'Cumulative Budget Request '!E708,0)</f>
        <v>0</v>
      </c>
      <c r="F708" s="235">
        <f>IF('Cumulative Budget Request '!$L708='Split budget (A)'!$L$1,'Cumulative Budget Request '!F708,0)</f>
        <v>0</v>
      </c>
      <c r="G708" s="235">
        <f>IF('Cumulative Budget Request '!$L708='Split budget (A)'!$L$1,'Cumulative Budget Request '!G708,0)</f>
        <v>0</v>
      </c>
      <c r="H708" s="235">
        <f>IF('Cumulative Budget Request '!$L708='Split budget (A)'!$L$1,'Cumulative Budget Request '!H708,0)</f>
        <v>0</v>
      </c>
      <c r="I708" s="235">
        <f>IF('Cumulative Budget Request '!$L708='Split budget (A)'!$L$1,'Cumulative Budget Request '!I708,0)</f>
        <v>0</v>
      </c>
      <c r="J708" s="158">
        <f t="shared" si="826"/>
        <v>0</v>
      </c>
      <c r="K708" s="2"/>
      <c r="L708" s="2"/>
      <c r="M708" s="2"/>
      <c r="N708" s="2"/>
      <c r="O708" s="2"/>
      <c r="P708" s="2"/>
    </row>
    <row r="709" spans="1:33" hidden="1">
      <c r="A709" s="5"/>
      <c r="B709" s="449" t="str">
        <f t="shared" si="824"/>
        <v>Sub18</v>
      </c>
      <c r="C709" s="9" t="str">
        <f>'Cumulative Budget Request '!C709</f>
        <v xml:space="preserve"> </v>
      </c>
      <c r="E709" s="235">
        <f>IF('Cumulative Budget Request '!$L709='Split budget (A)'!$L$1,'Cumulative Budget Request '!E709,0)</f>
        <v>0</v>
      </c>
      <c r="F709" s="235">
        <f>IF('Cumulative Budget Request '!$L709='Split budget (A)'!$L$1,'Cumulative Budget Request '!F709,0)</f>
        <v>0</v>
      </c>
      <c r="G709" s="235">
        <f>IF('Cumulative Budget Request '!$L709='Split budget (A)'!$L$1,'Cumulative Budget Request '!G709,0)</f>
        <v>0</v>
      </c>
      <c r="H709" s="235">
        <f>IF('Cumulative Budget Request '!$L709='Split budget (A)'!$L$1,'Cumulative Budget Request '!H709,0)</f>
        <v>0</v>
      </c>
      <c r="I709" s="235">
        <f>IF('Cumulative Budget Request '!$L709='Split budget (A)'!$L$1,'Cumulative Budget Request '!I709,0)</f>
        <v>0</v>
      </c>
      <c r="J709" s="158">
        <f t="shared" si="826"/>
        <v>0</v>
      </c>
      <c r="K709" s="2"/>
      <c r="L709" s="2"/>
      <c r="M709" s="2"/>
      <c r="N709" s="2"/>
      <c r="O709" s="2"/>
      <c r="P709" s="2"/>
    </row>
    <row r="710" spans="1:33" hidden="1">
      <c r="A710" s="5"/>
      <c r="B710" s="449" t="str">
        <f t="shared" si="824"/>
        <v>Sub19</v>
      </c>
      <c r="C710" s="9" t="str">
        <f>'Cumulative Budget Request '!C710</f>
        <v xml:space="preserve"> </v>
      </c>
      <c r="E710" s="235">
        <f>IF('Cumulative Budget Request '!$L710='Split budget (A)'!$L$1,'Cumulative Budget Request '!E710,0)</f>
        <v>0</v>
      </c>
      <c r="F710" s="235">
        <f>IF('Cumulative Budget Request '!$L710='Split budget (A)'!$L$1,'Cumulative Budget Request '!F710,0)</f>
        <v>0</v>
      </c>
      <c r="G710" s="235">
        <f>IF('Cumulative Budget Request '!$L710='Split budget (A)'!$L$1,'Cumulative Budget Request '!G710,0)</f>
        <v>0</v>
      </c>
      <c r="H710" s="235">
        <f>IF('Cumulative Budget Request '!$L710='Split budget (A)'!$L$1,'Cumulative Budget Request '!H710,0)</f>
        <v>0</v>
      </c>
      <c r="I710" s="235">
        <f>IF('Cumulative Budget Request '!$L710='Split budget (A)'!$L$1,'Cumulative Budget Request '!I710,0)</f>
        <v>0</v>
      </c>
      <c r="J710" s="158">
        <f t="shared" si="826"/>
        <v>0</v>
      </c>
      <c r="K710" s="2"/>
      <c r="L710" s="2"/>
      <c r="M710" s="2"/>
      <c r="N710" s="2"/>
      <c r="O710" s="2"/>
      <c r="P710" s="2"/>
      <c r="Q710" s="2"/>
      <c r="R710" s="2"/>
    </row>
    <row r="711" spans="1:33" ht="15" hidden="1">
      <c r="A711" s="5"/>
      <c r="B711" s="449" t="str">
        <f t="shared" si="824"/>
        <v>Sub20</v>
      </c>
      <c r="C711" s="9" t="str">
        <f>'Cumulative Budget Request '!C711</f>
        <v xml:space="preserve"> </v>
      </c>
      <c r="E711" s="235">
        <f>IF('Cumulative Budget Request '!$L711='Split budget (A)'!$L$1,'Cumulative Budget Request '!E711,0)</f>
        <v>0</v>
      </c>
      <c r="F711" s="235">
        <f>IF('Cumulative Budget Request '!$L711='Split budget (A)'!$L$1,'Cumulative Budget Request '!F711,0)</f>
        <v>0</v>
      </c>
      <c r="G711" s="235">
        <f>IF('Cumulative Budget Request '!$L711='Split budget (A)'!$L$1,'Cumulative Budget Request '!G711,0)</f>
        <v>0</v>
      </c>
      <c r="H711" s="235">
        <f>IF('Cumulative Budget Request '!$L711='Split budget (A)'!$L$1,'Cumulative Budget Request '!H711,0)</f>
        <v>0</v>
      </c>
      <c r="I711" s="235">
        <f>IF('Cumulative Budget Request '!$L711='Split budget (A)'!$L$1,'Cumulative Budget Request '!I711,0)</f>
        <v>0</v>
      </c>
      <c r="J711" s="158">
        <f t="shared" si="826"/>
        <v>0</v>
      </c>
      <c r="K711" s="16"/>
      <c r="L711" s="16"/>
      <c r="M711" s="2"/>
      <c r="N711" s="2"/>
      <c r="O711" s="2"/>
      <c r="P711" s="2"/>
      <c r="AA711" s="85"/>
      <c r="AB711" s="85"/>
      <c r="AC711" s="85"/>
      <c r="AD711" s="85"/>
      <c r="AE711" s="85"/>
      <c r="AF711" s="85"/>
      <c r="AG711" s="85"/>
    </row>
    <row r="712" spans="1:33">
      <c r="A712" s="79"/>
      <c r="B712" s="749" t="s">
        <v>136</v>
      </c>
      <c r="C712" s="749"/>
      <c r="D712" s="749"/>
      <c r="E712" s="159">
        <f t="shared" ref="E712:J712" si="827">SUM(E691:E711)</f>
        <v>0</v>
      </c>
      <c r="F712" s="159">
        <f t="shared" si="827"/>
        <v>0</v>
      </c>
      <c r="G712" s="159">
        <f t="shared" si="827"/>
        <v>0</v>
      </c>
      <c r="H712" s="159">
        <f t="shared" si="827"/>
        <v>0</v>
      </c>
      <c r="I712" s="159">
        <f t="shared" si="827"/>
        <v>0</v>
      </c>
      <c r="J712" s="160">
        <f t="shared" si="827"/>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4" t="s">
        <v>338</v>
      </c>
      <c r="B715" s="449"/>
      <c r="C715" s="449"/>
      <c r="E715" s="52"/>
      <c r="F715" s="52"/>
      <c r="G715" s="52"/>
      <c r="H715" s="52"/>
      <c r="I715" s="52"/>
      <c r="J715" s="158"/>
      <c r="K715" s="2"/>
      <c r="L715" s="23"/>
      <c r="M715" s="2"/>
      <c r="N715" s="2"/>
      <c r="O715" s="2"/>
      <c r="P715" s="2"/>
    </row>
    <row r="716" spans="1:33">
      <c r="A716" s="494"/>
      <c r="B716" s="493" t="str">
        <f>IF('Cumulative Budget Request '!L716='Split budget (A)'!$L$1,'Cumulative Budget Request '!B716,0)</f>
        <v>Equipment Other Description</v>
      </c>
      <c r="C716" s="449"/>
      <c r="E716" s="235">
        <f>IF('Cumulative Budget Request '!$L716='Split budget (A)'!$L$1,'Cumulative Budget Request '!E716,0)</f>
        <v>0</v>
      </c>
      <c r="F716" s="235">
        <f>IF('Cumulative Budget Request '!$L716='Split budget (A)'!$L$1,'Cumulative Budget Request '!F716,0)</f>
        <v>0</v>
      </c>
      <c r="G716" s="235">
        <f>IF('Cumulative Budget Request '!$L716='Split budget (A)'!$L$1,'Cumulative Budget Request '!G716,0)</f>
        <v>0</v>
      </c>
      <c r="H716" s="235">
        <f>IF('Cumulative Budget Request '!$L716='Split budget (A)'!$L$1,'Cumulative Budget Request '!H716,0)</f>
        <v>0</v>
      </c>
      <c r="I716" s="235">
        <f>IF('Cumulative Budget Request '!$L716='Split budget (A)'!$L$1,'Cumulative Budget Request '!I716,0)</f>
        <v>0</v>
      </c>
      <c r="J716" s="158">
        <f t="shared" ref="J716:J718" si="828">SUM(E716:I716)</f>
        <v>0</v>
      </c>
      <c r="K716" s="2"/>
      <c r="L716" s="23"/>
      <c r="M716" s="2"/>
      <c r="N716" s="2"/>
      <c r="O716" s="2"/>
      <c r="P716" s="2"/>
    </row>
    <row r="717" spans="1:33">
      <c r="A717" s="486"/>
      <c r="B717" s="493" t="str">
        <f>IF('Cumulative Budget Request '!L717='Split budget (A)'!$L$1,'Cumulative Budget Request '!B717,0)</f>
        <v>Equipment Other Description</v>
      </c>
      <c r="C717" s="449"/>
      <c r="E717" s="235">
        <f>IF('Cumulative Budget Request '!$L717='Split budget (A)'!$L$1,'Cumulative Budget Request '!E717,0)</f>
        <v>0</v>
      </c>
      <c r="F717" s="235">
        <f>IF('Cumulative Budget Request '!$L717='Split budget (A)'!$L$1,'Cumulative Budget Request '!F717,0)</f>
        <v>0</v>
      </c>
      <c r="G717" s="235">
        <f>IF('Cumulative Budget Request '!$L717='Split budget (A)'!$L$1,'Cumulative Budget Request '!G717,0)</f>
        <v>0</v>
      </c>
      <c r="H717" s="235">
        <f>IF('Cumulative Budget Request '!$L717='Split budget (A)'!$L$1,'Cumulative Budget Request '!H717,0)</f>
        <v>0</v>
      </c>
      <c r="I717" s="235">
        <f>IF('Cumulative Budget Request '!$L717='Split budget (A)'!$L$1,'Cumulative Budget Request '!I717,0)</f>
        <v>0</v>
      </c>
      <c r="J717" s="158">
        <f t="shared" si="828"/>
        <v>0</v>
      </c>
      <c r="K717" s="2"/>
      <c r="L717" s="23"/>
      <c r="M717" s="2"/>
      <c r="N717" s="2"/>
      <c r="O717" s="2"/>
      <c r="P717" s="2"/>
    </row>
    <row r="718" spans="1:33">
      <c r="A718" s="486"/>
      <c r="B718" s="493" t="str">
        <f>IF('Cumulative Budget Request '!L718='Split budget (A)'!$L$1,'Cumulative Budget Request '!B718,0)</f>
        <v>Equipment Other Description</v>
      </c>
      <c r="C718" s="449"/>
      <c r="E718" s="235">
        <f>IF('Cumulative Budget Request '!$L718='Split budget (A)'!$L$1,'Cumulative Budget Request '!E718,0)</f>
        <v>0</v>
      </c>
      <c r="F718" s="235">
        <f>IF('Cumulative Budget Request '!$L718='Split budget (A)'!$L$1,'Cumulative Budget Request '!F718,0)</f>
        <v>0</v>
      </c>
      <c r="G718" s="235">
        <f>IF('Cumulative Budget Request '!$L718='Split budget (A)'!$L$1,'Cumulative Budget Request '!G718,0)</f>
        <v>0</v>
      </c>
      <c r="H718" s="235">
        <f>IF('Cumulative Budget Request '!$L718='Split budget (A)'!$L$1,'Cumulative Budget Request '!H718,0)</f>
        <v>0</v>
      </c>
      <c r="I718" s="235">
        <f>IF('Cumulative Budget Request '!$L718='Split budget (A)'!$L$1,'Cumulative Budget Request '!I718,0)</f>
        <v>0</v>
      </c>
      <c r="J718" s="158">
        <f t="shared" si="828"/>
        <v>0</v>
      </c>
      <c r="K718" s="2"/>
      <c r="L718" s="23"/>
      <c r="M718" s="65"/>
      <c r="N718" s="65"/>
      <c r="O718" s="65"/>
      <c r="P718" s="65"/>
      <c r="Q718" s="65"/>
      <c r="R718" s="65"/>
    </row>
    <row r="719" spans="1:33">
      <c r="A719" s="494" t="s">
        <v>314</v>
      </c>
      <c r="B719" s="486"/>
      <c r="C719" s="449"/>
      <c r="E719" s="52"/>
      <c r="F719" s="52"/>
      <c r="G719" s="52"/>
      <c r="H719" s="52"/>
      <c r="I719" s="52"/>
      <c r="J719" s="158"/>
      <c r="K719" s="2"/>
      <c r="L719" s="23"/>
      <c r="M719" s="2"/>
      <c r="N719" s="2"/>
      <c r="O719" s="2"/>
      <c r="P719" s="2"/>
    </row>
    <row r="720" spans="1:33">
      <c r="A720" s="495"/>
      <c r="B720" s="810" t="str">
        <f>IF('Cumulative Budget Request '!L720='Split budget (A)'!$L$1,'Cumulative Budget Request '!B720,0)</f>
        <v>Select Contract Services</v>
      </c>
      <c r="C720" s="810"/>
      <c r="E720" s="235">
        <f>IF('Cumulative Budget Request '!$L720='Split budget (A)'!$L$1,'Cumulative Budget Request '!E720,0)</f>
        <v>0</v>
      </c>
      <c r="F720" s="235">
        <f>IF('Cumulative Budget Request '!$L720='Split budget (A)'!$L$1,'Cumulative Budget Request '!F720,0)</f>
        <v>0</v>
      </c>
      <c r="G720" s="235">
        <f>IF('Cumulative Budget Request '!$L720='Split budget (A)'!$L$1,'Cumulative Budget Request '!G720,0)</f>
        <v>0</v>
      </c>
      <c r="H720" s="235">
        <f>IF('Cumulative Budget Request '!$L720='Split budget (A)'!$L$1,'Cumulative Budget Request '!H720,0)</f>
        <v>0</v>
      </c>
      <c r="I720" s="235">
        <f>IF('Cumulative Budget Request '!$L720='Split budget (A)'!$L$1,'Cumulative Budget Request '!I720,0)</f>
        <v>0</v>
      </c>
      <c r="J720" s="158">
        <f t="shared" ref="J720:J722" si="829">SUM(E720:I720)</f>
        <v>0</v>
      </c>
      <c r="K720" s="2"/>
      <c r="L720" s="23"/>
      <c r="M720" s="2"/>
      <c r="N720" s="2"/>
      <c r="O720" s="2"/>
      <c r="P720" s="2"/>
    </row>
    <row r="721" spans="1:34">
      <c r="A721" s="495"/>
      <c r="B721" s="810" t="str">
        <f>IF('Cumulative Budget Request '!L721='Split budget (A)'!$L$1,'Cumulative Budget Request '!B721,0)</f>
        <v>Select Contract Services</v>
      </c>
      <c r="C721" s="810"/>
      <c r="E721" s="235">
        <f>IF('Cumulative Budget Request '!$L721='Split budget (A)'!$L$1,'Cumulative Budget Request '!E721,0)</f>
        <v>0</v>
      </c>
      <c r="F721" s="235">
        <f>IF('Cumulative Budget Request '!$L721='Split budget (A)'!$L$1,'Cumulative Budget Request '!F721,0)</f>
        <v>0</v>
      </c>
      <c r="G721" s="235">
        <f>IF('Cumulative Budget Request '!$L721='Split budget (A)'!$L$1,'Cumulative Budget Request '!G721,0)</f>
        <v>0</v>
      </c>
      <c r="H721" s="235">
        <f>IF('Cumulative Budget Request '!$L721='Split budget (A)'!$L$1,'Cumulative Budget Request '!H721,0)</f>
        <v>0</v>
      </c>
      <c r="I721" s="235">
        <f>IF('Cumulative Budget Request '!$L721='Split budget (A)'!$L$1,'Cumulative Budget Request '!I721,0)</f>
        <v>0</v>
      </c>
      <c r="J721" s="158">
        <f t="shared" si="829"/>
        <v>0</v>
      </c>
      <c r="K721" s="2"/>
      <c r="L721" s="23"/>
      <c r="M721" s="2"/>
      <c r="N721" s="2"/>
      <c r="O721" s="2"/>
      <c r="P721" s="2"/>
    </row>
    <row r="722" spans="1:34">
      <c r="A722" s="495"/>
      <c r="B722" s="810" t="str">
        <f>IF('Cumulative Budget Request '!L722='Split budget (A)'!$L$1,'Cumulative Budget Request '!B722,0)</f>
        <v>Select Contract Services</v>
      </c>
      <c r="C722" s="810"/>
      <c r="E722" s="235">
        <f>IF('Cumulative Budget Request '!$L722='Split budget (A)'!$L$1,'Cumulative Budget Request '!E722,0)</f>
        <v>0</v>
      </c>
      <c r="F722" s="235">
        <f>IF('Cumulative Budget Request '!$L722='Split budget (A)'!$L$1,'Cumulative Budget Request '!F722,0)</f>
        <v>0</v>
      </c>
      <c r="G722" s="235">
        <f>IF('Cumulative Budget Request '!$L722='Split budget (A)'!$L$1,'Cumulative Budget Request '!G722,0)</f>
        <v>0</v>
      </c>
      <c r="H722" s="235">
        <f>IF('Cumulative Budget Request '!$L722='Split budget (A)'!$L$1,'Cumulative Budget Request '!H722,0)</f>
        <v>0</v>
      </c>
      <c r="I722" s="235">
        <f>IF('Cumulative Budget Request '!$L722='Split budget (A)'!$L$1,'Cumulative Budget Request '!I722,0)</f>
        <v>0</v>
      </c>
      <c r="J722" s="158">
        <f t="shared" si="829"/>
        <v>0</v>
      </c>
      <c r="K722" s="2"/>
      <c r="L722" s="23"/>
      <c r="M722" s="2"/>
      <c r="N722" s="2"/>
      <c r="O722" s="2"/>
      <c r="P722" s="2"/>
    </row>
    <row r="723" spans="1:34">
      <c r="A723" s="494" t="s">
        <v>322</v>
      </c>
      <c r="B723" s="449"/>
      <c r="C723" s="449"/>
      <c r="E723" s="52"/>
      <c r="F723" s="52"/>
      <c r="G723" s="52"/>
      <c r="H723" s="52"/>
      <c r="I723" s="52"/>
      <c r="J723" s="158"/>
      <c r="K723" s="2"/>
      <c r="L723" s="23"/>
      <c r="M723" s="2"/>
      <c r="N723" s="2"/>
      <c r="O723" s="2"/>
      <c r="P723" s="2"/>
    </row>
    <row r="724" spans="1:34">
      <c r="A724" s="486"/>
      <c r="B724" s="449" t="str">
        <f>IF('Cumulative Budget Request '!L724='Split budget (A)'!$L$1,'Cumulative Budget Request '!B724,0)</f>
        <v>Carcass Disposal</v>
      </c>
      <c r="C724" s="449"/>
      <c r="E724" s="235">
        <f>IF('Cumulative Budget Request '!$L724='Split budget (A)'!$L$1,'Cumulative Budget Request '!E724,0)</f>
        <v>0</v>
      </c>
      <c r="F724" s="235">
        <f>IF('Cumulative Budget Request '!$L724='Split budget (A)'!$L$1,'Cumulative Budget Request '!F724,0)</f>
        <v>0</v>
      </c>
      <c r="G724" s="235">
        <f>IF('Cumulative Budget Request '!$L724='Split budget (A)'!$L$1,'Cumulative Budget Request '!G724,0)</f>
        <v>0</v>
      </c>
      <c r="H724" s="235">
        <f>IF('Cumulative Budget Request '!$L724='Split budget (A)'!$L$1,'Cumulative Budget Request '!H724,0)</f>
        <v>0</v>
      </c>
      <c r="I724" s="235">
        <f>IF('Cumulative Budget Request '!$L724='Split budget (A)'!$L$1,'Cumulative Budget Request '!I724,0)</f>
        <v>0</v>
      </c>
      <c r="J724" s="158">
        <f>SUM(E724:I724)</f>
        <v>0</v>
      </c>
      <c r="K724" s="2"/>
      <c r="L724" s="23"/>
      <c r="M724" s="2"/>
      <c r="N724" s="2"/>
      <c r="O724" s="2"/>
      <c r="P724" s="2"/>
    </row>
    <row r="725" spans="1:34">
      <c r="A725" s="486"/>
      <c r="B725" s="449" t="str">
        <f>IF('Cumulative Budget Request '!L725='Split budget (A)'!$L$1,'Cumulative Budget Request '!B725,0)</f>
        <v>Hazardous Waste Diposal</v>
      </c>
      <c r="C725" s="449"/>
      <c r="E725" s="235">
        <f>IF('Cumulative Budget Request '!$L725='Split budget (A)'!$L$1,'Cumulative Budget Request '!E725,0)</f>
        <v>0</v>
      </c>
      <c r="F725" s="235">
        <f>IF('Cumulative Budget Request '!$L725='Split budget (A)'!$L$1,'Cumulative Budget Request '!F725,0)</f>
        <v>0</v>
      </c>
      <c r="G725" s="235">
        <f>IF('Cumulative Budget Request '!$L725='Split budget (A)'!$L$1,'Cumulative Budget Request '!G725,0)</f>
        <v>0</v>
      </c>
      <c r="H725" s="235">
        <f>IF('Cumulative Budget Request '!$L725='Split budget (A)'!$L$1,'Cumulative Budget Request '!H725,0)</f>
        <v>0</v>
      </c>
      <c r="I725" s="235">
        <f>IF('Cumulative Budget Request '!$L725='Split budget (A)'!$L$1,'Cumulative Budget Request '!I725,0)</f>
        <v>0</v>
      </c>
      <c r="J725" s="158">
        <f>SUM(E725:I725)</f>
        <v>0</v>
      </c>
      <c r="K725" s="2"/>
      <c r="L725" s="23"/>
      <c r="M725" s="2"/>
      <c r="N725" s="2"/>
      <c r="O725" s="2"/>
      <c r="P725" s="2"/>
    </row>
    <row r="726" spans="1:34">
      <c r="A726" s="494" t="s">
        <v>47</v>
      </c>
      <c r="B726" s="449"/>
      <c r="C726" s="449"/>
      <c r="E726" s="52"/>
      <c r="F726" s="52"/>
      <c r="G726" s="52"/>
      <c r="H726" s="52"/>
      <c r="I726" s="52"/>
      <c r="J726" s="158"/>
      <c r="K726" s="2"/>
      <c r="L726" s="23"/>
      <c r="M726" s="2"/>
      <c r="N726" s="2"/>
      <c r="O726" s="2"/>
      <c r="P726" s="2"/>
    </row>
    <row r="727" spans="1:34">
      <c r="A727" s="494"/>
      <c r="B727" s="449" t="str">
        <f>IF('Cumulative Budget Request '!L727='Split budget (A)'!$L$1,'Cumulative Budget Request '!B727,0)</f>
        <v>Rental of NON-TAMUS Facility</v>
      </c>
      <c r="C727" s="449"/>
      <c r="E727" s="235">
        <f>IF('Cumulative Budget Request '!$L727='Split budget (A)'!$L$1,'Cumulative Budget Request '!E727,0)</f>
        <v>0</v>
      </c>
      <c r="F727" s="235">
        <f>IF('Cumulative Budget Request '!$L727='Split budget (A)'!$L$1,'Cumulative Budget Request '!F727,0)</f>
        <v>0</v>
      </c>
      <c r="G727" s="235">
        <f>IF('Cumulative Budget Request '!$L727='Split budget (A)'!$L$1,'Cumulative Budget Request '!G727,0)</f>
        <v>0</v>
      </c>
      <c r="H727" s="235">
        <f>IF('Cumulative Budget Request '!$L727='Split budget (A)'!$L$1,'Cumulative Budget Request '!H727,0)</f>
        <v>0</v>
      </c>
      <c r="I727" s="235">
        <f>IF('Cumulative Budget Request '!$L727='Split budget (A)'!$L$1,'Cumulative Budget Request '!I727,0)</f>
        <v>0</v>
      </c>
      <c r="J727" s="158">
        <f>SUM(E727:I727)</f>
        <v>0</v>
      </c>
      <c r="K727" s="2"/>
      <c r="L727" s="23"/>
      <c r="M727" s="2"/>
      <c r="N727" s="2"/>
      <c r="O727" s="2"/>
      <c r="P727" s="2"/>
    </row>
    <row r="728" spans="1:34">
      <c r="A728" s="486"/>
      <c r="B728" s="449" t="str">
        <f>IF('Cumulative Budget Request '!L728='Split budget (A)'!$L$1,'Cumulative Budget Request '!B728,0)</f>
        <v>Other:</v>
      </c>
      <c r="C728" s="449"/>
      <c r="E728" s="235">
        <f>IF('Cumulative Budget Request '!$L728='Split budget (A)'!$L$1,'Cumulative Budget Request '!E728,0)</f>
        <v>0</v>
      </c>
      <c r="F728" s="235">
        <f>IF('Cumulative Budget Request '!$L728='Split budget (A)'!$L$1,'Cumulative Budget Request '!F728,0)</f>
        <v>0</v>
      </c>
      <c r="G728" s="235">
        <f>IF('Cumulative Budget Request '!$L728='Split budget (A)'!$L$1,'Cumulative Budget Request '!G728,0)</f>
        <v>0</v>
      </c>
      <c r="H728" s="235">
        <f>IF('Cumulative Budget Request '!$L728='Split budget (A)'!$L$1,'Cumulative Budget Request '!H728,0)</f>
        <v>0</v>
      </c>
      <c r="I728" s="235">
        <f>IF('Cumulative Budget Request '!$L728='Split budget (A)'!$L$1,'Cumulative Budget Request '!I728,0)</f>
        <v>0</v>
      </c>
      <c r="J728" s="158">
        <f>SUM(E728:I728)</f>
        <v>0</v>
      </c>
      <c r="K728" s="2"/>
      <c r="L728" s="23"/>
      <c r="M728" s="2"/>
      <c r="N728" s="2"/>
      <c r="O728" s="2"/>
      <c r="P728" s="2"/>
    </row>
    <row r="729" spans="1:34" ht="15">
      <c r="A729" s="486"/>
      <c r="B729" s="449" t="str">
        <f>IF('Cumulative Budget Request '!L729='Split budget (A)'!$L$1,'Cumulative Budget Request '!B729,0)</f>
        <v>Other:</v>
      </c>
      <c r="C729" s="449"/>
      <c r="E729" s="235">
        <f>IF('Cumulative Budget Request '!$L729='Split budget (A)'!$L$1,'Cumulative Budget Request '!E729,0)</f>
        <v>0</v>
      </c>
      <c r="F729" s="235">
        <f>IF('Cumulative Budget Request '!$L729='Split budget (A)'!$L$1,'Cumulative Budget Request '!F729,0)</f>
        <v>0</v>
      </c>
      <c r="G729" s="235">
        <f>IF('Cumulative Budget Request '!$L729='Split budget (A)'!$L$1,'Cumulative Budget Request '!G729,0)</f>
        <v>0</v>
      </c>
      <c r="H729" s="235">
        <f>IF('Cumulative Budget Request '!$L729='Split budget (A)'!$L$1,'Cumulative Budget Request '!H729,0)</f>
        <v>0</v>
      </c>
      <c r="I729" s="235">
        <f>IF('Cumulative Budget Request '!$L729='Split budget (A)'!$L$1,'Cumulative Budget Request '!I729,0)</f>
        <v>0</v>
      </c>
      <c r="J729" s="158">
        <f>SUM(E729:I729)</f>
        <v>0</v>
      </c>
      <c r="K729" s="2"/>
      <c r="L729" s="23"/>
      <c r="M729" s="2"/>
      <c r="N729" s="2"/>
      <c r="O729" s="2"/>
      <c r="P729" s="2"/>
      <c r="AA729" s="85"/>
      <c r="AB729" s="85"/>
      <c r="AC729" s="85"/>
      <c r="AD729" s="85"/>
      <c r="AE729" s="85"/>
      <c r="AF729" s="85"/>
      <c r="AG729" s="85"/>
    </row>
    <row r="730" spans="1:34">
      <c r="A730" s="494"/>
      <c r="B730" s="449" t="str">
        <f>IF('Cumulative Budget Request '!L730='Split budget (A)'!$L$1,'Cumulative Budget Request '!B730,0)</f>
        <v>Other:</v>
      </c>
      <c r="C730" s="449"/>
      <c r="E730" s="235">
        <f>IF('Cumulative Budget Request '!$L730='Split budget (A)'!$L$1,'Cumulative Budget Request '!E730,0)</f>
        <v>0</v>
      </c>
      <c r="F730" s="235">
        <f>IF('Cumulative Budget Request '!$L730='Split budget (A)'!$L$1,'Cumulative Budget Request '!F730,0)</f>
        <v>0</v>
      </c>
      <c r="G730" s="235">
        <f>IF('Cumulative Budget Request '!$L730='Split budget (A)'!$L$1,'Cumulative Budget Request '!G730,0)</f>
        <v>0</v>
      </c>
      <c r="H730" s="235">
        <f>IF('Cumulative Budget Request '!$L730='Split budget (A)'!$L$1,'Cumulative Budget Request '!H730,0)</f>
        <v>0</v>
      </c>
      <c r="I730" s="235">
        <f>IF('Cumulative Budget Request '!$L730='Split budget (A)'!$L$1,'Cumulative Budget Request '!I730,0)</f>
        <v>0</v>
      </c>
      <c r="J730" s="158">
        <f>SUM(E730:I730)</f>
        <v>0</v>
      </c>
      <c r="K730" s="2"/>
      <c r="L730" s="23"/>
      <c r="M730" s="2"/>
      <c r="N730" s="2"/>
      <c r="O730" s="2"/>
      <c r="P730" s="2"/>
    </row>
    <row r="731" spans="1:34">
      <c r="A731" s="494"/>
      <c r="B731" s="449" t="str">
        <f>IF('Cumulative Budget Request '!L731='Split budget (A)'!$L$1,'Cumulative Budget Request '!B731,0)</f>
        <v>Other:</v>
      </c>
      <c r="C731" s="449"/>
      <c r="E731" s="235">
        <f>IF('Cumulative Budget Request '!$L731='Split budget (A)'!$L$1,'Cumulative Budget Request '!E731,0)</f>
        <v>0</v>
      </c>
      <c r="F731" s="235">
        <f>IF('Cumulative Budget Request '!$L731='Split budget (A)'!$L$1,'Cumulative Budget Request '!F731,0)</f>
        <v>0</v>
      </c>
      <c r="G731" s="235">
        <f>IF('Cumulative Budget Request '!$L731='Split budget (A)'!$L$1,'Cumulative Budget Request '!G731,0)</f>
        <v>0</v>
      </c>
      <c r="H731" s="235">
        <f>IF('Cumulative Budget Request '!$L731='Split budget (A)'!$L$1,'Cumulative Budget Request '!H731,0)</f>
        <v>0</v>
      </c>
      <c r="I731" s="235">
        <f>IF('Cumulative Budget Request '!$L731='Split budget (A)'!$L$1,'Cumulative Budget Request '!I731,0)</f>
        <v>0</v>
      </c>
      <c r="J731" s="158">
        <f t="shared" ref="J731" si="830">SUM(E731:I731)</f>
        <v>0</v>
      </c>
      <c r="K731" s="2"/>
      <c r="L731" s="23"/>
      <c r="M731" s="2"/>
      <c r="N731" s="2"/>
      <c r="O731" s="2"/>
      <c r="P731" s="2"/>
    </row>
    <row r="732" spans="1:34" ht="15">
      <c r="A732" s="86"/>
      <c r="B732" s="749" t="s">
        <v>337</v>
      </c>
      <c r="C732" s="749"/>
      <c r="D732" s="749"/>
      <c r="E732" s="159">
        <f t="shared" ref="E732:J732" si="831">SUM(E715:E718)</f>
        <v>0</v>
      </c>
      <c r="F732" s="159">
        <f t="shared" si="831"/>
        <v>0</v>
      </c>
      <c r="G732" s="159">
        <f t="shared" si="831"/>
        <v>0</v>
      </c>
      <c r="H732" s="159">
        <f t="shared" si="831"/>
        <v>0</v>
      </c>
      <c r="I732" s="159">
        <f t="shared" si="831"/>
        <v>0</v>
      </c>
      <c r="J732" s="160">
        <f t="shared" si="831"/>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3.8">
      <c r="A734" s="30" t="s">
        <v>76</v>
      </c>
      <c r="B734" s="486"/>
      <c r="C734" s="496"/>
      <c r="D734" s="486"/>
      <c r="F734"/>
      <c r="J734" s="32"/>
    </row>
    <row r="735" spans="1:34">
      <c r="A735" s="315"/>
      <c r="B735" s="495" t="str">
        <f>IF('Cumulative Budget Request '!L735='Split budget (A)'!$L$1,'Cumulative Budget Request '!B735,0)</f>
        <v>Stipends</v>
      </c>
      <c r="C735" s="449"/>
      <c r="D735" s="486"/>
      <c r="E735" s="235">
        <f>IF('Cumulative Budget Request '!$L735='Split budget (A)'!$L$1,'Cumulative Budget Request '!E735,0)</f>
        <v>0</v>
      </c>
      <c r="F735" s="235">
        <f>IF('Cumulative Budget Request '!$L735='Split budget (A)'!$L$1,'Cumulative Budget Request '!F735,0)</f>
        <v>0</v>
      </c>
      <c r="G735" s="235">
        <f>IF('Cumulative Budget Request '!$L735='Split budget (A)'!$L$1,'Cumulative Budget Request '!G735,0)</f>
        <v>0</v>
      </c>
      <c r="H735" s="235">
        <f>IF('Cumulative Budget Request '!$L735='Split budget (A)'!$L$1,'Cumulative Budget Request '!H735,0)</f>
        <v>0</v>
      </c>
      <c r="I735" s="235">
        <f>IF('Cumulative Budget Request '!$L735='Split budget (A)'!$L$1,'Cumulative Budget Request '!I735,0)</f>
        <v>0</v>
      </c>
      <c r="J735" s="158">
        <f>SUM(E735:I735)</f>
        <v>0</v>
      </c>
      <c r="M735" s="808" t="s">
        <v>175</v>
      </c>
      <c r="N735" s="808"/>
      <c r="O735" s="808"/>
      <c r="P735" s="808"/>
    </row>
    <row r="736" spans="1:34">
      <c r="A736" s="315"/>
      <c r="B736" s="495" t="str">
        <f>IF('Cumulative Budget Request '!L736='Split budget (A)'!$L$1,'Cumulative Budget Request '!B736,0)</f>
        <v>Travel</v>
      </c>
      <c r="C736" s="449"/>
      <c r="D736" s="486"/>
      <c r="E736" s="235"/>
      <c r="F736" s="235"/>
      <c r="G736" s="235"/>
      <c r="H736" s="235"/>
      <c r="I736" s="235"/>
      <c r="J736" s="158"/>
      <c r="M736" s="66"/>
    </row>
    <row r="737" spans="1:19">
      <c r="A737" s="315"/>
      <c r="B737" s="495"/>
      <c r="C737" s="449" t="str">
        <f>IF('Cumulative Budget Request '!L737='Split budget (A)'!$L$1,'Cumulative Budget Request '!C737,0)</f>
        <v>In-State</v>
      </c>
      <c r="D737" s="486"/>
      <c r="E737" s="235">
        <f>IF('Cumulative Budget Request '!$L737='Split budget (A)'!$L$1,'Cumulative Budget Request '!E737,0)</f>
        <v>0</v>
      </c>
      <c r="F737" s="235">
        <f>IF('Cumulative Budget Request '!$L737='Split budget (A)'!$L$1,'Cumulative Budget Request '!F737,0)</f>
        <v>0</v>
      </c>
      <c r="G737" s="235">
        <f>IF('Cumulative Budget Request '!$L737='Split budget (A)'!$L$1,'Cumulative Budget Request '!G737,0)</f>
        <v>0</v>
      </c>
      <c r="H737" s="235">
        <f>IF('Cumulative Budget Request '!$L737='Split budget (A)'!$L$1,'Cumulative Budget Request '!H737,0)</f>
        <v>0</v>
      </c>
      <c r="I737" s="235">
        <f>IF('Cumulative Budget Request '!$L737='Split budget (A)'!$L$1,'Cumulative Budget Request '!I737,0)</f>
        <v>0</v>
      </c>
      <c r="J737" s="158">
        <f t="shared" ref="J737:J747" si="832">SUM(E737:I737)</f>
        <v>0</v>
      </c>
      <c r="M737" s="66"/>
    </row>
    <row r="738" spans="1:19">
      <c r="A738" s="315"/>
      <c r="B738" s="495"/>
      <c r="C738" s="449" t="str">
        <f>IF('Cumulative Budget Request '!L738='Split budget (A)'!$L$1,'Cumulative Budget Request '!C738,0)</f>
        <v>Out-Of-State</v>
      </c>
      <c r="D738" s="486"/>
      <c r="E738" s="235">
        <f>IF('Cumulative Budget Request '!$L738='Split budget (A)'!$L$1,'Cumulative Budget Request '!E738,0)</f>
        <v>0</v>
      </c>
      <c r="F738" s="235">
        <f>IF('Cumulative Budget Request '!$L738='Split budget (A)'!$L$1,'Cumulative Budget Request '!F738,0)</f>
        <v>0</v>
      </c>
      <c r="G738" s="235">
        <f>IF('Cumulative Budget Request '!$L738='Split budget (A)'!$L$1,'Cumulative Budget Request '!G738,0)</f>
        <v>0</v>
      </c>
      <c r="H738" s="235">
        <f>IF('Cumulative Budget Request '!$L738='Split budget (A)'!$L$1,'Cumulative Budget Request '!H738,0)</f>
        <v>0</v>
      </c>
      <c r="I738" s="235">
        <f>IF('Cumulative Budget Request '!$L738='Split budget (A)'!$L$1,'Cumulative Budget Request '!I738,0)</f>
        <v>0</v>
      </c>
      <c r="J738" s="158">
        <f t="shared" si="832"/>
        <v>0</v>
      </c>
      <c r="M738" s="66"/>
    </row>
    <row r="739" spans="1:19">
      <c r="A739" s="315"/>
      <c r="B739" s="495"/>
      <c r="C739" s="449" t="str">
        <f>IF('Cumulative Budget Request '!L739='Split budget (A)'!$L$1,'Cumulative Budget Request '!C739,0)</f>
        <v>Foreign</v>
      </c>
      <c r="D739" s="486"/>
      <c r="E739" s="235">
        <f>IF('Cumulative Budget Request '!$L739='Split budget (A)'!$L$1,'Cumulative Budget Request '!E739,0)</f>
        <v>0</v>
      </c>
      <c r="F739" s="235">
        <f>IF('Cumulative Budget Request '!$L739='Split budget (A)'!$L$1,'Cumulative Budget Request '!F739,0)</f>
        <v>0</v>
      </c>
      <c r="G739" s="235">
        <f>IF('Cumulative Budget Request '!$L739='Split budget (A)'!$L$1,'Cumulative Budget Request '!G739,0)</f>
        <v>0</v>
      </c>
      <c r="H739" s="235">
        <f>IF('Cumulative Budget Request '!$L739='Split budget (A)'!$L$1,'Cumulative Budget Request '!H739,0)</f>
        <v>0</v>
      </c>
      <c r="I739" s="235">
        <f>IF('Cumulative Budget Request '!$L739='Split budget (A)'!$L$1,'Cumulative Budget Request '!I739,0)</f>
        <v>0</v>
      </c>
      <c r="J739" s="158">
        <f t="shared" si="832"/>
        <v>0</v>
      </c>
      <c r="M739" s="66"/>
    </row>
    <row r="740" spans="1:19">
      <c r="A740" s="315"/>
      <c r="B740" s="495" t="str">
        <f>IF('Cumulative Budget Request '!L740='Split budget (A)'!$L$1,'Cumulative Budget Request '!B740,0)</f>
        <v>Subsistence</v>
      </c>
      <c r="C740" s="449"/>
      <c r="D740" s="486"/>
      <c r="E740" s="235"/>
      <c r="F740" s="235"/>
      <c r="G740" s="235"/>
      <c r="H740" s="235"/>
      <c r="I740" s="235"/>
      <c r="J740" s="158"/>
      <c r="M740" s="66"/>
    </row>
    <row r="741" spans="1:19">
      <c r="A741" s="315"/>
      <c r="B741" s="495"/>
      <c r="C741" s="449" t="str">
        <f>IF('Cumulative Budget Request '!L741='Split budget (A)'!$L$1,'Cumulative Budget Request '!C741,0)</f>
        <v>Per Diem</v>
      </c>
      <c r="D741" s="486"/>
      <c r="E741" s="235">
        <f>IF('Cumulative Budget Request '!$L741='Split budget (A)'!$L$1,'Cumulative Budget Request '!E741,0)</f>
        <v>0</v>
      </c>
      <c r="F741" s="235">
        <f>IF('Cumulative Budget Request '!$L741='Split budget (A)'!$L$1,'Cumulative Budget Request '!F741,0)</f>
        <v>0</v>
      </c>
      <c r="G741" s="235">
        <f>IF('Cumulative Budget Request '!$L741='Split budget (A)'!$L$1,'Cumulative Budget Request '!G741,0)</f>
        <v>0</v>
      </c>
      <c r="H741" s="235">
        <f>IF('Cumulative Budget Request '!$L741='Split budget (A)'!$L$1,'Cumulative Budget Request '!H741,0)</f>
        <v>0</v>
      </c>
      <c r="I741" s="235">
        <f>IF('Cumulative Budget Request '!$L741='Split budget (A)'!$L$1,'Cumulative Budget Request '!I741,0)</f>
        <v>0</v>
      </c>
      <c r="J741" s="158">
        <f t="shared" si="832"/>
        <v>0</v>
      </c>
      <c r="M741" s="66"/>
    </row>
    <row r="742" spans="1:19">
      <c r="A742" s="315"/>
      <c r="B742" s="495"/>
      <c r="C742" s="449" t="str">
        <f>IF('Cumulative Budget Request '!L742='Split budget (A)'!$L$1,'Cumulative Budget Request '!C742,0)</f>
        <v>Housing</v>
      </c>
      <c r="D742" s="486"/>
      <c r="E742" s="235">
        <f>IF('Cumulative Budget Request '!$L742='Split budget (A)'!$L$1,'Cumulative Budget Request '!E742,0)</f>
        <v>0</v>
      </c>
      <c r="F742" s="235">
        <f>IF('Cumulative Budget Request '!$L742='Split budget (A)'!$L$1,'Cumulative Budget Request '!F742,0)</f>
        <v>0</v>
      </c>
      <c r="G742" s="235">
        <f>IF('Cumulative Budget Request '!$L742='Split budget (A)'!$L$1,'Cumulative Budget Request '!G742,0)</f>
        <v>0</v>
      </c>
      <c r="H742" s="235">
        <f>IF('Cumulative Budget Request '!$L742='Split budget (A)'!$L$1,'Cumulative Budget Request '!H742,0)</f>
        <v>0</v>
      </c>
      <c r="I742" s="235">
        <f>IF('Cumulative Budget Request '!$L742='Split budget (A)'!$L$1,'Cumulative Budget Request '!I742,0)</f>
        <v>0</v>
      </c>
      <c r="J742" s="158">
        <f t="shared" si="832"/>
        <v>0</v>
      </c>
      <c r="M742" s="66"/>
    </row>
    <row r="743" spans="1:19">
      <c r="A743" s="315"/>
      <c r="B743" s="495" t="str">
        <f>IF('Cumulative Budget Request '!L743='Split budget (A)'!$L$1,'Cumulative Budget Request '!B743,0)</f>
        <v>Conferences &amp; Short Courses</v>
      </c>
      <c r="C743" s="449"/>
      <c r="D743" s="486"/>
      <c r="E743" s="235">
        <f>IF('Cumulative Budget Request '!$L743='Split budget (A)'!$L$1,'Cumulative Budget Request '!E743,0)</f>
        <v>0</v>
      </c>
      <c r="F743" s="235">
        <f>IF('Cumulative Budget Request '!$L743='Split budget (A)'!$L$1,'Cumulative Budget Request '!F743,0)</f>
        <v>0</v>
      </c>
      <c r="G743" s="235">
        <f>IF('Cumulative Budget Request '!$L743='Split budget (A)'!$L$1,'Cumulative Budget Request '!G743,0)</f>
        <v>0</v>
      </c>
      <c r="H743" s="235">
        <f>IF('Cumulative Budget Request '!$L743='Split budget (A)'!$L$1,'Cumulative Budget Request '!H743,0)</f>
        <v>0</v>
      </c>
      <c r="I743" s="235">
        <f>IF('Cumulative Budget Request '!$L743='Split budget (A)'!$L$1,'Cumulative Budget Request '!I743,0)</f>
        <v>0</v>
      </c>
      <c r="J743" s="158">
        <f t="shared" si="832"/>
        <v>0</v>
      </c>
      <c r="M743" s="66"/>
    </row>
    <row r="744" spans="1:19">
      <c r="A744" s="315"/>
      <c r="B744" s="495" t="str">
        <f>IF('Cumulative Budget Request '!L744='Split budget (A)'!$L$1,'Cumulative Budget Request '!B744,0)</f>
        <v>Tuition</v>
      </c>
      <c r="C744" s="449"/>
      <c r="D744" s="486"/>
      <c r="E744" s="235">
        <f>IF('Cumulative Budget Request '!$L744='Split budget (A)'!$L$1,'Cumulative Budget Request '!E744,0)</f>
        <v>0</v>
      </c>
      <c r="F744" s="235">
        <f>IF('Cumulative Budget Request '!$L744='Split budget (A)'!$L$1,'Cumulative Budget Request '!F744,0)</f>
        <v>0</v>
      </c>
      <c r="G744" s="235">
        <f>IF('Cumulative Budget Request '!$L744='Split budget (A)'!$L$1,'Cumulative Budget Request '!G744,0)</f>
        <v>0</v>
      </c>
      <c r="H744" s="235">
        <f>IF('Cumulative Budget Request '!$L744='Split budget (A)'!$L$1,'Cumulative Budget Request '!H744,0)</f>
        <v>0</v>
      </c>
      <c r="I744" s="235">
        <f>IF('Cumulative Budget Request '!$L744='Split budget (A)'!$L$1,'Cumulative Budget Request '!I744,0)</f>
        <v>0</v>
      </c>
      <c r="J744" s="158">
        <f t="shared" si="832"/>
        <v>0</v>
      </c>
      <c r="M744" s="66"/>
    </row>
    <row r="745" spans="1:19">
      <c r="A745" s="315"/>
      <c r="B745" s="495" t="str">
        <f>IF('Cumulative Budget Request '!L745='Split budget (A)'!$L$1,'Cumulative Budget Request '!B745,0)</f>
        <v>Fees</v>
      </c>
      <c r="C745" s="449"/>
      <c r="D745" s="486"/>
      <c r="E745" s="235">
        <f>IF('Cumulative Budget Request '!$L745='Split budget (A)'!$L$1,'Cumulative Budget Request '!E745,0)</f>
        <v>0</v>
      </c>
      <c r="F745" s="235">
        <f>IF('Cumulative Budget Request '!$L745='Split budget (A)'!$L$1,'Cumulative Budget Request '!F745,0)</f>
        <v>0</v>
      </c>
      <c r="G745" s="235">
        <f>IF('Cumulative Budget Request '!$L745='Split budget (A)'!$L$1,'Cumulative Budget Request '!G745,0)</f>
        <v>0</v>
      </c>
      <c r="H745" s="235">
        <f>IF('Cumulative Budget Request '!$L745='Split budget (A)'!$L$1,'Cumulative Budget Request '!H745,0)</f>
        <v>0</v>
      </c>
      <c r="I745" s="235">
        <f>IF('Cumulative Budget Request '!$L745='Split budget (A)'!$L$1,'Cumulative Budget Request '!I745,0)</f>
        <v>0</v>
      </c>
      <c r="J745" s="158">
        <f t="shared" si="832"/>
        <v>0</v>
      </c>
    </row>
    <row r="746" spans="1:19">
      <c r="A746" s="315"/>
      <c r="B746" s="495" t="str">
        <f>IF('Cumulative Budget Request '!L746='Split budget (A)'!$L$1,'Cumulative Budget Request '!B746,0)</f>
        <v>Books</v>
      </c>
      <c r="C746" s="449"/>
      <c r="D746" s="486"/>
      <c r="E746" s="235">
        <f>IF('Cumulative Budget Request '!$L746='Split budget (A)'!$L$1,'Cumulative Budget Request '!E746,0)</f>
        <v>0</v>
      </c>
      <c r="F746" s="235">
        <f>IF('Cumulative Budget Request '!$L746='Split budget (A)'!$L$1,'Cumulative Budget Request '!F746,0)</f>
        <v>0</v>
      </c>
      <c r="G746" s="235">
        <f>IF('Cumulative Budget Request '!$L746='Split budget (A)'!$L$1,'Cumulative Budget Request '!G746,0)</f>
        <v>0</v>
      </c>
      <c r="H746" s="235">
        <f>IF('Cumulative Budget Request '!$L746='Split budget (A)'!$L$1,'Cumulative Budget Request '!H746,0)</f>
        <v>0</v>
      </c>
      <c r="I746" s="235">
        <f>IF('Cumulative Budget Request '!$L746='Split budget (A)'!$L$1,'Cumulative Budget Request '!I746,0)</f>
        <v>0</v>
      </c>
      <c r="J746" s="158">
        <f t="shared" si="832"/>
        <v>0</v>
      </c>
      <c r="M746" s="2"/>
    </row>
    <row r="747" spans="1:19">
      <c r="A747" s="315"/>
      <c r="B747" s="495" t="str">
        <f>IF('Cumulative Budget Request '!L747='Split budget (A)'!$L$1,'Cumulative Budget Request '!B747,0)</f>
        <v>Materials</v>
      </c>
      <c r="C747" s="449"/>
      <c r="D747" s="486"/>
      <c r="E747" s="235">
        <f>IF('Cumulative Budget Request '!$L747='Split budget (A)'!$L$1,'Cumulative Budget Request '!E747,0)</f>
        <v>0</v>
      </c>
      <c r="F747" s="235">
        <f>IF('Cumulative Budget Request '!$L747='Split budget (A)'!$L$1,'Cumulative Budget Request '!F747,0)</f>
        <v>0</v>
      </c>
      <c r="G747" s="235">
        <f>IF('Cumulative Budget Request '!$L747='Split budget (A)'!$L$1,'Cumulative Budget Request '!G747,0)</f>
        <v>0</v>
      </c>
      <c r="H747" s="235">
        <f>IF('Cumulative Budget Request '!$L747='Split budget (A)'!$L$1,'Cumulative Budget Request '!H747,0)</f>
        <v>0</v>
      </c>
      <c r="I747" s="235">
        <f>IF('Cumulative Budget Request '!$L747='Split budget (A)'!$L$1,'Cumulative Budget Request '!I747,0)</f>
        <v>0</v>
      </c>
      <c r="J747" s="158">
        <f t="shared" si="832"/>
        <v>0</v>
      </c>
    </row>
    <row r="748" spans="1:19">
      <c r="A748" s="315"/>
      <c r="B748" s="495" t="str">
        <f>IF('Cumulative Budget Request '!L748='Split budget (A)'!$L$1,'Cumulative Budget Request '!B748,0)</f>
        <v>Other</v>
      </c>
      <c r="C748" s="449"/>
      <c r="D748" s="486"/>
      <c r="E748" s="235">
        <f>IF('Cumulative Budget Request '!$L748='Split budget (A)'!$L$1,'Cumulative Budget Request '!E748,0)</f>
        <v>0</v>
      </c>
      <c r="F748" s="235">
        <f>IF('Cumulative Budget Request '!$L748='Split budget (A)'!$L$1,'Cumulative Budget Request '!F748,0)</f>
        <v>0</v>
      </c>
      <c r="G748" s="235">
        <f>IF('Cumulative Budget Request '!$L748='Split budget (A)'!$L$1,'Cumulative Budget Request '!G748,0)</f>
        <v>0</v>
      </c>
      <c r="H748" s="235">
        <f>IF('Cumulative Budget Request '!$L748='Split budget (A)'!$L$1,'Cumulative Budget Request '!H748,0)</f>
        <v>0</v>
      </c>
      <c r="I748" s="235">
        <f>IF('Cumulative Budget Request '!$L748='Split budget (A)'!$L$1,'Cumulative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(A)'!$L$1,'Cumulative Budget Request '!E749,0)</f>
        <v>0</v>
      </c>
      <c r="F749" s="118">
        <f>IF('Cumulative Budget Request '!$L749='Split budget (A)'!$L$1,'Cumulative Budget Request '!F749,0)</f>
        <v>0</v>
      </c>
      <c r="G749" s="118">
        <f>IF('Cumulative Budget Request '!$L749='Split budget (A)'!$L$1,'Cumulative Budget Request '!G749,0)</f>
        <v>0</v>
      </c>
      <c r="H749" s="118">
        <f>IF('Cumulative Budget Request '!$L749='Split budget (A)'!$L$1,'Cumulative Budget Request '!H749,0)</f>
        <v>0</v>
      </c>
      <c r="I749" s="118">
        <f>IF('Cumulative Budget Request '!$L749='Split budget (A)'!$L$1,'Cumulative Budget Request '!I749,0)</f>
        <v>0</v>
      </c>
      <c r="J749" s="109"/>
      <c r="K749" s="16"/>
      <c r="L749" s="16"/>
    </row>
    <row r="750" spans="1:19">
      <c r="A750" s="79"/>
      <c r="B750" s="757" t="s">
        <v>70</v>
      </c>
      <c r="C750" s="757"/>
      <c r="D750" s="757"/>
      <c r="E750" s="159">
        <f t="shared" ref="E750:J750" si="833">SUM(E735:E748)</f>
        <v>0</v>
      </c>
      <c r="F750" s="159">
        <f t="shared" si="833"/>
        <v>0</v>
      </c>
      <c r="G750" s="159">
        <f t="shared" si="833"/>
        <v>0</v>
      </c>
      <c r="H750" s="159">
        <f t="shared" si="833"/>
        <v>0</v>
      </c>
      <c r="I750" s="159">
        <f t="shared" si="833"/>
        <v>0</v>
      </c>
      <c r="J750" s="160">
        <f t="shared" si="833"/>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09"/>
      <c r="F753" s="809"/>
      <c r="G753" s="809"/>
      <c r="H753" s="809"/>
      <c r="I753" s="809"/>
      <c r="J753" s="25"/>
      <c r="K753" s="16"/>
      <c r="L753" s="16"/>
    </row>
    <row r="754" spans="1:45">
      <c r="A754" s="480">
        <f>IF('Cumulative Budget Request '!$L754='Split budget (A)'!$L$1,'Cumulative Budget Request '!A754,0)</f>
        <v>0</v>
      </c>
      <c r="B754" s="482">
        <f>IF('Cumulative Budget Request '!$L754='Split budget (A)'!$L$1,'Cumulative Budget Request '!B754,0)</f>
        <v>0</v>
      </c>
      <c r="C754" s="482">
        <f>IF('Cumulative Budget Request '!$L754='Split budget (A)'!$L$1,'Cumulative Budget Request '!C754,0)</f>
        <v>0</v>
      </c>
      <c r="E754" s="235">
        <f>IF('Cumulative Budget Request '!$L754='Split budget (A)'!$L$1,'Cumulative Budget Request '!E754,0)</f>
        <v>0</v>
      </c>
      <c r="F754" s="235">
        <f>IF('Cumulative Budget Request '!$L754='Split budget (A)'!$L$1,'Cumulative Budget Request '!F754,0)</f>
        <v>0</v>
      </c>
      <c r="G754" s="235">
        <f>IF('Cumulative Budget Request '!$L754='Split budget (A)'!$L$1,'Cumulative Budget Request '!G754,0)</f>
        <v>0</v>
      </c>
      <c r="H754" s="235">
        <f>IF('Cumulative Budget Request '!$L754='Split budget (A)'!$L$1,'Cumulative Budget Request '!H754,0)</f>
        <v>0</v>
      </c>
      <c r="I754" s="235">
        <f>IF('Cumulative Budget Request '!$L754='Split budget (A)'!$L$1,'Cumulative Budget Request '!I754,0)</f>
        <v>0</v>
      </c>
      <c r="J754" s="158">
        <f>SUM(E754:I754)</f>
        <v>0</v>
      </c>
      <c r="K754" s="16"/>
      <c r="L754" s="16"/>
      <c r="M754" s="274"/>
      <c r="N754" s="274"/>
      <c r="O754" s="274"/>
      <c r="P754" s="274"/>
      <c r="Q754" s="274"/>
      <c r="R754" s="274"/>
      <c r="S754" s="274"/>
      <c r="T754" s="274"/>
    </row>
    <row r="755" spans="1:45" hidden="1">
      <c r="A755" s="480">
        <f>IF('Cumulative Budget Request '!$L755='Split budget (A)'!$L$1,'Cumulative Budget Request '!A755,0)</f>
        <v>0</v>
      </c>
      <c r="B755" s="482">
        <f>IF('Cumulative Budget Request '!$L755='Split budget (A)'!$L$1,'Cumulative Budget Request '!B755,0)</f>
        <v>0</v>
      </c>
      <c r="C755" s="482">
        <f>IF('Cumulative Budget Request '!$L755='Split budget (A)'!$L$1,'Cumulative Budget Request '!C755,0)</f>
        <v>0</v>
      </c>
      <c r="E755" s="235">
        <f>IF('Cumulative Budget Request '!$L755='Split budget (A)'!$L$1,'Cumulative Budget Request '!E755,0)</f>
        <v>0</v>
      </c>
      <c r="F755" s="235">
        <f>IF('Cumulative Budget Request '!$L755='Split budget (A)'!$L$1,'Cumulative Budget Request '!F755,0)</f>
        <v>0</v>
      </c>
      <c r="G755" s="235">
        <f>IF('Cumulative Budget Request '!$L755='Split budget (A)'!$L$1,'Cumulative Budget Request '!G755,0)</f>
        <v>0</v>
      </c>
      <c r="H755" s="235">
        <f>IF('Cumulative Budget Request '!$L755='Split budget (A)'!$L$1,'Cumulative Budget Request '!H755,0)</f>
        <v>0</v>
      </c>
      <c r="I755" s="235">
        <f>IF('Cumulative Budget Request '!$L755='Split budget (A)'!$L$1,'Cumulative Budget Request '!I755,0)</f>
        <v>0</v>
      </c>
      <c r="J755" s="158">
        <f>SUM(E755:I755)</f>
        <v>0</v>
      </c>
      <c r="K755" s="2"/>
      <c r="L755" s="2"/>
    </row>
    <row r="756" spans="1:45" hidden="1">
      <c r="A756" s="480">
        <f>IF('Cumulative Budget Request '!$L756='Split budget (A)'!$L$1,'Cumulative Budget Request '!A756,0)</f>
        <v>0</v>
      </c>
      <c r="B756" s="482">
        <f>IF('Cumulative Budget Request '!$L756='Split budget (A)'!$L$1,'Cumulative Budget Request '!B756,0)</f>
        <v>0</v>
      </c>
      <c r="C756" s="482">
        <f>IF('Cumulative Budget Request '!$L756='Split budget (A)'!$L$1,'Cumulative Budget Request '!C756,0)</f>
        <v>0</v>
      </c>
      <c r="E756" s="235">
        <f>IF('Cumulative Budget Request '!$L756='Split budget (A)'!$L$1,'Cumulative Budget Request '!E756,0)</f>
        <v>0</v>
      </c>
      <c r="F756" s="235">
        <f>IF('Cumulative Budget Request '!$L756='Split budget (A)'!$L$1,'Cumulative Budget Request '!F756,0)</f>
        <v>0</v>
      </c>
      <c r="G756" s="235">
        <f>IF('Cumulative Budget Request '!$L756='Split budget (A)'!$L$1,'Cumulative Budget Request '!G756,0)</f>
        <v>0</v>
      </c>
      <c r="H756" s="235">
        <f>IF('Cumulative Budget Request '!$L756='Split budget (A)'!$L$1,'Cumulative Budget Request '!H756,0)</f>
        <v>0</v>
      </c>
      <c r="I756" s="235">
        <f>IF('Cumulative Budget Request '!$L756='Split budget (A)'!$L$1,'Cumulative Budget Request '!I756,0)</f>
        <v>0</v>
      </c>
      <c r="J756" s="158">
        <f>SUM(E756:I756)</f>
        <v>0</v>
      </c>
      <c r="K756" s="2"/>
      <c r="L756" s="2"/>
    </row>
    <row r="757" spans="1:45" hidden="1">
      <c r="A757" s="480">
        <f>IF('Cumulative Budget Request '!$L757='Split budget (A)'!$L$1,'Cumulative Budget Request '!A757,0)</f>
        <v>0</v>
      </c>
      <c r="B757" s="482">
        <f>IF('Cumulative Budget Request '!$L757='Split budget (A)'!$L$1,'Cumulative Budget Request '!B757,0)</f>
        <v>0</v>
      </c>
      <c r="C757" s="482">
        <f>IF('Cumulative Budget Request '!$L757='Split budget (A)'!$L$1,'Cumulative Budget Request '!C757,0)</f>
        <v>0</v>
      </c>
      <c r="E757" s="235">
        <f>IF('Cumulative Budget Request '!$L757='Split budget (A)'!$L$1,'Cumulative Budget Request '!E757,0)</f>
        <v>0</v>
      </c>
      <c r="F757" s="235">
        <f>IF('Cumulative Budget Request '!$L757='Split budget (A)'!$L$1,'Cumulative Budget Request '!F757,0)</f>
        <v>0</v>
      </c>
      <c r="G757" s="235">
        <f>IF('Cumulative Budget Request '!$L757='Split budget (A)'!$L$1,'Cumulative Budget Request '!G757,0)</f>
        <v>0</v>
      </c>
      <c r="H757" s="235">
        <f>IF('Cumulative Budget Request '!$L757='Split budget (A)'!$L$1,'Cumulative Budget Request '!H757,0)</f>
        <v>0</v>
      </c>
      <c r="I757" s="235">
        <f>IF('Cumulative Budget Request '!$L757='Split budget (A)'!$L$1,'Cumulative Budget Request '!I757,0)</f>
        <v>0</v>
      </c>
      <c r="J757" s="158">
        <f>SUM(E757:I757)</f>
        <v>0</v>
      </c>
      <c r="K757" s="2"/>
      <c r="L757" s="2"/>
    </row>
    <row r="758" spans="1:45" hidden="1">
      <c r="A758" s="480">
        <f>IF('Cumulative Budget Request '!$L758='Split budget (A)'!$L$1,'Cumulative Budget Request '!A758,0)</f>
        <v>0</v>
      </c>
      <c r="B758" s="482">
        <f>IF('Cumulative Budget Request '!$L758='Split budget (A)'!$L$1,'Cumulative Budget Request '!B758,0)</f>
        <v>0</v>
      </c>
      <c r="C758" s="482">
        <f>IF('Cumulative Budget Request '!$L758='Split budget (A)'!$L$1,'Cumulative Budget Request '!C758,0)</f>
        <v>0</v>
      </c>
      <c r="E758" s="235">
        <f>IF('Cumulative Budget Request '!$L758='Split budget (A)'!$L$1,'Cumulative Budget Request '!E758,0)</f>
        <v>0</v>
      </c>
      <c r="F758" s="235">
        <f>IF('Cumulative Budget Request '!$L758='Split budget (A)'!$L$1,'Cumulative Budget Request '!F758,0)</f>
        <v>0</v>
      </c>
      <c r="G758" s="235">
        <f>IF('Cumulative Budget Request '!$L758='Split budget (A)'!$L$1,'Cumulative Budget Request '!G758,0)</f>
        <v>0</v>
      </c>
      <c r="H758" s="235">
        <f>IF('Cumulative Budget Request '!$L758='Split budget (A)'!$L$1,'Cumulative Budget Request '!H758,0)</f>
        <v>0</v>
      </c>
      <c r="I758" s="235">
        <f>IF('Cumulative Budget Request '!$L758='Split budget (A)'!$L$1,'Cumulative Budget Request '!I758,0)</f>
        <v>0</v>
      </c>
      <c r="J758" s="158">
        <f>SUM(E758:I758)</f>
        <v>0</v>
      </c>
      <c r="K758" s="2"/>
      <c r="L758" s="2"/>
    </row>
    <row r="759" spans="1:45" hidden="1">
      <c r="A759" s="480">
        <f>IF('Cumulative Budget Request '!$L759='Split budget (A)'!$L$1,'Cumulative Budget Request '!A759,0)</f>
        <v>0</v>
      </c>
      <c r="B759" s="482">
        <f>IF('Cumulative Budget Request '!$L759='Split budget (A)'!$L$1,'Cumulative Budget Request '!B759,0)</f>
        <v>0</v>
      </c>
      <c r="C759" s="482">
        <f>IF('Cumulative Budget Request '!$L759='Split budget (A)'!$L$1,'Cumulative Budget Request '!C759,0)</f>
        <v>0</v>
      </c>
      <c r="E759" s="235">
        <f>IF('Cumulative Budget Request '!$L759='Split budget (A)'!$L$1,'Cumulative Budget Request '!E759,0)</f>
        <v>0</v>
      </c>
      <c r="F759" s="235">
        <f>IF('Cumulative Budget Request '!$L759='Split budget (A)'!$L$1,'Cumulative Budget Request '!F759,0)</f>
        <v>0</v>
      </c>
      <c r="G759" s="235">
        <f>IF('Cumulative Budget Request '!$L759='Split budget (A)'!$L$1,'Cumulative Budget Request '!G759,0)</f>
        <v>0</v>
      </c>
      <c r="H759" s="235">
        <f>IF('Cumulative Budget Request '!$L759='Split budget (A)'!$L$1,'Cumulative Budget Request '!H759,0)</f>
        <v>0</v>
      </c>
      <c r="I759" s="235">
        <f>IF('Cumulative Budget Request '!$L759='Split budget (A)'!$L$1,'Cumulative Budget Request '!I759,0)</f>
        <v>0</v>
      </c>
      <c r="J759" s="158">
        <f t="shared" ref="J759:J763" si="834">SUM(E759:I759)</f>
        <v>0</v>
      </c>
      <c r="K759" s="2"/>
      <c r="L759" s="2"/>
    </row>
    <row r="760" spans="1:45" hidden="1">
      <c r="A760" s="480">
        <f>IF('Cumulative Budget Request '!$L760='Split budget (A)'!$L$1,'Cumulative Budget Request '!A760,0)</f>
        <v>0</v>
      </c>
      <c r="B760" s="482">
        <f>IF('Cumulative Budget Request '!$L760='Split budget (A)'!$L$1,'Cumulative Budget Request '!B760,0)</f>
        <v>0</v>
      </c>
      <c r="C760" s="482">
        <f>IF('Cumulative Budget Request '!$L760='Split budget (A)'!$L$1,'Cumulative Budget Request '!C760,0)</f>
        <v>0</v>
      </c>
      <c r="E760" s="235">
        <f>IF('Cumulative Budget Request '!$L760='Split budget (A)'!$L$1,'Cumulative Budget Request '!E760,0)</f>
        <v>0</v>
      </c>
      <c r="F760" s="235">
        <f>IF('Cumulative Budget Request '!$L760='Split budget (A)'!$L$1,'Cumulative Budget Request '!F760,0)</f>
        <v>0</v>
      </c>
      <c r="G760" s="235">
        <f>IF('Cumulative Budget Request '!$L760='Split budget (A)'!$L$1,'Cumulative Budget Request '!G760,0)</f>
        <v>0</v>
      </c>
      <c r="H760" s="235">
        <f>IF('Cumulative Budget Request '!$L760='Split budget (A)'!$L$1,'Cumulative Budget Request '!H760,0)</f>
        <v>0</v>
      </c>
      <c r="I760" s="235">
        <f>IF('Cumulative Budget Request '!$L760='Split budget (A)'!$L$1,'Cumulative Budget Request '!I760,0)</f>
        <v>0</v>
      </c>
      <c r="J760" s="158">
        <f t="shared" si="834"/>
        <v>0</v>
      </c>
      <c r="K760" s="2"/>
      <c r="L760" s="2"/>
    </row>
    <row r="761" spans="1:45" hidden="1">
      <c r="A761" s="480">
        <f>IF('Cumulative Budget Request '!$L761='Split budget (A)'!$L$1,'Cumulative Budget Request '!A761,0)</f>
        <v>0</v>
      </c>
      <c r="B761" s="482">
        <f>IF('Cumulative Budget Request '!$L761='Split budget (A)'!$L$1,'Cumulative Budget Request '!B761,0)</f>
        <v>0</v>
      </c>
      <c r="C761" s="482">
        <f>IF('Cumulative Budget Request '!$L761='Split budget (A)'!$L$1,'Cumulative Budget Request '!C761,0)</f>
        <v>0</v>
      </c>
      <c r="E761" s="235">
        <f>IF('Cumulative Budget Request '!$L761='Split budget (A)'!$L$1,'Cumulative Budget Request '!E761,0)</f>
        <v>0</v>
      </c>
      <c r="F761" s="235">
        <f>IF('Cumulative Budget Request '!$L761='Split budget (A)'!$L$1,'Cumulative Budget Request '!F761,0)</f>
        <v>0</v>
      </c>
      <c r="G761" s="235">
        <f>IF('Cumulative Budget Request '!$L761='Split budget (A)'!$L$1,'Cumulative Budget Request '!G761,0)</f>
        <v>0</v>
      </c>
      <c r="H761" s="235">
        <f>IF('Cumulative Budget Request '!$L761='Split budget (A)'!$L$1,'Cumulative Budget Request '!H761,0)</f>
        <v>0</v>
      </c>
      <c r="I761" s="235">
        <f>IF('Cumulative Budget Request '!$L761='Split budget (A)'!$L$1,'Cumulative Budget Request '!I761,0)</f>
        <v>0</v>
      </c>
      <c r="J761" s="158">
        <f t="shared" si="834"/>
        <v>0</v>
      </c>
      <c r="K761" s="2"/>
      <c r="L761" s="2"/>
      <c r="M761" s="2"/>
      <c r="N761" s="2"/>
      <c r="O761" s="2"/>
      <c r="P761" s="2"/>
    </row>
    <row r="762" spans="1:45" hidden="1">
      <c r="A762" s="480">
        <f>IF('Cumulative Budget Request '!$L762='Split budget (A)'!$L$1,'Cumulative Budget Request '!A762,0)</f>
        <v>0</v>
      </c>
      <c r="B762" s="482">
        <f>IF('Cumulative Budget Request '!$L762='Split budget (A)'!$L$1,'Cumulative Budget Request '!B762,0)</f>
        <v>0</v>
      </c>
      <c r="C762" s="482">
        <f>IF('Cumulative Budget Request '!$L762='Split budget (A)'!$L$1,'Cumulative Budget Request '!C762,0)</f>
        <v>0</v>
      </c>
      <c r="E762" s="235">
        <f>IF('Cumulative Budget Request '!$L762='Split budget (A)'!$L$1,'Cumulative Budget Request '!E762,0)</f>
        <v>0</v>
      </c>
      <c r="F762" s="235">
        <f>IF('Cumulative Budget Request '!$L762='Split budget (A)'!$L$1,'Cumulative Budget Request '!F762,0)</f>
        <v>0</v>
      </c>
      <c r="G762" s="235">
        <f>IF('Cumulative Budget Request '!$L762='Split budget (A)'!$L$1,'Cumulative Budget Request '!G762,0)</f>
        <v>0</v>
      </c>
      <c r="H762" s="235">
        <f>IF('Cumulative Budget Request '!$L762='Split budget (A)'!$L$1,'Cumulative Budget Request '!H762,0)</f>
        <v>0</v>
      </c>
      <c r="I762" s="235">
        <f>IF('Cumulative Budget Request '!$L762='Split budget (A)'!$L$1,'Cumulative Budget Request '!I762,0)</f>
        <v>0</v>
      </c>
      <c r="J762" s="158">
        <f t="shared" si="834"/>
        <v>0</v>
      </c>
      <c r="K762" s="2"/>
      <c r="L762" s="2"/>
      <c r="M762" s="2"/>
      <c r="N762" s="2"/>
      <c r="O762" s="2"/>
      <c r="P762" s="2"/>
    </row>
    <row r="763" spans="1:45" hidden="1">
      <c r="A763" s="480" t="str">
        <f>IF('Cumulative Budget Request '!$L763='Split budget (A)'!$L$1,'Cumulative Budget Request '!A763,0)</f>
        <v xml:space="preserve"> </v>
      </c>
      <c r="B763" s="482">
        <f>IF('Cumulative Budget Request '!$L763='Split budget (A)'!$L$1,'Cumulative Budget Request '!B763,0)</f>
        <v>0</v>
      </c>
      <c r="C763" s="482">
        <f>IF('Cumulative Budget Request '!$L763='Split budget (A)'!$L$1,'Cumulative Budget Request '!C763,0)</f>
        <v>0</v>
      </c>
      <c r="E763" s="235">
        <f>IF('Cumulative Budget Request '!$L763='Split budget (A)'!$L$1,'Cumulative Budget Request '!E763,0)</f>
        <v>0</v>
      </c>
      <c r="F763" s="235">
        <f>IF('Cumulative Budget Request '!$L763='Split budget (A)'!$L$1,'Cumulative Budget Request '!F763,0)</f>
        <v>0</v>
      </c>
      <c r="G763" s="235">
        <f>IF('Cumulative Budget Request '!$L763='Split budget (A)'!$L$1,'Cumulative Budget Request '!G763,0)</f>
        <v>0</v>
      </c>
      <c r="H763" s="235">
        <f>IF('Cumulative Budget Request '!$L763='Split budget (A)'!$L$1,'Cumulative Budget Request '!H763,0)</f>
        <v>0</v>
      </c>
      <c r="I763" s="235">
        <f>IF('Cumulative Budget Request '!$L763='Split budget (A)'!$L$1,'Cumulative Budget Request '!I763,0)</f>
        <v>0</v>
      </c>
      <c r="J763" s="158">
        <f t="shared" si="834"/>
        <v>0</v>
      </c>
      <c r="K763" s="2"/>
      <c r="L763" s="2"/>
      <c r="M763" s="123"/>
      <c r="N763" s="123"/>
      <c r="O763" s="123"/>
      <c r="P763" s="123"/>
      <c r="Q763" s="123"/>
      <c r="R763" s="123"/>
      <c r="S763" s="123"/>
      <c r="T763" s="123"/>
      <c r="U763" s="123"/>
    </row>
    <row r="764" spans="1:45" s="123" customFormat="1">
      <c r="A764" s="86"/>
      <c r="B764" s="749" t="s">
        <v>268</v>
      </c>
      <c r="C764" s="749"/>
      <c r="D764" s="749"/>
      <c r="E764" s="159">
        <f>SUM(E754:E763)</f>
        <v>0</v>
      </c>
      <c r="F764" s="159">
        <f t="shared" ref="F764:I764" si="835">SUM(F754:F763)</f>
        <v>0</v>
      </c>
      <c r="G764" s="159">
        <f t="shared" si="835"/>
        <v>0</v>
      </c>
      <c r="H764" s="159">
        <f t="shared" si="835"/>
        <v>0</v>
      </c>
      <c r="I764" s="159">
        <f t="shared" si="835"/>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4.4" thickBot="1">
      <c r="A766" s="758" t="s">
        <v>11</v>
      </c>
      <c r="B766" s="758"/>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836">(SUM(F571:F689)+F797)-(SUMIF($A571:$D689,"*Total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836"/>
        <v>0</v>
      </c>
      <c r="H766" s="391">
        <f t="shared" ca="1" si="836"/>
        <v>0</v>
      </c>
      <c r="I766" s="391">
        <f t="shared" ca="1" si="836"/>
        <v>0</v>
      </c>
      <c r="J766" s="392">
        <f ca="1">SUM(E766:I766)</f>
        <v>0</v>
      </c>
      <c r="K766" s="20"/>
      <c r="L766" s="16"/>
      <c r="W766" s="9"/>
      <c r="X766" s="9"/>
      <c r="Y766" s="9"/>
      <c r="Z766" s="9"/>
      <c r="AP766" s="9"/>
      <c r="AQ766" s="9"/>
      <c r="AR766" s="9"/>
      <c r="AS766" s="9"/>
    </row>
    <row r="767" spans="1:45" ht="14.4" thickBot="1">
      <c r="A767" s="758" t="s">
        <v>12</v>
      </c>
      <c r="B767" s="758"/>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837">SUM(F690:F766)-(SUMIF($B690:$D766,"*Total SubRecipient Costs",F690:F766)+SUMIF($B690:$D766,"Total Tuition &amp; Fees",F690:F766)+SUMIF($B690:$D766,"*Total Other Costs IDC Exempt",F690:F766)+SUMIF($B690:$D766,"*Total Participant Support Costs",F690:F766))-F749-F797</f>
        <v>0</v>
      </c>
      <c r="G767" s="395">
        <f t="shared" ca="1" si="837"/>
        <v>0</v>
      </c>
      <c r="H767" s="395">
        <f t="shared" ca="1" si="837"/>
        <v>0</v>
      </c>
      <c r="I767" s="395">
        <f t="shared" ca="1" si="837"/>
        <v>0</v>
      </c>
      <c r="J767" s="392">
        <f ca="1">SUM(E767:I767)</f>
        <v>0</v>
      </c>
      <c r="K767" s="16"/>
      <c r="L767" s="16"/>
      <c r="M767" s="129">
        <f>'Cumulative Budget Request '!M767</f>
        <v>0.52500000000000002</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8" thickBot="1">
      <c r="A768" s="1" t="s">
        <v>5</v>
      </c>
      <c r="D768" s="53" t="s">
        <v>167</v>
      </c>
      <c r="E768" s="343">
        <f>M767</f>
        <v>0.52500000000000002</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8"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4.4"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6">
      <c r="A773" s="750" t="s">
        <v>172</v>
      </c>
      <c r="B773" s="750"/>
      <c r="C773" s="750"/>
      <c r="D773" s="750"/>
      <c r="E773" s="750"/>
      <c r="F773" s="750"/>
      <c r="G773" s="750"/>
      <c r="H773" s="750"/>
      <c r="I773" s="750"/>
      <c r="J773" s="750"/>
    </row>
    <row r="774" spans="1:45" ht="15.6" thickBot="1">
      <c r="B774" s="360"/>
      <c r="C774" s="360"/>
      <c r="D774" s="360"/>
      <c r="E774" s="360"/>
      <c r="F774" s="360"/>
      <c r="G774" s="360"/>
      <c r="H774" s="360"/>
      <c r="I774" s="360"/>
      <c r="J774" s="360"/>
      <c r="W774" s="221"/>
      <c r="AI774" s="85"/>
      <c r="AJ774" s="85"/>
      <c r="AK774" s="85"/>
      <c r="AL774" s="85"/>
      <c r="AM774" s="85"/>
      <c r="AN774" s="85"/>
      <c r="AO774" s="85"/>
    </row>
    <row r="775" spans="1:45">
      <c r="B775" s="743" t="s">
        <v>158</v>
      </c>
      <c r="C775" s="744"/>
      <c r="D775" s="744"/>
      <c r="E775" s="744"/>
      <c r="F775" s="744"/>
      <c r="G775" s="744"/>
      <c r="H775" s="744"/>
      <c r="I775" s="744"/>
      <c r="J775" s="745"/>
      <c r="M775" s="107" t="s">
        <v>160</v>
      </c>
      <c r="N775" s="108"/>
      <c r="O775" s="108"/>
      <c r="P775" s="108"/>
      <c r="Q775" s="108"/>
      <c r="R775" s="108"/>
      <c r="S775" s="108"/>
      <c r="T775" s="108"/>
      <c r="V775" s="1"/>
      <c r="W775" s="221"/>
    </row>
    <row r="776" spans="1:45">
      <c r="B776" s="741" t="s">
        <v>137</v>
      </c>
      <c r="C776" s="742"/>
      <c r="D776" s="742"/>
      <c r="E776" s="217" t="s">
        <v>31</v>
      </c>
      <c r="F776" s="217" t="s">
        <v>32</v>
      </c>
      <c r="G776" s="218" t="s">
        <v>33</v>
      </c>
      <c r="H776" s="218" t="s">
        <v>34</v>
      </c>
      <c r="I776" s="218" t="s">
        <v>35</v>
      </c>
      <c r="J776" s="219" t="s">
        <v>1</v>
      </c>
      <c r="W776" s="221"/>
    </row>
    <row r="777" spans="1:45">
      <c r="B777" s="813" t="str">
        <f>IF('Cumulative Budget Request '!$L828='Split budget (A)'!$L$1,'Cumulative Budget Request '!B828,0)</f>
        <v>Sub1</v>
      </c>
      <c r="C777" s="814"/>
      <c r="D777" s="814"/>
      <c r="E777" s="244">
        <f>IF('Cumulative Budget Request '!$L828='Split budget (A)'!$L$1,'Cumulative Budget Request '!E828,0)</f>
        <v>0</v>
      </c>
      <c r="F777" s="244">
        <f>IF('Cumulative Budget Request '!$L828='Split budget (A)'!$L$1,'Cumulative Budget Request '!F828,0)</f>
        <v>0</v>
      </c>
      <c r="G777" s="244">
        <f>IF('Cumulative Budget Request '!$L828='Split budget (A)'!$L$1,'Cumulative Budget Request '!G828,0)</f>
        <v>0</v>
      </c>
      <c r="H777" s="244">
        <f>IF('Cumulative Budget Request '!$L828='Split budget (A)'!$L$1,'Cumulative Budget Request '!H828,0)</f>
        <v>0</v>
      </c>
      <c r="I777" s="244">
        <f>IF('Cumulative Budget Request '!$L828='Split budget (A)'!$L$1,'Cumulative Budget Request '!I828,0)</f>
        <v>0</v>
      </c>
      <c r="J777" s="317">
        <f>SUM(E777:I777)</f>
        <v>0</v>
      </c>
      <c r="W777" s="221"/>
    </row>
    <row r="778" spans="1:45">
      <c r="B778" s="811" t="str">
        <f>IF('Cumulative Budget Request '!$L829='Split budget (A)'!$L$1,'Cumulative Budget Request '!B829,0)</f>
        <v>Sub2</v>
      </c>
      <c r="C778" s="812"/>
      <c r="D778" s="812"/>
      <c r="E778" s="244">
        <f>IF('Cumulative Budget Request '!$L829='Split budget (A)'!$L$1,'Cumulative Budget Request '!E829,0)</f>
        <v>0</v>
      </c>
      <c r="F778" s="244">
        <f>IF('Cumulative Budget Request '!$L829='Split budget (A)'!$L$1,'Cumulative Budget Request '!F829,0)</f>
        <v>0</v>
      </c>
      <c r="G778" s="244">
        <f>IF('Cumulative Budget Request '!$L829='Split budget (A)'!$L$1,'Cumulative Budget Request '!G829,0)</f>
        <v>0</v>
      </c>
      <c r="H778" s="244">
        <f>IF('Cumulative Budget Request '!$L829='Split budget (A)'!$L$1,'Cumulative Budget Request '!H829,0)</f>
        <v>0</v>
      </c>
      <c r="I778" s="244">
        <f>IF('Cumulative Budget Request '!$L829='Split budget (A)'!$L$1,'Cumulative Budget Request '!I829,0)</f>
        <v>0</v>
      </c>
      <c r="J778" s="317">
        <f t="shared" ref="J778:J796" si="838">SUM(E778:I778)</f>
        <v>0</v>
      </c>
      <c r="W778" s="221"/>
    </row>
    <row r="779" spans="1:45">
      <c r="B779" s="811" t="str">
        <f>IF('Cumulative Budget Request '!$L830='Split budget (A)'!$L$1,'Cumulative Budget Request '!B830,0)</f>
        <v>Sub3</v>
      </c>
      <c r="C779" s="812"/>
      <c r="D779" s="812"/>
      <c r="E779" s="244">
        <f>IF('Cumulative Budget Request '!$L830='Split budget (A)'!$L$1,'Cumulative Budget Request '!E830,0)</f>
        <v>0</v>
      </c>
      <c r="F779" s="244">
        <f>IF('Cumulative Budget Request '!$L830='Split budget (A)'!$L$1,'Cumulative Budget Request '!F830,0)</f>
        <v>0</v>
      </c>
      <c r="G779" s="244">
        <f>IF('Cumulative Budget Request '!$L830='Split budget (A)'!$L$1,'Cumulative Budget Request '!G830,0)</f>
        <v>0</v>
      </c>
      <c r="H779" s="244">
        <f>IF('Cumulative Budget Request '!$L830='Split budget (A)'!$L$1,'Cumulative Budget Request '!H830,0)</f>
        <v>0</v>
      </c>
      <c r="I779" s="244">
        <f>IF('Cumulative Budget Request '!$L830='Split budget (A)'!$L$1,'Cumulative Budget Request '!I830,0)</f>
        <v>0</v>
      </c>
      <c r="J779" s="317">
        <f t="shared" si="838"/>
        <v>0</v>
      </c>
      <c r="W779" s="221"/>
    </row>
    <row r="780" spans="1:45" hidden="1">
      <c r="B780" s="811" t="str">
        <f>IF('Cumulative Budget Request '!$L831='Split budget (A)'!$L$1,'Cumulative Budget Request '!B831,0)</f>
        <v>Sub4</v>
      </c>
      <c r="C780" s="812"/>
      <c r="D780" s="812"/>
      <c r="E780" s="244">
        <f>IF('Cumulative Budget Request '!$L831='Split budget (A)'!$L$1,'Cumulative Budget Request '!E831,0)</f>
        <v>0</v>
      </c>
      <c r="F780" s="244">
        <f>IF('Cumulative Budget Request '!$L831='Split budget (A)'!$L$1,'Cumulative Budget Request '!F831,0)</f>
        <v>0</v>
      </c>
      <c r="G780" s="244">
        <f>IF('Cumulative Budget Request '!$L831='Split budget (A)'!$L$1,'Cumulative Budget Request '!G831,0)</f>
        <v>0</v>
      </c>
      <c r="H780" s="244">
        <f>IF('Cumulative Budget Request '!$L831='Split budget (A)'!$L$1,'Cumulative Budget Request '!H831,0)</f>
        <v>0</v>
      </c>
      <c r="I780" s="244">
        <f>IF('Cumulative Budget Request '!$L831='Split budget (A)'!$L$1,'Cumulative Budget Request '!I831,0)</f>
        <v>0</v>
      </c>
      <c r="J780" s="317">
        <f t="shared" si="838"/>
        <v>0</v>
      </c>
      <c r="W780" s="221"/>
    </row>
    <row r="781" spans="1:45" hidden="1">
      <c r="B781" s="811" t="str">
        <f>IF('Cumulative Budget Request '!$L832='Split budget (A)'!$L$1,'Cumulative Budget Request '!B832,0)</f>
        <v>Sub5</v>
      </c>
      <c r="C781" s="812"/>
      <c r="D781" s="812"/>
      <c r="E781" s="244">
        <f>IF('Cumulative Budget Request '!$L832='Split budget (A)'!$L$1,'Cumulative Budget Request '!E832,0)</f>
        <v>0</v>
      </c>
      <c r="F781" s="244">
        <f>IF('Cumulative Budget Request '!$L832='Split budget (A)'!$L$1,'Cumulative Budget Request '!F832,0)</f>
        <v>0</v>
      </c>
      <c r="G781" s="244">
        <f>IF('Cumulative Budget Request '!$L832='Split budget (A)'!$L$1,'Cumulative Budget Request '!G832,0)</f>
        <v>0</v>
      </c>
      <c r="H781" s="244">
        <f>IF('Cumulative Budget Request '!$L832='Split budget (A)'!$L$1,'Cumulative Budget Request '!H832,0)</f>
        <v>0</v>
      </c>
      <c r="I781" s="244">
        <f>IF('Cumulative Budget Request '!$L832='Split budget (A)'!$L$1,'Cumulative Budget Request '!I832,0)</f>
        <v>0</v>
      </c>
      <c r="J781" s="317">
        <f t="shared" si="838"/>
        <v>0</v>
      </c>
      <c r="W781" s="221"/>
    </row>
    <row r="782" spans="1:45" hidden="1">
      <c r="B782" s="811" t="str">
        <f>IF('Cumulative Budget Request '!$L833='Split budget (A)'!$L$1,'Cumulative Budget Request '!B833,0)</f>
        <v>Sub6</v>
      </c>
      <c r="C782" s="812"/>
      <c r="D782" s="812"/>
      <c r="E782" s="244">
        <f>IF('Cumulative Budget Request '!$L833='Split budget (A)'!$L$1,'Cumulative Budget Request '!E833,0)</f>
        <v>0</v>
      </c>
      <c r="F782" s="244">
        <f>IF('Cumulative Budget Request '!$L833='Split budget (A)'!$L$1,'Cumulative Budget Request '!F833,0)</f>
        <v>0</v>
      </c>
      <c r="G782" s="244">
        <f>IF('Cumulative Budget Request '!$L833='Split budget (A)'!$L$1,'Cumulative Budget Request '!G833,0)</f>
        <v>0</v>
      </c>
      <c r="H782" s="244">
        <f>IF('Cumulative Budget Request '!$L833='Split budget (A)'!$L$1,'Cumulative Budget Request '!H833,0)</f>
        <v>0</v>
      </c>
      <c r="I782" s="244">
        <f>IF('Cumulative Budget Request '!$L833='Split budget (A)'!$L$1,'Cumulative Budget Request '!I833,0)</f>
        <v>0</v>
      </c>
      <c r="J782" s="317">
        <f t="shared" si="838"/>
        <v>0</v>
      </c>
      <c r="W782" s="221"/>
    </row>
    <row r="783" spans="1:45" hidden="1">
      <c r="B783" s="811" t="str">
        <f>IF('Cumulative Budget Request '!$L834='Split budget (A)'!$L$1,'Cumulative Budget Request '!B834,0)</f>
        <v>Sub7</v>
      </c>
      <c r="C783" s="812"/>
      <c r="D783" s="812"/>
      <c r="E783" s="244">
        <f>IF('Cumulative Budget Request '!$L834='Split budget (A)'!$L$1,'Cumulative Budget Request '!E834,0)</f>
        <v>0</v>
      </c>
      <c r="F783" s="244">
        <f>IF('Cumulative Budget Request '!$L834='Split budget (A)'!$L$1,'Cumulative Budget Request '!F834,0)</f>
        <v>0</v>
      </c>
      <c r="G783" s="244">
        <f>IF('Cumulative Budget Request '!$L834='Split budget (A)'!$L$1,'Cumulative Budget Request '!G834,0)</f>
        <v>0</v>
      </c>
      <c r="H783" s="244">
        <f>IF('Cumulative Budget Request '!$L834='Split budget (A)'!$L$1,'Cumulative Budget Request '!H834,0)</f>
        <v>0</v>
      </c>
      <c r="I783" s="244">
        <f>IF('Cumulative Budget Request '!$L834='Split budget (A)'!$L$1,'Cumulative Budget Request '!I834,0)</f>
        <v>0</v>
      </c>
      <c r="J783" s="317">
        <f t="shared" si="838"/>
        <v>0</v>
      </c>
      <c r="W783" s="221"/>
    </row>
    <row r="784" spans="1:45" hidden="1">
      <c r="B784" s="811" t="str">
        <f>IF('Cumulative Budget Request '!$L835='Split budget (A)'!$L$1,'Cumulative Budget Request '!B835,0)</f>
        <v>Sub8</v>
      </c>
      <c r="C784" s="812"/>
      <c r="D784" s="812"/>
      <c r="E784" s="244">
        <f>IF('Cumulative Budget Request '!$L835='Split budget (A)'!$L$1,'Cumulative Budget Request '!E835,0)</f>
        <v>0</v>
      </c>
      <c r="F784" s="244">
        <f>IF('Cumulative Budget Request '!$L835='Split budget (A)'!$L$1,'Cumulative Budget Request '!F835,0)</f>
        <v>0</v>
      </c>
      <c r="G784" s="244">
        <f>IF('Cumulative Budget Request '!$L835='Split budget (A)'!$L$1,'Cumulative Budget Request '!G835,0)</f>
        <v>0</v>
      </c>
      <c r="H784" s="244">
        <f>IF('Cumulative Budget Request '!$L835='Split budget (A)'!$L$1,'Cumulative Budget Request '!H835,0)</f>
        <v>0</v>
      </c>
      <c r="I784" s="244">
        <f>IF('Cumulative Budget Request '!$L835='Split budget (A)'!$L$1,'Cumulative Budget Request '!I835,0)</f>
        <v>0</v>
      </c>
      <c r="J784" s="317">
        <f t="shared" si="838"/>
        <v>0</v>
      </c>
      <c r="W784" s="221"/>
    </row>
    <row r="785" spans="2:35" hidden="1">
      <c r="B785" s="811" t="str">
        <f>IF('Cumulative Budget Request '!$L836='Split budget (A)'!$L$1,'Cumulative Budget Request '!B836,0)</f>
        <v>Sub9</v>
      </c>
      <c r="C785" s="812"/>
      <c r="D785" s="812"/>
      <c r="E785" s="244">
        <f>IF('Cumulative Budget Request '!$L836='Split budget (A)'!$L$1,'Cumulative Budget Request '!E836,0)</f>
        <v>0</v>
      </c>
      <c r="F785" s="244">
        <f>IF('Cumulative Budget Request '!$L836='Split budget (A)'!$L$1,'Cumulative Budget Request '!F836,0)</f>
        <v>0</v>
      </c>
      <c r="G785" s="244">
        <f>IF('Cumulative Budget Request '!$L836='Split budget (A)'!$L$1,'Cumulative Budget Request '!G836,0)</f>
        <v>0</v>
      </c>
      <c r="H785" s="244">
        <f>IF('Cumulative Budget Request '!$L836='Split budget (A)'!$L$1,'Cumulative Budget Request '!H836,0)</f>
        <v>0</v>
      </c>
      <c r="I785" s="244">
        <f>IF('Cumulative Budget Request '!$L836='Split budget (A)'!$L$1,'Cumulative Budget Request '!I836,0)</f>
        <v>0</v>
      </c>
      <c r="J785" s="317">
        <f t="shared" si="838"/>
        <v>0</v>
      </c>
      <c r="W785" s="221"/>
    </row>
    <row r="786" spans="2:35" hidden="1">
      <c r="B786" s="811" t="str">
        <f>IF('Cumulative Budget Request '!$L837='Split budget (A)'!$L$1,'Cumulative Budget Request '!B837,0)</f>
        <v>Sub10</v>
      </c>
      <c r="C786" s="812"/>
      <c r="D786" s="812"/>
      <c r="E786" s="244">
        <f>IF('Cumulative Budget Request '!$L837='Split budget (A)'!$L$1,'Cumulative Budget Request '!E837,0)</f>
        <v>0</v>
      </c>
      <c r="F786" s="244">
        <f>IF('Cumulative Budget Request '!$L837='Split budget (A)'!$L$1,'Cumulative Budget Request '!F837,0)</f>
        <v>0</v>
      </c>
      <c r="G786" s="244">
        <f>IF('Cumulative Budget Request '!$L837='Split budget (A)'!$L$1,'Cumulative Budget Request '!G837,0)</f>
        <v>0</v>
      </c>
      <c r="H786" s="244">
        <f>IF('Cumulative Budget Request '!$L837='Split budget (A)'!$L$1,'Cumulative Budget Request '!H837,0)</f>
        <v>0</v>
      </c>
      <c r="I786" s="244">
        <f>IF('Cumulative Budget Request '!$L837='Split budget (A)'!$L$1,'Cumulative Budget Request '!I837,0)</f>
        <v>0</v>
      </c>
      <c r="J786" s="317">
        <f t="shared" si="838"/>
        <v>0</v>
      </c>
      <c r="W786" s="221"/>
    </row>
    <row r="787" spans="2:35" hidden="1">
      <c r="B787" s="811" t="str">
        <f>IF('Cumulative Budget Request '!$L838='Split budget (A)'!$L$1,'Cumulative Budget Request '!B838,0)</f>
        <v>Sub11</v>
      </c>
      <c r="C787" s="812"/>
      <c r="D787" s="812"/>
      <c r="E787" s="244">
        <f>IF('Cumulative Budget Request '!$L838='Split budget (A)'!$L$1,'Cumulative Budget Request '!E838,0)</f>
        <v>0</v>
      </c>
      <c r="F787" s="244">
        <f>IF('Cumulative Budget Request '!$L838='Split budget (A)'!$L$1,'Cumulative Budget Request '!F838,0)</f>
        <v>0</v>
      </c>
      <c r="G787" s="244">
        <f>IF('Cumulative Budget Request '!$L838='Split budget (A)'!$L$1,'Cumulative Budget Request '!G838,0)</f>
        <v>0</v>
      </c>
      <c r="H787" s="244">
        <f>IF('Cumulative Budget Request '!$L838='Split budget (A)'!$L$1,'Cumulative Budget Request '!H838,0)</f>
        <v>0</v>
      </c>
      <c r="I787" s="244">
        <f>IF('Cumulative Budget Request '!$L838='Split budget (A)'!$L$1,'Cumulative Budget Request '!I838,0)</f>
        <v>0</v>
      </c>
      <c r="J787" s="317">
        <f t="shared" si="838"/>
        <v>0</v>
      </c>
      <c r="W787" s="221"/>
    </row>
    <row r="788" spans="2:35" hidden="1">
      <c r="B788" s="811" t="str">
        <f>IF('Cumulative Budget Request '!$L839='Split budget (A)'!$L$1,'Cumulative Budget Request '!B839,0)</f>
        <v>Sub12</v>
      </c>
      <c r="C788" s="812"/>
      <c r="D788" s="812"/>
      <c r="E788" s="244">
        <f>IF('Cumulative Budget Request '!$L839='Split budget (A)'!$L$1,'Cumulative Budget Request '!E839,0)</f>
        <v>0</v>
      </c>
      <c r="F788" s="244">
        <f>IF('Cumulative Budget Request '!$L839='Split budget (A)'!$L$1,'Cumulative Budget Request '!F839,0)</f>
        <v>0</v>
      </c>
      <c r="G788" s="244">
        <f>IF('Cumulative Budget Request '!$L839='Split budget (A)'!$L$1,'Cumulative Budget Request '!G839,0)</f>
        <v>0</v>
      </c>
      <c r="H788" s="244">
        <f>IF('Cumulative Budget Request '!$L839='Split budget (A)'!$L$1,'Cumulative Budget Request '!H839,0)</f>
        <v>0</v>
      </c>
      <c r="I788" s="244">
        <f>IF('Cumulative Budget Request '!$L839='Split budget (A)'!$L$1,'Cumulative Budget Request '!I839,0)</f>
        <v>0</v>
      </c>
      <c r="J788" s="317">
        <f t="shared" si="838"/>
        <v>0</v>
      </c>
      <c r="W788" s="221"/>
    </row>
    <row r="789" spans="2:35" hidden="1">
      <c r="B789" s="811" t="str">
        <f>IF('Cumulative Budget Request '!$L840='Split budget (A)'!$L$1,'Cumulative Budget Request '!B840,0)</f>
        <v>Sub13</v>
      </c>
      <c r="C789" s="812"/>
      <c r="D789" s="812"/>
      <c r="E789" s="244">
        <f>IF('Cumulative Budget Request '!$L840='Split budget (A)'!$L$1,'Cumulative Budget Request '!E840,0)</f>
        <v>0</v>
      </c>
      <c r="F789" s="244">
        <f>IF('Cumulative Budget Request '!$L840='Split budget (A)'!$L$1,'Cumulative Budget Request '!F840,0)</f>
        <v>0</v>
      </c>
      <c r="G789" s="244">
        <f>IF('Cumulative Budget Request '!$L840='Split budget (A)'!$L$1,'Cumulative Budget Request '!G840,0)</f>
        <v>0</v>
      </c>
      <c r="H789" s="244">
        <f>IF('Cumulative Budget Request '!$L840='Split budget (A)'!$L$1,'Cumulative Budget Request '!H840,0)</f>
        <v>0</v>
      </c>
      <c r="I789" s="244">
        <f>IF('Cumulative Budget Request '!$L840='Split budget (A)'!$L$1,'Cumulative Budget Request '!I840,0)</f>
        <v>0</v>
      </c>
      <c r="J789" s="317">
        <f t="shared" si="838"/>
        <v>0</v>
      </c>
      <c r="W789" s="221"/>
    </row>
    <row r="790" spans="2:35" hidden="1">
      <c r="B790" s="811" t="str">
        <f>IF('Cumulative Budget Request '!$L841='Split budget (A)'!$L$1,'Cumulative Budget Request '!B841,0)</f>
        <v>Sub14</v>
      </c>
      <c r="C790" s="812"/>
      <c r="D790" s="812"/>
      <c r="E790" s="244">
        <f>IF('Cumulative Budget Request '!$L841='Split budget (A)'!$L$1,'Cumulative Budget Request '!E841,0)</f>
        <v>0</v>
      </c>
      <c r="F790" s="244">
        <f>IF('Cumulative Budget Request '!$L841='Split budget (A)'!$L$1,'Cumulative Budget Request '!F841,0)</f>
        <v>0</v>
      </c>
      <c r="G790" s="244">
        <f>IF('Cumulative Budget Request '!$L841='Split budget (A)'!$L$1,'Cumulative Budget Request '!G841,0)</f>
        <v>0</v>
      </c>
      <c r="H790" s="244">
        <f>IF('Cumulative Budget Request '!$L841='Split budget (A)'!$L$1,'Cumulative Budget Request '!H841,0)</f>
        <v>0</v>
      </c>
      <c r="I790" s="244">
        <f>IF('Cumulative Budget Request '!$L841='Split budget (A)'!$L$1,'Cumulative Budget Request '!I841,0)</f>
        <v>0</v>
      </c>
      <c r="J790" s="317">
        <f t="shared" si="838"/>
        <v>0</v>
      </c>
      <c r="W790" s="221"/>
    </row>
    <row r="791" spans="2:35" hidden="1">
      <c r="B791" s="811" t="str">
        <f>IF('Cumulative Budget Request '!$L842='Split budget (A)'!$L$1,'Cumulative Budget Request '!B842,0)</f>
        <v>Sub15</v>
      </c>
      <c r="C791" s="812"/>
      <c r="D791" s="812"/>
      <c r="E791" s="244">
        <f>IF('Cumulative Budget Request '!$L842='Split budget (A)'!$L$1,'Cumulative Budget Request '!E842,0)</f>
        <v>0</v>
      </c>
      <c r="F791" s="244">
        <f>IF('Cumulative Budget Request '!$L842='Split budget (A)'!$L$1,'Cumulative Budget Request '!F842,0)</f>
        <v>0</v>
      </c>
      <c r="G791" s="244">
        <f>IF('Cumulative Budget Request '!$L842='Split budget (A)'!$L$1,'Cumulative Budget Request '!G842,0)</f>
        <v>0</v>
      </c>
      <c r="H791" s="244">
        <f>IF('Cumulative Budget Request '!$L842='Split budget (A)'!$L$1,'Cumulative Budget Request '!H842,0)</f>
        <v>0</v>
      </c>
      <c r="I791" s="244">
        <f>IF('Cumulative Budget Request '!$L842='Split budget (A)'!$L$1,'Cumulative Budget Request '!I842,0)</f>
        <v>0</v>
      </c>
      <c r="J791" s="317">
        <f t="shared" si="838"/>
        <v>0</v>
      </c>
      <c r="W791" s="221"/>
    </row>
    <row r="792" spans="2:35" hidden="1">
      <c r="B792" s="811" t="str">
        <f>IF('Cumulative Budget Request '!$L843='Split budget (A)'!$L$1,'Cumulative Budget Request '!B843,0)</f>
        <v>Sub16</v>
      </c>
      <c r="C792" s="812"/>
      <c r="D792" s="812"/>
      <c r="E792" s="244">
        <f>IF('Cumulative Budget Request '!$L843='Split budget (A)'!$L$1,'Cumulative Budget Request '!E843,0)</f>
        <v>0</v>
      </c>
      <c r="F792" s="244">
        <f>IF('Cumulative Budget Request '!$L843='Split budget (A)'!$L$1,'Cumulative Budget Request '!F843,0)</f>
        <v>0</v>
      </c>
      <c r="G792" s="244">
        <f>IF('Cumulative Budget Request '!$L843='Split budget (A)'!$L$1,'Cumulative Budget Request '!G843,0)</f>
        <v>0</v>
      </c>
      <c r="H792" s="244">
        <f>IF('Cumulative Budget Request '!$L843='Split budget (A)'!$L$1,'Cumulative Budget Request '!H843,0)</f>
        <v>0</v>
      </c>
      <c r="I792" s="244">
        <f>IF('Cumulative Budget Request '!$L843='Split budget (A)'!$L$1,'Cumulative Budget Request '!I843,0)</f>
        <v>0</v>
      </c>
      <c r="J792" s="317">
        <f t="shared" si="838"/>
        <v>0</v>
      </c>
      <c r="W792" s="221"/>
    </row>
    <row r="793" spans="2:35" ht="16.8" hidden="1">
      <c r="B793" s="811" t="str">
        <f>IF('Cumulative Budget Request '!$L844='Split budget (A)'!$L$1,'Cumulative Budget Request '!B844,0)</f>
        <v>Sub17</v>
      </c>
      <c r="C793" s="812"/>
      <c r="D793" s="812"/>
      <c r="E793" s="244">
        <f>IF('Cumulative Budget Request '!$L844='Split budget (A)'!$L$1,'Cumulative Budget Request '!E844,0)</f>
        <v>0</v>
      </c>
      <c r="F793" s="244">
        <f>IF('Cumulative Budget Request '!$L844='Split budget (A)'!$L$1,'Cumulative Budget Request '!F844,0)</f>
        <v>0</v>
      </c>
      <c r="G793" s="244">
        <f>IF('Cumulative Budget Request '!$L844='Split budget (A)'!$L$1,'Cumulative Budget Request '!G844,0)</f>
        <v>0</v>
      </c>
      <c r="H793" s="244">
        <f>IF('Cumulative Budget Request '!$L844='Split budget (A)'!$L$1,'Cumulative Budget Request '!H844,0)</f>
        <v>0</v>
      </c>
      <c r="I793" s="244">
        <f>IF('Cumulative Budget Request '!$L844='Split budget (A)'!$L$1,'Cumulative Budget Request '!I844,0)</f>
        <v>0</v>
      </c>
      <c r="J793" s="317">
        <f t="shared" si="838"/>
        <v>0</v>
      </c>
      <c r="W793" s="222"/>
    </row>
    <row r="794" spans="2:35" hidden="1">
      <c r="B794" s="811" t="str">
        <f>IF('Cumulative Budget Request '!$L845='Split budget (A)'!$L$1,'Cumulative Budget Request '!B845,0)</f>
        <v>Sub18</v>
      </c>
      <c r="C794" s="812"/>
      <c r="D794" s="812"/>
      <c r="E794" s="244">
        <f>IF('Cumulative Budget Request '!$L845='Split budget (A)'!$L$1,'Cumulative Budget Request '!E845,0)</f>
        <v>0</v>
      </c>
      <c r="F794" s="244">
        <f>IF('Cumulative Budget Request '!$L845='Split budget (A)'!$L$1,'Cumulative Budget Request '!F845,0)</f>
        <v>0</v>
      </c>
      <c r="G794" s="244">
        <f>IF('Cumulative Budget Request '!$L845='Split budget (A)'!$L$1,'Cumulative Budget Request '!G845,0)</f>
        <v>0</v>
      </c>
      <c r="H794" s="244">
        <f>IF('Cumulative Budget Request '!$L845='Split budget (A)'!$L$1,'Cumulative Budget Request '!H845,0)</f>
        <v>0</v>
      </c>
      <c r="I794" s="244">
        <f>IF('Cumulative Budget Request '!$L845='Split budget (A)'!$L$1,'Cumulative Budget Request '!I845,0)</f>
        <v>0</v>
      </c>
      <c r="J794" s="317">
        <f t="shared" si="838"/>
        <v>0</v>
      </c>
    </row>
    <row r="795" spans="2:35" hidden="1">
      <c r="B795" s="811" t="str">
        <f>IF('Cumulative Budget Request '!$L846='Split budget (A)'!$L$1,'Cumulative Budget Request '!B846,0)</f>
        <v>Sub19</v>
      </c>
      <c r="C795" s="812"/>
      <c r="D795" s="812"/>
      <c r="E795" s="244">
        <f>IF('Cumulative Budget Request '!$L846='Split budget (A)'!$L$1,'Cumulative Budget Request '!E846,0)</f>
        <v>0</v>
      </c>
      <c r="F795" s="244">
        <f>IF('Cumulative Budget Request '!$L846='Split budget (A)'!$L$1,'Cumulative Budget Request '!F846,0)</f>
        <v>0</v>
      </c>
      <c r="G795" s="244">
        <f>IF('Cumulative Budget Request '!$L846='Split budget (A)'!$L$1,'Cumulative Budget Request '!G846,0)</f>
        <v>0</v>
      </c>
      <c r="H795" s="244">
        <f>IF('Cumulative Budget Request '!$L846='Split budget (A)'!$L$1,'Cumulative Budget Request '!H846,0)</f>
        <v>0</v>
      </c>
      <c r="I795" s="244">
        <f>IF('Cumulative Budget Request '!$L846='Split budget (A)'!$L$1,'Cumulative Budget Request '!I846,0)</f>
        <v>0</v>
      </c>
      <c r="J795" s="317">
        <f t="shared" si="838"/>
        <v>0</v>
      </c>
      <c r="K795" s="20"/>
      <c r="L795" s="16"/>
      <c r="M795" s="20"/>
      <c r="N795" s="20"/>
      <c r="O795" s="20"/>
      <c r="P795" s="20"/>
    </row>
    <row r="796" spans="2:35" hidden="1">
      <c r="B796" s="815" t="str">
        <f>IF('Cumulative Budget Request '!$L847='Split budget (A)'!$L$1,'Cumulative Budget Request '!B847,0)</f>
        <v>Sub20</v>
      </c>
      <c r="C796" s="816"/>
      <c r="D796" s="816"/>
      <c r="E796" s="244">
        <f>IF('Cumulative Budget Request '!$L847='Split budget (A)'!$L$1,'Cumulative Budget Request '!E847,0)</f>
        <v>0</v>
      </c>
      <c r="F796" s="244">
        <f>IF('Cumulative Budget Request '!$L847='Split budget (A)'!$L$1,'Cumulative Budget Request '!F847,0)</f>
        <v>0</v>
      </c>
      <c r="G796" s="244">
        <f>IF('Cumulative Budget Request '!$L847='Split budget (A)'!$L$1,'Cumulative Budget Request '!G847,0)</f>
        <v>0</v>
      </c>
      <c r="H796" s="244">
        <f>IF('Cumulative Budget Request '!$L847='Split budget (A)'!$L$1,'Cumulative Budget Request '!H847,0)</f>
        <v>0</v>
      </c>
      <c r="I796" s="244">
        <f>IF('Cumulative Budget Request '!$L847='Split budget (A)'!$L$1,'Cumulative Budget Request '!I847,0)</f>
        <v>0</v>
      </c>
      <c r="J796" s="318">
        <f t="shared" si="838"/>
        <v>0</v>
      </c>
      <c r="K796" s="20"/>
      <c r="L796" s="16"/>
      <c r="M796" s="20"/>
      <c r="N796" s="20"/>
      <c r="O796" s="20"/>
      <c r="P796" s="20"/>
    </row>
    <row r="797" spans="2:35" ht="13.8" thickBot="1">
      <c r="B797" s="736" t="s">
        <v>1</v>
      </c>
      <c r="C797" s="737"/>
      <c r="D797" s="737"/>
      <c r="E797" s="320">
        <f>SUM(E777:E796)</f>
        <v>0</v>
      </c>
      <c r="F797" s="320">
        <f t="shared" ref="F797:J797" si="839">SUM(F777:F796)</f>
        <v>0</v>
      </c>
      <c r="G797" s="320">
        <f t="shared" si="839"/>
        <v>0</v>
      </c>
      <c r="H797" s="320">
        <f t="shared" si="839"/>
        <v>0</v>
      </c>
      <c r="I797" s="320">
        <f t="shared" si="839"/>
        <v>0</v>
      </c>
      <c r="J797" s="319">
        <f t="shared" si="839"/>
        <v>0</v>
      </c>
      <c r="K797" s="20"/>
      <c r="L797" s="16"/>
      <c r="M797" s="20"/>
      <c r="N797" s="20"/>
      <c r="O797" s="20"/>
      <c r="P797" s="20"/>
    </row>
    <row r="798" spans="2:35" ht="13.8" thickBot="1">
      <c r="F798"/>
      <c r="H798" s="20"/>
      <c r="I798" s="16"/>
      <c r="J798" s="20"/>
      <c r="K798" s="20"/>
      <c r="L798" s="16"/>
      <c r="M798" s="20"/>
      <c r="N798" s="20"/>
      <c r="O798" s="20"/>
      <c r="P798" s="20"/>
      <c r="AI798" s="1"/>
    </row>
    <row r="799" spans="2:35">
      <c r="B799" s="743" t="s">
        <v>159</v>
      </c>
      <c r="C799" s="744"/>
      <c r="D799" s="744"/>
      <c r="E799" s="744"/>
      <c r="F799" s="744"/>
      <c r="G799" s="744"/>
      <c r="H799" s="744"/>
      <c r="I799" s="744"/>
      <c r="J799" s="745"/>
      <c r="K799" s="20"/>
      <c r="L799" s="16"/>
      <c r="M799" s="20"/>
      <c r="N799" s="20"/>
      <c r="O799" s="20"/>
      <c r="P799" s="20"/>
    </row>
    <row r="800" spans="2:35">
      <c r="B800" s="741" t="s">
        <v>137</v>
      </c>
      <c r="C800" s="742"/>
      <c r="D800" s="742"/>
      <c r="E800" s="217" t="s">
        <v>31</v>
      </c>
      <c r="F800" s="217" t="s">
        <v>32</v>
      </c>
      <c r="G800" s="218" t="s">
        <v>33</v>
      </c>
      <c r="H800" s="218" t="s">
        <v>34</v>
      </c>
      <c r="I800" s="218" t="s">
        <v>35</v>
      </c>
      <c r="J800" s="219" t="s">
        <v>1</v>
      </c>
      <c r="K800" s="20"/>
      <c r="L800" s="16"/>
      <c r="M800" s="20"/>
      <c r="N800" s="20"/>
      <c r="O800" s="20"/>
      <c r="P800" s="20"/>
    </row>
    <row r="801" spans="2:16">
      <c r="B801" s="813" t="str">
        <f t="shared" ref="B801:B821" si="840">B777</f>
        <v>Sub1</v>
      </c>
      <c r="C801" s="814"/>
      <c r="D801" s="814"/>
      <c r="E801" s="244">
        <f>IF('Cumulative Budget Request '!$L852='Split budget (A)'!$L$1,'Cumulative Budget Request '!E852,0)</f>
        <v>0</v>
      </c>
      <c r="F801" s="244">
        <f>IF('Cumulative Budget Request '!$L852='Split budget (A)'!$L$1,'Cumulative Budget Request '!F852,0)</f>
        <v>0</v>
      </c>
      <c r="G801" s="244">
        <f>IF('Cumulative Budget Request '!$L852='Split budget (A)'!$L$1,'Cumulative Budget Request '!G852,0)</f>
        <v>0</v>
      </c>
      <c r="H801" s="244">
        <f>IF('Cumulative Budget Request '!$L852='Split budget (A)'!$L$1,'Cumulative Budget Request '!H852,0)</f>
        <v>0</v>
      </c>
      <c r="I801" s="244">
        <f>IF('Cumulative Budget Request '!$L852='Split budget (A)'!$L$1,'Cumulative Budget Request '!I852,0)</f>
        <v>0</v>
      </c>
      <c r="J801" s="317">
        <f t="shared" ref="J801:J820" si="841">SUM(E801:I801)</f>
        <v>0</v>
      </c>
      <c r="K801" s="20"/>
      <c r="L801" s="16"/>
      <c r="M801" s="20"/>
      <c r="N801" s="20"/>
      <c r="O801" s="20"/>
      <c r="P801" s="20"/>
    </row>
    <row r="802" spans="2:16">
      <c r="B802" s="811" t="str">
        <f t="shared" si="840"/>
        <v>Sub2</v>
      </c>
      <c r="C802" s="812"/>
      <c r="D802" s="812"/>
      <c r="E802" s="244">
        <f>IF('Cumulative Budget Request '!$L853='Split budget (A)'!$L$1,'Cumulative Budget Request '!E853,0)</f>
        <v>0</v>
      </c>
      <c r="F802" s="244">
        <f>IF('Cumulative Budget Request '!$L853='Split budget (A)'!$L$1,'Cumulative Budget Request '!F853,0)</f>
        <v>0</v>
      </c>
      <c r="G802" s="244">
        <f>IF('Cumulative Budget Request '!$L853='Split budget (A)'!$L$1,'Cumulative Budget Request '!G853,0)</f>
        <v>0</v>
      </c>
      <c r="H802" s="244">
        <f>IF('Cumulative Budget Request '!$L853='Split budget (A)'!$L$1,'Cumulative Budget Request '!H853,0)</f>
        <v>0</v>
      </c>
      <c r="I802" s="244">
        <f>IF('Cumulative Budget Request '!$L853='Split budget (A)'!$L$1,'Cumulative Budget Request '!I853,0)</f>
        <v>0</v>
      </c>
      <c r="J802" s="317">
        <f t="shared" si="841"/>
        <v>0</v>
      </c>
      <c r="K802" s="20"/>
      <c r="L802" s="16"/>
      <c r="M802" s="20"/>
      <c r="N802" s="20"/>
      <c r="O802" s="20"/>
      <c r="P802" s="20"/>
    </row>
    <row r="803" spans="2:16">
      <c r="B803" s="811" t="str">
        <f t="shared" si="840"/>
        <v>Sub3</v>
      </c>
      <c r="C803" s="812"/>
      <c r="D803" s="812"/>
      <c r="E803" s="244">
        <f>IF('Cumulative Budget Request '!$L854='Split budget (A)'!$L$1,'Cumulative Budget Request '!E854,0)</f>
        <v>0</v>
      </c>
      <c r="F803" s="244">
        <f>IF('Cumulative Budget Request '!$L854='Split budget (A)'!$L$1,'Cumulative Budget Request '!F854,0)</f>
        <v>0</v>
      </c>
      <c r="G803" s="244">
        <f>IF('Cumulative Budget Request '!$L854='Split budget (A)'!$L$1,'Cumulative Budget Request '!G854,0)</f>
        <v>0</v>
      </c>
      <c r="H803" s="244">
        <f>IF('Cumulative Budget Request '!$L854='Split budget (A)'!$L$1,'Cumulative Budget Request '!H854,0)</f>
        <v>0</v>
      </c>
      <c r="I803" s="244">
        <f>IF('Cumulative Budget Request '!$L854='Split budget (A)'!$L$1,'Cumulative Budget Request '!I854,0)</f>
        <v>0</v>
      </c>
      <c r="J803" s="317">
        <f t="shared" si="841"/>
        <v>0</v>
      </c>
      <c r="K803" s="20"/>
      <c r="L803" s="16"/>
      <c r="M803" s="20"/>
      <c r="N803" s="20"/>
      <c r="O803" s="20"/>
      <c r="P803" s="20"/>
    </row>
    <row r="804" spans="2:16" hidden="1">
      <c r="B804" s="811" t="str">
        <f t="shared" si="840"/>
        <v>Sub4</v>
      </c>
      <c r="C804" s="812"/>
      <c r="D804" s="812"/>
      <c r="E804" s="244">
        <f>IF('Cumulative Budget Request '!$L855='Split budget (A)'!$L$1,'Cumulative Budget Request '!E855,0)</f>
        <v>0</v>
      </c>
      <c r="F804" s="244">
        <f>IF('Cumulative Budget Request '!$L855='Split budget (A)'!$L$1,'Cumulative Budget Request '!F855,0)</f>
        <v>0</v>
      </c>
      <c r="G804" s="244">
        <f>IF('Cumulative Budget Request '!$L855='Split budget (A)'!$L$1,'Cumulative Budget Request '!G855,0)</f>
        <v>0</v>
      </c>
      <c r="H804" s="244">
        <f>IF('Cumulative Budget Request '!$L855='Split budget (A)'!$L$1,'Cumulative Budget Request '!H855,0)</f>
        <v>0</v>
      </c>
      <c r="I804" s="244">
        <f>IF('Cumulative Budget Request '!$L855='Split budget (A)'!$L$1,'Cumulative Budget Request '!I855,0)</f>
        <v>0</v>
      </c>
      <c r="J804" s="317">
        <f t="shared" si="841"/>
        <v>0</v>
      </c>
      <c r="K804" s="20"/>
      <c r="L804" s="16"/>
      <c r="M804" s="20"/>
      <c r="N804" s="20"/>
      <c r="O804" s="20"/>
      <c r="P804" s="20"/>
    </row>
    <row r="805" spans="2:16" hidden="1">
      <c r="B805" s="811" t="str">
        <f t="shared" si="840"/>
        <v>Sub5</v>
      </c>
      <c r="C805" s="812"/>
      <c r="D805" s="812"/>
      <c r="E805" s="244">
        <f>IF('Cumulative Budget Request '!$L856='Split budget (A)'!$L$1,'Cumulative Budget Request '!E856,0)</f>
        <v>0</v>
      </c>
      <c r="F805" s="244">
        <f>IF('Cumulative Budget Request '!$L856='Split budget (A)'!$L$1,'Cumulative Budget Request '!F856,0)</f>
        <v>0</v>
      </c>
      <c r="G805" s="244">
        <f>IF('Cumulative Budget Request '!$L856='Split budget (A)'!$L$1,'Cumulative Budget Request '!G856,0)</f>
        <v>0</v>
      </c>
      <c r="H805" s="244">
        <f>IF('Cumulative Budget Request '!$L856='Split budget (A)'!$L$1,'Cumulative Budget Request '!H856,0)</f>
        <v>0</v>
      </c>
      <c r="I805" s="244">
        <f>IF('Cumulative Budget Request '!$L856='Split budget (A)'!$L$1,'Cumulative Budget Request '!I856,0)</f>
        <v>0</v>
      </c>
      <c r="J805" s="317">
        <f t="shared" si="841"/>
        <v>0</v>
      </c>
      <c r="K805" s="20"/>
      <c r="L805" s="16"/>
      <c r="M805" s="20"/>
      <c r="N805" s="20"/>
      <c r="O805" s="20"/>
      <c r="P805" s="20"/>
    </row>
    <row r="806" spans="2:16" hidden="1">
      <c r="B806" s="811" t="str">
        <f t="shared" si="840"/>
        <v>Sub6</v>
      </c>
      <c r="C806" s="812"/>
      <c r="D806" s="812"/>
      <c r="E806" s="244">
        <f>IF('Cumulative Budget Request '!$L857='Split budget (A)'!$L$1,'Cumulative Budget Request '!E857,0)</f>
        <v>0</v>
      </c>
      <c r="F806" s="244">
        <f>IF('Cumulative Budget Request '!$L857='Split budget (A)'!$L$1,'Cumulative Budget Request '!F857,0)</f>
        <v>0</v>
      </c>
      <c r="G806" s="244">
        <f>IF('Cumulative Budget Request '!$L857='Split budget (A)'!$L$1,'Cumulative Budget Request '!G857,0)</f>
        <v>0</v>
      </c>
      <c r="H806" s="244">
        <f>IF('Cumulative Budget Request '!$L857='Split budget (A)'!$L$1,'Cumulative Budget Request '!H857,0)</f>
        <v>0</v>
      </c>
      <c r="I806" s="244">
        <f>IF('Cumulative Budget Request '!$L857='Split budget (A)'!$L$1,'Cumulative Budget Request '!I857,0)</f>
        <v>0</v>
      </c>
      <c r="J806" s="317">
        <f t="shared" si="841"/>
        <v>0</v>
      </c>
      <c r="K806" s="20"/>
      <c r="L806" s="16"/>
      <c r="M806" s="20"/>
      <c r="N806" s="20"/>
      <c r="O806" s="20"/>
      <c r="P806" s="20"/>
    </row>
    <row r="807" spans="2:16" hidden="1">
      <c r="B807" s="811" t="str">
        <f t="shared" si="840"/>
        <v>Sub7</v>
      </c>
      <c r="C807" s="812"/>
      <c r="D807" s="812"/>
      <c r="E807" s="244">
        <f>IF('Cumulative Budget Request '!$L858='Split budget (A)'!$L$1,'Cumulative Budget Request '!E858,0)</f>
        <v>0</v>
      </c>
      <c r="F807" s="244">
        <f>IF('Cumulative Budget Request '!$L858='Split budget (A)'!$L$1,'Cumulative Budget Request '!F858,0)</f>
        <v>0</v>
      </c>
      <c r="G807" s="244">
        <f>IF('Cumulative Budget Request '!$L858='Split budget (A)'!$L$1,'Cumulative Budget Request '!G858,0)</f>
        <v>0</v>
      </c>
      <c r="H807" s="244">
        <f>IF('Cumulative Budget Request '!$L858='Split budget (A)'!$L$1,'Cumulative Budget Request '!H858,0)</f>
        <v>0</v>
      </c>
      <c r="I807" s="244">
        <f>IF('Cumulative Budget Request '!$L858='Split budget (A)'!$L$1,'Cumulative Budget Request '!I858,0)</f>
        <v>0</v>
      </c>
      <c r="J807" s="317">
        <f t="shared" si="841"/>
        <v>0</v>
      </c>
      <c r="K807" s="20"/>
      <c r="L807" s="16"/>
      <c r="M807" s="20"/>
      <c r="N807" s="20"/>
      <c r="O807" s="20"/>
      <c r="P807" s="20"/>
    </row>
    <row r="808" spans="2:16" hidden="1">
      <c r="B808" s="811" t="str">
        <f t="shared" si="840"/>
        <v>Sub8</v>
      </c>
      <c r="C808" s="812"/>
      <c r="D808" s="812"/>
      <c r="E808" s="244">
        <f>IF('Cumulative Budget Request '!$L859='Split budget (A)'!$L$1,'Cumulative Budget Request '!E859,0)</f>
        <v>0</v>
      </c>
      <c r="F808" s="244">
        <f>IF('Cumulative Budget Request '!$L859='Split budget (A)'!$L$1,'Cumulative Budget Request '!F859,0)</f>
        <v>0</v>
      </c>
      <c r="G808" s="244">
        <f>IF('Cumulative Budget Request '!$L859='Split budget (A)'!$L$1,'Cumulative Budget Request '!G859,0)</f>
        <v>0</v>
      </c>
      <c r="H808" s="244">
        <f>IF('Cumulative Budget Request '!$L859='Split budget (A)'!$L$1,'Cumulative Budget Request '!H859,0)</f>
        <v>0</v>
      </c>
      <c r="I808" s="244">
        <f>IF('Cumulative Budget Request '!$L859='Split budget (A)'!$L$1,'Cumulative Budget Request '!I859,0)</f>
        <v>0</v>
      </c>
      <c r="J808" s="317">
        <f t="shared" si="841"/>
        <v>0</v>
      </c>
      <c r="K808" s="20"/>
      <c r="L808" s="16"/>
      <c r="M808" s="20"/>
      <c r="N808" s="20"/>
      <c r="O808" s="20"/>
      <c r="P808" s="20"/>
    </row>
    <row r="809" spans="2:16" hidden="1">
      <c r="B809" s="811" t="str">
        <f t="shared" si="840"/>
        <v>Sub9</v>
      </c>
      <c r="C809" s="812"/>
      <c r="D809" s="812"/>
      <c r="E809" s="244">
        <f>IF('Cumulative Budget Request '!$L860='Split budget (A)'!$L$1,'Cumulative Budget Request '!E860,0)</f>
        <v>0</v>
      </c>
      <c r="F809" s="244">
        <f>IF('Cumulative Budget Request '!$L860='Split budget (A)'!$L$1,'Cumulative Budget Request '!F860,0)</f>
        <v>0</v>
      </c>
      <c r="G809" s="244">
        <f>IF('Cumulative Budget Request '!$L860='Split budget (A)'!$L$1,'Cumulative Budget Request '!G860,0)</f>
        <v>0</v>
      </c>
      <c r="H809" s="244">
        <f>IF('Cumulative Budget Request '!$L860='Split budget (A)'!$L$1,'Cumulative Budget Request '!H860,0)</f>
        <v>0</v>
      </c>
      <c r="I809" s="244">
        <f>IF('Cumulative Budget Request '!$L860='Split budget (A)'!$L$1,'Cumulative Budget Request '!I860,0)</f>
        <v>0</v>
      </c>
      <c r="J809" s="317">
        <f t="shared" si="841"/>
        <v>0</v>
      </c>
      <c r="K809" s="20"/>
      <c r="L809" s="16"/>
      <c r="M809" s="20"/>
      <c r="N809" s="20"/>
      <c r="O809" s="20"/>
      <c r="P809" s="20"/>
    </row>
    <row r="810" spans="2:16" hidden="1">
      <c r="B810" s="811" t="str">
        <f t="shared" si="840"/>
        <v>Sub10</v>
      </c>
      <c r="C810" s="812"/>
      <c r="D810" s="812"/>
      <c r="E810" s="244">
        <f>IF('Cumulative Budget Request '!$L861='Split budget (A)'!$L$1,'Cumulative Budget Request '!E861,0)</f>
        <v>0</v>
      </c>
      <c r="F810" s="244">
        <f>IF('Cumulative Budget Request '!$L861='Split budget (A)'!$L$1,'Cumulative Budget Request '!F861,0)</f>
        <v>0</v>
      </c>
      <c r="G810" s="244">
        <f>IF('Cumulative Budget Request '!$L861='Split budget (A)'!$L$1,'Cumulative Budget Request '!G861,0)</f>
        <v>0</v>
      </c>
      <c r="H810" s="244">
        <f>IF('Cumulative Budget Request '!$L861='Split budget (A)'!$L$1,'Cumulative Budget Request '!H861,0)</f>
        <v>0</v>
      </c>
      <c r="I810" s="244">
        <f>IF('Cumulative Budget Request '!$L861='Split budget (A)'!$L$1,'Cumulative Budget Request '!I861,0)</f>
        <v>0</v>
      </c>
      <c r="J810" s="317">
        <f t="shared" si="841"/>
        <v>0</v>
      </c>
      <c r="K810" s="20"/>
      <c r="L810" s="16"/>
      <c r="M810" s="20"/>
      <c r="N810" s="20"/>
      <c r="O810" s="20"/>
      <c r="P810" s="20"/>
    </row>
    <row r="811" spans="2:16" hidden="1">
      <c r="B811" s="811" t="str">
        <f t="shared" si="840"/>
        <v>Sub11</v>
      </c>
      <c r="C811" s="812"/>
      <c r="D811" s="812"/>
      <c r="E811" s="244">
        <f>IF('Cumulative Budget Request '!$L862='Split budget (A)'!$L$1,'Cumulative Budget Request '!E862,0)</f>
        <v>0</v>
      </c>
      <c r="F811" s="244">
        <f>IF('Cumulative Budget Request '!$L862='Split budget (A)'!$L$1,'Cumulative Budget Request '!F862,0)</f>
        <v>0</v>
      </c>
      <c r="G811" s="244">
        <f>IF('Cumulative Budget Request '!$L862='Split budget (A)'!$L$1,'Cumulative Budget Request '!G862,0)</f>
        <v>0</v>
      </c>
      <c r="H811" s="244">
        <f>IF('Cumulative Budget Request '!$L862='Split budget (A)'!$L$1,'Cumulative Budget Request '!H862,0)</f>
        <v>0</v>
      </c>
      <c r="I811" s="244">
        <f>IF('Cumulative Budget Request '!$L862='Split budget (A)'!$L$1,'Cumulative Budget Request '!I862,0)</f>
        <v>0</v>
      </c>
      <c r="J811" s="317">
        <f t="shared" si="841"/>
        <v>0</v>
      </c>
      <c r="K811" s="20"/>
      <c r="L811" s="16"/>
      <c r="M811" s="20"/>
      <c r="N811" s="20"/>
      <c r="O811" s="20"/>
      <c r="P811" s="20"/>
    </row>
    <row r="812" spans="2:16" hidden="1">
      <c r="B812" s="811" t="str">
        <f t="shared" si="840"/>
        <v>Sub12</v>
      </c>
      <c r="C812" s="812"/>
      <c r="D812" s="812"/>
      <c r="E812" s="244">
        <f>IF('Cumulative Budget Request '!$L863='Split budget (A)'!$L$1,'Cumulative Budget Request '!E863,0)</f>
        <v>0</v>
      </c>
      <c r="F812" s="244">
        <f>IF('Cumulative Budget Request '!$L863='Split budget (A)'!$L$1,'Cumulative Budget Request '!F863,0)</f>
        <v>0</v>
      </c>
      <c r="G812" s="244">
        <f>IF('Cumulative Budget Request '!$L863='Split budget (A)'!$L$1,'Cumulative Budget Request '!G863,0)</f>
        <v>0</v>
      </c>
      <c r="H812" s="244">
        <f>IF('Cumulative Budget Request '!$L863='Split budget (A)'!$L$1,'Cumulative Budget Request '!H863,0)</f>
        <v>0</v>
      </c>
      <c r="I812" s="244">
        <f>IF('Cumulative Budget Request '!$L863='Split budget (A)'!$L$1,'Cumulative Budget Request '!I863,0)</f>
        <v>0</v>
      </c>
      <c r="J812" s="317">
        <f t="shared" si="841"/>
        <v>0</v>
      </c>
      <c r="K812" s="20"/>
      <c r="L812" s="16"/>
      <c r="M812" s="20"/>
      <c r="N812" s="20"/>
      <c r="O812" s="20"/>
      <c r="P812" s="20"/>
    </row>
    <row r="813" spans="2:16" hidden="1">
      <c r="B813" s="811" t="str">
        <f t="shared" si="840"/>
        <v>Sub13</v>
      </c>
      <c r="C813" s="812"/>
      <c r="D813" s="812"/>
      <c r="E813" s="244">
        <f>IF('Cumulative Budget Request '!$L864='Split budget (A)'!$L$1,'Cumulative Budget Request '!E864,0)</f>
        <v>0</v>
      </c>
      <c r="F813" s="244">
        <f>IF('Cumulative Budget Request '!$L864='Split budget (A)'!$L$1,'Cumulative Budget Request '!F864,0)</f>
        <v>0</v>
      </c>
      <c r="G813" s="244">
        <f>IF('Cumulative Budget Request '!$L864='Split budget (A)'!$L$1,'Cumulative Budget Request '!G864,0)</f>
        <v>0</v>
      </c>
      <c r="H813" s="244">
        <f>IF('Cumulative Budget Request '!$L864='Split budget (A)'!$L$1,'Cumulative Budget Request '!H864,0)</f>
        <v>0</v>
      </c>
      <c r="I813" s="244">
        <f>IF('Cumulative Budget Request '!$L864='Split budget (A)'!$L$1,'Cumulative Budget Request '!I864,0)</f>
        <v>0</v>
      </c>
      <c r="J813" s="317">
        <f t="shared" si="841"/>
        <v>0</v>
      </c>
      <c r="K813" s="20"/>
      <c r="L813" s="16"/>
      <c r="M813" s="20"/>
      <c r="N813" s="20"/>
      <c r="O813" s="20"/>
      <c r="P813" s="20"/>
    </row>
    <row r="814" spans="2:16" hidden="1">
      <c r="B814" s="811" t="str">
        <f t="shared" si="840"/>
        <v>Sub14</v>
      </c>
      <c r="C814" s="812"/>
      <c r="D814" s="812"/>
      <c r="E814" s="244">
        <f>IF('Cumulative Budget Request '!$L865='Split budget (A)'!$L$1,'Cumulative Budget Request '!E865,0)</f>
        <v>0</v>
      </c>
      <c r="F814" s="244">
        <f>IF('Cumulative Budget Request '!$L865='Split budget (A)'!$L$1,'Cumulative Budget Request '!F865,0)</f>
        <v>0</v>
      </c>
      <c r="G814" s="244">
        <f>IF('Cumulative Budget Request '!$L865='Split budget (A)'!$L$1,'Cumulative Budget Request '!G865,0)</f>
        <v>0</v>
      </c>
      <c r="H814" s="244">
        <f>IF('Cumulative Budget Request '!$L865='Split budget (A)'!$L$1,'Cumulative Budget Request '!H865,0)</f>
        <v>0</v>
      </c>
      <c r="I814" s="244">
        <f>IF('Cumulative Budget Request '!$L865='Split budget (A)'!$L$1,'Cumulative Budget Request '!I865,0)</f>
        <v>0</v>
      </c>
      <c r="J814" s="317">
        <f t="shared" si="841"/>
        <v>0</v>
      </c>
      <c r="K814" s="20"/>
      <c r="L814" s="16"/>
      <c r="M814" s="20"/>
      <c r="N814" s="20"/>
      <c r="O814" s="20"/>
      <c r="P814" s="20"/>
    </row>
    <row r="815" spans="2:16" hidden="1">
      <c r="B815" s="811" t="str">
        <f t="shared" si="840"/>
        <v>Sub15</v>
      </c>
      <c r="C815" s="812"/>
      <c r="D815" s="812"/>
      <c r="E815" s="244">
        <f>IF('Cumulative Budget Request '!$L866='Split budget (A)'!$L$1,'Cumulative Budget Request '!E866,0)</f>
        <v>0</v>
      </c>
      <c r="F815" s="244">
        <f>IF('Cumulative Budget Request '!$L866='Split budget (A)'!$L$1,'Cumulative Budget Request '!F866,0)</f>
        <v>0</v>
      </c>
      <c r="G815" s="244">
        <f>IF('Cumulative Budget Request '!$L866='Split budget (A)'!$L$1,'Cumulative Budget Request '!G866,0)</f>
        <v>0</v>
      </c>
      <c r="H815" s="244">
        <f>IF('Cumulative Budget Request '!$L866='Split budget (A)'!$L$1,'Cumulative Budget Request '!H866,0)</f>
        <v>0</v>
      </c>
      <c r="I815" s="244">
        <f>IF('Cumulative Budget Request '!$L866='Split budget (A)'!$L$1,'Cumulative Budget Request '!I866,0)</f>
        <v>0</v>
      </c>
      <c r="J815" s="317">
        <f t="shared" si="841"/>
        <v>0</v>
      </c>
      <c r="K815" s="20"/>
      <c r="L815" s="16"/>
      <c r="M815" s="20"/>
      <c r="N815" s="20"/>
      <c r="O815" s="20"/>
      <c r="P815" s="20"/>
    </row>
    <row r="816" spans="2:16" hidden="1">
      <c r="B816" s="811" t="str">
        <f t="shared" si="840"/>
        <v>Sub16</v>
      </c>
      <c r="C816" s="812"/>
      <c r="D816" s="812"/>
      <c r="E816" s="244">
        <f>IF('Cumulative Budget Request '!$L867='Split budget (A)'!$L$1,'Cumulative Budget Request '!E867,0)</f>
        <v>0</v>
      </c>
      <c r="F816" s="244">
        <f>IF('Cumulative Budget Request '!$L867='Split budget (A)'!$L$1,'Cumulative Budget Request '!F867,0)</f>
        <v>0</v>
      </c>
      <c r="G816" s="244">
        <f>IF('Cumulative Budget Request '!$L867='Split budget (A)'!$L$1,'Cumulative Budget Request '!G867,0)</f>
        <v>0</v>
      </c>
      <c r="H816" s="244">
        <f>IF('Cumulative Budget Request '!$L867='Split budget (A)'!$L$1,'Cumulative Budget Request '!H867,0)</f>
        <v>0</v>
      </c>
      <c r="I816" s="244">
        <f>IF('Cumulative Budget Request '!$L867='Split budget (A)'!$L$1,'Cumulative Budget Request '!I867,0)</f>
        <v>0</v>
      </c>
      <c r="J816" s="317">
        <f t="shared" si="841"/>
        <v>0</v>
      </c>
      <c r="K816" s="20"/>
      <c r="L816" s="16"/>
      <c r="M816" s="20"/>
      <c r="N816" s="20"/>
      <c r="O816" s="20"/>
      <c r="P816" s="20"/>
    </row>
    <row r="817" spans="2:16" hidden="1">
      <c r="B817" s="811" t="str">
        <f t="shared" si="840"/>
        <v>Sub17</v>
      </c>
      <c r="C817" s="812"/>
      <c r="D817" s="812"/>
      <c r="E817" s="244">
        <f>IF('Cumulative Budget Request '!$L868='Split budget (A)'!$L$1,'Cumulative Budget Request '!E868,0)</f>
        <v>0</v>
      </c>
      <c r="F817" s="244">
        <f>IF('Cumulative Budget Request '!$L868='Split budget (A)'!$L$1,'Cumulative Budget Request '!F868,0)</f>
        <v>0</v>
      </c>
      <c r="G817" s="244">
        <f>IF('Cumulative Budget Request '!$L868='Split budget (A)'!$L$1,'Cumulative Budget Request '!G868,0)</f>
        <v>0</v>
      </c>
      <c r="H817" s="244">
        <f>IF('Cumulative Budget Request '!$L868='Split budget (A)'!$L$1,'Cumulative Budget Request '!H868,0)</f>
        <v>0</v>
      </c>
      <c r="I817" s="244">
        <f>IF('Cumulative Budget Request '!$L868='Split budget (A)'!$L$1,'Cumulative Budget Request '!I868,0)</f>
        <v>0</v>
      </c>
      <c r="J817" s="317">
        <f t="shared" si="841"/>
        <v>0</v>
      </c>
      <c r="K817" s="20"/>
      <c r="L817" s="16"/>
      <c r="M817" s="20"/>
      <c r="N817" s="20"/>
      <c r="O817" s="20"/>
      <c r="P817" s="20"/>
    </row>
    <row r="818" spans="2:16" hidden="1">
      <c r="B818" s="811" t="str">
        <f t="shared" si="840"/>
        <v>Sub18</v>
      </c>
      <c r="C818" s="812"/>
      <c r="D818" s="812"/>
      <c r="E818" s="244">
        <f>IF('Cumulative Budget Request '!$L869='Split budget (A)'!$L$1,'Cumulative Budget Request '!E869,0)</f>
        <v>0</v>
      </c>
      <c r="F818" s="244">
        <f>IF('Cumulative Budget Request '!$L869='Split budget (A)'!$L$1,'Cumulative Budget Request '!F869,0)</f>
        <v>0</v>
      </c>
      <c r="G818" s="244">
        <f>IF('Cumulative Budget Request '!$L869='Split budget (A)'!$L$1,'Cumulative Budget Request '!G869,0)</f>
        <v>0</v>
      </c>
      <c r="H818" s="244">
        <f>IF('Cumulative Budget Request '!$L869='Split budget (A)'!$L$1,'Cumulative Budget Request '!H869,0)</f>
        <v>0</v>
      </c>
      <c r="I818" s="244">
        <f>IF('Cumulative Budget Request '!$L869='Split budget (A)'!$L$1,'Cumulative Budget Request '!I869,0)</f>
        <v>0</v>
      </c>
      <c r="J818" s="317">
        <f t="shared" si="841"/>
        <v>0</v>
      </c>
      <c r="K818" s="20"/>
      <c r="L818" s="16"/>
    </row>
    <row r="819" spans="2:16" hidden="1">
      <c r="B819" s="811" t="str">
        <f t="shared" si="840"/>
        <v>Sub19</v>
      </c>
      <c r="C819" s="812"/>
      <c r="D819" s="812"/>
      <c r="E819" s="244">
        <f>IF('Cumulative Budget Request '!$L870='Split budget (A)'!$L$1,'Cumulative Budget Request '!E870,0)</f>
        <v>0</v>
      </c>
      <c r="F819" s="244">
        <f>IF('Cumulative Budget Request '!$L870='Split budget (A)'!$L$1,'Cumulative Budget Request '!F870,0)</f>
        <v>0</v>
      </c>
      <c r="G819" s="244">
        <f>IF('Cumulative Budget Request '!$L870='Split budget (A)'!$L$1,'Cumulative Budget Request '!G870,0)</f>
        <v>0</v>
      </c>
      <c r="H819" s="244">
        <f>IF('Cumulative Budget Request '!$L870='Split budget (A)'!$L$1,'Cumulative Budget Request '!H870,0)</f>
        <v>0</v>
      </c>
      <c r="I819" s="244">
        <f>IF('Cumulative Budget Request '!$L870='Split budget (A)'!$L$1,'Cumulative Budget Request '!I870,0)</f>
        <v>0</v>
      </c>
      <c r="J819" s="317">
        <f t="shared" si="841"/>
        <v>0</v>
      </c>
    </row>
    <row r="820" spans="2:16" hidden="1">
      <c r="B820" s="815" t="str">
        <f t="shared" si="840"/>
        <v>Sub20</v>
      </c>
      <c r="C820" s="816"/>
      <c r="D820" s="816"/>
      <c r="E820" s="244">
        <f>IF('Cumulative Budget Request '!$L871='Split budget (A)'!$L$1,'Cumulative Budget Request '!E871,0)</f>
        <v>0</v>
      </c>
      <c r="F820" s="244">
        <f>IF('Cumulative Budget Request '!$L871='Split budget (A)'!$L$1,'Cumulative Budget Request '!F871,0)</f>
        <v>0</v>
      </c>
      <c r="G820" s="244">
        <f>IF('Cumulative Budget Request '!$L871='Split budget (A)'!$L$1,'Cumulative Budget Request '!G871,0)</f>
        <v>0</v>
      </c>
      <c r="H820" s="244">
        <f>IF('Cumulative Budget Request '!$L871='Split budget (A)'!$L$1,'Cumulative Budget Request '!H871,0)</f>
        <v>0</v>
      </c>
      <c r="I820" s="244">
        <f>IF('Cumulative Budget Request '!$L871='Split budget (A)'!$L$1,'Cumulative Budget Request '!I871,0)</f>
        <v>0</v>
      </c>
      <c r="J820" s="318">
        <f t="shared" si="841"/>
        <v>0</v>
      </c>
    </row>
    <row r="821" spans="2:16" ht="13.8" thickBot="1">
      <c r="B821" s="736" t="str">
        <f t="shared" si="840"/>
        <v>TOTAL</v>
      </c>
      <c r="C821" s="737"/>
      <c r="D821" s="737"/>
      <c r="E821" s="320">
        <f>SUM(E801:E820)</f>
        <v>0</v>
      </c>
      <c r="F821" s="320">
        <f t="shared" ref="F821:I821" si="842">SUM(F801:F820)</f>
        <v>0</v>
      </c>
      <c r="G821" s="320">
        <f t="shared" si="842"/>
        <v>0</v>
      </c>
      <c r="H821" s="320">
        <f t="shared" si="842"/>
        <v>0</v>
      </c>
      <c r="I821" s="320">
        <f t="shared" si="842"/>
        <v>0</v>
      </c>
      <c r="J821" s="319">
        <f>SUM(J801:J820)</f>
        <v>0</v>
      </c>
    </row>
    <row r="822" spans="2:16" ht="13.8" thickBot="1">
      <c r="E822" s="20"/>
      <c r="F822" s="16"/>
      <c r="G822" s="20"/>
      <c r="H822" s="20"/>
      <c r="I822" s="20"/>
      <c r="J822" s="20"/>
    </row>
    <row r="823" spans="2:16">
      <c r="B823" s="743" t="s">
        <v>136</v>
      </c>
      <c r="C823" s="744"/>
      <c r="D823" s="744"/>
      <c r="E823" s="744"/>
      <c r="F823" s="744"/>
      <c r="G823" s="744"/>
      <c r="H823" s="744"/>
      <c r="I823" s="744"/>
      <c r="J823" s="745"/>
    </row>
    <row r="824" spans="2:16">
      <c r="B824" s="741" t="s">
        <v>137</v>
      </c>
      <c r="C824" s="742"/>
      <c r="D824" s="742"/>
      <c r="E824" s="217" t="s">
        <v>31</v>
      </c>
      <c r="F824" s="217" t="s">
        <v>32</v>
      </c>
      <c r="G824" s="218" t="s">
        <v>33</v>
      </c>
      <c r="H824" s="218" t="s">
        <v>34</v>
      </c>
      <c r="I824" s="218" t="s">
        <v>35</v>
      </c>
      <c r="J824" s="219" t="s">
        <v>1</v>
      </c>
    </row>
    <row r="825" spans="2:16">
      <c r="B825" s="813" t="str">
        <f t="shared" ref="B825:B845" si="843">B801</f>
        <v>Sub1</v>
      </c>
      <c r="C825" s="814"/>
      <c r="D825" s="814"/>
      <c r="E825" s="244">
        <f>IF('Cumulative Budget Request '!$L876='Split budget (A)'!$L$1,'Cumulative Budget Request '!E876,0)</f>
        <v>0</v>
      </c>
      <c r="F825" s="244">
        <f>IF('Cumulative Budget Request '!$L876='Split budget (A)'!$L$1,'Cumulative Budget Request '!F876,0)</f>
        <v>0</v>
      </c>
      <c r="G825" s="244">
        <f>IF('Cumulative Budget Request '!$L876='Split budget (A)'!$L$1,'Cumulative Budget Request '!G876,0)</f>
        <v>0</v>
      </c>
      <c r="H825" s="244">
        <f>IF('Cumulative Budget Request '!$L876='Split budget (A)'!$L$1,'Cumulative Budget Request '!H876,0)</f>
        <v>0</v>
      </c>
      <c r="I825" s="244">
        <f>IF('Cumulative Budget Request '!$L876='Split budget (A)'!$L$1,'Cumulative Budget Request '!I876,0)</f>
        <v>0</v>
      </c>
      <c r="J825" s="317">
        <f t="shared" ref="J825:J844" si="844">SUM(E825:I825)</f>
        <v>0</v>
      </c>
    </row>
    <row r="826" spans="2:16">
      <c r="B826" s="811" t="str">
        <f t="shared" si="843"/>
        <v>Sub2</v>
      </c>
      <c r="C826" s="812"/>
      <c r="D826" s="812"/>
      <c r="E826" s="244">
        <f>IF('Cumulative Budget Request '!$L877='Split budget (A)'!$L$1,'Cumulative Budget Request '!E877,0)</f>
        <v>0</v>
      </c>
      <c r="F826" s="244">
        <f>IF('Cumulative Budget Request '!$L877='Split budget (A)'!$L$1,'Cumulative Budget Request '!F877,0)</f>
        <v>0</v>
      </c>
      <c r="G826" s="244">
        <f>IF('Cumulative Budget Request '!$L877='Split budget (A)'!$L$1,'Cumulative Budget Request '!G877,0)</f>
        <v>0</v>
      </c>
      <c r="H826" s="244">
        <f>IF('Cumulative Budget Request '!$L877='Split budget (A)'!$L$1,'Cumulative Budget Request '!H877,0)</f>
        <v>0</v>
      </c>
      <c r="I826" s="244">
        <f>IF('Cumulative Budget Request '!$L877='Split budget (A)'!$L$1,'Cumulative Budget Request '!I877,0)</f>
        <v>0</v>
      </c>
      <c r="J826" s="317">
        <f t="shared" si="844"/>
        <v>0</v>
      </c>
    </row>
    <row r="827" spans="2:16">
      <c r="B827" s="811" t="str">
        <f t="shared" si="843"/>
        <v>Sub3</v>
      </c>
      <c r="C827" s="812"/>
      <c r="D827" s="812"/>
      <c r="E827" s="244">
        <f>IF('Cumulative Budget Request '!$L878='Split budget (A)'!$L$1,'Cumulative Budget Request '!E878,0)</f>
        <v>0</v>
      </c>
      <c r="F827" s="244">
        <f>IF('Cumulative Budget Request '!$L878='Split budget (A)'!$L$1,'Cumulative Budget Request '!F878,0)</f>
        <v>0</v>
      </c>
      <c r="G827" s="244">
        <f>IF('Cumulative Budget Request '!$L878='Split budget (A)'!$L$1,'Cumulative Budget Request '!G878,0)</f>
        <v>0</v>
      </c>
      <c r="H827" s="244">
        <f>IF('Cumulative Budget Request '!$L878='Split budget (A)'!$L$1,'Cumulative Budget Request '!H878,0)</f>
        <v>0</v>
      </c>
      <c r="I827" s="244">
        <f>IF('Cumulative Budget Request '!$L878='Split budget (A)'!$L$1,'Cumulative Budget Request '!I878,0)</f>
        <v>0</v>
      </c>
      <c r="J827" s="317">
        <f t="shared" si="844"/>
        <v>0</v>
      </c>
    </row>
    <row r="828" spans="2:16" hidden="1">
      <c r="B828" s="811" t="str">
        <f t="shared" si="843"/>
        <v>Sub4</v>
      </c>
      <c r="C828" s="812"/>
      <c r="D828" s="812"/>
      <c r="E828" s="244">
        <f>IF('Cumulative Budget Request '!$L879='Split budget (A)'!$L$1,'Cumulative Budget Request '!E879,0)</f>
        <v>0</v>
      </c>
      <c r="F828" s="244">
        <f>IF('Cumulative Budget Request '!$L879='Split budget (A)'!$L$1,'Cumulative Budget Request '!F879,0)</f>
        <v>0</v>
      </c>
      <c r="G828" s="244">
        <f>IF('Cumulative Budget Request '!$L879='Split budget (A)'!$L$1,'Cumulative Budget Request '!G879,0)</f>
        <v>0</v>
      </c>
      <c r="H828" s="244">
        <f>IF('Cumulative Budget Request '!$L879='Split budget (A)'!$L$1,'Cumulative Budget Request '!H879,0)</f>
        <v>0</v>
      </c>
      <c r="I828" s="244">
        <f>IF('Cumulative Budget Request '!$L879='Split budget (A)'!$L$1,'Cumulative Budget Request '!I879,0)</f>
        <v>0</v>
      </c>
      <c r="J828" s="317">
        <f t="shared" si="844"/>
        <v>0</v>
      </c>
    </row>
    <row r="829" spans="2:16" hidden="1">
      <c r="B829" s="811" t="str">
        <f t="shared" si="843"/>
        <v>Sub5</v>
      </c>
      <c r="C829" s="812"/>
      <c r="D829" s="812"/>
      <c r="E829" s="244">
        <f>IF('Cumulative Budget Request '!$L880='Split budget (A)'!$L$1,'Cumulative Budget Request '!E880,0)</f>
        <v>0</v>
      </c>
      <c r="F829" s="244">
        <f>IF('Cumulative Budget Request '!$L880='Split budget (A)'!$L$1,'Cumulative Budget Request '!F880,0)</f>
        <v>0</v>
      </c>
      <c r="G829" s="244">
        <f>IF('Cumulative Budget Request '!$L880='Split budget (A)'!$L$1,'Cumulative Budget Request '!G880,0)</f>
        <v>0</v>
      </c>
      <c r="H829" s="244">
        <f>IF('Cumulative Budget Request '!$L880='Split budget (A)'!$L$1,'Cumulative Budget Request '!H880,0)</f>
        <v>0</v>
      </c>
      <c r="I829" s="244">
        <f>IF('Cumulative Budget Request '!$L880='Split budget (A)'!$L$1,'Cumulative Budget Request '!I880,0)</f>
        <v>0</v>
      </c>
      <c r="J829" s="317">
        <f t="shared" si="844"/>
        <v>0</v>
      </c>
    </row>
    <row r="830" spans="2:16" hidden="1">
      <c r="B830" s="811" t="str">
        <f t="shared" si="843"/>
        <v>Sub6</v>
      </c>
      <c r="C830" s="812"/>
      <c r="D830" s="812"/>
      <c r="E830" s="244">
        <f>IF('Cumulative Budget Request '!$L881='Split budget (A)'!$L$1,'Cumulative Budget Request '!E881,0)</f>
        <v>0</v>
      </c>
      <c r="F830" s="244">
        <f>IF('Cumulative Budget Request '!$L881='Split budget (A)'!$L$1,'Cumulative Budget Request '!F881,0)</f>
        <v>0</v>
      </c>
      <c r="G830" s="244">
        <f>IF('Cumulative Budget Request '!$L881='Split budget (A)'!$L$1,'Cumulative Budget Request '!G881,0)</f>
        <v>0</v>
      </c>
      <c r="H830" s="244">
        <f>IF('Cumulative Budget Request '!$L881='Split budget (A)'!$L$1,'Cumulative Budget Request '!H881,0)</f>
        <v>0</v>
      </c>
      <c r="I830" s="244">
        <f>IF('Cumulative Budget Request '!$L881='Split budget (A)'!$L$1,'Cumulative Budget Request '!I881,0)</f>
        <v>0</v>
      </c>
      <c r="J830" s="317">
        <f t="shared" si="844"/>
        <v>0</v>
      </c>
    </row>
    <row r="831" spans="2:16" hidden="1">
      <c r="B831" s="811" t="str">
        <f t="shared" si="843"/>
        <v>Sub7</v>
      </c>
      <c r="C831" s="812"/>
      <c r="D831" s="812"/>
      <c r="E831" s="244">
        <f>IF('Cumulative Budget Request '!$L882='Split budget (A)'!$L$1,'Cumulative Budget Request '!E882,0)</f>
        <v>0</v>
      </c>
      <c r="F831" s="244">
        <f>IF('Cumulative Budget Request '!$L882='Split budget (A)'!$L$1,'Cumulative Budget Request '!F882,0)</f>
        <v>0</v>
      </c>
      <c r="G831" s="244">
        <f>IF('Cumulative Budget Request '!$L882='Split budget (A)'!$L$1,'Cumulative Budget Request '!G882,0)</f>
        <v>0</v>
      </c>
      <c r="H831" s="244">
        <f>IF('Cumulative Budget Request '!$L882='Split budget (A)'!$L$1,'Cumulative Budget Request '!H882,0)</f>
        <v>0</v>
      </c>
      <c r="I831" s="244">
        <f>IF('Cumulative Budget Request '!$L882='Split budget (A)'!$L$1,'Cumulative Budget Request '!I882,0)</f>
        <v>0</v>
      </c>
      <c r="J831" s="317">
        <f t="shared" si="844"/>
        <v>0</v>
      </c>
    </row>
    <row r="832" spans="2:16" hidden="1">
      <c r="B832" s="811" t="str">
        <f t="shared" si="843"/>
        <v>Sub8</v>
      </c>
      <c r="C832" s="812"/>
      <c r="D832" s="812"/>
      <c r="E832" s="244">
        <f>IF('Cumulative Budget Request '!$L883='Split budget (A)'!$L$1,'Cumulative Budget Request '!E883,0)</f>
        <v>0</v>
      </c>
      <c r="F832" s="244">
        <f>IF('Cumulative Budget Request '!$L883='Split budget (A)'!$L$1,'Cumulative Budget Request '!F883,0)</f>
        <v>0</v>
      </c>
      <c r="G832" s="244">
        <f>IF('Cumulative Budget Request '!$L883='Split budget (A)'!$L$1,'Cumulative Budget Request '!G883,0)</f>
        <v>0</v>
      </c>
      <c r="H832" s="244">
        <f>IF('Cumulative Budget Request '!$L883='Split budget (A)'!$L$1,'Cumulative Budget Request '!H883,0)</f>
        <v>0</v>
      </c>
      <c r="I832" s="244">
        <f>IF('Cumulative Budget Request '!$L883='Split budget (A)'!$L$1,'Cumulative Budget Request '!I883,0)</f>
        <v>0</v>
      </c>
      <c r="J832" s="317">
        <f t="shared" si="844"/>
        <v>0</v>
      </c>
    </row>
    <row r="833" spans="2:10" hidden="1">
      <c r="B833" s="811" t="str">
        <f t="shared" si="843"/>
        <v>Sub9</v>
      </c>
      <c r="C833" s="812"/>
      <c r="D833" s="812"/>
      <c r="E833" s="244">
        <f>IF('Cumulative Budget Request '!$L884='Split budget (A)'!$L$1,'Cumulative Budget Request '!E884,0)</f>
        <v>0</v>
      </c>
      <c r="F833" s="244">
        <f>IF('Cumulative Budget Request '!$L884='Split budget (A)'!$L$1,'Cumulative Budget Request '!F884,0)</f>
        <v>0</v>
      </c>
      <c r="G833" s="244">
        <f>IF('Cumulative Budget Request '!$L884='Split budget (A)'!$L$1,'Cumulative Budget Request '!G884,0)</f>
        <v>0</v>
      </c>
      <c r="H833" s="244">
        <f>IF('Cumulative Budget Request '!$L884='Split budget (A)'!$L$1,'Cumulative Budget Request '!H884,0)</f>
        <v>0</v>
      </c>
      <c r="I833" s="244">
        <f>IF('Cumulative Budget Request '!$L884='Split budget (A)'!$L$1,'Cumulative Budget Request '!I884,0)</f>
        <v>0</v>
      </c>
      <c r="J833" s="317">
        <f t="shared" si="844"/>
        <v>0</v>
      </c>
    </row>
    <row r="834" spans="2:10" hidden="1">
      <c r="B834" s="811" t="str">
        <f t="shared" si="843"/>
        <v>Sub10</v>
      </c>
      <c r="C834" s="812"/>
      <c r="D834" s="812"/>
      <c r="E834" s="244">
        <f>IF('Cumulative Budget Request '!$L885='Split budget (A)'!$L$1,'Cumulative Budget Request '!E885,0)</f>
        <v>0</v>
      </c>
      <c r="F834" s="244">
        <f>IF('Cumulative Budget Request '!$L885='Split budget (A)'!$L$1,'Cumulative Budget Request '!F885,0)</f>
        <v>0</v>
      </c>
      <c r="G834" s="244">
        <f>IF('Cumulative Budget Request '!$L885='Split budget (A)'!$L$1,'Cumulative Budget Request '!G885,0)</f>
        <v>0</v>
      </c>
      <c r="H834" s="244">
        <f>IF('Cumulative Budget Request '!$L885='Split budget (A)'!$L$1,'Cumulative Budget Request '!H885,0)</f>
        <v>0</v>
      </c>
      <c r="I834" s="244">
        <f>IF('Cumulative Budget Request '!$L885='Split budget (A)'!$L$1,'Cumulative Budget Request '!I885,0)</f>
        <v>0</v>
      </c>
      <c r="J834" s="317">
        <f t="shared" si="844"/>
        <v>0</v>
      </c>
    </row>
    <row r="835" spans="2:10" hidden="1">
      <c r="B835" s="811" t="str">
        <f t="shared" si="843"/>
        <v>Sub11</v>
      </c>
      <c r="C835" s="812"/>
      <c r="D835" s="812"/>
      <c r="E835" s="244">
        <f>IF('Cumulative Budget Request '!$L886='Split budget (A)'!$L$1,'Cumulative Budget Request '!E886,0)</f>
        <v>0</v>
      </c>
      <c r="F835" s="244">
        <f>IF('Cumulative Budget Request '!$L886='Split budget (A)'!$L$1,'Cumulative Budget Request '!F886,0)</f>
        <v>0</v>
      </c>
      <c r="G835" s="244">
        <f>IF('Cumulative Budget Request '!$L886='Split budget (A)'!$L$1,'Cumulative Budget Request '!G886,0)</f>
        <v>0</v>
      </c>
      <c r="H835" s="244">
        <f>IF('Cumulative Budget Request '!$L886='Split budget (A)'!$L$1,'Cumulative Budget Request '!H886,0)</f>
        <v>0</v>
      </c>
      <c r="I835" s="244">
        <f>IF('Cumulative Budget Request '!$L886='Split budget (A)'!$L$1,'Cumulative Budget Request '!I886,0)</f>
        <v>0</v>
      </c>
      <c r="J835" s="317">
        <f t="shared" si="844"/>
        <v>0</v>
      </c>
    </row>
    <row r="836" spans="2:10" hidden="1">
      <c r="B836" s="811" t="str">
        <f t="shared" si="843"/>
        <v>Sub12</v>
      </c>
      <c r="C836" s="812"/>
      <c r="D836" s="812"/>
      <c r="E836" s="244">
        <f>IF('Cumulative Budget Request '!$L887='Split budget (A)'!$L$1,'Cumulative Budget Request '!E887,0)</f>
        <v>0</v>
      </c>
      <c r="F836" s="244">
        <f>IF('Cumulative Budget Request '!$L887='Split budget (A)'!$L$1,'Cumulative Budget Request '!F887,0)</f>
        <v>0</v>
      </c>
      <c r="G836" s="244">
        <f>IF('Cumulative Budget Request '!$L887='Split budget (A)'!$L$1,'Cumulative Budget Request '!G887,0)</f>
        <v>0</v>
      </c>
      <c r="H836" s="244">
        <f>IF('Cumulative Budget Request '!$L887='Split budget (A)'!$L$1,'Cumulative Budget Request '!H887,0)</f>
        <v>0</v>
      </c>
      <c r="I836" s="244">
        <f>IF('Cumulative Budget Request '!$L887='Split budget (A)'!$L$1,'Cumulative Budget Request '!I887,0)</f>
        <v>0</v>
      </c>
      <c r="J836" s="317">
        <f t="shared" si="844"/>
        <v>0</v>
      </c>
    </row>
    <row r="837" spans="2:10" hidden="1">
      <c r="B837" s="811" t="str">
        <f t="shared" si="843"/>
        <v>Sub13</v>
      </c>
      <c r="C837" s="812"/>
      <c r="D837" s="812"/>
      <c r="E837" s="244">
        <f>IF('Cumulative Budget Request '!$L888='Split budget (A)'!$L$1,'Cumulative Budget Request '!E888,0)</f>
        <v>0</v>
      </c>
      <c r="F837" s="244">
        <f>IF('Cumulative Budget Request '!$L888='Split budget (A)'!$L$1,'Cumulative Budget Request '!F888,0)</f>
        <v>0</v>
      </c>
      <c r="G837" s="244">
        <f>IF('Cumulative Budget Request '!$L888='Split budget (A)'!$L$1,'Cumulative Budget Request '!G888,0)</f>
        <v>0</v>
      </c>
      <c r="H837" s="244">
        <f>IF('Cumulative Budget Request '!$L888='Split budget (A)'!$L$1,'Cumulative Budget Request '!H888,0)</f>
        <v>0</v>
      </c>
      <c r="I837" s="244">
        <f>IF('Cumulative Budget Request '!$L888='Split budget (A)'!$L$1,'Cumulative Budget Request '!I888,0)</f>
        <v>0</v>
      </c>
      <c r="J837" s="317">
        <f t="shared" si="844"/>
        <v>0</v>
      </c>
    </row>
    <row r="838" spans="2:10" hidden="1">
      <c r="B838" s="811" t="str">
        <f t="shared" si="843"/>
        <v>Sub14</v>
      </c>
      <c r="C838" s="812"/>
      <c r="D838" s="812"/>
      <c r="E838" s="244">
        <f>IF('Cumulative Budget Request '!$L889='Split budget (A)'!$L$1,'Cumulative Budget Request '!E889,0)</f>
        <v>0</v>
      </c>
      <c r="F838" s="244">
        <f>IF('Cumulative Budget Request '!$L889='Split budget (A)'!$L$1,'Cumulative Budget Request '!F889,0)</f>
        <v>0</v>
      </c>
      <c r="G838" s="244">
        <f>IF('Cumulative Budget Request '!$L889='Split budget (A)'!$L$1,'Cumulative Budget Request '!G889,0)</f>
        <v>0</v>
      </c>
      <c r="H838" s="244">
        <f>IF('Cumulative Budget Request '!$L889='Split budget (A)'!$L$1,'Cumulative Budget Request '!H889,0)</f>
        <v>0</v>
      </c>
      <c r="I838" s="244">
        <f>IF('Cumulative Budget Request '!$L889='Split budget (A)'!$L$1,'Cumulative Budget Request '!I889,0)</f>
        <v>0</v>
      </c>
      <c r="J838" s="317">
        <f t="shared" si="844"/>
        <v>0</v>
      </c>
    </row>
    <row r="839" spans="2:10" hidden="1">
      <c r="B839" s="811" t="str">
        <f t="shared" si="843"/>
        <v>Sub15</v>
      </c>
      <c r="C839" s="812"/>
      <c r="D839" s="812"/>
      <c r="E839" s="244">
        <f>IF('Cumulative Budget Request '!$L890='Split budget (A)'!$L$1,'Cumulative Budget Request '!E890,0)</f>
        <v>0</v>
      </c>
      <c r="F839" s="244">
        <f>IF('Cumulative Budget Request '!$L890='Split budget (A)'!$L$1,'Cumulative Budget Request '!F890,0)</f>
        <v>0</v>
      </c>
      <c r="G839" s="244">
        <f>IF('Cumulative Budget Request '!$L890='Split budget (A)'!$L$1,'Cumulative Budget Request '!G890,0)</f>
        <v>0</v>
      </c>
      <c r="H839" s="244">
        <f>IF('Cumulative Budget Request '!$L890='Split budget (A)'!$L$1,'Cumulative Budget Request '!H890,0)</f>
        <v>0</v>
      </c>
      <c r="I839" s="244">
        <f>IF('Cumulative Budget Request '!$L890='Split budget (A)'!$L$1,'Cumulative Budget Request '!I890,0)</f>
        <v>0</v>
      </c>
      <c r="J839" s="317">
        <f t="shared" si="844"/>
        <v>0</v>
      </c>
    </row>
    <row r="840" spans="2:10" hidden="1">
      <c r="B840" s="811" t="str">
        <f t="shared" si="843"/>
        <v>Sub16</v>
      </c>
      <c r="C840" s="812"/>
      <c r="D840" s="812"/>
      <c r="E840" s="244">
        <f>IF('Cumulative Budget Request '!$L891='Split budget (A)'!$L$1,'Cumulative Budget Request '!E891,0)</f>
        <v>0</v>
      </c>
      <c r="F840" s="244">
        <f>IF('Cumulative Budget Request '!$L891='Split budget (A)'!$L$1,'Cumulative Budget Request '!F891,0)</f>
        <v>0</v>
      </c>
      <c r="G840" s="244">
        <f>IF('Cumulative Budget Request '!$L891='Split budget (A)'!$L$1,'Cumulative Budget Request '!G891,0)</f>
        <v>0</v>
      </c>
      <c r="H840" s="244">
        <f>IF('Cumulative Budget Request '!$L891='Split budget (A)'!$L$1,'Cumulative Budget Request '!H891,0)</f>
        <v>0</v>
      </c>
      <c r="I840" s="244">
        <f>IF('Cumulative Budget Request '!$L891='Split budget (A)'!$L$1,'Cumulative Budget Request '!I891,0)</f>
        <v>0</v>
      </c>
      <c r="J840" s="317">
        <f t="shared" si="844"/>
        <v>0</v>
      </c>
    </row>
    <row r="841" spans="2:10" hidden="1">
      <c r="B841" s="811" t="str">
        <f t="shared" si="843"/>
        <v>Sub17</v>
      </c>
      <c r="C841" s="812"/>
      <c r="D841" s="812"/>
      <c r="E841" s="244">
        <f>IF('Cumulative Budget Request '!$L892='Split budget (A)'!$L$1,'Cumulative Budget Request '!E892,0)</f>
        <v>0</v>
      </c>
      <c r="F841" s="244">
        <f>IF('Cumulative Budget Request '!$L892='Split budget (A)'!$L$1,'Cumulative Budget Request '!F892,0)</f>
        <v>0</v>
      </c>
      <c r="G841" s="244">
        <f>IF('Cumulative Budget Request '!$L892='Split budget (A)'!$L$1,'Cumulative Budget Request '!G892,0)</f>
        <v>0</v>
      </c>
      <c r="H841" s="244">
        <f>IF('Cumulative Budget Request '!$L892='Split budget (A)'!$L$1,'Cumulative Budget Request '!H892,0)</f>
        <v>0</v>
      </c>
      <c r="I841" s="244">
        <f>IF('Cumulative Budget Request '!$L892='Split budget (A)'!$L$1,'Cumulative Budget Request '!I892,0)</f>
        <v>0</v>
      </c>
      <c r="J841" s="317">
        <f t="shared" si="844"/>
        <v>0</v>
      </c>
    </row>
    <row r="842" spans="2:10" hidden="1">
      <c r="B842" s="811" t="str">
        <f t="shared" si="843"/>
        <v>Sub18</v>
      </c>
      <c r="C842" s="812"/>
      <c r="D842" s="812"/>
      <c r="E842" s="244">
        <f>IF('Cumulative Budget Request '!$L893='Split budget (A)'!$L$1,'Cumulative Budget Request '!E893,0)</f>
        <v>0</v>
      </c>
      <c r="F842" s="244">
        <f>IF('Cumulative Budget Request '!$L893='Split budget (A)'!$L$1,'Cumulative Budget Request '!F893,0)</f>
        <v>0</v>
      </c>
      <c r="G842" s="244">
        <f>IF('Cumulative Budget Request '!$L893='Split budget (A)'!$L$1,'Cumulative Budget Request '!G893,0)</f>
        <v>0</v>
      </c>
      <c r="H842" s="244">
        <f>IF('Cumulative Budget Request '!$L893='Split budget (A)'!$L$1,'Cumulative Budget Request '!H893,0)</f>
        <v>0</v>
      </c>
      <c r="I842" s="244">
        <f>IF('Cumulative Budget Request '!$L893='Split budget (A)'!$L$1,'Cumulative Budget Request '!I893,0)</f>
        <v>0</v>
      </c>
      <c r="J842" s="317">
        <f t="shared" si="844"/>
        <v>0</v>
      </c>
    </row>
    <row r="843" spans="2:10" hidden="1">
      <c r="B843" s="811" t="str">
        <f t="shared" si="843"/>
        <v>Sub19</v>
      </c>
      <c r="C843" s="812"/>
      <c r="D843" s="812"/>
      <c r="E843" s="244">
        <f>IF('Cumulative Budget Request '!$L894='Split budget (A)'!$L$1,'Cumulative Budget Request '!E894,0)</f>
        <v>0</v>
      </c>
      <c r="F843" s="244">
        <f>IF('Cumulative Budget Request '!$L894='Split budget (A)'!$L$1,'Cumulative Budget Request '!F894,0)</f>
        <v>0</v>
      </c>
      <c r="G843" s="244">
        <f>IF('Cumulative Budget Request '!$L894='Split budget (A)'!$L$1,'Cumulative Budget Request '!G894,0)</f>
        <v>0</v>
      </c>
      <c r="H843" s="244">
        <f>IF('Cumulative Budget Request '!$L894='Split budget (A)'!$L$1,'Cumulative Budget Request '!H894,0)</f>
        <v>0</v>
      </c>
      <c r="I843" s="244">
        <f>IF('Cumulative Budget Request '!$L894='Split budget (A)'!$L$1,'Cumulative Budget Request '!I894,0)</f>
        <v>0</v>
      </c>
      <c r="J843" s="317">
        <f t="shared" si="844"/>
        <v>0</v>
      </c>
    </row>
    <row r="844" spans="2:10" hidden="1">
      <c r="B844" s="815" t="str">
        <f t="shared" si="843"/>
        <v>Sub20</v>
      </c>
      <c r="C844" s="816"/>
      <c r="D844" s="816"/>
      <c r="E844" s="244">
        <f>IF('Cumulative Budget Request '!$L895='Split budget (A)'!$L$1,'Cumulative Budget Request '!E895,0)</f>
        <v>0</v>
      </c>
      <c r="F844" s="244">
        <f>IF('Cumulative Budget Request '!$L895='Split budget (A)'!$L$1,'Cumulative Budget Request '!F895,0)</f>
        <v>0</v>
      </c>
      <c r="G844" s="244">
        <f>IF('Cumulative Budget Request '!$L895='Split budget (A)'!$L$1,'Cumulative Budget Request '!G895,0)</f>
        <v>0</v>
      </c>
      <c r="H844" s="244">
        <f>IF('Cumulative Budget Request '!$L895='Split budget (A)'!$L$1,'Cumulative Budget Request '!H895,0)</f>
        <v>0</v>
      </c>
      <c r="I844" s="244">
        <f>IF('Cumulative Budget Request '!$L895='Split budget (A)'!$L$1,'Cumulative Budget Request '!I895,0)</f>
        <v>0</v>
      </c>
      <c r="J844" s="318">
        <f t="shared" si="844"/>
        <v>0</v>
      </c>
    </row>
    <row r="845" spans="2:10" ht="13.8" thickBot="1">
      <c r="B845" s="736" t="str">
        <f t="shared" si="843"/>
        <v>TOTAL</v>
      </c>
      <c r="C845" s="737"/>
      <c r="D845" s="737"/>
      <c r="E845" s="320">
        <f>SUM(E825:E844)</f>
        <v>0</v>
      </c>
      <c r="F845" s="320">
        <f t="shared" ref="F845:I845" si="845">SUM(F825:F844)</f>
        <v>0</v>
      </c>
      <c r="G845" s="320">
        <f t="shared" si="845"/>
        <v>0</v>
      </c>
      <c r="H845" s="320">
        <f t="shared" si="845"/>
        <v>0</v>
      </c>
      <c r="I845" s="320">
        <f t="shared" si="845"/>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sqref="B723 B726" xr:uid="{E68E97F1-0270-4F6D-B8DE-913643D40AF7}"/>
    <dataValidation allowBlank="1" promptTitle="Contract Services" sqref="B724:B725 B727:B731 B735:B736 C737:C739 C741:C742 B740 B743:B748" xr:uid="{D13395E2-74D6-48B9-926A-4E95566F272B}"/>
  </dataValidations>
  <pageMargins left="1" right="0.5" top="0.5" bottom="0.5" header="0.5" footer="0.5"/>
  <pageSetup scale="10" fitToHeight="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70C0"/>
  </sheetPr>
  <dimension ref="A1:B506"/>
  <sheetViews>
    <sheetView workbookViewId="0">
      <selection sqref="A1:J1"/>
    </sheetView>
  </sheetViews>
  <sheetFormatPr defaultColWidth="9.109375" defaultRowHeight="13.2"/>
  <cols>
    <col min="1" max="16384" width="9.109375" style="35"/>
  </cols>
  <sheetData>
    <row r="1" spans="1:2">
      <c r="A1" s="877" t="s">
        <v>250</v>
      </c>
      <c r="B1" s="877"/>
    </row>
    <row r="2" spans="1:2">
      <c r="A2" s="314" t="s">
        <v>102</v>
      </c>
      <c r="B2" s="314" t="s">
        <v>251</v>
      </c>
    </row>
    <row r="3" spans="1:2">
      <c r="A3" s="35">
        <v>0</v>
      </c>
      <c r="B3" s="35">
        <v>0</v>
      </c>
    </row>
    <row r="4" spans="1:2">
      <c r="A4" s="35">
        <v>1</v>
      </c>
      <c r="B4" s="35">
        <v>0</v>
      </c>
    </row>
    <row r="5" spans="1:2">
      <c r="A5" s="35">
        <v>2</v>
      </c>
      <c r="B5" s="35">
        <v>0</v>
      </c>
    </row>
    <row r="6" spans="1:2">
      <c r="A6" s="35">
        <v>3</v>
      </c>
      <c r="B6" s="35">
        <v>0</v>
      </c>
    </row>
    <row r="7" spans="1:2">
      <c r="A7" s="35">
        <v>4</v>
      </c>
      <c r="B7" s="35">
        <v>0</v>
      </c>
    </row>
    <row r="8" spans="1:2">
      <c r="A8" s="35">
        <v>5</v>
      </c>
      <c r="B8" s="35">
        <v>0</v>
      </c>
    </row>
    <row r="9" spans="1:2">
      <c r="A9" s="35">
        <v>6</v>
      </c>
      <c r="B9" s="35">
        <v>0</v>
      </c>
    </row>
    <row r="10" spans="1:2">
      <c r="A10" s="35">
        <v>7</v>
      </c>
      <c r="B10" s="35">
        <v>0</v>
      </c>
    </row>
    <row r="11" spans="1:2">
      <c r="A11" s="35">
        <v>8</v>
      </c>
      <c r="B11" s="35">
        <v>0</v>
      </c>
    </row>
    <row r="12" spans="1:2">
      <c r="A12" s="35">
        <v>9</v>
      </c>
      <c r="B12" s="35">
        <v>0</v>
      </c>
    </row>
    <row r="13" spans="1:2">
      <c r="A13" s="35">
        <v>10</v>
      </c>
      <c r="B13" s="35">
        <v>0</v>
      </c>
    </row>
    <row r="14" spans="1:2">
      <c r="A14" s="35">
        <v>11</v>
      </c>
      <c r="B14" s="35">
        <v>0</v>
      </c>
    </row>
    <row r="15" spans="1:2">
      <c r="A15" s="35">
        <v>12</v>
      </c>
      <c r="B15" s="35">
        <v>0</v>
      </c>
    </row>
    <row r="16" spans="1:2">
      <c r="A16" s="35">
        <v>13</v>
      </c>
      <c r="B16" s="35">
        <v>0</v>
      </c>
    </row>
    <row r="17" spans="1:2">
      <c r="A17" s="35">
        <v>14</v>
      </c>
      <c r="B17" s="35">
        <v>0</v>
      </c>
    </row>
    <row r="18" spans="1:2">
      <c r="A18" s="35">
        <v>15</v>
      </c>
      <c r="B18" s="35">
        <v>0</v>
      </c>
    </row>
    <row r="19" spans="1:2">
      <c r="A19" s="35">
        <v>16</v>
      </c>
      <c r="B19" s="35">
        <v>0</v>
      </c>
    </row>
    <row r="20" spans="1:2">
      <c r="A20" s="35">
        <v>17</v>
      </c>
      <c r="B20" s="35">
        <v>0</v>
      </c>
    </row>
    <row r="21" spans="1:2">
      <c r="A21" s="35">
        <v>18</v>
      </c>
      <c r="B21" s="35">
        <v>0</v>
      </c>
    </row>
    <row r="22" spans="1:2">
      <c r="A22" s="35">
        <v>19</v>
      </c>
      <c r="B22" s="35">
        <v>0</v>
      </c>
    </row>
    <row r="23" spans="1:2">
      <c r="A23" s="35">
        <v>20</v>
      </c>
      <c r="B23" s="35">
        <v>0</v>
      </c>
    </row>
    <row r="24" spans="1:2">
      <c r="A24" s="35">
        <v>21</v>
      </c>
      <c r="B24" s="35">
        <v>0</v>
      </c>
    </row>
    <row r="25" spans="1:2">
      <c r="A25" s="35">
        <v>22</v>
      </c>
      <c r="B25" s="35">
        <v>0</v>
      </c>
    </row>
    <row r="26" spans="1:2">
      <c r="A26" s="35">
        <v>23</v>
      </c>
      <c r="B26" s="35">
        <v>0</v>
      </c>
    </row>
    <row r="27" spans="1:2">
      <c r="A27" s="35">
        <v>24</v>
      </c>
      <c r="B27" s="35">
        <v>20</v>
      </c>
    </row>
    <row r="28" spans="1:2">
      <c r="A28" s="35">
        <v>25</v>
      </c>
      <c r="B28" s="35">
        <v>20</v>
      </c>
    </row>
    <row r="29" spans="1:2">
      <c r="A29" s="35">
        <v>26</v>
      </c>
      <c r="B29" s="35">
        <v>20</v>
      </c>
    </row>
    <row r="30" spans="1:2">
      <c r="A30" s="35">
        <v>27</v>
      </c>
      <c r="B30" s="35">
        <v>20</v>
      </c>
    </row>
    <row r="31" spans="1:2">
      <c r="A31" s="35">
        <v>28</v>
      </c>
      <c r="B31" s="35">
        <v>20</v>
      </c>
    </row>
    <row r="32" spans="1:2">
      <c r="A32" s="35">
        <v>29</v>
      </c>
      <c r="B32" s="35">
        <v>20</v>
      </c>
    </row>
    <row r="33" spans="1:2">
      <c r="A33" s="35">
        <v>30</v>
      </c>
      <c r="B33" s="35">
        <v>20</v>
      </c>
    </row>
    <row r="34" spans="1:2">
      <c r="A34" s="35">
        <v>31</v>
      </c>
      <c r="B34" s="35">
        <v>20</v>
      </c>
    </row>
    <row r="35" spans="1:2">
      <c r="A35" s="35">
        <v>32</v>
      </c>
      <c r="B35" s="35">
        <v>20</v>
      </c>
    </row>
    <row r="36" spans="1:2">
      <c r="A36" s="35">
        <v>33</v>
      </c>
      <c r="B36" s="35">
        <v>20</v>
      </c>
    </row>
    <row r="37" spans="1:2">
      <c r="A37" s="35">
        <v>34</v>
      </c>
      <c r="B37" s="35">
        <v>20</v>
      </c>
    </row>
    <row r="38" spans="1:2">
      <c r="A38" s="35">
        <v>35</v>
      </c>
      <c r="B38" s="35">
        <v>20</v>
      </c>
    </row>
    <row r="39" spans="1:2">
      <c r="A39" s="35">
        <v>36</v>
      </c>
      <c r="B39" s="35">
        <v>20</v>
      </c>
    </row>
    <row r="40" spans="1:2">
      <c r="A40" s="35">
        <v>37</v>
      </c>
      <c r="B40" s="35">
        <v>20</v>
      </c>
    </row>
    <row r="41" spans="1:2">
      <c r="A41" s="35">
        <v>38</v>
      </c>
      <c r="B41" s="35">
        <v>20</v>
      </c>
    </row>
    <row r="42" spans="1:2">
      <c r="A42" s="35">
        <v>39</v>
      </c>
      <c r="B42" s="35">
        <v>20</v>
      </c>
    </row>
    <row r="43" spans="1:2">
      <c r="A43" s="35">
        <v>40</v>
      </c>
      <c r="B43" s="35">
        <v>20</v>
      </c>
    </row>
    <row r="44" spans="1:2">
      <c r="A44" s="35">
        <v>41</v>
      </c>
      <c r="B44" s="35">
        <v>20</v>
      </c>
    </row>
    <row r="45" spans="1:2">
      <c r="A45" s="35">
        <v>42</v>
      </c>
      <c r="B45" s="35">
        <v>20</v>
      </c>
    </row>
    <row r="46" spans="1:2">
      <c r="A46" s="35">
        <v>43</v>
      </c>
      <c r="B46" s="35">
        <v>20</v>
      </c>
    </row>
    <row r="47" spans="1:2">
      <c r="A47" s="35">
        <v>44</v>
      </c>
      <c r="B47" s="35">
        <v>20</v>
      </c>
    </row>
    <row r="48" spans="1:2">
      <c r="A48" s="35">
        <v>45</v>
      </c>
      <c r="B48" s="35">
        <v>20</v>
      </c>
    </row>
    <row r="49" spans="1:2">
      <c r="A49" s="35">
        <v>46</v>
      </c>
      <c r="B49" s="35">
        <v>20</v>
      </c>
    </row>
    <row r="50" spans="1:2">
      <c r="A50" s="35">
        <v>47</v>
      </c>
      <c r="B50" s="35">
        <v>20</v>
      </c>
    </row>
    <row r="51" spans="1:2">
      <c r="A51" s="35">
        <v>48</v>
      </c>
      <c r="B51" s="35">
        <v>40</v>
      </c>
    </row>
    <row r="52" spans="1:2">
      <c r="A52" s="35">
        <v>49</v>
      </c>
      <c r="B52" s="35">
        <v>40</v>
      </c>
    </row>
    <row r="53" spans="1:2">
      <c r="A53" s="35">
        <v>50</v>
      </c>
      <c r="B53" s="35">
        <v>40</v>
      </c>
    </row>
    <row r="54" spans="1:2">
      <c r="A54" s="35">
        <v>51</v>
      </c>
      <c r="B54" s="35">
        <v>40</v>
      </c>
    </row>
    <row r="55" spans="1:2">
      <c r="A55" s="35">
        <v>52</v>
      </c>
      <c r="B55" s="35">
        <v>40</v>
      </c>
    </row>
    <row r="56" spans="1:2">
      <c r="A56" s="35">
        <v>53</v>
      </c>
      <c r="B56" s="35">
        <v>40</v>
      </c>
    </row>
    <row r="57" spans="1:2">
      <c r="A57" s="35">
        <v>54</v>
      </c>
      <c r="B57" s="35">
        <v>40</v>
      </c>
    </row>
    <row r="58" spans="1:2">
      <c r="A58" s="35">
        <v>55</v>
      </c>
      <c r="B58" s="35">
        <v>40</v>
      </c>
    </row>
    <row r="59" spans="1:2">
      <c r="A59" s="35">
        <v>56</v>
      </c>
      <c r="B59" s="35">
        <v>40</v>
      </c>
    </row>
    <row r="60" spans="1:2">
      <c r="A60" s="35">
        <v>57</v>
      </c>
      <c r="B60" s="35">
        <v>40</v>
      </c>
    </row>
    <row r="61" spans="1:2">
      <c r="A61" s="35">
        <v>58</v>
      </c>
      <c r="B61" s="35">
        <v>40</v>
      </c>
    </row>
    <row r="62" spans="1:2">
      <c r="A62" s="35">
        <v>59</v>
      </c>
      <c r="B62" s="35">
        <v>40</v>
      </c>
    </row>
    <row r="63" spans="1:2">
      <c r="A63" s="35">
        <v>60</v>
      </c>
      <c r="B63" s="35">
        <v>40</v>
      </c>
    </row>
    <row r="64" spans="1:2">
      <c r="A64" s="35">
        <v>61</v>
      </c>
      <c r="B64" s="35">
        <v>40</v>
      </c>
    </row>
    <row r="65" spans="1:2">
      <c r="A65" s="35">
        <v>62</v>
      </c>
      <c r="B65" s="35">
        <v>40</v>
      </c>
    </row>
    <row r="66" spans="1:2">
      <c r="A66" s="35">
        <v>63</v>
      </c>
      <c r="B66" s="35">
        <v>40</v>
      </c>
    </row>
    <row r="67" spans="1:2">
      <c r="A67" s="35">
        <v>64</v>
      </c>
      <c r="B67" s="35">
        <v>40</v>
      </c>
    </row>
    <row r="68" spans="1:2">
      <c r="A68" s="35">
        <v>65</v>
      </c>
      <c r="B68" s="35">
        <v>40</v>
      </c>
    </row>
    <row r="69" spans="1:2">
      <c r="A69" s="35">
        <v>66</v>
      </c>
      <c r="B69" s="35">
        <v>40</v>
      </c>
    </row>
    <row r="70" spans="1:2">
      <c r="A70" s="35">
        <v>67</v>
      </c>
      <c r="B70" s="35">
        <v>40</v>
      </c>
    </row>
    <row r="71" spans="1:2">
      <c r="A71" s="35">
        <v>68</v>
      </c>
      <c r="B71" s="35">
        <v>40</v>
      </c>
    </row>
    <row r="72" spans="1:2">
      <c r="A72" s="35">
        <v>69</v>
      </c>
      <c r="B72" s="35">
        <v>40</v>
      </c>
    </row>
    <row r="73" spans="1:2">
      <c r="A73" s="35">
        <v>70</v>
      </c>
      <c r="B73" s="35">
        <v>40</v>
      </c>
    </row>
    <row r="74" spans="1:2">
      <c r="A74" s="35">
        <v>71</v>
      </c>
      <c r="B74" s="35">
        <v>40</v>
      </c>
    </row>
    <row r="75" spans="1:2">
      <c r="A75" s="35">
        <v>72</v>
      </c>
      <c r="B75" s="35">
        <v>60</v>
      </c>
    </row>
    <row r="76" spans="1:2">
      <c r="A76" s="35">
        <v>73</v>
      </c>
      <c r="B76" s="35">
        <v>60</v>
      </c>
    </row>
    <row r="77" spans="1:2">
      <c r="A77" s="35">
        <v>74</v>
      </c>
      <c r="B77" s="35">
        <v>60</v>
      </c>
    </row>
    <row r="78" spans="1:2">
      <c r="A78" s="35">
        <v>75</v>
      </c>
      <c r="B78" s="35">
        <v>60</v>
      </c>
    </row>
    <row r="79" spans="1:2">
      <c r="A79" s="35">
        <v>76</v>
      </c>
      <c r="B79" s="35">
        <v>60</v>
      </c>
    </row>
    <row r="80" spans="1:2">
      <c r="A80" s="35">
        <v>77</v>
      </c>
      <c r="B80" s="35">
        <v>60</v>
      </c>
    </row>
    <row r="81" spans="1:2">
      <c r="A81" s="35">
        <v>78</v>
      </c>
      <c r="B81" s="35">
        <v>60</v>
      </c>
    </row>
    <row r="82" spans="1:2">
      <c r="A82" s="35">
        <v>79</v>
      </c>
      <c r="B82" s="35">
        <v>60</v>
      </c>
    </row>
    <row r="83" spans="1:2">
      <c r="A83" s="35">
        <v>80</v>
      </c>
      <c r="B83" s="35">
        <v>60</v>
      </c>
    </row>
    <row r="84" spans="1:2">
      <c r="A84" s="35">
        <v>81</v>
      </c>
      <c r="B84" s="35">
        <v>60</v>
      </c>
    </row>
    <row r="85" spans="1:2">
      <c r="A85" s="35">
        <v>82</v>
      </c>
      <c r="B85" s="35">
        <v>60</v>
      </c>
    </row>
    <row r="86" spans="1:2">
      <c r="A86" s="35">
        <v>83</v>
      </c>
      <c r="B86" s="35">
        <v>60</v>
      </c>
    </row>
    <row r="87" spans="1:2">
      <c r="A87" s="35">
        <v>84</v>
      </c>
      <c r="B87" s="35">
        <v>60</v>
      </c>
    </row>
    <row r="88" spans="1:2">
      <c r="A88" s="35">
        <v>85</v>
      </c>
      <c r="B88" s="35">
        <v>60</v>
      </c>
    </row>
    <row r="89" spans="1:2">
      <c r="A89" s="35">
        <v>86</v>
      </c>
      <c r="B89" s="35">
        <v>60</v>
      </c>
    </row>
    <row r="90" spans="1:2">
      <c r="A90" s="35">
        <v>87</v>
      </c>
      <c r="B90" s="35">
        <v>60</v>
      </c>
    </row>
    <row r="91" spans="1:2">
      <c r="A91" s="35">
        <v>88</v>
      </c>
      <c r="B91" s="35">
        <v>60</v>
      </c>
    </row>
    <row r="92" spans="1:2">
      <c r="A92" s="35">
        <v>89</v>
      </c>
      <c r="B92" s="35">
        <v>60</v>
      </c>
    </row>
    <row r="93" spans="1:2">
      <c r="A93" s="35">
        <v>90</v>
      </c>
      <c r="B93" s="35">
        <v>60</v>
      </c>
    </row>
    <row r="94" spans="1:2">
      <c r="A94" s="35">
        <v>91</v>
      </c>
      <c r="B94" s="35">
        <v>60</v>
      </c>
    </row>
    <row r="95" spans="1:2">
      <c r="A95" s="35">
        <v>92</v>
      </c>
      <c r="B95" s="35">
        <v>60</v>
      </c>
    </row>
    <row r="96" spans="1:2">
      <c r="A96" s="35">
        <v>93</v>
      </c>
      <c r="B96" s="35">
        <v>60</v>
      </c>
    </row>
    <row r="97" spans="1:2">
      <c r="A97" s="35">
        <v>94</v>
      </c>
      <c r="B97" s="35">
        <v>60</v>
      </c>
    </row>
    <row r="98" spans="1:2">
      <c r="A98" s="35">
        <v>95</v>
      </c>
      <c r="B98" s="35">
        <v>60</v>
      </c>
    </row>
    <row r="99" spans="1:2">
      <c r="A99" s="35">
        <v>96</v>
      </c>
      <c r="B99" s="35">
        <v>80</v>
      </c>
    </row>
    <row r="100" spans="1:2">
      <c r="A100" s="35">
        <v>97</v>
      </c>
      <c r="B100" s="35">
        <v>80</v>
      </c>
    </row>
    <row r="101" spans="1:2">
      <c r="A101" s="35">
        <v>98</v>
      </c>
      <c r="B101" s="35">
        <v>80</v>
      </c>
    </row>
    <row r="102" spans="1:2">
      <c r="A102" s="35">
        <v>99</v>
      </c>
      <c r="B102" s="35">
        <v>80</v>
      </c>
    </row>
    <row r="103" spans="1:2">
      <c r="A103" s="35">
        <v>100</v>
      </c>
      <c r="B103" s="35">
        <v>80</v>
      </c>
    </row>
    <row r="104" spans="1:2">
      <c r="A104" s="35">
        <v>101</v>
      </c>
      <c r="B104" s="35">
        <v>80</v>
      </c>
    </row>
    <row r="105" spans="1:2">
      <c r="A105" s="35">
        <v>102</v>
      </c>
      <c r="B105" s="35">
        <v>80</v>
      </c>
    </row>
    <row r="106" spans="1:2">
      <c r="A106" s="35">
        <v>103</v>
      </c>
      <c r="B106" s="35">
        <v>80</v>
      </c>
    </row>
    <row r="107" spans="1:2">
      <c r="A107" s="35">
        <v>104</v>
      </c>
      <c r="B107" s="35">
        <v>80</v>
      </c>
    </row>
    <row r="108" spans="1:2">
      <c r="A108" s="35">
        <v>105</v>
      </c>
      <c r="B108" s="35">
        <v>80</v>
      </c>
    </row>
    <row r="109" spans="1:2">
      <c r="A109" s="35">
        <v>106</v>
      </c>
      <c r="B109" s="35">
        <v>80</v>
      </c>
    </row>
    <row r="110" spans="1:2">
      <c r="A110" s="35">
        <v>107</v>
      </c>
      <c r="B110" s="35">
        <v>80</v>
      </c>
    </row>
    <row r="111" spans="1:2">
      <c r="A111" s="35">
        <v>108</v>
      </c>
      <c r="B111" s="35">
        <v>80</v>
      </c>
    </row>
    <row r="112" spans="1:2">
      <c r="A112" s="35">
        <v>109</v>
      </c>
      <c r="B112" s="35">
        <v>80</v>
      </c>
    </row>
    <row r="113" spans="1:2">
      <c r="A113" s="35">
        <v>110</v>
      </c>
      <c r="B113" s="35">
        <v>80</v>
      </c>
    </row>
    <row r="114" spans="1:2">
      <c r="A114" s="35">
        <v>111</v>
      </c>
      <c r="B114" s="35">
        <v>80</v>
      </c>
    </row>
    <row r="115" spans="1:2">
      <c r="A115" s="35">
        <v>112</v>
      </c>
      <c r="B115" s="35">
        <v>80</v>
      </c>
    </row>
    <row r="116" spans="1:2">
      <c r="A116" s="35">
        <v>113</v>
      </c>
      <c r="B116" s="35">
        <v>80</v>
      </c>
    </row>
    <row r="117" spans="1:2">
      <c r="A117" s="35">
        <v>114</v>
      </c>
      <c r="B117" s="35">
        <v>80</v>
      </c>
    </row>
    <row r="118" spans="1:2">
      <c r="A118" s="35">
        <v>115</v>
      </c>
      <c r="B118" s="35">
        <v>80</v>
      </c>
    </row>
    <row r="119" spans="1:2">
      <c r="A119" s="35">
        <v>116</v>
      </c>
      <c r="B119" s="35">
        <v>80</v>
      </c>
    </row>
    <row r="120" spans="1:2">
      <c r="A120" s="35">
        <v>117</v>
      </c>
      <c r="B120" s="35">
        <v>80</v>
      </c>
    </row>
    <row r="121" spans="1:2">
      <c r="A121" s="35">
        <v>118</v>
      </c>
      <c r="B121" s="35">
        <v>80</v>
      </c>
    </row>
    <row r="122" spans="1:2">
      <c r="A122" s="35">
        <v>119</v>
      </c>
      <c r="B122" s="35">
        <v>80</v>
      </c>
    </row>
    <row r="123" spans="1:2">
      <c r="A123" s="35">
        <v>120</v>
      </c>
      <c r="B123" s="35">
        <v>100</v>
      </c>
    </row>
    <row r="124" spans="1:2">
      <c r="A124" s="35">
        <v>121</v>
      </c>
      <c r="B124" s="35">
        <v>100</v>
      </c>
    </row>
    <row r="125" spans="1:2">
      <c r="A125" s="35">
        <v>122</v>
      </c>
      <c r="B125" s="35">
        <v>100</v>
      </c>
    </row>
    <row r="126" spans="1:2">
      <c r="A126" s="35">
        <v>123</v>
      </c>
      <c r="B126" s="35">
        <v>100</v>
      </c>
    </row>
    <row r="127" spans="1:2">
      <c r="A127" s="35">
        <v>124</v>
      </c>
      <c r="B127" s="35">
        <v>100</v>
      </c>
    </row>
    <row r="128" spans="1:2">
      <c r="A128" s="35">
        <v>125</v>
      </c>
      <c r="B128" s="35">
        <v>100</v>
      </c>
    </row>
    <row r="129" spans="1:2">
      <c r="A129" s="35">
        <v>126</v>
      </c>
      <c r="B129" s="35">
        <v>100</v>
      </c>
    </row>
    <row r="130" spans="1:2">
      <c r="A130" s="35">
        <v>127</v>
      </c>
      <c r="B130" s="35">
        <v>100</v>
      </c>
    </row>
    <row r="131" spans="1:2">
      <c r="A131" s="35">
        <v>128</v>
      </c>
      <c r="B131" s="35">
        <v>100</v>
      </c>
    </row>
    <row r="132" spans="1:2">
      <c r="A132" s="35">
        <v>129</v>
      </c>
      <c r="B132" s="35">
        <v>100</v>
      </c>
    </row>
    <row r="133" spans="1:2">
      <c r="A133" s="35">
        <v>130</v>
      </c>
      <c r="B133" s="35">
        <v>100</v>
      </c>
    </row>
    <row r="134" spans="1:2">
      <c r="A134" s="35">
        <v>131</v>
      </c>
      <c r="B134" s="35">
        <v>100</v>
      </c>
    </row>
    <row r="135" spans="1:2">
      <c r="A135" s="35">
        <v>132</v>
      </c>
      <c r="B135" s="35">
        <v>100</v>
      </c>
    </row>
    <row r="136" spans="1:2">
      <c r="A136" s="35">
        <v>133</v>
      </c>
      <c r="B136" s="35">
        <v>100</v>
      </c>
    </row>
    <row r="137" spans="1:2">
      <c r="A137" s="35">
        <v>134</v>
      </c>
      <c r="B137" s="35">
        <v>100</v>
      </c>
    </row>
    <row r="138" spans="1:2">
      <c r="A138" s="35">
        <v>135</v>
      </c>
      <c r="B138" s="35">
        <v>100</v>
      </c>
    </row>
    <row r="139" spans="1:2">
      <c r="A139" s="35">
        <v>136</v>
      </c>
      <c r="B139" s="35">
        <v>100</v>
      </c>
    </row>
    <row r="140" spans="1:2">
      <c r="A140" s="35">
        <v>137</v>
      </c>
      <c r="B140" s="35">
        <v>100</v>
      </c>
    </row>
    <row r="141" spans="1:2">
      <c r="A141" s="35">
        <v>138</v>
      </c>
      <c r="B141" s="35">
        <v>100</v>
      </c>
    </row>
    <row r="142" spans="1:2">
      <c r="A142" s="35">
        <v>139</v>
      </c>
      <c r="B142" s="35">
        <v>100</v>
      </c>
    </row>
    <row r="143" spans="1:2">
      <c r="A143" s="35">
        <v>140</v>
      </c>
      <c r="B143" s="35">
        <v>100</v>
      </c>
    </row>
    <row r="144" spans="1:2">
      <c r="A144" s="35">
        <v>141</v>
      </c>
      <c r="B144" s="35">
        <v>100</v>
      </c>
    </row>
    <row r="145" spans="1:2">
      <c r="A145" s="35">
        <v>142</v>
      </c>
      <c r="B145" s="35">
        <v>100</v>
      </c>
    </row>
    <row r="146" spans="1:2">
      <c r="A146" s="35">
        <v>143</v>
      </c>
      <c r="B146" s="35">
        <v>100</v>
      </c>
    </row>
    <row r="147" spans="1:2">
      <c r="A147" s="35">
        <v>144</v>
      </c>
      <c r="B147" s="35">
        <v>120</v>
      </c>
    </row>
    <row r="148" spans="1:2">
      <c r="A148" s="35">
        <v>145</v>
      </c>
      <c r="B148" s="35">
        <v>120</v>
      </c>
    </row>
    <row r="149" spans="1:2">
      <c r="A149" s="35">
        <v>146</v>
      </c>
      <c r="B149" s="35">
        <v>120</v>
      </c>
    </row>
    <row r="150" spans="1:2">
      <c r="A150" s="35">
        <v>147</v>
      </c>
      <c r="B150" s="35">
        <v>120</v>
      </c>
    </row>
    <row r="151" spans="1:2">
      <c r="A151" s="35">
        <v>148</v>
      </c>
      <c r="B151" s="35">
        <v>120</v>
      </c>
    </row>
    <row r="152" spans="1:2">
      <c r="A152" s="35">
        <v>149</v>
      </c>
      <c r="B152" s="35">
        <v>120</v>
      </c>
    </row>
    <row r="153" spans="1:2">
      <c r="A153" s="35">
        <v>150</v>
      </c>
      <c r="B153" s="35">
        <v>120</v>
      </c>
    </row>
    <row r="154" spans="1:2">
      <c r="A154" s="35">
        <v>151</v>
      </c>
      <c r="B154" s="35">
        <v>120</v>
      </c>
    </row>
    <row r="155" spans="1:2">
      <c r="A155" s="35">
        <v>152</v>
      </c>
      <c r="B155" s="35">
        <v>120</v>
      </c>
    </row>
    <row r="156" spans="1:2">
      <c r="A156" s="35">
        <v>153</v>
      </c>
      <c r="B156" s="35">
        <v>120</v>
      </c>
    </row>
    <row r="157" spans="1:2">
      <c r="A157" s="35">
        <v>154</v>
      </c>
      <c r="B157" s="35">
        <v>120</v>
      </c>
    </row>
    <row r="158" spans="1:2">
      <c r="A158" s="35">
        <v>155</v>
      </c>
      <c r="B158" s="35">
        <v>120</v>
      </c>
    </row>
    <row r="159" spans="1:2">
      <c r="A159" s="35">
        <v>156</v>
      </c>
      <c r="B159" s="35">
        <v>120</v>
      </c>
    </row>
    <row r="160" spans="1:2">
      <c r="A160" s="35">
        <v>157</v>
      </c>
      <c r="B160" s="35">
        <v>120</v>
      </c>
    </row>
    <row r="161" spans="1:2">
      <c r="A161" s="35">
        <v>158</v>
      </c>
      <c r="B161" s="35">
        <v>120</v>
      </c>
    </row>
    <row r="162" spans="1:2">
      <c r="A162" s="35">
        <v>159</v>
      </c>
      <c r="B162" s="35">
        <v>120</v>
      </c>
    </row>
    <row r="163" spans="1:2">
      <c r="A163" s="35">
        <v>160</v>
      </c>
      <c r="B163" s="35">
        <v>120</v>
      </c>
    </row>
    <row r="164" spans="1:2">
      <c r="A164" s="35">
        <v>161</v>
      </c>
      <c r="B164" s="35">
        <v>120</v>
      </c>
    </row>
    <row r="165" spans="1:2">
      <c r="A165" s="35">
        <v>162</v>
      </c>
      <c r="B165" s="35">
        <v>120</v>
      </c>
    </row>
    <row r="166" spans="1:2">
      <c r="A166" s="35">
        <v>163</v>
      </c>
      <c r="B166" s="35">
        <v>120</v>
      </c>
    </row>
    <row r="167" spans="1:2">
      <c r="A167" s="35">
        <v>164</v>
      </c>
      <c r="B167" s="35">
        <v>120</v>
      </c>
    </row>
    <row r="168" spans="1:2">
      <c r="A168" s="35">
        <v>165</v>
      </c>
      <c r="B168" s="35">
        <v>120</v>
      </c>
    </row>
    <row r="169" spans="1:2">
      <c r="A169" s="35">
        <v>166</v>
      </c>
      <c r="B169" s="35">
        <v>120</v>
      </c>
    </row>
    <row r="170" spans="1:2">
      <c r="A170" s="35">
        <v>167</v>
      </c>
      <c r="B170" s="35">
        <v>120</v>
      </c>
    </row>
    <row r="171" spans="1:2">
      <c r="A171" s="35">
        <v>168</v>
      </c>
      <c r="B171" s="35">
        <v>140</v>
      </c>
    </row>
    <row r="172" spans="1:2">
      <c r="A172" s="35">
        <v>169</v>
      </c>
      <c r="B172" s="35">
        <v>140</v>
      </c>
    </row>
    <row r="173" spans="1:2">
      <c r="A173" s="35">
        <v>170</v>
      </c>
      <c r="B173" s="35">
        <v>140</v>
      </c>
    </row>
    <row r="174" spans="1:2">
      <c r="A174" s="35">
        <v>171</v>
      </c>
      <c r="B174" s="35">
        <v>140</v>
      </c>
    </row>
    <row r="175" spans="1:2">
      <c r="A175" s="35">
        <v>172</v>
      </c>
      <c r="B175" s="35">
        <v>140</v>
      </c>
    </row>
    <row r="176" spans="1:2">
      <c r="A176" s="35">
        <v>173</v>
      </c>
      <c r="B176" s="35">
        <v>140</v>
      </c>
    </row>
    <row r="177" spans="1:2">
      <c r="A177" s="35">
        <v>174</v>
      </c>
      <c r="B177" s="35">
        <v>140</v>
      </c>
    </row>
    <row r="178" spans="1:2">
      <c r="A178" s="35">
        <v>175</v>
      </c>
      <c r="B178" s="35">
        <v>140</v>
      </c>
    </row>
    <row r="179" spans="1:2">
      <c r="A179" s="35">
        <v>176</v>
      </c>
      <c r="B179" s="35">
        <v>140</v>
      </c>
    </row>
    <row r="180" spans="1:2">
      <c r="A180" s="35">
        <v>177</v>
      </c>
      <c r="B180" s="35">
        <v>140</v>
      </c>
    </row>
    <row r="181" spans="1:2">
      <c r="A181" s="35">
        <v>178</v>
      </c>
      <c r="B181" s="35">
        <v>140</v>
      </c>
    </row>
    <row r="182" spans="1:2">
      <c r="A182" s="35">
        <v>179</v>
      </c>
      <c r="B182" s="35">
        <v>140</v>
      </c>
    </row>
    <row r="183" spans="1:2">
      <c r="A183" s="35">
        <v>180</v>
      </c>
      <c r="B183" s="35">
        <v>140</v>
      </c>
    </row>
    <row r="184" spans="1:2">
      <c r="A184" s="35">
        <v>181</v>
      </c>
      <c r="B184" s="35">
        <v>140</v>
      </c>
    </row>
    <row r="185" spans="1:2">
      <c r="A185" s="35">
        <v>182</v>
      </c>
      <c r="B185" s="35">
        <v>140</v>
      </c>
    </row>
    <row r="186" spans="1:2">
      <c r="A186" s="35">
        <v>183</v>
      </c>
      <c r="B186" s="35">
        <v>140</v>
      </c>
    </row>
    <row r="187" spans="1:2">
      <c r="A187" s="35">
        <v>184</v>
      </c>
      <c r="B187" s="35">
        <v>140</v>
      </c>
    </row>
    <row r="188" spans="1:2">
      <c r="A188" s="35">
        <v>185</v>
      </c>
      <c r="B188" s="35">
        <v>140</v>
      </c>
    </row>
    <row r="189" spans="1:2">
      <c r="A189" s="35">
        <v>186</v>
      </c>
      <c r="B189" s="35">
        <v>140</v>
      </c>
    </row>
    <row r="190" spans="1:2">
      <c r="A190" s="35">
        <v>187</v>
      </c>
      <c r="B190" s="35">
        <v>140</v>
      </c>
    </row>
    <row r="191" spans="1:2">
      <c r="A191" s="35">
        <v>188</v>
      </c>
      <c r="B191" s="35">
        <v>140</v>
      </c>
    </row>
    <row r="192" spans="1:2">
      <c r="A192" s="35">
        <v>189</v>
      </c>
      <c r="B192" s="35">
        <v>140</v>
      </c>
    </row>
    <row r="193" spans="1:2">
      <c r="A193" s="35">
        <v>190</v>
      </c>
      <c r="B193" s="35">
        <v>140</v>
      </c>
    </row>
    <row r="194" spans="1:2">
      <c r="A194" s="35">
        <v>191</v>
      </c>
      <c r="B194" s="35">
        <v>140</v>
      </c>
    </row>
    <row r="195" spans="1:2">
      <c r="A195" s="35">
        <v>192</v>
      </c>
      <c r="B195" s="35">
        <v>160</v>
      </c>
    </row>
    <row r="196" spans="1:2">
      <c r="A196" s="35">
        <v>193</v>
      </c>
      <c r="B196" s="35">
        <v>160</v>
      </c>
    </row>
    <row r="197" spans="1:2">
      <c r="A197" s="35">
        <v>194</v>
      </c>
      <c r="B197" s="35">
        <v>160</v>
      </c>
    </row>
    <row r="198" spans="1:2">
      <c r="A198" s="35">
        <v>195</v>
      </c>
      <c r="B198" s="35">
        <v>160</v>
      </c>
    </row>
    <row r="199" spans="1:2">
      <c r="A199" s="35">
        <v>196</v>
      </c>
      <c r="B199" s="35">
        <v>160</v>
      </c>
    </row>
    <row r="200" spans="1:2">
      <c r="A200" s="35">
        <v>197</v>
      </c>
      <c r="B200" s="35">
        <v>160</v>
      </c>
    </row>
    <row r="201" spans="1:2">
      <c r="A201" s="35">
        <v>198</v>
      </c>
      <c r="B201" s="35">
        <v>160</v>
      </c>
    </row>
    <row r="202" spans="1:2">
      <c r="A202" s="35">
        <v>199</v>
      </c>
      <c r="B202" s="35">
        <v>160</v>
      </c>
    </row>
    <row r="203" spans="1:2">
      <c r="A203" s="35">
        <v>200</v>
      </c>
      <c r="B203" s="35">
        <v>160</v>
      </c>
    </row>
    <row r="204" spans="1:2">
      <c r="A204" s="35">
        <v>201</v>
      </c>
      <c r="B204" s="35">
        <v>160</v>
      </c>
    </row>
    <row r="205" spans="1:2">
      <c r="A205" s="35">
        <v>202</v>
      </c>
      <c r="B205" s="35">
        <v>160</v>
      </c>
    </row>
    <row r="206" spans="1:2">
      <c r="A206" s="35">
        <v>203</v>
      </c>
      <c r="B206" s="35">
        <v>160</v>
      </c>
    </row>
    <row r="207" spans="1:2">
      <c r="A207" s="35">
        <v>204</v>
      </c>
      <c r="B207" s="35">
        <v>160</v>
      </c>
    </row>
    <row r="208" spans="1:2">
      <c r="A208" s="35">
        <v>205</v>
      </c>
      <c r="B208" s="35">
        <v>160</v>
      </c>
    </row>
    <row r="209" spans="1:2">
      <c r="A209" s="35">
        <v>206</v>
      </c>
      <c r="B209" s="35">
        <v>160</v>
      </c>
    </row>
    <row r="210" spans="1:2">
      <c r="A210" s="35">
        <v>207</v>
      </c>
      <c r="B210" s="35">
        <v>160</v>
      </c>
    </row>
    <row r="211" spans="1:2">
      <c r="A211" s="35">
        <v>208</v>
      </c>
      <c r="B211" s="35">
        <v>160</v>
      </c>
    </row>
    <row r="212" spans="1:2">
      <c r="A212" s="35">
        <v>209</v>
      </c>
      <c r="B212" s="35">
        <v>160</v>
      </c>
    </row>
    <row r="213" spans="1:2">
      <c r="A213" s="35">
        <v>210</v>
      </c>
      <c r="B213" s="35">
        <v>160</v>
      </c>
    </row>
    <row r="214" spans="1:2">
      <c r="A214" s="35">
        <v>211</v>
      </c>
      <c r="B214" s="35">
        <v>160</v>
      </c>
    </row>
    <row r="215" spans="1:2">
      <c r="A215" s="35">
        <v>212</v>
      </c>
      <c r="B215" s="35">
        <v>160</v>
      </c>
    </row>
    <row r="216" spans="1:2">
      <c r="A216" s="35">
        <v>213</v>
      </c>
      <c r="B216" s="35">
        <v>160</v>
      </c>
    </row>
    <row r="217" spans="1:2">
      <c r="A217" s="35">
        <v>214</v>
      </c>
      <c r="B217" s="35">
        <v>160</v>
      </c>
    </row>
    <row r="218" spans="1:2">
      <c r="A218" s="35">
        <v>215</v>
      </c>
      <c r="B218" s="35">
        <v>160</v>
      </c>
    </row>
    <row r="219" spans="1:2">
      <c r="A219" s="35">
        <v>216</v>
      </c>
      <c r="B219" s="35">
        <v>180</v>
      </c>
    </row>
    <row r="220" spans="1:2">
      <c r="A220" s="35">
        <v>217</v>
      </c>
      <c r="B220" s="35">
        <v>180</v>
      </c>
    </row>
    <row r="221" spans="1:2">
      <c r="A221" s="35">
        <v>218</v>
      </c>
      <c r="B221" s="35">
        <v>180</v>
      </c>
    </row>
    <row r="222" spans="1:2">
      <c r="A222" s="35">
        <v>219</v>
      </c>
      <c r="B222" s="35">
        <v>180</v>
      </c>
    </row>
    <row r="223" spans="1:2">
      <c r="A223" s="35">
        <v>220</v>
      </c>
      <c r="B223" s="35">
        <v>180</v>
      </c>
    </row>
    <row r="224" spans="1:2">
      <c r="A224" s="35">
        <v>221</v>
      </c>
      <c r="B224" s="35">
        <v>180</v>
      </c>
    </row>
    <row r="225" spans="1:2">
      <c r="A225" s="35">
        <v>222</v>
      </c>
      <c r="B225" s="35">
        <v>180</v>
      </c>
    </row>
    <row r="226" spans="1:2">
      <c r="A226" s="35">
        <v>223</v>
      </c>
      <c r="B226" s="35">
        <v>180</v>
      </c>
    </row>
    <row r="227" spans="1:2">
      <c r="A227" s="35">
        <v>224</v>
      </c>
      <c r="B227" s="35">
        <v>180</v>
      </c>
    </row>
    <row r="228" spans="1:2">
      <c r="A228" s="35">
        <v>225</v>
      </c>
      <c r="B228" s="35">
        <v>180</v>
      </c>
    </row>
    <row r="229" spans="1:2">
      <c r="A229" s="35">
        <v>226</v>
      </c>
      <c r="B229" s="35">
        <v>180</v>
      </c>
    </row>
    <row r="230" spans="1:2">
      <c r="A230" s="35">
        <v>227</v>
      </c>
      <c r="B230" s="35">
        <v>180</v>
      </c>
    </row>
    <row r="231" spans="1:2">
      <c r="A231" s="35">
        <v>228</v>
      </c>
      <c r="B231" s="35">
        <v>180</v>
      </c>
    </row>
    <row r="232" spans="1:2">
      <c r="A232" s="35">
        <v>229</v>
      </c>
      <c r="B232" s="35">
        <v>180</v>
      </c>
    </row>
    <row r="233" spans="1:2">
      <c r="A233" s="35">
        <v>230</v>
      </c>
      <c r="B233" s="35">
        <v>180</v>
      </c>
    </row>
    <row r="234" spans="1:2">
      <c r="A234" s="35">
        <v>231</v>
      </c>
      <c r="B234" s="35">
        <v>180</v>
      </c>
    </row>
    <row r="235" spans="1:2">
      <c r="A235" s="35">
        <v>232</v>
      </c>
      <c r="B235" s="35">
        <v>180</v>
      </c>
    </row>
    <row r="236" spans="1:2">
      <c r="A236" s="35">
        <v>233</v>
      </c>
      <c r="B236" s="35">
        <v>180</v>
      </c>
    </row>
    <row r="237" spans="1:2">
      <c r="A237" s="35">
        <v>234</v>
      </c>
      <c r="B237" s="35">
        <v>180</v>
      </c>
    </row>
    <row r="238" spans="1:2">
      <c r="A238" s="35">
        <v>235</v>
      </c>
      <c r="B238" s="35">
        <v>180</v>
      </c>
    </row>
    <row r="239" spans="1:2">
      <c r="A239" s="35">
        <v>236</v>
      </c>
      <c r="B239" s="35">
        <v>180</v>
      </c>
    </row>
    <row r="240" spans="1:2">
      <c r="A240" s="35">
        <v>237</v>
      </c>
      <c r="B240" s="35">
        <v>180</v>
      </c>
    </row>
    <row r="241" spans="1:2">
      <c r="A241" s="35">
        <v>238</v>
      </c>
      <c r="B241" s="35">
        <v>180</v>
      </c>
    </row>
    <row r="242" spans="1:2">
      <c r="A242" s="35">
        <v>239</v>
      </c>
      <c r="B242" s="35">
        <v>180</v>
      </c>
    </row>
    <row r="243" spans="1:2">
      <c r="A243" s="35">
        <v>240</v>
      </c>
      <c r="B243" s="35">
        <v>200</v>
      </c>
    </row>
    <row r="244" spans="1:2">
      <c r="A244" s="35">
        <v>241</v>
      </c>
      <c r="B244" s="35">
        <v>200</v>
      </c>
    </row>
    <row r="245" spans="1:2">
      <c r="A245" s="35">
        <v>242</v>
      </c>
      <c r="B245" s="35">
        <v>200</v>
      </c>
    </row>
    <row r="246" spans="1:2">
      <c r="A246" s="35">
        <v>243</v>
      </c>
      <c r="B246" s="35">
        <v>200</v>
      </c>
    </row>
    <row r="247" spans="1:2">
      <c r="A247" s="35">
        <v>244</v>
      </c>
      <c r="B247" s="35">
        <v>200</v>
      </c>
    </row>
    <row r="248" spans="1:2">
      <c r="A248" s="35">
        <v>245</v>
      </c>
      <c r="B248" s="35">
        <v>200</v>
      </c>
    </row>
    <row r="249" spans="1:2">
      <c r="A249" s="35">
        <v>246</v>
      </c>
      <c r="B249" s="35">
        <v>200</v>
      </c>
    </row>
    <row r="250" spans="1:2">
      <c r="A250" s="35">
        <v>247</v>
      </c>
      <c r="B250" s="35">
        <v>200</v>
      </c>
    </row>
    <row r="251" spans="1:2">
      <c r="A251" s="35">
        <v>248</v>
      </c>
      <c r="B251" s="35">
        <v>200</v>
      </c>
    </row>
    <row r="252" spans="1:2">
      <c r="A252" s="35">
        <v>249</v>
      </c>
      <c r="B252" s="35">
        <v>200</v>
      </c>
    </row>
    <row r="253" spans="1:2">
      <c r="A253" s="35">
        <v>250</v>
      </c>
      <c r="B253" s="35">
        <v>200</v>
      </c>
    </row>
    <row r="254" spans="1:2">
      <c r="A254" s="35">
        <v>251</v>
      </c>
      <c r="B254" s="35">
        <v>200</v>
      </c>
    </row>
    <row r="255" spans="1:2">
      <c r="A255" s="35">
        <v>252</v>
      </c>
      <c r="B255" s="35">
        <v>200</v>
      </c>
    </row>
    <row r="256" spans="1:2">
      <c r="A256" s="35">
        <v>253</v>
      </c>
      <c r="B256" s="35">
        <v>200</v>
      </c>
    </row>
    <row r="257" spans="1:2">
      <c r="A257" s="35">
        <v>254</v>
      </c>
      <c r="B257" s="35">
        <v>200</v>
      </c>
    </row>
    <row r="258" spans="1:2">
      <c r="A258" s="35">
        <v>255</v>
      </c>
      <c r="B258" s="35">
        <v>200</v>
      </c>
    </row>
    <row r="259" spans="1:2">
      <c r="A259" s="35">
        <v>256</v>
      </c>
      <c r="B259" s="35">
        <v>200</v>
      </c>
    </row>
    <row r="260" spans="1:2">
      <c r="A260" s="35">
        <v>257</v>
      </c>
      <c r="B260" s="35">
        <v>200</v>
      </c>
    </row>
    <row r="261" spans="1:2">
      <c r="A261" s="35">
        <v>258</v>
      </c>
      <c r="B261" s="35">
        <v>200</v>
      </c>
    </row>
    <row r="262" spans="1:2">
      <c r="A262" s="35">
        <v>259</v>
      </c>
      <c r="B262" s="35">
        <v>200</v>
      </c>
    </row>
    <row r="263" spans="1:2">
      <c r="A263" s="35">
        <v>260</v>
      </c>
      <c r="B263" s="35">
        <v>200</v>
      </c>
    </row>
    <row r="264" spans="1:2">
      <c r="A264" s="35">
        <v>261</v>
      </c>
      <c r="B264" s="35">
        <v>200</v>
      </c>
    </row>
    <row r="265" spans="1:2">
      <c r="A265" s="35">
        <v>262</v>
      </c>
      <c r="B265" s="35">
        <v>200</v>
      </c>
    </row>
    <row r="266" spans="1:2">
      <c r="A266" s="35">
        <v>263</v>
      </c>
      <c r="B266" s="35">
        <v>200</v>
      </c>
    </row>
    <row r="267" spans="1:2">
      <c r="A267" s="35">
        <v>264</v>
      </c>
      <c r="B267" s="35">
        <v>220</v>
      </c>
    </row>
    <row r="268" spans="1:2">
      <c r="A268" s="35">
        <v>265</v>
      </c>
      <c r="B268" s="35">
        <v>220</v>
      </c>
    </row>
    <row r="269" spans="1:2">
      <c r="A269" s="35">
        <v>266</v>
      </c>
      <c r="B269" s="35">
        <v>220</v>
      </c>
    </row>
    <row r="270" spans="1:2">
      <c r="A270" s="35">
        <v>267</v>
      </c>
      <c r="B270" s="35">
        <v>220</v>
      </c>
    </row>
    <row r="271" spans="1:2">
      <c r="A271" s="35">
        <v>268</v>
      </c>
      <c r="B271" s="35">
        <v>220</v>
      </c>
    </row>
    <row r="272" spans="1:2">
      <c r="A272" s="35">
        <v>269</v>
      </c>
      <c r="B272" s="35">
        <v>220</v>
      </c>
    </row>
    <row r="273" spans="1:2">
      <c r="A273" s="35">
        <v>270</v>
      </c>
      <c r="B273" s="35">
        <v>220</v>
      </c>
    </row>
    <row r="274" spans="1:2">
      <c r="A274" s="35">
        <v>271</v>
      </c>
      <c r="B274" s="35">
        <v>220</v>
      </c>
    </row>
    <row r="275" spans="1:2">
      <c r="A275" s="35">
        <v>272</v>
      </c>
      <c r="B275" s="35">
        <v>220</v>
      </c>
    </row>
    <row r="276" spans="1:2">
      <c r="A276" s="35">
        <v>273</v>
      </c>
      <c r="B276" s="35">
        <v>220</v>
      </c>
    </row>
    <row r="277" spans="1:2">
      <c r="A277" s="35">
        <v>274</v>
      </c>
      <c r="B277" s="35">
        <v>220</v>
      </c>
    </row>
    <row r="278" spans="1:2">
      <c r="A278" s="35">
        <v>275</v>
      </c>
      <c r="B278" s="35">
        <v>220</v>
      </c>
    </row>
    <row r="279" spans="1:2">
      <c r="A279" s="35">
        <v>276</v>
      </c>
      <c r="B279" s="35">
        <v>220</v>
      </c>
    </row>
    <row r="280" spans="1:2">
      <c r="A280" s="35">
        <v>277</v>
      </c>
      <c r="B280" s="35">
        <v>220</v>
      </c>
    </row>
    <row r="281" spans="1:2">
      <c r="A281" s="35">
        <v>278</v>
      </c>
      <c r="B281" s="35">
        <v>220</v>
      </c>
    </row>
    <row r="282" spans="1:2">
      <c r="A282" s="35">
        <v>279</v>
      </c>
      <c r="B282" s="35">
        <v>220</v>
      </c>
    </row>
    <row r="283" spans="1:2">
      <c r="A283" s="35">
        <v>280</v>
      </c>
      <c r="B283" s="35">
        <v>220</v>
      </c>
    </row>
    <row r="284" spans="1:2">
      <c r="A284" s="35">
        <v>281</v>
      </c>
      <c r="B284" s="35">
        <v>220</v>
      </c>
    </row>
    <row r="285" spans="1:2">
      <c r="A285" s="35">
        <v>282</v>
      </c>
      <c r="B285" s="35">
        <v>220</v>
      </c>
    </row>
    <row r="286" spans="1:2">
      <c r="A286" s="35">
        <v>283</v>
      </c>
      <c r="B286" s="35">
        <v>220</v>
      </c>
    </row>
    <row r="287" spans="1:2">
      <c r="A287" s="35">
        <v>284</v>
      </c>
      <c r="B287" s="35">
        <v>220</v>
      </c>
    </row>
    <row r="288" spans="1:2">
      <c r="A288" s="35">
        <v>285</v>
      </c>
      <c r="B288" s="35">
        <v>220</v>
      </c>
    </row>
    <row r="289" spans="1:2">
      <c r="A289" s="35">
        <v>286</v>
      </c>
      <c r="B289" s="35">
        <v>220</v>
      </c>
    </row>
    <row r="290" spans="1:2">
      <c r="A290" s="35">
        <v>287</v>
      </c>
      <c r="B290" s="35">
        <v>220</v>
      </c>
    </row>
    <row r="291" spans="1:2">
      <c r="A291" s="35">
        <v>288</v>
      </c>
      <c r="B291" s="35">
        <v>240</v>
      </c>
    </row>
    <row r="292" spans="1:2">
      <c r="A292" s="35">
        <v>289</v>
      </c>
      <c r="B292" s="35">
        <v>240</v>
      </c>
    </row>
    <row r="293" spans="1:2">
      <c r="A293" s="35">
        <v>290</v>
      </c>
      <c r="B293" s="35">
        <v>240</v>
      </c>
    </row>
    <row r="294" spans="1:2">
      <c r="A294" s="35">
        <v>291</v>
      </c>
      <c r="B294" s="35">
        <v>240</v>
      </c>
    </row>
    <row r="295" spans="1:2">
      <c r="A295" s="35">
        <v>292</v>
      </c>
      <c r="B295" s="35">
        <v>240</v>
      </c>
    </row>
    <row r="296" spans="1:2">
      <c r="A296" s="35">
        <v>293</v>
      </c>
      <c r="B296" s="35">
        <v>240</v>
      </c>
    </row>
    <row r="297" spans="1:2">
      <c r="A297" s="35">
        <v>294</v>
      </c>
      <c r="B297" s="35">
        <v>240</v>
      </c>
    </row>
    <row r="298" spans="1:2">
      <c r="A298" s="35">
        <v>295</v>
      </c>
      <c r="B298" s="35">
        <v>240</v>
      </c>
    </row>
    <row r="299" spans="1:2">
      <c r="A299" s="35">
        <v>296</v>
      </c>
      <c r="B299" s="35">
        <v>240</v>
      </c>
    </row>
    <row r="300" spans="1:2">
      <c r="A300" s="35">
        <v>297</v>
      </c>
      <c r="B300" s="35">
        <v>240</v>
      </c>
    </row>
    <row r="301" spans="1:2">
      <c r="A301" s="35">
        <v>298</v>
      </c>
      <c r="B301" s="35">
        <v>240</v>
      </c>
    </row>
    <row r="302" spans="1:2">
      <c r="A302" s="35">
        <v>299</v>
      </c>
      <c r="B302" s="35">
        <v>240</v>
      </c>
    </row>
    <row r="303" spans="1:2">
      <c r="A303" s="35">
        <v>300</v>
      </c>
      <c r="B303" s="35">
        <v>240</v>
      </c>
    </row>
    <row r="304" spans="1:2">
      <c r="A304" s="35">
        <v>301</v>
      </c>
      <c r="B304" s="35">
        <v>240</v>
      </c>
    </row>
    <row r="305" spans="1:2">
      <c r="A305" s="35">
        <v>302</v>
      </c>
      <c r="B305" s="35">
        <v>240</v>
      </c>
    </row>
    <row r="306" spans="1:2">
      <c r="A306" s="35">
        <v>303</v>
      </c>
      <c r="B306" s="35">
        <v>240</v>
      </c>
    </row>
    <row r="307" spans="1:2">
      <c r="A307" s="35">
        <v>304</v>
      </c>
      <c r="B307" s="35">
        <v>240</v>
      </c>
    </row>
    <row r="308" spans="1:2">
      <c r="A308" s="35">
        <v>305</v>
      </c>
      <c r="B308" s="35">
        <v>240</v>
      </c>
    </row>
    <row r="309" spans="1:2">
      <c r="A309" s="35">
        <v>306</v>
      </c>
      <c r="B309" s="35">
        <v>240</v>
      </c>
    </row>
    <row r="310" spans="1:2">
      <c r="A310" s="35">
        <v>307</v>
      </c>
      <c r="B310" s="35">
        <v>240</v>
      </c>
    </row>
    <row r="311" spans="1:2">
      <c r="A311" s="35">
        <v>308</v>
      </c>
      <c r="B311" s="35">
        <v>240</v>
      </c>
    </row>
    <row r="312" spans="1:2">
      <c r="A312" s="35">
        <v>309</v>
      </c>
      <c r="B312" s="35">
        <v>240</v>
      </c>
    </row>
    <row r="313" spans="1:2">
      <c r="A313" s="35">
        <v>310</v>
      </c>
      <c r="B313" s="35">
        <v>240</v>
      </c>
    </row>
    <row r="314" spans="1:2">
      <c r="A314" s="35">
        <v>311</v>
      </c>
      <c r="B314" s="35">
        <v>240</v>
      </c>
    </row>
    <row r="315" spans="1:2">
      <c r="A315" s="35">
        <v>312</v>
      </c>
      <c r="B315" s="35">
        <v>260</v>
      </c>
    </row>
    <row r="316" spans="1:2">
      <c r="A316" s="35">
        <v>313</v>
      </c>
      <c r="B316" s="35">
        <v>260</v>
      </c>
    </row>
    <row r="317" spans="1:2">
      <c r="A317" s="35">
        <v>314</v>
      </c>
      <c r="B317" s="35">
        <v>260</v>
      </c>
    </row>
    <row r="318" spans="1:2">
      <c r="A318" s="35">
        <v>315</v>
      </c>
      <c r="B318" s="35">
        <v>260</v>
      </c>
    </row>
    <row r="319" spans="1:2">
      <c r="A319" s="35">
        <v>316</v>
      </c>
      <c r="B319" s="35">
        <v>260</v>
      </c>
    </row>
    <row r="320" spans="1:2">
      <c r="A320" s="35">
        <v>317</v>
      </c>
      <c r="B320" s="35">
        <v>260</v>
      </c>
    </row>
    <row r="321" spans="1:2">
      <c r="A321" s="35">
        <v>318</v>
      </c>
      <c r="B321" s="35">
        <v>260</v>
      </c>
    </row>
    <row r="322" spans="1:2">
      <c r="A322" s="35">
        <v>319</v>
      </c>
      <c r="B322" s="35">
        <v>260</v>
      </c>
    </row>
    <row r="323" spans="1:2">
      <c r="A323" s="35">
        <v>320</v>
      </c>
      <c r="B323" s="35">
        <v>260</v>
      </c>
    </row>
    <row r="324" spans="1:2">
      <c r="A324" s="35">
        <v>321</v>
      </c>
      <c r="B324" s="35">
        <v>260</v>
      </c>
    </row>
    <row r="325" spans="1:2">
      <c r="A325" s="35">
        <v>322</v>
      </c>
      <c r="B325" s="35">
        <v>260</v>
      </c>
    </row>
    <row r="326" spans="1:2">
      <c r="A326" s="35">
        <v>323</v>
      </c>
      <c r="B326" s="35">
        <v>260</v>
      </c>
    </row>
    <row r="327" spans="1:2">
      <c r="A327" s="35">
        <v>324</v>
      </c>
      <c r="B327" s="35">
        <v>260</v>
      </c>
    </row>
    <row r="328" spans="1:2">
      <c r="A328" s="35">
        <v>325</v>
      </c>
      <c r="B328" s="35">
        <v>260</v>
      </c>
    </row>
    <row r="329" spans="1:2">
      <c r="A329" s="35">
        <v>326</v>
      </c>
      <c r="B329" s="35">
        <v>260</v>
      </c>
    </row>
    <row r="330" spans="1:2">
      <c r="A330" s="35">
        <v>327</v>
      </c>
      <c r="B330" s="35">
        <v>260</v>
      </c>
    </row>
    <row r="331" spans="1:2">
      <c r="A331" s="35">
        <v>328</v>
      </c>
      <c r="B331" s="35">
        <v>260</v>
      </c>
    </row>
    <row r="332" spans="1:2">
      <c r="A332" s="35">
        <v>329</v>
      </c>
      <c r="B332" s="35">
        <v>260</v>
      </c>
    </row>
    <row r="333" spans="1:2">
      <c r="A333" s="35">
        <v>330</v>
      </c>
      <c r="B333" s="35">
        <v>260</v>
      </c>
    </row>
    <row r="334" spans="1:2">
      <c r="A334" s="35">
        <v>331</v>
      </c>
      <c r="B334" s="35">
        <v>260</v>
      </c>
    </row>
    <row r="335" spans="1:2">
      <c r="A335" s="35">
        <v>332</v>
      </c>
      <c r="B335" s="35">
        <v>260</v>
      </c>
    </row>
    <row r="336" spans="1:2">
      <c r="A336" s="35">
        <v>333</v>
      </c>
      <c r="B336" s="35">
        <v>260</v>
      </c>
    </row>
    <row r="337" spans="1:2">
      <c r="A337" s="35">
        <v>334</v>
      </c>
      <c r="B337" s="35">
        <v>260</v>
      </c>
    </row>
    <row r="338" spans="1:2">
      <c r="A338" s="35">
        <v>335</v>
      </c>
      <c r="B338" s="35">
        <v>260</v>
      </c>
    </row>
    <row r="339" spans="1:2">
      <c r="A339" s="35">
        <v>336</v>
      </c>
      <c r="B339" s="35">
        <v>280</v>
      </c>
    </row>
    <row r="340" spans="1:2">
      <c r="A340" s="35">
        <v>337</v>
      </c>
      <c r="B340" s="35">
        <v>280</v>
      </c>
    </row>
    <row r="341" spans="1:2">
      <c r="A341" s="35">
        <v>338</v>
      </c>
      <c r="B341" s="35">
        <v>280</v>
      </c>
    </row>
    <row r="342" spans="1:2">
      <c r="A342" s="35">
        <v>339</v>
      </c>
      <c r="B342" s="35">
        <v>280</v>
      </c>
    </row>
    <row r="343" spans="1:2">
      <c r="A343" s="35">
        <v>340</v>
      </c>
      <c r="B343" s="35">
        <v>280</v>
      </c>
    </row>
    <row r="344" spans="1:2">
      <c r="A344" s="35">
        <v>341</v>
      </c>
      <c r="B344" s="35">
        <v>280</v>
      </c>
    </row>
    <row r="345" spans="1:2">
      <c r="A345" s="35">
        <v>342</v>
      </c>
      <c r="B345" s="35">
        <v>280</v>
      </c>
    </row>
    <row r="346" spans="1:2">
      <c r="A346" s="35">
        <v>343</v>
      </c>
      <c r="B346" s="35">
        <v>280</v>
      </c>
    </row>
    <row r="347" spans="1:2">
      <c r="A347" s="35">
        <v>344</v>
      </c>
      <c r="B347" s="35">
        <v>280</v>
      </c>
    </row>
    <row r="348" spans="1:2">
      <c r="A348" s="35">
        <v>345</v>
      </c>
      <c r="B348" s="35">
        <v>280</v>
      </c>
    </row>
    <row r="349" spans="1:2">
      <c r="A349" s="35">
        <v>346</v>
      </c>
      <c r="B349" s="35">
        <v>280</v>
      </c>
    </row>
    <row r="350" spans="1:2">
      <c r="A350" s="35">
        <v>347</v>
      </c>
      <c r="B350" s="35">
        <v>280</v>
      </c>
    </row>
    <row r="351" spans="1:2">
      <c r="A351" s="35">
        <v>348</v>
      </c>
      <c r="B351" s="35">
        <v>280</v>
      </c>
    </row>
    <row r="352" spans="1:2">
      <c r="A352" s="35">
        <v>349</v>
      </c>
      <c r="B352" s="35">
        <v>280</v>
      </c>
    </row>
    <row r="353" spans="1:2">
      <c r="A353" s="35">
        <v>350</v>
      </c>
      <c r="B353" s="35">
        <v>280</v>
      </c>
    </row>
    <row r="354" spans="1:2">
      <c r="A354" s="35">
        <v>351</v>
      </c>
      <c r="B354" s="35">
        <v>280</v>
      </c>
    </row>
    <row r="355" spans="1:2">
      <c r="A355" s="35">
        <v>352</v>
      </c>
      <c r="B355" s="35">
        <v>280</v>
      </c>
    </row>
    <row r="356" spans="1:2">
      <c r="A356" s="35">
        <v>353</v>
      </c>
      <c r="B356" s="35">
        <v>280</v>
      </c>
    </row>
    <row r="357" spans="1:2">
      <c r="A357" s="35">
        <v>354</v>
      </c>
      <c r="B357" s="35">
        <v>280</v>
      </c>
    </row>
    <row r="358" spans="1:2">
      <c r="A358" s="35">
        <v>355</v>
      </c>
      <c r="B358" s="35">
        <v>280</v>
      </c>
    </row>
    <row r="359" spans="1:2">
      <c r="A359" s="35">
        <v>356</v>
      </c>
      <c r="B359" s="35">
        <v>280</v>
      </c>
    </row>
    <row r="360" spans="1:2">
      <c r="A360" s="35">
        <v>357</v>
      </c>
      <c r="B360" s="35">
        <v>280</v>
      </c>
    </row>
    <row r="361" spans="1:2">
      <c r="A361" s="35">
        <v>358</v>
      </c>
      <c r="B361" s="35">
        <v>280</v>
      </c>
    </row>
    <row r="362" spans="1:2">
      <c r="A362" s="35">
        <v>359</v>
      </c>
      <c r="B362" s="35">
        <v>280</v>
      </c>
    </row>
    <row r="363" spans="1:2">
      <c r="A363" s="35">
        <v>360</v>
      </c>
      <c r="B363" s="35">
        <v>300</v>
      </c>
    </row>
    <row r="364" spans="1:2">
      <c r="A364" s="35">
        <v>361</v>
      </c>
      <c r="B364" s="35">
        <v>300</v>
      </c>
    </row>
    <row r="365" spans="1:2">
      <c r="A365" s="35">
        <v>362</v>
      </c>
      <c r="B365" s="35">
        <v>300</v>
      </c>
    </row>
    <row r="366" spans="1:2">
      <c r="A366" s="35">
        <v>363</v>
      </c>
      <c r="B366" s="35">
        <v>300</v>
      </c>
    </row>
    <row r="367" spans="1:2">
      <c r="A367" s="35">
        <v>364</v>
      </c>
      <c r="B367" s="35">
        <v>300</v>
      </c>
    </row>
    <row r="368" spans="1:2">
      <c r="A368" s="35">
        <v>365</v>
      </c>
      <c r="B368" s="35">
        <v>300</v>
      </c>
    </row>
    <row r="369" spans="1:2">
      <c r="A369" s="35">
        <v>366</v>
      </c>
      <c r="B369" s="35">
        <v>300</v>
      </c>
    </row>
    <row r="370" spans="1:2">
      <c r="A370" s="35">
        <v>367</v>
      </c>
      <c r="B370" s="35">
        <v>300</v>
      </c>
    </row>
    <row r="371" spans="1:2">
      <c r="A371" s="35">
        <v>368</v>
      </c>
      <c r="B371" s="35">
        <v>300</v>
      </c>
    </row>
    <row r="372" spans="1:2">
      <c r="A372" s="35">
        <v>369</v>
      </c>
      <c r="B372" s="35">
        <v>300</v>
      </c>
    </row>
    <row r="373" spans="1:2">
      <c r="A373" s="35">
        <v>370</v>
      </c>
      <c r="B373" s="35">
        <v>300</v>
      </c>
    </row>
    <row r="374" spans="1:2">
      <c r="A374" s="35">
        <v>371</v>
      </c>
      <c r="B374" s="35">
        <v>300</v>
      </c>
    </row>
    <row r="375" spans="1:2">
      <c r="A375" s="35">
        <v>372</v>
      </c>
      <c r="B375" s="35">
        <v>300</v>
      </c>
    </row>
    <row r="376" spans="1:2">
      <c r="A376" s="35">
        <v>373</v>
      </c>
      <c r="B376" s="35">
        <v>300</v>
      </c>
    </row>
    <row r="377" spans="1:2">
      <c r="A377" s="35">
        <v>374</v>
      </c>
      <c r="B377" s="35">
        <v>300</v>
      </c>
    </row>
    <row r="378" spans="1:2">
      <c r="A378" s="35">
        <v>375</v>
      </c>
      <c r="B378" s="35">
        <v>300</v>
      </c>
    </row>
    <row r="379" spans="1:2">
      <c r="A379" s="35">
        <v>376</v>
      </c>
      <c r="B379" s="35">
        <v>300</v>
      </c>
    </row>
    <row r="380" spans="1:2">
      <c r="A380" s="35">
        <v>377</v>
      </c>
      <c r="B380" s="35">
        <v>300</v>
      </c>
    </row>
    <row r="381" spans="1:2">
      <c r="A381" s="35">
        <v>378</v>
      </c>
      <c r="B381" s="35">
        <v>300</v>
      </c>
    </row>
    <row r="382" spans="1:2">
      <c r="A382" s="35">
        <v>379</v>
      </c>
      <c r="B382" s="35">
        <v>300</v>
      </c>
    </row>
    <row r="383" spans="1:2">
      <c r="A383" s="35">
        <v>380</v>
      </c>
      <c r="B383" s="35">
        <v>300</v>
      </c>
    </row>
    <row r="384" spans="1:2">
      <c r="A384" s="35">
        <v>381</v>
      </c>
      <c r="B384" s="35">
        <v>300</v>
      </c>
    </row>
    <row r="385" spans="1:2">
      <c r="A385" s="35">
        <v>382</v>
      </c>
      <c r="B385" s="35">
        <v>300</v>
      </c>
    </row>
    <row r="386" spans="1:2">
      <c r="A386" s="35">
        <v>383</v>
      </c>
      <c r="B386" s="35">
        <v>300</v>
      </c>
    </row>
    <row r="387" spans="1:2">
      <c r="A387" s="35">
        <v>384</v>
      </c>
      <c r="B387" s="35">
        <v>320</v>
      </c>
    </row>
    <row r="388" spans="1:2">
      <c r="A388" s="35">
        <v>385</v>
      </c>
      <c r="B388" s="35">
        <v>320</v>
      </c>
    </row>
    <row r="389" spans="1:2">
      <c r="A389" s="35">
        <v>386</v>
      </c>
      <c r="B389" s="35">
        <v>320</v>
      </c>
    </row>
    <row r="390" spans="1:2">
      <c r="A390" s="35">
        <v>387</v>
      </c>
      <c r="B390" s="35">
        <v>320</v>
      </c>
    </row>
    <row r="391" spans="1:2">
      <c r="A391" s="35">
        <v>388</v>
      </c>
      <c r="B391" s="35">
        <v>320</v>
      </c>
    </row>
    <row r="392" spans="1:2">
      <c r="A392" s="35">
        <v>389</v>
      </c>
      <c r="B392" s="35">
        <v>320</v>
      </c>
    </row>
    <row r="393" spans="1:2">
      <c r="A393" s="35">
        <v>390</v>
      </c>
      <c r="B393" s="35">
        <v>320</v>
      </c>
    </row>
    <row r="394" spans="1:2">
      <c r="A394" s="35">
        <v>391</v>
      </c>
      <c r="B394" s="35">
        <v>320</v>
      </c>
    </row>
    <row r="395" spans="1:2">
      <c r="A395" s="35">
        <v>392</v>
      </c>
      <c r="B395" s="35">
        <v>320</v>
      </c>
    </row>
    <row r="396" spans="1:2">
      <c r="A396" s="35">
        <v>393</v>
      </c>
      <c r="B396" s="35">
        <v>320</v>
      </c>
    </row>
    <row r="397" spans="1:2">
      <c r="A397" s="35">
        <v>394</v>
      </c>
      <c r="B397" s="35">
        <v>320</v>
      </c>
    </row>
    <row r="398" spans="1:2">
      <c r="A398" s="35">
        <v>395</v>
      </c>
      <c r="B398" s="35">
        <v>320</v>
      </c>
    </row>
    <row r="399" spans="1:2">
      <c r="A399" s="35">
        <v>396</v>
      </c>
      <c r="B399" s="35">
        <v>320</v>
      </c>
    </row>
    <row r="400" spans="1:2">
      <c r="A400" s="35">
        <v>397</v>
      </c>
      <c r="B400" s="35">
        <v>320</v>
      </c>
    </row>
    <row r="401" spans="1:2">
      <c r="A401" s="35">
        <v>398</v>
      </c>
      <c r="B401" s="35">
        <v>320</v>
      </c>
    </row>
    <row r="402" spans="1:2">
      <c r="A402" s="35">
        <v>399</v>
      </c>
      <c r="B402" s="35">
        <v>320</v>
      </c>
    </row>
    <row r="403" spans="1:2">
      <c r="A403" s="35">
        <v>400</v>
      </c>
      <c r="B403" s="35">
        <v>320</v>
      </c>
    </row>
    <row r="404" spans="1:2">
      <c r="A404" s="35">
        <v>401</v>
      </c>
      <c r="B404" s="35">
        <v>320</v>
      </c>
    </row>
    <row r="405" spans="1:2">
      <c r="A405" s="35">
        <v>402</v>
      </c>
      <c r="B405" s="35">
        <v>320</v>
      </c>
    </row>
    <row r="406" spans="1:2">
      <c r="A406" s="35">
        <v>403</v>
      </c>
      <c r="B406" s="35">
        <v>320</v>
      </c>
    </row>
    <row r="407" spans="1:2">
      <c r="A407" s="35">
        <v>404</v>
      </c>
      <c r="B407" s="35">
        <v>320</v>
      </c>
    </row>
    <row r="408" spans="1:2">
      <c r="A408" s="35">
        <v>405</v>
      </c>
      <c r="B408" s="35">
        <v>320</v>
      </c>
    </row>
    <row r="409" spans="1:2">
      <c r="A409" s="35">
        <v>406</v>
      </c>
      <c r="B409" s="35">
        <v>320</v>
      </c>
    </row>
    <row r="410" spans="1:2">
      <c r="A410" s="35">
        <v>407</v>
      </c>
      <c r="B410" s="35">
        <v>320</v>
      </c>
    </row>
    <row r="411" spans="1:2">
      <c r="A411" s="35">
        <v>408</v>
      </c>
      <c r="B411" s="35">
        <v>340</v>
      </c>
    </row>
    <row r="412" spans="1:2">
      <c r="A412" s="35">
        <v>409</v>
      </c>
      <c r="B412" s="35">
        <v>340</v>
      </c>
    </row>
    <row r="413" spans="1:2">
      <c r="A413" s="35">
        <v>410</v>
      </c>
      <c r="B413" s="35">
        <v>340</v>
      </c>
    </row>
    <row r="414" spans="1:2">
      <c r="A414" s="35">
        <v>411</v>
      </c>
      <c r="B414" s="35">
        <v>340</v>
      </c>
    </row>
    <row r="415" spans="1:2">
      <c r="A415" s="35">
        <v>412</v>
      </c>
      <c r="B415" s="35">
        <v>340</v>
      </c>
    </row>
    <row r="416" spans="1:2">
      <c r="A416" s="35">
        <v>413</v>
      </c>
      <c r="B416" s="35">
        <v>340</v>
      </c>
    </row>
    <row r="417" spans="1:2">
      <c r="A417" s="35">
        <v>414</v>
      </c>
      <c r="B417" s="35">
        <v>340</v>
      </c>
    </row>
    <row r="418" spans="1:2">
      <c r="A418" s="35">
        <v>415</v>
      </c>
      <c r="B418" s="35">
        <v>340</v>
      </c>
    </row>
    <row r="419" spans="1:2">
      <c r="A419" s="35">
        <v>416</v>
      </c>
      <c r="B419" s="35">
        <v>340</v>
      </c>
    </row>
    <row r="420" spans="1:2">
      <c r="A420" s="35">
        <v>417</v>
      </c>
      <c r="B420" s="35">
        <v>340</v>
      </c>
    </row>
    <row r="421" spans="1:2">
      <c r="A421" s="35">
        <v>418</v>
      </c>
      <c r="B421" s="35">
        <v>340</v>
      </c>
    </row>
    <row r="422" spans="1:2">
      <c r="A422" s="35">
        <v>419</v>
      </c>
      <c r="B422" s="35">
        <v>340</v>
      </c>
    </row>
    <row r="423" spans="1:2">
      <c r="A423" s="35">
        <v>420</v>
      </c>
      <c r="B423" s="35">
        <v>340</v>
      </c>
    </row>
    <row r="424" spans="1:2">
      <c r="A424" s="35">
        <v>421</v>
      </c>
      <c r="B424" s="35">
        <v>340</v>
      </c>
    </row>
    <row r="425" spans="1:2">
      <c r="A425" s="35">
        <v>422</v>
      </c>
      <c r="B425" s="35">
        <v>340</v>
      </c>
    </row>
    <row r="426" spans="1:2">
      <c r="A426" s="35">
        <v>423</v>
      </c>
      <c r="B426" s="35">
        <v>340</v>
      </c>
    </row>
    <row r="427" spans="1:2">
      <c r="A427" s="35">
        <v>424</v>
      </c>
      <c r="B427" s="35">
        <v>340</v>
      </c>
    </row>
    <row r="428" spans="1:2">
      <c r="A428" s="35">
        <v>425</v>
      </c>
      <c r="B428" s="35">
        <v>340</v>
      </c>
    </row>
    <row r="429" spans="1:2">
      <c r="A429" s="35">
        <v>426</v>
      </c>
      <c r="B429" s="35">
        <v>340</v>
      </c>
    </row>
    <row r="430" spans="1:2">
      <c r="A430" s="35">
        <v>427</v>
      </c>
      <c r="B430" s="35">
        <v>340</v>
      </c>
    </row>
    <row r="431" spans="1:2">
      <c r="A431" s="35">
        <v>428</v>
      </c>
      <c r="B431" s="35">
        <v>340</v>
      </c>
    </row>
    <row r="432" spans="1:2">
      <c r="A432" s="35">
        <v>429</v>
      </c>
      <c r="B432" s="35">
        <v>340</v>
      </c>
    </row>
    <row r="433" spans="1:2">
      <c r="A433" s="35">
        <v>430</v>
      </c>
      <c r="B433" s="35">
        <v>340</v>
      </c>
    </row>
    <row r="434" spans="1:2">
      <c r="A434" s="35">
        <v>431</v>
      </c>
      <c r="B434" s="35">
        <v>340</v>
      </c>
    </row>
    <row r="435" spans="1:2">
      <c r="A435" s="35">
        <v>432</v>
      </c>
      <c r="B435" s="35">
        <v>360</v>
      </c>
    </row>
    <row r="436" spans="1:2">
      <c r="A436" s="35">
        <v>433</v>
      </c>
      <c r="B436" s="35">
        <v>360</v>
      </c>
    </row>
    <row r="437" spans="1:2">
      <c r="A437" s="35">
        <v>434</v>
      </c>
      <c r="B437" s="35">
        <v>360</v>
      </c>
    </row>
    <row r="438" spans="1:2">
      <c r="A438" s="35">
        <v>435</v>
      </c>
      <c r="B438" s="35">
        <v>360</v>
      </c>
    </row>
    <row r="439" spans="1:2">
      <c r="A439" s="35">
        <v>436</v>
      </c>
      <c r="B439" s="35">
        <v>360</v>
      </c>
    </row>
    <row r="440" spans="1:2">
      <c r="A440" s="35">
        <v>437</v>
      </c>
      <c r="B440" s="35">
        <v>360</v>
      </c>
    </row>
    <row r="441" spans="1:2">
      <c r="A441" s="35">
        <v>438</v>
      </c>
      <c r="B441" s="35">
        <v>360</v>
      </c>
    </row>
    <row r="442" spans="1:2">
      <c r="A442" s="35">
        <v>439</v>
      </c>
      <c r="B442" s="35">
        <v>360</v>
      </c>
    </row>
    <row r="443" spans="1:2">
      <c r="A443" s="35">
        <v>440</v>
      </c>
      <c r="B443" s="35">
        <v>360</v>
      </c>
    </row>
    <row r="444" spans="1:2">
      <c r="A444" s="35">
        <v>441</v>
      </c>
      <c r="B444" s="35">
        <v>360</v>
      </c>
    </row>
    <row r="445" spans="1:2">
      <c r="A445" s="35">
        <v>442</v>
      </c>
      <c r="B445" s="35">
        <v>360</v>
      </c>
    </row>
    <row r="446" spans="1:2">
      <c r="A446" s="35">
        <v>443</v>
      </c>
      <c r="B446" s="35">
        <v>360</v>
      </c>
    </row>
    <row r="447" spans="1:2">
      <c r="A447" s="35">
        <v>444</v>
      </c>
      <c r="B447" s="35">
        <v>360</v>
      </c>
    </row>
    <row r="448" spans="1:2">
      <c r="A448" s="35">
        <v>445</v>
      </c>
      <c r="B448" s="35">
        <v>360</v>
      </c>
    </row>
    <row r="449" spans="1:2">
      <c r="A449" s="35">
        <v>446</v>
      </c>
      <c r="B449" s="35">
        <v>360</v>
      </c>
    </row>
    <row r="450" spans="1:2">
      <c r="A450" s="35">
        <v>447</v>
      </c>
      <c r="B450" s="35">
        <v>360</v>
      </c>
    </row>
    <row r="451" spans="1:2">
      <c r="A451" s="35">
        <v>448</v>
      </c>
      <c r="B451" s="35">
        <v>360</v>
      </c>
    </row>
    <row r="452" spans="1:2">
      <c r="A452" s="35">
        <v>449</v>
      </c>
      <c r="B452" s="35">
        <v>360</v>
      </c>
    </row>
    <row r="453" spans="1:2">
      <c r="A453" s="35">
        <v>450</v>
      </c>
      <c r="B453" s="35">
        <v>360</v>
      </c>
    </row>
    <row r="454" spans="1:2">
      <c r="A454" s="35">
        <v>451</v>
      </c>
      <c r="B454" s="35">
        <v>360</v>
      </c>
    </row>
    <row r="455" spans="1:2">
      <c r="A455" s="35">
        <v>452</v>
      </c>
      <c r="B455" s="35">
        <v>360</v>
      </c>
    </row>
    <row r="456" spans="1:2">
      <c r="A456" s="35">
        <v>453</v>
      </c>
      <c r="B456" s="35">
        <v>360</v>
      </c>
    </row>
    <row r="457" spans="1:2">
      <c r="A457" s="35">
        <v>454</v>
      </c>
      <c r="B457" s="35">
        <v>360</v>
      </c>
    </row>
    <row r="458" spans="1:2">
      <c r="A458" s="35">
        <v>455</v>
      </c>
      <c r="B458" s="35">
        <v>360</v>
      </c>
    </row>
    <row r="459" spans="1:2">
      <c r="A459" s="35">
        <v>456</v>
      </c>
      <c r="B459" s="35">
        <v>380</v>
      </c>
    </row>
    <row r="460" spans="1:2">
      <c r="A460" s="35">
        <v>457</v>
      </c>
      <c r="B460" s="35">
        <v>380</v>
      </c>
    </row>
    <row r="461" spans="1:2">
      <c r="A461" s="35">
        <v>458</v>
      </c>
      <c r="B461" s="35">
        <v>380</v>
      </c>
    </row>
    <row r="462" spans="1:2">
      <c r="A462" s="35">
        <v>459</v>
      </c>
      <c r="B462" s="35">
        <v>380</v>
      </c>
    </row>
    <row r="463" spans="1:2">
      <c r="A463" s="35">
        <v>460</v>
      </c>
      <c r="B463" s="35">
        <v>380</v>
      </c>
    </row>
    <row r="464" spans="1:2">
      <c r="A464" s="35">
        <v>461</v>
      </c>
      <c r="B464" s="35">
        <v>380</v>
      </c>
    </row>
    <row r="465" spans="1:2">
      <c r="A465" s="35">
        <v>462</v>
      </c>
      <c r="B465" s="35">
        <v>380</v>
      </c>
    </row>
    <row r="466" spans="1:2">
      <c r="A466" s="35">
        <v>463</v>
      </c>
      <c r="B466" s="35">
        <v>380</v>
      </c>
    </row>
    <row r="467" spans="1:2">
      <c r="A467" s="35">
        <v>464</v>
      </c>
      <c r="B467" s="35">
        <v>380</v>
      </c>
    </row>
    <row r="468" spans="1:2">
      <c r="A468" s="35">
        <v>465</v>
      </c>
      <c r="B468" s="35">
        <v>380</v>
      </c>
    </row>
    <row r="469" spans="1:2">
      <c r="A469" s="35">
        <v>466</v>
      </c>
      <c r="B469" s="35">
        <v>380</v>
      </c>
    </row>
    <row r="470" spans="1:2">
      <c r="A470" s="35">
        <v>467</v>
      </c>
      <c r="B470" s="35">
        <v>380</v>
      </c>
    </row>
    <row r="471" spans="1:2">
      <c r="A471" s="35">
        <v>468</v>
      </c>
      <c r="B471" s="35">
        <v>380</v>
      </c>
    </row>
    <row r="472" spans="1:2">
      <c r="A472" s="35">
        <v>469</v>
      </c>
      <c r="B472" s="35">
        <v>380</v>
      </c>
    </row>
    <row r="473" spans="1:2">
      <c r="A473" s="35">
        <v>470</v>
      </c>
      <c r="B473" s="35">
        <v>380</v>
      </c>
    </row>
    <row r="474" spans="1:2">
      <c r="A474" s="35">
        <v>471</v>
      </c>
      <c r="B474" s="35">
        <v>380</v>
      </c>
    </row>
    <row r="475" spans="1:2">
      <c r="A475" s="35">
        <v>472</v>
      </c>
      <c r="B475" s="35">
        <v>380</v>
      </c>
    </row>
    <row r="476" spans="1:2">
      <c r="A476" s="35">
        <v>473</v>
      </c>
      <c r="B476" s="35">
        <v>380</v>
      </c>
    </row>
    <row r="477" spans="1:2">
      <c r="A477" s="35">
        <v>474</v>
      </c>
      <c r="B477" s="35">
        <v>380</v>
      </c>
    </row>
    <row r="478" spans="1:2">
      <c r="A478" s="35">
        <v>475</v>
      </c>
      <c r="B478" s="35">
        <v>380</v>
      </c>
    </row>
    <row r="479" spans="1:2">
      <c r="A479" s="35">
        <v>476</v>
      </c>
      <c r="B479" s="35">
        <v>380</v>
      </c>
    </row>
    <row r="480" spans="1:2">
      <c r="A480" s="35">
        <v>477</v>
      </c>
      <c r="B480" s="35">
        <v>380</v>
      </c>
    </row>
    <row r="481" spans="1:2">
      <c r="A481" s="35">
        <v>478</v>
      </c>
      <c r="B481" s="35">
        <v>380</v>
      </c>
    </row>
    <row r="482" spans="1:2">
      <c r="A482" s="35">
        <v>479</v>
      </c>
      <c r="B482" s="35">
        <v>380</v>
      </c>
    </row>
    <row r="483" spans="1:2">
      <c r="A483" s="35">
        <v>480</v>
      </c>
      <c r="B483" s="35">
        <v>400</v>
      </c>
    </row>
    <row r="484" spans="1:2">
      <c r="A484" s="35">
        <v>481</v>
      </c>
      <c r="B484" s="35">
        <v>400</v>
      </c>
    </row>
    <row r="485" spans="1:2">
      <c r="A485" s="35">
        <v>482</v>
      </c>
      <c r="B485" s="35">
        <v>400</v>
      </c>
    </row>
    <row r="486" spans="1:2">
      <c r="A486" s="35">
        <v>483</v>
      </c>
      <c r="B486" s="35">
        <v>400</v>
      </c>
    </row>
    <row r="487" spans="1:2">
      <c r="A487" s="35">
        <v>484</v>
      </c>
      <c r="B487" s="35">
        <v>400</v>
      </c>
    </row>
    <row r="488" spans="1:2">
      <c r="A488" s="35">
        <v>485</v>
      </c>
      <c r="B488" s="35">
        <v>400</v>
      </c>
    </row>
    <row r="489" spans="1:2">
      <c r="A489" s="35">
        <v>486</v>
      </c>
      <c r="B489" s="35">
        <v>400</v>
      </c>
    </row>
    <row r="490" spans="1:2">
      <c r="A490" s="35">
        <v>487</v>
      </c>
      <c r="B490" s="35">
        <v>400</v>
      </c>
    </row>
    <row r="491" spans="1:2">
      <c r="A491" s="35">
        <v>488</v>
      </c>
      <c r="B491" s="35">
        <v>400</v>
      </c>
    </row>
    <row r="492" spans="1:2">
      <c r="A492" s="35">
        <v>489</v>
      </c>
      <c r="B492" s="35">
        <v>400</v>
      </c>
    </row>
    <row r="493" spans="1:2">
      <c r="A493" s="35">
        <v>490</v>
      </c>
      <c r="B493" s="35">
        <v>400</v>
      </c>
    </row>
    <row r="494" spans="1:2">
      <c r="A494" s="35">
        <v>491</v>
      </c>
      <c r="B494" s="35">
        <v>400</v>
      </c>
    </row>
    <row r="495" spans="1:2">
      <c r="A495" s="35">
        <v>492</v>
      </c>
      <c r="B495" s="35">
        <v>400</v>
      </c>
    </row>
    <row r="496" spans="1:2">
      <c r="A496" s="35">
        <v>493</v>
      </c>
      <c r="B496" s="35">
        <v>400</v>
      </c>
    </row>
    <row r="497" spans="1:2">
      <c r="A497" s="35">
        <v>494</v>
      </c>
      <c r="B497" s="35">
        <v>400</v>
      </c>
    </row>
    <row r="498" spans="1:2">
      <c r="A498" s="35">
        <v>495</v>
      </c>
      <c r="B498" s="35">
        <v>400</v>
      </c>
    </row>
    <row r="499" spans="1:2">
      <c r="A499" s="35">
        <v>496</v>
      </c>
      <c r="B499" s="35">
        <v>400</v>
      </c>
    </row>
    <row r="500" spans="1:2">
      <c r="A500" s="35">
        <v>497</v>
      </c>
      <c r="B500" s="35">
        <v>400</v>
      </c>
    </row>
    <row r="501" spans="1:2">
      <c r="A501" s="35">
        <v>498</v>
      </c>
      <c r="B501" s="35">
        <v>400</v>
      </c>
    </row>
    <row r="502" spans="1:2">
      <c r="A502" s="35">
        <v>499</v>
      </c>
      <c r="B502" s="35">
        <v>400</v>
      </c>
    </row>
    <row r="503" spans="1:2">
      <c r="A503" s="35">
        <v>500</v>
      </c>
      <c r="B503" s="35">
        <v>400</v>
      </c>
    </row>
    <row r="504" spans="1:2">
      <c r="A504" s="35">
        <v>501</v>
      </c>
      <c r="B504" s="35">
        <v>400</v>
      </c>
    </row>
    <row r="505" spans="1:2">
      <c r="A505" s="35">
        <v>502</v>
      </c>
      <c r="B505" s="35">
        <v>400</v>
      </c>
    </row>
    <row r="506" spans="1:2">
      <c r="A506" s="35">
        <v>503</v>
      </c>
      <c r="B506" s="35">
        <v>400</v>
      </c>
    </row>
  </sheetData>
  <mergeCells count="1">
    <mergeCell ref="A1:B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0070C0"/>
  </sheetPr>
  <dimension ref="A1:AF378"/>
  <sheetViews>
    <sheetView zoomScaleNormal="100" workbookViewId="0">
      <selection sqref="A1:J1"/>
    </sheetView>
  </sheetViews>
  <sheetFormatPr defaultRowHeight="13.8"/>
  <cols>
    <col min="1" max="1" width="41" style="421" customWidth="1"/>
    <col min="2" max="2" width="44.88671875" style="421" customWidth="1"/>
    <col min="3" max="3" width="10.77734375" bestFit="1" customWidth="1"/>
    <col min="4" max="7" width="9.88671875" style="421" bestFit="1" customWidth="1"/>
    <col min="8" max="8" width="11.44140625" style="421" customWidth="1"/>
    <col min="9" max="9" width="12" style="421" bestFit="1" customWidth="1"/>
    <col min="10" max="10" width="10.21875" customWidth="1"/>
    <col min="11" max="11" width="8.33203125" style="421" bestFit="1" customWidth="1"/>
    <col min="12" max="12" width="9.77734375" style="421" customWidth="1"/>
    <col min="13" max="19" width="24" style="421" customWidth="1"/>
    <col min="20" max="16384" width="8.88671875" style="421"/>
  </cols>
  <sheetData>
    <row r="1" spans="1:11" ht="15.6">
      <c r="A1" s="880" t="s">
        <v>134</v>
      </c>
      <c r="B1" s="881"/>
      <c r="C1" s="881"/>
      <c r="D1" s="881"/>
      <c r="E1" s="881"/>
      <c r="F1" s="881"/>
      <c r="G1" s="881"/>
      <c r="H1" s="881"/>
      <c r="I1" s="881"/>
      <c r="J1" s="882"/>
    </row>
    <row r="2" spans="1:11">
      <c r="A2" s="883" t="s">
        <v>420</v>
      </c>
      <c r="B2" s="884"/>
      <c r="C2" s="884"/>
      <c r="D2" s="884"/>
      <c r="E2" s="884"/>
      <c r="F2" s="884"/>
      <c r="G2" s="884"/>
      <c r="H2" s="884"/>
      <c r="I2" s="884"/>
      <c r="J2" s="885"/>
    </row>
    <row r="3" spans="1:11">
      <c r="A3" s="425" t="s">
        <v>313</v>
      </c>
      <c r="B3" s="443"/>
      <c r="C3" s="443"/>
      <c r="D3" s="443"/>
      <c r="E3" s="443"/>
      <c r="F3" s="443"/>
      <c r="G3" s="423"/>
      <c r="H3" s="423"/>
      <c r="I3" s="423"/>
      <c r="J3" s="424"/>
    </row>
    <row r="4" spans="1:11">
      <c r="A4" s="425" t="s">
        <v>419</v>
      </c>
      <c r="B4" s="443"/>
      <c r="C4" s="443"/>
      <c r="D4" s="443"/>
      <c r="E4" s="443"/>
      <c r="F4" s="443"/>
      <c r="G4" s="423"/>
      <c r="H4" s="423"/>
      <c r="I4" s="423"/>
      <c r="J4" s="424"/>
    </row>
    <row r="5" spans="1:11">
      <c r="A5" s="886" t="s">
        <v>350</v>
      </c>
      <c r="B5" s="887"/>
      <c r="C5" s="887"/>
      <c r="D5" s="887"/>
      <c r="E5" s="887"/>
      <c r="F5" s="887"/>
      <c r="G5" s="887"/>
      <c r="H5" s="887"/>
      <c r="I5" s="887"/>
      <c r="J5" s="888"/>
    </row>
    <row r="6" spans="1:11" ht="14.4">
      <c r="A6" s="422"/>
      <c r="B6" s="423"/>
      <c r="C6" s="423"/>
      <c r="D6" s="423"/>
      <c r="E6" s="423"/>
      <c r="F6" s="426" t="s">
        <v>343</v>
      </c>
      <c r="G6" s="426" t="s">
        <v>344</v>
      </c>
      <c r="H6" s="426" t="s">
        <v>345</v>
      </c>
      <c r="I6" s="426" t="s">
        <v>346</v>
      </c>
      <c r="J6" s="427" t="s">
        <v>347</v>
      </c>
    </row>
    <row r="7" spans="1:11" ht="14.4" thickBot="1">
      <c r="A7" s="444" t="s">
        <v>349</v>
      </c>
      <c r="B7" s="445"/>
      <c r="C7" s="445"/>
      <c r="D7" s="445"/>
      <c r="E7" s="445"/>
      <c r="F7" s="446">
        <v>1</v>
      </c>
      <c r="G7" s="446">
        <v>1.05</v>
      </c>
      <c r="H7" s="446">
        <v>1.05</v>
      </c>
      <c r="I7" s="446">
        <v>1.05</v>
      </c>
      <c r="J7" s="447">
        <v>1.05</v>
      </c>
    </row>
    <row r="8" spans="1:11">
      <c r="A8" s="441" t="s">
        <v>417</v>
      </c>
      <c r="B8" s="441" t="s">
        <v>415</v>
      </c>
      <c r="C8" s="465" t="s">
        <v>424</v>
      </c>
      <c r="D8" s="439" t="s">
        <v>343</v>
      </c>
      <c r="E8" s="439" t="s">
        <v>344</v>
      </c>
      <c r="F8" s="439" t="s">
        <v>345</v>
      </c>
      <c r="G8" s="439" t="s">
        <v>346</v>
      </c>
      <c r="H8" s="438" t="s">
        <v>347</v>
      </c>
      <c r="I8" s="441" t="s">
        <v>418</v>
      </c>
      <c r="J8" s="458" t="s">
        <v>81</v>
      </c>
      <c r="K8" s="471"/>
    </row>
    <row r="9" spans="1:11">
      <c r="A9" s="437"/>
      <c r="B9" s="448"/>
      <c r="C9" s="466">
        <v>0</v>
      </c>
      <c r="D9" s="461">
        <v>0</v>
      </c>
      <c r="E9" s="461">
        <v>0</v>
      </c>
      <c r="F9" s="461">
        <v>0</v>
      </c>
      <c r="G9" s="461">
        <v>0</v>
      </c>
      <c r="H9" s="461">
        <v>0</v>
      </c>
      <c r="I9" s="462">
        <v>0</v>
      </c>
      <c r="J9" s="463">
        <v>0</v>
      </c>
      <c r="K9" s="473"/>
    </row>
    <row r="10" spans="1:11">
      <c r="A10" s="437" t="s">
        <v>348</v>
      </c>
      <c r="B10" s="433"/>
      <c r="C10" s="466">
        <v>0</v>
      </c>
      <c r="D10" s="461">
        <v>0</v>
      </c>
      <c r="E10" s="461">
        <v>0</v>
      </c>
      <c r="F10" s="461">
        <v>0</v>
      </c>
      <c r="G10" s="461">
        <v>0</v>
      </c>
      <c r="H10" s="461">
        <v>0</v>
      </c>
      <c r="I10" s="464">
        <v>0</v>
      </c>
      <c r="J10" s="463">
        <v>0</v>
      </c>
      <c r="K10" s="473"/>
    </row>
    <row r="11" spans="1:11">
      <c r="A11" s="437" t="s">
        <v>351</v>
      </c>
      <c r="B11" s="434" t="s">
        <v>352</v>
      </c>
      <c r="C11" s="474">
        <f t="shared" ref="C11:C42" si="0">$J11*24</f>
        <v>19632</v>
      </c>
      <c r="D11" s="475">
        <f>(C11/6)*$F$7</f>
        <v>3272</v>
      </c>
      <c r="E11" s="476">
        <f>D11*$G$7</f>
        <v>3435.6000000000004</v>
      </c>
      <c r="F11" s="476">
        <f>E11*$H$7</f>
        <v>3607.3800000000006</v>
      </c>
      <c r="G11" s="476">
        <f>F11*$I$7</f>
        <v>3787.7490000000007</v>
      </c>
      <c r="H11" s="476">
        <f>G11*$J$7</f>
        <v>3977.1364500000009</v>
      </c>
      <c r="I11" s="435">
        <v>7366.01</v>
      </c>
      <c r="J11" s="459">
        <f t="shared" ref="J11:J42" si="1">ROUND(I11/9,0)</f>
        <v>818</v>
      </c>
      <c r="K11" s="472"/>
    </row>
    <row r="12" spans="1:11">
      <c r="A12" s="450" t="s">
        <v>351</v>
      </c>
      <c r="B12" s="434" t="s">
        <v>353</v>
      </c>
      <c r="C12" s="474">
        <f t="shared" si="0"/>
        <v>26136</v>
      </c>
      <c r="D12" s="475">
        <f t="shared" ref="D12:D75" si="2">(C12/6)*$F$7</f>
        <v>4356</v>
      </c>
      <c r="E12" s="476">
        <f t="shared" ref="E12:E75" si="3">D12*$G$7</f>
        <v>4573.8</v>
      </c>
      <c r="F12" s="476">
        <f t="shared" ref="F12:F75" si="4">E12*$H$7</f>
        <v>4802.4900000000007</v>
      </c>
      <c r="G12" s="476">
        <f t="shared" ref="G12:G75" si="5">F12*$I$7</f>
        <v>5042.6145000000006</v>
      </c>
      <c r="H12" s="476">
        <f t="shared" ref="H12:H75" si="6">G12*$J$7</f>
        <v>5294.7452250000006</v>
      </c>
      <c r="I12" s="435">
        <v>9801.01</v>
      </c>
      <c r="J12" s="459">
        <f t="shared" si="1"/>
        <v>1089</v>
      </c>
      <c r="K12" s="472"/>
    </row>
    <row r="13" spans="1:11">
      <c r="A13" s="450" t="s">
        <v>351</v>
      </c>
      <c r="B13" s="434" t="s">
        <v>354</v>
      </c>
      <c r="C13" s="474">
        <f t="shared" si="0"/>
        <v>16800</v>
      </c>
      <c r="D13" s="475">
        <f t="shared" si="2"/>
        <v>2800</v>
      </c>
      <c r="E13" s="476">
        <f t="shared" si="3"/>
        <v>2940</v>
      </c>
      <c r="F13" s="476">
        <f t="shared" si="4"/>
        <v>3087</v>
      </c>
      <c r="G13" s="476">
        <f t="shared" si="5"/>
        <v>3241.3500000000004</v>
      </c>
      <c r="H13" s="476">
        <f t="shared" si="6"/>
        <v>3403.4175000000005</v>
      </c>
      <c r="I13" s="435">
        <v>6301.01</v>
      </c>
      <c r="J13" s="459">
        <f t="shared" si="1"/>
        <v>700</v>
      </c>
      <c r="K13" s="472"/>
    </row>
    <row r="14" spans="1:11">
      <c r="A14" s="450" t="s">
        <v>351</v>
      </c>
      <c r="B14" s="434" t="s">
        <v>435</v>
      </c>
      <c r="C14" s="474">
        <f t="shared" si="0"/>
        <v>12792</v>
      </c>
      <c r="D14" s="475">
        <f t="shared" si="2"/>
        <v>2132</v>
      </c>
      <c r="E14" s="476">
        <f t="shared" si="3"/>
        <v>2238.6</v>
      </c>
      <c r="F14" s="476">
        <f t="shared" si="4"/>
        <v>2350.5300000000002</v>
      </c>
      <c r="G14" s="476">
        <f t="shared" si="5"/>
        <v>2468.0565000000001</v>
      </c>
      <c r="H14" s="476">
        <f t="shared" si="6"/>
        <v>2591.4593250000003</v>
      </c>
      <c r="I14" s="435">
        <v>4801.01</v>
      </c>
      <c r="J14" s="459">
        <f t="shared" si="1"/>
        <v>533</v>
      </c>
      <c r="K14" s="472"/>
    </row>
    <row r="15" spans="1:11">
      <c r="A15" s="437" t="s">
        <v>355</v>
      </c>
      <c r="B15" s="434" t="s">
        <v>356</v>
      </c>
      <c r="C15" s="474">
        <f t="shared" si="0"/>
        <v>15504</v>
      </c>
      <c r="D15" s="475">
        <f t="shared" si="2"/>
        <v>2584</v>
      </c>
      <c r="E15" s="476">
        <f t="shared" si="3"/>
        <v>2713.2000000000003</v>
      </c>
      <c r="F15" s="476">
        <f t="shared" si="4"/>
        <v>2848.8600000000006</v>
      </c>
      <c r="G15" s="476">
        <f t="shared" si="5"/>
        <v>2991.3030000000008</v>
      </c>
      <c r="H15" s="476">
        <f t="shared" si="6"/>
        <v>3140.8681500000012</v>
      </c>
      <c r="I15" s="435">
        <v>5810.01</v>
      </c>
      <c r="J15" s="459">
        <f t="shared" si="1"/>
        <v>646</v>
      </c>
      <c r="K15" s="472"/>
    </row>
    <row r="16" spans="1:11">
      <c r="A16" s="450" t="s">
        <v>355</v>
      </c>
      <c r="B16" s="434" t="s">
        <v>436</v>
      </c>
      <c r="C16" s="474">
        <f t="shared" si="0"/>
        <v>15216</v>
      </c>
      <c r="D16" s="475">
        <f t="shared" si="2"/>
        <v>2536</v>
      </c>
      <c r="E16" s="476">
        <f t="shared" si="3"/>
        <v>2662.8</v>
      </c>
      <c r="F16" s="476">
        <f t="shared" si="4"/>
        <v>2795.9400000000005</v>
      </c>
      <c r="G16" s="476">
        <f t="shared" si="5"/>
        <v>2935.7370000000005</v>
      </c>
      <c r="H16" s="476">
        <f t="shared" si="6"/>
        <v>3082.5238500000005</v>
      </c>
      <c r="I16" s="435">
        <v>5710.01</v>
      </c>
      <c r="J16" s="459">
        <f t="shared" si="1"/>
        <v>634</v>
      </c>
      <c r="K16" s="472"/>
    </row>
    <row r="17" spans="1:11">
      <c r="A17" s="437" t="s">
        <v>357</v>
      </c>
      <c r="B17" s="434" t="s">
        <v>358</v>
      </c>
      <c r="C17" s="474">
        <f t="shared" si="0"/>
        <v>21336</v>
      </c>
      <c r="D17" s="475">
        <f t="shared" si="2"/>
        <v>3556</v>
      </c>
      <c r="E17" s="476">
        <f t="shared" si="3"/>
        <v>3733.8</v>
      </c>
      <c r="F17" s="476">
        <f t="shared" si="4"/>
        <v>3920.4900000000002</v>
      </c>
      <c r="G17" s="476">
        <f t="shared" si="5"/>
        <v>4116.5145000000002</v>
      </c>
      <c r="H17" s="476">
        <f t="shared" si="6"/>
        <v>4322.3402250000008</v>
      </c>
      <c r="I17" s="435">
        <v>8000.01</v>
      </c>
      <c r="J17" s="459">
        <f t="shared" si="1"/>
        <v>889</v>
      </c>
      <c r="K17" s="472"/>
    </row>
    <row r="18" spans="1:11">
      <c r="A18" s="450" t="s">
        <v>357</v>
      </c>
      <c r="B18" s="434" t="s">
        <v>359</v>
      </c>
      <c r="C18" s="474">
        <f t="shared" si="0"/>
        <v>24000</v>
      </c>
      <c r="D18" s="475">
        <f t="shared" si="2"/>
        <v>4000</v>
      </c>
      <c r="E18" s="476">
        <f t="shared" si="3"/>
        <v>4200</v>
      </c>
      <c r="F18" s="476">
        <f t="shared" si="4"/>
        <v>4410</v>
      </c>
      <c r="G18" s="476">
        <f t="shared" si="5"/>
        <v>4630.5</v>
      </c>
      <c r="H18" s="476">
        <f t="shared" si="6"/>
        <v>4862.0250000000005</v>
      </c>
      <c r="I18" s="435">
        <v>9000.01</v>
      </c>
      <c r="J18" s="459">
        <f t="shared" si="1"/>
        <v>1000</v>
      </c>
      <c r="K18" s="472"/>
    </row>
    <row r="19" spans="1:11">
      <c r="A19" s="450" t="s">
        <v>357</v>
      </c>
      <c r="B19" s="434" t="s">
        <v>360</v>
      </c>
      <c r="C19" s="474">
        <f t="shared" si="0"/>
        <v>19992</v>
      </c>
      <c r="D19" s="475">
        <f t="shared" si="2"/>
        <v>3332</v>
      </c>
      <c r="E19" s="476">
        <f t="shared" si="3"/>
        <v>3498.6000000000004</v>
      </c>
      <c r="F19" s="476">
        <f t="shared" si="4"/>
        <v>3673.5300000000007</v>
      </c>
      <c r="G19" s="476">
        <f t="shared" si="5"/>
        <v>3857.2065000000007</v>
      </c>
      <c r="H19" s="476">
        <f t="shared" si="6"/>
        <v>4050.0668250000008</v>
      </c>
      <c r="I19" s="435">
        <v>7500.01</v>
      </c>
      <c r="J19" s="459">
        <f t="shared" si="1"/>
        <v>833</v>
      </c>
      <c r="K19" s="472"/>
    </row>
    <row r="20" spans="1:11">
      <c r="A20" s="450" t="s">
        <v>357</v>
      </c>
      <c r="B20" s="434" t="s">
        <v>361</v>
      </c>
      <c r="C20" s="474">
        <f t="shared" si="0"/>
        <v>19992</v>
      </c>
      <c r="D20" s="475">
        <f t="shared" si="2"/>
        <v>3332</v>
      </c>
      <c r="E20" s="476">
        <f t="shared" si="3"/>
        <v>3498.6000000000004</v>
      </c>
      <c r="F20" s="476">
        <f t="shared" si="4"/>
        <v>3673.5300000000007</v>
      </c>
      <c r="G20" s="476">
        <f t="shared" si="5"/>
        <v>3857.2065000000007</v>
      </c>
      <c r="H20" s="476">
        <f t="shared" si="6"/>
        <v>4050.0668250000008</v>
      </c>
      <c r="I20" s="435">
        <v>7500.01</v>
      </c>
      <c r="J20" s="459">
        <f t="shared" si="1"/>
        <v>833</v>
      </c>
      <c r="K20" s="472"/>
    </row>
    <row r="21" spans="1:11">
      <c r="A21" s="450" t="s">
        <v>357</v>
      </c>
      <c r="B21" s="434" t="s">
        <v>437</v>
      </c>
      <c r="C21" s="474">
        <f t="shared" si="0"/>
        <v>10656</v>
      </c>
      <c r="D21" s="475">
        <f t="shared" si="2"/>
        <v>1776</v>
      </c>
      <c r="E21" s="476">
        <f t="shared" si="3"/>
        <v>1864.8000000000002</v>
      </c>
      <c r="F21" s="476">
        <f t="shared" si="4"/>
        <v>1958.0400000000002</v>
      </c>
      <c r="G21" s="476">
        <f t="shared" si="5"/>
        <v>2055.9420000000005</v>
      </c>
      <c r="H21" s="476">
        <f t="shared" si="6"/>
        <v>2158.7391000000007</v>
      </c>
      <c r="I21" s="435">
        <v>4000.01</v>
      </c>
      <c r="J21" s="459">
        <f t="shared" si="1"/>
        <v>444</v>
      </c>
      <c r="K21" s="472"/>
    </row>
    <row r="22" spans="1:11">
      <c r="A22" s="437" t="s">
        <v>362</v>
      </c>
      <c r="B22" s="434" t="s">
        <v>363</v>
      </c>
      <c r="C22" s="474">
        <f t="shared" si="0"/>
        <v>13776</v>
      </c>
      <c r="D22" s="475">
        <f t="shared" si="2"/>
        <v>2296</v>
      </c>
      <c r="E22" s="476">
        <f t="shared" si="3"/>
        <v>2410.8000000000002</v>
      </c>
      <c r="F22" s="476">
        <f t="shared" si="4"/>
        <v>2531.34</v>
      </c>
      <c r="G22" s="476">
        <f t="shared" si="5"/>
        <v>2657.9070000000002</v>
      </c>
      <c r="H22" s="476">
        <f t="shared" si="6"/>
        <v>2790.8023500000004</v>
      </c>
      <c r="I22" s="435">
        <v>5170.01</v>
      </c>
      <c r="J22" s="459">
        <f t="shared" si="1"/>
        <v>574</v>
      </c>
      <c r="K22" s="472"/>
    </row>
    <row r="23" spans="1:11">
      <c r="A23" s="450" t="s">
        <v>362</v>
      </c>
      <c r="B23" s="434" t="s">
        <v>364</v>
      </c>
      <c r="C23" s="474">
        <f t="shared" si="0"/>
        <v>31200</v>
      </c>
      <c r="D23" s="475">
        <f t="shared" si="2"/>
        <v>5200</v>
      </c>
      <c r="E23" s="476">
        <f t="shared" si="3"/>
        <v>5460</v>
      </c>
      <c r="F23" s="476">
        <f t="shared" si="4"/>
        <v>5733</v>
      </c>
      <c r="G23" s="476">
        <f t="shared" si="5"/>
        <v>6019.6500000000005</v>
      </c>
      <c r="H23" s="476">
        <f t="shared" si="6"/>
        <v>6320.6325000000006</v>
      </c>
      <c r="I23" s="435">
        <v>11700</v>
      </c>
      <c r="J23" s="459">
        <f t="shared" si="1"/>
        <v>1300</v>
      </c>
      <c r="K23" s="472"/>
    </row>
    <row r="24" spans="1:11">
      <c r="A24" s="437" t="s">
        <v>365</v>
      </c>
      <c r="B24" s="434" t="s">
        <v>366</v>
      </c>
      <c r="C24" s="474">
        <f t="shared" si="0"/>
        <v>23952</v>
      </c>
      <c r="D24" s="475">
        <f t="shared" si="2"/>
        <v>3992</v>
      </c>
      <c r="E24" s="476">
        <f t="shared" si="3"/>
        <v>4191.6000000000004</v>
      </c>
      <c r="F24" s="476">
        <f t="shared" si="4"/>
        <v>4401.18</v>
      </c>
      <c r="G24" s="476">
        <f t="shared" si="5"/>
        <v>4621.2390000000005</v>
      </c>
      <c r="H24" s="476">
        <f t="shared" si="6"/>
        <v>4852.3009500000007</v>
      </c>
      <c r="I24" s="435">
        <v>8981.01</v>
      </c>
      <c r="J24" s="459">
        <f t="shared" si="1"/>
        <v>998</v>
      </c>
      <c r="K24" s="472"/>
    </row>
    <row r="25" spans="1:11">
      <c r="A25" s="450" t="s">
        <v>365</v>
      </c>
      <c r="B25" s="434" t="s">
        <v>416</v>
      </c>
      <c r="C25" s="474">
        <f t="shared" si="0"/>
        <v>56208</v>
      </c>
      <c r="D25" s="475">
        <f t="shared" si="2"/>
        <v>9368</v>
      </c>
      <c r="E25" s="476">
        <f t="shared" si="3"/>
        <v>9836.4</v>
      </c>
      <c r="F25" s="476">
        <f t="shared" si="4"/>
        <v>10328.219999999999</v>
      </c>
      <c r="G25" s="476">
        <f t="shared" si="5"/>
        <v>10844.630999999999</v>
      </c>
      <c r="H25" s="476">
        <f t="shared" si="6"/>
        <v>11386.86255</v>
      </c>
      <c r="I25" s="435">
        <v>21081.01</v>
      </c>
      <c r="J25" s="459">
        <f t="shared" si="1"/>
        <v>2342</v>
      </c>
      <c r="K25" s="472"/>
    </row>
    <row r="26" spans="1:11">
      <c r="A26" s="450" t="s">
        <v>365</v>
      </c>
      <c r="B26" s="434" t="s">
        <v>367</v>
      </c>
      <c r="C26" s="474">
        <f t="shared" si="0"/>
        <v>30072</v>
      </c>
      <c r="D26" s="475">
        <f t="shared" si="2"/>
        <v>5012</v>
      </c>
      <c r="E26" s="476">
        <f t="shared" si="3"/>
        <v>5262.6</v>
      </c>
      <c r="F26" s="476">
        <f t="shared" si="4"/>
        <v>5525.7300000000005</v>
      </c>
      <c r="G26" s="476">
        <f t="shared" si="5"/>
        <v>5802.0165000000006</v>
      </c>
      <c r="H26" s="476">
        <f t="shared" si="6"/>
        <v>6092.1173250000011</v>
      </c>
      <c r="I26" s="435">
        <v>11281.05</v>
      </c>
      <c r="J26" s="459">
        <f t="shared" si="1"/>
        <v>1253</v>
      </c>
      <c r="K26" s="472"/>
    </row>
    <row r="27" spans="1:11">
      <c r="A27" s="450" t="s">
        <v>365</v>
      </c>
      <c r="B27" s="434" t="s">
        <v>368</v>
      </c>
      <c r="C27" s="474">
        <f t="shared" si="0"/>
        <v>66888</v>
      </c>
      <c r="D27" s="475">
        <f t="shared" si="2"/>
        <v>11148</v>
      </c>
      <c r="E27" s="476">
        <f t="shared" si="3"/>
        <v>11705.4</v>
      </c>
      <c r="F27" s="476">
        <f t="shared" si="4"/>
        <v>12290.67</v>
      </c>
      <c r="G27" s="476">
        <f t="shared" si="5"/>
        <v>12905.203500000001</v>
      </c>
      <c r="H27" s="476">
        <f t="shared" si="6"/>
        <v>13550.463675000003</v>
      </c>
      <c r="I27" s="435">
        <v>25081.01</v>
      </c>
      <c r="J27" s="459">
        <f t="shared" si="1"/>
        <v>2787</v>
      </c>
      <c r="K27" s="472"/>
    </row>
    <row r="28" spans="1:11">
      <c r="A28" s="450" t="s">
        <v>365</v>
      </c>
      <c r="B28" s="434" t="s">
        <v>369</v>
      </c>
      <c r="C28" s="474">
        <f t="shared" si="0"/>
        <v>22080</v>
      </c>
      <c r="D28" s="475">
        <f t="shared" si="2"/>
        <v>3680</v>
      </c>
      <c r="E28" s="476">
        <f t="shared" si="3"/>
        <v>3864</v>
      </c>
      <c r="F28" s="476">
        <f t="shared" si="4"/>
        <v>4057.2000000000003</v>
      </c>
      <c r="G28" s="476">
        <f t="shared" si="5"/>
        <v>4260.0600000000004</v>
      </c>
      <c r="H28" s="476">
        <f t="shared" si="6"/>
        <v>4473.063000000001</v>
      </c>
      <c r="I28" s="435">
        <v>8281.01</v>
      </c>
      <c r="J28" s="459">
        <f t="shared" si="1"/>
        <v>920</v>
      </c>
      <c r="K28" s="472"/>
    </row>
    <row r="29" spans="1:11">
      <c r="A29" s="450" t="s">
        <v>365</v>
      </c>
      <c r="B29" s="434" t="s">
        <v>370</v>
      </c>
      <c r="C29" s="474">
        <f t="shared" si="0"/>
        <v>34656</v>
      </c>
      <c r="D29" s="475">
        <f t="shared" si="2"/>
        <v>5776</v>
      </c>
      <c r="E29" s="476">
        <f t="shared" si="3"/>
        <v>6064.8</v>
      </c>
      <c r="F29" s="476">
        <f t="shared" si="4"/>
        <v>6368.0400000000009</v>
      </c>
      <c r="G29" s="476">
        <f t="shared" si="5"/>
        <v>6686.4420000000009</v>
      </c>
      <c r="H29" s="476">
        <f t="shared" si="6"/>
        <v>7020.7641000000012</v>
      </c>
      <c r="I29" s="435">
        <v>13000</v>
      </c>
      <c r="J29" s="459">
        <f t="shared" si="1"/>
        <v>1444</v>
      </c>
      <c r="K29" s="472"/>
    </row>
    <row r="30" spans="1:11">
      <c r="A30" s="450" t="s">
        <v>365</v>
      </c>
      <c r="B30" s="434" t="s">
        <v>371</v>
      </c>
      <c r="C30" s="474">
        <f t="shared" si="0"/>
        <v>37224</v>
      </c>
      <c r="D30" s="475">
        <f t="shared" si="2"/>
        <v>6204</v>
      </c>
      <c r="E30" s="476">
        <f t="shared" si="3"/>
        <v>6514.2000000000007</v>
      </c>
      <c r="F30" s="476">
        <f t="shared" si="4"/>
        <v>6839.9100000000008</v>
      </c>
      <c r="G30" s="476">
        <f t="shared" si="5"/>
        <v>7181.9055000000008</v>
      </c>
      <c r="H30" s="476">
        <f t="shared" si="6"/>
        <v>7541.0007750000013</v>
      </c>
      <c r="I30" s="435">
        <v>13956.01</v>
      </c>
      <c r="J30" s="459">
        <f t="shared" si="1"/>
        <v>1551</v>
      </c>
      <c r="K30" s="472"/>
    </row>
    <row r="31" spans="1:11">
      <c r="A31" s="450" t="s">
        <v>365</v>
      </c>
      <c r="B31" s="434" t="s">
        <v>372</v>
      </c>
      <c r="C31" s="474">
        <f t="shared" si="0"/>
        <v>25152</v>
      </c>
      <c r="D31" s="475">
        <f t="shared" si="2"/>
        <v>4192</v>
      </c>
      <c r="E31" s="476">
        <f t="shared" si="3"/>
        <v>4401.6000000000004</v>
      </c>
      <c r="F31" s="476">
        <f t="shared" si="4"/>
        <v>4621.68</v>
      </c>
      <c r="G31" s="476">
        <f t="shared" si="5"/>
        <v>4852.7640000000001</v>
      </c>
      <c r="H31" s="476">
        <f t="shared" si="6"/>
        <v>5095.4022000000004</v>
      </c>
      <c r="I31" s="435">
        <v>9431.01</v>
      </c>
      <c r="J31" s="459">
        <f t="shared" si="1"/>
        <v>1048</v>
      </c>
      <c r="K31" s="472"/>
    </row>
    <row r="32" spans="1:11">
      <c r="A32" s="450" t="s">
        <v>365</v>
      </c>
      <c r="B32" s="434" t="s">
        <v>373</v>
      </c>
      <c r="C32" s="474">
        <f t="shared" si="0"/>
        <v>56760</v>
      </c>
      <c r="D32" s="475">
        <f t="shared" si="2"/>
        <v>9460</v>
      </c>
      <c r="E32" s="476">
        <f t="shared" si="3"/>
        <v>9933</v>
      </c>
      <c r="F32" s="476">
        <f t="shared" si="4"/>
        <v>10429.65</v>
      </c>
      <c r="G32" s="476">
        <f t="shared" si="5"/>
        <v>10951.1325</v>
      </c>
      <c r="H32" s="476">
        <f t="shared" si="6"/>
        <v>11498.689125000001</v>
      </c>
      <c r="I32" s="435">
        <v>21281.01</v>
      </c>
      <c r="J32" s="459">
        <f t="shared" si="1"/>
        <v>2365</v>
      </c>
      <c r="K32" s="472"/>
    </row>
    <row r="33" spans="1:11">
      <c r="A33" s="450" t="s">
        <v>365</v>
      </c>
      <c r="B33" s="434" t="s">
        <v>374</v>
      </c>
      <c r="C33" s="474">
        <f t="shared" si="0"/>
        <v>24744</v>
      </c>
      <c r="D33" s="475">
        <f t="shared" si="2"/>
        <v>4124</v>
      </c>
      <c r="E33" s="476">
        <f t="shared" si="3"/>
        <v>4330.2</v>
      </c>
      <c r="F33" s="476">
        <f t="shared" si="4"/>
        <v>4546.71</v>
      </c>
      <c r="G33" s="476">
        <f t="shared" si="5"/>
        <v>4774.0455000000002</v>
      </c>
      <c r="H33" s="476">
        <f t="shared" si="6"/>
        <v>5012.7477750000007</v>
      </c>
      <c r="I33" s="435">
        <v>9281.01</v>
      </c>
      <c r="J33" s="459">
        <f t="shared" si="1"/>
        <v>1031</v>
      </c>
      <c r="K33" s="472"/>
    </row>
    <row r="34" spans="1:11">
      <c r="A34" s="450" t="s">
        <v>365</v>
      </c>
      <c r="B34" s="434" t="s">
        <v>375</v>
      </c>
      <c r="C34" s="474">
        <f t="shared" si="0"/>
        <v>24744</v>
      </c>
      <c r="D34" s="475">
        <f t="shared" si="2"/>
        <v>4124</v>
      </c>
      <c r="E34" s="476">
        <f t="shared" si="3"/>
        <v>4330.2</v>
      </c>
      <c r="F34" s="476">
        <f t="shared" si="4"/>
        <v>4546.71</v>
      </c>
      <c r="G34" s="476">
        <f t="shared" si="5"/>
        <v>4774.0455000000002</v>
      </c>
      <c r="H34" s="476">
        <f t="shared" si="6"/>
        <v>5012.7477750000007</v>
      </c>
      <c r="I34" s="435">
        <v>9281.01</v>
      </c>
      <c r="J34" s="459">
        <f t="shared" si="1"/>
        <v>1031</v>
      </c>
      <c r="K34" s="472"/>
    </row>
    <row r="35" spans="1:11">
      <c r="A35" s="450" t="s">
        <v>365</v>
      </c>
      <c r="B35" s="434" t="s">
        <v>376</v>
      </c>
      <c r="C35" s="474">
        <f t="shared" si="0"/>
        <v>30744</v>
      </c>
      <c r="D35" s="475">
        <f t="shared" si="2"/>
        <v>5124</v>
      </c>
      <c r="E35" s="476">
        <f t="shared" si="3"/>
        <v>5380.2</v>
      </c>
      <c r="F35" s="476">
        <f t="shared" si="4"/>
        <v>5649.21</v>
      </c>
      <c r="G35" s="476">
        <f t="shared" si="5"/>
        <v>5931.6705000000002</v>
      </c>
      <c r="H35" s="476">
        <f t="shared" si="6"/>
        <v>6228.2540250000002</v>
      </c>
      <c r="I35" s="435">
        <v>11531.01</v>
      </c>
      <c r="J35" s="459">
        <f t="shared" si="1"/>
        <v>1281</v>
      </c>
      <c r="K35" s="472"/>
    </row>
    <row r="36" spans="1:11">
      <c r="A36" s="450" t="s">
        <v>365</v>
      </c>
      <c r="B36" s="434" t="s">
        <v>377</v>
      </c>
      <c r="C36" s="474">
        <f t="shared" si="0"/>
        <v>20760</v>
      </c>
      <c r="D36" s="475">
        <f t="shared" si="2"/>
        <v>3460</v>
      </c>
      <c r="E36" s="476">
        <f t="shared" si="3"/>
        <v>3633</v>
      </c>
      <c r="F36" s="476">
        <f t="shared" si="4"/>
        <v>3814.65</v>
      </c>
      <c r="G36" s="476">
        <f t="shared" si="5"/>
        <v>4005.3825000000002</v>
      </c>
      <c r="H36" s="476">
        <f t="shared" si="6"/>
        <v>4205.6516250000004</v>
      </c>
      <c r="I36" s="435">
        <v>7781.01</v>
      </c>
      <c r="J36" s="459">
        <f t="shared" si="1"/>
        <v>865</v>
      </c>
      <c r="K36" s="472"/>
    </row>
    <row r="37" spans="1:11">
      <c r="A37" s="450" t="s">
        <v>365</v>
      </c>
      <c r="B37" s="434" t="s">
        <v>382</v>
      </c>
      <c r="C37" s="474">
        <f t="shared" si="0"/>
        <v>38088</v>
      </c>
      <c r="D37" s="475">
        <f t="shared" si="2"/>
        <v>6348</v>
      </c>
      <c r="E37" s="476">
        <f t="shared" si="3"/>
        <v>6665.4000000000005</v>
      </c>
      <c r="F37" s="476">
        <f t="shared" si="4"/>
        <v>6998.670000000001</v>
      </c>
      <c r="G37" s="476">
        <f t="shared" si="5"/>
        <v>7348.6035000000011</v>
      </c>
      <c r="H37" s="476">
        <f t="shared" si="6"/>
        <v>7716.0336750000015</v>
      </c>
      <c r="I37" s="435">
        <v>14281.01</v>
      </c>
      <c r="J37" s="459">
        <f t="shared" si="1"/>
        <v>1587</v>
      </c>
      <c r="K37" s="472"/>
    </row>
    <row r="38" spans="1:11">
      <c r="A38" s="450" t="s">
        <v>365</v>
      </c>
      <c r="B38" s="434" t="s">
        <v>379</v>
      </c>
      <c r="C38" s="474">
        <f t="shared" si="0"/>
        <v>20760</v>
      </c>
      <c r="D38" s="475">
        <f t="shared" si="2"/>
        <v>3460</v>
      </c>
      <c r="E38" s="476">
        <f t="shared" si="3"/>
        <v>3633</v>
      </c>
      <c r="F38" s="476">
        <f t="shared" si="4"/>
        <v>3814.65</v>
      </c>
      <c r="G38" s="476">
        <f t="shared" si="5"/>
        <v>4005.3825000000002</v>
      </c>
      <c r="H38" s="476">
        <f t="shared" si="6"/>
        <v>4205.6516250000004</v>
      </c>
      <c r="I38" s="435">
        <v>7781.01</v>
      </c>
      <c r="J38" s="459">
        <f t="shared" si="1"/>
        <v>865</v>
      </c>
      <c r="K38" s="472"/>
    </row>
    <row r="39" spans="1:11">
      <c r="A39" s="450" t="s">
        <v>365</v>
      </c>
      <c r="B39" s="434" t="s">
        <v>378</v>
      </c>
      <c r="C39" s="474">
        <f t="shared" si="0"/>
        <v>56760</v>
      </c>
      <c r="D39" s="475">
        <f t="shared" si="2"/>
        <v>9460</v>
      </c>
      <c r="E39" s="476">
        <f t="shared" si="3"/>
        <v>9933</v>
      </c>
      <c r="F39" s="476">
        <f t="shared" si="4"/>
        <v>10429.65</v>
      </c>
      <c r="G39" s="476">
        <f t="shared" si="5"/>
        <v>10951.1325</v>
      </c>
      <c r="H39" s="476">
        <f t="shared" si="6"/>
        <v>11498.689125000001</v>
      </c>
      <c r="I39" s="435">
        <v>21281.01</v>
      </c>
      <c r="J39" s="459">
        <f t="shared" si="1"/>
        <v>2365</v>
      </c>
      <c r="K39" s="472"/>
    </row>
    <row r="40" spans="1:11">
      <c r="A40" s="450" t="s">
        <v>365</v>
      </c>
      <c r="B40" s="434" t="s">
        <v>379</v>
      </c>
      <c r="C40" s="474">
        <f t="shared" si="0"/>
        <v>43416</v>
      </c>
      <c r="D40" s="475">
        <f t="shared" si="2"/>
        <v>7236</v>
      </c>
      <c r="E40" s="476">
        <f t="shared" si="3"/>
        <v>7597.8</v>
      </c>
      <c r="F40" s="476">
        <f t="shared" si="4"/>
        <v>7977.6900000000005</v>
      </c>
      <c r="G40" s="476">
        <f t="shared" si="5"/>
        <v>8376.5745000000006</v>
      </c>
      <c r="H40" s="476">
        <f t="shared" si="6"/>
        <v>8795.4032250000018</v>
      </c>
      <c r="I40" s="435">
        <v>16281.01</v>
      </c>
      <c r="J40" s="459">
        <f t="shared" si="1"/>
        <v>1809</v>
      </c>
      <c r="K40" s="472"/>
    </row>
    <row r="41" spans="1:11">
      <c r="A41" s="450" t="s">
        <v>365</v>
      </c>
      <c r="B41" s="434" t="s">
        <v>380</v>
      </c>
      <c r="C41" s="474">
        <f t="shared" si="0"/>
        <v>25152</v>
      </c>
      <c r="D41" s="475">
        <f t="shared" si="2"/>
        <v>4192</v>
      </c>
      <c r="E41" s="476">
        <f t="shared" si="3"/>
        <v>4401.6000000000004</v>
      </c>
      <c r="F41" s="476">
        <f t="shared" si="4"/>
        <v>4621.68</v>
      </c>
      <c r="G41" s="476">
        <f t="shared" si="5"/>
        <v>4852.7640000000001</v>
      </c>
      <c r="H41" s="476">
        <f t="shared" si="6"/>
        <v>5095.4022000000004</v>
      </c>
      <c r="I41" s="435">
        <v>9431.01</v>
      </c>
      <c r="J41" s="459">
        <f t="shared" si="1"/>
        <v>1048</v>
      </c>
      <c r="K41" s="472"/>
    </row>
    <row r="42" spans="1:11">
      <c r="A42" s="450" t="s">
        <v>365</v>
      </c>
      <c r="B42" s="434" t="s">
        <v>438</v>
      </c>
      <c r="C42" s="474">
        <f t="shared" si="0"/>
        <v>10872</v>
      </c>
      <c r="D42" s="475">
        <f t="shared" si="2"/>
        <v>1812</v>
      </c>
      <c r="E42" s="476">
        <f t="shared" si="3"/>
        <v>1902.6000000000001</v>
      </c>
      <c r="F42" s="476">
        <f t="shared" si="4"/>
        <v>1997.7300000000002</v>
      </c>
      <c r="G42" s="476">
        <f t="shared" si="5"/>
        <v>2097.6165000000005</v>
      </c>
      <c r="H42" s="476">
        <f t="shared" si="6"/>
        <v>2202.4973250000007</v>
      </c>
      <c r="I42" s="435">
        <v>4081.01</v>
      </c>
      <c r="J42" s="459">
        <f t="shared" si="1"/>
        <v>453</v>
      </c>
      <c r="K42" s="472"/>
    </row>
    <row r="43" spans="1:11">
      <c r="A43" s="437" t="s">
        <v>381</v>
      </c>
      <c r="B43" s="433" t="s">
        <v>439</v>
      </c>
      <c r="C43" s="474">
        <f t="shared" ref="C43:C77" si="7">$J43*24</f>
        <v>12072</v>
      </c>
      <c r="D43" s="475">
        <f t="shared" si="2"/>
        <v>2012</v>
      </c>
      <c r="E43" s="476">
        <f t="shared" si="3"/>
        <v>2112.6</v>
      </c>
      <c r="F43" s="476">
        <f t="shared" si="4"/>
        <v>2218.23</v>
      </c>
      <c r="G43" s="476">
        <f t="shared" si="5"/>
        <v>2329.1415000000002</v>
      </c>
      <c r="H43" s="476">
        <f t="shared" si="6"/>
        <v>2445.5985750000004</v>
      </c>
      <c r="I43" s="435">
        <v>4531.01</v>
      </c>
      <c r="J43" s="459">
        <f t="shared" ref="J43:J74" si="8">ROUND(I43/9,0)</f>
        <v>503</v>
      </c>
      <c r="K43" s="472"/>
    </row>
    <row r="44" spans="1:11">
      <c r="A44" s="437" t="s">
        <v>383</v>
      </c>
      <c r="B44" s="434" t="s">
        <v>384</v>
      </c>
      <c r="C44" s="474">
        <f t="shared" si="7"/>
        <v>21240</v>
      </c>
      <c r="D44" s="475">
        <f t="shared" si="2"/>
        <v>3540</v>
      </c>
      <c r="E44" s="476">
        <f t="shared" si="3"/>
        <v>3717</v>
      </c>
      <c r="F44" s="476">
        <f t="shared" si="4"/>
        <v>3902.8500000000004</v>
      </c>
      <c r="G44" s="476">
        <f t="shared" si="5"/>
        <v>4097.9925000000003</v>
      </c>
      <c r="H44" s="476">
        <f t="shared" si="6"/>
        <v>4302.8921250000003</v>
      </c>
      <c r="I44" s="435">
        <v>7966.01</v>
      </c>
      <c r="J44" s="459">
        <f t="shared" si="8"/>
        <v>885</v>
      </c>
      <c r="K44" s="472"/>
    </row>
    <row r="45" spans="1:11">
      <c r="A45" s="450" t="s">
        <v>383</v>
      </c>
      <c r="B45" s="434" t="s">
        <v>385</v>
      </c>
      <c r="C45" s="474">
        <f t="shared" si="7"/>
        <v>60432</v>
      </c>
      <c r="D45" s="475">
        <f t="shared" si="2"/>
        <v>10072</v>
      </c>
      <c r="E45" s="476">
        <f t="shared" si="3"/>
        <v>10575.6</v>
      </c>
      <c r="F45" s="476">
        <f t="shared" si="4"/>
        <v>11104.380000000001</v>
      </c>
      <c r="G45" s="476">
        <f t="shared" si="5"/>
        <v>11659.599000000002</v>
      </c>
      <c r="H45" s="476">
        <f t="shared" si="6"/>
        <v>12242.578950000003</v>
      </c>
      <c r="I45" s="435">
        <v>22666.01</v>
      </c>
      <c r="J45" s="459">
        <f t="shared" si="8"/>
        <v>2518</v>
      </c>
      <c r="K45" s="472"/>
    </row>
    <row r="46" spans="1:11">
      <c r="A46" s="450" t="s">
        <v>383</v>
      </c>
      <c r="B46" s="434" t="s">
        <v>386</v>
      </c>
      <c r="C46" s="474">
        <f t="shared" si="7"/>
        <v>60432</v>
      </c>
      <c r="D46" s="475">
        <f t="shared" si="2"/>
        <v>10072</v>
      </c>
      <c r="E46" s="476">
        <f t="shared" si="3"/>
        <v>10575.6</v>
      </c>
      <c r="F46" s="476">
        <f t="shared" si="4"/>
        <v>11104.380000000001</v>
      </c>
      <c r="G46" s="476">
        <f t="shared" si="5"/>
        <v>11659.599000000002</v>
      </c>
      <c r="H46" s="476">
        <f t="shared" si="6"/>
        <v>12242.578950000003</v>
      </c>
      <c r="I46" s="435">
        <v>22666.01</v>
      </c>
      <c r="J46" s="459">
        <f t="shared" si="8"/>
        <v>2518</v>
      </c>
      <c r="K46" s="472"/>
    </row>
    <row r="47" spans="1:11">
      <c r="A47" s="450" t="s">
        <v>383</v>
      </c>
      <c r="B47" s="434" t="s">
        <v>449</v>
      </c>
      <c r="C47" s="474">
        <f t="shared" si="7"/>
        <v>17232</v>
      </c>
      <c r="D47" s="475">
        <f t="shared" si="2"/>
        <v>2872</v>
      </c>
      <c r="E47" s="476">
        <f t="shared" si="3"/>
        <v>3015.6</v>
      </c>
      <c r="F47" s="476">
        <f t="shared" si="4"/>
        <v>3166.38</v>
      </c>
      <c r="G47" s="476">
        <f t="shared" si="5"/>
        <v>3324.6990000000001</v>
      </c>
      <c r="H47" s="476">
        <f t="shared" si="6"/>
        <v>3490.9339500000001</v>
      </c>
      <c r="I47" s="435">
        <v>6466.01</v>
      </c>
      <c r="J47" s="459">
        <f t="shared" si="8"/>
        <v>718</v>
      </c>
      <c r="K47" s="472"/>
    </row>
    <row r="48" spans="1:11">
      <c r="A48" s="437" t="s">
        <v>387</v>
      </c>
      <c r="B48" s="434" t="s">
        <v>440</v>
      </c>
      <c r="C48" s="474">
        <f t="shared" si="7"/>
        <v>10608</v>
      </c>
      <c r="D48" s="475">
        <f t="shared" si="2"/>
        <v>1768</v>
      </c>
      <c r="E48" s="476">
        <f t="shared" si="3"/>
        <v>1856.4</v>
      </c>
      <c r="F48" s="476">
        <f t="shared" si="4"/>
        <v>1949.2200000000003</v>
      </c>
      <c r="G48" s="476">
        <f t="shared" si="5"/>
        <v>2046.6810000000003</v>
      </c>
      <c r="H48" s="476">
        <f t="shared" si="6"/>
        <v>2149.0150500000004</v>
      </c>
      <c r="I48" s="435">
        <v>3982.01</v>
      </c>
      <c r="J48" s="459">
        <f t="shared" si="8"/>
        <v>442</v>
      </c>
      <c r="K48" s="472"/>
    </row>
    <row r="49" spans="1:11">
      <c r="A49" s="437" t="s">
        <v>388</v>
      </c>
      <c r="B49" s="434" t="s">
        <v>390</v>
      </c>
      <c r="C49" s="474">
        <f t="shared" si="7"/>
        <v>11232</v>
      </c>
      <c r="D49" s="475">
        <f t="shared" si="2"/>
        <v>1872</v>
      </c>
      <c r="E49" s="476">
        <f t="shared" si="3"/>
        <v>1965.6000000000001</v>
      </c>
      <c r="F49" s="476">
        <f t="shared" si="4"/>
        <v>2063.88</v>
      </c>
      <c r="G49" s="476">
        <f t="shared" si="5"/>
        <v>2167.0740000000001</v>
      </c>
      <c r="H49" s="476">
        <f t="shared" si="6"/>
        <v>2275.4277000000002</v>
      </c>
      <c r="I49" s="435">
        <v>4216.01</v>
      </c>
      <c r="J49" s="459">
        <f t="shared" si="8"/>
        <v>468</v>
      </c>
      <c r="K49" s="472"/>
    </row>
    <row r="50" spans="1:11">
      <c r="A50" s="450" t="s">
        <v>388</v>
      </c>
      <c r="B50" s="434" t="s">
        <v>392</v>
      </c>
      <c r="C50" s="474">
        <f t="shared" si="7"/>
        <v>27984</v>
      </c>
      <c r="D50" s="475">
        <f t="shared" si="2"/>
        <v>4664</v>
      </c>
      <c r="E50" s="476">
        <f t="shared" si="3"/>
        <v>4897.2</v>
      </c>
      <c r="F50" s="476">
        <f t="shared" si="4"/>
        <v>5142.0600000000004</v>
      </c>
      <c r="G50" s="476">
        <f t="shared" si="5"/>
        <v>5399.1630000000005</v>
      </c>
      <c r="H50" s="476">
        <f t="shared" si="6"/>
        <v>5669.1211500000009</v>
      </c>
      <c r="I50" s="435">
        <v>10493.01</v>
      </c>
      <c r="J50" s="459">
        <f t="shared" si="8"/>
        <v>1166</v>
      </c>
      <c r="K50" s="472"/>
    </row>
    <row r="51" spans="1:11">
      <c r="A51" s="450" t="s">
        <v>388</v>
      </c>
      <c r="B51" s="434" t="s">
        <v>391</v>
      </c>
      <c r="C51" s="474">
        <f t="shared" si="7"/>
        <v>10944</v>
      </c>
      <c r="D51" s="475">
        <f t="shared" si="2"/>
        <v>1824</v>
      </c>
      <c r="E51" s="476">
        <f t="shared" si="3"/>
        <v>1915.2</v>
      </c>
      <c r="F51" s="476">
        <f t="shared" si="4"/>
        <v>2010.96</v>
      </c>
      <c r="G51" s="476">
        <f t="shared" si="5"/>
        <v>2111.5080000000003</v>
      </c>
      <c r="H51" s="476">
        <f t="shared" si="6"/>
        <v>2217.0834000000004</v>
      </c>
      <c r="I51" s="435">
        <v>4108.01</v>
      </c>
      <c r="J51" s="459">
        <f t="shared" si="8"/>
        <v>456</v>
      </c>
      <c r="K51" s="472"/>
    </row>
    <row r="52" spans="1:11">
      <c r="A52" s="450" t="s">
        <v>388</v>
      </c>
      <c r="B52" s="434" t="s">
        <v>393</v>
      </c>
      <c r="C52" s="474">
        <f t="shared" si="7"/>
        <v>27192</v>
      </c>
      <c r="D52" s="475">
        <f t="shared" si="2"/>
        <v>4532</v>
      </c>
      <c r="E52" s="476">
        <f t="shared" si="3"/>
        <v>4758.6000000000004</v>
      </c>
      <c r="F52" s="476">
        <f t="shared" si="4"/>
        <v>4996.5300000000007</v>
      </c>
      <c r="G52" s="476">
        <f t="shared" si="5"/>
        <v>5246.3565000000008</v>
      </c>
      <c r="H52" s="476">
        <f t="shared" si="6"/>
        <v>5508.6743250000009</v>
      </c>
      <c r="I52" s="435">
        <v>10197.01</v>
      </c>
      <c r="J52" s="459">
        <f t="shared" si="8"/>
        <v>1133</v>
      </c>
      <c r="K52" s="472"/>
    </row>
    <row r="53" spans="1:11">
      <c r="A53" s="437" t="s">
        <v>312</v>
      </c>
      <c r="B53" s="434" t="s">
        <v>441</v>
      </c>
      <c r="C53" s="474">
        <f t="shared" si="7"/>
        <v>33816</v>
      </c>
      <c r="D53" s="475">
        <f t="shared" si="2"/>
        <v>5636</v>
      </c>
      <c r="E53" s="476">
        <f t="shared" si="3"/>
        <v>5917.8</v>
      </c>
      <c r="F53" s="476">
        <f t="shared" si="4"/>
        <v>6213.6900000000005</v>
      </c>
      <c r="G53" s="476">
        <f t="shared" si="5"/>
        <v>6524.3745000000008</v>
      </c>
      <c r="H53" s="476">
        <f t="shared" si="6"/>
        <v>6850.5932250000014</v>
      </c>
      <c r="I53" s="435">
        <v>12680.72</v>
      </c>
      <c r="J53" s="459">
        <f t="shared" si="8"/>
        <v>1409</v>
      </c>
      <c r="K53" s="472"/>
    </row>
    <row r="54" spans="1:11">
      <c r="A54" s="437" t="s">
        <v>394</v>
      </c>
      <c r="B54" s="434" t="s">
        <v>395</v>
      </c>
      <c r="C54" s="474">
        <f t="shared" si="7"/>
        <v>7368</v>
      </c>
      <c r="D54" s="475">
        <f t="shared" si="2"/>
        <v>1228</v>
      </c>
      <c r="E54" s="476">
        <f t="shared" si="3"/>
        <v>1289.4000000000001</v>
      </c>
      <c r="F54" s="476">
        <f t="shared" si="4"/>
        <v>1353.8700000000001</v>
      </c>
      <c r="G54" s="476">
        <f t="shared" si="5"/>
        <v>1421.5635000000002</v>
      </c>
      <c r="H54" s="476">
        <f t="shared" si="6"/>
        <v>1492.6416750000003</v>
      </c>
      <c r="I54" s="435">
        <v>2763.57</v>
      </c>
      <c r="J54" s="459">
        <f t="shared" si="8"/>
        <v>307</v>
      </c>
      <c r="K54" s="472"/>
    </row>
    <row r="55" spans="1:11">
      <c r="A55" s="450" t="s">
        <v>394</v>
      </c>
      <c r="B55" s="434" t="s">
        <v>396</v>
      </c>
      <c r="C55" s="474">
        <f t="shared" si="7"/>
        <v>101400</v>
      </c>
      <c r="D55" s="475">
        <f t="shared" si="2"/>
        <v>16900</v>
      </c>
      <c r="E55" s="476">
        <f t="shared" si="3"/>
        <v>17745</v>
      </c>
      <c r="F55" s="476">
        <f t="shared" si="4"/>
        <v>18632.25</v>
      </c>
      <c r="G55" s="476">
        <f t="shared" si="5"/>
        <v>19563.862499999999</v>
      </c>
      <c r="H55" s="476">
        <f t="shared" si="6"/>
        <v>20542.055625000001</v>
      </c>
      <c r="I55" s="435">
        <v>38024.92</v>
      </c>
      <c r="J55" s="459">
        <f t="shared" si="8"/>
        <v>4225</v>
      </c>
      <c r="K55" s="472"/>
    </row>
    <row r="56" spans="1:11">
      <c r="A56" s="450" t="s">
        <v>394</v>
      </c>
      <c r="B56" s="434" t="s">
        <v>397</v>
      </c>
      <c r="C56" s="474">
        <f t="shared" si="7"/>
        <v>8664</v>
      </c>
      <c r="D56" s="475">
        <f t="shared" si="2"/>
        <v>1444</v>
      </c>
      <c r="E56" s="476">
        <f t="shared" si="3"/>
        <v>1516.2</v>
      </c>
      <c r="F56" s="476">
        <f t="shared" si="4"/>
        <v>1592.0100000000002</v>
      </c>
      <c r="G56" s="476">
        <f t="shared" si="5"/>
        <v>1671.6105000000002</v>
      </c>
      <c r="H56" s="476">
        <f t="shared" si="6"/>
        <v>1755.1910250000003</v>
      </c>
      <c r="I56" s="435">
        <v>3244.62</v>
      </c>
      <c r="J56" s="459">
        <f t="shared" si="8"/>
        <v>361</v>
      </c>
      <c r="K56" s="472"/>
    </row>
    <row r="57" spans="1:11">
      <c r="A57" s="437" t="s">
        <v>398</v>
      </c>
      <c r="B57" s="434" t="s">
        <v>399</v>
      </c>
      <c r="C57" s="474">
        <f t="shared" si="7"/>
        <v>7656</v>
      </c>
      <c r="D57" s="475">
        <f t="shared" si="2"/>
        <v>1276</v>
      </c>
      <c r="E57" s="476">
        <f t="shared" si="3"/>
        <v>1339.8</v>
      </c>
      <c r="F57" s="476">
        <f t="shared" si="4"/>
        <v>1406.79</v>
      </c>
      <c r="G57" s="476">
        <f t="shared" si="5"/>
        <v>1477.1295</v>
      </c>
      <c r="H57" s="476">
        <f t="shared" si="6"/>
        <v>1550.9859750000001</v>
      </c>
      <c r="I57" s="435">
        <v>2874.9</v>
      </c>
      <c r="J57" s="459">
        <f t="shared" si="8"/>
        <v>319</v>
      </c>
      <c r="K57" s="472"/>
    </row>
    <row r="58" spans="1:11">
      <c r="A58" s="450" t="s">
        <v>398</v>
      </c>
      <c r="B58" s="434" t="s">
        <v>400</v>
      </c>
      <c r="C58" s="474">
        <f t="shared" si="7"/>
        <v>61320</v>
      </c>
      <c r="D58" s="475">
        <f t="shared" si="2"/>
        <v>10220</v>
      </c>
      <c r="E58" s="476">
        <f t="shared" si="3"/>
        <v>10731</v>
      </c>
      <c r="F58" s="476">
        <f t="shared" si="4"/>
        <v>11267.550000000001</v>
      </c>
      <c r="G58" s="476">
        <f t="shared" si="5"/>
        <v>11830.927500000002</v>
      </c>
      <c r="H58" s="476">
        <f t="shared" si="6"/>
        <v>12422.473875000001</v>
      </c>
      <c r="I58" s="435">
        <v>22998.36</v>
      </c>
      <c r="J58" s="459">
        <f t="shared" si="8"/>
        <v>2555</v>
      </c>
      <c r="K58" s="472"/>
    </row>
    <row r="59" spans="1:11">
      <c r="A59" s="450" t="s">
        <v>398</v>
      </c>
      <c r="B59" s="434" t="s">
        <v>401</v>
      </c>
      <c r="C59" s="474">
        <f t="shared" si="7"/>
        <v>84864</v>
      </c>
      <c r="D59" s="475">
        <f t="shared" si="2"/>
        <v>14144</v>
      </c>
      <c r="E59" s="476">
        <f t="shared" si="3"/>
        <v>14851.2</v>
      </c>
      <c r="F59" s="476">
        <f t="shared" si="4"/>
        <v>15593.760000000002</v>
      </c>
      <c r="G59" s="476">
        <f t="shared" si="5"/>
        <v>16373.448000000002</v>
      </c>
      <c r="H59" s="476">
        <f t="shared" si="6"/>
        <v>17192.120400000003</v>
      </c>
      <c r="I59" s="435">
        <v>31828.36</v>
      </c>
      <c r="J59" s="459">
        <f t="shared" si="8"/>
        <v>3536</v>
      </c>
      <c r="K59" s="472"/>
    </row>
    <row r="60" spans="1:11">
      <c r="A60" s="437" t="s">
        <v>402</v>
      </c>
      <c r="B60" s="434" t="s">
        <v>442</v>
      </c>
      <c r="C60" s="474">
        <f t="shared" si="7"/>
        <v>12720</v>
      </c>
      <c r="D60" s="475">
        <f t="shared" si="2"/>
        <v>2120</v>
      </c>
      <c r="E60" s="476">
        <f t="shared" si="3"/>
        <v>2226</v>
      </c>
      <c r="F60" s="476">
        <f t="shared" si="4"/>
        <v>2337.3000000000002</v>
      </c>
      <c r="G60" s="476">
        <f t="shared" si="5"/>
        <v>2454.1650000000004</v>
      </c>
      <c r="H60" s="476">
        <f t="shared" si="6"/>
        <v>2576.8732500000006</v>
      </c>
      <c r="I60" s="435">
        <v>4766.09</v>
      </c>
      <c r="J60" s="459">
        <f t="shared" si="8"/>
        <v>530</v>
      </c>
      <c r="K60" s="472"/>
    </row>
    <row r="61" spans="1:11">
      <c r="A61" s="437" t="s">
        <v>403</v>
      </c>
      <c r="B61" s="434" t="s">
        <v>404</v>
      </c>
      <c r="C61" s="474">
        <f t="shared" si="7"/>
        <v>10200</v>
      </c>
      <c r="D61" s="475">
        <f t="shared" si="2"/>
        <v>1700</v>
      </c>
      <c r="E61" s="476">
        <f t="shared" si="3"/>
        <v>1785</v>
      </c>
      <c r="F61" s="476">
        <f t="shared" si="4"/>
        <v>1874.25</v>
      </c>
      <c r="G61" s="476">
        <f t="shared" si="5"/>
        <v>1967.9625000000001</v>
      </c>
      <c r="H61" s="476">
        <f t="shared" si="6"/>
        <v>2066.3606250000003</v>
      </c>
      <c r="I61" s="435">
        <v>3827.26</v>
      </c>
      <c r="J61" s="459">
        <f t="shared" si="8"/>
        <v>425</v>
      </c>
      <c r="K61" s="472"/>
    </row>
    <row r="62" spans="1:11">
      <c r="A62" s="450" t="s">
        <v>403</v>
      </c>
      <c r="B62" s="434" t="s">
        <v>405</v>
      </c>
      <c r="C62" s="474">
        <f t="shared" si="7"/>
        <v>12960</v>
      </c>
      <c r="D62" s="475">
        <f t="shared" si="2"/>
        <v>2160</v>
      </c>
      <c r="E62" s="476">
        <f t="shared" si="3"/>
        <v>2268</v>
      </c>
      <c r="F62" s="476">
        <f t="shared" si="4"/>
        <v>2381.4</v>
      </c>
      <c r="G62" s="476">
        <f t="shared" si="5"/>
        <v>2500.4700000000003</v>
      </c>
      <c r="H62" s="476">
        <f t="shared" si="6"/>
        <v>2625.4935000000005</v>
      </c>
      <c r="I62" s="435">
        <v>4861.3599999999997</v>
      </c>
      <c r="J62" s="459">
        <f t="shared" si="8"/>
        <v>540</v>
      </c>
      <c r="K62" s="472"/>
    </row>
    <row r="63" spans="1:11">
      <c r="A63" s="450" t="s">
        <v>403</v>
      </c>
      <c r="B63" s="434" t="s">
        <v>406</v>
      </c>
      <c r="C63" s="474">
        <f t="shared" si="7"/>
        <v>10056</v>
      </c>
      <c r="D63" s="475">
        <f t="shared" si="2"/>
        <v>1676</v>
      </c>
      <c r="E63" s="476">
        <f t="shared" si="3"/>
        <v>1759.8000000000002</v>
      </c>
      <c r="F63" s="476">
        <f t="shared" si="4"/>
        <v>1847.7900000000002</v>
      </c>
      <c r="G63" s="476">
        <f t="shared" si="5"/>
        <v>1940.1795000000002</v>
      </c>
      <c r="H63" s="476">
        <f t="shared" si="6"/>
        <v>2037.1884750000004</v>
      </c>
      <c r="I63" s="435">
        <v>3773.99</v>
      </c>
      <c r="J63" s="459">
        <f t="shared" si="8"/>
        <v>419</v>
      </c>
      <c r="K63" s="472"/>
    </row>
    <row r="64" spans="1:11">
      <c r="A64" s="450" t="s">
        <v>403</v>
      </c>
      <c r="B64" s="434" t="s">
        <v>407</v>
      </c>
      <c r="C64" s="474">
        <f t="shared" si="7"/>
        <v>12816</v>
      </c>
      <c r="D64" s="475">
        <f t="shared" si="2"/>
        <v>2136</v>
      </c>
      <c r="E64" s="476">
        <f t="shared" si="3"/>
        <v>2242.8000000000002</v>
      </c>
      <c r="F64" s="476">
        <f t="shared" si="4"/>
        <v>2354.9400000000005</v>
      </c>
      <c r="G64" s="476">
        <f t="shared" si="5"/>
        <v>2472.6870000000008</v>
      </c>
      <c r="H64" s="476">
        <f t="shared" si="6"/>
        <v>2596.3213500000011</v>
      </c>
      <c r="I64" s="435">
        <v>4808.09</v>
      </c>
      <c r="J64" s="459">
        <f t="shared" si="8"/>
        <v>534</v>
      </c>
      <c r="K64" s="472"/>
    </row>
    <row r="65" spans="1:11">
      <c r="A65" s="437" t="s">
        <v>408</v>
      </c>
      <c r="B65" s="434" t="s">
        <v>409</v>
      </c>
      <c r="C65" s="474">
        <f t="shared" si="7"/>
        <v>34416</v>
      </c>
      <c r="D65" s="475">
        <f t="shared" si="2"/>
        <v>5736</v>
      </c>
      <c r="E65" s="476">
        <f t="shared" si="3"/>
        <v>6022.8</v>
      </c>
      <c r="F65" s="476">
        <f t="shared" si="4"/>
        <v>6323.9400000000005</v>
      </c>
      <c r="G65" s="476">
        <f t="shared" si="5"/>
        <v>6640.1370000000006</v>
      </c>
      <c r="H65" s="476">
        <f t="shared" si="6"/>
        <v>6972.1438500000013</v>
      </c>
      <c r="I65" s="435">
        <v>12902.4</v>
      </c>
      <c r="J65" s="459">
        <f t="shared" si="8"/>
        <v>1434</v>
      </c>
      <c r="K65" s="472"/>
    </row>
    <row r="66" spans="1:11">
      <c r="A66" s="450" t="s">
        <v>408</v>
      </c>
      <c r="B66" s="434" t="s">
        <v>399</v>
      </c>
      <c r="C66" s="474">
        <f t="shared" si="7"/>
        <v>9456</v>
      </c>
      <c r="D66" s="475">
        <f t="shared" si="2"/>
        <v>1576</v>
      </c>
      <c r="E66" s="476">
        <f t="shared" si="3"/>
        <v>1654.8000000000002</v>
      </c>
      <c r="F66" s="476">
        <f t="shared" si="4"/>
        <v>1737.5400000000002</v>
      </c>
      <c r="G66" s="476">
        <f t="shared" si="5"/>
        <v>1824.4170000000004</v>
      </c>
      <c r="H66" s="476">
        <f t="shared" si="6"/>
        <v>1915.6378500000005</v>
      </c>
      <c r="I66" s="435">
        <v>3545.4</v>
      </c>
      <c r="J66" s="459">
        <f t="shared" si="8"/>
        <v>394</v>
      </c>
      <c r="K66" s="472"/>
    </row>
    <row r="67" spans="1:11">
      <c r="A67" s="437" t="s">
        <v>274</v>
      </c>
      <c r="B67" s="434" t="s">
        <v>443</v>
      </c>
      <c r="C67" s="474">
        <f t="shared" si="7"/>
        <v>8328</v>
      </c>
      <c r="D67" s="475">
        <f t="shared" si="2"/>
        <v>1388</v>
      </c>
      <c r="E67" s="476">
        <f t="shared" si="3"/>
        <v>1457.4</v>
      </c>
      <c r="F67" s="476">
        <f t="shared" si="4"/>
        <v>1530.2700000000002</v>
      </c>
      <c r="G67" s="476">
        <f t="shared" si="5"/>
        <v>1606.7835000000002</v>
      </c>
      <c r="H67" s="476">
        <f t="shared" si="6"/>
        <v>1687.1226750000003</v>
      </c>
      <c r="I67" s="435">
        <v>3120.84</v>
      </c>
      <c r="J67" s="459">
        <f t="shared" si="8"/>
        <v>347</v>
      </c>
      <c r="K67" s="472"/>
    </row>
    <row r="68" spans="1:11">
      <c r="A68" s="437" t="s">
        <v>410</v>
      </c>
      <c r="B68" s="434" t="s">
        <v>411</v>
      </c>
      <c r="C68" s="474">
        <f t="shared" si="7"/>
        <v>14136</v>
      </c>
      <c r="D68" s="475">
        <f t="shared" si="2"/>
        <v>2356</v>
      </c>
      <c r="E68" s="476">
        <f t="shared" si="3"/>
        <v>2473.8000000000002</v>
      </c>
      <c r="F68" s="476">
        <f t="shared" si="4"/>
        <v>2597.4900000000002</v>
      </c>
      <c r="G68" s="476">
        <f t="shared" si="5"/>
        <v>2727.3645000000006</v>
      </c>
      <c r="H68" s="476">
        <f t="shared" si="6"/>
        <v>2863.7327250000008</v>
      </c>
      <c r="I68" s="435">
        <v>5302.67</v>
      </c>
      <c r="J68" s="459">
        <f t="shared" si="8"/>
        <v>589</v>
      </c>
      <c r="K68" s="472"/>
    </row>
    <row r="69" spans="1:11">
      <c r="A69" s="450" t="s">
        <v>410</v>
      </c>
      <c r="B69" s="434" t="s">
        <v>412</v>
      </c>
      <c r="C69" s="474">
        <f t="shared" si="7"/>
        <v>14136</v>
      </c>
      <c r="D69" s="475">
        <f t="shared" si="2"/>
        <v>2356</v>
      </c>
      <c r="E69" s="476">
        <f t="shared" si="3"/>
        <v>2473.8000000000002</v>
      </c>
      <c r="F69" s="476">
        <f t="shared" si="4"/>
        <v>2597.4900000000002</v>
      </c>
      <c r="G69" s="476">
        <f t="shared" si="5"/>
        <v>2727.3645000000006</v>
      </c>
      <c r="H69" s="476">
        <f t="shared" si="6"/>
        <v>2863.7327250000008</v>
      </c>
      <c r="I69" s="435">
        <v>5302.67</v>
      </c>
      <c r="J69" s="459">
        <f t="shared" si="8"/>
        <v>589</v>
      </c>
      <c r="K69" s="472"/>
    </row>
    <row r="70" spans="1:11">
      <c r="A70" s="450" t="s">
        <v>410</v>
      </c>
      <c r="B70" s="434" t="s">
        <v>444</v>
      </c>
      <c r="C70" s="474">
        <f t="shared" si="7"/>
        <v>12144</v>
      </c>
      <c r="D70" s="475">
        <f t="shared" si="2"/>
        <v>2024</v>
      </c>
      <c r="E70" s="476">
        <f t="shared" si="3"/>
        <v>2125.2000000000003</v>
      </c>
      <c r="F70" s="476">
        <f t="shared" si="4"/>
        <v>2231.4600000000005</v>
      </c>
      <c r="G70" s="476">
        <f t="shared" si="5"/>
        <v>2343.0330000000008</v>
      </c>
      <c r="H70" s="476">
        <f t="shared" si="6"/>
        <v>2460.1846500000011</v>
      </c>
      <c r="I70" s="435">
        <v>4552.67</v>
      </c>
      <c r="J70" s="459">
        <f t="shared" si="8"/>
        <v>506</v>
      </c>
      <c r="K70" s="472"/>
    </row>
    <row r="71" spans="1:11">
      <c r="A71" s="437" t="s">
        <v>413</v>
      </c>
      <c r="B71" s="434" t="s">
        <v>365</v>
      </c>
      <c r="C71" s="474">
        <f t="shared" si="7"/>
        <v>9840</v>
      </c>
      <c r="D71" s="475">
        <f t="shared" si="2"/>
        <v>1640</v>
      </c>
      <c r="E71" s="476">
        <f t="shared" si="3"/>
        <v>1722</v>
      </c>
      <c r="F71" s="476">
        <f t="shared" si="4"/>
        <v>1808.1000000000001</v>
      </c>
      <c r="G71" s="476">
        <f t="shared" si="5"/>
        <v>1898.5050000000003</v>
      </c>
      <c r="H71" s="476">
        <f t="shared" si="6"/>
        <v>1993.4302500000003</v>
      </c>
      <c r="I71" s="435">
        <v>3691.06</v>
      </c>
      <c r="J71" s="459">
        <f t="shared" si="8"/>
        <v>410</v>
      </c>
      <c r="K71" s="472"/>
    </row>
    <row r="72" spans="1:11">
      <c r="A72" s="450" t="s">
        <v>413</v>
      </c>
      <c r="B72" s="434" t="s">
        <v>402</v>
      </c>
      <c r="C72" s="474">
        <f t="shared" si="7"/>
        <v>10104</v>
      </c>
      <c r="D72" s="475">
        <f t="shared" si="2"/>
        <v>1684</v>
      </c>
      <c r="E72" s="476">
        <f t="shared" si="3"/>
        <v>1768.2</v>
      </c>
      <c r="F72" s="476">
        <f t="shared" si="4"/>
        <v>1856.6100000000001</v>
      </c>
      <c r="G72" s="476">
        <f t="shared" si="5"/>
        <v>1949.4405000000002</v>
      </c>
      <c r="H72" s="476">
        <f t="shared" si="6"/>
        <v>2046.9125250000002</v>
      </c>
      <c r="I72" s="435">
        <v>3785.89</v>
      </c>
      <c r="J72" s="459">
        <f t="shared" si="8"/>
        <v>421</v>
      </c>
      <c r="K72" s="472"/>
    </row>
    <row r="73" spans="1:11">
      <c r="A73" s="450" t="s">
        <v>413</v>
      </c>
      <c r="B73" s="434" t="s">
        <v>414</v>
      </c>
      <c r="C73" s="474">
        <f t="shared" si="7"/>
        <v>10176</v>
      </c>
      <c r="D73" s="475">
        <f t="shared" si="2"/>
        <v>1696</v>
      </c>
      <c r="E73" s="476">
        <f t="shared" si="3"/>
        <v>1780.8000000000002</v>
      </c>
      <c r="F73" s="476">
        <f t="shared" si="4"/>
        <v>1869.8400000000004</v>
      </c>
      <c r="G73" s="476">
        <f t="shared" si="5"/>
        <v>1963.3320000000006</v>
      </c>
      <c r="H73" s="476">
        <f t="shared" si="6"/>
        <v>2061.4986000000008</v>
      </c>
      <c r="I73" s="435">
        <v>3818.92</v>
      </c>
      <c r="J73" s="459">
        <f t="shared" si="8"/>
        <v>424</v>
      </c>
      <c r="K73" s="472"/>
    </row>
    <row r="74" spans="1:11">
      <c r="A74" s="450" t="s">
        <v>413</v>
      </c>
      <c r="B74" s="434" t="s">
        <v>445</v>
      </c>
      <c r="C74" s="474">
        <f t="shared" si="7"/>
        <v>9576</v>
      </c>
      <c r="D74" s="475">
        <f t="shared" si="2"/>
        <v>1596</v>
      </c>
      <c r="E74" s="476">
        <f t="shared" si="3"/>
        <v>1675.8000000000002</v>
      </c>
      <c r="F74" s="476">
        <f t="shared" si="4"/>
        <v>1759.5900000000004</v>
      </c>
      <c r="G74" s="476">
        <f t="shared" si="5"/>
        <v>1847.5695000000005</v>
      </c>
      <c r="H74" s="476">
        <f t="shared" si="6"/>
        <v>1939.9479750000007</v>
      </c>
      <c r="I74" s="435">
        <v>3589.15</v>
      </c>
      <c r="J74" s="459">
        <f t="shared" si="8"/>
        <v>399</v>
      </c>
      <c r="K74" s="472"/>
    </row>
    <row r="75" spans="1:11">
      <c r="A75" s="437" t="s">
        <v>289</v>
      </c>
      <c r="B75" s="433" t="s">
        <v>446</v>
      </c>
      <c r="C75" s="474">
        <f t="shared" si="7"/>
        <v>17160</v>
      </c>
      <c r="D75" s="475">
        <f t="shared" si="2"/>
        <v>2860</v>
      </c>
      <c r="E75" s="476">
        <f t="shared" si="3"/>
        <v>3003</v>
      </c>
      <c r="F75" s="476">
        <f t="shared" si="4"/>
        <v>3153.15</v>
      </c>
      <c r="G75" s="476">
        <f t="shared" si="5"/>
        <v>3310.8075000000003</v>
      </c>
      <c r="H75" s="476">
        <f t="shared" si="6"/>
        <v>3476.3478750000004</v>
      </c>
      <c r="I75" s="435">
        <v>6438</v>
      </c>
      <c r="J75" s="459">
        <f t="shared" ref="J75:J77" si="9">ROUND(I75/9,0)</f>
        <v>715</v>
      </c>
      <c r="K75" s="472"/>
    </row>
    <row r="76" spans="1:11">
      <c r="A76" s="437" t="s">
        <v>194</v>
      </c>
      <c r="B76" s="433" t="s">
        <v>447</v>
      </c>
      <c r="C76" s="474">
        <f t="shared" si="7"/>
        <v>20064</v>
      </c>
      <c r="D76" s="475">
        <f t="shared" ref="D76:D77" si="10">(C76/6)*$F$7</f>
        <v>3344</v>
      </c>
      <c r="E76" s="476">
        <f t="shared" ref="E76:E77" si="11">D76*$G$7</f>
        <v>3511.2000000000003</v>
      </c>
      <c r="F76" s="476">
        <f t="shared" ref="F76:F77" si="12">E76*$H$7</f>
        <v>3686.76</v>
      </c>
      <c r="G76" s="476">
        <f t="shared" ref="G76:G77" si="13">F76*$I$7</f>
        <v>3871.0980000000004</v>
      </c>
      <c r="H76" s="476">
        <f t="shared" ref="H76:H77" si="14">G76*$J$7</f>
        <v>4064.6529000000005</v>
      </c>
      <c r="I76" s="435">
        <v>7524</v>
      </c>
      <c r="J76" s="459">
        <f t="shared" si="9"/>
        <v>836</v>
      </c>
      <c r="K76" s="472"/>
    </row>
    <row r="77" spans="1:11" ht="14.4" thickBot="1">
      <c r="A77" s="440" t="s">
        <v>389</v>
      </c>
      <c r="B77" s="442" t="s">
        <v>448</v>
      </c>
      <c r="C77" s="477">
        <f t="shared" si="7"/>
        <v>9720</v>
      </c>
      <c r="D77" s="478">
        <f t="shared" si="10"/>
        <v>1620</v>
      </c>
      <c r="E77" s="479">
        <f t="shared" si="11"/>
        <v>1701</v>
      </c>
      <c r="F77" s="479">
        <f t="shared" si="12"/>
        <v>1786.0500000000002</v>
      </c>
      <c r="G77" s="479">
        <f t="shared" si="13"/>
        <v>1875.3525000000002</v>
      </c>
      <c r="H77" s="479">
        <f t="shared" si="14"/>
        <v>1969.1201250000004</v>
      </c>
      <c r="I77" s="436">
        <v>3643.55</v>
      </c>
      <c r="J77" s="460">
        <f t="shared" si="9"/>
        <v>405</v>
      </c>
      <c r="K77" s="472"/>
    </row>
    <row r="78" spans="1:11">
      <c r="C78" s="421"/>
      <c r="J78" s="421"/>
    </row>
    <row r="79" spans="1:11" ht="14.4" thickBot="1">
      <c r="C79" s="421"/>
      <c r="J79" s="421"/>
    </row>
    <row r="80" spans="1:11">
      <c r="A80" s="793" t="s">
        <v>432</v>
      </c>
      <c r="B80" s="794"/>
      <c r="C80" s="794"/>
      <c r="D80" s="794"/>
      <c r="E80" s="794"/>
      <c r="F80" s="794"/>
      <c r="G80" s="794"/>
      <c r="H80" s="795"/>
      <c r="J80" s="421"/>
    </row>
    <row r="81" spans="1:32" ht="16.8">
      <c r="A81" s="469" t="s">
        <v>417</v>
      </c>
      <c r="B81" s="470" t="s">
        <v>415</v>
      </c>
      <c r="C81" s="140" t="str">
        <f>'Cumulative Budget Request '!E470</f>
        <v>Year 1</v>
      </c>
      <c r="D81" s="140" t="str">
        <f>'Cumulative Budget Request '!F470</f>
        <v>Year 2</v>
      </c>
      <c r="E81" s="140" t="str">
        <f>'Cumulative Budget Request '!G470</f>
        <v>Year 3</v>
      </c>
      <c r="F81" s="140" t="str">
        <f>'Cumulative Budget Request '!H470</f>
        <v>Year 4</v>
      </c>
      <c r="G81" s="140" t="str">
        <f>'Cumulative Budget Request '!I470</f>
        <v>Year 5</v>
      </c>
      <c r="H81" s="143" t="s">
        <v>1</v>
      </c>
      <c r="J81" s="421"/>
    </row>
    <row r="82" spans="1:32" ht="6.6" customHeight="1" thickBot="1">
      <c r="A82" s="455"/>
      <c r="B82" s="467"/>
      <c r="C82" s="109"/>
      <c r="D82" s="109"/>
      <c r="E82" s="109"/>
      <c r="F82" s="109"/>
      <c r="G82" s="109"/>
      <c r="H82" s="144"/>
      <c r="J82" s="421"/>
    </row>
    <row r="83" spans="1:32" ht="15.6">
      <c r="A83" s="721">
        <f>'Cumulative Budget Request '!B471</f>
        <v>0</v>
      </c>
      <c r="B83" s="722">
        <f>'Cumulative Budget Request '!C471</f>
        <v>0</v>
      </c>
      <c r="C83" s="723">
        <f>IFERROR(ROUND(VLOOKUP('Cumulative Budget Request '!$C471,$B$9:$H$77,3,FALSE)*'Cumulative Budget Request '!E471,0),0)</f>
        <v>0</v>
      </c>
      <c r="D83" s="723">
        <f>IFERROR(ROUND(VLOOKUP('Cumulative Budget Request '!$C472,$B$9:$H$77,4,FALSE)*'Cumulative Budget Request '!F471,0),0)</f>
        <v>0</v>
      </c>
      <c r="E83" s="723">
        <f>IFERROR(ROUND(VLOOKUP('Cumulative Budget Request '!$C473,$B$9:$H$77,5,FALSE)*'Cumulative Budget Request '!G471,0),0)</f>
        <v>0</v>
      </c>
      <c r="F83" s="723">
        <f>IFERROR(ROUND(VLOOKUP('Cumulative Budget Request '!$C474,$B$9:$H$77,6,FALSE)*'Cumulative Budget Request '!H471,0),0)</f>
        <v>0</v>
      </c>
      <c r="G83" s="723">
        <f>IFERROR(ROUND(VLOOKUP('Cumulative Budget Request '!$C475,$B$9:$H$77,7,FALSE)*'Cumulative Budget Request '!I471,0),0)</f>
        <v>0</v>
      </c>
      <c r="H83" s="724">
        <f t="shared" ref="H83:H92" si="15">SUM(C83:G83)</f>
        <v>0</v>
      </c>
      <c r="J83" s="421"/>
      <c r="W83" s="880" t="s">
        <v>134</v>
      </c>
      <c r="X83" s="881"/>
      <c r="Y83" s="881"/>
      <c r="Z83" s="881"/>
      <c r="AA83" s="881"/>
      <c r="AB83" s="881"/>
      <c r="AC83" s="881"/>
      <c r="AD83" s="881"/>
      <c r="AE83" s="881"/>
      <c r="AF83" s="882"/>
    </row>
    <row r="84" spans="1:32" ht="14.4" thickBot="1">
      <c r="A84" s="721">
        <f>'Cumulative Budget Request '!B478</f>
        <v>0</v>
      </c>
      <c r="B84" s="722">
        <f>'Cumulative Budget Request '!C478</f>
        <v>0</v>
      </c>
      <c r="C84" s="723">
        <f>IFERROR(ROUND(VLOOKUP('Cumulative Budget Request '!$C478,$B$9:$H$77,3,FALSE)*'Cumulative Budget Request '!E478,0),0)</f>
        <v>0</v>
      </c>
      <c r="D84" s="723">
        <f>IFERROR(ROUND(VLOOKUP('Cumulative Budget Request '!$C479,$B$9:$H$77,4,FALSE)*'Cumulative Budget Request '!F478,0),0)</f>
        <v>0</v>
      </c>
      <c r="E84" s="723">
        <f>IFERROR(ROUND(VLOOKUP('Cumulative Budget Request '!$C480,$B$9:$H$77,5,FALSE)*'Cumulative Budget Request '!G478,0),0)</f>
        <v>0</v>
      </c>
      <c r="F84" s="723">
        <f>IFERROR(ROUND(VLOOKUP('Cumulative Budget Request '!$C481,$B$9:$H$77,6,FALSE)*'Cumulative Budget Request '!H478,0),0)</f>
        <v>0</v>
      </c>
      <c r="G84" s="723">
        <f>IFERROR(ROUND(VLOOKUP('Cumulative Budget Request '!$C482,$B$9:$H$77,7,FALSE)*'Cumulative Budget Request '!I478,0),0)</f>
        <v>0</v>
      </c>
      <c r="H84" s="724">
        <f t="shared" si="15"/>
        <v>0</v>
      </c>
      <c r="J84" s="421"/>
      <c r="W84" s="444" t="s">
        <v>349</v>
      </c>
      <c r="X84" s="445"/>
      <c r="Y84" s="445"/>
      <c r="Z84" s="445"/>
      <c r="AA84" s="445"/>
      <c r="AB84" s="446">
        <v>1</v>
      </c>
      <c r="AC84" s="446">
        <v>1.05</v>
      </c>
      <c r="AD84" s="446">
        <v>1.05</v>
      </c>
      <c r="AE84" s="446">
        <v>1.05</v>
      </c>
      <c r="AF84" s="447">
        <v>1.05</v>
      </c>
    </row>
    <row r="85" spans="1:32">
      <c r="A85" s="721">
        <f>'Cumulative Budget Request '!B485</f>
        <v>0</v>
      </c>
      <c r="B85" s="722">
        <f>'Cumulative Budget Request '!C485</f>
        <v>0</v>
      </c>
      <c r="C85" s="723">
        <f>IFERROR(ROUND(VLOOKUP('Cumulative Budget Request '!$C485,$B$9:$H$77,3,FALSE)*'Cumulative Budget Request '!E485,0),0)</f>
        <v>0</v>
      </c>
      <c r="D85" s="723">
        <f>IFERROR(ROUND(VLOOKUP('Cumulative Budget Request '!$C486,$B$9:$H$77,4,FALSE)*'Cumulative Budget Request '!F485,0),0)</f>
        <v>0</v>
      </c>
      <c r="E85" s="723">
        <f>IFERROR(ROUND(VLOOKUP('Cumulative Budget Request '!$C487,$B$9:$H$77,5,FALSE)*'Cumulative Budget Request '!G485,0),0)</f>
        <v>0</v>
      </c>
      <c r="F85" s="723">
        <f>IFERROR(ROUND(VLOOKUP('Cumulative Budget Request '!$C488,$B$9:$H$77,6,FALSE)*'Cumulative Budget Request '!H485,0),0)</f>
        <v>0</v>
      </c>
      <c r="G85" s="723">
        <f>IFERROR(ROUND(VLOOKUP('Cumulative Budget Request '!$C489,$B$9:$H$77,7,FALSE)*'Cumulative Budget Request '!I485,0),0)</f>
        <v>0</v>
      </c>
      <c r="H85" s="724">
        <f t="shared" si="15"/>
        <v>0</v>
      </c>
      <c r="J85" s="421"/>
    </row>
    <row r="86" spans="1:32">
      <c r="A86" s="721">
        <f>'Cumulative Budget Request '!B492</f>
        <v>0</v>
      </c>
      <c r="B86" s="722">
        <f>'Cumulative Budget Request '!C492</f>
        <v>0</v>
      </c>
      <c r="C86" s="723">
        <f>IFERROR(ROUND(VLOOKUP('Cumulative Budget Request '!$C492,$B$9:$H$77,3,FALSE)*'Cumulative Budget Request '!E492,0),0)</f>
        <v>0</v>
      </c>
      <c r="D86" s="723">
        <f>IFERROR(ROUND(VLOOKUP('Cumulative Budget Request '!$C493,$B$9:$H$77,4,FALSE)*'Cumulative Budget Request '!F492,0),0)</f>
        <v>0</v>
      </c>
      <c r="E86" s="723">
        <f>IFERROR(ROUND(VLOOKUP('Cumulative Budget Request '!$C494,$B$9:$H$77,5,FALSE)*'Cumulative Budget Request '!G492,0),0)</f>
        <v>0</v>
      </c>
      <c r="F86" s="723">
        <f>IFERROR(ROUND(VLOOKUP('Cumulative Budget Request '!$C495,$B$9:$H$77,6,FALSE)*'Cumulative Budget Request '!H492,0),0)</f>
        <v>0</v>
      </c>
      <c r="G86" s="723">
        <f>IFERROR(ROUND(VLOOKUP('Cumulative Budget Request '!$C496,$B$9:$H$77,7,FALSE)*'Cumulative Budget Request '!I492,0),0)</f>
        <v>0</v>
      </c>
      <c r="H86" s="724">
        <f t="shared" si="15"/>
        <v>0</v>
      </c>
      <c r="J86" s="421"/>
    </row>
    <row r="87" spans="1:32">
      <c r="A87" s="721">
        <f>'Cumulative Budget Request '!B499</f>
        <v>0</v>
      </c>
      <c r="B87" s="722">
        <f>'Cumulative Budget Request '!C499</f>
        <v>0</v>
      </c>
      <c r="C87" s="723">
        <f>IFERROR(ROUND(VLOOKUP('Cumulative Budget Request '!$C499,$B$9:$H$77,3,FALSE)*'Cumulative Budget Request '!E499,0),0)</f>
        <v>0</v>
      </c>
      <c r="D87" s="723">
        <f>IFERROR(ROUND(VLOOKUP('Cumulative Budget Request '!$C500,$B$9:$H$77,4,FALSE)*'Cumulative Budget Request '!F499,0),0)</f>
        <v>0</v>
      </c>
      <c r="E87" s="723">
        <f>IFERROR(ROUND(VLOOKUP('Cumulative Budget Request '!$C501,$B$9:$H$77,5,FALSE)*'Cumulative Budget Request '!G499,0),0)</f>
        <v>0</v>
      </c>
      <c r="F87" s="723">
        <f>IFERROR(ROUND(VLOOKUP('Cumulative Budget Request '!$C502,$B$9:$H$77,6,FALSE)*'Cumulative Budget Request '!H499,0),0)</f>
        <v>0</v>
      </c>
      <c r="G87" s="723">
        <f>IFERROR(ROUND(VLOOKUP('Cumulative Budget Request '!$C503,$B$9:$H$77,7,FALSE)*'Cumulative Budget Request '!I499,0),0)</f>
        <v>0</v>
      </c>
      <c r="H87" s="724">
        <f t="shared" si="15"/>
        <v>0</v>
      </c>
      <c r="J87" s="421"/>
    </row>
    <row r="88" spans="1:32">
      <c r="A88" s="721">
        <f>'Cumulative Budget Request '!B506</f>
        <v>0</v>
      </c>
      <c r="B88" s="722">
        <f>'Cumulative Budget Request '!C506</f>
        <v>0</v>
      </c>
      <c r="C88" s="723">
        <f>IFERROR(ROUND(VLOOKUP('Cumulative Budget Request '!$C506,$B$9:$H$77,3,FALSE)*'Cumulative Budget Request '!E506,0),0)</f>
        <v>0</v>
      </c>
      <c r="D88" s="723">
        <f>IFERROR(ROUND(VLOOKUP('Cumulative Budget Request '!$C507,$B$9:$H$77,4,FALSE)*'Cumulative Budget Request '!F506,0),0)</f>
        <v>0</v>
      </c>
      <c r="E88" s="723">
        <f>IFERROR(ROUND(VLOOKUP('Cumulative Budget Request '!$C508,$B$9:$H$77,5,FALSE)*'Cumulative Budget Request '!G506,0),0)</f>
        <v>0</v>
      </c>
      <c r="F88" s="723">
        <f>IFERROR(ROUND(VLOOKUP('Cumulative Budget Request '!$C509,$B$9:$H$77,6,FALSE)*'Cumulative Budget Request '!H506,0),0)</f>
        <v>0</v>
      </c>
      <c r="G88" s="723">
        <f>IFERROR(ROUND(VLOOKUP('Cumulative Budget Request '!$C510,$B$9:$H$77,7,FALSE)*'Cumulative Budget Request '!I506,0),0)</f>
        <v>0</v>
      </c>
      <c r="H88" s="724">
        <f t="shared" si="15"/>
        <v>0</v>
      </c>
      <c r="J88" s="421"/>
    </row>
    <row r="89" spans="1:32">
      <c r="A89" s="721">
        <f>'Cumulative Budget Request '!B513</f>
        <v>0</v>
      </c>
      <c r="B89" s="722">
        <f>'Cumulative Budget Request '!C513</f>
        <v>0</v>
      </c>
      <c r="C89" s="723">
        <f>IFERROR(ROUND(VLOOKUP('Cumulative Budget Request '!$C513,$B$9:$H$77,3,FALSE)*'Cumulative Budget Request '!E513,0),0)</f>
        <v>0</v>
      </c>
      <c r="D89" s="723">
        <f>IFERROR(ROUND(VLOOKUP('Cumulative Budget Request '!$C514,$B$9:$H$77,4,FALSE)*'Cumulative Budget Request '!F513,0),0)</f>
        <v>0</v>
      </c>
      <c r="E89" s="723">
        <f>IFERROR(ROUND(VLOOKUP('Cumulative Budget Request '!$C515,$B$9:$H$77,5,FALSE)*'Cumulative Budget Request '!G513,0),0)</f>
        <v>0</v>
      </c>
      <c r="F89" s="723">
        <f>IFERROR(ROUND(VLOOKUP('Cumulative Budget Request '!$C516,$B$9:$H$77,6,FALSE)*'Cumulative Budget Request '!H513,0),0)</f>
        <v>0</v>
      </c>
      <c r="G89" s="723">
        <f>IFERROR(ROUND(VLOOKUP('Cumulative Budget Request '!$C517,$B$9:$H$77,7,FALSE)*'Cumulative Budget Request '!I513,0),0)</f>
        <v>0</v>
      </c>
      <c r="H89" s="724">
        <f t="shared" si="15"/>
        <v>0</v>
      </c>
      <c r="J89" s="421"/>
    </row>
    <row r="90" spans="1:32">
      <c r="A90" s="721">
        <f>'Cumulative Budget Request '!B520</f>
        <v>0</v>
      </c>
      <c r="B90" s="722">
        <f>'Cumulative Budget Request '!C520</f>
        <v>0</v>
      </c>
      <c r="C90" s="723">
        <f>IFERROR(ROUND(VLOOKUP('Cumulative Budget Request '!$C520,$B$9:$H$77,3,FALSE)*'Cumulative Budget Request '!E520,0),0)</f>
        <v>0</v>
      </c>
      <c r="D90" s="723">
        <f>IFERROR(ROUND(VLOOKUP('Cumulative Budget Request '!$C521,$B$9:$H$77,4,FALSE)*'Cumulative Budget Request '!F520,0),0)</f>
        <v>0</v>
      </c>
      <c r="E90" s="723">
        <f>IFERROR(ROUND(VLOOKUP('Cumulative Budget Request '!$C522,$B$9:$H$77,5,FALSE)*'Cumulative Budget Request '!G520,0),0)</f>
        <v>0</v>
      </c>
      <c r="F90" s="723">
        <f>IFERROR(ROUND(VLOOKUP('Cumulative Budget Request '!$C523,$B$9:$H$77,6,FALSE)*'Cumulative Budget Request '!H520,0),0)</f>
        <v>0</v>
      </c>
      <c r="G90" s="723">
        <f>IFERROR(ROUND(VLOOKUP('Cumulative Budget Request '!$C524,$B$9:$H$77,7,FALSE)*'Cumulative Budget Request '!I520,0),0)</f>
        <v>0</v>
      </c>
      <c r="H90" s="724">
        <f t="shared" si="15"/>
        <v>0</v>
      </c>
      <c r="J90" s="421"/>
    </row>
    <row r="91" spans="1:32">
      <c r="A91" s="721">
        <f>'Cumulative Budget Request '!B527</f>
        <v>0</v>
      </c>
      <c r="B91" s="722">
        <f>'Cumulative Budget Request '!C527</f>
        <v>0</v>
      </c>
      <c r="C91" s="723">
        <f>IFERROR(ROUND(VLOOKUP('Cumulative Budget Request '!$C527,$B$9:$H$77,3,FALSE)*'Cumulative Budget Request '!E527,0),0)</f>
        <v>0</v>
      </c>
      <c r="D91" s="723">
        <f>IFERROR(ROUND(VLOOKUP('Cumulative Budget Request '!$C528,$B$9:$H$77,4,FALSE)*'Cumulative Budget Request '!F527,0),0)</f>
        <v>0</v>
      </c>
      <c r="E91" s="723">
        <f>IFERROR(ROUND(VLOOKUP('Cumulative Budget Request '!$C529,$B$9:$H$77,5,FALSE)*'Cumulative Budget Request '!G527,0),0)</f>
        <v>0</v>
      </c>
      <c r="F91" s="723">
        <f>IFERROR(ROUND(VLOOKUP('Cumulative Budget Request '!$C530,$B$9:$H$77,6,FALSE)*'Cumulative Budget Request '!H527,0),0)</f>
        <v>0</v>
      </c>
      <c r="G91" s="723">
        <f>IFERROR(ROUND(VLOOKUP('Cumulative Budget Request '!$C531,$B$9:$H$77,7,FALSE)*'Cumulative Budget Request '!I527,0),0)</f>
        <v>0</v>
      </c>
      <c r="H91" s="724">
        <f t="shared" si="15"/>
        <v>0</v>
      </c>
      <c r="J91" s="421"/>
    </row>
    <row r="92" spans="1:32">
      <c r="A92" s="721">
        <f>'Cumulative Budget Request '!B534</f>
        <v>0</v>
      </c>
      <c r="B92" s="722">
        <f>'Cumulative Budget Request '!C534</f>
        <v>0</v>
      </c>
      <c r="C92" s="723">
        <f>IFERROR(ROUND(VLOOKUP('Cumulative Budget Request '!$C534,$B$9:$H$77,3,FALSE)*'Cumulative Budget Request '!E534,0),0)</f>
        <v>0</v>
      </c>
      <c r="D92" s="723">
        <f>IFERROR(ROUND(VLOOKUP('Cumulative Budget Request '!$C535,$B$9:$H$77,4,FALSE)*'Cumulative Budget Request '!F534,0),0)</f>
        <v>0</v>
      </c>
      <c r="E92" s="723">
        <f>IFERROR(ROUND(VLOOKUP('Cumulative Budget Request '!$C536,$B$9:$H$77,5,FALSE)*'Cumulative Budget Request '!G534,0),0)</f>
        <v>0</v>
      </c>
      <c r="F92" s="723">
        <f>IFERROR(ROUND(VLOOKUP('Cumulative Budget Request '!$C537,$B$9:$H$77,6,FALSE)*'Cumulative Budget Request '!H534,0),0)</f>
        <v>0</v>
      </c>
      <c r="G92" s="723">
        <f>IFERROR(ROUND(VLOOKUP('Cumulative Budget Request '!$C538,$B$9:$H$77,7,FALSE)*'Cumulative Budget Request '!I534,0),0)</f>
        <v>0</v>
      </c>
      <c r="H92" s="724">
        <f t="shared" si="15"/>
        <v>0</v>
      </c>
      <c r="J92" s="421"/>
    </row>
    <row r="93" spans="1:32" ht="5.4" customHeight="1">
      <c r="A93" s="456"/>
      <c r="B93" s="468"/>
      <c r="C93" s="145"/>
      <c r="D93" s="145"/>
      <c r="E93" s="145"/>
      <c r="F93" s="145"/>
      <c r="G93" s="145"/>
      <c r="H93" s="146"/>
      <c r="J93" s="421"/>
    </row>
    <row r="94" spans="1:32" ht="14.4" thickBot="1">
      <c r="A94" s="878" t="s">
        <v>1</v>
      </c>
      <c r="B94" s="879"/>
      <c r="C94" s="147">
        <f>SUM(C82:C93)</f>
        <v>0</v>
      </c>
      <c r="D94" s="147">
        <f>SUM(D82:D93)</f>
        <v>0</v>
      </c>
      <c r="E94" s="147">
        <f>SUM(E82:E93)</f>
        <v>0</v>
      </c>
      <c r="F94" s="147">
        <f>SUM(F82:F93)</f>
        <v>0</v>
      </c>
      <c r="G94" s="147">
        <f>SUM(G82:G93)</f>
        <v>0</v>
      </c>
      <c r="H94" s="366">
        <f>SUM(C94:G94)</f>
        <v>0</v>
      </c>
      <c r="J94" s="421"/>
    </row>
    <row r="95" spans="1:32" ht="14.4" thickBot="1">
      <c r="C95" s="421"/>
      <c r="J95" s="421"/>
    </row>
    <row r="96" spans="1:32">
      <c r="A96" s="793" t="s">
        <v>433</v>
      </c>
      <c r="B96" s="794"/>
      <c r="C96" s="794"/>
      <c r="D96" s="794"/>
      <c r="E96" s="794"/>
      <c r="F96" s="794"/>
      <c r="G96" s="794"/>
      <c r="H96" s="795"/>
      <c r="J96" s="421"/>
    </row>
    <row r="97" spans="1:10" ht="16.8">
      <c r="A97" s="469" t="s">
        <v>417</v>
      </c>
      <c r="B97" s="470" t="s">
        <v>415</v>
      </c>
      <c r="C97" s="140" t="str">
        <f>'Cumulative Cost Share Budget'!E474</f>
        <v>Year 1</v>
      </c>
      <c r="D97" s="140" t="str">
        <f>'Cumulative Cost Share Budget'!F474</f>
        <v>Year 2</v>
      </c>
      <c r="E97" s="140" t="str">
        <f>'Cumulative Cost Share Budget'!G474</f>
        <v>Year 3</v>
      </c>
      <c r="F97" s="140" t="str">
        <f>'Cumulative Cost Share Budget'!H474</f>
        <v>Year 4</v>
      </c>
      <c r="G97" s="140" t="str">
        <f>'Cumulative Cost Share Budget'!I474</f>
        <v>Year 5</v>
      </c>
      <c r="H97" s="143" t="s">
        <v>1</v>
      </c>
      <c r="J97" s="421"/>
    </row>
    <row r="98" spans="1:10" ht="7.8" customHeight="1">
      <c r="A98" s="455"/>
      <c r="B98" s="467"/>
      <c r="C98" s="109"/>
      <c r="D98" s="109"/>
      <c r="E98" s="109"/>
      <c r="F98" s="109"/>
      <c r="G98" s="109"/>
      <c r="H98" s="144"/>
      <c r="J98" s="421"/>
    </row>
    <row r="99" spans="1:10">
      <c r="A99" s="721">
        <f>'Cumulative Cost Share Budget'!B475</f>
        <v>0</v>
      </c>
      <c r="B99" s="722">
        <f>'Cumulative Cost Share Budget'!C475</f>
        <v>0</v>
      </c>
      <c r="C99" s="723">
        <f>IFERROR(ROUND(VLOOKUP('Cumulative Cost Share Budget'!$C475,$B$9:$H$77,3,FALSE)*'Cumulative Cost Share Budget'!E475,0),0)</f>
        <v>0</v>
      </c>
      <c r="D99" s="723">
        <f>IFERROR(ROUND(VLOOKUP('Cumulative Cost Share Budget'!$C476,$B$9:$H$77,4,FALSE)*'Cumulative Cost Share Budget'!F475,0),0)</f>
        <v>0</v>
      </c>
      <c r="E99" s="723">
        <f>IFERROR(ROUND(VLOOKUP('Cumulative Cost Share Budget'!$C477,$B$9:$H$77,5,FALSE)*'Cumulative Cost Share Budget'!G475,0),0)</f>
        <v>0</v>
      </c>
      <c r="F99" s="723">
        <f>IFERROR(ROUND(VLOOKUP('Cumulative Cost Share Budget'!$C478,$B$9:$H$77,6,FALSE)*'Cumulative Cost Share Budget'!H475,0),0)</f>
        <v>0</v>
      </c>
      <c r="G99" s="723">
        <f>IFERROR(ROUND(VLOOKUP('Cumulative Cost Share Budget'!$C479,$B$9:$H$77,7,FALSE)*'Cumulative Cost Share Budget'!I475,0),0)</f>
        <v>0</v>
      </c>
      <c r="H99" s="724">
        <f t="shared" ref="H99:H108" si="16">SUM(C99:G99)</f>
        <v>0</v>
      </c>
      <c r="J99" s="421"/>
    </row>
    <row r="100" spans="1:10">
      <c r="A100" s="721">
        <f>'Cumulative Cost Share Budget'!B482</f>
        <v>0</v>
      </c>
      <c r="B100" s="722">
        <f>'Cumulative Cost Share Budget'!C482</f>
        <v>0</v>
      </c>
      <c r="C100" s="723">
        <f>IFERROR(ROUND(VLOOKUP('Cumulative Cost Share Budget'!$C482,$B$9:$H$77,3,FALSE)*'Cumulative Cost Share Budget'!E482,0),0)</f>
        <v>0</v>
      </c>
      <c r="D100" s="723">
        <f>IFERROR(ROUND(VLOOKUP('Cumulative Cost Share Budget'!$C483,$B$9:$H$77,4,FALSE)*'Cumulative Cost Share Budget'!F482,0),0)</f>
        <v>0</v>
      </c>
      <c r="E100" s="723">
        <f>IFERROR(ROUND(VLOOKUP('Cumulative Cost Share Budget'!$C484,$B$9:$H$77,5,FALSE)*'Cumulative Cost Share Budget'!G482,0),0)</f>
        <v>0</v>
      </c>
      <c r="F100" s="723">
        <f>IFERROR(ROUND(VLOOKUP('Cumulative Cost Share Budget'!$C485,$B$9:$H$77,6,FALSE)*'Cumulative Cost Share Budget'!H482,0),0)</f>
        <v>0</v>
      </c>
      <c r="G100" s="723">
        <f>IFERROR(ROUND(VLOOKUP('Cumulative Cost Share Budget'!$C486,$B$9:$H$77,7,FALSE)*'Cumulative Cost Share Budget'!I482,0),0)</f>
        <v>0</v>
      </c>
      <c r="H100" s="724">
        <f t="shared" si="16"/>
        <v>0</v>
      </c>
      <c r="J100" s="421"/>
    </row>
    <row r="101" spans="1:10">
      <c r="A101" s="721">
        <f>'Cumulative Cost Share Budget'!B489</f>
        <v>0</v>
      </c>
      <c r="B101" s="722">
        <f>'Cumulative Cost Share Budget'!C489</f>
        <v>0</v>
      </c>
      <c r="C101" s="723">
        <f>IFERROR(ROUND(VLOOKUP('Cumulative Cost Share Budget'!$C489,$B$9:$H$77,3,FALSE)*'Cumulative Cost Share Budget'!E489,0),0)</f>
        <v>0</v>
      </c>
      <c r="D101" s="723">
        <f>IFERROR(ROUND(VLOOKUP('Cumulative Cost Share Budget'!$C490,$B$9:$H$77,4,FALSE)*'Cumulative Cost Share Budget'!F489,0),0)</f>
        <v>0</v>
      </c>
      <c r="E101" s="723">
        <f>IFERROR(ROUND(VLOOKUP('Cumulative Cost Share Budget'!$C491,$B$9:$H$77,5,FALSE)*'Cumulative Cost Share Budget'!G489,0),0)</f>
        <v>0</v>
      </c>
      <c r="F101" s="723">
        <f>IFERROR(ROUND(VLOOKUP('Cumulative Cost Share Budget'!$C492,$B$9:$H$77,6,FALSE)*'Cumulative Cost Share Budget'!H489,0),0)</f>
        <v>0</v>
      </c>
      <c r="G101" s="723">
        <f>IFERROR(ROUND(VLOOKUP('Cumulative Cost Share Budget'!$C493,$B$9:$H$77,7,FALSE)*'Cumulative Cost Share Budget'!I489,0),0)</f>
        <v>0</v>
      </c>
      <c r="H101" s="724">
        <f t="shared" si="16"/>
        <v>0</v>
      </c>
      <c r="J101" s="421"/>
    </row>
    <row r="102" spans="1:10">
      <c r="A102" s="721">
        <f>'Cumulative Cost Share Budget'!B496</f>
        <v>0</v>
      </c>
      <c r="B102" s="722">
        <f>'Cumulative Cost Share Budget'!C496</f>
        <v>0</v>
      </c>
      <c r="C102" s="723">
        <f>IFERROR(ROUND(VLOOKUP('Cumulative Cost Share Budget'!$C496,$B$9:$H$77,3,FALSE)*'Cumulative Cost Share Budget'!E496,0),0)</f>
        <v>0</v>
      </c>
      <c r="D102" s="723">
        <f>IFERROR(ROUND(VLOOKUP('Cumulative Cost Share Budget'!$C497,$B$9:$H$77,4,FALSE)*'Cumulative Cost Share Budget'!F496,0),0)</f>
        <v>0</v>
      </c>
      <c r="E102" s="723">
        <f>IFERROR(ROUND(VLOOKUP('Cumulative Cost Share Budget'!$C498,$B$9:$H$77,5,FALSE)*'Cumulative Cost Share Budget'!G496,0),0)</f>
        <v>0</v>
      </c>
      <c r="F102" s="723">
        <f>IFERROR(ROUND(VLOOKUP('Cumulative Cost Share Budget'!$C499,$B$9:$H$77,6,FALSE)*'Cumulative Cost Share Budget'!H496,0),0)</f>
        <v>0</v>
      </c>
      <c r="G102" s="723">
        <f>IFERROR(ROUND(VLOOKUP('Cumulative Cost Share Budget'!$C500,$B$9:$H$77,7,FALSE)*'Cumulative Cost Share Budget'!I496,0),0)</f>
        <v>0</v>
      </c>
      <c r="H102" s="724">
        <f t="shared" si="16"/>
        <v>0</v>
      </c>
      <c r="J102" s="421"/>
    </row>
    <row r="103" spans="1:10">
      <c r="A103" s="721">
        <f>'Cumulative Cost Share Budget'!B503</f>
        <v>0</v>
      </c>
      <c r="B103" s="722">
        <f>'Cumulative Cost Share Budget'!C503</f>
        <v>0</v>
      </c>
      <c r="C103" s="723">
        <f>IFERROR(ROUND(VLOOKUP('Cumulative Cost Share Budget'!$C503,$B$9:$H$77,3,FALSE)*'Cumulative Cost Share Budget'!E503,0),0)</f>
        <v>0</v>
      </c>
      <c r="D103" s="723">
        <f>IFERROR(ROUND(VLOOKUP('Cumulative Cost Share Budget'!$C504,$B$9:$H$77,4,FALSE)*'Cumulative Cost Share Budget'!F503,0),0)</f>
        <v>0</v>
      </c>
      <c r="E103" s="723">
        <f>IFERROR(ROUND(VLOOKUP('Cumulative Cost Share Budget'!$C505,$B$9:$H$77,5,FALSE)*'Cumulative Cost Share Budget'!G503,0),0)</f>
        <v>0</v>
      </c>
      <c r="F103" s="723">
        <f>IFERROR(ROUND(VLOOKUP('Cumulative Cost Share Budget'!$C506,$B$9:$H$77,6,FALSE)*'Cumulative Cost Share Budget'!H503,0),0)</f>
        <v>0</v>
      </c>
      <c r="G103" s="723">
        <f>IFERROR(ROUND(VLOOKUP('Cumulative Cost Share Budget'!$C507,$B$9:$H$77,7,FALSE)*'Cumulative Cost Share Budget'!I503,0),0)</f>
        <v>0</v>
      </c>
      <c r="H103" s="724">
        <f t="shared" si="16"/>
        <v>0</v>
      </c>
      <c r="J103" s="421"/>
    </row>
    <row r="104" spans="1:10">
      <c r="A104" s="721">
        <f>'Cumulative Cost Share Budget'!B510</f>
        <v>0</v>
      </c>
      <c r="B104" s="722">
        <f>'Cumulative Cost Share Budget'!C510</f>
        <v>0</v>
      </c>
      <c r="C104" s="723">
        <f>IFERROR(ROUND(VLOOKUP('Cumulative Cost Share Budget'!$C510,$B$9:$H$77,3,FALSE)*'Cumulative Cost Share Budget'!E510,0),0)</f>
        <v>0</v>
      </c>
      <c r="D104" s="723">
        <f>IFERROR(ROUND(VLOOKUP('Cumulative Cost Share Budget'!$C511,$B$9:$H$77,4,FALSE)*'Cumulative Cost Share Budget'!F510,0),0)</f>
        <v>0</v>
      </c>
      <c r="E104" s="723">
        <f>IFERROR(ROUND(VLOOKUP('Cumulative Cost Share Budget'!$C512,$B$9:$H$77,5,FALSE)*'Cumulative Cost Share Budget'!G510,0),0)</f>
        <v>0</v>
      </c>
      <c r="F104" s="723">
        <f>IFERROR(ROUND(VLOOKUP('Cumulative Cost Share Budget'!$C513,$B$9:$H$77,6,FALSE)*'Cumulative Cost Share Budget'!H510,0),0)</f>
        <v>0</v>
      </c>
      <c r="G104" s="723">
        <f>IFERROR(ROUND(VLOOKUP('Cumulative Cost Share Budget'!$C514,$B$9:$H$77,7,FALSE)*'Cumulative Cost Share Budget'!I510,0),0)</f>
        <v>0</v>
      </c>
      <c r="H104" s="724">
        <f t="shared" si="16"/>
        <v>0</v>
      </c>
      <c r="J104" s="421"/>
    </row>
    <row r="105" spans="1:10">
      <c r="A105" s="721">
        <f>'Cumulative Cost Share Budget'!B517</f>
        <v>0</v>
      </c>
      <c r="B105" s="722">
        <f>'Cumulative Cost Share Budget'!C517</f>
        <v>0</v>
      </c>
      <c r="C105" s="723">
        <f>IFERROR(ROUND(VLOOKUP('Cumulative Cost Share Budget'!$C517,$B$9:$H$77,3,FALSE)*'Cumulative Cost Share Budget'!E517,0),0)</f>
        <v>0</v>
      </c>
      <c r="D105" s="723">
        <f>IFERROR(ROUND(VLOOKUP('Cumulative Cost Share Budget'!$C518,$B$9:$H$77,4,FALSE)*'Cumulative Cost Share Budget'!F517,0),0)</f>
        <v>0</v>
      </c>
      <c r="E105" s="723">
        <f>IFERROR(ROUND(VLOOKUP('Cumulative Cost Share Budget'!$C519,$B$9:$H$77,5,FALSE)*'Cumulative Cost Share Budget'!G517,0),0)</f>
        <v>0</v>
      </c>
      <c r="F105" s="723">
        <f>IFERROR(ROUND(VLOOKUP('Cumulative Cost Share Budget'!$C520,$B$9:$H$77,6,FALSE)*'Cumulative Cost Share Budget'!H517,0),0)</f>
        <v>0</v>
      </c>
      <c r="G105" s="723">
        <f>IFERROR(ROUND(VLOOKUP('Cumulative Cost Share Budget'!$C521,$B$9:$H$77,7,FALSE)*'Cumulative Cost Share Budget'!I517,0),0)</f>
        <v>0</v>
      </c>
      <c r="H105" s="724">
        <f t="shared" si="16"/>
        <v>0</v>
      </c>
      <c r="J105" s="421"/>
    </row>
    <row r="106" spans="1:10">
      <c r="A106" s="721">
        <f>'Cumulative Cost Share Budget'!B524</f>
        <v>0</v>
      </c>
      <c r="B106" s="722">
        <f>'Cumulative Cost Share Budget'!C524</f>
        <v>0</v>
      </c>
      <c r="C106" s="723">
        <f>IFERROR(ROUND(VLOOKUP('Cumulative Cost Share Budget'!$C524,$B$9:$H$77,3,FALSE)*'Cumulative Cost Share Budget'!E524,0),0)</f>
        <v>0</v>
      </c>
      <c r="D106" s="723">
        <f>IFERROR(ROUND(VLOOKUP('Cumulative Cost Share Budget'!$C525,$B$9:$H$77,4,FALSE)*'Cumulative Cost Share Budget'!F524,0),0)</f>
        <v>0</v>
      </c>
      <c r="E106" s="723">
        <f>IFERROR(ROUND(VLOOKUP('Cumulative Cost Share Budget'!$C526,$B$9:$H$77,5,FALSE)*'Cumulative Cost Share Budget'!G524,0),0)</f>
        <v>0</v>
      </c>
      <c r="F106" s="723">
        <f>IFERROR(ROUND(VLOOKUP('Cumulative Cost Share Budget'!$C527,$B$9:$H$77,6,FALSE)*'Cumulative Cost Share Budget'!H524,0),0)</f>
        <v>0</v>
      </c>
      <c r="G106" s="723">
        <f>IFERROR(ROUND(VLOOKUP('Cumulative Cost Share Budget'!$C528,$B$9:$H$77,7,FALSE)*'Cumulative Cost Share Budget'!I524,0),0)</f>
        <v>0</v>
      </c>
      <c r="H106" s="724">
        <f t="shared" si="16"/>
        <v>0</v>
      </c>
      <c r="J106" s="421"/>
    </row>
    <row r="107" spans="1:10">
      <c r="A107" s="721">
        <f>'Cumulative Cost Share Budget'!B531</f>
        <v>0</v>
      </c>
      <c r="B107" s="722">
        <f>'Cumulative Cost Share Budget'!C531</f>
        <v>0</v>
      </c>
      <c r="C107" s="723">
        <f>IFERROR(ROUND(VLOOKUP('Cumulative Cost Share Budget'!$C531,$B$9:$H$77,3,FALSE)*'Cumulative Cost Share Budget'!E531,0),0)</f>
        <v>0</v>
      </c>
      <c r="D107" s="723">
        <f>IFERROR(ROUND(VLOOKUP('Cumulative Cost Share Budget'!$C532,$B$9:$H$77,4,FALSE)*'Cumulative Cost Share Budget'!F531,0),0)</f>
        <v>0</v>
      </c>
      <c r="E107" s="723">
        <f>IFERROR(ROUND(VLOOKUP('Cumulative Cost Share Budget'!$C533,$B$9:$H$77,5,FALSE)*'Cumulative Cost Share Budget'!G531,0),0)</f>
        <v>0</v>
      </c>
      <c r="F107" s="723">
        <f>IFERROR(ROUND(VLOOKUP('Cumulative Cost Share Budget'!$C534,$B$9:$H$77,6,FALSE)*'Cumulative Cost Share Budget'!H531,0),0)</f>
        <v>0</v>
      </c>
      <c r="G107" s="723">
        <f>IFERROR(ROUND(VLOOKUP('Cumulative Cost Share Budget'!$C535,$B$9:$H$77,7,FALSE)*'Cumulative Cost Share Budget'!I531,0),0)</f>
        <v>0</v>
      </c>
      <c r="H107" s="724">
        <f t="shared" si="16"/>
        <v>0</v>
      </c>
      <c r="J107" s="421"/>
    </row>
    <row r="108" spans="1:10">
      <c r="A108" s="721">
        <f>'Cumulative Cost Share Budget'!B538</f>
        <v>0</v>
      </c>
      <c r="B108" s="722">
        <f>'Cumulative Cost Share Budget'!C538</f>
        <v>0</v>
      </c>
      <c r="C108" s="723">
        <f>IFERROR(ROUND(VLOOKUP('Cumulative Cost Share Budget'!$C538,$B$9:$H$77,3,FALSE)*'Cumulative Cost Share Budget'!E538,0),0)</f>
        <v>0</v>
      </c>
      <c r="D108" s="723">
        <f>IFERROR(ROUND(VLOOKUP('Cumulative Cost Share Budget'!$C539,$B$9:$H$77,4,FALSE)*'Cumulative Cost Share Budget'!F538,0),0)</f>
        <v>0</v>
      </c>
      <c r="E108" s="723">
        <f>IFERROR(ROUND(VLOOKUP('Cumulative Cost Share Budget'!$C540,$B$9:$H$77,5,FALSE)*'Cumulative Cost Share Budget'!G538,0),0)</f>
        <v>0</v>
      </c>
      <c r="F108" s="723">
        <f>IFERROR(ROUND(VLOOKUP('Cumulative Cost Share Budget'!$C541,$B$9:$H$77,6,FALSE)*'Cumulative Cost Share Budget'!H538,0),0)</f>
        <v>0</v>
      </c>
      <c r="G108" s="723">
        <f>IFERROR(ROUND(VLOOKUP('Cumulative Cost Share Budget'!$C542,$B$9:$H$77,7,FALSE)*'Cumulative Cost Share Budget'!I538,0),0)</f>
        <v>0</v>
      </c>
      <c r="H108" s="724">
        <f t="shared" si="16"/>
        <v>0</v>
      </c>
      <c r="J108" s="421"/>
    </row>
    <row r="109" spans="1:10" ht="6" customHeight="1">
      <c r="A109" s="456"/>
      <c r="B109" s="468"/>
      <c r="C109" s="145"/>
      <c r="D109" s="145"/>
      <c r="E109" s="145"/>
      <c r="F109" s="145"/>
      <c r="G109" s="145"/>
      <c r="H109" s="146"/>
      <c r="J109" s="421"/>
    </row>
    <row r="110" spans="1:10" ht="6" customHeight="1" thickBot="1">
      <c r="A110" s="878" t="s">
        <v>1</v>
      </c>
      <c r="B110" s="879"/>
      <c r="C110" s="147">
        <f>SUM(C98:C109)</f>
        <v>0</v>
      </c>
      <c r="D110" s="147">
        <f>SUM(D98:D109)</f>
        <v>0</v>
      </c>
      <c r="E110" s="147">
        <f>SUM(E98:E109)</f>
        <v>0</v>
      </c>
      <c r="F110" s="147">
        <f>SUM(F98:F109)</f>
        <v>0</v>
      </c>
      <c r="G110" s="147">
        <f>SUM(G98:G109)</f>
        <v>0</v>
      </c>
      <c r="H110" s="366">
        <f>SUM(C110:G110)</f>
        <v>0</v>
      </c>
      <c r="J110" s="421"/>
    </row>
    <row r="111" spans="1:10" ht="6" customHeight="1">
      <c r="C111" s="421"/>
      <c r="J111" s="421"/>
    </row>
    <row r="112" spans="1:10" ht="6" customHeight="1">
      <c r="C112" s="421"/>
      <c r="J112" s="421"/>
    </row>
    <row r="113" s="421" customFormat="1"/>
    <row r="114" s="421" customFormat="1"/>
    <row r="115" s="421" customFormat="1"/>
    <row r="116" s="421" customFormat="1"/>
    <row r="117" s="421" customFormat="1"/>
    <row r="118" s="421" customFormat="1"/>
    <row r="119" s="421" customFormat="1"/>
    <row r="120" s="421" customFormat="1"/>
    <row r="121" s="421" customFormat="1"/>
    <row r="122" s="421" customFormat="1"/>
    <row r="123" s="421" customFormat="1"/>
    <row r="124" s="421" customFormat="1"/>
    <row r="125" s="421" customFormat="1"/>
    <row r="126" s="421" customFormat="1"/>
    <row r="127" s="421" customFormat="1"/>
    <row r="128" s="421" customFormat="1"/>
    <row r="129" s="421" customFormat="1"/>
    <row r="130" s="421" customFormat="1"/>
    <row r="131" s="421" customFormat="1"/>
    <row r="132" s="421" customFormat="1"/>
    <row r="133" s="421" customFormat="1"/>
    <row r="134" s="421" customFormat="1"/>
    <row r="135" s="421" customFormat="1"/>
    <row r="136" s="421" customFormat="1"/>
    <row r="137" s="421" customFormat="1"/>
    <row r="138" s="421" customFormat="1"/>
    <row r="139" s="421" customFormat="1"/>
    <row r="140" s="421" customFormat="1"/>
    <row r="141" s="421" customFormat="1"/>
    <row r="142" s="421" customFormat="1"/>
    <row r="143" s="421" customFormat="1"/>
    <row r="144" s="421" customFormat="1"/>
    <row r="145" s="421" customFormat="1"/>
    <row r="146" s="421" customFormat="1"/>
    <row r="147" s="421" customFormat="1"/>
    <row r="148" s="421" customFormat="1"/>
    <row r="149" s="421" customFormat="1"/>
    <row r="150" s="421" customFormat="1"/>
    <row r="151" s="421" customFormat="1"/>
    <row r="152" s="421" customFormat="1"/>
    <row r="153" s="421" customFormat="1"/>
    <row r="154" s="421" customFormat="1"/>
    <row r="155" s="421" customFormat="1"/>
    <row r="156" s="421" customFormat="1"/>
    <row r="157" s="421" customFormat="1"/>
    <row r="158" s="421" customFormat="1"/>
    <row r="159" s="421" customFormat="1"/>
    <row r="160" s="421" customFormat="1"/>
    <row r="161" s="421" customFormat="1"/>
    <row r="162" s="421" customFormat="1"/>
    <row r="163" s="421" customFormat="1"/>
    <row r="164" s="421" customFormat="1"/>
    <row r="165" s="421" customFormat="1"/>
    <row r="166" s="421" customFormat="1"/>
    <row r="167" s="421" customFormat="1"/>
    <row r="168" s="421" customFormat="1"/>
    <row r="169" s="421" customFormat="1"/>
    <row r="170" s="421" customFormat="1"/>
    <row r="171" s="421" customFormat="1"/>
    <row r="172" s="421" customFormat="1"/>
    <row r="173" s="421" customFormat="1"/>
    <row r="174" s="421" customFormat="1"/>
    <row r="175" s="421" customFormat="1"/>
    <row r="176" s="421" customFormat="1"/>
    <row r="177" spans="1:12">
      <c r="C177" s="421"/>
      <c r="J177" s="421"/>
    </row>
    <row r="178" spans="1:12">
      <c r="C178" s="421"/>
      <c r="J178" s="421"/>
    </row>
    <row r="179" spans="1:12">
      <c r="C179" s="421"/>
      <c r="J179" s="421"/>
    </row>
    <row r="180" spans="1:12">
      <c r="C180" s="421"/>
      <c r="J180" s="421"/>
    </row>
    <row r="181" spans="1:12">
      <c r="C181" s="421"/>
      <c r="J181" s="421"/>
      <c r="K181" s="428"/>
      <c r="L181" s="428"/>
    </row>
    <row r="182" spans="1:12">
      <c r="C182" s="421"/>
      <c r="J182" s="421"/>
      <c r="K182" s="429"/>
      <c r="L182" s="429"/>
    </row>
    <row r="183" spans="1:12">
      <c r="C183" s="421"/>
      <c r="J183" s="421"/>
      <c r="K183" s="429"/>
      <c r="L183" s="429"/>
    </row>
    <row r="184" spans="1:12">
      <c r="C184" s="421"/>
      <c r="J184" s="421"/>
    </row>
    <row r="185" spans="1:12">
      <c r="C185" s="421"/>
      <c r="J185" s="421"/>
    </row>
    <row r="186" spans="1:12">
      <c r="C186" s="421"/>
      <c r="J186" s="421"/>
    </row>
    <row r="187" spans="1:12">
      <c r="C187" s="421"/>
      <c r="J187" s="421"/>
    </row>
    <row r="188" spans="1:12">
      <c r="C188" s="421"/>
      <c r="J188" s="421"/>
    </row>
    <row r="189" spans="1:12">
      <c r="A189" s="430"/>
      <c r="B189" s="430"/>
      <c r="C189" s="421"/>
      <c r="J189" s="421"/>
    </row>
    <row r="190" spans="1:12">
      <c r="C190" s="421"/>
      <c r="J190" s="421"/>
    </row>
    <row r="191" spans="1:12">
      <c r="A191" s="430"/>
      <c r="B191" s="430"/>
      <c r="C191" s="421"/>
      <c r="J191" s="421"/>
    </row>
    <row r="192" spans="1:12">
      <c r="C192" s="421"/>
      <c r="J192" s="421"/>
    </row>
    <row r="193" spans="1:10">
      <c r="C193" s="421"/>
      <c r="J193" s="421"/>
    </row>
    <row r="194" spans="1:10">
      <c r="C194" s="421"/>
      <c r="J194" s="421"/>
    </row>
    <row r="195" spans="1:10">
      <c r="C195" s="421"/>
      <c r="J195" s="421"/>
    </row>
    <row r="196" spans="1:10">
      <c r="A196" s="430"/>
      <c r="B196" s="430"/>
      <c r="C196" s="421"/>
      <c r="J196" s="421"/>
    </row>
    <row r="197" spans="1:10">
      <c r="C197" s="421"/>
      <c r="J197" s="421"/>
    </row>
    <row r="198" spans="1:10">
      <c r="A198" s="430"/>
      <c r="B198" s="430"/>
      <c r="C198" s="421"/>
      <c r="J198" s="421"/>
    </row>
    <row r="199" spans="1:10">
      <c r="C199" s="421"/>
      <c r="J199" s="421"/>
    </row>
    <row r="200" spans="1:10">
      <c r="A200" s="430"/>
      <c r="B200" s="430"/>
      <c r="C200" s="421"/>
      <c r="J200" s="421"/>
    </row>
    <row r="201" spans="1:10">
      <c r="C201" s="421"/>
      <c r="J201" s="421"/>
    </row>
    <row r="202" spans="1:10">
      <c r="C202" s="421"/>
      <c r="J202" s="421"/>
    </row>
    <row r="203" spans="1:10">
      <c r="C203" s="421"/>
      <c r="J203" s="421"/>
    </row>
    <row r="204" spans="1:10">
      <c r="C204" s="421"/>
      <c r="J204" s="421"/>
    </row>
    <row r="205" spans="1:10">
      <c r="C205" s="421"/>
      <c r="J205" s="421"/>
    </row>
    <row r="206" spans="1:10">
      <c r="C206" s="421"/>
      <c r="J206" s="421"/>
    </row>
    <row r="207" spans="1:10">
      <c r="C207" s="421"/>
      <c r="J207" s="421"/>
    </row>
    <row r="208" spans="1:10">
      <c r="C208" s="421"/>
      <c r="J208" s="421"/>
    </row>
    <row r="209" s="421" customFormat="1"/>
    <row r="210" s="421" customFormat="1"/>
    <row r="211" s="421" customFormat="1"/>
    <row r="212" s="421" customFormat="1"/>
    <row r="213" s="421" customFormat="1"/>
    <row r="214" s="421" customFormat="1"/>
    <row r="215" s="421" customFormat="1"/>
    <row r="216" s="421" customFormat="1"/>
    <row r="217" s="421" customFormat="1"/>
    <row r="218" s="421" customFormat="1"/>
    <row r="219" s="421" customFormat="1"/>
    <row r="220" s="421" customFormat="1"/>
    <row r="221" s="421" customFormat="1"/>
    <row r="222" s="421" customFormat="1"/>
    <row r="223" s="421" customFormat="1"/>
    <row r="224" s="421" customFormat="1"/>
    <row r="225" spans="1:10">
      <c r="C225" s="421"/>
      <c r="J225" s="421"/>
    </row>
    <row r="226" spans="1:10" ht="15.6">
      <c r="A226" s="431"/>
      <c r="B226" s="431"/>
      <c r="C226" s="421"/>
      <c r="J226" s="421"/>
    </row>
    <row r="227" spans="1:10">
      <c r="C227" s="421"/>
      <c r="J227" s="421"/>
    </row>
    <row r="228" spans="1:10">
      <c r="C228" s="421"/>
      <c r="J228" s="421"/>
    </row>
    <row r="229" spans="1:10">
      <c r="C229" s="421"/>
      <c r="J229" s="421"/>
    </row>
    <row r="230" spans="1:10">
      <c r="C230" s="421"/>
      <c r="J230" s="421"/>
    </row>
    <row r="231" spans="1:10">
      <c r="C231" s="421"/>
      <c r="J231" s="421"/>
    </row>
    <row r="232" spans="1:10">
      <c r="C232" s="421"/>
      <c r="J232" s="421"/>
    </row>
    <row r="233" spans="1:10">
      <c r="C233" s="421"/>
      <c r="J233" s="421"/>
    </row>
    <row r="234" spans="1:10">
      <c r="C234" s="421"/>
      <c r="J234" s="421"/>
    </row>
    <row r="235" spans="1:10">
      <c r="C235" s="421"/>
      <c r="J235" s="421"/>
    </row>
    <row r="236" spans="1:10">
      <c r="C236" s="421"/>
      <c r="J236" s="421"/>
    </row>
    <row r="237" spans="1:10">
      <c r="C237" s="421"/>
      <c r="J237" s="421"/>
    </row>
    <row r="238" spans="1:10">
      <c r="C238" s="421"/>
      <c r="J238" s="421"/>
    </row>
    <row r="239" spans="1:10">
      <c r="C239" s="421"/>
      <c r="J239" s="421"/>
    </row>
    <row r="240" spans="1:10">
      <c r="C240" s="421"/>
      <c r="J240" s="421"/>
    </row>
    <row r="241" s="421" customFormat="1"/>
    <row r="242" s="421" customFormat="1"/>
    <row r="243" s="421" customFormat="1"/>
    <row r="244" s="421" customFormat="1"/>
    <row r="245" s="421" customFormat="1"/>
    <row r="246" s="421" customFormat="1"/>
    <row r="247" s="421" customFormat="1"/>
    <row r="248" s="421" customFormat="1"/>
    <row r="249" s="421" customFormat="1"/>
    <row r="250" s="421" customFormat="1"/>
    <row r="251" s="421" customFormat="1"/>
    <row r="252" s="421" customFormat="1"/>
    <row r="253" s="421" customFormat="1"/>
    <row r="254" s="421" customFormat="1"/>
    <row r="255" s="421" customFormat="1"/>
    <row r="256" s="421" customFormat="1"/>
    <row r="257" spans="3:12">
      <c r="C257" s="421"/>
      <c r="J257" s="421"/>
    </row>
    <row r="258" spans="3:12">
      <c r="C258" s="421"/>
      <c r="J258" s="421"/>
    </row>
    <row r="259" spans="3:12">
      <c r="C259" s="421"/>
      <c r="J259" s="421"/>
    </row>
    <row r="260" spans="3:12">
      <c r="C260" s="421"/>
      <c r="J260" s="421"/>
    </row>
    <row r="261" spans="3:12">
      <c r="C261" s="421"/>
      <c r="J261" s="421"/>
    </row>
    <row r="262" spans="3:12">
      <c r="C262" s="421"/>
      <c r="J262" s="421"/>
    </row>
    <row r="263" spans="3:12">
      <c r="C263" s="421"/>
      <c r="D263" s="430"/>
      <c r="E263" s="430"/>
      <c r="F263" s="430"/>
      <c r="G263" s="430"/>
      <c r="H263" s="430"/>
      <c r="J263" s="421"/>
      <c r="K263" s="430"/>
      <c r="L263" s="430"/>
    </row>
    <row r="264" spans="3:12">
      <c r="C264" s="421"/>
      <c r="D264" s="430"/>
      <c r="E264" s="430"/>
      <c r="F264" s="430"/>
      <c r="G264" s="430"/>
      <c r="H264" s="430"/>
      <c r="J264" s="421"/>
      <c r="K264" s="430"/>
      <c r="L264" s="430"/>
    </row>
    <row r="265" spans="3:12">
      <c r="C265" s="421"/>
      <c r="J265" s="421"/>
    </row>
    <row r="266" spans="3:12">
      <c r="C266" s="421"/>
      <c r="J266" s="421"/>
    </row>
    <row r="267" spans="3:12">
      <c r="C267" s="421"/>
      <c r="J267" s="421"/>
    </row>
    <row r="268" spans="3:12">
      <c r="C268" s="421"/>
      <c r="D268" s="430"/>
      <c r="E268" s="430"/>
      <c r="F268" s="430"/>
      <c r="G268" s="430"/>
      <c r="H268" s="430"/>
      <c r="J268" s="421"/>
      <c r="K268" s="430"/>
      <c r="L268" s="430"/>
    </row>
    <row r="269" spans="3:12">
      <c r="C269" s="421"/>
      <c r="J269" s="421"/>
    </row>
    <row r="270" spans="3:12">
      <c r="C270" s="421"/>
      <c r="D270" s="430"/>
      <c r="E270" s="430"/>
      <c r="F270" s="430"/>
      <c r="G270" s="430"/>
      <c r="H270" s="430"/>
      <c r="J270" s="421"/>
      <c r="K270" s="430"/>
      <c r="L270" s="430"/>
    </row>
    <row r="271" spans="3:12">
      <c r="C271" s="421"/>
      <c r="D271" s="430"/>
      <c r="E271" s="430"/>
      <c r="F271" s="430"/>
      <c r="G271" s="430"/>
      <c r="H271" s="430"/>
      <c r="J271" s="421"/>
      <c r="K271" s="430"/>
      <c r="L271" s="430"/>
    </row>
    <row r="272" spans="3:12">
      <c r="C272" s="421"/>
      <c r="J272" s="421"/>
    </row>
    <row r="273" spans="3:12">
      <c r="C273" s="421"/>
      <c r="J273" s="421"/>
    </row>
    <row r="274" spans="3:12">
      <c r="C274" s="421"/>
      <c r="D274" s="430"/>
      <c r="E274" s="430"/>
      <c r="F274" s="430"/>
      <c r="G274" s="430"/>
      <c r="H274" s="430"/>
      <c r="J274" s="421"/>
      <c r="K274" s="430"/>
      <c r="L274" s="430"/>
    </row>
    <row r="275" spans="3:12">
      <c r="C275" s="421"/>
      <c r="J275" s="421"/>
    </row>
    <row r="276" spans="3:12">
      <c r="C276" s="421"/>
      <c r="J276" s="421"/>
    </row>
    <row r="277" spans="3:12">
      <c r="C277" s="421"/>
      <c r="J277" s="421"/>
    </row>
    <row r="278" spans="3:12">
      <c r="C278" s="421"/>
      <c r="J278" s="421"/>
    </row>
    <row r="279" spans="3:12">
      <c r="C279" s="421"/>
      <c r="J279" s="421"/>
    </row>
    <row r="280" spans="3:12">
      <c r="C280" s="421"/>
      <c r="J280" s="421"/>
    </row>
    <row r="281" spans="3:12">
      <c r="C281" s="421"/>
      <c r="J281" s="421"/>
    </row>
    <row r="282" spans="3:12">
      <c r="C282" s="421"/>
      <c r="J282" s="421"/>
    </row>
    <row r="283" spans="3:12">
      <c r="C283" s="421"/>
      <c r="J283" s="421"/>
    </row>
    <row r="284" spans="3:12">
      <c r="C284" s="421"/>
      <c r="J284" s="421"/>
    </row>
    <row r="285" spans="3:12">
      <c r="C285" s="421"/>
      <c r="J285" s="421"/>
    </row>
    <row r="286" spans="3:12">
      <c r="C286" s="421"/>
      <c r="J286" s="421"/>
    </row>
    <row r="287" spans="3:12">
      <c r="C287" s="421"/>
      <c r="J287" s="421"/>
    </row>
    <row r="288" spans="3:12">
      <c r="C288" s="421"/>
      <c r="J288" s="421"/>
    </row>
    <row r="289" spans="3:12">
      <c r="C289" s="421"/>
      <c r="J289" s="421"/>
    </row>
    <row r="290" spans="3:12">
      <c r="C290" s="421"/>
      <c r="J290" s="421"/>
    </row>
    <row r="291" spans="3:12">
      <c r="C291" s="421"/>
      <c r="J291" s="421"/>
    </row>
    <row r="292" spans="3:12">
      <c r="C292" s="421"/>
      <c r="J292" s="421"/>
    </row>
    <row r="293" spans="3:12">
      <c r="C293" s="421"/>
      <c r="D293" s="430"/>
      <c r="E293" s="430"/>
      <c r="F293" s="430"/>
      <c r="G293" s="430"/>
      <c r="H293" s="430"/>
      <c r="J293" s="421"/>
      <c r="K293" s="430"/>
      <c r="L293" s="430"/>
    </row>
    <row r="294" spans="3:12">
      <c r="C294" s="421"/>
      <c r="J294" s="421"/>
    </row>
    <row r="295" spans="3:12">
      <c r="C295" s="421"/>
      <c r="D295" s="430"/>
      <c r="E295" s="430"/>
      <c r="F295" s="430"/>
      <c r="G295" s="430"/>
      <c r="H295" s="430"/>
      <c r="J295" s="421"/>
      <c r="K295" s="430"/>
      <c r="L295" s="430"/>
    </row>
    <row r="296" spans="3:12">
      <c r="C296" s="421"/>
      <c r="J296" s="421"/>
    </row>
    <row r="297" spans="3:12">
      <c r="C297" s="421"/>
      <c r="D297" s="430"/>
      <c r="E297" s="430"/>
      <c r="F297" s="430"/>
      <c r="G297" s="430"/>
      <c r="H297" s="430"/>
      <c r="J297" s="421"/>
      <c r="K297" s="430"/>
      <c r="L297" s="430"/>
    </row>
    <row r="298" spans="3:12">
      <c r="C298" s="421"/>
      <c r="J298" s="421"/>
    </row>
    <row r="299" spans="3:12">
      <c r="C299" s="421"/>
      <c r="J299" s="421"/>
    </row>
    <row r="300" spans="3:12">
      <c r="C300" s="421"/>
      <c r="J300" s="421"/>
    </row>
    <row r="301" spans="3:12">
      <c r="C301" s="421"/>
      <c r="J301" s="421"/>
    </row>
    <row r="302" spans="3:12">
      <c r="C302" s="421"/>
      <c r="J302" s="421"/>
    </row>
    <row r="303" spans="3:12">
      <c r="C303" s="421"/>
      <c r="J303" s="421"/>
    </row>
    <row r="304" spans="3:12">
      <c r="C304" s="421"/>
      <c r="J304" s="421"/>
    </row>
    <row r="305" spans="3:12">
      <c r="C305" s="421"/>
      <c r="J305" s="421"/>
    </row>
    <row r="306" spans="3:12">
      <c r="C306" s="421"/>
      <c r="J306" s="421"/>
    </row>
    <row r="307" spans="3:12">
      <c r="C307" s="421"/>
      <c r="J307" s="421"/>
    </row>
    <row r="308" spans="3:12">
      <c r="C308" s="421"/>
      <c r="J308" s="421"/>
    </row>
    <row r="309" spans="3:12">
      <c r="C309" s="421"/>
      <c r="J309" s="421"/>
    </row>
    <row r="310" spans="3:12">
      <c r="C310" s="421"/>
      <c r="J310" s="421"/>
    </row>
    <row r="311" spans="3:12">
      <c r="C311" s="421"/>
      <c r="J311" s="421"/>
    </row>
    <row r="312" spans="3:12">
      <c r="C312" s="421"/>
      <c r="J312" s="421"/>
    </row>
    <row r="313" spans="3:12">
      <c r="C313" s="421"/>
      <c r="J313" s="421"/>
    </row>
    <row r="314" spans="3:12">
      <c r="C314" s="421"/>
      <c r="J314" s="421"/>
    </row>
    <row r="315" spans="3:12">
      <c r="C315" s="421"/>
      <c r="J315" s="421"/>
    </row>
    <row r="316" spans="3:12">
      <c r="C316" s="421"/>
      <c r="J316" s="421"/>
    </row>
    <row r="317" spans="3:12">
      <c r="C317" s="421"/>
      <c r="J317" s="421"/>
    </row>
    <row r="318" spans="3:12">
      <c r="C318" s="421"/>
      <c r="J318" s="421"/>
    </row>
    <row r="319" spans="3:12" ht="15.6">
      <c r="C319" s="421"/>
      <c r="D319" s="431"/>
      <c r="E319" s="431"/>
      <c r="F319" s="431"/>
      <c r="G319" s="431"/>
      <c r="H319" s="431"/>
      <c r="J319" s="421"/>
      <c r="K319" s="431"/>
      <c r="L319" s="431"/>
    </row>
    <row r="320" spans="3:12">
      <c r="C320" s="421"/>
      <c r="J320" s="421"/>
    </row>
    <row r="321" s="421" customFormat="1"/>
    <row r="322" s="421" customFormat="1"/>
    <row r="323" s="421" customFormat="1"/>
    <row r="324" s="421" customFormat="1"/>
    <row r="325" s="421" customFormat="1"/>
    <row r="326" s="421" customFormat="1"/>
    <row r="327" s="421" customFormat="1"/>
    <row r="328" s="421" customFormat="1"/>
    <row r="329" s="421" customFormat="1"/>
    <row r="330" s="421" customFormat="1"/>
    <row r="331" s="421" customFormat="1"/>
    <row r="332" s="421" customFormat="1"/>
    <row r="333" s="421" customFormat="1"/>
    <row r="334" s="421" customFormat="1"/>
    <row r="335" s="421" customFormat="1"/>
    <row r="336" s="421" customFormat="1"/>
    <row r="337" spans="3:12">
      <c r="C337" s="421"/>
      <c r="J337" s="421"/>
    </row>
    <row r="338" spans="3:12">
      <c r="C338" s="421"/>
      <c r="J338" s="421"/>
    </row>
    <row r="339" spans="3:12">
      <c r="C339" s="421"/>
      <c r="J339" s="421"/>
    </row>
    <row r="340" spans="3:12">
      <c r="C340" s="421"/>
      <c r="J340" s="421"/>
    </row>
    <row r="341" spans="3:12">
      <c r="C341" s="421"/>
      <c r="J341" s="421"/>
    </row>
    <row r="342" spans="3:12">
      <c r="C342" s="421"/>
      <c r="J342" s="421"/>
    </row>
    <row r="343" spans="3:12">
      <c r="C343" s="421"/>
      <c r="J343" s="421"/>
      <c r="K343" s="432"/>
      <c r="L343" s="432"/>
    </row>
    <row r="344" spans="3:12">
      <c r="C344" s="421"/>
      <c r="J344" s="421"/>
    </row>
    <row r="345" spans="3:12">
      <c r="C345" s="421"/>
      <c r="J345" s="421"/>
    </row>
    <row r="346" spans="3:12">
      <c r="C346" s="421"/>
      <c r="J346" s="421"/>
    </row>
    <row r="347" spans="3:12">
      <c r="C347" s="421"/>
      <c r="J347" s="421"/>
    </row>
    <row r="348" spans="3:12">
      <c r="C348" s="421"/>
      <c r="J348" s="421"/>
    </row>
    <row r="349" spans="3:12">
      <c r="C349" s="421"/>
      <c r="J349" s="421"/>
    </row>
    <row r="350" spans="3:12">
      <c r="C350" s="421"/>
      <c r="J350" s="421"/>
    </row>
    <row r="351" spans="3:12">
      <c r="C351" s="421"/>
      <c r="J351" s="421"/>
    </row>
    <row r="352" spans="3:12">
      <c r="C352" s="421"/>
      <c r="J352" s="421"/>
    </row>
    <row r="353" s="421" customFormat="1"/>
    <row r="354" s="421" customFormat="1"/>
    <row r="355" s="421" customFormat="1"/>
    <row r="356" s="421" customFormat="1"/>
    <row r="357" s="421" customFormat="1"/>
    <row r="358" s="421" customFormat="1"/>
    <row r="359" s="421" customFormat="1"/>
    <row r="360" s="421" customFormat="1"/>
    <row r="361" s="421" customFormat="1"/>
    <row r="362" s="421" customFormat="1"/>
    <row r="363" s="421" customFormat="1"/>
    <row r="364" s="421" customFormat="1"/>
    <row r="365" s="421" customFormat="1"/>
    <row r="366" s="421" customFormat="1"/>
    <row r="367" s="421" customFormat="1"/>
    <row r="368" s="421" customFormat="1"/>
    <row r="369" s="421" customFormat="1"/>
    <row r="370" s="421" customFormat="1"/>
    <row r="371" s="421" customFormat="1"/>
    <row r="372" s="421" customFormat="1"/>
    <row r="373" s="421" customFormat="1"/>
    <row r="374" s="421" customFormat="1"/>
    <row r="375" s="421" customFormat="1"/>
    <row r="376" s="421" customFormat="1"/>
    <row r="377" s="421" customFormat="1"/>
    <row r="378" s="421" customFormat="1"/>
  </sheetData>
  <mergeCells count="8">
    <mergeCell ref="A96:H96"/>
    <mergeCell ref="A110:B110"/>
    <mergeCell ref="W83:AF83"/>
    <mergeCell ref="A1:J1"/>
    <mergeCell ref="A2:J2"/>
    <mergeCell ref="A5:J5"/>
    <mergeCell ref="A80:H80"/>
    <mergeCell ref="A94:B94"/>
  </mergeCells>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65789-D8E3-4951-8753-CCD194163976}">
  <sheetPr>
    <tabColor rgb="FF00B0F0"/>
    <pageSetUpPr fitToPage="1"/>
  </sheetPr>
  <dimension ref="A1:AS1187"/>
  <sheetViews>
    <sheetView zoomScaleNormal="100" workbookViewId="0">
      <selection sqref="A1:K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85" customFormat="1" ht="18" thickBot="1">
      <c r="A1" s="780" t="s">
        <v>200</v>
      </c>
      <c r="B1" s="780"/>
      <c r="C1" s="780"/>
      <c r="D1" s="780"/>
      <c r="E1" s="780"/>
      <c r="F1" s="780"/>
      <c r="G1" s="780"/>
      <c r="H1" s="780"/>
      <c r="I1" s="780"/>
      <c r="J1" s="780"/>
      <c r="K1" s="82"/>
      <c r="L1" s="234" t="s">
        <v>189</v>
      </c>
      <c r="M1" s="84"/>
      <c r="N1" s="410" t="s">
        <v>339</v>
      </c>
      <c r="O1" s="411"/>
      <c r="P1" s="412"/>
      <c r="Q1" s="413" t="str">
        <f>'Cumulative Budget Request '!Q2</f>
        <v>FY2025</v>
      </c>
      <c r="R1" s="83"/>
    </row>
    <row r="2" spans="1:29" s="85" customFormat="1" ht="16.2"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2" thickBot="1">
      <c r="A3" s="82" t="s">
        <v>78</v>
      </c>
      <c r="B3" s="791">
        <f>'Cumulative Budget Request '!B3</f>
        <v>0</v>
      </c>
      <c r="C3" s="791"/>
      <c r="D3" s="791"/>
      <c r="K3" s="82"/>
      <c r="L3" s="113"/>
      <c r="M3" s="84"/>
      <c r="N3" s="36" t="s">
        <v>170</v>
      </c>
      <c r="O3" s="313"/>
      <c r="P3" s="313"/>
      <c r="Q3" s="210">
        <f>'Cumulative Budget Request '!Q4</f>
        <v>0.03</v>
      </c>
      <c r="R3" s="771" t="s">
        <v>454</v>
      </c>
      <c r="S3" s="772"/>
      <c r="T3" s="772"/>
      <c r="U3" s="772"/>
      <c r="V3" s="773"/>
    </row>
    <row r="4" spans="1:29" s="85" customFormat="1" ht="16.2" thickBot="1">
      <c r="A4" s="82" t="s">
        <v>69</v>
      </c>
      <c r="B4" s="791">
        <f>'Cumulative Budget Request '!B4</f>
        <v>0</v>
      </c>
      <c r="C4" s="791"/>
      <c r="D4" s="791"/>
      <c r="K4" s="82"/>
      <c r="L4" s="113"/>
      <c r="N4" s="414" t="s">
        <v>171</v>
      </c>
      <c r="O4" s="415"/>
      <c r="P4" s="415"/>
      <c r="Q4" s="416">
        <f>'Cumulative Budget Request '!Q5</f>
        <v>0.03</v>
      </c>
      <c r="R4" s="565" t="s">
        <v>2</v>
      </c>
      <c r="S4" s="566" t="s">
        <v>3</v>
      </c>
      <c r="T4" s="566" t="s">
        <v>4</v>
      </c>
      <c r="U4" s="566" t="s">
        <v>8</v>
      </c>
      <c r="V4" s="571" t="s">
        <v>9</v>
      </c>
    </row>
    <row r="5" spans="1:29" s="85" customFormat="1" ht="16.2" thickBot="1">
      <c r="A5" s="82" t="s">
        <v>86</v>
      </c>
      <c r="B5" s="791">
        <f>'Cumulative Budget Request '!B5</f>
        <v>0</v>
      </c>
      <c r="C5" s="791"/>
      <c r="D5" s="791"/>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29" s="85" customFormat="1" ht="16.2" thickBot="1">
      <c r="A6" s="82" t="s">
        <v>252</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29" s="85" customFormat="1" ht="15.6">
      <c r="A7" s="82"/>
      <c r="B7" s="113"/>
      <c r="C7" s="113"/>
      <c r="D7" s="113"/>
      <c r="F7" s="83"/>
      <c r="K7" s="82"/>
      <c r="L7" s="113"/>
      <c r="N7" s="261"/>
    </row>
    <row r="8" spans="1:29">
      <c r="A8" s="781" t="s">
        <v>253</v>
      </c>
      <c r="B8" s="781"/>
      <c r="C8" s="781"/>
      <c r="D8" s="781"/>
      <c r="E8" s="781"/>
      <c r="F8" s="781"/>
      <c r="G8" s="781"/>
      <c r="H8" s="781"/>
      <c r="I8" s="781"/>
      <c r="J8" s="781"/>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62" t="s">
        <v>118</v>
      </c>
      <c r="V10" s="762"/>
      <c r="W10" s="762"/>
      <c r="X10" s="762"/>
      <c r="Y10" s="762"/>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5">
        <f>IF('Cumulative Budget Request '!L12='Split budget (B)'!$L$1,'Cumulative Budget Request '!A12,0)</f>
        <v>0</v>
      </c>
      <c r="B13" s="480">
        <f>IF('Cumulative Budget Request '!L12='Split budget (B)'!$L$1,'Cumulative Budget Request '!B12,0)</f>
        <v>0</v>
      </c>
      <c r="C13" s="486"/>
      <c r="D13" s="33" t="s">
        <v>123</v>
      </c>
      <c r="E13" s="76">
        <f>ROUND($R13*$S13,6)</f>
        <v>0</v>
      </c>
      <c r="F13" s="76">
        <f>ROUND($R14*$S14,6)</f>
        <v>0</v>
      </c>
      <c r="G13" s="76">
        <f>ROUND($R15*$S15,6)</f>
        <v>0</v>
      </c>
      <c r="H13" s="76">
        <f>ROUND($R16*$S16,6)</f>
        <v>0</v>
      </c>
      <c r="I13" s="76">
        <f>ROUND($R17*$S17,6)</f>
        <v>0</v>
      </c>
      <c r="J13" s="46"/>
      <c r="M13" s="133">
        <f>IF('Cumulative Budget Request '!L12='Split budget (B)'!$L$1,'Cumulative Budget Request '!M12,0)</f>
        <v>0</v>
      </c>
      <c r="N13" s="214">
        <f>ROUND(M13/12,2)</f>
        <v>0</v>
      </c>
      <c r="O13" s="214">
        <f>IF('Cumulative Budget Request '!L12='Split budget (B)'!$L$1,'Cumulative Budget Request '!O12,0)</f>
        <v>0</v>
      </c>
      <c r="P13" s="209">
        <f>IF('Cumulative Budget Request '!L12='Split budget (B)'!$L$1,'Cumulative Budget Request '!P12,0)</f>
        <v>0</v>
      </c>
      <c r="Q13" s="211">
        <f>IF('Cumulative Budget Request '!L12='Split budget (B)'!$L$1,'Cumulative Budget Request '!Q12,0)</f>
        <v>0</v>
      </c>
      <c r="R13" s="212">
        <f>IF('Cumulative Budget Request '!L12='Split budget (B)'!$L$1,'Cumulative Budget Request '!R12,0)</f>
        <v>0</v>
      </c>
      <c r="S13" s="209">
        <f>IF('Cumulative Budget Request '!L12='Split budget (B)'!$L$1,'Cumulative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6"/>
      <c r="B14" s="481"/>
      <c r="C14" s="480"/>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(B)'!$L$1,'Cumulative Budget Request '!Q13,0)</f>
        <v>0</v>
      </c>
      <c r="R14" s="212">
        <f>IF('Cumulative Budget Request '!L13='Split budget (B)'!$L$1,'Cumulative Budget Request '!R13,0)</f>
        <v>0</v>
      </c>
      <c r="S14" s="209">
        <f>IF('Cumulative Budget Request '!L13='Split budget (B)'!$L$1,'Cumulative Budget Request '!S13,0)</f>
        <v>0</v>
      </c>
      <c r="T14" s="16"/>
      <c r="U14" s="324"/>
      <c r="V14" s="324"/>
      <c r="W14" s="324"/>
      <c r="X14" s="324"/>
      <c r="Y14" s="324"/>
    </row>
    <row r="15" spans="1:29">
      <c r="A15" s="449"/>
      <c r="B15" s="481"/>
      <c r="C15" s="480"/>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(B)'!$L$1,'Cumulative Budget Request '!Q14,0)</f>
        <v>0</v>
      </c>
      <c r="R15" s="212">
        <f>IF('Cumulative Budget Request '!L14='Split budget (B)'!$L$1,'Cumulative Budget Request '!R14,0)</f>
        <v>0</v>
      </c>
      <c r="S15" s="209">
        <f>IF('Cumulative Budget Request '!L14='Split budget (B)'!$L$1,'Cumulative Budget Request '!S14,0)</f>
        <v>0</v>
      </c>
      <c r="T15" s="16"/>
      <c r="U15" s="323"/>
      <c r="V15" s="323"/>
      <c r="W15" s="323"/>
      <c r="X15" s="323"/>
      <c r="Y15" s="323"/>
    </row>
    <row r="16" spans="1:29" ht="15">
      <c r="A16" s="449"/>
      <c r="B16" s="481"/>
      <c r="C16" s="480"/>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(B)'!$L$1,'Cumulative Budget Request '!Q15,0)</f>
        <v>0</v>
      </c>
      <c r="R16" s="212">
        <f>IF('Cumulative Budget Request '!L15='Split budget (B)'!$L$1,'Cumulative Budget Request '!R15,0)</f>
        <v>0</v>
      </c>
      <c r="S16" s="209">
        <f>IF('Cumulative Budget Request '!L15='Split budget (B)'!$L$1,'Cumulative Budget Request '!S15,0)</f>
        <v>0</v>
      </c>
      <c r="T16" s="16"/>
      <c r="U16" s="323"/>
      <c r="V16" s="323"/>
      <c r="W16" s="323"/>
      <c r="X16" s="323"/>
      <c r="Y16" s="323"/>
    </row>
    <row r="17" spans="1:25">
      <c r="A17" s="449"/>
      <c r="B17" s="481"/>
      <c r="C17" s="480"/>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(B)'!$L$1,'Cumulative Budget Request '!Q16,0)</f>
        <v>0</v>
      </c>
      <c r="R17" s="212">
        <f>IF('Cumulative Budget Request '!L16='Split budget (B)'!$L$1,'Cumulative Budget Request '!R16,0)</f>
        <v>0</v>
      </c>
      <c r="S17" s="209">
        <f>IF('Cumulative Budget Request '!L16='Split budget (B)'!$L$1,'Cumulative Budget Request '!S16,0)</f>
        <v>0</v>
      </c>
      <c r="T17" s="16"/>
      <c r="U17" s="323"/>
      <c r="V17" s="323"/>
      <c r="W17" s="323"/>
      <c r="X17" s="323"/>
      <c r="Y17" s="323"/>
    </row>
    <row r="18" spans="1:25" hidden="1">
      <c r="A18" s="449"/>
      <c r="B18" s="481"/>
      <c r="C18" s="480"/>
      <c r="D18" s="59"/>
      <c r="E18" s="16"/>
      <c r="F18" s="16"/>
      <c r="G18" s="16"/>
      <c r="H18" s="16"/>
      <c r="I18" s="16"/>
      <c r="J18" s="25"/>
      <c r="M18" s="215"/>
      <c r="N18" s="56"/>
      <c r="O18" s="56"/>
      <c r="P18" s="56"/>
      <c r="Q18" s="31"/>
      <c r="R18" s="56"/>
      <c r="S18" s="31"/>
      <c r="T18" s="16"/>
      <c r="U18" s="325"/>
      <c r="V18" s="326"/>
      <c r="W18" s="324"/>
      <c r="X18" s="324"/>
      <c r="Y18" s="324"/>
    </row>
    <row r="19" spans="1:25" hidden="1">
      <c r="A19" s="485">
        <f>IF('Cumulative Budget Request '!L18='Split budget (B)'!$L$1,'Cumulative Budget Request '!A18,0)</f>
        <v>0</v>
      </c>
      <c r="B19" s="480">
        <f>IF('Cumulative Budget Request '!L18='Split budget (B)'!$L$1,'Cumulative Budget Request '!B18,0)</f>
        <v>0</v>
      </c>
      <c r="C19" s="481"/>
      <c r="D19" s="33" t="s">
        <v>123</v>
      </c>
      <c r="E19" s="76">
        <f>ROUND($R19*$S19,6)</f>
        <v>0</v>
      </c>
      <c r="F19" s="76">
        <f>ROUND($R20*$S20,6)</f>
        <v>0</v>
      </c>
      <c r="G19" s="76">
        <f>ROUND($R21*$S21,6)</f>
        <v>0</v>
      </c>
      <c r="H19" s="76">
        <f>ROUND($R22*$S22,6)</f>
        <v>0</v>
      </c>
      <c r="I19" s="76">
        <f>ROUND($R23*$S23,6)</f>
        <v>0</v>
      </c>
      <c r="J19" s="46"/>
      <c r="M19" s="133">
        <f>IF('Cumulative Budget Request '!L18='Split budget (B)'!$L$1,'Cumulative Budget Request '!M18,0)</f>
        <v>0</v>
      </c>
      <c r="N19" s="214">
        <f>ROUND(M19/12,2)</f>
        <v>0</v>
      </c>
      <c r="O19" s="214">
        <f>IF('Cumulative Budget Request '!L18='Split budget (B)'!$L$1,'Cumulative Budget Request '!O18,0)</f>
        <v>0</v>
      </c>
      <c r="P19" s="209">
        <f>IF('Cumulative Budget Request '!L18='Split budget (B)'!$L$1,'Cumulative Budget Request '!P18,0)</f>
        <v>0</v>
      </c>
      <c r="Q19" s="211">
        <f>IF('Cumulative Budget Request '!L18='Split budget (B)'!$L$1,'Cumulative Budget Request '!Q18,0)</f>
        <v>0</v>
      </c>
      <c r="R19" s="212">
        <f>IF('Cumulative Budget Request '!L18='Split budget (B)'!$L$1,'Cumulative Budget Request '!R18,0)</f>
        <v>0</v>
      </c>
      <c r="S19" s="61">
        <f>IF('Cumulative Budget Request '!L18='Split budget (B)'!$L$1,'Cumulative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9"/>
      <c r="B20" s="481"/>
      <c r="C20" s="480"/>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(B)'!$L$1,'Cumulative Budget Request '!Q19,0)</f>
        <v>0</v>
      </c>
      <c r="R20" s="212">
        <f>IF('Cumulative Budget Request '!L19='Split budget (B)'!$L$1,'Cumulative Budget Request '!R19,0)</f>
        <v>0</v>
      </c>
      <c r="S20" s="61">
        <f>IF('Cumulative Budget Request '!L19='Split budget (B)'!$L$1,'Cumulative Budget Request '!S19,0)</f>
        <v>0</v>
      </c>
      <c r="T20" s="16"/>
      <c r="U20" s="324"/>
      <c r="V20" s="324"/>
      <c r="W20" s="324"/>
      <c r="X20" s="324"/>
      <c r="Y20" s="324"/>
    </row>
    <row r="21" spans="1:25" hidden="1">
      <c r="A21" s="449"/>
      <c r="B21" s="481"/>
      <c r="C21" s="480"/>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(B)'!$L$1,'Cumulative Budget Request '!Q20,0)</f>
        <v>0</v>
      </c>
      <c r="R21" s="212">
        <f>IF('Cumulative Budget Request '!L20='Split budget (B)'!$L$1,'Cumulative Budget Request '!R20,0)</f>
        <v>0</v>
      </c>
      <c r="S21" s="61">
        <f>IF('Cumulative Budget Request '!L20='Split budget (B)'!$L$1,'Cumulative Budget Request '!S20,0)</f>
        <v>0</v>
      </c>
      <c r="T21" s="16"/>
      <c r="U21" s="323"/>
      <c r="V21" s="323"/>
      <c r="W21" s="323"/>
      <c r="X21" s="323"/>
      <c r="Y21" s="323"/>
    </row>
    <row r="22" spans="1:25" ht="15" hidden="1">
      <c r="A22" s="449"/>
      <c r="B22" s="481"/>
      <c r="C22" s="480"/>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(B)'!$L$1,'Cumulative Budget Request '!Q21,0)</f>
        <v>0</v>
      </c>
      <c r="R22" s="212">
        <f>IF('Cumulative Budget Request '!L21='Split budget (B)'!$L$1,'Cumulative Budget Request '!R21,0)</f>
        <v>0</v>
      </c>
      <c r="S22" s="61">
        <f>IF('Cumulative Budget Request '!L21='Split budget (B)'!$L$1,'Cumulative Budget Request '!S21,0)</f>
        <v>0</v>
      </c>
      <c r="T22" s="16"/>
      <c r="U22" s="323"/>
      <c r="V22" s="323"/>
      <c r="W22" s="323"/>
      <c r="X22" s="323"/>
      <c r="Y22" s="323"/>
    </row>
    <row r="23" spans="1:25" hidden="1">
      <c r="A23" s="449"/>
      <c r="B23" s="481"/>
      <c r="C23" s="480"/>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(B)'!$L$1,'Cumulative Budget Request '!Q22,0)</f>
        <v>0</v>
      </c>
      <c r="R23" s="212">
        <f>IF('Cumulative Budget Request '!L22='Split budget (B)'!$L$1,'Cumulative Budget Request '!R22,0)</f>
        <v>0</v>
      </c>
      <c r="S23" s="61">
        <f>IF('Cumulative Budget Request '!L22='Split budget (B)'!$L$1,'Cumulative Budget Request '!S22,0)</f>
        <v>0</v>
      </c>
      <c r="T23" s="16"/>
      <c r="U23" s="323"/>
      <c r="V23" s="323"/>
      <c r="W23" s="323"/>
      <c r="X23" s="323"/>
      <c r="Y23" s="323"/>
    </row>
    <row r="24" spans="1:25" hidden="1">
      <c r="A24" s="449"/>
      <c r="B24" s="481"/>
      <c r="C24" s="480"/>
      <c r="D24" s="59"/>
      <c r="E24" s="16"/>
      <c r="F24" s="16"/>
      <c r="G24" s="16"/>
      <c r="H24" s="16"/>
      <c r="I24" s="16"/>
      <c r="J24" s="25"/>
      <c r="M24" s="215"/>
      <c r="N24" s="56"/>
      <c r="O24" s="56"/>
      <c r="P24" s="56"/>
      <c r="Q24" s="31"/>
      <c r="R24" s="56"/>
      <c r="S24" s="31"/>
      <c r="T24" s="16"/>
      <c r="U24" s="325"/>
      <c r="V24" s="326"/>
      <c r="W24" s="324"/>
      <c r="X24" s="324"/>
      <c r="Y24" s="324"/>
    </row>
    <row r="25" spans="1:25" hidden="1">
      <c r="A25" s="485">
        <f>IF('Cumulative Budget Request '!L24='Split budget (B)'!$L$1,'Cumulative Budget Request '!A24,0)</f>
        <v>0</v>
      </c>
      <c r="B25" s="480">
        <f>IF('Cumulative Budget Request '!L24='Split budget (B)'!$L$1,'Cumulative Budget Request '!B24,0)</f>
        <v>0</v>
      </c>
      <c r="C25" s="481"/>
      <c r="D25" s="33" t="s">
        <v>123</v>
      </c>
      <c r="E25" s="76">
        <f>ROUND($R25*$S25,6)</f>
        <v>0</v>
      </c>
      <c r="F25" s="76">
        <f>ROUND($R26*$S26,6)</f>
        <v>0</v>
      </c>
      <c r="G25" s="76">
        <f>ROUND($R27*$S27,6)</f>
        <v>0</v>
      </c>
      <c r="H25" s="76">
        <f>ROUND($R28*$S28,6)</f>
        <v>0</v>
      </c>
      <c r="I25" s="76">
        <f>ROUND($R29*$S29,6)</f>
        <v>0</v>
      </c>
      <c r="J25" s="46"/>
      <c r="M25" s="133">
        <f>IF('Cumulative Budget Request '!L24='Split budget (B)'!$L$1,'Cumulative Budget Request '!M24,0)</f>
        <v>0</v>
      </c>
      <c r="N25" s="214">
        <f>ROUND(M25/12,2)</f>
        <v>0</v>
      </c>
      <c r="O25" s="214">
        <f>IF('Cumulative Budget Request '!L24='Split budget (B)'!$L$1,'Cumulative Budget Request '!O24,0)</f>
        <v>0</v>
      </c>
      <c r="P25" s="209">
        <f>IF('Cumulative Budget Request '!L24='Split budget (B)'!$L$1,'Cumulative Budget Request '!P24,0)</f>
        <v>0</v>
      </c>
      <c r="Q25" s="211">
        <f>IF('Cumulative Budget Request '!L24='Split budget (B)'!$L$1,'Cumulative Budget Request '!Q24,0)</f>
        <v>0</v>
      </c>
      <c r="R25" s="212">
        <f>IF('Cumulative Budget Request '!L24='Split budget (B)'!$L$1,'Cumulative Budget Request '!R24,0)</f>
        <v>0</v>
      </c>
      <c r="S25" s="61">
        <f>IF('Cumulative Budget Request '!L24='Split budget (B)'!$L$1,'Cumulative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6"/>
      <c r="B26" s="481"/>
      <c r="C26" s="480"/>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(B)'!$L$1,'Cumulative Budget Request '!Q25,0)</f>
        <v>0</v>
      </c>
      <c r="R26" s="212">
        <f>IF('Cumulative Budget Request '!L25='Split budget (B)'!$L$1,'Cumulative Budget Request '!R25,0)</f>
        <v>0</v>
      </c>
      <c r="S26" s="61">
        <f>IF('Cumulative Budget Request '!L25='Split budget (B)'!$L$1,'Cumulative Budget Request '!S25,0)</f>
        <v>0</v>
      </c>
      <c r="T26" s="16"/>
      <c r="U26" s="324"/>
      <c r="V26" s="324"/>
      <c r="W26" s="324"/>
      <c r="X26" s="324"/>
      <c r="Y26" s="324"/>
    </row>
    <row r="27" spans="1:25" hidden="1">
      <c r="A27" s="449"/>
      <c r="B27" s="481"/>
      <c r="C27" s="480"/>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(B)'!$L$1,'Cumulative Budget Request '!Q26,0)</f>
        <v>0</v>
      </c>
      <c r="R27" s="212">
        <f>IF('Cumulative Budget Request '!L26='Split budget (B)'!$L$1,'Cumulative Budget Request '!R26,0)</f>
        <v>0</v>
      </c>
      <c r="S27" s="61">
        <f>IF('Cumulative Budget Request '!L26='Split budget (B)'!$L$1,'Cumulative Budget Request '!S26,0)</f>
        <v>0</v>
      </c>
      <c r="T27" s="16"/>
      <c r="U27" s="323"/>
      <c r="V27" s="323"/>
      <c r="W27" s="323"/>
      <c r="X27" s="323"/>
      <c r="Y27" s="323"/>
    </row>
    <row r="28" spans="1:25" ht="15" hidden="1">
      <c r="A28" s="449"/>
      <c r="B28" s="481"/>
      <c r="C28" s="480"/>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(B)'!$L$1,'Cumulative Budget Request '!Q27,0)</f>
        <v>0</v>
      </c>
      <c r="R28" s="212">
        <f>IF('Cumulative Budget Request '!L27='Split budget (B)'!$L$1,'Cumulative Budget Request '!R27,0)</f>
        <v>0</v>
      </c>
      <c r="S28" s="61">
        <f>IF('Cumulative Budget Request '!L27='Split budget (B)'!$L$1,'Cumulative Budget Request '!S27,0)</f>
        <v>0</v>
      </c>
      <c r="T28" s="16"/>
      <c r="U28" s="323"/>
      <c r="V28" s="323"/>
      <c r="W28" s="323"/>
      <c r="X28" s="323"/>
      <c r="Y28" s="323"/>
    </row>
    <row r="29" spans="1:25" hidden="1">
      <c r="A29" s="449"/>
      <c r="B29" s="481"/>
      <c r="C29" s="480"/>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(B)'!$L$1,'Cumulative Budget Request '!Q28,0)</f>
        <v>0</v>
      </c>
      <c r="R29" s="212">
        <f>IF('Cumulative Budget Request '!L28='Split budget (B)'!$L$1,'Cumulative Budget Request '!R28,0)</f>
        <v>0</v>
      </c>
      <c r="S29" s="61">
        <f>IF('Cumulative Budget Request '!L28='Split budget (B)'!$L$1,'Cumulative Budget Request '!S28,0)</f>
        <v>0</v>
      </c>
      <c r="T29" s="16"/>
      <c r="U29" s="323"/>
      <c r="V29" s="323"/>
      <c r="W29" s="323"/>
      <c r="X29" s="323"/>
      <c r="Y29" s="323"/>
    </row>
    <row r="30" spans="1:25" hidden="1">
      <c r="A30" s="449"/>
      <c r="B30" s="481"/>
      <c r="C30" s="480"/>
      <c r="D30" s="59"/>
      <c r="E30" s="16"/>
      <c r="F30" s="16"/>
      <c r="G30" s="16"/>
      <c r="H30" s="16"/>
      <c r="I30" s="16"/>
      <c r="J30" s="25"/>
      <c r="M30" s="215"/>
      <c r="N30" s="56"/>
      <c r="O30" s="56"/>
      <c r="P30" s="56"/>
      <c r="Q30" s="31"/>
      <c r="R30" s="56"/>
      <c r="S30" s="31"/>
      <c r="T30" s="16"/>
      <c r="U30" s="325"/>
      <c r="V30" s="326"/>
      <c r="W30" s="324"/>
      <c r="X30" s="324"/>
      <c r="Y30" s="324"/>
    </row>
    <row r="31" spans="1:25" hidden="1">
      <c r="A31" s="485">
        <f>IF('Cumulative Budget Request '!L30='Split budget (B)'!$L$1,'Cumulative Budget Request '!A30,0)</f>
        <v>0</v>
      </c>
      <c r="B31" s="480">
        <f>IF('Cumulative Budget Request '!L30='Split budget (B)'!$L$1,'Cumulative Budget Request '!B30,0)</f>
        <v>0</v>
      </c>
      <c r="C31" s="481"/>
      <c r="D31" s="33" t="s">
        <v>123</v>
      </c>
      <c r="E31" s="76">
        <f>ROUND($R31*$S31,6)</f>
        <v>0</v>
      </c>
      <c r="F31" s="76">
        <f>ROUND($R32*$S32,6)</f>
        <v>0</v>
      </c>
      <c r="G31" s="76">
        <f>ROUND($R33*$S33,6)</f>
        <v>0</v>
      </c>
      <c r="H31" s="76">
        <f>ROUND($R34*$S34,6)</f>
        <v>0</v>
      </c>
      <c r="I31" s="76">
        <f>ROUND($R35*$S35,6)</f>
        <v>0</v>
      </c>
      <c r="J31" s="46"/>
      <c r="M31" s="133">
        <f>IF('Cumulative Budget Request '!L30='Split budget (B)'!$L$1,'Cumulative Budget Request '!M30,0)</f>
        <v>0</v>
      </c>
      <c r="N31" s="214">
        <f>ROUND(M31/12,2)</f>
        <v>0</v>
      </c>
      <c r="O31" s="214">
        <f>IF('Cumulative Budget Request '!L30='Split budget (B)'!$L$1,'Cumulative Budget Request '!O30,0)</f>
        <v>0</v>
      </c>
      <c r="P31" s="209">
        <f>IF('Cumulative Budget Request '!L30='Split budget (B)'!$L$1,'Cumulative Budget Request '!P30,0)</f>
        <v>0</v>
      </c>
      <c r="Q31" s="211">
        <f>IF('Cumulative Budget Request '!L30='Split budget (B)'!$L$1,'Cumulative Budget Request '!Q30,0)</f>
        <v>0</v>
      </c>
      <c r="R31" s="212">
        <f>IF('Cumulative Budget Request '!L30='Split budget (B)'!$L$1,'Cumulative Budget Request '!R30,0)</f>
        <v>0</v>
      </c>
      <c r="S31" s="61">
        <f>IF('Cumulative Budget Request '!L30='Split budget (B)'!$L$1,'Cumulative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9"/>
      <c r="B32" s="486"/>
      <c r="C32" s="480"/>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(B)'!$L$1,'Cumulative Budget Request '!Q31,0)</f>
        <v>0</v>
      </c>
      <c r="R32" s="212">
        <f>IF('Cumulative Budget Request '!L31='Split budget (B)'!$L$1,'Cumulative Budget Request '!R31,0)</f>
        <v>0</v>
      </c>
      <c r="S32" s="61">
        <f>IF('Cumulative Budget Request '!L31='Split budget (B)'!$L$1,'Cumulative Budget Request '!S31,0)</f>
        <v>0</v>
      </c>
      <c r="T32" s="16"/>
      <c r="U32" s="324"/>
      <c r="V32" s="324"/>
      <c r="W32" s="324"/>
      <c r="X32" s="324"/>
      <c r="Y32" s="324"/>
    </row>
    <row r="33" spans="1:25" hidden="1">
      <c r="A33" s="449"/>
      <c r="B33" s="481"/>
      <c r="C33" s="480"/>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(B)'!$L$1,'Cumulative Budget Request '!Q32,0)</f>
        <v>0</v>
      </c>
      <c r="R33" s="212">
        <f>IF('Cumulative Budget Request '!L32='Split budget (B)'!$L$1,'Cumulative Budget Request '!R32,0)</f>
        <v>0</v>
      </c>
      <c r="S33" s="61">
        <f>IF('Cumulative Budget Request '!L32='Split budget (B)'!$L$1,'Cumulative Budget Request '!S32,0)</f>
        <v>0</v>
      </c>
      <c r="T33" s="16"/>
      <c r="U33" s="323"/>
      <c r="V33" s="323"/>
      <c r="W33" s="323"/>
      <c r="X33" s="323"/>
      <c r="Y33" s="323"/>
    </row>
    <row r="34" spans="1:25" ht="15" hidden="1">
      <c r="A34" s="449"/>
      <c r="B34" s="481"/>
      <c r="C34" s="480"/>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(B)'!$L$1,'Cumulative Budget Request '!Q33,0)</f>
        <v>0</v>
      </c>
      <c r="R34" s="212">
        <f>IF('Cumulative Budget Request '!L33='Split budget (B)'!$L$1,'Cumulative Budget Request '!R33,0)</f>
        <v>0</v>
      </c>
      <c r="S34" s="61">
        <f>IF('Cumulative Budget Request '!L33='Split budget (B)'!$L$1,'Cumulative Budget Request '!S33,0)</f>
        <v>0</v>
      </c>
      <c r="T34" s="16"/>
      <c r="U34" s="323"/>
      <c r="V34" s="323"/>
      <c r="W34" s="323"/>
      <c r="X34" s="323"/>
      <c r="Y34" s="323"/>
    </row>
    <row r="35" spans="1:25" hidden="1">
      <c r="A35" s="449"/>
      <c r="B35" s="481"/>
      <c r="C35" s="480"/>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(B)'!$L$1,'Cumulative Budget Request '!Q34,0)</f>
        <v>0</v>
      </c>
      <c r="R35" s="212">
        <f>IF('Cumulative Budget Request '!L34='Split budget (B)'!$L$1,'Cumulative Budget Request '!R34,0)</f>
        <v>0</v>
      </c>
      <c r="S35" s="61">
        <f>IF('Cumulative Budget Request '!L34='Split budget (B)'!$L$1,'Cumulative Budget Request '!S34,0)</f>
        <v>0</v>
      </c>
      <c r="T35" s="16"/>
      <c r="U35" s="323"/>
      <c r="V35" s="323"/>
      <c r="W35" s="323"/>
      <c r="X35" s="323"/>
      <c r="Y35" s="323"/>
    </row>
    <row r="36" spans="1:25" hidden="1">
      <c r="A36" s="449"/>
      <c r="B36" s="481"/>
      <c r="C36" s="480"/>
      <c r="D36" s="59"/>
      <c r="E36" s="16"/>
      <c r="F36" s="16"/>
      <c r="G36" s="16"/>
      <c r="H36" s="16"/>
      <c r="I36" s="16"/>
      <c r="J36" s="25"/>
      <c r="M36" s="215"/>
      <c r="N36" s="56"/>
      <c r="O36" s="56"/>
      <c r="P36" s="56"/>
      <c r="Q36" s="31"/>
      <c r="R36" s="56"/>
      <c r="S36" s="31"/>
      <c r="T36" s="16"/>
      <c r="U36" s="325"/>
      <c r="V36" s="326"/>
      <c r="W36" s="324"/>
      <c r="X36" s="324"/>
      <c r="Y36" s="324"/>
    </row>
    <row r="37" spans="1:25" hidden="1">
      <c r="A37" s="485">
        <f>IF('Cumulative Budget Request '!L36='Split budget (B)'!$L$1,'Cumulative Budget Request '!A36,0)</f>
        <v>0</v>
      </c>
      <c r="B37" s="480">
        <f>IF('Cumulative Budget Request '!L36='Split budget (B)'!$L$1,'Cumulative Budget Request '!B36,0)</f>
        <v>0</v>
      </c>
      <c r="C37" s="481"/>
      <c r="D37" s="33" t="s">
        <v>123</v>
      </c>
      <c r="E37" s="76">
        <f>ROUND($R37*$S37,6)</f>
        <v>0</v>
      </c>
      <c r="F37" s="76">
        <f>ROUND($R38*$S38,6)</f>
        <v>0</v>
      </c>
      <c r="G37" s="76">
        <f>ROUND($R39*$S39,6)</f>
        <v>0</v>
      </c>
      <c r="H37" s="76">
        <f>ROUND($R40*$S40,6)</f>
        <v>0</v>
      </c>
      <c r="I37" s="76">
        <f>ROUND($R41*$S41,6)</f>
        <v>0</v>
      </c>
      <c r="J37" s="46"/>
      <c r="M37" s="133">
        <f>IF('Cumulative Budget Request '!L36='Split budget (B)'!$L$1,'Cumulative Budget Request '!M36,0)</f>
        <v>0</v>
      </c>
      <c r="N37" s="214">
        <f>ROUND(M37/12,2)</f>
        <v>0</v>
      </c>
      <c r="O37" s="214">
        <f>IF('Cumulative Budget Request '!L36='Split budget (B)'!$L$1,'Cumulative Budget Request '!O36,0)</f>
        <v>0</v>
      </c>
      <c r="P37" s="209">
        <f>IF('Cumulative Budget Request '!L36='Split budget (B)'!$L$1,'Cumulative Budget Request '!P36,0)</f>
        <v>0</v>
      </c>
      <c r="Q37" s="211">
        <f>IF('Cumulative Budget Request '!L36='Split budget (B)'!$L$1,'Cumulative Budget Request '!Q36,0)</f>
        <v>0</v>
      </c>
      <c r="R37" s="212">
        <f>IF('Cumulative Budget Request '!L36='Split budget (B)'!$L$1,'Cumulative Budget Request '!R36,0)</f>
        <v>0</v>
      </c>
      <c r="S37" s="61">
        <f>IF('Cumulative Budget Request '!L36='Split budget (B)'!$L$1,'Cumulative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9"/>
      <c r="B38" s="486"/>
      <c r="C38" s="480"/>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(B)'!$L$1,'Cumulative Budget Request '!Q37,0)</f>
        <v>0</v>
      </c>
      <c r="R38" s="212">
        <f>IF('Cumulative Budget Request '!L37='Split budget (B)'!$L$1,'Cumulative Budget Request '!R37,0)</f>
        <v>0</v>
      </c>
      <c r="S38" s="61">
        <f>IF('Cumulative Budget Request '!L37='Split budget (B)'!$L$1,'Cumulative Budget Request '!S37,0)</f>
        <v>0</v>
      </c>
      <c r="T38" s="16"/>
      <c r="U38" s="324"/>
      <c r="V38" s="324"/>
      <c r="W38" s="324"/>
      <c r="X38" s="324"/>
      <c r="Y38" s="324"/>
    </row>
    <row r="39" spans="1:25" hidden="1">
      <c r="A39" s="449"/>
      <c r="B39" s="481"/>
      <c r="C39" s="480"/>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(B)'!$L$1,'Cumulative Budget Request '!Q38,0)</f>
        <v>0</v>
      </c>
      <c r="R39" s="212">
        <f>IF('Cumulative Budget Request '!L38='Split budget (B)'!$L$1,'Cumulative Budget Request '!R38,0)</f>
        <v>0</v>
      </c>
      <c r="S39" s="61">
        <f>IF('Cumulative Budget Request '!L38='Split budget (B)'!$L$1,'Cumulative Budget Request '!S38,0)</f>
        <v>0</v>
      </c>
      <c r="T39" s="16"/>
      <c r="U39" s="323"/>
      <c r="V39" s="323"/>
      <c r="W39" s="323"/>
      <c r="X39" s="323"/>
      <c r="Y39" s="323"/>
    </row>
    <row r="40" spans="1:25" ht="15" hidden="1">
      <c r="A40" s="449"/>
      <c r="B40" s="481"/>
      <c r="C40" s="480"/>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(B)'!$L$1,'Cumulative Budget Request '!Q39,0)</f>
        <v>0</v>
      </c>
      <c r="R40" s="212">
        <f>IF('Cumulative Budget Request '!L39='Split budget (B)'!$L$1,'Cumulative Budget Request '!R39,0)</f>
        <v>0</v>
      </c>
      <c r="S40" s="61">
        <f>IF('Cumulative Budget Request '!L39='Split budget (B)'!$L$1,'Cumulative Budget Request '!S39,0)</f>
        <v>0</v>
      </c>
      <c r="T40" s="16"/>
      <c r="U40" s="323"/>
      <c r="V40" s="323"/>
      <c r="W40" s="323"/>
      <c r="X40" s="323"/>
      <c r="Y40" s="323"/>
    </row>
    <row r="41" spans="1:25" hidden="1">
      <c r="A41" s="449"/>
      <c r="B41" s="481"/>
      <c r="C41" s="480"/>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(B)'!$L$1,'Cumulative Budget Request '!Q40,0)</f>
        <v>0</v>
      </c>
      <c r="R41" s="212">
        <f>IF('Cumulative Budget Request '!L40='Split budget (B)'!$L$1,'Cumulative Budget Request '!R40,0)</f>
        <v>0</v>
      </c>
      <c r="S41" s="61">
        <f>IF('Cumulative Budget Request '!L40='Split budget (B)'!$L$1,'Cumulative Budget Request '!S40,0)</f>
        <v>0</v>
      </c>
      <c r="T41" s="16"/>
      <c r="U41" s="323"/>
      <c r="V41" s="323"/>
      <c r="W41" s="323"/>
      <c r="X41" s="323"/>
      <c r="Y41" s="323"/>
    </row>
    <row r="42" spans="1:25" hidden="1">
      <c r="A42" s="449"/>
      <c r="B42" s="481"/>
      <c r="C42" s="480"/>
      <c r="D42" s="59"/>
      <c r="E42" s="16"/>
      <c r="F42" s="16"/>
      <c r="G42" s="16"/>
      <c r="H42" s="16"/>
      <c r="I42" s="16"/>
      <c r="J42" s="25"/>
      <c r="M42" s="215"/>
      <c r="N42" s="56"/>
      <c r="O42" s="56"/>
      <c r="P42" s="56"/>
      <c r="Q42" s="31"/>
      <c r="R42" s="56"/>
      <c r="S42" s="31"/>
      <c r="T42" s="16"/>
      <c r="U42" s="325"/>
      <c r="V42" s="326"/>
      <c r="W42" s="324"/>
      <c r="X42" s="324"/>
      <c r="Y42" s="324"/>
    </row>
    <row r="43" spans="1:25" hidden="1">
      <c r="A43" s="485">
        <f>IF('Cumulative Budget Request '!L42='Split budget (B)'!$L$1,'Cumulative Budget Request '!A42,0)</f>
        <v>0</v>
      </c>
      <c r="B43" s="480">
        <f>IF('Cumulative Budget Request '!L42='Split budget (B)'!$L$1,'Cumulative Budget Request '!B42,0)</f>
        <v>0</v>
      </c>
      <c r="C43" s="481"/>
      <c r="D43" s="33" t="s">
        <v>123</v>
      </c>
      <c r="E43" s="76">
        <f>ROUND($R43*$S43,6)</f>
        <v>0</v>
      </c>
      <c r="F43" s="76">
        <f>ROUND($R44*$S44,6)</f>
        <v>0</v>
      </c>
      <c r="G43" s="76">
        <f>ROUND($R45*$S45,6)</f>
        <v>0</v>
      </c>
      <c r="H43" s="76">
        <f>ROUND($R46*$S46,6)</f>
        <v>0</v>
      </c>
      <c r="I43" s="76">
        <f>ROUND($R47*$S47,6)</f>
        <v>0</v>
      </c>
      <c r="J43" s="46"/>
      <c r="M43" s="133">
        <f>IF('Cumulative Budget Request '!L42='Split budget (B)'!$L$1,'Cumulative Budget Request '!M42,0)</f>
        <v>0</v>
      </c>
      <c r="N43" s="214">
        <f>ROUND(M43/12,2)</f>
        <v>0</v>
      </c>
      <c r="O43" s="214">
        <f>IF('Cumulative Budget Request '!L42='Split budget (B)'!$L$1,'Cumulative Budget Request '!O42,0)</f>
        <v>0</v>
      </c>
      <c r="P43" s="209">
        <f>IF('Cumulative Budget Request '!L42='Split budget (B)'!$L$1,'Cumulative Budget Request '!P42,0)</f>
        <v>0</v>
      </c>
      <c r="Q43" s="211">
        <f>IF('Cumulative Budget Request '!L42='Split budget (B)'!$L$1,'Cumulative Budget Request '!Q42,0)</f>
        <v>0</v>
      </c>
      <c r="R43" s="212">
        <f>IF('Cumulative Budget Request '!L42='Split budget (B)'!$L$1,'Cumulative Budget Request '!R42,0)</f>
        <v>0</v>
      </c>
      <c r="S43" s="61">
        <f>IF('Cumulative Budget Request '!L42='Split budget (B)'!$L$1,'Cumulative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9"/>
      <c r="B44" s="486"/>
      <c r="C44" s="480"/>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(B)'!$L$1,'Cumulative Budget Request '!Q43,0)</f>
        <v>0</v>
      </c>
      <c r="R44" s="212">
        <f>IF('Cumulative Budget Request '!L43='Split budget (B)'!$L$1,'Cumulative Budget Request '!R43,0)</f>
        <v>0</v>
      </c>
      <c r="S44" s="61">
        <f>IF('Cumulative Budget Request '!L43='Split budget (B)'!$L$1,'Cumulative Budget Request '!S43,0)</f>
        <v>0</v>
      </c>
      <c r="T44" s="16"/>
      <c r="U44" s="324"/>
      <c r="V44" s="324"/>
      <c r="W44" s="324"/>
      <c r="X44" s="324"/>
      <c r="Y44" s="324"/>
    </row>
    <row r="45" spans="1:25" hidden="1">
      <c r="A45" s="449"/>
      <c r="B45" s="481"/>
      <c r="C45" s="480"/>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(B)'!$L$1,'Cumulative Budget Request '!Q44,0)</f>
        <v>0</v>
      </c>
      <c r="R45" s="212">
        <f>IF('Cumulative Budget Request '!L44='Split budget (B)'!$L$1,'Cumulative Budget Request '!R44,0)</f>
        <v>0</v>
      </c>
      <c r="S45" s="61">
        <f>IF('Cumulative Budget Request '!L44='Split budget (B)'!$L$1,'Cumulative Budget Request '!S44,0)</f>
        <v>0</v>
      </c>
      <c r="T45" s="16"/>
      <c r="U45" s="323"/>
      <c r="V45" s="323"/>
      <c r="W45" s="323"/>
      <c r="X45" s="323"/>
      <c r="Y45" s="323"/>
    </row>
    <row r="46" spans="1:25" ht="15" hidden="1">
      <c r="A46" s="449"/>
      <c r="B46" s="481"/>
      <c r="C46" s="480"/>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(B)'!$L$1,'Cumulative Budget Request '!Q45,0)</f>
        <v>0</v>
      </c>
      <c r="R46" s="212">
        <f>IF('Cumulative Budget Request '!L45='Split budget (B)'!$L$1,'Cumulative Budget Request '!R45,0)</f>
        <v>0</v>
      </c>
      <c r="S46" s="61">
        <f>IF('Cumulative Budget Request '!L45='Split budget (B)'!$L$1,'Cumulative Budget Request '!S45,0)</f>
        <v>0</v>
      </c>
      <c r="T46" s="16"/>
      <c r="U46" s="323"/>
      <c r="V46" s="323"/>
      <c r="W46" s="323"/>
      <c r="X46" s="323"/>
      <c r="Y46" s="323"/>
    </row>
    <row r="47" spans="1:25" hidden="1">
      <c r="A47" s="449"/>
      <c r="B47" s="481"/>
      <c r="C47" s="480"/>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(B)'!$L$1,'Cumulative Budget Request '!Q46,0)</f>
        <v>0</v>
      </c>
      <c r="R47" s="212">
        <f>IF('Cumulative Budget Request '!L46='Split budget (B)'!$L$1,'Cumulative Budget Request '!R46,0)</f>
        <v>0</v>
      </c>
      <c r="S47" s="61">
        <f>IF('Cumulative Budget Request '!L46='Split budget (B)'!$L$1,'Cumulative Budget Request '!S46,0)</f>
        <v>0</v>
      </c>
      <c r="T47" s="16"/>
      <c r="U47" s="323"/>
      <c r="V47" s="323"/>
      <c r="W47" s="323"/>
      <c r="X47" s="323"/>
      <c r="Y47" s="323"/>
    </row>
    <row r="48" spans="1:25" hidden="1">
      <c r="A48" s="449"/>
      <c r="B48" s="481"/>
      <c r="C48" s="480"/>
      <c r="D48" s="59"/>
      <c r="E48" s="16"/>
      <c r="F48" s="16"/>
      <c r="G48" s="16"/>
      <c r="H48" s="16"/>
      <c r="I48" s="16"/>
      <c r="J48" s="25"/>
      <c r="M48" s="215"/>
      <c r="N48" s="56"/>
      <c r="O48" s="56"/>
      <c r="P48" s="56"/>
      <c r="Q48" s="31"/>
      <c r="R48" s="56"/>
      <c r="S48" s="31"/>
      <c r="T48" s="16"/>
      <c r="U48" s="325"/>
      <c r="V48" s="326"/>
      <c r="W48" s="324"/>
      <c r="X48" s="324"/>
      <c r="Y48" s="324"/>
    </row>
    <row r="49" spans="1:25" hidden="1">
      <c r="A49" s="485">
        <f>IF('Cumulative Budget Request '!L48='Split budget (B)'!$L$1,'Cumulative Budget Request '!A48,0)</f>
        <v>0</v>
      </c>
      <c r="B49" s="480">
        <f>IF('Cumulative Budget Request '!L48='Split budget (B)'!$L$1,'Cumulative Budget Request '!B48,0)</f>
        <v>0</v>
      </c>
      <c r="C49" s="481"/>
      <c r="D49" s="33" t="s">
        <v>123</v>
      </c>
      <c r="E49" s="76">
        <f>ROUND($R49*$S49,6)</f>
        <v>0</v>
      </c>
      <c r="F49" s="76">
        <f>ROUND($R50*$S50,6)</f>
        <v>0</v>
      </c>
      <c r="G49" s="76">
        <f>ROUND($R51*$S51,6)</f>
        <v>0</v>
      </c>
      <c r="H49" s="76">
        <f>ROUND($R52*$S52,6)</f>
        <v>0</v>
      </c>
      <c r="I49" s="76">
        <f>ROUND($R53*$S53,6)</f>
        <v>0</v>
      </c>
      <c r="J49" s="46"/>
      <c r="M49" s="133">
        <f>IF('Cumulative Budget Request '!L48='Split budget (B)'!$L$1,'Cumulative Budget Request '!M48,0)</f>
        <v>0</v>
      </c>
      <c r="N49" s="214">
        <f>ROUND(M49/12,2)</f>
        <v>0</v>
      </c>
      <c r="O49" s="214">
        <f>IF('Cumulative Budget Request '!L48='Split budget (B)'!$L$1,'Cumulative Budget Request '!O48,0)</f>
        <v>0</v>
      </c>
      <c r="P49" s="209">
        <f>IF('Cumulative Budget Request '!L48='Split budget (B)'!$L$1,'Cumulative Budget Request '!P48,0)</f>
        <v>0</v>
      </c>
      <c r="Q49" s="211">
        <f>IF('Cumulative Budget Request '!L48='Split budget (B)'!$L$1,'Cumulative Budget Request '!Q48,0)</f>
        <v>0</v>
      </c>
      <c r="R49" s="212">
        <f>IF('Cumulative Budget Request '!L48='Split budget (B)'!$L$1,'Cumulative Budget Request '!R48,0)</f>
        <v>0</v>
      </c>
      <c r="S49" s="61">
        <f>IF('Cumulative Budget Request '!L48='Split budget (B)'!$L$1,'Cumulative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9"/>
      <c r="B50" s="486"/>
      <c r="C50" s="480"/>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(B)'!$L$1,'Cumulative Budget Request '!Q49,0)</f>
        <v>0</v>
      </c>
      <c r="R50" s="212">
        <f>IF('Cumulative Budget Request '!L49='Split budget (B)'!$L$1,'Cumulative Budget Request '!R49,0)</f>
        <v>0</v>
      </c>
      <c r="S50" s="61">
        <f>IF('Cumulative Budget Request '!L49='Split budget (B)'!$L$1,'Cumulative Budget Request '!S49,0)</f>
        <v>0</v>
      </c>
      <c r="T50" s="16"/>
      <c r="U50" s="324"/>
      <c r="V50" s="324"/>
      <c r="W50" s="324"/>
      <c r="X50" s="324"/>
      <c r="Y50" s="324"/>
    </row>
    <row r="51" spans="1:25" hidden="1">
      <c r="A51" s="449"/>
      <c r="B51" s="481"/>
      <c r="C51" s="480"/>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(B)'!$L$1,'Cumulative Budget Request '!Q50,0)</f>
        <v>0</v>
      </c>
      <c r="R51" s="212">
        <f>IF('Cumulative Budget Request '!L50='Split budget (B)'!$L$1,'Cumulative Budget Request '!R50,0)</f>
        <v>0</v>
      </c>
      <c r="S51" s="61">
        <f>IF('Cumulative Budget Request '!L50='Split budget (B)'!$L$1,'Cumulative Budget Request '!S50,0)</f>
        <v>0</v>
      </c>
      <c r="T51" s="16"/>
      <c r="U51" s="323"/>
      <c r="V51" s="323"/>
      <c r="W51" s="323"/>
      <c r="X51" s="323"/>
      <c r="Y51" s="323"/>
    </row>
    <row r="52" spans="1:25" ht="15" hidden="1">
      <c r="A52" s="449"/>
      <c r="B52" s="481"/>
      <c r="C52" s="480"/>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(B)'!$L$1,'Cumulative Budget Request '!Q51,0)</f>
        <v>0</v>
      </c>
      <c r="R52" s="212">
        <f>IF('Cumulative Budget Request '!L51='Split budget (B)'!$L$1,'Cumulative Budget Request '!R51,0)</f>
        <v>0</v>
      </c>
      <c r="S52" s="61">
        <f>IF('Cumulative Budget Request '!L51='Split budget (B)'!$L$1,'Cumulative Budget Request '!S51,0)</f>
        <v>0</v>
      </c>
      <c r="T52" s="16"/>
      <c r="U52" s="323"/>
      <c r="V52" s="323"/>
      <c r="W52" s="323"/>
      <c r="X52" s="323"/>
      <c r="Y52" s="323"/>
    </row>
    <row r="53" spans="1:25" hidden="1">
      <c r="A53" s="449"/>
      <c r="B53" s="481"/>
      <c r="C53" s="480"/>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(B)'!$L$1,'Cumulative Budget Request '!Q52,0)</f>
        <v>0</v>
      </c>
      <c r="R53" s="212">
        <f>IF('Cumulative Budget Request '!L52='Split budget (B)'!$L$1,'Cumulative Budget Request '!R52,0)</f>
        <v>0</v>
      </c>
      <c r="S53" s="61">
        <f>IF('Cumulative Budget Request '!L52='Split budget (B)'!$L$1,'Cumulative Budget Request '!S52,0)</f>
        <v>0</v>
      </c>
      <c r="T53" s="16"/>
      <c r="U53" s="323"/>
      <c r="V53" s="323"/>
      <c r="W53" s="323"/>
      <c r="X53" s="323"/>
      <c r="Y53" s="323"/>
    </row>
    <row r="54" spans="1:25" hidden="1">
      <c r="A54" s="449"/>
      <c r="B54" s="481"/>
      <c r="C54" s="480"/>
      <c r="D54" s="59"/>
      <c r="E54" s="16"/>
      <c r="F54" s="16"/>
      <c r="G54" s="16"/>
      <c r="H54" s="16"/>
      <c r="I54" s="16"/>
      <c r="J54" s="25"/>
      <c r="M54" s="215"/>
      <c r="N54" s="56"/>
      <c r="O54" s="56"/>
      <c r="P54" s="56"/>
      <c r="Q54" s="31"/>
      <c r="R54" s="56"/>
      <c r="S54" s="31"/>
      <c r="T54" s="16"/>
      <c r="U54" s="325"/>
      <c r="V54" s="326"/>
      <c r="W54" s="324"/>
      <c r="X54" s="324"/>
      <c r="Y54" s="324"/>
    </row>
    <row r="55" spans="1:25" hidden="1">
      <c r="A55" s="485">
        <f>IF('Cumulative Budget Request '!L54='Split budget (B)'!$L$1,'Cumulative Budget Request '!A54,0)</f>
        <v>0</v>
      </c>
      <c r="B55" s="480">
        <f>IF('Cumulative Budget Request '!L54='Split budget (B)'!$L$1,'Cumulative Budget Request '!B54,0)</f>
        <v>0</v>
      </c>
      <c r="C55" s="481"/>
      <c r="D55" s="33" t="s">
        <v>123</v>
      </c>
      <c r="E55" s="76">
        <f>ROUND($R55*$S55,6)</f>
        <v>0</v>
      </c>
      <c r="F55" s="76">
        <f>ROUND($R56*$S56,6)</f>
        <v>0</v>
      </c>
      <c r="G55" s="76">
        <f>ROUND($R57*$S57,6)</f>
        <v>0</v>
      </c>
      <c r="H55" s="76">
        <f>ROUND($R58*$S58,6)</f>
        <v>0</v>
      </c>
      <c r="I55" s="76">
        <f>ROUND($R59*$S59,6)</f>
        <v>0</v>
      </c>
      <c r="J55" s="46"/>
      <c r="M55" s="133">
        <f>IF('Cumulative Budget Request '!L54='Split budget (B)'!$L$1,'Cumulative Budget Request '!M54,0)</f>
        <v>0</v>
      </c>
      <c r="N55" s="214">
        <f>ROUND(M55/12,2)</f>
        <v>0</v>
      </c>
      <c r="O55" s="214">
        <f>IF('Cumulative Budget Request '!L54='Split budget (B)'!$L$1,'Cumulative Budget Request '!O54,0)</f>
        <v>0</v>
      </c>
      <c r="P55" s="209">
        <f>IF('Cumulative Budget Request '!L54='Split budget (B)'!$L$1,'Cumulative Budget Request '!P54,0)</f>
        <v>0</v>
      </c>
      <c r="Q55" s="211">
        <f>IF('Cumulative Budget Request '!L54='Split budget (B)'!$L$1,'Cumulative Budget Request '!Q54,0)</f>
        <v>0</v>
      </c>
      <c r="R55" s="212">
        <f>IF('Cumulative Budget Request '!L54='Split budget (B)'!$L$1,'Cumulative Budget Request '!R54,0)</f>
        <v>0</v>
      </c>
      <c r="S55" s="61">
        <f>IF('Cumulative Budget Request '!L54='Split budget (B)'!$L$1,'Cumulative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9"/>
      <c r="B56" s="486"/>
      <c r="C56" s="480"/>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(B)'!$L$1,'Cumulative Budget Request '!Q55,0)</f>
        <v>0</v>
      </c>
      <c r="R56" s="212">
        <f>IF('Cumulative Budget Request '!L55='Split budget (B)'!$L$1,'Cumulative Budget Request '!R55,0)</f>
        <v>0</v>
      </c>
      <c r="S56" s="61">
        <f>IF('Cumulative Budget Request '!L55='Split budget (B)'!$L$1,'Cumulative Budget Request '!S55,0)</f>
        <v>0</v>
      </c>
      <c r="T56" s="16"/>
      <c r="U56" s="324"/>
      <c r="V56" s="324"/>
      <c r="W56" s="324"/>
      <c r="X56" s="324"/>
      <c r="Y56" s="324"/>
    </row>
    <row r="57" spans="1:25" hidden="1">
      <c r="A57" s="449"/>
      <c r="B57" s="486"/>
      <c r="C57" s="480"/>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(B)'!$L$1,'Cumulative Budget Request '!Q56,0)</f>
        <v>0</v>
      </c>
      <c r="R57" s="212">
        <f>IF('Cumulative Budget Request '!L56='Split budget (B)'!$L$1,'Cumulative Budget Request '!R56,0)</f>
        <v>0</v>
      </c>
      <c r="S57" s="61">
        <f>IF('Cumulative Budget Request '!L56='Split budget (B)'!$L$1,'Cumulative Budget Request '!S56,0)</f>
        <v>0</v>
      </c>
      <c r="T57" s="16"/>
      <c r="U57" s="323"/>
      <c r="V57" s="323"/>
      <c r="W57" s="323"/>
      <c r="X57" s="323"/>
      <c r="Y57" s="323"/>
    </row>
    <row r="58" spans="1:25" ht="15" hidden="1">
      <c r="A58" s="449"/>
      <c r="B58" s="486"/>
      <c r="C58" s="480"/>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(B)'!$L$1,'Cumulative Budget Request '!Q57,0)</f>
        <v>0</v>
      </c>
      <c r="R58" s="212">
        <f>IF('Cumulative Budget Request '!L57='Split budget (B)'!$L$1,'Cumulative Budget Request '!R57,0)</f>
        <v>0</v>
      </c>
      <c r="S58" s="61">
        <f>IF('Cumulative Budget Request '!L57='Split budget (B)'!$L$1,'Cumulative Budget Request '!S57,0)</f>
        <v>0</v>
      </c>
      <c r="T58" s="16"/>
      <c r="U58" s="324"/>
      <c r="V58" s="324"/>
      <c r="W58" s="324"/>
      <c r="X58" s="324"/>
      <c r="Y58" s="324"/>
    </row>
    <row r="59" spans="1:25" hidden="1">
      <c r="A59" s="449"/>
      <c r="B59" s="486"/>
      <c r="C59" s="480"/>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(B)'!$L$1,'Cumulative Budget Request '!Q58,0)</f>
        <v>0</v>
      </c>
      <c r="R59" s="212">
        <f>IF('Cumulative Budget Request '!L58='Split budget (B)'!$L$1,'Cumulative Budget Request '!R58,0)</f>
        <v>0</v>
      </c>
      <c r="S59" s="61">
        <f>IF('Cumulative Budget Request '!L58='Split budget (B)'!$L$1,'Cumulative Budget Request '!S58,0)</f>
        <v>0</v>
      </c>
      <c r="T59" s="16"/>
      <c r="U59" s="323"/>
      <c r="V59" s="323"/>
      <c r="W59" s="323"/>
      <c r="X59" s="323"/>
      <c r="Y59" s="323"/>
    </row>
    <row r="60" spans="1:25" hidden="1">
      <c r="A60" s="449"/>
      <c r="B60" s="481"/>
      <c r="C60" s="480"/>
      <c r="D60" s="59"/>
      <c r="E60" s="16"/>
      <c r="F60" s="16"/>
      <c r="G60" s="16"/>
      <c r="H60" s="16"/>
      <c r="I60" s="16"/>
      <c r="J60" s="25"/>
      <c r="M60" s="215"/>
      <c r="N60" s="56"/>
      <c r="O60" s="56"/>
      <c r="P60" s="56"/>
      <c r="Q60" s="31"/>
      <c r="R60" s="56"/>
      <c r="S60" s="31"/>
      <c r="T60" s="16"/>
      <c r="U60" s="325"/>
      <c r="V60" s="326"/>
      <c r="W60" s="324"/>
      <c r="X60" s="324"/>
      <c r="Y60" s="324"/>
    </row>
    <row r="61" spans="1:25" hidden="1">
      <c r="A61" s="485">
        <f>IF('Cumulative Budget Request '!L60='Split budget (B)'!$L$1,'Cumulative Budget Request '!A60,0)</f>
        <v>0</v>
      </c>
      <c r="B61" s="480">
        <f>IF('Cumulative Budget Request '!L60='Split budget (B)'!$L$1,'Cumulative Budget Request '!B60,0)</f>
        <v>0</v>
      </c>
      <c r="C61" s="481"/>
      <c r="D61" s="33" t="s">
        <v>123</v>
      </c>
      <c r="E61" s="76">
        <f>ROUND($R61*$S61,6)</f>
        <v>0</v>
      </c>
      <c r="F61" s="76">
        <f>ROUND($R62*$S62,6)</f>
        <v>0</v>
      </c>
      <c r="G61" s="76">
        <f>ROUND($R63*$S63,6)</f>
        <v>0</v>
      </c>
      <c r="H61" s="76">
        <f>ROUND($R64*$S64,6)</f>
        <v>0</v>
      </c>
      <c r="I61" s="76">
        <f>ROUND($R65*$S65,6)</f>
        <v>0</v>
      </c>
      <c r="J61" s="46"/>
      <c r="M61" s="133">
        <f>IF('Cumulative Budget Request '!L60='Split budget (B)'!$L$1,'Cumulative Budget Request '!M60,0)</f>
        <v>0</v>
      </c>
      <c r="N61" s="214">
        <f>ROUND(M61/12,2)</f>
        <v>0</v>
      </c>
      <c r="O61" s="214">
        <f>IF('Cumulative Budget Request '!L60='Split budget (B)'!$L$1,'Cumulative Budget Request '!O60,0)</f>
        <v>0</v>
      </c>
      <c r="P61" s="209">
        <f>IF('Cumulative Budget Request '!L60='Split budget (B)'!$L$1,'Cumulative Budget Request '!P60,0)</f>
        <v>0</v>
      </c>
      <c r="Q61" s="211">
        <f>IF('Cumulative Budget Request '!L60='Split budget (B)'!$L$1,'Cumulative Budget Request '!Q60,0)</f>
        <v>0</v>
      </c>
      <c r="R61" s="212">
        <f>IF('Cumulative Budget Request '!L60='Split budget (B)'!$L$1,'Cumulative Budget Request '!R60,0)</f>
        <v>0</v>
      </c>
      <c r="S61" s="61">
        <f>IF('Cumulative Budget Request '!L60='Split budget (B)'!$L$1,'Cumulative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9"/>
      <c r="B62" s="486"/>
      <c r="C62" s="480"/>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(B)'!$L$1,'Cumulative Budget Request '!Q61,0)</f>
        <v>0</v>
      </c>
      <c r="R62" s="212">
        <f>IF('Cumulative Budget Request '!L61='Split budget (B)'!$L$1,'Cumulative Budget Request '!R61,0)</f>
        <v>0</v>
      </c>
      <c r="S62" s="61">
        <f>IF('Cumulative Budget Request '!L61='Split budget (B)'!$L$1,'Cumulative Budget Request '!S61,0)</f>
        <v>0</v>
      </c>
      <c r="T62" s="16"/>
      <c r="U62" s="324"/>
      <c r="V62" s="324"/>
      <c r="W62" s="324"/>
      <c r="X62" s="324"/>
      <c r="Y62" s="324"/>
    </row>
    <row r="63" spans="1:25" hidden="1">
      <c r="A63" s="449"/>
      <c r="B63" s="486"/>
      <c r="C63" s="480"/>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(B)'!$L$1,'Cumulative Budget Request '!Q62,0)</f>
        <v>0</v>
      </c>
      <c r="R63" s="212">
        <f>IF('Cumulative Budget Request '!L62='Split budget (B)'!$L$1,'Cumulative Budget Request '!R62,0)</f>
        <v>0</v>
      </c>
      <c r="S63" s="61">
        <f>IF('Cumulative Budget Request '!L62='Split budget (B)'!$L$1,'Cumulative Budget Request '!S62,0)</f>
        <v>0</v>
      </c>
      <c r="T63" s="16"/>
      <c r="U63" s="323"/>
      <c r="V63" s="323"/>
      <c r="W63" s="323"/>
      <c r="X63" s="323"/>
      <c r="Y63" s="323"/>
    </row>
    <row r="64" spans="1:25" ht="15" hidden="1">
      <c r="A64" s="449"/>
      <c r="B64" s="486"/>
      <c r="C64" s="480"/>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(B)'!$L$1,'Cumulative Budget Request '!Q63,0)</f>
        <v>0</v>
      </c>
      <c r="R64" s="212">
        <f>IF('Cumulative Budget Request '!L63='Split budget (B)'!$L$1,'Cumulative Budget Request '!R63,0)</f>
        <v>0</v>
      </c>
      <c r="S64" s="61">
        <f>IF('Cumulative Budget Request '!L63='Split budget (B)'!$L$1,'Cumulative Budget Request '!S63,0)</f>
        <v>0</v>
      </c>
      <c r="T64" s="16"/>
      <c r="U64" s="324"/>
      <c r="V64" s="324"/>
      <c r="W64" s="324"/>
      <c r="X64" s="324"/>
      <c r="Y64" s="324"/>
    </row>
    <row r="65" spans="1:25" hidden="1">
      <c r="A65" s="449"/>
      <c r="B65" s="486"/>
      <c r="C65" s="480"/>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(B)'!$L$1,'Cumulative Budget Request '!Q64,0)</f>
        <v>0</v>
      </c>
      <c r="R65" s="212">
        <f>IF('Cumulative Budget Request '!L64='Split budget (B)'!$L$1,'Cumulative Budget Request '!R64,0)</f>
        <v>0</v>
      </c>
      <c r="S65" s="61">
        <f>IF('Cumulative Budget Request '!L64='Split budget (B)'!$L$1,'Cumulative Budget Request '!S64,0)</f>
        <v>0</v>
      </c>
      <c r="T65" s="16"/>
      <c r="U65" s="323"/>
      <c r="V65" s="323"/>
      <c r="W65" s="323"/>
      <c r="X65" s="323"/>
      <c r="Y65" s="323"/>
    </row>
    <row r="66" spans="1:25" hidden="1">
      <c r="A66" s="449"/>
      <c r="B66" s="481"/>
      <c r="C66" s="480"/>
      <c r="D66" s="59"/>
      <c r="E66" s="16"/>
      <c r="F66" s="16"/>
      <c r="G66" s="16"/>
      <c r="H66" s="16"/>
      <c r="I66" s="16"/>
      <c r="J66" s="25"/>
      <c r="M66" s="215"/>
      <c r="N66" s="56"/>
      <c r="O66" s="56"/>
      <c r="P66" s="56"/>
      <c r="Q66" s="31"/>
      <c r="R66" s="56"/>
      <c r="S66" s="31"/>
      <c r="T66" s="16"/>
      <c r="U66" s="325"/>
      <c r="V66" s="326"/>
      <c r="W66" s="324"/>
      <c r="X66" s="324"/>
      <c r="Y66" s="324"/>
    </row>
    <row r="67" spans="1:25" hidden="1">
      <c r="A67" s="485">
        <f>IF('Cumulative Budget Request '!L66='Split budget (B)'!$L$1,'Cumulative Budget Request '!A66,0)</f>
        <v>0</v>
      </c>
      <c r="B67" s="480">
        <f>IF('Cumulative Budget Request '!L66='Split budget (B)'!$L$1,'Cumulative Budget Request '!B66,0)</f>
        <v>0</v>
      </c>
      <c r="C67" s="481"/>
      <c r="D67" s="33" t="s">
        <v>123</v>
      </c>
      <c r="E67" s="76">
        <f>ROUND($R67*$S67,6)</f>
        <v>0</v>
      </c>
      <c r="F67" s="76">
        <f>ROUND($R68*$S68,6)</f>
        <v>0</v>
      </c>
      <c r="G67" s="76">
        <f>ROUND($R69*$S69,6)</f>
        <v>0</v>
      </c>
      <c r="H67" s="76">
        <f>ROUND($R70*$S70,6)</f>
        <v>0</v>
      </c>
      <c r="I67" s="76">
        <f>ROUND($R71*$S71,6)</f>
        <v>0</v>
      </c>
      <c r="J67" s="46"/>
      <c r="M67" s="133">
        <f>IF('Cumulative Budget Request '!L66='Split budget (B)'!$L$1,'Cumulative Budget Request '!M66,0)</f>
        <v>0</v>
      </c>
      <c r="N67" s="214">
        <f>ROUND(M67/12,2)</f>
        <v>0</v>
      </c>
      <c r="O67" s="214">
        <f>IF('Cumulative Budget Request '!L66='Split budget (B)'!$L$1,'Cumulative Budget Request '!O66,0)</f>
        <v>0</v>
      </c>
      <c r="P67" s="209">
        <f>IF('Cumulative Budget Request '!L66='Split budget (B)'!$L$1,'Cumulative Budget Request '!P66,0)</f>
        <v>0</v>
      </c>
      <c r="Q67" s="211">
        <f>IF('Cumulative Budget Request '!L66='Split budget (B)'!$L$1,'Cumulative Budget Request '!Q66,0)</f>
        <v>0</v>
      </c>
      <c r="R67" s="212">
        <f>IF('Cumulative Budget Request '!L66='Split budget (B)'!$L$1,'Cumulative Budget Request '!R66,0)</f>
        <v>0</v>
      </c>
      <c r="S67" s="61">
        <f>IF('Cumulative Budget Request '!L66='Split budget (B)'!$L$1,'Cumulative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9"/>
      <c r="B68" s="486"/>
      <c r="C68" s="480"/>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(B)'!$L$1,'Cumulative Budget Request '!Q67,0)</f>
        <v>0</v>
      </c>
      <c r="R68" s="212">
        <f>IF('Cumulative Budget Request '!L67='Split budget (B)'!$L$1,'Cumulative Budget Request '!R67,0)</f>
        <v>0</v>
      </c>
      <c r="S68" s="61">
        <f>IF('Cumulative Budget Request '!L67='Split budget (B)'!$L$1,'Cumulative Budget Request '!S67,0)</f>
        <v>0</v>
      </c>
      <c r="T68" s="16"/>
      <c r="U68" s="324"/>
      <c r="V68" s="324"/>
      <c r="W68" s="324"/>
      <c r="X68" s="324"/>
      <c r="Y68" s="324"/>
    </row>
    <row r="69" spans="1:25" hidden="1">
      <c r="A69" s="449"/>
      <c r="B69" s="486"/>
      <c r="C69" s="480"/>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(B)'!$L$1,'Cumulative Budget Request '!Q68,0)</f>
        <v>0</v>
      </c>
      <c r="R69" s="212">
        <f>IF('Cumulative Budget Request '!L68='Split budget (B)'!$L$1,'Cumulative Budget Request '!R68,0)</f>
        <v>0</v>
      </c>
      <c r="S69" s="61">
        <f>IF('Cumulative Budget Request '!L68='Split budget (B)'!$L$1,'Cumulative Budget Request '!S68,0)</f>
        <v>0</v>
      </c>
      <c r="T69" s="16"/>
      <c r="U69" s="323"/>
      <c r="V69" s="323"/>
      <c r="W69" s="323"/>
      <c r="X69" s="323"/>
      <c r="Y69" s="323"/>
    </row>
    <row r="70" spans="1:25" ht="15" hidden="1">
      <c r="A70" s="449"/>
      <c r="B70" s="486"/>
      <c r="C70" s="480"/>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(B)'!$L$1,'Cumulative Budget Request '!Q69,0)</f>
        <v>0</v>
      </c>
      <c r="R70" s="212">
        <f>IF('Cumulative Budget Request '!L69='Split budget (B)'!$L$1,'Cumulative Budget Request '!R69,0)</f>
        <v>0</v>
      </c>
      <c r="S70" s="61">
        <f>IF('Cumulative Budget Request '!L69='Split budget (B)'!$L$1,'Cumulative Budget Request '!S69,0)</f>
        <v>0</v>
      </c>
      <c r="T70" s="16"/>
      <c r="U70" s="324"/>
      <c r="V70" s="324"/>
      <c r="W70" s="324"/>
      <c r="X70" s="324"/>
      <c r="Y70" s="324"/>
    </row>
    <row r="71" spans="1:25" hidden="1">
      <c r="A71" s="449"/>
      <c r="B71" s="486"/>
      <c r="C71" s="480"/>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(B)'!$L$1,'Cumulative Budget Request '!Q70,0)</f>
        <v>0</v>
      </c>
      <c r="R71" s="212">
        <f>IF('Cumulative Budget Request '!L70='Split budget (B)'!$L$1,'Cumulative Budget Request '!R70,0)</f>
        <v>0</v>
      </c>
      <c r="S71" s="61">
        <f>IF('Cumulative Budget Request '!L70='Split budget (B)'!$L$1,'Cumulative Budget Request '!S70,0)</f>
        <v>0</v>
      </c>
      <c r="T71" s="16"/>
      <c r="U71" s="323"/>
      <c r="V71" s="323"/>
      <c r="W71" s="323"/>
      <c r="X71" s="323"/>
      <c r="Y71" s="323"/>
    </row>
    <row r="72" spans="1:25" hidden="1">
      <c r="A72" s="449"/>
      <c r="B72" s="481"/>
      <c r="C72" s="480"/>
      <c r="D72" s="59"/>
      <c r="E72" s="16"/>
      <c r="F72" s="16"/>
      <c r="G72" s="16"/>
      <c r="H72" s="16"/>
      <c r="I72" s="16"/>
      <c r="J72" s="25"/>
      <c r="M72" s="215"/>
      <c r="N72" s="56"/>
      <c r="O72" s="56"/>
      <c r="P72" s="56"/>
      <c r="Q72" s="31"/>
      <c r="R72" s="56"/>
      <c r="S72" s="31"/>
      <c r="T72" s="16"/>
      <c r="U72" s="325"/>
      <c r="V72" s="326"/>
      <c r="W72" s="324"/>
      <c r="X72" s="324"/>
      <c r="Y72" s="324"/>
    </row>
    <row r="73" spans="1:25" hidden="1">
      <c r="A73" s="485">
        <f>IF('Cumulative Budget Request '!L72='Split budget (B)'!$L$1,'Cumulative Budget Request '!A72,0)</f>
        <v>0</v>
      </c>
      <c r="B73" s="480">
        <f>IF('Cumulative Budget Request '!L72='Split budget (B)'!$L$1,'Cumulative Budget Request '!B72,0)</f>
        <v>0</v>
      </c>
      <c r="C73" s="481"/>
      <c r="D73" s="33" t="s">
        <v>123</v>
      </c>
      <c r="E73" s="76">
        <f>ROUND($R73*$S73,6)</f>
        <v>0</v>
      </c>
      <c r="F73" s="76">
        <f>ROUND($R74*$S74,6)</f>
        <v>0</v>
      </c>
      <c r="G73" s="76">
        <f>ROUND($R75*$S75,6)</f>
        <v>0</v>
      </c>
      <c r="H73" s="76">
        <f>ROUND($R76*$S76,6)</f>
        <v>0</v>
      </c>
      <c r="I73" s="76">
        <f>ROUND($R77*$S77,6)</f>
        <v>0</v>
      </c>
      <c r="J73" s="46"/>
      <c r="M73" s="133">
        <f>IF('Cumulative Budget Request '!L72='Split budget (B)'!$L$1,'Cumulative Budget Request '!M72,0)</f>
        <v>0</v>
      </c>
      <c r="N73" s="214">
        <f>ROUND(M73/12,2)</f>
        <v>0</v>
      </c>
      <c r="O73" s="214">
        <f>IF('Cumulative Budget Request '!L72='Split budget (B)'!$L$1,'Cumulative Budget Request '!O72,0)</f>
        <v>0</v>
      </c>
      <c r="P73" s="209">
        <f>IF('Cumulative Budget Request '!L72='Split budget (B)'!$L$1,'Cumulative Budget Request '!P72,0)</f>
        <v>0</v>
      </c>
      <c r="Q73" s="211">
        <f>IF('Cumulative Budget Request '!L72='Split budget (B)'!$L$1,'Cumulative Budget Request '!Q72,0)</f>
        <v>0</v>
      </c>
      <c r="R73" s="212">
        <f>IF('Cumulative Budget Request '!L72='Split budget (B)'!$L$1,'Cumulative Budget Request '!R72,0)</f>
        <v>0</v>
      </c>
      <c r="S73" s="61">
        <f>IF('Cumulative Budget Request '!L72='Split budget (B)'!$L$1,'Cumulative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9"/>
      <c r="B74" s="486"/>
      <c r="C74" s="480"/>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(B)'!$L$1,'Cumulative Budget Request '!Q73,0)</f>
        <v>0</v>
      </c>
      <c r="R74" s="212">
        <f>IF('Cumulative Budget Request '!L73='Split budget (B)'!$L$1,'Cumulative Budget Request '!R73,0)</f>
        <v>0</v>
      </c>
      <c r="S74" s="61">
        <f>IF('Cumulative Budget Request '!L73='Split budget (B)'!$L$1,'Cumulative Budget Request '!S73,0)</f>
        <v>0</v>
      </c>
      <c r="T74" s="16"/>
      <c r="U74" s="324"/>
      <c r="V74" s="324"/>
      <c r="W74" s="324"/>
      <c r="X74" s="324"/>
      <c r="Y74" s="324"/>
    </row>
    <row r="75" spans="1:25" hidden="1">
      <c r="A75" s="449"/>
      <c r="B75" s="486"/>
      <c r="C75" s="480"/>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(B)'!$L$1,'Cumulative Budget Request '!Q74,0)</f>
        <v>0</v>
      </c>
      <c r="R75" s="212">
        <f>IF('Cumulative Budget Request '!L74='Split budget (B)'!$L$1,'Cumulative Budget Request '!R74,0)</f>
        <v>0</v>
      </c>
      <c r="S75" s="61">
        <f>IF('Cumulative Budget Request '!L74='Split budget (B)'!$L$1,'Cumulative Budget Request '!S74,0)</f>
        <v>0</v>
      </c>
      <c r="T75" s="16"/>
      <c r="U75" s="323"/>
      <c r="V75" s="323"/>
      <c r="W75" s="323"/>
      <c r="X75" s="323"/>
      <c r="Y75" s="323"/>
    </row>
    <row r="76" spans="1:25" ht="15" hidden="1">
      <c r="A76" s="449"/>
      <c r="B76" s="486"/>
      <c r="C76" s="480"/>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(B)'!$L$1,'Cumulative Budget Request '!Q75,0)</f>
        <v>0</v>
      </c>
      <c r="R76" s="212">
        <f>IF('Cumulative Budget Request '!L75='Split budget (B)'!$L$1,'Cumulative Budget Request '!R75,0)</f>
        <v>0</v>
      </c>
      <c r="S76" s="61">
        <f>IF('Cumulative Budget Request '!L75='Split budget (B)'!$L$1,'Cumulative Budget Request '!S75,0)</f>
        <v>0</v>
      </c>
      <c r="T76" s="16"/>
      <c r="U76" s="324"/>
      <c r="V76" s="324"/>
      <c r="W76" s="324"/>
      <c r="X76" s="324"/>
      <c r="Y76" s="324"/>
    </row>
    <row r="77" spans="1:25" hidden="1">
      <c r="A77" s="449"/>
      <c r="B77" s="486"/>
      <c r="C77" s="480"/>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(B)'!$L$1,'Cumulative Budget Request '!Q76,0)</f>
        <v>0</v>
      </c>
      <c r="R77" s="212">
        <f>IF('Cumulative Budget Request '!L76='Split budget (B)'!$L$1,'Cumulative Budget Request '!R76,0)</f>
        <v>0</v>
      </c>
      <c r="S77" s="61">
        <f>IF('Cumulative Budget Request '!L76='Split budget (B)'!$L$1,'Cumulative Budget Request '!S76,0)</f>
        <v>0</v>
      </c>
      <c r="T77" s="16"/>
      <c r="U77" s="323"/>
      <c r="V77" s="323"/>
      <c r="W77" s="323"/>
      <c r="X77" s="323"/>
      <c r="Y77" s="323"/>
    </row>
    <row r="78" spans="1:25" hidden="1">
      <c r="A78" s="449"/>
      <c r="B78" s="481"/>
      <c r="C78" s="480"/>
      <c r="D78" s="59"/>
      <c r="E78" s="16"/>
      <c r="F78" s="16"/>
      <c r="G78" s="16"/>
      <c r="H78" s="16"/>
      <c r="I78" s="16"/>
      <c r="J78" s="25"/>
      <c r="M78" s="215"/>
      <c r="N78" s="56"/>
      <c r="O78" s="56"/>
      <c r="P78" s="56"/>
      <c r="Q78" s="31"/>
      <c r="R78" s="56"/>
      <c r="S78" s="31"/>
      <c r="T78" s="16"/>
      <c r="U78" s="325"/>
      <c r="V78" s="326"/>
      <c r="W78" s="324"/>
      <c r="X78" s="324"/>
      <c r="Y78" s="324"/>
    </row>
    <row r="79" spans="1:25" hidden="1">
      <c r="A79" s="485">
        <f>IF('Cumulative Budget Request '!L78='Split budget (B)'!$L$1,'Cumulative Budget Request '!A78,0)</f>
        <v>0</v>
      </c>
      <c r="B79" s="480">
        <f>IF('Cumulative Budget Request '!L78='Split budget (B)'!$L$1,'Cumulative Budget Request '!B78,0)</f>
        <v>0</v>
      </c>
      <c r="C79" s="481"/>
      <c r="D79" s="33" t="s">
        <v>123</v>
      </c>
      <c r="E79" s="76">
        <f>ROUND($R79*$S79,6)</f>
        <v>0</v>
      </c>
      <c r="F79" s="76">
        <f>ROUND($R80*$S80,6)</f>
        <v>0</v>
      </c>
      <c r="G79" s="76">
        <f>ROUND($R81*$S81,6)</f>
        <v>0</v>
      </c>
      <c r="H79" s="76">
        <f>ROUND($R82*$S82,6)</f>
        <v>0</v>
      </c>
      <c r="I79" s="76">
        <f>ROUND($R83*$S83,6)</f>
        <v>0</v>
      </c>
      <c r="J79" s="46"/>
      <c r="M79" s="133">
        <f>IF('Cumulative Budget Request '!L78='Split budget (B)'!$L$1,'Cumulative Budget Request '!M78,0)</f>
        <v>0</v>
      </c>
      <c r="N79" s="214">
        <f>ROUND(M79/12,2)</f>
        <v>0</v>
      </c>
      <c r="O79" s="214">
        <f>IF('Cumulative Budget Request '!L78='Split budget (B)'!$L$1,'Cumulative Budget Request '!O78,0)</f>
        <v>0</v>
      </c>
      <c r="P79" s="209">
        <f>IF('Cumulative Budget Request '!L78='Split budget (B)'!$L$1,'Cumulative Budget Request '!P78,0)</f>
        <v>0</v>
      </c>
      <c r="Q79" s="211">
        <f>IF('Cumulative Budget Request '!L78='Split budget (B)'!$L$1,'Cumulative Budget Request '!Q78,0)</f>
        <v>0</v>
      </c>
      <c r="R79" s="212">
        <f>IF('Cumulative Budget Request '!L78='Split budget (B)'!$L$1,'Cumulative Budget Request '!R78,0)</f>
        <v>0</v>
      </c>
      <c r="S79" s="61">
        <f>IF('Cumulative Budget Request '!L78='Split budget (B)'!$L$1,'Cumulative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9"/>
      <c r="B80" s="486"/>
      <c r="C80" s="480"/>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(B)'!$L$1,'Cumulative Budget Request '!Q79,0)</f>
        <v>0</v>
      </c>
      <c r="R80" s="212">
        <f>IF('Cumulative Budget Request '!L79='Split budget (B)'!$L$1,'Cumulative Budget Request '!R79,0)</f>
        <v>0</v>
      </c>
      <c r="S80" s="61">
        <f>IF('Cumulative Budget Request '!L79='Split budget (B)'!$L$1,'Cumulative Budget Request '!S79,0)</f>
        <v>0</v>
      </c>
      <c r="T80" s="16"/>
      <c r="U80" s="324"/>
      <c r="V80" s="324"/>
      <c r="W80" s="324"/>
      <c r="X80" s="324"/>
      <c r="Y80" s="324"/>
    </row>
    <row r="81" spans="1:25" hidden="1">
      <c r="A81" s="449"/>
      <c r="B81" s="486"/>
      <c r="C81" s="480"/>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(B)'!$L$1,'Cumulative Budget Request '!Q80,0)</f>
        <v>0</v>
      </c>
      <c r="R81" s="212">
        <f>IF('Cumulative Budget Request '!L80='Split budget (B)'!$L$1,'Cumulative Budget Request '!R80,0)</f>
        <v>0</v>
      </c>
      <c r="S81" s="61">
        <f>IF('Cumulative Budget Request '!L80='Split budget (B)'!$L$1,'Cumulative Budget Request '!S80,0)</f>
        <v>0</v>
      </c>
      <c r="T81" s="16"/>
      <c r="U81" s="323"/>
      <c r="V81" s="323"/>
      <c r="W81" s="323"/>
      <c r="X81" s="323"/>
      <c r="Y81" s="323"/>
    </row>
    <row r="82" spans="1:25" ht="15" hidden="1">
      <c r="A82" s="449"/>
      <c r="B82" s="486"/>
      <c r="C82" s="480"/>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(B)'!$L$1,'Cumulative Budget Request '!Q81,0)</f>
        <v>0</v>
      </c>
      <c r="R82" s="212">
        <f>IF('Cumulative Budget Request '!L81='Split budget (B)'!$L$1,'Cumulative Budget Request '!R81,0)</f>
        <v>0</v>
      </c>
      <c r="S82" s="61">
        <f>IF('Cumulative Budget Request '!L81='Split budget (B)'!$L$1,'Cumulative Budget Request '!S81,0)</f>
        <v>0</v>
      </c>
      <c r="T82" s="16"/>
      <c r="U82" s="324"/>
      <c r="V82" s="324"/>
      <c r="W82" s="324"/>
      <c r="X82" s="324"/>
      <c r="Y82" s="324"/>
    </row>
    <row r="83" spans="1:25" hidden="1">
      <c r="A83" s="449"/>
      <c r="B83" s="486"/>
      <c r="C83" s="480"/>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(B)'!$L$1,'Cumulative Budget Request '!Q82,0)</f>
        <v>0</v>
      </c>
      <c r="R83" s="212">
        <f>IF('Cumulative Budget Request '!L82='Split budget (B)'!$L$1,'Cumulative Budget Request '!R82,0)</f>
        <v>0</v>
      </c>
      <c r="S83" s="61">
        <f>IF('Cumulative Budget Request '!L82='Split budget (B)'!$L$1,'Cumulative Budget Request '!S82,0)</f>
        <v>0</v>
      </c>
      <c r="T83" s="16"/>
      <c r="U83" s="323"/>
      <c r="V83" s="323"/>
      <c r="W83" s="323"/>
      <c r="X83" s="323"/>
      <c r="Y83" s="323"/>
    </row>
    <row r="84" spans="1:25" hidden="1">
      <c r="A84" s="449"/>
      <c r="B84" s="481"/>
      <c r="C84" s="480"/>
      <c r="D84" s="59"/>
      <c r="E84" s="16"/>
      <c r="F84" s="16"/>
      <c r="G84" s="16"/>
      <c r="H84" s="16"/>
      <c r="I84" s="16"/>
      <c r="J84" s="25"/>
      <c r="M84" s="215"/>
      <c r="N84" s="56"/>
      <c r="O84" s="56"/>
      <c r="P84" s="56"/>
      <c r="Q84" s="31"/>
      <c r="R84" s="56"/>
      <c r="S84" s="31"/>
      <c r="T84" s="16"/>
      <c r="U84" s="325"/>
      <c r="V84" s="326"/>
      <c r="W84" s="324"/>
      <c r="X84" s="324"/>
      <c r="Y84" s="324"/>
    </row>
    <row r="85" spans="1:25" hidden="1">
      <c r="A85" s="485">
        <f>IF('Cumulative Budget Request '!L84='Split budget (B)'!$L$1,'Cumulative Budget Request '!A84,0)</f>
        <v>0</v>
      </c>
      <c r="B85" s="480">
        <f>IF('Cumulative Budget Request '!L84='Split budget (B)'!$L$1,'Cumulative Budget Request '!B84,0)</f>
        <v>0</v>
      </c>
      <c r="C85" s="481"/>
      <c r="D85" s="33" t="s">
        <v>123</v>
      </c>
      <c r="E85" s="76">
        <f>ROUND($R85*$S85,6)</f>
        <v>0</v>
      </c>
      <c r="F85" s="76">
        <f>ROUND($R86*$S86,6)</f>
        <v>0</v>
      </c>
      <c r="G85" s="76">
        <f>ROUND($R87*$S87,6)</f>
        <v>0</v>
      </c>
      <c r="H85" s="76">
        <f>ROUND($R88*$S88,6)</f>
        <v>0</v>
      </c>
      <c r="I85" s="76">
        <f>ROUND($R89*$S89,6)</f>
        <v>0</v>
      </c>
      <c r="J85" s="46"/>
      <c r="M85" s="133">
        <f>IF('Cumulative Budget Request '!L84='Split budget (B)'!$L$1,'Cumulative Budget Request '!M84,0)</f>
        <v>0</v>
      </c>
      <c r="N85" s="214">
        <f>ROUND(M85/12,2)</f>
        <v>0</v>
      </c>
      <c r="O85" s="214">
        <f>IF('Cumulative Budget Request '!L84='Split budget (B)'!$L$1,'Cumulative Budget Request '!O84,0)</f>
        <v>0</v>
      </c>
      <c r="P85" s="209">
        <f>IF('Cumulative Budget Request '!L84='Split budget (B)'!$L$1,'Cumulative Budget Request '!P84,0)</f>
        <v>0</v>
      </c>
      <c r="Q85" s="211">
        <f>IF('Cumulative Budget Request '!L84='Split budget (B)'!$L$1,'Cumulative Budget Request '!Q84,0)</f>
        <v>0</v>
      </c>
      <c r="R85" s="212">
        <f>IF('Cumulative Budget Request '!L84='Split budget (B)'!$L$1,'Cumulative Budget Request '!R84,0)</f>
        <v>0</v>
      </c>
      <c r="S85" s="61">
        <f>IF('Cumulative Budget Request '!L84='Split budget (B)'!$L$1,'Cumulative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9"/>
      <c r="B86" s="486"/>
      <c r="C86" s="480"/>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(B)'!$L$1,'Cumulative Budget Request '!Q85,0)</f>
        <v>0</v>
      </c>
      <c r="R86" s="212">
        <f>IF('Cumulative Budget Request '!L85='Split budget (B)'!$L$1,'Cumulative Budget Request '!R85,0)</f>
        <v>0</v>
      </c>
      <c r="S86" s="61">
        <f>IF('Cumulative Budget Request '!L85='Split budget (B)'!$L$1,'Cumulative Budget Request '!S85,0)</f>
        <v>0</v>
      </c>
      <c r="T86" s="16"/>
      <c r="U86" s="324"/>
      <c r="V86" s="324"/>
      <c r="W86" s="324"/>
      <c r="X86" s="324"/>
      <c r="Y86" s="324"/>
    </row>
    <row r="87" spans="1:25" hidden="1">
      <c r="A87" s="449"/>
      <c r="B87" s="486"/>
      <c r="C87" s="480"/>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(B)'!$L$1,'Cumulative Budget Request '!Q86,0)</f>
        <v>0</v>
      </c>
      <c r="R87" s="212">
        <f>IF('Cumulative Budget Request '!L86='Split budget (B)'!$L$1,'Cumulative Budget Request '!R86,0)</f>
        <v>0</v>
      </c>
      <c r="S87" s="61">
        <f>IF('Cumulative Budget Request '!L86='Split budget (B)'!$L$1,'Cumulative Budget Request '!S86,0)</f>
        <v>0</v>
      </c>
      <c r="T87" s="16"/>
      <c r="U87" s="323"/>
      <c r="V87" s="323"/>
      <c r="W87" s="323"/>
      <c r="X87" s="323"/>
      <c r="Y87" s="323"/>
    </row>
    <row r="88" spans="1:25" ht="15" hidden="1">
      <c r="A88" s="449"/>
      <c r="B88" s="486"/>
      <c r="C88" s="480"/>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(B)'!$L$1,'Cumulative Budget Request '!Q87,0)</f>
        <v>0</v>
      </c>
      <c r="R88" s="212">
        <f>IF('Cumulative Budget Request '!L87='Split budget (B)'!$L$1,'Cumulative Budget Request '!R87,0)</f>
        <v>0</v>
      </c>
      <c r="S88" s="61">
        <f>IF('Cumulative Budget Request '!L87='Split budget (B)'!$L$1,'Cumulative Budget Request '!S87,0)</f>
        <v>0</v>
      </c>
      <c r="T88" s="16"/>
      <c r="U88" s="324"/>
      <c r="V88" s="324"/>
      <c r="W88" s="324"/>
      <c r="X88" s="324"/>
      <c r="Y88" s="324"/>
    </row>
    <row r="89" spans="1:25" hidden="1">
      <c r="A89" s="449"/>
      <c r="B89" s="486"/>
      <c r="C89" s="480"/>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(B)'!$L$1,'Cumulative Budget Request '!Q88,0)</f>
        <v>0</v>
      </c>
      <c r="R89" s="212">
        <f>IF('Cumulative Budget Request '!L88='Split budget (B)'!$L$1,'Cumulative Budget Request '!R88,0)</f>
        <v>0</v>
      </c>
      <c r="S89" s="61">
        <f>IF('Cumulative Budget Request '!L88='Split budget (B)'!$L$1,'Cumulative Budget Request '!S88,0)</f>
        <v>0</v>
      </c>
      <c r="T89" s="16"/>
      <c r="U89" s="323"/>
      <c r="V89" s="323"/>
      <c r="W89" s="323"/>
      <c r="X89" s="323"/>
      <c r="Y89" s="323"/>
    </row>
    <row r="90" spans="1:25" hidden="1">
      <c r="A90" s="449"/>
      <c r="B90" s="481"/>
      <c r="C90" s="480"/>
      <c r="D90" s="59"/>
      <c r="E90" s="16"/>
      <c r="F90" s="16"/>
      <c r="G90" s="16"/>
      <c r="H90" s="16"/>
      <c r="I90" s="16"/>
      <c r="J90" s="25"/>
      <c r="M90" s="215"/>
      <c r="N90" s="56"/>
      <c r="O90" s="56"/>
      <c r="P90" s="56"/>
      <c r="Q90" s="31"/>
      <c r="R90" s="56"/>
      <c r="S90" s="31"/>
      <c r="T90" s="16"/>
      <c r="U90" s="325"/>
      <c r="V90" s="326"/>
      <c r="W90" s="324"/>
      <c r="X90" s="324"/>
      <c r="Y90" s="324"/>
    </row>
    <row r="91" spans="1:25" hidden="1">
      <c r="A91" s="485">
        <f>IF('Cumulative Budget Request '!L90='Split budget (B)'!$L$1,'Cumulative Budget Request '!A90,0)</f>
        <v>0</v>
      </c>
      <c r="B91" s="480">
        <f>IF('Cumulative Budget Request '!L90='Split budget (B)'!$L$1,'Cumulative Budget Request '!B90,0)</f>
        <v>0</v>
      </c>
      <c r="C91" s="481"/>
      <c r="D91" s="33" t="s">
        <v>123</v>
      </c>
      <c r="E91" s="76">
        <f>ROUND($R91*$S91,6)</f>
        <v>0</v>
      </c>
      <c r="F91" s="76">
        <f>ROUND($R92*$S92,6)</f>
        <v>0</v>
      </c>
      <c r="G91" s="76">
        <f>ROUND($R93*$S93,6)</f>
        <v>0</v>
      </c>
      <c r="H91" s="76">
        <f>ROUND($R94*$S94,6)</f>
        <v>0</v>
      </c>
      <c r="I91" s="76">
        <f>ROUND($R95*$S95,6)</f>
        <v>0</v>
      </c>
      <c r="J91" s="46"/>
      <c r="M91" s="133">
        <f>IF('Cumulative Budget Request '!L90='Split budget (B)'!$L$1,'Cumulative Budget Request '!M90,0)</f>
        <v>0</v>
      </c>
      <c r="N91" s="214">
        <f>ROUND(M91/12,2)</f>
        <v>0</v>
      </c>
      <c r="O91" s="214">
        <f>IF('Cumulative Budget Request '!L90='Split budget (B)'!$L$1,'Cumulative Budget Request '!O90,0)</f>
        <v>0</v>
      </c>
      <c r="P91" s="209">
        <f>IF('Cumulative Budget Request '!L90='Split budget (B)'!$L$1,'Cumulative Budget Request '!P90,0)</f>
        <v>0</v>
      </c>
      <c r="Q91" s="211">
        <f>IF('Cumulative Budget Request '!L90='Split budget (B)'!$L$1,'Cumulative Budget Request '!Q90,0)</f>
        <v>0</v>
      </c>
      <c r="R91" s="212">
        <f>IF('Cumulative Budget Request '!L90='Split budget (B)'!$L$1,'Cumulative Budget Request '!R90,0)</f>
        <v>0</v>
      </c>
      <c r="S91" s="61">
        <f>IF('Cumulative Budget Request '!L90='Split budget (B)'!$L$1,'Cumulative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9"/>
      <c r="B92" s="486"/>
      <c r="C92" s="480"/>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(B)'!$L$1,'Cumulative Budget Request '!Q91,0)</f>
        <v>0</v>
      </c>
      <c r="R92" s="212">
        <f>IF('Cumulative Budget Request '!L91='Split budget (B)'!$L$1,'Cumulative Budget Request '!R91,0)</f>
        <v>0</v>
      </c>
      <c r="S92" s="61">
        <f>IF('Cumulative Budget Request '!L91='Split budget (B)'!$L$1,'Cumulative Budget Request '!S91,0)</f>
        <v>0</v>
      </c>
      <c r="T92" s="16"/>
      <c r="U92" s="324"/>
      <c r="V92" s="324"/>
      <c r="W92" s="324"/>
      <c r="X92" s="324"/>
      <c r="Y92" s="324"/>
    </row>
    <row r="93" spans="1:25" hidden="1">
      <c r="A93" s="449"/>
      <c r="B93" s="486"/>
      <c r="C93" s="480"/>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(B)'!$L$1,'Cumulative Budget Request '!Q92,0)</f>
        <v>0</v>
      </c>
      <c r="R93" s="212">
        <f>IF('Cumulative Budget Request '!L92='Split budget (B)'!$L$1,'Cumulative Budget Request '!R92,0)</f>
        <v>0</v>
      </c>
      <c r="S93" s="61">
        <f>IF('Cumulative Budget Request '!L92='Split budget (B)'!$L$1,'Cumulative Budget Request '!S92,0)</f>
        <v>0</v>
      </c>
      <c r="T93" s="16"/>
      <c r="U93" s="323"/>
      <c r="V93" s="323"/>
      <c r="W93" s="323"/>
      <c r="X93" s="323"/>
      <c r="Y93" s="323"/>
    </row>
    <row r="94" spans="1:25" ht="15" hidden="1">
      <c r="A94" s="449"/>
      <c r="B94" s="486"/>
      <c r="C94" s="480"/>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(B)'!$L$1,'Cumulative Budget Request '!Q93,0)</f>
        <v>0</v>
      </c>
      <c r="R94" s="212">
        <f>IF('Cumulative Budget Request '!L93='Split budget (B)'!$L$1,'Cumulative Budget Request '!R93,0)</f>
        <v>0</v>
      </c>
      <c r="S94" s="61">
        <f>IF('Cumulative Budget Request '!L93='Split budget (B)'!$L$1,'Cumulative Budget Request '!S93,0)</f>
        <v>0</v>
      </c>
      <c r="T94" s="16"/>
      <c r="U94" s="324"/>
      <c r="V94" s="324"/>
      <c r="W94" s="324"/>
      <c r="X94" s="324"/>
      <c r="Y94" s="324"/>
    </row>
    <row r="95" spans="1:25" hidden="1">
      <c r="A95" s="449"/>
      <c r="B95" s="486"/>
      <c r="C95" s="480"/>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(B)'!$L$1,'Cumulative Budget Request '!Q94,0)</f>
        <v>0</v>
      </c>
      <c r="R95" s="212">
        <f>IF('Cumulative Budget Request '!L94='Split budget (B)'!$L$1,'Cumulative Budget Request '!R94,0)</f>
        <v>0</v>
      </c>
      <c r="S95" s="61">
        <f>IF('Cumulative Budget Request '!L94='Split budget (B)'!$L$1,'Cumulative Budget Request '!S94,0)</f>
        <v>0</v>
      </c>
      <c r="T95" s="16"/>
      <c r="U95" s="323"/>
      <c r="V95" s="323"/>
      <c r="W95" s="323"/>
      <c r="X95" s="323"/>
      <c r="Y95" s="323"/>
    </row>
    <row r="96" spans="1:25" hidden="1">
      <c r="A96" s="449"/>
      <c r="B96" s="481"/>
      <c r="C96" s="480"/>
      <c r="D96" s="59"/>
      <c r="E96" s="16"/>
      <c r="F96" s="16"/>
      <c r="G96" s="16"/>
      <c r="H96" s="16"/>
      <c r="I96" s="16"/>
      <c r="J96" s="25"/>
      <c r="M96" s="215"/>
      <c r="N96" s="56"/>
      <c r="O96" s="56"/>
      <c r="P96" s="56"/>
      <c r="Q96" s="31"/>
      <c r="R96" s="56"/>
      <c r="S96" s="31"/>
      <c r="T96" s="16"/>
      <c r="U96" s="325"/>
      <c r="V96" s="326"/>
      <c r="W96" s="324"/>
      <c r="X96" s="324"/>
      <c r="Y96" s="324"/>
    </row>
    <row r="97" spans="1:25" hidden="1">
      <c r="A97" s="485">
        <f>IF('Cumulative Budget Request '!L96='Split budget (B)'!$L$1,'Cumulative Budget Request '!A96,0)</f>
        <v>0</v>
      </c>
      <c r="B97" s="480">
        <f>IF('Cumulative Budget Request '!L96='Split budget (B)'!$L$1,'Cumulative Budget Request '!B96,0)</f>
        <v>0</v>
      </c>
      <c r="C97" s="481"/>
      <c r="D97" s="33" t="s">
        <v>123</v>
      </c>
      <c r="E97" s="76">
        <f>ROUND($R97*$S97,6)</f>
        <v>0</v>
      </c>
      <c r="F97" s="76">
        <f>ROUND($R98*$S98,6)</f>
        <v>0</v>
      </c>
      <c r="G97" s="76">
        <f>ROUND($R99*$S99,6)</f>
        <v>0</v>
      </c>
      <c r="H97" s="76">
        <f>ROUND($R100*$S100,6)</f>
        <v>0</v>
      </c>
      <c r="I97" s="76">
        <f>ROUND($R101*$S101,6)</f>
        <v>0</v>
      </c>
      <c r="J97" s="46"/>
      <c r="M97" s="133">
        <f>IF('Cumulative Budget Request '!L96='Split budget (B)'!$L$1,'Cumulative Budget Request '!M96,0)</f>
        <v>0</v>
      </c>
      <c r="N97" s="214">
        <f>ROUND(M97/12,2)</f>
        <v>0</v>
      </c>
      <c r="O97" s="214">
        <f>IF('Cumulative Budget Request '!L96='Split budget (B)'!$L$1,'Cumulative Budget Request '!O96,0)</f>
        <v>0</v>
      </c>
      <c r="P97" s="209">
        <f>IF('Cumulative Budget Request '!L96='Split budget (B)'!$L$1,'Cumulative Budget Request '!P96,0)</f>
        <v>0</v>
      </c>
      <c r="Q97" s="211">
        <f>IF('Cumulative Budget Request '!L96='Split budget (B)'!$L$1,'Cumulative Budget Request '!Q96,0)</f>
        <v>0</v>
      </c>
      <c r="R97" s="212">
        <f>IF('Cumulative Budget Request '!L96='Split budget (B)'!$L$1,'Cumulative Budget Request '!R96,0)</f>
        <v>0</v>
      </c>
      <c r="S97" s="61">
        <f>IF('Cumulative Budget Request '!L96='Split budget (B)'!$L$1,'Cumulative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9"/>
      <c r="B98" s="486"/>
      <c r="C98" s="480"/>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(B)'!$L$1,'Cumulative Budget Request '!Q97,0)</f>
        <v>0</v>
      </c>
      <c r="R98" s="212">
        <f>IF('Cumulative Budget Request '!L97='Split budget (B)'!$L$1,'Cumulative Budget Request '!R97,0)</f>
        <v>0</v>
      </c>
      <c r="S98" s="61">
        <f>IF('Cumulative Budget Request '!L97='Split budget (B)'!$L$1,'Cumulative Budget Request '!S97,0)</f>
        <v>0</v>
      </c>
      <c r="T98" s="16"/>
      <c r="U98" s="324"/>
      <c r="V98" s="324"/>
      <c r="W98" s="324"/>
      <c r="X98" s="324"/>
      <c r="Y98" s="324"/>
    </row>
    <row r="99" spans="1:25" hidden="1">
      <c r="A99" s="449"/>
      <c r="B99" s="486"/>
      <c r="C99" s="480"/>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(B)'!$L$1,'Cumulative Budget Request '!Q98,0)</f>
        <v>0</v>
      </c>
      <c r="R99" s="212">
        <f>IF('Cumulative Budget Request '!L98='Split budget (B)'!$L$1,'Cumulative Budget Request '!R98,0)</f>
        <v>0</v>
      </c>
      <c r="S99" s="61">
        <f>IF('Cumulative Budget Request '!L98='Split budget (B)'!$L$1,'Cumulative Budget Request '!S98,0)</f>
        <v>0</v>
      </c>
      <c r="T99" s="16"/>
      <c r="U99" s="323"/>
      <c r="V99" s="323"/>
      <c r="W99" s="323"/>
      <c r="X99" s="323"/>
      <c r="Y99" s="323"/>
    </row>
    <row r="100" spans="1:25" ht="15" hidden="1">
      <c r="A100" s="449"/>
      <c r="B100" s="486"/>
      <c r="C100" s="480"/>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(B)'!$L$1,'Cumulative Budget Request '!Q99,0)</f>
        <v>0</v>
      </c>
      <c r="R100" s="212">
        <f>IF('Cumulative Budget Request '!L99='Split budget (B)'!$L$1,'Cumulative Budget Request '!R99,0)</f>
        <v>0</v>
      </c>
      <c r="S100" s="61">
        <f>IF('Cumulative Budget Request '!L99='Split budget (B)'!$L$1,'Cumulative Budget Request '!S99,0)</f>
        <v>0</v>
      </c>
      <c r="T100" s="16"/>
      <c r="U100" s="324"/>
      <c r="V100" s="324"/>
      <c r="W100" s="324"/>
      <c r="X100" s="324"/>
      <c r="Y100" s="324"/>
    </row>
    <row r="101" spans="1:25" hidden="1">
      <c r="A101" s="449"/>
      <c r="B101" s="486"/>
      <c r="C101" s="480"/>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(B)'!$L$1,'Cumulative Budget Request '!Q100,0)</f>
        <v>0</v>
      </c>
      <c r="R101" s="212">
        <f>IF('Cumulative Budget Request '!L100='Split budget (B)'!$L$1,'Cumulative Budget Request '!R100,0)</f>
        <v>0</v>
      </c>
      <c r="S101" s="61">
        <f>IF('Cumulative Budget Request '!L100='Split budget (B)'!$L$1,'Cumulative Budget Request '!S100,0)</f>
        <v>0</v>
      </c>
      <c r="T101" s="16"/>
      <c r="U101" s="323"/>
      <c r="V101" s="323"/>
      <c r="W101" s="323"/>
      <c r="X101" s="323"/>
      <c r="Y101" s="323"/>
    </row>
    <row r="102" spans="1:25" hidden="1">
      <c r="A102" s="449"/>
      <c r="B102" s="481"/>
      <c r="C102" s="480"/>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5">
        <f>IF('Cumulative Budget Request '!L102='Split budget (B)'!$L$1,'Cumulative Budget Request '!A102,0)</f>
        <v>0</v>
      </c>
      <c r="B103" s="480">
        <f>IF('Cumulative Budget Request '!L102='Split budget (B)'!$L$1,'Cumulative Budget Request '!B102,0)</f>
        <v>0</v>
      </c>
      <c r="C103" s="481"/>
      <c r="D103" s="33" t="s">
        <v>123</v>
      </c>
      <c r="E103" s="76">
        <f>ROUND($R103*$S103,6)</f>
        <v>0</v>
      </c>
      <c r="F103" s="76">
        <f>ROUND($R104*$S104,6)</f>
        <v>0</v>
      </c>
      <c r="G103" s="76">
        <f>ROUND($R105*$S105,6)</f>
        <v>0</v>
      </c>
      <c r="H103" s="76">
        <f>ROUND($R106*$S106,6)</f>
        <v>0</v>
      </c>
      <c r="I103" s="76">
        <f>ROUND($R107*$S107,6)</f>
        <v>0</v>
      </c>
      <c r="J103" s="46"/>
      <c r="M103" s="133">
        <f>IF('Cumulative Budget Request '!L102='Split budget (B)'!$L$1,'Cumulative Budget Request '!M102,0)</f>
        <v>0</v>
      </c>
      <c r="N103" s="214">
        <f>ROUND(M103/12,2)</f>
        <v>0</v>
      </c>
      <c r="O103" s="214">
        <f>IF('Cumulative Budget Request '!L102='Split budget (B)'!$L$1,'Cumulative Budget Request '!O102,0)</f>
        <v>0</v>
      </c>
      <c r="P103" s="209">
        <f>IF('Cumulative Budget Request '!L102='Split budget (B)'!$L$1,'Cumulative Budget Request '!P102,0)</f>
        <v>0</v>
      </c>
      <c r="Q103" s="211">
        <f>IF('Cumulative Budget Request '!L102='Split budget (B)'!$L$1,'Cumulative Budget Request '!Q102,0)</f>
        <v>0</v>
      </c>
      <c r="R103" s="212">
        <f>IF('Cumulative Budget Request '!L102='Split budget (B)'!$L$1,'Cumulative Budget Request '!R102,0)</f>
        <v>0</v>
      </c>
      <c r="S103" s="61">
        <f>IF('Cumulative Budget Request '!L102='Split budget (B)'!$L$1,'Cumulative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9"/>
      <c r="B104" s="486"/>
      <c r="C104" s="480"/>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(B)'!$L$1,'Cumulative Budget Request '!Q103,0)</f>
        <v>0</v>
      </c>
      <c r="R104" s="212">
        <f>IF('Cumulative Budget Request '!L103='Split budget (B)'!$L$1,'Cumulative Budget Request '!R103,0)</f>
        <v>0</v>
      </c>
      <c r="S104" s="61">
        <f>IF('Cumulative Budget Request '!L103='Split budget (B)'!$L$1,'Cumulative Budget Request '!S103,0)</f>
        <v>0</v>
      </c>
      <c r="T104" s="16"/>
      <c r="U104" s="324"/>
      <c r="V104" s="324"/>
      <c r="W104" s="324"/>
      <c r="X104" s="324"/>
      <c r="Y104" s="324"/>
    </row>
    <row r="105" spans="1:25" hidden="1">
      <c r="A105" s="449"/>
      <c r="B105" s="486"/>
      <c r="C105" s="480"/>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(B)'!$L$1,'Cumulative Budget Request '!Q104,0)</f>
        <v>0</v>
      </c>
      <c r="R105" s="212">
        <f>IF('Cumulative Budget Request '!L104='Split budget (B)'!$L$1,'Cumulative Budget Request '!R104,0)</f>
        <v>0</v>
      </c>
      <c r="S105" s="61">
        <f>IF('Cumulative Budget Request '!L104='Split budget (B)'!$L$1,'Cumulative Budget Request '!S104,0)</f>
        <v>0</v>
      </c>
      <c r="T105" s="16"/>
      <c r="U105" s="323"/>
      <c r="V105" s="323"/>
      <c r="W105" s="323"/>
      <c r="X105" s="323"/>
      <c r="Y105" s="323"/>
    </row>
    <row r="106" spans="1:25" ht="15" hidden="1">
      <c r="A106" s="449"/>
      <c r="B106" s="486"/>
      <c r="C106" s="480"/>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(B)'!$L$1,'Cumulative Budget Request '!Q105,0)</f>
        <v>0</v>
      </c>
      <c r="R106" s="212">
        <f>IF('Cumulative Budget Request '!L105='Split budget (B)'!$L$1,'Cumulative Budget Request '!R105,0)</f>
        <v>0</v>
      </c>
      <c r="S106" s="61">
        <f>IF('Cumulative Budget Request '!L105='Split budget (B)'!$L$1,'Cumulative Budget Request '!S105,0)</f>
        <v>0</v>
      </c>
      <c r="T106" s="16"/>
      <c r="U106" s="324"/>
      <c r="V106" s="324"/>
      <c r="W106" s="324"/>
      <c r="X106" s="324"/>
      <c r="Y106" s="324"/>
    </row>
    <row r="107" spans="1:25" hidden="1">
      <c r="A107" s="449"/>
      <c r="B107" s="486"/>
      <c r="C107" s="480"/>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(B)'!$L$1,'Cumulative Budget Request '!Q106,0)</f>
        <v>0</v>
      </c>
      <c r="R107" s="212">
        <f>IF('Cumulative Budget Request '!L106='Split budget (B)'!$L$1,'Cumulative Budget Request '!R106,0)</f>
        <v>0</v>
      </c>
      <c r="S107" s="61">
        <f>IF('Cumulative Budget Request '!L106='Split budget (B)'!$L$1,'Cumulative Budget Request '!S106,0)</f>
        <v>0</v>
      </c>
      <c r="T107" s="16"/>
      <c r="U107" s="323"/>
      <c r="V107" s="323"/>
      <c r="W107" s="323"/>
      <c r="X107" s="323"/>
      <c r="Y107" s="323"/>
    </row>
    <row r="108" spans="1:25" hidden="1">
      <c r="A108" s="449"/>
      <c r="B108" s="481"/>
      <c r="C108" s="480"/>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5">
        <f>IF('Cumulative Budget Request '!L108='Split budget (B)'!$L$1,'Cumulative Budget Request '!A108,0)</f>
        <v>0</v>
      </c>
      <c r="B109" s="480">
        <f>IF('Cumulative Budget Request '!L108='Split budget (B)'!$L$1,'Cumulative Budget Request '!B108,0)</f>
        <v>0</v>
      </c>
      <c r="C109" s="481"/>
      <c r="D109" s="33" t="s">
        <v>123</v>
      </c>
      <c r="E109" s="76">
        <f>ROUND($R109*$S109,6)</f>
        <v>0</v>
      </c>
      <c r="F109" s="76">
        <f>ROUND($R110*$S110,6)</f>
        <v>0</v>
      </c>
      <c r="G109" s="76">
        <f>ROUND($R111*$S111,6)</f>
        <v>0</v>
      </c>
      <c r="H109" s="76">
        <f>ROUND($R112*$S112,6)</f>
        <v>0</v>
      </c>
      <c r="I109" s="76">
        <f>ROUND($R113*$S113,6)</f>
        <v>0</v>
      </c>
      <c r="J109" s="46"/>
      <c r="M109" s="133">
        <f>IF('Cumulative Budget Request '!L108='Split budget (B)'!$L$1,'Cumulative Budget Request '!M108,0)</f>
        <v>0</v>
      </c>
      <c r="N109" s="214">
        <f>ROUND(M109/12,2)</f>
        <v>0</v>
      </c>
      <c r="O109" s="214">
        <f>IF('Cumulative Budget Request '!L108='Split budget (B)'!$L$1,'Cumulative Budget Request '!O108,0)</f>
        <v>0</v>
      </c>
      <c r="P109" s="209">
        <f>IF('Cumulative Budget Request '!L108='Split budget (B)'!$L$1,'Cumulative Budget Request '!P108,0)</f>
        <v>0</v>
      </c>
      <c r="Q109" s="211">
        <f>IF('Cumulative Budget Request '!L108='Split budget (B)'!$L$1,'Cumulative Budget Request '!Q108,0)</f>
        <v>0</v>
      </c>
      <c r="R109" s="212">
        <f>IF('Cumulative Budget Request '!L108='Split budget (B)'!$L$1,'Cumulative Budget Request '!R108,0)</f>
        <v>0</v>
      </c>
      <c r="S109" s="61">
        <f>IF('Cumulative Budget Request '!L108='Split budget (B)'!$L$1,'Cumulative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9"/>
      <c r="B110" s="486"/>
      <c r="C110" s="480"/>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(B)'!$L$1,'Cumulative Budget Request '!Q109,0)</f>
        <v>0</v>
      </c>
      <c r="R110" s="212">
        <f>IF('Cumulative Budget Request '!L109='Split budget (B)'!$L$1,'Cumulative Budget Request '!R109,0)</f>
        <v>0</v>
      </c>
      <c r="S110" s="61">
        <f>IF('Cumulative Budget Request '!L109='Split budget (B)'!$L$1,'Cumulative Budget Request '!S109,0)</f>
        <v>0</v>
      </c>
      <c r="T110" s="16"/>
      <c r="U110" s="324"/>
      <c r="V110" s="324"/>
      <c r="W110" s="324"/>
      <c r="X110" s="324"/>
      <c r="Y110" s="324"/>
    </row>
    <row r="111" spans="1:25" hidden="1">
      <c r="A111" s="449"/>
      <c r="B111" s="486"/>
      <c r="C111" s="480"/>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(B)'!$L$1,'Cumulative Budget Request '!Q110,0)</f>
        <v>0</v>
      </c>
      <c r="R111" s="212">
        <f>IF('Cumulative Budget Request '!L110='Split budget (B)'!$L$1,'Cumulative Budget Request '!R110,0)</f>
        <v>0</v>
      </c>
      <c r="S111" s="61">
        <f>IF('Cumulative Budget Request '!L110='Split budget (B)'!$L$1,'Cumulative Budget Request '!S110,0)</f>
        <v>0</v>
      </c>
      <c r="T111" s="16"/>
      <c r="U111" s="323"/>
      <c r="V111" s="323"/>
      <c r="W111" s="323"/>
      <c r="X111" s="323"/>
      <c r="Y111" s="323"/>
    </row>
    <row r="112" spans="1:25" ht="15" hidden="1">
      <c r="A112" s="449"/>
      <c r="B112" s="486"/>
      <c r="C112" s="480"/>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(B)'!$L$1,'Cumulative Budget Request '!Q111,0)</f>
        <v>0</v>
      </c>
      <c r="R112" s="212">
        <f>IF('Cumulative Budget Request '!L111='Split budget (B)'!$L$1,'Cumulative Budget Request '!R111,0)</f>
        <v>0</v>
      </c>
      <c r="S112" s="61">
        <f>IF('Cumulative Budget Request '!L111='Split budget (B)'!$L$1,'Cumulative Budget Request '!S111,0)</f>
        <v>0</v>
      </c>
      <c r="T112" s="16"/>
      <c r="U112" s="324"/>
      <c r="V112" s="324"/>
      <c r="W112" s="324"/>
      <c r="X112" s="324"/>
      <c r="Y112" s="324"/>
    </row>
    <row r="113" spans="1:25" hidden="1">
      <c r="A113" s="449"/>
      <c r="B113" s="486"/>
      <c r="C113" s="480"/>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(B)'!$L$1,'Cumulative Budget Request '!Q112,0)</f>
        <v>0</v>
      </c>
      <c r="R113" s="212">
        <f>IF('Cumulative Budget Request '!L112='Split budget (B)'!$L$1,'Cumulative Budget Request '!R112,0)</f>
        <v>0</v>
      </c>
      <c r="S113" s="61">
        <f>IF('Cumulative Budget Request '!L112='Split budget (B)'!$L$1,'Cumulative Budget Request '!S112,0)</f>
        <v>0</v>
      </c>
      <c r="T113" s="16"/>
      <c r="U113" s="323"/>
      <c r="V113" s="323"/>
      <c r="W113" s="323"/>
      <c r="X113" s="323"/>
      <c r="Y113" s="323"/>
    </row>
    <row r="114" spans="1:25" hidden="1">
      <c r="A114" s="449"/>
      <c r="B114" s="481"/>
      <c r="C114" s="480"/>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5">
        <f>IF('Cumulative Budget Request '!L114='Split budget (B)'!$L$1,'Cumulative Budget Request '!A114,0)</f>
        <v>0</v>
      </c>
      <c r="B115" s="480">
        <f>IF('Cumulative Budget Request '!L114='Split budget (B)'!$L$1,'Cumulative Budget Request '!B114,0)</f>
        <v>0</v>
      </c>
      <c r="C115" s="481"/>
      <c r="D115" s="33" t="s">
        <v>123</v>
      </c>
      <c r="E115" s="76">
        <f>ROUND($R115*$S115,6)</f>
        <v>0</v>
      </c>
      <c r="F115" s="76">
        <f>ROUND($R116*$S116,6)</f>
        <v>0</v>
      </c>
      <c r="G115" s="76">
        <f>ROUND($R117*$S117,6)</f>
        <v>0</v>
      </c>
      <c r="H115" s="76">
        <f>ROUND($R118*$S118,6)</f>
        <v>0</v>
      </c>
      <c r="I115" s="76">
        <f>ROUND($R119*$S119,6)</f>
        <v>0</v>
      </c>
      <c r="J115" s="46"/>
      <c r="M115" s="133">
        <f>IF('Cumulative Budget Request '!L114='Split budget (B)'!$L$1,'Cumulative Budget Request '!M114,0)</f>
        <v>0</v>
      </c>
      <c r="N115" s="214">
        <f>ROUND(M115/12,2)</f>
        <v>0</v>
      </c>
      <c r="O115" s="214">
        <f>IF('Cumulative Budget Request '!L114='Split budget (B)'!$L$1,'Cumulative Budget Request '!O114,0)</f>
        <v>0</v>
      </c>
      <c r="P115" s="209">
        <f>IF('Cumulative Budget Request '!L114='Split budget (B)'!$L$1,'Cumulative Budget Request '!P114,0)</f>
        <v>0</v>
      </c>
      <c r="Q115" s="211">
        <f>IF('Cumulative Budget Request '!L114='Split budget (B)'!$L$1,'Cumulative Budget Request '!Q114,0)</f>
        <v>0</v>
      </c>
      <c r="R115" s="212">
        <f>IF('Cumulative Budget Request '!L114='Split budget (B)'!$L$1,'Cumulative Budget Request '!R114,0)</f>
        <v>0</v>
      </c>
      <c r="S115" s="61">
        <f>IF('Cumulative Budget Request '!L114='Split budget (B)'!$L$1,'Cumulative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9"/>
      <c r="B116" s="486"/>
      <c r="C116" s="480"/>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(B)'!$L$1,'Cumulative Budget Request '!Q115,0)</f>
        <v>0</v>
      </c>
      <c r="R116" s="212">
        <f>IF('Cumulative Budget Request '!L115='Split budget (B)'!$L$1,'Cumulative Budget Request '!R115,0)</f>
        <v>0</v>
      </c>
      <c r="S116" s="61">
        <f>IF('Cumulative Budget Request '!L115='Split budget (B)'!$L$1,'Cumulative Budget Request '!S115,0)</f>
        <v>0</v>
      </c>
      <c r="T116" s="16"/>
      <c r="U116" s="324"/>
      <c r="V116" s="324"/>
      <c r="W116" s="324"/>
      <c r="X116" s="324"/>
      <c r="Y116" s="324"/>
    </row>
    <row r="117" spans="1:25" hidden="1">
      <c r="A117" s="449"/>
      <c r="B117" s="486"/>
      <c r="C117" s="480"/>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(B)'!$L$1,'Cumulative Budget Request '!Q116,0)</f>
        <v>0</v>
      </c>
      <c r="R117" s="212">
        <f>IF('Cumulative Budget Request '!L116='Split budget (B)'!$L$1,'Cumulative Budget Request '!R116,0)</f>
        <v>0</v>
      </c>
      <c r="S117" s="61">
        <f>IF('Cumulative Budget Request '!L116='Split budget (B)'!$L$1,'Cumulative Budget Request '!S116,0)</f>
        <v>0</v>
      </c>
      <c r="T117" s="16"/>
      <c r="U117" s="323"/>
      <c r="V117" s="323"/>
      <c r="W117" s="323"/>
      <c r="X117" s="323"/>
      <c r="Y117" s="323"/>
    </row>
    <row r="118" spans="1:25" ht="15" hidden="1">
      <c r="A118" s="449"/>
      <c r="B118" s="486"/>
      <c r="C118" s="480"/>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(B)'!$L$1,'Cumulative Budget Request '!Q117,0)</f>
        <v>0</v>
      </c>
      <c r="R118" s="212">
        <f>IF('Cumulative Budget Request '!L117='Split budget (B)'!$L$1,'Cumulative Budget Request '!R117,0)</f>
        <v>0</v>
      </c>
      <c r="S118" s="61">
        <f>IF('Cumulative Budget Request '!L117='Split budget (B)'!$L$1,'Cumulative Budget Request '!S117,0)</f>
        <v>0</v>
      </c>
      <c r="T118" s="16"/>
      <c r="U118" s="324"/>
      <c r="V118" s="324"/>
      <c r="W118" s="324"/>
      <c r="X118" s="324"/>
      <c r="Y118" s="324"/>
    </row>
    <row r="119" spans="1:25" hidden="1">
      <c r="A119" s="449"/>
      <c r="B119" s="486"/>
      <c r="C119" s="480"/>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(B)'!$L$1,'Cumulative Budget Request '!Q118,0)</f>
        <v>0</v>
      </c>
      <c r="R119" s="212">
        <f>IF('Cumulative Budget Request '!L118='Split budget (B)'!$L$1,'Cumulative Budget Request '!R118,0)</f>
        <v>0</v>
      </c>
      <c r="S119" s="61">
        <f>IF('Cumulative Budget Request '!L118='Split budget (B)'!$L$1,'Cumulative Budget Request '!S118,0)</f>
        <v>0</v>
      </c>
      <c r="T119" s="16"/>
      <c r="U119" s="323"/>
      <c r="V119" s="323"/>
      <c r="W119" s="323"/>
      <c r="X119" s="323"/>
      <c r="Y119" s="323"/>
    </row>
    <row r="120" spans="1:25" hidden="1">
      <c r="A120" s="449"/>
      <c r="B120" s="481"/>
      <c r="C120" s="480"/>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5">
        <f>IF('Cumulative Budget Request '!L120='Split budget (B)'!$L$1,'Cumulative Budget Request '!A120,0)</f>
        <v>0</v>
      </c>
      <c r="B121" s="480">
        <f>IF('Cumulative Budget Request '!L120='Split budget (B)'!$L$1,'Cumulative Budget Request '!B120,0)</f>
        <v>0</v>
      </c>
      <c r="C121" s="481"/>
      <c r="D121" s="33" t="s">
        <v>123</v>
      </c>
      <c r="E121" s="76">
        <f>ROUND($R121*$S121,6)</f>
        <v>0</v>
      </c>
      <c r="F121" s="76">
        <f>ROUND($R122*$S122,6)</f>
        <v>0</v>
      </c>
      <c r="G121" s="76">
        <f>ROUND($R123*$S123,6)</f>
        <v>0</v>
      </c>
      <c r="H121" s="76">
        <f>ROUND($R124*$S124,6)</f>
        <v>0</v>
      </c>
      <c r="I121" s="76">
        <f>ROUND($R125*$S125,6)</f>
        <v>0</v>
      </c>
      <c r="J121" s="46"/>
      <c r="M121" s="133">
        <f>IF('Cumulative Budget Request '!L120='Split budget (B)'!$L$1,'Cumulative Budget Request '!M120,0)</f>
        <v>0</v>
      </c>
      <c r="N121" s="214">
        <f>ROUND(M121/12,2)</f>
        <v>0</v>
      </c>
      <c r="O121" s="214">
        <f>IF('Cumulative Budget Request '!L120='Split budget (B)'!$L$1,'Cumulative Budget Request '!O120,0)</f>
        <v>0</v>
      </c>
      <c r="P121" s="209">
        <f>IF('Cumulative Budget Request '!L120='Split budget (B)'!$L$1,'Cumulative Budget Request '!P120,0)</f>
        <v>0</v>
      </c>
      <c r="Q121" s="211">
        <f>IF('Cumulative Budget Request '!L120='Split budget (B)'!$L$1,'Cumulative Budget Request '!Q120,0)</f>
        <v>0</v>
      </c>
      <c r="R121" s="212">
        <f>IF('Cumulative Budget Request '!L120='Split budget (B)'!$L$1,'Cumulative Budget Request '!R120,0)</f>
        <v>0</v>
      </c>
      <c r="S121" s="61">
        <f>IF('Cumulative Budget Request '!L120='Split budget (B)'!$L$1,'Cumulative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9"/>
      <c r="B122" s="486"/>
      <c r="C122" s="480"/>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(B)'!$L$1,'Cumulative Budget Request '!Q121,0)</f>
        <v>0</v>
      </c>
      <c r="R122" s="212">
        <f>IF('Cumulative Budget Request '!L121='Split budget (B)'!$L$1,'Cumulative Budget Request '!R121,0)</f>
        <v>0</v>
      </c>
      <c r="S122" s="61">
        <f>IF('Cumulative Budget Request '!L121='Split budget (B)'!$L$1,'Cumulative Budget Request '!S121,0)</f>
        <v>0</v>
      </c>
      <c r="T122" s="16"/>
      <c r="U122" s="324"/>
      <c r="V122" s="324"/>
      <c r="W122" s="324"/>
      <c r="X122" s="324"/>
      <c r="Y122" s="324"/>
    </row>
    <row r="123" spans="1:25" hidden="1">
      <c r="A123" s="449"/>
      <c r="B123" s="486"/>
      <c r="C123" s="480"/>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(B)'!$L$1,'Cumulative Budget Request '!Q122,0)</f>
        <v>0</v>
      </c>
      <c r="R123" s="212">
        <f>IF('Cumulative Budget Request '!L122='Split budget (B)'!$L$1,'Cumulative Budget Request '!R122,0)</f>
        <v>0</v>
      </c>
      <c r="S123" s="61">
        <f>IF('Cumulative Budget Request '!L122='Split budget (B)'!$L$1,'Cumulative Budget Request '!S122,0)</f>
        <v>0</v>
      </c>
      <c r="T123" s="16"/>
      <c r="U123" s="323"/>
      <c r="V123" s="323"/>
      <c r="W123" s="323"/>
      <c r="X123" s="323"/>
      <c r="Y123" s="323"/>
    </row>
    <row r="124" spans="1:25" ht="15" hidden="1">
      <c r="A124" s="449"/>
      <c r="B124" s="486"/>
      <c r="C124" s="480"/>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(B)'!$L$1,'Cumulative Budget Request '!Q123,0)</f>
        <v>0</v>
      </c>
      <c r="R124" s="212">
        <f>IF('Cumulative Budget Request '!L123='Split budget (B)'!$L$1,'Cumulative Budget Request '!R123,0)</f>
        <v>0</v>
      </c>
      <c r="S124" s="61">
        <f>IF('Cumulative Budget Request '!L123='Split budget (B)'!$L$1,'Cumulative Budget Request '!S123,0)</f>
        <v>0</v>
      </c>
      <c r="T124" s="16"/>
      <c r="U124" s="324"/>
      <c r="V124" s="324"/>
      <c r="W124" s="324"/>
      <c r="X124" s="324"/>
      <c r="Y124" s="324"/>
    </row>
    <row r="125" spans="1:25" hidden="1">
      <c r="A125" s="449"/>
      <c r="B125" s="486"/>
      <c r="C125" s="480"/>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(B)'!$L$1,'Cumulative Budget Request '!Q124,0)</f>
        <v>0</v>
      </c>
      <c r="R125" s="212">
        <f>IF('Cumulative Budget Request '!L124='Split budget (B)'!$L$1,'Cumulative Budget Request '!R124,0)</f>
        <v>0</v>
      </c>
      <c r="S125" s="61">
        <f>IF('Cumulative Budget Request '!L124='Split budget (B)'!$L$1,'Cumulative Budget Request '!S124,0)</f>
        <v>0</v>
      </c>
      <c r="T125" s="16"/>
      <c r="U125" s="323"/>
      <c r="V125" s="323"/>
      <c r="W125" s="323"/>
      <c r="X125" s="323"/>
      <c r="Y125" s="323"/>
    </row>
    <row r="126" spans="1:25" hidden="1">
      <c r="A126" s="449"/>
      <c r="B126" s="481"/>
      <c r="C126" s="480"/>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5">
        <f>IF('Cumulative Budget Request '!L126='Split budget (B)'!$L$1,'Cumulative Budget Request '!A126,0)</f>
        <v>0</v>
      </c>
      <c r="B127" s="480">
        <f>IF('Cumulative Budget Request '!L126='Split budget (B)'!$L$1,'Cumulative Budget Request '!B126,0)</f>
        <v>0</v>
      </c>
      <c r="C127" s="481"/>
      <c r="D127" s="33" t="s">
        <v>123</v>
      </c>
      <c r="E127" s="76">
        <f>ROUND($R127*$S127,6)</f>
        <v>0</v>
      </c>
      <c r="F127" s="76">
        <f>ROUND($R128*$S128,6)</f>
        <v>0</v>
      </c>
      <c r="G127" s="76">
        <f>ROUND($R129*$S129,6)</f>
        <v>0</v>
      </c>
      <c r="H127" s="76">
        <f>ROUND($R130*$S130,6)</f>
        <v>0</v>
      </c>
      <c r="I127" s="76">
        <f>ROUND($R131*$S131,6)</f>
        <v>0</v>
      </c>
      <c r="J127" s="46"/>
      <c r="M127" s="133">
        <f>IF('Cumulative Budget Request '!L126='Split budget (B)'!$L$1,'Cumulative Budget Request '!M126,0)</f>
        <v>0</v>
      </c>
      <c r="N127" s="214">
        <f>ROUND(M127/12,2)</f>
        <v>0</v>
      </c>
      <c r="O127" s="214">
        <f>IF('Cumulative Budget Request '!L126='Split budget (B)'!$L$1,'Cumulative Budget Request '!O126,0)</f>
        <v>0</v>
      </c>
      <c r="P127" s="209">
        <f>IF('Cumulative Budget Request '!L126='Split budget (B)'!$L$1,'Cumulative Budget Request '!P126,0)</f>
        <v>0</v>
      </c>
      <c r="Q127" s="211">
        <f>IF('Cumulative Budget Request '!L126='Split budget (B)'!$L$1,'Cumulative Budget Request '!Q126,0)</f>
        <v>0</v>
      </c>
      <c r="R127" s="212">
        <f>IF('Cumulative Budget Request '!L126='Split budget (B)'!$L$1,'Cumulative Budget Request '!R126,0)</f>
        <v>0</v>
      </c>
      <c r="S127" s="61">
        <f>IF('Cumulative Budget Request '!L126='Split budget (B)'!$L$1,'Cumulative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9"/>
      <c r="B128" s="486"/>
      <c r="C128" s="480"/>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(B)'!$L$1,'Cumulative Budget Request '!Q127,0)</f>
        <v>0</v>
      </c>
      <c r="R128" s="212">
        <f>IF('Cumulative Budget Request '!L127='Split budget (B)'!$L$1,'Cumulative Budget Request '!R127,0)</f>
        <v>0</v>
      </c>
      <c r="S128" s="61">
        <f>IF('Cumulative Budget Request '!L127='Split budget (B)'!$L$1,'Cumulative Budget Request '!S127,0)</f>
        <v>0</v>
      </c>
      <c r="T128" s="16"/>
      <c r="U128" s="324"/>
      <c r="V128" s="324"/>
      <c r="W128" s="324"/>
      <c r="X128" s="324"/>
      <c r="Y128" s="324"/>
    </row>
    <row r="129" spans="1:25" hidden="1">
      <c r="A129" s="449"/>
      <c r="B129" s="486"/>
      <c r="C129" s="480"/>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(B)'!$L$1,'Cumulative Budget Request '!Q128,0)</f>
        <v>0</v>
      </c>
      <c r="R129" s="212">
        <f>IF('Cumulative Budget Request '!L128='Split budget (B)'!$L$1,'Cumulative Budget Request '!R128,0)</f>
        <v>0</v>
      </c>
      <c r="S129" s="61">
        <f>IF('Cumulative Budget Request '!L128='Split budget (B)'!$L$1,'Cumulative Budget Request '!S128,0)</f>
        <v>0</v>
      </c>
      <c r="T129" s="16"/>
      <c r="U129" s="323"/>
      <c r="V129" s="323"/>
      <c r="W129" s="323"/>
      <c r="X129" s="323"/>
      <c r="Y129" s="323"/>
    </row>
    <row r="130" spans="1:25" ht="15" hidden="1">
      <c r="A130" s="449"/>
      <c r="B130" s="486"/>
      <c r="C130" s="480"/>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(B)'!$L$1,'Cumulative Budget Request '!Q129,0)</f>
        <v>0</v>
      </c>
      <c r="R130" s="212">
        <f>IF('Cumulative Budget Request '!L129='Split budget (B)'!$L$1,'Cumulative Budget Request '!R129,0)</f>
        <v>0</v>
      </c>
      <c r="S130" s="61">
        <f>IF('Cumulative Budget Request '!L129='Split budget (B)'!$L$1,'Cumulative Budget Request '!S129,0)</f>
        <v>0</v>
      </c>
      <c r="T130" s="16"/>
      <c r="U130" s="324"/>
      <c r="V130" s="324"/>
      <c r="W130" s="324"/>
      <c r="X130" s="324"/>
      <c r="Y130" s="324"/>
    </row>
    <row r="131" spans="1:25" hidden="1">
      <c r="A131" s="449"/>
      <c r="B131" s="486"/>
      <c r="C131" s="480"/>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(B)'!$L$1,'Cumulative Budget Request '!Q130,0)</f>
        <v>0</v>
      </c>
      <c r="R131" s="212">
        <f>IF('Cumulative Budget Request '!L130='Split budget (B)'!$L$1,'Cumulative Budget Request '!R130,0)</f>
        <v>0</v>
      </c>
      <c r="S131" s="61">
        <f>IF('Cumulative Budget Request '!L130='Split budget (B)'!$L$1,'Cumulative Budget Request '!S130,0)</f>
        <v>0</v>
      </c>
      <c r="T131" s="16"/>
      <c r="U131" s="323"/>
      <c r="V131" s="323"/>
      <c r="W131" s="323"/>
      <c r="X131" s="323"/>
      <c r="Y131" s="323"/>
    </row>
    <row r="132" spans="1:25" hidden="1">
      <c r="A132" s="449"/>
      <c r="B132" s="481"/>
      <c r="C132" s="480"/>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5">
        <f>IF('Cumulative Budget Request '!L132='Split budget (B)'!$L$1,'Cumulative Budget Request '!A132,0)</f>
        <v>0</v>
      </c>
      <c r="B133" s="480">
        <f>IF('Cumulative Budget Request '!L132='Split budget (B)'!$L$1,'Cumulative Budget Request '!B132,0)</f>
        <v>0</v>
      </c>
      <c r="C133" s="481"/>
      <c r="D133" s="33" t="s">
        <v>123</v>
      </c>
      <c r="E133" s="76">
        <f>ROUND($R133*$S133,6)</f>
        <v>0</v>
      </c>
      <c r="F133" s="76">
        <f>ROUND($R134*$S134,6)</f>
        <v>0</v>
      </c>
      <c r="G133" s="76">
        <f>ROUND($R135*$S135,6)</f>
        <v>0</v>
      </c>
      <c r="H133" s="76">
        <f>ROUND($R136*$S136,6)</f>
        <v>0</v>
      </c>
      <c r="I133" s="76">
        <f>ROUND($R137*$S137,6)</f>
        <v>0</v>
      </c>
      <c r="J133" s="46"/>
      <c r="M133" s="133">
        <f>IF('Cumulative Budget Request '!L132='Split budget (B)'!$L$1,'Cumulative Budget Request '!M132,0)</f>
        <v>0</v>
      </c>
      <c r="N133" s="214">
        <f>ROUND(M133/12,2)</f>
        <v>0</v>
      </c>
      <c r="O133" s="214">
        <f>IF('Cumulative Budget Request '!L132='Split budget (B)'!$L$1,'Cumulative Budget Request '!O132,0)</f>
        <v>0</v>
      </c>
      <c r="P133" s="209">
        <f>IF('Cumulative Budget Request '!L132='Split budget (B)'!$L$1,'Cumulative Budget Request '!P132,0)</f>
        <v>0</v>
      </c>
      <c r="Q133" s="211">
        <f>IF('Cumulative Budget Request '!L132='Split budget (B)'!$L$1,'Cumulative Budget Request '!Q132,0)</f>
        <v>0</v>
      </c>
      <c r="R133" s="212">
        <f>IF('Cumulative Budget Request '!L132='Split budget (B)'!$L$1,'Cumulative Budget Request '!R132,0)</f>
        <v>0</v>
      </c>
      <c r="S133" s="61">
        <f>IF('Cumulative Budget Request '!L132='Split budget (B)'!$L$1,'Cumulative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9"/>
      <c r="B134" s="486"/>
      <c r="C134" s="480"/>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(B)'!$L$1,'Cumulative Budget Request '!Q133,0)</f>
        <v>0</v>
      </c>
      <c r="R134" s="212">
        <f>IF('Cumulative Budget Request '!L133='Split budget (B)'!$L$1,'Cumulative Budget Request '!R133,0)</f>
        <v>0</v>
      </c>
      <c r="S134" s="61">
        <f>IF('Cumulative Budget Request '!L133='Split budget (B)'!$L$1,'Cumulative Budget Request '!S133,0)</f>
        <v>0</v>
      </c>
      <c r="T134" s="16"/>
      <c r="U134" s="324"/>
      <c r="V134" s="324"/>
      <c r="W134" s="324"/>
      <c r="X134" s="324"/>
      <c r="Y134" s="324"/>
    </row>
    <row r="135" spans="1:25" hidden="1">
      <c r="A135" s="449"/>
      <c r="B135" s="486"/>
      <c r="C135" s="480"/>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(B)'!$L$1,'Cumulative Budget Request '!Q134,0)</f>
        <v>0</v>
      </c>
      <c r="R135" s="212">
        <f>IF('Cumulative Budget Request '!L134='Split budget (B)'!$L$1,'Cumulative Budget Request '!R134,0)</f>
        <v>0</v>
      </c>
      <c r="S135" s="61">
        <f>IF('Cumulative Budget Request '!L134='Split budget (B)'!$L$1,'Cumulative Budget Request '!S134,0)</f>
        <v>0</v>
      </c>
      <c r="T135" s="16"/>
      <c r="U135" s="323"/>
      <c r="V135" s="323"/>
      <c r="W135" s="323"/>
      <c r="X135" s="323"/>
      <c r="Y135" s="323"/>
    </row>
    <row r="136" spans="1:25" ht="15" hidden="1">
      <c r="A136" s="449"/>
      <c r="B136" s="486"/>
      <c r="C136" s="480"/>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(B)'!$L$1,'Cumulative Budget Request '!Q135,0)</f>
        <v>0</v>
      </c>
      <c r="R136" s="212">
        <f>IF('Cumulative Budget Request '!L135='Split budget (B)'!$L$1,'Cumulative Budget Request '!R135,0)</f>
        <v>0</v>
      </c>
      <c r="S136" s="61">
        <f>IF('Cumulative Budget Request '!L135='Split budget (B)'!$L$1,'Cumulative Budget Request '!S135,0)</f>
        <v>0</v>
      </c>
      <c r="T136" s="16"/>
      <c r="U136" s="324"/>
      <c r="V136" s="324"/>
      <c r="W136" s="324"/>
      <c r="X136" s="324"/>
      <c r="Y136" s="324"/>
    </row>
    <row r="137" spans="1:25" hidden="1">
      <c r="A137" s="449"/>
      <c r="B137" s="486"/>
      <c r="C137" s="480"/>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(B)'!$L$1,'Cumulative Budget Request '!Q136,0)</f>
        <v>0</v>
      </c>
      <c r="R137" s="212">
        <f>IF('Cumulative Budget Request '!L136='Split budget (B)'!$L$1,'Cumulative Budget Request '!R136,0)</f>
        <v>0</v>
      </c>
      <c r="S137" s="61">
        <f>IF('Cumulative Budget Request '!L136='Split budget (B)'!$L$1,'Cumulative Budget Request '!S136,0)</f>
        <v>0</v>
      </c>
      <c r="T137" s="16"/>
      <c r="U137" s="323"/>
      <c r="V137" s="323"/>
      <c r="W137" s="323"/>
      <c r="X137" s="323"/>
      <c r="Y137" s="323"/>
    </row>
    <row r="138" spans="1:25" hidden="1">
      <c r="A138" s="449"/>
      <c r="B138" s="481"/>
      <c r="C138" s="480"/>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5">
        <f>IF('Cumulative Budget Request '!L138='Split budget (B)'!$L$1,'Cumulative Budget Request '!A138,0)</f>
        <v>0</v>
      </c>
      <c r="B139" s="480">
        <f>IF('Cumulative Budget Request '!L138='Split budget (B)'!$L$1,'Cumulative Budget Request '!B138,0)</f>
        <v>0</v>
      </c>
      <c r="C139" s="481"/>
      <c r="D139" s="33" t="s">
        <v>123</v>
      </c>
      <c r="E139" s="76">
        <f>ROUND($R139*$S139,6)</f>
        <v>0</v>
      </c>
      <c r="F139" s="76">
        <f>ROUND($R140*$S140,6)</f>
        <v>0</v>
      </c>
      <c r="G139" s="76">
        <f>ROUND($R141*$S141,6)</f>
        <v>0</v>
      </c>
      <c r="H139" s="76">
        <f>ROUND($R142*$S142,6)</f>
        <v>0</v>
      </c>
      <c r="I139" s="76">
        <f>ROUND($R143*$S143,6)</f>
        <v>0</v>
      </c>
      <c r="J139" s="46"/>
      <c r="M139" s="133">
        <f>IF('Cumulative Budget Request '!L138='Split budget (B)'!$L$1,'Cumulative Budget Request '!M138,0)</f>
        <v>0</v>
      </c>
      <c r="N139" s="214">
        <f>ROUND(M139/12,2)</f>
        <v>0</v>
      </c>
      <c r="O139" s="214">
        <f>IF('Cumulative Budget Request '!L138='Split budget (B)'!$L$1,'Cumulative Budget Request '!O138,0)</f>
        <v>0</v>
      </c>
      <c r="P139" s="209">
        <f>IF('Cumulative Budget Request '!L138='Split budget (B)'!$L$1,'Cumulative Budget Request '!P138,0)</f>
        <v>0</v>
      </c>
      <c r="Q139" s="211">
        <f>IF('Cumulative Budget Request '!L138='Split budget (B)'!$L$1,'Cumulative Budget Request '!Q138,0)</f>
        <v>0</v>
      </c>
      <c r="R139" s="212">
        <f>IF('Cumulative Budget Request '!L138='Split budget (B)'!$L$1,'Cumulative Budget Request '!R138,0)</f>
        <v>0</v>
      </c>
      <c r="S139" s="61">
        <f>IF('Cumulative Budget Request '!L138='Split budget (B)'!$L$1,'Cumulative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9"/>
      <c r="B140" s="486"/>
      <c r="C140" s="480"/>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(B)'!$L$1,'Cumulative Budget Request '!Q139,0)</f>
        <v>0</v>
      </c>
      <c r="R140" s="212">
        <f>IF('Cumulative Budget Request '!L139='Split budget (B)'!$L$1,'Cumulative Budget Request '!R139,0)</f>
        <v>0</v>
      </c>
      <c r="S140" s="61">
        <f>IF('Cumulative Budget Request '!L139='Split budget (B)'!$L$1,'Cumulative Budget Request '!S139,0)</f>
        <v>0</v>
      </c>
      <c r="T140" s="16"/>
      <c r="U140" s="324"/>
      <c r="V140" s="324"/>
      <c r="W140" s="324"/>
      <c r="X140" s="324"/>
      <c r="Y140" s="324"/>
    </row>
    <row r="141" spans="1:25" hidden="1">
      <c r="A141" s="449"/>
      <c r="B141" s="486"/>
      <c r="C141" s="480"/>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(B)'!$L$1,'Cumulative Budget Request '!Q140,0)</f>
        <v>0</v>
      </c>
      <c r="R141" s="212">
        <f>IF('Cumulative Budget Request '!L140='Split budget (B)'!$L$1,'Cumulative Budget Request '!R140,0)</f>
        <v>0</v>
      </c>
      <c r="S141" s="61">
        <f>IF('Cumulative Budget Request '!L140='Split budget (B)'!$L$1,'Cumulative Budget Request '!S140,0)</f>
        <v>0</v>
      </c>
      <c r="T141" s="16"/>
      <c r="U141" s="323"/>
      <c r="V141" s="323"/>
      <c r="W141" s="323"/>
      <c r="X141" s="323"/>
      <c r="Y141" s="323"/>
    </row>
    <row r="142" spans="1:25" ht="15" hidden="1">
      <c r="A142" s="449"/>
      <c r="B142" s="486"/>
      <c r="C142" s="480"/>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(B)'!$L$1,'Cumulative Budget Request '!Q141,0)</f>
        <v>0</v>
      </c>
      <c r="R142" s="212">
        <f>IF('Cumulative Budget Request '!L141='Split budget (B)'!$L$1,'Cumulative Budget Request '!R141,0)</f>
        <v>0</v>
      </c>
      <c r="S142" s="61">
        <f>IF('Cumulative Budget Request '!L141='Split budget (B)'!$L$1,'Cumulative Budget Request '!S141,0)</f>
        <v>0</v>
      </c>
      <c r="T142" s="16"/>
      <c r="U142" s="324"/>
      <c r="V142" s="324"/>
      <c r="W142" s="324"/>
      <c r="X142" s="324"/>
      <c r="Y142" s="324"/>
    </row>
    <row r="143" spans="1:25" hidden="1">
      <c r="A143" s="449"/>
      <c r="B143" s="486"/>
      <c r="C143" s="480"/>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(B)'!$L$1,'Cumulative Budget Request '!Q142,0)</f>
        <v>0</v>
      </c>
      <c r="R143" s="212">
        <f>IF('Cumulative Budget Request '!L142='Split budget (B)'!$L$1,'Cumulative Budget Request '!R142,0)</f>
        <v>0</v>
      </c>
      <c r="S143" s="61">
        <f>IF('Cumulative Budget Request '!L142='Split budget (B)'!$L$1,'Cumulative Budget Request '!S142,0)</f>
        <v>0</v>
      </c>
      <c r="T143" s="16"/>
      <c r="U143" s="323"/>
      <c r="V143" s="323"/>
      <c r="W143" s="323"/>
      <c r="X143" s="323"/>
      <c r="Y143" s="323"/>
    </row>
    <row r="144" spans="1:25" hidden="1">
      <c r="A144" s="449"/>
      <c r="B144" s="481"/>
      <c r="C144" s="480"/>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5">
        <f>IF('Cumulative Budget Request '!L144='Split budget (B)'!$L$1,'Cumulative Budget Request '!A144,0)</f>
        <v>0</v>
      </c>
      <c r="B145" s="480">
        <f>IF('Cumulative Budget Request '!L144='Split budget (B)'!$L$1,'Cumulative Budget Request '!B144,0)</f>
        <v>0</v>
      </c>
      <c r="C145" s="481"/>
      <c r="D145" s="33" t="s">
        <v>123</v>
      </c>
      <c r="E145" s="76">
        <f>ROUND($R145*$S145,6)</f>
        <v>0</v>
      </c>
      <c r="F145" s="76">
        <f>ROUND($R146*$S146,6)</f>
        <v>0</v>
      </c>
      <c r="G145" s="76">
        <f>ROUND($R147*$S147,6)</f>
        <v>0</v>
      </c>
      <c r="H145" s="76">
        <f>ROUND($R148*$S148,6)</f>
        <v>0</v>
      </c>
      <c r="I145" s="76">
        <f>ROUND($R149*$S149,6)</f>
        <v>0</v>
      </c>
      <c r="J145" s="46"/>
      <c r="M145" s="133">
        <f>IF('Cumulative Budget Request '!L144='Split budget (B)'!$L$1,'Cumulative Budget Request '!M144,0)</f>
        <v>0</v>
      </c>
      <c r="N145" s="214">
        <f>ROUND(M145/12,2)</f>
        <v>0</v>
      </c>
      <c r="O145" s="214">
        <f>IF('Cumulative Budget Request '!L144='Split budget (B)'!$L$1,'Cumulative Budget Request '!O144,0)</f>
        <v>0</v>
      </c>
      <c r="P145" s="209">
        <f>IF('Cumulative Budget Request '!L144='Split budget (B)'!$L$1,'Cumulative Budget Request '!P144,0)</f>
        <v>0</v>
      </c>
      <c r="Q145" s="211">
        <f>IF('Cumulative Budget Request '!L144='Split budget (B)'!$L$1,'Cumulative Budget Request '!Q144,0)</f>
        <v>0</v>
      </c>
      <c r="R145" s="212">
        <f>IF('Cumulative Budget Request '!L144='Split budget (B)'!$L$1,'Cumulative Budget Request '!R144,0)</f>
        <v>0</v>
      </c>
      <c r="S145" s="61">
        <f>IF('Cumulative Budget Request '!L144='Split budget (B)'!$L$1,'Cumulative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9"/>
      <c r="B146" s="486"/>
      <c r="C146" s="480"/>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(B)'!$L$1,'Cumulative Budget Request '!Q145,0)</f>
        <v>0</v>
      </c>
      <c r="R146" s="212">
        <f>IF('Cumulative Budget Request '!L145='Split budget (B)'!$L$1,'Cumulative Budget Request '!R145,0)</f>
        <v>0</v>
      </c>
      <c r="S146" s="61">
        <f>IF('Cumulative Budget Request '!L145='Split budget (B)'!$L$1,'Cumulative Budget Request '!S145,0)</f>
        <v>0</v>
      </c>
      <c r="T146" s="16"/>
      <c r="U146" s="324"/>
      <c r="V146" s="324"/>
      <c r="W146" s="324"/>
      <c r="X146" s="324"/>
      <c r="Y146" s="324"/>
    </row>
    <row r="147" spans="1:25" hidden="1">
      <c r="A147" s="449"/>
      <c r="B147" s="486"/>
      <c r="C147" s="480"/>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(B)'!$L$1,'Cumulative Budget Request '!Q146,0)</f>
        <v>0</v>
      </c>
      <c r="R147" s="212">
        <f>IF('Cumulative Budget Request '!L146='Split budget (B)'!$L$1,'Cumulative Budget Request '!R146,0)</f>
        <v>0</v>
      </c>
      <c r="S147" s="61">
        <f>IF('Cumulative Budget Request '!L146='Split budget (B)'!$L$1,'Cumulative Budget Request '!S146,0)</f>
        <v>0</v>
      </c>
      <c r="T147" s="16"/>
      <c r="U147" s="323"/>
      <c r="V147" s="323"/>
      <c r="W147" s="323"/>
      <c r="X147" s="323"/>
      <c r="Y147" s="323"/>
    </row>
    <row r="148" spans="1:25" ht="15" hidden="1">
      <c r="A148" s="449"/>
      <c r="B148" s="486"/>
      <c r="C148" s="480"/>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(B)'!$L$1,'Cumulative Budget Request '!Q147,0)</f>
        <v>0</v>
      </c>
      <c r="R148" s="212">
        <f>IF('Cumulative Budget Request '!L147='Split budget (B)'!$L$1,'Cumulative Budget Request '!R147,0)</f>
        <v>0</v>
      </c>
      <c r="S148" s="61">
        <f>IF('Cumulative Budget Request '!L147='Split budget (B)'!$L$1,'Cumulative Budget Request '!S147,0)</f>
        <v>0</v>
      </c>
      <c r="T148" s="16"/>
      <c r="U148" s="324"/>
      <c r="V148" s="324"/>
      <c r="W148" s="324"/>
      <c r="X148" s="324"/>
      <c r="Y148" s="324"/>
    </row>
    <row r="149" spans="1:25" hidden="1">
      <c r="A149" s="449"/>
      <c r="B149" s="486"/>
      <c r="C149" s="480"/>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(B)'!$L$1,'Cumulative Budget Request '!Q148,0)</f>
        <v>0</v>
      </c>
      <c r="R149" s="212">
        <f>IF('Cumulative Budget Request '!L148='Split budget (B)'!$L$1,'Cumulative Budget Request '!R148,0)</f>
        <v>0</v>
      </c>
      <c r="S149" s="61">
        <f>IF('Cumulative Budget Request '!L148='Split budget (B)'!$L$1,'Cumulative Budget Request '!S148,0)</f>
        <v>0</v>
      </c>
      <c r="T149" s="16"/>
      <c r="U149" s="323"/>
      <c r="V149" s="323"/>
      <c r="W149" s="323"/>
      <c r="X149" s="323"/>
      <c r="Y149" s="323"/>
    </row>
    <row r="150" spans="1:25" hidden="1">
      <c r="A150" s="449"/>
      <c r="B150" s="481"/>
      <c r="C150" s="480"/>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5">
        <f>IF('Cumulative Budget Request '!L150='Split budget (B)'!$L$1,'Cumulative Budget Request '!A150,0)</f>
        <v>0</v>
      </c>
      <c r="B151" s="480">
        <f>IF('Cumulative Budget Request '!L150='Split budget (B)'!$L$1,'Cumulative Budget Request '!B150,0)</f>
        <v>0</v>
      </c>
      <c r="C151" s="481"/>
      <c r="D151" s="33" t="s">
        <v>123</v>
      </c>
      <c r="E151" s="76">
        <f>ROUND($R151*$S151,6)</f>
        <v>0</v>
      </c>
      <c r="F151" s="76">
        <f>ROUND($R152*$S152,6)</f>
        <v>0</v>
      </c>
      <c r="G151" s="76">
        <f>ROUND($R153*$S153,6)</f>
        <v>0</v>
      </c>
      <c r="H151" s="76">
        <f>ROUND($R154*$S154,6)</f>
        <v>0</v>
      </c>
      <c r="I151" s="76">
        <f>ROUND($R155*$S155,6)</f>
        <v>0</v>
      </c>
      <c r="J151" s="46"/>
      <c r="M151" s="133">
        <f>IF('Cumulative Budget Request '!L150='Split budget (B)'!$L$1,'Cumulative Budget Request '!M150,0)</f>
        <v>0</v>
      </c>
      <c r="N151" s="214">
        <f>ROUND(M151/12,2)</f>
        <v>0</v>
      </c>
      <c r="O151" s="214">
        <f>IF('Cumulative Budget Request '!L150='Split budget (B)'!$L$1,'Cumulative Budget Request '!O150,0)</f>
        <v>0</v>
      </c>
      <c r="P151" s="209">
        <f>IF('Cumulative Budget Request '!L150='Split budget (B)'!$L$1,'Cumulative Budget Request '!P150,0)</f>
        <v>0</v>
      </c>
      <c r="Q151" s="211">
        <f>IF('Cumulative Budget Request '!L150='Split budget (B)'!$L$1,'Cumulative Budget Request '!Q150,0)</f>
        <v>0</v>
      </c>
      <c r="R151" s="212">
        <f>IF('Cumulative Budget Request '!L150='Split budget (B)'!$L$1,'Cumulative Budget Request '!R150,0)</f>
        <v>0</v>
      </c>
      <c r="S151" s="61">
        <f>IF('Cumulative Budget Request '!L150='Split budget (B)'!$L$1,'Cumulative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9"/>
      <c r="B152" s="486"/>
      <c r="C152" s="480"/>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(B)'!$L$1,'Cumulative Budget Request '!Q151,0)</f>
        <v>0</v>
      </c>
      <c r="R152" s="212">
        <f>IF('Cumulative Budget Request '!L151='Split budget (B)'!$L$1,'Cumulative Budget Request '!R151,0)</f>
        <v>0</v>
      </c>
      <c r="S152" s="61">
        <f>IF('Cumulative Budget Request '!L151='Split budget (B)'!$L$1,'Cumulative Budget Request '!S151,0)</f>
        <v>0</v>
      </c>
      <c r="T152" s="16"/>
      <c r="U152" s="324"/>
      <c r="V152" s="324"/>
      <c r="W152" s="324"/>
      <c r="X152" s="324"/>
      <c r="Y152" s="324"/>
    </row>
    <row r="153" spans="1:25" hidden="1">
      <c r="A153" s="449"/>
      <c r="B153" s="486"/>
      <c r="C153" s="480"/>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(B)'!$L$1,'Cumulative Budget Request '!Q152,0)</f>
        <v>0</v>
      </c>
      <c r="R153" s="212">
        <f>IF('Cumulative Budget Request '!L152='Split budget (B)'!$L$1,'Cumulative Budget Request '!R152,0)</f>
        <v>0</v>
      </c>
      <c r="S153" s="61">
        <f>IF('Cumulative Budget Request '!L152='Split budget (B)'!$L$1,'Cumulative Budget Request '!S152,0)</f>
        <v>0</v>
      </c>
      <c r="T153" s="16"/>
      <c r="U153" s="323"/>
      <c r="V153" s="323"/>
      <c r="W153" s="323"/>
      <c r="X153" s="323"/>
      <c r="Y153" s="323"/>
    </row>
    <row r="154" spans="1:25" ht="15" hidden="1">
      <c r="A154" s="449"/>
      <c r="B154" s="486"/>
      <c r="C154" s="480"/>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(B)'!$L$1,'Cumulative Budget Request '!Q153,0)</f>
        <v>0</v>
      </c>
      <c r="R154" s="212">
        <f>IF('Cumulative Budget Request '!L153='Split budget (B)'!$L$1,'Cumulative Budget Request '!R153,0)</f>
        <v>0</v>
      </c>
      <c r="S154" s="61">
        <f>IF('Cumulative Budget Request '!L153='Split budget (B)'!$L$1,'Cumulative Budget Request '!S153,0)</f>
        <v>0</v>
      </c>
      <c r="T154" s="16"/>
      <c r="U154" s="324"/>
      <c r="V154" s="324"/>
      <c r="W154" s="324"/>
      <c r="X154" s="324"/>
      <c r="Y154" s="324"/>
    </row>
    <row r="155" spans="1:25" hidden="1">
      <c r="A155" s="449"/>
      <c r="B155" s="486"/>
      <c r="C155" s="480"/>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(B)'!$L$1,'Cumulative Budget Request '!Q154,0)</f>
        <v>0</v>
      </c>
      <c r="R155" s="212">
        <f>IF('Cumulative Budget Request '!L154='Split budget (B)'!$L$1,'Cumulative Budget Request '!R154,0)</f>
        <v>0</v>
      </c>
      <c r="S155" s="61">
        <f>IF('Cumulative Budget Request '!L154='Split budget (B)'!$L$1,'Cumulative Budget Request '!S154,0)</f>
        <v>0</v>
      </c>
      <c r="T155" s="16"/>
      <c r="U155" s="323"/>
      <c r="V155" s="323"/>
      <c r="W155" s="323"/>
      <c r="X155" s="323"/>
      <c r="Y155" s="323"/>
    </row>
    <row r="156" spans="1:25" hidden="1">
      <c r="A156" s="449"/>
      <c r="B156" s="481"/>
      <c r="C156" s="480"/>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5">
        <f>IF('Cumulative Budget Request '!L156='Split budget (B)'!$L$1,'Cumulative Budget Request '!A156,0)</f>
        <v>0</v>
      </c>
      <c r="B157" s="480">
        <f>IF('Cumulative Budget Request '!L156='Split budget (B)'!$L$1,'Cumulative Budget Request '!B156,0)</f>
        <v>0</v>
      </c>
      <c r="C157" s="481"/>
      <c r="D157" s="33" t="s">
        <v>123</v>
      </c>
      <c r="E157" s="76">
        <f>ROUND($R157*$S157,6)</f>
        <v>0</v>
      </c>
      <c r="F157" s="76">
        <f>ROUND($R158*$S158,6)</f>
        <v>0</v>
      </c>
      <c r="G157" s="76">
        <f>ROUND($R159*$S159,6)</f>
        <v>0</v>
      </c>
      <c r="H157" s="76">
        <f>ROUND($R160*$S160,6)</f>
        <v>0</v>
      </c>
      <c r="I157" s="76">
        <f>ROUND($R161*$S161,6)</f>
        <v>0</v>
      </c>
      <c r="J157" s="46"/>
      <c r="M157" s="133">
        <f>IF('Cumulative Budget Request '!L156='Split budget (B)'!$L$1,'Cumulative Budget Request '!M156,0)</f>
        <v>0</v>
      </c>
      <c r="N157" s="214">
        <f>ROUND(M157/12,2)</f>
        <v>0</v>
      </c>
      <c r="O157" s="214">
        <f>IF('Cumulative Budget Request '!L156='Split budget (B)'!$L$1,'Cumulative Budget Request '!O156,0)</f>
        <v>0</v>
      </c>
      <c r="P157" s="209">
        <f>IF('Cumulative Budget Request '!L156='Split budget (B)'!$L$1,'Cumulative Budget Request '!P156,0)</f>
        <v>0</v>
      </c>
      <c r="Q157" s="211">
        <f>IF('Cumulative Budget Request '!L156='Split budget (B)'!$L$1,'Cumulative Budget Request '!Q156,0)</f>
        <v>0</v>
      </c>
      <c r="R157" s="212">
        <f>IF('Cumulative Budget Request '!L156='Split budget (B)'!$L$1,'Cumulative Budget Request '!R156,0)</f>
        <v>0</v>
      </c>
      <c r="S157" s="61">
        <f>IF('Cumulative Budget Request '!L156='Split budget (B)'!$L$1,'Cumulative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9"/>
      <c r="B158" s="486"/>
      <c r="C158" s="480"/>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(B)'!$L$1,'Cumulative Budget Request '!Q157,0)</f>
        <v>0</v>
      </c>
      <c r="R158" s="212">
        <f>IF('Cumulative Budget Request '!L157='Split budget (B)'!$L$1,'Cumulative Budget Request '!R157,0)</f>
        <v>0</v>
      </c>
      <c r="S158" s="61">
        <f>IF('Cumulative Budget Request '!L157='Split budget (B)'!$L$1,'Cumulative Budget Request '!S157,0)</f>
        <v>0</v>
      </c>
      <c r="T158" s="16"/>
      <c r="U158" s="324"/>
      <c r="V158" s="324"/>
      <c r="W158" s="324"/>
      <c r="X158" s="324"/>
      <c r="Y158" s="324"/>
    </row>
    <row r="159" spans="1:25" hidden="1">
      <c r="A159" s="449"/>
      <c r="B159" s="486"/>
      <c r="C159" s="480"/>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(B)'!$L$1,'Cumulative Budget Request '!Q158,0)</f>
        <v>0</v>
      </c>
      <c r="R159" s="212">
        <f>IF('Cumulative Budget Request '!L158='Split budget (B)'!$L$1,'Cumulative Budget Request '!R158,0)</f>
        <v>0</v>
      </c>
      <c r="S159" s="61">
        <f>IF('Cumulative Budget Request '!L158='Split budget (B)'!$L$1,'Cumulative Budget Request '!S158,0)</f>
        <v>0</v>
      </c>
      <c r="T159" s="16"/>
      <c r="U159" s="323"/>
      <c r="V159" s="323"/>
      <c r="W159" s="323"/>
      <c r="X159" s="323"/>
      <c r="Y159" s="323"/>
    </row>
    <row r="160" spans="1:25" ht="15" hidden="1">
      <c r="A160" s="449"/>
      <c r="B160" s="486"/>
      <c r="C160" s="480"/>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(B)'!$L$1,'Cumulative Budget Request '!Q159,0)</f>
        <v>0</v>
      </c>
      <c r="R160" s="212">
        <f>IF('Cumulative Budget Request '!L159='Split budget (B)'!$L$1,'Cumulative Budget Request '!R159,0)</f>
        <v>0</v>
      </c>
      <c r="S160" s="61">
        <f>IF('Cumulative Budget Request '!L159='Split budget (B)'!$L$1,'Cumulative Budget Request '!S159,0)</f>
        <v>0</v>
      </c>
      <c r="T160" s="16"/>
      <c r="U160" s="324"/>
      <c r="V160" s="324"/>
      <c r="W160" s="324"/>
      <c r="X160" s="324"/>
      <c r="Y160" s="324"/>
    </row>
    <row r="161" spans="1:25" hidden="1">
      <c r="A161" s="449"/>
      <c r="B161" s="486"/>
      <c r="C161" s="480"/>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(B)'!$L$1,'Cumulative Budget Request '!Q160,0)</f>
        <v>0</v>
      </c>
      <c r="R161" s="212">
        <f>IF('Cumulative Budget Request '!L160='Split budget (B)'!$L$1,'Cumulative Budget Request '!R160,0)</f>
        <v>0</v>
      </c>
      <c r="S161" s="61">
        <f>IF('Cumulative Budget Request '!L160='Split budget (B)'!$L$1,'Cumulative Budget Request '!S160,0)</f>
        <v>0</v>
      </c>
      <c r="T161" s="16"/>
      <c r="U161" s="323"/>
      <c r="V161" s="323"/>
      <c r="W161" s="323"/>
      <c r="X161" s="323"/>
      <c r="Y161" s="323"/>
    </row>
    <row r="162" spans="1:25" hidden="1">
      <c r="A162" s="449"/>
      <c r="B162" s="481"/>
      <c r="C162" s="480"/>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5">
        <f>IF('Cumulative Budget Request '!L162='Split budget (B)'!$L$1,'Cumulative Budget Request '!A162,0)</f>
        <v>0</v>
      </c>
      <c r="B163" s="480">
        <f>IF('Cumulative Budget Request '!L162='Split budget (B)'!$L$1,'Cumulative Budget Request '!B162,0)</f>
        <v>0</v>
      </c>
      <c r="C163" s="481"/>
      <c r="D163" s="33" t="s">
        <v>123</v>
      </c>
      <c r="E163" s="76">
        <f>ROUND($R163*$S163,6)</f>
        <v>0</v>
      </c>
      <c r="F163" s="76">
        <f>ROUND($R164*$S164,6)</f>
        <v>0</v>
      </c>
      <c r="G163" s="76">
        <f>ROUND($R165*$S165,6)</f>
        <v>0</v>
      </c>
      <c r="H163" s="76">
        <f>ROUND($R166*$S166,6)</f>
        <v>0</v>
      </c>
      <c r="I163" s="76">
        <f>ROUND($R167*$S167,6)</f>
        <v>0</v>
      </c>
      <c r="J163" s="46"/>
      <c r="M163" s="133">
        <f>IF('Cumulative Budget Request '!L162='Split budget (B)'!$L$1,'Cumulative Budget Request '!M162,0)</f>
        <v>0</v>
      </c>
      <c r="N163" s="214">
        <f>ROUND(M163/12,2)</f>
        <v>0</v>
      </c>
      <c r="O163" s="214">
        <f>IF('Cumulative Budget Request '!L162='Split budget (B)'!$L$1,'Cumulative Budget Request '!O162,0)</f>
        <v>0</v>
      </c>
      <c r="P163" s="209">
        <f>IF('Cumulative Budget Request '!L162='Split budget (B)'!$L$1,'Cumulative Budget Request '!P162,0)</f>
        <v>0</v>
      </c>
      <c r="Q163" s="211">
        <f>IF('Cumulative Budget Request '!L162='Split budget (B)'!$L$1,'Cumulative Budget Request '!Q162,0)</f>
        <v>0</v>
      </c>
      <c r="R163" s="212">
        <f>IF('Cumulative Budget Request '!L162='Split budget (B)'!$L$1,'Cumulative Budget Request '!R162,0)</f>
        <v>0</v>
      </c>
      <c r="S163" s="61">
        <f>IF('Cumulative Budget Request '!L162='Split budget (B)'!$L$1,'Cumulative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9"/>
      <c r="B164" s="486"/>
      <c r="C164" s="480"/>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(B)'!$L$1,'Cumulative Budget Request '!Q163,0)</f>
        <v>0</v>
      </c>
      <c r="R164" s="212">
        <f>IF('Cumulative Budget Request '!L163='Split budget (B)'!$L$1,'Cumulative Budget Request '!R163,0)</f>
        <v>0</v>
      </c>
      <c r="S164" s="61">
        <f>IF('Cumulative Budget Request '!L163='Split budget (B)'!$L$1,'Cumulative Budget Request '!S163,0)</f>
        <v>0</v>
      </c>
      <c r="T164" s="16"/>
      <c r="U164" s="324"/>
      <c r="V164" s="324"/>
      <c r="W164" s="324"/>
      <c r="X164" s="324"/>
      <c r="Y164" s="324"/>
    </row>
    <row r="165" spans="1:25" hidden="1">
      <c r="A165" s="449"/>
      <c r="B165" s="486"/>
      <c r="C165" s="480"/>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(B)'!$L$1,'Cumulative Budget Request '!Q164,0)</f>
        <v>0</v>
      </c>
      <c r="R165" s="212">
        <f>IF('Cumulative Budget Request '!L164='Split budget (B)'!$L$1,'Cumulative Budget Request '!R164,0)</f>
        <v>0</v>
      </c>
      <c r="S165" s="61">
        <f>IF('Cumulative Budget Request '!L164='Split budget (B)'!$L$1,'Cumulative Budget Request '!S164,0)</f>
        <v>0</v>
      </c>
      <c r="T165" s="16"/>
      <c r="U165" s="323"/>
      <c r="V165" s="323"/>
      <c r="W165" s="323"/>
      <c r="X165" s="323"/>
      <c r="Y165" s="323"/>
    </row>
    <row r="166" spans="1:25" ht="15" hidden="1">
      <c r="A166" s="449"/>
      <c r="B166" s="486"/>
      <c r="C166" s="480"/>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(B)'!$L$1,'Cumulative Budget Request '!Q165,0)</f>
        <v>0</v>
      </c>
      <c r="R166" s="212">
        <f>IF('Cumulative Budget Request '!L165='Split budget (B)'!$L$1,'Cumulative Budget Request '!R165,0)</f>
        <v>0</v>
      </c>
      <c r="S166" s="61">
        <f>IF('Cumulative Budget Request '!L165='Split budget (B)'!$L$1,'Cumulative Budget Request '!S165,0)</f>
        <v>0</v>
      </c>
      <c r="T166" s="16"/>
      <c r="U166" s="324"/>
      <c r="V166" s="324"/>
      <c r="W166" s="324"/>
      <c r="X166" s="324"/>
      <c r="Y166" s="324"/>
    </row>
    <row r="167" spans="1:25" hidden="1">
      <c r="A167" s="449"/>
      <c r="B167" s="486"/>
      <c r="C167" s="480"/>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(B)'!$L$1,'Cumulative Budget Request '!Q166,0)</f>
        <v>0</v>
      </c>
      <c r="R167" s="212">
        <f>IF('Cumulative Budget Request '!L166='Split budget (B)'!$L$1,'Cumulative Budget Request '!R166,0)</f>
        <v>0</v>
      </c>
      <c r="S167" s="61">
        <f>IF('Cumulative Budget Request '!L166='Split budget (B)'!$L$1,'Cumulative Budget Request '!S166,0)</f>
        <v>0</v>
      </c>
      <c r="T167" s="16"/>
      <c r="U167" s="323"/>
      <c r="V167" s="323"/>
      <c r="W167" s="323"/>
      <c r="X167" s="323"/>
      <c r="Y167" s="323"/>
    </row>
    <row r="168" spans="1:25" hidden="1">
      <c r="A168" s="449"/>
      <c r="B168" s="481"/>
      <c r="C168" s="480"/>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5">
        <f>IF('Cumulative Budget Request '!L168='Split budget (B)'!$L$1,'Cumulative Budget Request '!A168,0)</f>
        <v>0</v>
      </c>
      <c r="B169" s="480">
        <f>IF('Cumulative Budget Request '!L168='Split budget (B)'!$L$1,'Cumulative Budget Request '!B168,0)</f>
        <v>0</v>
      </c>
      <c r="C169" s="481"/>
      <c r="D169" s="33" t="s">
        <v>123</v>
      </c>
      <c r="E169" s="76">
        <f>ROUND($R169*$S169,6)</f>
        <v>0</v>
      </c>
      <c r="F169" s="76">
        <f>ROUND($R170*$S170,6)</f>
        <v>0</v>
      </c>
      <c r="G169" s="76">
        <f>ROUND($R171*$S171,6)</f>
        <v>0</v>
      </c>
      <c r="H169" s="76">
        <f>ROUND($R172*$S172,6)</f>
        <v>0</v>
      </c>
      <c r="I169" s="76">
        <f>ROUND($R173*$S173,6)</f>
        <v>0</v>
      </c>
      <c r="J169" s="46"/>
      <c r="M169" s="133">
        <f>IF('Cumulative Budget Request '!L168='Split budget (B)'!$L$1,'Cumulative Budget Request '!M168,0)</f>
        <v>0</v>
      </c>
      <c r="N169" s="214">
        <f>ROUND(M169/12,2)</f>
        <v>0</v>
      </c>
      <c r="O169" s="214">
        <f>IF('Cumulative Budget Request '!L168='Split budget (B)'!$L$1,'Cumulative Budget Request '!O168,0)</f>
        <v>0</v>
      </c>
      <c r="P169" s="209">
        <f>IF('Cumulative Budget Request '!L168='Split budget (B)'!$L$1,'Cumulative Budget Request '!P168,0)</f>
        <v>0</v>
      </c>
      <c r="Q169" s="211">
        <f>IF('Cumulative Budget Request '!L168='Split budget (B)'!$L$1,'Cumulative Budget Request '!Q168,0)</f>
        <v>0</v>
      </c>
      <c r="R169" s="212">
        <f>IF('Cumulative Budget Request '!L168='Split budget (B)'!$L$1,'Cumulative Budget Request '!R168,0)</f>
        <v>0</v>
      </c>
      <c r="S169" s="61">
        <f>IF('Cumulative Budget Request '!L168='Split budget (B)'!$L$1,'Cumulative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9"/>
      <c r="B170" s="486"/>
      <c r="C170" s="480"/>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(B)'!$L$1,'Cumulative Budget Request '!Q169,0)</f>
        <v>0</v>
      </c>
      <c r="R170" s="212">
        <f>IF('Cumulative Budget Request '!L169='Split budget (B)'!$L$1,'Cumulative Budget Request '!R169,0)</f>
        <v>0</v>
      </c>
      <c r="S170" s="61">
        <f>IF('Cumulative Budget Request '!L169='Split budget (B)'!$L$1,'Cumulative Budget Request '!S169,0)</f>
        <v>0</v>
      </c>
      <c r="T170" s="16"/>
      <c r="U170" s="324"/>
      <c r="V170" s="324"/>
      <c r="W170" s="324"/>
      <c r="X170" s="324"/>
      <c r="Y170" s="324"/>
    </row>
    <row r="171" spans="1:25" hidden="1">
      <c r="A171" s="449"/>
      <c r="B171" s="486"/>
      <c r="C171" s="480"/>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(B)'!$L$1,'Cumulative Budget Request '!Q170,0)</f>
        <v>0</v>
      </c>
      <c r="R171" s="212">
        <f>IF('Cumulative Budget Request '!L170='Split budget (B)'!$L$1,'Cumulative Budget Request '!R170,0)</f>
        <v>0</v>
      </c>
      <c r="S171" s="61">
        <f>IF('Cumulative Budget Request '!L170='Split budget (B)'!$L$1,'Cumulative Budget Request '!S170,0)</f>
        <v>0</v>
      </c>
      <c r="T171" s="16"/>
      <c r="U171" s="323"/>
      <c r="V171" s="323"/>
      <c r="W171" s="323"/>
      <c r="X171" s="323"/>
      <c r="Y171" s="323"/>
    </row>
    <row r="172" spans="1:25" ht="15" hidden="1">
      <c r="A172" s="449"/>
      <c r="B172" s="486"/>
      <c r="C172" s="480"/>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(B)'!$L$1,'Cumulative Budget Request '!Q171,0)</f>
        <v>0</v>
      </c>
      <c r="R172" s="212">
        <f>IF('Cumulative Budget Request '!L171='Split budget (B)'!$L$1,'Cumulative Budget Request '!R171,0)</f>
        <v>0</v>
      </c>
      <c r="S172" s="61">
        <f>IF('Cumulative Budget Request '!L171='Split budget (B)'!$L$1,'Cumulative Budget Request '!S171,0)</f>
        <v>0</v>
      </c>
      <c r="T172" s="16"/>
      <c r="U172" s="324"/>
      <c r="V172" s="324"/>
      <c r="W172" s="324"/>
      <c r="X172" s="324"/>
      <c r="Y172" s="324"/>
    </row>
    <row r="173" spans="1:25" hidden="1">
      <c r="A173" s="449"/>
      <c r="B173" s="486"/>
      <c r="C173" s="480"/>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(B)'!$L$1,'Cumulative Budget Request '!Q172,0)</f>
        <v>0</v>
      </c>
      <c r="R173" s="212">
        <f>IF('Cumulative Budget Request '!L172='Split budget (B)'!$L$1,'Cumulative Budget Request '!R172,0)</f>
        <v>0</v>
      </c>
      <c r="S173" s="61">
        <f>IF('Cumulative Budget Request '!L172='Split budget (B)'!$L$1,'Cumulative Budget Request '!S172,0)</f>
        <v>0</v>
      </c>
      <c r="T173" s="16"/>
      <c r="U173" s="323"/>
      <c r="V173" s="323"/>
      <c r="W173" s="323"/>
      <c r="X173" s="323"/>
      <c r="Y173" s="323"/>
    </row>
    <row r="174" spans="1:25" hidden="1">
      <c r="A174" s="449"/>
      <c r="B174" s="481"/>
      <c r="C174" s="480"/>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5">
        <f>IF('Cumulative Budget Request '!L174='Split budget (B)'!$L$1,'Cumulative Budget Request '!A174,0)</f>
        <v>0</v>
      </c>
      <c r="B175" s="480">
        <f>IF('Cumulative Budget Request '!L174='Split budget (B)'!$L$1,'Cumulative Budget Request '!B174,0)</f>
        <v>0</v>
      </c>
      <c r="C175" s="481"/>
      <c r="D175" s="33" t="s">
        <v>123</v>
      </c>
      <c r="E175" s="76">
        <f>ROUND($R175*$S175,6)</f>
        <v>0</v>
      </c>
      <c r="F175" s="76">
        <f>ROUND($R176*$S176,6)</f>
        <v>0</v>
      </c>
      <c r="G175" s="76">
        <f>ROUND($R177*$S177,6)</f>
        <v>0</v>
      </c>
      <c r="H175" s="76">
        <f>ROUND($R178*$S178,6)</f>
        <v>0</v>
      </c>
      <c r="I175" s="76">
        <f>ROUND($R179*$S179,6)</f>
        <v>0</v>
      </c>
      <c r="J175" s="46"/>
      <c r="M175" s="133">
        <f>IF('Cumulative Budget Request '!L174='Split budget (B)'!$L$1,'Cumulative Budget Request '!M174,0)</f>
        <v>0</v>
      </c>
      <c r="N175" s="214">
        <f>ROUND(M175/12,2)</f>
        <v>0</v>
      </c>
      <c r="O175" s="214">
        <f>IF('Cumulative Budget Request '!L174='Split budget (B)'!$L$1,'Cumulative Budget Request '!O174,0)</f>
        <v>0</v>
      </c>
      <c r="P175" s="209">
        <f>IF('Cumulative Budget Request '!L174='Split budget (B)'!$L$1,'Cumulative Budget Request '!P174,0)</f>
        <v>0</v>
      </c>
      <c r="Q175" s="211">
        <f>IF('Cumulative Budget Request '!L174='Split budget (B)'!$L$1,'Cumulative Budget Request '!Q174,0)</f>
        <v>0</v>
      </c>
      <c r="R175" s="212">
        <f>IF('Cumulative Budget Request '!L174='Split budget (B)'!$L$1,'Cumulative Budget Request '!R174,0)</f>
        <v>0</v>
      </c>
      <c r="S175" s="61">
        <f>IF('Cumulative Budget Request '!L174='Split budget (B)'!$L$1,'Cumulative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9"/>
      <c r="B176" s="486"/>
      <c r="C176" s="480"/>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(B)'!$L$1,'Cumulative Budget Request '!Q175,0)</f>
        <v>0</v>
      </c>
      <c r="R176" s="212">
        <f>IF('Cumulative Budget Request '!L175='Split budget (B)'!$L$1,'Cumulative Budget Request '!R175,0)</f>
        <v>0</v>
      </c>
      <c r="S176" s="61">
        <f>IF('Cumulative Budget Request '!L175='Split budget (B)'!$L$1,'Cumulative Budget Request '!S175,0)</f>
        <v>0</v>
      </c>
      <c r="T176" s="16"/>
      <c r="U176" s="324"/>
      <c r="V176" s="324"/>
      <c r="W176" s="324"/>
      <c r="X176" s="324"/>
      <c r="Y176" s="324"/>
    </row>
    <row r="177" spans="1:25" hidden="1">
      <c r="A177" s="449"/>
      <c r="B177" s="486"/>
      <c r="C177" s="480"/>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(B)'!$L$1,'Cumulative Budget Request '!Q176,0)</f>
        <v>0</v>
      </c>
      <c r="R177" s="212">
        <f>IF('Cumulative Budget Request '!L176='Split budget (B)'!$L$1,'Cumulative Budget Request '!R176,0)</f>
        <v>0</v>
      </c>
      <c r="S177" s="61">
        <f>IF('Cumulative Budget Request '!L176='Split budget (B)'!$L$1,'Cumulative Budget Request '!S176,0)</f>
        <v>0</v>
      </c>
      <c r="T177" s="16"/>
      <c r="U177" s="323"/>
      <c r="V177" s="323"/>
      <c r="W177" s="323"/>
      <c r="X177" s="323"/>
      <c r="Y177" s="323"/>
    </row>
    <row r="178" spans="1:25" ht="15" hidden="1">
      <c r="A178" s="449"/>
      <c r="B178" s="486"/>
      <c r="C178" s="480"/>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(B)'!$L$1,'Cumulative Budget Request '!Q177,0)</f>
        <v>0</v>
      </c>
      <c r="R178" s="212">
        <f>IF('Cumulative Budget Request '!L177='Split budget (B)'!$L$1,'Cumulative Budget Request '!R177,0)</f>
        <v>0</v>
      </c>
      <c r="S178" s="61">
        <f>IF('Cumulative Budget Request '!L177='Split budget (B)'!$L$1,'Cumulative Budget Request '!S177,0)</f>
        <v>0</v>
      </c>
      <c r="T178" s="16"/>
      <c r="U178" s="324"/>
      <c r="V178" s="324"/>
      <c r="W178" s="324"/>
      <c r="X178" s="324"/>
      <c r="Y178" s="324"/>
    </row>
    <row r="179" spans="1:25" hidden="1">
      <c r="A179" s="449"/>
      <c r="B179" s="486"/>
      <c r="C179" s="480"/>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(B)'!$L$1,'Cumulative Budget Request '!Q178,0)</f>
        <v>0</v>
      </c>
      <c r="R179" s="212">
        <f>IF('Cumulative Budget Request '!L178='Split budget (B)'!$L$1,'Cumulative Budget Request '!R178,0)</f>
        <v>0</v>
      </c>
      <c r="S179" s="61">
        <f>IF('Cumulative Budget Request '!L178='Split budget (B)'!$L$1,'Cumulative Budget Request '!S178,0)</f>
        <v>0</v>
      </c>
      <c r="T179" s="16"/>
      <c r="U179" s="323"/>
      <c r="V179" s="323"/>
      <c r="W179" s="323"/>
      <c r="X179" s="323"/>
      <c r="Y179" s="323"/>
    </row>
    <row r="180" spans="1:25" hidden="1">
      <c r="A180" s="449"/>
      <c r="B180" s="481"/>
      <c r="C180" s="480"/>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5">
        <f>IF('Cumulative Budget Request '!L180='Split budget (B)'!$L$1,'Cumulative Budget Request '!A180,0)</f>
        <v>0</v>
      </c>
      <c r="B181" s="480">
        <f>IF('Cumulative Budget Request '!L180='Split budget (B)'!$L$1,'Cumulative Budget Request '!B180,0)</f>
        <v>0</v>
      </c>
      <c r="C181" s="481"/>
      <c r="D181" s="33" t="s">
        <v>123</v>
      </c>
      <c r="E181" s="76">
        <f>ROUND($R181*$S181,6)</f>
        <v>0</v>
      </c>
      <c r="F181" s="76">
        <f>ROUND($R182*$S182,6)</f>
        <v>0</v>
      </c>
      <c r="G181" s="76">
        <f>ROUND($R183*$S183,6)</f>
        <v>0</v>
      </c>
      <c r="H181" s="76">
        <f>ROUND($R184*$S184,6)</f>
        <v>0</v>
      </c>
      <c r="I181" s="76">
        <f>ROUND($R185*$S185,6)</f>
        <v>0</v>
      </c>
      <c r="J181" s="46"/>
      <c r="M181" s="133">
        <f>IF('Cumulative Budget Request '!L180='Split budget (B)'!$L$1,'Cumulative Budget Request '!M180,0)</f>
        <v>0</v>
      </c>
      <c r="N181" s="214">
        <f>ROUND(M181/12,2)</f>
        <v>0</v>
      </c>
      <c r="O181" s="214">
        <f>IF('Cumulative Budget Request '!L180='Split budget (B)'!$L$1,'Cumulative Budget Request '!O180,0)</f>
        <v>0</v>
      </c>
      <c r="P181" s="209">
        <f>IF('Cumulative Budget Request '!L180='Split budget (B)'!$L$1,'Cumulative Budget Request '!P180,0)</f>
        <v>0</v>
      </c>
      <c r="Q181" s="211">
        <f>IF('Cumulative Budget Request '!L180='Split budget (B)'!$L$1,'Cumulative Budget Request '!Q180,0)</f>
        <v>0</v>
      </c>
      <c r="R181" s="212">
        <f>IF('Cumulative Budget Request '!L180='Split budget (B)'!$L$1,'Cumulative Budget Request '!R180,0)</f>
        <v>0</v>
      </c>
      <c r="S181" s="61">
        <f>IF('Cumulative Budget Request '!L180='Split budget (B)'!$L$1,'Cumulative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9"/>
      <c r="B182" s="486"/>
      <c r="C182" s="480"/>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(B)'!$L$1,'Cumulative Budget Request '!Q181,0)</f>
        <v>0</v>
      </c>
      <c r="R182" s="212">
        <f>IF('Cumulative Budget Request '!L181='Split budget (B)'!$L$1,'Cumulative Budget Request '!R181,0)</f>
        <v>0</v>
      </c>
      <c r="S182" s="61">
        <f>IF('Cumulative Budget Request '!L181='Split budget (B)'!$L$1,'Cumulative Budget Request '!S181,0)</f>
        <v>0</v>
      </c>
      <c r="T182" s="16"/>
      <c r="U182" s="324"/>
      <c r="V182" s="324"/>
      <c r="W182" s="324"/>
      <c r="X182" s="324"/>
      <c r="Y182" s="324"/>
    </row>
    <row r="183" spans="1:25" hidden="1">
      <c r="A183" s="449"/>
      <c r="B183" s="486"/>
      <c r="C183" s="480"/>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(B)'!$L$1,'Cumulative Budget Request '!Q182,0)</f>
        <v>0</v>
      </c>
      <c r="R183" s="212">
        <f>IF('Cumulative Budget Request '!L182='Split budget (B)'!$L$1,'Cumulative Budget Request '!R182,0)</f>
        <v>0</v>
      </c>
      <c r="S183" s="61">
        <f>IF('Cumulative Budget Request '!L182='Split budget (B)'!$L$1,'Cumulative Budget Request '!S182,0)</f>
        <v>0</v>
      </c>
      <c r="T183" s="16"/>
      <c r="U183" s="323"/>
      <c r="V183" s="323"/>
      <c r="W183" s="323"/>
      <c r="X183" s="323"/>
      <c r="Y183" s="323"/>
    </row>
    <row r="184" spans="1:25" ht="15" hidden="1">
      <c r="A184" s="449"/>
      <c r="B184" s="486"/>
      <c r="C184" s="480"/>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(B)'!$L$1,'Cumulative Budget Request '!Q183,0)</f>
        <v>0</v>
      </c>
      <c r="R184" s="212">
        <f>IF('Cumulative Budget Request '!L183='Split budget (B)'!$L$1,'Cumulative Budget Request '!R183,0)</f>
        <v>0</v>
      </c>
      <c r="S184" s="61">
        <f>IF('Cumulative Budget Request '!L183='Split budget (B)'!$L$1,'Cumulative Budget Request '!S183,0)</f>
        <v>0</v>
      </c>
      <c r="T184" s="16"/>
      <c r="U184" s="324"/>
      <c r="V184" s="324"/>
      <c r="W184" s="324"/>
      <c r="X184" s="324"/>
      <c r="Y184" s="324"/>
    </row>
    <row r="185" spans="1:25" hidden="1">
      <c r="A185" s="449"/>
      <c r="B185" s="486"/>
      <c r="C185" s="480"/>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(B)'!$L$1,'Cumulative Budget Request '!Q184,0)</f>
        <v>0</v>
      </c>
      <c r="R185" s="212">
        <f>IF('Cumulative Budget Request '!L184='Split budget (B)'!$L$1,'Cumulative Budget Request '!R184,0)</f>
        <v>0</v>
      </c>
      <c r="S185" s="61">
        <f>IF('Cumulative Budget Request '!L184='Split budget (B)'!$L$1,'Cumulative Budget Request '!S184,0)</f>
        <v>0</v>
      </c>
      <c r="T185" s="16"/>
      <c r="U185" s="323"/>
      <c r="V185" s="323"/>
      <c r="W185" s="323"/>
      <c r="X185" s="323"/>
      <c r="Y185" s="323"/>
    </row>
    <row r="186" spans="1:25" hidden="1">
      <c r="A186" s="449"/>
      <c r="B186" s="481"/>
      <c r="C186" s="480"/>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5">
        <f>IF('Cumulative Budget Request '!L186='Split budget (B)'!$L$1,'Cumulative Budget Request '!A186,0)</f>
        <v>0</v>
      </c>
      <c r="B187" s="480">
        <f>IF('Cumulative Budget Request '!L186='Split budget (B)'!$L$1,'Cumulative Budget Request '!B186,0)</f>
        <v>0</v>
      </c>
      <c r="C187" s="481"/>
      <c r="D187" s="33" t="s">
        <v>123</v>
      </c>
      <c r="E187" s="76">
        <f>ROUND($R187*$S187,6)</f>
        <v>0</v>
      </c>
      <c r="F187" s="76">
        <f>ROUND($R188*$S188,6)</f>
        <v>0</v>
      </c>
      <c r="G187" s="76">
        <f>ROUND($R189*$S189,6)</f>
        <v>0</v>
      </c>
      <c r="H187" s="76">
        <f>ROUND($R190*$S190,6)</f>
        <v>0</v>
      </c>
      <c r="I187" s="76">
        <f>ROUND($R191*$S191,6)</f>
        <v>0</v>
      </c>
      <c r="J187" s="46"/>
      <c r="M187" s="133">
        <f>IF('Cumulative Budget Request '!L186='Split budget (B)'!$L$1,'Cumulative Budget Request '!M186,0)</f>
        <v>0</v>
      </c>
      <c r="N187" s="214">
        <f>ROUND(M187/12,2)</f>
        <v>0</v>
      </c>
      <c r="O187" s="214">
        <f>IF('Cumulative Budget Request '!L186='Split budget (B)'!$L$1,'Cumulative Budget Request '!O186,0)</f>
        <v>0</v>
      </c>
      <c r="P187" s="209">
        <f>IF('Cumulative Budget Request '!L186='Split budget (B)'!$L$1,'Cumulative Budget Request '!P186,0)</f>
        <v>0</v>
      </c>
      <c r="Q187" s="211">
        <f>IF('Cumulative Budget Request '!L186='Split budget (B)'!$L$1,'Cumulative Budget Request '!Q186,0)</f>
        <v>0</v>
      </c>
      <c r="R187" s="212">
        <f>IF('Cumulative Budget Request '!L186='Split budget (B)'!$L$1,'Cumulative Budget Request '!R186,0)</f>
        <v>0</v>
      </c>
      <c r="S187" s="61">
        <f>IF('Cumulative Budget Request '!L186='Split budget (B)'!$L$1,'Cumulative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9"/>
      <c r="B188" s="486"/>
      <c r="C188" s="480"/>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(B)'!$L$1,'Cumulative Budget Request '!Q187,0)</f>
        <v>0</v>
      </c>
      <c r="R188" s="212">
        <f>IF('Cumulative Budget Request '!L187='Split budget (B)'!$L$1,'Cumulative Budget Request '!R187,0)</f>
        <v>0</v>
      </c>
      <c r="S188" s="61">
        <f>IF('Cumulative Budget Request '!L187='Split budget (B)'!$L$1,'Cumulative Budget Request '!S187,0)</f>
        <v>0</v>
      </c>
      <c r="T188" s="16"/>
      <c r="U188" s="324"/>
      <c r="V188" s="324"/>
      <c r="W188" s="324"/>
      <c r="X188" s="324"/>
      <c r="Y188" s="324"/>
    </row>
    <row r="189" spans="1:25" hidden="1">
      <c r="A189" s="449"/>
      <c r="B189" s="486"/>
      <c r="C189" s="480"/>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(B)'!$L$1,'Cumulative Budget Request '!Q188,0)</f>
        <v>0</v>
      </c>
      <c r="R189" s="212">
        <f>IF('Cumulative Budget Request '!L188='Split budget (B)'!$L$1,'Cumulative Budget Request '!R188,0)</f>
        <v>0</v>
      </c>
      <c r="S189" s="61">
        <f>IF('Cumulative Budget Request '!L188='Split budget (B)'!$L$1,'Cumulative Budget Request '!S188,0)</f>
        <v>0</v>
      </c>
      <c r="T189" s="16"/>
      <c r="U189" s="323"/>
      <c r="V189" s="323"/>
      <c r="W189" s="323"/>
      <c r="X189" s="323"/>
      <c r="Y189" s="323"/>
    </row>
    <row r="190" spans="1:25" ht="15" hidden="1">
      <c r="A190" s="449"/>
      <c r="B190" s="486"/>
      <c r="C190" s="480"/>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(B)'!$L$1,'Cumulative Budget Request '!Q189,0)</f>
        <v>0</v>
      </c>
      <c r="R190" s="212">
        <f>IF('Cumulative Budget Request '!L189='Split budget (B)'!$L$1,'Cumulative Budget Request '!R189,0)</f>
        <v>0</v>
      </c>
      <c r="S190" s="61">
        <f>IF('Cumulative Budget Request '!L189='Split budget (B)'!$L$1,'Cumulative Budget Request '!S189,0)</f>
        <v>0</v>
      </c>
      <c r="T190" s="16"/>
      <c r="U190" s="324"/>
      <c r="V190" s="324"/>
      <c r="W190" s="324"/>
      <c r="X190" s="324"/>
      <c r="Y190" s="324"/>
    </row>
    <row r="191" spans="1:25" hidden="1">
      <c r="A191" s="449"/>
      <c r="B191" s="486"/>
      <c r="C191" s="480"/>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(B)'!$L$1,'Cumulative Budget Request '!Q190,0)</f>
        <v>0</v>
      </c>
      <c r="R191" s="212">
        <f>IF('Cumulative Budget Request '!L190='Split budget (B)'!$L$1,'Cumulative Budget Request '!R190,0)</f>
        <v>0</v>
      </c>
      <c r="S191" s="61">
        <f>IF('Cumulative Budget Request '!L190='Split budget (B)'!$L$1,'Cumulative Budget Request '!S190,0)</f>
        <v>0</v>
      </c>
      <c r="T191" s="16"/>
      <c r="U191" s="323"/>
      <c r="V191" s="323"/>
      <c r="W191" s="323"/>
      <c r="X191" s="323"/>
      <c r="Y191" s="323"/>
    </row>
    <row r="192" spans="1:25" hidden="1">
      <c r="A192" s="449"/>
      <c r="B192" s="481"/>
      <c r="C192" s="480"/>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5">
        <f>IF('Cumulative Budget Request '!L192='Split budget (B)'!$L$1,'Cumulative Budget Request '!A192,0)</f>
        <v>0</v>
      </c>
      <c r="B193" s="480">
        <f>IF('Cumulative Budget Request '!L192='Split budget (B)'!$L$1,'Cumulative Budget Request '!B192,0)</f>
        <v>0</v>
      </c>
      <c r="C193" s="481"/>
      <c r="D193" s="33" t="s">
        <v>123</v>
      </c>
      <c r="E193" s="76">
        <f>ROUND($R193*$S193,6)</f>
        <v>0</v>
      </c>
      <c r="F193" s="76">
        <f>ROUND($R194*$S194,6)</f>
        <v>0</v>
      </c>
      <c r="G193" s="76">
        <f>ROUND($R195*$S195,6)</f>
        <v>0</v>
      </c>
      <c r="H193" s="76">
        <f>ROUND($R196*$S196,6)</f>
        <v>0</v>
      </c>
      <c r="I193" s="76">
        <f>ROUND($R197*$S197,6)</f>
        <v>0</v>
      </c>
      <c r="J193" s="46"/>
      <c r="M193" s="133">
        <f>IF('Cumulative Budget Request '!L192='Split budget (B)'!$L$1,'Cumulative Budget Request '!M192,0)</f>
        <v>0</v>
      </c>
      <c r="N193" s="214">
        <f>ROUND(M193/12,2)</f>
        <v>0</v>
      </c>
      <c r="O193" s="214">
        <f>IF('Cumulative Budget Request '!L192='Split budget (B)'!$L$1,'Cumulative Budget Request '!O192,0)</f>
        <v>0</v>
      </c>
      <c r="P193" s="209">
        <f>IF('Cumulative Budget Request '!L192='Split budget (B)'!$L$1,'Cumulative Budget Request '!P192,0)</f>
        <v>0</v>
      </c>
      <c r="Q193" s="211">
        <f>IF('Cumulative Budget Request '!L192='Split budget (B)'!$L$1,'Cumulative Budget Request '!Q192,0)</f>
        <v>0</v>
      </c>
      <c r="R193" s="212">
        <f>IF('Cumulative Budget Request '!L192='Split budget (B)'!$L$1,'Cumulative Budget Request '!R192,0)</f>
        <v>0</v>
      </c>
      <c r="S193" s="61">
        <f>IF('Cumulative Budget Request '!L192='Split budget (B)'!$L$1,'Cumulative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9"/>
      <c r="B194" s="486"/>
      <c r="C194" s="480"/>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(B)'!$L$1,'Cumulative Budget Request '!Q193,0)</f>
        <v>0</v>
      </c>
      <c r="R194" s="212">
        <f>IF('Cumulative Budget Request '!L193='Split budget (B)'!$L$1,'Cumulative Budget Request '!R193,0)</f>
        <v>0</v>
      </c>
      <c r="S194" s="61">
        <f>IF('Cumulative Budget Request '!L193='Split budget (B)'!$L$1,'Cumulative Budget Request '!S193,0)</f>
        <v>0</v>
      </c>
      <c r="T194" s="16"/>
      <c r="U194" s="324"/>
      <c r="V194" s="324"/>
      <c r="W194" s="324"/>
      <c r="X194" s="324"/>
      <c r="Y194" s="324"/>
    </row>
    <row r="195" spans="1:25" hidden="1">
      <c r="A195" s="449"/>
      <c r="B195" s="486"/>
      <c r="C195" s="480"/>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(B)'!$L$1,'Cumulative Budget Request '!Q194,0)</f>
        <v>0</v>
      </c>
      <c r="R195" s="212">
        <f>IF('Cumulative Budget Request '!L194='Split budget (B)'!$L$1,'Cumulative Budget Request '!R194,0)</f>
        <v>0</v>
      </c>
      <c r="S195" s="61">
        <f>IF('Cumulative Budget Request '!L194='Split budget (B)'!$L$1,'Cumulative Budget Request '!S194,0)</f>
        <v>0</v>
      </c>
      <c r="T195" s="16"/>
      <c r="U195" s="323"/>
      <c r="V195" s="323"/>
      <c r="W195" s="323"/>
      <c r="X195" s="323"/>
      <c r="Y195" s="323"/>
    </row>
    <row r="196" spans="1:25" ht="15" hidden="1">
      <c r="A196" s="449"/>
      <c r="B196" s="486"/>
      <c r="C196" s="480"/>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(B)'!$L$1,'Cumulative Budget Request '!Q195,0)</f>
        <v>0</v>
      </c>
      <c r="R196" s="212">
        <f>IF('Cumulative Budget Request '!L195='Split budget (B)'!$L$1,'Cumulative Budget Request '!R195,0)</f>
        <v>0</v>
      </c>
      <c r="S196" s="61">
        <f>IF('Cumulative Budget Request '!L195='Split budget (B)'!$L$1,'Cumulative Budget Request '!S195,0)</f>
        <v>0</v>
      </c>
      <c r="T196" s="16"/>
      <c r="U196" s="324"/>
      <c r="V196" s="324"/>
      <c r="W196" s="324"/>
      <c r="X196" s="324"/>
      <c r="Y196" s="324"/>
    </row>
    <row r="197" spans="1:25" hidden="1">
      <c r="A197" s="449"/>
      <c r="B197" s="486"/>
      <c r="C197" s="480"/>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(B)'!$L$1,'Cumulative Budget Request '!Q196,0)</f>
        <v>0</v>
      </c>
      <c r="R197" s="212">
        <f>IF('Cumulative Budget Request '!L196='Split budget (B)'!$L$1,'Cumulative Budget Request '!R196,0)</f>
        <v>0</v>
      </c>
      <c r="S197" s="61">
        <f>IF('Cumulative Budget Request '!L196='Split budget (B)'!$L$1,'Cumulative Budget Request '!S196,0)</f>
        <v>0</v>
      </c>
      <c r="T197" s="16"/>
      <c r="U197" s="323"/>
      <c r="V197" s="323"/>
      <c r="W197" s="323"/>
      <c r="X197" s="323"/>
      <c r="Y197" s="323"/>
    </row>
    <row r="198" spans="1:25" hidden="1">
      <c r="A198" s="449"/>
      <c r="B198" s="481"/>
      <c r="C198" s="480"/>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5">
        <f>IF('Cumulative Budget Request '!L198='Split budget (B)'!$L$1,'Cumulative Budget Request '!A198,0)</f>
        <v>0</v>
      </c>
      <c r="B199" s="480">
        <f>IF('Cumulative Budget Request '!L198='Split budget (B)'!$L$1,'Cumulative Budget Request '!B198,0)</f>
        <v>0</v>
      </c>
      <c r="C199" s="481"/>
      <c r="D199" s="33" t="s">
        <v>123</v>
      </c>
      <c r="E199" s="76">
        <f>ROUND($R199*$S199,6)</f>
        <v>0</v>
      </c>
      <c r="F199" s="76">
        <f>ROUND($R200*$S200,6)</f>
        <v>0</v>
      </c>
      <c r="G199" s="76">
        <f>ROUND($R201*$S201,6)</f>
        <v>0</v>
      </c>
      <c r="H199" s="76">
        <f>ROUND($R202*$S202,6)</f>
        <v>0</v>
      </c>
      <c r="I199" s="76">
        <f>ROUND($R203*$S203,6)</f>
        <v>0</v>
      </c>
      <c r="J199" s="46"/>
      <c r="M199" s="133">
        <f>IF('Cumulative Budget Request '!L198='Split budget (B)'!$L$1,'Cumulative Budget Request '!M198,0)</f>
        <v>0</v>
      </c>
      <c r="N199" s="214">
        <f>ROUND(M199/12,2)</f>
        <v>0</v>
      </c>
      <c r="O199" s="214">
        <f>IF('Cumulative Budget Request '!L198='Split budget (B)'!$L$1,'Cumulative Budget Request '!O198,0)</f>
        <v>0</v>
      </c>
      <c r="P199" s="209">
        <f>IF('Cumulative Budget Request '!L198='Split budget (B)'!$L$1,'Cumulative Budget Request '!P198,0)</f>
        <v>0</v>
      </c>
      <c r="Q199" s="211">
        <f>IF('Cumulative Budget Request '!L198='Split budget (B)'!$L$1,'Cumulative Budget Request '!Q198,0)</f>
        <v>0</v>
      </c>
      <c r="R199" s="212">
        <f>IF('Cumulative Budget Request '!L198='Split budget (B)'!$L$1,'Cumulative Budget Request '!R198,0)</f>
        <v>0</v>
      </c>
      <c r="S199" s="61">
        <f>IF('Cumulative Budget Request '!L198='Split budget (B)'!$L$1,'Cumulative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9"/>
      <c r="B200" s="486"/>
      <c r="C200" s="480"/>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(B)'!$L$1,'Cumulative Budget Request '!Q199,0)</f>
        <v>0</v>
      </c>
      <c r="R200" s="212">
        <f>IF('Cumulative Budget Request '!L199='Split budget (B)'!$L$1,'Cumulative Budget Request '!R199,0)</f>
        <v>0</v>
      </c>
      <c r="S200" s="61">
        <f>IF('Cumulative Budget Request '!L199='Split budget (B)'!$L$1,'Cumulative Budget Request '!S199,0)</f>
        <v>0</v>
      </c>
      <c r="T200" s="16"/>
      <c r="U200" s="324"/>
      <c r="V200" s="324"/>
      <c r="W200" s="324"/>
      <c r="X200" s="324"/>
      <c r="Y200" s="324"/>
    </row>
    <row r="201" spans="1:25" hidden="1">
      <c r="A201" s="449"/>
      <c r="B201" s="486"/>
      <c r="C201" s="480"/>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(B)'!$L$1,'Cumulative Budget Request '!Q200,0)</f>
        <v>0</v>
      </c>
      <c r="R201" s="212">
        <f>IF('Cumulative Budget Request '!L200='Split budget (B)'!$L$1,'Cumulative Budget Request '!R200,0)</f>
        <v>0</v>
      </c>
      <c r="S201" s="61">
        <f>IF('Cumulative Budget Request '!L200='Split budget (B)'!$L$1,'Cumulative Budget Request '!S200,0)</f>
        <v>0</v>
      </c>
      <c r="T201" s="16"/>
      <c r="U201" s="323"/>
      <c r="V201" s="323"/>
      <c r="W201" s="323"/>
      <c r="X201" s="323"/>
      <c r="Y201" s="323"/>
    </row>
    <row r="202" spans="1:25" ht="15" hidden="1">
      <c r="A202" s="449"/>
      <c r="B202" s="486"/>
      <c r="C202" s="480"/>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(B)'!$L$1,'Cumulative Budget Request '!Q201,0)</f>
        <v>0</v>
      </c>
      <c r="R202" s="212">
        <f>IF('Cumulative Budget Request '!L201='Split budget (B)'!$L$1,'Cumulative Budget Request '!R201,0)</f>
        <v>0</v>
      </c>
      <c r="S202" s="61">
        <f>IF('Cumulative Budget Request '!L201='Split budget (B)'!$L$1,'Cumulative Budget Request '!S201,0)</f>
        <v>0</v>
      </c>
      <c r="T202" s="16"/>
      <c r="U202" s="324"/>
      <c r="V202" s="324"/>
      <c r="W202" s="324"/>
      <c r="X202" s="324"/>
      <c r="Y202" s="324"/>
    </row>
    <row r="203" spans="1:25" hidden="1">
      <c r="A203" s="449"/>
      <c r="B203" s="486"/>
      <c r="C203" s="480"/>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(B)'!$L$1,'Cumulative Budget Request '!Q202,0)</f>
        <v>0</v>
      </c>
      <c r="R203" s="212">
        <f>IF('Cumulative Budget Request '!L202='Split budget (B)'!$L$1,'Cumulative Budget Request '!R202,0)</f>
        <v>0</v>
      </c>
      <c r="S203" s="61">
        <f>IF('Cumulative Budget Request '!L202='Split budget (B)'!$L$1,'Cumulative Budget Request '!S202,0)</f>
        <v>0</v>
      </c>
      <c r="T203" s="16"/>
      <c r="U203" s="323"/>
      <c r="V203" s="323"/>
      <c r="W203" s="323"/>
      <c r="X203" s="323"/>
      <c r="Y203" s="323"/>
    </row>
    <row r="204" spans="1:25" hidden="1">
      <c r="A204" s="449"/>
      <c r="B204" s="481"/>
      <c r="C204" s="480"/>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5">
        <f>IF('Cumulative Budget Request '!L204='Split budget (B)'!$L$1,'Cumulative Budget Request '!A204,0)</f>
        <v>0</v>
      </c>
      <c r="B205" s="480">
        <f>IF('Cumulative Budget Request '!L204='Split budget (B)'!$L$1,'Cumulative Budget Request '!B204,0)</f>
        <v>0</v>
      </c>
      <c r="C205" s="481"/>
      <c r="D205" s="33" t="s">
        <v>123</v>
      </c>
      <c r="E205" s="76">
        <f>ROUND($R205*$S205,6)</f>
        <v>0</v>
      </c>
      <c r="F205" s="76">
        <f>ROUND($R206*$S206,6)</f>
        <v>0</v>
      </c>
      <c r="G205" s="76">
        <f>ROUND($R207*$S207,6)</f>
        <v>0</v>
      </c>
      <c r="H205" s="76">
        <f>ROUND($R208*$S208,6)</f>
        <v>0</v>
      </c>
      <c r="I205" s="76">
        <f>ROUND($R209*$S209,6)</f>
        <v>0</v>
      </c>
      <c r="J205" s="46"/>
      <c r="M205" s="133">
        <f>IF('Cumulative Budget Request '!L204='Split budget (B)'!$L$1,'Cumulative Budget Request '!M204,0)</f>
        <v>0</v>
      </c>
      <c r="N205" s="214">
        <f>ROUND(M205/12,2)</f>
        <v>0</v>
      </c>
      <c r="O205" s="214">
        <f>IF('Cumulative Budget Request '!L204='Split budget (B)'!$L$1,'Cumulative Budget Request '!O204,0)</f>
        <v>0</v>
      </c>
      <c r="P205" s="209">
        <f>IF('Cumulative Budget Request '!L204='Split budget (B)'!$L$1,'Cumulative Budget Request '!P204,0)</f>
        <v>0</v>
      </c>
      <c r="Q205" s="211">
        <f>IF('Cumulative Budget Request '!L204='Split budget (B)'!$L$1,'Cumulative Budget Request '!Q204,0)</f>
        <v>0</v>
      </c>
      <c r="R205" s="212">
        <f>IF('Cumulative Budget Request '!L204='Split budget (B)'!$L$1,'Cumulative Budget Request '!R204,0)</f>
        <v>0</v>
      </c>
      <c r="S205" s="61">
        <f>IF('Cumulative Budget Request '!L204='Split budget (B)'!$L$1,'Cumulative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9"/>
      <c r="B206" s="486"/>
      <c r="C206" s="480"/>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(B)'!$L$1,'Cumulative Budget Request '!Q205,0)</f>
        <v>0</v>
      </c>
      <c r="R206" s="212">
        <f>IF('Cumulative Budget Request '!L205='Split budget (B)'!$L$1,'Cumulative Budget Request '!R205,0)</f>
        <v>0</v>
      </c>
      <c r="S206" s="61">
        <f>IF('Cumulative Budget Request '!L205='Split budget (B)'!$L$1,'Cumulative Budget Request '!S205,0)</f>
        <v>0</v>
      </c>
      <c r="T206" s="16"/>
      <c r="U206" s="324"/>
      <c r="V206" s="324"/>
      <c r="W206" s="324"/>
      <c r="X206" s="324"/>
      <c r="Y206" s="324"/>
    </row>
    <row r="207" spans="1:25" hidden="1">
      <c r="A207" s="449"/>
      <c r="B207" s="486"/>
      <c r="C207" s="480"/>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(B)'!$L$1,'Cumulative Budget Request '!Q206,0)</f>
        <v>0</v>
      </c>
      <c r="R207" s="212">
        <f>IF('Cumulative Budget Request '!L206='Split budget (B)'!$L$1,'Cumulative Budget Request '!R206,0)</f>
        <v>0</v>
      </c>
      <c r="S207" s="61">
        <f>IF('Cumulative Budget Request '!L206='Split budget (B)'!$L$1,'Cumulative Budget Request '!S206,0)</f>
        <v>0</v>
      </c>
      <c r="T207" s="16"/>
      <c r="U207" s="323"/>
      <c r="V207" s="323"/>
      <c r="W207" s="323"/>
      <c r="X207" s="323"/>
      <c r="Y207" s="323"/>
    </row>
    <row r="208" spans="1:25" ht="15" hidden="1">
      <c r="A208" s="449"/>
      <c r="B208" s="486"/>
      <c r="C208" s="480"/>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(B)'!$L$1,'Cumulative Budget Request '!Q207,0)</f>
        <v>0</v>
      </c>
      <c r="R208" s="212">
        <f>IF('Cumulative Budget Request '!L207='Split budget (B)'!$L$1,'Cumulative Budget Request '!R207,0)</f>
        <v>0</v>
      </c>
      <c r="S208" s="61">
        <f>IF('Cumulative Budget Request '!L207='Split budget (B)'!$L$1,'Cumulative Budget Request '!S207,0)</f>
        <v>0</v>
      </c>
      <c r="T208" s="16"/>
      <c r="U208" s="324"/>
      <c r="V208" s="324"/>
      <c r="W208" s="324"/>
      <c r="X208" s="324"/>
      <c r="Y208" s="324"/>
    </row>
    <row r="209" spans="1:25" hidden="1">
      <c r="A209" s="449"/>
      <c r="B209" s="486"/>
      <c r="C209" s="480"/>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(B)'!$L$1,'Cumulative Budget Request '!Q208,0)</f>
        <v>0</v>
      </c>
      <c r="R209" s="212">
        <f>IF('Cumulative Budget Request '!L208='Split budget (B)'!$L$1,'Cumulative Budget Request '!R208,0)</f>
        <v>0</v>
      </c>
      <c r="S209" s="61">
        <f>IF('Cumulative Budget Request '!L208='Split budget (B)'!$L$1,'Cumulative Budget Request '!S208,0)</f>
        <v>0</v>
      </c>
      <c r="T209" s="16"/>
      <c r="U209" s="323"/>
      <c r="V209" s="323"/>
      <c r="W209" s="323"/>
      <c r="X209" s="323"/>
      <c r="Y209" s="323"/>
    </row>
    <row r="210" spans="1:25" hidden="1">
      <c r="A210" s="449"/>
      <c r="B210" s="481"/>
      <c r="C210" s="480"/>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5">
        <f>IF('Cumulative Budget Request '!L210='Split budget (B)'!$L$1,'Cumulative Budget Request '!A210,0)</f>
        <v>0</v>
      </c>
      <c r="B211" s="480">
        <f>IF('Cumulative Budget Request '!L210='Split budget (B)'!$L$1,'Cumulative Budget Request '!B210,0)</f>
        <v>0</v>
      </c>
      <c r="C211" s="481"/>
      <c r="D211" s="33" t="s">
        <v>123</v>
      </c>
      <c r="E211" s="76">
        <f>ROUND($R211*$S211,6)</f>
        <v>0</v>
      </c>
      <c r="F211" s="76">
        <f>ROUND($R212*$S212,6)</f>
        <v>0</v>
      </c>
      <c r="G211" s="76">
        <f>ROUND($R213*$S213,6)</f>
        <v>0</v>
      </c>
      <c r="H211" s="76">
        <f>ROUND($R214*$S214,6)</f>
        <v>0</v>
      </c>
      <c r="I211" s="76">
        <f>ROUND($R215*$S215,6)</f>
        <v>0</v>
      </c>
      <c r="J211" s="46"/>
      <c r="M211" s="133">
        <f>IF('Cumulative Budget Request '!L210='Split budget (B)'!$L$1,'Cumulative Budget Request '!M210,0)</f>
        <v>0</v>
      </c>
      <c r="N211" s="214">
        <f>ROUND(M211/12,2)</f>
        <v>0</v>
      </c>
      <c r="O211" s="214">
        <f>IF('Cumulative Budget Request '!L210='Split budget (B)'!$L$1,'Cumulative Budget Request '!O210,0)</f>
        <v>0</v>
      </c>
      <c r="P211" s="209">
        <f>IF('Cumulative Budget Request '!L210='Split budget (B)'!$L$1,'Cumulative Budget Request '!P210,0)</f>
        <v>0</v>
      </c>
      <c r="Q211" s="211">
        <f>IF('Cumulative Budget Request '!L210='Split budget (B)'!$L$1,'Cumulative Budget Request '!Q210,0)</f>
        <v>0</v>
      </c>
      <c r="R211" s="212">
        <f>IF('Cumulative Budget Request '!L210='Split budget (B)'!$L$1,'Cumulative Budget Request '!R210,0)</f>
        <v>0</v>
      </c>
      <c r="S211" s="61">
        <f>IF('Cumulative Budget Request '!L210='Split budget (B)'!$L$1,'Cumulative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9"/>
      <c r="B212" s="486"/>
      <c r="C212" s="480"/>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(B)'!$L$1,'Cumulative Budget Request '!Q211,0)</f>
        <v>0</v>
      </c>
      <c r="R212" s="212">
        <f>IF('Cumulative Budget Request '!L211='Split budget (B)'!$L$1,'Cumulative Budget Request '!R211,0)</f>
        <v>0</v>
      </c>
      <c r="S212" s="61">
        <f>IF('Cumulative Budget Request '!L211='Split budget (B)'!$L$1,'Cumulative Budget Request '!S211,0)</f>
        <v>0</v>
      </c>
      <c r="T212" s="16"/>
      <c r="U212" s="324"/>
      <c r="V212" s="324"/>
      <c r="W212" s="324"/>
      <c r="X212" s="324"/>
      <c r="Y212" s="324"/>
    </row>
    <row r="213" spans="1:25" hidden="1">
      <c r="A213" s="449"/>
      <c r="B213" s="486"/>
      <c r="C213" s="480"/>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(B)'!$L$1,'Cumulative Budget Request '!Q212,0)</f>
        <v>0</v>
      </c>
      <c r="R213" s="212">
        <f>IF('Cumulative Budget Request '!L212='Split budget (B)'!$L$1,'Cumulative Budget Request '!R212,0)</f>
        <v>0</v>
      </c>
      <c r="S213" s="61">
        <f>IF('Cumulative Budget Request '!L212='Split budget (B)'!$L$1,'Cumulative Budget Request '!S212,0)</f>
        <v>0</v>
      </c>
      <c r="T213" s="16"/>
      <c r="U213" s="323"/>
      <c r="V213" s="323"/>
      <c r="W213" s="323"/>
      <c r="X213" s="323"/>
      <c r="Y213" s="323"/>
    </row>
    <row r="214" spans="1:25" ht="15" hidden="1">
      <c r="A214" s="449"/>
      <c r="B214" s="486"/>
      <c r="C214" s="480"/>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(B)'!$L$1,'Cumulative Budget Request '!Q213,0)</f>
        <v>0</v>
      </c>
      <c r="R214" s="212">
        <f>IF('Cumulative Budget Request '!L213='Split budget (B)'!$L$1,'Cumulative Budget Request '!R213,0)</f>
        <v>0</v>
      </c>
      <c r="S214" s="61">
        <f>IF('Cumulative Budget Request '!L213='Split budget (B)'!$L$1,'Cumulative Budget Request '!S213,0)</f>
        <v>0</v>
      </c>
      <c r="T214" s="16"/>
      <c r="U214" s="324"/>
      <c r="V214" s="324"/>
      <c r="W214" s="324"/>
      <c r="X214" s="324"/>
      <c r="Y214" s="324"/>
    </row>
    <row r="215" spans="1:25" hidden="1">
      <c r="A215" s="449"/>
      <c r="B215" s="486"/>
      <c r="C215" s="480"/>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(B)'!$L$1,'Cumulative Budget Request '!Q214,0)</f>
        <v>0</v>
      </c>
      <c r="R215" s="212">
        <f>IF('Cumulative Budget Request '!L214='Split budget (B)'!$L$1,'Cumulative Budget Request '!R214,0)</f>
        <v>0</v>
      </c>
      <c r="S215" s="61">
        <f>IF('Cumulative Budget Request '!L214='Split budget (B)'!$L$1,'Cumulative Budget Request '!S214,0)</f>
        <v>0</v>
      </c>
      <c r="T215" s="16"/>
      <c r="U215" s="323"/>
      <c r="V215" s="323"/>
      <c r="W215" s="323"/>
      <c r="X215" s="323"/>
      <c r="Y215" s="323"/>
    </row>
    <row r="216" spans="1:25" hidden="1">
      <c r="A216" s="449"/>
      <c r="B216" s="481"/>
      <c r="C216" s="480"/>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5">
        <f>IF('Cumulative Budget Request '!L216='Split budget (B)'!$L$1,'Cumulative Budget Request '!A216,0)</f>
        <v>0</v>
      </c>
      <c r="B217" s="480">
        <f>IF('Cumulative Budget Request '!L216='Split budget (B)'!$L$1,'Cumulative Budget Request '!B216,0)</f>
        <v>0</v>
      </c>
      <c r="C217" s="481"/>
      <c r="D217" s="33" t="s">
        <v>123</v>
      </c>
      <c r="E217" s="76">
        <f>ROUND($R217*$S217,6)</f>
        <v>0</v>
      </c>
      <c r="F217" s="76">
        <f>ROUND($R218*$S218,6)</f>
        <v>0</v>
      </c>
      <c r="G217" s="76">
        <f>ROUND($R219*$S219,6)</f>
        <v>0</v>
      </c>
      <c r="H217" s="76">
        <f>ROUND($R220*$S220,6)</f>
        <v>0</v>
      </c>
      <c r="I217" s="76">
        <f>ROUND($R221*$S221,6)</f>
        <v>0</v>
      </c>
      <c r="J217" s="46"/>
      <c r="M217" s="133">
        <f>IF('Cumulative Budget Request '!L216='Split budget (B)'!$L$1,'Cumulative Budget Request '!M216,0)</f>
        <v>0</v>
      </c>
      <c r="N217" s="214">
        <f>ROUND(M217/12,2)</f>
        <v>0</v>
      </c>
      <c r="O217" s="214">
        <f>IF('Cumulative Budget Request '!L216='Split budget (B)'!$L$1,'Cumulative Budget Request '!O216,0)</f>
        <v>0</v>
      </c>
      <c r="P217" s="209">
        <f>IF('Cumulative Budget Request '!L216='Split budget (B)'!$L$1,'Cumulative Budget Request '!P216,0)</f>
        <v>0</v>
      </c>
      <c r="Q217" s="211">
        <f>IF('Cumulative Budget Request '!L216='Split budget (B)'!$L$1,'Cumulative Budget Request '!Q216,0)</f>
        <v>0</v>
      </c>
      <c r="R217" s="212">
        <f>IF('Cumulative Budget Request '!L216='Split budget (B)'!$L$1,'Cumulative Budget Request '!R216,0)</f>
        <v>0</v>
      </c>
      <c r="S217" s="61">
        <f>IF('Cumulative Budget Request '!L216='Split budget (B)'!$L$1,'Cumulative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9"/>
      <c r="B218" s="486"/>
      <c r="C218" s="480"/>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(B)'!$L$1,'Cumulative Budget Request '!Q217,0)</f>
        <v>0</v>
      </c>
      <c r="R218" s="212">
        <f>IF('Cumulative Budget Request '!L217='Split budget (B)'!$L$1,'Cumulative Budget Request '!R217,0)</f>
        <v>0</v>
      </c>
      <c r="S218" s="61">
        <f>IF('Cumulative Budget Request '!L217='Split budget (B)'!$L$1,'Cumulative Budget Request '!S217,0)</f>
        <v>0</v>
      </c>
      <c r="T218" s="16"/>
      <c r="U218" s="324"/>
      <c r="V218" s="324"/>
      <c r="W218" s="324"/>
      <c r="X218" s="324"/>
      <c r="Y218" s="324"/>
    </row>
    <row r="219" spans="1:25" hidden="1">
      <c r="A219" s="449"/>
      <c r="B219" s="486"/>
      <c r="C219" s="480"/>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(B)'!$L$1,'Cumulative Budget Request '!Q218,0)</f>
        <v>0</v>
      </c>
      <c r="R219" s="212">
        <f>IF('Cumulative Budget Request '!L218='Split budget (B)'!$L$1,'Cumulative Budget Request '!R218,0)</f>
        <v>0</v>
      </c>
      <c r="S219" s="61">
        <f>IF('Cumulative Budget Request '!L218='Split budget (B)'!$L$1,'Cumulative Budget Request '!S218,0)</f>
        <v>0</v>
      </c>
      <c r="T219" s="16"/>
      <c r="U219" s="323"/>
      <c r="V219" s="323"/>
      <c r="W219" s="323"/>
      <c r="X219" s="323"/>
      <c r="Y219" s="323"/>
    </row>
    <row r="220" spans="1:25" ht="15" hidden="1">
      <c r="A220" s="449"/>
      <c r="B220" s="486"/>
      <c r="C220" s="480"/>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(B)'!$L$1,'Cumulative Budget Request '!Q219,0)</f>
        <v>0</v>
      </c>
      <c r="R220" s="212">
        <f>IF('Cumulative Budget Request '!L219='Split budget (B)'!$L$1,'Cumulative Budget Request '!R219,0)</f>
        <v>0</v>
      </c>
      <c r="S220" s="61">
        <f>IF('Cumulative Budget Request '!L219='Split budget (B)'!$L$1,'Cumulative Budget Request '!S219,0)</f>
        <v>0</v>
      </c>
      <c r="T220" s="16"/>
      <c r="U220" s="324"/>
      <c r="V220" s="324"/>
      <c r="W220" s="324"/>
      <c r="X220" s="324"/>
      <c r="Y220" s="324"/>
    </row>
    <row r="221" spans="1:25" hidden="1">
      <c r="A221" s="449"/>
      <c r="B221" s="486"/>
      <c r="C221" s="480"/>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(B)'!$L$1,'Cumulative Budget Request '!Q220,0)</f>
        <v>0</v>
      </c>
      <c r="R221" s="212">
        <f>IF('Cumulative Budget Request '!L220='Split budget (B)'!$L$1,'Cumulative Budget Request '!R220,0)</f>
        <v>0</v>
      </c>
      <c r="S221" s="61">
        <f>IF('Cumulative Budget Request '!L220='Split budget (B)'!$L$1,'Cumulative Budget Request '!S220,0)</f>
        <v>0</v>
      </c>
      <c r="T221" s="16"/>
      <c r="U221" s="323"/>
      <c r="V221" s="323"/>
      <c r="W221" s="323"/>
      <c r="X221" s="323"/>
      <c r="Y221" s="323"/>
    </row>
    <row r="222" spans="1:25" hidden="1">
      <c r="A222" s="449"/>
      <c r="B222" s="481"/>
      <c r="C222" s="480"/>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5">
        <f>IF('Cumulative Budget Request '!L222='Split budget (B)'!$L$1,'Cumulative Budget Request '!A222,0)</f>
        <v>0</v>
      </c>
      <c r="B223" s="480">
        <f>IF('Cumulative Budget Request '!L222='Split budget (B)'!$L$1,'Cumulative Budget Request '!B222,0)</f>
        <v>0</v>
      </c>
      <c r="C223" s="481"/>
      <c r="D223" s="33" t="s">
        <v>123</v>
      </c>
      <c r="E223" s="76">
        <f>ROUND($R223*$S223,6)</f>
        <v>0</v>
      </c>
      <c r="F223" s="76">
        <f>ROUND($R224*$S224,6)</f>
        <v>0</v>
      </c>
      <c r="G223" s="76">
        <f>ROUND($R225*$S225,6)</f>
        <v>0</v>
      </c>
      <c r="H223" s="76">
        <f>ROUND($R226*$S226,6)</f>
        <v>0</v>
      </c>
      <c r="I223" s="76">
        <f>ROUND($R227*$S227,6)</f>
        <v>0</v>
      </c>
      <c r="J223" s="46"/>
      <c r="M223" s="133">
        <f>IF('Cumulative Budget Request '!L222='Split budget (B)'!$L$1,'Cumulative Budget Request '!M222,0)</f>
        <v>0</v>
      </c>
      <c r="N223" s="214">
        <f>ROUND(M223/12,2)</f>
        <v>0</v>
      </c>
      <c r="O223" s="214">
        <f>IF('Cumulative Budget Request '!L222='Split budget (B)'!$L$1,'Cumulative Budget Request '!O222,0)</f>
        <v>0</v>
      </c>
      <c r="P223" s="209">
        <f>IF('Cumulative Budget Request '!L222='Split budget (B)'!$L$1,'Cumulative Budget Request '!P222,0)</f>
        <v>0</v>
      </c>
      <c r="Q223" s="211">
        <f>IF('Cumulative Budget Request '!L222='Split budget (B)'!$L$1,'Cumulative Budget Request '!Q222,0)</f>
        <v>0</v>
      </c>
      <c r="R223" s="212">
        <f>IF('Cumulative Budget Request '!L222='Split budget (B)'!$L$1,'Cumulative Budget Request '!R222,0)</f>
        <v>0</v>
      </c>
      <c r="S223" s="61">
        <f>IF('Cumulative Budget Request '!L222='Split budget (B)'!$L$1,'Cumulative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9"/>
      <c r="B224" s="486"/>
      <c r="C224" s="480"/>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(B)'!$L$1,'Cumulative Budget Request '!Q223,0)</f>
        <v>0</v>
      </c>
      <c r="R224" s="212">
        <f>IF('Cumulative Budget Request '!L223='Split budget (B)'!$L$1,'Cumulative Budget Request '!R223,0)</f>
        <v>0</v>
      </c>
      <c r="S224" s="61">
        <f>IF('Cumulative Budget Request '!L223='Split budget (B)'!$L$1,'Cumulative Budget Request '!S223,0)</f>
        <v>0</v>
      </c>
      <c r="T224" s="16"/>
      <c r="U224" s="324"/>
      <c r="V224" s="324"/>
      <c r="W224" s="324"/>
      <c r="X224" s="324"/>
      <c r="Y224" s="324"/>
    </row>
    <row r="225" spans="1:25" hidden="1">
      <c r="A225" s="449"/>
      <c r="B225" s="486"/>
      <c r="C225" s="480"/>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(B)'!$L$1,'Cumulative Budget Request '!Q224,0)</f>
        <v>0</v>
      </c>
      <c r="R225" s="212">
        <f>IF('Cumulative Budget Request '!L224='Split budget (B)'!$L$1,'Cumulative Budget Request '!R224,0)</f>
        <v>0</v>
      </c>
      <c r="S225" s="61">
        <f>IF('Cumulative Budget Request '!L224='Split budget (B)'!$L$1,'Cumulative Budget Request '!S224,0)</f>
        <v>0</v>
      </c>
      <c r="T225" s="16"/>
      <c r="U225" s="323"/>
      <c r="V225" s="323"/>
      <c r="W225" s="323"/>
      <c r="X225" s="323"/>
      <c r="Y225" s="323"/>
    </row>
    <row r="226" spans="1:25" ht="15" hidden="1">
      <c r="A226" s="449"/>
      <c r="B226" s="486"/>
      <c r="C226" s="480"/>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(B)'!$L$1,'Cumulative Budget Request '!Q225,0)</f>
        <v>0</v>
      </c>
      <c r="R226" s="212">
        <f>IF('Cumulative Budget Request '!L225='Split budget (B)'!$L$1,'Cumulative Budget Request '!R225,0)</f>
        <v>0</v>
      </c>
      <c r="S226" s="61">
        <f>IF('Cumulative Budget Request '!L225='Split budget (B)'!$L$1,'Cumulative Budget Request '!S225,0)</f>
        <v>0</v>
      </c>
      <c r="T226" s="16"/>
      <c r="U226" s="324"/>
      <c r="V226" s="324"/>
      <c r="W226" s="324"/>
      <c r="X226" s="324"/>
      <c r="Y226" s="324"/>
    </row>
    <row r="227" spans="1:25" hidden="1">
      <c r="A227" s="449"/>
      <c r="B227" s="486"/>
      <c r="C227" s="480"/>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(B)'!$L$1,'Cumulative Budget Request '!Q226,0)</f>
        <v>0</v>
      </c>
      <c r="R227" s="212">
        <f>IF('Cumulative Budget Request '!L226='Split budget (B)'!$L$1,'Cumulative Budget Request '!R226,0)</f>
        <v>0</v>
      </c>
      <c r="S227" s="61">
        <f>IF('Cumulative Budget Request '!L226='Split budget (B)'!$L$1,'Cumulative Budget Request '!S226,0)</f>
        <v>0</v>
      </c>
      <c r="T227" s="16"/>
      <c r="U227" s="323"/>
      <c r="V227" s="323"/>
      <c r="W227" s="323"/>
      <c r="X227" s="323"/>
      <c r="Y227" s="323"/>
    </row>
    <row r="228" spans="1:25" hidden="1">
      <c r="A228" s="449"/>
      <c r="B228" s="481"/>
      <c r="C228" s="480"/>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5">
        <f>IF('Cumulative Budget Request '!L228='Split budget (B)'!$L$1,'Cumulative Budget Request '!A228,0)</f>
        <v>0</v>
      </c>
      <c r="B229" s="480">
        <f>IF('Cumulative Budget Request '!L228='Split budget (B)'!$L$1,'Cumulative Budget Request '!B228,0)</f>
        <v>0</v>
      </c>
      <c r="C229" s="481"/>
      <c r="D229" s="33" t="s">
        <v>123</v>
      </c>
      <c r="E229" s="76">
        <f>ROUND($R229*$S229,6)</f>
        <v>0</v>
      </c>
      <c r="F229" s="76">
        <f>ROUND($R230*$S230,6)</f>
        <v>0</v>
      </c>
      <c r="G229" s="76">
        <f>ROUND($R231*$S231,6)</f>
        <v>0</v>
      </c>
      <c r="H229" s="76">
        <f>ROUND($R232*$S232,6)</f>
        <v>0</v>
      </c>
      <c r="I229" s="76">
        <f>ROUND($R233*$S233,6)</f>
        <v>0</v>
      </c>
      <c r="J229" s="46"/>
      <c r="M229" s="133">
        <f>IF('Cumulative Budget Request '!L228='Split budget (B)'!$L$1,'Cumulative Budget Request '!M228,0)</f>
        <v>0</v>
      </c>
      <c r="N229" s="214">
        <f>ROUND(M229/12,2)</f>
        <v>0</v>
      </c>
      <c r="O229" s="214">
        <f>IF('Cumulative Budget Request '!L228='Split budget (B)'!$L$1,'Cumulative Budget Request '!O228,0)</f>
        <v>0</v>
      </c>
      <c r="P229" s="209">
        <f>IF('Cumulative Budget Request '!L228='Split budget (B)'!$L$1,'Cumulative Budget Request '!P228,0)</f>
        <v>0</v>
      </c>
      <c r="Q229" s="211">
        <f>IF('Cumulative Budget Request '!L228='Split budget (B)'!$L$1,'Cumulative Budget Request '!Q228,0)</f>
        <v>0</v>
      </c>
      <c r="R229" s="212">
        <f>IF('Cumulative Budget Request '!L228='Split budget (B)'!$L$1,'Cumulative Budget Request '!R228,0)</f>
        <v>0</v>
      </c>
      <c r="S229" s="61">
        <f>IF('Cumulative Budget Request '!L228='Split budget (B)'!$L$1,'Cumulative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9"/>
      <c r="B230" s="486"/>
      <c r="C230" s="480"/>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(B)'!$L$1,'Cumulative Budget Request '!Q229,0)</f>
        <v>0</v>
      </c>
      <c r="R230" s="212">
        <f>IF('Cumulative Budget Request '!L229='Split budget (B)'!$L$1,'Cumulative Budget Request '!R229,0)</f>
        <v>0</v>
      </c>
      <c r="S230" s="61">
        <f>IF('Cumulative Budget Request '!L229='Split budget (B)'!$L$1,'Cumulative Budget Request '!S229,0)</f>
        <v>0</v>
      </c>
      <c r="T230" s="16"/>
      <c r="U230" s="324"/>
      <c r="V230" s="324"/>
      <c r="W230" s="324"/>
      <c r="X230" s="324"/>
      <c r="Y230" s="324"/>
    </row>
    <row r="231" spans="1:25" hidden="1">
      <c r="A231" s="449"/>
      <c r="B231" s="486"/>
      <c r="C231" s="480"/>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(B)'!$L$1,'Cumulative Budget Request '!Q230,0)</f>
        <v>0</v>
      </c>
      <c r="R231" s="212">
        <f>IF('Cumulative Budget Request '!L230='Split budget (B)'!$L$1,'Cumulative Budget Request '!R230,0)</f>
        <v>0</v>
      </c>
      <c r="S231" s="61">
        <f>IF('Cumulative Budget Request '!L230='Split budget (B)'!$L$1,'Cumulative Budget Request '!S230,0)</f>
        <v>0</v>
      </c>
      <c r="T231" s="16"/>
      <c r="U231" s="323"/>
      <c r="V231" s="323"/>
      <c r="W231" s="323"/>
      <c r="X231" s="323"/>
      <c r="Y231" s="323"/>
    </row>
    <row r="232" spans="1:25" ht="15" hidden="1">
      <c r="A232" s="449"/>
      <c r="B232" s="486"/>
      <c r="C232" s="480"/>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(B)'!$L$1,'Cumulative Budget Request '!Q231,0)</f>
        <v>0</v>
      </c>
      <c r="R232" s="212">
        <f>IF('Cumulative Budget Request '!L231='Split budget (B)'!$L$1,'Cumulative Budget Request '!R231,0)</f>
        <v>0</v>
      </c>
      <c r="S232" s="61">
        <f>IF('Cumulative Budget Request '!L231='Split budget (B)'!$L$1,'Cumulative Budget Request '!S231,0)</f>
        <v>0</v>
      </c>
      <c r="T232" s="16"/>
      <c r="U232" s="324"/>
      <c r="V232" s="324"/>
      <c r="W232" s="324"/>
      <c r="X232" s="324"/>
      <c r="Y232" s="324"/>
    </row>
    <row r="233" spans="1:25" hidden="1">
      <c r="A233" s="449"/>
      <c r="B233" s="486"/>
      <c r="C233" s="480"/>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(B)'!$L$1,'Cumulative Budget Request '!Q232,0)</f>
        <v>0</v>
      </c>
      <c r="R233" s="212">
        <f>IF('Cumulative Budget Request '!L232='Split budget (B)'!$L$1,'Cumulative Budget Request '!R232,0)</f>
        <v>0</v>
      </c>
      <c r="S233" s="61">
        <f>IF('Cumulative Budget Request '!L232='Split budget (B)'!$L$1,'Cumulative Budget Request '!S232,0)</f>
        <v>0</v>
      </c>
      <c r="T233" s="16"/>
      <c r="U233" s="323"/>
      <c r="V233" s="323"/>
      <c r="W233" s="323"/>
      <c r="X233" s="323"/>
      <c r="Y233" s="323"/>
    </row>
    <row r="234" spans="1:25" hidden="1">
      <c r="A234" s="449"/>
      <c r="B234" s="481"/>
      <c r="C234" s="480"/>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5">
        <f>IF('Cumulative Budget Request '!L234='Split budget (B)'!$L$1,'Cumulative Budget Request '!A234,0)</f>
        <v>0</v>
      </c>
      <c r="B235" s="480">
        <f>IF('Cumulative Budget Request '!L234='Split budget (B)'!$L$1,'Cumulative Budget Request '!B234,0)</f>
        <v>0</v>
      </c>
      <c r="C235" s="481"/>
      <c r="D235" s="33" t="s">
        <v>123</v>
      </c>
      <c r="E235" s="76">
        <f>ROUND($R235*$S235,6)</f>
        <v>0</v>
      </c>
      <c r="F235" s="76">
        <f>ROUND($R236*$S236,6)</f>
        <v>0</v>
      </c>
      <c r="G235" s="76">
        <f>ROUND($R237*$S237,6)</f>
        <v>0</v>
      </c>
      <c r="H235" s="76">
        <f>ROUND($R238*$S238,6)</f>
        <v>0</v>
      </c>
      <c r="I235" s="76">
        <f>ROUND($R239*$S239,6)</f>
        <v>0</v>
      </c>
      <c r="J235" s="46"/>
      <c r="M235" s="133">
        <f>IF('Cumulative Budget Request '!L234='Split budget (B)'!$L$1,'Cumulative Budget Request '!M234,0)</f>
        <v>0</v>
      </c>
      <c r="N235" s="214">
        <f>ROUND(M235/12,2)</f>
        <v>0</v>
      </c>
      <c r="O235" s="214">
        <f>IF('Cumulative Budget Request '!L234='Split budget (B)'!$L$1,'Cumulative Budget Request '!O234,0)</f>
        <v>0</v>
      </c>
      <c r="P235" s="209">
        <f>IF('Cumulative Budget Request '!L234='Split budget (B)'!$L$1,'Cumulative Budget Request '!P234,0)</f>
        <v>0</v>
      </c>
      <c r="Q235" s="211">
        <f>IF('Cumulative Budget Request '!L234='Split budget (B)'!$L$1,'Cumulative Budget Request '!Q234,0)</f>
        <v>0</v>
      </c>
      <c r="R235" s="212">
        <f>IF('Cumulative Budget Request '!L234='Split budget (B)'!$L$1,'Cumulative Budget Request '!R234,0)</f>
        <v>0</v>
      </c>
      <c r="S235" s="61">
        <f>IF('Cumulative Budget Request '!L234='Split budget (B)'!$L$1,'Cumulative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9"/>
      <c r="B236" s="486"/>
      <c r="C236" s="480"/>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(B)'!$L$1,'Cumulative Budget Request '!Q235,0)</f>
        <v>0</v>
      </c>
      <c r="R236" s="212">
        <f>IF('Cumulative Budget Request '!L235='Split budget (B)'!$L$1,'Cumulative Budget Request '!R235,0)</f>
        <v>0</v>
      </c>
      <c r="S236" s="61">
        <f>IF('Cumulative Budget Request '!L235='Split budget (B)'!$L$1,'Cumulative Budget Request '!S235,0)</f>
        <v>0</v>
      </c>
      <c r="T236" s="16"/>
      <c r="U236" s="324"/>
      <c r="V236" s="324"/>
      <c r="W236" s="324"/>
      <c r="X236" s="324"/>
      <c r="Y236" s="324"/>
    </row>
    <row r="237" spans="1:25" hidden="1">
      <c r="A237" s="449"/>
      <c r="B237" s="486"/>
      <c r="C237" s="480"/>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(B)'!$L$1,'Cumulative Budget Request '!Q236,0)</f>
        <v>0</v>
      </c>
      <c r="R237" s="212">
        <f>IF('Cumulative Budget Request '!L236='Split budget (B)'!$L$1,'Cumulative Budget Request '!R236,0)</f>
        <v>0</v>
      </c>
      <c r="S237" s="61">
        <f>IF('Cumulative Budget Request '!L236='Split budget (B)'!$L$1,'Cumulative Budget Request '!S236,0)</f>
        <v>0</v>
      </c>
      <c r="T237" s="16"/>
      <c r="U237" s="323"/>
      <c r="V237" s="323"/>
      <c r="W237" s="323"/>
      <c r="X237" s="323"/>
      <c r="Y237" s="323"/>
    </row>
    <row r="238" spans="1:25" ht="15" hidden="1">
      <c r="A238" s="449"/>
      <c r="B238" s="486"/>
      <c r="C238" s="480"/>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(B)'!$L$1,'Cumulative Budget Request '!Q237,0)</f>
        <v>0</v>
      </c>
      <c r="R238" s="212">
        <f>IF('Cumulative Budget Request '!L237='Split budget (B)'!$L$1,'Cumulative Budget Request '!R237,0)</f>
        <v>0</v>
      </c>
      <c r="S238" s="61">
        <f>IF('Cumulative Budget Request '!L237='Split budget (B)'!$L$1,'Cumulative Budget Request '!S237,0)</f>
        <v>0</v>
      </c>
      <c r="T238" s="16"/>
      <c r="U238" s="324"/>
      <c r="V238" s="324"/>
      <c r="W238" s="324"/>
      <c r="X238" s="324"/>
      <c r="Y238" s="324"/>
    </row>
    <row r="239" spans="1:25" hidden="1">
      <c r="A239" s="449"/>
      <c r="B239" s="486"/>
      <c r="C239" s="480"/>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(B)'!$L$1,'Cumulative Budget Request '!Q238,0)</f>
        <v>0</v>
      </c>
      <c r="R239" s="212">
        <f>IF('Cumulative Budget Request '!L238='Split budget (B)'!$L$1,'Cumulative Budget Request '!R238,0)</f>
        <v>0</v>
      </c>
      <c r="S239" s="61">
        <f>IF('Cumulative Budget Request '!L238='Split budget (B)'!$L$1,'Cumulative Budget Request '!S238,0)</f>
        <v>0</v>
      </c>
      <c r="T239" s="16"/>
      <c r="U239" s="323"/>
      <c r="V239" s="323"/>
      <c r="W239" s="323"/>
      <c r="X239" s="323"/>
      <c r="Y239" s="323"/>
    </row>
    <row r="240" spans="1:25" hidden="1">
      <c r="A240" s="449"/>
      <c r="B240" s="481"/>
      <c r="C240" s="480"/>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5">
        <f>IF('Cumulative Budget Request '!L240='Split budget (B)'!$L$1,'Cumulative Budget Request '!A240,0)</f>
        <v>0</v>
      </c>
      <c r="B241" s="480">
        <f>IF('Cumulative Budget Request '!L240='Split budget (B)'!$L$1,'Cumulative Budget Request '!B240,0)</f>
        <v>0</v>
      </c>
      <c r="C241" s="481"/>
      <c r="D241" s="33" t="s">
        <v>123</v>
      </c>
      <c r="E241" s="76">
        <f>ROUND($R241*$S241,6)</f>
        <v>0</v>
      </c>
      <c r="F241" s="76">
        <f>ROUND($R242*$S242,6)</f>
        <v>0</v>
      </c>
      <c r="G241" s="76">
        <f>ROUND($R243*$S243,6)</f>
        <v>0</v>
      </c>
      <c r="H241" s="76">
        <f>ROUND($R244*$S244,6)</f>
        <v>0</v>
      </c>
      <c r="I241" s="76">
        <f>ROUND($R245*$S245,6)</f>
        <v>0</v>
      </c>
      <c r="J241" s="46"/>
      <c r="M241" s="133">
        <f>IF('Cumulative Budget Request '!L240='Split budget (B)'!$L$1,'Cumulative Budget Request '!M240,0)</f>
        <v>0</v>
      </c>
      <c r="N241" s="214">
        <f>ROUND(M241/12,2)</f>
        <v>0</v>
      </c>
      <c r="O241" s="214">
        <f>IF('Cumulative Budget Request '!L240='Split budget (B)'!$L$1,'Cumulative Budget Request '!O240,0)</f>
        <v>0</v>
      </c>
      <c r="P241" s="209">
        <f>IF('Cumulative Budget Request '!L240='Split budget (B)'!$L$1,'Cumulative Budget Request '!P240,0)</f>
        <v>0</v>
      </c>
      <c r="Q241" s="211">
        <f>IF('Cumulative Budget Request '!L240='Split budget (B)'!$L$1,'Cumulative Budget Request '!Q240,0)</f>
        <v>0</v>
      </c>
      <c r="R241" s="212">
        <f>IF('Cumulative Budget Request '!L240='Split budget (B)'!$L$1,'Cumulative Budget Request '!R240,0)</f>
        <v>0</v>
      </c>
      <c r="S241" s="61">
        <f>IF('Cumulative Budget Request '!L240='Split budget (B)'!$L$1,'Cumulative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9"/>
      <c r="B242" s="486"/>
      <c r="C242" s="480"/>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(B)'!$L$1,'Cumulative Budget Request '!Q241,0)</f>
        <v>0</v>
      </c>
      <c r="R242" s="212">
        <f>IF('Cumulative Budget Request '!L241='Split budget (B)'!$L$1,'Cumulative Budget Request '!R241,0)</f>
        <v>0</v>
      </c>
      <c r="S242" s="61">
        <f>IF('Cumulative Budget Request '!L241='Split budget (B)'!$L$1,'Cumulative Budget Request '!S241,0)</f>
        <v>0</v>
      </c>
      <c r="T242" s="16"/>
      <c r="U242" s="324"/>
      <c r="V242" s="324"/>
      <c r="W242" s="324"/>
      <c r="X242" s="324"/>
      <c r="Y242" s="324"/>
    </row>
    <row r="243" spans="1:25" hidden="1">
      <c r="A243" s="449"/>
      <c r="B243" s="486"/>
      <c r="C243" s="480"/>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(B)'!$L$1,'Cumulative Budget Request '!Q242,0)</f>
        <v>0</v>
      </c>
      <c r="R243" s="212">
        <f>IF('Cumulative Budget Request '!L242='Split budget (B)'!$L$1,'Cumulative Budget Request '!R242,0)</f>
        <v>0</v>
      </c>
      <c r="S243" s="61">
        <f>IF('Cumulative Budget Request '!L242='Split budget (B)'!$L$1,'Cumulative Budget Request '!S242,0)</f>
        <v>0</v>
      </c>
      <c r="T243" s="16"/>
      <c r="U243" s="323"/>
      <c r="V243" s="323"/>
      <c r="W243" s="323"/>
      <c r="X243" s="323"/>
      <c r="Y243" s="323"/>
    </row>
    <row r="244" spans="1:25" ht="15" hidden="1">
      <c r="A244" s="449"/>
      <c r="B244" s="486"/>
      <c r="C244" s="480"/>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(B)'!$L$1,'Cumulative Budget Request '!Q243,0)</f>
        <v>0</v>
      </c>
      <c r="R244" s="212">
        <f>IF('Cumulative Budget Request '!L243='Split budget (B)'!$L$1,'Cumulative Budget Request '!R243,0)</f>
        <v>0</v>
      </c>
      <c r="S244" s="61">
        <f>IF('Cumulative Budget Request '!L243='Split budget (B)'!$L$1,'Cumulative Budget Request '!S243,0)</f>
        <v>0</v>
      </c>
      <c r="T244" s="16"/>
      <c r="U244" s="324"/>
      <c r="V244" s="324"/>
      <c r="W244" s="324"/>
      <c r="X244" s="324"/>
      <c r="Y244" s="324"/>
    </row>
    <row r="245" spans="1:25" hidden="1">
      <c r="A245" s="449"/>
      <c r="B245" s="486"/>
      <c r="C245" s="480"/>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(B)'!$L$1,'Cumulative Budget Request '!Q244,0)</f>
        <v>0</v>
      </c>
      <c r="R245" s="212">
        <f>IF('Cumulative Budget Request '!L244='Split budget (B)'!$L$1,'Cumulative Budget Request '!R244,0)</f>
        <v>0</v>
      </c>
      <c r="S245" s="61">
        <f>IF('Cumulative Budget Request '!L244='Split budget (B)'!$L$1,'Cumulative Budget Request '!S244,0)</f>
        <v>0</v>
      </c>
      <c r="T245" s="16"/>
      <c r="U245" s="323"/>
      <c r="V245" s="323"/>
      <c r="W245" s="323"/>
      <c r="X245" s="323"/>
      <c r="Y245" s="323"/>
    </row>
    <row r="246" spans="1:25" hidden="1">
      <c r="A246" s="449"/>
      <c r="B246" s="481"/>
      <c r="C246" s="480"/>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5">
        <f>IF('Cumulative Budget Request '!L246='Split budget (B)'!$L$1,'Cumulative Budget Request '!A246,0)</f>
        <v>0</v>
      </c>
      <c r="B247" s="480">
        <f>IF('Cumulative Budget Request '!L246='Split budget (B)'!$L$1,'Cumulative Budget Request '!B246,0)</f>
        <v>0</v>
      </c>
      <c r="C247" s="481"/>
      <c r="D247" s="33" t="s">
        <v>123</v>
      </c>
      <c r="E247" s="76">
        <f>ROUND($R247*$S247,6)</f>
        <v>0</v>
      </c>
      <c r="F247" s="76">
        <f>ROUND($R248*$S248,6)</f>
        <v>0</v>
      </c>
      <c r="G247" s="76">
        <f>ROUND($R249*$S249,6)</f>
        <v>0</v>
      </c>
      <c r="H247" s="76">
        <f>ROUND($R250*$S250,6)</f>
        <v>0</v>
      </c>
      <c r="I247" s="76">
        <f>ROUND($R251*$S251,6)</f>
        <v>0</v>
      </c>
      <c r="J247" s="46"/>
      <c r="M247" s="133">
        <f>IF('Cumulative Budget Request '!L246='Split budget (B)'!$L$1,'Cumulative Budget Request '!M246,0)</f>
        <v>0</v>
      </c>
      <c r="N247" s="214">
        <f>ROUND(M247/12,2)</f>
        <v>0</v>
      </c>
      <c r="O247" s="214">
        <f>IF('Cumulative Budget Request '!L246='Split budget (B)'!$L$1,'Cumulative Budget Request '!O246,0)</f>
        <v>0</v>
      </c>
      <c r="P247" s="209">
        <f>IF('Cumulative Budget Request '!L246='Split budget (B)'!$L$1,'Cumulative Budget Request '!P246,0)</f>
        <v>0</v>
      </c>
      <c r="Q247" s="211">
        <f>IF('Cumulative Budget Request '!L246='Split budget (B)'!$L$1,'Cumulative Budget Request '!Q246,0)</f>
        <v>0</v>
      </c>
      <c r="R247" s="212">
        <f>IF('Cumulative Budget Request '!L246='Split budget (B)'!$L$1,'Cumulative Budget Request '!R246,0)</f>
        <v>0</v>
      </c>
      <c r="S247" s="61">
        <f>IF('Cumulative Budget Request '!L246='Split budget (B)'!$L$1,'Cumulative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9"/>
      <c r="B248" s="486"/>
      <c r="C248" s="480"/>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(B)'!$L$1,'Cumulative Budget Request '!Q247,0)</f>
        <v>0</v>
      </c>
      <c r="R248" s="212">
        <f>IF('Cumulative Budget Request '!L247='Split budget (B)'!$L$1,'Cumulative Budget Request '!R247,0)</f>
        <v>0</v>
      </c>
      <c r="S248" s="61">
        <f>IF('Cumulative Budget Request '!L247='Split budget (B)'!$L$1,'Cumulative Budget Request '!S247,0)</f>
        <v>0</v>
      </c>
      <c r="T248" s="16"/>
      <c r="U248" s="324"/>
      <c r="V248" s="324"/>
      <c r="W248" s="324"/>
      <c r="X248" s="324"/>
      <c r="Y248" s="324"/>
    </row>
    <row r="249" spans="1:25" hidden="1">
      <c r="A249" s="449"/>
      <c r="B249" s="486"/>
      <c r="C249" s="480"/>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(B)'!$L$1,'Cumulative Budget Request '!Q248,0)</f>
        <v>0</v>
      </c>
      <c r="R249" s="212">
        <f>IF('Cumulative Budget Request '!L248='Split budget (B)'!$L$1,'Cumulative Budget Request '!R248,0)</f>
        <v>0</v>
      </c>
      <c r="S249" s="61">
        <f>IF('Cumulative Budget Request '!L248='Split budget (B)'!$L$1,'Cumulative Budget Request '!S248,0)</f>
        <v>0</v>
      </c>
      <c r="T249" s="16"/>
      <c r="U249" s="323"/>
      <c r="V249" s="323"/>
      <c r="W249" s="323"/>
      <c r="X249" s="323"/>
      <c r="Y249" s="323"/>
    </row>
    <row r="250" spans="1:25" ht="15" hidden="1">
      <c r="A250" s="449"/>
      <c r="B250" s="486"/>
      <c r="C250" s="480"/>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(B)'!$L$1,'Cumulative Budget Request '!Q249,0)</f>
        <v>0</v>
      </c>
      <c r="R250" s="212">
        <f>IF('Cumulative Budget Request '!L249='Split budget (B)'!$L$1,'Cumulative Budget Request '!R249,0)</f>
        <v>0</v>
      </c>
      <c r="S250" s="61">
        <f>IF('Cumulative Budget Request '!L249='Split budget (B)'!$L$1,'Cumulative Budget Request '!S249,0)</f>
        <v>0</v>
      </c>
      <c r="T250" s="16"/>
      <c r="U250" s="324"/>
      <c r="V250" s="324"/>
      <c r="W250" s="324"/>
      <c r="X250" s="324"/>
      <c r="Y250" s="324"/>
    </row>
    <row r="251" spans="1:25" hidden="1">
      <c r="A251" s="449"/>
      <c r="B251" s="486"/>
      <c r="C251" s="480"/>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(B)'!$L$1,'Cumulative Budget Request '!Q250,0)</f>
        <v>0</v>
      </c>
      <c r="R251" s="212">
        <f>IF('Cumulative Budget Request '!L250='Split budget (B)'!$L$1,'Cumulative Budget Request '!R250,0)</f>
        <v>0</v>
      </c>
      <c r="S251" s="61">
        <f>IF('Cumulative Budget Request '!L250='Split budget (B)'!$L$1,'Cumulative Budget Request '!S250,0)</f>
        <v>0</v>
      </c>
      <c r="T251" s="16"/>
      <c r="U251" s="323"/>
      <c r="V251" s="323"/>
      <c r="W251" s="323"/>
      <c r="X251" s="323"/>
      <c r="Y251" s="323"/>
    </row>
    <row r="252" spans="1:25" hidden="1">
      <c r="A252" s="449"/>
      <c r="B252" s="481"/>
      <c r="C252" s="480"/>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5">
        <f>IF('Cumulative Budget Request '!L252='Split budget (B)'!$L$1,'Cumulative Budget Request '!A252,0)</f>
        <v>0</v>
      </c>
      <c r="B253" s="480">
        <f>IF('Cumulative Budget Request '!L252='Split budget (B)'!$L$1,'Cumulative Budget Request '!B252,0)</f>
        <v>0</v>
      </c>
      <c r="C253" s="481"/>
      <c r="D253" s="33" t="s">
        <v>123</v>
      </c>
      <c r="E253" s="76">
        <f>ROUND($R253*$S253,6)</f>
        <v>0</v>
      </c>
      <c r="F253" s="76">
        <f>ROUND($R254*$S254,6)</f>
        <v>0</v>
      </c>
      <c r="G253" s="76">
        <f>ROUND($R255*$S255,6)</f>
        <v>0</v>
      </c>
      <c r="H253" s="76">
        <f>ROUND($R256*$S256,6)</f>
        <v>0</v>
      </c>
      <c r="I253" s="76">
        <f>ROUND($R257*$S257,6)</f>
        <v>0</v>
      </c>
      <c r="J253" s="46"/>
      <c r="M253" s="133">
        <f>IF('Cumulative Budget Request '!L252='Split budget (B)'!$L$1,'Cumulative Budget Request '!M252,0)</f>
        <v>0</v>
      </c>
      <c r="N253" s="214">
        <f>ROUND(M253/12,2)</f>
        <v>0</v>
      </c>
      <c r="O253" s="214">
        <f>IF('Cumulative Budget Request '!L252='Split budget (B)'!$L$1,'Cumulative Budget Request '!O252,0)</f>
        <v>0</v>
      </c>
      <c r="P253" s="209">
        <f>IF('Cumulative Budget Request '!L252='Split budget (B)'!$L$1,'Cumulative Budget Request '!P252,0)</f>
        <v>0</v>
      </c>
      <c r="Q253" s="211">
        <f>IF('Cumulative Budget Request '!L252='Split budget (B)'!$L$1,'Cumulative Budget Request '!Q252,0)</f>
        <v>0</v>
      </c>
      <c r="R253" s="212">
        <f>IF('Cumulative Budget Request '!L252='Split budget (B)'!$L$1,'Cumulative Budget Request '!R252,0)</f>
        <v>0</v>
      </c>
      <c r="S253" s="61">
        <f>IF('Cumulative Budget Request '!L252='Split budget (B)'!$L$1,'Cumulative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9"/>
      <c r="B254" s="486"/>
      <c r="C254" s="480"/>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(B)'!$L$1,'Cumulative Budget Request '!Q253,0)</f>
        <v>0</v>
      </c>
      <c r="R254" s="212">
        <f>IF('Cumulative Budget Request '!L253='Split budget (B)'!$L$1,'Cumulative Budget Request '!R253,0)</f>
        <v>0</v>
      </c>
      <c r="S254" s="61">
        <f>IF('Cumulative Budget Request '!L253='Split budget (B)'!$L$1,'Cumulative Budget Request '!S253,0)</f>
        <v>0</v>
      </c>
      <c r="T254" s="16"/>
      <c r="U254" s="324"/>
      <c r="V254" s="324"/>
      <c r="W254" s="324"/>
      <c r="X254" s="324"/>
      <c r="Y254" s="324"/>
    </row>
    <row r="255" spans="1:25" hidden="1">
      <c r="A255" s="449"/>
      <c r="B255" s="486"/>
      <c r="C255" s="480"/>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(B)'!$L$1,'Cumulative Budget Request '!Q254,0)</f>
        <v>0</v>
      </c>
      <c r="R255" s="212">
        <f>IF('Cumulative Budget Request '!L254='Split budget (B)'!$L$1,'Cumulative Budget Request '!R254,0)</f>
        <v>0</v>
      </c>
      <c r="S255" s="61">
        <f>IF('Cumulative Budget Request '!L254='Split budget (B)'!$L$1,'Cumulative Budget Request '!S254,0)</f>
        <v>0</v>
      </c>
      <c r="T255" s="16"/>
      <c r="U255" s="323"/>
      <c r="V255" s="323"/>
      <c r="W255" s="323"/>
      <c r="X255" s="323"/>
      <c r="Y255" s="323"/>
    </row>
    <row r="256" spans="1:25" ht="15" hidden="1">
      <c r="A256" s="449"/>
      <c r="B256" s="486"/>
      <c r="C256" s="480"/>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(B)'!$L$1,'Cumulative Budget Request '!Q255,0)</f>
        <v>0</v>
      </c>
      <c r="R256" s="212">
        <f>IF('Cumulative Budget Request '!L255='Split budget (B)'!$L$1,'Cumulative Budget Request '!R255,0)</f>
        <v>0</v>
      </c>
      <c r="S256" s="61">
        <f>IF('Cumulative Budget Request '!L255='Split budget (B)'!$L$1,'Cumulative Budget Request '!S255,0)</f>
        <v>0</v>
      </c>
      <c r="T256" s="16"/>
      <c r="U256" s="324"/>
      <c r="V256" s="324"/>
      <c r="W256" s="324"/>
      <c r="X256" s="324"/>
      <c r="Y256" s="324"/>
    </row>
    <row r="257" spans="1:25" hidden="1">
      <c r="A257" s="449"/>
      <c r="B257" s="486"/>
      <c r="C257" s="480"/>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(B)'!$L$1,'Cumulative Budget Request '!Q256,0)</f>
        <v>0</v>
      </c>
      <c r="R257" s="212">
        <f>IF('Cumulative Budget Request '!L256='Split budget (B)'!$L$1,'Cumulative Budget Request '!R256,0)</f>
        <v>0</v>
      </c>
      <c r="S257" s="61">
        <f>IF('Cumulative Budget Request '!L256='Split budget (B)'!$L$1,'Cumulative Budget Request '!S256,0)</f>
        <v>0</v>
      </c>
      <c r="T257" s="16"/>
      <c r="U257" s="323"/>
      <c r="V257" s="323"/>
      <c r="W257" s="323"/>
      <c r="X257" s="323"/>
      <c r="Y257" s="323"/>
    </row>
    <row r="258" spans="1:25" hidden="1">
      <c r="A258" s="449"/>
      <c r="B258" s="481"/>
      <c r="C258" s="480"/>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5">
        <f>IF('Cumulative Budget Request '!L258='Split budget (B)'!$L$1,'Cumulative Budget Request '!A258,0)</f>
        <v>0</v>
      </c>
      <c r="B259" s="480">
        <f>IF('Cumulative Budget Request '!L258='Split budget (B)'!$L$1,'Cumulative Budget Request '!B258,0)</f>
        <v>0</v>
      </c>
      <c r="C259" s="481"/>
      <c r="D259" s="33" t="s">
        <v>123</v>
      </c>
      <c r="E259" s="76">
        <f>ROUND($R259*$S259,6)</f>
        <v>0</v>
      </c>
      <c r="F259" s="76">
        <f>ROUND($R260*$S260,6)</f>
        <v>0</v>
      </c>
      <c r="G259" s="76">
        <f>ROUND($R261*$S261,6)</f>
        <v>0</v>
      </c>
      <c r="H259" s="76">
        <f>ROUND($R262*$S262,6)</f>
        <v>0</v>
      </c>
      <c r="I259" s="76">
        <f>ROUND($R263*$S263,6)</f>
        <v>0</v>
      </c>
      <c r="J259" s="46"/>
      <c r="M259" s="133">
        <f>IF('Cumulative Budget Request '!L258='Split budget (B)'!$L$1,'Cumulative Budget Request '!M258,0)</f>
        <v>0</v>
      </c>
      <c r="N259" s="214">
        <f>ROUND(M259/12,2)</f>
        <v>0</v>
      </c>
      <c r="O259" s="214">
        <f>IF('Cumulative Budget Request '!L258='Split budget (B)'!$L$1,'Cumulative Budget Request '!O258,0)</f>
        <v>0</v>
      </c>
      <c r="P259" s="209">
        <f>IF('Cumulative Budget Request '!L258='Split budget (B)'!$L$1,'Cumulative Budget Request '!P258,0)</f>
        <v>0</v>
      </c>
      <c r="Q259" s="211">
        <f>IF('Cumulative Budget Request '!L258='Split budget (B)'!$L$1,'Cumulative Budget Request '!Q258,0)</f>
        <v>0</v>
      </c>
      <c r="R259" s="212">
        <f>IF('Cumulative Budget Request '!L258='Split budget (B)'!$L$1,'Cumulative Budget Request '!R258,0)</f>
        <v>0</v>
      </c>
      <c r="S259" s="61">
        <f>IF('Cumulative Budget Request '!L258='Split budget (B)'!$L$1,'Cumulative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9"/>
      <c r="B260" s="486"/>
      <c r="C260" s="480"/>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(B)'!$L$1,'Cumulative Budget Request '!Q259,0)</f>
        <v>0</v>
      </c>
      <c r="R260" s="212">
        <f>IF('Cumulative Budget Request '!L259='Split budget (B)'!$L$1,'Cumulative Budget Request '!R259,0)</f>
        <v>0</v>
      </c>
      <c r="S260" s="61">
        <f>IF('Cumulative Budget Request '!L259='Split budget (B)'!$L$1,'Cumulative Budget Request '!S259,0)</f>
        <v>0</v>
      </c>
      <c r="T260" s="16"/>
      <c r="U260" s="324"/>
      <c r="V260" s="324"/>
      <c r="W260" s="324"/>
      <c r="X260" s="324"/>
      <c r="Y260" s="324"/>
    </row>
    <row r="261" spans="1:25" hidden="1">
      <c r="A261" s="449"/>
      <c r="B261" s="486"/>
      <c r="C261" s="480"/>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(B)'!$L$1,'Cumulative Budget Request '!Q260,0)</f>
        <v>0</v>
      </c>
      <c r="R261" s="212">
        <f>IF('Cumulative Budget Request '!L260='Split budget (B)'!$L$1,'Cumulative Budget Request '!R260,0)</f>
        <v>0</v>
      </c>
      <c r="S261" s="61">
        <f>IF('Cumulative Budget Request '!L260='Split budget (B)'!$L$1,'Cumulative Budget Request '!S260,0)</f>
        <v>0</v>
      </c>
      <c r="T261" s="16"/>
      <c r="U261" s="323"/>
      <c r="V261" s="323"/>
      <c r="W261" s="323"/>
      <c r="X261" s="323"/>
      <c r="Y261" s="323"/>
    </row>
    <row r="262" spans="1:25" ht="15" hidden="1">
      <c r="A262" s="449"/>
      <c r="B262" s="486"/>
      <c r="C262" s="480"/>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(B)'!$L$1,'Cumulative Budget Request '!Q261,0)</f>
        <v>0</v>
      </c>
      <c r="R262" s="212">
        <f>IF('Cumulative Budget Request '!L261='Split budget (B)'!$L$1,'Cumulative Budget Request '!R261,0)</f>
        <v>0</v>
      </c>
      <c r="S262" s="61">
        <f>IF('Cumulative Budget Request '!L261='Split budget (B)'!$L$1,'Cumulative Budget Request '!S261,0)</f>
        <v>0</v>
      </c>
      <c r="T262" s="16"/>
      <c r="U262" s="324"/>
      <c r="V262" s="324"/>
      <c r="W262" s="324"/>
      <c r="X262" s="324"/>
      <c r="Y262" s="324"/>
    </row>
    <row r="263" spans="1:25" hidden="1">
      <c r="A263" s="449"/>
      <c r="B263" s="486"/>
      <c r="C263" s="480"/>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(B)'!$L$1,'Cumulative Budget Request '!Q262,0)</f>
        <v>0</v>
      </c>
      <c r="R263" s="212">
        <f>IF('Cumulative Budget Request '!L262='Split budget (B)'!$L$1,'Cumulative Budget Request '!R262,0)</f>
        <v>0</v>
      </c>
      <c r="S263" s="61">
        <f>IF('Cumulative Budget Request '!L262='Split budget (B)'!$L$1,'Cumulative Budget Request '!S262,0)</f>
        <v>0</v>
      </c>
      <c r="T263" s="16"/>
      <c r="U263" s="323"/>
      <c r="V263" s="323"/>
      <c r="W263" s="323"/>
      <c r="X263" s="323"/>
      <c r="Y263" s="323"/>
    </row>
    <row r="264" spans="1:25" hidden="1">
      <c r="A264" s="449"/>
      <c r="B264" s="481"/>
      <c r="C264" s="480"/>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5">
        <f>IF('Cumulative Budget Request '!L264='Split budget (B)'!$L$1,'Cumulative Budget Request '!A264,0)</f>
        <v>0</v>
      </c>
      <c r="B265" s="480">
        <f>IF('Cumulative Budget Request '!L264='Split budget (B)'!$L$1,'Cumulative Budget Request '!B264,0)</f>
        <v>0</v>
      </c>
      <c r="C265" s="481"/>
      <c r="D265" s="33" t="s">
        <v>123</v>
      </c>
      <c r="E265" s="76">
        <f>ROUND($R265*$S265,6)</f>
        <v>0</v>
      </c>
      <c r="F265" s="76">
        <f>ROUND($R266*$S266,6)</f>
        <v>0</v>
      </c>
      <c r="G265" s="76">
        <f>ROUND($R267*$S267,6)</f>
        <v>0</v>
      </c>
      <c r="H265" s="76">
        <f>ROUND($R268*$S268,6)</f>
        <v>0</v>
      </c>
      <c r="I265" s="76">
        <f>ROUND($R269*$S269,6)</f>
        <v>0</v>
      </c>
      <c r="J265" s="46"/>
      <c r="M265" s="133">
        <f>IF('Cumulative Budget Request '!L264='Split budget (B)'!$L$1,'Cumulative Budget Request '!M264,0)</f>
        <v>0</v>
      </c>
      <c r="N265" s="214">
        <f>ROUND(M265/12,2)</f>
        <v>0</v>
      </c>
      <c r="O265" s="214">
        <f>IF('Cumulative Budget Request '!L264='Split budget (B)'!$L$1,'Cumulative Budget Request '!O264,0)</f>
        <v>0</v>
      </c>
      <c r="P265" s="209">
        <f>IF('Cumulative Budget Request '!L264='Split budget (B)'!$L$1,'Cumulative Budget Request '!P264,0)</f>
        <v>0</v>
      </c>
      <c r="Q265" s="211">
        <f>IF('Cumulative Budget Request '!L264='Split budget (B)'!$L$1,'Cumulative Budget Request '!Q264,0)</f>
        <v>0</v>
      </c>
      <c r="R265" s="212">
        <f>IF('Cumulative Budget Request '!L264='Split budget (B)'!$L$1,'Cumulative Budget Request '!R264,0)</f>
        <v>0</v>
      </c>
      <c r="S265" s="61">
        <f>IF('Cumulative Budget Request '!L264='Split budget (B)'!$L$1,'Cumulative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9"/>
      <c r="B266" s="486"/>
      <c r="C266" s="480"/>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(B)'!$L$1,'Cumulative Budget Request '!Q265,0)</f>
        <v>0</v>
      </c>
      <c r="R266" s="212">
        <f>IF('Cumulative Budget Request '!L265='Split budget (B)'!$L$1,'Cumulative Budget Request '!R265,0)</f>
        <v>0</v>
      </c>
      <c r="S266" s="61">
        <f>IF('Cumulative Budget Request '!L265='Split budget (B)'!$L$1,'Cumulative Budget Request '!S265,0)</f>
        <v>0</v>
      </c>
      <c r="T266" s="16"/>
      <c r="U266" s="324"/>
      <c r="V266" s="324"/>
      <c r="W266" s="324"/>
      <c r="X266" s="324"/>
      <c r="Y266" s="324"/>
    </row>
    <row r="267" spans="1:25" hidden="1">
      <c r="A267" s="449"/>
      <c r="B267" s="486"/>
      <c r="C267" s="480"/>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(B)'!$L$1,'Cumulative Budget Request '!Q266,0)</f>
        <v>0</v>
      </c>
      <c r="R267" s="212">
        <f>IF('Cumulative Budget Request '!L266='Split budget (B)'!$L$1,'Cumulative Budget Request '!R266,0)</f>
        <v>0</v>
      </c>
      <c r="S267" s="61">
        <f>IF('Cumulative Budget Request '!L266='Split budget (B)'!$L$1,'Cumulative Budget Request '!S266,0)</f>
        <v>0</v>
      </c>
      <c r="T267" s="16"/>
      <c r="U267" s="323"/>
      <c r="V267" s="323"/>
      <c r="W267" s="323"/>
      <c r="X267" s="323"/>
      <c r="Y267" s="323"/>
    </row>
    <row r="268" spans="1:25" ht="15" hidden="1">
      <c r="A268" s="449"/>
      <c r="B268" s="486"/>
      <c r="C268" s="480"/>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(B)'!$L$1,'Cumulative Budget Request '!Q267,0)</f>
        <v>0</v>
      </c>
      <c r="R268" s="212">
        <f>IF('Cumulative Budget Request '!L267='Split budget (B)'!$L$1,'Cumulative Budget Request '!R267,0)</f>
        <v>0</v>
      </c>
      <c r="S268" s="61">
        <f>IF('Cumulative Budget Request '!L267='Split budget (B)'!$L$1,'Cumulative Budget Request '!S267,0)</f>
        <v>0</v>
      </c>
      <c r="T268" s="16"/>
      <c r="U268" s="324"/>
      <c r="V268" s="324"/>
      <c r="W268" s="324"/>
      <c r="X268" s="324"/>
      <c r="Y268" s="324"/>
    </row>
    <row r="269" spans="1:25" hidden="1">
      <c r="A269" s="449"/>
      <c r="B269" s="486"/>
      <c r="C269" s="480"/>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(B)'!$L$1,'Cumulative Budget Request '!Q268,0)</f>
        <v>0</v>
      </c>
      <c r="R269" s="212">
        <f>IF('Cumulative Budget Request '!L268='Split budget (B)'!$L$1,'Cumulative Budget Request '!R268,0)</f>
        <v>0</v>
      </c>
      <c r="S269" s="61">
        <f>IF('Cumulative Budget Request '!L268='Split budget (B)'!$L$1,'Cumulative Budget Request '!S268,0)</f>
        <v>0</v>
      </c>
      <c r="T269" s="16"/>
      <c r="U269" s="323"/>
      <c r="V269" s="323"/>
      <c r="W269" s="323"/>
      <c r="X269" s="323"/>
      <c r="Y269" s="323"/>
    </row>
    <row r="270" spans="1:25" hidden="1">
      <c r="A270" s="449"/>
      <c r="B270" s="481"/>
      <c r="C270" s="480"/>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5">
        <f>IF('Cumulative Budget Request '!L270='Split budget (B)'!$L$1,'Cumulative Budget Request '!A270,0)</f>
        <v>0</v>
      </c>
      <c r="B271" s="480">
        <f>IF('Cumulative Budget Request '!L270='Split budget (B)'!$L$1,'Cumulative Budget Request '!B270,0)</f>
        <v>0</v>
      </c>
      <c r="C271" s="481"/>
      <c r="D271" s="33" t="s">
        <v>123</v>
      </c>
      <c r="E271" s="76">
        <f>ROUND($R271*$S271,6)</f>
        <v>0</v>
      </c>
      <c r="F271" s="76">
        <f>ROUND($R272*$S272,6)</f>
        <v>0</v>
      </c>
      <c r="G271" s="76">
        <f>ROUND($R273*$S273,6)</f>
        <v>0</v>
      </c>
      <c r="H271" s="76">
        <f>ROUND($R274*$S274,6)</f>
        <v>0</v>
      </c>
      <c r="I271" s="76">
        <f>ROUND($R275*$S275,6)</f>
        <v>0</v>
      </c>
      <c r="J271" s="46"/>
      <c r="M271" s="133">
        <f>IF('Cumulative Budget Request '!L270='Split budget (B)'!$L$1,'Cumulative Budget Request '!M270,0)</f>
        <v>0</v>
      </c>
      <c r="N271" s="214">
        <f>ROUND(M271/12,2)</f>
        <v>0</v>
      </c>
      <c r="O271" s="214">
        <f>IF('Cumulative Budget Request '!L270='Split budget (B)'!$L$1,'Cumulative Budget Request '!O270,0)</f>
        <v>0</v>
      </c>
      <c r="P271" s="209">
        <f>IF('Cumulative Budget Request '!L270='Split budget (B)'!$L$1,'Cumulative Budget Request '!P270,0)</f>
        <v>0</v>
      </c>
      <c r="Q271" s="211">
        <f>IF('Cumulative Budget Request '!L270='Split budget (B)'!$L$1,'Cumulative Budget Request '!Q270,0)</f>
        <v>0</v>
      </c>
      <c r="R271" s="212">
        <f>IF('Cumulative Budget Request '!L270='Split budget (B)'!$L$1,'Cumulative Budget Request '!R270,0)</f>
        <v>0</v>
      </c>
      <c r="S271" s="61">
        <f>IF('Cumulative Budget Request '!L270='Split budget (B)'!$L$1,'Cumulative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9"/>
      <c r="B272" s="486"/>
      <c r="C272" s="480"/>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(B)'!$L$1,'Cumulative Budget Request '!Q271,0)</f>
        <v>0</v>
      </c>
      <c r="R272" s="212">
        <f>IF('Cumulative Budget Request '!L271='Split budget (B)'!$L$1,'Cumulative Budget Request '!R271,0)</f>
        <v>0</v>
      </c>
      <c r="S272" s="61">
        <f>IF('Cumulative Budget Request '!L271='Split budget (B)'!$L$1,'Cumulative Budget Request '!S271,0)</f>
        <v>0</v>
      </c>
      <c r="T272" s="16"/>
      <c r="U272" s="324"/>
      <c r="V272" s="324"/>
      <c r="W272" s="324"/>
      <c r="X272" s="324"/>
      <c r="Y272" s="324"/>
    </row>
    <row r="273" spans="1:25" hidden="1">
      <c r="A273" s="449"/>
      <c r="B273" s="486"/>
      <c r="C273" s="480"/>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(B)'!$L$1,'Cumulative Budget Request '!Q272,0)</f>
        <v>0</v>
      </c>
      <c r="R273" s="212">
        <f>IF('Cumulative Budget Request '!L272='Split budget (B)'!$L$1,'Cumulative Budget Request '!R272,0)</f>
        <v>0</v>
      </c>
      <c r="S273" s="61">
        <f>IF('Cumulative Budget Request '!L272='Split budget (B)'!$L$1,'Cumulative Budget Request '!S272,0)</f>
        <v>0</v>
      </c>
      <c r="T273" s="16"/>
      <c r="U273" s="323"/>
      <c r="V273" s="323"/>
      <c r="W273" s="323"/>
      <c r="X273" s="323"/>
      <c r="Y273" s="323"/>
    </row>
    <row r="274" spans="1:25" ht="15" hidden="1">
      <c r="A274" s="449"/>
      <c r="B274" s="486"/>
      <c r="C274" s="480"/>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(B)'!$L$1,'Cumulative Budget Request '!Q273,0)</f>
        <v>0</v>
      </c>
      <c r="R274" s="212">
        <f>IF('Cumulative Budget Request '!L273='Split budget (B)'!$L$1,'Cumulative Budget Request '!R273,0)</f>
        <v>0</v>
      </c>
      <c r="S274" s="61">
        <f>IF('Cumulative Budget Request '!L273='Split budget (B)'!$L$1,'Cumulative Budget Request '!S273,0)</f>
        <v>0</v>
      </c>
      <c r="T274" s="16"/>
      <c r="U274" s="324"/>
      <c r="V274" s="324"/>
      <c r="W274" s="324"/>
      <c r="X274" s="324"/>
      <c r="Y274" s="324"/>
    </row>
    <row r="275" spans="1:25" hidden="1">
      <c r="A275" s="449"/>
      <c r="B275" s="486"/>
      <c r="C275" s="480"/>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(B)'!$L$1,'Cumulative Budget Request '!Q274,0)</f>
        <v>0</v>
      </c>
      <c r="R275" s="212">
        <f>IF('Cumulative Budget Request '!L274='Split budget (B)'!$L$1,'Cumulative Budget Request '!R274,0)</f>
        <v>0</v>
      </c>
      <c r="S275" s="61">
        <f>IF('Cumulative Budget Request '!L274='Split budget (B)'!$L$1,'Cumulative Budget Request '!S274,0)</f>
        <v>0</v>
      </c>
      <c r="T275" s="16"/>
      <c r="U275" s="323"/>
      <c r="V275" s="323"/>
      <c r="W275" s="323"/>
      <c r="X275" s="323"/>
      <c r="Y275" s="323"/>
    </row>
    <row r="276" spans="1:25" hidden="1">
      <c r="A276" s="449"/>
      <c r="B276" s="481"/>
      <c r="C276" s="480"/>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5">
        <f>IF('Cumulative Budget Request '!L276='Split budget (B)'!$L$1,'Cumulative Budget Request '!A276,0)</f>
        <v>0</v>
      </c>
      <c r="B277" s="480">
        <f>IF('Cumulative Budget Request '!L276='Split budget (B)'!$L$1,'Cumulative Budget Request '!B276,0)</f>
        <v>0</v>
      </c>
      <c r="C277" s="481"/>
      <c r="D277" s="33" t="s">
        <v>123</v>
      </c>
      <c r="E277" s="76">
        <f>ROUND($R277*$S277,6)</f>
        <v>0</v>
      </c>
      <c r="F277" s="76">
        <f>ROUND($R278*$S278,6)</f>
        <v>0</v>
      </c>
      <c r="G277" s="76">
        <f>ROUND($R279*$S279,6)</f>
        <v>0</v>
      </c>
      <c r="H277" s="76">
        <f>ROUND($R280*$S280,6)</f>
        <v>0</v>
      </c>
      <c r="I277" s="76">
        <f>ROUND($R281*$S281,6)</f>
        <v>0</v>
      </c>
      <c r="J277" s="46"/>
      <c r="M277" s="133">
        <f>IF('Cumulative Budget Request '!L276='Split budget (B)'!$L$1,'Cumulative Budget Request '!M276,0)</f>
        <v>0</v>
      </c>
      <c r="N277" s="214">
        <f>ROUND(M277/12,2)</f>
        <v>0</v>
      </c>
      <c r="O277" s="214">
        <f>IF('Cumulative Budget Request '!L276='Split budget (B)'!$L$1,'Cumulative Budget Request '!O276,0)</f>
        <v>0</v>
      </c>
      <c r="P277" s="209">
        <f>IF('Cumulative Budget Request '!L276='Split budget (B)'!$L$1,'Cumulative Budget Request '!P276,0)</f>
        <v>0</v>
      </c>
      <c r="Q277" s="211">
        <f>IF('Cumulative Budget Request '!L276='Split budget (B)'!$L$1,'Cumulative Budget Request '!Q276,0)</f>
        <v>0</v>
      </c>
      <c r="R277" s="212">
        <f>IF('Cumulative Budget Request '!L276='Split budget (B)'!$L$1,'Cumulative Budget Request '!R276,0)</f>
        <v>0</v>
      </c>
      <c r="S277" s="61">
        <f>IF('Cumulative Budget Request '!L276='Split budget (B)'!$L$1,'Cumulative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9"/>
      <c r="B278" s="486"/>
      <c r="C278" s="480"/>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(B)'!$L$1,'Cumulative Budget Request '!Q277,0)</f>
        <v>0</v>
      </c>
      <c r="R278" s="212">
        <f>IF('Cumulative Budget Request '!L277='Split budget (B)'!$L$1,'Cumulative Budget Request '!R277,0)</f>
        <v>0</v>
      </c>
      <c r="S278" s="61">
        <f>IF('Cumulative Budget Request '!L277='Split budget (B)'!$L$1,'Cumulative Budget Request '!S277,0)</f>
        <v>0</v>
      </c>
      <c r="T278" s="16"/>
      <c r="U278" s="324"/>
      <c r="V278" s="324"/>
      <c r="W278" s="324"/>
      <c r="X278" s="324"/>
      <c r="Y278" s="324"/>
    </row>
    <row r="279" spans="1:25" hidden="1">
      <c r="A279" s="449"/>
      <c r="B279" s="486"/>
      <c r="C279" s="480"/>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(B)'!$L$1,'Cumulative Budget Request '!Q278,0)</f>
        <v>0</v>
      </c>
      <c r="R279" s="212">
        <f>IF('Cumulative Budget Request '!L278='Split budget (B)'!$L$1,'Cumulative Budget Request '!R278,0)</f>
        <v>0</v>
      </c>
      <c r="S279" s="61">
        <f>IF('Cumulative Budget Request '!L278='Split budget (B)'!$L$1,'Cumulative Budget Request '!S278,0)</f>
        <v>0</v>
      </c>
      <c r="T279" s="16"/>
      <c r="U279" s="323"/>
      <c r="V279" s="323"/>
      <c r="W279" s="323"/>
      <c r="X279" s="323"/>
      <c r="Y279" s="323"/>
    </row>
    <row r="280" spans="1:25" ht="15" hidden="1">
      <c r="A280" s="449"/>
      <c r="B280" s="486"/>
      <c r="C280" s="480"/>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(B)'!$L$1,'Cumulative Budget Request '!Q279,0)</f>
        <v>0</v>
      </c>
      <c r="R280" s="212">
        <f>IF('Cumulative Budget Request '!L279='Split budget (B)'!$L$1,'Cumulative Budget Request '!R279,0)</f>
        <v>0</v>
      </c>
      <c r="S280" s="61">
        <f>IF('Cumulative Budget Request '!L279='Split budget (B)'!$L$1,'Cumulative Budget Request '!S279,0)</f>
        <v>0</v>
      </c>
      <c r="T280" s="16"/>
      <c r="U280" s="324"/>
      <c r="V280" s="324"/>
      <c r="W280" s="324"/>
      <c r="X280" s="324"/>
      <c r="Y280" s="324"/>
    </row>
    <row r="281" spans="1:25" hidden="1">
      <c r="A281" s="449"/>
      <c r="B281" s="486"/>
      <c r="C281" s="480"/>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(B)'!$L$1,'Cumulative Budget Request '!Q280,0)</f>
        <v>0</v>
      </c>
      <c r="R281" s="212">
        <f>IF('Cumulative Budget Request '!L280='Split budget (B)'!$L$1,'Cumulative Budget Request '!R280,0)</f>
        <v>0</v>
      </c>
      <c r="S281" s="61">
        <f>IF('Cumulative Budget Request '!L280='Split budget (B)'!$L$1,'Cumulative Budget Request '!S280,0)</f>
        <v>0</v>
      </c>
      <c r="T281" s="16"/>
      <c r="U281" s="323"/>
      <c r="V281" s="323"/>
      <c r="W281" s="323"/>
      <c r="X281" s="323"/>
      <c r="Y281" s="323"/>
    </row>
    <row r="282" spans="1:25" hidden="1">
      <c r="A282" s="449"/>
      <c r="B282" s="481"/>
      <c r="C282" s="480"/>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5">
        <f>IF('Cumulative Budget Request '!L282='Split budget (B)'!$L$1,'Cumulative Budget Request '!A282,0)</f>
        <v>0</v>
      </c>
      <c r="B283" s="480">
        <f>IF('Cumulative Budget Request '!L282='Split budget (B)'!$L$1,'Cumulative Budget Request '!B282,0)</f>
        <v>0</v>
      </c>
      <c r="C283" s="481"/>
      <c r="D283" s="33" t="s">
        <v>123</v>
      </c>
      <c r="E283" s="76">
        <f>ROUND($R283*$S283,6)</f>
        <v>0</v>
      </c>
      <c r="F283" s="76">
        <f>ROUND($R284*$S284,6)</f>
        <v>0</v>
      </c>
      <c r="G283" s="76">
        <f>ROUND($R285*$S285,6)</f>
        <v>0</v>
      </c>
      <c r="H283" s="76">
        <f>ROUND($R286*$S286,6)</f>
        <v>0</v>
      </c>
      <c r="I283" s="76">
        <f>ROUND($R287*$S287,6)</f>
        <v>0</v>
      </c>
      <c r="J283" s="46"/>
      <c r="M283" s="133">
        <f>IF('Cumulative Budget Request '!L282='Split budget (B)'!$L$1,'Cumulative Budget Request '!M282,0)</f>
        <v>0</v>
      </c>
      <c r="N283" s="214">
        <f>ROUND(M283/12,2)</f>
        <v>0</v>
      </c>
      <c r="O283" s="214">
        <f>IF('Cumulative Budget Request '!L282='Split budget (B)'!$L$1,'Cumulative Budget Request '!O282,0)</f>
        <v>0</v>
      </c>
      <c r="P283" s="209">
        <f>IF('Cumulative Budget Request '!L282='Split budget (B)'!$L$1,'Cumulative Budget Request '!P282,0)</f>
        <v>0</v>
      </c>
      <c r="Q283" s="211">
        <f>IF('Cumulative Budget Request '!L282='Split budget (B)'!$L$1,'Cumulative Budget Request '!Q282,0)</f>
        <v>0</v>
      </c>
      <c r="R283" s="212">
        <f>IF('Cumulative Budget Request '!L282='Split budget (B)'!$L$1,'Cumulative Budget Request '!R282,0)</f>
        <v>0</v>
      </c>
      <c r="S283" s="61">
        <f>IF('Cumulative Budget Request '!L282='Split budget (B)'!$L$1,'Cumulative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9"/>
      <c r="B284" s="486"/>
      <c r="C284" s="480"/>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(B)'!$L$1,'Cumulative Budget Request '!Q283,0)</f>
        <v>0</v>
      </c>
      <c r="R284" s="212">
        <f>IF('Cumulative Budget Request '!L283='Split budget (B)'!$L$1,'Cumulative Budget Request '!R283,0)</f>
        <v>0</v>
      </c>
      <c r="S284" s="61">
        <f>IF('Cumulative Budget Request '!L283='Split budget (B)'!$L$1,'Cumulative Budget Request '!S283,0)</f>
        <v>0</v>
      </c>
      <c r="T284" s="16"/>
      <c r="U284" s="324"/>
      <c r="V284" s="324"/>
      <c r="W284" s="324"/>
      <c r="X284" s="324"/>
      <c r="Y284" s="324"/>
    </row>
    <row r="285" spans="1:25" hidden="1">
      <c r="A285" s="449"/>
      <c r="B285" s="486"/>
      <c r="C285" s="480"/>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(B)'!$L$1,'Cumulative Budget Request '!Q284,0)</f>
        <v>0</v>
      </c>
      <c r="R285" s="212">
        <f>IF('Cumulative Budget Request '!L284='Split budget (B)'!$L$1,'Cumulative Budget Request '!R284,0)</f>
        <v>0</v>
      </c>
      <c r="S285" s="61">
        <f>IF('Cumulative Budget Request '!L284='Split budget (B)'!$L$1,'Cumulative Budget Request '!S284,0)</f>
        <v>0</v>
      </c>
      <c r="T285" s="16"/>
      <c r="U285" s="323"/>
      <c r="V285" s="323"/>
      <c r="W285" s="323"/>
      <c r="X285" s="323"/>
      <c r="Y285" s="323"/>
    </row>
    <row r="286" spans="1:25" ht="15" hidden="1">
      <c r="A286" s="449"/>
      <c r="B286" s="486"/>
      <c r="C286" s="480"/>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(B)'!$L$1,'Cumulative Budget Request '!Q285,0)</f>
        <v>0</v>
      </c>
      <c r="R286" s="212">
        <f>IF('Cumulative Budget Request '!L285='Split budget (B)'!$L$1,'Cumulative Budget Request '!R285,0)</f>
        <v>0</v>
      </c>
      <c r="S286" s="61">
        <f>IF('Cumulative Budget Request '!L285='Split budget (B)'!$L$1,'Cumulative Budget Request '!S285,0)</f>
        <v>0</v>
      </c>
      <c r="T286" s="16"/>
      <c r="U286" s="324"/>
      <c r="V286" s="324"/>
      <c r="W286" s="324"/>
      <c r="X286" s="324"/>
      <c r="Y286" s="324"/>
    </row>
    <row r="287" spans="1:25" hidden="1">
      <c r="A287" s="449"/>
      <c r="B287" s="486"/>
      <c r="C287" s="480"/>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(B)'!$L$1,'Cumulative Budget Request '!Q286,0)</f>
        <v>0</v>
      </c>
      <c r="R287" s="212">
        <f>IF('Cumulative Budget Request '!L286='Split budget (B)'!$L$1,'Cumulative Budget Request '!R286,0)</f>
        <v>0</v>
      </c>
      <c r="S287" s="61">
        <f>IF('Cumulative Budget Request '!L286='Split budget (B)'!$L$1,'Cumulative Budget Request '!S286,0)</f>
        <v>0</v>
      </c>
      <c r="T287" s="16"/>
      <c r="U287" s="323"/>
      <c r="V287" s="323"/>
      <c r="W287" s="323"/>
      <c r="X287" s="323"/>
      <c r="Y287" s="323"/>
    </row>
    <row r="288" spans="1:25" hidden="1">
      <c r="A288" s="449"/>
      <c r="B288" s="481"/>
      <c r="C288" s="480"/>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5">
        <f>IF('Cumulative Budget Request '!L288='Split budget (B)'!$L$1,'Cumulative Budget Request '!A288,0)</f>
        <v>0</v>
      </c>
      <c r="B289" s="480">
        <f>IF('Cumulative Budget Request '!L288='Split budget (B)'!$L$1,'Cumulative Budget Request '!B288,0)</f>
        <v>0</v>
      </c>
      <c r="C289" s="481"/>
      <c r="D289" s="33" t="s">
        <v>123</v>
      </c>
      <c r="E289" s="76">
        <f>ROUND($R289*$S289,6)</f>
        <v>0</v>
      </c>
      <c r="F289" s="76">
        <f>ROUND($R290*$S290,6)</f>
        <v>0</v>
      </c>
      <c r="G289" s="76">
        <f>ROUND($R291*$S291,6)</f>
        <v>0</v>
      </c>
      <c r="H289" s="76">
        <f>ROUND($R292*$S292,6)</f>
        <v>0</v>
      </c>
      <c r="I289" s="76">
        <f>ROUND($R293*$S293,6)</f>
        <v>0</v>
      </c>
      <c r="J289" s="46"/>
      <c r="M289" s="133">
        <f>IF('Cumulative Budget Request '!L288='Split budget (B)'!$L$1,'Cumulative Budget Request '!M288,0)</f>
        <v>0</v>
      </c>
      <c r="N289" s="214">
        <f>ROUND(M289/12,2)</f>
        <v>0</v>
      </c>
      <c r="O289" s="214">
        <f>IF('Cumulative Budget Request '!L288='Split budget (B)'!$L$1,'Cumulative Budget Request '!O288,0)</f>
        <v>0</v>
      </c>
      <c r="P289" s="209">
        <f>IF('Cumulative Budget Request '!L288='Split budget (B)'!$L$1,'Cumulative Budget Request '!P288,0)</f>
        <v>0</v>
      </c>
      <c r="Q289" s="211">
        <f>IF('Cumulative Budget Request '!L288='Split budget (B)'!$L$1,'Cumulative Budget Request '!Q288,0)</f>
        <v>0</v>
      </c>
      <c r="R289" s="212">
        <f>IF('Cumulative Budget Request '!L288='Split budget (B)'!$L$1,'Cumulative Budget Request '!R288,0)</f>
        <v>0</v>
      </c>
      <c r="S289" s="61">
        <f>IF('Cumulative Budget Request '!L288='Split budget (B)'!$L$1,'Cumulative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9"/>
      <c r="B290" s="486"/>
      <c r="C290" s="480"/>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(B)'!$L$1,'Cumulative Budget Request '!Q289,0)</f>
        <v>0</v>
      </c>
      <c r="R290" s="212">
        <f>IF('Cumulative Budget Request '!L289='Split budget (B)'!$L$1,'Cumulative Budget Request '!R289,0)</f>
        <v>0</v>
      </c>
      <c r="S290" s="61">
        <f>IF('Cumulative Budget Request '!L289='Split budget (B)'!$L$1,'Cumulative Budget Request '!S289,0)</f>
        <v>0</v>
      </c>
      <c r="T290" s="16"/>
      <c r="U290" s="324"/>
      <c r="V290" s="324"/>
      <c r="W290" s="324"/>
      <c r="X290" s="324"/>
      <c r="Y290" s="324"/>
    </row>
    <row r="291" spans="1:25" hidden="1">
      <c r="A291" s="449"/>
      <c r="B291" s="486"/>
      <c r="C291" s="480"/>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(B)'!$L$1,'Cumulative Budget Request '!Q290,0)</f>
        <v>0</v>
      </c>
      <c r="R291" s="212">
        <f>IF('Cumulative Budget Request '!L290='Split budget (B)'!$L$1,'Cumulative Budget Request '!R290,0)</f>
        <v>0</v>
      </c>
      <c r="S291" s="61">
        <f>IF('Cumulative Budget Request '!L290='Split budget (B)'!$L$1,'Cumulative Budget Request '!S290,0)</f>
        <v>0</v>
      </c>
      <c r="T291" s="16"/>
      <c r="U291" s="323"/>
      <c r="V291" s="323"/>
      <c r="W291" s="323"/>
      <c r="X291" s="323"/>
      <c r="Y291" s="323"/>
    </row>
    <row r="292" spans="1:25" ht="15" hidden="1">
      <c r="A292" s="449"/>
      <c r="B292" s="486"/>
      <c r="C292" s="480"/>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(B)'!$L$1,'Cumulative Budget Request '!Q291,0)</f>
        <v>0</v>
      </c>
      <c r="R292" s="212">
        <f>IF('Cumulative Budget Request '!L291='Split budget (B)'!$L$1,'Cumulative Budget Request '!R291,0)</f>
        <v>0</v>
      </c>
      <c r="S292" s="61">
        <f>IF('Cumulative Budget Request '!L291='Split budget (B)'!$L$1,'Cumulative Budget Request '!S291,0)</f>
        <v>0</v>
      </c>
      <c r="T292" s="16"/>
      <c r="U292" s="324"/>
      <c r="V292" s="324"/>
      <c r="W292" s="324"/>
      <c r="X292" s="324"/>
      <c r="Y292" s="324"/>
    </row>
    <row r="293" spans="1:25" hidden="1">
      <c r="A293" s="449"/>
      <c r="B293" s="486"/>
      <c r="C293" s="480"/>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(B)'!$L$1,'Cumulative Budget Request '!Q292,0)</f>
        <v>0</v>
      </c>
      <c r="R293" s="212">
        <f>IF('Cumulative Budget Request '!L292='Split budget (B)'!$L$1,'Cumulative Budget Request '!R292,0)</f>
        <v>0</v>
      </c>
      <c r="S293" s="61">
        <f>IF('Cumulative Budget Request '!L292='Split budget (B)'!$L$1,'Cumulative Budget Request '!S292,0)</f>
        <v>0</v>
      </c>
      <c r="T293" s="16"/>
      <c r="U293" s="323"/>
      <c r="V293" s="323"/>
      <c r="W293" s="323"/>
      <c r="X293" s="323"/>
      <c r="Y293" s="323"/>
    </row>
    <row r="294" spans="1:25" hidden="1">
      <c r="A294" s="449"/>
      <c r="B294" s="481"/>
      <c r="C294" s="480"/>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5">
        <f>IF('Cumulative Budget Request '!L294='Split budget (B)'!$L$1,'Cumulative Budget Request '!A294,0)</f>
        <v>0</v>
      </c>
      <c r="B295" s="480">
        <f>IF('Cumulative Budget Request '!L294='Split budget (B)'!$L$1,'Cumulative Budget Request '!B294,0)</f>
        <v>0</v>
      </c>
      <c r="C295" s="481"/>
      <c r="D295" s="33" t="s">
        <v>123</v>
      </c>
      <c r="E295" s="76">
        <f>ROUND($R295*$S295,6)</f>
        <v>0</v>
      </c>
      <c r="F295" s="76">
        <f>ROUND($R296*$S296,6)</f>
        <v>0</v>
      </c>
      <c r="G295" s="76">
        <f>ROUND($R297*$S297,6)</f>
        <v>0</v>
      </c>
      <c r="H295" s="76">
        <f>ROUND($R298*$S298,6)</f>
        <v>0</v>
      </c>
      <c r="I295" s="76">
        <f>ROUND($R299*$S299,6)</f>
        <v>0</v>
      </c>
      <c r="J295" s="46"/>
      <c r="M295" s="133">
        <f>IF('Cumulative Budget Request '!L294='Split budget (B)'!$L$1,'Cumulative Budget Request '!M294,0)</f>
        <v>0</v>
      </c>
      <c r="N295" s="214">
        <f>ROUND(M295/12,2)</f>
        <v>0</v>
      </c>
      <c r="O295" s="214">
        <f>IF('Cumulative Budget Request '!L294='Split budget (B)'!$L$1,'Cumulative Budget Request '!O294,0)</f>
        <v>0</v>
      </c>
      <c r="P295" s="209">
        <f>IF('Cumulative Budget Request '!L294='Split budget (B)'!$L$1,'Cumulative Budget Request '!P294,0)</f>
        <v>0</v>
      </c>
      <c r="Q295" s="211">
        <f>IF('Cumulative Budget Request '!L294='Split budget (B)'!$L$1,'Cumulative Budget Request '!Q294,0)</f>
        <v>0</v>
      </c>
      <c r="R295" s="212">
        <f>IF('Cumulative Budget Request '!L294='Split budget (B)'!$L$1,'Cumulative Budget Request '!R294,0)</f>
        <v>0</v>
      </c>
      <c r="S295" s="61">
        <f>IF('Cumulative Budget Request '!L294='Split budget (B)'!$L$1,'Cumulative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9"/>
      <c r="B296" s="486"/>
      <c r="C296" s="480"/>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(B)'!$L$1,'Cumulative Budget Request '!Q295,0)</f>
        <v>0</v>
      </c>
      <c r="R296" s="212">
        <f>IF('Cumulative Budget Request '!L295='Split budget (B)'!$L$1,'Cumulative Budget Request '!R295,0)</f>
        <v>0</v>
      </c>
      <c r="S296" s="61">
        <f>IF('Cumulative Budget Request '!L295='Split budget (B)'!$L$1,'Cumulative Budget Request '!S295,0)</f>
        <v>0</v>
      </c>
      <c r="T296" s="16"/>
      <c r="U296" s="324"/>
      <c r="V296" s="324"/>
      <c r="W296" s="324"/>
      <c r="X296" s="324"/>
      <c r="Y296" s="324"/>
    </row>
    <row r="297" spans="1:25" hidden="1">
      <c r="A297" s="449"/>
      <c r="B297" s="486"/>
      <c r="C297" s="480"/>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(B)'!$L$1,'Cumulative Budget Request '!Q296,0)</f>
        <v>0</v>
      </c>
      <c r="R297" s="212">
        <f>IF('Cumulative Budget Request '!L296='Split budget (B)'!$L$1,'Cumulative Budget Request '!R296,0)</f>
        <v>0</v>
      </c>
      <c r="S297" s="61">
        <f>IF('Cumulative Budget Request '!L296='Split budget (B)'!$L$1,'Cumulative Budget Request '!S296,0)</f>
        <v>0</v>
      </c>
      <c r="T297" s="16"/>
      <c r="U297" s="323"/>
      <c r="V297" s="323"/>
      <c r="W297" s="323"/>
      <c r="X297" s="323"/>
      <c r="Y297" s="323"/>
    </row>
    <row r="298" spans="1:25" ht="15" hidden="1">
      <c r="A298" s="449"/>
      <c r="B298" s="486"/>
      <c r="C298" s="480"/>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(B)'!$L$1,'Cumulative Budget Request '!Q297,0)</f>
        <v>0</v>
      </c>
      <c r="R298" s="212">
        <f>IF('Cumulative Budget Request '!L297='Split budget (B)'!$L$1,'Cumulative Budget Request '!R297,0)</f>
        <v>0</v>
      </c>
      <c r="S298" s="61">
        <f>IF('Cumulative Budget Request '!L297='Split budget (B)'!$L$1,'Cumulative Budget Request '!S297,0)</f>
        <v>0</v>
      </c>
      <c r="T298" s="16"/>
      <c r="U298" s="324"/>
      <c r="V298" s="324"/>
      <c r="W298" s="324"/>
      <c r="X298" s="324"/>
      <c r="Y298" s="324"/>
    </row>
    <row r="299" spans="1:25" hidden="1">
      <c r="A299" s="449"/>
      <c r="B299" s="486"/>
      <c r="C299" s="480"/>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(B)'!$L$1,'Cumulative Budget Request '!Q298,0)</f>
        <v>0</v>
      </c>
      <c r="R299" s="212">
        <f>IF('Cumulative Budget Request '!L298='Split budget (B)'!$L$1,'Cumulative Budget Request '!R298,0)</f>
        <v>0</v>
      </c>
      <c r="S299" s="61">
        <f>IF('Cumulative Budget Request '!L298='Split budget (B)'!$L$1,'Cumulative Budget Request '!S298,0)</f>
        <v>0</v>
      </c>
      <c r="T299" s="16"/>
      <c r="U299" s="323"/>
      <c r="V299" s="323"/>
      <c r="W299" s="323"/>
      <c r="X299" s="323"/>
      <c r="Y299" s="323"/>
    </row>
    <row r="300" spans="1:25" hidden="1">
      <c r="A300" s="449"/>
      <c r="B300" s="481"/>
      <c r="C300" s="480"/>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5">
        <f>IF('Cumulative Budget Request '!L300='Split budget (B)'!$L$1,'Cumulative Budget Request '!A300,0)</f>
        <v>0</v>
      </c>
      <c r="B301" s="480">
        <f>IF('Cumulative Budget Request '!L300='Split budget (B)'!$L$1,'Cumulative Budget Request '!B300,0)</f>
        <v>0</v>
      </c>
      <c r="C301" s="481"/>
      <c r="D301" s="33" t="s">
        <v>123</v>
      </c>
      <c r="E301" s="76">
        <f>ROUND($R301*$S301,6)</f>
        <v>0</v>
      </c>
      <c r="F301" s="76">
        <f>ROUND($R302*$S302,6)</f>
        <v>0</v>
      </c>
      <c r="G301" s="76">
        <f>ROUND($R303*$S303,6)</f>
        <v>0</v>
      </c>
      <c r="H301" s="76">
        <f>ROUND($R304*$S304,6)</f>
        <v>0</v>
      </c>
      <c r="I301" s="76">
        <f>ROUND($R305*$S305,6)</f>
        <v>0</v>
      </c>
      <c r="J301" s="46"/>
      <c r="M301" s="133">
        <f>IF('Cumulative Budget Request '!L300='Split budget (B)'!$L$1,'Cumulative Budget Request '!M300,0)</f>
        <v>0</v>
      </c>
      <c r="N301" s="214">
        <f>ROUND(M301/12,2)</f>
        <v>0</v>
      </c>
      <c r="O301" s="214">
        <f>IF('Cumulative Budget Request '!L300='Split budget (B)'!$L$1,'Cumulative Budget Request '!O300,0)</f>
        <v>0</v>
      </c>
      <c r="P301" s="209">
        <f>IF('Cumulative Budget Request '!L300='Split budget (B)'!$L$1,'Cumulative Budget Request '!P300,0)</f>
        <v>0</v>
      </c>
      <c r="Q301" s="211">
        <f>IF('Cumulative Budget Request '!L300='Split budget (B)'!$L$1,'Cumulative Budget Request '!Q300,0)</f>
        <v>0</v>
      </c>
      <c r="R301" s="212">
        <f>IF('Cumulative Budget Request '!L300='Split budget (B)'!$L$1,'Cumulative Budget Request '!R300,0)</f>
        <v>0</v>
      </c>
      <c r="S301" s="61">
        <f>IF('Cumulative Budget Request '!L300='Split budget (B)'!$L$1,'Cumulative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9"/>
      <c r="B302" s="486"/>
      <c r="C302" s="480"/>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(B)'!$L$1,'Cumulative Budget Request '!Q301,0)</f>
        <v>0</v>
      </c>
      <c r="R302" s="212">
        <f>IF('Cumulative Budget Request '!L301='Split budget (B)'!$L$1,'Cumulative Budget Request '!R301,0)</f>
        <v>0</v>
      </c>
      <c r="S302" s="61">
        <f>IF('Cumulative Budget Request '!L301='Split budget (B)'!$L$1,'Cumulative Budget Request '!S301,0)</f>
        <v>0</v>
      </c>
      <c r="T302" s="16"/>
      <c r="U302" s="324"/>
      <c r="V302" s="324"/>
      <c r="W302" s="324"/>
      <c r="X302" s="324"/>
      <c r="Y302" s="324"/>
    </row>
    <row r="303" spans="1:25" hidden="1">
      <c r="A303" s="449"/>
      <c r="B303" s="486"/>
      <c r="C303" s="480"/>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(B)'!$L$1,'Cumulative Budget Request '!Q302,0)</f>
        <v>0</v>
      </c>
      <c r="R303" s="212">
        <f>IF('Cumulative Budget Request '!L302='Split budget (B)'!$L$1,'Cumulative Budget Request '!R302,0)</f>
        <v>0</v>
      </c>
      <c r="S303" s="61">
        <f>IF('Cumulative Budget Request '!L302='Split budget (B)'!$L$1,'Cumulative Budget Request '!S302,0)</f>
        <v>0</v>
      </c>
      <c r="T303" s="16"/>
      <c r="U303" s="323"/>
      <c r="V303" s="323"/>
      <c r="W303" s="323"/>
      <c r="X303" s="323"/>
      <c r="Y303" s="323"/>
    </row>
    <row r="304" spans="1:25" ht="15" hidden="1">
      <c r="A304" s="449"/>
      <c r="B304" s="486"/>
      <c r="C304" s="480"/>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(B)'!$L$1,'Cumulative Budget Request '!Q303,0)</f>
        <v>0</v>
      </c>
      <c r="R304" s="212">
        <f>IF('Cumulative Budget Request '!L303='Split budget (B)'!$L$1,'Cumulative Budget Request '!R303,0)</f>
        <v>0</v>
      </c>
      <c r="S304" s="61">
        <f>IF('Cumulative Budget Request '!L303='Split budget (B)'!$L$1,'Cumulative Budget Request '!S303,0)</f>
        <v>0</v>
      </c>
      <c r="T304" s="16"/>
      <c r="U304" s="324"/>
      <c r="V304" s="324"/>
      <c r="W304" s="324"/>
      <c r="X304" s="324"/>
      <c r="Y304" s="324"/>
    </row>
    <row r="305" spans="1:25" hidden="1">
      <c r="A305" s="449"/>
      <c r="B305" s="486"/>
      <c r="C305" s="480"/>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(B)'!$L$1,'Cumulative Budget Request '!Q304,0)</f>
        <v>0</v>
      </c>
      <c r="R305" s="212">
        <f>IF('Cumulative Budget Request '!L304='Split budget (B)'!$L$1,'Cumulative Budget Request '!R304,0)</f>
        <v>0</v>
      </c>
      <c r="S305" s="61">
        <f>IF('Cumulative Budget Request '!L304='Split budget (B)'!$L$1,'Cumulative Budget Request '!S304,0)</f>
        <v>0</v>
      </c>
      <c r="T305" s="16"/>
      <c r="U305" s="323"/>
      <c r="V305" s="323"/>
      <c r="W305" s="323"/>
      <c r="X305" s="323"/>
      <c r="Y305" s="323"/>
    </row>
    <row r="306" spans="1:25" hidden="1">
      <c r="A306" s="449"/>
      <c r="B306" s="481"/>
      <c r="C306" s="480"/>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5">
        <f>IF('Cumulative Budget Request '!L306='Split budget (B)'!$L$1,'Cumulative Budget Request '!A306,0)</f>
        <v>0</v>
      </c>
      <c r="B307" s="480">
        <f>IF('Cumulative Budget Request '!L306='Split budget (B)'!$L$1,'Cumulative Budget Request '!B306,0)</f>
        <v>0</v>
      </c>
      <c r="C307" s="481"/>
      <c r="D307" s="33" t="s">
        <v>123</v>
      </c>
      <c r="E307" s="76">
        <f>ROUND($R307*$S307,6)</f>
        <v>0</v>
      </c>
      <c r="F307" s="76">
        <f>ROUND($R308*$S308,6)</f>
        <v>0</v>
      </c>
      <c r="G307" s="76">
        <f>ROUND($R309*$S309,6)</f>
        <v>0</v>
      </c>
      <c r="H307" s="76">
        <f>ROUND($R310*$S310,6)</f>
        <v>0</v>
      </c>
      <c r="I307" s="76">
        <f>ROUND($R311*$S311,6)</f>
        <v>0</v>
      </c>
      <c r="J307" s="46"/>
      <c r="M307" s="133">
        <f>IF('Cumulative Budget Request '!L306='Split budget (B)'!$L$1,'Cumulative Budget Request '!M306,0)</f>
        <v>0</v>
      </c>
      <c r="N307" s="214">
        <f>ROUND(M307/12,2)</f>
        <v>0</v>
      </c>
      <c r="O307" s="214">
        <f>IF('Cumulative Budget Request '!L306='Split budget (B)'!$L$1,'Cumulative Budget Request '!O306,0)</f>
        <v>0</v>
      </c>
      <c r="P307" s="209">
        <f>IF('Cumulative Budget Request '!L306='Split budget (B)'!$L$1,'Cumulative Budget Request '!P306,0)</f>
        <v>0</v>
      </c>
      <c r="Q307" s="211">
        <f>IF('Cumulative Budget Request '!L306='Split budget (B)'!$L$1,'Cumulative Budget Request '!Q306,0)</f>
        <v>0</v>
      </c>
      <c r="R307" s="212">
        <f>IF('Cumulative Budget Request '!L306='Split budget (B)'!$L$1,'Cumulative Budget Request '!R306,0)</f>
        <v>0</v>
      </c>
      <c r="S307" s="61">
        <f>IF('Cumulative Budget Request '!L306='Split budget (B)'!$L$1,'Cumulative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9"/>
      <c r="B308" s="486"/>
      <c r="C308" s="480"/>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(B)'!$L$1,'Cumulative Budget Request '!Q307,0)</f>
        <v>0</v>
      </c>
      <c r="R308" s="212">
        <f>IF('Cumulative Budget Request '!L307='Split budget (B)'!$L$1,'Cumulative Budget Request '!R307,0)</f>
        <v>0</v>
      </c>
      <c r="S308" s="61">
        <f>IF('Cumulative Budget Request '!L307='Split budget (B)'!$L$1,'Cumulative Budget Request '!S307,0)</f>
        <v>0</v>
      </c>
      <c r="T308" s="16"/>
      <c r="U308" s="324"/>
      <c r="V308" s="324"/>
      <c r="W308" s="324"/>
      <c r="X308" s="324"/>
      <c r="Y308" s="324"/>
    </row>
    <row r="309" spans="1:25" hidden="1">
      <c r="A309" s="449"/>
      <c r="B309" s="486"/>
      <c r="C309" s="480"/>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(B)'!$L$1,'Cumulative Budget Request '!Q308,0)</f>
        <v>0</v>
      </c>
      <c r="R309" s="212">
        <f>IF('Cumulative Budget Request '!L308='Split budget (B)'!$L$1,'Cumulative Budget Request '!R308,0)</f>
        <v>0</v>
      </c>
      <c r="S309" s="61">
        <f>IF('Cumulative Budget Request '!L308='Split budget (B)'!$L$1,'Cumulative Budget Request '!S308,0)</f>
        <v>0</v>
      </c>
      <c r="T309" s="16"/>
      <c r="U309" s="323"/>
      <c r="V309" s="323"/>
      <c r="W309" s="323"/>
      <c r="X309" s="323"/>
      <c r="Y309" s="323"/>
    </row>
    <row r="310" spans="1:25" ht="15" hidden="1">
      <c r="A310" s="449"/>
      <c r="B310" s="486"/>
      <c r="C310" s="480"/>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(B)'!$L$1,'Cumulative Budget Request '!Q309,0)</f>
        <v>0</v>
      </c>
      <c r="R310" s="212">
        <f>IF('Cumulative Budget Request '!L309='Split budget (B)'!$L$1,'Cumulative Budget Request '!R309,0)</f>
        <v>0</v>
      </c>
      <c r="S310" s="61">
        <f>IF('Cumulative Budget Request '!L309='Split budget (B)'!$L$1,'Cumulative Budget Request '!S309,0)</f>
        <v>0</v>
      </c>
      <c r="T310" s="16"/>
      <c r="U310" s="324"/>
      <c r="V310" s="324"/>
      <c r="W310" s="324"/>
      <c r="X310" s="324"/>
      <c r="Y310" s="324"/>
    </row>
    <row r="311" spans="1:25" hidden="1">
      <c r="A311" s="449"/>
      <c r="B311" s="486"/>
      <c r="C311" s="480"/>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(B)'!$L$1,'Cumulative Budget Request '!Q310,0)</f>
        <v>0</v>
      </c>
      <c r="R311" s="212">
        <f>IF('Cumulative Budget Request '!L310='Split budget (B)'!$L$1,'Cumulative Budget Request '!R310,0)</f>
        <v>0</v>
      </c>
      <c r="S311" s="61">
        <f>IF('Cumulative Budget Request '!L310='Split budget (B)'!$L$1,'Cumulative Budget Request '!S310,0)</f>
        <v>0</v>
      </c>
      <c r="T311" s="16"/>
      <c r="U311" s="323"/>
      <c r="V311" s="323"/>
      <c r="W311" s="323"/>
      <c r="X311" s="323"/>
      <c r="Y311" s="323"/>
    </row>
    <row r="312" spans="1:25" hidden="1">
      <c r="A312" s="449"/>
      <c r="C312" s="76"/>
      <c r="D312" s="59"/>
      <c r="E312" s="16"/>
      <c r="F312" s="16"/>
      <c r="G312" s="16"/>
      <c r="H312" s="16"/>
      <c r="I312" s="16"/>
      <c r="J312" s="25"/>
      <c r="M312" s="2"/>
      <c r="N312" s="2"/>
      <c r="O312" s="2"/>
      <c r="P312" s="2"/>
      <c r="Q312" s="2"/>
      <c r="R312" s="4"/>
      <c r="S312" s="3"/>
      <c r="T312" s="16"/>
      <c r="U312" s="24"/>
      <c r="V312" s="24"/>
      <c r="W312" s="24"/>
      <c r="X312" s="24"/>
      <c r="Y312" s="24"/>
    </row>
    <row r="313" spans="1:25" ht="5.4" customHeight="1">
      <c r="A313" s="449"/>
      <c r="D313" s="21"/>
      <c r="E313" s="21"/>
      <c r="F313" s="21"/>
      <c r="G313" s="21"/>
      <c r="H313" s="21"/>
      <c r="I313" s="21"/>
      <c r="J313" s="61"/>
      <c r="S313" s="16"/>
    </row>
    <row r="314" spans="1:25">
      <c r="A314" s="487"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62" t="s">
        <v>118</v>
      </c>
      <c r="V318" s="762"/>
      <c r="W318" s="762"/>
      <c r="X318" s="762"/>
      <c r="Y318" s="762"/>
    </row>
    <row r="319" spans="1:25">
      <c r="A319" s="786" t="s">
        <v>422</v>
      </c>
      <c r="B319" s="786"/>
      <c r="C319" s="786"/>
      <c r="D319" s="786"/>
      <c r="E319" s="786"/>
      <c r="F319" s="786"/>
      <c r="G319" s="786"/>
      <c r="H319" s="786"/>
      <c r="I319" s="786"/>
      <c r="J319" s="786"/>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5">
        <f>IF('Cumulative Budget Request '!L320='Split budget (B)'!$L$1,'Cumulative Budget Request '!A320,0)</f>
        <v>0</v>
      </c>
      <c r="B321" s="480">
        <f>IF('Cumulative Budget Request '!L320='Split budget (B)'!$L$1,'Cumulative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(B)'!$L$1,'Cumulative Budget Request '!M320,0)</f>
        <v>0</v>
      </c>
      <c r="N321" s="214">
        <f>ROUND(M321/12,2)</f>
        <v>0</v>
      </c>
      <c r="O321" s="214">
        <f>IF('Cumulative Budget Request '!L320='Split budget (B)'!$L$1,'Cumulative Budget Request '!O320,0)</f>
        <v>0</v>
      </c>
      <c r="P321" s="209">
        <f>IF('Cumulative Budget Request '!L320='Split budget (B)'!$L$1,'Cumulative Budget Request '!P320,0)</f>
        <v>0</v>
      </c>
      <c r="Q321" s="211">
        <f>IF('Cumulative Budget Request '!L320='Split budget (B)'!$L$1,'Cumulative Budget Request '!Q320,0)</f>
        <v>0</v>
      </c>
      <c r="R321" s="212">
        <f>IF('Cumulative Budget Request '!L320='Split budget (B)'!$L$1,'Cumulative Budget Request '!R320,0)</f>
        <v>0</v>
      </c>
      <c r="S321" s="61">
        <f>IF('Cumulative Budget Request '!L320='Split budget (B)'!$L$1,'Cumulative Budget Request '!S320,0)</f>
        <v>0</v>
      </c>
      <c r="T321" s="211">
        <f>IF('Cumulative Budget Request '!L320='Split budget (B)'!$L$1,'Cumulative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8"/>
      <c r="B322" s="480"/>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(B)'!$L$1,'Cumulative Budget Request '!Q321,0)</f>
        <v>0</v>
      </c>
      <c r="R322" s="212">
        <f>IF('Cumulative Budget Request '!L321='Split budget (B)'!$L$1,'Cumulative Budget Request '!R321,0)</f>
        <v>0</v>
      </c>
      <c r="S322" s="61">
        <f>IF('Cumulative Budget Request '!L321='Split budget (B)'!$L$1,'Cumulative Budget Request '!S321,0)</f>
        <v>0</v>
      </c>
      <c r="T322" s="211">
        <f>IF('Cumulative Budget Request '!L321='Split budget (B)'!$L$1,'Cumulative Budget Request '!T321,0)</f>
        <v>0</v>
      </c>
      <c r="U322" s="323"/>
      <c r="V322" s="323"/>
      <c r="W322" s="323"/>
      <c r="X322" s="323"/>
      <c r="Y322" s="323"/>
    </row>
    <row r="323" spans="1:25">
      <c r="A323" s="449"/>
      <c r="B323" s="486"/>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(B)'!$L$1,'Cumulative Budget Request '!Q322,0)</f>
        <v>0</v>
      </c>
      <c r="R323" s="212">
        <f>IF('Cumulative Budget Request '!L322='Split budget (B)'!$L$1,'Cumulative Budget Request '!R322,0)</f>
        <v>0</v>
      </c>
      <c r="S323" s="61">
        <f>IF('Cumulative Budget Request '!L322='Split budget (B)'!$L$1,'Cumulative Budget Request '!S322,0)</f>
        <v>0</v>
      </c>
      <c r="T323" s="211">
        <f>IF('Cumulative Budget Request '!L322='Split budget (B)'!$L$1,'Cumulative Budget Request '!T322,0)</f>
        <v>0</v>
      </c>
      <c r="U323" s="324"/>
      <c r="V323" s="324"/>
      <c r="W323" s="324"/>
      <c r="X323" s="324"/>
      <c r="Y323" s="324"/>
    </row>
    <row r="324" spans="1:25">
      <c r="A324" s="449"/>
      <c r="B324" s="480"/>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(B)'!$L$1,'Cumulative Budget Request '!Q323,0)</f>
        <v>0</v>
      </c>
      <c r="R324" s="212">
        <f>IF('Cumulative Budget Request '!L323='Split budget (B)'!$L$1,'Cumulative Budget Request '!R323,0)</f>
        <v>0</v>
      </c>
      <c r="S324" s="61">
        <f>IF('Cumulative Budget Request '!L323='Split budget (B)'!$L$1,'Cumulative Budget Request '!S323,0)</f>
        <v>0</v>
      </c>
      <c r="T324" s="211">
        <f>IF('Cumulative Budget Request '!L323='Split budget (B)'!$L$1,'Cumulative Budget Request '!T323,0)</f>
        <v>0</v>
      </c>
      <c r="U324" s="323"/>
      <c r="V324" s="323"/>
      <c r="W324" s="323"/>
      <c r="X324" s="323"/>
      <c r="Y324" s="323"/>
    </row>
    <row r="325" spans="1:25" ht="15">
      <c r="A325" s="449"/>
      <c r="B325" s="480"/>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(B)'!$L$1,'Cumulative Budget Request '!Q324,0)</f>
        <v>0</v>
      </c>
      <c r="R325" s="212">
        <f>IF('Cumulative Budget Request '!L324='Split budget (B)'!$L$1,'Cumulative Budget Request '!R324,0)</f>
        <v>0</v>
      </c>
      <c r="S325" s="61">
        <f>IF('Cumulative Budget Request '!L324='Split budget (B)'!$L$1,'Cumulative Budget Request '!S324,0)</f>
        <v>0</v>
      </c>
      <c r="T325" s="211">
        <f>IF('Cumulative Budget Request '!L324='Split budget (B)'!$L$1,'Cumulative Budget Request '!T324,0)</f>
        <v>0</v>
      </c>
      <c r="U325" s="323"/>
      <c r="V325" s="323"/>
      <c r="W325" s="323"/>
      <c r="X325" s="323"/>
      <c r="Y325" s="323"/>
    </row>
    <row r="326" spans="1:25">
      <c r="A326" s="449"/>
      <c r="B326" s="480"/>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9"/>
      <c r="B327" s="480"/>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5">
        <f>IF('Cumulative Budget Request '!L327='Split budget (B)'!$L$1,'Cumulative Budget Request '!A327,0)</f>
        <v>0</v>
      </c>
      <c r="B328" s="480">
        <f>IF('Cumulative Budget Request '!L327='Split budget (B)'!$L$1,'Cumulative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(B)'!$L$1,'Cumulative Budget Request '!M327,0)</f>
        <v>0</v>
      </c>
      <c r="N328" s="214">
        <f>ROUND(M328/12,2)</f>
        <v>0</v>
      </c>
      <c r="O328" s="214">
        <f>IF('Cumulative Budget Request '!L327='Split budget (B)'!$L$1,'Cumulative Budget Request '!O327,0)</f>
        <v>0</v>
      </c>
      <c r="P328" s="209">
        <f>IF('Cumulative Budget Request '!L327='Split budget (B)'!$L$1,'Cumulative Budget Request '!P327,0)</f>
        <v>0</v>
      </c>
      <c r="Q328" s="211">
        <f>IF('Cumulative Budget Request '!L327='Split budget (B)'!$L$1,'Cumulative Budget Request '!Q327,0)</f>
        <v>0</v>
      </c>
      <c r="R328" s="212">
        <f>IF('Cumulative Budget Request '!L327='Split budget (B)'!$L$1,'Cumulative Budget Request '!R327,0)</f>
        <v>0</v>
      </c>
      <c r="S328" s="61">
        <f>IF('Cumulative Budget Request '!L327='Split budget (B)'!$L$1,'Cumulative Budget Request '!S327,0)</f>
        <v>0</v>
      </c>
      <c r="T328" s="211">
        <f>IF('Cumulative Budget Request '!L327='Split budget (B)'!$L$1,'Cumulative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6"/>
      <c r="B329" s="480"/>
      <c r="D329" s="33" t="s">
        <v>179</v>
      </c>
      <c r="E329" s="21">
        <f>T328</f>
        <v>0</v>
      </c>
      <c r="F329" s="21">
        <f>T329</f>
        <v>0</v>
      </c>
      <c r="G329" s="21">
        <f>T330</f>
        <v>0</v>
      </c>
      <c r="H329" s="21">
        <f>T331</f>
        <v>0</v>
      </c>
      <c r="I329" s="21">
        <f>T332</f>
        <v>0</v>
      </c>
      <c r="J329" s="149"/>
      <c r="M329" s="215"/>
      <c r="N329" s="214"/>
      <c r="O329" s="214"/>
      <c r="P329" s="214"/>
      <c r="Q329" s="211">
        <f>IF('Cumulative Budget Request '!L328='Split budget (B)'!$L$1,'Cumulative Budget Request '!Q328,0)</f>
        <v>0</v>
      </c>
      <c r="R329" s="212">
        <f>IF('Cumulative Budget Request '!L328='Split budget (B)'!$L$1,'Cumulative Budget Request '!R328,0)</f>
        <v>0</v>
      </c>
      <c r="S329" s="61">
        <f>IF('Cumulative Budget Request '!L328='Split budget (B)'!$L$1,'Cumulative Budget Request '!S328,0)</f>
        <v>0</v>
      </c>
      <c r="T329" s="211">
        <f>IF('Cumulative Budget Request '!L328='Split budget (B)'!$L$1,'Cumulative Budget Request '!T328,0)</f>
        <v>0</v>
      </c>
      <c r="U329" s="323"/>
      <c r="V329" s="323"/>
      <c r="W329" s="323"/>
      <c r="X329" s="323"/>
      <c r="Y329" s="323"/>
    </row>
    <row r="330" spans="1:25" hidden="1">
      <c r="A330" s="449"/>
      <c r="B330" s="486"/>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(B)'!$L$1,'Cumulative Budget Request '!Q329,0)</f>
        <v>0</v>
      </c>
      <c r="R330" s="212">
        <f>IF('Cumulative Budget Request '!L329='Split budget (B)'!$L$1,'Cumulative Budget Request '!R329,0)</f>
        <v>0</v>
      </c>
      <c r="S330" s="61">
        <f>IF('Cumulative Budget Request '!L329='Split budget (B)'!$L$1,'Cumulative Budget Request '!S329,0)</f>
        <v>0</v>
      </c>
      <c r="T330" s="211">
        <f>IF('Cumulative Budget Request '!L329='Split budget (B)'!$L$1,'Cumulative Budget Request '!T329,0)</f>
        <v>0</v>
      </c>
      <c r="U330" s="324"/>
      <c r="V330" s="324"/>
      <c r="W330" s="324"/>
      <c r="X330" s="324"/>
      <c r="Y330" s="324"/>
    </row>
    <row r="331" spans="1:25" hidden="1">
      <c r="A331" s="449"/>
      <c r="B331" s="480"/>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(B)'!$L$1,'Cumulative Budget Request '!Q330,0)</f>
        <v>0</v>
      </c>
      <c r="R331" s="212">
        <f>IF('Cumulative Budget Request '!L330='Split budget (B)'!$L$1,'Cumulative Budget Request '!R330,0)</f>
        <v>0</v>
      </c>
      <c r="S331" s="61">
        <f>IF('Cumulative Budget Request '!L330='Split budget (B)'!$L$1,'Cumulative Budget Request '!S330,0)</f>
        <v>0</v>
      </c>
      <c r="T331" s="211">
        <f>IF('Cumulative Budget Request '!L330='Split budget (B)'!$L$1,'Cumulative Budget Request '!T330,0)</f>
        <v>0</v>
      </c>
      <c r="U331" s="323"/>
      <c r="V331" s="323"/>
      <c r="W331" s="323"/>
      <c r="X331" s="323"/>
      <c r="Y331" s="323"/>
    </row>
    <row r="332" spans="1:25" ht="15" hidden="1">
      <c r="A332" s="449"/>
      <c r="B332" s="480"/>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(B)'!$L$1,'Cumulative Budget Request '!Q331,0)</f>
        <v>0</v>
      </c>
      <c r="R332" s="212">
        <f>IF('Cumulative Budget Request '!L331='Split budget (B)'!$L$1,'Cumulative Budget Request '!R331,0)</f>
        <v>0</v>
      </c>
      <c r="S332" s="61">
        <f>IF('Cumulative Budget Request '!L331='Split budget (B)'!$L$1,'Cumulative Budget Request '!S331,0)</f>
        <v>0</v>
      </c>
      <c r="T332" s="211">
        <f>IF('Cumulative Budget Request '!L331='Split budget (B)'!$L$1,'Cumulative Budget Request '!T331,0)</f>
        <v>0</v>
      </c>
      <c r="U332" s="323"/>
      <c r="V332" s="323"/>
      <c r="W332" s="323"/>
      <c r="X332" s="323"/>
      <c r="Y332" s="323"/>
    </row>
    <row r="333" spans="1:25" hidden="1">
      <c r="A333" s="449"/>
      <c r="B333" s="480"/>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9"/>
      <c r="B334" s="480"/>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5">
        <f>IF('Cumulative Budget Request '!L334='Split budget (B)'!$L$1,'Cumulative Budget Request '!A334,0)</f>
        <v>0</v>
      </c>
      <c r="B335" s="480">
        <f>IF('Cumulative Budget Request '!L334='Split budget (B)'!$L$1,'Cumulative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(B)'!$L$1,'Cumulative Budget Request '!M334,0)</f>
        <v>0</v>
      </c>
      <c r="N335" s="214">
        <f>ROUND(M335/12,2)</f>
        <v>0</v>
      </c>
      <c r="O335" s="214">
        <f>IF('Cumulative Budget Request '!L334='Split budget (B)'!$L$1,'Cumulative Budget Request '!O334,0)</f>
        <v>0</v>
      </c>
      <c r="P335" s="209">
        <f>IF('Cumulative Budget Request '!L334='Split budget (B)'!$L$1,'Cumulative Budget Request '!P334,0)</f>
        <v>0</v>
      </c>
      <c r="Q335" s="211">
        <f>IF('Cumulative Budget Request '!L334='Split budget (B)'!$L$1,'Cumulative Budget Request '!Q334,0)</f>
        <v>0</v>
      </c>
      <c r="R335" s="212">
        <f>IF('Cumulative Budget Request '!L334='Split budget (B)'!$L$1,'Cumulative Budget Request '!R334,0)</f>
        <v>0</v>
      </c>
      <c r="S335" s="61">
        <f>IF('Cumulative Budget Request '!L334='Split budget (B)'!$L$1,'Cumulative Budget Request '!S334,0)</f>
        <v>0</v>
      </c>
      <c r="T335" s="211">
        <f>IF('Cumulative Budget Request '!L334='Split budget (B)'!$L$1,'Cumulative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6"/>
      <c r="B336" s="480"/>
      <c r="D336" s="33" t="s">
        <v>179</v>
      </c>
      <c r="E336" s="21">
        <f>T335</f>
        <v>0</v>
      </c>
      <c r="F336" s="21">
        <f>T336</f>
        <v>0</v>
      </c>
      <c r="G336" s="21">
        <f>T337</f>
        <v>0</v>
      </c>
      <c r="H336" s="21">
        <f>T338</f>
        <v>0</v>
      </c>
      <c r="I336" s="21">
        <f>T339</f>
        <v>0</v>
      </c>
      <c r="J336" s="45"/>
      <c r="M336" s="215"/>
      <c r="N336" s="214"/>
      <c r="O336" s="214"/>
      <c r="P336" s="214"/>
      <c r="Q336" s="211">
        <f>IF('Cumulative Budget Request '!L335='Split budget (B)'!$L$1,'Cumulative Budget Request '!Q335,0)</f>
        <v>0</v>
      </c>
      <c r="R336" s="212">
        <f>IF('Cumulative Budget Request '!L335='Split budget (B)'!$L$1,'Cumulative Budget Request '!R335,0)</f>
        <v>0</v>
      </c>
      <c r="S336" s="61">
        <f>IF('Cumulative Budget Request '!L335='Split budget (B)'!$L$1,'Cumulative Budget Request '!S335,0)</f>
        <v>0</v>
      </c>
      <c r="T336" s="211">
        <f>IF('Cumulative Budget Request '!L335='Split budget (B)'!$L$1,'Cumulative Budget Request '!T335,0)</f>
        <v>0</v>
      </c>
      <c r="U336" s="323"/>
      <c r="V336" s="323"/>
      <c r="W336" s="323"/>
      <c r="X336" s="323"/>
      <c r="Y336" s="323"/>
    </row>
    <row r="337" spans="1:25" hidden="1">
      <c r="A337" s="449"/>
      <c r="B337" s="486"/>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(B)'!$L$1,'Cumulative Budget Request '!Q336,0)</f>
        <v>0</v>
      </c>
      <c r="R337" s="212">
        <f>IF('Cumulative Budget Request '!L336='Split budget (B)'!$L$1,'Cumulative Budget Request '!R336,0)</f>
        <v>0</v>
      </c>
      <c r="S337" s="61">
        <f>IF('Cumulative Budget Request '!L336='Split budget (B)'!$L$1,'Cumulative Budget Request '!S336,0)</f>
        <v>0</v>
      </c>
      <c r="T337" s="211">
        <f>IF('Cumulative Budget Request '!L336='Split budget (B)'!$L$1,'Cumulative Budget Request '!T336,0)</f>
        <v>0</v>
      </c>
      <c r="U337" s="324"/>
      <c r="V337" s="324"/>
      <c r="W337" s="324"/>
      <c r="X337" s="324"/>
      <c r="Y337" s="324"/>
    </row>
    <row r="338" spans="1:25" hidden="1">
      <c r="A338" s="449"/>
      <c r="B338" s="480"/>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(B)'!$L$1,'Cumulative Budget Request '!Q337,0)</f>
        <v>0</v>
      </c>
      <c r="R338" s="212">
        <f>IF('Cumulative Budget Request '!L337='Split budget (B)'!$L$1,'Cumulative Budget Request '!R337,0)</f>
        <v>0</v>
      </c>
      <c r="S338" s="61">
        <f>IF('Cumulative Budget Request '!L337='Split budget (B)'!$L$1,'Cumulative Budget Request '!S337,0)</f>
        <v>0</v>
      </c>
      <c r="T338" s="211">
        <f>IF('Cumulative Budget Request '!L337='Split budget (B)'!$L$1,'Cumulative Budget Request '!T337,0)</f>
        <v>0</v>
      </c>
      <c r="U338" s="324"/>
      <c r="V338" s="324"/>
      <c r="W338" s="324"/>
      <c r="X338" s="324"/>
      <c r="Y338" s="324"/>
    </row>
    <row r="339" spans="1:25" ht="15" hidden="1">
      <c r="A339" s="449"/>
      <c r="B339" s="480"/>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(B)'!$L$1,'Cumulative Budget Request '!Q338,0)</f>
        <v>0</v>
      </c>
      <c r="R339" s="212">
        <f>IF('Cumulative Budget Request '!L338='Split budget (B)'!$L$1,'Cumulative Budget Request '!R338,0)</f>
        <v>0</v>
      </c>
      <c r="S339" s="61">
        <f>IF('Cumulative Budget Request '!L338='Split budget (B)'!$L$1,'Cumulative Budget Request '!S338,0)</f>
        <v>0</v>
      </c>
      <c r="T339" s="211">
        <f>IF('Cumulative Budget Request '!L338='Split budget (B)'!$L$1,'Cumulative Budget Request '!T338,0)</f>
        <v>0</v>
      </c>
      <c r="U339" s="323"/>
      <c r="V339" s="323"/>
      <c r="W339" s="323"/>
      <c r="X339" s="323"/>
      <c r="Y339" s="323"/>
    </row>
    <row r="340" spans="1:25" hidden="1">
      <c r="A340" s="449"/>
      <c r="B340" s="480"/>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9"/>
      <c r="B341" s="480"/>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5">
        <f>IF('Cumulative Budget Request '!L341='Split budget (B)'!$L$1,'Cumulative Budget Request '!A341,0)</f>
        <v>0</v>
      </c>
      <c r="B342" s="480">
        <f>IF('Cumulative Budget Request '!L341='Split budget (B)'!$L$1,'Cumulative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(B)'!$L$1,'Cumulative Budget Request '!M341,0)</f>
        <v>0</v>
      </c>
      <c r="N342" s="214">
        <f>ROUND(M342/12,2)</f>
        <v>0</v>
      </c>
      <c r="O342" s="214">
        <f>IF('Cumulative Budget Request '!L341='Split budget (B)'!$L$1,'Cumulative Budget Request '!O341,0)</f>
        <v>0</v>
      </c>
      <c r="P342" s="209">
        <f>IF('Cumulative Budget Request '!L341='Split budget (B)'!$L$1,'Cumulative Budget Request '!P341,0)</f>
        <v>0</v>
      </c>
      <c r="Q342" s="211">
        <f>IF('Cumulative Budget Request '!L341='Split budget (B)'!$L$1,'Cumulative Budget Request '!Q341,0)</f>
        <v>0</v>
      </c>
      <c r="R342" s="212">
        <f>IF('Cumulative Budget Request '!L341='Split budget (B)'!$L$1,'Cumulative Budget Request '!R341,0)</f>
        <v>0</v>
      </c>
      <c r="S342" s="61">
        <f>IF('Cumulative Budget Request '!L341='Split budget (B)'!$L$1,'Cumulative Budget Request '!S341,0)</f>
        <v>0</v>
      </c>
      <c r="T342" s="211">
        <f>IF('Cumulative Budget Request '!L341='Split budget (B)'!$L$1,'Cumulative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6"/>
      <c r="B343" s="480"/>
      <c r="D343" s="33" t="s">
        <v>179</v>
      </c>
      <c r="E343" s="21">
        <f>T342</f>
        <v>0</v>
      </c>
      <c r="F343" s="21">
        <f>T343</f>
        <v>0</v>
      </c>
      <c r="G343" s="21">
        <f>T344</f>
        <v>0</v>
      </c>
      <c r="H343" s="21">
        <f>T345</f>
        <v>0</v>
      </c>
      <c r="I343" s="21">
        <f>T346</f>
        <v>0</v>
      </c>
      <c r="J343" s="45"/>
      <c r="M343" s="215"/>
      <c r="N343" s="214"/>
      <c r="O343" s="214"/>
      <c r="P343" s="214"/>
      <c r="Q343" s="211">
        <f>IF('Cumulative Budget Request '!L342='Split budget (B)'!$L$1,'Cumulative Budget Request '!Q342,0)</f>
        <v>0</v>
      </c>
      <c r="R343" s="212">
        <f>IF('Cumulative Budget Request '!L342='Split budget (B)'!$L$1,'Cumulative Budget Request '!R342,0)</f>
        <v>0</v>
      </c>
      <c r="S343" s="61">
        <f>IF('Cumulative Budget Request '!L342='Split budget (B)'!$L$1,'Cumulative Budget Request '!S342,0)</f>
        <v>0</v>
      </c>
      <c r="T343" s="211">
        <f>IF('Cumulative Budget Request '!L342='Split budget (B)'!$L$1,'Cumulative Budget Request '!T342,0)</f>
        <v>0</v>
      </c>
      <c r="U343" s="323"/>
      <c r="V343" s="323"/>
      <c r="W343" s="323"/>
      <c r="X343" s="323"/>
      <c r="Y343" s="323"/>
    </row>
    <row r="344" spans="1:25" hidden="1">
      <c r="A344" s="449"/>
      <c r="B344" s="486"/>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(B)'!$L$1,'Cumulative Budget Request '!Q343,0)</f>
        <v>0</v>
      </c>
      <c r="R344" s="212">
        <f>IF('Cumulative Budget Request '!L343='Split budget (B)'!$L$1,'Cumulative Budget Request '!R343,0)</f>
        <v>0</v>
      </c>
      <c r="S344" s="61">
        <f>IF('Cumulative Budget Request '!L343='Split budget (B)'!$L$1,'Cumulative Budget Request '!S343,0)</f>
        <v>0</v>
      </c>
      <c r="T344" s="211">
        <f>IF('Cumulative Budget Request '!L343='Split budget (B)'!$L$1,'Cumulative Budget Request '!T343,0)</f>
        <v>0</v>
      </c>
      <c r="U344" s="324"/>
      <c r="V344" s="324"/>
      <c r="W344" s="324"/>
      <c r="X344" s="324"/>
      <c r="Y344" s="324"/>
    </row>
    <row r="345" spans="1:25" hidden="1">
      <c r="A345" s="449"/>
      <c r="B345" s="480"/>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(B)'!$L$1,'Cumulative Budget Request '!Q344,0)</f>
        <v>0</v>
      </c>
      <c r="R345" s="212">
        <f>IF('Cumulative Budget Request '!L344='Split budget (B)'!$L$1,'Cumulative Budget Request '!R344,0)</f>
        <v>0</v>
      </c>
      <c r="S345" s="61">
        <f>IF('Cumulative Budget Request '!L344='Split budget (B)'!$L$1,'Cumulative Budget Request '!S344,0)</f>
        <v>0</v>
      </c>
      <c r="T345" s="211">
        <f>IF('Cumulative Budget Request '!L344='Split budget (B)'!$L$1,'Cumulative Budget Request '!T344,0)</f>
        <v>0</v>
      </c>
      <c r="U345" s="324"/>
      <c r="V345" s="324"/>
      <c r="W345" s="324"/>
      <c r="X345" s="324"/>
      <c r="Y345" s="324"/>
    </row>
    <row r="346" spans="1:25" ht="15" hidden="1">
      <c r="A346" s="449"/>
      <c r="B346" s="480"/>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(B)'!$L$1,'Cumulative Budget Request '!Q345,0)</f>
        <v>0</v>
      </c>
      <c r="R346" s="212">
        <f>IF('Cumulative Budget Request '!L345='Split budget (B)'!$L$1,'Cumulative Budget Request '!R345,0)</f>
        <v>0</v>
      </c>
      <c r="S346" s="61">
        <f>IF('Cumulative Budget Request '!L345='Split budget (B)'!$L$1,'Cumulative Budget Request '!S345,0)</f>
        <v>0</v>
      </c>
      <c r="T346" s="211">
        <f>IF('Cumulative Budget Request '!L345='Split budget (B)'!$L$1,'Cumulative Budget Request '!T345,0)</f>
        <v>0</v>
      </c>
      <c r="U346" s="323"/>
      <c r="V346" s="323"/>
      <c r="W346" s="323"/>
      <c r="X346" s="323"/>
      <c r="Y346" s="323"/>
    </row>
    <row r="347" spans="1:25" hidden="1">
      <c r="A347" s="449"/>
      <c r="B347" s="480"/>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9"/>
      <c r="B348" s="480"/>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5">
        <f>IF('Cumulative Budget Request '!L348='Split budget (B)'!$L$1,'Cumulative Budget Request '!A348,0)</f>
        <v>0</v>
      </c>
      <c r="B349" s="480">
        <f>IF('Cumulative Budget Request '!L348='Split budget (B)'!$L$1,'Cumulative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(B)'!$L$1,'Cumulative Budget Request '!M348,0)</f>
        <v>0</v>
      </c>
      <c r="N349" s="214">
        <f>ROUND(M349/12,2)</f>
        <v>0</v>
      </c>
      <c r="O349" s="214">
        <f>IF('Cumulative Budget Request '!L348='Split budget (B)'!$L$1,'Cumulative Budget Request '!O348,0)</f>
        <v>0</v>
      </c>
      <c r="P349" s="209">
        <f>IF('Cumulative Budget Request '!L348='Split budget (B)'!$L$1,'Cumulative Budget Request '!P348,0)</f>
        <v>0</v>
      </c>
      <c r="Q349" s="211">
        <f>IF('Cumulative Budget Request '!L348='Split budget (B)'!$L$1,'Cumulative Budget Request '!Q348,0)</f>
        <v>0</v>
      </c>
      <c r="R349" s="212">
        <f>IF('Cumulative Budget Request '!L348='Split budget (B)'!$L$1,'Cumulative Budget Request '!R348,0)</f>
        <v>0</v>
      </c>
      <c r="S349" s="61">
        <f>IF('Cumulative Budget Request '!L348='Split budget (B)'!$L$1,'Cumulative Budget Request '!S348,0)</f>
        <v>0</v>
      </c>
      <c r="T349" s="211">
        <f>IF('Cumulative Budget Request '!L348='Split budget (B)'!$L$1,'Cumulative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6"/>
      <c r="B350" s="480"/>
      <c r="D350" s="33" t="s">
        <v>179</v>
      </c>
      <c r="E350" s="21">
        <f>T349</f>
        <v>0</v>
      </c>
      <c r="F350" s="21">
        <f>T350</f>
        <v>0</v>
      </c>
      <c r="G350" s="21">
        <f>T351</f>
        <v>0</v>
      </c>
      <c r="H350" s="21">
        <f>T352</f>
        <v>0</v>
      </c>
      <c r="I350" s="21">
        <f>T353</f>
        <v>0</v>
      </c>
      <c r="J350" s="45"/>
      <c r="M350" s="215"/>
      <c r="N350" s="214"/>
      <c r="O350" s="214"/>
      <c r="P350" s="214"/>
      <c r="Q350" s="211">
        <f>IF('Cumulative Budget Request '!L349='Split budget (B)'!$L$1,'Cumulative Budget Request '!Q349,0)</f>
        <v>0</v>
      </c>
      <c r="R350" s="212">
        <f>IF('Cumulative Budget Request '!L349='Split budget (B)'!$L$1,'Cumulative Budget Request '!R349,0)</f>
        <v>0</v>
      </c>
      <c r="S350" s="61">
        <f>IF('Cumulative Budget Request '!L349='Split budget (B)'!$L$1,'Cumulative Budget Request '!S349,0)</f>
        <v>0</v>
      </c>
      <c r="T350" s="211">
        <f>IF('Cumulative Budget Request '!L349='Split budget (B)'!$L$1,'Cumulative Budget Request '!T349,0)</f>
        <v>0</v>
      </c>
      <c r="U350" s="323"/>
      <c r="V350" s="323"/>
      <c r="W350" s="323"/>
      <c r="X350" s="323"/>
      <c r="Y350" s="323"/>
    </row>
    <row r="351" spans="1:25" hidden="1">
      <c r="A351" s="449"/>
      <c r="B351" s="486"/>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(B)'!$L$1,'Cumulative Budget Request '!Q350,0)</f>
        <v>0</v>
      </c>
      <c r="R351" s="212">
        <f>IF('Cumulative Budget Request '!L350='Split budget (B)'!$L$1,'Cumulative Budget Request '!R350,0)</f>
        <v>0</v>
      </c>
      <c r="S351" s="61">
        <f>IF('Cumulative Budget Request '!L350='Split budget (B)'!$L$1,'Cumulative Budget Request '!S350,0)</f>
        <v>0</v>
      </c>
      <c r="T351" s="211">
        <f>IF('Cumulative Budget Request '!L350='Split budget (B)'!$L$1,'Cumulative Budget Request '!T350,0)</f>
        <v>0</v>
      </c>
      <c r="U351" s="324"/>
      <c r="V351" s="324"/>
      <c r="W351" s="324"/>
      <c r="X351" s="324"/>
      <c r="Y351" s="324"/>
    </row>
    <row r="352" spans="1:25" hidden="1">
      <c r="A352" s="449"/>
      <c r="B352" s="480"/>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(B)'!$L$1,'Cumulative Budget Request '!Q351,0)</f>
        <v>0</v>
      </c>
      <c r="R352" s="212">
        <f>IF('Cumulative Budget Request '!L351='Split budget (B)'!$L$1,'Cumulative Budget Request '!R351,0)</f>
        <v>0</v>
      </c>
      <c r="S352" s="61">
        <f>IF('Cumulative Budget Request '!L351='Split budget (B)'!$L$1,'Cumulative Budget Request '!S351,0)</f>
        <v>0</v>
      </c>
      <c r="T352" s="211">
        <f>IF('Cumulative Budget Request '!L351='Split budget (B)'!$L$1,'Cumulative Budget Request '!T351,0)</f>
        <v>0</v>
      </c>
      <c r="U352" s="324"/>
      <c r="V352" s="324"/>
      <c r="W352" s="324"/>
      <c r="X352" s="324"/>
      <c r="Y352" s="324"/>
    </row>
    <row r="353" spans="1:25" ht="15" hidden="1">
      <c r="A353" s="449"/>
      <c r="B353" s="480"/>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(B)'!$L$1,'Cumulative Budget Request '!Q352,0)</f>
        <v>0</v>
      </c>
      <c r="R353" s="212">
        <f>IF('Cumulative Budget Request '!L352='Split budget (B)'!$L$1,'Cumulative Budget Request '!R352,0)</f>
        <v>0</v>
      </c>
      <c r="S353" s="61">
        <f>IF('Cumulative Budget Request '!L352='Split budget (B)'!$L$1,'Cumulative Budget Request '!S352,0)</f>
        <v>0</v>
      </c>
      <c r="T353" s="211">
        <f>IF('Cumulative Budget Request '!L352='Split budget (B)'!$L$1,'Cumulative Budget Request '!T352,0)</f>
        <v>0</v>
      </c>
      <c r="U353" s="323"/>
      <c r="V353" s="323"/>
      <c r="W353" s="323"/>
      <c r="X353" s="323"/>
      <c r="Y353" s="323"/>
    </row>
    <row r="354" spans="1:25" hidden="1">
      <c r="A354" s="449"/>
      <c r="B354" s="480"/>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9"/>
      <c r="B355" s="480"/>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5">
        <f>IF('Cumulative Budget Request '!L355='Split budget (B)'!$L$1,'Cumulative Budget Request '!A355,0)</f>
        <v>0</v>
      </c>
      <c r="B356" s="480">
        <f>IF('Cumulative Budget Request '!L355='Split budget (B)'!$L$1,'Cumulative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(B)'!$L$1,'Cumulative Budget Request '!M355,0)</f>
        <v>0</v>
      </c>
      <c r="N356" s="214">
        <f>ROUND(M356/12,2)</f>
        <v>0</v>
      </c>
      <c r="O356" s="214">
        <f>IF('Cumulative Budget Request '!L355='Split budget (B)'!$L$1,'Cumulative Budget Request '!O355,0)</f>
        <v>0</v>
      </c>
      <c r="P356" s="209">
        <f>IF('Cumulative Budget Request '!L355='Split budget (B)'!$L$1,'Cumulative Budget Request '!P355,0)</f>
        <v>0</v>
      </c>
      <c r="Q356" s="211">
        <f>IF('Cumulative Budget Request '!L355='Split budget (B)'!$L$1,'Cumulative Budget Request '!Q355,0)</f>
        <v>0</v>
      </c>
      <c r="R356" s="212">
        <f>IF('Cumulative Budget Request '!L355='Split budget (B)'!$L$1,'Cumulative Budget Request '!R355,0)</f>
        <v>0</v>
      </c>
      <c r="S356" s="61">
        <f>IF('Cumulative Budget Request '!L355='Split budget (B)'!$L$1,'Cumulative Budget Request '!S355,0)</f>
        <v>0</v>
      </c>
      <c r="T356" s="211">
        <f>IF('Cumulative Budget Request '!L355='Split budget (B)'!$L$1,'Cumulative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6"/>
      <c r="B357" s="480"/>
      <c r="D357" s="33" t="s">
        <v>179</v>
      </c>
      <c r="E357" s="21">
        <f>T356</f>
        <v>0</v>
      </c>
      <c r="F357" s="21">
        <f>T357</f>
        <v>0</v>
      </c>
      <c r="G357" s="21">
        <f>T358</f>
        <v>0</v>
      </c>
      <c r="H357" s="21">
        <f>T359</f>
        <v>0</v>
      </c>
      <c r="I357" s="21">
        <f>T360</f>
        <v>0</v>
      </c>
      <c r="J357" s="45"/>
      <c r="M357" s="215"/>
      <c r="N357" s="214"/>
      <c r="O357" s="214"/>
      <c r="P357" s="214"/>
      <c r="Q357" s="211">
        <f>IF('Cumulative Budget Request '!L356='Split budget (B)'!$L$1,'Cumulative Budget Request '!Q356,0)</f>
        <v>0</v>
      </c>
      <c r="R357" s="212">
        <f>IF('Cumulative Budget Request '!L356='Split budget (B)'!$L$1,'Cumulative Budget Request '!R356,0)</f>
        <v>0</v>
      </c>
      <c r="S357" s="61">
        <f>IF('Cumulative Budget Request '!L356='Split budget (B)'!$L$1,'Cumulative Budget Request '!S356,0)</f>
        <v>0</v>
      </c>
      <c r="T357" s="211">
        <f>IF('Cumulative Budget Request '!L356='Split budget (B)'!$L$1,'Cumulative Budget Request '!T356,0)</f>
        <v>0</v>
      </c>
      <c r="U357" s="323"/>
      <c r="V357" s="323"/>
      <c r="W357" s="323"/>
      <c r="X357" s="323"/>
      <c r="Y357" s="323"/>
    </row>
    <row r="358" spans="1:25" hidden="1">
      <c r="A358" s="449"/>
      <c r="B358" s="486"/>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(B)'!$L$1,'Cumulative Budget Request '!Q357,0)</f>
        <v>0</v>
      </c>
      <c r="R358" s="212">
        <f>IF('Cumulative Budget Request '!L357='Split budget (B)'!$L$1,'Cumulative Budget Request '!R357,0)</f>
        <v>0</v>
      </c>
      <c r="S358" s="61">
        <f>IF('Cumulative Budget Request '!L357='Split budget (B)'!$L$1,'Cumulative Budget Request '!S357,0)</f>
        <v>0</v>
      </c>
      <c r="T358" s="211">
        <f>IF('Cumulative Budget Request '!L357='Split budget (B)'!$L$1,'Cumulative Budget Request '!T357,0)</f>
        <v>0</v>
      </c>
      <c r="U358" s="324"/>
      <c r="V358" s="324"/>
      <c r="W358" s="324"/>
      <c r="X358" s="324"/>
      <c r="Y358" s="324"/>
    </row>
    <row r="359" spans="1:25" hidden="1">
      <c r="A359" s="449"/>
      <c r="B359" s="480"/>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(B)'!$L$1,'Cumulative Budget Request '!Q358,0)</f>
        <v>0</v>
      </c>
      <c r="R359" s="212">
        <f>IF('Cumulative Budget Request '!L358='Split budget (B)'!$L$1,'Cumulative Budget Request '!R358,0)</f>
        <v>0</v>
      </c>
      <c r="S359" s="61">
        <f>IF('Cumulative Budget Request '!L358='Split budget (B)'!$L$1,'Cumulative Budget Request '!S358,0)</f>
        <v>0</v>
      </c>
      <c r="T359" s="211">
        <f>IF('Cumulative Budget Request '!L358='Split budget (B)'!$L$1,'Cumulative Budget Request '!T358,0)</f>
        <v>0</v>
      </c>
      <c r="U359" s="324"/>
      <c r="V359" s="324"/>
      <c r="W359" s="324"/>
      <c r="X359" s="324"/>
      <c r="Y359" s="324"/>
    </row>
    <row r="360" spans="1:25" ht="15" hidden="1">
      <c r="A360" s="449"/>
      <c r="B360" s="480"/>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(B)'!$L$1,'Cumulative Budget Request '!Q359,0)</f>
        <v>0</v>
      </c>
      <c r="R360" s="212">
        <f>IF('Cumulative Budget Request '!L359='Split budget (B)'!$L$1,'Cumulative Budget Request '!R359,0)</f>
        <v>0</v>
      </c>
      <c r="S360" s="61">
        <f>IF('Cumulative Budget Request '!L359='Split budget (B)'!$L$1,'Cumulative Budget Request '!S359,0)</f>
        <v>0</v>
      </c>
      <c r="T360" s="211">
        <f>IF('Cumulative Budget Request '!L359='Split budget (B)'!$L$1,'Cumulative Budget Request '!T359,0)</f>
        <v>0</v>
      </c>
      <c r="U360" s="323"/>
      <c r="V360" s="323"/>
      <c r="W360" s="323"/>
      <c r="X360" s="323"/>
      <c r="Y360" s="323"/>
    </row>
    <row r="361" spans="1:25" hidden="1">
      <c r="A361" s="449"/>
      <c r="B361" s="480"/>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9"/>
      <c r="B362" s="480"/>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5">
        <f>IF('Cumulative Budget Request '!L362='Split budget (B)'!$L$1,'Cumulative Budget Request '!A362,0)</f>
        <v>0</v>
      </c>
      <c r="B363" s="480">
        <f>IF('Cumulative Budget Request '!L362='Split budget (B)'!$L$1,'Cumulative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(B)'!$L$1,'Cumulative Budget Request '!M362,0)</f>
        <v>0</v>
      </c>
      <c r="N363" s="214">
        <f>ROUND(M363/12,2)</f>
        <v>0</v>
      </c>
      <c r="O363" s="214">
        <f>IF('Cumulative Budget Request '!L362='Split budget (B)'!$L$1,'Cumulative Budget Request '!O362,0)</f>
        <v>0</v>
      </c>
      <c r="P363" s="209">
        <f>IF('Cumulative Budget Request '!L362='Split budget (B)'!$L$1,'Cumulative Budget Request '!P362,0)</f>
        <v>0</v>
      </c>
      <c r="Q363" s="211">
        <f>IF('Cumulative Budget Request '!L362='Split budget (B)'!$L$1,'Cumulative Budget Request '!Q362,0)</f>
        <v>0</v>
      </c>
      <c r="R363" s="212">
        <f>IF('Cumulative Budget Request '!L362='Split budget (B)'!$L$1,'Cumulative Budget Request '!R362,0)</f>
        <v>0</v>
      </c>
      <c r="S363" s="61">
        <f>IF('Cumulative Budget Request '!L362='Split budget (B)'!$L$1,'Cumulative Budget Request '!S362,0)</f>
        <v>0</v>
      </c>
      <c r="T363" s="211">
        <f>IF('Cumulative Budget Request '!L362='Split budget (B)'!$L$1,'Cumulative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6"/>
      <c r="B364" s="480"/>
      <c r="D364" s="33" t="s">
        <v>179</v>
      </c>
      <c r="E364" s="21">
        <f>T363</f>
        <v>0</v>
      </c>
      <c r="F364" s="21">
        <f>T364</f>
        <v>0</v>
      </c>
      <c r="G364" s="21">
        <f>T365</f>
        <v>0</v>
      </c>
      <c r="H364" s="21">
        <f>T366</f>
        <v>0</v>
      </c>
      <c r="I364" s="21">
        <f>T367</f>
        <v>0</v>
      </c>
      <c r="J364" s="45"/>
      <c r="M364" s="215"/>
      <c r="N364" s="214"/>
      <c r="O364" s="214"/>
      <c r="P364" s="214"/>
      <c r="Q364" s="211">
        <f>IF('Cumulative Budget Request '!L363='Split budget (B)'!$L$1,'Cumulative Budget Request '!Q363,0)</f>
        <v>0</v>
      </c>
      <c r="R364" s="212">
        <f>IF('Cumulative Budget Request '!L363='Split budget (B)'!$L$1,'Cumulative Budget Request '!R363,0)</f>
        <v>0</v>
      </c>
      <c r="S364" s="61">
        <f>IF('Cumulative Budget Request '!L363='Split budget (B)'!$L$1,'Cumulative Budget Request '!S363,0)</f>
        <v>0</v>
      </c>
      <c r="T364" s="211">
        <f>IF('Cumulative Budget Request '!L363='Split budget (B)'!$L$1,'Cumulative Budget Request '!T363,0)</f>
        <v>0</v>
      </c>
      <c r="U364" s="323"/>
      <c r="V364" s="323"/>
      <c r="W364" s="323"/>
      <c r="X364" s="323"/>
      <c r="Y364" s="323"/>
    </row>
    <row r="365" spans="1:25" hidden="1">
      <c r="A365" s="449"/>
      <c r="B365" s="486"/>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(B)'!$L$1,'Cumulative Budget Request '!Q364,0)</f>
        <v>0</v>
      </c>
      <c r="R365" s="212">
        <f>IF('Cumulative Budget Request '!L364='Split budget (B)'!$L$1,'Cumulative Budget Request '!R364,0)</f>
        <v>0</v>
      </c>
      <c r="S365" s="61">
        <f>IF('Cumulative Budget Request '!L364='Split budget (B)'!$L$1,'Cumulative Budget Request '!S364,0)</f>
        <v>0</v>
      </c>
      <c r="T365" s="211">
        <f>IF('Cumulative Budget Request '!L364='Split budget (B)'!$L$1,'Cumulative Budget Request '!T364,0)</f>
        <v>0</v>
      </c>
      <c r="U365" s="324"/>
      <c r="V365" s="324"/>
      <c r="W365" s="324"/>
      <c r="X365" s="324"/>
      <c r="Y365" s="324"/>
    </row>
    <row r="366" spans="1:25" hidden="1">
      <c r="A366" s="449"/>
      <c r="B366" s="480"/>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(B)'!$L$1,'Cumulative Budget Request '!Q365,0)</f>
        <v>0</v>
      </c>
      <c r="R366" s="212">
        <f>IF('Cumulative Budget Request '!L365='Split budget (B)'!$L$1,'Cumulative Budget Request '!R365,0)</f>
        <v>0</v>
      </c>
      <c r="S366" s="61">
        <f>IF('Cumulative Budget Request '!L365='Split budget (B)'!$L$1,'Cumulative Budget Request '!S365,0)</f>
        <v>0</v>
      </c>
      <c r="T366" s="211">
        <f>IF('Cumulative Budget Request '!L365='Split budget (B)'!$L$1,'Cumulative Budget Request '!T365,0)</f>
        <v>0</v>
      </c>
      <c r="U366" s="324"/>
      <c r="V366" s="324"/>
      <c r="W366" s="324"/>
      <c r="X366" s="324"/>
      <c r="Y366" s="324"/>
    </row>
    <row r="367" spans="1:25" ht="15" hidden="1">
      <c r="A367" s="449"/>
      <c r="B367" s="480"/>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(B)'!$L$1,'Cumulative Budget Request '!Q366,0)</f>
        <v>0</v>
      </c>
      <c r="R367" s="212">
        <f>IF('Cumulative Budget Request '!L366='Split budget (B)'!$L$1,'Cumulative Budget Request '!R366,0)</f>
        <v>0</v>
      </c>
      <c r="S367" s="61">
        <f>IF('Cumulative Budget Request '!L366='Split budget (B)'!$L$1,'Cumulative Budget Request '!S366,0)</f>
        <v>0</v>
      </c>
      <c r="T367" s="211">
        <f>IF('Cumulative Budget Request '!L366='Split budget (B)'!$L$1,'Cumulative Budget Request '!T366,0)</f>
        <v>0</v>
      </c>
      <c r="U367" s="323"/>
      <c r="V367" s="323"/>
      <c r="W367" s="323"/>
      <c r="X367" s="323"/>
      <c r="Y367" s="323"/>
    </row>
    <row r="368" spans="1:25" hidden="1">
      <c r="A368" s="449"/>
      <c r="B368" s="480"/>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9"/>
      <c r="B369" s="480"/>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5">
        <f>IF('Cumulative Budget Request '!L369='Split budget (B)'!$L$1,'Cumulative Budget Request '!A369,0)</f>
        <v>0</v>
      </c>
      <c r="B370" s="480">
        <f>IF('Cumulative Budget Request '!L369='Split budget (B)'!$L$1,'Cumulative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(B)'!$L$1,'Cumulative Budget Request '!M369,0)</f>
        <v>0</v>
      </c>
      <c r="N370" s="214">
        <f>ROUND(M370/12,2)</f>
        <v>0</v>
      </c>
      <c r="O370" s="214">
        <f>IF('Cumulative Budget Request '!L369='Split budget (B)'!$L$1,'Cumulative Budget Request '!O369,0)</f>
        <v>0</v>
      </c>
      <c r="P370" s="209">
        <f>IF('Cumulative Budget Request '!L369='Split budget (B)'!$L$1,'Cumulative Budget Request '!P369,0)</f>
        <v>0</v>
      </c>
      <c r="Q370" s="211">
        <f>IF('Cumulative Budget Request '!L369='Split budget (B)'!$L$1,'Cumulative Budget Request '!Q369,0)</f>
        <v>0</v>
      </c>
      <c r="R370" s="212">
        <f>IF('Cumulative Budget Request '!L369='Split budget (B)'!$L$1,'Cumulative Budget Request '!R369,0)</f>
        <v>0</v>
      </c>
      <c r="S370" s="61">
        <f>IF('Cumulative Budget Request '!L369='Split budget (B)'!$L$1,'Cumulative Budget Request '!S369,0)</f>
        <v>0</v>
      </c>
      <c r="T370" s="211">
        <f>IF('Cumulative Budget Request '!L369='Split budget (B)'!$L$1,'Cumulative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6"/>
      <c r="B371" s="480"/>
      <c r="D371" s="33" t="s">
        <v>179</v>
      </c>
      <c r="E371" s="21">
        <f>T370</f>
        <v>0</v>
      </c>
      <c r="F371" s="21">
        <f>T371</f>
        <v>0</v>
      </c>
      <c r="G371" s="21">
        <f>T372</f>
        <v>0</v>
      </c>
      <c r="H371" s="21">
        <f>T373</f>
        <v>0</v>
      </c>
      <c r="I371" s="21">
        <f>T374</f>
        <v>0</v>
      </c>
      <c r="J371" s="45"/>
      <c r="M371" s="215"/>
      <c r="N371" s="214"/>
      <c r="O371" s="214"/>
      <c r="P371" s="214"/>
      <c r="Q371" s="211">
        <f>IF('Cumulative Budget Request '!L370='Split budget (B)'!$L$1,'Cumulative Budget Request '!Q370,0)</f>
        <v>0</v>
      </c>
      <c r="R371" s="212">
        <f>IF('Cumulative Budget Request '!L370='Split budget (B)'!$L$1,'Cumulative Budget Request '!R370,0)</f>
        <v>0</v>
      </c>
      <c r="S371" s="61">
        <f>IF('Cumulative Budget Request '!L370='Split budget (B)'!$L$1,'Cumulative Budget Request '!S370,0)</f>
        <v>0</v>
      </c>
      <c r="T371" s="211">
        <f>IF('Cumulative Budget Request '!L370='Split budget (B)'!$L$1,'Cumulative Budget Request '!T370,0)</f>
        <v>0</v>
      </c>
      <c r="U371" s="323"/>
      <c r="V371" s="323"/>
      <c r="W371" s="323"/>
      <c r="X371" s="323"/>
      <c r="Y371" s="323"/>
    </row>
    <row r="372" spans="1:25" hidden="1">
      <c r="A372" s="449"/>
      <c r="B372" s="486"/>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(B)'!$L$1,'Cumulative Budget Request '!Q371,0)</f>
        <v>0</v>
      </c>
      <c r="R372" s="212">
        <f>IF('Cumulative Budget Request '!L371='Split budget (B)'!$L$1,'Cumulative Budget Request '!R371,0)</f>
        <v>0</v>
      </c>
      <c r="S372" s="61">
        <f>IF('Cumulative Budget Request '!L371='Split budget (B)'!$L$1,'Cumulative Budget Request '!S371,0)</f>
        <v>0</v>
      </c>
      <c r="T372" s="211">
        <f>IF('Cumulative Budget Request '!L371='Split budget (B)'!$L$1,'Cumulative Budget Request '!T371,0)</f>
        <v>0</v>
      </c>
      <c r="U372" s="324"/>
      <c r="V372" s="324"/>
      <c r="W372" s="324"/>
      <c r="X372" s="324"/>
      <c r="Y372" s="324"/>
    </row>
    <row r="373" spans="1:25" hidden="1">
      <c r="A373" s="449"/>
      <c r="B373" s="480"/>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(B)'!$L$1,'Cumulative Budget Request '!Q372,0)</f>
        <v>0</v>
      </c>
      <c r="R373" s="212">
        <f>IF('Cumulative Budget Request '!L372='Split budget (B)'!$L$1,'Cumulative Budget Request '!R372,0)</f>
        <v>0</v>
      </c>
      <c r="S373" s="61">
        <f>IF('Cumulative Budget Request '!L372='Split budget (B)'!$L$1,'Cumulative Budget Request '!S372,0)</f>
        <v>0</v>
      </c>
      <c r="T373" s="211">
        <f>IF('Cumulative Budget Request '!L372='Split budget (B)'!$L$1,'Cumulative Budget Request '!T372,0)</f>
        <v>0</v>
      </c>
      <c r="U373" s="324"/>
      <c r="V373" s="324"/>
      <c r="W373" s="324"/>
      <c r="X373" s="324"/>
      <c r="Y373" s="324"/>
    </row>
    <row r="374" spans="1:25" ht="15" hidden="1">
      <c r="A374" s="449"/>
      <c r="B374" s="480"/>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(B)'!$L$1,'Cumulative Budget Request '!Q373,0)</f>
        <v>0</v>
      </c>
      <c r="R374" s="212">
        <f>IF('Cumulative Budget Request '!L373='Split budget (B)'!$L$1,'Cumulative Budget Request '!R373,0)</f>
        <v>0</v>
      </c>
      <c r="S374" s="61">
        <f>IF('Cumulative Budget Request '!L373='Split budget (B)'!$L$1,'Cumulative Budget Request '!S373,0)</f>
        <v>0</v>
      </c>
      <c r="T374" s="211">
        <f>IF('Cumulative Budget Request '!L373='Split budget (B)'!$L$1,'Cumulative Budget Request '!T373,0)</f>
        <v>0</v>
      </c>
      <c r="U374" s="323"/>
      <c r="V374" s="323"/>
      <c r="W374" s="323"/>
      <c r="X374" s="323"/>
      <c r="Y374" s="323"/>
    </row>
    <row r="375" spans="1:25" hidden="1">
      <c r="A375" s="449"/>
      <c r="B375" s="480"/>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9"/>
      <c r="B376" s="480"/>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5">
        <f>IF('Cumulative Budget Request '!L376='Split budget (B)'!$L$1,'Cumulative Budget Request '!A376,0)</f>
        <v>0</v>
      </c>
      <c r="B377" s="480">
        <f>IF('Cumulative Budget Request '!L376='Split budget (B)'!$L$1,'Cumulative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(B)'!$L$1,'Cumulative Budget Request '!M376,0)</f>
        <v>0</v>
      </c>
      <c r="N377" s="214">
        <f>ROUND(M377/12,2)</f>
        <v>0</v>
      </c>
      <c r="O377" s="214">
        <f>IF('Cumulative Budget Request '!L376='Split budget (B)'!$L$1,'Cumulative Budget Request '!O376,0)</f>
        <v>0</v>
      </c>
      <c r="P377" s="209">
        <f>IF('Cumulative Budget Request '!L376='Split budget (B)'!$L$1,'Cumulative Budget Request '!P376,0)</f>
        <v>0</v>
      </c>
      <c r="Q377" s="211">
        <f>IF('Cumulative Budget Request '!L376='Split budget (B)'!$L$1,'Cumulative Budget Request '!Q376,0)</f>
        <v>0</v>
      </c>
      <c r="R377" s="212">
        <f>IF('Cumulative Budget Request '!L376='Split budget (B)'!$L$1,'Cumulative Budget Request '!R376,0)</f>
        <v>0</v>
      </c>
      <c r="S377" s="61">
        <f>IF('Cumulative Budget Request '!L376='Split budget (B)'!$L$1,'Cumulative Budget Request '!S376,0)</f>
        <v>0</v>
      </c>
      <c r="T377" s="211">
        <f>IF('Cumulative Budget Request '!L376='Split budget (B)'!$L$1,'Cumulative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6"/>
      <c r="B378" s="480"/>
      <c r="D378" s="33" t="s">
        <v>179</v>
      </c>
      <c r="E378" s="21">
        <f>T377</f>
        <v>0</v>
      </c>
      <c r="F378" s="21">
        <f>T378</f>
        <v>0</v>
      </c>
      <c r="G378" s="21">
        <f>T379</f>
        <v>0</v>
      </c>
      <c r="H378" s="21">
        <f>T380</f>
        <v>0</v>
      </c>
      <c r="I378" s="21">
        <f>T381</f>
        <v>0</v>
      </c>
      <c r="J378" s="45"/>
      <c r="M378" s="215"/>
      <c r="N378" s="214"/>
      <c r="O378" s="214"/>
      <c r="P378" s="214"/>
      <c r="Q378" s="211">
        <f>IF('Cumulative Budget Request '!L377='Split budget (B)'!$L$1,'Cumulative Budget Request '!Q377,0)</f>
        <v>0</v>
      </c>
      <c r="R378" s="212">
        <f>IF('Cumulative Budget Request '!L377='Split budget (B)'!$L$1,'Cumulative Budget Request '!R377,0)</f>
        <v>0</v>
      </c>
      <c r="S378" s="61">
        <f>IF('Cumulative Budget Request '!L377='Split budget (B)'!$L$1,'Cumulative Budget Request '!S377,0)</f>
        <v>0</v>
      </c>
      <c r="T378" s="211">
        <f>IF('Cumulative Budget Request '!L377='Split budget (B)'!$L$1,'Cumulative Budget Request '!T377,0)</f>
        <v>0</v>
      </c>
      <c r="U378" s="323"/>
      <c r="V378" s="323"/>
      <c r="W378" s="323"/>
      <c r="X378" s="323"/>
      <c r="Y378" s="323"/>
    </row>
    <row r="379" spans="1:25" hidden="1">
      <c r="A379" s="449"/>
      <c r="B379" s="486"/>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(B)'!$L$1,'Cumulative Budget Request '!Q378,0)</f>
        <v>0</v>
      </c>
      <c r="R379" s="212">
        <f>IF('Cumulative Budget Request '!L378='Split budget (B)'!$L$1,'Cumulative Budget Request '!R378,0)</f>
        <v>0</v>
      </c>
      <c r="S379" s="61">
        <f>IF('Cumulative Budget Request '!L378='Split budget (B)'!$L$1,'Cumulative Budget Request '!S378,0)</f>
        <v>0</v>
      </c>
      <c r="T379" s="211">
        <f>IF('Cumulative Budget Request '!L378='Split budget (B)'!$L$1,'Cumulative Budget Request '!T378,0)</f>
        <v>0</v>
      </c>
      <c r="U379" s="324"/>
      <c r="V379" s="324"/>
      <c r="W379" s="324"/>
      <c r="X379" s="324"/>
      <c r="Y379" s="324"/>
    </row>
    <row r="380" spans="1:25" hidden="1">
      <c r="A380" s="449"/>
      <c r="B380" s="480"/>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(B)'!$L$1,'Cumulative Budget Request '!Q379,0)</f>
        <v>0</v>
      </c>
      <c r="R380" s="212">
        <f>IF('Cumulative Budget Request '!L379='Split budget (B)'!$L$1,'Cumulative Budget Request '!R379,0)</f>
        <v>0</v>
      </c>
      <c r="S380" s="61">
        <f>IF('Cumulative Budget Request '!L379='Split budget (B)'!$L$1,'Cumulative Budget Request '!S379,0)</f>
        <v>0</v>
      </c>
      <c r="T380" s="211">
        <f>IF('Cumulative Budget Request '!L379='Split budget (B)'!$L$1,'Cumulative Budget Request '!T379,0)</f>
        <v>0</v>
      </c>
      <c r="U380" s="324"/>
      <c r="V380" s="324"/>
      <c r="W380" s="324"/>
      <c r="X380" s="324"/>
      <c r="Y380" s="324"/>
    </row>
    <row r="381" spans="1:25" ht="15" hidden="1">
      <c r="A381" s="449"/>
      <c r="B381" s="480"/>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(B)'!$L$1,'Cumulative Budget Request '!Q380,0)</f>
        <v>0</v>
      </c>
      <c r="R381" s="212">
        <f>IF('Cumulative Budget Request '!L380='Split budget (B)'!$L$1,'Cumulative Budget Request '!R380,0)</f>
        <v>0</v>
      </c>
      <c r="S381" s="61">
        <f>IF('Cumulative Budget Request '!L380='Split budget (B)'!$L$1,'Cumulative Budget Request '!S380,0)</f>
        <v>0</v>
      </c>
      <c r="T381" s="211">
        <f>IF('Cumulative Budget Request '!L380='Split budget (B)'!$L$1,'Cumulative Budget Request '!T380,0)</f>
        <v>0</v>
      </c>
      <c r="U381" s="323"/>
      <c r="V381" s="323"/>
      <c r="W381" s="323"/>
      <c r="X381" s="323"/>
      <c r="Y381" s="323"/>
    </row>
    <row r="382" spans="1:25" hidden="1">
      <c r="A382" s="449"/>
      <c r="B382" s="480"/>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9"/>
      <c r="B383" s="480"/>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5">
        <f>IF('Cumulative Budget Request '!L383='Split budget (B)'!$L$1,'Cumulative Budget Request '!A383,0)</f>
        <v>0</v>
      </c>
      <c r="B384" s="480">
        <f>IF('Cumulative Budget Request '!L383='Split budget (B)'!$L$1,'Cumulative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(B)'!$L$1,'Cumulative Budget Request '!M383,0)</f>
        <v>0</v>
      </c>
      <c r="N384" s="214">
        <f>ROUND(M384/12,2)</f>
        <v>0</v>
      </c>
      <c r="O384" s="214">
        <f>IF('Cumulative Budget Request '!L383='Split budget (B)'!$L$1,'Cumulative Budget Request '!O383,0)</f>
        <v>0</v>
      </c>
      <c r="P384" s="209">
        <f>IF('Cumulative Budget Request '!L383='Split budget (B)'!$L$1,'Cumulative Budget Request '!P383,0)</f>
        <v>0</v>
      </c>
      <c r="Q384" s="211">
        <f>IF('Cumulative Budget Request '!L383='Split budget (B)'!$L$1,'Cumulative Budget Request '!Q383,0)</f>
        <v>0</v>
      </c>
      <c r="R384" s="212">
        <f>IF('Cumulative Budget Request '!L383='Split budget (B)'!$L$1,'Cumulative Budget Request '!R383,0)</f>
        <v>0</v>
      </c>
      <c r="S384" s="61">
        <f>IF('Cumulative Budget Request '!L383='Split budget (B)'!$L$1,'Cumulative Budget Request '!S383,0)</f>
        <v>0</v>
      </c>
      <c r="T384" s="211">
        <f>IF('Cumulative Budget Request '!L383='Split budget (B)'!$L$1,'Cumulative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6"/>
      <c r="B385" s="480"/>
      <c r="D385" s="33" t="s">
        <v>179</v>
      </c>
      <c r="E385" s="21">
        <f>T384</f>
        <v>0</v>
      </c>
      <c r="F385" s="21">
        <f>T385</f>
        <v>0</v>
      </c>
      <c r="G385" s="21">
        <f>T386</f>
        <v>0</v>
      </c>
      <c r="H385" s="21">
        <f>T387</f>
        <v>0</v>
      </c>
      <c r="I385" s="21">
        <f>T388</f>
        <v>0</v>
      </c>
      <c r="J385" s="45"/>
      <c r="M385" s="215"/>
      <c r="N385" s="214"/>
      <c r="O385" s="214"/>
      <c r="P385" s="214"/>
      <c r="Q385" s="211">
        <f>IF('Cumulative Budget Request '!L384='Split budget (B)'!$L$1,'Cumulative Budget Request '!Q384,0)</f>
        <v>0</v>
      </c>
      <c r="R385" s="212">
        <f>IF('Cumulative Budget Request '!L384='Split budget (B)'!$L$1,'Cumulative Budget Request '!R384,0)</f>
        <v>0</v>
      </c>
      <c r="S385" s="61">
        <f>IF('Cumulative Budget Request '!L384='Split budget (B)'!$L$1,'Cumulative Budget Request '!S384,0)</f>
        <v>0</v>
      </c>
      <c r="T385" s="211">
        <f>IF('Cumulative Budget Request '!L384='Split budget (B)'!$L$1,'Cumulative Budget Request '!T384,0)</f>
        <v>0</v>
      </c>
      <c r="U385" s="323"/>
      <c r="V385" s="323"/>
      <c r="W385" s="323"/>
      <c r="X385" s="323"/>
      <c r="Y385" s="323"/>
    </row>
    <row r="386" spans="1:25" hidden="1">
      <c r="A386" s="449"/>
      <c r="B386" s="486"/>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(B)'!$L$1,'Cumulative Budget Request '!Q385,0)</f>
        <v>0</v>
      </c>
      <c r="R386" s="212">
        <f>IF('Cumulative Budget Request '!L385='Split budget (B)'!$L$1,'Cumulative Budget Request '!R385,0)</f>
        <v>0</v>
      </c>
      <c r="S386" s="61">
        <f>IF('Cumulative Budget Request '!L385='Split budget (B)'!$L$1,'Cumulative Budget Request '!S385,0)</f>
        <v>0</v>
      </c>
      <c r="T386" s="211">
        <f>IF('Cumulative Budget Request '!L385='Split budget (B)'!$L$1,'Cumulative Budget Request '!T385,0)</f>
        <v>0</v>
      </c>
      <c r="U386" s="324"/>
      <c r="V386" s="324"/>
      <c r="W386" s="324"/>
      <c r="X386" s="324"/>
      <c r="Y386" s="324"/>
    </row>
    <row r="387" spans="1:25" hidden="1">
      <c r="A387" s="449"/>
      <c r="B387" s="480"/>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(B)'!$L$1,'Cumulative Budget Request '!Q386,0)</f>
        <v>0</v>
      </c>
      <c r="R387" s="212">
        <f>IF('Cumulative Budget Request '!L386='Split budget (B)'!$L$1,'Cumulative Budget Request '!R386,0)</f>
        <v>0</v>
      </c>
      <c r="S387" s="61">
        <f>IF('Cumulative Budget Request '!L386='Split budget (B)'!$L$1,'Cumulative Budget Request '!S386,0)</f>
        <v>0</v>
      </c>
      <c r="T387" s="211">
        <f>IF('Cumulative Budget Request '!L386='Split budget (B)'!$L$1,'Cumulative Budget Request '!T386,0)</f>
        <v>0</v>
      </c>
      <c r="U387" s="324"/>
      <c r="V387" s="324"/>
      <c r="W387" s="324"/>
      <c r="X387" s="324"/>
      <c r="Y387" s="324"/>
    </row>
    <row r="388" spans="1:25" ht="15" hidden="1">
      <c r="A388" s="449"/>
      <c r="B388" s="480"/>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(B)'!$L$1,'Cumulative Budget Request '!Q387,0)</f>
        <v>0</v>
      </c>
      <c r="R388" s="212">
        <f>IF('Cumulative Budget Request '!L387='Split budget (B)'!$L$1,'Cumulative Budget Request '!R387,0)</f>
        <v>0</v>
      </c>
      <c r="S388" s="61">
        <f>IF('Cumulative Budget Request '!L387='Split budget (B)'!$L$1,'Cumulative Budget Request '!S387,0)</f>
        <v>0</v>
      </c>
      <c r="T388" s="211">
        <f>IF('Cumulative Budget Request '!L387='Split budget (B)'!$L$1,'Cumulative Budget Request '!T387,0)</f>
        <v>0</v>
      </c>
      <c r="U388" s="323"/>
      <c r="V388" s="323"/>
      <c r="W388" s="323"/>
      <c r="X388" s="323"/>
      <c r="Y388" s="323"/>
    </row>
    <row r="389" spans="1:25" hidden="1">
      <c r="A389" s="449"/>
      <c r="B389" s="480"/>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9"/>
      <c r="B390" s="480"/>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9"/>
      <c r="B391" s="486"/>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9"/>
      <c r="B392" s="486"/>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62"/>
      <c r="V392" s="762"/>
      <c r="W392" s="762"/>
      <c r="X392" s="762"/>
      <c r="Y392" s="762"/>
    </row>
    <row r="393" spans="1:25">
      <c r="A393" s="785" t="s">
        <v>421</v>
      </c>
      <c r="B393" s="785"/>
      <c r="C393" s="785"/>
      <c r="D393" s="785"/>
      <c r="E393" s="785"/>
      <c r="F393" s="785"/>
      <c r="G393" s="785"/>
      <c r="H393" s="785"/>
      <c r="I393" s="785"/>
      <c r="J393" s="785"/>
      <c r="M393" s="53" t="s">
        <v>120</v>
      </c>
      <c r="N393" s="57" t="s">
        <v>79</v>
      </c>
      <c r="O393" s="57"/>
      <c r="P393" s="57" t="s">
        <v>249</v>
      </c>
      <c r="Q393" s="57" t="s">
        <v>109</v>
      </c>
      <c r="R393" s="57" t="s">
        <v>18</v>
      </c>
      <c r="S393" s="57"/>
      <c r="T393" s="57" t="s">
        <v>176</v>
      </c>
      <c r="U393" s="762" t="s">
        <v>118</v>
      </c>
      <c r="V393" s="762"/>
      <c r="W393" s="762"/>
      <c r="X393" s="762"/>
      <c r="Y393" s="762"/>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5">
        <f>IF('Cumulative Budget Request '!L394='Split budget (B)'!$L$1,'Cumulative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(B)'!$L$1,'Cumulative Budget Request '!M394,0)</f>
        <v>0</v>
      </c>
      <c r="N395" s="214">
        <f>ROUND(M395/12,2)</f>
        <v>0</v>
      </c>
      <c r="O395" s="214">
        <f>IF('Cumulative Budget Request '!L394='Split budget (B)'!$L$1,'Cumulative Budget Request '!O394,0)</f>
        <v>0</v>
      </c>
      <c r="P395" s="209">
        <f>IF('Cumulative Budget Request '!L394='Split budget (B)'!$L$1,'Cumulative Budget Request '!P394,0)</f>
        <v>0</v>
      </c>
      <c r="Q395" s="211">
        <f>IF('Cumulative Budget Request '!L394='Split budget (B)'!$L$1,'Cumulative Budget Request '!Q394,0)</f>
        <v>0</v>
      </c>
      <c r="R395" s="212">
        <f>IF('Cumulative Budget Request '!L394='Split budget (B)'!$L$1,'Cumulative Budget Request '!R394,0)</f>
        <v>0</v>
      </c>
      <c r="S395" s="61">
        <f>IF('Cumulative Budget Request '!L394='Split budget (B)'!$L$1,'Cumulative Budget Request '!S394,0)</f>
        <v>0</v>
      </c>
      <c r="T395" s="211">
        <f>IF('Cumulative Budget Request '!L394='Split budget (B)'!$L$1,'Cumulative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6"/>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(B)'!$L$1,'Cumulative Budget Request '!Q395,0)</f>
        <v>0</v>
      </c>
      <c r="R396" s="212">
        <f>IF('Cumulative Budget Request '!L395='Split budget (B)'!$L$1,'Cumulative Budget Request '!R395,0)</f>
        <v>0</v>
      </c>
      <c r="S396" s="61">
        <f>IF('Cumulative Budget Request '!L395='Split budget (B)'!$L$1,'Cumulative Budget Request '!S395,0)</f>
        <v>0</v>
      </c>
      <c r="T396" s="211">
        <f>IF('Cumulative Budget Request '!L395='Split budget (B)'!$L$1,'Cumulative Budget Request '!T395,0)</f>
        <v>0</v>
      </c>
      <c r="U396" s="323"/>
      <c r="V396" s="323"/>
      <c r="W396" s="323"/>
      <c r="X396" s="323"/>
      <c r="Y396" s="323"/>
    </row>
    <row r="397" spans="1:25">
      <c r="A397" s="449"/>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(B)'!$L$1,'Cumulative Budget Request '!Q396,0)</f>
        <v>0</v>
      </c>
      <c r="R397" s="212">
        <f>IF('Cumulative Budget Request '!L396='Split budget (B)'!$L$1,'Cumulative Budget Request '!R396,0)</f>
        <v>0</v>
      </c>
      <c r="S397" s="61">
        <f>IF('Cumulative Budget Request '!L396='Split budget (B)'!$L$1,'Cumulative Budget Request '!S396,0)</f>
        <v>0</v>
      </c>
      <c r="T397" s="211">
        <f>IF('Cumulative Budget Request '!L396='Split budget (B)'!$L$1,'Cumulative Budget Request '!T396,0)</f>
        <v>0</v>
      </c>
      <c r="U397" s="323"/>
      <c r="V397" s="323"/>
      <c r="W397" s="323"/>
      <c r="X397" s="323"/>
      <c r="Y397" s="323"/>
    </row>
    <row r="398" spans="1:25">
      <c r="A398" s="449"/>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(B)'!$L$1,'Cumulative Budget Request '!Q397,0)</f>
        <v>0</v>
      </c>
      <c r="R398" s="212">
        <f>IF('Cumulative Budget Request '!L397='Split budget (B)'!$L$1,'Cumulative Budget Request '!R397,0)</f>
        <v>0</v>
      </c>
      <c r="S398" s="61">
        <f>IF('Cumulative Budget Request '!L397='Split budget (B)'!$L$1,'Cumulative Budget Request '!S397,0)</f>
        <v>0</v>
      </c>
      <c r="T398" s="211">
        <f>IF('Cumulative Budget Request '!L397='Split budget (B)'!$L$1,'Cumulative Budget Request '!T397,0)</f>
        <v>0</v>
      </c>
      <c r="U398" s="323"/>
      <c r="V398" s="323"/>
      <c r="W398" s="323"/>
      <c r="X398" s="323"/>
      <c r="Y398" s="323"/>
    </row>
    <row r="399" spans="1:25" ht="15">
      <c r="A399" s="449"/>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(B)'!$L$1,'Cumulative Budget Request '!Q398,0)</f>
        <v>0</v>
      </c>
      <c r="R399" s="212">
        <f>IF('Cumulative Budget Request '!L398='Split budget (B)'!$L$1,'Cumulative Budget Request '!R398,0)</f>
        <v>0</v>
      </c>
      <c r="S399" s="61">
        <f>IF('Cumulative Budget Request '!L398='Split budget (B)'!$L$1,'Cumulative Budget Request '!S398,0)</f>
        <v>0</v>
      </c>
      <c r="T399" s="211">
        <f>IF('Cumulative Budget Request '!L398='Split budget (B)'!$L$1,'Cumulative Budget Request '!T398,0)</f>
        <v>0</v>
      </c>
      <c r="U399" s="323"/>
      <c r="V399" s="323"/>
      <c r="W399" s="323"/>
      <c r="X399" s="323"/>
      <c r="Y399" s="323"/>
    </row>
    <row r="400" spans="1:25">
      <c r="A400" s="449"/>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6"/>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5">
        <f>IF('Cumulative Budget Request '!L401='Split budget (B)'!$L$1,'Cumulative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(B)'!$L$1,'Cumulative Budget Request '!M401,0)</f>
        <v>0</v>
      </c>
      <c r="N402" s="214">
        <f>ROUND(M402/12,2)</f>
        <v>0</v>
      </c>
      <c r="O402" s="214">
        <f>IF('Cumulative Budget Request '!L401='Split budget (B)'!$L$1,'Cumulative Budget Request '!O401,0)</f>
        <v>0</v>
      </c>
      <c r="P402" s="209">
        <f>IF('Cumulative Budget Request '!L401='Split budget (B)'!$L$1,'Cumulative Budget Request '!P401,0)</f>
        <v>0</v>
      </c>
      <c r="Q402" s="211">
        <f>IF('Cumulative Budget Request '!L401='Split budget (B)'!$L$1,'Cumulative Budget Request '!Q401,0)</f>
        <v>0</v>
      </c>
      <c r="R402" s="212">
        <f>IF('Cumulative Budget Request '!L401='Split budget (B)'!$L$1,'Cumulative Budget Request '!R401,0)</f>
        <v>0</v>
      </c>
      <c r="S402" s="61">
        <f>IF('Cumulative Budget Request '!L401='Split budget (B)'!$L$1,'Cumulative Budget Request '!S401,0)</f>
        <v>0</v>
      </c>
      <c r="T402" s="211">
        <f>IF('Cumulative Budget Request '!L401='Split budget (B)'!$L$1,'Cumulative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6"/>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(B)'!$L$1,'Cumulative Budget Request '!Q402,0)</f>
        <v>0</v>
      </c>
      <c r="R403" s="212">
        <f>IF('Cumulative Budget Request '!L402='Split budget (B)'!$L$1,'Cumulative Budget Request '!R402,0)</f>
        <v>0</v>
      </c>
      <c r="S403" s="61">
        <f>IF('Cumulative Budget Request '!L402='Split budget (B)'!$L$1,'Cumulative Budget Request '!S402,0)</f>
        <v>0</v>
      </c>
      <c r="T403" s="211">
        <f>IF('Cumulative Budget Request '!L402='Split budget (B)'!$L$1,'Cumulative Budget Request '!T402,0)</f>
        <v>0</v>
      </c>
      <c r="U403" s="323"/>
      <c r="V403" s="323"/>
      <c r="W403" s="323"/>
      <c r="X403" s="323"/>
      <c r="Y403" s="323"/>
    </row>
    <row r="404" spans="1:25" hidden="1">
      <c r="A404" s="449"/>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(B)'!$L$1,'Cumulative Budget Request '!Q403,0)</f>
        <v>0</v>
      </c>
      <c r="R404" s="212">
        <f>IF('Cumulative Budget Request '!L403='Split budget (B)'!$L$1,'Cumulative Budget Request '!R403,0)</f>
        <v>0</v>
      </c>
      <c r="S404" s="61">
        <f>IF('Cumulative Budget Request '!L403='Split budget (B)'!$L$1,'Cumulative Budget Request '!S403,0)</f>
        <v>0</v>
      </c>
      <c r="T404" s="211">
        <f>IF('Cumulative Budget Request '!L403='Split budget (B)'!$L$1,'Cumulative Budget Request '!T403,0)</f>
        <v>0</v>
      </c>
      <c r="U404" s="323"/>
      <c r="V404" s="323"/>
      <c r="W404" s="323"/>
      <c r="X404" s="323"/>
      <c r="Y404" s="323"/>
    </row>
    <row r="405" spans="1:25" hidden="1">
      <c r="A405" s="449"/>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(B)'!$L$1,'Cumulative Budget Request '!Q404,0)</f>
        <v>0</v>
      </c>
      <c r="R405" s="212">
        <f>IF('Cumulative Budget Request '!L404='Split budget (B)'!$L$1,'Cumulative Budget Request '!R404,0)</f>
        <v>0</v>
      </c>
      <c r="S405" s="61">
        <f>IF('Cumulative Budget Request '!L404='Split budget (B)'!$L$1,'Cumulative Budget Request '!S404,0)</f>
        <v>0</v>
      </c>
      <c r="T405" s="211">
        <f>IF('Cumulative Budget Request '!L404='Split budget (B)'!$L$1,'Cumulative Budget Request '!T404,0)</f>
        <v>0</v>
      </c>
      <c r="U405" s="323"/>
      <c r="V405" s="323"/>
      <c r="W405" s="323"/>
      <c r="X405" s="323"/>
      <c r="Y405" s="323"/>
    </row>
    <row r="406" spans="1:25" ht="15" hidden="1">
      <c r="A406" s="449"/>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(B)'!$L$1,'Cumulative Budget Request '!Q405,0)</f>
        <v>0</v>
      </c>
      <c r="R406" s="212">
        <f>IF('Cumulative Budget Request '!L405='Split budget (B)'!$L$1,'Cumulative Budget Request '!R405,0)</f>
        <v>0</v>
      </c>
      <c r="S406" s="61">
        <f>IF('Cumulative Budget Request '!L405='Split budget (B)'!$L$1,'Cumulative Budget Request '!S405,0)</f>
        <v>0</v>
      </c>
      <c r="T406" s="211">
        <f>IF('Cumulative Budget Request '!L405='Split budget (B)'!$L$1,'Cumulative Budget Request '!T405,0)</f>
        <v>0</v>
      </c>
      <c r="U406" s="323"/>
      <c r="V406" s="323"/>
      <c r="W406" s="323"/>
      <c r="X406" s="323"/>
      <c r="Y406" s="323"/>
    </row>
    <row r="407" spans="1:25" hidden="1">
      <c r="A407" s="449"/>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9"/>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5">
        <f>IF('Cumulative Budget Request '!L408='Split budget (B)'!$L$1,'Cumulative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(B)'!$L$1,'Cumulative Budget Request '!M408,0)</f>
        <v>0</v>
      </c>
      <c r="N409" s="214">
        <f>ROUND(M409/12,2)</f>
        <v>0</v>
      </c>
      <c r="O409" s="214">
        <f>IF('Cumulative Budget Request '!L408='Split budget (B)'!$L$1,'Cumulative Budget Request '!O408,0)</f>
        <v>0</v>
      </c>
      <c r="P409" s="209">
        <f>IF('Cumulative Budget Request '!L408='Split budget (B)'!$L$1,'Cumulative Budget Request '!P408,0)</f>
        <v>0</v>
      </c>
      <c r="Q409" s="211">
        <f>IF('Cumulative Budget Request '!L408='Split budget (B)'!$L$1,'Cumulative Budget Request '!Q408,0)</f>
        <v>0</v>
      </c>
      <c r="R409" s="212">
        <f>IF('Cumulative Budget Request '!L408='Split budget (B)'!$L$1,'Cumulative Budget Request '!R408,0)</f>
        <v>0</v>
      </c>
      <c r="S409" s="61">
        <f>IF('Cumulative Budget Request '!L408='Split budget (B)'!$L$1,'Cumulative Budget Request '!S408,0)</f>
        <v>0</v>
      </c>
      <c r="T409" s="211">
        <f>IF('Cumulative Budget Request '!L408='Split budget (B)'!$L$1,'Cumulative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6"/>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(B)'!$L$1,'Cumulative Budget Request '!Q409,0)</f>
        <v>0</v>
      </c>
      <c r="R410" s="212">
        <f>IF('Cumulative Budget Request '!L409='Split budget (B)'!$L$1,'Cumulative Budget Request '!R409,0)</f>
        <v>0</v>
      </c>
      <c r="S410" s="61">
        <f>IF('Cumulative Budget Request '!L409='Split budget (B)'!$L$1,'Cumulative Budget Request '!S409,0)</f>
        <v>0</v>
      </c>
      <c r="T410" s="211">
        <f>IF('Cumulative Budget Request '!L409='Split budget (B)'!$L$1,'Cumulative Budget Request '!T409,0)</f>
        <v>0</v>
      </c>
      <c r="U410" s="323"/>
      <c r="V410" s="323"/>
      <c r="W410" s="323"/>
      <c r="X410" s="323"/>
      <c r="Y410" s="323"/>
    </row>
    <row r="411" spans="1:25" hidden="1">
      <c r="A411" s="449"/>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(B)'!$L$1,'Cumulative Budget Request '!Q410,0)</f>
        <v>0</v>
      </c>
      <c r="R411" s="212">
        <f>IF('Cumulative Budget Request '!L410='Split budget (B)'!$L$1,'Cumulative Budget Request '!R410,0)</f>
        <v>0</v>
      </c>
      <c r="S411" s="61">
        <f>IF('Cumulative Budget Request '!L410='Split budget (B)'!$L$1,'Cumulative Budget Request '!S410,0)</f>
        <v>0</v>
      </c>
      <c r="T411" s="211">
        <f>IF('Cumulative Budget Request '!L410='Split budget (B)'!$L$1,'Cumulative Budget Request '!T410,0)</f>
        <v>0</v>
      </c>
      <c r="U411" s="324"/>
      <c r="V411" s="324"/>
      <c r="W411" s="324"/>
      <c r="X411" s="324"/>
      <c r="Y411" s="324"/>
    </row>
    <row r="412" spans="1:25" hidden="1">
      <c r="A412" s="449"/>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(B)'!$L$1,'Cumulative Budget Request '!Q411,0)</f>
        <v>0</v>
      </c>
      <c r="R412" s="212">
        <f>IF('Cumulative Budget Request '!L411='Split budget (B)'!$L$1,'Cumulative Budget Request '!R411,0)</f>
        <v>0</v>
      </c>
      <c r="S412" s="61">
        <f>IF('Cumulative Budget Request '!L411='Split budget (B)'!$L$1,'Cumulative Budget Request '!S411,0)</f>
        <v>0</v>
      </c>
      <c r="T412" s="211">
        <f>IF('Cumulative Budget Request '!L411='Split budget (B)'!$L$1,'Cumulative Budget Request '!T411,0)</f>
        <v>0</v>
      </c>
      <c r="U412" s="324"/>
      <c r="V412" s="324"/>
      <c r="W412" s="324"/>
      <c r="X412" s="324"/>
      <c r="Y412" s="324"/>
    </row>
    <row r="413" spans="1:25" ht="15" hidden="1">
      <c r="A413" s="449"/>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(B)'!$L$1,'Cumulative Budget Request '!Q412,0)</f>
        <v>0</v>
      </c>
      <c r="R413" s="212">
        <f>IF('Cumulative Budget Request '!L412='Split budget (B)'!$L$1,'Cumulative Budget Request '!R412,0)</f>
        <v>0</v>
      </c>
      <c r="S413" s="61">
        <f>IF('Cumulative Budget Request '!L412='Split budget (B)'!$L$1,'Cumulative Budget Request '!S412,0)</f>
        <v>0</v>
      </c>
      <c r="T413" s="211">
        <f>IF('Cumulative Budget Request '!L412='Split budget (B)'!$L$1,'Cumulative Budget Request '!T412,0)</f>
        <v>0</v>
      </c>
      <c r="U413" s="323"/>
      <c r="V413" s="323"/>
      <c r="W413" s="323"/>
      <c r="X413" s="323"/>
      <c r="Y413" s="323"/>
    </row>
    <row r="414" spans="1:25" hidden="1">
      <c r="A414" s="449"/>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9"/>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5">
        <f>IF('Cumulative Budget Request '!L415='Split budget (B)'!$L$1,'Cumulative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(B)'!$L$1,'Cumulative Budget Request '!M415,0)</f>
        <v>0</v>
      </c>
      <c r="N416" s="214">
        <f>ROUND(M416/12,2)</f>
        <v>0</v>
      </c>
      <c r="O416" s="214">
        <f>IF('Cumulative Budget Request '!L415='Split budget (B)'!$L$1,'Cumulative Budget Request '!O415,0)</f>
        <v>0</v>
      </c>
      <c r="P416" s="209">
        <f>IF('Cumulative Budget Request '!L415='Split budget (B)'!$L$1,'Cumulative Budget Request '!P415,0)</f>
        <v>0</v>
      </c>
      <c r="Q416" s="211">
        <f>IF('Cumulative Budget Request '!L415='Split budget (B)'!$L$1,'Cumulative Budget Request '!Q415,0)</f>
        <v>0</v>
      </c>
      <c r="R416" s="212">
        <f>IF('Cumulative Budget Request '!L415='Split budget (B)'!$L$1,'Cumulative Budget Request '!R415,0)</f>
        <v>0</v>
      </c>
      <c r="S416" s="61">
        <f>IF('Cumulative Budget Request '!L415='Split budget (B)'!$L$1,'Cumulative Budget Request '!S415,0)</f>
        <v>0</v>
      </c>
      <c r="T416" s="211">
        <f>IF('Cumulative Budget Request '!L415='Split budget (B)'!$L$1,'Cumulative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6"/>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(B)'!$L$1,'Cumulative Budget Request '!Q416,0)</f>
        <v>0</v>
      </c>
      <c r="R417" s="212">
        <f>IF('Cumulative Budget Request '!L416='Split budget (B)'!$L$1,'Cumulative Budget Request '!R416,0)</f>
        <v>0</v>
      </c>
      <c r="S417" s="61">
        <f>IF('Cumulative Budget Request '!L416='Split budget (B)'!$L$1,'Cumulative Budget Request '!S416,0)</f>
        <v>0</v>
      </c>
      <c r="T417" s="211">
        <f>IF('Cumulative Budget Request '!L416='Split budget (B)'!$L$1,'Cumulative Budget Request '!T416,0)</f>
        <v>0</v>
      </c>
      <c r="U417" s="323"/>
      <c r="V417" s="323"/>
      <c r="W417" s="323"/>
      <c r="X417" s="323"/>
      <c r="Y417" s="323"/>
    </row>
    <row r="418" spans="1:25" hidden="1">
      <c r="A418" s="449"/>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(B)'!$L$1,'Cumulative Budget Request '!Q417,0)</f>
        <v>0</v>
      </c>
      <c r="R418" s="212">
        <f>IF('Cumulative Budget Request '!L417='Split budget (B)'!$L$1,'Cumulative Budget Request '!R417,0)</f>
        <v>0</v>
      </c>
      <c r="S418" s="61">
        <f>IF('Cumulative Budget Request '!L417='Split budget (B)'!$L$1,'Cumulative Budget Request '!S417,0)</f>
        <v>0</v>
      </c>
      <c r="T418" s="211">
        <f>IF('Cumulative Budget Request '!L417='Split budget (B)'!$L$1,'Cumulative Budget Request '!T417,0)</f>
        <v>0</v>
      </c>
      <c r="U418" s="324"/>
      <c r="V418" s="324"/>
      <c r="W418" s="324"/>
      <c r="X418" s="324"/>
      <c r="Y418" s="324"/>
    </row>
    <row r="419" spans="1:25" hidden="1">
      <c r="A419" s="449"/>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(B)'!$L$1,'Cumulative Budget Request '!Q418,0)</f>
        <v>0</v>
      </c>
      <c r="R419" s="212">
        <f>IF('Cumulative Budget Request '!L418='Split budget (B)'!$L$1,'Cumulative Budget Request '!R418,0)</f>
        <v>0</v>
      </c>
      <c r="S419" s="61">
        <f>IF('Cumulative Budget Request '!L418='Split budget (B)'!$L$1,'Cumulative Budget Request '!S418,0)</f>
        <v>0</v>
      </c>
      <c r="T419" s="211">
        <f>IF('Cumulative Budget Request '!L418='Split budget (B)'!$L$1,'Cumulative Budget Request '!T418,0)</f>
        <v>0</v>
      </c>
      <c r="U419" s="324"/>
      <c r="V419" s="324"/>
      <c r="W419" s="324"/>
      <c r="X419" s="324"/>
      <c r="Y419" s="324"/>
    </row>
    <row r="420" spans="1:25" ht="15" hidden="1">
      <c r="A420" s="449"/>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(B)'!$L$1,'Cumulative Budget Request '!Q419,0)</f>
        <v>0</v>
      </c>
      <c r="R420" s="212">
        <f>IF('Cumulative Budget Request '!L419='Split budget (B)'!$L$1,'Cumulative Budget Request '!R419,0)</f>
        <v>0</v>
      </c>
      <c r="S420" s="61">
        <f>IF('Cumulative Budget Request '!L419='Split budget (B)'!$L$1,'Cumulative Budget Request '!S419,0)</f>
        <v>0</v>
      </c>
      <c r="T420" s="211">
        <f>IF('Cumulative Budget Request '!L419='Split budget (B)'!$L$1,'Cumulative Budget Request '!T419,0)</f>
        <v>0</v>
      </c>
      <c r="U420" s="323"/>
      <c r="V420" s="323"/>
      <c r="W420" s="323"/>
      <c r="X420" s="323"/>
      <c r="Y420" s="323"/>
    </row>
    <row r="421" spans="1:25" hidden="1">
      <c r="A421" s="449"/>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9"/>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5">
        <f>IF('Cumulative Budget Request '!L422='Split budget (B)'!$L$1,'Cumulative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(B)'!$L$1,'Cumulative Budget Request '!M422,0)</f>
        <v>0</v>
      </c>
      <c r="N423" s="214">
        <f>ROUND(M423/12,2)</f>
        <v>0</v>
      </c>
      <c r="O423" s="214">
        <f>IF('Cumulative Budget Request '!L422='Split budget (B)'!$L$1,'Cumulative Budget Request '!O422,0)</f>
        <v>0</v>
      </c>
      <c r="P423" s="209">
        <f>IF('Cumulative Budget Request '!L422='Split budget (B)'!$L$1,'Cumulative Budget Request '!P422,0)</f>
        <v>0</v>
      </c>
      <c r="Q423" s="211">
        <f>IF('Cumulative Budget Request '!L422='Split budget (B)'!$L$1,'Cumulative Budget Request '!Q422,0)</f>
        <v>0</v>
      </c>
      <c r="R423" s="212">
        <f>IF('Cumulative Budget Request '!L422='Split budget (B)'!$L$1,'Cumulative Budget Request '!R422,0)</f>
        <v>0</v>
      </c>
      <c r="S423" s="61">
        <f>IF('Cumulative Budget Request '!L422='Split budget (B)'!$L$1,'Cumulative Budget Request '!S422,0)</f>
        <v>0</v>
      </c>
      <c r="T423" s="211">
        <f>IF('Cumulative Budget Request '!L422='Split budget (B)'!$L$1,'Cumulative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6"/>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(B)'!$L$1,'Cumulative Budget Request '!Q423,0)</f>
        <v>0</v>
      </c>
      <c r="R424" s="212">
        <f>IF('Cumulative Budget Request '!L423='Split budget (B)'!$L$1,'Cumulative Budget Request '!R423,0)</f>
        <v>0</v>
      </c>
      <c r="S424" s="61">
        <f>IF('Cumulative Budget Request '!L423='Split budget (B)'!$L$1,'Cumulative Budget Request '!S423,0)</f>
        <v>0</v>
      </c>
      <c r="T424" s="211">
        <f>IF('Cumulative Budget Request '!L423='Split budget (B)'!$L$1,'Cumulative Budget Request '!T423,0)</f>
        <v>0</v>
      </c>
      <c r="U424" s="323"/>
      <c r="V424" s="323"/>
      <c r="W424" s="323"/>
      <c r="X424" s="323"/>
      <c r="Y424" s="323"/>
    </row>
    <row r="425" spans="1:25" hidden="1">
      <c r="A425" s="449"/>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(B)'!$L$1,'Cumulative Budget Request '!Q424,0)</f>
        <v>0</v>
      </c>
      <c r="R425" s="212">
        <f>IF('Cumulative Budget Request '!L424='Split budget (B)'!$L$1,'Cumulative Budget Request '!R424,0)</f>
        <v>0</v>
      </c>
      <c r="S425" s="61">
        <f>IF('Cumulative Budget Request '!L424='Split budget (B)'!$L$1,'Cumulative Budget Request '!S424,0)</f>
        <v>0</v>
      </c>
      <c r="T425" s="211">
        <f>IF('Cumulative Budget Request '!L424='Split budget (B)'!$L$1,'Cumulative Budget Request '!T424,0)</f>
        <v>0</v>
      </c>
      <c r="U425" s="324"/>
      <c r="V425" s="324"/>
      <c r="W425" s="324"/>
      <c r="X425" s="324"/>
      <c r="Y425" s="324"/>
    </row>
    <row r="426" spans="1:25" hidden="1">
      <c r="A426" s="449"/>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(B)'!$L$1,'Cumulative Budget Request '!Q425,0)</f>
        <v>0</v>
      </c>
      <c r="R426" s="212">
        <f>IF('Cumulative Budget Request '!L425='Split budget (B)'!$L$1,'Cumulative Budget Request '!R425,0)</f>
        <v>0</v>
      </c>
      <c r="S426" s="61">
        <f>IF('Cumulative Budget Request '!L425='Split budget (B)'!$L$1,'Cumulative Budget Request '!S425,0)</f>
        <v>0</v>
      </c>
      <c r="T426" s="211">
        <f>IF('Cumulative Budget Request '!L425='Split budget (B)'!$L$1,'Cumulative Budget Request '!T425,0)</f>
        <v>0</v>
      </c>
      <c r="U426" s="324"/>
      <c r="V426" s="324"/>
      <c r="W426" s="324"/>
      <c r="X426" s="324"/>
      <c r="Y426" s="324"/>
    </row>
    <row r="427" spans="1:25" ht="15" hidden="1">
      <c r="A427" s="449"/>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(B)'!$L$1,'Cumulative Budget Request '!Q426,0)</f>
        <v>0</v>
      </c>
      <c r="R427" s="212">
        <f>IF('Cumulative Budget Request '!L426='Split budget (B)'!$L$1,'Cumulative Budget Request '!R426,0)</f>
        <v>0</v>
      </c>
      <c r="S427" s="61">
        <f>IF('Cumulative Budget Request '!L426='Split budget (B)'!$L$1,'Cumulative Budget Request '!S426,0)</f>
        <v>0</v>
      </c>
      <c r="T427" s="211">
        <f>IF('Cumulative Budget Request '!L426='Split budget (B)'!$L$1,'Cumulative Budget Request '!T426,0)</f>
        <v>0</v>
      </c>
      <c r="U427" s="323"/>
      <c r="V427" s="323"/>
      <c r="W427" s="323"/>
      <c r="X427" s="323"/>
      <c r="Y427" s="323"/>
    </row>
    <row r="428" spans="1:25" hidden="1">
      <c r="A428" s="449"/>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9"/>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5">
        <f>IF('Cumulative Budget Request '!L429='Split budget (B)'!$L$1,'Cumulative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(B)'!$L$1,'Cumulative Budget Request '!M429,0)</f>
        <v>0</v>
      </c>
      <c r="N430" s="214">
        <f>ROUND(M430/12,2)</f>
        <v>0</v>
      </c>
      <c r="O430" s="214">
        <f>IF('Cumulative Budget Request '!L429='Split budget (B)'!$L$1,'Cumulative Budget Request '!O429,0)</f>
        <v>0</v>
      </c>
      <c r="P430" s="209">
        <f>IF('Cumulative Budget Request '!L429='Split budget (B)'!$L$1,'Cumulative Budget Request '!P429,0)</f>
        <v>0</v>
      </c>
      <c r="Q430" s="211">
        <f>IF('Cumulative Budget Request '!L429='Split budget (B)'!$L$1,'Cumulative Budget Request '!Q429,0)</f>
        <v>0</v>
      </c>
      <c r="R430" s="212">
        <f>IF('Cumulative Budget Request '!L429='Split budget (B)'!$L$1,'Cumulative Budget Request '!R429,0)</f>
        <v>0</v>
      </c>
      <c r="S430" s="61">
        <f>IF('Cumulative Budget Request '!L429='Split budget (B)'!$L$1,'Cumulative Budget Request '!S429,0)</f>
        <v>0</v>
      </c>
      <c r="T430" s="211">
        <f>IF('Cumulative Budget Request '!L429='Split budget (B)'!$L$1,'Cumulative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6"/>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(B)'!$L$1,'Cumulative Budget Request '!Q430,0)</f>
        <v>0</v>
      </c>
      <c r="R431" s="212">
        <f>IF('Cumulative Budget Request '!L430='Split budget (B)'!$L$1,'Cumulative Budget Request '!R430,0)</f>
        <v>0</v>
      </c>
      <c r="S431" s="61">
        <f>IF('Cumulative Budget Request '!L430='Split budget (B)'!$L$1,'Cumulative Budget Request '!S430,0)</f>
        <v>0</v>
      </c>
      <c r="T431" s="211">
        <f>IF('Cumulative Budget Request '!L430='Split budget (B)'!$L$1,'Cumulative Budget Request '!T430,0)</f>
        <v>0</v>
      </c>
      <c r="U431" s="323"/>
      <c r="V431" s="323"/>
      <c r="W431" s="323"/>
      <c r="X431" s="323"/>
      <c r="Y431" s="323"/>
    </row>
    <row r="432" spans="1:25" hidden="1">
      <c r="A432" s="449"/>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(B)'!$L$1,'Cumulative Budget Request '!Q431,0)</f>
        <v>0</v>
      </c>
      <c r="R432" s="212">
        <f>IF('Cumulative Budget Request '!L431='Split budget (B)'!$L$1,'Cumulative Budget Request '!R431,0)</f>
        <v>0</v>
      </c>
      <c r="S432" s="61">
        <f>IF('Cumulative Budget Request '!L431='Split budget (B)'!$L$1,'Cumulative Budget Request '!S431,0)</f>
        <v>0</v>
      </c>
      <c r="T432" s="211">
        <f>IF('Cumulative Budget Request '!L431='Split budget (B)'!$L$1,'Cumulative Budget Request '!T431,0)</f>
        <v>0</v>
      </c>
      <c r="U432" s="324"/>
      <c r="V432" s="324"/>
      <c r="W432" s="324"/>
      <c r="X432" s="324"/>
      <c r="Y432" s="324"/>
    </row>
    <row r="433" spans="1:25" hidden="1">
      <c r="A433" s="449"/>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(B)'!$L$1,'Cumulative Budget Request '!Q432,0)</f>
        <v>0</v>
      </c>
      <c r="R433" s="212">
        <f>IF('Cumulative Budget Request '!L432='Split budget (B)'!$L$1,'Cumulative Budget Request '!R432,0)</f>
        <v>0</v>
      </c>
      <c r="S433" s="61">
        <f>IF('Cumulative Budget Request '!L432='Split budget (B)'!$L$1,'Cumulative Budget Request '!S432,0)</f>
        <v>0</v>
      </c>
      <c r="T433" s="211">
        <f>IF('Cumulative Budget Request '!L432='Split budget (B)'!$L$1,'Cumulative Budget Request '!T432,0)</f>
        <v>0</v>
      </c>
      <c r="U433" s="324"/>
      <c r="V433" s="324"/>
      <c r="W433" s="324"/>
      <c r="X433" s="324"/>
      <c r="Y433" s="324"/>
    </row>
    <row r="434" spans="1:25" ht="15" hidden="1">
      <c r="A434" s="449"/>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(B)'!$L$1,'Cumulative Budget Request '!Q433,0)</f>
        <v>0</v>
      </c>
      <c r="R434" s="212">
        <f>IF('Cumulative Budget Request '!L433='Split budget (B)'!$L$1,'Cumulative Budget Request '!R433,0)</f>
        <v>0</v>
      </c>
      <c r="S434" s="61">
        <f>IF('Cumulative Budget Request '!L433='Split budget (B)'!$L$1,'Cumulative Budget Request '!S433,0)</f>
        <v>0</v>
      </c>
      <c r="T434" s="211">
        <f>IF('Cumulative Budget Request '!L433='Split budget (B)'!$L$1,'Cumulative Budget Request '!T433,0)</f>
        <v>0</v>
      </c>
      <c r="U434" s="323"/>
      <c r="V434" s="323"/>
      <c r="W434" s="323"/>
      <c r="X434" s="323"/>
      <c r="Y434" s="323"/>
    </row>
    <row r="435" spans="1:25" hidden="1">
      <c r="A435" s="449"/>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9"/>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5">
        <f>IF('Cumulative Budget Request '!L436='Split budget (B)'!$L$1,'Cumulative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(B)'!$L$1,'Cumulative Budget Request '!M436,0)</f>
        <v>0</v>
      </c>
      <c r="N437" s="214">
        <f>ROUND(M437/12,2)</f>
        <v>0</v>
      </c>
      <c r="O437" s="214">
        <f>IF('Cumulative Budget Request '!L436='Split budget (B)'!$L$1,'Cumulative Budget Request '!O436,0)</f>
        <v>0</v>
      </c>
      <c r="P437" s="209">
        <f>IF('Cumulative Budget Request '!L436='Split budget (B)'!$L$1,'Cumulative Budget Request '!P436,0)</f>
        <v>0</v>
      </c>
      <c r="Q437" s="211">
        <f>IF('Cumulative Budget Request '!L436='Split budget (B)'!$L$1,'Cumulative Budget Request '!Q436,0)</f>
        <v>0</v>
      </c>
      <c r="R437" s="212">
        <f>IF('Cumulative Budget Request '!L436='Split budget (B)'!$L$1,'Cumulative Budget Request '!R436,0)</f>
        <v>0</v>
      </c>
      <c r="S437" s="61">
        <f>IF('Cumulative Budget Request '!L436='Split budget (B)'!$L$1,'Cumulative Budget Request '!S436,0)</f>
        <v>0</v>
      </c>
      <c r="T437" s="211">
        <f>IF('Cumulative Budget Request '!L436='Split budget (B)'!$L$1,'Cumulative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6"/>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(B)'!$L$1,'Cumulative Budget Request '!Q437,0)</f>
        <v>0</v>
      </c>
      <c r="R438" s="212">
        <f>IF('Cumulative Budget Request '!L437='Split budget (B)'!$L$1,'Cumulative Budget Request '!R437,0)</f>
        <v>0</v>
      </c>
      <c r="S438" s="61">
        <f>IF('Cumulative Budget Request '!L437='Split budget (B)'!$L$1,'Cumulative Budget Request '!S437,0)</f>
        <v>0</v>
      </c>
      <c r="T438" s="211">
        <f>IF('Cumulative Budget Request '!L437='Split budget (B)'!$L$1,'Cumulative Budget Request '!T437,0)</f>
        <v>0</v>
      </c>
      <c r="U438" s="323"/>
      <c r="V438" s="323"/>
      <c r="W438" s="323"/>
      <c r="X438" s="323"/>
      <c r="Y438" s="323"/>
    </row>
    <row r="439" spans="1:25" hidden="1">
      <c r="A439" s="449"/>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(B)'!$L$1,'Cumulative Budget Request '!Q438,0)</f>
        <v>0</v>
      </c>
      <c r="R439" s="212">
        <f>IF('Cumulative Budget Request '!L438='Split budget (B)'!$L$1,'Cumulative Budget Request '!R438,0)</f>
        <v>0</v>
      </c>
      <c r="S439" s="61">
        <f>IF('Cumulative Budget Request '!L438='Split budget (B)'!$L$1,'Cumulative Budget Request '!S438,0)</f>
        <v>0</v>
      </c>
      <c r="T439" s="211">
        <f>IF('Cumulative Budget Request '!L438='Split budget (B)'!$L$1,'Cumulative Budget Request '!T438,0)</f>
        <v>0</v>
      </c>
      <c r="U439" s="324"/>
      <c r="V439" s="324"/>
      <c r="W439" s="324"/>
      <c r="X439" s="324"/>
      <c r="Y439" s="324"/>
    </row>
    <row r="440" spans="1:25" hidden="1">
      <c r="A440" s="449"/>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(B)'!$L$1,'Cumulative Budget Request '!Q439,0)</f>
        <v>0</v>
      </c>
      <c r="R440" s="212">
        <f>IF('Cumulative Budget Request '!L439='Split budget (B)'!$L$1,'Cumulative Budget Request '!R439,0)</f>
        <v>0</v>
      </c>
      <c r="S440" s="61">
        <f>IF('Cumulative Budget Request '!L439='Split budget (B)'!$L$1,'Cumulative Budget Request '!S439,0)</f>
        <v>0</v>
      </c>
      <c r="T440" s="211">
        <f>IF('Cumulative Budget Request '!L439='Split budget (B)'!$L$1,'Cumulative Budget Request '!T439,0)</f>
        <v>0</v>
      </c>
      <c r="U440" s="324"/>
      <c r="V440" s="324"/>
      <c r="W440" s="324"/>
      <c r="X440" s="324"/>
      <c r="Y440" s="324"/>
    </row>
    <row r="441" spans="1:25" ht="15" hidden="1">
      <c r="A441" s="449"/>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(B)'!$L$1,'Cumulative Budget Request '!Q440,0)</f>
        <v>0</v>
      </c>
      <c r="R441" s="212">
        <f>IF('Cumulative Budget Request '!L440='Split budget (B)'!$L$1,'Cumulative Budget Request '!R440,0)</f>
        <v>0</v>
      </c>
      <c r="S441" s="61">
        <f>IF('Cumulative Budget Request '!L440='Split budget (B)'!$L$1,'Cumulative Budget Request '!S440,0)</f>
        <v>0</v>
      </c>
      <c r="T441" s="211">
        <f>IF('Cumulative Budget Request '!L440='Split budget (B)'!$L$1,'Cumulative Budget Request '!T440,0)</f>
        <v>0</v>
      </c>
      <c r="U441" s="323"/>
      <c r="V441" s="323"/>
      <c r="W441" s="323"/>
      <c r="X441" s="323"/>
      <c r="Y441" s="323"/>
    </row>
    <row r="442" spans="1:25" hidden="1">
      <c r="A442" s="449"/>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9"/>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5">
        <f>IF('Cumulative Budget Request '!L443='Split budget (B)'!$L$1,'Cumulative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(B)'!$L$1,'Cumulative Budget Request '!M443,0)</f>
        <v>0</v>
      </c>
      <c r="N444" s="214">
        <f>ROUND(M444/12,2)</f>
        <v>0</v>
      </c>
      <c r="O444" s="214">
        <f>IF('Cumulative Budget Request '!L443='Split budget (B)'!$L$1,'Cumulative Budget Request '!O443,0)</f>
        <v>0</v>
      </c>
      <c r="P444" s="209">
        <f>IF('Cumulative Budget Request '!L443='Split budget (B)'!$L$1,'Cumulative Budget Request '!P443,0)</f>
        <v>0</v>
      </c>
      <c r="Q444" s="211">
        <f>IF('Cumulative Budget Request '!L443='Split budget (B)'!$L$1,'Cumulative Budget Request '!Q443,0)</f>
        <v>0</v>
      </c>
      <c r="R444" s="212">
        <f>IF('Cumulative Budget Request '!L443='Split budget (B)'!$L$1,'Cumulative Budget Request '!R443,0)</f>
        <v>0</v>
      </c>
      <c r="S444" s="61">
        <f>IF('Cumulative Budget Request '!L443='Split budget (B)'!$L$1,'Cumulative Budget Request '!S443,0)</f>
        <v>0</v>
      </c>
      <c r="T444" s="211">
        <f>IF('Cumulative Budget Request '!L443='Split budget (B)'!$L$1,'Cumulative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6"/>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(B)'!$L$1,'Cumulative Budget Request '!Q444,0)</f>
        <v>0</v>
      </c>
      <c r="R445" s="212">
        <f>IF('Cumulative Budget Request '!L444='Split budget (B)'!$L$1,'Cumulative Budget Request '!R444,0)</f>
        <v>0</v>
      </c>
      <c r="S445" s="61">
        <f>IF('Cumulative Budget Request '!L444='Split budget (B)'!$L$1,'Cumulative Budget Request '!S444,0)</f>
        <v>0</v>
      </c>
      <c r="T445" s="211">
        <f>IF('Cumulative Budget Request '!L444='Split budget (B)'!$L$1,'Cumulative Budget Request '!T444,0)</f>
        <v>0</v>
      </c>
      <c r="U445" s="323"/>
      <c r="V445" s="323"/>
      <c r="W445" s="323"/>
      <c r="X445" s="323"/>
      <c r="Y445" s="323"/>
    </row>
    <row r="446" spans="1:25" hidden="1">
      <c r="A446" s="449"/>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(B)'!$L$1,'Cumulative Budget Request '!Q445,0)</f>
        <v>0</v>
      </c>
      <c r="R446" s="212">
        <f>IF('Cumulative Budget Request '!L445='Split budget (B)'!$L$1,'Cumulative Budget Request '!R445,0)</f>
        <v>0</v>
      </c>
      <c r="S446" s="61">
        <f>IF('Cumulative Budget Request '!L445='Split budget (B)'!$L$1,'Cumulative Budget Request '!S445,0)</f>
        <v>0</v>
      </c>
      <c r="T446" s="211">
        <f>IF('Cumulative Budget Request '!L445='Split budget (B)'!$L$1,'Cumulative Budget Request '!T445,0)</f>
        <v>0</v>
      </c>
      <c r="U446" s="324"/>
      <c r="V446" s="324"/>
      <c r="W446" s="324"/>
      <c r="X446" s="324"/>
      <c r="Y446" s="324"/>
    </row>
    <row r="447" spans="1:25" hidden="1">
      <c r="A447" s="449"/>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(B)'!$L$1,'Cumulative Budget Request '!Q446,0)</f>
        <v>0</v>
      </c>
      <c r="R447" s="212">
        <f>IF('Cumulative Budget Request '!L446='Split budget (B)'!$L$1,'Cumulative Budget Request '!R446,0)</f>
        <v>0</v>
      </c>
      <c r="S447" s="61">
        <f>IF('Cumulative Budget Request '!L446='Split budget (B)'!$L$1,'Cumulative Budget Request '!S446,0)</f>
        <v>0</v>
      </c>
      <c r="T447" s="211">
        <f>IF('Cumulative Budget Request '!L446='Split budget (B)'!$L$1,'Cumulative Budget Request '!T446,0)</f>
        <v>0</v>
      </c>
      <c r="U447" s="324"/>
      <c r="V447" s="324"/>
      <c r="W447" s="324"/>
      <c r="X447" s="324"/>
      <c r="Y447" s="324"/>
    </row>
    <row r="448" spans="1:25" ht="15" hidden="1">
      <c r="A448" s="449"/>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(B)'!$L$1,'Cumulative Budget Request '!Q447,0)</f>
        <v>0</v>
      </c>
      <c r="R448" s="212">
        <f>IF('Cumulative Budget Request '!L447='Split budget (B)'!$L$1,'Cumulative Budget Request '!R447,0)</f>
        <v>0</v>
      </c>
      <c r="S448" s="61">
        <f>IF('Cumulative Budget Request '!L447='Split budget (B)'!$L$1,'Cumulative Budget Request '!S447,0)</f>
        <v>0</v>
      </c>
      <c r="T448" s="211">
        <f>IF('Cumulative Budget Request '!L447='Split budget (B)'!$L$1,'Cumulative Budget Request '!T447,0)</f>
        <v>0</v>
      </c>
      <c r="U448" s="323"/>
      <c r="V448" s="323"/>
      <c r="W448" s="323"/>
      <c r="X448" s="323"/>
      <c r="Y448" s="323"/>
    </row>
    <row r="449" spans="1:25" hidden="1">
      <c r="A449" s="449"/>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9"/>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5">
        <f>IF('Cumulative Budget Request '!L450='Split budget (B)'!$L$1,'Cumulative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(B)'!$L$1,'Cumulative Budget Request '!M450,0)</f>
        <v>0</v>
      </c>
      <c r="N451" s="214">
        <f>ROUND(M451/12,2)</f>
        <v>0</v>
      </c>
      <c r="O451" s="214">
        <f>IF('Cumulative Budget Request '!L450='Split budget (B)'!$L$1,'Cumulative Budget Request '!O450,0)</f>
        <v>0</v>
      </c>
      <c r="P451" s="209">
        <f>IF('Cumulative Budget Request '!L450='Split budget (B)'!$L$1,'Cumulative Budget Request '!P450,0)</f>
        <v>0</v>
      </c>
      <c r="Q451" s="211">
        <f>IF('Cumulative Budget Request '!L450='Split budget (B)'!$L$1,'Cumulative Budget Request '!Q450,0)</f>
        <v>0</v>
      </c>
      <c r="R451" s="212">
        <f>IF('Cumulative Budget Request '!L450='Split budget (B)'!$L$1,'Cumulative Budget Request '!R450,0)</f>
        <v>0</v>
      </c>
      <c r="S451" s="61">
        <f>IF('Cumulative Budget Request '!L450='Split budget (B)'!$L$1,'Cumulative Budget Request '!S450,0)</f>
        <v>0</v>
      </c>
      <c r="T451" s="211">
        <f>IF('Cumulative Budget Request '!L450='Split budget (B)'!$L$1,'Cumulative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6"/>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(B)'!$L$1,'Cumulative Budget Request '!Q451,0)</f>
        <v>0</v>
      </c>
      <c r="R452" s="212">
        <f>IF('Cumulative Budget Request '!L451='Split budget (B)'!$L$1,'Cumulative Budget Request '!R451,0)</f>
        <v>0</v>
      </c>
      <c r="S452" s="61">
        <f>IF('Cumulative Budget Request '!L451='Split budget (B)'!$L$1,'Cumulative Budget Request '!S451,0)</f>
        <v>0</v>
      </c>
      <c r="T452" s="211">
        <f>IF('Cumulative Budget Request '!L451='Split budget (B)'!$L$1,'Cumulative Budget Request '!T451,0)</f>
        <v>0</v>
      </c>
      <c r="U452" s="323"/>
      <c r="V452" s="323"/>
      <c r="W452" s="323"/>
      <c r="X452" s="323"/>
      <c r="Y452" s="323"/>
    </row>
    <row r="453" spans="1:25" hidden="1">
      <c r="A453" s="449"/>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(B)'!$L$1,'Cumulative Budget Request '!Q452,0)</f>
        <v>0</v>
      </c>
      <c r="R453" s="212">
        <f>IF('Cumulative Budget Request '!L452='Split budget (B)'!$L$1,'Cumulative Budget Request '!R452,0)</f>
        <v>0</v>
      </c>
      <c r="S453" s="61">
        <f>IF('Cumulative Budget Request '!L452='Split budget (B)'!$L$1,'Cumulative Budget Request '!S452,0)</f>
        <v>0</v>
      </c>
      <c r="T453" s="211">
        <f>IF('Cumulative Budget Request '!L452='Split budget (B)'!$L$1,'Cumulative Budget Request '!T452,0)</f>
        <v>0</v>
      </c>
      <c r="U453" s="324"/>
      <c r="V453" s="324"/>
      <c r="W453" s="324"/>
      <c r="X453" s="324"/>
      <c r="Y453" s="324"/>
    </row>
    <row r="454" spans="1:25" hidden="1">
      <c r="A454" s="449"/>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(B)'!$L$1,'Cumulative Budget Request '!Q453,0)</f>
        <v>0</v>
      </c>
      <c r="R454" s="212">
        <f>IF('Cumulative Budget Request '!L453='Split budget (B)'!$L$1,'Cumulative Budget Request '!R453,0)</f>
        <v>0</v>
      </c>
      <c r="S454" s="61">
        <f>IF('Cumulative Budget Request '!L453='Split budget (B)'!$L$1,'Cumulative Budget Request '!S453,0)</f>
        <v>0</v>
      </c>
      <c r="T454" s="211">
        <f>IF('Cumulative Budget Request '!L453='Split budget (B)'!$L$1,'Cumulative Budget Request '!T453,0)</f>
        <v>0</v>
      </c>
      <c r="U454" s="324"/>
      <c r="V454" s="324"/>
      <c r="W454" s="324"/>
      <c r="X454" s="324"/>
      <c r="Y454" s="324"/>
    </row>
    <row r="455" spans="1:25" ht="15" hidden="1">
      <c r="A455" s="449"/>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(B)'!$L$1,'Cumulative Budget Request '!Q454,0)</f>
        <v>0</v>
      </c>
      <c r="R455" s="212">
        <f>IF('Cumulative Budget Request '!L454='Split budget (B)'!$L$1,'Cumulative Budget Request '!R454,0)</f>
        <v>0</v>
      </c>
      <c r="S455" s="61">
        <f>IF('Cumulative Budget Request '!L454='Split budget (B)'!$L$1,'Cumulative Budget Request '!S454,0)</f>
        <v>0</v>
      </c>
      <c r="T455" s="211">
        <f>IF('Cumulative Budget Request '!L454='Split budget (B)'!$L$1,'Cumulative Budget Request '!T454,0)</f>
        <v>0</v>
      </c>
      <c r="U455" s="323"/>
      <c r="V455" s="323"/>
      <c r="W455" s="323"/>
      <c r="X455" s="323"/>
      <c r="Y455" s="323"/>
    </row>
    <row r="456" spans="1:25" hidden="1">
      <c r="A456" s="449"/>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9"/>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5">
        <f>IF('Cumulative Budget Request '!L457='Split budget (B)'!$L$1,'Cumulative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(B)'!$L$1,'Cumulative Budget Request '!M457,0)</f>
        <v>0</v>
      </c>
      <c r="N458" s="214">
        <f>ROUND(M458/12,2)</f>
        <v>0</v>
      </c>
      <c r="O458" s="214">
        <f>IF('Cumulative Budget Request '!L457='Split budget (B)'!$L$1,'Cumulative Budget Request '!O457,0)</f>
        <v>0</v>
      </c>
      <c r="P458" s="209">
        <f>IF('Cumulative Budget Request '!L457='Split budget (B)'!$L$1,'Cumulative Budget Request '!P457,0)</f>
        <v>0</v>
      </c>
      <c r="Q458" s="211">
        <f>IF('Cumulative Budget Request '!L457='Split budget (B)'!$L$1,'Cumulative Budget Request '!Q457,0)</f>
        <v>0</v>
      </c>
      <c r="R458" s="212">
        <f>IF('Cumulative Budget Request '!L457='Split budget (B)'!$L$1,'Cumulative Budget Request '!R457,0)</f>
        <v>0</v>
      </c>
      <c r="S458" s="61">
        <f>IF('Cumulative Budget Request '!L457='Split budget (B)'!$L$1,'Cumulative Budget Request '!S457,0)</f>
        <v>0</v>
      </c>
      <c r="T458" s="211">
        <f>IF('Cumulative Budget Request '!L457='Split budget (B)'!$L$1,'Cumulative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6"/>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(B)'!$L$1,'Cumulative Budget Request '!Q458,0)</f>
        <v>0</v>
      </c>
      <c r="R459" s="212">
        <f>IF('Cumulative Budget Request '!L458='Split budget (B)'!$L$1,'Cumulative Budget Request '!R458,0)</f>
        <v>0</v>
      </c>
      <c r="S459" s="61">
        <f>IF('Cumulative Budget Request '!L458='Split budget (B)'!$L$1,'Cumulative Budget Request '!S458,0)</f>
        <v>0</v>
      </c>
      <c r="T459" s="211">
        <f>IF('Cumulative Budget Request '!L458='Split budget (B)'!$L$1,'Cumulative Budget Request '!T458,0)</f>
        <v>0</v>
      </c>
      <c r="U459" s="323"/>
      <c r="V459" s="323"/>
      <c r="W459" s="323"/>
      <c r="X459" s="323"/>
      <c r="Y459" s="323"/>
    </row>
    <row r="460" spans="1:25" hidden="1">
      <c r="A460" s="449"/>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(B)'!$L$1,'Cumulative Budget Request '!Q459,0)</f>
        <v>0</v>
      </c>
      <c r="R460" s="212">
        <f>IF('Cumulative Budget Request '!L459='Split budget (B)'!$L$1,'Cumulative Budget Request '!R459,0)</f>
        <v>0</v>
      </c>
      <c r="S460" s="61">
        <f>IF('Cumulative Budget Request '!L459='Split budget (B)'!$L$1,'Cumulative Budget Request '!S459,0)</f>
        <v>0</v>
      </c>
      <c r="T460" s="211">
        <f>IF('Cumulative Budget Request '!L459='Split budget (B)'!$L$1,'Cumulative Budget Request '!T459,0)</f>
        <v>0</v>
      </c>
      <c r="U460" s="324"/>
      <c r="V460" s="324"/>
      <c r="W460" s="324"/>
      <c r="X460" s="324"/>
      <c r="Y460" s="324"/>
    </row>
    <row r="461" spans="1:25" hidden="1">
      <c r="A461" s="449"/>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(B)'!$L$1,'Cumulative Budget Request '!Q460,0)</f>
        <v>0</v>
      </c>
      <c r="R461" s="212">
        <f>IF('Cumulative Budget Request '!L460='Split budget (B)'!$L$1,'Cumulative Budget Request '!R460,0)</f>
        <v>0</v>
      </c>
      <c r="S461" s="61">
        <f>IF('Cumulative Budget Request '!L460='Split budget (B)'!$L$1,'Cumulative Budget Request '!S460,0)</f>
        <v>0</v>
      </c>
      <c r="T461" s="211">
        <f>IF('Cumulative Budget Request '!L460='Split budget (B)'!$L$1,'Cumulative Budget Request '!T460,0)</f>
        <v>0</v>
      </c>
      <c r="U461" s="324"/>
      <c r="V461" s="324"/>
      <c r="W461" s="324"/>
      <c r="X461" s="324"/>
      <c r="Y461" s="324"/>
    </row>
    <row r="462" spans="1:25" ht="15" hidden="1">
      <c r="A462" s="449"/>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(B)'!$L$1,'Cumulative Budget Request '!Q461,0)</f>
        <v>0</v>
      </c>
      <c r="R462" s="212">
        <f>IF('Cumulative Budget Request '!L461='Split budget (B)'!$L$1,'Cumulative Budget Request '!R461,0)</f>
        <v>0</v>
      </c>
      <c r="S462" s="61">
        <f>IF('Cumulative Budget Request '!L461='Split budget (B)'!$L$1,'Cumulative Budget Request '!S461,0)</f>
        <v>0</v>
      </c>
      <c r="T462" s="211">
        <f>IF('Cumulative Budget Request '!L461='Split budget (B)'!$L$1,'Cumulative Budget Request '!T461,0)</f>
        <v>0</v>
      </c>
      <c r="U462" s="323"/>
      <c r="V462" s="323"/>
      <c r="W462" s="323"/>
      <c r="X462" s="323"/>
      <c r="Y462" s="323"/>
    </row>
    <row r="463" spans="1:25" hidden="1">
      <c r="A463" s="449"/>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9"/>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8" thickBot="1">
      <c r="A465" s="449"/>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9"/>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62"/>
      <c r="V466" s="762"/>
      <c r="W466" s="762"/>
      <c r="X466" s="762"/>
      <c r="Y466" s="792"/>
      <c r="Z466" s="793" t="s">
        <v>66</v>
      </c>
      <c r="AA466" s="794"/>
      <c r="AB466" s="794"/>
      <c r="AC466" s="794"/>
      <c r="AD466" s="794"/>
      <c r="AE466" s="794"/>
      <c r="AF466" s="795"/>
      <c r="AH466" s="796" t="s">
        <v>134</v>
      </c>
      <c r="AI466" s="797"/>
      <c r="AJ466" s="797"/>
      <c r="AK466" s="797"/>
      <c r="AL466" s="797"/>
      <c r="AM466" s="797"/>
      <c r="AN466" s="797"/>
      <c r="AO466" s="798"/>
    </row>
    <row r="467" spans="1:41">
      <c r="A467" s="449"/>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9"/>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785" t="s">
        <v>426</v>
      </c>
      <c r="B469" s="785"/>
      <c r="C469" s="785"/>
      <c r="D469" s="785"/>
      <c r="E469" s="785"/>
      <c r="F469" s="785"/>
      <c r="G469" s="785"/>
      <c r="H469" s="785"/>
      <c r="I469" s="785"/>
      <c r="J469" s="785"/>
      <c r="M469" s="53" t="s">
        <v>120</v>
      </c>
      <c r="N469" s="57" t="s">
        <v>79</v>
      </c>
      <c r="O469" s="57" t="s">
        <v>109</v>
      </c>
      <c r="P469" s="57" t="s">
        <v>18</v>
      </c>
      <c r="Q469" s="57"/>
      <c r="R469" s="57" t="s">
        <v>176</v>
      </c>
      <c r="S469" s="57"/>
      <c r="T469" s="57"/>
      <c r="U469" s="762" t="s">
        <v>118</v>
      </c>
      <c r="V469" s="762"/>
      <c r="W469" s="762"/>
      <c r="X469" s="762"/>
      <c r="Y469" s="792"/>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5">
        <f>IF('Cumulative Budget Request '!L471='Split budget (B)'!$L$1,'Cumulative Budget Request '!A471,0)</f>
        <v>0</v>
      </c>
      <c r="B471" s="489" t="s">
        <v>417</v>
      </c>
      <c r="C471" s="489" t="s">
        <v>415</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(B)'!$L$1,'Cumulative Budget Request '!M471,0)</f>
        <v>0</v>
      </c>
      <c r="N471" s="214">
        <f>ROUND(M471/12,2)</f>
        <v>0</v>
      </c>
      <c r="O471" s="211">
        <f>IF('Cumulative Budget Request '!L471='Split budget (B)'!$L$1,'Cumulative Budget Request '!O471,0)</f>
        <v>0</v>
      </c>
      <c r="P471" s="212">
        <f>IF('Cumulative Budget Request '!L471='Split budget (B)'!$L$1,'Cumulative Budget Request '!P471,0)</f>
        <v>0</v>
      </c>
      <c r="Q471" s="61">
        <f>IF('Cumulative Budget Request '!L471='Split budget (B)'!$L$1,'Cumulative Budget Request '!Q471,0)</f>
        <v>0</v>
      </c>
      <c r="R471" s="211">
        <f>IF('Cumulative Budget Request '!L471='Split budget (B)'!$L$1,'Cumulative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9"/>
      <c r="B472" s="480">
        <f>IF('Cumulative Budget Request '!L472='Split budget (B)'!$L$1,'Cumulative Budget Request '!B472,0)</f>
        <v>0</v>
      </c>
      <c r="C472" s="490">
        <f>IF('Cumulative Budget Request '!L472='Split budget (B)'!$L$1,'Cumulative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(B)'!$L$1,'Cumulative Budget Request '!O472,0)</f>
        <v>0</v>
      </c>
      <c r="P472" s="212">
        <f>IF('Cumulative Budget Request '!L472='Split budget (B)'!$L$1,'Cumulative Budget Request '!P472,0)</f>
        <v>0</v>
      </c>
      <c r="Q472" s="61">
        <f>IF('Cumulative Budget Request '!L472='Split budget (B)'!$L$1,'Cumulative Budget Request '!Q472,0)</f>
        <v>0</v>
      </c>
      <c r="R472" s="211">
        <f>IF('Cumulative Budget Request '!L472='Split budget (B)'!$L$1,'Cumulative Budget Request '!R472,0)</f>
        <v>0</v>
      </c>
      <c r="S472" s="61"/>
      <c r="T472" s="59"/>
      <c r="U472" s="323"/>
      <c r="V472" s="323"/>
      <c r="W472" s="323"/>
      <c r="X472" s="323"/>
      <c r="Y472" s="323"/>
      <c r="Z472" s="141"/>
      <c r="AA472" s="109"/>
      <c r="AB472" s="109"/>
      <c r="AC472" s="109"/>
      <c r="AD472" s="109"/>
      <c r="AE472" s="109"/>
      <c r="AF472" s="144"/>
      <c r="AH472" s="799" t="s">
        <v>133</v>
      </c>
      <c r="AI472" s="748"/>
      <c r="AJ472" s="748"/>
      <c r="AK472" s="136">
        <v>1</v>
      </c>
      <c r="AL472" s="136">
        <v>1.05</v>
      </c>
      <c r="AM472" s="136">
        <v>1.05</v>
      </c>
      <c r="AN472" s="136">
        <v>1.05</v>
      </c>
      <c r="AO472" s="137">
        <v>1.05</v>
      </c>
    </row>
    <row r="473" spans="1:41">
      <c r="A473" s="449"/>
      <c r="B473" s="480">
        <f>IF('Cumulative Budget Request '!L473='Split budget (B)'!$L$1,'Cumulative Budget Request '!B473,0)</f>
        <v>0</v>
      </c>
      <c r="C473" s="490">
        <f>IF('Cumulative Budget Request '!L473='Split budget (B)'!$L$1,'Cumulative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(B)'!$L$1,'Cumulative Budget Request '!O473,0)</f>
        <v>0</v>
      </c>
      <c r="P473" s="212">
        <f>IF('Cumulative Budget Request '!L473='Split budget (B)'!$L$1,'Cumulative Budget Request '!P473,0)</f>
        <v>0</v>
      </c>
      <c r="Q473" s="61">
        <f>IF('Cumulative Budget Request '!L473='Split budget (B)'!$L$1,'Cumulative Budget Request '!Q473,0)</f>
        <v>0</v>
      </c>
      <c r="R473" s="211">
        <f>IF('Cumulative Budget Request '!L473='Split budget (B)'!$L$1,'Cumulative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9"/>
      <c r="B474" s="480">
        <f>IF('Cumulative Budget Request '!L474='Split budget (B)'!$L$1,'Cumulative Budget Request '!B474,0)</f>
        <v>0</v>
      </c>
      <c r="C474" s="490">
        <f>IF('Cumulative Budget Request '!L474='Split budget (B)'!$L$1,'Cumulative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(B)'!$L$1,'Cumulative Budget Request '!O474,0)</f>
        <v>0</v>
      </c>
      <c r="P474" s="212">
        <f>IF('Cumulative Budget Request '!L474='Split budget (B)'!$L$1,'Cumulative Budget Request '!P474,0)</f>
        <v>0</v>
      </c>
      <c r="Q474" s="61">
        <f>IF('Cumulative Budget Request '!L474='Split budget (B)'!$L$1,'Cumulative Budget Request '!Q474,0)</f>
        <v>0</v>
      </c>
      <c r="R474" s="211">
        <f>IF('Cumulative Budget Request '!L474='Split budget (B)'!$L$1,'Cumulative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9"/>
      <c r="B475" s="480">
        <f>IF('Cumulative Budget Request '!L475='Split budget (B)'!$L$1,'Cumulative Budget Request '!B475,0)</f>
        <v>0</v>
      </c>
      <c r="C475" s="490">
        <f>IF('Cumulative Budget Request '!L475='Split budget (B)'!$L$1,'Cumulative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(B)'!$L$1,'Cumulative Budget Request '!O475,0)</f>
        <v>0</v>
      </c>
      <c r="P475" s="212">
        <f>IF('Cumulative Budget Request '!L475='Split budget (B)'!$L$1,'Cumulative Budget Request '!P475,0)</f>
        <v>0</v>
      </c>
      <c r="Q475" s="61">
        <f>IF('Cumulative Budget Request '!L475='Split budget (B)'!$L$1,'Cumulative Budget Request '!Q475,0)</f>
        <v>0</v>
      </c>
      <c r="R475" s="211">
        <f>IF('Cumulative Budget Request '!L475='Split budget (B)'!$L$1,'Cumulative Budget Request '!R475,0)</f>
        <v>0</v>
      </c>
      <c r="S475" s="61"/>
      <c r="T475" s="59"/>
      <c r="U475" s="323"/>
      <c r="V475" s="323"/>
      <c r="W475" s="323"/>
      <c r="X475" s="323"/>
      <c r="Y475" s="323"/>
      <c r="Z475" s="55"/>
      <c r="AA475" s="109"/>
      <c r="AB475" s="109"/>
      <c r="AC475" s="109"/>
      <c r="AD475" s="109"/>
      <c r="AE475" s="109"/>
      <c r="AF475" s="144"/>
      <c r="AH475" s="92"/>
      <c r="AO475" s="96"/>
    </row>
    <row r="476" spans="1:41" ht="13.8" thickBot="1">
      <c r="A476" s="449"/>
      <c r="B476" s="480">
        <f>IF('Cumulative Budget Request '!L476='Split budget (B)'!$L$1,'Cumulative Budget Request '!B476,0)</f>
        <v>0</v>
      </c>
      <c r="C476" s="490">
        <f>IF('Cumulative Budget Request '!L476='Split budget (B)'!$L$1,'Cumulative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idden="1">
      <c r="A477" s="449"/>
      <c r="B477" s="491"/>
      <c r="C477" s="482"/>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idden="1">
      <c r="A478" s="485">
        <f>IF('Cumulative Budget Request '!L478='Split budget (B)'!$L$1,'Cumulative Budget Request '!A478,0)</f>
        <v>0</v>
      </c>
      <c r="B478" s="489" t="s">
        <v>417</v>
      </c>
      <c r="C478" s="489" t="s">
        <v>415</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(B)'!$L$1,'Cumulative Budget Request '!M478,0)</f>
        <v>0</v>
      </c>
      <c r="N478" s="214">
        <f>ROUND(M478/12,2)</f>
        <v>0</v>
      </c>
      <c r="O478" s="211">
        <f>IF('Cumulative Budget Request '!L478='Split budget (B)'!$L$1,'Cumulative Budget Request '!O478,0)</f>
        <v>0</v>
      </c>
      <c r="P478" s="212">
        <f>IF('Cumulative Budget Request '!L478='Split budget (B)'!$L$1,'Cumulative Budget Request '!P478,0)</f>
        <v>0</v>
      </c>
      <c r="Q478" s="61">
        <f>IF('Cumulative Budget Request '!L478='Split budget (B)'!$L$1,'Cumulative Budget Request '!Q478,0)</f>
        <v>0</v>
      </c>
      <c r="R478" s="211">
        <f>IF('Cumulative Budget Request '!L478='Split budget (B)'!$L$1,'Cumulative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idden="1">
      <c r="A479" s="486"/>
      <c r="B479" s="480">
        <f>IF('Cumulative Budget Request '!L479='Split budget (B)'!$L$1,'Cumulative Budget Request '!B478,0)</f>
        <v>0</v>
      </c>
      <c r="C479" s="490">
        <f>IF('Cumulative Budget Request '!L479='Split budget (B)'!$L$1,'Cumulative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(B)'!$L$1,'Cumulative Budget Request '!O479,0)</f>
        <v>0</v>
      </c>
      <c r="P479" s="212">
        <f>IF('Cumulative Budget Request '!L479='Split budget (B)'!$L$1,'Cumulative Budget Request '!P479,0)</f>
        <v>0</v>
      </c>
      <c r="Q479" s="61">
        <f>IF('Cumulative Budget Request '!L479='Split budget (B)'!$L$1,'Cumulative Budget Request '!Q479,0)</f>
        <v>0</v>
      </c>
      <c r="R479" s="211">
        <f>IF('Cumulative Budget Request '!L479='Split budget (B)'!$L$1,'Cumulative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idden="1">
      <c r="A480" s="449"/>
      <c r="B480" s="480">
        <f>IF('Cumulative Budget Request '!L480='Split budget (B)'!$L$1,'Cumulative Budget Request '!B479,0)</f>
        <v>0</v>
      </c>
      <c r="C480" s="490">
        <f>IF('Cumulative Budget Request '!L480='Split budget (B)'!$L$1,'Cumulative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(B)'!$L$1,'Cumulative Budget Request '!O480,0)</f>
        <v>0</v>
      </c>
      <c r="P480" s="212">
        <f>IF('Cumulative Budget Request '!L480='Split budget (B)'!$L$1,'Cumulative Budget Request '!P480,0)</f>
        <v>0</v>
      </c>
      <c r="Q480" s="61">
        <f>IF('Cumulative Budget Request '!L480='Split budget (B)'!$L$1,'Cumulative Budget Request '!Q480,0)</f>
        <v>0</v>
      </c>
      <c r="R480" s="211">
        <f>IF('Cumulative Budget Request '!L480='Split budget (B)'!$L$1,'Cumulative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idden="1">
      <c r="A481" s="449"/>
      <c r="B481" s="480">
        <f>IF('Cumulative Budget Request '!L481='Split budget (B)'!$L$1,'Cumulative Budget Request '!B480,0)</f>
        <v>0</v>
      </c>
      <c r="C481" s="490">
        <f>IF('Cumulative Budget Request '!L481='Split budget (B)'!$L$1,'Cumulative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(B)'!$L$1,'Cumulative Budget Request '!O481,0)</f>
        <v>0</v>
      </c>
      <c r="P481" s="212">
        <f>IF('Cumulative Budget Request '!L481='Split budget (B)'!$L$1,'Cumulative Budget Request '!P481,0)</f>
        <v>0</v>
      </c>
      <c r="Q481" s="61">
        <f>IF('Cumulative Budget Request '!L481='Split budget (B)'!$L$1,'Cumulative Budget Request '!Q481,0)</f>
        <v>0</v>
      </c>
      <c r="R481" s="211">
        <f>IF('Cumulative Budget Request '!L481='Split budget (B)'!$L$1,'Cumulative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 hidden="1">
      <c r="A482" s="449"/>
      <c r="B482" s="480">
        <f>IF('Cumulative Budget Request '!L482='Split budget (B)'!$L$1,'Cumulative Budget Request '!B481,0)</f>
        <v>0</v>
      </c>
      <c r="C482" s="490">
        <f>IF('Cumulative Budget Request '!L482='Split budget (B)'!$L$1,'Cumulative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(B)'!$L$1,'Cumulative Budget Request '!O482,0)</f>
        <v>0</v>
      </c>
      <c r="P482" s="212">
        <f>IF('Cumulative Budget Request '!L482='Split budget (B)'!$L$1,'Cumulative Budget Request '!P482,0)</f>
        <v>0</v>
      </c>
      <c r="Q482" s="61">
        <f>IF('Cumulative Budget Request '!L482='Split budget (B)'!$L$1,'Cumulative Budget Request '!Q482,0)</f>
        <v>0</v>
      </c>
      <c r="R482" s="211">
        <f>IF('Cumulative Budget Request '!L482='Split budget (B)'!$L$1,'Cumulative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idden="1">
      <c r="A483" s="449"/>
      <c r="B483" s="480">
        <f>IF('Cumulative Budget Request '!L483='Split budget (B)'!$L$1,'Cumulative Budget Request '!B482,0)</f>
        <v>0</v>
      </c>
      <c r="C483" s="490">
        <f>IF('Cumulative Budget Request '!L483='Split budget (B)'!$L$1,'Cumulative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idden="1">
      <c r="A484" s="449"/>
      <c r="B484" s="491"/>
      <c r="C484" s="482"/>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idden="1">
      <c r="A485" s="485">
        <f>IF('Cumulative Budget Request '!L485='Split budget (B)'!$L$1,'Cumulative Budget Request '!A485,0)</f>
        <v>0</v>
      </c>
      <c r="B485" s="489" t="s">
        <v>417</v>
      </c>
      <c r="C485" s="489" t="s">
        <v>415</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(B)'!$L$1,'Cumulative Budget Request '!M485,0)</f>
        <v>0</v>
      </c>
      <c r="N485" s="214">
        <f>ROUND(M485/12,2)</f>
        <v>0</v>
      </c>
      <c r="O485" s="211">
        <f>IF('Cumulative Budget Request '!L485='Split budget (B)'!$L$1,'Cumulative Budget Request '!O485,0)</f>
        <v>0</v>
      </c>
      <c r="P485" s="212">
        <f>IF('Cumulative Budget Request '!L485='Split budget (B)'!$L$1,'Cumulative Budget Request '!P485,0)</f>
        <v>0</v>
      </c>
      <c r="Q485" s="61">
        <f>IF('Cumulative Budget Request '!L485='Split budget (B)'!$L$1,'Cumulative Budget Request '!Q485,0)</f>
        <v>0</v>
      </c>
      <c r="R485" s="211">
        <f>IF('Cumulative Budget Request '!L485='Split budget (B)'!$L$1,'Cumulative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idden="1">
      <c r="A486" s="486"/>
      <c r="B486" s="480">
        <f>IF('Cumulative Budget Request '!L486='Split budget (B)'!$L$1,'Cumulative Budget Request '!B485,0)</f>
        <v>0</v>
      </c>
      <c r="C486" s="490">
        <f>IF('Cumulative Budget Request '!L486='Split budget (B)'!$L$1,'Cumulative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(B)'!$L$1,'Cumulative Budget Request '!O486,0)</f>
        <v>0</v>
      </c>
      <c r="P486" s="212">
        <f>IF('Cumulative Budget Request '!L486='Split budget (B)'!$L$1,'Cumulative Budget Request '!P486,0)</f>
        <v>0</v>
      </c>
      <c r="Q486" s="61">
        <f>IF('Cumulative Budget Request '!L486='Split budget (B)'!$L$1,'Cumulative Budget Request '!Q486,0)</f>
        <v>0</v>
      </c>
      <c r="R486" s="211">
        <f>IF('Cumulative Budget Request '!L486='Split budget (B)'!$L$1,'Cumulative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idden="1">
      <c r="A487" s="449"/>
      <c r="B487" s="480">
        <f>IF('Cumulative Budget Request '!L487='Split budget (B)'!$L$1,'Cumulative Budget Request '!B486,0)</f>
        <v>0</v>
      </c>
      <c r="C487" s="490">
        <f>IF('Cumulative Budget Request '!L487='Split budget (B)'!$L$1,'Cumulative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(B)'!$L$1,'Cumulative Budget Request '!O487,0)</f>
        <v>0</v>
      </c>
      <c r="P487" s="212">
        <f>IF('Cumulative Budget Request '!L487='Split budget (B)'!$L$1,'Cumulative Budget Request '!P487,0)</f>
        <v>0</v>
      </c>
      <c r="Q487" s="61">
        <f>IF('Cumulative Budget Request '!L487='Split budget (B)'!$L$1,'Cumulative Budget Request '!Q487,0)</f>
        <v>0</v>
      </c>
      <c r="R487" s="211">
        <f>IF('Cumulative Budget Request '!L487='Split budget (B)'!$L$1,'Cumulative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idden="1">
      <c r="A488" s="449"/>
      <c r="B488" s="480">
        <f>IF('Cumulative Budget Request '!L488='Split budget (B)'!$L$1,'Cumulative Budget Request '!B487,0)</f>
        <v>0</v>
      </c>
      <c r="C488" s="490">
        <f>IF('Cumulative Budget Request '!L488='Split budget (B)'!$L$1,'Cumulative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(B)'!$L$1,'Cumulative Budget Request '!O488,0)</f>
        <v>0</v>
      </c>
      <c r="P488" s="212">
        <f>IF('Cumulative Budget Request '!L488='Split budget (B)'!$L$1,'Cumulative Budget Request '!P488,0)</f>
        <v>0</v>
      </c>
      <c r="Q488" s="61">
        <f>IF('Cumulative Budget Request '!L488='Split budget (B)'!$L$1,'Cumulative Budget Request '!Q488,0)</f>
        <v>0</v>
      </c>
      <c r="R488" s="211">
        <f>IF('Cumulative Budget Request '!L488='Split budget (B)'!$L$1,'Cumulative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 hidden="1">
      <c r="A489" s="449"/>
      <c r="B489" s="480">
        <f>IF('Cumulative Budget Request '!L489='Split budget (B)'!$L$1,'Cumulative Budget Request '!B488,0)</f>
        <v>0</v>
      </c>
      <c r="C489" s="490">
        <f>IF('Cumulative Budget Request '!L489='Split budget (B)'!$L$1,'Cumulative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(B)'!$L$1,'Cumulative Budget Request '!O489,0)</f>
        <v>0</v>
      </c>
      <c r="P489" s="212">
        <f>IF('Cumulative Budget Request '!L489='Split budget (B)'!$L$1,'Cumulative Budget Request '!P489,0)</f>
        <v>0</v>
      </c>
      <c r="Q489" s="61">
        <f>IF('Cumulative Budget Request '!L489='Split budget (B)'!$L$1,'Cumulative Budget Request '!Q489,0)</f>
        <v>0</v>
      </c>
      <c r="R489" s="211">
        <f>IF('Cumulative Budget Request '!L489='Split budget (B)'!$L$1,'Cumulative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idden="1">
      <c r="A490" s="449"/>
      <c r="B490" s="480">
        <f>IF('Cumulative Budget Request '!L490='Split budget (B)'!$L$1,'Cumulative Budget Request '!B489,0)</f>
        <v>0</v>
      </c>
      <c r="C490" s="490">
        <f>IF('Cumulative Budget Request '!L490='Split budget (B)'!$L$1,'Cumulative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idden="1">
      <c r="A491" s="449"/>
      <c r="B491" s="491"/>
      <c r="C491" s="482"/>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idden="1">
      <c r="A492" s="485">
        <f>IF('Cumulative Budget Request '!L492='Split budget (B)'!$L$1,'Cumulative Budget Request '!A492,0)</f>
        <v>0</v>
      </c>
      <c r="B492" s="489" t="s">
        <v>417</v>
      </c>
      <c r="C492" s="489" t="s">
        <v>415</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(B)'!$L$1,'Cumulative Budget Request '!M492,0)</f>
        <v>0</v>
      </c>
      <c r="N492" s="214">
        <f>ROUND(M492/12,2)</f>
        <v>0</v>
      </c>
      <c r="O492" s="211">
        <f>IF('Cumulative Budget Request '!L492='Split budget (B)'!$L$1,'Cumulative Budget Request '!O492,0)</f>
        <v>0</v>
      </c>
      <c r="P492" s="212">
        <f>IF('Cumulative Budget Request '!L492='Split budget (B)'!$L$1,'Cumulative Budget Request '!P492,0)</f>
        <v>0</v>
      </c>
      <c r="Q492" s="61">
        <f>IF('Cumulative Budget Request '!L492='Split budget (B)'!$L$1,'Cumulative Budget Request '!Q492,0)</f>
        <v>0</v>
      </c>
      <c r="R492" s="211">
        <f>IF('Cumulative Budget Request '!L492='Split budget (B)'!$L$1,'Cumulative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idden="1">
      <c r="A493" s="486"/>
      <c r="B493" s="480">
        <f>IF('Cumulative Budget Request '!L493='Split budget (B)'!$L$1,'Cumulative Budget Request '!B492,0)</f>
        <v>0</v>
      </c>
      <c r="C493" s="490">
        <f>IF('Cumulative Budget Request '!L493='Split budget (B)'!$L$1,'Cumulative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(B)'!$L$1,'Cumulative Budget Request '!O493,0)</f>
        <v>0</v>
      </c>
      <c r="P493" s="212">
        <f>IF('Cumulative Budget Request '!L493='Split budget (B)'!$L$1,'Cumulative Budget Request '!P493,0)</f>
        <v>0</v>
      </c>
      <c r="Q493" s="61">
        <f>IF('Cumulative Budget Request '!L493='Split budget (B)'!$L$1,'Cumulative Budget Request '!Q493,0)</f>
        <v>0</v>
      </c>
      <c r="R493" s="211">
        <f>IF('Cumulative Budget Request '!L493='Split budget (B)'!$L$1,'Cumulative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idden="1">
      <c r="A494" s="449"/>
      <c r="B494" s="480">
        <f>IF('Cumulative Budget Request '!L494='Split budget (B)'!$L$1,'Cumulative Budget Request '!B493,0)</f>
        <v>0</v>
      </c>
      <c r="C494" s="490">
        <f>IF('Cumulative Budget Request '!L494='Split budget (B)'!$L$1,'Cumulative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(B)'!$L$1,'Cumulative Budget Request '!O494,0)</f>
        <v>0</v>
      </c>
      <c r="P494" s="212">
        <f>IF('Cumulative Budget Request '!L494='Split budget (B)'!$L$1,'Cumulative Budget Request '!P494,0)</f>
        <v>0</v>
      </c>
      <c r="Q494" s="61">
        <f>IF('Cumulative Budget Request '!L494='Split budget (B)'!$L$1,'Cumulative Budget Request '!Q494,0)</f>
        <v>0</v>
      </c>
      <c r="R494" s="211">
        <f>IF('Cumulative Budget Request '!L494='Split budget (B)'!$L$1,'Cumulative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idden="1">
      <c r="A495" s="449"/>
      <c r="B495" s="480">
        <f>IF('Cumulative Budget Request '!L495='Split budget (B)'!$L$1,'Cumulative Budget Request '!B494,0)</f>
        <v>0</v>
      </c>
      <c r="C495" s="490">
        <f>IF('Cumulative Budget Request '!L495='Split budget (B)'!$L$1,'Cumulative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(B)'!$L$1,'Cumulative Budget Request '!O495,0)</f>
        <v>0</v>
      </c>
      <c r="P495" s="212">
        <f>IF('Cumulative Budget Request '!L495='Split budget (B)'!$L$1,'Cumulative Budget Request '!P495,0)</f>
        <v>0</v>
      </c>
      <c r="Q495" s="61">
        <f>IF('Cumulative Budget Request '!L495='Split budget (B)'!$L$1,'Cumulative Budget Request '!Q495,0)</f>
        <v>0</v>
      </c>
      <c r="R495" s="211">
        <f>IF('Cumulative Budget Request '!L495='Split budget (B)'!$L$1,'Cumulative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 hidden="1">
      <c r="A496" s="449"/>
      <c r="B496" s="480">
        <f>IF('Cumulative Budget Request '!L496='Split budget (B)'!$L$1,'Cumulative Budget Request '!B495,0)</f>
        <v>0</v>
      </c>
      <c r="C496" s="490">
        <f>IF('Cumulative Budget Request '!L496='Split budget (B)'!$L$1,'Cumulative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(B)'!$L$1,'Cumulative Budget Request '!O496,0)</f>
        <v>0</v>
      </c>
      <c r="P496" s="212">
        <f>IF('Cumulative Budget Request '!L496='Split budget (B)'!$L$1,'Cumulative Budget Request '!P496,0)</f>
        <v>0</v>
      </c>
      <c r="Q496" s="61">
        <f>IF('Cumulative Budget Request '!L496='Split budget (B)'!$L$1,'Cumulative Budget Request '!Q496,0)</f>
        <v>0</v>
      </c>
      <c r="R496" s="211">
        <f>IF('Cumulative Budget Request '!L496='Split budget (B)'!$L$1,'Cumulative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idden="1">
      <c r="A497" s="449"/>
      <c r="B497" s="480">
        <f>IF('Cumulative Budget Request '!L497='Split budget (B)'!$L$1,'Cumulative Budget Request '!B496,0)</f>
        <v>0</v>
      </c>
      <c r="C497" s="490">
        <f>IF('Cumulative Budget Request '!L497='Split budget (B)'!$L$1,'Cumulative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idden="1">
      <c r="A498" s="449"/>
      <c r="B498" s="491"/>
      <c r="C498" s="482"/>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idden="1">
      <c r="A499" s="485">
        <f>IF('Cumulative Budget Request '!L499='Split budget (B)'!$L$1,'Cumulative Budget Request '!A499,0)</f>
        <v>0</v>
      </c>
      <c r="B499" s="489" t="s">
        <v>417</v>
      </c>
      <c r="C499" s="489" t="s">
        <v>415</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(B)'!$L$1,'Cumulative Budget Request '!M499,0)</f>
        <v>0</v>
      </c>
      <c r="N499" s="214">
        <f>ROUND(M499/12,2)</f>
        <v>0</v>
      </c>
      <c r="O499" s="211">
        <f>IF('Cumulative Budget Request '!L499='Split budget (B)'!$L$1,'Cumulative Budget Request '!O499,0)</f>
        <v>0</v>
      </c>
      <c r="P499" s="212">
        <f>IF('Cumulative Budget Request '!L499='Split budget (B)'!$L$1,'Cumulative Budget Request '!P499,0)</f>
        <v>0</v>
      </c>
      <c r="Q499" s="61">
        <f>IF('Cumulative Budget Request '!L499='Split budget (B)'!$L$1,'Cumulative Budget Request '!Q499,0)</f>
        <v>0</v>
      </c>
      <c r="R499" s="211">
        <f>IF('Cumulative Budget Request '!L499='Split budget (B)'!$L$1,'Cumulative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idden="1">
      <c r="A500" s="486"/>
      <c r="B500" s="480">
        <f>IF('Cumulative Budget Request '!L500='Split budget (B)'!$L$1,'Cumulative Budget Request '!B499,0)</f>
        <v>0</v>
      </c>
      <c r="C500" s="490">
        <f>IF('Cumulative Budget Request '!L500='Split budget (B)'!$L$1,'Cumulative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(B)'!$L$1,'Cumulative Budget Request '!O500,0)</f>
        <v>0</v>
      </c>
      <c r="P500" s="212">
        <f>IF('Cumulative Budget Request '!L500='Split budget (B)'!$L$1,'Cumulative Budget Request '!P500,0)</f>
        <v>0</v>
      </c>
      <c r="Q500" s="61">
        <f>IF('Cumulative Budget Request '!L500='Split budget (B)'!$L$1,'Cumulative Budget Request '!Q500,0)</f>
        <v>0</v>
      </c>
      <c r="R500" s="211">
        <f>IF('Cumulative Budget Request '!L500='Split budget (B)'!$L$1,'Cumulative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idden="1">
      <c r="A501" s="449"/>
      <c r="B501" s="480">
        <f>IF('Cumulative Budget Request '!L501='Split budget (B)'!$L$1,'Cumulative Budget Request '!B500,0)</f>
        <v>0</v>
      </c>
      <c r="C501" s="490">
        <f>IF('Cumulative Budget Request '!L501='Split budget (B)'!$L$1,'Cumulative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(B)'!$L$1,'Cumulative Budget Request '!O501,0)</f>
        <v>0</v>
      </c>
      <c r="P501" s="212">
        <f>IF('Cumulative Budget Request '!L501='Split budget (B)'!$L$1,'Cumulative Budget Request '!P501,0)</f>
        <v>0</v>
      </c>
      <c r="Q501" s="61">
        <f>IF('Cumulative Budget Request '!L501='Split budget (B)'!$L$1,'Cumulative Budget Request '!Q501,0)</f>
        <v>0</v>
      </c>
      <c r="R501" s="211">
        <f>IF('Cumulative Budget Request '!L501='Split budget (B)'!$L$1,'Cumulative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idden="1">
      <c r="A502" s="449"/>
      <c r="B502" s="480">
        <f>IF('Cumulative Budget Request '!L502='Split budget (B)'!$L$1,'Cumulative Budget Request '!B501,0)</f>
        <v>0</v>
      </c>
      <c r="C502" s="490">
        <f>IF('Cumulative Budget Request '!L502='Split budget (B)'!$L$1,'Cumulative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(B)'!$L$1,'Cumulative Budget Request '!O502,0)</f>
        <v>0</v>
      </c>
      <c r="P502" s="212">
        <f>IF('Cumulative Budget Request '!L502='Split budget (B)'!$L$1,'Cumulative Budget Request '!P502,0)</f>
        <v>0</v>
      </c>
      <c r="Q502" s="61">
        <f>IF('Cumulative Budget Request '!L502='Split budget (B)'!$L$1,'Cumulative Budget Request '!Q502,0)</f>
        <v>0</v>
      </c>
      <c r="R502" s="211">
        <f>IF('Cumulative Budget Request '!L502='Split budget (B)'!$L$1,'Cumulative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 hidden="1">
      <c r="A503" s="449"/>
      <c r="B503" s="480">
        <f>IF('Cumulative Budget Request '!L503='Split budget (B)'!$L$1,'Cumulative Budget Request '!B502,0)</f>
        <v>0</v>
      </c>
      <c r="C503" s="490">
        <f>IF('Cumulative Budget Request '!L503='Split budget (B)'!$L$1,'Cumulative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(B)'!$L$1,'Cumulative Budget Request '!O503,0)</f>
        <v>0</v>
      </c>
      <c r="P503" s="212">
        <f>IF('Cumulative Budget Request '!L503='Split budget (B)'!$L$1,'Cumulative Budget Request '!P503,0)</f>
        <v>0</v>
      </c>
      <c r="Q503" s="61">
        <f>IF('Cumulative Budget Request '!L503='Split budget (B)'!$L$1,'Cumulative Budget Request '!Q503,0)</f>
        <v>0</v>
      </c>
      <c r="R503" s="211">
        <f>IF('Cumulative Budget Request '!L503='Split budget (B)'!$L$1,'Cumulative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8" hidden="1" thickBot="1">
      <c r="A504" s="449"/>
      <c r="B504" s="480">
        <f>IF('Cumulative Budget Request '!L504='Split budget (B)'!$L$1,'Cumulative Budget Request '!B503,0)</f>
        <v>0</v>
      </c>
      <c r="C504" s="490">
        <f>IF('Cumulative Budget Request '!L504='Split budget (B)'!$L$1,'Cumulative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idden="1">
      <c r="A505" s="449"/>
      <c r="B505" s="491"/>
      <c r="C505" s="482"/>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idden="1">
      <c r="A506" s="485">
        <f>IF('Cumulative Budget Request '!L506='Split budget (B)'!$L$1,'Cumulative Budget Request '!A506,0)</f>
        <v>0</v>
      </c>
      <c r="B506" s="489" t="s">
        <v>417</v>
      </c>
      <c r="C506" s="489" t="s">
        <v>415</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(B)'!$L$1,'Cumulative Budget Request '!M506,0)</f>
        <v>0</v>
      </c>
      <c r="N506" s="214">
        <f>ROUND(M506/12,2)</f>
        <v>0</v>
      </c>
      <c r="O506" s="211">
        <f>IF('Cumulative Budget Request '!L506='Split budget (B)'!$L$1,'Cumulative Budget Request '!O506,0)</f>
        <v>0</v>
      </c>
      <c r="P506" s="212">
        <f>IF('Cumulative Budget Request '!L506='Split budget (B)'!$L$1,'Cumulative Budget Request '!P506,0)</f>
        <v>0</v>
      </c>
      <c r="Q506" s="61">
        <f>IF('Cumulative Budget Request '!L506='Split budget (B)'!$L$1,'Cumulative Budget Request '!Q506,0)</f>
        <v>0</v>
      </c>
      <c r="R506" s="211">
        <f>IF('Cumulative Budget Request '!L506='Split budget (B)'!$L$1,'Cumulative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idden="1">
      <c r="A507" s="486"/>
      <c r="B507" s="480">
        <f>IF('Cumulative Budget Request '!L507='Split budget (B)'!$L$1,'Cumulative Budget Request '!B506,0)</f>
        <v>0</v>
      </c>
      <c r="C507" s="490">
        <f>IF('Cumulative Budget Request '!L507='Split budget (B)'!$L$1,'Cumulative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(B)'!$L$1,'Cumulative Budget Request '!O507,0)</f>
        <v>0</v>
      </c>
      <c r="P507" s="212">
        <f>IF('Cumulative Budget Request '!L507='Split budget (B)'!$L$1,'Cumulative Budget Request '!P507,0)</f>
        <v>0</v>
      </c>
      <c r="Q507" s="61">
        <f>IF('Cumulative Budget Request '!L507='Split budget (B)'!$L$1,'Cumulative Budget Request '!Q507,0)</f>
        <v>0</v>
      </c>
      <c r="R507" s="211">
        <f>IF('Cumulative Budget Request '!L507='Split budget (B)'!$L$1,'Cumulative Budget Request '!R507,0)</f>
        <v>0</v>
      </c>
      <c r="S507" s="61"/>
      <c r="T507" s="59"/>
      <c r="U507" s="323"/>
      <c r="V507" s="323"/>
      <c r="W507" s="323"/>
      <c r="X507" s="323"/>
      <c r="Y507" s="323"/>
      <c r="Z507" s="141"/>
      <c r="AA507" s="109"/>
      <c r="AB507" s="109"/>
      <c r="AC507" s="109"/>
      <c r="AD507" s="109"/>
      <c r="AE507" s="109"/>
      <c r="AF507" s="144"/>
    </row>
    <row r="508" spans="1:41" hidden="1">
      <c r="A508" s="449"/>
      <c r="B508" s="480">
        <f>IF('Cumulative Budget Request '!L508='Split budget (B)'!$L$1,'Cumulative Budget Request '!B507,0)</f>
        <v>0</v>
      </c>
      <c r="C508" s="490">
        <f>IF('Cumulative Budget Request '!L508='Split budget (B)'!$L$1,'Cumulative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(B)'!$L$1,'Cumulative Budget Request '!O508,0)</f>
        <v>0</v>
      </c>
      <c r="P508" s="212">
        <f>IF('Cumulative Budget Request '!L508='Split budget (B)'!$L$1,'Cumulative Budget Request '!P508,0)</f>
        <v>0</v>
      </c>
      <c r="Q508" s="61">
        <f>IF('Cumulative Budget Request '!L508='Split budget (B)'!$L$1,'Cumulative Budget Request '!Q508,0)</f>
        <v>0</v>
      </c>
      <c r="R508" s="211">
        <f>IF('Cumulative Budget Request '!L508='Split budget (B)'!$L$1,'Cumulative Budget Request '!R508,0)</f>
        <v>0</v>
      </c>
      <c r="S508" s="61"/>
      <c r="T508" s="59"/>
      <c r="U508" s="323"/>
      <c r="V508" s="323"/>
      <c r="W508" s="323"/>
      <c r="X508" s="323"/>
      <c r="Y508" s="323"/>
      <c r="Z508" s="55"/>
      <c r="AA508" s="109"/>
      <c r="AB508" s="109"/>
      <c r="AC508" s="109"/>
      <c r="AD508" s="109"/>
      <c r="AE508" s="109"/>
      <c r="AF508" s="144"/>
    </row>
    <row r="509" spans="1:41" hidden="1">
      <c r="A509" s="449"/>
      <c r="B509" s="480">
        <f>IF('Cumulative Budget Request '!L509='Split budget (B)'!$L$1,'Cumulative Budget Request '!B508,0)</f>
        <v>0</v>
      </c>
      <c r="C509" s="490">
        <f>IF('Cumulative Budget Request '!L509='Split budget (B)'!$L$1,'Cumulative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(B)'!$L$1,'Cumulative Budget Request '!O509,0)</f>
        <v>0</v>
      </c>
      <c r="P509" s="212">
        <f>IF('Cumulative Budget Request '!L509='Split budget (B)'!$L$1,'Cumulative Budget Request '!P509,0)</f>
        <v>0</v>
      </c>
      <c r="Q509" s="61">
        <f>IF('Cumulative Budget Request '!L509='Split budget (B)'!$L$1,'Cumulative Budget Request '!Q509,0)</f>
        <v>0</v>
      </c>
      <c r="R509" s="211">
        <f>IF('Cumulative Budget Request '!L509='Split budget (B)'!$L$1,'Cumulative Budget Request '!R509,0)</f>
        <v>0</v>
      </c>
      <c r="S509" s="61"/>
      <c r="T509" s="59"/>
      <c r="U509" s="323"/>
      <c r="V509" s="323"/>
      <c r="W509" s="323"/>
      <c r="X509" s="323"/>
      <c r="Y509" s="323"/>
      <c r="Z509" s="55"/>
      <c r="AA509" s="109"/>
      <c r="AB509" s="109"/>
      <c r="AC509" s="109"/>
      <c r="AD509" s="109"/>
      <c r="AE509" s="109"/>
      <c r="AF509" s="144"/>
    </row>
    <row r="510" spans="1:41" ht="15" hidden="1">
      <c r="A510" s="449"/>
      <c r="B510" s="480">
        <f>IF('Cumulative Budget Request '!L510='Split budget (B)'!$L$1,'Cumulative Budget Request '!B509,0)</f>
        <v>0</v>
      </c>
      <c r="C510" s="490">
        <f>IF('Cumulative Budget Request '!L510='Split budget (B)'!$L$1,'Cumulative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(B)'!$L$1,'Cumulative Budget Request '!O510,0)</f>
        <v>0</v>
      </c>
      <c r="P510" s="212">
        <f>IF('Cumulative Budget Request '!L510='Split budget (B)'!$L$1,'Cumulative Budget Request '!P510,0)</f>
        <v>0</v>
      </c>
      <c r="Q510" s="61">
        <f>IF('Cumulative Budget Request '!L510='Split budget (B)'!$L$1,'Cumulative Budget Request '!Q510,0)</f>
        <v>0</v>
      </c>
      <c r="R510" s="211">
        <f>IF('Cumulative Budget Request '!L510='Split budget (B)'!$L$1,'Cumulative Budget Request '!R510,0)</f>
        <v>0</v>
      </c>
      <c r="S510" s="61"/>
      <c r="T510" s="59"/>
      <c r="U510" s="323"/>
      <c r="V510" s="323"/>
      <c r="W510" s="323"/>
      <c r="X510" s="323"/>
      <c r="Y510" s="323"/>
      <c r="Z510" s="55"/>
      <c r="AA510" s="109"/>
      <c r="AB510" s="109"/>
      <c r="AC510" s="109"/>
      <c r="AD510" s="109"/>
      <c r="AE510" s="109"/>
      <c r="AF510" s="144"/>
    </row>
    <row r="511" spans="1:41" hidden="1">
      <c r="A511" s="449"/>
      <c r="B511" s="480">
        <f>IF('Cumulative Budget Request '!L511='Split budget (B)'!$L$1,'Cumulative Budget Request '!B510,0)</f>
        <v>0</v>
      </c>
      <c r="C511" s="490">
        <f>IF('Cumulative Budget Request '!L511='Split budget (B)'!$L$1,'Cumulative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idden="1">
      <c r="A512" s="449"/>
      <c r="B512" s="491"/>
      <c r="C512" s="482"/>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idden="1">
      <c r="A513" s="485">
        <f>IF('Cumulative Budget Request '!L513='Split budget (B)'!$L$1,'Cumulative Budget Request '!A513,0)</f>
        <v>0</v>
      </c>
      <c r="B513" s="489" t="s">
        <v>417</v>
      </c>
      <c r="C513" s="489" t="s">
        <v>415</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(B)'!$L$1,'Cumulative Budget Request '!M513,0)</f>
        <v>0</v>
      </c>
      <c r="N513" s="214">
        <f>ROUND(M513/12,2)</f>
        <v>0</v>
      </c>
      <c r="O513" s="211">
        <f>IF('Cumulative Budget Request '!L513='Split budget (B)'!$L$1,'Cumulative Budget Request '!O513,0)</f>
        <v>0</v>
      </c>
      <c r="P513" s="212">
        <f>IF('Cumulative Budget Request '!L513='Split budget (B)'!$L$1,'Cumulative Budget Request '!P513,0)</f>
        <v>0</v>
      </c>
      <c r="Q513" s="61">
        <f>IF('Cumulative Budget Request '!L513='Split budget (B)'!$L$1,'Cumulative Budget Request '!Q513,0)</f>
        <v>0</v>
      </c>
      <c r="R513" s="211">
        <f>IF('Cumulative Budget Request '!L513='Split budget (B)'!$L$1,'Cumulative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idden="1">
      <c r="A514" s="486"/>
      <c r="B514" s="480">
        <f>IF('Cumulative Budget Request '!L514='Split budget (B)'!$L$1,'Cumulative Budget Request '!B513,0)</f>
        <v>0</v>
      </c>
      <c r="C514" s="490">
        <f>IF('Cumulative Budget Request '!L514='Split budget (B)'!$L$1,'Cumulative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(B)'!$L$1,'Cumulative Budget Request '!O514,0)</f>
        <v>0</v>
      </c>
      <c r="P514" s="212">
        <f>IF('Cumulative Budget Request '!L514='Split budget (B)'!$L$1,'Cumulative Budget Request '!P514,0)</f>
        <v>0</v>
      </c>
      <c r="Q514" s="61">
        <f>IF('Cumulative Budget Request '!L514='Split budget (B)'!$L$1,'Cumulative Budget Request '!Q514,0)</f>
        <v>0</v>
      </c>
      <c r="R514" s="211">
        <f>IF('Cumulative Budget Request '!L514='Split budget (B)'!$L$1,'Cumulative Budget Request '!R514,0)</f>
        <v>0</v>
      </c>
      <c r="S514" s="61"/>
      <c r="T514" s="59"/>
      <c r="U514" s="323"/>
      <c r="V514" s="323"/>
      <c r="W514" s="323"/>
      <c r="X514" s="323"/>
      <c r="Y514" s="323"/>
      <c r="Z514" s="141"/>
      <c r="AA514" s="109"/>
      <c r="AB514" s="109"/>
      <c r="AC514" s="109"/>
      <c r="AD514" s="109"/>
      <c r="AE514" s="109"/>
      <c r="AF514" s="144"/>
    </row>
    <row r="515" spans="1:32" hidden="1">
      <c r="A515" s="449"/>
      <c r="B515" s="480">
        <f>IF('Cumulative Budget Request '!L515='Split budget (B)'!$L$1,'Cumulative Budget Request '!B514,0)</f>
        <v>0</v>
      </c>
      <c r="C515" s="490">
        <f>IF('Cumulative Budget Request '!L515='Split budget (B)'!$L$1,'Cumulative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(B)'!$L$1,'Cumulative Budget Request '!O515,0)</f>
        <v>0</v>
      </c>
      <c r="P515" s="212">
        <f>IF('Cumulative Budget Request '!L515='Split budget (B)'!$L$1,'Cumulative Budget Request '!P515,0)</f>
        <v>0</v>
      </c>
      <c r="Q515" s="61">
        <f>IF('Cumulative Budget Request '!L515='Split budget (B)'!$L$1,'Cumulative Budget Request '!Q515,0)</f>
        <v>0</v>
      </c>
      <c r="R515" s="211">
        <f>IF('Cumulative Budget Request '!L515='Split budget (B)'!$L$1,'Cumulative Budget Request '!R515,0)</f>
        <v>0</v>
      </c>
      <c r="S515" s="61"/>
      <c r="T515" s="59"/>
      <c r="U515" s="323"/>
      <c r="V515" s="323"/>
      <c r="W515" s="323"/>
      <c r="X515" s="323"/>
      <c r="Y515" s="323"/>
      <c r="Z515" s="55"/>
      <c r="AA515" s="109"/>
      <c r="AB515" s="109"/>
      <c r="AC515" s="109"/>
      <c r="AD515" s="109"/>
      <c r="AE515" s="109"/>
      <c r="AF515" s="144"/>
    </row>
    <row r="516" spans="1:32" hidden="1">
      <c r="A516" s="449"/>
      <c r="B516" s="480">
        <f>IF('Cumulative Budget Request '!L516='Split budget (B)'!$L$1,'Cumulative Budget Request '!B515,0)</f>
        <v>0</v>
      </c>
      <c r="C516" s="490">
        <f>IF('Cumulative Budget Request '!L516='Split budget (B)'!$L$1,'Cumulative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(B)'!$L$1,'Cumulative Budget Request '!O516,0)</f>
        <v>0</v>
      </c>
      <c r="P516" s="212">
        <f>IF('Cumulative Budget Request '!L516='Split budget (B)'!$L$1,'Cumulative Budget Request '!P516,0)</f>
        <v>0</v>
      </c>
      <c r="Q516" s="61">
        <f>IF('Cumulative Budget Request '!L516='Split budget (B)'!$L$1,'Cumulative Budget Request '!Q516,0)</f>
        <v>0</v>
      </c>
      <c r="R516" s="211">
        <f>IF('Cumulative Budget Request '!L516='Split budget (B)'!$L$1,'Cumulative Budget Request '!R516,0)</f>
        <v>0</v>
      </c>
      <c r="S516" s="61"/>
      <c r="T516" s="59"/>
      <c r="U516" s="323"/>
      <c r="V516" s="323"/>
      <c r="W516" s="323"/>
      <c r="X516" s="323"/>
      <c r="Y516" s="323"/>
      <c r="Z516" s="55"/>
      <c r="AA516" s="109"/>
      <c r="AB516" s="109"/>
      <c r="AC516" s="109"/>
      <c r="AD516" s="109"/>
      <c r="AE516" s="109"/>
      <c r="AF516" s="144"/>
    </row>
    <row r="517" spans="1:32" ht="15" hidden="1">
      <c r="A517" s="449"/>
      <c r="B517" s="480">
        <f>IF('Cumulative Budget Request '!L517='Split budget (B)'!$L$1,'Cumulative Budget Request '!B516,0)</f>
        <v>0</v>
      </c>
      <c r="C517" s="490">
        <f>IF('Cumulative Budget Request '!L517='Split budget (B)'!$L$1,'Cumulative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(B)'!$L$1,'Cumulative Budget Request '!O517,0)</f>
        <v>0</v>
      </c>
      <c r="P517" s="212">
        <f>IF('Cumulative Budget Request '!L517='Split budget (B)'!$L$1,'Cumulative Budget Request '!P517,0)</f>
        <v>0</v>
      </c>
      <c r="Q517" s="61">
        <f>IF('Cumulative Budget Request '!L517='Split budget (B)'!$L$1,'Cumulative Budget Request '!Q517,0)</f>
        <v>0</v>
      </c>
      <c r="R517" s="211">
        <f>IF('Cumulative Budget Request '!L517='Split budget (B)'!$L$1,'Cumulative Budget Request '!R517,0)</f>
        <v>0</v>
      </c>
      <c r="S517" s="61"/>
      <c r="T517" s="59"/>
      <c r="U517" s="323"/>
      <c r="V517" s="323"/>
      <c r="W517" s="323"/>
      <c r="X517" s="323"/>
      <c r="Y517" s="323"/>
      <c r="Z517" s="55"/>
      <c r="AA517" s="109"/>
      <c r="AB517" s="109"/>
      <c r="AC517" s="109"/>
      <c r="AD517" s="109"/>
      <c r="AE517" s="109"/>
      <c r="AF517" s="144"/>
    </row>
    <row r="518" spans="1:32" hidden="1">
      <c r="A518" s="449"/>
      <c r="B518" s="480">
        <f>IF('Cumulative Budget Request '!L518='Split budget (B)'!$L$1,'Cumulative Budget Request '!B517,0)</f>
        <v>0</v>
      </c>
      <c r="C518" s="490">
        <f>IF('Cumulative Budget Request '!L518='Split budget (B)'!$L$1,'Cumulative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idden="1">
      <c r="A519" s="449"/>
      <c r="B519" s="491"/>
      <c r="C519" s="482"/>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idden="1">
      <c r="A520" s="485">
        <f>IF('Cumulative Budget Request '!L520='Split budget (B)'!$L$1,'Cumulative Budget Request '!A520,0)</f>
        <v>0</v>
      </c>
      <c r="B520" s="489" t="s">
        <v>417</v>
      </c>
      <c r="C520" s="489" t="s">
        <v>415</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(B)'!$L$1,'Cumulative Budget Request '!M520,0)</f>
        <v>0</v>
      </c>
      <c r="N520" s="214">
        <f>ROUND(M520/12,2)</f>
        <v>0</v>
      </c>
      <c r="O520" s="211">
        <f>IF('Cumulative Budget Request '!L520='Split budget (B)'!$L$1,'Cumulative Budget Request '!O520,0)</f>
        <v>0</v>
      </c>
      <c r="P520" s="212">
        <f>IF('Cumulative Budget Request '!L520='Split budget (B)'!$L$1,'Cumulative Budget Request '!P520,0)</f>
        <v>0</v>
      </c>
      <c r="Q520" s="61">
        <f>IF('Cumulative Budget Request '!L520='Split budget (B)'!$L$1,'Cumulative Budget Request '!Q520,0)</f>
        <v>0</v>
      </c>
      <c r="R520" s="211">
        <f>IF('Cumulative Budget Request '!L520='Split budget (B)'!$L$1,'Cumulative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idden="1">
      <c r="A521" s="486"/>
      <c r="B521" s="480">
        <f>IF('Cumulative Budget Request '!L521='Split budget (B)'!$L$1,'Cumulative Budget Request '!B520,0)</f>
        <v>0</v>
      </c>
      <c r="C521" s="490">
        <f>IF('Cumulative Budget Request '!L521='Split budget (B)'!$L$1,'Cumulative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(B)'!$L$1,'Cumulative Budget Request '!O521,0)</f>
        <v>0</v>
      </c>
      <c r="P521" s="212">
        <f>IF('Cumulative Budget Request '!L521='Split budget (B)'!$L$1,'Cumulative Budget Request '!P521,0)</f>
        <v>0</v>
      </c>
      <c r="Q521" s="61">
        <f>IF('Cumulative Budget Request '!L521='Split budget (B)'!$L$1,'Cumulative Budget Request '!Q521,0)</f>
        <v>0</v>
      </c>
      <c r="R521" s="211">
        <f>IF('Cumulative Budget Request '!L521='Split budget (B)'!$L$1,'Cumulative Budget Request '!R521,0)</f>
        <v>0</v>
      </c>
      <c r="S521" s="61"/>
      <c r="T521" s="59"/>
      <c r="U521" s="323"/>
      <c r="V521" s="323"/>
      <c r="W521" s="323"/>
      <c r="X521" s="323"/>
      <c r="Y521" s="323"/>
      <c r="Z521" s="141"/>
      <c r="AA521" s="109"/>
      <c r="AB521" s="109"/>
      <c r="AC521" s="109"/>
      <c r="AD521" s="109"/>
      <c r="AE521" s="109"/>
      <c r="AF521" s="144"/>
    </row>
    <row r="522" spans="1:32" hidden="1">
      <c r="A522" s="449"/>
      <c r="B522" s="480">
        <f>IF('Cumulative Budget Request '!L522='Split budget (B)'!$L$1,'Cumulative Budget Request '!B521,0)</f>
        <v>0</v>
      </c>
      <c r="C522" s="490">
        <f>IF('Cumulative Budget Request '!L522='Split budget (B)'!$L$1,'Cumulative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(B)'!$L$1,'Cumulative Budget Request '!O522,0)</f>
        <v>0</v>
      </c>
      <c r="P522" s="212">
        <f>IF('Cumulative Budget Request '!L522='Split budget (B)'!$L$1,'Cumulative Budget Request '!P522,0)</f>
        <v>0</v>
      </c>
      <c r="Q522" s="61">
        <f>IF('Cumulative Budget Request '!L522='Split budget (B)'!$L$1,'Cumulative Budget Request '!Q522,0)</f>
        <v>0</v>
      </c>
      <c r="R522" s="211">
        <f>IF('Cumulative Budget Request '!L522='Split budget (B)'!$L$1,'Cumulative Budget Request '!R522,0)</f>
        <v>0</v>
      </c>
      <c r="S522" s="61"/>
      <c r="T522" s="59"/>
      <c r="U522" s="323"/>
      <c r="V522" s="323"/>
      <c r="W522" s="323"/>
      <c r="X522" s="323"/>
      <c r="Y522" s="323"/>
      <c r="Z522" s="55"/>
      <c r="AA522" s="109"/>
      <c r="AB522" s="109"/>
      <c r="AC522" s="109"/>
      <c r="AD522" s="109"/>
      <c r="AE522" s="109"/>
      <c r="AF522" s="144"/>
    </row>
    <row r="523" spans="1:32" hidden="1">
      <c r="A523" s="449"/>
      <c r="B523" s="480">
        <f>IF('Cumulative Budget Request '!L523='Split budget (B)'!$L$1,'Cumulative Budget Request '!B522,0)</f>
        <v>0</v>
      </c>
      <c r="C523" s="490">
        <f>IF('Cumulative Budget Request '!L523='Split budget (B)'!$L$1,'Cumulative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(B)'!$L$1,'Cumulative Budget Request '!O523,0)</f>
        <v>0</v>
      </c>
      <c r="P523" s="212">
        <f>IF('Cumulative Budget Request '!L523='Split budget (B)'!$L$1,'Cumulative Budget Request '!P523,0)</f>
        <v>0</v>
      </c>
      <c r="Q523" s="61">
        <f>IF('Cumulative Budget Request '!L523='Split budget (B)'!$L$1,'Cumulative Budget Request '!Q523,0)</f>
        <v>0</v>
      </c>
      <c r="R523" s="211">
        <f>IF('Cumulative Budget Request '!L523='Split budget (B)'!$L$1,'Cumulative Budget Request '!R523,0)</f>
        <v>0</v>
      </c>
      <c r="S523" s="61"/>
      <c r="T523" s="59"/>
      <c r="U523" s="323"/>
      <c r="V523" s="323"/>
      <c r="W523" s="323"/>
      <c r="X523" s="323"/>
      <c r="Y523" s="323"/>
      <c r="Z523" s="55"/>
      <c r="AA523" s="109"/>
      <c r="AB523" s="109"/>
      <c r="AC523" s="109"/>
      <c r="AD523" s="109"/>
      <c r="AE523" s="109"/>
      <c r="AF523" s="144"/>
    </row>
    <row r="524" spans="1:32" ht="15" hidden="1">
      <c r="A524" s="449"/>
      <c r="B524" s="480">
        <f>IF('Cumulative Budget Request '!L524='Split budget (B)'!$L$1,'Cumulative Budget Request '!B523,0)</f>
        <v>0</v>
      </c>
      <c r="C524" s="490">
        <f>IF('Cumulative Budget Request '!L524='Split budget (B)'!$L$1,'Cumulative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(B)'!$L$1,'Cumulative Budget Request '!O524,0)</f>
        <v>0</v>
      </c>
      <c r="P524" s="212">
        <f>IF('Cumulative Budget Request '!L524='Split budget (B)'!$L$1,'Cumulative Budget Request '!P524,0)</f>
        <v>0</v>
      </c>
      <c r="Q524" s="61">
        <f>IF('Cumulative Budget Request '!L524='Split budget (B)'!$L$1,'Cumulative Budget Request '!Q524,0)</f>
        <v>0</v>
      </c>
      <c r="R524" s="211">
        <f>IF('Cumulative Budget Request '!L524='Split budget (B)'!$L$1,'Cumulative Budget Request '!R524,0)</f>
        <v>0</v>
      </c>
      <c r="S524" s="61"/>
      <c r="T524" s="59"/>
      <c r="U524" s="323"/>
      <c r="V524" s="323"/>
      <c r="W524" s="323"/>
      <c r="X524" s="323"/>
      <c r="Y524" s="323"/>
      <c r="Z524" s="55"/>
      <c r="AA524" s="109"/>
      <c r="AB524" s="109"/>
      <c r="AC524" s="109"/>
      <c r="AD524" s="109"/>
      <c r="AE524" s="109"/>
      <c r="AF524" s="144"/>
    </row>
    <row r="525" spans="1:32" hidden="1">
      <c r="A525" s="449"/>
      <c r="B525" s="480">
        <f>IF('Cumulative Budget Request '!L525='Split budget (B)'!$L$1,'Cumulative Budget Request '!B524,0)</f>
        <v>0</v>
      </c>
      <c r="C525" s="490">
        <f>IF('Cumulative Budget Request '!L525='Split budget (B)'!$L$1,'Cumulative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idden="1">
      <c r="A526" s="449"/>
      <c r="B526" s="491"/>
      <c r="C526" s="482"/>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idden="1">
      <c r="A527" s="485">
        <f>IF('Cumulative Budget Request '!L527='Split budget (B)'!$L$1,'Cumulative Budget Request '!A527,0)</f>
        <v>0</v>
      </c>
      <c r="B527" s="489" t="s">
        <v>417</v>
      </c>
      <c r="C527" s="489" t="s">
        <v>415</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(B)'!$L$1,'Cumulative Budget Request '!M527,0)</f>
        <v>0</v>
      </c>
      <c r="N527" s="214">
        <f>ROUND(M527/12,2)</f>
        <v>0</v>
      </c>
      <c r="O527" s="211">
        <f>IF('Cumulative Budget Request '!L527='Split budget (B)'!$L$1,'Cumulative Budget Request '!O527,0)</f>
        <v>0</v>
      </c>
      <c r="P527" s="212">
        <f>IF('Cumulative Budget Request '!L527='Split budget (B)'!$L$1,'Cumulative Budget Request '!P527,0)</f>
        <v>0</v>
      </c>
      <c r="Q527" s="61">
        <f>IF('Cumulative Budget Request '!L527='Split budget (B)'!$L$1,'Cumulative Budget Request '!Q527,0)</f>
        <v>0</v>
      </c>
      <c r="R527" s="211">
        <f>IF('Cumulative Budget Request '!L527='Split budget (B)'!$L$1,'Cumulative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idden="1">
      <c r="A528" s="486"/>
      <c r="B528" s="480">
        <f>IF('Cumulative Budget Request '!L528='Split budget (B)'!$L$1,'Cumulative Budget Request '!B527,0)</f>
        <v>0</v>
      </c>
      <c r="C528" s="490">
        <f>IF('Cumulative Budget Request '!L528='Split budget (B)'!$L$1,'Cumulative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(B)'!$L$1,'Cumulative Budget Request '!O528,0)</f>
        <v>0</v>
      </c>
      <c r="P528" s="212">
        <f>IF('Cumulative Budget Request '!L528='Split budget (B)'!$L$1,'Cumulative Budget Request '!P528,0)</f>
        <v>0</v>
      </c>
      <c r="Q528" s="61">
        <f>IF('Cumulative Budget Request '!L528='Split budget (B)'!$L$1,'Cumulative Budget Request '!Q528,0)</f>
        <v>0</v>
      </c>
      <c r="R528" s="211">
        <f>IF('Cumulative Budget Request '!L528='Split budget (B)'!$L$1,'Cumulative Budget Request '!R528,0)</f>
        <v>0</v>
      </c>
      <c r="S528" s="61"/>
      <c r="T528" s="59"/>
      <c r="U528" s="323"/>
      <c r="V528" s="323"/>
      <c r="W528" s="323"/>
      <c r="X528" s="323"/>
      <c r="Y528" s="323"/>
      <c r="Z528" s="141"/>
      <c r="AA528" s="109"/>
      <c r="AB528" s="109"/>
      <c r="AC528" s="109"/>
      <c r="AD528" s="109"/>
      <c r="AE528" s="109"/>
      <c r="AF528" s="144"/>
    </row>
    <row r="529" spans="1:32" hidden="1">
      <c r="A529" s="449"/>
      <c r="B529" s="480">
        <f>IF('Cumulative Budget Request '!L529='Split budget (B)'!$L$1,'Cumulative Budget Request '!B528,0)</f>
        <v>0</v>
      </c>
      <c r="C529" s="490">
        <f>IF('Cumulative Budget Request '!L529='Split budget (B)'!$L$1,'Cumulative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(B)'!$L$1,'Cumulative Budget Request '!O529,0)</f>
        <v>0</v>
      </c>
      <c r="P529" s="212">
        <f>IF('Cumulative Budget Request '!L529='Split budget (B)'!$L$1,'Cumulative Budget Request '!P529,0)</f>
        <v>0</v>
      </c>
      <c r="Q529" s="61">
        <f>IF('Cumulative Budget Request '!L529='Split budget (B)'!$L$1,'Cumulative Budget Request '!Q529,0)</f>
        <v>0</v>
      </c>
      <c r="R529" s="211">
        <f>IF('Cumulative Budget Request '!L529='Split budget (B)'!$L$1,'Cumulative Budget Request '!R529,0)</f>
        <v>0</v>
      </c>
      <c r="S529" s="61"/>
      <c r="T529" s="59"/>
      <c r="U529" s="323"/>
      <c r="V529" s="323"/>
      <c r="W529" s="323"/>
      <c r="X529" s="323"/>
      <c r="Y529" s="323"/>
      <c r="Z529" s="55"/>
      <c r="AA529" s="109"/>
      <c r="AB529" s="109"/>
      <c r="AC529" s="109"/>
      <c r="AD529" s="109"/>
      <c r="AE529" s="109"/>
      <c r="AF529" s="144"/>
    </row>
    <row r="530" spans="1:32" hidden="1">
      <c r="A530" s="449"/>
      <c r="B530" s="480">
        <f>IF('Cumulative Budget Request '!L530='Split budget (B)'!$L$1,'Cumulative Budget Request '!B529,0)</f>
        <v>0</v>
      </c>
      <c r="C530" s="490">
        <f>IF('Cumulative Budget Request '!L530='Split budget (B)'!$L$1,'Cumulative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(B)'!$L$1,'Cumulative Budget Request '!O530,0)</f>
        <v>0</v>
      </c>
      <c r="P530" s="212">
        <f>IF('Cumulative Budget Request '!L530='Split budget (B)'!$L$1,'Cumulative Budget Request '!P530,0)</f>
        <v>0</v>
      </c>
      <c r="Q530" s="61">
        <f>IF('Cumulative Budget Request '!L530='Split budget (B)'!$L$1,'Cumulative Budget Request '!Q530,0)</f>
        <v>0</v>
      </c>
      <c r="R530" s="211">
        <f>IF('Cumulative Budget Request '!L530='Split budget (B)'!$L$1,'Cumulative Budget Request '!R530,0)</f>
        <v>0</v>
      </c>
      <c r="S530" s="61"/>
      <c r="T530" s="59"/>
      <c r="U530" s="323"/>
      <c r="V530" s="323"/>
      <c r="W530" s="323"/>
      <c r="X530" s="323"/>
      <c r="Y530" s="323"/>
      <c r="Z530" s="55"/>
      <c r="AA530" s="109"/>
      <c r="AB530" s="109"/>
      <c r="AC530" s="109"/>
      <c r="AD530" s="109"/>
      <c r="AE530" s="109"/>
      <c r="AF530" s="144"/>
    </row>
    <row r="531" spans="1:32" ht="15" hidden="1">
      <c r="A531" s="449"/>
      <c r="B531" s="480">
        <f>IF('Cumulative Budget Request '!L531='Split budget (B)'!$L$1,'Cumulative Budget Request '!B530,0)</f>
        <v>0</v>
      </c>
      <c r="C531" s="490">
        <f>IF('Cumulative Budget Request '!L531='Split budget (B)'!$L$1,'Cumulative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(B)'!$L$1,'Cumulative Budget Request '!O531,0)</f>
        <v>0</v>
      </c>
      <c r="P531" s="212">
        <f>IF('Cumulative Budget Request '!L531='Split budget (B)'!$L$1,'Cumulative Budget Request '!P531,0)</f>
        <v>0</v>
      </c>
      <c r="Q531" s="61">
        <f>IF('Cumulative Budget Request '!L531='Split budget (B)'!$L$1,'Cumulative Budget Request '!Q531,0)</f>
        <v>0</v>
      </c>
      <c r="R531" s="211">
        <f>IF('Cumulative Budget Request '!L531='Split budget (B)'!$L$1,'Cumulative Budget Request '!R531,0)</f>
        <v>0</v>
      </c>
      <c r="S531" s="61"/>
      <c r="T531" s="59"/>
      <c r="U531" s="323"/>
      <c r="V531" s="323"/>
      <c r="W531" s="323"/>
      <c r="X531" s="323"/>
      <c r="Y531" s="323"/>
      <c r="Z531" s="55"/>
      <c r="AA531" s="109"/>
      <c r="AB531" s="109"/>
      <c r="AC531" s="109"/>
      <c r="AD531" s="109"/>
      <c r="AE531" s="109"/>
      <c r="AF531" s="144"/>
    </row>
    <row r="532" spans="1:32" hidden="1">
      <c r="A532" s="449"/>
      <c r="B532" s="480">
        <f>IF('Cumulative Budget Request '!L532='Split budget (B)'!$L$1,'Cumulative Budget Request '!B531,0)</f>
        <v>0</v>
      </c>
      <c r="C532" s="490">
        <f>IF('Cumulative Budget Request '!L532='Split budget (B)'!$L$1,'Cumulative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idden="1">
      <c r="A533" s="449"/>
      <c r="B533" s="491"/>
      <c r="C533" s="482"/>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idden="1">
      <c r="A534" s="485">
        <f>IF('Cumulative Budget Request '!L534='Split budget (B)'!$L$1,'Cumulative Budget Request '!A534,0)</f>
        <v>0</v>
      </c>
      <c r="B534" s="489" t="s">
        <v>417</v>
      </c>
      <c r="C534" s="489" t="s">
        <v>415</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(B)'!$L$1,'Cumulative Budget Request '!M534,0)</f>
        <v>0</v>
      </c>
      <c r="N534" s="214">
        <f>ROUND(M534/12,2)</f>
        <v>0</v>
      </c>
      <c r="O534" s="211">
        <f>IF('Cumulative Budget Request '!L534='Split budget (B)'!$L$1,'Cumulative Budget Request '!O534,0)</f>
        <v>0</v>
      </c>
      <c r="P534" s="212">
        <f>IF('Cumulative Budget Request '!L534='Split budget (B)'!$L$1,'Cumulative Budget Request '!P534,0)</f>
        <v>0</v>
      </c>
      <c r="Q534" s="61">
        <f>IF('Cumulative Budget Request '!L534='Split budget (B)'!$L$1,'Cumulative Budget Request '!Q534,0)</f>
        <v>0</v>
      </c>
      <c r="R534" s="211">
        <f>IF('Cumulative Budget Request '!L534='Split budget (B)'!$L$1,'Cumulative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idden="1">
      <c r="A535" s="486"/>
      <c r="B535" s="480">
        <f>IF('Cumulative Budget Request '!L535='Split budget (B)'!$L$1,'Cumulative Budget Request '!B534,0)</f>
        <v>0</v>
      </c>
      <c r="C535" s="490">
        <f>IF('Cumulative Budget Request '!L535='Split budget (B)'!$L$1,'Cumulative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(B)'!$L$1,'Cumulative Budget Request '!O535,0)</f>
        <v>0</v>
      </c>
      <c r="P535" s="212">
        <f>IF('Cumulative Budget Request '!L535='Split budget (B)'!$L$1,'Cumulative Budget Request '!P535,0)</f>
        <v>0</v>
      </c>
      <c r="Q535" s="61">
        <f>IF('Cumulative Budget Request '!L535='Split budget (B)'!$L$1,'Cumulative Budget Request '!Q535,0)</f>
        <v>0</v>
      </c>
      <c r="R535" s="211">
        <f>IF('Cumulative Budget Request '!L535='Split budget (B)'!$L$1,'Cumulative Budget Request '!R535,0)</f>
        <v>0</v>
      </c>
      <c r="S535" s="61"/>
      <c r="T535" s="59"/>
      <c r="U535" s="323"/>
      <c r="V535" s="323"/>
      <c r="W535" s="323"/>
      <c r="X535" s="323"/>
      <c r="Y535" s="323"/>
      <c r="Z535" s="141"/>
      <c r="AA535" s="109"/>
      <c r="AB535" s="109"/>
      <c r="AC535" s="109"/>
      <c r="AD535" s="109"/>
      <c r="AE535" s="109"/>
      <c r="AF535" s="144"/>
    </row>
    <row r="536" spans="1:32" hidden="1">
      <c r="A536" s="449"/>
      <c r="B536" s="480">
        <f>IF('Cumulative Budget Request '!L536='Split budget (B)'!$L$1,'Cumulative Budget Request '!B535,0)</f>
        <v>0</v>
      </c>
      <c r="C536" s="490">
        <f>IF('Cumulative Budget Request '!L536='Split budget (B)'!$L$1,'Cumulative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(B)'!$L$1,'Cumulative Budget Request '!O536,0)</f>
        <v>0</v>
      </c>
      <c r="P536" s="212">
        <f>IF('Cumulative Budget Request '!L536='Split budget (B)'!$L$1,'Cumulative Budget Request '!P536,0)</f>
        <v>0</v>
      </c>
      <c r="Q536" s="61">
        <f>IF('Cumulative Budget Request '!L536='Split budget (B)'!$L$1,'Cumulative Budget Request '!Q536,0)</f>
        <v>0</v>
      </c>
      <c r="R536" s="211">
        <f>IF('Cumulative Budget Request '!L536='Split budget (B)'!$L$1,'Cumulative Budget Request '!R536,0)</f>
        <v>0</v>
      </c>
      <c r="S536" s="61"/>
      <c r="T536" s="59"/>
      <c r="U536" s="324"/>
      <c r="V536" s="324"/>
      <c r="W536" s="324"/>
      <c r="X536" s="324"/>
      <c r="Y536" s="324"/>
      <c r="Z536" s="55"/>
      <c r="AA536" s="109"/>
      <c r="AB536" s="109"/>
      <c r="AC536" s="109"/>
      <c r="AD536" s="109"/>
      <c r="AE536" s="109"/>
      <c r="AF536" s="144"/>
    </row>
    <row r="537" spans="1:32" hidden="1">
      <c r="A537" s="449"/>
      <c r="B537" s="480">
        <f>IF('Cumulative Budget Request '!L537='Split budget (B)'!$L$1,'Cumulative Budget Request '!B536,0)</f>
        <v>0</v>
      </c>
      <c r="C537" s="490">
        <f>IF('Cumulative Budget Request '!L537='Split budget (B)'!$L$1,'Cumulative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(B)'!$L$1,'Cumulative Budget Request '!O537,0)</f>
        <v>0</v>
      </c>
      <c r="P537" s="212">
        <f>IF('Cumulative Budget Request '!L537='Split budget (B)'!$L$1,'Cumulative Budget Request '!P537,0)</f>
        <v>0</v>
      </c>
      <c r="Q537" s="61">
        <f>IF('Cumulative Budget Request '!L537='Split budget (B)'!$L$1,'Cumulative Budget Request '!Q537,0)</f>
        <v>0</v>
      </c>
      <c r="R537" s="211">
        <f>IF('Cumulative Budget Request '!L537='Split budget (B)'!$L$1,'Cumulative Budget Request '!R537,0)</f>
        <v>0</v>
      </c>
      <c r="S537" s="61"/>
      <c r="T537" s="59"/>
      <c r="U537" s="324"/>
      <c r="V537" s="324"/>
      <c r="W537" s="324"/>
      <c r="X537" s="324"/>
      <c r="Y537" s="324"/>
      <c r="Z537" s="55"/>
      <c r="AA537" s="109"/>
      <c r="AB537" s="109"/>
      <c r="AC537" s="109"/>
      <c r="AD537" s="109"/>
      <c r="AE537" s="109"/>
      <c r="AF537" s="144"/>
    </row>
    <row r="538" spans="1:32" ht="15" hidden="1">
      <c r="A538" s="449"/>
      <c r="B538" s="480">
        <f>IF('Cumulative Budget Request '!L538='Split budget (B)'!$L$1,'Cumulative Budget Request '!B537,0)</f>
        <v>0</v>
      </c>
      <c r="C538" s="490">
        <f>IF('Cumulative Budget Request '!L538='Split budget (B)'!$L$1,'Cumulative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(B)'!$L$1,'Cumulative Budget Request '!O538,0)</f>
        <v>0</v>
      </c>
      <c r="P538" s="212">
        <f>IF('Cumulative Budget Request '!L538='Split budget (B)'!$L$1,'Cumulative Budget Request '!P538,0)</f>
        <v>0</v>
      </c>
      <c r="Q538" s="61">
        <f>IF('Cumulative Budget Request '!L538='Split budget (B)'!$L$1,'Cumulative Budget Request '!Q538,0)</f>
        <v>0</v>
      </c>
      <c r="R538" s="211">
        <f>IF('Cumulative Budget Request '!L538='Split budget (B)'!$L$1,'Cumulative Budget Request '!R538,0)</f>
        <v>0</v>
      </c>
      <c r="S538" s="61"/>
      <c r="T538" s="59"/>
      <c r="U538" s="323"/>
      <c r="V538" s="323"/>
      <c r="W538" s="323"/>
      <c r="X538" s="323"/>
      <c r="Y538" s="323"/>
      <c r="Z538" s="55"/>
      <c r="AA538" s="109"/>
      <c r="AB538" s="109"/>
      <c r="AC538" s="109"/>
      <c r="AD538" s="109"/>
      <c r="AE538" s="109"/>
      <c r="AF538" s="144"/>
    </row>
    <row r="539" spans="1:32" ht="13.8" hidden="1" thickBot="1">
      <c r="A539" s="449"/>
      <c r="B539" s="480">
        <f>IF('Cumulative Budget Request '!L539='Split budget (B)'!$L$1,'Cumulative Budget Request '!B538,0)</f>
        <v>0</v>
      </c>
      <c r="C539" s="490">
        <f>IF('Cumulative Budget Request '!L539='Split budget (B)'!$L$1,'Cumulative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8" thickBot="1">
      <c r="A540" s="449"/>
      <c r="B540" s="491"/>
      <c r="C540" s="480"/>
      <c r="D540" s="59"/>
      <c r="E540" s="21"/>
      <c r="F540" s="21"/>
      <c r="G540" s="21"/>
      <c r="H540" s="21"/>
      <c r="I540" s="21"/>
      <c r="J540" s="61"/>
      <c r="M540" s="18"/>
      <c r="N540" s="36" t="s">
        <v>170</v>
      </c>
      <c r="O540" s="313"/>
      <c r="P540" s="313"/>
      <c r="Q540" s="37"/>
      <c r="R540" s="38"/>
      <c r="S540" s="210">
        <f>'Cumulative Budget Request '!S540</f>
        <v>0</v>
      </c>
      <c r="T540" s="802">
        <f>'Cumulative Budget Request '!T540</f>
        <v>0</v>
      </c>
      <c r="U540" s="803"/>
      <c r="V540" s="804"/>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8" thickBot="1">
      <c r="A541" s="449"/>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05"/>
      <c r="U541" s="806"/>
      <c r="V541" s="807"/>
    </row>
    <row r="542" spans="1:32">
      <c r="A542" s="449"/>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8" thickBot="1">
      <c r="A543" s="449"/>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8"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63" t="s">
        <v>181</v>
      </c>
      <c r="O544" s="764"/>
      <c r="P544" s="764"/>
      <c r="Q544" s="764"/>
      <c r="R544" s="764"/>
      <c r="S544" s="764"/>
      <c r="T544" s="764"/>
      <c r="U544" s="765"/>
      <c r="V544" s="384"/>
    </row>
    <row r="545" spans="1:33" ht="13.8" thickBot="1">
      <c r="A545" s="785" t="s">
        <v>423</v>
      </c>
      <c r="B545" s="785"/>
      <c r="C545" s="785"/>
      <c r="D545" s="785"/>
      <c r="E545" s="785"/>
      <c r="F545" s="785"/>
      <c r="G545" s="785"/>
      <c r="H545" s="785"/>
      <c r="I545" s="785"/>
      <c r="J545" s="785"/>
      <c r="M545" s="15"/>
      <c r="N545" s="782"/>
      <c r="O545" s="783"/>
      <c r="P545" s="783"/>
      <c r="Q545" s="178" t="s">
        <v>31</v>
      </c>
      <c r="R545" s="179" t="s">
        <v>32</v>
      </c>
      <c r="S545" s="179" t="s">
        <v>33</v>
      </c>
      <c r="T545" s="178" t="s">
        <v>34</v>
      </c>
      <c r="U545" s="180" t="s">
        <v>35</v>
      </c>
      <c r="V545" s="24"/>
    </row>
    <row r="546" spans="1:33" ht="13.8" thickBot="1">
      <c r="A546" s="486"/>
      <c r="C546" s="68"/>
      <c r="D546" s="45"/>
      <c r="E546" s="17" t="str">
        <f>E11</f>
        <v>Year 1</v>
      </c>
      <c r="F546" s="17" t="str">
        <f>F11</f>
        <v>Year 2</v>
      </c>
      <c r="G546" s="17" t="str">
        <f>G11</f>
        <v>Year 3</v>
      </c>
      <c r="H546" s="17" t="str">
        <f>H11</f>
        <v>Year 4</v>
      </c>
      <c r="I546" s="17" t="str">
        <f>I11</f>
        <v>Year 5</v>
      </c>
      <c r="J546" s="45" t="s">
        <v>1</v>
      </c>
      <c r="N546" s="782" t="s">
        <v>302</v>
      </c>
      <c r="O546" s="783"/>
      <c r="P546" s="783"/>
      <c r="Q546" s="382">
        <f>IF('Cumulative Budget Request '!L547='Split budget (B)'!$L$1,'Cumulative Budget Request '!Q548,0)</f>
        <v>0</v>
      </c>
      <c r="R546" s="382">
        <f>IF('Cumulative Budget Request '!L547='Split budget (B)'!$L$1,'Cumulative Budget Request '!R548,0)</f>
        <v>0</v>
      </c>
      <c r="S546" s="382">
        <f>IF('Cumulative Budget Request '!L547='Split budget (B)'!$L$1,'Cumulative Budget Request '!S548,0)</f>
        <v>0</v>
      </c>
      <c r="T546" s="382">
        <f>IF('Cumulative Budget Request '!L547='Split budget (B)'!$L$1,'Cumulative Budget Request '!T548,0)</f>
        <v>0</v>
      </c>
      <c r="U546" s="383">
        <f>IF('Cumulative Budget Request '!L547='Split budget (B)'!$L$1,'Cumulative Budget Request '!U548,0)</f>
        <v>0</v>
      </c>
      <c r="V546" s="762" t="s">
        <v>118</v>
      </c>
      <c r="W546" s="762"/>
      <c r="X546" s="762"/>
      <c r="Y546" s="762"/>
      <c r="Z546" s="762"/>
    </row>
    <row r="547" spans="1:33">
      <c r="A547" s="493">
        <f>IF('Cumulative Budget Request '!L549='Split budget (B)'!$L$1,'Cumulative Budget Request '!A547,0)</f>
        <v>0</v>
      </c>
      <c r="C547" s="68"/>
      <c r="D547" s="33" t="s">
        <v>123</v>
      </c>
      <c r="E547" s="76">
        <f>IF('Cumulative Budget Request '!$L547='Split budget (B)'!$L$1,'Cumulative Budget Request '!E547,0)</f>
        <v>0</v>
      </c>
      <c r="F547" s="76">
        <f>IF('Cumulative Budget Request '!$L547='Split budget (B)'!$L$1,'Cumulative Budget Request '!F547,0)</f>
        <v>0</v>
      </c>
      <c r="G547" s="76">
        <f>IF('Cumulative Budget Request '!$L547='Split budget (B)'!$L$1,'Cumulative Budget Request '!G547,0)</f>
        <v>0</v>
      </c>
      <c r="H547" s="76">
        <f>IF('Cumulative Budget Request '!$L547='Split budget (B)'!$L$1,'Cumulative Budget Request '!H547,0)</f>
        <v>0</v>
      </c>
      <c r="I547" s="76">
        <f>IF('Cumulative Budget Request '!$L547='Split budget (B)'!$L$1,'Cumulative Budget Request '!I547,0)</f>
        <v>0</v>
      </c>
      <c r="J547" s="45"/>
      <c r="N547" s="386" t="s">
        <v>303</v>
      </c>
      <c r="O547" s="45"/>
      <c r="P547" s="375" t="s">
        <v>299</v>
      </c>
      <c r="Q547" s="211">
        <f>IF('Cumulative Budget Request '!L547='Split budget (B)'!$L$1,'Cumulative Budget Request '!Q549,0)</f>
        <v>0</v>
      </c>
      <c r="R547" s="211">
        <f>IF('Cumulative Budget Request '!L547='Split budget (B)'!$L$1,'Cumulative Budget Request '!R549,0)</f>
        <v>0</v>
      </c>
      <c r="S547" s="211">
        <f>IF('Cumulative Budget Request '!L547='Split budget (B)'!$L$1,'Cumulative Budget Request '!S549,0)</f>
        <v>0</v>
      </c>
      <c r="T547" s="211">
        <f>IF('Cumulative Budget Request '!L547='Split budget (B)'!$L$1,'Cumulative Budget Request '!T549,0)</f>
        <v>0</v>
      </c>
      <c r="U547" s="316">
        <f>IF('Cumulative Budget Request '!L547='Split budget (B)'!$L$1,'Cumulative Budget Request '!U549,0)</f>
        <v>0</v>
      </c>
      <c r="V547" s="321" t="s">
        <v>31</v>
      </c>
      <c r="W547" s="322" t="s">
        <v>32</v>
      </c>
      <c r="X547" s="322" t="s">
        <v>33</v>
      </c>
      <c r="Y547" s="322" t="s">
        <v>34</v>
      </c>
      <c r="Z547" s="322" t="s">
        <v>35</v>
      </c>
    </row>
    <row r="548" spans="1:33">
      <c r="A548" s="486"/>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(B)'!$L$1,'Cumulative Budget Request '!Q550,0)</f>
        <v>0</v>
      </c>
      <c r="R548" s="211">
        <f>IF('Cumulative Budget Request '!L547='Split budget (B)'!$L$1,'Cumulative Budget Request '!R550,0)</f>
        <v>0</v>
      </c>
      <c r="S548" s="211">
        <f>IF('Cumulative Budget Request '!L547='Split budget (B)'!$L$1,'Cumulative Budget Request '!S550,0)</f>
        <v>0</v>
      </c>
      <c r="T548" s="211">
        <f>IF('Cumulative Budget Request '!L547='Split budget (B)'!$L$1,'Cumulative Budget Request '!T550,0)</f>
        <v>0</v>
      </c>
      <c r="U548" s="316">
        <f>IF('Cumulative Budget Request '!L547='Split budget (B)'!$L$1,'Cumulative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9"/>
      <c r="C549" s="134"/>
      <c r="D549" s="131" t="s">
        <v>173</v>
      </c>
      <c r="E549" s="161">
        <f>IF('Cumulative Budget Request '!$L549='Split budget (B)'!$L$1,'Cumulative Budget Request '!E549,0)</f>
        <v>0</v>
      </c>
      <c r="F549" s="161">
        <f>IF('Cumulative Budget Request '!$L549='Split budget (B)'!$L$1,'Cumulative Budget Request '!F549,0)</f>
        <v>0</v>
      </c>
      <c r="G549" s="161">
        <f>IF('Cumulative Budget Request '!$L549='Split budget (B)'!$L$1,'Cumulative Budget Request '!G549,0)</f>
        <v>0</v>
      </c>
      <c r="H549" s="161">
        <f>IF('Cumulative Budget Request '!$L549='Split budget (B)'!$L$1,'Cumulative Budget Request '!H549,0)</f>
        <v>0</v>
      </c>
      <c r="I549" s="161">
        <f>IF('Cumulative Budget Request '!$L549='Split budget (B)'!$L$1,'Cumulative Budget Request '!I549,0)</f>
        <v>0</v>
      </c>
      <c r="J549" s="158">
        <f>SUM(E549:I549)</f>
        <v>0</v>
      </c>
      <c r="N549" s="182"/>
      <c r="O549" s="377">
        <f>IF('Cumulative Budget Request '!L547='Split budget (B)'!$L$1,'Cumulative Budget Request '!O551,0)</f>
        <v>0</v>
      </c>
      <c r="P549" s="375" t="s">
        <v>301</v>
      </c>
      <c r="Q549" s="211">
        <f>IF('Cumulative Budget Request '!L547='Split budget (B)'!$L$1,'Cumulative Budget Request '!Q551,0)</f>
        <v>0</v>
      </c>
      <c r="R549" s="211">
        <f>IF('Cumulative Budget Request '!L547='Split budget (B)'!$L$1,'Cumulative Budget Request '!R551,0)</f>
        <v>0</v>
      </c>
      <c r="S549" s="211">
        <f>IF('Cumulative Budget Request '!L547='Split budget (B)'!$L$1,'Cumulative Budget Request '!S551,0)</f>
        <v>0</v>
      </c>
      <c r="T549" s="211">
        <f>IF('Cumulative Budget Request '!L547='Split budget (B)'!$L$1,'Cumulative Budget Request '!T551,0)</f>
        <v>0</v>
      </c>
      <c r="U549" s="316">
        <f>IF('Cumulative Budget Request '!L547='Split budget (B)'!$L$1,'Cumulative Budget Request '!U551,0)</f>
        <v>0</v>
      </c>
      <c r="V549" s="324"/>
      <c r="W549" s="324"/>
      <c r="X549" s="324"/>
      <c r="Y549" s="324"/>
      <c r="Z549" s="324"/>
      <c r="AA549" s="53"/>
      <c r="AB549" s="53"/>
      <c r="AC549" s="53"/>
      <c r="AD549" s="53"/>
      <c r="AE549" s="53"/>
      <c r="AF549" s="53"/>
      <c r="AG549" s="53"/>
    </row>
    <row r="550" spans="1:33">
      <c r="A550" s="486"/>
      <c r="D550" s="33" t="s">
        <v>30</v>
      </c>
      <c r="E550" s="161">
        <f>IF('Cumulative Budget Request '!$L550='Split budget (B)'!$L$1,'Cumulative Budget Request '!E550,0)</f>
        <v>0</v>
      </c>
      <c r="F550" s="161">
        <f>IF('Cumulative Budget Request '!$L550='Split budget (B)'!$L$1,'Cumulative Budget Request '!F550,0)</f>
        <v>0</v>
      </c>
      <c r="G550" s="161">
        <f>IF('Cumulative Budget Request '!$L550='Split budget (B)'!$L$1,'Cumulative Budget Request '!G550,0)</f>
        <v>0</v>
      </c>
      <c r="H550" s="161">
        <f>IF('Cumulative Budget Request '!$L550='Split budget (B)'!$L$1,'Cumulative Budget Request '!H550,0)</f>
        <v>0</v>
      </c>
      <c r="I550" s="161">
        <f>IF('Cumulative Budget Request '!$L550='Split budget (B)'!$L$1,'Cumulative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6"/>
      <c r="C551" s="68"/>
      <c r="D551" s="45"/>
      <c r="E551" s="16"/>
      <c r="F551" s="16"/>
      <c r="G551" s="16"/>
      <c r="H551" s="16"/>
      <c r="I551" s="16"/>
      <c r="J551" s="25"/>
      <c r="N551" s="386" t="s">
        <v>304</v>
      </c>
      <c r="O551" s="45"/>
      <c r="P551" s="375" t="s">
        <v>299</v>
      </c>
      <c r="Q551" s="211">
        <f>IF('Cumulative Budget Request '!L552='Split budget (B)'!$L$1,'Cumulative Budget Request '!Q553,0)</f>
        <v>0</v>
      </c>
      <c r="R551" s="211">
        <f>IF('Cumulative Budget Request '!L552='Split budget (B)'!$L$1,'Cumulative Budget Request '!R553,0)</f>
        <v>0</v>
      </c>
      <c r="S551" s="211">
        <f>IF('Cumulative Budget Request '!L552='Split budget (B)'!$L$1,'Cumulative Budget Request '!S553,0)</f>
        <v>0</v>
      </c>
      <c r="T551" s="211">
        <f>IF('Cumulative Budget Request '!L552='Split budget (B)'!$L$1,'Cumulative Budget Request '!T553,0)</f>
        <v>0</v>
      </c>
      <c r="U551" s="316">
        <f>IF('Cumulative Budget Request '!L552='Split budget (B)'!$L$1,'Cumulative Budget Request '!U553,0)</f>
        <v>0</v>
      </c>
      <c r="V551" s="324"/>
      <c r="W551" s="324"/>
      <c r="X551" s="324"/>
      <c r="Y551" s="324"/>
      <c r="Z551" s="324"/>
      <c r="AA551" s="748"/>
      <c r="AB551" s="748"/>
      <c r="AC551" s="748"/>
      <c r="AD551" s="114"/>
      <c r="AE551" s="114"/>
      <c r="AF551" s="114"/>
      <c r="AG551" s="114"/>
    </row>
    <row r="552" spans="1:33">
      <c r="A552" s="493">
        <f>IF('Cumulative Budget Request '!L553='Split budget (B)'!$L$1,'Cumulative Budget Request '!A552,0)</f>
        <v>0</v>
      </c>
      <c r="C552" s="68"/>
      <c r="D552" s="33" t="s">
        <v>123</v>
      </c>
      <c r="E552" s="76">
        <f>IF('Cumulative Budget Request '!$L552='Split budget (B)'!$L$1,'Cumulative Budget Request '!E552,0)</f>
        <v>0</v>
      </c>
      <c r="F552" s="76">
        <f>IF('Cumulative Budget Request '!$L552='Split budget (B)'!$L$1,'Cumulative Budget Request '!F552,0)</f>
        <v>0</v>
      </c>
      <c r="G552" s="76">
        <f>IF('Cumulative Budget Request '!$L552='Split budget (B)'!$L$1,'Cumulative Budget Request '!G552,0)</f>
        <v>0</v>
      </c>
      <c r="H552" s="76">
        <f>IF('Cumulative Budget Request '!$L552='Split budget (B)'!$L$1,'Cumulative Budget Request '!H552,0)</f>
        <v>0</v>
      </c>
      <c r="I552" s="76">
        <f>IF('Cumulative Budget Request '!$L552='Split budget (B)'!$L$1,'Cumulative Budget Request '!I552,0)</f>
        <v>0</v>
      </c>
      <c r="J552" s="25"/>
      <c r="N552" s="154"/>
      <c r="O552" s="376" t="s">
        <v>121</v>
      </c>
      <c r="P552" s="375" t="s">
        <v>300</v>
      </c>
      <c r="Q552" s="211">
        <f>IF('Cumulative Budget Request '!L552='Split budget (B)'!$L$1,'Cumulative Budget Request '!Q554,0)</f>
        <v>0</v>
      </c>
      <c r="R552" s="211">
        <f>IF('Cumulative Budget Request '!L552='Split budget (B)'!$L$1,'Cumulative Budget Request '!R554,0)</f>
        <v>0</v>
      </c>
      <c r="S552" s="211">
        <f>IF('Cumulative Budget Request '!L552='Split budget (B)'!$L$1,'Cumulative Budget Request '!S554,0)</f>
        <v>0</v>
      </c>
      <c r="T552" s="211">
        <f>IF('Cumulative Budget Request '!L552='Split budget (B)'!$L$1,'Cumulative Budget Request '!T554,0)</f>
        <v>0</v>
      </c>
      <c r="U552" s="316">
        <f>IF('Cumulative Budget Request '!L552='Split budget (B)'!$L$1,'Cumulative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6"/>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(B)'!$L$1,'Cumulative Budget Request '!O555,0)</f>
        <v>0</v>
      </c>
      <c r="P553" s="375" t="s">
        <v>301</v>
      </c>
      <c r="Q553" s="211">
        <f>IF('Cumulative Budget Request '!L552='Split budget (B)'!$L$1,'Cumulative Budget Request '!Q555,0)</f>
        <v>0</v>
      </c>
      <c r="R553" s="211">
        <f>IF('Cumulative Budget Request '!L552='Split budget (B)'!$L$1,'Cumulative Budget Request '!R555,0)</f>
        <v>0</v>
      </c>
      <c r="S553" s="211">
        <f>IF('Cumulative Budget Request '!L552='Split budget (B)'!$L$1,'Cumulative Budget Request '!S555,0)</f>
        <v>0</v>
      </c>
      <c r="T553" s="211">
        <f>IF('Cumulative Budget Request '!L552='Split budget (B)'!$L$1,'Cumulative Budget Request '!T555,0)</f>
        <v>0</v>
      </c>
      <c r="U553" s="316">
        <f>IF('Cumulative Budget Request '!L552='Split budget (B)'!$L$1,'Cumulative Budget Request '!U555,0)</f>
        <v>0</v>
      </c>
      <c r="V553" s="324"/>
      <c r="W553" s="324"/>
      <c r="X553" s="324"/>
      <c r="Y553" s="324"/>
      <c r="Z553" s="324"/>
      <c r="AA553" s="53"/>
      <c r="AB553" s="53"/>
      <c r="AC553" s="53"/>
      <c r="AD553" s="53"/>
      <c r="AE553" s="53"/>
      <c r="AF553" s="53"/>
      <c r="AG553" s="53"/>
    </row>
    <row r="554" spans="1:33">
      <c r="A554" s="449"/>
      <c r="C554" s="134"/>
      <c r="D554" s="131" t="s">
        <v>173</v>
      </c>
      <c r="E554" s="161">
        <f>IF('Cumulative Budget Request '!$L553='Split budget (B)'!$L$1,'Cumulative Budget Request '!E554,0)</f>
        <v>0</v>
      </c>
      <c r="F554" s="161">
        <f>IF('Cumulative Budget Request '!$L553='Split budget (B)'!$L$1,'Cumulative Budget Request '!F554,0)</f>
        <v>0</v>
      </c>
      <c r="G554" s="161">
        <f>IF('Cumulative Budget Request '!$L553='Split budget (B)'!$L$1,'Cumulative Budget Request '!G554,0)</f>
        <v>0</v>
      </c>
      <c r="H554" s="161">
        <f>IF('Cumulative Budget Request '!$L553='Split budget (B)'!$L$1,'Cumulative Budget Request '!H554,0)</f>
        <v>0</v>
      </c>
      <c r="I554" s="161">
        <f>IF('Cumulative Budget Request '!$L553='Split budget (B)'!$L$1,'Cumulative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6"/>
      <c r="D555" s="33" t="s">
        <v>30</v>
      </c>
      <c r="E555" s="161">
        <f>IF('Cumulative Budget Request '!$L554='Split budget (B)'!$L$1,'Cumulative Budget Request '!E555,0)</f>
        <v>0</v>
      </c>
      <c r="F555" s="161">
        <f>IF('Cumulative Budget Request '!$L554='Split budget (B)'!$L$1,'Cumulative Budget Request '!F555,0)</f>
        <v>0</v>
      </c>
      <c r="G555" s="161">
        <f>IF('Cumulative Budget Request '!$L554='Split budget (B)'!$L$1,'Cumulative Budget Request '!G555,0)</f>
        <v>0</v>
      </c>
      <c r="H555" s="161">
        <f>IF('Cumulative Budget Request '!$L554='Split budget (B)'!$L$1,'Cumulative Budget Request '!H555,0)</f>
        <v>0</v>
      </c>
      <c r="I555" s="161">
        <f>IF('Cumulative Budget Request '!$L554='Split budget (B)'!$L$1,'Cumulative Budget Request '!I555,0)</f>
        <v>0</v>
      </c>
      <c r="J555" s="158">
        <f>SUM(E555:I555)</f>
        <v>0</v>
      </c>
      <c r="N555" s="396" t="s">
        <v>305</v>
      </c>
      <c r="O555" s="45"/>
      <c r="P555" s="375" t="s">
        <v>299</v>
      </c>
      <c r="Q555" s="211">
        <f>IF('Cumulative Budget Request '!L557='Split budget (B)'!$L$1,'Cumulative Budget Request '!Q557,0)</f>
        <v>0</v>
      </c>
      <c r="R555" s="211">
        <f>IF('Cumulative Budget Request '!L557='Split budget (B)'!$L$1,'Cumulative Budget Request '!R557,0)</f>
        <v>0</v>
      </c>
      <c r="S555" s="211">
        <f>IF('Cumulative Budget Request '!L557='Split budget (B)'!$L$1,'Cumulative Budget Request '!S557,0)</f>
        <v>0</v>
      </c>
      <c r="T555" s="211">
        <f>IF('Cumulative Budget Request '!L557='Split budget (B)'!$L$1,'Cumulative Budget Request '!T557,0)</f>
        <v>0</v>
      </c>
      <c r="U555" s="316">
        <f>IF('Cumulative Budget Request '!L557='Split budget (B)'!$L$1,'Cumulative Budget Request '!U557,0)</f>
        <v>0</v>
      </c>
      <c r="V555" s="324"/>
      <c r="W555" s="324"/>
      <c r="X555" s="324"/>
      <c r="Y555" s="324"/>
      <c r="Z555" s="324"/>
      <c r="AA555" s="748"/>
      <c r="AB555" s="748"/>
      <c r="AC555" s="748"/>
      <c r="AD555" s="114"/>
      <c r="AE555" s="114"/>
      <c r="AF555" s="114"/>
      <c r="AG555" s="114"/>
    </row>
    <row r="556" spans="1:33">
      <c r="A556" s="486"/>
      <c r="C556" s="68"/>
      <c r="D556" s="45"/>
      <c r="E556" s="16"/>
      <c r="F556" s="16"/>
      <c r="G556" s="16"/>
      <c r="H556" s="16"/>
      <c r="I556" s="16"/>
      <c r="J556" s="25"/>
      <c r="N556" s="154"/>
      <c r="O556" s="376" t="s">
        <v>121</v>
      </c>
      <c r="P556" s="375" t="s">
        <v>300</v>
      </c>
      <c r="Q556" s="211">
        <f>IF('Cumulative Budget Request '!L557='Split budget (B)'!$L$1,'Cumulative Budget Request '!Q558,0)</f>
        <v>0</v>
      </c>
      <c r="R556" s="211">
        <f>IF('Cumulative Budget Request '!L557='Split budget (B)'!$L$1,'Cumulative Budget Request '!R558,0)</f>
        <v>0</v>
      </c>
      <c r="S556" s="211">
        <f>IF('Cumulative Budget Request '!L557='Split budget (B)'!$L$1,'Cumulative Budget Request '!S558,0)</f>
        <v>0</v>
      </c>
      <c r="T556" s="211">
        <f>IF('Cumulative Budget Request '!L557='Split budget (B)'!$L$1,'Cumulative Budget Request '!T558,0)</f>
        <v>0</v>
      </c>
      <c r="U556" s="316">
        <f>IF('Cumulative Budget Request '!L557='Split budget (B)'!$L$1,'Cumulative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6"/>
      <c r="C557" s="68"/>
      <c r="D557" s="33" t="s">
        <v>123</v>
      </c>
      <c r="E557" s="76">
        <f>IF('Cumulative Budget Request '!$L557='Split budget (B)'!$L$1,'Cumulative Budget Request '!E557,0)</f>
        <v>0</v>
      </c>
      <c r="F557" s="76">
        <f>IF('Cumulative Budget Request '!$L557='Split budget (B)'!$L$1,'Cumulative Budget Request '!F557,0)</f>
        <v>0</v>
      </c>
      <c r="G557" s="76">
        <f>IF('Cumulative Budget Request '!$L557='Split budget (B)'!$L$1,'Cumulative Budget Request '!G557,0)</f>
        <v>0</v>
      </c>
      <c r="H557" s="76">
        <f>IF('Cumulative Budget Request '!$L557='Split budget (B)'!$L$1,'Cumulative Budget Request '!H557,0)</f>
        <v>0</v>
      </c>
      <c r="I557" s="76">
        <f>IF('Cumulative Budget Request '!$L557='Split budget (B)'!$L$1,'Cumulative Budget Request '!I557,0)</f>
        <v>0</v>
      </c>
      <c r="J557" s="25"/>
      <c r="M557" s="2"/>
      <c r="N557" s="182"/>
      <c r="O557" s="377">
        <f>IF('Cumulative Budget Request '!L555='Split budget (B)'!$L$1,'Cumulative Budget Request '!O559,0)</f>
        <v>0</v>
      </c>
      <c r="P557" s="375" t="s">
        <v>301</v>
      </c>
      <c r="Q557" s="211">
        <f>IF('Cumulative Budget Request '!L557='Split budget (B)'!$L$1,'Cumulative Budget Request '!Q559,0)</f>
        <v>0</v>
      </c>
      <c r="R557" s="211">
        <f>IF('Cumulative Budget Request '!L557='Split budget (B)'!$L$1,'Cumulative Budget Request '!R559,0)</f>
        <v>0</v>
      </c>
      <c r="S557" s="211">
        <f>IF('Cumulative Budget Request '!L557='Split budget (B)'!$L$1,'Cumulative Budget Request '!S559,0)</f>
        <v>0</v>
      </c>
      <c r="T557" s="211">
        <f>IF('Cumulative Budget Request '!L557='Split budget (B)'!$L$1,'Cumulative Budget Request '!T559,0)</f>
        <v>0</v>
      </c>
      <c r="U557" s="316">
        <f>IF('Cumulative Budget Request '!L557='Split budget (B)'!$L$1,'Cumulative Budget Request '!U559,0)</f>
        <v>0</v>
      </c>
      <c r="V557" s="324"/>
      <c r="W557" s="324"/>
      <c r="X557" s="324"/>
      <c r="Y557" s="324"/>
      <c r="Z557" s="324"/>
    </row>
    <row r="558" spans="1:33" ht="13.8" thickBot="1">
      <c r="A558" s="493">
        <f>IF('Cumulative Budget Request '!L558='Split budget (B)'!$L$1,'Cumulative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6"/>
      <c r="C559" s="134"/>
      <c r="D559" s="131" t="s">
        <v>173</v>
      </c>
      <c r="E559" s="161">
        <f>IF('Cumulative Budget Request '!$L558='Split budget (B)'!$L$1,'Cumulative Budget Request '!E559,0)</f>
        <v>0</v>
      </c>
      <c r="F559" s="161">
        <f>IF('Cumulative Budget Request '!$L558='Split budget (B)'!$L$1,'Cumulative Budget Request '!F559,0)</f>
        <v>0</v>
      </c>
      <c r="G559" s="161">
        <f>IF('Cumulative Budget Request '!$L558='Split budget (B)'!$L$1,'Cumulative Budget Request '!G559,0)</f>
        <v>0</v>
      </c>
      <c r="H559" s="161">
        <f>IF('Cumulative Budget Request '!$L558='Split budget (B)'!$L$1,'Cumulative Budget Request '!H559,0)</f>
        <v>0</v>
      </c>
      <c r="I559" s="161">
        <f>IF('Cumulative Budget Request '!$L558='Split budget (B)'!$L$1,'Cumulative Budget Request '!I559,0)</f>
        <v>0</v>
      </c>
      <c r="J559" s="158">
        <f>SUM(E559:I559)</f>
        <v>0</v>
      </c>
      <c r="M559" s="2"/>
      <c r="V559" s="324"/>
      <c r="W559" s="324"/>
      <c r="X559" s="324"/>
      <c r="Y559" s="324"/>
      <c r="Z559" s="324"/>
    </row>
    <row r="560" spans="1:33" ht="13.8" thickBot="1">
      <c r="A560" s="449"/>
      <c r="D560" s="33" t="s">
        <v>30</v>
      </c>
      <c r="E560" s="161">
        <f>IF('Cumulative Budget Request '!$L559='Split budget (B)'!$L$1,'Cumulative Budget Request '!E560,0)</f>
        <v>0</v>
      </c>
      <c r="F560" s="161">
        <f>IF('Cumulative Budget Request '!$L559='Split budget (B)'!$L$1,'Cumulative Budget Request '!F560,0)</f>
        <v>0</v>
      </c>
      <c r="G560" s="161">
        <f>IF('Cumulative Budget Request '!$L559='Split budget (B)'!$L$1,'Cumulative Budget Request '!G560,0)</f>
        <v>0</v>
      </c>
      <c r="H560" s="161">
        <f>IF('Cumulative Budget Request '!$L559='Split budget (B)'!$L$1,'Cumulative Budget Request '!H560,0)</f>
        <v>0</v>
      </c>
      <c r="I560" s="161">
        <f>IF('Cumulative Budget Request '!$L559='Split budget (B)'!$L$1,'Cumulative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8"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57" t="s">
        <v>168</v>
      </c>
      <c r="C571" s="757"/>
      <c r="D571" s="757"/>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93">
        <f>IF('Cumulative Budget Request '!L580='Split budget (B)'!$L$1,'Cumulative Budget Request '!B575,0)</f>
        <v>0</v>
      </c>
      <c r="D575" s="3"/>
      <c r="E575" s="161">
        <f>IF('Cumulative Budget Request '!$L575='Split budget (B)'!$L$1,'Cumulative Budget Request '!E575,0)</f>
        <v>0</v>
      </c>
      <c r="F575" s="161">
        <f>IF('Cumulative Budget Request '!$L575='Split budget (B)'!$L$1,'Cumulative Budget Request '!F575,0)</f>
        <v>0</v>
      </c>
      <c r="G575" s="161">
        <f>IF('Cumulative Budget Request '!$L575='Split budget (B)'!$L$1,'Cumulative Budget Request '!G575,0)</f>
        <v>0</v>
      </c>
      <c r="H575" s="161">
        <f>IF('Cumulative Budget Request '!$L575='Split budget (B)'!$L$1,'Cumulative Budget Request '!H575,0)</f>
        <v>0</v>
      </c>
      <c r="I575" s="161">
        <f>IF('Cumulative Budget Request '!$L575='Split budget (B)'!$L$1,'Cumulative Budget Request '!I575,0)</f>
        <v>0</v>
      </c>
      <c r="J575" s="158">
        <f>SUM(E575:I575)</f>
        <v>0</v>
      </c>
      <c r="K575" s="2"/>
      <c r="L575" s="2"/>
      <c r="M575" s="2"/>
      <c r="Q575" s="199"/>
      <c r="R575" s="199"/>
      <c r="S575" s="199"/>
      <c r="T575" s="4"/>
    </row>
    <row r="576" spans="1:20" hidden="1">
      <c r="B576" s="493">
        <f>IF('Cumulative Budget Request '!L581='Split budget (B)'!$L$1,'Cumulative Budget Request '!B576,0)</f>
        <v>0</v>
      </c>
      <c r="D576" s="3"/>
      <c r="E576" s="161">
        <f>IF('Cumulative Budget Request '!$L576='Split budget (B)'!$L$1,'Cumulative Budget Request '!E576,0)</f>
        <v>0</v>
      </c>
      <c r="F576" s="161">
        <f>IF('Cumulative Budget Request '!$L576='Split budget (B)'!$L$1,'Cumulative Budget Request '!F576,0)</f>
        <v>0</v>
      </c>
      <c r="G576" s="161">
        <f>IF('Cumulative Budget Request '!$L576='Split budget (B)'!$L$1,'Cumulative Budget Request '!G576,0)</f>
        <v>0</v>
      </c>
      <c r="H576" s="161">
        <f>IF('Cumulative Budget Request '!$L576='Split budget (B)'!$L$1,'Cumulative Budget Request '!H576,0)</f>
        <v>0</v>
      </c>
      <c r="I576" s="161">
        <f>IF('Cumulative Budget Request '!$L576='Split budget (B)'!$L$1,'Cumulative Budget Request '!I576,0)</f>
        <v>0</v>
      </c>
      <c r="J576" s="158">
        <f t="shared" ref="J576:J580" si="340">SUM(E576:I576)</f>
        <v>0</v>
      </c>
      <c r="K576" s="2"/>
      <c r="L576" s="2"/>
      <c r="M576" s="2"/>
    </row>
    <row r="577" spans="1:16" hidden="1">
      <c r="B577" s="493">
        <f>IF('Cumulative Budget Request '!L582='Split budget (B)'!$L$1,'Cumulative Budget Request '!B577,0)</f>
        <v>0</v>
      </c>
      <c r="D577" s="3"/>
      <c r="E577" s="161">
        <f>IF('Cumulative Budget Request '!$L577='Split budget (B)'!$L$1,'Cumulative Budget Request '!E577,0)</f>
        <v>0</v>
      </c>
      <c r="F577" s="161">
        <f>IF('Cumulative Budget Request '!$L577='Split budget (B)'!$L$1,'Cumulative Budget Request '!F577,0)</f>
        <v>0</v>
      </c>
      <c r="G577" s="161">
        <f>IF('Cumulative Budget Request '!$L577='Split budget (B)'!$L$1,'Cumulative Budget Request '!G577,0)</f>
        <v>0</v>
      </c>
      <c r="H577" s="161">
        <f>IF('Cumulative Budget Request '!$L577='Split budget (B)'!$L$1,'Cumulative Budget Request '!H577,0)</f>
        <v>0</v>
      </c>
      <c r="I577" s="161">
        <f>IF('Cumulative Budget Request '!$L577='Split budget (B)'!$L$1,'Cumulative Budget Request '!I577,0)</f>
        <v>0</v>
      </c>
      <c r="J577" s="158">
        <f t="shared" si="340"/>
        <v>0</v>
      </c>
      <c r="K577" s="2"/>
      <c r="L577" s="2"/>
      <c r="M577" s="2"/>
      <c r="N577" s="2"/>
      <c r="O577" s="2"/>
      <c r="P577" s="2"/>
    </row>
    <row r="578" spans="1:16" hidden="1">
      <c r="B578" s="493">
        <f>IF('Cumulative Budget Request '!L583='Split budget (B)'!$L$1,'Cumulative Budget Request '!B578,0)</f>
        <v>0</v>
      </c>
      <c r="D578" s="3"/>
      <c r="E578" s="161">
        <f>IF('Cumulative Budget Request '!$L578='Split budget (B)'!$L$1,'Cumulative Budget Request '!E578,0)</f>
        <v>0</v>
      </c>
      <c r="F578" s="161">
        <f>IF('Cumulative Budget Request '!$L578='Split budget (B)'!$L$1,'Cumulative Budget Request '!F578,0)</f>
        <v>0</v>
      </c>
      <c r="G578" s="161">
        <f>IF('Cumulative Budget Request '!$L578='Split budget (B)'!$L$1,'Cumulative Budget Request '!G578,0)</f>
        <v>0</v>
      </c>
      <c r="H578" s="161">
        <f>IF('Cumulative Budget Request '!$L578='Split budget (B)'!$L$1,'Cumulative Budget Request '!H578,0)</f>
        <v>0</v>
      </c>
      <c r="I578" s="161">
        <f>IF('Cumulative Budget Request '!$L578='Split budget (B)'!$L$1,'Cumulative Budget Request '!I578,0)</f>
        <v>0</v>
      </c>
      <c r="J578" s="158">
        <f t="shared" si="340"/>
        <v>0</v>
      </c>
      <c r="K578" s="2"/>
      <c r="L578" s="2"/>
      <c r="M578" s="2"/>
      <c r="N578" s="2"/>
      <c r="O578" s="2"/>
      <c r="P578" s="2"/>
    </row>
    <row r="579" spans="1:16" hidden="1">
      <c r="B579" s="493">
        <f>IF('Cumulative Budget Request '!L584='Split budget (B)'!$L$1,'Cumulative Budget Request '!B579,0)</f>
        <v>0</v>
      </c>
      <c r="D579" s="3"/>
      <c r="E579" s="161">
        <f>IF('Cumulative Budget Request '!$L579='Split budget (B)'!$L$1,'Cumulative Budget Request '!E579,0)</f>
        <v>0</v>
      </c>
      <c r="F579" s="161">
        <f>IF('Cumulative Budget Request '!$L579='Split budget (B)'!$L$1,'Cumulative Budget Request '!F579,0)</f>
        <v>0</v>
      </c>
      <c r="G579" s="161">
        <f>IF('Cumulative Budget Request '!$L579='Split budget (B)'!$L$1,'Cumulative Budget Request '!G579,0)</f>
        <v>0</v>
      </c>
      <c r="H579" s="161">
        <f>IF('Cumulative Budget Request '!$L579='Split budget (B)'!$L$1,'Cumulative Budget Request '!H579,0)</f>
        <v>0</v>
      </c>
      <c r="I579" s="161">
        <f>IF('Cumulative Budget Request '!$L579='Split budget (B)'!$L$1,'Cumulative Budget Request '!I579,0)</f>
        <v>0</v>
      </c>
      <c r="J579" s="158">
        <f t="shared" si="340"/>
        <v>0</v>
      </c>
      <c r="K579" s="2"/>
      <c r="L579" s="2"/>
      <c r="M579" s="2"/>
    </row>
    <row r="580" spans="1:16" hidden="1">
      <c r="B580" s="493">
        <f>IF('Cumulative Budget Request '!L585='Split budget (B)'!$L$1,'Cumulative Budget Request '!B580,0)</f>
        <v>0</v>
      </c>
      <c r="D580" s="3"/>
      <c r="E580" s="161">
        <f>IF('Cumulative Budget Request '!$L580='Split budget (B)'!$L$1,'Cumulative Budget Request '!E580,0)</f>
        <v>0</v>
      </c>
      <c r="F580" s="161">
        <f>IF('Cumulative Budget Request '!$L580='Split budget (B)'!$L$1,'Cumulative Budget Request '!F580,0)</f>
        <v>0</v>
      </c>
      <c r="G580" s="161">
        <f>IF('Cumulative Budget Request '!$L580='Split budget (B)'!$L$1,'Cumulative Budget Request '!G580,0)</f>
        <v>0</v>
      </c>
      <c r="H580" s="161">
        <f>IF('Cumulative Budget Request '!$L580='Split budget (B)'!$L$1,'Cumulative Budget Request '!H580,0)</f>
        <v>0</v>
      </c>
      <c r="I580" s="161">
        <f>IF('Cumulative Budget Request '!$L580='Split budget (B)'!$L$1,'Cumulative Budget Request '!I580,0)</f>
        <v>0</v>
      </c>
      <c r="J580" s="158">
        <f t="shared" si="340"/>
        <v>0</v>
      </c>
      <c r="K580" s="2"/>
      <c r="L580" s="2"/>
      <c r="M580" s="2"/>
    </row>
    <row r="581" spans="1:16">
      <c r="A581" s="740" t="s">
        <v>57</v>
      </c>
      <c r="B581" s="740"/>
      <c r="C581" s="740"/>
      <c r="D581" s="740"/>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6"/>
      <c r="B582" s="486"/>
      <c r="E582" s="3"/>
      <c r="F582" s="2"/>
      <c r="G582" s="2"/>
      <c r="H582" s="2"/>
      <c r="I582" s="2"/>
      <c r="J582" s="46"/>
      <c r="K582" s="2"/>
      <c r="L582" s="2"/>
      <c r="M582" s="2"/>
    </row>
    <row r="583" spans="1:16" hidden="1">
      <c r="A583" s="488" t="s">
        <v>122</v>
      </c>
      <c r="B583" s="497"/>
      <c r="C583" s="9"/>
      <c r="D583" s="229" t="s">
        <v>184</v>
      </c>
      <c r="E583" s="117">
        <f>IF('Cumulative Budget Request '!$L583='Split budget (B)'!$L$1,'Cumulative Budget Request '!E583,0)</f>
        <v>0</v>
      </c>
      <c r="F583" s="117">
        <f>IF('Cumulative Budget Request '!$L583='Split budget (B)'!$L$1,'Cumulative Budget Request '!F583,0)</f>
        <v>0</v>
      </c>
      <c r="G583" s="117">
        <f>IF('Cumulative Budget Request '!$L583='Split budget (B)'!$L$1,'Cumulative Budget Request '!G583,0)</f>
        <v>0</v>
      </c>
      <c r="H583" s="117">
        <f>IF('Cumulative Budget Request '!$L583='Split budget (B)'!$L$1,'Cumulative Budget Request '!H583,0)</f>
        <v>0</v>
      </c>
      <c r="I583" s="117">
        <f>IF('Cumulative Budget Request '!$L583='Split budget (B)'!$L$1,'Cumulative Budget Request '!I583,0)</f>
        <v>0</v>
      </c>
      <c r="J583" s="73"/>
      <c r="K583" s="2"/>
      <c r="L583" s="2"/>
      <c r="M583" s="2"/>
    </row>
    <row r="584" spans="1:16" hidden="1">
      <c r="A584" s="486"/>
      <c r="B584" s="486"/>
      <c r="D584" s="229" t="s">
        <v>264</v>
      </c>
      <c r="E584" s="117">
        <f>IF('Cumulative Budget Request '!$L584='Split budget (B)'!$L$1,'Cumulative Budget Request '!E584,0)</f>
        <v>0</v>
      </c>
      <c r="F584" s="117">
        <f>IF('Cumulative Budget Request '!$L584='Split budget (B)'!$L$1,'Cumulative Budget Request '!F584,0)</f>
        <v>0</v>
      </c>
      <c r="G584" s="117">
        <f>IF('Cumulative Budget Request '!$L584='Split budget (B)'!$L$1,'Cumulative Budget Request '!G584,0)</f>
        <v>0</v>
      </c>
      <c r="H584" s="117">
        <f>IF('Cumulative Budget Request '!$L584='Split budget (B)'!$L$1,'Cumulative Budget Request '!H584,0)</f>
        <v>0</v>
      </c>
      <c r="I584" s="117">
        <f>IF('Cumulative Budget Request '!$L584='Split budget (B)'!$L$1,'Cumulative Budget Request '!I584,0)</f>
        <v>0</v>
      </c>
      <c r="J584" s="73"/>
      <c r="K584" s="2"/>
      <c r="L584" s="2"/>
      <c r="M584" s="2"/>
    </row>
    <row r="585" spans="1:16" hidden="1">
      <c r="A585" s="488" t="s">
        <v>169</v>
      </c>
      <c r="B585" s="497"/>
      <c r="C585" s="9"/>
      <c r="D585" s="229" t="s">
        <v>265</v>
      </c>
      <c r="E585" s="117">
        <f>IF('Cumulative Budget Request '!$L585='Split budget (B)'!$L$1,'Cumulative Budget Request '!E585,0)</f>
        <v>0</v>
      </c>
      <c r="F585" s="117">
        <f>IF('Cumulative Budget Request '!$L585='Split budget (B)'!$L$1,'Cumulative Budget Request '!F585,0)</f>
        <v>0</v>
      </c>
      <c r="G585" s="117">
        <f>IF('Cumulative Budget Request '!$L585='Split budget (B)'!$L$1,'Cumulative Budget Request '!G585,0)</f>
        <v>0</v>
      </c>
      <c r="H585" s="117">
        <f>IF('Cumulative Budget Request '!$L585='Split budget (B)'!$L$1,'Cumulative Budget Request '!H585,0)</f>
        <v>0</v>
      </c>
      <c r="I585" s="117">
        <f>IF('Cumulative Budget Request '!$L585='Split budget (B)'!$L$1,'Cumulative Budget Request '!I585,0)</f>
        <v>0</v>
      </c>
      <c r="J585" s="73"/>
      <c r="K585" s="2"/>
      <c r="L585" s="2"/>
      <c r="M585" s="2"/>
    </row>
    <row r="586" spans="1:16" hidden="1">
      <c r="A586" s="800">
        <f>IF('Cumulative Budget Request '!L587='Split budget (B)'!$L$1,'Cumulative Budget Request '!A587,0)</f>
        <v>0</v>
      </c>
      <c r="B586" s="486"/>
      <c r="D586" s="229" t="s">
        <v>266</v>
      </c>
      <c r="E586" s="117">
        <f>IF('Cumulative Budget Request '!$L586='Split budget (B)'!$L$1,'Cumulative Budget Request '!E586,0)</f>
        <v>0</v>
      </c>
      <c r="F586" s="117">
        <f>IF('Cumulative Budget Request '!$L586='Split budget (B)'!$L$1,'Cumulative Budget Request '!F586,0)</f>
        <v>0</v>
      </c>
      <c r="G586" s="117">
        <f>IF('Cumulative Budget Request '!$L586='Split budget (B)'!$L$1,'Cumulative Budget Request '!G586,0)</f>
        <v>0</v>
      </c>
      <c r="H586" s="117">
        <f>IF('Cumulative Budget Request '!$L586='Split budget (B)'!$L$1,'Cumulative Budget Request '!H586,0)</f>
        <v>0</v>
      </c>
      <c r="I586" s="117">
        <f>IF('Cumulative Budget Request '!$L586='Split budget (B)'!$L$1,'Cumulative Budget Request '!I586,0)</f>
        <v>0</v>
      </c>
      <c r="J586" s="46"/>
      <c r="K586" s="2"/>
      <c r="L586" s="2"/>
      <c r="M586" s="2"/>
    </row>
    <row r="587" spans="1:16" hidden="1">
      <c r="A587" s="800"/>
      <c r="B587" s="489" t="s">
        <v>41</v>
      </c>
      <c r="C587" s="68" t="s">
        <v>42</v>
      </c>
      <c r="D587" s="26"/>
      <c r="E587" s="14"/>
      <c r="F587" s="14"/>
      <c r="G587" s="14"/>
      <c r="H587" s="14"/>
      <c r="I587" s="14"/>
      <c r="J587" s="46"/>
      <c r="K587" s="2"/>
      <c r="L587" s="2"/>
      <c r="M587" s="2"/>
    </row>
    <row r="588" spans="1:16" hidden="1">
      <c r="A588" s="801"/>
      <c r="B588" s="498" t="s">
        <v>43</v>
      </c>
      <c r="C588" s="116">
        <f>IF('Cumulative Budget Request '!$L588='Split budget (B)'!$L$1,'Cumulative Budget Request '!C588,0)</f>
        <v>0</v>
      </c>
      <c r="D588" s="26"/>
      <c r="E588" s="235">
        <f>IF('Cumulative Budget Request '!$L588='Split budget (B)'!$L$1,'Cumulative Budget Request '!E588,0)</f>
        <v>0</v>
      </c>
      <c r="F588" s="235">
        <f>IF('Cumulative Budget Request '!$L588='Split budget (B)'!$L$1,'Cumulative Budget Request '!F588,0)</f>
        <v>0</v>
      </c>
      <c r="G588" s="235">
        <f>IF('Cumulative Budget Request '!$L588='Split budget (B)'!$L$1,'Cumulative Budget Request '!G588,0)</f>
        <v>0</v>
      </c>
      <c r="H588" s="235">
        <f>IF('Cumulative Budget Request '!$L588='Split budget (B)'!$L$1,'Cumulative Budget Request '!H588,0)</f>
        <v>0</v>
      </c>
      <c r="I588" s="235">
        <f>IF('Cumulative Budget Request '!$L588='Split budget (B)'!$L$1,'Cumulative Budget Request '!I588,0)</f>
        <v>0</v>
      </c>
      <c r="J588" s="158">
        <f t="shared" ref="J588:J593" si="342">SUM(E588:I588)</f>
        <v>0</v>
      </c>
      <c r="K588" s="2"/>
      <c r="L588" s="2"/>
      <c r="M588" s="2"/>
    </row>
    <row r="589" spans="1:16" hidden="1">
      <c r="A589" s="801"/>
      <c r="B589" s="498" t="s">
        <v>44</v>
      </c>
      <c r="C589" s="116">
        <f>IF('Cumulative Budget Request '!$L589='Split budget (B)'!$L$1,'Cumulative Budget Request '!C589,0)</f>
        <v>0</v>
      </c>
      <c r="D589" s="26"/>
      <c r="E589" s="235">
        <f>IF('Cumulative Budget Request '!$L589='Split budget (B)'!$L$1,'Cumulative Budget Request '!E589,0)</f>
        <v>0</v>
      </c>
      <c r="F589" s="235">
        <f>IF('Cumulative Budget Request '!$L589='Split budget (B)'!$L$1,'Cumulative Budget Request '!F589,0)</f>
        <v>0</v>
      </c>
      <c r="G589" s="235">
        <f>IF('Cumulative Budget Request '!$L589='Split budget (B)'!$L$1,'Cumulative Budget Request '!G589,0)</f>
        <v>0</v>
      </c>
      <c r="H589" s="235">
        <f>IF('Cumulative Budget Request '!$L589='Split budget (B)'!$L$1,'Cumulative Budget Request '!H589,0)</f>
        <v>0</v>
      </c>
      <c r="I589" s="235">
        <f>IF('Cumulative Budget Request '!$L589='Split budget (B)'!$L$1,'Cumulative Budget Request '!I589,0)</f>
        <v>0</v>
      </c>
      <c r="J589" s="158">
        <f t="shared" si="342"/>
        <v>0</v>
      </c>
      <c r="K589" s="2"/>
      <c r="L589" s="2"/>
      <c r="M589" s="2"/>
    </row>
    <row r="590" spans="1:16" hidden="1">
      <c r="A590" s="801"/>
      <c r="B590" s="498" t="s">
        <v>182</v>
      </c>
      <c r="C590" s="116">
        <f>IF('Cumulative Budget Request '!$L590='Split budget (B)'!$L$1,'Cumulative Budget Request '!C590,0)</f>
        <v>0</v>
      </c>
      <c r="D590" s="26"/>
      <c r="E590" s="235">
        <f>IF('Cumulative Budget Request '!$L590='Split budget (B)'!$L$1,'Cumulative Budget Request '!E590,0)</f>
        <v>0</v>
      </c>
      <c r="F590" s="235">
        <f>IF('Cumulative Budget Request '!$L590='Split budget (B)'!$L$1,'Cumulative Budget Request '!F590,0)</f>
        <v>0</v>
      </c>
      <c r="G590" s="235">
        <f>IF('Cumulative Budget Request '!$L590='Split budget (B)'!$L$1,'Cumulative Budget Request '!G590,0)</f>
        <v>0</v>
      </c>
      <c r="H590" s="235">
        <f>IF('Cumulative Budget Request '!$L590='Split budget (B)'!$L$1,'Cumulative Budget Request '!H590,0)</f>
        <v>0</v>
      </c>
      <c r="I590" s="235">
        <f>IF('Cumulative Budget Request '!$L590='Split budget (B)'!$L$1,'Cumulative Budget Request '!I590,0)</f>
        <v>0</v>
      </c>
      <c r="J590" s="158">
        <f t="shared" si="342"/>
        <v>0</v>
      </c>
      <c r="K590" s="2"/>
      <c r="L590" s="2"/>
      <c r="M590" s="2"/>
    </row>
    <row r="591" spans="1:16" hidden="1">
      <c r="A591" s="801"/>
      <c r="B591" s="498" t="s">
        <v>45</v>
      </c>
      <c r="C591" s="116">
        <f>IF('Cumulative Budget Request '!$L591='Split budget (B)'!$L$1,'Cumulative Budget Request '!C591,0)</f>
        <v>0</v>
      </c>
      <c r="D591" s="26"/>
      <c r="E591" s="235">
        <f>IF('Cumulative Budget Request '!$L591='Split budget (B)'!$L$1,'Cumulative Budget Request '!E591,0)</f>
        <v>0</v>
      </c>
      <c r="F591" s="235">
        <f>IF('Cumulative Budget Request '!$L591='Split budget (B)'!$L$1,'Cumulative Budget Request '!F591,0)</f>
        <v>0</v>
      </c>
      <c r="G591" s="235">
        <f>IF('Cumulative Budget Request '!$L591='Split budget (B)'!$L$1,'Cumulative Budget Request '!G591,0)</f>
        <v>0</v>
      </c>
      <c r="H591" s="235">
        <f>IF('Cumulative Budget Request '!$L591='Split budget (B)'!$L$1,'Cumulative Budget Request '!H591,0)</f>
        <v>0</v>
      </c>
      <c r="I591" s="235">
        <f>IF('Cumulative Budget Request '!$L591='Split budget (B)'!$L$1,'Cumulative Budget Request '!I591,0)</f>
        <v>0</v>
      </c>
      <c r="J591" s="158">
        <f t="shared" si="342"/>
        <v>0</v>
      </c>
      <c r="K591" s="2"/>
      <c r="L591" s="2"/>
      <c r="M591" s="8"/>
      <c r="N591" s="2"/>
      <c r="O591" s="2"/>
      <c r="P591" s="2"/>
    </row>
    <row r="592" spans="1:16" hidden="1">
      <c r="A592" s="801"/>
      <c r="B592" s="498" t="s">
        <v>46</v>
      </c>
      <c r="C592" s="116">
        <f>IF('Cumulative Budget Request '!$L592='Split budget (B)'!$L$1,'Cumulative Budget Request '!C592,0)</f>
        <v>0</v>
      </c>
      <c r="D592" s="26"/>
      <c r="E592" s="235">
        <f>IF('Cumulative Budget Request '!$L592='Split budget (B)'!$L$1,'Cumulative Budget Request '!E592,0)</f>
        <v>0</v>
      </c>
      <c r="F592" s="235">
        <f>IF('Cumulative Budget Request '!$L592='Split budget (B)'!$L$1,'Cumulative Budget Request '!F592,0)</f>
        <v>0</v>
      </c>
      <c r="G592" s="235">
        <f>IF('Cumulative Budget Request '!$L592='Split budget (B)'!$L$1,'Cumulative Budget Request '!G592,0)</f>
        <v>0</v>
      </c>
      <c r="H592" s="235">
        <f>IF('Cumulative Budget Request '!$L592='Split budget (B)'!$L$1,'Cumulative Budget Request '!H592,0)</f>
        <v>0</v>
      </c>
      <c r="I592" s="235">
        <f>IF('Cumulative Budget Request '!$L592='Split budget (B)'!$L$1,'Cumulative Budget Request '!I592,0)</f>
        <v>0</v>
      </c>
      <c r="J592" s="158">
        <f t="shared" si="342"/>
        <v>0</v>
      </c>
      <c r="K592" s="2"/>
      <c r="L592" s="2"/>
      <c r="M592" s="2"/>
    </row>
    <row r="593" spans="1:17" hidden="1">
      <c r="A593" s="801"/>
      <c r="B593" s="498" t="s">
        <v>47</v>
      </c>
      <c r="C593" s="116">
        <f>IF('Cumulative Budget Request '!$L593='Split budget (B)'!$L$1,'Cumulative Budget Request '!C593,0)</f>
        <v>0</v>
      </c>
      <c r="D593" s="26"/>
      <c r="E593" s="235">
        <f>IF('Cumulative Budget Request '!$L593='Split budget (B)'!$L$1,'Cumulative Budget Request '!E593,0)</f>
        <v>0</v>
      </c>
      <c r="F593" s="235">
        <f>IF('Cumulative Budget Request '!$L593='Split budget (B)'!$L$1,'Cumulative Budget Request '!F593,0)</f>
        <v>0</v>
      </c>
      <c r="G593" s="235">
        <f>IF('Cumulative Budget Request '!$L593='Split budget (B)'!$L$1,'Cumulative Budget Request '!G593,0)</f>
        <v>0</v>
      </c>
      <c r="H593" s="235">
        <f>IF('Cumulative Budget Request '!$L593='Split budget (B)'!$L$1,'Cumulative Budget Request '!H593,0)</f>
        <v>0</v>
      </c>
      <c r="I593" s="235">
        <f>IF('Cumulative Budget Request '!$L593='Split budget (B)'!$L$1,'Cumulative Budget Request '!I593,0)</f>
        <v>0</v>
      </c>
      <c r="J593" s="158">
        <f t="shared" si="342"/>
        <v>0</v>
      </c>
      <c r="K593" s="2"/>
      <c r="L593" s="2"/>
      <c r="M593" s="2"/>
    </row>
    <row r="594" spans="1:17" hidden="1">
      <c r="A594" s="740" t="s">
        <v>57</v>
      </c>
      <c r="B594" s="740"/>
      <c r="C594" s="740"/>
      <c r="D594" s="740"/>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6"/>
      <c r="B595" s="486"/>
      <c r="E595" s="3"/>
      <c r="F595" s="2"/>
      <c r="G595" s="2"/>
      <c r="H595" s="2"/>
      <c r="I595" s="2"/>
      <c r="J595" s="46"/>
      <c r="K595" s="2"/>
      <c r="L595" s="2"/>
      <c r="M595" s="2"/>
    </row>
    <row r="596" spans="1:17" hidden="1">
      <c r="A596" s="488" t="s">
        <v>122</v>
      </c>
      <c r="B596" s="497"/>
      <c r="C596" s="9"/>
      <c r="D596" s="229" t="s">
        <v>184</v>
      </c>
      <c r="E596" s="117">
        <f>IF('Cumulative Budget Request '!$L596='Split budget (B)'!$L$1,'Cumulative Budget Request '!E596,0)</f>
        <v>0</v>
      </c>
      <c r="F596" s="117">
        <f>IF('Cumulative Budget Request '!$L596='Split budget (B)'!$L$1,'Cumulative Budget Request '!F596,0)</f>
        <v>0</v>
      </c>
      <c r="G596" s="117">
        <f>IF('Cumulative Budget Request '!$L596='Split budget (B)'!$L$1,'Cumulative Budget Request '!G596,0)</f>
        <v>0</v>
      </c>
      <c r="H596" s="117">
        <f>IF('Cumulative Budget Request '!$L596='Split budget (B)'!$L$1,'Cumulative Budget Request '!H596,0)</f>
        <v>0</v>
      </c>
      <c r="I596" s="117">
        <f>IF('Cumulative Budget Request '!$L596='Split budget (B)'!$L$1,'Cumulative Budget Request '!I596,0)</f>
        <v>0</v>
      </c>
      <c r="J596" s="73"/>
      <c r="K596" s="2"/>
      <c r="L596" s="2"/>
      <c r="M596" s="2"/>
    </row>
    <row r="597" spans="1:17" hidden="1">
      <c r="A597" s="486"/>
      <c r="B597" s="486"/>
      <c r="D597" s="229" t="s">
        <v>264</v>
      </c>
      <c r="E597" s="117">
        <f>IF('Cumulative Budget Request '!$L597='Split budget (B)'!$L$1,'Cumulative Budget Request '!E597,0)</f>
        <v>0</v>
      </c>
      <c r="F597" s="117">
        <f>IF('Cumulative Budget Request '!$L597='Split budget (B)'!$L$1,'Cumulative Budget Request '!F597,0)</f>
        <v>0</v>
      </c>
      <c r="G597" s="117">
        <f>IF('Cumulative Budget Request '!$L597='Split budget (B)'!$L$1,'Cumulative Budget Request '!G597,0)</f>
        <v>0</v>
      </c>
      <c r="H597" s="117">
        <f>IF('Cumulative Budget Request '!$L597='Split budget (B)'!$L$1,'Cumulative Budget Request '!H597,0)</f>
        <v>0</v>
      </c>
      <c r="I597" s="117">
        <f>IF('Cumulative Budget Request '!$L597='Split budget (B)'!$L$1,'Cumulative Budget Request '!I597,0)</f>
        <v>0</v>
      </c>
      <c r="J597" s="73"/>
      <c r="K597" s="2"/>
      <c r="L597" s="2"/>
      <c r="M597" s="2"/>
    </row>
    <row r="598" spans="1:17" hidden="1">
      <c r="A598" s="488" t="s">
        <v>169</v>
      </c>
      <c r="B598" s="497"/>
      <c r="C598" s="9"/>
      <c r="D598" s="229" t="s">
        <v>265</v>
      </c>
      <c r="E598" s="117">
        <f>IF('Cumulative Budget Request '!$L598='Split budget (B)'!$L$1,'Cumulative Budget Request '!E598,0)</f>
        <v>0</v>
      </c>
      <c r="F598" s="117">
        <f>IF('Cumulative Budget Request '!$L598='Split budget (B)'!$L$1,'Cumulative Budget Request '!F598,0)</f>
        <v>0</v>
      </c>
      <c r="G598" s="117">
        <f>IF('Cumulative Budget Request '!$L598='Split budget (B)'!$L$1,'Cumulative Budget Request '!G598,0)</f>
        <v>0</v>
      </c>
      <c r="H598" s="117">
        <f>IF('Cumulative Budget Request '!$L598='Split budget (B)'!$L$1,'Cumulative Budget Request '!H598,0)</f>
        <v>0</v>
      </c>
      <c r="I598" s="117">
        <f>IF('Cumulative Budget Request '!$L598='Split budget (B)'!$L$1,'Cumulative Budget Request '!I598,0)</f>
        <v>0</v>
      </c>
      <c r="J598" s="73"/>
      <c r="K598" s="2"/>
      <c r="L598" s="2"/>
      <c r="M598" s="2"/>
    </row>
    <row r="599" spans="1:17" hidden="1">
      <c r="A599" s="800">
        <f>IF('Cumulative Budget Request '!L600='Split budget (B)'!$L$1,'Cumulative Budget Request '!A600,0)</f>
        <v>0</v>
      </c>
      <c r="B599" s="486"/>
      <c r="D599" s="229" t="s">
        <v>266</v>
      </c>
      <c r="E599" s="117">
        <f>IF('Cumulative Budget Request '!$L599='Split budget (B)'!$L$1,'Cumulative Budget Request '!E599,0)</f>
        <v>0</v>
      </c>
      <c r="F599" s="117">
        <f>IF('Cumulative Budget Request '!$L599='Split budget (B)'!$L$1,'Cumulative Budget Request '!F599,0)</f>
        <v>0</v>
      </c>
      <c r="G599" s="117">
        <f>IF('Cumulative Budget Request '!$L599='Split budget (B)'!$L$1,'Cumulative Budget Request '!G599,0)</f>
        <v>0</v>
      </c>
      <c r="H599" s="117">
        <f>IF('Cumulative Budget Request '!$L599='Split budget (B)'!$L$1,'Cumulative Budget Request '!H599,0)</f>
        <v>0</v>
      </c>
      <c r="I599" s="117">
        <f>IF('Cumulative Budget Request '!$L599='Split budget (B)'!$L$1,'Cumulative Budget Request '!I599,0)</f>
        <v>0</v>
      </c>
      <c r="J599" s="46"/>
      <c r="K599" s="2"/>
      <c r="L599" s="2"/>
      <c r="M599" s="2"/>
    </row>
    <row r="600" spans="1:17" hidden="1">
      <c r="A600" s="800"/>
      <c r="B600" s="489" t="s">
        <v>41</v>
      </c>
      <c r="C600" s="68" t="s">
        <v>42</v>
      </c>
      <c r="D600" s="26"/>
      <c r="E600" s="2"/>
      <c r="F600" s="2"/>
      <c r="G600" s="228"/>
      <c r="H600" s="228"/>
      <c r="I600" s="228"/>
      <c r="J600" s="46"/>
      <c r="K600" s="2"/>
      <c r="L600" s="2"/>
      <c r="M600" s="2"/>
    </row>
    <row r="601" spans="1:17" hidden="1">
      <c r="A601" s="801"/>
      <c r="B601" s="498" t="s">
        <v>43</v>
      </c>
      <c r="C601" s="116">
        <f>IF('Cumulative Budget Request '!$L601='Split budget (B)'!$L$1,'Cumulative Budget Request '!C601,0)</f>
        <v>0</v>
      </c>
      <c r="D601" s="26"/>
      <c r="E601" s="235">
        <f>IF('Cumulative Budget Request '!$L601='Split budget (B)'!$L$1,'Cumulative Budget Request '!E601,0)</f>
        <v>0</v>
      </c>
      <c r="F601" s="235">
        <f>IF('Cumulative Budget Request '!$L601='Split budget (B)'!$L$1,'Cumulative Budget Request '!F601,0)</f>
        <v>0</v>
      </c>
      <c r="G601" s="235">
        <f>IF('Cumulative Budget Request '!$L601='Split budget (B)'!$L$1,'Cumulative Budget Request '!G601,0)</f>
        <v>0</v>
      </c>
      <c r="H601" s="235">
        <f>IF('Cumulative Budget Request '!$L601='Split budget (B)'!$L$1,'Cumulative Budget Request '!H601,0)</f>
        <v>0</v>
      </c>
      <c r="I601" s="235">
        <f>IF('Cumulative Budget Request '!$L601='Split budget (B)'!$L$1,'Cumulative Budget Request '!I601,0)</f>
        <v>0</v>
      </c>
      <c r="J601" s="158">
        <f t="shared" ref="J601:J606" si="344">SUM(E601:I601)</f>
        <v>0</v>
      </c>
      <c r="K601" s="2"/>
      <c r="L601" s="2"/>
      <c r="M601" s="2"/>
    </row>
    <row r="602" spans="1:17" hidden="1">
      <c r="A602" s="801"/>
      <c r="B602" s="498" t="s">
        <v>44</v>
      </c>
      <c r="C602" s="116">
        <f>IF('Cumulative Budget Request '!$L602='Split budget (B)'!$L$1,'Cumulative Budget Request '!C602,0)</f>
        <v>0</v>
      </c>
      <c r="D602" s="26"/>
      <c r="E602" s="235">
        <f>IF('Cumulative Budget Request '!$L602='Split budget (B)'!$L$1,'Cumulative Budget Request '!E602,0)</f>
        <v>0</v>
      </c>
      <c r="F602" s="235">
        <f>IF('Cumulative Budget Request '!$L602='Split budget (B)'!$L$1,'Cumulative Budget Request '!F602,0)</f>
        <v>0</v>
      </c>
      <c r="G602" s="235">
        <f>IF('Cumulative Budget Request '!$L602='Split budget (B)'!$L$1,'Cumulative Budget Request '!G602,0)</f>
        <v>0</v>
      </c>
      <c r="H602" s="235">
        <f>IF('Cumulative Budget Request '!$L602='Split budget (B)'!$L$1,'Cumulative Budget Request '!H602,0)</f>
        <v>0</v>
      </c>
      <c r="I602" s="235">
        <f>IF('Cumulative Budget Request '!$L602='Split budget (B)'!$L$1,'Cumulative Budget Request '!I602,0)</f>
        <v>0</v>
      </c>
      <c r="J602" s="158">
        <f t="shared" si="344"/>
        <v>0</v>
      </c>
      <c r="K602" s="2"/>
      <c r="L602" s="2"/>
      <c r="M602" s="2"/>
    </row>
    <row r="603" spans="1:17" hidden="1">
      <c r="A603" s="801"/>
      <c r="B603" s="498" t="s">
        <v>182</v>
      </c>
      <c r="C603" s="116">
        <f>IF('Cumulative Budget Request '!$L603='Split budget (B)'!$L$1,'Cumulative Budget Request '!C603,0)</f>
        <v>0</v>
      </c>
      <c r="D603" s="26"/>
      <c r="E603" s="235">
        <f>IF('Cumulative Budget Request '!$L603='Split budget (B)'!$L$1,'Cumulative Budget Request '!E603,0)</f>
        <v>0</v>
      </c>
      <c r="F603" s="235">
        <f>IF('Cumulative Budget Request '!$L603='Split budget (B)'!$L$1,'Cumulative Budget Request '!F603,0)</f>
        <v>0</v>
      </c>
      <c r="G603" s="235">
        <f>IF('Cumulative Budget Request '!$L603='Split budget (B)'!$L$1,'Cumulative Budget Request '!G603,0)</f>
        <v>0</v>
      </c>
      <c r="H603" s="235">
        <f>IF('Cumulative Budget Request '!$L603='Split budget (B)'!$L$1,'Cumulative Budget Request '!H603,0)</f>
        <v>0</v>
      </c>
      <c r="I603" s="235">
        <f>IF('Cumulative Budget Request '!$L603='Split budget (B)'!$L$1,'Cumulative Budget Request '!I603,0)</f>
        <v>0</v>
      </c>
      <c r="J603" s="158">
        <f t="shared" si="344"/>
        <v>0</v>
      </c>
      <c r="K603" s="2"/>
      <c r="L603" s="2"/>
      <c r="M603" s="2"/>
    </row>
    <row r="604" spans="1:17" hidden="1">
      <c r="A604" s="801"/>
      <c r="B604" s="498" t="s">
        <v>45</v>
      </c>
      <c r="C604" s="116">
        <f>IF('Cumulative Budget Request '!$L604='Split budget (B)'!$L$1,'Cumulative Budget Request '!C604,0)</f>
        <v>0</v>
      </c>
      <c r="D604" s="26"/>
      <c r="E604" s="235">
        <f>IF('Cumulative Budget Request '!$L604='Split budget (B)'!$L$1,'Cumulative Budget Request '!E604,0)</f>
        <v>0</v>
      </c>
      <c r="F604" s="235">
        <f>IF('Cumulative Budget Request '!$L604='Split budget (B)'!$L$1,'Cumulative Budget Request '!F604,0)</f>
        <v>0</v>
      </c>
      <c r="G604" s="235">
        <f>IF('Cumulative Budget Request '!$L604='Split budget (B)'!$L$1,'Cumulative Budget Request '!G604,0)</f>
        <v>0</v>
      </c>
      <c r="H604" s="235">
        <f>IF('Cumulative Budget Request '!$L604='Split budget (B)'!$L$1,'Cumulative Budget Request '!H604,0)</f>
        <v>0</v>
      </c>
      <c r="I604" s="235">
        <f>IF('Cumulative Budget Request '!$L604='Split budget (B)'!$L$1,'Cumulative Budget Request '!I604,0)</f>
        <v>0</v>
      </c>
      <c r="J604" s="158">
        <f t="shared" si="344"/>
        <v>0</v>
      </c>
      <c r="K604" s="2"/>
      <c r="L604" s="2"/>
      <c r="M604" s="8"/>
      <c r="N604" s="2"/>
      <c r="O604" s="2"/>
      <c r="P604" s="2"/>
      <c r="Q604" s="2"/>
    </row>
    <row r="605" spans="1:17" hidden="1">
      <c r="A605" s="801"/>
      <c r="B605" s="498" t="s">
        <v>46</v>
      </c>
      <c r="C605" s="116">
        <f>IF('Cumulative Budget Request '!$L605='Split budget (B)'!$L$1,'Cumulative Budget Request '!C605,0)</f>
        <v>0</v>
      </c>
      <c r="D605" s="26"/>
      <c r="E605" s="235">
        <f>IF('Cumulative Budget Request '!$L605='Split budget (B)'!$L$1,'Cumulative Budget Request '!E605,0)</f>
        <v>0</v>
      </c>
      <c r="F605" s="235">
        <f>IF('Cumulative Budget Request '!$L605='Split budget (B)'!$L$1,'Cumulative Budget Request '!F605,0)</f>
        <v>0</v>
      </c>
      <c r="G605" s="235">
        <f>IF('Cumulative Budget Request '!$L605='Split budget (B)'!$L$1,'Cumulative Budget Request '!G605,0)</f>
        <v>0</v>
      </c>
      <c r="H605" s="235">
        <f>IF('Cumulative Budget Request '!$L605='Split budget (B)'!$L$1,'Cumulative Budget Request '!H605,0)</f>
        <v>0</v>
      </c>
      <c r="I605" s="235">
        <f>IF('Cumulative Budget Request '!$L605='Split budget (B)'!$L$1,'Cumulative Budget Request '!I605,0)</f>
        <v>0</v>
      </c>
      <c r="J605" s="158">
        <f t="shared" si="344"/>
        <v>0</v>
      </c>
      <c r="K605" s="2"/>
      <c r="L605" s="2"/>
      <c r="M605" s="2"/>
      <c r="N605" s="2"/>
      <c r="O605" s="2"/>
      <c r="P605" s="2"/>
      <c r="Q605" s="2"/>
    </row>
    <row r="606" spans="1:17" hidden="1">
      <c r="A606" s="801"/>
      <c r="B606" s="498" t="s">
        <v>47</v>
      </c>
      <c r="C606" s="116">
        <f>IF('Cumulative Budget Request '!$L606='Split budget (B)'!$L$1,'Cumulative Budget Request '!C606,0)</f>
        <v>0</v>
      </c>
      <c r="D606" s="26"/>
      <c r="E606" s="235">
        <f>IF('Cumulative Budget Request '!$L606='Split budget (B)'!$L$1,'Cumulative Budget Request '!E606,0)</f>
        <v>0</v>
      </c>
      <c r="F606" s="235">
        <f>IF('Cumulative Budget Request '!$L606='Split budget (B)'!$L$1,'Cumulative Budget Request '!F606,0)</f>
        <v>0</v>
      </c>
      <c r="G606" s="235">
        <f>IF('Cumulative Budget Request '!$L606='Split budget (B)'!$L$1,'Cumulative Budget Request '!G606,0)</f>
        <v>0</v>
      </c>
      <c r="H606" s="235">
        <f>IF('Cumulative Budget Request '!$L606='Split budget (B)'!$L$1,'Cumulative Budget Request '!H606,0)</f>
        <v>0</v>
      </c>
      <c r="I606" s="235">
        <f>IF('Cumulative Budget Request '!$L606='Split budget (B)'!$L$1,'Cumulative Budget Request '!I606,0)</f>
        <v>0</v>
      </c>
      <c r="J606" s="158">
        <f t="shared" si="344"/>
        <v>0</v>
      </c>
      <c r="K606" s="29"/>
      <c r="L606" s="29"/>
      <c r="M606" s="2"/>
    </row>
    <row r="607" spans="1:17" hidden="1">
      <c r="A607" s="740" t="s">
        <v>57</v>
      </c>
      <c r="B607" s="740"/>
      <c r="C607" s="740"/>
      <c r="D607" s="740"/>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57" t="s">
        <v>51</v>
      </c>
      <c r="C608" s="757"/>
      <c r="D608" s="757"/>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93">
        <f>IF('Cumulative Budget Request '!L611='Split budget (B)'!$L$1,'Cumulative Budget Request '!B611,0)</f>
        <v>0</v>
      </c>
      <c r="D611" s="3"/>
      <c r="E611" s="161">
        <f>IF('Cumulative Budget Request '!$L611='Split budget (B)'!$L$1,'Cumulative Budget Request '!E611,0)</f>
        <v>0</v>
      </c>
      <c r="F611" s="161">
        <f>IF('Cumulative Budget Request '!$L611='Split budget (B)'!$L$1,'Cumulative Budget Request '!F611,0)</f>
        <v>0</v>
      </c>
      <c r="G611" s="161">
        <f>IF('Cumulative Budget Request '!$L611='Split budget (B)'!$L$1,'Cumulative Budget Request '!G611,0)</f>
        <v>0</v>
      </c>
      <c r="H611" s="161">
        <f>IF('Cumulative Budget Request '!$L611='Split budget (B)'!$L$1,'Cumulative Budget Request '!H611,0)</f>
        <v>0</v>
      </c>
      <c r="I611" s="161">
        <f>IF('Cumulative Budget Request '!$L611='Split budget (B)'!$L$1,'Cumulative Budget Request '!I611,0)</f>
        <v>0</v>
      </c>
      <c r="J611" s="70">
        <f>SUM(E611:I611)</f>
        <v>0</v>
      </c>
      <c r="K611" s="2"/>
      <c r="L611" s="2"/>
      <c r="M611" s="2"/>
    </row>
    <row r="612" spans="1:16" hidden="1">
      <c r="B612" s="493">
        <f>IF('Cumulative Budget Request '!L612='Split budget (B)'!$L$1,'Cumulative Budget Request '!B612,0)</f>
        <v>0</v>
      </c>
      <c r="D612" s="3"/>
      <c r="E612" s="161">
        <f>IF('Cumulative Budget Request '!$L612='Split budget (B)'!$L$1,'Cumulative Budget Request '!E612,0)</f>
        <v>0</v>
      </c>
      <c r="F612" s="161">
        <f>IF('Cumulative Budget Request '!$L612='Split budget (B)'!$L$1,'Cumulative Budget Request '!F612,0)</f>
        <v>0</v>
      </c>
      <c r="G612" s="161">
        <f>IF('Cumulative Budget Request '!$L612='Split budget (B)'!$L$1,'Cumulative Budget Request '!G612,0)</f>
        <v>0</v>
      </c>
      <c r="H612" s="161">
        <f>IF('Cumulative Budget Request '!$L612='Split budget (B)'!$L$1,'Cumulative Budget Request '!H612,0)</f>
        <v>0</v>
      </c>
      <c r="I612" s="161">
        <f>IF('Cumulative Budget Request '!$L612='Split budget (B)'!$L$1,'Cumulative Budget Request '!I612,0)</f>
        <v>0</v>
      </c>
      <c r="J612" s="70">
        <f t="shared" ref="J612:J616" si="347">SUM(E612:I612)</f>
        <v>0</v>
      </c>
      <c r="K612" s="2"/>
      <c r="L612" s="2"/>
      <c r="M612" s="2"/>
    </row>
    <row r="613" spans="1:16" hidden="1">
      <c r="B613" s="493">
        <f>IF('Cumulative Budget Request '!L613='Split budget (B)'!$L$1,'Cumulative Budget Request '!B613,0)</f>
        <v>0</v>
      </c>
      <c r="D613" s="3"/>
      <c r="E613" s="161">
        <f>IF('Cumulative Budget Request '!$L613='Split budget (B)'!$L$1,'Cumulative Budget Request '!E613,0)</f>
        <v>0</v>
      </c>
      <c r="F613" s="161">
        <f>IF('Cumulative Budget Request '!$L613='Split budget (B)'!$L$1,'Cumulative Budget Request '!F613,0)</f>
        <v>0</v>
      </c>
      <c r="G613" s="161">
        <f>IF('Cumulative Budget Request '!$L613='Split budget (B)'!$L$1,'Cumulative Budget Request '!G613,0)</f>
        <v>0</v>
      </c>
      <c r="H613" s="161">
        <f>IF('Cumulative Budget Request '!$L613='Split budget (B)'!$L$1,'Cumulative Budget Request '!H613,0)</f>
        <v>0</v>
      </c>
      <c r="I613" s="161">
        <f>IF('Cumulative Budget Request '!$L613='Split budget (B)'!$L$1,'Cumulative Budget Request '!I613,0)</f>
        <v>0</v>
      </c>
      <c r="J613" s="70">
        <f t="shared" si="347"/>
        <v>0</v>
      </c>
      <c r="K613" s="2"/>
      <c r="L613" s="2"/>
      <c r="M613" s="2"/>
      <c r="N613" s="2"/>
      <c r="O613" s="2"/>
      <c r="P613" s="2"/>
    </row>
    <row r="614" spans="1:16" hidden="1">
      <c r="B614" s="493">
        <f>IF('Cumulative Budget Request '!L614='Split budget (B)'!$L$1,'Cumulative Budget Request '!B614,0)</f>
        <v>0</v>
      </c>
      <c r="D614" s="3"/>
      <c r="E614" s="161">
        <f>IF('Cumulative Budget Request '!$L614='Split budget (B)'!$L$1,'Cumulative Budget Request '!E614,0)</f>
        <v>0</v>
      </c>
      <c r="F614" s="161">
        <f>IF('Cumulative Budget Request '!$L614='Split budget (B)'!$L$1,'Cumulative Budget Request '!F614,0)</f>
        <v>0</v>
      </c>
      <c r="G614" s="161">
        <f>IF('Cumulative Budget Request '!$L614='Split budget (B)'!$L$1,'Cumulative Budget Request '!G614,0)</f>
        <v>0</v>
      </c>
      <c r="H614" s="161">
        <f>IF('Cumulative Budget Request '!$L614='Split budget (B)'!$L$1,'Cumulative Budget Request '!H614,0)</f>
        <v>0</v>
      </c>
      <c r="I614" s="161">
        <f>IF('Cumulative Budget Request '!$L614='Split budget (B)'!$L$1,'Cumulative Budget Request '!I614,0)</f>
        <v>0</v>
      </c>
      <c r="J614" s="70">
        <f t="shared" si="347"/>
        <v>0</v>
      </c>
      <c r="K614" s="2"/>
      <c r="L614" s="2"/>
      <c r="M614" s="2"/>
      <c r="N614" s="2"/>
      <c r="O614" s="2"/>
      <c r="P614" s="2"/>
    </row>
    <row r="615" spans="1:16" hidden="1">
      <c r="B615" s="493">
        <f>IF('Cumulative Budget Request '!L615='Split budget (B)'!$L$1,'Cumulative Budget Request '!B615,0)</f>
        <v>0</v>
      </c>
      <c r="D615" s="3"/>
      <c r="E615" s="161">
        <f>IF('Cumulative Budget Request '!$L615='Split budget (B)'!$L$1,'Cumulative Budget Request '!E615,0)</f>
        <v>0</v>
      </c>
      <c r="F615" s="161">
        <f>IF('Cumulative Budget Request '!$L615='Split budget (B)'!$L$1,'Cumulative Budget Request '!F615,0)</f>
        <v>0</v>
      </c>
      <c r="G615" s="161">
        <f>IF('Cumulative Budget Request '!$L615='Split budget (B)'!$L$1,'Cumulative Budget Request '!G615,0)</f>
        <v>0</v>
      </c>
      <c r="H615" s="161">
        <f>IF('Cumulative Budget Request '!$L615='Split budget (B)'!$L$1,'Cumulative Budget Request '!H615,0)</f>
        <v>0</v>
      </c>
      <c r="I615" s="161">
        <f>IF('Cumulative Budget Request '!$L615='Split budget (B)'!$L$1,'Cumulative Budget Request '!I615,0)</f>
        <v>0</v>
      </c>
      <c r="J615" s="70">
        <f t="shared" si="347"/>
        <v>0</v>
      </c>
      <c r="K615" s="2"/>
      <c r="L615" s="2"/>
      <c r="M615" s="2"/>
    </row>
    <row r="616" spans="1:16" hidden="1">
      <c r="B616" s="493">
        <f>IF('Cumulative Budget Request '!L616='Split budget (B)'!$L$1,'Cumulative Budget Request '!B616,0)</f>
        <v>0</v>
      </c>
      <c r="D616" s="3"/>
      <c r="E616" s="161">
        <f>IF('Cumulative Budget Request '!$L616='Split budget (B)'!$L$1,'Cumulative Budget Request '!E616,0)</f>
        <v>0</v>
      </c>
      <c r="F616" s="161">
        <f>IF('Cumulative Budget Request '!$L616='Split budget (B)'!$L$1,'Cumulative Budget Request '!F616,0)</f>
        <v>0</v>
      </c>
      <c r="G616" s="161">
        <f>IF('Cumulative Budget Request '!$L616='Split budget (B)'!$L$1,'Cumulative Budget Request '!G616,0)</f>
        <v>0</v>
      </c>
      <c r="H616" s="161">
        <f>IF('Cumulative Budget Request '!$L616='Split budget (B)'!$L$1,'Cumulative Budget Request '!H616,0)</f>
        <v>0</v>
      </c>
      <c r="I616" s="161">
        <f>IF('Cumulative Budget Request '!$L616='Split budget (B)'!$L$1,'Cumulative Budget Request '!I616,0)</f>
        <v>0</v>
      </c>
      <c r="J616" s="70">
        <f t="shared" si="347"/>
        <v>0</v>
      </c>
      <c r="K616" s="2"/>
      <c r="L616" s="2"/>
      <c r="M616" s="2"/>
    </row>
    <row r="617" spans="1:16">
      <c r="A617" s="740" t="s">
        <v>57</v>
      </c>
      <c r="B617" s="740"/>
      <c r="C617" s="740"/>
      <c r="D617" s="740"/>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6"/>
      <c r="B618" s="486"/>
      <c r="E618" s="3"/>
      <c r="F618" s="2"/>
      <c r="G618" s="2"/>
      <c r="H618" s="2"/>
      <c r="I618" s="2"/>
      <c r="J618" s="46"/>
      <c r="K618" s="2"/>
      <c r="L618" s="2"/>
      <c r="M618" s="2"/>
    </row>
    <row r="619" spans="1:16" hidden="1">
      <c r="A619" s="488" t="s">
        <v>122</v>
      </c>
      <c r="B619" s="486"/>
      <c r="C619" s="228"/>
      <c r="D619" s="229" t="s">
        <v>184</v>
      </c>
      <c r="E619" s="117">
        <f>IF('Cumulative Budget Request '!$L619='Split budget (B)'!$L$1,'Cumulative Budget Request '!E619,0)</f>
        <v>0</v>
      </c>
      <c r="F619" s="117">
        <f>IF('Cumulative Budget Request '!$L619='Split budget (B)'!$L$1,'Cumulative Budget Request '!F619,0)</f>
        <v>0</v>
      </c>
      <c r="G619" s="117">
        <f>IF('Cumulative Budget Request '!$L619='Split budget (B)'!$L$1,'Cumulative Budget Request '!G619,0)</f>
        <v>0</v>
      </c>
      <c r="H619" s="117">
        <f>IF('Cumulative Budget Request '!$L619='Split budget (B)'!$L$1,'Cumulative Budget Request '!H619,0)</f>
        <v>0</v>
      </c>
      <c r="I619" s="117">
        <f>IF('Cumulative Budget Request '!$L619='Split budget (B)'!$L$1,'Cumulative Budget Request '!I619,0)</f>
        <v>0</v>
      </c>
      <c r="J619" s="73"/>
      <c r="K619" s="2"/>
      <c r="L619" s="2"/>
      <c r="M619" s="2"/>
    </row>
    <row r="620" spans="1:16" hidden="1">
      <c r="A620" s="488"/>
      <c r="B620" s="497"/>
      <c r="C620" s="9"/>
      <c r="D620" s="229" t="s">
        <v>264</v>
      </c>
      <c r="E620" s="117">
        <f>IF('Cumulative Budget Request '!$L620='Split budget (B)'!$L$1,'Cumulative Budget Request '!E620,0)</f>
        <v>0</v>
      </c>
      <c r="F620" s="117">
        <f>IF('Cumulative Budget Request '!$L620='Split budget (B)'!$L$1,'Cumulative Budget Request '!F620,0)</f>
        <v>0</v>
      </c>
      <c r="G620" s="117">
        <f>IF('Cumulative Budget Request '!$L620='Split budget (B)'!$L$1,'Cumulative Budget Request '!G620,0)</f>
        <v>0</v>
      </c>
      <c r="H620" s="117">
        <f>IF('Cumulative Budget Request '!$L620='Split budget (B)'!$L$1,'Cumulative Budget Request '!H620,0)</f>
        <v>0</v>
      </c>
      <c r="I620" s="117">
        <f>IF('Cumulative Budget Request '!$L620='Split budget (B)'!$L$1,'Cumulative Budget Request '!I620,0)</f>
        <v>0</v>
      </c>
      <c r="J620" s="73"/>
      <c r="K620" s="2"/>
      <c r="L620" s="2"/>
      <c r="M620" s="2"/>
    </row>
    <row r="621" spans="1:16" hidden="1">
      <c r="A621" s="488" t="s">
        <v>169</v>
      </c>
      <c r="B621" s="497"/>
      <c r="C621" s="9"/>
      <c r="D621" s="229" t="s">
        <v>265</v>
      </c>
      <c r="E621" s="117">
        <f>IF('Cumulative Budget Request '!$L621='Split budget (B)'!$L$1,'Cumulative Budget Request '!E621,0)</f>
        <v>0</v>
      </c>
      <c r="F621" s="117">
        <f>IF('Cumulative Budget Request '!$L621='Split budget (B)'!$L$1,'Cumulative Budget Request '!F621,0)</f>
        <v>0</v>
      </c>
      <c r="G621" s="117">
        <f>IF('Cumulative Budget Request '!$L621='Split budget (B)'!$L$1,'Cumulative Budget Request '!G621,0)</f>
        <v>0</v>
      </c>
      <c r="H621" s="117">
        <f>IF('Cumulative Budget Request '!$L621='Split budget (B)'!$L$1,'Cumulative Budget Request '!H621,0)</f>
        <v>0</v>
      </c>
      <c r="I621" s="117">
        <f>IF('Cumulative Budget Request '!$L621='Split budget (B)'!$L$1,'Cumulative Budget Request '!I621,0)</f>
        <v>0</v>
      </c>
      <c r="J621" s="73"/>
      <c r="K621" s="2"/>
      <c r="L621" s="2"/>
      <c r="M621" s="2"/>
    </row>
    <row r="622" spans="1:16" hidden="1">
      <c r="A622" s="800">
        <f>IF('Cumulative Budget Request '!L623='Split budget (B)'!$L$1,'Cumulative Budget Request '!A623,0)</f>
        <v>0</v>
      </c>
      <c r="B622" s="486"/>
      <c r="D622" s="229" t="s">
        <v>266</v>
      </c>
      <c r="E622" s="117">
        <f>IF('Cumulative Budget Request '!$L622='Split budget (B)'!$L$1,'Cumulative Budget Request '!E622,0)</f>
        <v>0</v>
      </c>
      <c r="F622" s="117">
        <f>IF('Cumulative Budget Request '!$L622='Split budget (B)'!$L$1,'Cumulative Budget Request '!F622,0)</f>
        <v>0</v>
      </c>
      <c r="G622" s="117">
        <f>IF('Cumulative Budget Request '!$L622='Split budget (B)'!$L$1,'Cumulative Budget Request '!G622,0)</f>
        <v>0</v>
      </c>
      <c r="H622" s="117">
        <f>IF('Cumulative Budget Request '!$L622='Split budget (B)'!$L$1,'Cumulative Budget Request '!H622,0)</f>
        <v>0</v>
      </c>
      <c r="I622" s="117">
        <f>IF('Cumulative Budget Request '!$L622='Split budget (B)'!$L$1,'Cumulative Budget Request '!I622,0)</f>
        <v>0</v>
      </c>
      <c r="J622" s="46"/>
      <c r="K622" s="2"/>
      <c r="L622" s="2"/>
      <c r="M622" s="2"/>
    </row>
    <row r="623" spans="1:16" hidden="1">
      <c r="A623" s="800"/>
      <c r="B623" s="489" t="s">
        <v>41</v>
      </c>
      <c r="C623" s="68" t="s">
        <v>42</v>
      </c>
      <c r="D623" s="26"/>
      <c r="E623" s="2"/>
      <c r="F623" s="2"/>
      <c r="G623" s="228"/>
      <c r="H623" s="228"/>
      <c r="I623" s="228"/>
      <c r="J623" s="46"/>
      <c r="K623" s="2"/>
      <c r="L623" s="2"/>
      <c r="M623" s="2"/>
    </row>
    <row r="624" spans="1:16" hidden="1">
      <c r="A624" s="801"/>
      <c r="B624" s="498" t="s">
        <v>43</v>
      </c>
      <c r="C624" s="116">
        <f>IF('Cumulative Budget Request '!$L624='Split budget (B)'!$L$1,'Cumulative Budget Request '!C624,0)</f>
        <v>0</v>
      </c>
      <c r="D624" s="26"/>
      <c r="E624" s="235">
        <f>IF('Cumulative Budget Request '!$L624='Split budget (B)'!$L$1,'Cumulative Budget Request '!E624,0)</f>
        <v>0</v>
      </c>
      <c r="F624" s="235">
        <f>IF('Cumulative Budget Request '!$L624='Split budget (B)'!$L$1,'Cumulative Budget Request '!F624,0)</f>
        <v>0</v>
      </c>
      <c r="G624" s="235">
        <f>IF('Cumulative Budget Request '!$L624='Split budget (B)'!$L$1,'Cumulative Budget Request '!G624,0)</f>
        <v>0</v>
      </c>
      <c r="H624" s="235">
        <f>IF('Cumulative Budget Request '!$L624='Split budget (B)'!$L$1,'Cumulative Budget Request '!H624,0)</f>
        <v>0</v>
      </c>
      <c r="I624" s="235">
        <f>IF('Cumulative Budget Request '!$L624='Split budget (B)'!$L$1,'Cumulative Budget Request '!I624,0)</f>
        <v>0</v>
      </c>
      <c r="J624" s="158">
        <f t="shared" ref="J624:J629" si="349">SUM(E624:I624)</f>
        <v>0</v>
      </c>
      <c r="K624" s="2"/>
      <c r="L624" s="2"/>
      <c r="M624" s="2"/>
    </row>
    <row r="625" spans="1:17" hidden="1">
      <c r="A625" s="801"/>
      <c r="B625" s="498" t="s">
        <v>44</v>
      </c>
      <c r="C625" s="116">
        <f>IF('Cumulative Budget Request '!$L625='Split budget (B)'!$L$1,'Cumulative Budget Request '!C625,0)</f>
        <v>0</v>
      </c>
      <c r="D625" s="26"/>
      <c r="E625" s="235">
        <f>IF('Cumulative Budget Request '!$L625='Split budget (B)'!$L$1,'Cumulative Budget Request '!E625,0)</f>
        <v>0</v>
      </c>
      <c r="F625" s="235">
        <f>IF('Cumulative Budget Request '!$L625='Split budget (B)'!$L$1,'Cumulative Budget Request '!F625,0)</f>
        <v>0</v>
      </c>
      <c r="G625" s="235">
        <f>IF('Cumulative Budget Request '!$L625='Split budget (B)'!$L$1,'Cumulative Budget Request '!G625,0)</f>
        <v>0</v>
      </c>
      <c r="H625" s="235">
        <f>IF('Cumulative Budget Request '!$L625='Split budget (B)'!$L$1,'Cumulative Budget Request '!H625,0)</f>
        <v>0</v>
      </c>
      <c r="I625" s="235">
        <f>IF('Cumulative Budget Request '!$L625='Split budget (B)'!$L$1,'Cumulative Budget Request '!I625,0)</f>
        <v>0</v>
      </c>
      <c r="J625" s="158">
        <f t="shared" si="349"/>
        <v>0</v>
      </c>
      <c r="K625" s="2"/>
      <c r="L625" s="2"/>
      <c r="M625" s="2"/>
    </row>
    <row r="626" spans="1:17" hidden="1">
      <c r="A626" s="801"/>
      <c r="B626" s="498" t="s">
        <v>182</v>
      </c>
      <c r="C626" s="116">
        <f>IF('Cumulative Budget Request '!$L626='Split budget (B)'!$L$1,'Cumulative Budget Request '!C626,0)</f>
        <v>0</v>
      </c>
      <c r="D626" s="26"/>
      <c r="E626" s="235">
        <f>IF('Cumulative Budget Request '!$L626='Split budget (B)'!$L$1,'Cumulative Budget Request '!E626,0)</f>
        <v>0</v>
      </c>
      <c r="F626" s="235">
        <f>IF('Cumulative Budget Request '!$L626='Split budget (B)'!$L$1,'Cumulative Budget Request '!F626,0)</f>
        <v>0</v>
      </c>
      <c r="G626" s="235">
        <f>IF('Cumulative Budget Request '!$L626='Split budget (B)'!$L$1,'Cumulative Budget Request '!G626,0)</f>
        <v>0</v>
      </c>
      <c r="H626" s="235">
        <f>IF('Cumulative Budget Request '!$L626='Split budget (B)'!$L$1,'Cumulative Budget Request '!H626,0)</f>
        <v>0</v>
      </c>
      <c r="I626" s="235">
        <f>IF('Cumulative Budget Request '!$L626='Split budget (B)'!$L$1,'Cumulative Budget Request '!I626,0)</f>
        <v>0</v>
      </c>
      <c r="J626" s="158">
        <f t="shared" si="349"/>
        <v>0</v>
      </c>
      <c r="K626" s="2"/>
      <c r="L626" s="2"/>
      <c r="M626" s="2"/>
    </row>
    <row r="627" spans="1:17" hidden="1">
      <c r="A627" s="801"/>
      <c r="B627" s="498" t="s">
        <v>45</v>
      </c>
      <c r="C627" s="116">
        <f>IF('Cumulative Budget Request '!$L627='Split budget (B)'!$L$1,'Cumulative Budget Request '!C627,0)</f>
        <v>0</v>
      </c>
      <c r="D627" s="26"/>
      <c r="E627" s="235">
        <f>IF('Cumulative Budget Request '!$L627='Split budget (B)'!$L$1,'Cumulative Budget Request '!E627,0)</f>
        <v>0</v>
      </c>
      <c r="F627" s="235">
        <f>IF('Cumulative Budget Request '!$L627='Split budget (B)'!$L$1,'Cumulative Budget Request '!F627,0)</f>
        <v>0</v>
      </c>
      <c r="G627" s="235">
        <f>IF('Cumulative Budget Request '!$L627='Split budget (B)'!$L$1,'Cumulative Budget Request '!G627,0)</f>
        <v>0</v>
      </c>
      <c r="H627" s="235">
        <f>IF('Cumulative Budget Request '!$L627='Split budget (B)'!$L$1,'Cumulative Budget Request '!H627,0)</f>
        <v>0</v>
      </c>
      <c r="I627" s="235">
        <f>IF('Cumulative Budget Request '!$L627='Split budget (B)'!$L$1,'Cumulative Budget Request '!I627,0)</f>
        <v>0</v>
      </c>
      <c r="J627" s="158">
        <f t="shared" si="349"/>
        <v>0</v>
      </c>
      <c r="K627" s="2"/>
      <c r="L627" s="2"/>
      <c r="M627" s="8"/>
      <c r="N627" s="2"/>
      <c r="O627" s="2"/>
      <c r="P627" s="2"/>
    </row>
    <row r="628" spans="1:17" hidden="1">
      <c r="A628" s="801"/>
      <c r="B628" s="498" t="s">
        <v>46</v>
      </c>
      <c r="C628" s="116">
        <f>IF('Cumulative Budget Request '!$L628='Split budget (B)'!$L$1,'Cumulative Budget Request '!C628,0)</f>
        <v>0</v>
      </c>
      <c r="D628" s="26"/>
      <c r="E628" s="235">
        <f>IF('Cumulative Budget Request '!$L628='Split budget (B)'!$L$1,'Cumulative Budget Request '!E628,0)</f>
        <v>0</v>
      </c>
      <c r="F628" s="235">
        <f>IF('Cumulative Budget Request '!$L628='Split budget (B)'!$L$1,'Cumulative Budget Request '!F628,0)</f>
        <v>0</v>
      </c>
      <c r="G628" s="235">
        <f>IF('Cumulative Budget Request '!$L628='Split budget (B)'!$L$1,'Cumulative Budget Request '!G628,0)</f>
        <v>0</v>
      </c>
      <c r="H628" s="235">
        <f>IF('Cumulative Budget Request '!$L628='Split budget (B)'!$L$1,'Cumulative Budget Request '!H628,0)</f>
        <v>0</v>
      </c>
      <c r="I628" s="235">
        <f>IF('Cumulative Budget Request '!$L628='Split budget (B)'!$L$1,'Cumulative Budget Request '!I628,0)</f>
        <v>0</v>
      </c>
      <c r="J628" s="158">
        <f t="shared" si="349"/>
        <v>0</v>
      </c>
      <c r="K628" s="2"/>
      <c r="L628" s="2"/>
      <c r="M628" s="2"/>
    </row>
    <row r="629" spans="1:17" hidden="1">
      <c r="A629" s="801"/>
      <c r="B629" s="498" t="s">
        <v>47</v>
      </c>
      <c r="C629" s="116">
        <f>IF('Cumulative Budget Request '!$L629='Split budget (B)'!$L$1,'Cumulative Budget Request '!C629,0)</f>
        <v>0</v>
      </c>
      <c r="D629" s="26"/>
      <c r="E629" s="235">
        <f>IF('Cumulative Budget Request '!$L629='Split budget (B)'!$L$1,'Cumulative Budget Request '!E629,0)</f>
        <v>0</v>
      </c>
      <c r="F629" s="235">
        <f>IF('Cumulative Budget Request '!$L629='Split budget (B)'!$L$1,'Cumulative Budget Request '!F629,0)</f>
        <v>0</v>
      </c>
      <c r="G629" s="235">
        <f>IF('Cumulative Budget Request '!$L629='Split budget (B)'!$L$1,'Cumulative Budget Request '!G629,0)</f>
        <v>0</v>
      </c>
      <c r="H629" s="235">
        <f>IF('Cumulative Budget Request '!$L629='Split budget (B)'!$L$1,'Cumulative Budget Request '!H629,0)</f>
        <v>0</v>
      </c>
      <c r="I629" s="235">
        <f>IF('Cumulative Budget Request '!$L629='Split budget (B)'!$L$1,'Cumulative Budget Request '!I629,0)</f>
        <v>0</v>
      </c>
      <c r="J629" s="158">
        <f t="shared" si="349"/>
        <v>0</v>
      </c>
      <c r="K629" s="2"/>
      <c r="L629" s="2"/>
      <c r="M629" s="2"/>
    </row>
    <row r="630" spans="1:17" hidden="1">
      <c r="A630" s="740" t="s">
        <v>57</v>
      </c>
      <c r="B630" s="740"/>
      <c r="C630" s="740"/>
      <c r="D630" s="740"/>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8" t="s">
        <v>122</v>
      </c>
      <c r="B632" s="486"/>
      <c r="C632" s="228"/>
      <c r="D632" s="229" t="s">
        <v>184</v>
      </c>
      <c r="E632" s="117">
        <f>IF('Cumulative Budget Request '!$L632='Split budget (B)'!$L$1,'Cumulative Budget Request '!E632,0)</f>
        <v>0</v>
      </c>
      <c r="F632" s="117">
        <f>IF('Cumulative Budget Request '!$L632='Split budget (B)'!$L$1,'Cumulative Budget Request '!F632,0)</f>
        <v>0</v>
      </c>
      <c r="G632" s="117">
        <f>IF('Cumulative Budget Request '!$L632='Split budget (B)'!$L$1,'Cumulative Budget Request '!G632,0)</f>
        <v>0</v>
      </c>
      <c r="H632" s="117">
        <f>IF('Cumulative Budget Request '!$L632='Split budget (B)'!$L$1,'Cumulative Budget Request '!H632,0)</f>
        <v>0</v>
      </c>
      <c r="I632" s="117">
        <f>IF('Cumulative Budget Request '!$L632='Split budget (B)'!$L$1,'Cumulative Budget Request '!I632,0)</f>
        <v>0</v>
      </c>
      <c r="J632" s="73"/>
      <c r="K632" s="2"/>
      <c r="L632" s="2"/>
      <c r="M632" s="2"/>
    </row>
    <row r="633" spans="1:17" hidden="1">
      <c r="A633" s="488"/>
      <c r="B633" s="497"/>
      <c r="C633" s="9"/>
      <c r="D633" s="229" t="s">
        <v>264</v>
      </c>
      <c r="E633" s="117">
        <f>IF('Cumulative Budget Request '!$L633='Split budget (B)'!$L$1,'Cumulative Budget Request '!E633,0)</f>
        <v>0</v>
      </c>
      <c r="F633" s="117">
        <f>IF('Cumulative Budget Request '!$L633='Split budget (B)'!$L$1,'Cumulative Budget Request '!F633,0)</f>
        <v>0</v>
      </c>
      <c r="G633" s="117">
        <f>IF('Cumulative Budget Request '!$L633='Split budget (B)'!$L$1,'Cumulative Budget Request '!G633,0)</f>
        <v>0</v>
      </c>
      <c r="H633" s="117">
        <f>IF('Cumulative Budget Request '!$L633='Split budget (B)'!$L$1,'Cumulative Budget Request '!H633,0)</f>
        <v>0</v>
      </c>
      <c r="I633" s="117">
        <f>IF('Cumulative Budget Request '!$L633='Split budget (B)'!$L$1,'Cumulative Budget Request '!I633,0)</f>
        <v>0</v>
      </c>
      <c r="J633" s="73"/>
      <c r="K633" s="2"/>
      <c r="L633" s="2"/>
      <c r="M633" s="2"/>
    </row>
    <row r="634" spans="1:17" hidden="1">
      <c r="A634" s="488" t="s">
        <v>169</v>
      </c>
      <c r="B634" s="497"/>
      <c r="C634" s="9"/>
      <c r="D634" s="229" t="s">
        <v>265</v>
      </c>
      <c r="E634" s="117">
        <f>IF('Cumulative Budget Request '!$L634='Split budget (B)'!$L$1,'Cumulative Budget Request '!E634,0)</f>
        <v>0</v>
      </c>
      <c r="F634" s="117">
        <f>IF('Cumulative Budget Request '!$L634='Split budget (B)'!$L$1,'Cumulative Budget Request '!F634,0)</f>
        <v>0</v>
      </c>
      <c r="G634" s="117">
        <f>IF('Cumulative Budget Request '!$L634='Split budget (B)'!$L$1,'Cumulative Budget Request '!G634,0)</f>
        <v>0</v>
      </c>
      <c r="H634" s="117">
        <f>IF('Cumulative Budget Request '!$L634='Split budget (B)'!$L$1,'Cumulative Budget Request '!H634,0)</f>
        <v>0</v>
      </c>
      <c r="I634" s="117">
        <f>IF('Cumulative Budget Request '!$L634='Split budget (B)'!$L$1,'Cumulative Budget Request '!I634,0)</f>
        <v>0</v>
      </c>
      <c r="J634" s="73"/>
      <c r="K634" s="2"/>
      <c r="L634" s="2"/>
      <c r="M634" s="2"/>
    </row>
    <row r="635" spans="1:17" hidden="1">
      <c r="A635" s="800">
        <f>IF('Cumulative Budget Request '!L636='Split budget (B)'!$L$1,'Cumulative Budget Request '!A636,0)</f>
        <v>0</v>
      </c>
      <c r="B635" s="486"/>
      <c r="D635" s="229" t="s">
        <v>266</v>
      </c>
      <c r="E635" s="117">
        <f>IF('Cumulative Budget Request '!$L635='Split budget (B)'!$L$1,'Cumulative Budget Request '!E635,0)</f>
        <v>0</v>
      </c>
      <c r="F635" s="117">
        <f>IF('Cumulative Budget Request '!$L635='Split budget (B)'!$L$1,'Cumulative Budget Request '!F635,0)</f>
        <v>0</v>
      </c>
      <c r="G635" s="117">
        <f>IF('Cumulative Budget Request '!$L635='Split budget (B)'!$L$1,'Cumulative Budget Request '!G635,0)</f>
        <v>0</v>
      </c>
      <c r="H635" s="117">
        <f>IF('Cumulative Budget Request '!$L635='Split budget (B)'!$L$1,'Cumulative Budget Request '!H635,0)</f>
        <v>0</v>
      </c>
      <c r="I635" s="117">
        <f>IF('Cumulative Budget Request '!$L635='Split budget (B)'!$L$1,'Cumulative Budget Request '!I635,0)</f>
        <v>0</v>
      </c>
      <c r="J635" s="46"/>
      <c r="K635" s="2"/>
      <c r="L635" s="2"/>
      <c r="M635" s="2"/>
    </row>
    <row r="636" spans="1:17" hidden="1">
      <c r="A636" s="800"/>
      <c r="B636" s="489" t="s">
        <v>41</v>
      </c>
      <c r="C636" s="68" t="s">
        <v>42</v>
      </c>
      <c r="D636" s="26"/>
      <c r="E636" s="2"/>
      <c r="F636" s="2"/>
      <c r="G636" s="228"/>
      <c r="H636" s="228"/>
      <c r="I636" s="228"/>
      <c r="J636" s="46"/>
      <c r="K636" s="2"/>
      <c r="L636" s="2"/>
      <c r="M636" s="2"/>
    </row>
    <row r="637" spans="1:17" hidden="1">
      <c r="A637" s="801"/>
      <c r="B637" s="498" t="s">
        <v>43</v>
      </c>
      <c r="C637" s="116">
        <f>IF('Cumulative Budget Request '!$L637='Split budget (B)'!$L$1,'Cumulative Budget Request '!C637,0)</f>
        <v>0</v>
      </c>
      <c r="D637" s="26"/>
      <c r="E637" s="235">
        <f>IF('Cumulative Budget Request '!$L637='Split budget (B)'!$L$1,'Cumulative Budget Request '!E637,0)</f>
        <v>0</v>
      </c>
      <c r="F637" s="235">
        <f>IF('Cumulative Budget Request '!$L637='Split budget (B)'!$L$1,'Cumulative Budget Request '!F637,0)</f>
        <v>0</v>
      </c>
      <c r="G637" s="235">
        <f>IF('Cumulative Budget Request '!$L637='Split budget (B)'!$L$1,'Cumulative Budget Request '!G637,0)</f>
        <v>0</v>
      </c>
      <c r="H637" s="235">
        <f>IF('Cumulative Budget Request '!$L637='Split budget (B)'!$L$1,'Cumulative Budget Request '!H637,0)</f>
        <v>0</v>
      </c>
      <c r="I637" s="235">
        <f>IF('Cumulative Budget Request '!$L637='Split budget (B)'!$L$1,'Cumulative Budget Request '!I637,0)</f>
        <v>0</v>
      </c>
      <c r="J637" s="158">
        <f t="shared" ref="J637:J642" si="351">SUM(E637:I637)</f>
        <v>0</v>
      </c>
      <c r="K637" s="2"/>
      <c r="L637" s="2"/>
      <c r="M637" s="2"/>
    </row>
    <row r="638" spans="1:17" hidden="1">
      <c r="A638" s="801"/>
      <c r="B638" s="498" t="s">
        <v>44</v>
      </c>
      <c r="C638" s="116">
        <f>IF('Cumulative Budget Request '!$L638='Split budget (B)'!$L$1,'Cumulative Budget Request '!C638,0)</f>
        <v>0</v>
      </c>
      <c r="D638" s="26"/>
      <c r="E638" s="235">
        <f>IF('Cumulative Budget Request '!$L638='Split budget (B)'!$L$1,'Cumulative Budget Request '!E638,0)</f>
        <v>0</v>
      </c>
      <c r="F638" s="235">
        <f>IF('Cumulative Budget Request '!$L638='Split budget (B)'!$L$1,'Cumulative Budget Request '!F638,0)</f>
        <v>0</v>
      </c>
      <c r="G638" s="235">
        <f>IF('Cumulative Budget Request '!$L638='Split budget (B)'!$L$1,'Cumulative Budget Request '!G638,0)</f>
        <v>0</v>
      </c>
      <c r="H638" s="235">
        <f>IF('Cumulative Budget Request '!$L638='Split budget (B)'!$L$1,'Cumulative Budget Request '!H638,0)</f>
        <v>0</v>
      </c>
      <c r="I638" s="235">
        <f>IF('Cumulative Budget Request '!$L638='Split budget (B)'!$L$1,'Cumulative Budget Request '!I638,0)</f>
        <v>0</v>
      </c>
      <c r="J638" s="158">
        <f t="shared" si="351"/>
        <v>0</v>
      </c>
      <c r="K638" s="2"/>
      <c r="L638" s="2"/>
      <c r="M638" s="2"/>
    </row>
    <row r="639" spans="1:17" hidden="1">
      <c r="A639" s="801"/>
      <c r="B639" s="498" t="s">
        <v>182</v>
      </c>
      <c r="C639" s="116">
        <f>IF('Cumulative Budget Request '!$L639='Split budget (B)'!$L$1,'Cumulative Budget Request '!C639,0)</f>
        <v>0</v>
      </c>
      <c r="D639" s="26"/>
      <c r="E639" s="235">
        <f>IF('Cumulative Budget Request '!$L639='Split budget (B)'!$L$1,'Cumulative Budget Request '!E639,0)</f>
        <v>0</v>
      </c>
      <c r="F639" s="235">
        <f>IF('Cumulative Budget Request '!$L639='Split budget (B)'!$L$1,'Cumulative Budget Request '!F639,0)</f>
        <v>0</v>
      </c>
      <c r="G639" s="235">
        <f>IF('Cumulative Budget Request '!$L639='Split budget (B)'!$L$1,'Cumulative Budget Request '!G639,0)</f>
        <v>0</v>
      </c>
      <c r="H639" s="235">
        <f>IF('Cumulative Budget Request '!$L639='Split budget (B)'!$L$1,'Cumulative Budget Request '!H639,0)</f>
        <v>0</v>
      </c>
      <c r="I639" s="235">
        <f>IF('Cumulative Budget Request '!$L639='Split budget (B)'!$L$1,'Cumulative Budget Request '!I639,0)</f>
        <v>0</v>
      </c>
      <c r="J639" s="158">
        <f t="shared" si="351"/>
        <v>0</v>
      </c>
      <c r="K639" s="2"/>
      <c r="L639" s="2"/>
      <c r="M639" s="2"/>
    </row>
    <row r="640" spans="1:17" hidden="1">
      <c r="A640" s="801"/>
      <c r="B640" s="498" t="s">
        <v>45</v>
      </c>
      <c r="C640" s="116">
        <f>IF('Cumulative Budget Request '!$L640='Split budget (B)'!$L$1,'Cumulative Budget Request '!C640,0)</f>
        <v>0</v>
      </c>
      <c r="D640" s="26"/>
      <c r="E640" s="235">
        <f>IF('Cumulative Budget Request '!$L640='Split budget (B)'!$L$1,'Cumulative Budget Request '!E640,0)</f>
        <v>0</v>
      </c>
      <c r="F640" s="235">
        <f>IF('Cumulative Budget Request '!$L640='Split budget (B)'!$L$1,'Cumulative Budget Request '!F640,0)</f>
        <v>0</v>
      </c>
      <c r="G640" s="235">
        <f>IF('Cumulative Budget Request '!$L640='Split budget (B)'!$L$1,'Cumulative Budget Request '!G640,0)</f>
        <v>0</v>
      </c>
      <c r="H640" s="235">
        <f>IF('Cumulative Budget Request '!$L640='Split budget (B)'!$L$1,'Cumulative Budget Request '!H640,0)</f>
        <v>0</v>
      </c>
      <c r="I640" s="235">
        <f>IF('Cumulative Budget Request '!$L640='Split budget (B)'!$L$1,'Cumulative Budget Request '!I640,0)</f>
        <v>0</v>
      </c>
      <c r="J640" s="158">
        <f t="shared" si="351"/>
        <v>0</v>
      </c>
      <c r="K640" s="2"/>
      <c r="L640" s="2"/>
      <c r="M640" s="8"/>
      <c r="N640" s="2"/>
      <c r="O640" s="2"/>
      <c r="P640" s="2"/>
      <c r="Q640" s="2"/>
    </row>
    <row r="641" spans="1:16" hidden="1">
      <c r="A641" s="801"/>
      <c r="B641" s="498" t="s">
        <v>46</v>
      </c>
      <c r="C641" s="116">
        <f>IF('Cumulative Budget Request '!$L641='Split budget (B)'!$L$1,'Cumulative Budget Request '!C641,0)</f>
        <v>0</v>
      </c>
      <c r="D641" s="26"/>
      <c r="E641" s="235">
        <f>IF('Cumulative Budget Request '!$L641='Split budget (B)'!$L$1,'Cumulative Budget Request '!E641,0)</f>
        <v>0</v>
      </c>
      <c r="F641" s="235">
        <f>IF('Cumulative Budget Request '!$L641='Split budget (B)'!$L$1,'Cumulative Budget Request '!F641,0)</f>
        <v>0</v>
      </c>
      <c r="G641" s="235">
        <f>IF('Cumulative Budget Request '!$L641='Split budget (B)'!$L$1,'Cumulative Budget Request '!G641,0)</f>
        <v>0</v>
      </c>
      <c r="H641" s="235">
        <f>IF('Cumulative Budget Request '!$L641='Split budget (B)'!$L$1,'Cumulative Budget Request '!H641,0)</f>
        <v>0</v>
      </c>
      <c r="I641" s="235">
        <f>IF('Cumulative Budget Request '!$L641='Split budget (B)'!$L$1,'Cumulative Budget Request '!I641,0)</f>
        <v>0</v>
      </c>
      <c r="J641" s="158">
        <f t="shared" si="351"/>
        <v>0</v>
      </c>
      <c r="K641" s="2"/>
      <c r="L641" s="2"/>
      <c r="M641" s="2"/>
      <c r="N641" s="8"/>
      <c r="O641" s="8"/>
      <c r="P641" s="8"/>
    </row>
    <row r="642" spans="1:16" hidden="1">
      <c r="A642" s="801"/>
      <c r="B642" s="498" t="s">
        <v>47</v>
      </c>
      <c r="C642" s="116">
        <f>IF('Cumulative Budget Request '!$L642='Split budget (B)'!$L$1,'Cumulative Budget Request '!C642,0)</f>
        <v>0</v>
      </c>
      <c r="D642" s="26"/>
      <c r="E642" s="235">
        <f>IF('Cumulative Budget Request '!$L642='Split budget (B)'!$L$1,'Cumulative Budget Request '!E642,0)</f>
        <v>0</v>
      </c>
      <c r="F642" s="235">
        <f>IF('Cumulative Budget Request '!$L642='Split budget (B)'!$L$1,'Cumulative Budget Request '!F642,0)</f>
        <v>0</v>
      </c>
      <c r="G642" s="235">
        <f>IF('Cumulative Budget Request '!$L642='Split budget (B)'!$L$1,'Cumulative Budget Request '!G642,0)</f>
        <v>0</v>
      </c>
      <c r="H642" s="235">
        <f>IF('Cumulative Budget Request '!$L642='Split budget (B)'!$L$1,'Cumulative Budget Request '!H642,0)</f>
        <v>0</v>
      </c>
      <c r="I642" s="235">
        <f>IF('Cumulative Budget Request '!$L642='Split budget (B)'!$L$1,'Cumulative Budget Request '!I642,0)</f>
        <v>0</v>
      </c>
      <c r="J642" s="158">
        <f t="shared" si="351"/>
        <v>0</v>
      </c>
      <c r="K642" s="29"/>
      <c r="L642" s="29"/>
      <c r="N642" s="8"/>
      <c r="O642" s="8"/>
      <c r="P642" s="8"/>
    </row>
    <row r="643" spans="1:16" hidden="1">
      <c r="A643" s="740" t="s">
        <v>57</v>
      </c>
      <c r="B643" s="740"/>
      <c r="C643" s="740"/>
      <c r="D643" s="740"/>
      <c r="E643" s="185">
        <f>SUM(E637:E642)</f>
        <v>0</v>
      </c>
      <c r="F643" s="185">
        <f t="shared" ref="F643:J643" si="352">SUM(F637:F642)</f>
        <v>0</v>
      </c>
      <c r="G643" s="185">
        <f t="shared" si="352"/>
        <v>0</v>
      </c>
      <c r="H643" s="185">
        <f t="shared" si="352"/>
        <v>0</v>
      </c>
      <c r="I643" s="185">
        <f t="shared" si="352"/>
        <v>0</v>
      </c>
      <c r="J643" s="186">
        <f t="shared" si="352"/>
        <v>0</v>
      </c>
    </row>
    <row r="644" spans="1:16">
      <c r="A644" s="74"/>
      <c r="B644" s="757" t="s">
        <v>58</v>
      </c>
      <c r="C644" s="757"/>
      <c r="D644" s="757"/>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92">
        <f>IF('Cumulative Budget Request '!L647='Split budget (B)'!$L$1,'Cumulative Budget Request '!B647,0)</f>
        <v>0</v>
      </c>
      <c r="C647" s="361"/>
      <c r="D647" s="362"/>
      <c r="E647" s="235">
        <f>IF('Cumulative Budget Request '!$L647='Split budget (B)'!$L$1,'Cumulative Budget Request '!E647,0)</f>
        <v>0</v>
      </c>
      <c r="F647" s="235">
        <f>IF('Cumulative Budget Request '!$L647='Split budget (B)'!$L$1,'Cumulative Budget Request '!F647,0)</f>
        <v>0</v>
      </c>
      <c r="G647" s="235">
        <f>IF('Cumulative Budget Request '!$L647='Split budget (B)'!$L$1,'Cumulative Budget Request '!G647,0)</f>
        <v>0</v>
      </c>
      <c r="H647" s="235">
        <f>IF('Cumulative Budget Request '!$L647='Split budget (B)'!$L$1,'Cumulative Budget Request '!H647,0)</f>
        <v>0</v>
      </c>
      <c r="I647" s="235">
        <f>IF('Cumulative Budget Request '!$L647='Split budget (B)'!$L$1,'Cumulative Budget Request '!I647,0)</f>
        <v>0</v>
      </c>
      <c r="J647" s="158">
        <f>SUM(E647:I647)</f>
        <v>0</v>
      </c>
    </row>
    <row r="648" spans="1:16" hidden="1">
      <c r="A648" s="5">
        <v>2</v>
      </c>
      <c r="B648" s="492">
        <f>IF('Cumulative Budget Request '!L648='Split budget (B)'!$L$1,'Cumulative Budget Request '!B648,0)</f>
        <v>0</v>
      </c>
      <c r="C648" s="361"/>
      <c r="D648" s="362"/>
      <c r="E648" s="235">
        <f>IF('Cumulative Budget Request '!$L648='Split budget (B)'!$L$1,'Cumulative Budget Request '!E648,0)</f>
        <v>0</v>
      </c>
      <c r="F648" s="235">
        <f>IF('Cumulative Budget Request '!$L648='Split budget (B)'!$L$1,'Cumulative Budget Request '!F648,0)</f>
        <v>0</v>
      </c>
      <c r="G648" s="235">
        <f>IF('Cumulative Budget Request '!$L648='Split budget (B)'!$L$1,'Cumulative Budget Request '!G648,0)</f>
        <v>0</v>
      </c>
      <c r="H648" s="235">
        <f>IF('Cumulative Budget Request '!$L648='Split budget (B)'!$L$1,'Cumulative Budget Request '!H648,0)</f>
        <v>0</v>
      </c>
      <c r="I648" s="235">
        <f>IF('Cumulative Budget Request '!$L648='Split budget (B)'!$L$1,'Cumulative Budget Request '!I648,0)</f>
        <v>0</v>
      </c>
      <c r="J648" s="158">
        <f t="shared" ref="J648:J656" si="354">SUM(E648:I648)</f>
        <v>0</v>
      </c>
    </row>
    <row r="649" spans="1:16" hidden="1">
      <c r="A649" s="5">
        <v>3</v>
      </c>
      <c r="B649" s="492">
        <f>IF('Cumulative Budget Request '!L649='Split budget (B)'!$L$1,'Cumulative Budget Request '!B649,0)</f>
        <v>0</v>
      </c>
      <c r="C649" s="361"/>
      <c r="D649" s="362"/>
      <c r="E649" s="235">
        <f>IF('Cumulative Budget Request '!$L649='Split budget (B)'!$L$1,'Cumulative Budget Request '!E649,0)</f>
        <v>0</v>
      </c>
      <c r="F649" s="235">
        <f>IF('Cumulative Budget Request '!$L649='Split budget (B)'!$L$1,'Cumulative Budget Request '!F649,0)</f>
        <v>0</v>
      </c>
      <c r="G649" s="235">
        <f>IF('Cumulative Budget Request '!$L649='Split budget (B)'!$L$1,'Cumulative Budget Request '!G649,0)</f>
        <v>0</v>
      </c>
      <c r="H649" s="235">
        <f>IF('Cumulative Budget Request '!$L649='Split budget (B)'!$L$1,'Cumulative Budget Request '!H649,0)</f>
        <v>0</v>
      </c>
      <c r="I649" s="235">
        <f>IF('Cumulative Budget Request '!$L649='Split budget (B)'!$L$1,'Cumulative Budget Request '!I649,0)</f>
        <v>0</v>
      </c>
      <c r="J649" s="158">
        <f t="shared" si="354"/>
        <v>0</v>
      </c>
    </row>
    <row r="650" spans="1:16" hidden="1">
      <c r="A650" s="9">
        <v>4</v>
      </c>
      <c r="B650" s="492">
        <f>IF('Cumulative Budget Request '!L650='Split budget (B)'!$L$1,'Cumulative Budget Request '!B650,0)</f>
        <v>0</v>
      </c>
      <c r="C650" s="361"/>
      <c r="D650" s="362"/>
      <c r="E650" s="235">
        <f>IF('Cumulative Budget Request '!$L650='Split budget (B)'!$L$1,'Cumulative Budget Request '!E650,0)</f>
        <v>0</v>
      </c>
      <c r="F650" s="235">
        <f>IF('Cumulative Budget Request '!$L650='Split budget (B)'!$L$1,'Cumulative Budget Request '!F650,0)</f>
        <v>0</v>
      </c>
      <c r="G650" s="235">
        <f>IF('Cumulative Budget Request '!$L650='Split budget (B)'!$L$1,'Cumulative Budget Request '!G650,0)</f>
        <v>0</v>
      </c>
      <c r="H650" s="235">
        <f>IF('Cumulative Budget Request '!$L650='Split budget (B)'!$L$1,'Cumulative Budget Request '!H650,0)</f>
        <v>0</v>
      </c>
      <c r="I650" s="235">
        <f>IF('Cumulative Budget Request '!$L650='Split budget (B)'!$L$1,'Cumulative Budget Request '!I650,0)</f>
        <v>0</v>
      </c>
      <c r="J650" s="158">
        <f t="shared" si="354"/>
        <v>0</v>
      </c>
    </row>
    <row r="651" spans="1:16" hidden="1">
      <c r="A651" s="9">
        <v>5</v>
      </c>
      <c r="B651" s="492">
        <f>IF('Cumulative Budget Request '!L651='Split budget (B)'!$L$1,'Cumulative Budget Request '!B651,0)</f>
        <v>0</v>
      </c>
      <c r="C651" s="361"/>
      <c r="D651" s="362"/>
      <c r="E651" s="235">
        <f>IF('Cumulative Budget Request '!$L651='Split budget (B)'!$L$1,'Cumulative Budget Request '!E651,0)</f>
        <v>0</v>
      </c>
      <c r="F651" s="235">
        <f>IF('Cumulative Budget Request '!$L651='Split budget (B)'!$L$1,'Cumulative Budget Request '!F651,0)</f>
        <v>0</v>
      </c>
      <c r="G651" s="235">
        <f>IF('Cumulative Budget Request '!$L651='Split budget (B)'!$L$1,'Cumulative Budget Request '!G651,0)</f>
        <v>0</v>
      </c>
      <c r="H651" s="235">
        <f>IF('Cumulative Budget Request '!$L651='Split budget (B)'!$L$1,'Cumulative Budget Request '!H651,0)</f>
        <v>0</v>
      </c>
      <c r="I651" s="235">
        <f>IF('Cumulative Budget Request '!$L651='Split budget (B)'!$L$1,'Cumulative Budget Request '!I651,0)</f>
        <v>0</v>
      </c>
      <c r="J651" s="158">
        <f t="shared" si="354"/>
        <v>0</v>
      </c>
    </row>
    <row r="652" spans="1:16" hidden="1">
      <c r="A652" s="9">
        <v>6</v>
      </c>
      <c r="B652" s="492">
        <f>IF('Cumulative Budget Request '!L652='Split budget (B)'!$L$1,'Cumulative Budget Request '!B652,0)</f>
        <v>0</v>
      </c>
      <c r="C652" s="361"/>
      <c r="D652" s="362"/>
      <c r="E652" s="235">
        <f>IF('Cumulative Budget Request '!$L652='Split budget (B)'!$L$1,'Cumulative Budget Request '!E652,0)</f>
        <v>0</v>
      </c>
      <c r="F652" s="235">
        <f>IF('Cumulative Budget Request '!$L652='Split budget (B)'!$L$1,'Cumulative Budget Request '!F652,0)</f>
        <v>0</v>
      </c>
      <c r="G652" s="235">
        <f>IF('Cumulative Budget Request '!$L652='Split budget (B)'!$L$1,'Cumulative Budget Request '!G652,0)</f>
        <v>0</v>
      </c>
      <c r="H652" s="235">
        <f>IF('Cumulative Budget Request '!$L652='Split budget (B)'!$L$1,'Cumulative Budget Request '!H652,0)</f>
        <v>0</v>
      </c>
      <c r="I652" s="235">
        <f>IF('Cumulative Budget Request '!$L652='Split budget (B)'!$L$1,'Cumulative Budget Request '!I652,0)</f>
        <v>0</v>
      </c>
      <c r="J652" s="158">
        <f t="shared" si="354"/>
        <v>0</v>
      </c>
    </row>
    <row r="653" spans="1:16" hidden="1">
      <c r="A653" s="9">
        <v>7</v>
      </c>
      <c r="B653" s="492">
        <f>IF('Cumulative Budget Request '!L653='Split budget (B)'!$L$1,'Cumulative Budget Request '!B653,0)</f>
        <v>0</v>
      </c>
      <c r="C653" s="361"/>
      <c r="D653" s="362"/>
      <c r="E653" s="235">
        <f>IF('Cumulative Budget Request '!$L653='Split budget (B)'!$L$1,'Cumulative Budget Request '!E653,0)</f>
        <v>0</v>
      </c>
      <c r="F653" s="235">
        <f>IF('Cumulative Budget Request '!$L653='Split budget (B)'!$L$1,'Cumulative Budget Request '!F653,0)</f>
        <v>0</v>
      </c>
      <c r="G653" s="235">
        <f>IF('Cumulative Budget Request '!$L653='Split budget (B)'!$L$1,'Cumulative Budget Request '!G653,0)</f>
        <v>0</v>
      </c>
      <c r="H653" s="235">
        <f>IF('Cumulative Budget Request '!$L653='Split budget (B)'!$L$1,'Cumulative Budget Request '!H653,0)</f>
        <v>0</v>
      </c>
      <c r="I653" s="235">
        <f>IF('Cumulative Budget Request '!$L653='Split budget (B)'!$L$1,'Cumulative Budget Request '!I653,0)</f>
        <v>0</v>
      </c>
      <c r="J653" s="158">
        <f t="shared" si="354"/>
        <v>0</v>
      </c>
    </row>
    <row r="654" spans="1:16" hidden="1">
      <c r="A654" s="9">
        <v>8</v>
      </c>
      <c r="B654" s="492">
        <f>IF('Cumulative Budget Request '!L654='Split budget (B)'!$L$1,'Cumulative Budget Request '!B654,0)</f>
        <v>0</v>
      </c>
      <c r="C654" s="361"/>
      <c r="D654" s="362"/>
      <c r="E654" s="235">
        <f>IF('Cumulative Budget Request '!$L654='Split budget (B)'!$L$1,'Cumulative Budget Request '!E654,0)</f>
        <v>0</v>
      </c>
      <c r="F654" s="235">
        <f>IF('Cumulative Budget Request '!$L654='Split budget (B)'!$L$1,'Cumulative Budget Request '!F654,0)</f>
        <v>0</v>
      </c>
      <c r="G654" s="235">
        <f>IF('Cumulative Budget Request '!$L654='Split budget (B)'!$L$1,'Cumulative Budget Request '!G654,0)</f>
        <v>0</v>
      </c>
      <c r="H654" s="235">
        <f>IF('Cumulative Budget Request '!$L654='Split budget (B)'!$L$1,'Cumulative Budget Request '!H654,0)</f>
        <v>0</v>
      </c>
      <c r="I654" s="235">
        <f>IF('Cumulative Budget Request '!$L654='Split budget (B)'!$L$1,'Cumulative Budget Request '!I654,0)</f>
        <v>0</v>
      </c>
      <c r="J654" s="158">
        <f t="shared" si="354"/>
        <v>0</v>
      </c>
      <c r="N654" s="8"/>
      <c r="O654" s="8"/>
      <c r="P654" s="8"/>
    </row>
    <row r="655" spans="1:16" hidden="1">
      <c r="A655" s="9">
        <v>9</v>
      </c>
      <c r="B655" s="492">
        <f>IF('Cumulative Budget Request '!L655='Split budget (B)'!$L$1,'Cumulative Budget Request '!B655,0)</f>
        <v>0</v>
      </c>
      <c r="C655" s="361"/>
      <c r="D655" s="362"/>
      <c r="E655" s="235">
        <f>IF('Cumulative Budget Request '!$L655='Split budget (B)'!$L$1,'Cumulative Budget Request '!E655,0)</f>
        <v>0</v>
      </c>
      <c r="F655" s="235">
        <f>IF('Cumulative Budget Request '!$L655='Split budget (B)'!$L$1,'Cumulative Budget Request '!F655,0)</f>
        <v>0</v>
      </c>
      <c r="G655" s="235">
        <f>IF('Cumulative Budget Request '!$L655='Split budget (B)'!$L$1,'Cumulative Budget Request '!G655,0)</f>
        <v>0</v>
      </c>
      <c r="H655" s="235">
        <f>IF('Cumulative Budget Request '!$L655='Split budget (B)'!$L$1,'Cumulative Budget Request '!H655,0)</f>
        <v>0</v>
      </c>
      <c r="I655" s="235">
        <f>IF('Cumulative Budget Request '!$L655='Split budget (B)'!$L$1,'Cumulative Budget Request '!I655,0)</f>
        <v>0</v>
      </c>
      <c r="J655" s="158">
        <f t="shared" si="354"/>
        <v>0</v>
      </c>
      <c r="K655" s="20"/>
      <c r="L655" s="16"/>
    </row>
    <row r="656" spans="1:16" hidden="1">
      <c r="A656" s="9">
        <v>10</v>
      </c>
      <c r="B656" s="492">
        <f>IF('Cumulative Budget Request '!L656='Split budget (B)'!$L$1,'Cumulative Budget Request '!B656,0)</f>
        <v>0</v>
      </c>
      <c r="C656" s="361"/>
      <c r="D656" s="362"/>
      <c r="E656" s="235">
        <f>IF('Cumulative Budget Request '!$L656='Split budget (B)'!$L$1,'Cumulative Budget Request '!E656,0)</f>
        <v>0</v>
      </c>
      <c r="F656" s="235">
        <f>IF('Cumulative Budget Request '!$L656='Split budget (B)'!$L$1,'Cumulative Budget Request '!F656,0)</f>
        <v>0</v>
      </c>
      <c r="G656" s="235">
        <f>IF('Cumulative Budget Request '!$L656='Split budget (B)'!$L$1,'Cumulative Budget Request '!G656,0)</f>
        <v>0</v>
      </c>
      <c r="H656" s="235">
        <f>IF('Cumulative Budget Request '!$L656='Split budget (B)'!$L$1,'Cumulative Budget Request '!H656,0)</f>
        <v>0</v>
      </c>
      <c r="I656" s="235">
        <f>IF('Cumulative Budget Request '!$L656='Split budget (B)'!$L$1,'Cumulative Budget Request '!I656,0)</f>
        <v>0</v>
      </c>
      <c r="J656" s="158">
        <f t="shared" si="354"/>
        <v>0</v>
      </c>
    </row>
    <row r="657" spans="1:16">
      <c r="A657" s="79"/>
      <c r="B657" s="770" t="s">
        <v>36</v>
      </c>
      <c r="C657" s="770"/>
      <c r="D657" s="770"/>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93">
        <f>IF('Cumulative Budget Request '!L660='Split budget (B)'!$L$1,'Cumulative Budget Request '!B660,0)</f>
        <v>0</v>
      </c>
      <c r="C660" s="9"/>
      <c r="E660" s="235">
        <f>IF('Cumulative Budget Request '!$L660='Split budget (B)'!$L$1,'Cumulative Budget Request '!E660,0)</f>
        <v>0</v>
      </c>
      <c r="F660" s="235">
        <f>IF('Cumulative Budget Request '!$L660='Split budget (B)'!$L$1,'Cumulative Budget Request '!F660,0)</f>
        <v>0</v>
      </c>
      <c r="G660" s="235">
        <f>IF('Cumulative Budget Request '!$L660='Split budget (B)'!$L$1,'Cumulative Budget Request '!G660,0)</f>
        <v>0</v>
      </c>
      <c r="H660" s="235">
        <f>IF('Cumulative Budget Request '!$L660='Split budget (B)'!$L$1,'Cumulative Budget Request '!H660,0)</f>
        <v>0</v>
      </c>
      <c r="I660" s="235">
        <f>IF('Cumulative Budget Request '!$L660='Split budget (B)'!$L$1,'Cumulative Budget Request '!I660,0)</f>
        <v>0</v>
      </c>
      <c r="J660" s="158">
        <f>SUM(E660:I660)</f>
        <v>0</v>
      </c>
    </row>
    <row r="661" spans="1:16" hidden="1">
      <c r="A661" s="30"/>
      <c r="B661" s="493">
        <f>IF('Cumulative Budget Request '!L661='Split budget (B)'!$L$1,'Cumulative Budget Request '!B661,0)</f>
        <v>0</v>
      </c>
      <c r="C661" s="9"/>
      <c r="E661" s="235">
        <f>IF('Cumulative Budget Request '!$L661='Split budget (B)'!$L$1,'Cumulative Budget Request '!E661,0)</f>
        <v>0</v>
      </c>
      <c r="F661" s="235">
        <f>IF('Cumulative Budget Request '!$L661='Split budget (B)'!$L$1,'Cumulative Budget Request '!F661,0)</f>
        <v>0</v>
      </c>
      <c r="G661" s="235">
        <f>IF('Cumulative Budget Request '!$L661='Split budget (B)'!$L$1,'Cumulative Budget Request '!G661,0)</f>
        <v>0</v>
      </c>
      <c r="H661" s="235">
        <f>IF('Cumulative Budget Request '!$L661='Split budget (B)'!$L$1,'Cumulative Budget Request '!H661,0)</f>
        <v>0</v>
      </c>
      <c r="I661" s="235">
        <f>IF('Cumulative Budget Request '!$L661='Split budget (B)'!$L$1,'Cumulative Budget Request '!I661,0)</f>
        <v>0</v>
      </c>
      <c r="J661" s="158">
        <f t="shared" ref="J661:J664" si="356">SUM(E661:I661)</f>
        <v>0</v>
      </c>
    </row>
    <row r="662" spans="1:16" hidden="1">
      <c r="A662" s="30"/>
      <c r="B662" s="493">
        <f>IF('Cumulative Budget Request '!L662='Split budget (B)'!$L$1,'Cumulative Budget Request '!B662,0)</f>
        <v>0</v>
      </c>
      <c r="C662" s="9"/>
      <c r="E662" s="235">
        <f>IF('Cumulative Budget Request '!$L662='Split budget (B)'!$L$1,'Cumulative Budget Request '!E662,0)</f>
        <v>0</v>
      </c>
      <c r="F662" s="235">
        <f>IF('Cumulative Budget Request '!$L662='Split budget (B)'!$L$1,'Cumulative Budget Request '!F662,0)</f>
        <v>0</v>
      </c>
      <c r="G662" s="235">
        <f>IF('Cumulative Budget Request '!$L662='Split budget (B)'!$L$1,'Cumulative Budget Request '!G662,0)</f>
        <v>0</v>
      </c>
      <c r="H662" s="235">
        <f>IF('Cumulative Budget Request '!$L662='Split budget (B)'!$L$1,'Cumulative Budget Request '!H662,0)</f>
        <v>0</v>
      </c>
      <c r="I662" s="235">
        <f>IF('Cumulative Budget Request '!$L662='Split budget (B)'!$L$1,'Cumulative Budget Request '!I662,0)</f>
        <v>0</v>
      </c>
      <c r="J662" s="158">
        <f t="shared" si="356"/>
        <v>0</v>
      </c>
    </row>
    <row r="663" spans="1:16" hidden="1">
      <c r="A663" s="30"/>
      <c r="B663" s="493">
        <f>IF('Cumulative Budget Request '!L663='Split budget (B)'!$L$1,'Cumulative Budget Request '!B663,0)</f>
        <v>0</v>
      </c>
      <c r="C663" s="9"/>
      <c r="E663" s="235">
        <f>IF('Cumulative Budget Request '!$L663='Split budget (B)'!$L$1,'Cumulative Budget Request '!E663,0)</f>
        <v>0</v>
      </c>
      <c r="F663" s="235">
        <f>IF('Cumulative Budget Request '!$L663='Split budget (B)'!$L$1,'Cumulative Budget Request '!F663,0)</f>
        <v>0</v>
      </c>
      <c r="G663" s="235">
        <f>IF('Cumulative Budget Request '!$L663='Split budget (B)'!$L$1,'Cumulative Budget Request '!G663,0)</f>
        <v>0</v>
      </c>
      <c r="H663" s="235">
        <f>IF('Cumulative Budget Request '!$L663='Split budget (B)'!$L$1,'Cumulative Budget Request '!H663,0)</f>
        <v>0</v>
      </c>
      <c r="I663" s="235">
        <f>IF('Cumulative Budget Request '!$L663='Split budget (B)'!$L$1,'Cumulative Budget Request '!I663,0)</f>
        <v>0</v>
      </c>
      <c r="J663" s="158">
        <f t="shared" si="356"/>
        <v>0</v>
      </c>
      <c r="N663" s="8"/>
      <c r="O663" s="8"/>
      <c r="P663" s="8"/>
    </row>
    <row r="664" spans="1:16" hidden="1">
      <c r="A664" s="30"/>
      <c r="B664" s="493">
        <f>IF('Cumulative Budget Request '!L664='Split budget (B)'!$L$1,'Cumulative Budget Request '!B664,0)</f>
        <v>0</v>
      </c>
      <c r="C664" s="9"/>
      <c r="E664" s="235">
        <f>IF('Cumulative Budget Request '!$L664='Split budget (B)'!$L$1,'Cumulative Budget Request '!E664,0)</f>
        <v>0</v>
      </c>
      <c r="F664" s="235">
        <f>IF('Cumulative Budget Request '!$L664='Split budget (B)'!$L$1,'Cumulative Budget Request '!F664,0)</f>
        <v>0</v>
      </c>
      <c r="G664" s="235">
        <f>IF('Cumulative Budget Request '!$L664='Split budget (B)'!$L$1,'Cumulative Budget Request '!G664,0)</f>
        <v>0</v>
      </c>
      <c r="H664" s="235">
        <f>IF('Cumulative Budget Request '!$L664='Split budget (B)'!$L$1,'Cumulative Budget Request '!H664,0)</f>
        <v>0</v>
      </c>
      <c r="I664" s="235">
        <f>IF('Cumulative Budget Request '!$L664='Split budget (B)'!$L$1,'Cumulative Budget Request '!I664,0)</f>
        <v>0</v>
      </c>
      <c r="J664" s="158">
        <f t="shared" si="356"/>
        <v>0</v>
      </c>
    </row>
    <row r="665" spans="1:16">
      <c r="A665" s="80"/>
      <c r="B665" s="757" t="s">
        <v>82</v>
      </c>
      <c r="C665" s="757"/>
      <c r="D665" s="757"/>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6"/>
      <c r="D667" s="3"/>
      <c r="E667" s="16"/>
      <c r="F667" s="16"/>
      <c r="G667" s="16"/>
      <c r="H667" s="16"/>
      <c r="I667" s="20"/>
      <c r="J667" s="25"/>
      <c r="K667" s="2"/>
      <c r="L667" s="2"/>
      <c r="M667" s="2"/>
    </row>
    <row r="668" spans="1:16">
      <c r="B668" s="493">
        <f>IF('Cumulative Budget Request '!L668='Split budget (B)'!$L$1,'Cumulative Budget Request '!B668,0)</f>
        <v>0</v>
      </c>
      <c r="C668" s="9"/>
      <c r="E668" s="235">
        <f>IF('Cumulative Budget Request '!$L668='Split budget (B)'!$L$1,'Cumulative Budget Request '!E668,0)</f>
        <v>0</v>
      </c>
      <c r="F668" s="235">
        <f>IF('Cumulative Budget Request '!$L668='Split budget (B)'!$L$1,'Cumulative Budget Request '!F668,0)</f>
        <v>0</v>
      </c>
      <c r="G668" s="235">
        <f>IF('Cumulative Budget Request '!$L668='Split budget (B)'!$L$1,'Cumulative Budget Request '!G668,0)</f>
        <v>0</v>
      </c>
      <c r="H668" s="235">
        <f>IF('Cumulative Budget Request '!$L668='Split budget (B)'!$L$1,'Cumulative Budget Request '!H668,0)</f>
        <v>0</v>
      </c>
      <c r="I668" s="235">
        <f>IF('Cumulative Budget Request '!$L668='Split budget (B)'!$L$1,'Cumulative Budget Request '!I668,0)</f>
        <v>0</v>
      </c>
      <c r="J668" s="158">
        <f t="shared" ref="J668:J681" si="358">SUM(E668:I668)</f>
        <v>0</v>
      </c>
      <c r="K668" s="2"/>
      <c r="L668" s="2"/>
      <c r="M668" s="2"/>
    </row>
    <row r="669" spans="1:16">
      <c r="B669" s="493">
        <f>IF('Cumulative Budget Request '!L669='Split budget (B)'!$L$1,'Cumulative Budget Request '!B669,0)</f>
        <v>0</v>
      </c>
      <c r="C669" s="9"/>
      <c r="D669" s="10"/>
      <c r="E669" s="235">
        <f>IF('Cumulative Budget Request '!$L669='Split budget (B)'!$L$1,'Cumulative Budget Request '!E669,0)</f>
        <v>0</v>
      </c>
      <c r="F669" s="235">
        <f>IF('Cumulative Budget Request '!$L669='Split budget (B)'!$L$1,'Cumulative Budget Request '!F669,0)</f>
        <v>0</v>
      </c>
      <c r="G669" s="235">
        <f>IF('Cumulative Budget Request '!$L669='Split budget (B)'!$L$1,'Cumulative Budget Request '!G669,0)</f>
        <v>0</v>
      </c>
      <c r="H669" s="235">
        <f>IF('Cumulative Budget Request '!$L669='Split budget (B)'!$L$1,'Cumulative Budget Request '!H669,0)</f>
        <v>0</v>
      </c>
      <c r="I669" s="235">
        <f>IF('Cumulative Budget Request '!$L669='Split budget (B)'!$L$1,'Cumulative Budget Request '!I669,0)</f>
        <v>0</v>
      </c>
      <c r="J669" s="158">
        <f t="shared" si="358"/>
        <v>0</v>
      </c>
      <c r="K669" s="2"/>
      <c r="L669" s="2"/>
      <c r="M669" s="2"/>
    </row>
    <row r="670" spans="1:16">
      <c r="B670" s="493">
        <f>IF('Cumulative Budget Request '!L670='Split budget (B)'!$L$1,'Cumulative Budget Request '!B670,0)</f>
        <v>0</v>
      </c>
      <c r="C670" s="9"/>
      <c r="D670" s="10"/>
      <c r="E670" s="235">
        <f>IF('Cumulative Budget Request '!$L670='Split budget (B)'!$L$1,'Cumulative Budget Request '!E670,0)</f>
        <v>0</v>
      </c>
      <c r="F670" s="235">
        <f>IF('Cumulative Budget Request '!$L670='Split budget (B)'!$L$1,'Cumulative Budget Request '!F670,0)</f>
        <v>0</v>
      </c>
      <c r="G670" s="235">
        <f>IF('Cumulative Budget Request '!$L670='Split budget (B)'!$L$1,'Cumulative Budget Request '!G670,0)</f>
        <v>0</v>
      </c>
      <c r="H670" s="235">
        <f>IF('Cumulative Budget Request '!$L670='Split budget (B)'!$L$1,'Cumulative Budget Request '!H670,0)</f>
        <v>0</v>
      </c>
      <c r="I670" s="235">
        <f>IF('Cumulative Budget Request '!$L670='Split budget (B)'!$L$1,'Cumulative Budget Request '!I670,0)</f>
        <v>0</v>
      </c>
      <c r="J670" s="158">
        <f t="shared" si="358"/>
        <v>0</v>
      </c>
      <c r="K670" s="2"/>
      <c r="L670" s="2"/>
      <c r="M670" s="2"/>
    </row>
    <row r="671" spans="1:16">
      <c r="B671" s="493">
        <f>IF('Cumulative Budget Request '!L671='Split budget (B)'!$L$1,'Cumulative Budget Request '!B671,0)</f>
        <v>0</v>
      </c>
      <c r="C671" s="9"/>
      <c r="D671" s="10"/>
      <c r="E671" s="235">
        <f>IF('Cumulative Budget Request '!$L671='Split budget (B)'!$L$1,'Cumulative Budget Request '!E671,0)</f>
        <v>0</v>
      </c>
      <c r="F671" s="235">
        <f>IF('Cumulative Budget Request '!$L671='Split budget (B)'!$L$1,'Cumulative Budget Request '!F671,0)</f>
        <v>0</v>
      </c>
      <c r="G671" s="235">
        <f>IF('Cumulative Budget Request '!$L671='Split budget (B)'!$L$1,'Cumulative Budget Request '!G671,0)</f>
        <v>0</v>
      </c>
      <c r="H671" s="235">
        <f>IF('Cumulative Budget Request '!$L671='Split budget (B)'!$L$1,'Cumulative Budget Request '!H671,0)</f>
        <v>0</v>
      </c>
      <c r="I671" s="235">
        <f>IF('Cumulative Budget Request '!$L671='Split budget (B)'!$L$1,'Cumulative Budget Request '!I671,0)</f>
        <v>0</v>
      </c>
      <c r="J671" s="158">
        <f t="shared" si="358"/>
        <v>0</v>
      </c>
      <c r="K671" s="2"/>
      <c r="L671" s="2"/>
      <c r="M671" s="2"/>
    </row>
    <row r="672" spans="1:16">
      <c r="B672" s="493">
        <f>IF('Cumulative Budget Request '!L672='Split budget (B)'!$L$1,'Cumulative Budget Request '!B672,0)</f>
        <v>0</v>
      </c>
      <c r="C672" s="9"/>
      <c r="D672" s="10"/>
      <c r="E672" s="235">
        <f>IF('Cumulative Budget Request '!$L672='Split budget (B)'!$L$1,'Cumulative Budget Request '!E672,0)</f>
        <v>0</v>
      </c>
      <c r="F672" s="235">
        <f>IF('Cumulative Budget Request '!$L672='Split budget (B)'!$L$1,'Cumulative Budget Request '!F672,0)</f>
        <v>0</v>
      </c>
      <c r="G672" s="235">
        <f>IF('Cumulative Budget Request '!$L672='Split budget (B)'!$L$1,'Cumulative Budget Request '!G672,0)</f>
        <v>0</v>
      </c>
      <c r="H672" s="235">
        <f>IF('Cumulative Budget Request '!$L672='Split budget (B)'!$L$1,'Cumulative Budget Request '!H672,0)</f>
        <v>0</v>
      </c>
      <c r="I672" s="235">
        <f>IF('Cumulative Budget Request '!$L672='Split budget (B)'!$L$1,'Cumulative Budget Request '!I672,0)</f>
        <v>0</v>
      </c>
      <c r="J672" s="158">
        <f t="shared" si="358"/>
        <v>0</v>
      </c>
      <c r="K672" s="2"/>
      <c r="L672" s="2"/>
      <c r="M672" s="2"/>
    </row>
    <row r="673" spans="1:36">
      <c r="B673" s="493">
        <f>IF('Cumulative Budget Request '!L673='Split budget (B)'!$L$1,'Cumulative Budget Request '!B673,0)</f>
        <v>0</v>
      </c>
      <c r="C673" s="9"/>
      <c r="D673" s="10"/>
      <c r="E673" s="235">
        <f>IF('Cumulative Budget Request '!$L673='Split budget (B)'!$L$1,'Cumulative Budget Request '!E673,0)</f>
        <v>0</v>
      </c>
      <c r="F673" s="235">
        <f>IF('Cumulative Budget Request '!$L673='Split budget (B)'!$L$1,'Cumulative Budget Request '!F673,0)</f>
        <v>0</v>
      </c>
      <c r="G673" s="235">
        <f>IF('Cumulative Budget Request '!$L673='Split budget (B)'!$L$1,'Cumulative Budget Request '!G673,0)</f>
        <v>0</v>
      </c>
      <c r="H673" s="235">
        <f>IF('Cumulative Budget Request '!$L673='Split budget (B)'!$L$1,'Cumulative Budget Request '!H673,0)</f>
        <v>0</v>
      </c>
      <c r="I673" s="235">
        <f>IF('Cumulative Budget Request '!$L673='Split budget (B)'!$L$1,'Cumulative Budget Request '!I673,0)</f>
        <v>0</v>
      </c>
      <c r="J673" s="158">
        <f t="shared" si="358"/>
        <v>0</v>
      </c>
      <c r="K673" s="2"/>
      <c r="L673" s="2"/>
      <c r="M673" s="2"/>
    </row>
    <row r="674" spans="1:36">
      <c r="B674" s="493">
        <f>IF('Cumulative Budget Request '!L674='Split budget (B)'!$L$1,'Cumulative Budget Request '!B674,0)</f>
        <v>0</v>
      </c>
      <c r="C674" s="9"/>
      <c r="D674" s="10"/>
      <c r="E674" s="235">
        <f>IF('Cumulative Budget Request '!$L674='Split budget (B)'!$L$1,'Cumulative Budget Request '!E674,0)</f>
        <v>0</v>
      </c>
      <c r="F674" s="235">
        <f>IF('Cumulative Budget Request '!$L674='Split budget (B)'!$L$1,'Cumulative Budget Request '!F674,0)</f>
        <v>0</v>
      </c>
      <c r="G674" s="235">
        <f>IF('Cumulative Budget Request '!$L674='Split budget (B)'!$L$1,'Cumulative Budget Request '!G674,0)</f>
        <v>0</v>
      </c>
      <c r="H674" s="235">
        <f>IF('Cumulative Budget Request '!$L674='Split budget (B)'!$L$1,'Cumulative Budget Request '!H674,0)</f>
        <v>0</v>
      </c>
      <c r="I674" s="235">
        <f>IF('Cumulative Budget Request '!$L674='Split budget (B)'!$L$1,'Cumulative Budget Request '!I674,0)</f>
        <v>0</v>
      </c>
      <c r="J674" s="158">
        <f t="shared" si="358"/>
        <v>0</v>
      </c>
      <c r="K674" s="2"/>
      <c r="L674" s="2"/>
      <c r="M674" s="2"/>
    </row>
    <row r="675" spans="1:36">
      <c r="B675" s="493">
        <f>IF('Cumulative Budget Request '!L675='Split budget (B)'!$L$1,'Cumulative Budget Request '!B675,0)</f>
        <v>0</v>
      </c>
      <c r="C675" s="9"/>
      <c r="D675" s="10"/>
      <c r="E675" s="235">
        <f>IF('Cumulative Budget Request '!$L675='Split budget (B)'!$L$1,'Cumulative Budget Request '!E675,0)</f>
        <v>0</v>
      </c>
      <c r="F675" s="235">
        <f>IF('Cumulative Budget Request '!$L675='Split budget (B)'!$L$1,'Cumulative Budget Request '!F675,0)</f>
        <v>0</v>
      </c>
      <c r="G675" s="235">
        <f>IF('Cumulative Budget Request '!$L675='Split budget (B)'!$L$1,'Cumulative Budget Request '!G675,0)</f>
        <v>0</v>
      </c>
      <c r="H675" s="235">
        <f>IF('Cumulative Budget Request '!$L675='Split budget (B)'!$L$1,'Cumulative Budget Request '!H675,0)</f>
        <v>0</v>
      </c>
      <c r="I675" s="235">
        <f>IF('Cumulative Budget Request '!$L675='Split budget (B)'!$L$1,'Cumulative Budget Request '!I675,0)</f>
        <v>0</v>
      </c>
      <c r="J675" s="158">
        <f t="shared" si="358"/>
        <v>0</v>
      </c>
      <c r="K675" s="2"/>
      <c r="L675" s="2"/>
      <c r="M675" s="2"/>
    </row>
    <row r="676" spans="1:36">
      <c r="B676" s="493">
        <f>IF('Cumulative Budget Request '!L676='Split budget (B)'!$L$1,'Cumulative Budget Request '!B676,0)</f>
        <v>0</v>
      </c>
      <c r="C676" s="9"/>
      <c r="D676" s="10"/>
      <c r="E676" s="235">
        <f>IF('Cumulative Budget Request '!$L676='Split budget (B)'!$L$1,'Cumulative Budget Request '!E676,0)</f>
        <v>0</v>
      </c>
      <c r="F676" s="235">
        <f>IF('Cumulative Budget Request '!$L676='Split budget (B)'!$L$1,'Cumulative Budget Request '!F676,0)</f>
        <v>0</v>
      </c>
      <c r="G676" s="235">
        <f>IF('Cumulative Budget Request '!$L676='Split budget (B)'!$L$1,'Cumulative Budget Request '!G676,0)</f>
        <v>0</v>
      </c>
      <c r="H676" s="235">
        <f>IF('Cumulative Budget Request '!$L676='Split budget (B)'!$L$1,'Cumulative Budget Request '!H676,0)</f>
        <v>0</v>
      </c>
      <c r="I676" s="235">
        <f>IF('Cumulative Budget Request '!$L676='Split budget (B)'!$L$1,'Cumulative Budget Request '!I676,0)</f>
        <v>0</v>
      </c>
      <c r="J676" s="158">
        <f t="shared" si="358"/>
        <v>0</v>
      </c>
      <c r="K676" s="2"/>
      <c r="L676" s="2"/>
      <c r="M676" s="2"/>
    </row>
    <row r="677" spans="1:36" hidden="1">
      <c r="B677" s="493">
        <f>IF('Cumulative Budget Request '!L677='Split budget (B)'!$L$1,'Cumulative Budget Request '!B677,0)</f>
        <v>0</v>
      </c>
      <c r="C677" s="9"/>
      <c r="D677" s="10"/>
      <c r="E677" s="235">
        <f>IF('Cumulative Budget Request '!$L677='Split budget (B)'!$L$1,'Cumulative Budget Request '!E677,0)</f>
        <v>0</v>
      </c>
      <c r="F677" s="235">
        <f>IF('Cumulative Budget Request '!$L677='Split budget (B)'!$L$1,'Cumulative Budget Request '!F677,0)</f>
        <v>0</v>
      </c>
      <c r="G677" s="235">
        <f>IF('Cumulative Budget Request '!$L677='Split budget (B)'!$L$1,'Cumulative Budget Request '!G677,0)</f>
        <v>0</v>
      </c>
      <c r="H677" s="235">
        <f>IF('Cumulative Budget Request '!$L677='Split budget (B)'!$L$1,'Cumulative Budget Request '!H677,0)</f>
        <v>0</v>
      </c>
      <c r="I677" s="235">
        <f>IF('Cumulative Budget Request '!$L677='Split budget (B)'!$L$1,'Cumulative Budget Request '!I677,0)</f>
        <v>0</v>
      </c>
      <c r="J677" s="158">
        <f t="shared" si="358"/>
        <v>0</v>
      </c>
      <c r="K677" s="2"/>
      <c r="L677" s="2"/>
      <c r="M677" s="2"/>
    </row>
    <row r="678" spans="1:36" hidden="1">
      <c r="B678" s="493">
        <f>IF('Cumulative Budget Request '!L678='Split budget (B)'!$L$1,'Cumulative Budget Request '!B678,0)</f>
        <v>0</v>
      </c>
      <c r="C678" s="9"/>
      <c r="D678" s="10"/>
      <c r="E678" s="235">
        <f>IF('Cumulative Budget Request '!$L678='Split budget (B)'!$L$1,'Cumulative Budget Request '!E678,0)</f>
        <v>0</v>
      </c>
      <c r="F678" s="235">
        <f>IF('Cumulative Budget Request '!$L678='Split budget (B)'!$L$1,'Cumulative Budget Request '!F678,0)</f>
        <v>0</v>
      </c>
      <c r="G678" s="235">
        <f>IF('Cumulative Budget Request '!$L678='Split budget (B)'!$L$1,'Cumulative Budget Request '!G678,0)</f>
        <v>0</v>
      </c>
      <c r="H678" s="235">
        <f>IF('Cumulative Budget Request '!$L678='Split budget (B)'!$L$1,'Cumulative Budget Request '!H678,0)</f>
        <v>0</v>
      </c>
      <c r="I678" s="235">
        <f>IF('Cumulative Budget Request '!$L678='Split budget (B)'!$L$1,'Cumulative Budget Request '!I678,0)</f>
        <v>0</v>
      </c>
      <c r="J678" s="158">
        <f t="shared" si="358"/>
        <v>0</v>
      </c>
      <c r="K678" s="2"/>
      <c r="L678" s="2"/>
      <c r="M678" s="2"/>
    </row>
    <row r="679" spans="1:36" hidden="1">
      <c r="B679" s="493">
        <f>IF('Cumulative Budget Request '!L679='Split budget (B)'!$L$1,'Cumulative Budget Request '!B679,0)</f>
        <v>0</v>
      </c>
      <c r="C679" s="9"/>
      <c r="D679" s="10"/>
      <c r="E679" s="235">
        <f>IF('Cumulative Budget Request '!$L679='Split budget (B)'!$L$1,'Cumulative Budget Request '!E679,0)</f>
        <v>0</v>
      </c>
      <c r="F679" s="235">
        <f>IF('Cumulative Budget Request '!$L679='Split budget (B)'!$L$1,'Cumulative Budget Request '!F679,0)</f>
        <v>0</v>
      </c>
      <c r="G679" s="235">
        <f>IF('Cumulative Budget Request '!$L679='Split budget (B)'!$L$1,'Cumulative Budget Request '!G679,0)</f>
        <v>0</v>
      </c>
      <c r="H679" s="235">
        <f>IF('Cumulative Budget Request '!$L679='Split budget (B)'!$L$1,'Cumulative Budget Request '!H679,0)</f>
        <v>0</v>
      </c>
      <c r="I679" s="235">
        <f>IF('Cumulative Budget Request '!$L679='Split budget (B)'!$L$1,'Cumulative Budget Request '!I679,0)</f>
        <v>0</v>
      </c>
      <c r="J679" s="158">
        <f t="shared" si="358"/>
        <v>0</v>
      </c>
      <c r="K679" s="2"/>
      <c r="L679" s="2"/>
      <c r="M679" s="2"/>
      <c r="N679" s="2"/>
      <c r="O679" s="2"/>
      <c r="P679" s="2"/>
      <c r="Q679" s="2"/>
    </row>
    <row r="680" spans="1:36" hidden="1">
      <c r="B680" s="493">
        <f>IF('Cumulative Budget Request '!L680='Split budget (B)'!$L$1,'Cumulative Budget Request '!B680,0)</f>
        <v>0</v>
      </c>
      <c r="C680" s="9"/>
      <c r="D680" s="10"/>
      <c r="E680" s="235">
        <f>IF('Cumulative Budget Request '!$L680='Split budget (B)'!$L$1,'Cumulative Budget Request '!E680,0)</f>
        <v>0</v>
      </c>
      <c r="F680" s="235">
        <f>IF('Cumulative Budget Request '!$L680='Split budget (B)'!$L$1,'Cumulative Budget Request '!F680,0)</f>
        <v>0</v>
      </c>
      <c r="G680" s="235">
        <f>IF('Cumulative Budget Request '!$L680='Split budget (B)'!$L$1,'Cumulative Budget Request '!G680,0)</f>
        <v>0</v>
      </c>
      <c r="H680" s="235">
        <f>IF('Cumulative Budget Request '!$L680='Split budget (B)'!$L$1,'Cumulative Budget Request '!H680,0)</f>
        <v>0</v>
      </c>
      <c r="I680" s="235">
        <f>IF('Cumulative Budget Request '!$L680='Split budget (B)'!$L$1,'Cumulative Budget Request '!I680,0)</f>
        <v>0</v>
      </c>
      <c r="J680" s="158">
        <f t="shared" si="358"/>
        <v>0</v>
      </c>
      <c r="K680" s="20"/>
      <c r="L680" s="272"/>
      <c r="M680" s="2"/>
      <c r="N680" s="8"/>
      <c r="O680" s="8"/>
      <c r="P680" s="8"/>
    </row>
    <row r="681" spans="1:36" hidden="1">
      <c r="B681" s="493">
        <f>IF('Cumulative Budget Request '!L681='Split budget (B)'!$L$1,'Cumulative Budget Request '!B681,0)</f>
        <v>0</v>
      </c>
      <c r="C681" s="9"/>
      <c r="D681" s="10"/>
      <c r="E681" s="235">
        <f>IF('Cumulative Budget Request '!$L681='Split budget (B)'!$L$1,'Cumulative Budget Request '!E681,0)</f>
        <v>0</v>
      </c>
      <c r="F681" s="235">
        <f>IF('Cumulative Budget Request '!$L681='Split budget (B)'!$L$1,'Cumulative Budget Request '!F681,0)</f>
        <v>0</v>
      </c>
      <c r="G681" s="235">
        <f>IF('Cumulative Budget Request '!$L681='Split budget (B)'!$L$1,'Cumulative Budget Request '!G681,0)</f>
        <v>0</v>
      </c>
      <c r="H681" s="235">
        <f>IF('Cumulative Budget Request '!$L681='Split budget (B)'!$L$1,'Cumulative Budget Request '!H681,0)</f>
        <v>0</v>
      </c>
      <c r="I681" s="235">
        <f>IF('Cumulative Budget Request '!$L681='Split budget (B)'!$L$1,'Cumulative Budget Request '!I681,0)</f>
        <v>0</v>
      </c>
      <c r="J681" s="158">
        <f t="shared" si="358"/>
        <v>0</v>
      </c>
    </row>
    <row r="682" spans="1:36">
      <c r="A682" s="79"/>
      <c r="B682" s="749" t="s">
        <v>37</v>
      </c>
      <c r="C682" s="749"/>
      <c r="D682" s="749"/>
      <c r="E682" s="159">
        <f t="shared" ref="E682:J682" si="359">SUM(E668:E681)</f>
        <v>0</v>
      </c>
      <c r="F682" s="159">
        <f t="shared" si="359"/>
        <v>0</v>
      </c>
      <c r="G682" s="159">
        <f t="shared" si="359"/>
        <v>0</v>
      </c>
      <c r="H682" s="159">
        <f t="shared" si="359"/>
        <v>0</v>
      </c>
      <c r="I682" s="159">
        <f t="shared" si="359"/>
        <v>0</v>
      </c>
      <c r="J682" s="160">
        <f t="shared" si="359"/>
        <v>0</v>
      </c>
      <c r="L682" s="23"/>
      <c r="M682" s="725"/>
      <c r="N682" s="726"/>
      <c r="O682" s="726"/>
      <c r="P682" s="727"/>
      <c r="Q682" s="27"/>
      <c r="R682" s="27"/>
      <c r="S682" s="27"/>
      <c r="T682" s="27"/>
    </row>
    <row r="683" spans="1:36">
      <c r="A683" s="5"/>
      <c r="G683" s="16"/>
      <c r="H683" s="16"/>
      <c r="I683" s="16"/>
      <c r="J683" s="25"/>
      <c r="L683" s="23"/>
      <c r="M683" s="726"/>
      <c r="N683" s="728"/>
      <c r="O683" s="728"/>
      <c r="P683" s="728"/>
      <c r="Q683" s="728"/>
      <c r="R683" s="728"/>
      <c r="S683" s="728"/>
      <c r="T683" s="728"/>
    </row>
    <row r="684" spans="1:36">
      <c r="A684" s="30" t="s">
        <v>311</v>
      </c>
      <c r="J684" s="32"/>
      <c r="L684" s="23"/>
      <c r="M684" s="728"/>
      <c r="N684" s="729"/>
      <c r="O684" s="729"/>
      <c r="P684" s="729"/>
      <c r="Q684" s="729"/>
      <c r="R684" s="729"/>
      <c r="S684" s="729"/>
      <c r="T684" s="729"/>
    </row>
    <row r="685" spans="1:36">
      <c r="A685" s="9"/>
      <c r="B685" s="493">
        <f>IF('Cumulative Budget Request '!L685='Split budget (B)'!$L$1,'Cumulative Budget Request '!B685,0)</f>
        <v>0</v>
      </c>
      <c r="C685" s="9"/>
      <c r="E685" s="235">
        <f>IF('Cumulative Budget Request '!$L685='Split budget (B)'!$L$1,'Cumulative Budget Request '!E685,0)</f>
        <v>0</v>
      </c>
      <c r="F685" s="235">
        <f>IF('Cumulative Budget Request '!$L685='Split budget (B)'!$L$1,'Cumulative Budget Request '!F685,0)</f>
        <v>0</v>
      </c>
      <c r="G685" s="235">
        <f>IF('Cumulative Budget Request '!$L685='Split budget (B)'!$L$1,'Cumulative Budget Request '!G685,0)</f>
        <v>0</v>
      </c>
      <c r="H685" s="235">
        <f>IF('Cumulative Budget Request '!$L685='Split budget (B)'!$L$1,'Cumulative Budget Request '!H685,0)</f>
        <v>0</v>
      </c>
      <c r="I685" s="235">
        <f>IF('Cumulative Budget Request '!$L685='Split budget (B)'!$L$1,'Cumulative Budget Request '!I685,0)</f>
        <v>0</v>
      </c>
      <c r="J685" s="158">
        <f t="shared" ref="J685:J688" si="360">SUM(E685:I685)</f>
        <v>0</v>
      </c>
      <c r="L685" s="23"/>
      <c r="M685" s="729"/>
      <c r="AI685" s="148"/>
    </row>
    <row r="686" spans="1:36" hidden="1">
      <c r="A686" s="9"/>
      <c r="B686" s="493">
        <f>IF('Cumulative Budget Request '!L686='Split budget (B)'!$L$1,'Cumulative Budget Request '!B686,0)</f>
        <v>0</v>
      </c>
      <c r="C686" s="9"/>
      <c r="E686" s="235">
        <f>IF('Cumulative Budget Request '!$L686='Split budget (B)'!$L$1,'Cumulative Budget Request '!E686,0)</f>
        <v>0</v>
      </c>
      <c r="F686" s="235">
        <f>IF('Cumulative Budget Request '!$L686='Split budget (B)'!$L$1,'Cumulative Budget Request '!F686,0)</f>
        <v>0</v>
      </c>
      <c r="G686" s="235">
        <f>IF('Cumulative Budget Request '!$L686='Split budget (B)'!$L$1,'Cumulative Budget Request '!G686,0)</f>
        <v>0</v>
      </c>
      <c r="H686" s="235">
        <f>IF('Cumulative Budget Request '!$L686='Split budget (B)'!$L$1,'Cumulative Budget Request '!H686,0)</f>
        <v>0</v>
      </c>
      <c r="I686" s="235">
        <f>IF('Cumulative Budget Request '!$L686='Split budget (B)'!$L$1,'Cumulative Budget Request '!I686,0)</f>
        <v>0</v>
      </c>
      <c r="J686" s="158">
        <f t="shared" si="360"/>
        <v>0</v>
      </c>
      <c r="N686" s="2"/>
      <c r="O686" s="2"/>
      <c r="P686" s="2"/>
      <c r="Q686" s="2"/>
      <c r="AI686" s="241"/>
    </row>
    <row r="687" spans="1:36" hidden="1">
      <c r="A687" s="9"/>
      <c r="B687" s="493">
        <f>IF('Cumulative Budget Request '!L687='Split budget (B)'!$L$1,'Cumulative Budget Request '!B687,0)</f>
        <v>0</v>
      </c>
      <c r="C687" s="9"/>
      <c r="E687" s="235">
        <f>IF('Cumulative Budget Request '!$L687='Split budget (B)'!$L$1,'Cumulative Budget Request '!E687,0)</f>
        <v>0</v>
      </c>
      <c r="F687" s="235">
        <f>IF('Cumulative Budget Request '!$L687='Split budget (B)'!$L$1,'Cumulative Budget Request '!F687,0)</f>
        <v>0</v>
      </c>
      <c r="G687" s="235">
        <f>IF('Cumulative Budget Request '!$L687='Split budget (B)'!$L$1,'Cumulative Budget Request '!G687,0)</f>
        <v>0</v>
      </c>
      <c r="H687" s="235">
        <f>IF('Cumulative Budget Request '!$L687='Split budget (B)'!$L$1,'Cumulative Budget Request '!H687,0)</f>
        <v>0</v>
      </c>
      <c r="I687" s="235">
        <f>IF('Cumulative Budget Request '!$L687='Split budget (B)'!$L$1,'Cumulative Budget Request '!I687,0)</f>
        <v>0</v>
      </c>
      <c r="J687" s="158">
        <f t="shared" si="360"/>
        <v>0</v>
      </c>
      <c r="K687" s="20"/>
      <c r="L687" s="16"/>
      <c r="M687" s="2"/>
      <c r="AI687" s="241"/>
      <c r="AJ687" s="9"/>
    </row>
    <row r="688" spans="1:36" hidden="1">
      <c r="A688" s="9"/>
      <c r="B688" s="493">
        <f>IF('Cumulative Budget Request '!L688='Split budget (B)'!$L$1,'Cumulative Budget Request '!B688,0)</f>
        <v>0</v>
      </c>
      <c r="C688" s="9"/>
      <c r="E688" s="235">
        <f>IF('Cumulative Budget Request '!$L688='Split budget (B)'!$L$1,'Cumulative Budget Request '!E688,0)</f>
        <v>0</v>
      </c>
      <c r="F688" s="235">
        <f>IF('Cumulative Budget Request '!$L688='Split budget (B)'!$L$1,'Cumulative Budget Request '!F688,0)</f>
        <v>0</v>
      </c>
      <c r="G688" s="235">
        <f>IF('Cumulative Budget Request '!$L688='Split budget (B)'!$L$1,'Cumulative Budget Request '!G688,0)</f>
        <v>0</v>
      </c>
      <c r="H688" s="235">
        <f>IF('Cumulative Budget Request '!$L688='Split budget (B)'!$L$1,'Cumulative Budget Request '!H688,0)</f>
        <v>0</v>
      </c>
      <c r="I688" s="235">
        <f>IF('Cumulative Budget Request '!$L688='Split budget (B)'!$L$1,'Cumulative Budget Request '!I688,0)</f>
        <v>0</v>
      </c>
      <c r="J688" s="158">
        <f t="shared" si="360"/>
        <v>0</v>
      </c>
      <c r="K688" s="2"/>
      <c r="L688" s="2"/>
      <c r="AA688" s="123"/>
      <c r="AB688" s="123"/>
      <c r="AC688" s="123"/>
      <c r="AD688" s="123"/>
      <c r="AE688" s="123"/>
      <c r="AF688" s="123"/>
      <c r="AG688" s="123"/>
      <c r="AJ688" s="9"/>
    </row>
    <row r="689" spans="1:34">
      <c r="A689" s="309"/>
      <c r="B689" s="757" t="s">
        <v>248</v>
      </c>
      <c r="C689" s="757"/>
      <c r="D689" s="757"/>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6"/>
      <c r="E691" s="16"/>
      <c r="F691" s="16"/>
      <c r="G691" s="16"/>
      <c r="H691" s="16"/>
      <c r="I691" s="20"/>
      <c r="J691" s="25"/>
      <c r="K691" s="2"/>
      <c r="L691" s="2"/>
      <c r="M691" s="2"/>
      <c r="N691" s="2"/>
      <c r="O691" s="2"/>
      <c r="P691" s="2"/>
      <c r="AH691" s="9"/>
    </row>
    <row r="692" spans="1:34">
      <c r="A692" s="9"/>
      <c r="B692" s="449">
        <f t="shared" ref="B692:B711" si="362">B777</f>
        <v>0</v>
      </c>
      <c r="C692" s="9" t="str">
        <f>'Cumulative Budget Request '!C692</f>
        <v xml:space="preserve"> </v>
      </c>
      <c r="E692" s="235">
        <f>IF('Cumulative Budget Request '!$L692='Split budget (B)'!$L$1,'Cumulative Budget Request '!E692,0)</f>
        <v>0</v>
      </c>
      <c r="F692" s="235">
        <f>IF('Cumulative Budget Request '!$L692='Split budget (B)'!$L$1,'Cumulative Budget Request '!F692,0)</f>
        <v>0</v>
      </c>
      <c r="G692" s="235">
        <f>IF('Cumulative Budget Request '!$L692='Split budget (B)'!$L$1,'Cumulative Budget Request '!G692,0)</f>
        <v>0</v>
      </c>
      <c r="H692" s="235">
        <f>IF('Cumulative Budget Request '!$L692='Split budget (B)'!$L$1,'Cumulative Budget Request '!H692,0)</f>
        <v>0</v>
      </c>
      <c r="I692" s="235">
        <f>IF('Cumulative Budget Request '!$L692='Split budget (B)'!$L$1,'Cumulative Budget Request '!I692,0)</f>
        <v>0</v>
      </c>
      <c r="J692" s="158">
        <f>SUM(E692:I692)</f>
        <v>0</v>
      </c>
      <c r="K692" s="2"/>
      <c r="L692" s="2"/>
      <c r="M692" s="107" t="s">
        <v>166</v>
      </c>
      <c r="N692" s="108"/>
      <c r="O692" s="108"/>
      <c r="P692" s="108"/>
      <c r="Q692" s="108"/>
      <c r="AH692" s="123"/>
    </row>
    <row r="693" spans="1:34">
      <c r="A693" s="9"/>
      <c r="B693" s="449">
        <f t="shared" si="362"/>
        <v>0</v>
      </c>
      <c r="C693" s="9" t="str">
        <f>'Cumulative Budget Request '!C693</f>
        <v xml:space="preserve"> </v>
      </c>
      <c r="E693" s="235">
        <f>IF('Cumulative Budget Request '!$L693='Split budget (B)'!$L$1,'Cumulative Budget Request '!E693,0)</f>
        <v>0</v>
      </c>
      <c r="F693" s="235">
        <f>IF('Cumulative Budget Request '!$L693='Split budget (B)'!$L$1,'Cumulative Budget Request '!F693,0)</f>
        <v>0</v>
      </c>
      <c r="G693" s="235">
        <f>IF('Cumulative Budget Request '!$L693='Split budget (B)'!$L$1,'Cumulative Budget Request '!G693,0)</f>
        <v>0</v>
      </c>
      <c r="H693" s="235">
        <f>IF('Cumulative Budget Request '!$L693='Split budget (B)'!$L$1,'Cumulative Budget Request '!H693,0)</f>
        <v>0</v>
      </c>
      <c r="I693" s="235">
        <f>IF('Cumulative Budget Request '!$L693='Split budget (B)'!$L$1,'Cumulative Budget Request '!I693,0)</f>
        <v>0</v>
      </c>
      <c r="J693" s="158">
        <f t="shared" ref="J693:J694" si="363">SUM(E693:I693)</f>
        <v>0</v>
      </c>
      <c r="K693" s="2"/>
      <c r="L693" s="2"/>
      <c r="M693" s="107" t="s">
        <v>160</v>
      </c>
      <c r="N693" s="108"/>
      <c r="O693" s="108"/>
      <c r="P693" s="108"/>
      <c r="Q693" s="108"/>
    </row>
    <row r="694" spans="1:34">
      <c r="A694" s="9"/>
      <c r="B694" s="449">
        <f t="shared" si="362"/>
        <v>0</v>
      </c>
      <c r="C694" s="9" t="str">
        <f>'Cumulative Budget Request '!C694</f>
        <v xml:space="preserve"> </v>
      </c>
      <c r="E694" s="235">
        <f>IF('Cumulative Budget Request '!$L694='Split budget (B)'!$L$1,'Cumulative Budget Request '!E694,0)</f>
        <v>0</v>
      </c>
      <c r="F694" s="235">
        <f>IF('Cumulative Budget Request '!$L694='Split budget (B)'!$L$1,'Cumulative Budget Request '!F694,0)</f>
        <v>0</v>
      </c>
      <c r="G694" s="235">
        <f>IF('Cumulative Budget Request '!$L694='Split budget (B)'!$L$1,'Cumulative Budget Request '!G694,0)</f>
        <v>0</v>
      </c>
      <c r="H694" s="235">
        <f>IF('Cumulative Budget Request '!$L694='Split budget (B)'!$L$1,'Cumulative Budget Request '!H694,0)</f>
        <v>0</v>
      </c>
      <c r="I694" s="235">
        <f>IF('Cumulative Budget Request '!$L694='Split budget (B)'!$L$1,'Cumulative Budget Request '!I694,0)</f>
        <v>0</v>
      </c>
      <c r="J694" s="158">
        <f t="shared" si="363"/>
        <v>0</v>
      </c>
      <c r="K694" s="2"/>
      <c r="L694" s="2"/>
      <c r="M694" s="2"/>
      <c r="N694" s="2"/>
      <c r="O694" s="2"/>
      <c r="P694" s="2"/>
    </row>
    <row r="695" spans="1:34" hidden="1">
      <c r="A695" s="5"/>
      <c r="B695" s="449">
        <f t="shared" si="362"/>
        <v>0</v>
      </c>
      <c r="C695" s="9" t="str">
        <f>'Cumulative Budget Request '!C695</f>
        <v xml:space="preserve"> </v>
      </c>
      <c r="E695" s="235">
        <f>IF('Cumulative Budget Request '!$L695='Split budget (B)'!$L$1,'Cumulative Budget Request '!E695,0)</f>
        <v>0</v>
      </c>
      <c r="F695" s="235">
        <f>IF('Cumulative Budget Request '!$L695='Split budget (B)'!$L$1,'Cumulative Budget Request '!F695,0)</f>
        <v>0</v>
      </c>
      <c r="G695" s="235">
        <f>IF('Cumulative Budget Request '!$L695='Split budget (B)'!$L$1,'Cumulative Budget Request '!G695,0)</f>
        <v>0</v>
      </c>
      <c r="H695" s="235">
        <f>IF('Cumulative Budget Request '!$L695='Split budget (B)'!$L$1,'Cumulative Budget Request '!H695,0)</f>
        <v>0</v>
      </c>
      <c r="I695" s="235">
        <f>IF('Cumulative Budget Request '!$L695='Split budget (B)'!$L$1,'Cumulative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9">
        <f t="shared" si="362"/>
        <v>0</v>
      </c>
      <c r="C696" s="9" t="str">
        <f>'Cumulative Budget Request '!C696</f>
        <v xml:space="preserve"> </v>
      </c>
      <c r="E696" s="235">
        <f>IF('Cumulative Budget Request '!$L696='Split budget (B)'!$L$1,'Cumulative Budget Request '!E696,0)</f>
        <v>0</v>
      </c>
      <c r="F696" s="235">
        <f>IF('Cumulative Budget Request '!$L696='Split budget (B)'!$L$1,'Cumulative Budget Request '!F696,0)</f>
        <v>0</v>
      </c>
      <c r="G696" s="235">
        <f>IF('Cumulative Budget Request '!$L696='Split budget (B)'!$L$1,'Cumulative Budget Request '!G696,0)</f>
        <v>0</v>
      </c>
      <c r="H696" s="235">
        <f>IF('Cumulative Budget Request '!$L696='Split budget (B)'!$L$1,'Cumulative Budget Request '!H696,0)</f>
        <v>0</v>
      </c>
      <c r="I696" s="235">
        <f>IF('Cumulative Budget Request '!$L696='Split budget (B)'!$L$1,'Cumulative Budget Request '!I696,0)</f>
        <v>0</v>
      </c>
      <c r="J696" s="158">
        <f t="shared" ref="J696:J711" si="364">SUM(E696:I696)</f>
        <v>0</v>
      </c>
      <c r="K696" s="2"/>
      <c r="L696" s="2"/>
      <c r="M696" s="2"/>
      <c r="N696" s="2"/>
      <c r="O696" s="2"/>
      <c r="P696" s="2"/>
    </row>
    <row r="697" spans="1:34" hidden="1">
      <c r="A697" s="5"/>
      <c r="B697" s="449">
        <f t="shared" si="362"/>
        <v>0</v>
      </c>
      <c r="C697" s="9" t="str">
        <f>'Cumulative Budget Request '!C697</f>
        <v xml:space="preserve"> </v>
      </c>
      <c r="E697" s="235">
        <f>IF('Cumulative Budget Request '!$L697='Split budget (B)'!$L$1,'Cumulative Budget Request '!E697,0)</f>
        <v>0</v>
      </c>
      <c r="F697" s="235">
        <f>IF('Cumulative Budget Request '!$L697='Split budget (B)'!$L$1,'Cumulative Budget Request '!F697,0)</f>
        <v>0</v>
      </c>
      <c r="G697" s="235">
        <f>IF('Cumulative Budget Request '!$L697='Split budget (B)'!$L$1,'Cumulative Budget Request '!G697,0)</f>
        <v>0</v>
      </c>
      <c r="H697" s="235">
        <f>IF('Cumulative Budget Request '!$L697='Split budget (B)'!$L$1,'Cumulative Budget Request '!H697,0)</f>
        <v>0</v>
      </c>
      <c r="I697" s="235">
        <f>IF('Cumulative Budget Request '!$L697='Split budget (B)'!$L$1,'Cumulative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9">
        <f t="shared" si="362"/>
        <v>0</v>
      </c>
      <c r="C698" s="9" t="str">
        <f>'Cumulative Budget Request '!C698</f>
        <v xml:space="preserve"> </v>
      </c>
      <c r="E698" s="235">
        <f>IF('Cumulative Budget Request '!$L698='Split budget (B)'!$L$1,'Cumulative Budget Request '!E698,0)</f>
        <v>0</v>
      </c>
      <c r="F698" s="235">
        <f>IF('Cumulative Budget Request '!$L698='Split budget (B)'!$L$1,'Cumulative Budget Request '!F698,0)</f>
        <v>0</v>
      </c>
      <c r="G698" s="235">
        <f>IF('Cumulative Budget Request '!$L698='Split budget (B)'!$L$1,'Cumulative Budget Request '!G698,0)</f>
        <v>0</v>
      </c>
      <c r="H698" s="235">
        <f>IF('Cumulative Budget Request '!$L698='Split budget (B)'!$L$1,'Cumulative Budget Request '!H698,0)</f>
        <v>0</v>
      </c>
      <c r="I698" s="235">
        <f>IF('Cumulative Budget Request '!$L698='Split budget (B)'!$L$1,'Cumulative Budget Request '!I698,0)</f>
        <v>0</v>
      </c>
      <c r="J698" s="158">
        <f t="shared" si="364"/>
        <v>0</v>
      </c>
      <c r="K698" s="2"/>
      <c r="L698" s="2"/>
      <c r="M698" s="2"/>
      <c r="N698" s="2"/>
      <c r="O698" s="2"/>
      <c r="P698" s="2"/>
    </row>
    <row r="699" spans="1:34" hidden="1">
      <c r="A699" s="5"/>
      <c r="B699" s="449">
        <f t="shared" si="362"/>
        <v>0</v>
      </c>
      <c r="C699" s="9" t="str">
        <f>'Cumulative Budget Request '!C699</f>
        <v xml:space="preserve"> </v>
      </c>
      <c r="E699" s="235">
        <f>IF('Cumulative Budget Request '!$L699='Split budget (B)'!$L$1,'Cumulative Budget Request '!E699,0)</f>
        <v>0</v>
      </c>
      <c r="F699" s="235">
        <f>IF('Cumulative Budget Request '!$L699='Split budget (B)'!$L$1,'Cumulative Budget Request '!F699,0)</f>
        <v>0</v>
      </c>
      <c r="G699" s="235">
        <f>IF('Cumulative Budget Request '!$L699='Split budget (B)'!$L$1,'Cumulative Budget Request '!G699,0)</f>
        <v>0</v>
      </c>
      <c r="H699" s="235">
        <f>IF('Cumulative Budget Request '!$L699='Split budget (B)'!$L$1,'Cumulative Budget Request '!H699,0)</f>
        <v>0</v>
      </c>
      <c r="I699" s="235">
        <f>IF('Cumulative Budget Request '!$L699='Split budget (B)'!$L$1,'Cumulative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9">
        <f t="shared" si="362"/>
        <v>0</v>
      </c>
      <c r="C700" s="9" t="str">
        <f>'Cumulative Budget Request '!C700</f>
        <v xml:space="preserve"> </v>
      </c>
      <c r="E700" s="235">
        <f>IF('Cumulative Budget Request '!$L700='Split budget (B)'!$L$1,'Cumulative Budget Request '!E700,0)</f>
        <v>0</v>
      </c>
      <c r="F700" s="235">
        <f>IF('Cumulative Budget Request '!$L700='Split budget (B)'!$L$1,'Cumulative Budget Request '!F700,0)</f>
        <v>0</v>
      </c>
      <c r="G700" s="235">
        <f>IF('Cumulative Budget Request '!$L700='Split budget (B)'!$L$1,'Cumulative Budget Request '!G700,0)</f>
        <v>0</v>
      </c>
      <c r="H700" s="235">
        <f>IF('Cumulative Budget Request '!$L700='Split budget (B)'!$L$1,'Cumulative Budget Request '!H700,0)</f>
        <v>0</v>
      </c>
      <c r="I700" s="235">
        <f>IF('Cumulative Budget Request '!$L700='Split budget (B)'!$L$1,'Cumulative Budget Request '!I700,0)</f>
        <v>0</v>
      </c>
      <c r="J700" s="158">
        <f t="shared" si="364"/>
        <v>0</v>
      </c>
      <c r="K700" s="2"/>
      <c r="L700" s="2"/>
      <c r="M700" s="2"/>
      <c r="N700" s="2"/>
      <c r="O700" s="2"/>
      <c r="P700" s="2"/>
    </row>
    <row r="701" spans="1:34" hidden="1">
      <c r="A701" s="5"/>
      <c r="B701" s="449">
        <f t="shared" si="362"/>
        <v>0</v>
      </c>
      <c r="C701" s="9" t="str">
        <f>'Cumulative Budget Request '!C701</f>
        <v xml:space="preserve"> </v>
      </c>
      <c r="E701" s="235">
        <f>IF('Cumulative Budget Request '!$L701='Split budget (B)'!$L$1,'Cumulative Budget Request '!E701,0)</f>
        <v>0</v>
      </c>
      <c r="F701" s="235">
        <f>IF('Cumulative Budget Request '!$L701='Split budget (B)'!$L$1,'Cumulative Budget Request '!F701,0)</f>
        <v>0</v>
      </c>
      <c r="G701" s="235">
        <f>IF('Cumulative Budget Request '!$L701='Split budget (B)'!$L$1,'Cumulative Budget Request '!G701,0)</f>
        <v>0</v>
      </c>
      <c r="H701" s="235">
        <f>IF('Cumulative Budget Request '!$L701='Split budget (B)'!$L$1,'Cumulative Budget Request '!H701,0)</f>
        <v>0</v>
      </c>
      <c r="I701" s="235">
        <f>IF('Cumulative Budget Request '!$L701='Split budget (B)'!$L$1,'Cumulative Budget Request '!I701,0)</f>
        <v>0</v>
      </c>
      <c r="J701" s="158">
        <f t="shared" si="364"/>
        <v>0</v>
      </c>
      <c r="K701" s="2"/>
      <c r="L701" s="2"/>
      <c r="M701" s="2"/>
      <c r="N701" s="2"/>
      <c r="O701" s="2"/>
      <c r="P701" s="2"/>
      <c r="AH701" s="128"/>
    </row>
    <row r="702" spans="1:34" hidden="1">
      <c r="A702" s="5"/>
      <c r="B702" s="449">
        <f t="shared" si="362"/>
        <v>0</v>
      </c>
      <c r="C702" s="9" t="str">
        <f>'Cumulative Budget Request '!C702</f>
        <v xml:space="preserve"> </v>
      </c>
      <c r="E702" s="235">
        <f>IF('Cumulative Budget Request '!$L702='Split budget (B)'!$L$1,'Cumulative Budget Request '!E702,0)</f>
        <v>0</v>
      </c>
      <c r="F702" s="235">
        <f>IF('Cumulative Budget Request '!$L702='Split budget (B)'!$L$1,'Cumulative Budget Request '!F702,0)</f>
        <v>0</v>
      </c>
      <c r="G702" s="235">
        <f>IF('Cumulative Budget Request '!$L702='Split budget (B)'!$L$1,'Cumulative Budget Request '!G702,0)</f>
        <v>0</v>
      </c>
      <c r="H702" s="235">
        <f>IF('Cumulative Budget Request '!$L702='Split budget (B)'!$L$1,'Cumulative Budget Request '!H702,0)</f>
        <v>0</v>
      </c>
      <c r="I702" s="235">
        <f>IF('Cumulative Budget Request '!$L702='Split budget (B)'!$L$1,'Cumulative Budget Request '!I702,0)</f>
        <v>0</v>
      </c>
      <c r="J702" s="158">
        <f t="shared" si="364"/>
        <v>0</v>
      </c>
      <c r="K702" s="2"/>
      <c r="L702" s="2"/>
      <c r="M702" s="2"/>
      <c r="N702" s="2"/>
      <c r="O702" s="2"/>
      <c r="P702" s="2"/>
    </row>
    <row r="703" spans="1:34" hidden="1">
      <c r="A703" s="5"/>
      <c r="B703" s="449">
        <f t="shared" si="362"/>
        <v>0</v>
      </c>
      <c r="C703" s="9" t="str">
        <f>'Cumulative Budget Request '!C703</f>
        <v xml:space="preserve"> </v>
      </c>
      <c r="E703" s="235">
        <f>IF('Cumulative Budget Request '!$L703='Split budget (B)'!$L$1,'Cumulative Budget Request '!E703,0)</f>
        <v>0</v>
      </c>
      <c r="F703" s="235">
        <f>IF('Cumulative Budget Request '!$L703='Split budget (B)'!$L$1,'Cumulative Budget Request '!F703,0)</f>
        <v>0</v>
      </c>
      <c r="G703" s="235">
        <f>IF('Cumulative Budget Request '!$L703='Split budget (B)'!$L$1,'Cumulative Budget Request '!G703,0)</f>
        <v>0</v>
      </c>
      <c r="H703" s="235">
        <f>IF('Cumulative Budget Request '!$L703='Split budget (B)'!$L$1,'Cumulative Budget Request '!H703,0)</f>
        <v>0</v>
      </c>
      <c r="I703" s="235">
        <f>IF('Cumulative Budget Request '!$L703='Split budget (B)'!$L$1,'Cumulative Budget Request '!I703,0)</f>
        <v>0</v>
      </c>
      <c r="J703" s="158">
        <f t="shared" si="364"/>
        <v>0</v>
      </c>
      <c r="K703" s="2"/>
      <c r="L703" s="2"/>
      <c r="M703" s="2"/>
      <c r="N703" s="2"/>
      <c r="O703" s="2"/>
      <c r="P703" s="2"/>
    </row>
    <row r="704" spans="1:34" hidden="1">
      <c r="A704" s="5"/>
      <c r="B704" s="449">
        <f t="shared" si="362"/>
        <v>0</v>
      </c>
      <c r="C704" s="9" t="str">
        <f>'Cumulative Budget Request '!C704</f>
        <v xml:space="preserve"> </v>
      </c>
      <c r="E704" s="235">
        <f>IF('Cumulative Budget Request '!$L704='Split budget (B)'!$L$1,'Cumulative Budget Request '!E704,0)</f>
        <v>0</v>
      </c>
      <c r="F704" s="235">
        <f>IF('Cumulative Budget Request '!$L704='Split budget (B)'!$L$1,'Cumulative Budget Request '!F704,0)</f>
        <v>0</v>
      </c>
      <c r="G704" s="235">
        <f>IF('Cumulative Budget Request '!$L704='Split budget (B)'!$L$1,'Cumulative Budget Request '!G704,0)</f>
        <v>0</v>
      </c>
      <c r="H704" s="235">
        <f>IF('Cumulative Budget Request '!$L704='Split budget (B)'!$L$1,'Cumulative Budget Request '!H704,0)</f>
        <v>0</v>
      </c>
      <c r="I704" s="235">
        <f>IF('Cumulative Budget Request '!$L704='Split budget (B)'!$L$1,'Cumulative Budget Request '!I704,0)</f>
        <v>0</v>
      </c>
      <c r="J704" s="158">
        <f t="shared" si="364"/>
        <v>0</v>
      </c>
      <c r="K704" s="2"/>
      <c r="L704" s="2"/>
      <c r="M704" s="2"/>
      <c r="N704" s="2"/>
      <c r="O704" s="2"/>
      <c r="P704" s="2"/>
    </row>
    <row r="705" spans="1:33" hidden="1">
      <c r="A705" s="5"/>
      <c r="B705" s="449">
        <f t="shared" si="362"/>
        <v>0</v>
      </c>
      <c r="C705" s="9" t="str">
        <f>'Cumulative Budget Request '!C705</f>
        <v xml:space="preserve"> </v>
      </c>
      <c r="E705" s="235">
        <f>IF('Cumulative Budget Request '!$L705='Split budget (B)'!$L$1,'Cumulative Budget Request '!E705,0)</f>
        <v>0</v>
      </c>
      <c r="F705" s="235">
        <f>IF('Cumulative Budget Request '!$L705='Split budget (B)'!$L$1,'Cumulative Budget Request '!F705,0)</f>
        <v>0</v>
      </c>
      <c r="G705" s="235">
        <f>IF('Cumulative Budget Request '!$L705='Split budget (B)'!$L$1,'Cumulative Budget Request '!G705,0)</f>
        <v>0</v>
      </c>
      <c r="H705" s="235">
        <f>IF('Cumulative Budget Request '!$L705='Split budget (B)'!$L$1,'Cumulative Budget Request '!H705,0)</f>
        <v>0</v>
      </c>
      <c r="I705" s="235">
        <f>IF('Cumulative Budget Request '!$L705='Split budget (B)'!$L$1,'Cumulative Budget Request '!I705,0)</f>
        <v>0</v>
      </c>
      <c r="J705" s="158">
        <f t="shared" si="364"/>
        <v>0</v>
      </c>
      <c r="K705" s="2"/>
      <c r="L705" s="2"/>
      <c r="M705" s="2"/>
      <c r="N705" s="2"/>
      <c r="O705" s="2"/>
      <c r="P705" s="2"/>
    </row>
    <row r="706" spans="1:33" hidden="1">
      <c r="A706" s="5"/>
      <c r="B706" s="449">
        <f t="shared" si="362"/>
        <v>0</v>
      </c>
      <c r="C706" s="9" t="str">
        <f>'Cumulative Budget Request '!C706</f>
        <v xml:space="preserve"> </v>
      </c>
      <c r="E706" s="235">
        <f>IF('Cumulative Budget Request '!$L706='Split budget (B)'!$L$1,'Cumulative Budget Request '!E706,0)</f>
        <v>0</v>
      </c>
      <c r="F706" s="235">
        <f>IF('Cumulative Budget Request '!$L706='Split budget (B)'!$L$1,'Cumulative Budget Request '!F706,0)</f>
        <v>0</v>
      </c>
      <c r="G706" s="235">
        <f>IF('Cumulative Budget Request '!$L706='Split budget (B)'!$L$1,'Cumulative Budget Request '!G706,0)</f>
        <v>0</v>
      </c>
      <c r="H706" s="235">
        <f>IF('Cumulative Budget Request '!$L706='Split budget (B)'!$L$1,'Cumulative Budget Request '!H706,0)</f>
        <v>0</v>
      </c>
      <c r="I706" s="235">
        <f>IF('Cumulative Budget Request '!$L706='Split budget (B)'!$L$1,'Cumulative Budget Request '!I706,0)</f>
        <v>0</v>
      </c>
      <c r="J706" s="158">
        <f t="shared" si="364"/>
        <v>0</v>
      </c>
      <c r="K706" s="2"/>
      <c r="L706" s="2"/>
      <c r="M706" s="2"/>
      <c r="N706" s="2"/>
      <c r="O706" s="2"/>
      <c r="P706" s="2"/>
    </row>
    <row r="707" spans="1:33" hidden="1">
      <c r="A707" s="5"/>
      <c r="B707" s="449">
        <f t="shared" si="362"/>
        <v>0</v>
      </c>
      <c r="C707" s="9" t="str">
        <f>'Cumulative Budget Request '!C707</f>
        <v xml:space="preserve"> </v>
      </c>
      <c r="E707" s="235">
        <f>IF('Cumulative Budget Request '!$L707='Split budget (B)'!$L$1,'Cumulative Budget Request '!E707,0)</f>
        <v>0</v>
      </c>
      <c r="F707" s="235">
        <f>IF('Cumulative Budget Request '!$L707='Split budget (B)'!$L$1,'Cumulative Budget Request '!F707,0)</f>
        <v>0</v>
      </c>
      <c r="G707" s="235">
        <f>IF('Cumulative Budget Request '!$L707='Split budget (B)'!$L$1,'Cumulative Budget Request '!G707,0)</f>
        <v>0</v>
      </c>
      <c r="H707" s="235">
        <f>IF('Cumulative Budget Request '!$L707='Split budget (B)'!$L$1,'Cumulative Budget Request '!H707,0)</f>
        <v>0</v>
      </c>
      <c r="I707" s="235">
        <f>IF('Cumulative Budget Request '!$L707='Split budget (B)'!$L$1,'Cumulative Budget Request '!I707,0)</f>
        <v>0</v>
      </c>
      <c r="J707" s="158">
        <f t="shared" si="364"/>
        <v>0</v>
      </c>
      <c r="K707" s="2"/>
      <c r="L707" s="2"/>
      <c r="M707" s="2"/>
      <c r="N707" s="2"/>
      <c r="O707" s="2"/>
      <c r="P707" s="2"/>
    </row>
    <row r="708" spans="1:33" hidden="1">
      <c r="A708" s="5"/>
      <c r="B708" s="449">
        <f t="shared" si="362"/>
        <v>0</v>
      </c>
      <c r="C708" s="9" t="str">
        <f>'Cumulative Budget Request '!C708</f>
        <v xml:space="preserve"> </v>
      </c>
      <c r="E708" s="235">
        <f>IF('Cumulative Budget Request '!$L708='Split budget (B)'!$L$1,'Cumulative Budget Request '!E708,0)</f>
        <v>0</v>
      </c>
      <c r="F708" s="235">
        <f>IF('Cumulative Budget Request '!$L708='Split budget (B)'!$L$1,'Cumulative Budget Request '!F708,0)</f>
        <v>0</v>
      </c>
      <c r="G708" s="235">
        <f>IF('Cumulative Budget Request '!$L708='Split budget (B)'!$L$1,'Cumulative Budget Request '!G708,0)</f>
        <v>0</v>
      </c>
      <c r="H708" s="235">
        <f>IF('Cumulative Budget Request '!$L708='Split budget (B)'!$L$1,'Cumulative Budget Request '!H708,0)</f>
        <v>0</v>
      </c>
      <c r="I708" s="235">
        <f>IF('Cumulative Budget Request '!$L708='Split budget (B)'!$L$1,'Cumulative Budget Request '!I708,0)</f>
        <v>0</v>
      </c>
      <c r="J708" s="158">
        <f t="shared" si="364"/>
        <v>0</v>
      </c>
      <c r="K708" s="2"/>
      <c r="L708" s="2"/>
      <c r="M708" s="2"/>
      <c r="N708" s="2"/>
      <c r="O708" s="2"/>
      <c r="P708" s="2"/>
    </row>
    <row r="709" spans="1:33" hidden="1">
      <c r="A709" s="5"/>
      <c r="B709" s="449">
        <f t="shared" si="362"/>
        <v>0</v>
      </c>
      <c r="C709" s="9" t="str">
        <f>'Cumulative Budget Request '!C709</f>
        <v xml:space="preserve"> </v>
      </c>
      <c r="E709" s="235">
        <f>IF('Cumulative Budget Request '!$L709='Split budget (B)'!$L$1,'Cumulative Budget Request '!E709,0)</f>
        <v>0</v>
      </c>
      <c r="F709" s="235">
        <f>IF('Cumulative Budget Request '!$L709='Split budget (B)'!$L$1,'Cumulative Budget Request '!F709,0)</f>
        <v>0</v>
      </c>
      <c r="G709" s="235">
        <f>IF('Cumulative Budget Request '!$L709='Split budget (B)'!$L$1,'Cumulative Budget Request '!G709,0)</f>
        <v>0</v>
      </c>
      <c r="H709" s="235">
        <f>IF('Cumulative Budget Request '!$L709='Split budget (B)'!$L$1,'Cumulative Budget Request '!H709,0)</f>
        <v>0</v>
      </c>
      <c r="I709" s="235">
        <f>IF('Cumulative Budget Request '!$L709='Split budget (B)'!$L$1,'Cumulative Budget Request '!I709,0)</f>
        <v>0</v>
      </c>
      <c r="J709" s="158">
        <f t="shared" si="364"/>
        <v>0</v>
      </c>
      <c r="K709" s="2"/>
      <c r="L709" s="2"/>
      <c r="M709" s="2"/>
      <c r="N709" s="2"/>
      <c r="O709" s="2"/>
      <c r="P709" s="2"/>
    </row>
    <row r="710" spans="1:33" hidden="1">
      <c r="A710" s="5"/>
      <c r="B710" s="449">
        <f t="shared" si="362"/>
        <v>0</v>
      </c>
      <c r="C710" s="9" t="str">
        <f>'Cumulative Budget Request '!C710</f>
        <v xml:space="preserve"> </v>
      </c>
      <c r="E710" s="235">
        <f>IF('Cumulative Budget Request '!$L710='Split budget (B)'!$L$1,'Cumulative Budget Request '!E710,0)</f>
        <v>0</v>
      </c>
      <c r="F710" s="235">
        <f>IF('Cumulative Budget Request '!$L710='Split budget (B)'!$L$1,'Cumulative Budget Request '!F710,0)</f>
        <v>0</v>
      </c>
      <c r="G710" s="235">
        <f>IF('Cumulative Budget Request '!$L710='Split budget (B)'!$L$1,'Cumulative Budget Request '!G710,0)</f>
        <v>0</v>
      </c>
      <c r="H710" s="235">
        <f>IF('Cumulative Budget Request '!$L710='Split budget (B)'!$L$1,'Cumulative Budget Request '!H710,0)</f>
        <v>0</v>
      </c>
      <c r="I710" s="235">
        <f>IF('Cumulative Budget Request '!$L710='Split budget (B)'!$L$1,'Cumulative Budget Request '!I710,0)</f>
        <v>0</v>
      </c>
      <c r="J710" s="158">
        <f t="shared" si="364"/>
        <v>0</v>
      </c>
      <c r="K710" s="2"/>
      <c r="L710" s="2"/>
      <c r="M710" s="2"/>
      <c r="N710" s="2"/>
      <c r="O710" s="2"/>
      <c r="P710" s="2"/>
      <c r="Q710" s="2"/>
      <c r="R710" s="2"/>
    </row>
    <row r="711" spans="1:33" ht="15" hidden="1">
      <c r="A711" s="5"/>
      <c r="B711" s="449">
        <f t="shared" si="362"/>
        <v>0</v>
      </c>
      <c r="C711" s="9" t="str">
        <f>'Cumulative Budget Request '!C711</f>
        <v xml:space="preserve"> </v>
      </c>
      <c r="E711" s="235">
        <f>IF('Cumulative Budget Request '!$L711='Split budget (B)'!$L$1,'Cumulative Budget Request '!E711,0)</f>
        <v>0</v>
      </c>
      <c r="F711" s="235">
        <f>IF('Cumulative Budget Request '!$L711='Split budget (B)'!$L$1,'Cumulative Budget Request '!F711,0)</f>
        <v>0</v>
      </c>
      <c r="G711" s="235">
        <f>IF('Cumulative Budget Request '!$L711='Split budget (B)'!$L$1,'Cumulative Budget Request '!G711,0)</f>
        <v>0</v>
      </c>
      <c r="H711" s="235">
        <f>IF('Cumulative Budget Request '!$L711='Split budget (B)'!$L$1,'Cumulative Budget Request '!H711,0)</f>
        <v>0</v>
      </c>
      <c r="I711" s="235">
        <f>IF('Cumulative Budget Request '!$L711='Split budget (B)'!$L$1,'Cumulative Budget Request '!I711,0)</f>
        <v>0</v>
      </c>
      <c r="J711" s="158">
        <f t="shared" si="364"/>
        <v>0</v>
      </c>
      <c r="K711" s="16"/>
      <c r="L711" s="16"/>
      <c r="M711" s="2"/>
      <c r="N711" s="2"/>
      <c r="O711" s="2"/>
      <c r="P711" s="2"/>
      <c r="AA711" s="85"/>
      <c r="AB711" s="85"/>
      <c r="AC711" s="85"/>
      <c r="AD711" s="85"/>
      <c r="AE711" s="85"/>
      <c r="AF711" s="85"/>
      <c r="AG711" s="85"/>
    </row>
    <row r="712" spans="1:33">
      <c r="A712" s="79"/>
      <c r="B712" s="749" t="s">
        <v>136</v>
      </c>
      <c r="C712" s="749"/>
      <c r="D712" s="749"/>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4" t="s">
        <v>338</v>
      </c>
      <c r="B715" s="449"/>
      <c r="C715" s="449"/>
      <c r="E715" s="52"/>
      <c r="F715" s="52"/>
      <c r="G715" s="52"/>
      <c r="H715" s="52"/>
      <c r="I715" s="52"/>
      <c r="J715" s="158"/>
      <c r="K715" s="2"/>
      <c r="L715" s="23"/>
      <c r="M715" s="2"/>
      <c r="N715" s="2"/>
      <c r="O715" s="2"/>
      <c r="P715" s="2"/>
    </row>
    <row r="716" spans="1:33">
      <c r="A716" s="494"/>
      <c r="B716" s="493">
        <f>IF('Cumulative Budget Request '!L716='Split budget (B)'!$L$1,'Cumulative Budget Request '!B716,0)</f>
        <v>0</v>
      </c>
      <c r="C716" s="449"/>
      <c r="E716" s="235">
        <f>IF('Cumulative Budget Request '!$L716='Split budget (B)'!$L$1,'Cumulative Budget Request '!E716,0)</f>
        <v>0</v>
      </c>
      <c r="F716" s="235">
        <f>IF('Cumulative Budget Request '!$L716='Split budget (B)'!$L$1,'Cumulative Budget Request '!F716,0)</f>
        <v>0</v>
      </c>
      <c r="G716" s="235">
        <f>IF('Cumulative Budget Request '!$L716='Split budget (B)'!$L$1,'Cumulative Budget Request '!G716,0)</f>
        <v>0</v>
      </c>
      <c r="H716" s="235">
        <f>IF('Cumulative Budget Request '!$L716='Split budget (B)'!$L$1,'Cumulative Budget Request '!H716,0)</f>
        <v>0</v>
      </c>
      <c r="I716" s="235">
        <f>IF('Cumulative Budget Request '!$L716='Split budget (B)'!$L$1,'Cumulative Budget Request '!I716,0)</f>
        <v>0</v>
      </c>
      <c r="J716" s="158">
        <f t="shared" ref="J716:J718" si="366">SUM(E716:I716)</f>
        <v>0</v>
      </c>
      <c r="K716" s="2"/>
      <c r="L716" s="23"/>
      <c r="M716" s="2"/>
      <c r="N716" s="2"/>
      <c r="O716" s="2"/>
      <c r="P716" s="2"/>
    </row>
    <row r="717" spans="1:33">
      <c r="A717" s="486"/>
      <c r="B717" s="493">
        <f>IF('Cumulative Budget Request '!L717='Split budget (B)'!$L$1,'Cumulative Budget Request '!B717,0)</f>
        <v>0</v>
      </c>
      <c r="C717" s="449"/>
      <c r="E717" s="235">
        <f>IF('Cumulative Budget Request '!$L717='Split budget (B)'!$L$1,'Cumulative Budget Request '!E717,0)</f>
        <v>0</v>
      </c>
      <c r="F717" s="235">
        <f>IF('Cumulative Budget Request '!$L717='Split budget (B)'!$L$1,'Cumulative Budget Request '!F717,0)</f>
        <v>0</v>
      </c>
      <c r="G717" s="235">
        <f>IF('Cumulative Budget Request '!$L717='Split budget (B)'!$L$1,'Cumulative Budget Request '!G717,0)</f>
        <v>0</v>
      </c>
      <c r="H717" s="235">
        <f>IF('Cumulative Budget Request '!$L717='Split budget (B)'!$L$1,'Cumulative Budget Request '!H717,0)</f>
        <v>0</v>
      </c>
      <c r="I717" s="235">
        <f>IF('Cumulative Budget Request '!$L717='Split budget (B)'!$L$1,'Cumulative Budget Request '!I717,0)</f>
        <v>0</v>
      </c>
      <c r="J717" s="158">
        <f t="shared" si="366"/>
        <v>0</v>
      </c>
      <c r="K717" s="2"/>
      <c r="L717" s="23"/>
      <c r="M717" s="2"/>
      <c r="N717" s="2"/>
      <c r="O717" s="2"/>
      <c r="P717" s="2"/>
    </row>
    <row r="718" spans="1:33">
      <c r="A718" s="486"/>
      <c r="B718" s="493">
        <f>IF('Cumulative Budget Request '!L718='Split budget (B)'!$L$1,'Cumulative Budget Request '!B718,0)</f>
        <v>0</v>
      </c>
      <c r="C718" s="449"/>
      <c r="E718" s="235">
        <f>IF('Cumulative Budget Request '!$L718='Split budget (B)'!$L$1,'Cumulative Budget Request '!E718,0)</f>
        <v>0</v>
      </c>
      <c r="F718" s="235">
        <f>IF('Cumulative Budget Request '!$L718='Split budget (B)'!$L$1,'Cumulative Budget Request '!F718,0)</f>
        <v>0</v>
      </c>
      <c r="G718" s="235">
        <f>IF('Cumulative Budget Request '!$L718='Split budget (B)'!$L$1,'Cumulative Budget Request '!G718,0)</f>
        <v>0</v>
      </c>
      <c r="H718" s="235">
        <f>IF('Cumulative Budget Request '!$L718='Split budget (B)'!$L$1,'Cumulative Budget Request '!H718,0)</f>
        <v>0</v>
      </c>
      <c r="I718" s="235">
        <f>IF('Cumulative Budget Request '!$L718='Split budget (B)'!$L$1,'Cumulative Budget Request '!I718,0)</f>
        <v>0</v>
      </c>
      <c r="J718" s="158">
        <f t="shared" si="366"/>
        <v>0</v>
      </c>
      <c r="K718" s="2"/>
      <c r="L718" s="23"/>
      <c r="M718" s="65"/>
      <c r="N718" s="65"/>
      <c r="O718" s="65"/>
      <c r="P718" s="65"/>
      <c r="Q718" s="65"/>
      <c r="R718" s="65"/>
    </row>
    <row r="719" spans="1:33">
      <c r="A719" s="494" t="s">
        <v>314</v>
      </c>
      <c r="B719" s="486"/>
      <c r="C719" s="449"/>
      <c r="E719" s="52"/>
      <c r="F719" s="52"/>
      <c r="G719" s="52"/>
      <c r="H719" s="52"/>
      <c r="I719" s="52"/>
      <c r="J719" s="158"/>
      <c r="K719" s="2"/>
      <c r="L719" s="23"/>
      <c r="M719" s="2"/>
      <c r="N719" s="2"/>
      <c r="O719" s="2"/>
      <c r="P719" s="2"/>
    </row>
    <row r="720" spans="1:33">
      <c r="A720" s="495"/>
      <c r="B720" s="810">
        <f>IF('Cumulative Budget Request '!L720='Split budget (B)'!$L$1,'Cumulative Budget Request '!B720,0)</f>
        <v>0</v>
      </c>
      <c r="C720" s="810"/>
      <c r="E720" s="235">
        <f>IF('Cumulative Budget Request '!$L720='Split budget (B)'!$L$1,'Cumulative Budget Request '!E720,0)</f>
        <v>0</v>
      </c>
      <c r="F720" s="235">
        <f>IF('Cumulative Budget Request '!$L720='Split budget (B)'!$L$1,'Cumulative Budget Request '!F720,0)</f>
        <v>0</v>
      </c>
      <c r="G720" s="235">
        <f>IF('Cumulative Budget Request '!$L720='Split budget (B)'!$L$1,'Cumulative Budget Request '!G720,0)</f>
        <v>0</v>
      </c>
      <c r="H720" s="235">
        <f>IF('Cumulative Budget Request '!$L720='Split budget (B)'!$L$1,'Cumulative Budget Request '!H720,0)</f>
        <v>0</v>
      </c>
      <c r="I720" s="235">
        <f>IF('Cumulative Budget Request '!$L720='Split budget (B)'!$L$1,'Cumulative Budget Request '!I720,0)</f>
        <v>0</v>
      </c>
      <c r="J720" s="158">
        <f t="shared" ref="J720:J722" si="367">SUM(E720:I720)</f>
        <v>0</v>
      </c>
      <c r="K720" s="2"/>
      <c r="L720" s="23"/>
      <c r="M720" s="2"/>
      <c r="N720" s="2"/>
      <c r="O720" s="2"/>
      <c r="P720" s="2"/>
    </row>
    <row r="721" spans="1:34">
      <c r="A721" s="495"/>
      <c r="B721" s="810">
        <f>IF('Cumulative Budget Request '!L721='Split budget (B)'!$L$1,'Cumulative Budget Request '!B721,0)</f>
        <v>0</v>
      </c>
      <c r="C721" s="810"/>
      <c r="E721" s="235">
        <f>IF('Cumulative Budget Request '!$L721='Split budget (B)'!$L$1,'Cumulative Budget Request '!E721,0)</f>
        <v>0</v>
      </c>
      <c r="F721" s="235">
        <f>IF('Cumulative Budget Request '!$L721='Split budget (B)'!$L$1,'Cumulative Budget Request '!F721,0)</f>
        <v>0</v>
      </c>
      <c r="G721" s="235">
        <f>IF('Cumulative Budget Request '!$L721='Split budget (B)'!$L$1,'Cumulative Budget Request '!G721,0)</f>
        <v>0</v>
      </c>
      <c r="H721" s="235">
        <f>IF('Cumulative Budget Request '!$L721='Split budget (B)'!$L$1,'Cumulative Budget Request '!H721,0)</f>
        <v>0</v>
      </c>
      <c r="I721" s="235">
        <f>IF('Cumulative Budget Request '!$L721='Split budget (B)'!$L$1,'Cumulative Budget Request '!I721,0)</f>
        <v>0</v>
      </c>
      <c r="J721" s="158">
        <f t="shared" si="367"/>
        <v>0</v>
      </c>
      <c r="K721" s="2"/>
      <c r="L721" s="23"/>
      <c r="M721" s="2"/>
      <c r="N721" s="2"/>
      <c r="O721" s="2"/>
      <c r="P721" s="2"/>
    </row>
    <row r="722" spans="1:34">
      <c r="A722" s="495"/>
      <c r="B722" s="810">
        <f>IF('Cumulative Budget Request '!L722='Split budget (B)'!$L$1,'Cumulative Budget Request '!B722,0)</f>
        <v>0</v>
      </c>
      <c r="C722" s="810"/>
      <c r="E722" s="235">
        <f>IF('Cumulative Budget Request '!$L722='Split budget (B)'!$L$1,'Cumulative Budget Request '!E722,0)</f>
        <v>0</v>
      </c>
      <c r="F722" s="235">
        <f>IF('Cumulative Budget Request '!$L722='Split budget (B)'!$L$1,'Cumulative Budget Request '!F722,0)</f>
        <v>0</v>
      </c>
      <c r="G722" s="235">
        <f>IF('Cumulative Budget Request '!$L722='Split budget (B)'!$L$1,'Cumulative Budget Request '!G722,0)</f>
        <v>0</v>
      </c>
      <c r="H722" s="235">
        <f>IF('Cumulative Budget Request '!$L722='Split budget (B)'!$L$1,'Cumulative Budget Request '!H722,0)</f>
        <v>0</v>
      </c>
      <c r="I722" s="235">
        <f>IF('Cumulative Budget Request '!$L722='Split budget (B)'!$L$1,'Cumulative Budget Request '!I722,0)</f>
        <v>0</v>
      </c>
      <c r="J722" s="158">
        <f t="shared" si="367"/>
        <v>0</v>
      </c>
      <c r="K722" s="2"/>
      <c r="L722" s="23"/>
      <c r="M722" s="2"/>
      <c r="N722" s="2"/>
      <c r="O722" s="2"/>
      <c r="P722" s="2"/>
    </row>
    <row r="723" spans="1:34">
      <c r="A723" s="494" t="s">
        <v>322</v>
      </c>
      <c r="B723" s="449"/>
      <c r="C723" s="449"/>
      <c r="E723" s="52"/>
      <c r="F723" s="52"/>
      <c r="G723" s="52"/>
      <c r="H723" s="52"/>
      <c r="I723" s="52"/>
      <c r="J723" s="158"/>
      <c r="K723" s="2"/>
      <c r="L723" s="23"/>
      <c r="M723" s="2"/>
      <c r="N723" s="2"/>
      <c r="O723" s="2"/>
      <c r="P723" s="2"/>
    </row>
    <row r="724" spans="1:34">
      <c r="A724" s="486"/>
      <c r="B724" s="449">
        <f>IF('Cumulative Budget Request '!L724='Split budget (B)'!$L$1,'Cumulative Budget Request '!B724,0)</f>
        <v>0</v>
      </c>
      <c r="C724" s="449"/>
      <c r="E724" s="235">
        <f>IF('Cumulative Budget Request '!$L724='Split budget (B)'!$L$1,'Cumulative Budget Request '!E724,0)</f>
        <v>0</v>
      </c>
      <c r="F724" s="235">
        <f>IF('Cumulative Budget Request '!$L724='Split budget (B)'!$L$1,'Cumulative Budget Request '!F724,0)</f>
        <v>0</v>
      </c>
      <c r="G724" s="235">
        <f>IF('Cumulative Budget Request '!$L724='Split budget (B)'!$L$1,'Cumulative Budget Request '!G724,0)</f>
        <v>0</v>
      </c>
      <c r="H724" s="235">
        <f>IF('Cumulative Budget Request '!$L724='Split budget (B)'!$L$1,'Cumulative Budget Request '!H724,0)</f>
        <v>0</v>
      </c>
      <c r="I724" s="235">
        <f>IF('Cumulative Budget Request '!$L724='Split budget (B)'!$L$1,'Cumulative Budget Request '!I724,0)</f>
        <v>0</v>
      </c>
      <c r="J724" s="158">
        <f>SUM(E724:I724)</f>
        <v>0</v>
      </c>
      <c r="K724" s="2"/>
      <c r="L724" s="23"/>
      <c r="M724" s="2"/>
      <c r="N724" s="2"/>
      <c r="O724" s="2"/>
      <c r="P724" s="2"/>
    </row>
    <row r="725" spans="1:34">
      <c r="A725" s="486"/>
      <c r="B725" s="449">
        <f>IF('Cumulative Budget Request '!L725='Split budget (B)'!$L$1,'Cumulative Budget Request '!B725,0)</f>
        <v>0</v>
      </c>
      <c r="C725" s="449"/>
      <c r="E725" s="235">
        <f>IF('Cumulative Budget Request '!$L725='Split budget (B)'!$L$1,'Cumulative Budget Request '!E725,0)</f>
        <v>0</v>
      </c>
      <c r="F725" s="235">
        <f>IF('Cumulative Budget Request '!$L725='Split budget (B)'!$L$1,'Cumulative Budget Request '!F725,0)</f>
        <v>0</v>
      </c>
      <c r="G725" s="235">
        <f>IF('Cumulative Budget Request '!$L725='Split budget (B)'!$L$1,'Cumulative Budget Request '!G725,0)</f>
        <v>0</v>
      </c>
      <c r="H725" s="235">
        <f>IF('Cumulative Budget Request '!$L725='Split budget (B)'!$L$1,'Cumulative Budget Request '!H725,0)</f>
        <v>0</v>
      </c>
      <c r="I725" s="235">
        <f>IF('Cumulative Budget Request '!$L725='Split budget (B)'!$L$1,'Cumulative Budget Request '!I725,0)</f>
        <v>0</v>
      </c>
      <c r="J725" s="158">
        <f>SUM(E725:I725)</f>
        <v>0</v>
      </c>
      <c r="K725" s="2"/>
      <c r="L725" s="23"/>
      <c r="M725" s="2"/>
      <c r="N725" s="2"/>
      <c r="O725" s="2"/>
      <c r="P725" s="2"/>
    </row>
    <row r="726" spans="1:34">
      <c r="A726" s="494" t="s">
        <v>47</v>
      </c>
      <c r="B726" s="449"/>
      <c r="C726" s="449"/>
      <c r="E726" s="52"/>
      <c r="F726" s="52"/>
      <c r="G726" s="52"/>
      <c r="H726" s="52"/>
      <c r="I726" s="52"/>
      <c r="J726" s="158"/>
      <c r="K726" s="2"/>
      <c r="L726" s="23"/>
      <c r="M726" s="2"/>
      <c r="N726" s="2"/>
      <c r="O726" s="2"/>
      <c r="P726" s="2"/>
    </row>
    <row r="727" spans="1:34">
      <c r="A727" s="494"/>
      <c r="B727" s="449">
        <f>IF('Cumulative Budget Request '!L727='Split budget (B)'!$L$1,'Cumulative Budget Request '!B727,0)</f>
        <v>0</v>
      </c>
      <c r="C727" s="449"/>
      <c r="E727" s="235">
        <f>IF('Cumulative Budget Request '!$L727='Split budget (B)'!$L$1,'Cumulative Budget Request '!E727,0)</f>
        <v>0</v>
      </c>
      <c r="F727" s="235">
        <f>IF('Cumulative Budget Request '!$L727='Split budget (B)'!$L$1,'Cumulative Budget Request '!F727,0)</f>
        <v>0</v>
      </c>
      <c r="G727" s="235">
        <f>IF('Cumulative Budget Request '!$L727='Split budget (B)'!$L$1,'Cumulative Budget Request '!G727,0)</f>
        <v>0</v>
      </c>
      <c r="H727" s="235">
        <f>IF('Cumulative Budget Request '!$L727='Split budget (B)'!$L$1,'Cumulative Budget Request '!H727,0)</f>
        <v>0</v>
      </c>
      <c r="I727" s="235">
        <f>IF('Cumulative Budget Request '!$L727='Split budget (B)'!$L$1,'Cumulative Budget Request '!I727,0)</f>
        <v>0</v>
      </c>
      <c r="J727" s="158">
        <f>SUM(E727:I727)</f>
        <v>0</v>
      </c>
      <c r="K727" s="2"/>
      <c r="L727" s="23"/>
      <c r="M727" s="2"/>
      <c r="N727" s="2"/>
      <c r="O727" s="2"/>
      <c r="P727" s="2"/>
    </row>
    <row r="728" spans="1:34">
      <c r="A728" s="486"/>
      <c r="B728" s="449">
        <f>IF('Cumulative Budget Request '!L728='Split budget (B)'!$L$1,'Cumulative Budget Request '!B728,0)</f>
        <v>0</v>
      </c>
      <c r="C728" s="449"/>
      <c r="E728" s="235">
        <f>IF('Cumulative Budget Request '!$L728='Split budget (B)'!$L$1,'Cumulative Budget Request '!E728,0)</f>
        <v>0</v>
      </c>
      <c r="F728" s="235">
        <f>IF('Cumulative Budget Request '!$L728='Split budget (B)'!$L$1,'Cumulative Budget Request '!F728,0)</f>
        <v>0</v>
      </c>
      <c r="G728" s="235">
        <f>IF('Cumulative Budget Request '!$L728='Split budget (B)'!$L$1,'Cumulative Budget Request '!G728,0)</f>
        <v>0</v>
      </c>
      <c r="H728" s="235">
        <f>IF('Cumulative Budget Request '!$L728='Split budget (B)'!$L$1,'Cumulative Budget Request '!H728,0)</f>
        <v>0</v>
      </c>
      <c r="I728" s="235">
        <f>IF('Cumulative Budget Request '!$L728='Split budget (B)'!$L$1,'Cumulative Budget Request '!I728,0)</f>
        <v>0</v>
      </c>
      <c r="J728" s="158">
        <f>SUM(E728:I728)</f>
        <v>0</v>
      </c>
      <c r="K728" s="2"/>
      <c r="L728" s="23"/>
      <c r="M728" s="2"/>
      <c r="N728" s="2"/>
      <c r="O728" s="2"/>
      <c r="P728" s="2"/>
    </row>
    <row r="729" spans="1:34" ht="15">
      <c r="A729" s="486"/>
      <c r="B729" s="449">
        <f>IF('Cumulative Budget Request '!L729='Split budget (B)'!$L$1,'Cumulative Budget Request '!B729,0)</f>
        <v>0</v>
      </c>
      <c r="C729" s="449"/>
      <c r="E729" s="235">
        <f>IF('Cumulative Budget Request '!$L729='Split budget (B)'!$L$1,'Cumulative Budget Request '!E729,0)</f>
        <v>0</v>
      </c>
      <c r="F729" s="235">
        <f>IF('Cumulative Budget Request '!$L729='Split budget (B)'!$L$1,'Cumulative Budget Request '!F729,0)</f>
        <v>0</v>
      </c>
      <c r="G729" s="235">
        <f>IF('Cumulative Budget Request '!$L729='Split budget (B)'!$L$1,'Cumulative Budget Request '!G729,0)</f>
        <v>0</v>
      </c>
      <c r="H729" s="235">
        <f>IF('Cumulative Budget Request '!$L729='Split budget (B)'!$L$1,'Cumulative Budget Request '!H729,0)</f>
        <v>0</v>
      </c>
      <c r="I729" s="235">
        <f>IF('Cumulative Budget Request '!$L729='Split budget (B)'!$L$1,'Cumulative Budget Request '!I729,0)</f>
        <v>0</v>
      </c>
      <c r="J729" s="158">
        <f>SUM(E729:I729)</f>
        <v>0</v>
      </c>
      <c r="K729" s="2"/>
      <c r="L729" s="23"/>
      <c r="M729" s="2"/>
      <c r="N729" s="2"/>
      <c r="O729" s="2"/>
      <c r="P729" s="2"/>
      <c r="AA729" s="85"/>
      <c r="AB729" s="85"/>
      <c r="AC729" s="85"/>
      <c r="AD729" s="85"/>
      <c r="AE729" s="85"/>
      <c r="AF729" s="85"/>
      <c r="AG729" s="85"/>
    </row>
    <row r="730" spans="1:34">
      <c r="A730" s="494"/>
      <c r="B730" s="449">
        <f>IF('Cumulative Budget Request '!L730='Split budget (B)'!$L$1,'Cumulative Budget Request '!B730,0)</f>
        <v>0</v>
      </c>
      <c r="C730" s="449"/>
      <c r="E730" s="235">
        <f>IF('Cumulative Budget Request '!$L730='Split budget (B)'!$L$1,'Cumulative Budget Request '!E730,0)</f>
        <v>0</v>
      </c>
      <c r="F730" s="235">
        <f>IF('Cumulative Budget Request '!$L730='Split budget (B)'!$L$1,'Cumulative Budget Request '!F730,0)</f>
        <v>0</v>
      </c>
      <c r="G730" s="235">
        <f>IF('Cumulative Budget Request '!$L730='Split budget (B)'!$L$1,'Cumulative Budget Request '!G730,0)</f>
        <v>0</v>
      </c>
      <c r="H730" s="235">
        <f>IF('Cumulative Budget Request '!$L730='Split budget (B)'!$L$1,'Cumulative Budget Request '!H730,0)</f>
        <v>0</v>
      </c>
      <c r="I730" s="235">
        <f>IF('Cumulative Budget Request '!$L730='Split budget (B)'!$L$1,'Cumulative Budget Request '!I730,0)</f>
        <v>0</v>
      </c>
      <c r="J730" s="158">
        <f>SUM(E730:I730)</f>
        <v>0</v>
      </c>
      <c r="K730" s="2"/>
      <c r="L730" s="23"/>
      <c r="M730" s="2"/>
      <c r="N730" s="2"/>
      <c r="O730" s="2"/>
      <c r="P730" s="2"/>
    </row>
    <row r="731" spans="1:34">
      <c r="A731" s="494"/>
      <c r="B731" s="449">
        <f>IF('Cumulative Budget Request '!L731='Split budget (B)'!$L$1,'Cumulative Budget Request '!B731,0)</f>
        <v>0</v>
      </c>
      <c r="C731" s="449"/>
      <c r="E731" s="235">
        <f>IF('Cumulative Budget Request '!$L731='Split budget (B)'!$L$1,'Cumulative Budget Request '!E731,0)</f>
        <v>0</v>
      </c>
      <c r="F731" s="235">
        <f>IF('Cumulative Budget Request '!$L731='Split budget (B)'!$L$1,'Cumulative Budget Request '!F731,0)</f>
        <v>0</v>
      </c>
      <c r="G731" s="235">
        <f>IF('Cumulative Budget Request '!$L731='Split budget (B)'!$L$1,'Cumulative Budget Request '!G731,0)</f>
        <v>0</v>
      </c>
      <c r="H731" s="235">
        <f>IF('Cumulative Budget Request '!$L731='Split budget (B)'!$L$1,'Cumulative Budget Request '!H731,0)</f>
        <v>0</v>
      </c>
      <c r="I731" s="235">
        <f>IF('Cumulative Budget Request '!$L731='Split budget (B)'!$L$1,'Cumulative Budget Request '!I731,0)</f>
        <v>0</v>
      </c>
      <c r="J731" s="158">
        <f t="shared" ref="J731" si="368">SUM(E731:I731)</f>
        <v>0</v>
      </c>
      <c r="K731" s="2"/>
      <c r="L731" s="23"/>
      <c r="M731" s="2"/>
      <c r="N731" s="2"/>
      <c r="O731" s="2"/>
      <c r="P731" s="2"/>
    </row>
    <row r="732" spans="1:34" ht="15">
      <c r="A732" s="86"/>
      <c r="B732" s="749" t="s">
        <v>337</v>
      </c>
      <c r="C732" s="749"/>
      <c r="D732" s="749"/>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3.8">
      <c r="A734" s="30" t="s">
        <v>76</v>
      </c>
      <c r="B734" s="486"/>
      <c r="C734" s="496"/>
      <c r="D734" s="486"/>
      <c r="F734"/>
      <c r="J734" s="32"/>
    </row>
    <row r="735" spans="1:34">
      <c r="A735" s="315"/>
      <c r="B735" s="495">
        <f>IF('Cumulative Budget Request '!L735='Split budget (B)'!$L$1,'Cumulative Budget Request '!B735,0)</f>
        <v>0</v>
      </c>
      <c r="C735" s="449"/>
      <c r="D735" s="486"/>
      <c r="E735" s="235">
        <f>IF('Cumulative Budget Request '!$L735='Split budget (B)'!$L$1,'Cumulative Budget Request '!E735,0)</f>
        <v>0</v>
      </c>
      <c r="F735" s="235">
        <f>IF('Cumulative Budget Request '!$L735='Split budget (B)'!$L$1,'Cumulative Budget Request '!F735,0)</f>
        <v>0</v>
      </c>
      <c r="G735" s="235">
        <f>IF('Cumulative Budget Request '!$L735='Split budget (B)'!$L$1,'Cumulative Budget Request '!G735,0)</f>
        <v>0</v>
      </c>
      <c r="H735" s="235">
        <f>IF('Cumulative Budget Request '!$L735='Split budget (B)'!$L$1,'Cumulative Budget Request '!H735,0)</f>
        <v>0</v>
      </c>
      <c r="I735" s="235">
        <f>IF('Cumulative Budget Request '!$L735='Split budget (B)'!$L$1,'Cumulative Budget Request '!I735,0)</f>
        <v>0</v>
      </c>
      <c r="J735" s="158">
        <f>SUM(E735:I735)</f>
        <v>0</v>
      </c>
      <c r="M735" s="808" t="s">
        <v>175</v>
      </c>
      <c r="N735" s="808"/>
      <c r="O735" s="808"/>
      <c r="P735" s="808"/>
    </row>
    <row r="736" spans="1:34">
      <c r="A736" s="315"/>
      <c r="B736" s="495">
        <f>IF('Cumulative Budget Request '!L736='Split budget (B)'!$L$1,'Cumulative Budget Request '!B736,0)</f>
        <v>0</v>
      </c>
      <c r="C736" s="449"/>
      <c r="D736" s="486"/>
      <c r="E736" s="235"/>
      <c r="F736" s="235"/>
      <c r="G736" s="235"/>
      <c r="H736" s="235"/>
      <c r="I736" s="235"/>
      <c r="J736" s="158"/>
      <c r="M736" s="66"/>
    </row>
    <row r="737" spans="1:19">
      <c r="A737" s="315"/>
      <c r="B737" s="495"/>
      <c r="C737" s="449">
        <f>IF('Cumulative Budget Request '!L737='Split budget (B)'!$L$1,'Cumulative Budget Request '!C737,0)</f>
        <v>0</v>
      </c>
      <c r="D737" s="486"/>
      <c r="E737" s="235">
        <f>IF('Cumulative Budget Request '!$L737='Split budget (B)'!$L$1,'Cumulative Budget Request '!E737,0)</f>
        <v>0</v>
      </c>
      <c r="F737" s="235">
        <f>IF('Cumulative Budget Request '!$L737='Split budget (B)'!$L$1,'Cumulative Budget Request '!F737,0)</f>
        <v>0</v>
      </c>
      <c r="G737" s="235">
        <f>IF('Cumulative Budget Request '!$L737='Split budget (B)'!$L$1,'Cumulative Budget Request '!G737,0)</f>
        <v>0</v>
      </c>
      <c r="H737" s="235">
        <f>IF('Cumulative Budget Request '!$L737='Split budget (B)'!$L$1,'Cumulative Budget Request '!H737,0)</f>
        <v>0</v>
      </c>
      <c r="I737" s="235">
        <f>IF('Cumulative Budget Request '!$L737='Split budget (B)'!$L$1,'Cumulative Budget Request '!I737,0)</f>
        <v>0</v>
      </c>
      <c r="J737" s="158">
        <f t="shared" ref="J737:J747" si="370">SUM(E737:I737)</f>
        <v>0</v>
      </c>
      <c r="M737" s="66"/>
    </row>
    <row r="738" spans="1:19">
      <c r="A738" s="315"/>
      <c r="B738" s="495"/>
      <c r="C738" s="449">
        <f>IF('Cumulative Budget Request '!L738='Split budget (B)'!$L$1,'Cumulative Budget Request '!C738,0)</f>
        <v>0</v>
      </c>
      <c r="D738" s="486"/>
      <c r="E738" s="235">
        <f>IF('Cumulative Budget Request '!$L738='Split budget (B)'!$L$1,'Cumulative Budget Request '!E738,0)</f>
        <v>0</v>
      </c>
      <c r="F738" s="235">
        <f>IF('Cumulative Budget Request '!$L738='Split budget (B)'!$L$1,'Cumulative Budget Request '!F738,0)</f>
        <v>0</v>
      </c>
      <c r="G738" s="235">
        <f>IF('Cumulative Budget Request '!$L738='Split budget (B)'!$L$1,'Cumulative Budget Request '!G738,0)</f>
        <v>0</v>
      </c>
      <c r="H738" s="235">
        <f>IF('Cumulative Budget Request '!$L738='Split budget (B)'!$L$1,'Cumulative Budget Request '!H738,0)</f>
        <v>0</v>
      </c>
      <c r="I738" s="235">
        <f>IF('Cumulative Budget Request '!$L738='Split budget (B)'!$L$1,'Cumulative Budget Request '!I738,0)</f>
        <v>0</v>
      </c>
      <c r="J738" s="158">
        <f t="shared" si="370"/>
        <v>0</v>
      </c>
      <c r="M738" s="66"/>
    </row>
    <row r="739" spans="1:19">
      <c r="A739" s="315"/>
      <c r="B739" s="495"/>
      <c r="C739" s="449">
        <f>IF('Cumulative Budget Request '!L739='Split budget (B)'!$L$1,'Cumulative Budget Request '!C739,0)</f>
        <v>0</v>
      </c>
      <c r="D739" s="486"/>
      <c r="E739" s="235">
        <f>IF('Cumulative Budget Request '!$L739='Split budget (B)'!$L$1,'Cumulative Budget Request '!E739,0)</f>
        <v>0</v>
      </c>
      <c r="F739" s="235">
        <f>IF('Cumulative Budget Request '!$L739='Split budget (B)'!$L$1,'Cumulative Budget Request '!F739,0)</f>
        <v>0</v>
      </c>
      <c r="G739" s="235">
        <f>IF('Cumulative Budget Request '!$L739='Split budget (B)'!$L$1,'Cumulative Budget Request '!G739,0)</f>
        <v>0</v>
      </c>
      <c r="H739" s="235">
        <f>IF('Cumulative Budget Request '!$L739='Split budget (B)'!$L$1,'Cumulative Budget Request '!H739,0)</f>
        <v>0</v>
      </c>
      <c r="I739" s="235">
        <f>IF('Cumulative Budget Request '!$L739='Split budget (B)'!$L$1,'Cumulative Budget Request '!I739,0)</f>
        <v>0</v>
      </c>
      <c r="J739" s="158">
        <f t="shared" si="370"/>
        <v>0</v>
      </c>
      <c r="M739" s="66"/>
    </row>
    <row r="740" spans="1:19">
      <c r="A740" s="315"/>
      <c r="B740" s="495">
        <f>IF('Cumulative Budget Request '!L740='Split budget (B)'!$L$1,'Cumulative Budget Request '!B740,0)</f>
        <v>0</v>
      </c>
      <c r="C740" s="449"/>
      <c r="D740" s="486"/>
      <c r="E740" s="235"/>
      <c r="F740" s="235"/>
      <c r="G740" s="235"/>
      <c r="H740" s="235"/>
      <c r="I740" s="235"/>
      <c r="J740" s="158"/>
      <c r="M740" s="66"/>
    </row>
    <row r="741" spans="1:19">
      <c r="A741" s="315"/>
      <c r="B741" s="495"/>
      <c r="C741" s="449">
        <f>IF('Cumulative Budget Request '!L741='Split budget (B)'!$L$1,'Cumulative Budget Request '!C741,0)</f>
        <v>0</v>
      </c>
      <c r="D741" s="486"/>
      <c r="E741" s="235">
        <f>IF('Cumulative Budget Request '!$L741='Split budget (B)'!$L$1,'Cumulative Budget Request '!E741,0)</f>
        <v>0</v>
      </c>
      <c r="F741" s="235">
        <f>IF('Cumulative Budget Request '!$L741='Split budget (B)'!$L$1,'Cumulative Budget Request '!F741,0)</f>
        <v>0</v>
      </c>
      <c r="G741" s="235">
        <f>IF('Cumulative Budget Request '!$L741='Split budget (B)'!$L$1,'Cumulative Budget Request '!G741,0)</f>
        <v>0</v>
      </c>
      <c r="H741" s="235">
        <f>IF('Cumulative Budget Request '!$L741='Split budget (B)'!$L$1,'Cumulative Budget Request '!H741,0)</f>
        <v>0</v>
      </c>
      <c r="I741" s="235">
        <f>IF('Cumulative Budget Request '!$L741='Split budget (B)'!$L$1,'Cumulative Budget Request '!I741,0)</f>
        <v>0</v>
      </c>
      <c r="J741" s="158">
        <f t="shared" si="370"/>
        <v>0</v>
      </c>
      <c r="M741" s="66"/>
    </row>
    <row r="742" spans="1:19">
      <c r="A742" s="315"/>
      <c r="B742" s="495"/>
      <c r="C742" s="449">
        <f>IF('Cumulative Budget Request '!L742='Split budget (B)'!$L$1,'Cumulative Budget Request '!C742,0)</f>
        <v>0</v>
      </c>
      <c r="D742" s="486"/>
      <c r="E742" s="235">
        <f>IF('Cumulative Budget Request '!$L742='Split budget (B)'!$L$1,'Cumulative Budget Request '!E742,0)</f>
        <v>0</v>
      </c>
      <c r="F742" s="235">
        <f>IF('Cumulative Budget Request '!$L742='Split budget (B)'!$L$1,'Cumulative Budget Request '!F742,0)</f>
        <v>0</v>
      </c>
      <c r="G742" s="235">
        <f>IF('Cumulative Budget Request '!$L742='Split budget (B)'!$L$1,'Cumulative Budget Request '!G742,0)</f>
        <v>0</v>
      </c>
      <c r="H742" s="235">
        <f>IF('Cumulative Budget Request '!$L742='Split budget (B)'!$L$1,'Cumulative Budget Request '!H742,0)</f>
        <v>0</v>
      </c>
      <c r="I742" s="235">
        <f>IF('Cumulative Budget Request '!$L742='Split budget (B)'!$L$1,'Cumulative Budget Request '!I742,0)</f>
        <v>0</v>
      </c>
      <c r="J742" s="158">
        <f t="shared" si="370"/>
        <v>0</v>
      </c>
      <c r="M742" s="66"/>
    </row>
    <row r="743" spans="1:19">
      <c r="A743" s="315"/>
      <c r="B743" s="495">
        <f>IF('Cumulative Budget Request '!L743='Split budget (B)'!$L$1,'Cumulative Budget Request '!B743,0)</f>
        <v>0</v>
      </c>
      <c r="C743" s="449"/>
      <c r="D743" s="486"/>
      <c r="E743" s="235">
        <f>IF('Cumulative Budget Request '!$L743='Split budget (B)'!$L$1,'Cumulative Budget Request '!E743,0)</f>
        <v>0</v>
      </c>
      <c r="F743" s="235">
        <f>IF('Cumulative Budget Request '!$L743='Split budget (B)'!$L$1,'Cumulative Budget Request '!F743,0)</f>
        <v>0</v>
      </c>
      <c r="G743" s="235">
        <f>IF('Cumulative Budget Request '!$L743='Split budget (B)'!$L$1,'Cumulative Budget Request '!G743,0)</f>
        <v>0</v>
      </c>
      <c r="H743" s="235">
        <f>IF('Cumulative Budget Request '!$L743='Split budget (B)'!$L$1,'Cumulative Budget Request '!H743,0)</f>
        <v>0</v>
      </c>
      <c r="I743" s="235">
        <f>IF('Cumulative Budget Request '!$L743='Split budget (B)'!$L$1,'Cumulative Budget Request '!I743,0)</f>
        <v>0</v>
      </c>
      <c r="J743" s="158">
        <f t="shared" si="370"/>
        <v>0</v>
      </c>
      <c r="M743" s="66"/>
    </row>
    <row r="744" spans="1:19">
      <c r="A744" s="315"/>
      <c r="B744" s="495">
        <f>IF('Cumulative Budget Request '!L744='Split budget (B)'!$L$1,'Cumulative Budget Request '!B744,0)</f>
        <v>0</v>
      </c>
      <c r="C744" s="449"/>
      <c r="D744" s="486"/>
      <c r="E744" s="235">
        <f>IF('Cumulative Budget Request '!$L744='Split budget (B)'!$L$1,'Cumulative Budget Request '!E744,0)</f>
        <v>0</v>
      </c>
      <c r="F744" s="235">
        <f>IF('Cumulative Budget Request '!$L744='Split budget (B)'!$L$1,'Cumulative Budget Request '!F744,0)</f>
        <v>0</v>
      </c>
      <c r="G744" s="235">
        <f>IF('Cumulative Budget Request '!$L744='Split budget (B)'!$L$1,'Cumulative Budget Request '!G744,0)</f>
        <v>0</v>
      </c>
      <c r="H744" s="235">
        <f>IF('Cumulative Budget Request '!$L744='Split budget (B)'!$L$1,'Cumulative Budget Request '!H744,0)</f>
        <v>0</v>
      </c>
      <c r="I744" s="235">
        <f>IF('Cumulative Budget Request '!$L744='Split budget (B)'!$L$1,'Cumulative Budget Request '!I744,0)</f>
        <v>0</v>
      </c>
      <c r="J744" s="158">
        <f t="shared" si="370"/>
        <v>0</v>
      </c>
      <c r="M744" s="66"/>
    </row>
    <row r="745" spans="1:19">
      <c r="A745" s="315"/>
      <c r="B745" s="495">
        <f>IF('Cumulative Budget Request '!L745='Split budget (B)'!$L$1,'Cumulative Budget Request '!B745,0)</f>
        <v>0</v>
      </c>
      <c r="C745" s="449"/>
      <c r="D745" s="486"/>
      <c r="E745" s="235">
        <f>IF('Cumulative Budget Request '!$L745='Split budget (B)'!$L$1,'Cumulative Budget Request '!E745,0)</f>
        <v>0</v>
      </c>
      <c r="F745" s="235">
        <f>IF('Cumulative Budget Request '!$L745='Split budget (B)'!$L$1,'Cumulative Budget Request '!F745,0)</f>
        <v>0</v>
      </c>
      <c r="G745" s="235">
        <f>IF('Cumulative Budget Request '!$L745='Split budget (B)'!$L$1,'Cumulative Budget Request '!G745,0)</f>
        <v>0</v>
      </c>
      <c r="H745" s="235">
        <f>IF('Cumulative Budget Request '!$L745='Split budget (B)'!$L$1,'Cumulative Budget Request '!H745,0)</f>
        <v>0</v>
      </c>
      <c r="I745" s="235">
        <f>IF('Cumulative Budget Request '!$L745='Split budget (B)'!$L$1,'Cumulative Budget Request '!I745,0)</f>
        <v>0</v>
      </c>
      <c r="J745" s="158">
        <f t="shared" si="370"/>
        <v>0</v>
      </c>
    </row>
    <row r="746" spans="1:19">
      <c r="A746" s="315"/>
      <c r="B746" s="495">
        <f>IF('Cumulative Budget Request '!L746='Split budget (B)'!$L$1,'Cumulative Budget Request '!B746,0)</f>
        <v>0</v>
      </c>
      <c r="C746" s="449"/>
      <c r="D746" s="486"/>
      <c r="E746" s="235">
        <f>IF('Cumulative Budget Request '!$L746='Split budget (B)'!$L$1,'Cumulative Budget Request '!E746,0)</f>
        <v>0</v>
      </c>
      <c r="F746" s="235">
        <f>IF('Cumulative Budget Request '!$L746='Split budget (B)'!$L$1,'Cumulative Budget Request '!F746,0)</f>
        <v>0</v>
      </c>
      <c r="G746" s="235">
        <f>IF('Cumulative Budget Request '!$L746='Split budget (B)'!$L$1,'Cumulative Budget Request '!G746,0)</f>
        <v>0</v>
      </c>
      <c r="H746" s="235">
        <f>IF('Cumulative Budget Request '!$L746='Split budget (B)'!$L$1,'Cumulative Budget Request '!H746,0)</f>
        <v>0</v>
      </c>
      <c r="I746" s="235">
        <f>IF('Cumulative Budget Request '!$L746='Split budget (B)'!$L$1,'Cumulative Budget Request '!I746,0)</f>
        <v>0</v>
      </c>
      <c r="J746" s="158">
        <f t="shared" si="370"/>
        <v>0</v>
      </c>
      <c r="M746" s="2"/>
    </row>
    <row r="747" spans="1:19">
      <c r="A747" s="315"/>
      <c r="B747" s="495">
        <f>IF('Cumulative Budget Request '!L747='Split budget (B)'!$L$1,'Cumulative Budget Request '!B747,0)</f>
        <v>0</v>
      </c>
      <c r="C747" s="449"/>
      <c r="D747" s="486"/>
      <c r="E747" s="235">
        <f>IF('Cumulative Budget Request '!$L747='Split budget (B)'!$L$1,'Cumulative Budget Request '!E747,0)</f>
        <v>0</v>
      </c>
      <c r="F747" s="235">
        <f>IF('Cumulative Budget Request '!$L747='Split budget (B)'!$L$1,'Cumulative Budget Request '!F747,0)</f>
        <v>0</v>
      </c>
      <c r="G747" s="235">
        <f>IF('Cumulative Budget Request '!$L747='Split budget (B)'!$L$1,'Cumulative Budget Request '!G747,0)</f>
        <v>0</v>
      </c>
      <c r="H747" s="235">
        <f>IF('Cumulative Budget Request '!$L747='Split budget (B)'!$L$1,'Cumulative Budget Request '!H747,0)</f>
        <v>0</v>
      </c>
      <c r="I747" s="235">
        <f>IF('Cumulative Budget Request '!$L747='Split budget (B)'!$L$1,'Cumulative Budget Request '!I747,0)</f>
        <v>0</v>
      </c>
      <c r="J747" s="158">
        <f t="shared" si="370"/>
        <v>0</v>
      </c>
    </row>
    <row r="748" spans="1:19">
      <c r="A748" s="315"/>
      <c r="B748" s="495">
        <f>IF('Cumulative Budget Request '!L748='Split budget (B)'!$L$1,'Cumulative Budget Request '!B748,0)</f>
        <v>0</v>
      </c>
      <c r="C748" s="449"/>
      <c r="D748" s="486"/>
      <c r="E748" s="235">
        <f>IF('Cumulative Budget Request '!$L748='Split budget (B)'!$L$1,'Cumulative Budget Request '!E748,0)</f>
        <v>0</v>
      </c>
      <c r="F748" s="235">
        <f>IF('Cumulative Budget Request '!$L748='Split budget (B)'!$L$1,'Cumulative Budget Request '!F748,0)</f>
        <v>0</v>
      </c>
      <c r="G748" s="235">
        <f>IF('Cumulative Budget Request '!$L748='Split budget (B)'!$L$1,'Cumulative Budget Request '!G748,0)</f>
        <v>0</v>
      </c>
      <c r="H748" s="235">
        <f>IF('Cumulative Budget Request '!$L748='Split budget (B)'!$L$1,'Cumulative Budget Request '!H748,0)</f>
        <v>0</v>
      </c>
      <c r="I748" s="235">
        <f>IF('Cumulative Budget Request '!$L748='Split budget (B)'!$L$1,'Cumulative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(B)'!$L$1,'Cumulative Budget Request '!E749,0)</f>
        <v>0</v>
      </c>
      <c r="F749" s="118">
        <f>IF('Cumulative Budget Request '!$L749='Split budget (B)'!$L$1,'Cumulative Budget Request '!F749,0)</f>
        <v>0</v>
      </c>
      <c r="G749" s="118">
        <f>IF('Cumulative Budget Request '!$L749='Split budget (B)'!$L$1,'Cumulative Budget Request '!G749,0)</f>
        <v>0</v>
      </c>
      <c r="H749" s="118">
        <f>IF('Cumulative Budget Request '!$L749='Split budget (B)'!$L$1,'Cumulative Budget Request '!H749,0)</f>
        <v>0</v>
      </c>
      <c r="I749" s="118">
        <f>IF('Cumulative Budget Request '!$L749='Split budget (B)'!$L$1,'Cumulative Budget Request '!I749,0)</f>
        <v>0</v>
      </c>
      <c r="J749" s="109"/>
      <c r="K749" s="16"/>
      <c r="L749" s="16"/>
    </row>
    <row r="750" spans="1:19">
      <c r="A750" s="79"/>
      <c r="B750" s="757" t="s">
        <v>70</v>
      </c>
      <c r="C750" s="757"/>
      <c r="D750" s="757"/>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09"/>
      <c r="F753" s="809"/>
      <c r="G753" s="809"/>
      <c r="H753" s="809"/>
      <c r="I753" s="809"/>
      <c r="J753" s="25"/>
      <c r="K753" s="16"/>
      <c r="L753" s="16"/>
    </row>
    <row r="754" spans="1:45">
      <c r="A754" s="480">
        <f>IF('Cumulative Budget Request '!$L754='Split budget (B)'!$L$1,'Cumulative Budget Request '!A754,0)</f>
        <v>0</v>
      </c>
      <c r="B754" s="482">
        <f>IF('Cumulative Budget Request '!$L754='Split budget (B)'!$L$1,'Cumulative Budget Request '!B754,0)</f>
        <v>0</v>
      </c>
      <c r="C754" s="482">
        <f>IF('Cumulative Budget Request '!$L754='Split budget (B)'!$L$1,'Cumulative Budget Request '!C754,0)</f>
        <v>0</v>
      </c>
      <c r="E754" s="235">
        <f>IF('Cumulative Budget Request '!$L754='Split budget (B)'!$L$1,'Cumulative Budget Request '!E754,0)</f>
        <v>0</v>
      </c>
      <c r="F754" s="235">
        <f>IF('Cumulative Budget Request '!$L754='Split budget (B)'!$L$1,'Cumulative Budget Request '!F754,0)</f>
        <v>0</v>
      </c>
      <c r="G754" s="235">
        <f>IF('Cumulative Budget Request '!$L754='Split budget (B)'!$L$1,'Cumulative Budget Request '!G754,0)</f>
        <v>0</v>
      </c>
      <c r="H754" s="235">
        <f>IF('Cumulative Budget Request '!$L754='Split budget (B)'!$L$1,'Cumulative Budget Request '!H754,0)</f>
        <v>0</v>
      </c>
      <c r="I754" s="235">
        <f>IF('Cumulative Budget Request '!$L754='Split budget (B)'!$L$1,'Cumulative Budget Request '!I754,0)</f>
        <v>0</v>
      </c>
      <c r="J754" s="158">
        <f>SUM(E754:I754)</f>
        <v>0</v>
      </c>
      <c r="K754" s="16"/>
      <c r="L754" s="16"/>
      <c r="M754" s="274"/>
      <c r="N754" s="274"/>
      <c r="O754" s="274"/>
      <c r="P754" s="274"/>
      <c r="Q754" s="274"/>
      <c r="R754" s="274"/>
      <c r="S754" s="274"/>
      <c r="T754" s="274"/>
    </row>
    <row r="755" spans="1:45" hidden="1">
      <c r="A755" s="480">
        <f>IF('Cumulative Budget Request '!$L755='Split budget (B)'!$L$1,'Cumulative Budget Request '!A755,0)</f>
        <v>0</v>
      </c>
      <c r="B755" s="482">
        <f>IF('Cumulative Budget Request '!$L755='Split budget (B)'!$L$1,'Cumulative Budget Request '!B755,0)</f>
        <v>0</v>
      </c>
      <c r="C755" s="482">
        <f>IF('Cumulative Budget Request '!$L755='Split budget (B)'!$L$1,'Cumulative Budget Request '!C755,0)</f>
        <v>0</v>
      </c>
      <c r="E755" s="235">
        <f>IF('Cumulative Budget Request '!$L755='Split budget (B)'!$L$1,'Cumulative Budget Request '!E755,0)</f>
        <v>0</v>
      </c>
      <c r="F755" s="235">
        <f>IF('Cumulative Budget Request '!$L755='Split budget (B)'!$L$1,'Cumulative Budget Request '!F755,0)</f>
        <v>0</v>
      </c>
      <c r="G755" s="235">
        <f>IF('Cumulative Budget Request '!$L755='Split budget (B)'!$L$1,'Cumulative Budget Request '!G755,0)</f>
        <v>0</v>
      </c>
      <c r="H755" s="235">
        <f>IF('Cumulative Budget Request '!$L755='Split budget (B)'!$L$1,'Cumulative Budget Request '!H755,0)</f>
        <v>0</v>
      </c>
      <c r="I755" s="235">
        <f>IF('Cumulative Budget Request '!$L755='Split budget (B)'!$L$1,'Cumulative Budget Request '!I755,0)</f>
        <v>0</v>
      </c>
      <c r="J755" s="158">
        <f>SUM(E755:I755)</f>
        <v>0</v>
      </c>
      <c r="K755" s="2"/>
      <c r="L755" s="2"/>
    </row>
    <row r="756" spans="1:45" hidden="1">
      <c r="A756" s="480">
        <f>IF('Cumulative Budget Request '!$L756='Split budget (B)'!$L$1,'Cumulative Budget Request '!A756,0)</f>
        <v>0</v>
      </c>
      <c r="B756" s="482">
        <f>IF('Cumulative Budget Request '!$L756='Split budget (B)'!$L$1,'Cumulative Budget Request '!B756,0)</f>
        <v>0</v>
      </c>
      <c r="C756" s="482">
        <f>IF('Cumulative Budget Request '!$L756='Split budget (B)'!$L$1,'Cumulative Budget Request '!C756,0)</f>
        <v>0</v>
      </c>
      <c r="E756" s="235">
        <f>IF('Cumulative Budget Request '!$L756='Split budget (B)'!$L$1,'Cumulative Budget Request '!E756,0)</f>
        <v>0</v>
      </c>
      <c r="F756" s="235">
        <f>IF('Cumulative Budget Request '!$L756='Split budget (B)'!$L$1,'Cumulative Budget Request '!F756,0)</f>
        <v>0</v>
      </c>
      <c r="G756" s="235">
        <f>IF('Cumulative Budget Request '!$L756='Split budget (B)'!$L$1,'Cumulative Budget Request '!G756,0)</f>
        <v>0</v>
      </c>
      <c r="H756" s="235">
        <f>IF('Cumulative Budget Request '!$L756='Split budget (B)'!$L$1,'Cumulative Budget Request '!H756,0)</f>
        <v>0</v>
      </c>
      <c r="I756" s="235">
        <f>IF('Cumulative Budget Request '!$L756='Split budget (B)'!$L$1,'Cumulative Budget Request '!I756,0)</f>
        <v>0</v>
      </c>
      <c r="J756" s="158">
        <f>SUM(E756:I756)</f>
        <v>0</v>
      </c>
      <c r="K756" s="2"/>
      <c r="L756" s="2"/>
    </row>
    <row r="757" spans="1:45" hidden="1">
      <c r="A757" s="480">
        <f>IF('Cumulative Budget Request '!$L757='Split budget (B)'!$L$1,'Cumulative Budget Request '!A757,0)</f>
        <v>0</v>
      </c>
      <c r="B757" s="482">
        <f>IF('Cumulative Budget Request '!$L757='Split budget (B)'!$L$1,'Cumulative Budget Request '!B757,0)</f>
        <v>0</v>
      </c>
      <c r="C757" s="482">
        <f>IF('Cumulative Budget Request '!$L757='Split budget (B)'!$L$1,'Cumulative Budget Request '!C757,0)</f>
        <v>0</v>
      </c>
      <c r="E757" s="235">
        <f>IF('Cumulative Budget Request '!$L757='Split budget (B)'!$L$1,'Cumulative Budget Request '!E757,0)</f>
        <v>0</v>
      </c>
      <c r="F757" s="235">
        <f>IF('Cumulative Budget Request '!$L757='Split budget (B)'!$L$1,'Cumulative Budget Request '!F757,0)</f>
        <v>0</v>
      </c>
      <c r="G757" s="235">
        <f>IF('Cumulative Budget Request '!$L757='Split budget (B)'!$L$1,'Cumulative Budget Request '!G757,0)</f>
        <v>0</v>
      </c>
      <c r="H757" s="235">
        <f>IF('Cumulative Budget Request '!$L757='Split budget (B)'!$L$1,'Cumulative Budget Request '!H757,0)</f>
        <v>0</v>
      </c>
      <c r="I757" s="235">
        <f>IF('Cumulative Budget Request '!$L757='Split budget (B)'!$L$1,'Cumulative Budget Request '!I757,0)</f>
        <v>0</v>
      </c>
      <c r="J757" s="158">
        <f>SUM(E757:I757)</f>
        <v>0</v>
      </c>
      <c r="K757" s="2"/>
      <c r="L757" s="2"/>
    </row>
    <row r="758" spans="1:45" hidden="1">
      <c r="A758" s="480">
        <f>IF('Cumulative Budget Request '!$L758='Split budget (B)'!$L$1,'Cumulative Budget Request '!A758,0)</f>
        <v>0</v>
      </c>
      <c r="B758" s="482">
        <f>IF('Cumulative Budget Request '!$L758='Split budget (B)'!$L$1,'Cumulative Budget Request '!B758,0)</f>
        <v>0</v>
      </c>
      <c r="C758" s="482">
        <f>IF('Cumulative Budget Request '!$L758='Split budget (B)'!$L$1,'Cumulative Budget Request '!C758,0)</f>
        <v>0</v>
      </c>
      <c r="E758" s="235">
        <f>IF('Cumulative Budget Request '!$L758='Split budget (B)'!$L$1,'Cumulative Budget Request '!E758,0)</f>
        <v>0</v>
      </c>
      <c r="F758" s="235">
        <f>IF('Cumulative Budget Request '!$L758='Split budget (B)'!$L$1,'Cumulative Budget Request '!F758,0)</f>
        <v>0</v>
      </c>
      <c r="G758" s="235">
        <f>IF('Cumulative Budget Request '!$L758='Split budget (B)'!$L$1,'Cumulative Budget Request '!G758,0)</f>
        <v>0</v>
      </c>
      <c r="H758" s="235">
        <f>IF('Cumulative Budget Request '!$L758='Split budget (B)'!$L$1,'Cumulative Budget Request '!H758,0)</f>
        <v>0</v>
      </c>
      <c r="I758" s="235">
        <f>IF('Cumulative Budget Request '!$L758='Split budget (B)'!$L$1,'Cumulative Budget Request '!I758,0)</f>
        <v>0</v>
      </c>
      <c r="J758" s="158">
        <f>SUM(E758:I758)</f>
        <v>0</v>
      </c>
      <c r="K758" s="2"/>
      <c r="L758" s="2"/>
    </row>
    <row r="759" spans="1:45" hidden="1">
      <c r="A759" s="480">
        <f>IF('Cumulative Budget Request '!$L759='Split budget (B)'!$L$1,'Cumulative Budget Request '!A759,0)</f>
        <v>0</v>
      </c>
      <c r="B759" s="482">
        <f>IF('Cumulative Budget Request '!$L759='Split budget (B)'!$L$1,'Cumulative Budget Request '!B759,0)</f>
        <v>0</v>
      </c>
      <c r="C759" s="482">
        <f>IF('Cumulative Budget Request '!$L759='Split budget (B)'!$L$1,'Cumulative Budget Request '!C759,0)</f>
        <v>0</v>
      </c>
      <c r="E759" s="235">
        <f>IF('Cumulative Budget Request '!$L759='Split budget (B)'!$L$1,'Cumulative Budget Request '!E759,0)</f>
        <v>0</v>
      </c>
      <c r="F759" s="235">
        <f>IF('Cumulative Budget Request '!$L759='Split budget (B)'!$L$1,'Cumulative Budget Request '!F759,0)</f>
        <v>0</v>
      </c>
      <c r="G759" s="235">
        <f>IF('Cumulative Budget Request '!$L759='Split budget (B)'!$L$1,'Cumulative Budget Request '!G759,0)</f>
        <v>0</v>
      </c>
      <c r="H759" s="235">
        <f>IF('Cumulative Budget Request '!$L759='Split budget (B)'!$L$1,'Cumulative Budget Request '!H759,0)</f>
        <v>0</v>
      </c>
      <c r="I759" s="235">
        <f>IF('Cumulative Budget Request '!$L759='Split budget (B)'!$L$1,'Cumulative Budget Request '!I759,0)</f>
        <v>0</v>
      </c>
      <c r="J759" s="158">
        <f t="shared" ref="J759:J763" si="372">SUM(E759:I759)</f>
        <v>0</v>
      </c>
      <c r="K759" s="2"/>
      <c r="L759" s="2"/>
    </row>
    <row r="760" spans="1:45" hidden="1">
      <c r="A760" s="480">
        <f>IF('Cumulative Budget Request '!$L760='Split budget (B)'!$L$1,'Cumulative Budget Request '!A760,0)</f>
        <v>0</v>
      </c>
      <c r="B760" s="482">
        <f>IF('Cumulative Budget Request '!$L760='Split budget (B)'!$L$1,'Cumulative Budget Request '!B760,0)</f>
        <v>0</v>
      </c>
      <c r="C760" s="482">
        <f>IF('Cumulative Budget Request '!$L760='Split budget (B)'!$L$1,'Cumulative Budget Request '!C760,0)</f>
        <v>0</v>
      </c>
      <c r="E760" s="235">
        <f>IF('Cumulative Budget Request '!$L760='Split budget (B)'!$L$1,'Cumulative Budget Request '!E760,0)</f>
        <v>0</v>
      </c>
      <c r="F760" s="235">
        <f>IF('Cumulative Budget Request '!$L760='Split budget (B)'!$L$1,'Cumulative Budget Request '!F760,0)</f>
        <v>0</v>
      </c>
      <c r="G760" s="235">
        <f>IF('Cumulative Budget Request '!$L760='Split budget (B)'!$L$1,'Cumulative Budget Request '!G760,0)</f>
        <v>0</v>
      </c>
      <c r="H760" s="235">
        <f>IF('Cumulative Budget Request '!$L760='Split budget (B)'!$L$1,'Cumulative Budget Request '!H760,0)</f>
        <v>0</v>
      </c>
      <c r="I760" s="235">
        <f>IF('Cumulative Budget Request '!$L760='Split budget (B)'!$L$1,'Cumulative Budget Request '!I760,0)</f>
        <v>0</v>
      </c>
      <c r="J760" s="158">
        <f t="shared" si="372"/>
        <v>0</v>
      </c>
      <c r="K760" s="2"/>
      <c r="L760" s="2"/>
    </row>
    <row r="761" spans="1:45" hidden="1">
      <c r="A761" s="480">
        <f>IF('Cumulative Budget Request '!$L761='Split budget (B)'!$L$1,'Cumulative Budget Request '!A761,0)</f>
        <v>0</v>
      </c>
      <c r="B761" s="482">
        <f>IF('Cumulative Budget Request '!$L761='Split budget (B)'!$L$1,'Cumulative Budget Request '!B761,0)</f>
        <v>0</v>
      </c>
      <c r="C761" s="482">
        <f>IF('Cumulative Budget Request '!$L761='Split budget (B)'!$L$1,'Cumulative Budget Request '!C761,0)</f>
        <v>0</v>
      </c>
      <c r="E761" s="235">
        <f>IF('Cumulative Budget Request '!$L761='Split budget (B)'!$L$1,'Cumulative Budget Request '!E761,0)</f>
        <v>0</v>
      </c>
      <c r="F761" s="235">
        <f>IF('Cumulative Budget Request '!$L761='Split budget (B)'!$L$1,'Cumulative Budget Request '!F761,0)</f>
        <v>0</v>
      </c>
      <c r="G761" s="235">
        <f>IF('Cumulative Budget Request '!$L761='Split budget (B)'!$L$1,'Cumulative Budget Request '!G761,0)</f>
        <v>0</v>
      </c>
      <c r="H761" s="235">
        <f>IF('Cumulative Budget Request '!$L761='Split budget (B)'!$L$1,'Cumulative Budget Request '!H761,0)</f>
        <v>0</v>
      </c>
      <c r="I761" s="235">
        <f>IF('Cumulative Budget Request '!$L761='Split budget (B)'!$L$1,'Cumulative Budget Request '!I761,0)</f>
        <v>0</v>
      </c>
      <c r="J761" s="158">
        <f t="shared" si="372"/>
        <v>0</v>
      </c>
      <c r="K761" s="2"/>
      <c r="L761" s="2"/>
      <c r="M761" s="2"/>
      <c r="N761" s="2"/>
      <c r="O761" s="2"/>
      <c r="P761" s="2"/>
    </row>
    <row r="762" spans="1:45" hidden="1">
      <c r="A762" s="480">
        <f>IF('Cumulative Budget Request '!$L762='Split budget (B)'!$L$1,'Cumulative Budget Request '!A762,0)</f>
        <v>0</v>
      </c>
      <c r="B762" s="482">
        <f>IF('Cumulative Budget Request '!$L762='Split budget (B)'!$L$1,'Cumulative Budget Request '!B762,0)</f>
        <v>0</v>
      </c>
      <c r="C762" s="482">
        <f>IF('Cumulative Budget Request '!$L762='Split budget (B)'!$L$1,'Cumulative Budget Request '!C762,0)</f>
        <v>0</v>
      </c>
      <c r="E762" s="235">
        <f>IF('Cumulative Budget Request '!$L762='Split budget (B)'!$L$1,'Cumulative Budget Request '!E762,0)</f>
        <v>0</v>
      </c>
      <c r="F762" s="235">
        <f>IF('Cumulative Budget Request '!$L762='Split budget (B)'!$L$1,'Cumulative Budget Request '!F762,0)</f>
        <v>0</v>
      </c>
      <c r="G762" s="235">
        <f>IF('Cumulative Budget Request '!$L762='Split budget (B)'!$L$1,'Cumulative Budget Request '!G762,0)</f>
        <v>0</v>
      </c>
      <c r="H762" s="235">
        <f>IF('Cumulative Budget Request '!$L762='Split budget (B)'!$L$1,'Cumulative Budget Request '!H762,0)</f>
        <v>0</v>
      </c>
      <c r="I762" s="235">
        <f>IF('Cumulative Budget Request '!$L762='Split budget (B)'!$L$1,'Cumulative Budget Request '!I762,0)</f>
        <v>0</v>
      </c>
      <c r="J762" s="158">
        <f t="shared" si="372"/>
        <v>0</v>
      </c>
      <c r="K762" s="2"/>
      <c r="L762" s="2"/>
      <c r="M762" s="2"/>
      <c r="N762" s="2"/>
      <c r="O762" s="2"/>
      <c r="P762" s="2"/>
    </row>
    <row r="763" spans="1:45" hidden="1">
      <c r="A763" s="480">
        <f>IF('Cumulative Budget Request '!$L763='Split budget (B)'!$L$1,'Cumulative Budget Request '!A763,0)</f>
        <v>0</v>
      </c>
      <c r="B763" s="482">
        <f>IF('Cumulative Budget Request '!$L763='Split budget (B)'!$L$1,'Cumulative Budget Request '!B763,0)</f>
        <v>0</v>
      </c>
      <c r="C763" s="482">
        <f>IF('Cumulative Budget Request '!$L763='Split budget (B)'!$L$1,'Cumulative Budget Request '!C763,0)</f>
        <v>0</v>
      </c>
      <c r="E763" s="235">
        <f>IF('Cumulative Budget Request '!$L763='Split budget (B)'!$L$1,'Cumulative Budget Request '!E763,0)</f>
        <v>0</v>
      </c>
      <c r="F763" s="235">
        <f>IF('Cumulative Budget Request '!$L763='Split budget (B)'!$L$1,'Cumulative Budget Request '!F763,0)</f>
        <v>0</v>
      </c>
      <c r="G763" s="235">
        <f>IF('Cumulative Budget Request '!$L763='Split budget (B)'!$L$1,'Cumulative Budget Request '!G763,0)</f>
        <v>0</v>
      </c>
      <c r="H763" s="235">
        <f>IF('Cumulative Budget Request '!$L763='Split budget (B)'!$L$1,'Cumulative Budget Request '!H763,0)</f>
        <v>0</v>
      </c>
      <c r="I763" s="235">
        <f>IF('Cumulative Budget Request '!$L763='Split budget (B)'!$L$1,'Cumulative Budget Request '!I763,0)</f>
        <v>0</v>
      </c>
      <c r="J763" s="158">
        <f t="shared" si="372"/>
        <v>0</v>
      </c>
      <c r="K763" s="2"/>
      <c r="L763" s="2"/>
      <c r="M763" s="123"/>
      <c r="N763" s="123"/>
      <c r="O763" s="123"/>
      <c r="P763" s="123"/>
      <c r="Q763" s="123"/>
      <c r="R763" s="123"/>
      <c r="S763" s="123"/>
      <c r="T763" s="123"/>
      <c r="U763" s="123"/>
    </row>
    <row r="764" spans="1:45" s="123" customFormat="1">
      <c r="A764" s="86"/>
      <c r="B764" s="749" t="s">
        <v>268</v>
      </c>
      <c r="C764" s="749"/>
      <c r="D764" s="749"/>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4.4" thickBot="1">
      <c r="A766" s="758" t="s">
        <v>11</v>
      </c>
      <c r="B766" s="758"/>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4.4" thickBot="1">
      <c r="A767" s="758" t="s">
        <v>12</v>
      </c>
      <c r="B767" s="758"/>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0.52500000000000002</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8" thickBot="1">
      <c r="A768" s="1" t="s">
        <v>5</v>
      </c>
      <c r="D768" s="53" t="s">
        <v>167</v>
      </c>
      <c r="E768" s="343">
        <f>M767</f>
        <v>0.52500000000000002</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8"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4.4"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6">
      <c r="A773" s="750" t="s">
        <v>172</v>
      </c>
      <c r="B773" s="750"/>
      <c r="C773" s="750"/>
      <c r="D773" s="750"/>
      <c r="E773" s="750"/>
      <c r="F773" s="750"/>
      <c r="G773" s="750"/>
      <c r="H773" s="750"/>
      <c r="I773" s="750"/>
      <c r="J773" s="750"/>
    </row>
    <row r="774" spans="1:45" ht="15.6" thickBot="1">
      <c r="B774" s="360"/>
      <c r="C774" s="360"/>
      <c r="D774" s="360"/>
      <c r="E774" s="360"/>
      <c r="F774" s="360"/>
      <c r="G774" s="360"/>
      <c r="H774" s="360"/>
      <c r="I774" s="360"/>
      <c r="J774" s="360"/>
      <c r="W774" s="221"/>
      <c r="AI774" s="85"/>
      <c r="AJ774" s="85"/>
      <c r="AK774" s="85"/>
      <c r="AL774" s="85"/>
      <c r="AM774" s="85"/>
      <c r="AN774" s="85"/>
      <c r="AO774" s="85"/>
    </row>
    <row r="775" spans="1:45">
      <c r="B775" s="743" t="s">
        <v>158</v>
      </c>
      <c r="C775" s="744"/>
      <c r="D775" s="744"/>
      <c r="E775" s="744"/>
      <c r="F775" s="744"/>
      <c r="G775" s="744"/>
      <c r="H775" s="744"/>
      <c r="I775" s="744"/>
      <c r="J775" s="745"/>
      <c r="M775" s="107" t="s">
        <v>160</v>
      </c>
      <c r="N775" s="108"/>
      <c r="O775" s="108"/>
      <c r="P775" s="108"/>
      <c r="Q775" s="108"/>
      <c r="R775" s="108"/>
      <c r="S775" s="108"/>
      <c r="T775" s="108"/>
      <c r="V775" s="1"/>
      <c r="W775" s="221"/>
    </row>
    <row r="776" spans="1:45">
      <c r="B776" s="741" t="s">
        <v>137</v>
      </c>
      <c r="C776" s="742"/>
      <c r="D776" s="742"/>
      <c r="E776" s="217" t="s">
        <v>31</v>
      </c>
      <c r="F776" s="217" t="s">
        <v>32</v>
      </c>
      <c r="G776" s="218" t="s">
        <v>33</v>
      </c>
      <c r="H776" s="218" t="s">
        <v>34</v>
      </c>
      <c r="I776" s="218" t="s">
        <v>35</v>
      </c>
      <c r="J776" s="219" t="s">
        <v>1</v>
      </c>
      <c r="W776" s="221"/>
    </row>
    <row r="777" spans="1:45">
      <c r="B777" s="813">
        <f>IF('Cumulative Budget Request '!$L828='Split budget (B)'!$L$1,'Cumulative Budget Request '!B828,0)</f>
        <v>0</v>
      </c>
      <c r="C777" s="814"/>
      <c r="D777" s="814"/>
      <c r="E777" s="244">
        <f>IF('Cumulative Budget Request '!$L828='Split budget (B)'!$L$1,'Cumulative Budget Request '!E828,0)</f>
        <v>0</v>
      </c>
      <c r="F777" s="244">
        <f>IF('Cumulative Budget Request '!$L828='Split budget (B)'!$L$1,'Cumulative Budget Request '!F828,0)</f>
        <v>0</v>
      </c>
      <c r="G777" s="244">
        <f>IF('Cumulative Budget Request '!$L828='Split budget (B)'!$L$1,'Cumulative Budget Request '!G828,0)</f>
        <v>0</v>
      </c>
      <c r="H777" s="244">
        <f>IF('Cumulative Budget Request '!$L828='Split budget (B)'!$L$1,'Cumulative Budget Request '!H828,0)</f>
        <v>0</v>
      </c>
      <c r="I777" s="244">
        <f>IF('Cumulative Budget Request '!$L828='Split budget (B)'!$L$1,'Cumulative Budget Request '!I828,0)</f>
        <v>0</v>
      </c>
      <c r="J777" s="317">
        <f>SUM(E777:I777)</f>
        <v>0</v>
      </c>
      <c r="W777" s="221"/>
    </row>
    <row r="778" spans="1:45">
      <c r="B778" s="811">
        <f>IF('Cumulative Budget Request '!$L829='Split budget (B)'!$L$1,'Cumulative Budget Request '!B829,0)</f>
        <v>0</v>
      </c>
      <c r="C778" s="812"/>
      <c r="D778" s="812"/>
      <c r="E778" s="244">
        <f>IF('Cumulative Budget Request '!$L829='Split budget (B)'!$L$1,'Cumulative Budget Request '!E829,0)</f>
        <v>0</v>
      </c>
      <c r="F778" s="244">
        <f>IF('Cumulative Budget Request '!$L829='Split budget (B)'!$L$1,'Cumulative Budget Request '!F829,0)</f>
        <v>0</v>
      </c>
      <c r="G778" s="244">
        <f>IF('Cumulative Budget Request '!$L829='Split budget (B)'!$L$1,'Cumulative Budget Request '!G829,0)</f>
        <v>0</v>
      </c>
      <c r="H778" s="244">
        <f>IF('Cumulative Budget Request '!$L829='Split budget (B)'!$L$1,'Cumulative Budget Request '!H829,0)</f>
        <v>0</v>
      </c>
      <c r="I778" s="244">
        <f>IF('Cumulative Budget Request '!$L829='Split budget (B)'!$L$1,'Cumulative Budget Request '!I829,0)</f>
        <v>0</v>
      </c>
      <c r="J778" s="317">
        <f t="shared" ref="J778:J796" si="376">SUM(E778:I778)</f>
        <v>0</v>
      </c>
      <c r="W778" s="221"/>
    </row>
    <row r="779" spans="1:45">
      <c r="B779" s="811">
        <f>IF('Cumulative Budget Request '!$L830='Split budget (B)'!$L$1,'Cumulative Budget Request '!B830,0)</f>
        <v>0</v>
      </c>
      <c r="C779" s="812"/>
      <c r="D779" s="812"/>
      <c r="E779" s="244">
        <f>IF('Cumulative Budget Request '!$L830='Split budget (B)'!$L$1,'Cumulative Budget Request '!E830,0)</f>
        <v>0</v>
      </c>
      <c r="F779" s="244">
        <f>IF('Cumulative Budget Request '!$L830='Split budget (B)'!$L$1,'Cumulative Budget Request '!F830,0)</f>
        <v>0</v>
      </c>
      <c r="G779" s="244">
        <f>IF('Cumulative Budget Request '!$L830='Split budget (B)'!$L$1,'Cumulative Budget Request '!G830,0)</f>
        <v>0</v>
      </c>
      <c r="H779" s="244">
        <f>IF('Cumulative Budget Request '!$L830='Split budget (B)'!$L$1,'Cumulative Budget Request '!H830,0)</f>
        <v>0</v>
      </c>
      <c r="I779" s="244">
        <f>IF('Cumulative Budget Request '!$L830='Split budget (B)'!$L$1,'Cumulative Budget Request '!I830,0)</f>
        <v>0</v>
      </c>
      <c r="J779" s="317">
        <f t="shared" si="376"/>
        <v>0</v>
      </c>
      <c r="W779" s="221"/>
    </row>
    <row r="780" spans="1:45" hidden="1">
      <c r="B780" s="811">
        <f>IF('Cumulative Budget Request '!$L831='Split budget (B)'!$L$1,'Cumulative Budget Request '!B831,0)</f>
        <v>0</v>
      </c>
      <c r="C780" s="812"/>
      <c r="D780" s="812"/>
      <c r="E780" s="244">
        <f>IF('Cumulative Budget Request '!$L831='Split budget (B)'!$L$1,'Cumulative Budget Request '!E831,0)</f>
        <v>0</v>
      </c>
      <c r="F780" s="244">
        <f>IF('Cumulative Budget Request '!$L831='Split budget (B)'!$L$1,'Cumulative Budget Request '!F831,0)</f>
        <v>0</v>
      </c>
      <c r="G780" s="244">
        <f>IF('Cumulative Budget Request '!$L831='Split budget (B)'!$L$1,'Cumulative Budget Request '!G831,0)</f>
        <v>0</v>
      </c>
      <c r="H780" s="244">
        <f>IF('Cumulative Budget Request '!$L831='Split budget (B)'!$L$1,'Cumulative Budget Request '!H831,0)</f>
        <v>0</v>
      </c>
      <c r="I780" s="244">
        <f>IF('Cumulative Budget Request '!$L831='Split budget (B)'!$L$1,'Cumulative Budget Request '!I831,0)</f>
        <v>0</v>
      </c>
      <c r="J780" s="317">
        <f t="shared" si="376"/>
        <v>0</v>
      </c>
      <c r="W780" s="221"/>
    </row>
    <row r="781" spans="1:45" hidden="1">
      <c r="B781" s="811">
        <f>IF('Cumulative Budget Request '!$L832='Split budget (B)'!$L$1,'Cumulative Budget Request '!B832,0)</f>
        <v>0</v>
      </c>
      <c r="C781" s="812"/>
      <c r="D781" s="812"/>
      <c r="E781" s="244">
        <f>IF('Cumulative Budget Request '!$L832='Split budget (B)'!$L$1,'Cumulative Budget Request '!E832,0)</f>
        <v>0</v>
      </c>
      <c r="F781" s="244">
        <f>IF('Cumulative Budget Request '!$L832='Split budget (B)'!$L$1,'Cumulative Budget Request '!F832,0)</f>
        <v>0</v>
      </c>
      <c r="G781" s="244">
        <f>IF('Cumulative Budget Request '!$L832='Split budget (B)'!$L$1,'Cumulative Budget Request '!G832,0)</f>
        <v>0</v>
      </c>
      <c r="H781" s="244">
        <f>IF('Cumulative Budget Request '!$L832='Split budget (B)'!$L$1,'Cumulative Budget Request '!H832,0)</f>
        <v>0</v>
      </c>
      <c r="I781" s="244">
        <f>IF('Cumulative Budget Request '!$L832='Split budget (B)'!$L$1,'Cumulative Budget Request '!I832,0)</f>
        <v>0</v>
      </c>
      <c r="J781" s="317">
        <f t="shared" si="376"/>
        <v>0</v>
      </c>
      <c r="W781" s="221"/>
    </row>
    <row r="782" spans="1:45" hidden="1">
      <c r="B782" s="811">
        <f>IF('Cumulative Budget Request '!$L833='Split budget (B)'!$L$1,'Cumulative Budget Request '!B833,0)</f>
        <v>0</v>
      </c>
      <c r="C782" s="812"/>
      <c r="D782" s="812"/>
      <c r="E782" s="244">
        <f>IF('Cumulative Budget Request '!$L833='Split budget (B)'!$L$1,'Cumulative Budget Request '!E833,0)</f>
        <v>0</v>
      </c>
      <c r="F782" s="244">
        <f>IF('Cumulative Budget Request '!$L833='Split budget (B)'!$L$1,'Cumulative Budget Request '!F833,0)</f>
        <v>0</v>
      </c>
      <c r="G782" s="244">
        <f>IF('Cumulative Budget Request '!$L833='Split budget (B)'!$L$1,'Cumulative Budget Request '!G833,0)</f>
        <v>0</v>
      </c>
      <c r="H782" s="244">
        <f>IF('Cumulative Budget Request '!$L833='Split budget (B)'!$L$1,'Cumulative Budget Request '!H833,0)</f>
        <v>0</v>
      </c>
      <c r="I782" s="244">
        <f>IF('Cumulative Budget Request '!$L833='Split budget (B)'!$L$1,'Cumulative Budget Request '!I833,0)</f>
        <v>0</v>
      </c>
      <c r="J782" s="317">
        <f t="shared" si="376"/>
        <v>0</v>
      </c>
      <c r="W782" s="221"/>
    </row>
    <row r="783" spans="1:45" hidden="1">
      <c r="B783" s="811">
        <f>IF('Cumulative Budget Request '!$L834='Split budget (B)'!$L$1,'Cumulative Budget Request '!B834,0)</f>
        <v>0</v>
      </c>
      <c r="C783" s="812"/>
      <c r="D783" s="812"/>
      <c r="E783" s="244">
        <f>IF('Cumulative Budget Request '!$L834='Split budget (B)'!$L$1,'Cumulative Budget Request '!E834,0)</f>
        <v>0</v>
      </c>
      <c r="F783" s="244">
        <f>IF('Cumulative Budget Request '!$L834='Split budget (B)'!$L$1,'Cumulative Budget Request '!F834,0)</f>
        <v>0</v>
      </c>
      <c r="G783" s="244">
        <f>IF('Cumulative Budget Request '!$L834='Split budget (B)'!$L$1,'Cumulative Budget Request '!G834,0)</f>
        <v>0</v>
      </c>
      <c r="H783" s="244">
        <f>IF('Cumulative Budget Request '!$L834='Split budget (B)'!$L$1,'Cumulative Budget Request '!H834,0)</f>
        <v>0</v>
      </c>
      <c r="I783" s="244">
        <f>IF('Cumulative Budget Request '!$L834='Split budget (B)'!$L$1,'Cumulative Budget Request '!I834,0)</f>
        <v>0</v>
      </c>
      <c r="J783" s="317">
        <f t="shared" si="376"/>
        <v>0</v>
      </c>
      <c r="W783" s="221"/>
    </row>
    <row r="784" spans="1:45" hidden="1">
      <c r="B784" s="811">
        <f>IF('Cumulative Budget Request '!$L835='Split budget (B)'!$L$1,'Cumulative Budget Request '!B835,0)</f>
        <v>0</v>
      </c>
      <c r="C784" s="812"/>
      <c r="D784" s="812"/>
      <c r="E784" s="244">
        <f>IF('Cumulative Budget Request '!$L835='Split budget (B)'!$L$1,'Cumulative Budget Request '!E835,0)</f>
        <v>0</v>
      </c>
      <c r="F784" s="244">
        <f>IF('Cumulative Budget Request '!$L835='Split budget (B)'!$L$1,'Cumulative Budget Request '!F835,0)</f>
        <v>0</v>
      </c>
      <c r="G784" s="244">
        <f>IF('Cumulative Budget Request '!$L835='Split budget (B)'!$L$1,'Cumulative Budget Request '!G835,0)</f>
        <v>0</v>
      </c>
      <c r="H784" s="244">
        <f>IF('Cumulative Budget Request '!$L835='Split budget (B)'!$L$1,'Cumulative Budget Request '!H835,0)</f>
        <v>0</v>
      </c>
      <c r="I784" s="244">
        <f>IF('Cumulative Budget Request '!$L835='Split budget (B)'!$L$1,'Cumulative Budget Request '!I835,0)</f>
        <v>0</v>
      </c>
      <c r="J784" s="317">
        <f t="shared" si="376"/>
        <v>0</v>
      </c>
      <c r="W784" s="221"/>
    </row>
    <row r="785" spans="2:35" hidden="1">
      <c r="B785" s="811">
        <f>IF('Cumulative Budget Request '!$L836='Split budget (B)'!$L$1,'Cumulative Budget Request '!B836,0)</f>
        <v>0</v>
      </c>
      <c r="C785" s="812"/>
      <c r="D785" s="812"/>
      <c r="E785" s="244">
        <f>IF('Cumulative Budget Request '!$L836='Split budget (B)'!$L$1,'Cumulative Budget Request '!E836,0)</f>
        <v>0</v>
      </c>
      <c r="F785" s="244">
        <f>IF('Cumulative Budget Request '!$L836='Split budget (B)'!$L$1,'Cumulative Budget Request '!F836,0)</f>
        <v>0</v>
      </c>
      <c r="G785" s="244">
        <f>IF('Cumulative Budget Request '!$L836='Split budget (B)'!$L$1,'Cumulative Budget Request '!G836,0)</f>
        <v>0</v>
      </c>
      <c r="H785" s="244">
        <f>IF('Cumulative Budget Request '!$L836='Split budget (B)'!$L$1,'Cumulative Budget Request '!H836,0)</f>
        <v>0</v>
      </c>
      <c r="I785" s="244">
        <f>IF('Cumulative Budget Request '!$L836='Split budget (B)'!$L$1,'Cumulative Budget Request '!I836,0)</f>
        <v>0</v>
      </c>
      <c r="J785" s="317">
        <f t="shared" si="376"/>
        <v>0</v>
      </c>
      <c r="W785" s="221"/>
    </row>
    <row r="786" spans="2:35" hidden="1">
      <c r="B786" s="811">
        <f>IF('Cumulative Budget Request '!$L837='Split budget (B)'!$L$1,'Cumulative Budget Request '!B837,0)</f>
        <v>0</v>
      </c>
      <c r="C786" s="812"/>
      <c r="D786" s="812"/>
      <c r="E786" s="244">
        <f>IF('Cumulative Budget Request '!$L837='Split budget (B)'!$L$1,'Cumulative Budget Request '!E837,0)</f>
        <v>0</v>
      </c>
      <c r="F786" s="244">
        <f>IF('Cumulative Budget Request '!$L837='Split budget (B)'!$L$1,'Cumulative Budget Request '!F837,0)</f>
        <v>0</v>
      </c>
      <c r="G786" s="244">
        <f>IF('Cumulative Budget Request '!$L837='Split budget (B)'!$L$1,'Cumulative Budget Request '!G837,0)</f>
        <v>0</v>
      </c>
      <c r="H786" s="244">
        <f>IF('Cumulative Budget Request '!$L837='Split budget (B)'!$L$1,'Cumulative Budget Request '!H837,0)</f>
        <v>0</v>
      </c>
      <c r="I786" s="244">
        <f>IF('Cumulative Budget Request '!$L837='Split budget (B)'!$L$1,'Cumulative Budget Request '!I837,0)</f>
        <v>0</v>
      </c>
      <c r="J786" s="317">
        <f t="shared" si="376"/>
        <v>0</v>
      </c>
      <c r="W786" s="221"/>
    </row>
    <row r="787" spans="2:35" hidden="1">
      <c r="B787" s="811">
        <f>IF('Cumulative Budget Request '!$L838='Split budget (B)'!$L$1,'Cumulative Budget Request '!B838,0)</f>
        <v>0</v>
      </c>
      <c r="C787" s="812"/>
      <c r="D787" s="812"/>
      <c r="E787" s="244">
        <f>IF('Cumulative Budget Request '!$L838='Split budget (B)'!$L$1,'Cumulative Budget Request '!E838,0)</f>
        <v>0</v>
      </c>
      <c r="F787" s="244">
        <f>IF('Cumulative Budget Request '!$L838='Split budget (B)'!$L$1,'Cumulative Budget Request '!F838,0)</f>
        <v>0</v>
      </c>
      <c r="G787" s="244">
        <f>IF('Cumulative Budget Request '!$L838='Split budget (B)'!$L$1,'Cumulative Budget Request '!G838,0)</f>
        <v>0</v>
      </c>
      <c r="H787" s="244">
        <f>IF('Cumulative Budget Request '!$L838='Split budget (B)'!$L$1,'Cumulative Budget Request '!H838,0)</f>
        <v>0</v>
      </c>
      <c r="I787" s="244">
        <f>IF('Cumulative Budget Request '!$L838='Split budget (B)'!$L$1,'Cumulative Budget Request '!I838,0)</f>
        <v>0</v>
      </c>
      <c r="J787" s="317">
        <f t="shared" si="376"/>
        <v>0</v>
      </c>
      <c r="W787" s="221"/>
    </row>
    <row r="788" spans="2:35" hidden="1">
      <c r="B788" s="811">
        <f>IF('Cumulative Budget Request '!$L839='Split budget (B)'!$L$1,'Cumulative Budget Request '!B839,0)</f>
        <v>0</v>
      </c>
      <c r="C788" s="812"/>
      <c r="D788" s="812"/>
      <c r="E788" s="244">
        <f>IF('Cumulative Budget Request '!$L839='Split budget (B)'!$L$1,'Cumulative Budget Request '!E839,0)</f>
        <v>0</v>
      </c>
      <c r="F788" s="244">
        <f>IF('Cumulative Budget Request '!$L839='Split budget (B)'!$L$1,'Cumulative Budget Request '!F839,0)</f>
        <v>0</v>
      </c>
      <c r="G788" s="244">
        <f>IF('Cumulative Budget Request '!$L839='Split budget (B)'!$L$1,'Cumulative Budget Request '!G839,0)</f>
        <v>0</v>
      </c>
      <c r="H788" s="244">
        <f>IF('Cumulative Budget Request '!$L839='Split budget (B)'!$L$1,'Cumulative Budget Request '!H839,0)</f>
        <v>0</v>
      </c>
      <c r="I788" s="244">
        <f>IF('Cumulative Budget Request '!$L839='Split budget (B)'!$L$1,'Cumulative Budget Request '!I839,0)</f>
        <v>0</v>
      </c>
      <c r="J788" s="317">
        <f t="shared" si="376"/>
        <v>0</v>
      </c>
      <c r="W788" s="221"/>
    </row>
    <row r="789" spans="2:35" hidden="1">
      <c r="B789" s="811">
        <f>IF('Cumulative Budget Request '!$L840='Split budget (B)'!$L$1,'Cumulative Budget Request '!B840,0)</f>
        <v>0</v>
      </c>
      <c r="C789" s="812"/>
      <c r="D789" s="812"/>
      <c r="E789" s="244">
        <f>IF('Cumulative Budget Request '!$L840='Split budget (B)'!$L$1,'Cumulative Budget Request '!E840,0)</f>
        <v>0</v>
      </c>
      <c r="F789" s="244">
        <f>IF('Cumulative Budget Request '!$L840='Split budget (B)'!$L$1,'Cumulative Budget Request '!F840,0)</f>
        <v>0</v>
      </c>
      <c r="G789" s="244">
        <f>IF('Cumulative Budget Request '!$L840='Split budget (B)'!$L$1,'Cumulative Budget Request '!G840,0)</f>
        <v>0</v>
      </c>
      <c r="H789" s="244">
        <f>IF('Cumulative Budget Request '!$L840='Split budget (B)'!$L$1,'Cumulative Budget Request '!H840,0)</f>
        <v>0</v>
      </c>
      <c r="I789" s="244">
        <f>IF('Cumulative Budget Request '!$L840='Split budget (B)'!$L$1,'Cumulative Budget Request '!I840,0)</f>
        <v>0</v>
      </c>
      <c r="J789" s="317">
        <f t="shared" si="376"/>
        <v>0</v>
      </c>
      <c r="W789" s="221"/>
    </row>
    <row r="790" spans="2:35" hidden="1">
      <c r="B790" s="811">
        <f>IF('Cumulative Budget Request '!$L841='Split budget (B)'!$L$1,'Cumulative Budget Request '!B841,0)</f>
        <v>0</v>
      </c>
      <c r="C790" s="812"/>
      <c r="D790" s="812"/>
      <c r="E790" s="244">
        <f>IF('Cumulative Budget Request '!$L841='Split budget (B)'!$L$1,'Cumulative Budget Request '!E841,0)</f>
        <v>0</v>
      </c>
      <c r="F790" s="244">
        <f>IF('Cumulative Budget Request '!$L841='Split budget (B)'!$L$1,'Cumulative Budget Request '!F841,0)</f>
        <v>0</v>
      </c>
      <c r="G790" s="244">
        <f>IF('Cumulative Budget Request '!$L841='Split budget (B)'!$L$1,'Cumulative Budget Request '!G841,0)</f>
        <v>0</v>
      </c>
      <c r="H790" s="244">
        <f>IF('Cumulative Budget Request '!$L841='Split budget (B)'!$L$1,'Cumulative Budget Request '!H841,0)</f>
        <v>0</v>
      </c>
      <c r="I790" s="244">
        <f>IF('Cumulative Budget Request '!$L841='Split budget (B)'!$L$1,'Cumulative Budget Request '!I841,0)</f>
        <v>0</v>
      </c>
      <c r="J790" s="317">
        <f t="shared" si="376"/>
        <v>0</v>
      </c>
      <c r="W790" s="221"/>
    </row>
    <row r="791" spans="2:35" hidden="1">
      <c r="B791" s="811">
        <f>IF('Cumulative Budget Request '!$L842='Split budget (B)'!$L$1,'Cumulative Budget Request '!B842,0)</f>
        <v>0</v>
      </c>
      <c r="C791" s="812"/>
      <c r="D791" s="812"/>
      <c r="E791" s="244">
        <f>IF('Cumulative Budget Request '!$L842='Split budget (B)'!$L$1,'Cumulative Budget Request '!E842,0)</f>
        <v>0</v>
      </c>
      <c r="F791" s="244">
        <f>IF('Cumulative Budget Request '!$L842='Split budget (B)'!$L$1,'Cumulative Budget Request '!F842,0)</f>
        <v>0</v>
      </c>
      <c r="G791" s="244">
        <f>IF('Cumulative Budget Request '!$L842='Split budget (B)'!$L$1,'Cumulative Budget Request '!G842,0)</f>
        <v>0</v>
      </c>
      <c r="H791" s="244">
        <f>IF('Cumulative Budget Request '!$L842='Split budget (B)'!$L$1,'Cumulative Budget Request '!H842,0)</f>
        <v>0</v>
      </c>
      <c r="I791" s="244">
        <f>IF('Cumulative Budget Request '!$L842='Split budget (B)'!$L$1,'Cumulative Budget Request '!I842,0)</f>
        <v>0</v>
      </c>
      <c r="J791" s="317">
        <f t="shared" si="376"/>
        <v>0</v>
      </c>
      <c r="W791" s="221"/>
    </row>
    <row r="792" spans="2:35" hidden="1">
      <c r="B792" s="811">
        <f>IF('Cumulative Budget Request '!$L843='Split budget (B)'!$L$1,'Cumulative Budget Request '!B843,0)</f>
        <v>0</v>
      </c>
      <c r="C792" s="812"/>
      <c r="D792" s="812"/>
      <c r="E792" s="244">
        <f>IF('Cumulative Budget Request '!$L843='Split budget (B)'!$L$1,'Cumulative Budget Request '!E843,0)</f>
        <v>0</v>
      </c>
      <c r="F792" s="244">
        <f>IF('Cumulative Budget Request '!$L843='Split budget (B)'!$L$1,'Cumulative Budget Request '!F843,0)</f>
        <v>0</v>
      </c>
      <c r="G792" s="244">
        <f>IF('Cumulative Budget Request '!$L843='Split budget (B)'!$L$1,'Cumulative Budget Request '!G843,0)</f>
        <v>0</v>
      </c>
      <c r="H792" s="244">
        <f>IF('Cumulative Budget Request '!$L843='Split budget (B)'!$L$1,'Cumulative Budget Request '!H843,0)</f>
        <v>0</v>
      </c>
      <c r="I792" s="244">
        <f>IF('Cumulative Budget Request '!$L843='Split budget (B)'!$L$1,'Cumulative Budget Request '!I843,0)</f>
        <v>0</v>
      </c>
      <c r="J792" s="317">
        <f t="shared" si="376"/>
        <v>0</v>
      </c>
      <c r="W792" s="221"/>
    </row>
    <row r="793" spans="2:35" ht="16.8" hidden="1">
      <c r="B793" s="811">
        <f>IF('Cumulative Budget Request '!$L844='Split budget (B)'!$L$1,'Cumulative Budget Request '!B844,0)</f>
        <v>0</v>
      </c>
      <c r="C793" s="812"/>
      <c r="D793" s="812"/>
      <c r="E793" s="244">
        <f>IF('Cumulative Budget Request '!$L844='Split budget (B)'!$L$1,'Cumulative Budget Request '!E844,0)</f>
        <v>0</v>
      </c>
      <c r="F793" s="244">
        <f>IF('Cumulative Budget Request '!$L844='Split budget (B)'!$L$1,'Cumulative Budget Request '!F844,0)</f>
        <v>0</v>
      </c>
      <c r="G793" s="244">
        <f>IF('Cumulative Budget Request '!$L844='Split budget (B)'!$L$1,'Cumulative Budget Request '!G844,0)</f>
        <v>0</v>
      </c>
      <c r="H793" s="244">
        <f>IF('Cumulative Budget Request '!$L844='Split budget (B)'!$L$1,'Cumulative Budget Request '!H844,0)</f>
        <v>0</v>
      </c>
      <c r="I793" s="244">
        <f>IF('Cumulative Budget Request '!$L844='Split budget (B)'!$L$1,'Cumulative Budget Request '!I844,0)</f>
        <v>0</v>
      </c>
      <c r="J793" s="317">
        <f t="shared" si="376"/>
        <v>0</v>
      </c>
      <c r="W793" s="222"/>
    </row>
    <row r="794" spans="2:35" hidden="1">
      <c r="B794" s="811">
        <f>IF('Cumulative Budget Request '!$L845='Split budget (B)'!$L$1,'Cumulative Budget Request '!B845,0)</f>
        <v>0</v>
      </c>
      <c r="C794" s="812"/>
      <c r="D794" s="812"/>
      <c r="E794" s="244">
        <f>IF('Cumulative Budget Request '!$L845='Split budget (B)'!$L$1,'Cumulative Budget Request '!E845,0)</f>
        <v>0</v>
      </c>
      <c r="F794" s="244">
        <f>IF('Cumulative Budget Request '!$L845='Split budget (B)'!$L$1,'Cumulative Budget Request '!F845,0)</f>
        <v>0</v>
      </c>
      <c r="G794" s="244">
        <f>IF('Cumulative Budget Request '!$L845='Split budget (B)'!$L$1,'Cumulative Budget Request '!G845,0)</f>
        <v>0</v>
      </c>
      <c r="H794" s="244">
        <f>IF('Cumulative Budget Request '!$L845='Split budget (B)'!$L$1,'Cumulative Budget Request '!H845,0)</f>
        <v>0</v>
      </c>
      <c r="I794" s="244">
        <f>IF('Cumulative Budget Request '!$L845='Split budget (B)'!$L$1,'Cumulative Budget Request '!I845,0)</f>
        <v>0</v>
      </c>
      <c r="J794" s="317">
        <f t="shared" si="376"/>
        <v>0</v>
      </c>
    </row>
    <row r="795" spans="2:35" hidden="1">
      <c r="B795" s="811">
        <f>IF('Cumulative Budget Request '!$L846='Split budget (B)'!$L$1,'Cumulative Budget Request '!B846,0)</f>
        <v>0</v>
      </c>
      <c r="C795" s="812"/>
      <c r="D795" s="812"/>
      <c r="E795" s="244">
        <f>IF('Cumulative Budget Request '!$L846='Split budget (B)'!$L$1,'Cumulative Budget Request '!E846,0)</f>
        <v>0</v>
      </c>
      <c r="F795" s="244">
        <f>IF('Cumulative Budget Request '!$L846='Split budget (B)'!$L$1,'Cumulative Budget Request '!F846,0)</f>
        <v>0</v>
      </c>
      <c r="G795" s="244">
        <f>IF('Cumulative Budget Request '!$L846='Split budget (B)'!$L$1,'Cumulative Budget Request '!G846,0)</f>
        <v>0</v>
      </c>
      <c r="H795" s="244">
        <f>IF('Cumulative Budget Request '!$L846='Split budget (B)'!$L$1,'Cumulative Budget Request '!H846,0)</f>
        <v>0</v>
      </c>
      <c r="I795" s="244">
        <f>IF('Cumulative Budget Request '!$L846='Split budget (B)'!$L$1,'Cumulative Budget Request '!I846,0)</f>
        <v>0</v>
      </c>
      <c r="J795" s="317">
        <f t="shared" si="376"/>
        <v>0</v>
      </c>
      <c r="K795" s="20"/>
      <c r="L795" s="16"/>
      <c r="M795" s="20"/>
      <c r="N795" s="20"/>
      <c r="O795" s="20"/>
      <c r="P795" s="20"/>
    </row>
    <row r="796" spans="2:35" hidden="1">
      <c r="B796" s="815">
        <f>IF('Cumulative Budget Request '!$L847='Split budget (B)'!$L$1,'Cumulative Budget Request '!B847,0)</f>
        <v>0</v>
      </c>
      <c r="C796" s="816"/>
      <c r="D796" s="816"/>
      <c r="E796" s="244">
        <f>IF('Cumulative Budget Request '!$L847='Split budget (B)'!$L$1,'Cumulative Budget Request '!E847,0)</f>
        <v>0</v>
      </c>
      <c r="F796" s="244">
        <f>IF('Cumulative Budget Request '!$L847='Split budget (B)'!$L$1,'Cumulative Budget Request '!F847,0)</f>
        <v>0</v>
      </c>
      <c r="G796" s="244">
        <f>IF('Cumulative Budget Request '!$L847='Split budget (B)'!$L$1,'Cumulative Budget Request '!G847,0)</f>
        <v>0</v>
      </c>
      <c r="H796" s="244">
        <f>IF('Cumulative Budget Request '!$L847='Split budget (B)'!$L$1,'Cumulative Budget Request '!H847,0)</f>
        <v>0</v>
      </c>
      <c r="I796" s="244">
        <f>IF('Cumulative Budget Request '!$L847='Split budget (B)'!$L$1,'Cumulative Budget Request '!I847,0)</f>
        <v>0</v>
      </c>
      <c r="J796" s="318">
        <f t="shared" si="376"/>
        <v>0</v>
      </c>
      <c r="K796" s="20"/>
      <c r="L796" s="16"/>
      <c r="M796" s="20"/>
      <c r="N796" s="20"/>
      <c r="O796" s="20"/>
      <c r="P796" s="20"/>
    </row>
    <row r="797" spans="2:35" ht="13.8" thickBot="1">
      <c r="B797" s="736" t="s">
        <v>1</v>
      </c>
      <c r="C797" s="737"/>
      <c r="D797" s="737"/>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8" thickBot="1">
      <c r="F798"/>
      <c r="H798" s="20"/>
      <c r="I798" s="16"/>
      <c r="J798" s="20"/>
      <c r="K798" s="20"/>
      <c r="L798" s="16"/>
      <c r="M798" s="20"/>
      <c r="N798" s="20"/>
      <c r="O798" s="20"/>
      <c r="P798" s="20"/>
      <c r="AI798" s="1"/>
    </row>
    <row r="799" spans="2:35">
      <c r="B799" s="743" t="s">
        <v>159</v>
      </c>
      <c r="C799" s="744"/>
      <c r="D799" s="744"/>
      <c r="E799" s="744"/>
      <c r="F799" s="744"/>
      <c r="G799" s="744"/>
      <c r="H799" s="744"/>
      <c r="I799" s="744"/>
      <c r="J799" s="745"/>
      <c r="K799" s="20"/>
      <c r="L799" s="16"/>
      <c r="M799" s="20"/>
      <c r="N799" s="20"/>
      <c r="O799" s="20"/>
      <c r="P799" s="20"/>
    </row>
    <row r="800" spans="2:35">
      <c r="B800" s="741" t="s">
        <v>137</v>
      </c>
      <c r="C800" s="742"/>
      <c r="D800" s="742"/>
      <c r="E800" s="217" t="s">
        <v>31</v>
      </c>
      <c r="F800" s="217" t="s">
        <v>32</v>
      </c>
      <c r="G800" s="218" t="s">
        <v>33</v>
      </c>
      <c r="H800" s="218" t="s">
        <v>34</v>
      </c>
      <c r="I800" s="218" t="s">
        <v>35</v>
      </c>
      <c r="J800" s="219" t="s">
        <v>1</v>
      </c>
      <c r="K800" s="20"/>
      <c r="L800" s="16"/>
      <c r="M800" s="20"/>
      <c r="N800" s="20"/>
      <c r="O800" s="20"/>
      <c r="P800" s="20"/>
    </row>
    <row r="801" spans="2:16">
      <c r="B801" s="813">
        <f t="shared" ref="B801:B821" si="378">B777</f>
        <v>0</v>
      </c>
      <c r="C801" s="814"/>
      <c r="D801" s="814"/>
      <c r="E801" s="244">
        <f>IF('Cumulative Budget Request '!$L852='Split budget (B)'!$L$1,'Cumulative Budget Request '!E852,0)</f>
        <v>0</v>
      </c>
      <c r="F801" s="244">
        <f>IF('Cumulative Budget Request '!$L852='Split budget (B)'!$L$1,'Cumulative Budget Request '!F852,0)</f>
        <v>0</v>
      </c>
      <c r="G801" s="244">
        <f>IF('Cumulative Budget Request '!$L852='Split budget (B)'!$L$1,'Cumulative Budget Request '!G852,0)</f>
        <v>0</v>
      </c>
      <c r="H801" s="244">
        <f>IF('Cumulative Budget Request '!$L852='Split budget (B)'!$L$1,'Cumulative Budget Request '!H852,0)</f>
        <v>0</v>
      </c>
      <c r="I801" s="244">
        <f>IF('Cumulative Budget Request '!$L852='Split budget (B)'!$L$1,'Cumulative Budget Request '!I852,0)</f>
        <v>0</v>
      </c>
      <c r="J801" s="317">
        <f t="shared" ref="J801:J820" si="379">SUM(E801:I801)</f>
        <v>0</v>
      </c>
      <c r="K801" s="20"/>
      <c r="L801" s="16"/>
      <c r="M801" s="20"/>
      <c r="N801" s="20"/>
      <c r="O801" s="20"/>
      <c r="P801" s="20"/>
    </row>
    <row r="802" spans="2:16">
      <c r="B802" s="811">
        <f t="shared" si="378"/>
        <v>0</v>
      </c>
      <c r="C802" s="812"/>
      <c r="D802" s="812"/>
      <c r="E802" s="244">
        <f>IF('Cumulative Budget Request '!$L853='Split budget (B)'!$L$1,'Cumulative Budget Request '!E853,0)</f>
        <v>0</v>
      </c>
      <c r="F802" s="244">
        <f>IF('Cumulative Budget Request '!$L853='Split budget (B)'!$L$1,'Cumulative Budget Request '!F853,0)</f>
        <v>0</v>
      </c>
      <c r="G802" s="244">
        <f>IF('Cumulative Budget Request '!$L853='Split budget (B)'!$L$1,'Cumulative Budget Request '!G853,0)</f>
        <v>0</v>
      </c>
      <c r="H802" s="244">
        <f>IF('Cumulative Budget Request '!$L853='Split budget (B)'!$L$1,'Cumulative Budget Request '!H853,0)</f>
        <v>0</v>
      </c>
      <c r="I802" s="244">
        <f>IF('Cumulative Budget Request '!$L853='Split budget (B)'!$L$1,'Cumulative Budget Request '!I853,0)</f>
        <v>0</v>
      </c>
      <c r="J802" s="317">
        <f t="shared" si="379"/>
        <v>0</v>
      </c>
      <c r="K802" s="20"/>
      <c r="L802" s="16"/>
      <c r="M802" s="20"/>
      <c r="N802" s="20"/>
      <c r="O802" s="20"/>
      <c r="P802" s="20"/>
    </row>
    <row r="803" spans="2:16">
      <c r="B803" s="811">
        <f t="shared" si="378"/>
        <v>0</v>
      </c>
      <c r="C803" s="812"/>
      <c r="D803" s="812"/>
      <c r="E803" s="244">
        <f>IF('Cumulative Budget Request '!$L854='Split budget (B)'!$L$1,'Cumulative Budget Request '!E854,0)</f>
        <v>0</v>
      </c>
      <c r="F803" s="244">
        <f>IF('Cumulative Budget Request '!$L854='Split budget (B)'!$L$1,'Cumulative Budget Request '!F854,0)</f>
        <v>0</v>
      </c>
      <c r="G803" s="244">
        <f>IF('Cumulative Budget Request '!$L854='Split budget (B)'!$L$1,'Cumulative Budget Request '!G854,0)</f>
        <v>0</v>
      </c>
      <c r="H803" s="244">
        <f>IF('Cumulative Budget Request '!$L854='Split budget (B)'!$L$1,'Cumulative Budget Request '!H854,0)</f>
        <v>0</v>
      </c>
      <c r="I803" s="244">
        <f>IF('Cumulative Budget Request '!$L854='Split budget (B)'!$L$1,'Cumulative Budget Request '!I854,0)</f>
        <v>0</v>
      </c>
      <c r="J803" s="317">
        <f t="shared" si="379"/>
        <v>0</v>
      </c>
      <c r="K803" s="20"/>
      <c r="L803" s="16"/>
      <c r="M803" s="20"/>
      <c r="N803" s="20"/>
      <c r="O803" s="20"/>
      <c r="P803" s="20"/>
    </row>
    <row r="804" spans="2:16" hidden="1">
      <c r="B804" s="811">
        <f t="shared" si="378"/>
        <v>0</v>
      </c>
      <c r="C804" s="812"/>
      <c r="D804" s="812"/>
      <c r="E804" s="244">
        <f>IF('Cumulative Budget Request '!$L855='Split budget (B)'!$L$1,'Cumulative Budget Request '!E855,0)</f>
        <v>0</v>
      </c>
      <c r="F804" s="244">
        <f>IF('Cumulative Budget Request '!$L855='Split budget (B)'!$L$1,'Cumulative Budget Request '!F855,0)</f>
        <v>0</v>
      </c>
      <c r="G804" s="244">
        <f>IF('Cumulative Budget Request '!$L855='Split budget (B)'!$L$1,'Cumulative Budget Request '!G855,0)</f>
        <v>0</v>
      </c>
      <c r="H804" s="244">
        <f>IF('Cumulative Budget Request '!$L855='Split budget (B)'!$L$1,'Cumulative Budget Request '!H855,0)</f>
        <v>0</v>
      </c>
      <c r="I804" s="244">
        <f>IF('Cumulative Budget Request '!$L855='Split budget (B)'!$L$1,'Cumulative Budget Request '!I855,0)</f>
        <v>0</v>
      </c>
      <c r="J804" s="317">
        <f t="shared" si="379"/>
        <v>0</v>
      </c>
      <c r="K804" s="20"/>
      <c r="L804" s="16"/>
      <c r="M804" s="20"/>
      <c r="N804" s="20"/>
      <c r="O804" s="20"/>
      <c r="P804" s="20"/>
    </row>
    <row r="805" spans="2:16" hidden="1">
      <c r="B805" s="811">
        <f t="shared" si="378"/>
        <v>0</v>
      </c>
      <c r="C805" s="812"/>
      <c r="D805" s="812"/>
      <c r="E805" s="244">
        <f>IF('Cumulative Budget Request '!$L856='Split budget (B)'!$L$1,'Cumulative Budget Request '!E856,0)</f>
        <v>0</v>
      </c>
      <c r="F805" s="244">
        <f>IF('Cumulative Budget Request '!$L856='Split budget (B)'!$L$1,'Cumulative Budget Request '!F856,0)</f>
        <v>0</v>
      </c>
      <c r="G805" s="244">
        <f>IF('Cumulative Budget Request '!$L856='Split budget (B)'!$L$1,'Cumulative Budget Request '!G856,0)</f>
        <v>0</v>
      </c>
      <c r="H805" s="244">
        <f>IF('Cumulative Budget Request '!$L856='Split budget (B)'!$L$1,'Cumulative Budget Request '!H856,0)</f>
        <v>0</v>
      </c>
      <c r="I805" s="244">
        <f>IF('Cumulative Budget Request '!$L856='Split budget (B)'!$L$1,'Cumulative Budget Request '!I856,0)</f>
        <v>0</v>
      </c>
      <c r="J805" s="317">
        <f t="shared" si="379"/>
        <v>0</v>
      </c>
      <c r="K805" s="20"/>
      <c r="L805" s="16"/>
      <c r="M805" s="20"/>
      <c r="N805" s="20"/>
      <c r="O805" s="20"/>
      <c r="P805" s="20"/>
    </row>
    <row r="806" spans="2:16" hidden="1">
      <c r="B806" s="811">
        <f t="shared" si="378"/>
        <v>0</v>
      </c>
      <c r="C806" s="812"/>
      <c r="D806" s="812"/>
      <c r="E806" s="244">
        <f>IF('Cumulative Budget Request '!$L857='Split budget (B)'!$L$1,'Cumulative Budget Request '!E857,0)</f>
        <v>0</v>
      </c>
      <c r="F806" s="244">
        <f>IF('Cumulative Budget Request '!$L857='Split budget (B)'!$L$1,'Cumulative Budget Request '!F857,0)</f>
        <v>0</v>
      </c>
      <c r="G806" s="244">
        <f>IF('Cumulative Budget Request '!$L857='Split budget (B)'!$L$1,'Cumulative Budget Request '!G857,0)</f>
        <v>0</v>
      </c>
      <c r="H806" s="244">
        <f>IF('Cumulative Budget Request '!$L857='Split budget (B)'!$L$1,'Cumulative Budget Request '!H857,0)</f>
        <v>0</v>
      </c>
      <c r="I806" s="244">
        <f>IF('Cumulative Budget Request '!$L857='Split budget (B)'!$L$1,'Cumulative Budget Request '!I857,0)</f>
        <v>0</v>
      </c>
      <c r="J806" s="317">
        <f t="shared" si="379"/>
        <v>0</v>
      </c>
      <c r="K806" s="20"/>
      <c r="L806" s="16"/>
      <c r="M806" s="20"/>
      <c r="N806" s="20"/>
      <c r="O806" s="20"/>
      <c r="P806" s="20"/>
    </row>
    <row r="807" spans="2:16" hidden="1">
      <c r="B807" s="811">
        <f t="shared" si="378"/>
        <v>0</v>
      </c>
      <c r="C807" s="812"/>
      <c r="D807" s="812"/>
      <c r="E807" s="244">
        <f>IF('Cumulative Budget Request '!$L858='Split budget (B)'!$L$1,'Cumulative Budget Request '!E858,0)</f>
        <v>0</v>
      </c>
      <c r="F807" s="244">
        <f>IF('Cumulative Budget Request '!$L858='Split budget (B)'!$L$1,'Cumulative Budget Request '!F858,0)</f>
        <v>0</v>
      </c>
      <c r="G807" s="244">
        <f>IF('Cumulative Budget Request '!$L858='Split budget (B)'!$L$1,'Cumulative Budget Request '!G858,0)</f>
        <v>0</v>
      </c>
      <c r="H807" s="244">
        <f>IF('Cumulative Budget Request '!$L858='Split budget (B)'!$L$1,'Cumulative Budget Request '!H858,0)</f>
        <v>0</v>
      </c>
      <c r="I807" s="244">
        <f>IF('Cumulative Budget Request '!$L858='Split budget (B)'!$L$1,'Cumulative Budget Request '!I858,0)</f>
        <v>0</v>
      </c>
      <c r="J807" s="317">
        <f t="shared" si="379"/>
        <v>0</v>
      </c>
      <c r="K807" s="20"/>
      <c r="L807" s="16"/>
      <c r="M807" s="20"/>
      <c r="N807" s="20"/>
      <c r="O807" s="20"/>
      <c r="P807" s="20"/>
    </row>
    <row r="808" spans="2:16" hidden="1">
      <c r="B808" s="811">
        <f t="shared" si="378"/>
        <v>0</v>
      </c>
      <c r="C808" s="812"/>
      <c r="D808" s="812"/>
      <c r="E808" s="244">
        <f>IF('Cumulative Budget Request '!$L859='Split budget (B)'!$L$1,'Cumulative Budget Request '!E859,0)</f>
        <v>0</v>
      </c>
      <c r="F808" s="244">
        <f>IF('Cumulative Budget Request '!$L859='Split budget (B)'!$L$1,'Cumulative Budget Request '!F859,0)</f>
        <v>0</v>
      </c>
      <c r="G808" s="244">
        <f>IF('Cumulative Budget Request '!$L859='Split budget (B)'!$L$1,'Cumulative Budget Request '!G859,0)</f>
        <v>0</v>
      </c>
      <c r="H808" s="244">
        <f>IF('Cumulative Budget Request '!$L859='Split budget (B)'!$L$1,'Cumulative Budget Request '!H859,0)</f>
        <v>0</v>
      </c>
      <c r="I808" s="244">
        <f>IF('Cumulative Budget Request '!$L859='Split budget (B)'!$L$1,'Cumulative Budget Request '!I859,0)</f>
        <v>0</v>
      </c>
      <c r="J808" s="317">
        <f t="shared" si="379"/>
        <v>0</v>
      </c>
      <c r="K808" s="20"/>
      <c r="L808" s="16"/>
      <c r="M808" s="20"/>
      <c r="N808" s="20"/>
      <c r="O808" s="20"/>
      <c r="P808" s="20"/>
    </row>
    <row r="809" spans="2:16" hidden="1">
      <c r="B809" s="811">
        <f t="shared" si="378"/>
        <v>0</v>
      </c>
      <c r="C809" s="812"/>
      <c r="D809" s="812"/>
      <c r="E809" s="244">
        <f>IF('Cumulative Budget Request '!$L860='Split budget (B)'!$L$1,'Cumulative Budget Request '!E860,0)</f>
        <v>0</v>
      </c>
      <c r="F809" s="244">
        <f>IF('Cumulative Budget Request '!$L860='Split budget (B)'!$L$1,'Cumulative Budget Request '!F860,0)</f>
        <v>0</v>
      </c>
      <c r="G809" s="244">
        <f>IF('Cumulative Budget Request '!$L860='Split budget (B)'!$L$1,'Cumulative Budget Request '!G860,0)</f>
        <v>0</v>
      </c>
      <c r="H809" s="244">
        <f>IF('Cumulative Budget Request '!$L860='Split budget (B)'!$L$1,'Cumulative Budget Request '!H860,0)</f>
        <v>0</v>
      </c>
      <c r="I809" s="244">
        <f>IF('Cumulative Budget Request '!$L860='Split budget (B)'!$L$1,'Cumulative Budget Request '!I860,0)</f>
        <v>0</v>
      </c>
      <c r="J809" s="317">
        <f t="shared" si="379"/>
        <v>0</v>
      </c>
      <c r="K809" s="20"/>
      <c r="L809" s="16"/>
      <c r="M809" s="20"/>
      <c r="N809" s="20"/>
      <c r="O809" s="20"/>
      <c r="P809" s="20"/>
    </row>
    <row r="810" spans="2:16" hidden="1">
      <c r="B810" s="811">
        <f t="shared" si="378"/>
        <v>0</v>
      </c>
      <c r="C810" s="812"/>
      <c r="D810" s="812"/>
      <c r="E810" s="244">
        <f>IF('Cumulative Budget Request '!$L861='Split budget (B)'!$L$1,'Cumulative Budget Request '!E861,0)</f>
        <v>0</v>
      </c>
      <c r="F810" s="244">
        <f>IF('Cumulative Budget Request '!$L861='Split budget (B)'!$L$1,'Cumulative Budget Request '!F861,0)</f>
        <v>0</v>
      </c>
      <c r="G810" s="244">
        <f>IF('Cumulative Budget Request '!$L861='Split budget (B)'!$L$1,'Cumulative Budget Request '!G861,0)</f>
        <v>0</v>
      </c>
      <c r="H810" s="244">
        <f>IF('Cumulative Budget Request '!$L861='Split budget (B)'!$L$1,'Cumulative Budget Request '!H861,0)</f>
        <v>0</v>
      </c>
      <c r="I810" s="244">
        <f>IF('Cumulative Budget Request '!$L861='Split budget (B)'!$L$1,'Cumulative Budget Request '!I861,0)</f>
        <v>0</v>
      </c>
      <c r="J810" s="317">
        <f t="shared" si="379"/>
        <v>0</v>
      </c>
      <c r="K810" s="20"/>
      <c r="L810" s="16"/>
      <c r="M810" s="20"/>
      <c r="N810" s="20"/>
      <c r="O810" s="20"/>
      <c r="P810" s="20"/>
    </row>
    <row r="811" spans="2:16" hidden="1">
      <c r="B811" s="811">
        <f t="shared" si="378"/>
        <v>0</v>
      </c>
      <c r="C811" s="812"/>
      <c r="D811" s="812"/>
      <c r="E811" s="244">
        <f>IF('Cumulative Budget Request '!$L862='Split budget (B)'!$L$1,'Cumulative Budget Request '!E862,0)</f>
        <v>0</v>
      </c>
      <c r="F811" s="244">
        <f>IF('Cumulative Budget Request '!$L862='Split budget (B)'!$L$1,'Cumulative Budget Request '!F862,0)</f>
        <v>0</v>
      </c>
      <c r="G811" s="244">
        <f>IF('Cumulative Budget Request '!$L862='Split budget (B)'!$L$1,'Cumulative Budget Request '!G862,0)</f>
        <v>0</v>
      </c>
      <c r="H811" s="244">
        <f>IF('Cumulative Budget Request '!$L862='Split budget (B)'!$L$1,'Cumulative Budget Request '!H862,0)</f>
        <v>0</v>
      </c>
      <c r="I811" s="244">
        <f>IF('Cumulative Budget Request '!$L862='Split budget (B)'!$L$1,'Cumulative Budget Request '!I862,0)</f>
        <v>0</v>
      </c>
      <c r="J811" s="317">
        <f t="shared" si="379"/>
        <v>0</v>
      </c>
      <c r="K811" s="20"/>
      <c r="L811" s="16"/>
      <c r="M811" s="20"/>
      <c r="N811" s="20"/>
      <c r="O811" s="20"/>
      <c r="P811" s="20"/>
    </row>
    <row r="812" spans="2:16" hidden="1">
      <c r="B812" s="811">
        <f t="shared" si="378"/>
        <v>0</v>
      </c>
      <c r="C812" s="812"/>
      <c r="D812" s="812"/>
      <c r="E812" s="244">
        <f>IF('Cumulative Budget Request '!$L863='Split budget (B)'!$L$1,'Cumulative Budget Request '!E863,0)</f>
        <v>0</v>
      </c>
      <c r="F812" s="244">
        <f>IF('Cumulative Budget Request '!$L863='Split budget (B)'!$L$1,'Cumulative Budget Request '!F863,0)</f>
        <v>0</v>
      </c>
      <c r="G812" s="244">
        <f>IF('Cumulative Budget Request '!$L863='Split budget (B)'!$L$1,'Cumulative Budget Request '!G863,0)</f>
        <v>0</v>
      </c>
      <c r="H812" s="244">
        <f>IF('Cumulative Budget Request '!$L863='Split budget (B)'!$L$1,'Cumulative Budget Request '!H863,0)</f>
        <v>0</v>
      </c>
      <c r="I812" s="244">
        <f>IF('Cumulative Budget Request '!$L863='Split budget (B)'!$L$1,'Cumulative Budget Request '!I863,0)</f>
        <v>0</v>
      </c>
      <c r="J812" s="317">
        <f t="shared" si="379"/>
        <v>0</v>
      </c>
      <c r="K812" s="20"/>
      <c r="L812" s="16"/>
      <c r="M812" s="20"/>
      <c r="N812" s="20"/>
      <c r="O812" s="20"/>
      <c r="P812" s="20"/>
    </row>
    <row r="813" spans="2:16" hidden="1">
      <c r="B813" s="811">
        <f t="shared" si="378"/>
        <v>0</v>
      </c>
      <c r="C813" s="812"/>
      <c r="D813" s="812"/>
      <c r="E813" s="244">
        <f>IF('Cumulative Budget Request '!$L864='Split budget (B)'!$L$1,'Cumulative Budget Request '!E864,0)</f>
        <v>0</v>
      </c>
      <c r="F813" s="244">
        <f>IF('Cumulative Budget Request '!$L864='Split budget (B)'!$L$1,'Cumulative Budget Request '!F864,0)</f>
        <v>0</v>
      </c>
      <c r="G813" s="244">
        <f>IF('Cumulative Budget Request '!$L864='Split budget (B)'!$L$1,'Cumulative Budget Request '!G864,0)</f>
        <v>0</v>
      </c>
      <c r="H813" s="244">
        <f>IF('Cumulative Budget Request '!$L864='Split budget (B)'!$L$1,'Cumulative Budget Request '!H864,0)</f>
        <v>0</v>
      </c>
      <c r="I813" s="244">
        <f>IF('Cumulative Budget Request '!$L864='Split budget (B)'!$L$1,'Cumulative Budget Request '!I864,0)</f>
        <v>0</v>
      </c>
      <c r="J813" s="317">
        <f t="shared" si="379"/>
        <v>0</v>
      </c>
      <c r="K813" s="20"/>
      <c r="L813" s="16"/>
      <c r="M813" s="20"/>
      <c r="N813" s="20"/>
      <c r="O813" s="20"/>
      <c r="P813" s="20"/>
    </row>
    <row r="814" spans="2:16" hidden="1">
      <c r="B814" s="811">
        <f t="shared" si="378"/>
        <v>0</v>
      </c>
      <c r="C814" s="812"/>
      <c r="D814" s="812"/>
      <c r="E814" s="244">
        <f>IF('Cumulative Budget Request '!$L865='Split budget (B)'!$L$1,'Cumulative Budget Request '!E865,0)</f>
        <v>0</v>
      </c>
      <c r="F814" s="244">
        <f>IF('Cumulative Budget Request '!$L865='Split budget (B)'!$L$1,'Cumulative Budget Request '!F865,0)</f>
        <v>0</v>
      </c>
      <c r="G814" s="244">
        <f>IF('Cumulative Budget Request '!$L865='Split budget (B)'!$L$1,'Cumulative Budget Request '!G865,0)</f>
        <v>0</v>
      </c>
      <c r="H814" s="244">
        <f>IF('Cumulative Budget Request '!$L865='Split budget (B)'!$L$1,'Cumulative Budget Request '!H865,0)</f>
        <v>0</v>
      </c>
      <c r="I814" s="244">
        <f>IF('Cumulative Budget Request '!$L865='Split budget (B)'!$L$1,'Cumulative Budget Request '!I865,0)</f>
        <v>0</v>
      </c>
      <c r="J814" s="317">
        <f t="shared" si="379"/>
        <v>0</v>
      </c>
      <c r="K814" s="20"/>
      <c r="L814" s="16"/>
      <c r="M814" s="20"/>
      <c r="N814" s="20"/>
      <c r="O814" s="20"/>
      <c r="P814" s="20"/>
    </row>
    <row r="815" spans="2:16" hidden="1">
      <c r="B815" s="811">
        <f t="shared" si="378"/>
        <v>0</v>
      </c>
      <c r="C815" s="812"/>
      <c r="D815" s="812"/>
      <c r="E815" s="244">
        <f>IF('Cumulative Budget Request '!$L866='Split budget (B)'!$L$1,'Cumulative Budget Request '!E866,0)</f>
        <v>0</v>
      </c>
      <c r="F815" s="244">
        <f>IF('Cumulative Budget Request '!$L866='Split budget (B)'!$L$1,'Cumulative Budget Request '!F866,0)</f>
        <v>0</v>
      </c>
      <c r="G815" s="244">
        <f>IF('Cumulative Budget Request '!$L866='Split budget (B)'!$L$1,'Cumulative Budget Request '!G866,0)</f>
        <v>0</v>
      </c>
      <c r="H815" s="244">
        <f>IF('Cumulative Budget Request '!$L866='Split budget (B)'!$L$1,'Cumulative Budget Request '!H866,0)</f>
        <v>0</v>
      </c>
      <c r="I815" s="244">
        <f>IF('Cumulative Budget Request '!$L866='Split budget (B)'!$L$1,'Cumulative Budget Request '!I866,0)</f>
        <v>0</v>
      </c>
      <c r="J815" s="317">
        <f t="shared" si="379"/>
        <v>0</v>
      </c>
      <c r="K815" s="20"/>
      <c r="L815" s="16"/>
      <c r="M815" s="20"/>
      <c r="N815" s="20"/>
      <c r="O815" s="20"/>
      <c r="P815" s="20"/>
    </row>
    <row r="816" spans="2:16" hidden="1">
      <c r="B816" s="811">
        <f t="shared" si="378"/>
        <v>0</v>
      </c>
      <c r="C816" s="812"/>
      <c r="D816" s="812"/>
      <c r="E816" s="244">
        <f>IF('Cumulative Budget Request '!$L867='Split budget (B)'!$L$1,'Cumulative Budget Request '!E867,0)</f>
        <v>0</v>
      </c>
      <c r="F816" s="244">
        <f>IF('Cumulative Budget Request '!$L867='Split budget (B)'!$L$1,'Cumulative Budget Request '!F867,0)</f>
        <v>0</v>
      </c>
      <c r="G816" s="244">
        <f>IF('Cumulative Budget Request '!$L867='Split budget (B)'!$L$1,'Cumulative Budget Request '!G867,0)</f>
        <v>0</v>
      </c>
      <c r="H816" s="244">
        <f>IF('Cumulative Budget Request '!$L867='Split budget (B)'!$L$1,'Cumulative Budget Request '!H867,0)</f>
        <v>0</v>
      </c>
      <c r="I816" s="244">
        <f>IF('Cumulative Budget Request '!$L867='Split budget (B)'!$L$1,'Cumulative Budget Request '!I867,0)</f>
        <v>0</v>
      </c>
      <c r="J816" s="317">
        <f t="shared" si="379"/>
        <v>0</v>
      </c>
      <c r="K816" s="20"/>
      <c r="L816" s="16"/>
      <c r="M816" s="20"/>
      <c r="N816" s="20"/>
      <c r="O816" s="20"/>
      <c r="P816" s="20"/>
    </row>
    <row r="817" spans="2:16" hidden="1">
      <c r="B817" s="811">
        <f t="shared" si="378"/>
        <v>0</v>
      </c>
      <c r="C817" s="812"/>
      <c r="D817" s="812"/>
      <c r="E817" s="244">
        <f>IF('Cumulative Budget Request '!$L868='Split budget (B)'!$L$1,'Cumulative Budget Request '!E868,0)</f>
        <v>0</v>
      </c>
      <c r="F817" s="244">
        <f>IF('Cumulative Budget Request '!$L868='Split budget (B)'!$L$1,'Cumulative Budget Request '!F868,0)</f>
        <v>0</v>
      </c>
      <c r="G817" s="244">
        <f>IF('Cumulative Budget Request '!$L868='Split budget (B)'!$L$1,'Cumulative Budget Request '!G868,0)</f>
        <v>0</v>
      </c>
      <c r="H817" s="244">
        <f>IF('Cumulative Budget Request '!$L868='Split budget (B)'!$L$1,'Cumulative Budget Request '!H868,0)</f>
        <v>0</v>
      </c>
      <c r="I817" s="244">
        <f>IF('Cumulative Budget Request '!$L868='Split budget (B)'!$L$1,'Cumulative Budget Request '!I868,0)</f>
        <v>0</v>
      </c>
      <c r="J817" s="317">
        <f t="shared" si="379"/>
        <v>0</v>
      </c>
      <c r="K817" s="20"/>
      <c r="L817" s="16"/>
      <c r="M817" s="20"/>
      <c r="N817" s="20"/>
      <c r="O817" s="20"/>
      <c r="P817" s="20"/>
    </row>
    <row r="818" spans="2:16" hidden="1">
      <c r="B818" s="811">
        <f t="shared" si="378"/>
        <v>0</v>
      </c>
      <c r="C818" s="812"/>
      <c r="D818" s="812"/>
      <c r="E818" s="244">
        <f>IF('Cumulative Budget Request '!$L869='Split budget (B)'!$L$1,'Cumulative Budget Request '!E869,0)</f>
        <v>0</v>
      </c>
      <c r="F818" s="244">
        <f>IF('Cumulative Budget Request '!$L869='Split budget (B)'!$L$1,'Cumulative Budget Request '!F869,0)</f>
        <v>0</v>
      </c>
      <c r="G818" s="244">
        <f>IF('Cumulative Budget Request '!$L869='Split budget (B)'!$L$1,'Cumulative Budget Request '!G869,0)</f>
        <v>0</v>
      </c>
      <c r="H818" s="244">
        <f>IF('Cumulative Budget Request '!$L869='Split budget (B)'!$L$1,'Cumulative Budget Request '!H869,0)</f>
        <v>0</v>
      </c>
      <c r="I818" s="244">
        <f>IF('Cumulative Budget Request '!$L869='Split budget (B)'!$L$1,'Cumulative Budget Request '!I869,0)</f>
        <v>0</v>
      </c>
      <c r="J818" s="317">
        <f t="shared" si="379"/>
        <v>0</v>
      </c>
      <c r="K818" s="20"/>
      <c r="L818" s="16"/>
    </row>
    <row r="819" spans="2:16" hidden="1">
      <c r="B819" s="811">
        <f t="shared" si="378"/>
        <v>0</v>
      </c>
      <c r="C819" s="812"/>
      <c r="D819" s="812"/>
      <c r="E819" s="244">
        <f>IF('Cumulative Budget Request '!$L870='Split budget (B)'!$L$1,'Cumulative Budget Request '!E870,0)</f>
        <v>0</v>
      </c>
      <c r="F819" s="244">
        <f>IF('Cumulative Budget Request '!$L870='Split budget (B)'!$L$1,'Cumulative Budget Request '!F870,0)</f>
        <v>0</v>
      </c>
      <c r="G819" s="244">
        <f>IF('Cumulative Budget Request '!$L870='Split budget (B)'!$L$1,'Cumulative Budget Request '!G870,0)</f>
        <v>0</v>
      </c>
      <c r="H819" s="244">
        <f>IF('Cumulative Budget Request '!$L870='Split budget (B)'!$L$1,'Cumulative Budget Request '!H870,0)</f>
        <v>0</v>
      </c>
      <c r="I819" s="244">
        <f>IF('Cumulative Budget Request '!$L870='Split budget (B)'!$L$1,'Cumulative Budget Request '!I870,0)</f>
        <v>0</v>
      </c>
      <c r="J819" s="317">
        <f t="shared" si="379"/>
        <v>0</v>
      </c>
    </row>
    <row r="820" spans="2:16" hidden="1">
      <c r="B820" s="815">
        <f t="shared" si="378"/>
        <v>0</v>
      </c>
      <c r="C820" s="816"/>
      <c r="D820" s="816"/>
      <c r="E820" s="244">
        <f>IF('Cumulative Budget Request '!$L871='Split budget (B)'!$L$1,'Cumulative Budget Request '!E871,0)</f>
        <v>0</v>
      </c>
      <c r="F820" s="244">
        <f>IF('Cumulative Budget Request '!$L871='Split budget (B)'!$L$1,'Cumulative Budget Request '!F871,0)</f>
        <v>0</v>
      </c>
      <c r="G820" s="244">
        <f>IF('Cumulative Budget Request '!$L871='Split budget (B)'!$L$1,'Cumulative Budget Request '!G871,0)</f>
        <v>0</v>
      </c>
      <c r="H820" s="244">
        <f>IF('Cumulative Budget Request '!$L871='Split budget (B)'!$L$1,'Cumulative Budget Request '!H871,0)</f>
        <v>0</v>
      </c>
      <c r="I820" s="244">
        <f>IF('Cumulative Budget Request '!$L871='Split budget (B)'!$L$1,'Cumulative Budget Request '!I871,0)</f>
        <v>0</v>
      </c>
      <c r="J820" s="318">
        <f t="shared" si="379"/>
        <v>0</v>
      </c>
    </row>
    <row r="821" spans="2:16" ht="13.8" thickBot="1">
      <c r="B821" s="736" t="str">
        <f t="shared" si="378"/>
        <v>TOTAL</v>
      </c>
      <c r="C821" s="737"/>
      <c r="D821" s="737"/>
      <c r="E821" s="320">
        <f>SUM(E801:E820)</f>
        <v>0</v>
      </c>
      <c r="F821" s="320">
        <f t="shared" ref="F821:I821" si="380">SUM(F801:F820)</f>
        <v>0</v>
      </c>
      <c r="G821" s="320">
        <f t="shared" si="380"/>
        <v>0</v>
      </c>
      <c r="H821" s="320">
        <f t="shared" si="380"/>
        <v>0</v>
      </c>
      <c r="I821" s="320">
        <f t="shared" si="380"/>
        <v>0</v>
      </c>
      <c r="J821" s="319">
        <f>SUM(J801:J820)</f>
        <v>0</v>
      </c>
    </row>
    <row r="822" spans="2:16" ht="13.8" thickBot="1">
      <c r="E822" s="20"/>
      <c r="F822" s="16"/>
      <c r="G822" s="20"/>
      <c r="H822" s="20"/>
      <c r="I822" s="20"/>
      <c r="J822" s="20"/>
    </row>
    <row r="823" spans="2:16">
      <c r="B823" s="743" t="s">
        <v>136</v>
      </c>
      <c r="C823" s="744"/>
      <c r="D823" s="744"/>
      <c r="E823" s="744"/>
      <c r="F823" s="744"/>
      <c r="G823" s="744"/>
      <c r="H823" s="744"/>
      <c r="I823" s="744"/>
      <c r="J823" s="745"/>
    </row>
    <row r="824" spans="2:16">
      <c r="B824" s="741" t="s">
        <v>137</v>
      </c>
      <c r="C824" s="742"/>
      <c r="D824" s="742"/>
      <c r="E824" s="217" t="s">
        <v>31</v>
      </c>
      <c r="F824" s="217" t="s">
        <v>32</v>
      </c>
      <c r="G824" s="218" t="s">
        <v>33</v>
      </c>
      <c r="H824" s="218" t="s">
        <v>34</v>
      </c>
      <c r="I824" s="218" t="s">
        <v>35</v>
      </c>
      <c r="J824" s="219" t="s">
        <v>1</v>
      </c>
    </row>
    <row r="825" spans="2:16">
      <c r="B825" s="813">
        <f t="shared" ref="B825:B845" si="381">B801</f>
        <v>0</v>
      </c>
      <c r="C825" s="814"/>
      <c r="D825" s="814"/>
      <c r="E825" s="244">
        <f>IF('Cumulative Budget Request '!$L876='Split budget (B)'!$L$1,'Cumulative Budget Request '!E876,0)</f>
        <v>0</v>
      </c>
      <c r="F825" s="244">
        <f>IF('Cumulative Budget Request '!$L876='Split budget (B)'!$L$1,'Cumulative Budget Request '!F876,0)</f>
        <v>0</v>
      </c>
      <c r="G825" s="244">
        <f>IF('Cumulative Budget Request '!$L876='Split budget (B)'!$L$1,'Cumulative Budget Request '!G876,0)</f>
        <v>0</v>
      </c>
      <c r="H825" s="244">
        <f>IF('Cumulative Budget Request '!$L876='Split budget (B)'!$L$1,'Cumulative Budget Request '!H876,0)</f>
        <v>0</v>
      </c>
      <c r="I825" s="244">
        <f>IF('Cumulative Budget Request '!$L876='Split budget (B)'!$L$1,'Cumulative Budget Request '!I876,0)</f>
        <v>0</v>
      </c>
      <c r="J825" s="317">
        <f t="shared" ref="J825:J844" si="382">SUM(E825:I825)</f>
        <v>0</v>
      </c>
    </row>
    <row r="826" spans="2:16">
      <c r="B826" s="811">
        <f t="shared" si="381"/>
        <v>0</v>
      </c>
      <c r="C826" s="812"/>
      <c r="D826" s="812"/>
      <c r="E826" s="244">
        <f>IF('Cumulative Budget Request '!$L877='Split budget (B)'!$L$1,'Cumulative Budget Request '!E877,0)</f>
        <v>0</v>
      </c>
      <c r="F826" s="244">
        <f>IF('Cumulative Budget Request '!$L877='Split budget (B)'!$L$1,'Cumulative Budget Request '!F877,0)</f>
        <v>0</v>
      </c>
      <c r="G826" s="244">
        <f>IF('Cumulative Budget Request '!$L877='Split budget (B)'!$L$1,'Cumulative Budget Request '!G877,0)</f>
        <v>0</v>
      </c>
      <c r="H826" s="244">
        <f>IF('Cumulative Budget Request '!$L877='Split budget (B)'!$L$1,'Cumulative Budget Request '!H877,0)</f>
        <v>0</v>
      </c>
      <c r="I826" s="244">
        <f>IF('Cumulative Budget Request '!$L877='Split budget (B)'!$L$1,'Cumulative Budget Request '!I877,0)</f>
        <v>0</v>
      </c>
      <c r="J826" s="317">
        <f t="shared" si="382"/>
        <v>0</v>
      </c>
    </row>
    <row r="827" spans="2:16">
      <c r="B827" s="811">
        <f t="shared" si="381"/>
        <v>0</v>
      </c>
      <c r="C827" s="812"/>
      <c r="D827" s="812"/>
      <c r="E827" s="244">
        <f>IF('Cumulative Budget Request '!$L878='Split budget (B)'!$L$1,'Cumulative Budget Request '!E878,0)</f>
        <v>0</v>
      </c>
      <c r="F827" s="244">
        <f>IF('Cumulative Budget Request '!$L878='Split budget (B)'!$L$1,'Cumulative Budget Request '!F878,0)</f>
        <v>0</v>
      </c>
      <c r="G827" s="244">
        <f>IF('Cumulative Budget Request '!$L878='Split budget (B)'!$L$1,'Cumulative Budget Request '!G878,0)</f>
        <v>0</v>
      </c>
      <c r="H827" s="244">
        <f>IF('Cumulative Budget Request '!$L878='Split budget (B)'!$L$1,'Cumulative Budget Request '!H878,0)</f>
        <v>0</v>
      </c>
      <c r="I827" s="244">
        <f>IF('Cumulative Budget Request '!$L878='Split budget (B)'!$L$1,'Cumulative Budget Request '!I878,0)</f>
        <v>0</v>
      </c>
      <c r="J827" s="317">
        <f t="shared" si="382"/>
        <v>0</v>
      </c>
    </row>
    <row r="828" spans="2:16" hidden="1">
      <c r="B828" s="811">
        <f t="shared" si="381"/>
        <v>0</v>
      </c>
      <c r="C828" s="812"/>
      <c r="D828" s="812"/>
      <c r="E828" s="244">
        <f>IF('Cumulative Budget Request '!$L879='Split budget (B)'!$L$1,'Cumulative Budget Request '!E879,0)</f>
        <v>0</v>
      </c>
      <c r="F828" s="244">
        <f>IF('Cumulative Budget Request '!$L879='Split budget (B)'!$L$1,'Cumulative Budget Request '!F879,0)</f>
        <v>0</v>
      </c>
      <c r="G828" s="244">
        <f>IF('Cumulative Budget Request '!$L879='Split budget (B)'!$L$1,'Cumulative Budget Request '!G879,0)</f>
        <v>0</v>
      </c>
      <c r="H828" s="244">
        <f>IF('Cumulative Budget Request '!$L879='Split budget (B)'!$L$1,'Cumulative Budget Request '!H879,0)</f>
        <v>0</v>
      </c>
      <c r="I828" s="244">
        <f>IF('Cumulative Budget Request '!$L879='Split budget (B)'!$L$1,'Cumulative Budget Request '!I879,0)</f>
        <v>0</v>
      </c>
      <c r="J828" s="317">
        <f t="shared" si="382"/>
        <v>0</v>
      </c>
    </row>
    <row r="829" spans="2:16" hidden="1">
      <c r="B829" s="811">
        <f t="shared" si="381"/>
        <v>0</v>
      </c>
      <c r="C829" s="812"/>
      <c r="D829" s="812"/>
      <c r="E829" s="244">
        <f>IF('Cumulative Budget Request '!$L880='Split budget (B)'!$L$1,'Cumulative Budget Request '!E880,0)</f>
        <v>0</v>
      </c>
      <c r="F829" s="244">
        <f>IF('Cumulative Budget Request '!$L880='Split budget (B)'!$L$1,'Cumulative Budget Request '!F880,0)</f>
        <v>0</v>
      </c>
      <c r="G829" s="244">
        <f>IF('Cumulative Budget Request '!$L880='Split budget (B)'!$L$1,'Cumulative Budget Request '!G880,0)</f>
        <v>0</v>
      </c>
      <c r="H829" s="244">
        <f>IF('Cumulative Budget Request '!$L880='Split budget (B)'!$L$1,'Cumulative Budget Request '!H880,0)</f>
        <v>0</v>
      </c>
      <c r="I829" s="244">
        <f>IF('Cumulative Budget Request '!$L880='Split budget (B)'!$L$1,'Cumulative Budget Request '!I880,0)</f>
        <v>0</v>
      </c>
      <c r="J829" s="317">
        <f t="shared" si="382"/>
        <v>0</v>
      </c>
    </row>
    <row r="830" spans="2:16" hidden="1">
      <c r="B830" s="811">
        <f t="shared" si="381"/>
        <v>0</v>
      </c>
      <c r="C830" s="812"/>
      <c r="D830" s="812"/>
      <c r="E830" s="244">
        <f>IF('Cumulative Budget Request '!$L881='Split budget (B)'!$L$1,'Cumulative Budget Request '!E881,0)</f>
        <v>0</v>
      </c>
      <c r="F830" s="244">
        <f>IF('Cumulative Budget Request '!$L881='Split budget (B)'!$L$1,'Cumulative Budget Request '!F881,0)</f>
        <v>0</v>
      </c>
      <c r="G830" s="244">
        <f>IF('Cumulative Budget Request '!$L881='Split budget (B)'!$L$1,'Cumulative Budget Request '!G881,0)</f>
        <v>0</v>
      </c>
      <c r="H830" s="244">
        <f>IF('Cumulative Budget Request '!$L881='Split budget (B)'!$L$1,'Cumulative Budget Request '!H881,0)</f>
        <v>0</v>
      </c>
      <c r="I830" s="244">
        <f>IF('Cumulative Budget Request '!$L881='Split budget (B)'!$L$1,'Cumulative Budget Request '!I881,0)</f>
        <v>0</v>
      </c>
      <c r="J830" s="317">
        <f t="shared" si="382"/>
        <v>0</v>
      </c>
    </row>
    <row r="831" spans="2:16" hidden="1">
      <c r="B831" s="811">
        <f t="shared" si="381"/>
        <v>0</v>
      </c>
      <c r="C831" s="812"/>
      <c r="D831" s="812"/>
      <c r="E831" s="244">
        <f>IF('Cumulative Budget Request '!$L882='Split budget (B)'!$L$1,'Cumulative Budget Request '!E882,0)</f>
        <v>0</v>
      </c>
      <c r="F831" s="244">
        <f>IF('Cumulative Budget Request '!$L882='Split budget (B)'!$L$1,'Cumulative Budget Request '!F882,0)</f>
        <v>0</v>
      </c>
      <c r="G831" s="244">
        <f>IF('Cumulative Budget Request '!$L882='Split budget (B)'!$L$1,'Cumulative Budget Request '!G882,0)</f>
        <v>0</v>
      </c>
      <c r="H831" s="244">
        <f>IF('Cumulative Budget Request '!$L882='Split budget (B)'!$L$1,'Cumulative Budget Request '!H882,0)</f>
        <v>0</v>
      </c>
      <c r="I831" s="244">
        <f>IF('Cumulative Budget Request '!$L882='Split budget (B)'!$L$1,'Cumulative Budget Request '!I882,0)</f>
        <v>0</v>
      </c>
      <c r="J831" s="317">
        <f t="shared" si="382"/>
        <v>0</v>
      </c>
    </row>
    <row r="832" spans="2:16" hidden="1">
      <c r="B832" s="811">
        <f t="shared" si="381"/>
        <v>0</v>
      </c>
      <c r="C832" s="812"/>
      <c r="D832" s="812"/>
      <c r="E832" s="244">
        <f>IF('Cumulative Budget Request '!$L883='Split budget (B)'!$L$1,'Cumulative Budget Request '!E883,0)</f>
        <v>0</v>
      </c>
      <c r="F832" s="244">
        <f>IF('Cumulative Budget Request '!$L883='Split budget (B)'!$L$1,'Cumulative Budget Request '!F883,0)</f>
        <v>0</v>
      </c>
      <c r="G832" s="244">
        <f>IF('Cumulative Budget Request '!$L883='Split budget (B)'!$L$1,'Cumulative Budget Request '!G883,0)</f>
        <v>0</v>
      </c>
      <c r="H832" s="244">
        <f>IF('Cumulative Budget Request '!$L883='Split budget (B)'!$L$1,'Cumulative Budget Request '!H883,0)</f>
        <v>0</v>
      </c>
      <c r="I832" s="244">
        <f>IF('Cumulative Budget Request '!$L883='Split budget (B)'!$L$1,'Cumulative Budget Request '!I883,0)</f>
        <v>0</v>
      </c>
      <c r="J832" s="317">
        <f t="shared" si="382"/>
        <v>0</v>
      </c>
    </row>
    <row r="833" spans="2:10" hidden="1">
      <c r="B833" s="811">
        <f t="shared" si="381"/>
        <v>0</v>
      </c>
      <c r="C833" s="812"/>
      <c r="D833" s="812"/>
      <c r="E833" s="244">
        <f>IF('Cumulative Budget Request '!$L884='Split budget (B)'!$L$1,'Cumulative Budget Request '!E884,0)</f>
        <v>0</v>
      </c>
      <c r="F833" s="244">
        <f>IF('Cumulative Budget Request '!$L884='Split budget (B)'!$L$1,'Cumulative Budget Request '!F884,0)</f>
        <v>0</v>
      </c>
      <c r="G833" s="244">
        <f>IF('Cumulative Budget Request '!$L884='Split budget (B)'!$L$1,'Cumulative Budget Request '!G884,0)</f>
        <v>0</v>
      </c>
      <c r="H833" s="244">
        <f>IF('Cumulative Budget Request '!$L884='Split budget (B)'!$L$1,'Cumulative Budget Request '!H884,0)</f>
        <v>0</v>
      </c>
      <c r="I833" s="244">
        <f>IF('Cumulative Budget Request '!$L884='Split budget (B)'!$L$1,'Cumulative Budget Request '!I884,0)</f>
        <v>0</v>
      </c>
      <c r="J833" s="317">
        <f t="shared" si="382"/>
        <v>0</v>
      </c>
    </row>
    <row r="834" spans="2:10" hidden="1">
      <c r="B834" s="811">
        <f t="shared" si="381"/>
        <v>0</v>
      </c>
      <c r="C834" s="812"/>
      <c r="D834" s="812"/>
      <c r="E834" s="244">
        <f>IF('Cumulative Budget Request '!$L885='Split budget (B)'!$L$1,'Cumulative Budget Request '!E885,0)</f>
        <v>0</v>
      </c>
      <c r="F834" s="244">
        <f>IF('Cumulative Budget Request '!$L885='Split budget (B)'!$L$1,'Cumulative Budget Request '!F885,0)</f>
        <v>0</v>
      </c>
      <c r="G834" s="244">
        <f>IF('Cumulative Budget Request '!$L885='Split budget (B)'!$L$1,'Cumulative Budget Request '!G885,0)</f>
        <v>0</v>
      </c>
      <c r="H834" s="244">
        <f>IF('Cumulative Budget Request '!$L885='Split budget (B)'!$L$1,'Cumulative Budget Request '!H885,0)</f>
        <v>0</v>
      </c>
      <c r="I834" s="244">
        <f>IF('Cumulative Budget Request '!$L885='Split budget (B)'!$L$1,'Cumulative Budget Request '!I885,0)</f>
        <v>0</v>
      </c>
      <c r="J834" s="317">
        <f t="shared" si="382"/>
        <v>0</v>
      </c>
    </row>
    <row r="835" spans="2:10" hidden="1">
      <c r="B835" s="811">
        <f t="shared" si="381"/>
        <v>0</v>
      </c>
      <c r="C835" s="812"/>
      <c r="D835" s="812"/>
      <c r="E835" s="244">
        <f>IF('Cumulative Budget Request '!$L886='Split budget (B)'!$L$1,'Cumulative Budget Request '!E886,0)</f>
        <v>0</v>
      </c>
      <c r="F835" s="244">
        <f>IF('Cumulative Budget Request '!$L886='Split budget (B)'!$L$1,'Cumulative Budget Request '!F886,0)</f>
        <v>0</v>
      </c>
      <c r="G835" s="244">
        <f>IF('Cumulative Budget Request '!$L886='Split budget (B)'!$L$1,'Cumulative Budget Request '!G886,0)</f>
        <v>0</v>
      </c>
      <c r="H835" s="244">
        <f>IF('Cumulative Budget Request '!$L886='Split budget (B)'!$L$1,'Cumulative Budget Request '!H886,0)</f>
        <v>0</v>
      </c>
      <c r="I835" s="244">
        <f>IF('Cumulative Budget Request '!$L886='Split budget (B)'!$L$1,'Cumulative Budget Request '!I886,0)</f>
        <v>0</v>
      </c>
      <c r="J835" s="317">
        <f t="shared" si="382"/>
        <v>0</v>
      </c>
    </row>
    <row r="836" spans="2:10" hidden="1">
      <c r="B836" s="811">
        <f t="shared" si="381"/>
        <v>0</v>
      </c>
      <c r="C836" s="812"/>
      <c r="D836" s="812"/>
      <c r="E836" s="244">
        <f>IF('Cumulative Budget Request '!$L887='Split budget (B)'!$L$1,'Cumulative Budget Request '!E887,0)</f>
        <v>0</v>
      </c>
      <c r="F836" s="244">
        <f>IF('Cumulative Budget Request '!$L887='Split budget (B)'!$L$1,'Cumulative Budget Request '!F887,0)</f>
        <v>0</v>
      </c>
      <c r="G836" s="244">
        <f>IF('Cumulative Budget Request '!$L887='Split budget (B)'!$L$1,'Cumulative Budget Request '!G887,0)</f>
        <v>0</v>
      </c>
      <c r="H836" s="244">
        <f>IF('Cumulative Budget Request '!$L887='Split budget (B)'!$L$1,'Cumulative Budget Request '!H887,0)</f>
        <v>0</v>
      </c>
      <c r="I836" s="244">
        <f>IF('Cumulative Budget Request '!$L887='Split budget (B)'!$L$1,'Cumulative Budget Request '!I887,0)</f>
        <v>0</v>
      </c>
      <c r="J836" s="317">
        <f t="shared" si="382"/>
        <v>0</v>
      </c>
    </row>
    <row r="837" spans="2:10" hidden="1">
      <c r="B837" s="811">
        <f t="shared" si="381"/>
        <v>0</v>
      </c>
      <c r="C837" s="812"/>
      <c r="D837" s="812"/>
      <c r="E837" s="244">
        <f>IF('Cumulative Budget Request '!$L888='Split budget (B)'!$L$1,'Cumulative Budget Request '!E888,0)</f>
        <v>0</v>
      </c>
      <c r="F837" s="244">
        <f>IF('Cumulative Budget Request '!$L888='Split budget (B)'!$L$1,'Cumulative Budget Request '!F888,0)</f>
        <v>0</v>
      </c>
      <c r="G837" s="244">
        <f>IF('Cumulative Budget Request '!$L888='Split budget (B)'!$L$1,'Cumulative Budget Request '!G888,0)</f>
        <v>0</v>
      </c>
      <c r="H837" s="244">
        <f>IF('Cumulative Budget Request '!$L888='Split budget (B)'!$L$1,'Cumulative Budget Request '!H888,0)</f>
        <v>0</v>
      </c>
      <c r="I837" s="244">
        <f>IF('Cumulative Budget Request '!$L888='Split budget (B)'!$L$1,'Cumulative Budget Request '!I888,0)</f>
        <v>0</v>
      </c>
      <c r="J837" s="317">
        <f t="shared" si="382"/>
        <v>0</v>
      </c>
    </row>
    <row r="838" spans="2:10" hidden="1">
      <c r="B838" s="811">
        <f t="shared" si="381"/>
        <v>0</v>
      </c>
      <c r="C838" s="812"/>
      <c r="D838" s="812"/>
      <c r="E838" s="244">
        <f>IF('Cumulative Budget Request '!$L889='Split budget (B)'!$L$1,'Cumulative Budget Request '!E889,0)</f>
        <v>0</v>
      </c>
      <c r="F838" s="244">
        <f>IF('Cumulative Budget Request '!$L889='Split budget (B)'!$L$1,'Cumulative Budget Request '!F889,0)</f>
        <v>0</v>
      </c>
      <c r="G838" s="244">
        <f>IF('Cumulative Budget Request '!$L889='Split budget (B)'!$L$1,'Cumulative Budget Request '!G889,0)</f>
        <v>0</v>
      </c>
      <c r="H838" s="244">
        <f>IF('Cumulative Budget Request '!$L889='Split budget (B)'!$L$1,'Cumulative Budget Request '!H889,0)</f>
        <v>0</v>
      </c>
      <c r="I838" s="244">
        <f>IF('Cumulative Budget Request '!$L889='Split budget (B)'!$L$1,'Cumulative Budget Request '!I889,0)</f>
        <v>0</v>
      </c>
      <c r="J838" s="317">
        <f t="shared" si="382"/>
        <v>0</v>
      </c>
    </row>
    <row r="839" spans="2:10" hidden="1">
      <c r="B839" s="811">
        <f t="shared" si="381"/>
        <v>0</v>
      </c>
      <c r="C839" s="812"/>
      <c r="D839" s="812"/>
      <c r="E839" s="244">
        <f>IF('Cumulative Budget Request '!$L890='Split budget (B)'!$L$1,'Cumulative Budget Request '!E890,0)</f>
        <v>0</v>
      </c>
      <c r="F839" s="244">
        <f>IF('Cumulative Budget Request '!$L890='Split budget (B)'!$L$1,'Cumulative Budget Request '!F890,0)</f>
        <v>0</v>
      </c>
      <c r="G839" s="244">
        <f>IF('Cumulative Budget Request '!$L890='Split budget (B)'!$L$1,'Cumulative Budget Request '!G890,0)</f>
        <v>0</v>
      </c>
      <c r="H839" s="244">
        <f>IF('Cumulative Budget Request '!$L890='Split budget (B)'!$L$1,'Cumulative Budget Request '!H890,0)</f>
        <v>0</v>
      </c>
      <c r="I839" s="244">
        <f>IF('Cumulative Budget Request '!$L890='Split budget (B)'!$L$1,'Cumulative Budget Request '!I890,0)</f>
        <v>0</v>
      </c>
      <c r="J839" s="317">
        <f t="shared" si="382"/>
        <v>0</v>
      </c>
    </row>
    <row r="840" spans="2:10" hidden="1">
      <c r="B840" s="811">
        <f t="shared" si="381"/>
        <v>0</v>
      </c>
      <c r="C840" s="812"/>
      <c r="D840" s="812"/>
      <c r="E840" s="244">
        <f>IF('Cumulative Budget Request '!$L891='Split budget (B)'!$L$1,'Cumulative Budget Request '!E891,0)</f>
        <v>0</v>
      </c>
      <c r="F840" s="244">
        <f>IF('Cumulative Budget Request '!$L891='Split budget (B)'!$L$1,'Cumulative Budget Request '!F891,0)</f>
        <v>0</v>
      </c>
      <c r="G840" s="244">
        <f>IF('Cumulative Budget Request '!$L891='Split budget (B)'!$L$1,'Cumulative Budget Request '!G891,0)</f>
        <v>0</v>
      </c>
      <c r="H840" s="244">
        <f>IF('Cumulative Budget Request '!$L891='Split budget (B)'!$L$1,'Cumulative Budget Request '!H891,0)</f>
        <v>0</v>
      </c>
      <c r="I840" s="244">
        <f>IF('Cumulative Budget Request '!$L891='Split budget (B)'!$L$1,'Cumulative Budget Request '!I891,0)</f>
        <v>0</v>
      </c>
      <c r="J840" s="317">
        <f t="shared" si="382"/>
        <v>0</v>
      </c>
    </row>
    <row r="841" spans="2:10" hidden="1">
      <c r="B841" s="811">
        <f t="shared" si="381"/>
        <v>0</v>
      </c>
      <c r="C841" s="812"/>
      <c r="D841" s="812"/>
      <c r="E841" s="244">
        <f>IF('Cumulative Budget Request '!$L892='Split budget (B)'!$L$1,'Cumulative Budget Request '!E892,0)</f>
        <v>0</v>
      </c>
      <c r="F841" s="244">
        <f>IF('Cumulative Budget Request '!$L892='Split budget (B)'!$L$1,'Cumulative Budget Request '!F892,0)</f>
        <v>0</v>
      </c>
      <c r="G841" s="244">
        <f>IF('Cumulative Budget Request '!$L892='Split budget (B)'!$L$1,'Cumulative Budget Request '!G892,0)</f>
        <v>0</v>
      </c>
      <c r="H841" s="244">
        <f>IF('Cumulative Budget Request '!$L892='Split budget (B)'!$L$1,'Cumulative Budget Request '!H892,0)</f>
        <v>0</v>
      </c>
      <c r="I841" s="244">
        <f>IF('Cumulative Budget Request '!$L892='Split budget (B)'!$L$1,'Cumulative Budget Request '!I892,0)</f>
        <v>0</v>
      </c>
      <c r="J841" s="317">
        <f t="shared" si="382"/>
        <v>0</v>
      </c>
    </row>
    <row r="842" spans="2:10" hidden="1">
      <c r="B842" s="811">
        <f t="shared" si="381"/>
        <v>0</v>
      </c>
      <c r="C842" s="812"/>
      <c r="D842" s="812"/>
      <c r="E842" s="244">
        <f>IF('Cumulative Budget Request '!$L893='Split budget (B)'!$L$1,'Cumulative Budget Request '!E893,0)</f>
        <v>0</v>
      </c>
      <c r="F842" s="244">
        <f>IF('Cumulative Budget Request '!$L893='Split budget (B)'!$L$1,'Cumulative Budget Request '!F893,0)</f>
        <v>0</v>
      </c>
      <c r="G842" s="244">
        <f>IF('Cumulative Budget Request '!$L893='Split budget (B)'!$L$1,'Cumulative Budget Request '!G893,0)</f>
        <v>0</v>
      </c>
      <c r="H842" s="244">
        <f>IF('Cumulative Budget Request '!$L893='Split budget (B)'!$L$1,'Cumulative Budget Request '!H893,0)</f>
        <v>0</v>
      </c>
      <c r="I842" s="244">
        <f>IF('Cumulative Budget Request '!$L893='Split budget (B)'!$L$1,'Cumulative Budget Request '!I893,0)</f>
        <v>0</v>
      </c>
      <c r="J842" s="317">
        <f t="shared" si="382"/>
        <v>0</v>
      </c>
    </row>
    <row r="843" spans="2:10" hidden="1">
      <c r="B843" s="811">
        <f t="shared" si="381"/>
        <v>0</v>
      </c>
      <c r="C843" s="812"/>
      <c r="D843" s="812"/>
      <c r="E843" s="244">
        <f>IF('Cumulative Budget Request '!$L894='Split budget (B)'!$L$1,'Cumulative Budget Request '!E894,0)</f>
        <v>0</v>
      </c>
      <c r="F843" s="244">
        <f>IF('Cumulative Budget Request '!$L894='Split budget (B)'!$L$1,'Cumulative Budget Request '!F894,0)</f>
        <v>0</v>
      </c>
      <c r="G843" s="244">
        <f>IF('Cumulative Budget Request '!$L894='Split budget (B)'!$L$1,'Cumulative Budget Request '!G894,0)</f>
        <v>0</v>
      </c>
      <c r="H843" s="244">
        <f>IF('Cumulative Budget Request '!$L894='Split budget (B)'!$L$1,'Cumulative Budget Request '!H894,0)</f>
        <v>0</v>
      </c>
      <c r="I843" s="244">
        <f>IF('Cumulative Budget Request '!$L894='Split budget (B)'!$L$1,'Cumulative Budget Request '!I894,0)</f>
        <v>0</v>
      </c>
      <c r="J843" s="317">
        <f t="shared" si="382"/>
        <v>0</v>
      </c>
    </row>
    <row r="844" spans="2:10" hidden="1">
      <c r="B844" s="815">
        <f t="shared" si="381"/>
        <v>0</v>
      </c>
      <c r="C844" s="816"/>
      <c r="D844" s="816"/>
      <c r="E844" s="244">
        <f>IF('Cumulative Budget Request '!$L895='Split budget (B)'!$L$1,'Cumulative Budget Request '!E895,0)</f>
        <v>0</v>
      </c>
      <c r="F844" s="244">
        <f>IF('Cumulative Budget Request '!$L895='Split budget (B)'!$L$1,'Cumulative Budget Request '!F895,0)</f>
        <v>0</v>
      </c>
      <c r="G844" s="244">
        <f>IF('Cumulative Budget Request '!$L895='Split budget (B)'!$L$1,'Cumulative Budget Request '!G895,0)</f>
        <v>0</v>
      </c>
      <c r="H844" s="244">
        <f>IF('Cumulative Budget Request '!$L895='Split budget (B)'!$L$1,'Cumulative Budget Request '!H895,0)</f>
        <v>0</v>
      </c>
      <c r="I844" s="244">
        <f>IF('Cumulative Budget Request '!$L895='Split budget (B)'!$L$1,'Cumulative Budget Request '!I895,0)</f>
        <v>0</v>
      </c>
      <c r="J844" s="318">
        <f t="shared" si="382"/>
        <v>0</v>
      </c>
    </row>
    <row r="845" spans="2:10" ht="13.8" thickBot="1">
      <c r="B845" s="736" t="str">
        <f t="shared" si="381"/>
        <v>TOTAL</v>
      </c>
      <c r="C845" s="737"/>
      <c r="D845" s="737"/>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promptTitle="Contract Services" sqref="B724:B725 B727:B731 B735:B736 C737:C739 C741:C742 B740 B743:B748" xr:uid="{129F2084-0B82-4870-B972-22924EF7E596}"/>
    <dataValidation allowBlank="1" sqref="B723 B726" xr:uid="{3F315543-D863-4C30-AED9-589A73451BB6}"/>
  </dataValidations>
  <pageMargins left="1" right="0.5" top="0.5" bottom="0.5" header="0.5" footer="0.5"/>
  <pageSetup scale="10" fitToHeight="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6DF54-D4D3-42D8-8107-ABE64685DB46}">
  <sheetPr>
    <tabColor rgb="FF00B0F0"/>
    <pageSetUpPr fitToPage="1"/>
  </sheetPr>
  <dimension ref="A1:AS1187"/>
  <sheetViews>
    <sheetView zoomScaleNormal="100" workbookViewId="0">
      <selection sqref="A1:K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85" customFormat="1" ht="18" thickBot="1">
      <c r="A1" s="780" t="s">
        <v>200</v>
      </c>
      <c r="B1" s="780"/>
      <c r="C1" s="780"/>
      <c r="D1" s="780"/>
      <c r="E1" s="780"/>
      <c r="F1" s="780"/>
      <c r="G1" s="780"/>
      <c r="H1" s="780"/>
      <c r="I1" s="780"/>
      <c r="J1" s="780"/>
      <c r="K1" s="82"/>
      <c r="L1" s="234" t="s">
        <v>242</v>
      </c>
      <c r="M1" s="84"/>
      <c r="N1" s="410" t="s">
        <v>339</v>
      </c>
      <c r="O1" s="411"/>
      <c r="P1" s="412"/>
      <c r="Q1" s="413" t="str">
        <f>'Cumulative Budget Request '!Q2</f>
        <v>FY2025</v>
      </c>
      <c r="R1" s="83"/>
    </row>
    <row r="2" spans="1:29" s="85" customFormat="1" ht="16.2"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2" thickBot="1">
      <c r="A3" s="82" t="s">
        <v>78</v>
      </c>
      <c r="B3" s="791">
        <f>'Cumulative Budget Request '!B3</f>
        <v>0</v>
      </c>
      <c r="C3" s="791"/>
      <c r="D3" s="791"/>
      <c r="K3" s="82"/>
      <c r="L3" s="113"/>
      <c r="M3" s="84"/>
      <c r="N3" s="36" t="s">
        <v>170</v>
      </c>
      <c r="O3" s="313"/>
      <c r="P3" s="313"/>
      <c r="Q3" s="210">
        <f>'Cumulative Budget Request '!Q4</f>
        <v>0.03</v>
      </c>
      <c r="R3" s="771" t="s">
        <v>454</v>
      </c>
      <c r="S3" s="772"/>
      <c r="T3" s="772"/>
      <c r="U3" s="772"/>
      <c r="V3" s="773"/>
    </row>
    <row r="4" spans="1:29" s="85" customFormat="1" ht="16.2" thickBot="1">
      <c r="A4" s="82" t="s">
        <v>69</v>
      </c>
      <c r="B4" s="791">
        <f>'Cumulative Budget Request '!B4</f>
        <v>0</v>
      </c>
      <c r="C4" s="791"/>
      <c r="D4" s="791"/>
      <c r="K4" s="82"/>
      <c r="L4" s="113"/>
      <c r="N4" s="414" t="s">
        <v>171</v>
      </c>
      <c r="O4" s="415"/>
      <c r="P4" s="415"/>
      <c r="Q4" s="416">
        <f>'Cumulative Budget Request '!Q5</f>
        <v>0.03</v>
      </c>
      <c r="R4" s="565" t="s">
        <v>2</v>
      </c>
      <c r="S4" s="566" t="s">
        <v>3</v>
      </c>
      <c r="T4" s="566" t="s">
        <v>4</v>
      </c>
      <c r="U4" s="566" t="s">
        <v>8</v>
      </c>
      <c r="V4" s="571" t="s">
        <v>9</v>
      </c>
    </row>
    <row r="5" spans="1:29" s="85" customFormat="1" ht="16.2" thickBot="1">
      <c r="A5" s="82" t="s">
        <v>86</v>
      </c>
      <c r="B5" s="791">
        <f>'Cumulative Budget Request '!B5</f>
        <v>0</v>
      </c>
      <c r="C5" s="791"/>
      <c r="D5" s="791"/>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29" s="85" customFormat="1" ht="16.2" thickBot="1">
      <c r="A6" s="82" t="s">
        <v>252</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29" s="85" customFormat="1" ht="15.6">
      <c r="A7" s="82"/>
      <c r="B7" s="113"/>
      <c r="C7" s="113"/>
      <c r="D7" s="113"/>
      <c r="F7" s="83"/>
      <c r="K7" s="82"/>
      <c r="L7" s="113"/>
      <c r="N7" s="261"/>
    </row>
    <row r="8" spans="1:29">
      <c r="A8" s="781" t="s">
        <v>253</v>
      </c>
      <c r="B8" s="781"/>
      <c r="C8" s="781"/>
      <c r="D8" s="781"/>
      <c r="E8" s="781"/>
      <c r="F8" s="781"/>
      <c r="G8" s="781"/>
      <c r="H8" s="781"/>
      <c r="I8" s="781"/>
      <c r="J8" s="781"/>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62" t="s">
        <v>118</v>
      </c>
      <c r="V10" s="762"/>
      <c r="W10" s="762"/>
      <c r="X10" s="762"/>
      <c r="Y10" s="762"/>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5">
        <f>IF('Cumulative Budget Request '!L12='Split budget (C)'!$L$1,'Cumulative Budget Request '!A12,0)</f>
        <v>0</v>
      </c>
      <c r="B13" s="480">
        <f>IF('Cumulative Budget Request '!L12='Split budget (C)'!$L$1,'Cumulative Budget Request '!B12,0)</f>
        <v>0</v>
      </c>
      <c r="C13" s="486"/>
      <c r="D13" s="33" t="s">
        <v>123</v>
      </c>
      <c r="E13" s="76">
        <f>ROUND($R13*$S13,6)</f>
        <v>0</v>
      </c>
      <c r="F13" s="76">
        <f>ROUND($R14*$S14,6)</f>
        <v>0</v>
      </c>
      <c r="G13" s="76">
        <f>ROUND($R15*$S15,6)</f>
        <v>0</v>
      </c>
      <c r="H13" s="76">
        <f>ROUND($R16*$S16,6)</f>
        <v>0</v>
      </c>
      <c r="I13" s="76">
        <f>ROUND($R17*$S17,6)</f>
        <v>0</v>
      </c>
      <c r="J13" s="46"/>
      <c r="M13" s="133">
        <f>IF('Cumulative Budget Request '!L12='Split budget (C)'!$L$1,'Cumulative Budget Request '!M12,0)</f>
        <v>0</v>
      </c>
      <c r="N13" s="214">
        <f>ROUND(M13/12,2)</f>
        <v>0</v>
      </c>
      <c r="O13" s="214">
        <f>IF('Cumulative Budget Request '!L12='Split budget (C)'!$L$1,'Cumulative Budget Request '!O12,0)</f>
        <v>0</v>
      </c>
      <c r="P13" s="209">
        <f>IF('Cumulative Budget Request '!L12='Split budget (C)'!$L$1,'Cumulative Budget Request '!P12,0)</f>
        <v>0</v>
      </c>
      <c r="Q13" s="211">
        <f>IF('Cumulative Budget Request '!L12='Split budget (C)'!$L$1,'Cumulative Budget Request '!Q12,0)</f>
        <v>0</v>
      </c>
      <c r="R13" s="212">
        <f>IF('Cumulative Budget Request '!L12='Split budget (C)'!$L$1,'Cumulative Budget Request '!R12,0)</f>
        <v>0</v>
      </c>
      <c r="S13" s="209">
        <f>IF('Cumulative Budget Request '!L12='Split budget (C)'!$L$1,'Cumulative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6"/>
      <c r="B14" s="481"/>
      <c r="C14" s="480"/>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(C)'!$L$1,'Cumulative Budget Request '!Q13,0)</f>
        <v>0</v>
      </c>
      <c r="R14" s="212">
        <f>IF('Cumulative Budget Request '!L13='Split budget (C)'!$L$1,'Cumulative Budget Request '!R13,0)</f>
        <v>0</v>
      </c>
      <c r="S14" s="209">
        <f>IF('Cumulative Budget Request '!L13='Split budget (C)'!$L$1,'Cumulative Budget Request '!S13,0)</f>
        <v>0</v>
      </c>
      <c r="T14" s="16"/>
      <c r="U14" s="324"/>
      <c r="V14" s="324"/>
      <c r="W14" s="324"/>
      <c r="X14" s="324"/>
      <c r="Y14" s="324"/>
    </row>
    <row r="15" spans="1:29">
      <c r="A15" s="449"/>
      <c r="B15" s="481"/>
      <c r="C15" s="480"/>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(C)'!$L$1,'Cumulative Budget Request '!Q14,0)</f>
        <v>0</v>
      </c>
      <c r="R15" s="212">
        <f>IF('Cumulative Budget Request '!L14='Split budget (C)'!$L$1,'Cumulative Budget Request '!R14,0)</f>
        <v>0</v>
      </c>
      <c r="S15" s="209">
        <f>IF('Cumulative Budget Request '!L14='Split budget (C)'!$L$1,'Cumulative Budget Request '!S14,0)</f>
        <v>0</v>
      </c>
      <c r="T15" s="16"/>
      <c r="U15" s="323"/>
      <c r="V15" s="323"/>
      <c r="W15" s="323"/>
      <c r="X15" s="323"/>
      <c r="Y15" s="323"/>
    </row>
    <row r="16" spans="1:29" ht="15">
      <c r="A16" s="449"/>
      <c r="B16" s="481"/>
      <c r="C16" s="480"/>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(C)'!$L$1,'Cumulative Budget Request '!Q15,0)</f>
        <v>0</v>
      </c>
      <c r="R16" s="212">
        <f>IF('Cumulative Budget Request '!L15='Split budget (C)'!$L$1,'Cumulative Budget Request '!R15,0)</f>
        <v>0</v>
      </c>
      <c r="S16" s="209">
        <f>IF('Cumulative Budget Request '!L15='Split budget (C)'!$L$1,'Cumulative Budget Request '!S15,0)</f>
        <v>0</v>
      </c>
      <c r="T16" s="16"/>
      <c r="U16" s="323"/>
      <c r="V16" s="323"/>
      <c r="W16" s="323"/>
      <c r="X16" s="323"/>
      <c r="Y16" s="323"/>
    </row>
    <row r="17" spans="1:25">
      <c r="A17" s="449"/>
      <c r="B17" s="481"/>
      <c r="C17" s="480"/>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(C)'!$L$1,'Cumulative Budget Request '!Q16,0)</f>
        <v>0</v>
      </c>
      <c r="R17" s="212">
        <f>IF('Cumulative Budget Request '!L16='Split budget (C)'!$L$1,'Cumulative Budget Request '!R16,0)</f>
        <v>0</v>
      </c>
      <c r="S17" s="209">
        <f>IF('Cumulative Budget Request '!L16='Split budget (C)'!$L$1,'Cumulative Budget Request '!S16,0)</f>
        <v>0</v>
      </c>
      <c r="T17" s="16"/>
      <c r="U17" s="323"/>
      <c r="V17" s="323"/>
      <c r="W17" s="323"/>
      <c r="X17" s="323"/>
      <c r="Y17" s="323"/>
    </row>
    <row r="18" spans="1:25" hidden="1">
      <c r="A18" s="449"/>
      <c r="B18" s="481"/>
      <c r="C18" s="480"/>
      <c r="D18" s="59"/>
      <c r="E18" s="16"/>
      <c r="F18" s="16"/>
      <c r="G18" s="16"/>
      <c r="H18" s="16"/>
      <c r="I18" s="16"/>
      <c r="J18" s="25"/>
      <c r="M18" s="215"/>
      <c r="N18" s="56"/>
      <c r="O18" s="56"/>
      <c r="P18" s="56"/>
      <c r="Q18" s="31"/>
      <c r="R18" s="56"/>
      <c r="S18" s="31"/>
      <c r="T18" s="16"/>
      <c r="U18" s="325"/>
      <c r="V18" s="326"/>
      <c r="W18" s="324"/>
      <c r="X18" s="324"/>
      <c r="Y18" s="324"/>
    </row>
    <row r="19" spans="1:25" hidden="1">
      <c r="A19" s="485">
        <f>IF('Cumulative Budget Request '!L18='Split budget (C)'!$L$1,'Cumulative Budget Request '!A18,0)</f>
        <v>0</v>
      </c>
      <c r="B19" s="480">
        <f>IF('Cumulative Budget Request '!L18='Split budget (C)'!$L$1,'Cumulative Budget Request '!B18,0)</f>
        <v>0</v>
      </c>
      <c r="C19" s="481"/>
      <c r="D19" s="33" t="s">
        <v>123</v>
      </c>
      <c r="E19" s="76">
        <f>ROUND($R19*$S19,6)</f>
        <v>0</v>
      </c>
      <c r="F19" s="76">
        <f>ROUND($R20*$S20,6)</f>
        <v>0</v>
      </c>
      <c r="G19" s="76">
        <f>ROUND($R21*$S21,6)</f>
        <v>0</v>
      </c>
      <c r="H19" s="76">
        <f>ROUND($R22*$S22,6)</f>
        <v>0</v>
      </c>
      <c r="I19" s="76">
        <f>ROUND($R23*$S23,6)</f>
        <v>0</v>
      </c>
      <c r="J19" s="46"/>
      <c r="M19" s="133">
        <f>IF('Cumulative Budget Request '!L18='Split budget (C)'!$L$1,'Cumulative Budget Request '!M18,0)</f>
        <v>0</v>
      </c>
      <c r="N19" s="214">
        <f>ROUND(M19/12,2)</f>
        <v>0</v>
      </c>
      <c r="O19" s="214">
        <f>IF('Cumulative Budget Request '!L18='Split budget (C)'!$L$1,'Cumulative Budget Request '!O18,0)</f>
        <v>0</v>
      </c>
      <c r="P19" s="209">
        <f>IF('Cumulative Budget Request '!L18='Split budget (C)'!$L$1,'Cumulative Budget Request '!P18,0)</f>
        <v>0</v>
      </c>
      <c r="Q19" s="211">
        <f>IF('Cumulative Budget Request '!L18='Split budget (C)'!$L$1,'Cumulative Budget Request '!Q18,0)</f>
        <v>0</v>
      </c>
      <c r="R19" s="212">
        <f>IF('Cumulative Budget Request '!L18='Split budget (C)'!$L$1,'Cumulative Budget Request '!R18,0)</f>
        <v>0</v>
      </c>
      <c r="S19" s="61">
        <f>IF('Cumulative Budget Request '!L18='Split budget (C)'!$L$1,'Cumulative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9"/>
      <c r="B20" s="481"/>
      <c r="C20" s="480"/>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(C)'!$L$1,'Cumulative Budget Request '!Q19,0)</f>
        <v>0</v>
      </c>
      <c r="R20" s="212">
        <f>IF('Cumulative Budget Request '!L19='Split budget (C)'!$L$1,'Cumulative Budget Request '!R19,0)</f>
        <v>0</v>
      </c>
      <c r="S20" s="61">
        <f>IF('Cumulative Budget Request '!L19='Split budget (C)'!$L$1,'Cumulative Budget Request '!S19,0)</f>
        <v>0</v>
      </c>
      <c r="T20" s="16"/>
      <c r="U20" s="324"/>
      <c r="V20" s="324"/>
      <c r="W20" s="324"/>
      <c r="X20" s="324"/>
      <c r="Y20" s="324"/>
    </row>
    <row r="21" spans="1:25" hidden="1">
      <c r="A21" s="449"/>
      <c r="B21" s="481"/>
      <c r="C21" s="480"/>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(C)'!$L$1,'Cumulative Budget Request '!Q20,0)</f>
        <v>0</v>
      </c>
      <c r="R21" s="212">
        <f>IF('Cumulative Budget Request '!L20='Split budget (C)'!$L$1,'Cumulative Budget Request '!R20,0)</f>
        <v>0</v>
      </c>
      <c r="S21" s="61">
        <f>IF('Cumulative Budget Request '!L20='Split budget (C)'!$L$1,'Cumulative Budget Request '!S20,0)</f>
        <v>0</v>
      </c>
      <c r="T21" s="16"/>
      <c r="U21" s="323"/>
      <c r="V21" s="323"/>
      <c r="W21" s="323"/>
      <c r="X21" s="323"/>
      <c r="Y21" s="323"/>
    </row>
    <row r="22" spans="1:25" ht="15" hidden="1">
      <c r="A22" s="449"/>
      <c r="B22" s="481"/>
      <c r="C22" s="480"/>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(C)'!$L$1,'Cumulative Budget Request '!Q21,0)</f>
        <v>0</v>
      </c>
      <c r="R22" s="212">
        <f>IF('Cumulative Budget Request '!L21='Split budget (C)'!$L$1,'Cumulative Budget Request '!R21,0)</f>
        <v>0</v>
      </c>
      <c r="S22" s="61">
        <f>IF('Cumulative Budget Request '!L21='Split budget (C)'!$L$1,'Cumulative Budget Request '!S21,0)</f>
        <v>0</v>
      </c>
      <c r="T22" s="16"/>
      <c r="U22" s="323"/>
      <c r="V22" s="323"/>
      <c r="W22" s="323"/>
      <c r="X22" s="323"/>
      <c r="Y22" s="323"/>
    </row>
    <row r="23" spans="1:25" hidden="1">
      <c r="A23" s="449"/>
      <c r="B23" s="481"/>
      <c r="C23" s="480"/>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(C)'!$L$1,'Cumulative Budget Request '!Q22,0)</f>
        <v>0</v>
      </c>
      <c r="R23" s="212">
        <f>IF('Cumulative Budget Request '!L22='Split budget (C)'!$L$1,'Cumulative Budget Request '!R22,0)</f>
        <v>0</v>
      </c>
      <c r="S23" s="61">
        <f>IF('Cumulative Budget Request '!L22='Split budget (C)'!$L$1,'Cumulative Budget Request '!S22,0)</f>
        <v>0</v>
      </c>
      <c r="T23" s="16"/>
      <c r="U23" s="323"/>
      <c r="V23" s="323"/>
      <c r="W23" s="323"/>
      <c r="X23" s="323"/>
      <c r="Y23" s="323"/>
    </row>
    <row r="24" spans="1:25" hidden="1">
      <c r="A24" s="449"/>
      <c r="B24" s="481"/>
      <c r="C24" s="480"/>
      <c r="D24" s="59"/>
      <c r="E24" s="16"/>
      <c r="F24" s="16"/>
      <c r="G24" s="16"/>
      <c r="H24" s="16"/>
      <c r="I24" s="16"/>
      <c r="J24" s="25"/>
      <c r="M24" s="215"/>
      <c r="N24" s="56"/>
      <c r="O24" s="56"/>
      <c r="P24" s="56"/>
      <c r="Q24" s="31"/>
      <c r="R24" s="56"/>
      <c r="S24" s="31"/>
      <c r="T24" s="16"/>
      <c r="U24" s="325"/>
      <c r="V24" s="326"/>
      <c r="W24" s="324"/>
      <c r="X24" s="324"/>
      <c r="Y24" s="324"/>
    </row>
    <row r="25" spans="1:25" hidden="1">
      <c r="A25" s="485">
        <f>IF('Cumulative Budget Request '!L24='Split budget (C)'!$L$1,'Cumulative Budget Request '!A24,0)</f>
        <v>0</v>
      </c>
      <c r="B25" s="480">
        <f>IF('Cumulative Budget Request '!L24='Split budget (C)'!$L$1,'Cumulative Budget Request '!B24,0)</f>
        <v>0</v>
      </c>
      <c r="C25" s="481"/>
      <c r="D25" s="33" t="s">
        <v>123</v>
      </c>
      <c r="E25" s="76">
        <f>ROUND($R25*$S25,6)</f>
        <v>0</v>
      </c>
      <c r="F25" s="76">
        <f>ROUND($R26*$S26,6)</f>
        <v>0</v>
      </c>
      <c r="G25" s="76">
        <f>ROUND($R27*$S27,6)</f>
        <v>0</v>
      </c>
      <c r="H25" s="76">
        <f>ROUND($R28*$S28,6)</f>
        <v>0</v>
      </c>
      <c r="I25" s="76">
        <f>ROUND($R29*$S29,6)</f>
        <v>0</v>
      </c>
      <c r="J25" s="46"/>
      <c r="M25" s="133">
        <f>IF('Cumulative Budget Request '!L24='Split budget (C)'!$L$1,'Cumulative Budget Request '!M24,0)</f>
        <v>0</v>
      </c>
      <c r="N25" s="214">
        <f>ROUND(M25/12,2)</f>
        <v>0</v>
      </c>
      <c r="O25" s="214">
        <f>IF('Cumulative Budget Request '!L24='Split budget (C)'!$L$1,'Cumulative Budget Request '!O24,0)</f>
        <v>0</v>
      </c>
      <c r="P25" s="209">
        <f>IF('Cumulative Budget Request '!L24='Split budget (C)'!$L$1,'Cumulative Budget Request '!P24,0)</f>
        <v>0</v>
      </c>
      <c r="Q25" s="211">
        <f>IF('Cumulative Budget Request '!L24='Split budget (C)'!$L$1,'Cumulative Budget Request '!Q24,0)</f>
        <v>0</v>
      </c>
      <c r="R25" s="212">
        <f>IF('Cumulative Budget Request '!L24='Split budget (C)'!$L$1,'Cumulative Budget Request '!R24,0)</f>
        <v>0</v>
      </c>
      <c r="S25" s="61">
        <f>IF('Cumulative Budget Request '!L24='Split budget (C)'!$L$1,'Cumulative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6"/>
      <c r="B26" s="481"/>
      <c r="C26" s="480"/>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(C)'!$L$1,'Cumulative Budget Request '!Q25,0)</f>
        <v>0</v>
      </c>
      <c r="R26" s="212">
        <f>IF('Cumulative Budget Request '!L25='Split budget (C)'!$L$1,'Cumulative Budget Request '!R25,0)</f>
        <v>0</v>
      </c>
      <c r="S26" s="61">
        <f>IF('Cumulative Budget Request '!L25='Split budget (C)'!$L$1,'Cumulative Budget Request '!S25,0)</f>
        <v>0</v>
      </c>
      <c r="T26" s="16"/>
      <c r="U26" s="324"/>
      <c r="V26" s="324"/>
      <c r="W26" s="324"/>
      <c r="X26" s="324"/>
      <c r="Y26" s="324"/>
    </row>
    <row r="27" spans="1:25" hidden="1">
      <c r="A27" s="449"/>
      <c r="B27" s="481"/>
      <c r="C27" s="480"/>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(C)'!$L$1,'Cumulative Budget Request '!Q26,0)</f>
        <v>0</v>
      </c>
      <c r="R27" s="212">
        <f>IF('Cumulative Budget Request '!L26='Split budget (C)'!$L$1,'Cumulative Budget Request '!R26,0)</f>
        <v>0</v>
      </c>
      <c r="S27" s="61">
        <f>IF('Cumulative Budget Request '!L26='Split budget (C)'!$L$1,'Cumulative Budget Request '!S26,0)</f>
        <v>0</v>
      </c>
      <c r="T27" s="16"/>
      <c r="U27" s="323"/>
      <c r="V27" s="323"/>
      <c r="W27" s="323"/>
      <c r="X27" s="323"/>
      <c r="Y27" s="323"/>
    </row>
    <row r="28" spans="1:25" ht="15" hidden="1">
      <c r="A28" s="449"/>
      <c r="B28" s="481"/>
      <c r="C28" s="480"/>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(C)'!$L$1,'Cumulative Budget Request '!Q27,0)</f>
        <v>0</v>
      </c>
      <c r="R28" s="212">
        <f>IF('Cumulative Budget Request '!L27='Split budget (C)'!$L$1,'Cumulative Budget Request '!R27,0)</f>
        <v>0</v>
      </c>
      <c r="S28" s="61">
        <f>IF('Cumulative Budget Request '!L27='Split budget (C)'!$L$1,'Cumulative Budget Request '!S27,0)</f>
        <v>0</v>
      </c>
      <c r="T28" s="16"/>
      <c r="U28" s="323"/>
      <c r="V28" s="323"/>
      <c r="W28" s="323"/>
      <c r="X28" s="323"/>
      <c r="Y28" s="323"/>
    </row>
    <row r="29" spans="1:25" hidden="1">
      <c r="A29" s="449"/>
      <c r="B29" s="481"/>
      <c r="C29" s="480"/>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(C)'!$L$1,'Cumulative Budget Request '!Q28,0)</f>
        <v>0</v>
      </c>
      <c r="R29" s="212">
        <f>IF('Cumulative Budget Request '!L28='Split budget (C)'!$L$1,'Cumulative Budget Request '!R28,0)</f>
        <v>0</v>
      </c>
      <c r="S29" s="61">
        <f>IF('Cumulative Budget Request '!L28='Split budget (C)'!$L$1,'Cumulative Budget Request '!S28,0)</f>
        <v>0</v>
      </c>
      <c r="T29" s="16"/>
      <c r="U29" s="323"/>
      <c r="V29" s="323"/>
      <c r="W29" s="323"/>
      <c r="X29" s="323"/>
      <c r="Y29" s="323"/>
    </row>
    <row r="30" spans="1:25" hidden="1">
      <c r="A30" s="449"/>
      <c r="B30" s="481"/>
      <c r="C30" s="480"/>
      <c r="D30" s="59"/>
      <c r="E30" s="16"/>
      <c r="F30" s="16"/>
      <c r="G30" s="16"/>
      <c r="H30" s="16"/>
      <c r="I30" s="16"/>
      <c r="J30" s="25"/>
      <c r="M30" s="215"/>
      <c r="N30" s="56"/>
      <c r="O30" s="56"/>
      <c r="P30" s="56"/>
      <c r="Q30" s="31"/>
      <c r="R30" s="56"/>
      <c r="S30" s="31"/>
      <c r="T30" s="16"/>
      <c r="U30" s="325"/>
      <c r="V30" s="326"/>
      <c r="W30" s="324"/>
      <c r="X30" s="324"/>
      <c r="Y30" s="324"/>
    </row>
    <row r="31" spans="1:25" hidden="1">
      <c r="A31" s="485">
        <f>IF('Cumulative Budget Request '!L30='Split budget (C)'!$L$1,'Cumulative Budget Request '!A30,0)</f>
        <v>0</v>
      </c>
      <c r="B31" s="480">
        <f>IF('Cumulative Budget Request '!L30='Split budget (C)'!$L$1,'Cumulative Budget Request '!B30,0)</f>
        <v>0</v>
      </c>
      <c r="C31" s="481"/>
      <c r="D31" s="33" t="s">
        <v>123</v>
      </c>
      <c r="E31" s="76">
        <f>ROUND($R31*$S31,6)</f>
        <v>0</v>
      </c>
      <c r="F31" s="76">
        <f>ROUND($R32*$S32,6)</f>
        <v>0</v>
      </c>
      <c r="G31" s="76">
        <f>ROUND($R33*$S33,6)</f>
        <v>0</v>
      </c>
      <c r="H31" s="76">
        <f>ROUND($R34*$S34,6)</f>
        <v>0</v>
      </c>
      <c r="I31" s="76">
        <f>ROUND($R35*$S35,6)</f>
        <v>0</v>
      </c>
      <c r="J31" s="46"/>
      <c r="M31" s="133">
        <f>IF('Cumulative Budget Request '!L30='Split budget (C)'!$L$1,'Cumulative Budget Request '!M30,0)</f>
        <v>0</v>
      </c>
      <c r="N31" s="214">
        <f>ROUND(M31/12,2)</f>
        <v>0</v>
      </c>
      <c r="O31" s="214">
        <f>IF('Cumulative Budget Request '!L30='Split budget (C)'!$L$1,'Cumulative Budget Request '!O30,0)</f>
        <v>0</v>
      </c>
      <c r="P31" s="209">
        <f>IF('Cumulative Budget Request '!L30='Split budget (C)'!$L$1,'Cumulative Budget Request '!P30,0)</f>
        <v>0</v>
      </c>
      <c r="Q31" s="211">
        <f>IF('Cumulative Budget Request '!L30='Split budget (C)'!$L$1,'Cumulative Budget Request '!Q30,0)</f>
        <v>0</v>
      </c>
      <c r="R31" s="212">
        <f>IF('Cumulative Budget Request '!L30='Split budget (C)'!$L$1,'Cumulative Budget Request '!R30,0)</f>
        <v>0</v>
      </c>
      <c r="S31" s="61">
        <f>IF('Cumulative Budget Request '!L30='Split budget (C)'!$L$1,'Cumulative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9"/>
      <c r="B32" s="486"/>
      <c r="C32" s="480"/>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(C)'!$L$1,'Cumulative Budget Request '!Q31,0)</f>
        <v>0</v>
      </c>
      <c r="R32" s="212">
        <f>IF('Cumulative Budget Request '!L31='Split budget (C)'!$L$1,'Cumulative Budget Request '!R31,0)</f>
        <v>0</v>
      </c>
      <c r="S32" s="61">
        <f>IF('Cumulative Budget Request '!L31='Split budget (C)'!$L$1,'Cumulative Budget Request '!S31,0)</f>
        <v>0</v>
      </c>
      <c r="T32" s="16"/>
      <c r="U32" s="324"/>
      <c r="V32" s="324"/>
      <c r="W32" s="324"/>
      <c r="X32" s="324"/>
      <c r="Y32" s="324"/>
    </row>
    <row r="33" spans="1:25" hidden="1">
      <c r="A33" s="449"/>
      <c r="B33" s="481"/>
      <c r="C33" s="480"/>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(C)'!$L$1,'Cumulative Budget Request '!Q32,0)</f>
        <v>0</v>
      </c>
      <c r="R33" s="212">
        <f>IF('Cumulative Budget Request '!L32='Split budget (C)'!$L$1,'Cumulative Budget Request '!R32,0)</f>
        <v>0</v>
      </c>
      <c r="S33" s="61">
        <f>IF('Cumulative Budget Request '!L32='Split budget (C)'!$L$1,'Cumulative Budget Request '!S32,0)</f>
        <v>0</v>
      </c>
      <c r="T33" s="16"/>
      <c r="U33" s="323"/>
      <c r="V33" s="323"/>
      <c r="W33" s="323"/>
      <c r="X33" s="323"/>
      <c r="Y33" s="323"/>
    </row>
    <row r="34" spans="1:25" ht="15" hidden="1">
      <c r="A34" s="449"/>
      <c r="B34" s="481"/>
      <c r="C34" s="480"/>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(C)'!$L$1,'Cumulative Budget Request '!Q33,0)</f>
        <v>0</v>
      </c>
      <c r="R34" s="212">
        <f>IF('Cumulative Budget Request '!L33='Split budget (C)'!$L$1,'Cumulative Budget Request '!R33,0)</f>
        <v>0</v>
      </c>
      <c r="S34" s="61">
        <f>IF('Cumulative Budget Request '!L33='Split budget (C)'!$L$1,'Cumulative Budget Request '!S33,0)</f>
        <v>0</v>
      </c>
      <c r="T34" s="16"/>
      <c r="U34" s="323"/>
      <c r="V34" s="323"/>
      <c r="W34" s="323"/>
      <c r="X34" s="323"/>
      <c r="Y34" s="323"/>
    </row>
    <row r="35" spans="1:25" hidden="1">
      <c r="A35" s="449"/>
      <c r="B35" s="481"/>
      <c r="C35" s="480"/>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(C)'!$L$1,'Cumulative Budget Request '!Q34,0)</f>
        <v>0</v>
      </c>
      <c r="R35" s="212">
        <f>IF('Cumulative Budget Request '!L34='Split budget (C)'!$L$1,'Cumulative Budget Request '!R34,0)</f>
        <v>0</v>
      </c>
      <c r="S35" s="61">
        <f>IF('Cumulative Budget Request '!L34='Split budget (C)'!$L$1,'Cumulative Budget Request '!S34,0)</f>
        <v>0</v>
      </c>
      <c r="T35" s="16"/>
      <c r="U35" s="323"/>
      <c r="V35" s="323"/>
      <c r="W35" s="323"/>
      <c r="X35" s="323"/>
      <c r="Y35" s="323"/>
    </row>
    <row r="36" spans="1:25" hidden="1">
      <c r="A36" s="449"/>
      <c r="B36" s="481"/>
      <c r="C36" s="480"/>
      <c r="D36" s="59"/>
      <c r="E36" s="16"/>
      <c r="F36" s="16"/>
      <c r="G36" s="16"/>
      <c r="H36" s="16"/>
      <c r="I36" s="16"/>
      <c r="J36" s="25"/>
      <c r="M36" s="215"/>
      <c r="N36" s="56"/>
      <c r="O36" s="56"/>
      <c r="P36" s="56"/>
      <c r="Q36" s="31"/>
      <c r="R36" s="56"/>
      <c r="S36" s="31"/>
      <c r="T36" s="16"/>
      <c r="U36" s="325"/>
      <c r="V36" s="326"/>
      <c r="W36" s="324"/>
      <c r="X36" s="324"/>
      <c r="Y36" s="324"/>
    </row>
    <row r="37" spans="1:25" hidden="1">
      <c r="A37" s="485">
        <f>IF('Cumulative Budget Request '!L36='Split budget (C)'!$L$1,'Cumulative Budget Request '!A36,0)</f>
        <v>0</v>
      </c>
      <c r="B37" s="480">
        <f>IF('Cumulative Budget Request '!L36='Split budget (C)'!$L$1,'Cumulative Budget Request '!B36,0)</f>
        <v>0</v>
      </c>
      <c r="C37" s="481"/>
      <c r="D37" s="33" t="s">
        <v>123</v>
      </c>
      <c r="E37" s="76">
        <f>ROUND($R37*$S37,6)</f>
        <v>0</v>
      </c>
      <c r="F37" s="76">
        <f>ROUND($R38*$S38,6)</f>
        <v>0</v>
      </c>
      <c r="G37" s="76">
        <f>ROUND($R39*$S39,6)</f>
        <v>0</v>
      </c>
      <c r="H37" s="76">
        <f>ROUND($R40*$S40,6)</f>
        <v>0</v>
      </c>
      <c r="I37" s="76">
        <f>ROUND($R41*$S41,6)</f>
        <v>0</v>
      </c>
      <c r="J37" s="46"/>
      <c r="M37" s="133">
        <f>IF('Cumulative Budget Request '!L36='Split budget (C)'!$L$1,'Cumulative Budget Request '!M36,0)</f>
        <v>0</v>
      </c>
      <c r="N37" s="214">
        <f>ROUND(M37/12,2)</f>
        <v>0</v>
      </c>
      <c r="O37" s="214">
        <f>IF('Cumulative Budget Request '!L36='Split budget (C)'!$L$1,'Cumulative Budget Request '!O36,0)</f>
        <v>0</v>
      </c>
      <c r="P37" s="209">
        <f>IF('Cumulative Budget Request '!L36='Split budget (C)'!$L$1,'Cumulative Budget Request '!P36,0)</f>
        <v>0</v>
      </c>
      <c r="Q37" s="211">
        <f>IF('Cumulative Budget Request '!L36='Split budget (C)'!$L$1,'Cumulative Budget Request '!Q36,0)</f>
        <v>0</v>
      </c>
      <c r="R37" s="212">
        <f>IF('Cumulative Budget Request '!L36='Split budget (C)'!$L$1,'Cumulative Budget Request '!R36,0)</f>
        <v>0</v>
      </c>
      <c r="S37" s="61">
        <f>IF('Cumulative Budget Request '!L36='Split budget (C)'!$L$1,'Cumulative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9"/>
      <c r="B38" s="486"/>
      <c r="C38" s="480"/>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(C)'!$L$1,'Cumulative Budget Request '!Q37,0)</f>
        <v>0</v>
      </c>
      <c r="R38" s="212">
        <f>IF('Cumulative Budget Request '!L37='Split budget (C)'!$L$1,'Cumulative Budget Request '!R37,0)</f>
        <v>0</v>
      </c>
      <c r="S38" s="61">
        <f>IF('Cumulative Budget Request '!L37='Split budget (C)'!$L$1,'Cumulative Budget Request '!S37,0)</f>
        <v>0</v>
      </c>
      <c r="T38" s="16"/>
      <c r="U38" s="324"/>
      <c r="V38" s="324"/>
      <c r="W38" s="324"/>
      <c r="X38" s="324"/>
      <c r="Y38" s="324"/>
    </row>
    <row r="39" spans="1:25" hidden="1">
      <c r="A39" s="449"/>
      <c r="B39" s="481"/>
      <c r="C39" s="480"/>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(C)'!$L$1,'Cumulative Budget Request '!Q38,0)</f>
        <v>0</v>
      </c>
      <c r="R39" s="212">
        <f>IF('Cumulative Budget Request '!L38='Split budget (C)'!$L$1,'Cumulative Budget Request '!R38,0)</f>
        <v>0</v>
      </c>
      <c r="S39" s="61">
        <f>IF('Cumulative Budget Request '!L38='Split budget (C)'!$L$1,'Cumulative Budget Request '!S38,0)</f>
        <v>0</v>
      </c>
      <c r="T39" s="16"/>
      <c r="U39" s="323"/>
      <c r="V39" s="323"/>
      <c r="W39" s="323"/>
      <c r="X39" s="323"/>
      <c r="Y39" s="323"/>
    </row>
    <row r="40" spans="1:25" ht="15" hidden="1">
      <c r="A40" s="449"/>
      <c r="B40" s="481"/>
      <c r="C40" s="480"/>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(C)'!$L$1,'Cumulative Budget Request '!Q39,0)</f>
        <v>0</v>
      </c>
      <c r="R40" s="212">
        <f>IF('Cumulative Budget Request '!L39='Split budget (C)'!$L$1,'Cumulative Budget Request '!R39,0)</f>
        <v>0</v>
      </c>
      <c r="S40" s="61">
        <f>IF('Cumulative Budget Request '!L39='Split budget (C)'!$L$1,'Cumulative Budget Request '!S39,0)</f>
        <v>0</v>
      </c>
      <c r="T40" s="16"/>
      <c r="U40" s="323"/>
      <c r="V40" s="323"/>
      <c r="W40" s="323"/>
      <c r="X40" s="323"/>
      <c r="Y40" s="323"/>
    </row>
    <row r="41" spans="1:25" hidden="1">
      <c r="A41" s="449"/>
      <c r="B41" s="481"/>
      <c r="C41" s="480"/>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(C)'!$L$1,'Cumulative Budget Request '!Q40,0)</f>
        <v>0</v>
      </c>
      <c r="R41" s="212">
        <f>IF('Cumulative Budget Request '!L40='Split budget (C)'!$L$1,'Cumulative Budget Request '!R40,0)</f>
        <v>0</v>
      </c>
      <c r="S41" s="61">
        <f>IF('Cumulative Budget Request '!L40='Split budget (C)'!$L$1,'Cumulative Budget Request '!S40,0)</f>
        <v>0</v>
      </c>
      <c r="T41" s="16"/>
      <c r="U41" s="323"/>
      <c r="V41" s="323"/>
      <c r="W41" s="323"/>
      <c r="X41" s="323"/>
      <c r="Y41" s="323"/>
    </row>
    <row r="42" spans="1:25" hidden="1">
      <c r="A42" s="449"/>
      <c r="B42" s="481"/>
      <c r="C42" s="480"/>
      <c r="D42" s="59"/>
      <c r="E42" s="16"/>
      <c r="F42" s="16"/>
      <c r="G42" s="16"/>
      <c r="H42" s="16"/>
      <c r="I42" s="16"/>
      <c r="J42" s="25"/>
      <c r="M42" s="215"/>
      <c r="N42" s="56"/>
      <c r="O42" s="56"/>
      <c r="P42" s="56"/>
      <c r="Q42" s="31"/>
      <c r="R42" s="56"/>
      <c r="S42" s="31"/>
      <c r="T42" s="16"/>
      <c r="U42" s="325"/>
      <c r="V42" s="326"/>
      <c r="W42" s="324"/>
      <c r="X42" s="324"/>
      <c r="Y42" s="324"/>
    </row>
    <row r="43" spans="1:25" hidden="1">
      <c r="A43" s="485">
        <f>IF('Cumulative Budget Request '!L42='Split budget (C)'!$L$1,'Cumulative Budget Request '!A42,0)</f>
        <v>0</v>
      </c>
      <c r="B43" s="480">
        <f>IF('Cumulative Budget Request '!L42='Split budget (C)'!$L$1,'Cumulative Budget Request '!B42,0)</f>
        <v>0</v>
      </c>
      <c r="C43" s="481"/>
      <c r="D43" s="33" t="s">
        <v>123</v>
      </c>
      <c r="E43" s="76">
        <f>ROUND($R43*$S43,6)</f>
        <v>0</v>
      </c>
      <c r="F43" s="76">
        <f>ROUND($R44*$S44,6)</f>
        <v>0</v>
      </c>
      <c r="G43" s="76">
        <f>ROUND($R45*$S45,6)</f>
        <v>0</v>
      </c>
      <c r="H43" s="76">
        <f>ROUND($R46*$S46,6)</f>
        <v>0</v>
      </c>
      <c r="I43" s="76">
        <f>ROUND($R47*$S47,6)</f>
        <v>0</v>
      </c>
      <c r="J43" s="46"/>
      <c r="M43" s="133">
        <f>IF('Cumulative Budget Request '!L42='Split budget (C)'!$L$1,'Cumulative Budget Request '!M42,0)</f>
        <v>0</v>
      </c>
      <c r="N43" s="214">
        <f>ROUND(M43/12,2)</f>
        <v>0</v>
      </c>
      <c r="O43" s="214">
        <f>IF('Cumulative Budget Request '!L42='Split budget (C)'!$L$1,'Cumulative Budget Request '!O42,0)</f>
        <v>0</v>
      </c>
      <c r="P43" s="209">
        <f>IF('Cumulative Budget Request '!L42='Split budget (C)'!$L$1,'Cumulative Budget Request '!P42,0)</f>
        <v>0</v>
      </c>
      <c r="Q43" s="211">
        <f>IF('Cumulative Budget Request '!L42='Split budget (C)'!$L$1,'Cumulative Budget Request '!Q42,0)</f>
        <v>0</v>
      </c>
      <c r="R43" s="212">
        <f>IF('Cumulative Budget Request '!L42='Split budget (C)'!$L$1,'Cumulative Budget Request '!R42,0)</f>
        <v>0</v>
      </c>
      <c r="S43" s="61">
        <f>IF('Cumulative Budget Request '!L42='Split budget (C)'!$L$1,'Cumulative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9"/>
      <c r="B44" s="486"/>
      <c r="C44" s="480"/>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(C)'!$L$1,'Cumulative Budget Request '!Q43,0)</f>
        <v>0</v>
      </c>
      <c r="R44" s="212">
        <f>IF('Cumulative Budget Request '!L43='Split budget (C)'!$L$1,'Cumulative Budget Request '!R43,0)</f>
        <v>0</v>
      </c>
      <c r="S44" s="61">
        <f>IF('Cumulative Budget Request '!L43='Split budget (C)'!$L$1,'Cumulative Budget Request '!S43,0)</f>
        <v>0</v>
      </c>
      <c r="T44" s="16"/>
      <c r="U44" s="324"/>
      <c r="V44" s="324"/>
      <c r="W44" s="324"/>
      <c r="X44" s="324"/>
      <c r="Y44" s="324"/>
    </row>
    <row r="45" spans="1:25" hidden="1">
      <c r="A45" s="449"/>
      <c r="B45" s="481"/>
      <c r="C45" s="480"/>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(C)'!$L$1,'Cumulative Budget Request '!Q44,0)</f>
        <v>0</v>
      </c>
      <c r="R45" s="212">
        <f>IF('Cumulative Budget Request '!L44='Split budget (C)'!$L$1,'Cumulative Budget Request '!R44,0)</f>
        <v>0</v>
      </c>
      <c r="S45" s="61">
        <f>IF('Cumulative Budget Request '!L44='Split budget (C)'!$L$1,'Cumulative Budget Request '!S44,0)</f>
        <v>0</v>
      </c>
      <c r="T45" s="16"/>
      <c r="U45" s="323"/>
      <c r="V45" s="323"/>
      <c r="W45" s="323"/>
      <c r="X45" s="323"/>
      <c r="Y45" s="323"/>
    </row>
    <row r="46" spans="1:25" ht="15" hidden="1">
      <c r="A46" s="449"/>
      <c r="B46" s="481"/>
      <c r="C46" s="480"/>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(C)'!$L$1,'Cumulative Budget Request '!Q45,0)</f>
        <v>0</v>
      </c>
      <c r="R46" s="212">
        <f>IF('Cumulative Budget Request '!L45='Split budget (C)'!$L$1,'Cumulative Budget Request '!R45,0)</f>
        <v>0</v>
      </c>
      <c r="S46" s="61">
        <f>IF('Cumulative Budget Request '!L45='Split budget (C)'!$L$1,'Cumulative Budget Request '!S45,0)</f>
        <v>0</v>
      </c>
      <c r="T46" s="16"/>
      <c r="U46" s="323"/>
      <c r="V46" s="323"/>
      <c r="W46" s="323"/>
      <c r="X46" s="323"/>
      <c r="Y46" s="323"/>
    </row>
    <row r="47" spans="1:25" hidden="1">
      <c r="A47" s="449"/>
      <c r="B47" s="481"/>
      <c r="C47" s="480"/>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(C)'!$L$1,'Cumulative Budget Request '!Q46,0)</f>
        <v>0</v>
      </c>
      <c r="R47" s="212">
        <f>IF('Cumulative Budget Request '!L46='Split budget (C)'!$L$1,'Cumulative Budget Request '!R46,0)</f>
        <v>0</v>
      </c>
      <c r="S47" s="61">
        <f>IF('Cumulative Budget Request '!L46='Split budget (C)'!$L$1,'Cumulative Budget Request '!S46,0)</f>
        <v>0</v>
      </c>
      <c r="T47" s="16"/>
      <c r="U47" s="323"/>
      <c r="V47" s="323"/>
      <c r="W47" s="323"/>
      <c r="X47" s="323"/>
      <c r="Y47" s="323"/>
    </row>
    <row r="48" spans="1:25" hidden="1">
      <c r="A48" s="449"/>
      <c r="B48" s="481"/>
      <c r="C48" s="480"/>
      <c r="D48" s="59"/>
      <c r="E48" s="16"/>
      <c r="F48" s="16"/>
      <c r="G48" s="16"/>
      <c r="H48" s="16"/>
      <c r="I48" s="16"/>
      <c r="J48" s="25"/>
      <c r="M48" s="215"/>
      <c r="N48" s="56"/>
      <c r="O48" s="56"/>
      <c r="P48" s="56"/>
      <c r="Q48" s="31"/>
      <c r="R48" s="56"/>
      <c r="S48" s="31"/>
      <c r="T48" s="16"/>
      <c r="U48" s="325"/>
      <c r="V48" s="326"/>
      <c r="W48" s="324"/>
      <c r="X48" s="324"/>
      <c r="Y48" s="324"/>
    </row>
    <row r="49" spans="1:25" hidden="1">
      <c r="A49" s="485">
        <f>IF('Cumulative Budget Request '!L48='Split budget (C)'!$L$1,'Cumulative Budget Request '!A48,0)</f>
        <v>0</v>
      </c>
      <c r="B49" s="480">
        <f>IF('Cumulative Budget Request '!L48='Split budget (C)'!$L$1,'Cumulative Budget Request '!B48,0)</f>
        <v>0</v>
      </c>
      <c r="C49" s="481"/>
      <c r="D49" s="33" t="s">
        <v>123</v>
      </c>
      <c r="E49" s="76">
        <f>ROUND($R49*$S49,6)</f>
        <v>0</v>
      </c>
      <c r="F49" s="76">
        <f>ROUND($R50*$S50,6)</f>
        <v>0</v>
      </c>
      <c r="G49" s="76">
        <f>ROUND($R51*$S51,6)</f>
        <v>0</v>
      </c>
      <c r="H49" s="76">
        <f>ROUND($R52*$S52,6)</f>
        <v>0</v>
      </c>
      <c r="I49" s="76">
        <f>ROUND($R53*$S53,6)</f>
        <v>0</v>
      </c>
      <c r="J49" s="46"/>
      <c r="M49" s="133">
        <f>IF('Cumulative Budget Request '!L48='Split budget (C)'!$L$1,'Cumulative Budget Request '!M48,0)</f>
        <v>0</v>
      </c>
      <c r="N49" s="214">
        <f>ROUND(M49/12,2)</f>
        <v>0</v>
      </c>
      <c r="O49" s="214">
        <f>IF('Cumulative Budget Request '!L48='Split budget (C)'!$L$1,'Cumulative Budget Request '!O48,0)</f>
        <v>0</v>
      </c>
      <c r="P49" s="209">
        <f>IF('Cumulative Budget Request '!L48='Split budget (C)'!$L$1,'Cumulative Budget Request '!P48,0)</f>
        <v>0</v>
      </c>
      <c r="Q49" s="211">
        <f>IF('Cumulative Budget Request '!L48='Split budget (C)'!$L$1,'Cumulative Budget Request '!Q48,0)</f>
        <v>0</v>
      </c>
      <c r="R49" s="212">
        <f>IF('Cumulative Budget Request '!L48='Split budget (C)'!$L$1,'Cumulative Budget Request '!R48,0)</f>
        <v>0</v>
      </c>
      <c r="S49" s="61">
        <f>IF('Cumulative Budget Request '!L48='Split budget (C)'!$L$1,'Cumulative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9"/>
      <c r="B50" s="486"/>
      <c r="C50" s="480"/>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(C)'!$L$1,'Cumulative Budget Request '!Q49,0)</f>
        <v>0</v>
      </c>
      <c r="R50" s="212">
        <f>IF('Cumulative Budget Request '!L49='Split budget (C)'!$L$1,'Cumulative Budget Request '!R49,0)</f>
        <v>0</v>
      </c>
      <c r="S50" s="61">
        <f>IF('Cumulative Budget Request '!L49='Split budget (C)'!$L$1,'Cumulative Budget Request '!S49,0)</f>
        <v>0</v>
      </c>
      <c r="T50" s="16"/>
      <c r="U50" s="324"/>
      <c r="V50" s="324"/>
      <c r="W50" s="324"/>
      <c r="X50" s="324"/>
      <c r="Y50" s="324"/>
    </row>
    <row r="51" spans="1:25" hidden="1">
      <c r="A51" s="449"/>
      <c r="B51" s="481"/>
      <c r="C51" s="480"/>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(C)'!$L$1,'Cumulative Budget Request '!Q50,0)</f>
        <v>0</v>
      </c>
      <c r="R51" s="212">
        <f>IF('Cumulative Budget Request '!L50='Split budget (C)'!$L$1,'Cumulative Budget Request '!R50,0)</f>
        <v>0</v>
      </c>
      <c r="S51" s="61">
        <f>IF('Cumulative Budget Request '!L50='Split budget (C)'!$L$1,'Cumulative Budget Request '!S50,0)</f>
        <v>0</v>
      </c>
      <c r="T51" s="16"/>
      <c r="U51" s="323"/>
      <c r="V51" s="323"/>
      <c r="W51" s="323"/>
      <c r="X51" s="323"/>
      <c r="Y51" s="323"/>
    </row>
    <row r="52" spans="1:25" ht="15" hidden="1">
      <c r="A52" s="449"/>
      <c r="B52" s="481"/>
      <c r="C52" s="480"/>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(C)'!$L$1,'Cumulative Budget Request '!Q51,0)</f>
        <v>0</v>
      </c>
      <c r="R52" s="212">
        <f>IF('Cumulative Budget Request '!L51='Split budget (C)'!$L$1,'Cumulative Budget Request '!R51,0)</f>
        <v>0</v>
      </c>
      <c r="S52" s="61">
        <f>IF('Cumulative Budget Request '!L51='Split budget (C)'!$L$1,'Cumulative Budget Request '!S51,0)</f>
        <v>0</v>
      </c>
      <c r="T52" s="16"/>
      <c r="U52" s="323"/>
      <c r="V52" s="323"/>
      <c r="W52" s="323"/>
      <c r="X52" s="323"/>
      <c r="Y52" s="323"/>
    </row>
    <row r="53" spans="1:25" hidden="1">
      <c r="A53" s="449"/>
      <c r="B53" s="481"/>
      <c r="C53" s="480"/>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(C)'!$L$1,'Cumulative Budget Request '!Q52,0)</f>
        <v>0</v>
      </c>
      <c r="R53" s="212">
        <f>IF('Cumulative Budget Request '!L52='Split budget (C)'!$L$1,'Cumulative Budget Request '!R52,0)</f>
        <v>0</v>
      </c>
      <c r="S53" s="61">
        <f>IF('Cumulative Budget Request '!L52='Split budget (C)'!$L$1,'Cumulative Budget Request '!S52,0)</f>
        <v>0</v>
      </c>
      <c r="T53" s="16"/>
      <c r="U53" s="323"/>
      <c r="V53" s="323"/>
      <c r="W53" s="323"/>
      <c r="X53" s="323"/>
      <c r="Y53" s="323"/>
    </row>
    <row r="54" spans="1:25" hidden="1">
      <c r="A54" s="449"/>
      <c r="B54" s="481"/>
      <c r="C54" s="480"/>
      <c r="D54" s="59"/>
      <c r="E54" s="16"/>
      <c r="F54" s="16"/>
      <c r="G54" s="16"/>
      <c r="H54" s="16"/>
      <c r="I54" s="16"/>
      <c r="J54" s="25"/>
      <c r="M54" s="215"/>
      <c r="N54" s="56"/>
      <c r="O54" s="56"/>
      <c r="P54" s="56"/>
      <c r="Q54" s="31"/>
      <c r="R54" s="56"/>
      <c r="S54" s="31"/>
      <c r="T54" s="16"/>
      <c r="U54" s="325"/>
      <c r="V54" s="326"/>
      <c r="W54" s="324"/>
      <c r="X54" s="324"/>
      <c r="Y54" s="324"/>
    </row>
    <row r="55" spans="1:25" hidden="1">
      <c r="A55" s="485">
        <f>IF('Cumulative Budget Request '!L54='Split budget (C)'!$L$1,'Cumulative Budget Request '!A54,0)</f>
        <v>0</v>
      </c>
      <c r="B55" s="480">
        <f>IF('Cumulative Budget Request '!L54='Split budget (C)'!$L$1,'Cumulative Budget Request '!B54,0)</f>
        <v>0</v>
      </c>
      <c r="C55" s="481"/>
      <c r="D55" s="33" t="s">
        <v>123</v>
      </c>
      <c r="E55" s="76">
        <f>ROUND($R55*$S55,6)</f>
        <v>0</v>
      </c>
      <c r="F55" s="76">
        <f>ROUND($R56*$S56,6)</f>
        <v>0</v>
      </c>
      <c r="G55" s="76">
        <f>ROUND($R57*$S57,6)</f>
        <v>0</v>
      </c>
      <c r="H55" s="76">
        <f>ROUND($R58*$S58,6)</f>
        <v>0</v>
      </c>
      <c r="I55" s="76">
        <f>ROUND($R59*$S59,6)</f>
        <v>0</v>
      </c>
      <c r="J55" s="46"/>
      <c r="M55" s="133">
        <f>IF('Cumulative Budget Request '!L54='Split budget (C)'!$L$1,'Cumulative Budget Request '!M54,0)</f>
        <v>0</v>
      </c>
      <c r="N55" s="214">
        <f>ROUND(M55/12,2)</f>
        <v>0</v>
      </c>
      <c r="O55" s="214">
        <f>IF('Cumulative Budget Request '!L54='Split budget (C)'!$L$1,'Cumulative Budget Request '!O54,0)</f>
        <v>0</v>
      </c>
      <c r="P55" s="209">
        <f>IF('Cumulative Budget Request '!L54='Split budget (C)'!$L$1,'Cumulative Budget Request '!P54,0)</f>
        <v>0</v>
      </c>
      <c r="Q55" s="211">
        <f>IF('Cumulative Budget Request '!L54='Split budget (C)'!$L$1,'Cumulative Budget Request '!Q54,0)</f>
        <v>0</v>
      </c>
      <c r="R55" s="212">
        <f>IF('Cumulative Budget Request '!L54='Split budget (C)'!$L$1,'Cumulative Budget Request '!R54,0)</f>
        <v>0</v>
      </c>
      <c r="S55" s="61">
        <f>IF('Cumulative Budget Request '!L54='Split budget (C)'!$L$1,'Cumulative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9"/>
      <c r="B56" s="486"/>
      <c r="C56" s="480"/>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(C)'!$L$1,'Cumulative Budget Request '!Q55,0)</f>
        <v>0</v>
      </c>
      <c r="R56" s="212">
        <f>IF('Cumulative Budget Request '!L55='Split budget (C)'!$L$1,'Cumulative Budget Request '!R55,0)</f>
        <v>0</v>
      </c>
      <c r="S56" s="61">
        <f>IF('Cumulative Budget Request '!L55='Split budget (C)'!$L$1,'Cumulative Budget Request '!S55,0)</f>
        <v>0</v>
      </c>
      <c r="T56" s="16"/>
      <c r="U56" s="324"/>
      <c r="V56" s="324"/>
      <c r="W56" s="324"/>
      <c r="X56" s="324"/>
      <c r="Y56" s="324"/>
    </row>
    <row r="57" spans="1:25" hidden="1">
      <c r="A57" s="449"/>
      <c r="B57" s="486"/>
      <c r="C57" s="480"/>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(C)'!$L$1,'Cumulative Budget Request '!Q56,0)</f>
        <v>0</v>
      </c>
      <c r="R57" s="212">
        <f>IF('Cumulative Budget Request '!L56='Split budget (C)'!$L$1,'Cumulative Budget Request '!R56,0)</f>
        <v>0</v>
      </c>
      <c r="S57" s="61">
        <f>IF('Cumulative Budget Request '!L56='Split budget (C)'!$L$1,'Cumulative Budget Request '!S56,0)</f>
        <v>0</v>
      </c>
      <c r="T57" s="16"/>
      <c r="U57" s="323"/>
      <c r="V57" s="323"/>
      <c r="W57" s="323"/>
      <c r="X57" s="323"/>
      <c r="Y57" s="323"/>
    </row>
    <row r="58" spans="1:25" ht="15" hidden="1">
      <c r="A58" s="449"/>
      <c r="B58" s="486"/>
      <c r="C58" s="480"/>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(C)'!$L$1,'Cumulative Budget Request '!Q57,0)</f>
        <v>0</v>
      </c>
      <c r="R58" s="212">
        <f>IF('Cumulative Budget Request '!L57='Split budget (C)'!$L$1,'Cumulative Budget Request '!R57,0)</f>
        <v>0</v>
      </c>
      <c r="S58" s="61">
        <f>IF('Cumulative Budget Request '!L57='Split budget (C)'!$L$1,'Cumulative Budget Request '!S57,0)</f>
        <v>0</v>
      </c>
      <c r="T58" s="16"/>
      <c r="U58" s="324"/>
      <c r="V58" s="324"/>
      <c r="W58" s="324"/>
      <c r="X58" s="324"/>
      <c r="Y58" s="324"/>
    </row>
    <row r="59" spans="1:25" hidden="1">
      <c r="A59" s="449"/>
      <c r="B59" s="486"/>
      <c r="C59" s="480"/>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(C)'!$L$1,'Cumulative Budget Request '!Q58,0)</f>
        <v>0</v>
      </c>
      <c r="R59" s="212">
        <f>IF('Cumulative Budget Request '!L58='Split budget (C)'!$L$1,'Cumulative Budget Request '!R58,0)</f>
        <v>0</v>
      </c>
      <c r="S59" s="61">
        <f>IF('Cumulative Budget Request '!L58='Split budget (C)'!$L$1,'Cumulative Budget Request '!S58,0)</f>
        <v>0</v>
      </c>
      <c r="T59" s="16"/>
      <c r="U59" s="323"/>
      <c r="V59" s="323"/>
      <c r="W59" s="323"/>
      <c r="X59" s="323"/>
      <c r="Y59" s="323"/>
    </row>
    <row r="60" spans="1:25" hidden="1">
      <c r="A60" s="449"/>
      <c r="B60" s="481"/>
      <c r="C60" s="480"/>
      <c r="D60" s="59"/>
      <c r="E60" s="16"/>
      <c r="F60" s="16"/>
      <c r="G60" s="16"/>
      <c r="H60" s="16"/>
      <c r="I60" s="16"/>
      <c r="J60" s="25"/>
      <c r="M60" s="215"/>
      <c r="N60" s="56"/>
      <c r="O60" s="56"/>
      <c r="P60" s="56"/>
      <c r="Q60" s="31"/>
      <c r="R60" s="56"/>
      <c r="S60" s="31"/>
      <c r="T60" s="16"/>
      <c r="U60" s="325"/>
      <c r="V60" s="326"/>
      <c r="W60" s="324"/>
      <c r="X60" s="324"/>
      <c r="Y60" s="324"/>
    </row>
    <row r="61" spans="1:25" hidden="1">
      <c r="A61" s="485">
        <f>IF('Cumulative Budget Request '!L60='Split budget (C)'!$L$1,'Cumulative Budget Request '!A60,0)</f>
        <v>0</v>
      </c>
      <c r="B61" s="480">
        <f>IF('Cumulative Budget Request '!L60='Split budget (C)'!$L$1,'Cumulative Budget Request '!B60,0)</f>
        <v>0</v>
      </c>
      <c r="C61" s="481"/>
      <c r="D61" s="33" t="s">
        <v>123</v>
      </c>
      <c r="E61" s="76">
        <f>ROUND($R61*$S61,6)</f>
        <v>0</v>
      </c>
      <c r="F61" s="76">
        <f>ROUND($R62*$S62,6)</f>
        <v>0</v>
      </c>
      <c r="G61" s="76">
        <f>ROUND($R63*$S63,6)</f>
        <v>0</v>
      </c>
      <c r="H61" s="76">
        <f>ROUND($R64*$S64,6)</f>
        <v>0</v>
      </c>
      <c r="I61" s="76">
        <f>ROUND($R65*$S65,6)</f>
        <v>0</v>
      </c>
      <c r="J61" s="46"/>
      <c r="M61" s="133">
        <f>IF('Cumulative Budget Request '!L60='Split budget (C)'!$L$1,'Cumulative Budget Request '!M60,0)</f>
        <v>0</v>
      </c>
      <c r="N61" s="214">
        <f>ROUND(M61/12,2)</f>
        <v>0</v>
      </c>
      <c r="O61" s="214">
        <f>IF('Cumulative Budget Request '!L60='Split budget (C)'!$L$1,'Cumulative Budget Request '!O60,0)</f>
        <v>0</v>
      </c>
      <c r="P61" s="209">
        <f>IF('Cumulative Budget Request '!L60='Split budget (C)'!$L$1,'Cumulative Budget Request '!P60,0)</f>
        <v>0</v>
      </c>
      <c r="Q61" s="211">
        <f>IF('Cumulative Budget Request '!L60='Split budget (C)'!$L$1,'Cumulative Budget Request '!Q60,0)</f>
        <v>0</v>
      </c>
      <c r="R61" s="212">
        <f>IF('Cumulative Budget Request '!L60='Split budget (C)'!$L$1,'Cumulative Budget Request '!R60,0)</f>
        <v>0</v>
      </c>
      <c r="S61" s="61">
        <f>IF('Cumulative Budget Request '!L60='Split budget (C)'!$L$1,'Cumulative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9"/>
      <c r="B62" s="486"/>
      <c r="C62" s="480"/>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(C)'!$L$1,'Cumulative Budget Request '!Q61,0)</f>
        <v>0</v>
      </c>
      <c r="R62" s="212">
        <f>IF('Cumulative Budget Request '!L61='Split budget (C)'!$L$1,'Cumulative Budget Request '!R61,0)</f>
        <v>0</v>
      </c>
      <c r="S62" s="61">
        <f>IF('Cumulative Budget Request '!L61='Split budget (C)'!$L$1,'Cumulative Budget Request '!S61,0)</f>
        <v>0</v>
      </c>
      <c r="T62" s="16"/>
      <c r="U62" s="324"/>
      <c r="V62" s="324"/>
      <c r="W62" s="324"/>
      <c r="X62" s="324"/>
      <c r="Y62" s="324"/>
    </row>
    <row r="63" spans="1:25" hidden="1">
      <c r="A63" s="449"/>
      <c r="B63" s="486"/>
      <c r="C63" s="480"/>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(C)'!$L$1,'Cumulative Budget Request '!Q62,0)</f>
        <v>0</v>
      </c>
      <c r="R63" s="212">
        <f>IF('Cumulative Budget Request '!L62='Split budget (C)'!$L$1,'Cumulative Budget Request '!R62,0)</f>
        <v>0</v>
      </c>
      <c r="S63" s="61">
        <f>IF('Cumulative Budget Request '!L62='Split budget (C)'!$L$1,'Cumulative Budget Request '!S62,0)</f>
        <v>0</v>
      </c>
      <c r="T63" s="16"/>
      <c r="U63" s="323"/>
      <c r="V63" s="323"/>
      <c r="W63" s="323"/>
      <c r="X63" s="323"/>
      <c r="Y63" s="323"/>
    </row>
    <row r="64" spans="1:25" ht="15" hidden="1">
      <c r="A64" s="449"/>
      <c r="B64" s="486"/>
      <c r="C64" s="480"/>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(C)'!$L$1,'Cumulative Budget Request '!Q63,0)</f>
        <v>0</v>
      </c>
      <c r="R64" s="212">
        <f>IF('Cumulative Budget Request '!L63='Split budget (C)'!$L$1,'Cumulative Budget Request '!R63,0)</f>
        <v>0</v>
      </c>
      <c r="S64" s="61">
        <f>IF('Cumulative Budget Request '!L63='Split budget (C)'!$L$1,'Cumulative Budget Request '!S63,0)</f>
        <v>0</v>
      </c>
      <c r="T64" s="16"/>
      <c r="U64" s="324"/>
      <c r="V64" s="324"/>
      <c r="W64" s="324"/>
      <c r="X64" s="324"/>
      <c r="Y64" s="324"/>
    </row>
    <row r="65" spans="1:25" hidden="1">
      <c r="A65" s="449"/>
      <c r="B65" s="486"/>
      <c r="C65" s="480"/>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(C)'!$L$1,'Cumulative Budget Request '!Q64,0)</f>
        <v>0</v>
      </c>
      <c r="R65" s="212">
        <f>IF('Cumulative Budget Request '!L64='Split budget (C)'!$L$1,'Cumulative Budget Request '!R64,0)</f>
        <v>0</v>
      </c>
      <c r="S65" s="61">
        <f>IF('Cumulative Budget Request '!L64='Split budget (C)'!$L$1,'Cumulative Budget Request '!S64,0)</f>
        <v>0</v>
      </c>
      <c r="T65" s="16"/>
      <c r="U65" s="323"/>
      <c r="V65" s="323"/>
      <c r="W65" s="323"/>
      <c r="X65" s="323"/>
      <c r="Y65" s="323"/>
    </row>
    <row r="66" spans="1:25" hidden="1">
      <c r="A66" s="449"/>
      <c r="B66" s="481"/>
      <c r="C66" s="480"/>
      <c r="D66" s="59"/>
      <c r="E66" s="16"/>
      <c r="F66" s="16"/>
      <c r="G66" s="16"/>
      <c r="H66" s="16"/>
      <c r="I66" s="16"/>
      <c r="J66" s="25"/>
      <c r="M66" s="215"/>
      <c r="N66" s="56"/>
      <c r="O66" s="56"/>
      <c r="P66" s="56"/>
      <c r="Q66" s="31"/>
      <c r="R66" s="56"/>
      <c r="S66" s="31"/>
      <c r="T66" s="16"/>
      <c r="U66" s="325"/>
      <c r="V66" s="326"/>
      <c r="W66" s="324"/>
      <c r="X66" s="324"/>
      <c r="Y66" s="324"/>
    </row>
    <row r="67" spans="1:25" hidden="1">
      <c r="A67" s="485">
        <f>IF('Cumulative Budget Request '!L66='Split budget (C)'!$L$1,'Cumulative Budget Request '!A66,0)</f>
        <v>0</v>
      </c>
      <c r="B67" s="480">
        <f>IF('Cumulative Budget Request '!L66='Split budget (C)'!$L$1,'Cumulative Budget Request '!B66,0)</f>
        <v>0</v>
      </c>
      <c r="C67" s="481"/>
      <c r="D67" s="33" t="s">
        <v>123</v>
      </c>
      <c r="E67" s="76">
        <f>ROUND($R67*$S67,6)</f>
        <v>0</v>
      </c>
      <c r="F67" s="76">
        <f>ROUND($R68*$S68,6)</f>
        <v>0</v>
      </c>
      <c r="G67" s="76">
        <f>ROUND($R69*$S69,6)</f>
        <v>0</v>
      </c>
      <c r="H67" s="76">
        <f>ROUND($R70*$S70,6)</f>
        <v>0</v>
      </c>
      <c r="I67" s="76">
        <f>ROUND($R71*$S71,6)</f>
        <v>0</v>
      </c>
      <c r="J67" s="46"/>
      <c r="M67" s="133">
        <f>IF('Cumulative Budget Request '!L66='Split budget (C)'!$L$1,'Cumulative Budget Request '!M66,0)</f>
        <v>0</v>
      </c>
      <c r="N67" s="214">
        <f>ROUND(M67/12,2)</f>
        <v>0</v>
      </c>
      <c r="O67" s="214">
        <f>IF('Cumulative Budget Request '!L66='Split budget (C)'!$L$1,'Cumulative Budget Request '!O66,0)</f>
        <v>0</v>
      </c>
      <c r="P67" s="209">
        <f>IF('Cumulative Budget Request '!L66='Split budget (C)'!$L$1,'Cumulative Budget Request '!P66,0)</f>
        <v>0</v>
      </c>
      <c r="Q67" s="211">
        <f>IF('Cumulative Budget Request '!L66='Split budget (C)'!$L$1,'Cumulative Budget Request '!Q66,0)</f>
        <v>0</v>
      </c>
      <c r="R67" s="212">
        <f>IF('Cumulative Budget Request '!L66='Split budget (C)'!$L$1,'Cumulative Budget Request '!R66,0)</f>
        <v>0</v>
      </c>
      <c r="S67" s="61">
        <f>IF('Cumulative Budget Request '!L66='Split budget (C)'!$L$1,'Cumulative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9"/>
      <c r="B68" s="486"/>
      <c r="C68" s="480"/>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(C)'!$L$1,'Cumulative Budget Request '!Q67,0)</f>
        <v>0</v>
      </c>
      <c r="R68" s="212">
        <f>IF('Cumulative Budget Request '!L67='Split budget (C)'!$L$1,'Cumulative Budget Request '!R67,0)</f>
        <v>0</v>
      </c>
      <c r="S68" s="61">
        <f>IF('Cumulative Budget Request '!L67='Split budget (C)'!$L$1,'Cumulative Budget Request '!S67,0)</f>
        <v>0</v>
      </c>
      <c r="T68" s="16"/>
      <c r="U68" s="324"/>
      <c r="V68" s="324"/>
      <c r="W68" s="324"/>
      <c r="X68" s="324"/>
      <c r="Y68" s="324"/>
    </row>
    <row r="69" spans="1:25" hidden="1">
      <c r="A69" s="449"/>
      <c r="B69" s="486"/>
      <c r="C69" s="480"/>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(C)'!$L$1,'Cumulative Budget Request '!Q68,0)</f>
        <v>0</v>
      </c>
      <c r="R69" s="212">
        <f>IF('Cumulative Budget Request '!L68='Split budget (C)'!$L$1,'Cumulative Budget Request '!R68,0)</f>
        <v>0</v>
      </c>
      <c r="S69" s="61">
        <f>IF('Cumulative Budget Request '!L68='Split budget (C)'!$L$1,'Cumulative Budget Request '!S68,0)</f>
        <v>0</v>
      </c>
      <c r="T69" s="16"/>
      <c r="U69" s="323"/>
      <c r="V69" s="323"/>
      <c r="W69" s="323"/>
      <c r="X69" s="323"/>
      <c r="Y69" s="323"/>
    </row>
    <row r="70" spans="1:25" ht="15" hidden="1">
      <c r="A70" s="449"/>
      <c r="B70" s="486"/>
      <c r="C70" s="480"/>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(C)'!$L$1,'Cumulative Budget Request '!Q69,0)</f>
        <v>0</v>
      </c>
      <c r="R70" s="212">
        <f>IF('Cumulative Budget Request '!L69='Split budget (C)'!$L$1,'Cumulative Budget Request '!R69,0)</f>
        <v>0</v>
      </c>
      <c r="S70" s="61">
        <f>IF('Cumulative Budget Request '!L69='Split budget (C)'!$L$1,'Cumulative Budget Request '!S69,0)</f>
        <v>0</v>
      </c>
      <c r="T70" s="16"/>
      <c r="U70" s="324"/>
      <c r="V70" s="324"/>
      <c r="W70" s="324"/>
      <c r="X70" s="324"/>
      <c r="Y70" s="324"/>
    </row>
    <row r="71" spans="1:25" hidden="1">
      <c r="A71" s="449"/>
      <c r="B71" s="486"/>
      <c r="C71" s="480"/>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(C)'!$L$1,'Cumulative Budget Request '!Q70,0)</f>
        <v>0</v>
      </c>
      <c r="R71" s="212">
        <f>IF('Cumulative Budget Request '!L70='Split budget (C)'!$L$1,'Cumulative Budget Request '!R70,0)</f>
        <v>0</v>
      </c>
      <c r="S71" s="61">
        <f>IF('Cumulative Budget Request '!L70='Split budget (C)'!$L$1,'Cumulative Budget Request '!S70,0)</f>
        <v>0</v>
      </c>
      <c r="T71" s="16"/>
      <c r="U71" s="323"/>
      <c r="V71" s="323"/>
      <c r="W71" s="323"/>
      <c r="X71" s="323"/>
      <c r="Y71" s="323"/>
    </row>
    <row r="72" spans="1:25" hidden="1">
      <c r="A72" s="449"/>
      <c r="B72" s="481"/>
      <c r="C72" s="480"/>
      <c r="D72" s="59"/>
      <c r="E72" s="16"/>
      <c r="F72" s="16"/>
      <c r="G72" s="16"/>
      <c r="H72" s="16"/>
      <c r="I72" s="16"/>
      <c r="J72" s="25"/>
      <c r="M72" s="215"/>
      <c r="N72" s="56"/>
      <c r="O72" s="56"/>
      <c r="P72" s="56"/>
      <c r="Q72" s="31"/>
      <c r="R72" s="56"/>
      <c r="S72" s="31"/>
      <c r="T72" s="16"/>
      <c r="U72" s="325"/>
      <c r="V72" s="326"/>
      <c r="W72" s="324"/>
      <c r="X72" s="324"/>
      <c r="Y72" s="324"/>
    </row>
    <row r="73" spans="1:25" hidden="1">
      <c r="A73" s="485">
        <f>IF('Cumulative Budget Request '!L72='Split budget (C)'!$L$1,'Cumulative Budget Request '!A72,0)</f>
        <v>0</v>
      </c>
      <c r="B73" s="480">
        <f>IF('Cumulative Budget Request '!L72='Split budget (C)'!$L$1,'Cumulative Budget Request '!B72,0)</f>
        <v>0</v>
      </c>
      <c r="C73" s="481"/>
      <c r="D73" s="33" t="s">
        <v>123</v>
      </c>
      <c r="E73" s="76">
        <f>ROUND($R73*$S73,6)</f>
        <v>0</v>
      </c>
      <c r="F73" s="76">
        <f>ROUND($R74*$S74,6)</f>
        <v>0</v>
      </c>
      <c r="G73" s="76">
        <f>ROUND($R75*$S75,6)</f>
        <v>0</v>
      </c>
      <c r="H73" s="76">
        <f>ROUND($R76*$S76,6)</f>
        <v>0</v>
      </c>
      <c r="I73" s="76">
        <f>ROUND($R77*$S77,6)</f>
        <v>0</v>
      </c>
      <c r="J73" s="46"/>
      <c r="M73" s="133">
        <f>IF('Cumulative Budget Request '!L72='Split budget (C)'!$L$1,'Cumulative Budget Request '!M72,0)</f>
        <v>0</v>
      </c>
      <c r="N73" s="214">
        <f>ROUND(M73/12,2)</f>
        <v>0</v>
      </c>
      <c r="O73" s="214">
        <f>IF('Cumulative Budget Request '!L72='Split budget (C)'!$L$1,'Cumulative Budget Request '!O72,0)</f>
        <v>0</v>
      </c>
      <c r="P73" s="209">
        <f>IF('Cumulative Budget Request '!L72='Split budget (C)'!$L$1,'Cumulative Budget Request '!P72,0)</f>
        <v>0</v>
      </c>
      <c r="Q73" s="211">
        <f>IF('Cumulative Budget Request '!L72='Split budget (C)'!$L$1,'Cumulative Budget Request '!Q72,0)</f>
        <v>0</v>
      </c>
      <c r="R73" s="212">
        <f>IF('Cumulative Budget Request '!L72='Split budget (C)'!$L$1,'Cumulative Budget Request '!R72,0)</f>
        <v>0</v>
      </c>
      <c r="S73" s="61">
        <f>IF('Cumulative Budget Request '!L72='Split budget (C)'!$L$1,'Cumulative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9"/>
      <c r="B74" s="486"/>
      <c r="C74" s="480"/>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(C)'!$L$1,'Cumulative Budget Request '!Q73,0)</f>
        <v>0</v>
      </c>
      <c r="R74" s="212">
        <f>IF('Cumulative Budget Request '!L73='Split budget (C)'!$L$1,'Cumulative Budget Request '!R73,0)</f>
        <v>0</v>
      </c>
      <c r="S74" s="61">
        <f>IF('Cumulative Budget Request '!L73='Split budget (C)'!$L$1,'Cumulative Budget Request '!S73,0)</f>
        <v>0</v>
      </c>
      <c r="T74" s="16"/>
      <c r="U74" s="324"/>
      <c r="V74" s="324"/>
      <c r="W74" s="324"/>
      <c r="X74" s="324"/>
      <c r="Y74" s="324"/>
    </row>
    <row r="75" spans="1:25" hidden="1">
      <c r="A75" s="449"/>
      <c r="B75" s="486"/>
      <c r="C75" s="480"/>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(C)'!$L$1,'Cumulative Budget Request '!Q74,0)</f>
        <v>0</v>
      </c>
      <c r="R75" s="212">
        <f>IF('Cumulative Budget Request '!L74='Split budget (C)'!$L$1,'Cumulative Budget Request '!R74,0)</f>
        <v>0</v>
      </c>
      <c r="S75" s="61">
        <f>IF('Cumulative Budget Request '!L74='Split budget (C)'!$L$1,'Cumulative Budget Request '!S74,0)</f>
        <v>0</v>
      </c>
      <c r="T75" s="16"/>
      <c r="U75" s="323"/>
      <c r="V75" s="323"/>
      <c r="W75" s="323"/>
      <c r="X75" s="323"/>
      <c r="Y75" s="323"/>
    </row>
    <row r="76" spans="1:25" ht="15" hidden="1">
      <c r="A76" s="449"/>
      <c r="B76" s="486"/>
      <c r="C76" s="480"/>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(C)'!$L$1,'Cumulative Budget Request '!Q75,0)</f>
        <v>0</v>
      </c>
      <c r="R76" s="212">
        <f>IF('Cumulative Budget Request '!L75='Split budget (C)'!$L$1,'Cumulative Budget Request '!R75,0)</f>
        <v>0</v>
      </c>
      <c r="S76" s="61">
        <f>IF('Cumulative Budget Request '!L75='Split budget (C)'!$L$1,'Cumulative Budget Request '!S75,0)</f>
        <v>0</v>
      </c>
      <c r="T76" s="16"/>
      <c r="U76" s="324"/>
      <c r="V76" s="324"/>
      <c r="W76" s="324"/>
      <c r="X76" s="324"/>
      <c r="Y76" s="324"/>
    </row>
    <row r="77" spans="1:25" hidden="1">
      <c r="A77" s="449"/>
      <c r="B77" s="486"/>
      <c r="C77" s="480"/>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(C)'!$L$1,'Cumulative Budget Request '!Q76,0)</f>
        <v>0</v>
      </c>
      <c r="R77" s="212">
        <f>IF('Cumulative Budget Request '!L76='Split budget (C)'!$L$1,'Cumulative Budget Request '!R76,0)</f>
        <v>0</v>
      </c>
      <c r="S77" s="61">
        <f>IF('Cumulative Budget Request '!L76='Split budget (C)'!$L$1,'Cumulative Budget Request '!S76,0)</f>
        <v>0</v>
      </c>
      <c r="T77" s="16"/>
      <c r="U77" s="323"/>
      <c r="V77" s="323"/>
      <c r="W77" s="323"/>
      <c r="X77" s="323"/>
      <c r="Y77" s="323"/>
    </row>
    <row r="78" spans="1:25" hidden="1">
      <c r="A78" s="449"/>
      <c r="B78" s="481"/>
      <c r="C78" s="480"/>
      <c r="D78" s="59"/>
      <c r="E78" s="16"/>
      <c r="F78" s="16"/>
      <c r="G78" s="16"/>
      <c r="H78" s="16"/>
      <c r="I78" s="16"/>
      <c r="J78" s="25"/>
      <c r="M78" s="215"/>
      <c r="N78" s="56"/>
      <c r="O78" s="56"/>
      <c r="P78" s="56"/>
      <c r="Q78" s="31"/>
      <c r="R78" s="56"/>
      <c r="S78" s="31"/>
      <c r="T78" s="16"/>
      <c r="U78" s="325"/>
      <c r="V78" s="326"/>
      <c r="W78" s="324"/>
      <c r="X78" s="324"/>
      <c r="Y78" s="324"/>
    </row>
    <row r="79" spans="1:25" hidden="1">
      <c r="A79" s="485">
        <f>IF('Cumulative Budget Request '!L78='Split budget (C)'!$L$1,'Cumulative Budget Request '!A78,0)</f>
        <v>0</v>
      </c>
      <c r="B79" s="480">
        <f>IF('Cumulative Budget Request '!L78='Split budget (C)'!$L$1,'Cumulative Budget Request '!B78,0)</f>
        <v>0</v>
      </c>
      <c r="C79" s="481"/>
      <c r="D79" s="33" t="s">
        <v>123</v>
      </c>
      <c r="E79" s="76">
        <f>ROUND($R79*$S79,6)</f>
        <v>0</v>
      </c>
      <c r="F79" s="76">
        <f>ROUND($R80*$S80,6)</f>
        <v>0</v>
      </c>
      <c r="G79" s="76">
        <f>ROUND($R81*$S81,6)</f>
        <v>0</v>
      </c>
      <c r="H79" s="76">
        <f>ROUND($R82*$S82,6)</f>
        <v>0</v>
      </c>
      <c r="I79" s="76">
        <f>ROUND($R83*$S83,6)</f>
        <v>0</v>
      </c>
      <c r="J79" s="46"/>
      <c r="M79" s="133">
        <f>IF('Cumulative Budget Request '!L78='Split budget (C)'!$L$1,'Cumulative Budget Request '!M78,0)</f>
        <v>0</v>
      </c>
      <c r="N79" s="214">
        <f>ROUND(M79/12,2)</f>
        <v>0</v>
      </c>
      <c r="O79" s="214">
        <f>IF('Cumulative Budget Request '!L78='Split budget (C)'!$L$1,'Cumulative Budget Request '!O78,0)</f>
        <v>0</v>
      </c>
      <c r="P79" s="209">
        <f>IF('Cumulative Budget Request '!L78='Split budget (C)'!$L$1,'Cumulative Budget Request '!P78,0)</f>
        <v>0</v>
      </c>
      <c r="Q79" s="211">
        <f>IF('Cumulative Budget Request '!L78='Split budget (C)'!$L$1,'Cumulative Budget Request '!Q78,0)</f>
        <v>0</v>
      </c>
      <c r="R79" s="212">
        <f>IF('Cumulative Budget Request '!L78='Split budget (C)'!$L$1,'Cumulative Budget Request '!R78,0)</f>
        <v>0</v>
      </c>
      <c r="S79" s="61">
        <f>IF('Cumulative Budget Request '!L78='Split budget (C)'!$L$1,'Cumulative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9"/>
      <c r="B80" s="486"/>
      <c r="C80" s="480"/>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(C)'!$L$1,'Cumulative Budget Request '!Q79,0)</f>
        <v>0</v>
      </c>
      <c r="R80" s="212">
        <f>IF('Cumulative Budget Request '!L79='Split budget (C)'!$L$1,'Cumulative Budget Request '!R79,0)</f>
        <v>0</v>
      </c>
      <c r="S80" s="61">
        <f>IF('Cumulative Budget Request '!L79='Split budget (C)'!$L$1,'Cumulative Budget Request '!S79,0)</f>
        <v>0</v>
      </c>
      <c r="T80" s="16"/>
      <c r="U80" s="324"/>
      <c r="V80" s="324"/>
      <c r="W80" s="324"/>
      <c r="X80" s="324"/>
      <c r="Y80" s="324"/>
    </row>
    <row r="81" spans="1:25" hidden="1">
      <c r="A81" s="449"/>
      <c r="B81" s="486"/>
      <c r="C81" s="480"/>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(C)'!$L$1,'Cumulative Budget Request '!Q80,0)</f>
        <v>0</v>
      </c>
      <c r="R81" s="212">
        <f>IF('Cumulative Budget Request '!L80='Split budget (C)'!$L$1,'Cumulative Budget Request '!R80,0)</f>
        <v>0</v>
      </c>
      <c r="S81" s="61">
        <f>IF('Cumulative Budget Request '!L80='Split budget (C)'!$L$1,'Cumulative Budget Request '!S80,0)</f>
        <v>0</v>
      </c>
      <c r="T81" s="16"/>
      <c r="U81" s="323"/>
      <c r="V81" s="323"/>
      <c r="W81" s="323"/>
      <c r="X81" s="323"/>
      <c r="Y81" s="323"/>
    </row>
    <row r="82" spans="1:25" ht="15" hidden="1">
      <c r="A82" s="449"/>
      <c r="B82" s="486"/>
      <c r="C82" s="480"/>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(C)'!$L$1,'Cumulative Budget Request '!Q81,0)</f>
        <v>0</v>
      </c>
      <c r="R82" s="212">
        <f>IF('Cumulative Budget Request '!L81='Split budget (C)'!$L$1,'Cumulative Budget Request '!R81,0)</f>
        <v>0</v>
      </c>
      <c r="S82" s="61">
        <f>IF('Cumulative Budget Request '!L81='Split budget (C)'!$L$1,'Cumulative Budget Request '!S81,0)</f>
        <v>0</v>
      </c>
      <c r="T82" s="16"/>
      <c r="U82" s="324"/>
      <c r="V82" s="324"/>
      <c r="W82" s="324"/>
      <c r="X82" s="324"/>
      <c r="Y82" s="324"/>
    </row>
    <row r="83" spans="1:25" hidden="1">
      <c r="A83" s="449"/>
      <c r="B83" s="486"/>
      <c r="C83" s="480"/>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(C)'!$L$1,'Cumulative Budget Request '!Q82,0)</f>
        <v>0</v>
      </c>
      <c r="R83" s="212">
        <f>IF('Cumulative Budget Request '!L82='Split budget (C)'!$L$1,'Cumulative Budget Request '!R82,0)</f>
        <v>0</v>
      </c>
      <c r="S83" s="61">
        <f>IF('Cumulative Budget Request '!L82='Split budget (C)'!$L$1,'Cumulative Budget Request '!S82,0)</f>
        <v>0</v>
      </c>
      <c r="T83" s="16"/>
      <c r="U83" s="323"/>
      <c r="V83" s="323"/>
      <c r="W83" s="323"/>
      <c r="X83" s="323"/>
      <c r="Y83" s="323"/>
    </row>
    <row r="84" spans="1:25" hidden="1">
      <c r="A84" s="449"/>
      <c r="B84" s="481"/>
      <c r="C84" s="480"/>
      <c r="D84" s="59"/>
      <c r="E84" s="16"/>
      <c r="F84" s="16"/>
      <c r="G84" s="16"/>
      <c r="H84" s="16"/>
      <c r="I84" s="16"/>
      <c r="J84" s="25"/>
      <c r="M84" s="215"/>
      <c r="N84" s="56"/>
      <c r="O84" s="56"/>
      <c r="P84" s="56"/>
      <c r="Q84" s="31"/>
      <c r="R84" s="56"/>
      <c r="S84" s="31"/>
      <c r="T84" s="16"/>
      <c r="U84" s="325"/>
      <c r="V84" s="326"/>
      <c r="W84" s="324"/>
      <c r="X84" s="324"/>
      <c r="Y84" s="324"/>
    </row>
    <row r="85" spans="1:25" hidden="1">
      <c r="A85" s="485">
        <f>IF('Cumulative Budget Request '!L84='Split budget (C)'!$L$1,'Cumulative Budget Request '!A84,0)</f>
        <v>0</v>
      </c>
      <c r="B85" s="480">
        <f>IF('Cumulative Budget Request '!L84='Split budget (C)'!$L$1,'Cumulative Budget Request '!B84,0)</f>
        <v>0</v>
      </c>
      <c r="C85" s="481"/>
      <c r="D85" s="33" t="s">
        <v>123</v>
      </c>
      <c r="E85" s="76">
        <f>ROUND($R85*$S85,6)</f>
        <v>0</v>
      </c>
      <c r="F85" s="76">
        <f>ROUND($R86*$S86,6)</f>
        <v>0</v>
      </c>
      <c r="G85" s="76">
        <f>ROUND($R87*$S87,6)</f>
        <v>0</v>
      </c>
      <c r="H85" s="76">
        <f>ROUND($R88*$S88,6)</f>
        <v>0</v>
      </c>
      <c r="I85" s="76">
        <f>ROUND($R89*$S89,6)</f>
        <v>0</v>
      </c>
      <c r="J85" s="46"/>
      <c r="M85" s="133">
        <f>IF('Cumulative Budget Request '!L84='Split budget (C)'!$L$1,'Cumulative Budget Request '!M84,0)</f>
        <v>0</v>
      </c>
      <c r="N85" s="214">
        <f>ROUND(M85/12,2)</f>
        <v>0</v>
      </c>
      <c r="O85" s="214">
        <f>IF('Cumulative Budget Request '!L84='Split budget (C)'!$L$1,'Cumulative Budget Request '!O84,0)</f>
        <v>0</v>
      </c>
      <c r="P85" s="209">
        <f>IF('Cumulative Budget Request '!L84='Split budget (C)'!$L$1,'Cumulative Budget Request '!P84,0)</f>
        <v>0</v>
      </c>
      <c r="Q85" s="211">
        <f>IF('Cumulative Budget Request '!L84='Split budget (C)'!$L$1,'Cumulative Budget Request '!Q84,0)</f>
        <v>0</v>
      </c>
      <c r="R85" s="212">
        <f>IF('Cumulative Budget Request '!L84='Split budget (C)'!$L$1,'Cumulative Budget Request '!R84,0)</f>
        <v>0</v>
      </c>
      <c r="S85" s="61">
        <f>IF('Cumulative Budget Request '!L84='Split budget (C)'!$L$1,'Cumulative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9"/>
      <c r="B86" s="486"/>
      <c r="C86" s="480"/>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(C)'!$L$1,'Cumulative Budget Request '!Q85,0)</f>
        <v>0</v>
      </c>
      <c r="R86" s="212">
        <f>IF('Cumulative Budget Request '!L85='Split budget (C)'!$L$1,'Cumulative Budget Request '!R85,0)</f>
        <v>0</v>
      </c>
      <c r="S86" s="61">
        <f>IF('Cumulative Budget Request '!L85='Split budget (C)'!$L$1,'Cumulative Budget Request '!S85,0)</f>
        <v>0</v>
      </c>
      <c r="T86" s="16"/>
      <c r="U86" s="324"/>
      <c r="V86" s="324"/>
      <c r="W86" s="324"/>
      <c r="X86" s="324"/>
      <c r="Y86" s="324"/>
    </row>
    <row r="87" spans="1:25" hidden="1">
      <c r="A87" s="449"/>
      <c r="B87" s="486"/>
      <c r="C87" s="480"/>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(C)'!$L$1,'Cumulative Budget Request '!Q86,0)</f>
        <v>0</v>
      </c>
      <c r="R87" s="212">
        <f>IF('Cumulative Budget Request '!L86='Split budget (C)'!$L$1,'Cumulative Budget Request '!R86,0)</f>
        <v>0</v>
      </c>
      <c r="S87" s="61">
        <f>IF('Cumulative Budget Request '!L86='Split budget (C)'!$L$1,'Cumulative Budget Request '!S86,0)</f>
        <v>0</v>
      </c>
      <c r="T87" s="16"/>
      <c r="U87" s="323"/>
      <c r="V87" s="323"/>
      <c r="W87" s="323"/>
      <c r="X87" s="323"/>
      <c r="Y87" s="323"/>
    </row>
    <row r="88" spans="1:25" ht="15" hidden="1">
      <c r="A88" s="449"/>
      <c r="B88" s="486"/>
      <c r="C88" s="480"/>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(C)'!$L$1,'Cumulative Budget Request '!Q87,0)</f>
        <v>0</v>
      </c>
      <c r="R88" s="212">
        <f>IF('Cumulative Budget Request '!L87='Split budget (C)'!$L$1,'Cumulative Budget Request '!R87,0)</f>
        <v>0</v>
      </c>
      <c r="S88" s="61">
        <f>IF('Cumulative Budget Request '!L87='Split budget (C)'!$L$1,'Cumulative Budget Request '!S87,0)</f>
        <v>0</v>
      </c>
      <c r="T88" s="16"/>
      <c r="U88" s="324"/>
      <c r="V88" s="324"/>
      <c r="W88" s="324"/>
      <c r="X88" s="324"/>
      <c r="Y88" s="324"/>
    </row>
    <row r="89" spans="1:25" hidden="1">
      <c r="A89" s="449"/>
      <c r="B89" s="486"/>
      <c r="C89" s="480"/>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(C)'!$L$1,'Cumulative Budget Request '!Q88,0)</f>
        <v>0</v>
      </c>
      <c r="R89" s="212">
        <f>IF('Cumulative Budget Request '!L88='Split budget (C)'!$L$1,'Cumulative Budget Request '!R88,0)</f>
        <v>0</v>
      </c>
      <c r="S89" s="61">
        <f>IF('Cumulative Budget Request '!L88='Split budget (C)'!$L$1,'Cumulative Budget Request '!S88,0)</f>
        <v>0</v>
      </c>
      <c r="T89" s="16"/>
      <c r="U89" s="323"/>
      <c r="V89" s="323"/>
      <c r="W89" s="323"/>
      <c r="X89" s="323"/>
      <c r="Y89" s="323"/>
    </row>
    <row r="90" spans="1:25" hidden="1">
      <c r="A90" s="449"/>
      <c r="B90" s="481"/>
      <c r="C90" s="480"/>
      <c r="D90" s="59"/>
      <c r="E90" s="16"/>
      <c r="F90" s="16"/>
      <c r="G90" s="16"/>
      <c r="H90" s="16"/>
      <c r="I90" s="16"/>
      <c r="J90" s="25"/>
      <c r="M90" s="215"/>
      <c r="N90" s="56"/>
      <c r="O90" s="56"/>
      <c r="P90" s="56"/>
      <c r="Q90" s="31"/>
      <c r="R90" s="56"/>
      <c r="S90" s="31"/>
      <c r="T90" s="16"/>
      <c r="U90" s="325"/>
      <c r="V90" s="326"/>
      <c r="W90" s="324"/>
      <c r="X90" s="324"/>
      <c r="Y90" s="324"/>
    </row>
    <row r="91" spans="1:25" hidden="1">
      <c r="A91" s="485">
        <f>IF('Cumulative Budget Request '!L90='Split budget (C)'!$L$1,'Cumulative Budget Request '!A90,0)</f>
        <v>0</v>
      </c>
      <c r="B91" s="480">
        <f>IF('Cumulative Budget Request '!L90='Split budget (C)'!$L$1,'Cumulative Budget Request '!B90,0)</f>
        <v>0</v>
      </c>
      <c r="C91" s="481"/>
      <c r="D91" s="33" t="s">
        <v>123</v>
      </c>
      <c r="E91" s="76">
        <f>ROUND($R91*$S91,6)</f>
        <v>0</v>
      </c>
      <c r="F91" s="76">
        <f>ROUND($R92*$S92,6)</f>
        <v>0</v>
      </c>
      <c r="G91" s="76">
        <f>ROUND($R93*$S93,6)</f>
        <v>0</v>
      </c>
      <c r="H91" s="76">
        <f>ROUND($R94*$S94,6)</f>
        <v>0</v>
      </c>
      <c r="I91" s="76">
        <f>ROUND($R95*$S95,6)</f>
        <v>0</v>
      </c>
      <c r="J91" s="46"/>
      <c r="M91" s="133">
        <f>IF('Cumulative Budget Request '!L90='Split budget (C)'!$L$1,'Cumulative Budget Request '!M90,0)</f>
        <v>0</v>
      </c>
      <c r="N91" s="214">
        <f>ROUND(M91/12,2)</f>
        <v>0</v>
      </c>
      <c r="O91" s="214">
        <f>IF('Cumulative Budget Request '!L90='Split budget (C)'!$L$1,'Cumulative Budget Request '!O90,0)</f>
        <v>0</v>
      </c>
      <c r="P91" s="209">
        <f>IF('Cumulative Budget Request '!L90='Split budget (C)'!$L$1,'Cumulative Budget Request '!P90,0)</f>
        <v>0</v>
      </c>
      <c r="Q91" s="211">
        <f>IF('Cumulative Budget Request '!L90='Split budget (C)'!$L$1,'Cumulative Budget Request '!Q90,0)</f>
        <v>0</v>
      </c>
      <c r="R91" s="212">
        <f>IF('Cumulative Budget Request '!L90='Split budget (C)'!$L$1,'Cumulative Budget Request '!R90,0)</f>
        <v>0</v>
      </c>
      <c r="S91" s="61">
        <f>IF('Cumulative Budget Request '!L90='Split budget (C)'!$L$1,'Cumulative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9"/>
      <c r="B92" s="486"/>
      <c r="C92" s="480"/>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(C)'!$L$1,'Cumulative Budget Request '!Q91,0)</f>
        <v>0</v>
      </c>
      <c r="R92" s="212">
        <f>IF('Cumulative Budget Request '!L91='Split budget (C)'!$L$1,'Cumulative Budget Request '!R91,0)</f>
        <v>0</v>
      </c>
      <c r="S92" s="61">
        <f>IF('Cumulative Budget Request '!L91='Split budget (C)'!$L$1,'Cumulative Budget Request '!S91,0)</f>
        <v>0</v>
      </c>
      <c r="T92" s="16"/>
      <c r="U92" s="324"/>
      <c r="V92" s="324"/>
      <c r="W92" s="324"/>
      <c r="X92" s="324"/>
      <c r="Y92" s="324"/>
    </row>
    <row r="93" spans="1:25" hidden="1">
      <c r="A93" s="449"/>
      <c r="B93" s="486"/>
      <c r="C93" s="480"/>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(C)'!$L$1,'Cumulative Budget Request '!Q92,0)</f>
        <v>0</v>
      </c>
      <c r="R93" s="212">
        <f>IF('Cumulative Budget Request '!L92='Split budget (C)'!$L$1,'Cumulative Budget Request '!R92,0)</f>
        <v>0</v>
      </c>
      <c r="S93" s="61">
        <f>IF('Cumulative Budget Request '!L92='Split budget (C)'!$L$1,'Cumulative Budget Request '!S92,0)</f>
        <v>0</v>
      </c>
      <c r="T93" s="16"/>
      <c r="U93" s="323"/>
      <c r="V93" s="323"/>
      <c r="W93" s="323"/>
      <c r="X93" s="323"/>
      <c r="Y93" s="323"/>
    </row>
    <row r="94" spans="1:25" ht="15" hidden="1">
      <c r="A94" s="449"/>
      <c r="B94" s="486"/>
      <c r="C94" s="480"/>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(C)'!$L$1,'Cumulative Budget Request '!Q93,0)</f>
        <v>0</v>
      </c>
      <c r="R94" s="212">
        <f>IF('Cumulative Budget Request '!L93='Split budget (C)'!$L$1,'Cumulative Budget Request '!R93,0)</f>
        <v>0</v>
      </c>
      <c r="S94" s="61">
        <f>IF('Cumulative Budget Request '!L93='Split budget (C)'!$L$1,'Cumulative Budget Request '!S93,0)</f>
        <v>0</v>
      </c>
      <c r="T94" s="16"/>
      <c r="U94" s="324"/>
      <c r="V94" s="324"/>
      <c r="W94" s="324"/>
      <c r="X94" s="324"/>
      <c r="Y94" s="324"/>
    </row>
    <row r="95" spans="1:25" hidden="1">
      <c r="A95" s="449"/>
      <c r="B95" s="486"/>
      <c r="C95" s="480"/>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(C)'!$L$1,'Cumulative Budget Request '!Q94,0)</f>
        <v>0</v>
      </c>
      <c r="R95" s="212">
        <f>IF('Cumulative Budget Request '!L94='Split budget (C)'!$L$1,'Cumulative Budget Request '!R94,0)</f>
        <v>0</v>
      </c>
      <c r="S95" s="61">
        <f>IF('Cumulative Budget Request '!L94='Split budget (C)'!$L$1,'Cumulative Budget Request '!S94,0)</f>
        <v>0</v>
      </c>
      <c r="T95" s="16"/>
      <c r="U95" s="323"/>
      <c r="V95" s="323"/>
      <c r="W95" s="323"/>
      <c r="X95" s="323"/>
      <c r="Y95" s="323"/>
    </row>
    <row r="96" spans="1:25" hidden="1">
      <c r="A96" s="449"/>
      <c r="B96" s="481"/>
      <c r="C96" s="480"/>
      <c r="D96" s="59"/>
      <c r="E96" s="16"/>
      <c r="F96" s="16"/>
      <c r="G96" s="16"/>
      <c r="H96" s="16"/>
      <c r="I96" s="16"/>
      <c r="J96" s="25"/>
      <c r="M96" s="215"/>
      <c r="N96" s="56"/>
      <c r="O96" s="56"/>
      <c r="P96" s="56"/>
      <c r="Q96" s="31"/>
      <c r="R96" s="56"/>
      <c r="S96" s="31"/>
      <c r="T96" s="16"/>
      <c r="U96" s="325"/>
      <c r="V96" s="326"/>
      <c r="W96" s="324"/>
      <c r="X96" s="324"/>
      <c r="Y96" s="324"/>
    </row>
    <row r="97" spans="1:25" hidden="1">
      <c r="A97" s="485">
        <f>IF('Cumulative Budget Request '!L96='Split budget (C)'!$L$1,'Cumulative Budget Request '!A96,0)</f>
        <v>0</v>
      </c>
      <c r="B97" s="480">
        <f>IF('Cumulative Budget Request '!L96='Split budget (C)'!$L$1,'Cumulative Budget Request '!B96,0)</f>
        <v>0</v>
      </c>
      <c r="C97" s="481"/>
      <c r="D97" s="33" t="s">
        <v>123</v>
      </c>
      <c r="E97" s="76">
        <f>ROUND($R97*$S97,6)</f>
        <v>0</v>
      </c>
      <c r="F97" s="76">
        <f>ROUND($R98*$S98,6)</f>
        <v>0</v>
      </c>
      <c r="G97" s="76">
        <f>ROUND($R99*$S99,6)</f>
        <v>0</v>
      </c>
      <c r="H97" s="76">
        <f>ROUND($R100*$S100,6)</f>
        <v>0</v>
      </c>
      <c r="I97" s="76">
        <f>ROUND($R101*$S101,6)</f>
        <v>0</v>
      </c>
      <c r="J97" s="46"/>
      <c r="M97" s="133">
        <f>IF('Cumulative Budget Request '!L96='Split budget (C)'!$L$1,'Cumulative Budget Request '!M96,0)</f>
        <v>0</v>
      </c>
      <c r="N97" s="214">
        <f>ROUND(M97/12,2)</f>
        <v>0</v>
      </c>
      <c r="O97" s="214">
        <f>IF('Cumulative Budget Request '!L96='Split budget (C)'!$L$1,'Cumulative Budget Request '!O96,0)</f>
        <v>0</v>
      </c>
      <c r="P97" s="209">
        <f>IF('Cumulative Budget Request '!L96='Split budget (C)'!$L$1,'Cumulative Budget Request '!P96,0)</f>
        <v>0</v>
      </c>
      <c r="Q97" s="211">
        <f>IF('Cumulative Budget Request '!L96='Split budget (C)'!$L$1,'Cumulative Budget Request '!Q96,0)</f>
        <v>0</v>
      </c>
      <c r="R97" s="212">
        <f>IF('Cumulative Budget Request '!L96='Split budget (C)'!$L$1,'Cumulative Budget Request '!R96,0)</f>
        <v>0</v>
      </c>
      <c r="S97" s="61">
        <f>IF('Cumulative Budget Request '!L96='Split budget (C)'!$L$1,'Cumulative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9"/>
      <c r="B98" s="486"/>
      <c r="C98" s="480"/>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(C)'!$L$1,'Cumulative Budget Request '!Q97,0)</f>
        <v>0</v>
      </c>
      <c r="R98" s="212">
        <f>IF('Cumulative Budget Request '!L97='Split budget (C)'!$L$1,'Cumulative Budget Request '!R97,0)</f>
        <v>0</v>
      </c>
      <c r="S98" s="61">
        <f>IF('Cumulative Budget Request '!L97='Split budget (C)'!$L$1,'Cumulative Budget Request '!S97,0)</f>
        <v>0</v>
      </c>
      <c r="T98" s="16"/>
      <c r="U98" s="324"/>
      <c r="V98" s="324"/>
      <c r="W98" s="324"/>
      <c r="X98" s="324"/>
      <c r="Y98" s="324"/>
    </row>
    <row r="99" spans="1:25" hidden="1">
      <c r="A99" s="449"/>
      <c r="B99" s="486"/>
      <c r="C99" s="480"/>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(C)'!$L$1,'Cumulative Budget Request '!Q98,0)</f>
        <v>0</v>
      </c>
      <c r="R99" s="212">
        <f>IF('Cumulative Budget Request '!L98='Split budget (C)'!$L$1,'Cumulative Budget Request '!R98,0)</f>
        <v>0</v>
      </c>
      <c r="S99" s="61">
        <f>IF('Cumulative Budget Request '!L98='Split budget (C)'!$L$1,'Cumulative Budget Request '!S98,0)</f>
        <v>0</v>
      </c>
      <c r="T99" s="16"/>
      <c r="U99" s="323"/>
      <c r="V99" s="323"/>
      <c r="W99" s="323"/>
      <c r="X99" s="323"/>
      <c r="Y99" s="323"/>
    </row>
    <row r="100" spans="1:25" ht="15" hidden="1">
      <c r="A100" s="449"/>
      <c r="B100" s="486"/>
      <c r="C100" s="480"/>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(C)'!$L$1,'Cumulative Budget Request '!Q99,0)</f>
        <v>0</v>
      </c>
      <c r="R100" s="212">
        <f>IF('Cumulative Budget Request '!L99='Split budget (C)'!$L$1,'Cumulative Budget Request '!R99,0)</f>
        <v>0</v>
      </c>
      <c r="S100" s="61">
        <f>IF('Cumulative Budget Request '!L99='Split budget (C)'!$L$1,'Cumulative Budget Request '!S99,0)</f>
        <v>0</v>
      </c>
      <c r="T100" s="16"/>
      <c r="U100" s="324"/>
      <c r="V100" s="324"/>
      <c r="W100" s="324"/>
      <c r="X100" s="324"/>
      <c r="Y100" s="324"/>
    </row>
    <row r="101" spans="1:25" hidden="1">
      <c r="A101" s="449"/>
      <c r="B101" s="486"/>
      <c r="C101" s="480"/>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(C)'!$L$1,'Cumulative Budget Request '!Q100,0)</f>
        <v>0</v>
      </c>
      <c r="R101" s="212">
        <f>IF('Cumulative Budget Request '!L100='Split budget (C)'!$L$1,'Cumulative Budget Request '!R100,0)</f>
        <v>0</v>
      </c>
      <c r="S101" s="61">
        <f>IF('Cumulative Budget Request '!L100='Split budget (C)'!$L$1,'Cumulative Budget Request '!S100,0)</f>
        <v>0</v>
      </c>
      <c r="T101" s="16"/>
      <c r="U101" s="323"/>
      <c r="V101" s="323"/>
      <c r="W101" s="323"/>
      <c r="X101" s="323"/>
      <c r="Y101" s="323"/>
    </row>
    <row r="102" spans="1:25" hidden="1">
      <c r="A102" s="449"/>
      <c r="B102" s="481"/>
      <c r="C102" s="480"/>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5">
        <f>IF('Cumulative Budget Request '!L102='Split budget (C)'!$L$1,'Cumulative Budget Request '!A102,0)</f>
        <v>0</v>
      </c>
      <c r="B103" s="480">
        <f>IF('Cumulative Budget Request '!L102='Split budget (C)'!$L$1,'Cumulative Budget Request '!B102,0)</f>
        <v>0</v>
      </c>
      <c r="C103" s="481"/>
      <c r="D103" s="33" t="s">
        <v>123</v>
      </c>
      <c r="E103" s="76">
        <f>ROUND($R103*$S103,6)</f>
        <v>0</v>
      </c>
      <c r="F103" s="76">
        <f>ROUND($R104*$S104,6)</f>
        <v>0</v>
      </c>
      <c r="G103" s="76">
        <f>ROUND($R105*$S105,6)</f>
        <v>0</v>
      </c>
      <c r="H103" s="76">
        <f>ROUND($R106*$S106,6)</f>
        <v>0</v>
      </c>
      <c r="I103" s="76">
        <f>ROUND($R107*$S107,6)</f>
        <v>0</v>
      </c>
      <c r="J103" s="46"/>
      <c r="M103" s="133">
        <f>IF('Cumulative Budget Request '!L102='Split budget (C)'!$L$1,'Cumulative Budget Request '!M102,0)</f>
        <v>0</v>
      </c>
      <c r="N103" s="214">
        <f>ROUND(M103/12,2)</f>
        <v>0</v>
      </c>
      <c r="O103" s="214">
        <f>IF('Cumulative Budget Request '!L102='Split budget (C)'!$L$1,'Cumulative Budget Request '!O102,0)</f>
        <v>0</v>
      </c>
      <c r="P103" s="209">
        <f>IF('Cumulative Budget Request '!L102='Split budget (C)'!$L$1,'Cumulative Budget Request '!P102,0)</f>
        <v>0</v>
      </c>
      <c r="Q103" s="211">
        <f>IF('Cumulative Budget Request '!L102='Split budget (C)'!$L$1,'Cumulative Budget Request '!Q102,0)</f>
        <v>0</v>
      </c>
      <c r="R103" s="212">
        <f>IF('Cumulative Budget Request '!L102='Split budget (C)'!$L$1,'Cumulative Budget Request '!R102,0)</f>
        <v>0</v>
      </c>
      <c r="S103" s="61">
        <f>IF('Cumulative Budget Request '!L102='Split budget (C)'!$L$1,'Cumulative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9"/>
      <c r="B104" s="486"/>
      <c r="C104" s="480"/>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(C)'!$L$1,'Cumulative Budget Request '!Q103,0)</f>
        <v>0</v>
      </c>
      <c r="R104" s="212">
        <f>IF('Cumulative Budget Request '!L103='Split budget (C)'!$L$1,'Cumulative Budget Request '!R103,0)</f>
        <v>0</v>
      </c>
      <c r="S104" s="61">
        <f>IF('Cumulative Budget Request '!L103='Split budget (C)'!$L$1,'Cumulative Budget Request '!S103,0)</f>
        <v>0</v>
      </c>
      <c r="T104" s="16"/>
      <c r="U104" s="324"/>
      <c r="V104" s="324"/>
      <c r="W104" s="324"/>
      <c r="X104" s="324"/>
      <c r="Y104" s="324"/>
    </row>
    <row r="105" spans="1:25" hidden="1">
      <c r="A105" s="449"/>
      <c r="B105" s="486"/>
      <c r="C105" s="480"/>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(C)'!$L$1,'Cumulative Budget Request '!Q104,0)</f>
        <v>0</v>
      </c>
      <c r="R105" s="212">
        <f>IF('Cumulative Budget Request '!L104='Split budget (C)'!$L$1,'Cumulative Budget Request '!R104,0)</f>
        <v>0</v>
      </c>
      <c r="S105" s="61">
        <f>IF('Cumulative Budget Request '!L104='Split budget (C)'!$L$1,'Cumulative Budget Request '!S104,0)</f>
        <v>0</v>
      </c>
      <c r="T105" s="16"/>
      <c r="U105" s="323"/>
      <c r="V105" s="323"/>
      <c r="W105" s="323"/>
      <c r="X105" s="323"/>
      <c r="Y105" s="323"/>
    </row>
    <row r="106" spans="1:25" ht="15" hidden="1">
      <c r="A106" s="449"/>
      <c r="B106" s="486"/>
      <c r="C106" s="480"/>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(C)'!$L$1,'Cumulative Budget Request '!Q105,0)</f>
        <v>0</v>
      </c>
      <c r="R106" s="212">
        <f>IF('Cumulative Budget Request '!L105='Split budget (C)'!$L$1,'Cumulative Budget Request '!R105,0)</f>
        <v>0</v>
      </c>
      <c r="S106" s="61">
        <f>IF('Cumulative Budget Request '!L105='Split budget (C)'!$L$1,'Cumulative Budget Request '!S105,0)</f>
        <v>0</v>
      </c>
      <c r="T106" s="16"/>
      <c r="U106" s="324"/>
      <c r="V106" s="324"/>
      <c r="W106" s="324"/>
      <c r="X106" s="324"/>
      <c r="Y106" s="324"/>
    </row>
    <row r="107" spans="1:25" hidden="1">
      <c r="A107" s="449"/>
      <c r="B107" s="486"/>
      <c r="C107" s="480"/>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(C)'!$L$1,'Cumulative Budget Request '!Q106,0)</f>
        <v>0</v>
      </c>
      <c r="R107" s="212">
        <f>IF('Cumulative Budget Request '!L106='Split budget (C)'!$L$1,'Cumulative Budget Request '!R106,0)</f>
        <v>0</v>
      </c>
      <c r="S107" s="61">
        <f>IF('Cumulative Budget Request '!L106='Split budget (C)'!$L$1,'Cumulative Budget Request '!S106,0)</f>
        <v>0</v>
      </c>
      <c r="T107" s="16"/>
      <c r="U107" s="323"/>
      <c r="V107" s="323"/>
      <c r="W107" s="323"/>
      <c r="X107" s="323"/>
      <c r="Y107" s="323"/>
    </row>
    <row r="108" spans="1:25" hidden="1">
      <c r="A108" s="449"/>
      <c r="B108" s="481"/>
      <c r="C108" s="480"/>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5">
        <f>IF('Cumulative Budget Request '!L108='Split budget (C)'!$L$1,'Cumulative Budget Request '!A108,0)</f>
        <v>0</v>
      </c>
      <c r="B109" s="480">
        <f>IF('Cumulative Budget Request '!L108='Split budget (C)'!$L$1,'Cumulative Budget Request '!B108,0)</f>
        <v>0</v>
      </c>
      <c r="C109" s="481"/>
      <c r="D109" s="33" t="s">
        <v>123</v>
      </c>
      <c r="E109" s="76">
        <f>ROUND($R109*$S109,6)</f>
        <v>0</v>
      </c>
      <c r="F109" s="76">
        <f>ROUND($R110*$S110,6)</f>
        <v>0</v>
      </c>
      <c r="G109" s="76">
        <f>ROUND($R111*$S111,6)</f>
        <v>0</v>
      </c>
      <c r="H109" s="76">
        <f>ROUND($R112*$S112,6)</f>
        <v>0</v>
      </c>
      <c r="I109" s="76">
        <f>ROUND($R113*$S113,6)</f>
        <v>0</v>
      </c>
      <c r="J109" s="46"/>
      <c r="M109" s="133">
        <f>IF('Cumulative Budget Request '!L108='Split budget (C)'!$L$1,'Cumulative Budget Request '!M108,0)</f>
        <v>0</v>
      </c>
      <c r="N109" s="214">
        <f>ROUND(M109/12,2)</f>
        <v>0</v>
      </c>
      <c r="O109" s="214">
        <f>IF('Cumulative Budget Request '!L108='Split budget (C)'!$L$1,'Cumulative Budget Request '!O108,0)</f>
        <v>0</v>
      </c>
      <c r="P109" s="209">
        <f>IF('Cumulative Budget Request '!L108='Split budget (C)'!$L$1,'Cumulative Budget Request '!P108,0)</f>
        <v>0</v>
      </c>
      <c r="Q109" s="211">
        <f>IF('Cumulative Budget Request '!L108='Split budget (C)'!$L$1,'Cumulative Budget Request '!Q108,0)</f>
        <v>0</v>
      </c>
      <c r="R109" s="212">
        <f>IF('Cumulative Budget Request '!L108='Split budget (C)'!$L$1,'Cumulative Budget Request '!R108,0)</f>
        <v>0</v>
      </c>
      <c r="S109" s="61">
        <f>IF('Cumulative Budget Request '!L108='Split budget (C)'!$L$1,'Cumulative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9"/>
      <c r="B110" s="486"/>
      <c r="C110" s="480"/>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(C)'!$L$1,'Cumulative Budget Request '!Q109,0)</f>
        <v>0</v>
      </c>
      <c r="R110" s="212">
        <f>IF('Cumulative Budget Request '!L109='Split budget (C)'!$L$1,'Cumulative Budget Request '!R109,0)</f>
        <v>0</v>
      </c>
      <c r="S110" s="61">
        <f>IF('Cumulative Budget Request '!L109='Split budget (C)'!$L$1,'Cumulative Budget Request '!S109,0)</f>
        <v>0</v>
      </c>
      <c r="T110" s="16"/>
      <c r="U110" s="324"/>
      <c r="V110" s="324"/>
      <c r="W110" s="324"/>
      <c r="X110" s="324"/>
      <c r="Y110" s="324"/>
    </row>
    <row r="111" spans="1:25" hidden="1">
      <c r="A111" s="449"/>
      <c r="B111" s="486"/>
      <c r="C111" s="480"/>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(C)'!$L$1,'Cumulative Budget Request '!Q110,0)</f>
        <v>0</v>
      </c>
      <c r="R111" s="212">
        <f>IF('Cumulative Budget Request '!L110='Split budget (C)'!$L$1,'Cumulative Budget Request '!R110,0)</f>
        <v>0</v>
      </c>
      <c r="S111" s="61">
        <f>IF('Cumulative Budget Request '!L110='Split budget (C)'!$L$1,'Cumulative Budget Request '!S110,0)</f>
        <v>0</v>
      </c>
      <c r="T111" s="16"/>
      <c r="U111" s="323"/>
      <c r="V111" s="323"/>
      <c r="W111" s="323"/>
      <c r="X111" s="323"/>
      <c r="Y111" s="323"/>
    </row>
    <row r="112" spans="1:25" ht="15" hidden="1">
      <c r="A112" s="449"/>
      <c r="B112" s="486"/>
      <c r="C112" s="480"/>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(C)'!$L$1,'Cumulative Budget Request '!Q111,0)</f>
        <v>0</v>
      </c>
      <c r="R112" s="212">
        <f>IF('Cumulative Budget Request '!L111='Split budget (C)'!$L$1,'Cumulative Budget Request '!R111,0)</f>
        <v>0</v>
      </c>
      <c r="S112" s="61">
        <f>IF('Cumulative Budget Request '!L111='Split budget (C)'!$L$1,'Cumulative Budget Request '!S111,0)</f>
        <v>0</v>
      </c>
      <c r="T112" s="16"/>
      <c r="U112" s="324"/>
      <c r="V112" s="324"/>
      <c r="W112" s="324"/>
      <c r="X112" s="324"/>
      <c r="Y112" s="324"/>
    </row>
    <row r="113" spans="1:25" hidden="1">
      <c r="A113" s="449"/>
      <c r="B113" s="486"/>
      <c r="C113" s="480"/>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(C)'!$L$1,'Cumulative Budget Request '!Q112,0)</f>
        <v>0</v>
      </c>
      <c r="R113" s="212">
        <f>IF('Cumulative Budget Request '!L112='Split budget (C)'!$L$1,'Cumulative Budget Request '!R112,0)</f>
        <v>0</v>
      </c>
      <c r="S113" s="61">
        <f>IF('Cumulative Budget Request '!L112='Split budget (C)'!$L$1,'Cumulative Budget Request '!S112,0)</f>
        <v>0</v>
      </c>
      <c r="T113" s="16"/>
      <c r="U113" s="323"/>
      <c r="V113" s="323"/>
      <c r="W113" s="323"/>
      <c r="X113" s="323"/>
      <c r="Y113" s="323"/>
    </row>
    <row r="114" spans="1:25" hidden="1">
      <c r="A114" s="449"/>
      <c r="B114" s="481"/>
      <c r="C114" s="480"/>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5">
        <f>IF('Cumulative Budget Request '!L114='Split budget (C)'!$L$1,'Cumulative Budget Request '!A114,0)</f>
        <v>0</v>
      </c>
      <c r="B115" s="480">
        <f>IF('Cumulative Budget Request '!L114='Split budget (C)'!$L$1,'Cumulative Budget Request '!B114,0)</f>
        <v>0</v>
      </c>
      <c r="C115" s="481"/>
      <c r="D115" s="33" t="s">
        <v>123</v>
      </c>
      <c r="E115" s="76">
        <f>ROUND($R115*$S115,6)</f>
        <v>0</v>
      </c>
      <c r="F115" s="76">
        <f>ROUND($R116*$S116,6)</f>
        <v>0</v>
      </c>
      <c r="G115" s="76">
        <f>ROUND($R117*$S117,6)</f>
        <v>0</v>
      </c>
      <c r="H115" s="76">
        <f>ROUND($R118*$S118,6)</f>
        <v>0</v>
      </c>
      <c r="I115" s="76">
        <f>ROUND($R119*$S119,6)</f>
        <v>0</v>
      </c>
      <c r="J115" s="46"/>
      <c r="M115" s="133">
        <f>IF('Cumulative Budget Request '!L114='Split budget (C)'!$L$1,'Cumulative Budget Request '!M114,0)</f>
        <v>0</v>
      </c>
      <c r="N115" s="214">
        <f>ROUND(M115/12,2)</f>
        <v>0</v>
      </c>
      <c r="O115" s="214">
        <f>IF('Cumulative Budget Request '!L114='Split budget (C)'!$L$1,'Cumulative Budget Request '!O114,0)</f>
        <v>0</v>
      </c>
      <c r="P115" s="209">
        <f>IF('Cumulative Budget Request '!L114='Split budget (C)'!$L$1,'Cumulative Budget Request '!P114,0)</f>
        <v>0</v>
      </c>
      <c r="Q115" s="211">
        <f>IF('Cumulative Budget Request '!L114='Split budget (C)'!$L$1,'Cumulative Budget Request '!Q114,0)</f>
        <v>0</v>
      </c>
      <c r="R115" s="212">
        <f>IF('Cumulative Budget Request '!L114='Split budget (C)'!$L$1,'Cumulative Budget Request '!R114,0)</f>
        <v>0</v>
      </c>
      <c r="S115" s="61">
        <f>IF('Cumulative Budget Request '!L114='Split budget (C)'!$L$1,'Cumulative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9"/>
      <c r="B116" s="486"/>
      <c r="C116" s="480"/>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(C)'!$L$1,'Cumulative Budget Request '!Q115,0)</f>
        <v>0</v>
      </c>
      <c r="R116" s="212">
        <f>IF('Cumulative Budget Request '!L115='Split budget (C)'!$L$1,'Cumulative Budget Request '!R115,0)</f>
        <v>0</v>
      </c>
      <c r="S116" s="61">
        <f>IF('Cumulative Budget Request '!L115='Split budget (C)'!$L$1,'Cumulative Budget Request '!S115,0)</f>
        <v>0</v>
      </c>
      <c r="T116" s="16"/>
      <c r="U116" s="324"/>
      <c r="V116" s="324"/>
      <c r="W116" s="324"/>
      <c r="X116" s="324"/>
      <c r="Y116" s="324"/>
    </row>
    <row r="117" spans="1:25" hidden="1">
      <c r="A117" s="449"/>
      <c r="B117" s="486"/>
      <c r="C117" s="480"/>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(C)'!$L$1,'Cumulative Budget Request '!Q116,0)</f>
        <v>0</v>
      </c>
      <c r="R117" s="212">
        <f>IF('Cumulative Budget Request '!L116='Split budget (C)'!$L$1,'Cumulative Budget Request '!R116,0)</f>
        <v>0</v>
      </c>
      <c r="S117" s="61">
        <f>IF('Cumulative Budget Request '!L116='Split budget (C)'!$L$1,'Cumulative Budget Request '!S116,0)</f>
        <v>0</v>
      </c>
      <c r="T117" s="16"/>
      <c r="U117" s="323"/>
      <c r="V117" s="323"/>
      <c r="W117" s="323"/>
      <c r="X117" s="323"/>
      <c r="Y117" s="323"/>
    </row>
    <row r="118" spans="1:25" ht="15" hidden="1">
      <c r="A118" s="449"/>
      <c r="B118" s="486"/>
      <c r="C118" s="480"/>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(C)'!$L$1,'Cumulative Budget Request '!Q117,0)</f>
        <v>0</v>
      </c>
      <c r="R118" s="212">
        <f>IF('Cumulative Budget Request '!L117='Split budget (C)'!$L$1,'Cumulative Budget Request '!R117,0)</f>
        <v>0</v>
      </c>
      <c r="S118" s="61">
        <f>IF('Cumulative Budget Request '!L117='Split budget (C)'!$L$1,'Cumulative Budget Request '!S117,0)</f>
        <v>0</v>
      </c>
      <c r="T118" s="16"/>
      <c r="U118" s="324"/>
      <c r="V118" s="324"/>
      <c r="W118" s="324"/>
      <c r="X118" s="324"/>
      <c r="Y118" s="324"/>
    </row>
    <row r="119" spans="1:25" hidden="1">
      <c r="A119" s="449"/>
      <c r="B119" s="486"/>
      <c r="C119" s="480"/>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(C)'!$L$1,'Cumulative Budget Request '!Q118,0)</f>
        <v>0</v>
      </c>
      <c r="R119" s="212">
        <f>IF('Cumulative Budget Request '!L118='Split budget (C)'!$L$1,'Cumulative Budget Request '!R118,0)</f>
        <v>0</v>
      </c>
      <c r="S119" s="61">
        <f>IF('Cumulative Budget Request '!L118='Split budget (C)'!$L$1,'Cumulative Budget Request '!S118,0)</f>
        <v>0</v>
      </c>
      <c r="T119" s="16"/>
      <c r="U119" s="323"/>
      <c r="V119" s="323"/>
      <c r="W119" s="323"/>
      <c r="X119" s="323"/>
      <c r="Y119" s="323"/>
    </row>
    <row r="120" spans="1:25" hidden="1">
      <c r="A120" s="449"/>
      <c r="B120" s="481"/>
      <c r="C120" s="480"/>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5">
        <f>IF('Cumulative Budget Request '!L120='Split budget (C)'!$L$1,'Cumulative Budget Request '!A120,0)</f>
        <v>0</v>
      </c>
      <c r="B121" s="480">
        <f>IF('Cumulative Budget Request '!L120='Split budget (C)'!$L$1,'Cumulative Budget Request '!B120,0)</f>
        <v>0</v>
      </c>
      <c r="C121" s="481"/>
      <c r="D121" s="33" t="s">
        <v>123</v>
      </c>
      <c r="E121" s="76">
        <f>ROUND($R121*$S121,6)</f>
        <v>0</v>
      </c>
      <c r="F121" s="76">
        <f>ROUND($R122*$S122,6)</f>
        <v>0</v>
      </c>
      <c r="G121" s="76">
        <f>ROUND($R123*$S123,6)</f>
        <v>0</v>
      </c>
      <c r="H121" s="76">
        <f>ROUND($R124*$S124,6)</f>
        <v>0</v>
      </c>
      <c r="I121" s="76">
        <f>ROUND($R125*$S125,6)</f>
        <v>0</v>
      </c>
      <c r="J121" s="46"/>
      <c r="M121" s="133">
        <f>IF('Cumulative Budget Request '!L120='Split budget (C)'!$L$1,'Cumulative Budget Request '!M120,0)</f>
        <v>0</v>
      </c>
      <c r="N121" s="214">
        <f>ROUND(M121/12,2)</f>
        <v>0</v>
      </c>
      <c r="O121" s="214">
        <f>IF('Cumulative Budget Request '!L120='Split budget (C)'!$L$1,'Cumulative Budget Request '!O120,0)</f>
        <v>0</v>
      </c>
      <c r="P121" s="209">
        <f>IF('Cumulative Budget Request '!L120='Split budget (C)'!$L$1,'Cumulative Budget Request '!P120,0)</f>
        <v>0</v>
      </c>
      <c r="Q121" s="211">
        <f>IF('Cumulative Budget Request '!L120='Split budget (C)'!$L$1,'Cumulative Budget Request '!Q120,0)</f>
        <v>0</v>
      </c>
      <c r="R121" s="212">
        <f>IF('Cumulative Budget Request '!L120='Split budget (C)'!$L$1,'Cumulative Budget Request '!R120,0)</f>
        <v>0</v>
      </c>
      <c r="S121" s="61">
        <f>IF('Cumulative Budget Request '!L120='Split budget (C)'!$L$1,'Cumulative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9"/>
      <c r="B122" s="486"/>
      <c r="C122" s="480"/>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(C)'!$L$1,'Cumulative Budget Request '!Q121,0)</f>
        <v>0</v>
      </c>
      <c r="R122" s="212">
        <f>IF('Cumulative Budget Request '!L121='Split budget (C)'!$L$1,'Cumulative Budget Request '!R121,0)</f>
        <v>0</v>
      </c>
      <c r="S122" s="61">
        <f>IF('Cumulative Budget Request '!L121='Split budget (C)'!$L$1,'Cumulative Budget Request '!S121,0)</f>
        <v>0</v>
      </c>
      <c r="T122" s="16"/>
      <c r="U122" s="324"/>
      <c r="V122" s="324"/>
      <c r="W122" s="324"/>
      <c r="X122" s="324"/>
      <c r="Y122" s="324"/>
    </row>
    <row r="123" spans="1:25" hidden="1">
      <c r="A123" s="449"/>
      <c r="B123" s="486"/>
      <c r="C123" s="480"/>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(C)'!$L$1,'Cumulative Budget Request '!Q122,0)</f>
        <v>0</v>
      </c>
      <c r="R123" s="212">
        <f>IF('Cumulative Budget Request '!L122='Split budget (C)'!$L$1,'Cumulative Budget Request '!R122,0)</f>
        <v>0</v>
      </c>
      <c r="S123" s="61">
        <f>IF('Cumulative Budget Request '!L122='Split budget (C)'!$L$1,'Cumulative Budget Request '!S122,0)</f>
        <v>0</v>
      </c>
      <c r="T123" s="16"/>
      <c r="U123" s="323"/>
      <c r="V123" s="323"/>
      <c r="W123" s="323"/>
      <c r="X123" s="323"/>
      <c r="Y123" s="323"/>
    </row>
    <row r="124" spans="1:25" ht="15" hidden="1">
      <c r="A124" s="449"/>
      <c r="B124" s="486"/>
      <c r="C124" s="480"/>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(C)'!$L$1,'Cumulative Budget Request '!Q123,0)</f>
        <v>0</v>
      </c>
      <c r="R124" s="212">
        <f>IF('Cumulative Budget Request '!L123='Split budget (C)'!$L$1,'Cumulative Budget Request '!R123,0)</f>
        <v>0</v>
      </c>
      <c r="S124" s="61">
        <f>IF('Cumulative Budget Request '!L123='Split budget (C)'!$L$1,'Cumulative Budget Request '!S123,0)</f>
        <v>0</v>
      </c>
      <c r="T124" s="16"/>
      <c r="U124" s="324"/>
      <c r="V124" s="324"/>
      <c r="W124" s="324"/>
      <c r="X124" s="324"/>
      <c r="Y124" s="324"/>
    </row>
    <row r="125" spans="1:25" hidden="1">
      <c r="A125" s="449"/>
      <c r="B125" s="486"/>
      <c r="C125" s="480"/>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(C)'!$L$1,'Cumulative Budget Request '!Q124,0)</f>
        <v>0</v>
      </c>
      <c r="R125" s="212">
        <f>IF('Cumulative Budget Request '!L124='Split budget (C)'!$L$1,'Cumulative Budget Request '!R124,0)</f>
        <v>0</v>
      </c>
      <c r="S125" s="61">
        <f>IF('Cumulative Budget Request '!L124='Split budget (C)'!$L$1,'Cumulative Budget Request '!S124,0)</f>
        <v>0</v>
      </c>
      <c r="T125" s="16"/>
      <c r="U125" s="323"/>
      <c r="V125" s="323"/>
      <c r="W125" s="323"/>
      <c r="X125" s="323"/>
      <c r="Y125" s="323"/>
    </row>
    <row r="126" spans="1:25" hidden="1">
      <c r="A126" s="449"/>
      <c r="B126" s="481"/>
      <c r="C126" s="480"/>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5">
        <f>IF('Cumulative Budget Request '!L126='Split budget (C)'!$L$1,'Cumulative Budget Request '!A126,0)</f>
        <v>0</v>
      </c>
      <c r="B127" s="480">
        <f>IF('Cumulative Budget Request '!L126='Split budget (C)'!$L$1,'Cumulative Budget Request '!B126,0)</f>
        <v>0</v>
      </c>
      <c r="C127" s="481"/>
      <c r="D127" s="33" t="s">
        <v>123</v>
      </c>
      <c r="E127" s="76">
        <f>ROUND($R127*$S127,6)</f>
        <v>0</v>
      </c>
      <c r="F127" s="76">
        <f>ROUND($R128*$S128,6)</f>
        <v>0</v>
      </c>
      <c r="G127" s="76">
        <f>ROUND($R129*$S129,6)</f>
        <v>0</v>
      </c>
      <c r="H127" s="76">
        <f>ROUND($R130*$S130,6)</f>
        <v>0</v>
      </c>
      <c r="I127" s="76">
        <f>ROUND($R131*$S131,6)</f>
        <v>0</v>
      </c>
      <c r="J127" s="46"/>
      <c r="M127" s="133">
        <f>IF('Cumulative Budget Request '!L126='Split budget (C)'!$L$1,'Cumulative Budget Request '!M126,0)</f>
        <v>0</v>
      </c>
      <c r="N127" s="214">
        <f>ROUND(M127/12,2)</f>
        <v>0</v>
      </c>
      <c r="O127" s="214">
        <f>IF('Cumulative Budget Request '!L126='Split budget (C)'!$L$1,'Cumulative Budget Request '!O126,0)</f>
        <v>0</v>
      </c>
      <c r="P127" s="209">
        <f>IF('Cumulative Budget Request '!L126='Split budget (C)'!$L$1,'Cumulative Budget Request '!P126,0)</f>
        <v>0</v>
      </c>
      <c r="Q127" s="211">
        <f>IF('Cumulative Budget Request '!L126='Split budget (C)'!$L$1,'Cumulative Budget Request '!Q126,0)</f>
        <v>0</v>
      </c>
      <c r="R127" s="212">
        <f>IF('Cumulative Budget Request '!L126='Split budget (C)'!$L$1,'Cumulative Budget Request '!R126,0)</f>
        <v>0</v>
      </c>
      <c r="S127" s="61">
        <f>IF('Cumulative Budget Request '!L126='Split budget (C)'!$L$1,'Cumulative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9"/>
      <c r="B128" s="486"/>
      <c r="C128" s="480"/>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(C)'!$L$1,'Cumulative Budget Request '!Q127,0)</f>
        <v>0</v>
      </c>
      <c r="R128" s="212">
        <f>IF('Cumulative Budget Request '!L127='Split budget (C)'!$L$1,'Cumulative Budget Request '!R127,0)</f>
        <v>0</v>
      </c>
      <c r="S128" s="61">
        <f>IF('Cumulative Budget Request '!L127='Split budget (C)'!$L$1,'Cumulative Budget Request '!S127,0)</f>
        <v>0</v>
      </c>
      <c r="T128" s="16"/>
      <c r="U128" s="324"/>
      <c r="V128" s="324"/>
      <c r="W128" s="324"/>
      <c r="X128" s="324"/>
      <c r="Y128" s="324"/>
    </row>
    <row r="129" spans="1:25" hidden="1">
      <c r="A129" s="449"/>
      <c r="B129" s="486"/>
      <c r="C129" s="480"/>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(C)'!$L$1,'Cumulative Budget Request '!Q128,0)</f>
        <v>0</v>
      </c>
      <c r="R129" s="212">
        <f>IF('Cumulative Budget Request '!L128='Split budget (C)'!$L$1,'Cumulative Budget Request '!R128,0)</f>
        <v>0</v>
      </c>
      <c r="S129" s="61">
        <f>IF('Cumulative Budget Request '!L128='Split budget (C)'!$L$1,'Cumulative Budget Request '!S128,0)</f>
        <v>0</v>
      </c>
      <c r="T129" s="16"/>
      <c r="U129" s="323"/>
      <c r="V129" s="323"/>
      <c r="W129" s="323"/>
      <c r="X129" s="323"/>
      <c r="Y129" s="323"/>
    </row>
    <row r="130" spans="1:25" ht="15" hidden="1">
      <c r="A130" s="449"/>
      <c r="B130" s="486"/>
      <c r="C130" s="480"/>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(C)'!$L$1,'Cumulative Budget Request '!Q129,0)</f>
        <v>0</v>
      </c>
      <c r="R130" s="212">
        <f>IF('Cumulative Budget Request '!L129='Split budget (C)'!$L$1,'Cumulative Budget Request '!R129,0)</f>
        <v>0</v>
      </c>
      <c r="S130" s="61">
        <f>IF('Cumulative Budget Request '!L129='Split budget (C)'!$L$1,'Cumulative Budget Request '!S129,0)</f>
        <v>0</v>
      </c>
      <c r="T130" s="16"/>
      <c r="U130" s="324"/>
      <c r="V130" s="324"/>
      <c r="W130" s="324"/>
      <c r="X130" s="324"/>
      <c r="Y130" s="324"/>
    </row>
    <row r="131" spans="1:25" hidden="1">
      <c r="A131" s="449"/>
      <c r="B131" s="486"/>
      <c r="C131" s="480"/>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(C)'!$L$1,'Cumulative Budget Request '!Q130,0)</f>
        <v>0</v>
      </c>
      <c r="R131" s="212">
        <f>IF('Cumulative Budget Request '!L130='Split budget (C)'!$L$1,'Cumulative Budget Request '!R130,0)</f>
        <v>0</v>
      </c>
      <c r="S131" s="61">
        <f>IF('Cumulative Budget Request '!L130='Split budget (C)'!$L$1,'Cumulative Budget Request '!S130,0)</f>
        <v>0</v>
      </c>
      <c r="T131" s="16"/>
      <c r="U131" s="323"/>
      <c r="V131" s="323"/>
      <c r="W131" s="323"/>
      <c r="X131" s="323"/>
      <c r="Y131" s="323"/>
    </row>
    <row r="132" spans="1:25" hidden="1">
      <c r="A132" s="449"/>
      <c r="B132" s="481"/>
      <c r="C132" s="480"/>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5">
        <f>IF('Cumulative Budget Request '!L132='Split budget (C)'!$L$1,'Cumulative Budget Request '!A132,0)</f>
        <v>0</v>
      </c>
      <c r="B133" s="480">
        <f>IF('Cumulative Budget Request '!L132='Split budget (C)'!$L$1,'Cumulative Budget Request '!B132,0)</f>
        <v>0</v>
      </c>
      <c r="C133" s="481"/>
      <c r="D133" s="33" t="s">
        <v>123</v>
      </c>
      <c r="E133" s="76">
        <f>ROUND($R133*$S133,6)</f>
        <v>0</v>
      </c>
      <c r="F133" s="76">
        <f>ROUND($R134*$S134,6)</f>
        <v>0</v>
      </c>
      <c r="G133" s="76">
        <f>ROUND($R135*$S135,6)</f>
        <v>0</v>
      </c>
      <c r="H133" s="76">
        <f>ROUND($R136*$S136,6)</f>
        <v>0</v>
      </c>
      <c r="I133" s="76">
        <f>ROUND($R137*$S137,6)</f>
        <v>0</v>
      </c>
      <c r="J133" s="46"/>
      <c r="M133" s="133">
        <f>IF('Cumulative Budget Request '!L132='Split budget (C)'!$L$1,'Cumulative Budget Request '!M132,0)</f>
        <v>0</v>
      </c>
      <c r="N133" s="214">
        <f>ROUND(M133/12,2)</f>
        <v>0</v>
      </c>
      <c r="O133" s="214">
        <f>IF('Cumulative Budget Request '!L132='Split budget (C)'!$L$1,'Cumulative Budget Request '!O132,0)</f>
        <v>0</v>
      </c>
      <c r="P133" s="209">
        <f>IF('Cumulative Budget Request '!L132='Split budget (C)'!$L$1,'Cumulative Budget Request '!P132,0)</f>
        <v>0</v>
      </c>
      <c r="Q133" s="211">
        <f>IF('Cumulative Budget Request '!L132='Split budget (C)'!$L$1,'Cumulative Budget Request '!Q132,0)</f>
        <v>0</v>
      </c>
      <c r="R133" s="212">
        <f>IF('Cumulative Budget Request '!L132='Split budget (C)'!$L$1,'Cumulative Budget Request '!R132,0)</f>
        <v>0</v>
      </c>
      <c r="S133" s="61">
        <f>IF('Cumulative Budget Request '!L132='Split budget (C)'!$L$1,'Cumulative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9"/>
      <c r="B134" s="486"/>
      <c r="C134" s="480"/>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(C)'!$L$1,'Cumulative Budget Request '!Q133,0)</f>
        <v>0</v>
      </c>
      <c r="R134" s="212">
        <f>IF('Cumulative Budget Request '!L133='Split budget (C)'!$L$1,'Cumulative Budget Request '!R133,0)</f>
        <v>0</v>
      </c>
      <c r="S134" s="61">
        <f>IF('Cumulative Budget Request '!L133='Split budget (C)'!$L$1,'Cumulative Budget Request '!S133,0)</f>
        <v>0</v>
      </c>
      <c r="T134" s="16"/>
      <c r="U134" s="324"/>
      <c r="V134" s="324"/>
      <c r="W134" s="324"/>
      <c r="X134" s="324"/>
      <c r="Y134" s="324"/>
    </row>
    <row r="135" spans="1:25" hidden="1">
      <c r="A135" s="449"/>
      <c r="B135" s="486"/>
      <c r="C135" s="480"/>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(C)'!$L$1,'Cumulative Budget Request '!Q134,0)</f>
        <v>0</v>
      </c>
      <c r="R135" s="212">
        <f>IF('Cumulative Budget Request '!L134='Split budget (C)'!$L$1,'Cumulative Budget Request '!R134,0)</f>
        <v>0</v>
      </c>
      <c r="S135" s="61">
        <f>IF('Cumulative Budget Request '!L134='Split budget (C)'!$L$1,'Cumulative Budget Request '!S134,0)</f>
        <v>0</v>
      </c>
      <c r="T135" s="16"/>
      <c r="U135" s="323"/>
      <c r="V135" s="323"/>
      <c r="W135" s="323"/>
      <c r="X135" s="323"/>
      <c r="Y135" s="323"/>
    </row>
    <row r="136" spans="1:25" ht="15" hidden="1">
      <c r="A136" s="449"/>
      <c r="B136" s="486"/>
      <c r="C136" s="480"/>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(C)'!$L$1,'Cumulative Budget Request '!Q135,0)</f>
        <v>0</v>
      </c>
      <c r="R136" s="212">
        <f>IF('Cumulative Budget Request '!L135='Split budget (C)'!$L$1,'Cumulative Budget Request '!R135,0)</f>
        <v>0</v>
      </c>
      <c r="S136" s="61">
        <f>IF('Cumulative Budget Request '!L135='Split budget (C)'!$L$1,'Cumulative Budget Request '!S135,0)</f>
        <v>0</v>
      </c>
      <c r="T136" s="16"/>
      <c r="U136" s="324"/>
      <c r="V136" s="324"/>
      <c r="W136" s="324"/>
      <c r="X136" s="324"/>
      <c r="Y136" s="324"/>
    </row>
    <row r="137" spans="1:25" hidden="1">
      <c r="A137" s="449"/>
      <c r="B137" s="486"/>
      <c r="C137" s="480"/>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(C)'!$L$1,'Cumulative Budget Request '!Q136,0)</f>
        <v>0</v>
      </c>
      <c r="R137" s="212">
        <f>IF('Cumulative Budget Request '!L136='Split budget (C)'!$L$1,'Cumulative Budget Request '!R136,0)</f>
        <v>0</v>
      </c>
      <c r="S137" s="61">
        <f>IF('Cumulative Budget Request '!L136='Split budget (C)'!$L$1,'Cumulative Budget Request '!S136,0)</f>
        <v>0</v>
      </c>
      <c r="T137" s="16"/>
      <c r="U137" s="323"/>
      <c r="V137" s="323"/>
      <c r="W137" s="323"/>
      <c r="X137" s="323"/>
      <c r="Y137" s="323"/>
    </row>
    <row r="138" spans="1:25" hidden="1">
      <c r="A138" s="449"/>
      <c r="B138" s="481"/>
      <c r="C138" s="480"/>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5">
        <f>IF('Cumulative Budget Request '!L138='Split budget (C)'!$L$1,'Cumulative Budget Request '!A138,0)</f>
        <v>0</v>
      </c>
      <c r="B139" s="480">
        <f>IF('Cumulative Budget Request '!L138='Split budget (C)'!$L$1,'Cumulative Budget Request '!B138,0)</f>
        <v>0</v>
      </c>
      <c r="C139" s="481"/>
      <c r="D139" s="33" t="s">
        <v>123</v>
      </c>
      <c r="E139" s="76">
        <f>ROUND($R139*$S139,6)</f>
        <v>0</v>
      </c>
      <c r="F139" s="76">
        <f>ROUND($R140*$S140,6)</f>
        <v>0</v>
      </c>
      <c r="G139" s="76">
        <f>ROUND($R141*$S141,6)</f>
        <v>0</v>
      </c>
      <c r="H139" s="76">
        <f>ROUND($R142*$S142,6)</f>
        <v>0</v>
      </c>
      <c r="I139" s="76">
        <f>ROUND($R143*$S143,6)</f>
        <v>0</v>
      </c>
      <c r="J139" s="46"/>
      <c r="M139" s="133">
        <f>IF('Cumulative Budget Request '!L138='Split budget (C)'!$L$1,'Cumulative Budget Request '!M138,0)</f>
        <v>0</v>
      </c>
      <c r="N139" s="214">
        <f>ROUND(M139/12,2)</f>
        <v>0</v>
      </c>
      <c r="O139" s="214">
        <f>IF('Cumulative Budget Request '!L138='Split budget (C)'!$L$1,'Cumulative Budget Request '!O138,0)</f>
        <v>0</v>
      </c>
      <c r="P139" s="209">
        <f>IF('Cumulative Budget Request '!L138='Split budget (C)'!$L$1,'Cumulative Budget Request '!P138,0)</f>
        <v>0</v>
      </c>
      <c r="Q139" s="211">
        <f>IF('Cumulative Budget Request '!L138='Split budget (C)'!$L$1,'Cumulative Budget Request '!Q138,0)</f>
        <v>0</v>
      </c>
      <c r="R139" s="212">
        <f>IF('Cumulative Budget Request '!L138='Split budget (C)'!$L$1,'Cumulative Budget Request '!R138,0)</f>
        <v>0</v>
      </c>
      <c r="S139" s="61">
        <f>IF('Cumulative Budget Request '!L138='Split budget (C)'!$L$1,'Cumulative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9"/>
      <c r="B140" s="486"/>
      <c r="C140" s="480"/>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(C)'!$L$1,'Cumulative Budget Request '!Q139,0)</f>
        <v>0</v>
      </c>
      <c r="R140" s="212">
        <f>IF('Cumulative Budget Request '!L139='Split budget (C)'!$L$1,'Cumulative Budget Request '!R139,0)</f>
        <v>0</v>
      </c>
      <c r="S140" s="61">
        <f>IF('Cumulative Budget Request '!L139='Split budget (C)'!$L$1,'Cumulative Budget Request '!S139,0)</f>
        <v>0</v>
      </c>
      <c r="T140" s="16"/>
      <c r="U140" s="324"/>
      <c r="V140" s="324"/>
      <c r="W140" s="324"/>
      <c r="X140" s="324"/>
      <c r="Y140" s="324"/>
    </row>
    <row r="141" spans="1:25" hidden="1">
      <c r="A141" s="449"/>
      <c r="B141" s="486"/>
      <c r="C141" s="480"/>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(C)'!$L$1,'Cumulative Budget Request '!Q140,0)</f>
        <v>0</v>
      </c>
      <c r="R141" s="212">
        <f>IF('Cumulative Budget Request '!L140='Split budget (C)'!$L$1,'Cumulative Budget Request '!R140,0)</f>
        <v>0</v>
      </c>
      <c r="S141" s="61">
        <f>IF('Cumulative Budget Request '!L140='Split budget (C)'!$L$1,'Cumulative Budget Request '!S140,0)</f>
        <v>0</v>
      </c>
      <c r="T141" s="16"/>
      <c r="U141" s="323"/>
      <c r="V141" s="323"/>
      <c r="W141" s="323"/>
      <c r="X141" s="323"/>
      <c r="Y141" s="323"/>
    </row>
    <row r="142" spans="1:25" ht="15" hidden="1">
      <c r="A142" s="449"/>
      <c r="B142" s="486"/>
      <c r="C142" s="480"/>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(C)'!$L$1,'Cumulative Budget Request '!Q141,0)</f>
        <v>0</v>
      </c>
      <c r="R142" s="212">
        <f>IF('Cumulative Budget Request '!L141='Split budget (C)'!$L$1,'Cumulative Budget Request '!R141,0)</f>
        <v>0</v>
      </c>
      <c r="S142" s="61">
        <f>IF('Cumulative Budget Request '!L141='Split budget (C)'!$L$1,'Cumulative Budget Request '!S141,0)</f>
        <v>0</v>
      </c>
      <c r="T142" s="16"/>
      <c r="U142" s="324"/>
      <c r="V142" s="324"/>
      <c r="W142" s="324"/>
      <c r="X142" s="324"/>
      <c r="Y142" s="324"/>
    </row>
    <row r="143" spans="1:25" hidden="1">
      <c r="A143" s="449"/>
      <c r="B143" s="486"/>
      <c r="C143" s="480"/>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(C)'!$L$1,'Cumulative Budget Request '!Q142,0)</f>
        <v>0</v>
      </c>
      <c r="R143" s="212">
        <f>IF('Cumulative Budget Request '!L142='Split budget (C)'!$L$1,'Cumulative Budget Request '!R142,0)</f>
        <v>0</v>
      </c>
      <c r="S143" s="61">
        <f>IF('Cumulative Budget Request '!L142='Split budget (C)'!$L$1,'Cumulative Budget Request '!S142,0)</f>
        <v>0</v>
      </c>
      <c r="T143" s="16"/>
      <c r="U143" s="323"/>
      <c r="V143" s="323"/>
      <c r="W143" s="323"/>
      <c r="X143" s="323"/>
      <c r="Y143" s="323"/>
    </row>
    <row r="144" spans="1:25" hidden="1">
      <c r="A144" s="449"/>
      <c r="B144" s="481"/>
      <c r="C144" s="480"/>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5">
        <f>IF('Cumulative Budget Request '!L144='Split budget (C)'!$L$1,'Cumulative Budget Request '!A144,0)</f>
        <v>0</v>
      </c>
      <c r="B145" s="480">
        <f>IF('Cumulative Budget Request '!L144='Split budget (C)'!$L$1,'Cumulative Budget Request '!B144,0)</f>
        <v>0</v>
      </c>
      <c r="C145" s="481"/>
      <c r="D145" s="33" t="s">
        <v>123</v>
      </c>
      <c r="E145" s="76">
        <f>ROUND($R145*$S145,6)</f>
        <v>0</v>
      </c>
      <c r="F145" s="76">
        <f>ROUND($R146*$S146,6)</f>
        <v>0</v>
      </c>
      <c r="G145" s="76">
        <f>ROUND($R147*$S147,6)</f>
        <v>0</v>
      </c>
      <c r="H145" s="76">
        <f>ROUND($R148*$S148,6)</f>
        <v>0</v>
      </c>
      <c r="I145" s="76">
        <f>ROUND($R149*$S149,6)</f>
        <v>0</v>
      </c>
      <c r="J145" s="46"/>
      <c r="M145" s="133">
        <f>IF('Cumulative Budget Request '!L144='Split budget (C)'!$L$1,'Cumulative Budget Request '!M144,0)</f>
        <v>0</v>
      </c>
      <c r="N145" s="214">
        <f>ROUND(M145/12,2)</f>
        <v>0</v>
      </c>
      <c r="O145" s="214">
        <f>IF('Cumulative Budget Request '!L144='Split budget (C)'!$L$1,'Cumulative Budget Request '!O144,0)</f>
        <v>0</v>
      </c>
      <c r="P145" s="209">
        <f>IF('Cumulative Budget Request '!L144='Split budget (C)'!$L$1,'Cumulative Budget Request '!P144,0)</f>
        <v>0</v>
      </c>
      <c r="Q145" s="211">
        <f>IF('Cumulative Budget Request '!L144='Split budget (C)'!$L$1,'Cumulative Budget Request '!Q144,0)</f>
        <v>0</v>
      </c>
      <c r="R145" s="212">
        <f>IF('Cumulative Budget Request '!L144='Split budget (C)'!$L$1,'Cumulative Budget Request '!R144,0)</f>
        <v>0</v>
      </c>
      <c r="S145" s="61">
        <f>IF('Cumulative Budget Request '!L144='Split budget (C)'!$L$1,'Cumulative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9"/>
      <c r="B146" s="486"/>
      <c r="C146" s="480"/>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(C)'!$L$1,'Cumulative Budget Request '!Q145,0)</f>
        <v>0</v>
      </c>
      <c r="R146" s="212">
        <f>IF('Cumulative Budget Request '!L145='Split budget (C)'!$L$1,'Cumulative Budget Request '!R145,0)</f>
        <v>0</v>
      </c>
      <c r="S146" s="61">
        <f>IF('Cumulative Budget Request '!L145='Split budget (C)'!$L$1,'Cumulative Budget Request '!S145,0)</f>
        <v>0</v>
      </c>
      <c r="T146" s="16"/>
      <c r="U146" s="324"/>
      <c r="V146" s="324"/>
      <c r="W146" s="324"/>
      <c r="X146" s="324"/>
      <c r="Y146" s="324"/>
    </row>
    <row r="147" spans="1:25" hidden="1">
      <c r="A147" s="449"/>
      <c r="B147" s="486"/>
      <c r="C147" s="480"/>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(C)'!$L$1,'Cumulative Budget Request '!Q146,0)</f>
        <v>0</v>
      </c>
      <c r="R147" s="212">
        <f>IF('Cumulative Budget Request '!L146='Split budget (C)'!$L$1,'Cumulative Budget Request '!R146,0)</f>
        <v>0</v>
      </c>
      <c r="S147" s="61">
        <f>IF('Cumulative Budget Request '!L146='Split budget (C)'!$L$1,'Cumulative Budget Request '!S146,0)</f>
        <v>0</v>
      </c>
      <c r="T147" s="16"/>
      <c r="U147" s="323"/>
      <c r="V147" s="323"/>
      <c r="W147" s="323"/>
      <c r="X147" s="323"/>
      <c r="Y147" s="323"/>
    </row>
    <row r="148" spans="1:25" ht="15" hidden="1">
      <c r="A148" s="449"/>
      <c r="B148" s="486"/>
      <c r="C148" s="480"/>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(C)'!$L$1,'Cumulative Budget Request '!Q147,0)</f>
        <v>0</v>
      </c>
      <c r="R148" s="212">
        <f>IF('Cumulative Budget Request '!L147='Split budget (C)'!$L$1,'Cumulative Budget Request '!R147,0)</f>
        <v>0</v>
      </c>
      <c r="S148" s="61">
        <f>IF('Cumulative Budget Request '!L147='Split budget (C)'!$L$1,'Cumulative Budget Request '!S147,0)</f>
        <v>0</v>
      </c>
      <c r="T148" s="16"/>
      <c r="U148" s="324"/>
      <c r="V148" s="324"/>
      <c r="W148" s="324"/>
      <c r="X148" s="324"/>
      <c r="Y148" s="324"/>
    </row>
    <row r="149" spans="1:25" hidden="1">
      <c r="A149" s="449"/>
      <c r="B149" s="486"/>
      <c r="C149" s="480"/>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(C)'!$L$1,'Cumulative Budget Request '!Q148,0)</f>
        <v>0</v>
      </c>
      <c r="R149" s="212">
        <f>IF('Cumulative Budget Request '!L148='Split budget (C)'!$L$1,'Cumulative Budget Request '!R148,0)</f>
        <v>0</v>
      </c>
      <c r="S149" s="61">
        <f>IF('Cumulative Budget Request '!L148='Split budget (C)'!$L$1,'Cumulative Budget Request '!S148,0)</f>
        <v>0</v>
      </c>
      <c r="T149" s="16"/>
      <c r="U149" s="323"/>
      <c r="V149" s="323"/>
      <c r="W149" s="323"/>
      <c r="X149" s="323"/>
      <c r="Y149" s="323"/>
    </row>
    <row r="150" spans="1:25" hidden="1">
      <c r="A150" s="449"/>
      <c r="B150" s="481"/>
      <c r="C150" s="480"/>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5">
        <f>IF('Cumulative Budget Request '!L150='Split budget (C)'!$L$1,'Cumulative Budget Request '!A150,0)</f>
        <v>0</v>
      </c>
      <c r="B151" s="480">
        <f>IF('Cumulative Budget Request '!L150='Split budget (C)'!$L$1,'Cumulative Budget Request '!B150,0)</f>
        <v>0</v>
      </c>
      <c r="C151" s="481"/>
      <c r="D151" s="33" t="s">
        <v>123</v>
      </c>
      <c r="E151" s="76">
        <f>ROUND($R151*$S151,6)</f>
        <v>0</v>
      </c>
      <c r="F151" s="76">
        <f>ROUND($R152*$S152,6)</f>
        <v>0</v>
      </c>
      <c r="G151" s="76">
        <f>ROUND($R153*$S153,6)</f>
        <v>0</v>
      </c>
      <c r="H151" s="76">
        <f>ROUND($R154*$S154,6)</f>
        <v>0</v>
      </c>
      <c r="I151" s="76">
        <f>ROUND($R155*$S155,6)</f>
        <v>0</v>
      </c>
      <c r="J151" s="46"/>
      <c r="M151" s="133">
        <f>IF('Cumulative Budget Request '!L150='Split budget (C)'!$L$1,'Cumulative Budget Request '!M150,0)</f>
        <v>0</v>
      </c>
      <c r="N151" s="214">
        <f>ROUND(M151/12,2)</f>
        <v>0</v>
      </c>
      <c r="O151" s="214">
        <f>IF('Cumulative Budget Request '!L150='Split budget (C)'!$L$1,'Cumulative Budget Request '!O150,0)</f>
        <v>0</v>
      </c>
      <c r="P151" s="209">
        <f>IF('Cumulative Budget Request '!L150='Split budget (C)'!$L$1,'Cumulative Budget Request '!P150,0)</f>
        <v>0</v>
      </c>
      <c r="Q151" s="211">
        <f>IF('Cumulative Budget Request '!L150='Split budget (C)'!$L$1,'Cumulative Budget Request '!Q150,0)</f>
        <v>0</v>
      </c>
      <c r="R151" s="212">
        <f>IF('Cumulative Budget Request '!L150='Split budget (C)'!$L$1,'Cumulative Budget Request '!R150,0)</f>
        <v>0</v>
      </c>
      <c r="S151" s="61">
        <f>IF('Cumulative Budget Request '!L150='Split budget (C)'!$L$1,'Cumulative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9"/>
      <c r="B152" s="486"/>
      <c r="C152" s="480"/>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(C)'!$L$1,'Cumulative Budget Request '!Q151,0)</f>
        <v>0</v>
      </c>
      <c r="R152" s="212">
        <f>IF('Cumulative Budget Request '!L151='Split budget (C)'!$L$1,'Cumulative Budget Request '!R151,0)</f>
        <v>0</v>
      </c>
      <c r="S152" s="61">
        <f>IF('Cumulative Budget Request '!L151='Split budget (C)'!$L$1,'Cumulative Budget Request '!S151,0)</f>
        <v>0</v>
      </c>
      <c r="T152" s="16"/>
      <c r="U152" s="324"/>
      <c r="V152" s="324"/>
      <c r="W152" s="324"/>
      <c r="X152" s="324"/>
      <c r="Y152" s="324"/>
    </row>
    <row r="153" spans="1:25" hidden="1">
      <c r="A153" s="449"/>
      <c r="B153" s="486"/>
      <c r="C153" s="480"/>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(C)'!$L$1,'Cumulative Budget Request '!Q152,0)</f>
        <v>0</v>
      </c>
      <c r="R153" s="212">
        <f>IF('Cumulative Budget Request '!L152='Split budget (C)'!$L$1,'Cumulative Budget Request '!R152,0)</f>
        <v>0</v>
      </c>
      <c r="S153" s="61">
        <f>IF('Cumulative Budget Request '!L152='Split budget (C)'!$L$1,'Cumulative Budget Request '!S152,0)</f>
        <v>0</v>
      </c>
      <c r="T153" s="16"/>
      <c r="U153" s="323"/>
      <c r="V153" s="323"/>
      <c r="W153" s="323"/>
      <c r="X153" s="323"/>
      <c r="Y153" s="323"/>
    </row>
    <row r="154" spans="1:25" ht="15" hidden="1">
      <c r="A154" s="449"/>
      <c r="B154" s="486"/>
      <c r="C154" s="480"/>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(C)'!$L$1,'Cumulative Budget Request '!Q153,0)</f>
        <v>0</v>
      </c>
      <c r="R154" s="212">
        <f>IF('Cumulative Budget Request '!L153='Split budget (C)'!$L$1,'Cumulative Budget Request '!R153,0)</f>
        <v>0</v>
      </c>
      <c r="S154" s="61">
        <f>IF('Cumulative Budget Request '!L153='Split budget (C)'!$L$1,'Cumulative Budget Request '!S153,0)</f>
        <v>0</v>
      </c>
      <c r="T154" s="16"/>
      <c r="U154" s="324"/>
      <c r="V154" s="324"/>
      <c r="W154" s="324"/>
      <c r="X154" s="324"/>
      <c r="Y154" s="324"/>
    </row>
    <row r="155" spans="1:25" hidden="1">
      <c r="A155" s="449"/>
      <c r="B155" s="486"/>
      <c r="C155" s="480"/>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(C)'!$L$1,'Cumulative Budget Request '!Q154,0)</f>
        <v>0</v>
      </c>
      <c r="R155" s="212">
        <f>IF('Cumulative Budget Request '!L154='Split budget (C)'!$L$1,'Cumulative Budget Request '!R154,0)</f>
        <v>0</v>
      </c>
      <c r="S155" s="61">
        <f>IF('Cumulative Budget Request '!L154='Split budget (C)'!$L$1,'Cumulative Budget Request '!S154,0)</f>
        <v>0</v>
      </c>
      <c r="T155" s="16"/>
      <c r="U155" s="323"/>
      <c r="V155" s="323"/>
      <c r="W155" s="323"/>
      <c r="X155" s="323"/>
      <c r="Y155" s="323"/>
    </row>
    <row r="156" spans="1:25" hidden="1">
      <c r="A156" s="449"/>
      <c r="B156" s="481"/>
      <c r="C156" s="480"/>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5">
        <f>IF('Cumulative Budget Request '!L156='Split budget (C)'!$L$1,'Cumulative Budget Request '!A156,0)</f>
        <v>0</v>
      </c>
      <c r="B157" s="480">
        <f>IF('Cumulative Budget Request '!L156='Split budget (C)'!$L$1,'Cumulative Budget Request '!B156,0)</f>
        <v>0</v>
      </c>
      <c r="C157" s="481"/>
      <c r="D157" s="33" t="s">
        <v>123</v>
      </c>
      <c r="E157" s="76">
        <f>ROUND($R157*$S157,6)</f>
        <v>0</v>
      </c>
      <c r="F157" s="76">
        <f>ROUND($R158*$S158,6)</f>
        <v>0</v>
      </c>
      <c r="G157" s="76">
        <f>ROUND($R159*$S159,6)</f>
        <v>0</v>
      </c>
      <c r="H157" s="76">
        <f>ROUND($R160*$S160,6)</f>
        <v>0</v>
      </c>
      <c r="I157" s="76">
        <f>ROUND($R161*$S161,6)</f>
        <v>0</v>
      </c>
      <c r="J157" s="46"/>
      <c r="M157" s="133">
        <f>IF('Cumulative Budget Request '!L156='Split budget (C)'!$L$1,'Cumulative Budget Request '!M156,0)</f>
        <v>0</v>
      </c>
      <c r="N157" s="214">
        <f>ROUND(M157/12,2)</f>
        <v>0</v>
      </c>
      <c r="O157" s="214">
        <f>IF('Cumulative Budget Request '!L156='Split budget (C)'!$L$1,'Cumulative Budget Request '!O156,0)</f>
        <v>0</v>
      </c>
      <c r="P157" s="209">
        <f>IF('Cumulative Budget Request '!L156='Split budget (C)'!$L$1,'Cumulative Budget Request '!P156,0)</f>
        <v>0</v>
      </c>
      <c r="Q157" s="211">
        <f>IF('Cumulative Budget Request '!L156='Split budget (C)'!$L$1,'Cumulative Budget Request '!Q156,0)</f>
        <v>0</v>
      </c>
      <c r="R157" s="212">
        <f>IF('Cumulative Budget Request '!L156='Split budget (C)'!$L$1,'Cumulative Budget Request '!R156,0)</f>
        <v>0</v>
      </c>
      <c r="S157" s="61">
        <f>IF('Cumulative Budget Request '!L156='Split budget (C)'!$L$1,'Cumulative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9"/>
      <c r="B158" s="486"/>
      <c r="C158" s="480"/>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(C)'!$L$1,'Cumulative Budget Request '!Q157,0)</f>
        <v>0</v>
      </c>
      <c r="R158" s="212">
        <f>IF('Cumulative Budget Request '!L157='Split budget (C)'!$L$1,'Cumulative Budget Request '!R157,0)</f>
        <v>0</v>
      </c>
      <c r="S158" s="61">
        <f>IF('Cumulative Budget Request '!L157='Split budget (C)'!$L$1,'Cumulative Budget Request '!S157,0)</f>
        <v>0</v>
      </c>
      <c r="T158" s="16"/>
      <c r="U158" s="324"/>
      <c r="V158" s="324"/>
      <c r="W158" s="324"/>
      <c r="X158" s="324"/>
      <c r="Y158" s="324"/>
    </row>
    <row r="159" spans="1:25" hidden="1">
      <c r="A159" s="449"/>
      <c r="B159" s="486"/>
      <c r="C159" s="480"/>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(C)'!$L$1,'Cumulative Budget Request '!Q158,0)</f>
        <v>0</v>
      </c>
      <c r="R159" s="212">
        <f>IF('Cumulative Budget Request '!L158='Split budget (C)'!$L$1,'Cumulative Budget Request '!R158,0)</f>
        <v>0</v>
      </c>
      <c r="S159" s="61">
        <f>IF('Cumulative Budget Request '!L158='Split budget (C)'!$L$1,'Cumulative Budget Request '!S158,0)</f>
        <v>0</v>
      </c>
      <c r="T159" s="16"/>
      <c r="U159" s="323"/>
      <c r="V159" s="323"/>
      <c r="W159" s="323"/>
      <c r="X159" s="323"/>
      <c r="Y159" s="323"/>
    </row>
    <row r="160" spans="1:25" ht="15" hidden="1">
      <c r="A160" s="449"/>
      <c r="B160" s="486"/>
      <c r="C160" s="480"/>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(C)'!$L$1,'Cumulative Budget Request '!Q159,0)</f>
        <v>0</v>
      </c>
      <c r="R160" s="212">
        <f>IF('Cumulative Budget Request '!L159='Split budget (C)'!$L$1,'Cumulative Budget Request '!R159,0)</f>
        <v>0</v>
      </c>
      <c r="S160" s="61">
        <f>IF('Cumulative Budget Request '!L159='Split budget (C)'!$L$1,'Cumulative Budget Request '!S159,0)</f>
        <v>0</v>
      </c>
      <c r="T160" s="16"/>
      <c r="U160" s="324"/>
      <c r="V160" s="324"/>
      <c r="W160" s="324"/>
      <c r="X160" s="324"/>
      <c r="Y160" s="324"/>
    </row>
    <row r="161" spans="1:25" hidden="1">
      <c r="A161" s="449"/>
      <c r="B161" s="486"/>
      <c r="C161" s="480"/>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(C)'!$L$1,'Cumulative Budget Request '!Q160,0)</f>
        <v>0</v>
      </c>
      <c r="R161" s="212">
        <f>IF('Cumulative Budget Request '!L160='Split budget (C)'!$L$1,'Cumulative Budget Request '!R160,0)</f>
        <v>0</v>
      </c>
      <c r="S161" s="61">
        <f>IF('Cumulative Budget Request '!L160='Split budget (C)'!$L$1,'Cumulative Budget Request '!S160,0)</f>
        <v>0</v>
      </c>
      <c r="T161" s="16"/>
      <c r="U161" s="323"/>
      <c r="V161" s="323"/>
      <c r="W161" s="323"/>
      <c r="X161" s="323"/>
      <c r="Y161" s="323"/>
    </row>
    <row r="162" spans="1:25" hidden="1">
      <c r="A162" s="449"/>
      <c r="B162" s="481"/>
      <c r="C162" s="480"/>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5">
        <f>IF('Cumulative Budget Request '!L162='Split budget (C)'!$L$1,'Cumulative Budget Request '!A162,0)</f>
        <v>0</v>
      </c>
      <c r="B163" s="480">
        <f>IF('Cumulative Budget Request '!L162='Split budget (C)'!$L$1,'Cumulative Budget Request '!B162,0)</f>
        <v>0</v>
      </c>
      <c r="C163" s="481"/>
      <c r="D163" s="33" t="s">
        <v>123</v>
      </c>
      <c r="E163" s="76">
        <f>ROUND($R163*$S163,6)</f>
        <v>0</v>
      </c>
      <c r="F163" s="76">
        <f>ROUND($R164*$S164,6)</f>
        <v>0</v>
      </c>
      <c r="G163" s="76">
        <f>ROUND($R165*$S165,6)</f>
        <v>0</v>
      </c>
      <c r="H163" s="76">
        <f>ROUND($R166*$S166,6)</f>
        <v>0</v>
      </c>
      <c r="I163" s="76">
        <f>ROUND($R167*$S167,6)</f>
        <v>0</v>
      </c>
      <c r="J163" s="46"/>
      <c r="M163" s="133">
        <f>IF('Cumulative Budget Request '!L162='Split budget (C)'!$L$1,'Cumulative Budget Request '!M162,0)</f>
        <v>0</v>
      </c>
      <c r="N163" s="214">
        <f>ROUND(M163/12,2)</f>
        <v>0</v>
      </c>
      <c r="O163" s="214">
        <f>IF('Cumulative Budget Request '!L162='Split budget (C)'!$L$1,'Cumulative Budget Request '!O162,0)</f>
        <v>0</v>
      </c>
      <c r="P163" s="209">
        <f>IF('Cumulative Budget Request '!L162='Split budget (C)'!$L$1,'Cumulative Budget Request '!P162,0)</f>
        <v>0</v>
      </c>
      <c r="Q163" s="211">
        <f>IF('Cumulative Budget Request '!L162='Split budget (C)'!$L$1,'Cumulative Budget Request '!Q162,0)</f>
        <v>0</v>
      </c>
      <c r="R163" s="212">
        <f>IF('Cumulative Budget Request '!L162='Split budget (C)'!$L$1,'Cumulative Budget Request '!R162,0)</f>
        <v>0</v>
      </c>
      <c r="S163" s="61">
        <f>IF('Cumulative Budget Request '!L162='Split budget (C)'!$L$1,'Cumulative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9"/>
      <c r="B164" s="486"/>
      <c r="C164" s="480"/>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(C)'!$L$1,'Cumulative Budget Request '!Q163,0)</f>
        <v>0</v>
      </c>
      <c r="R164" s="212">
        <f>IF('Cumulative Budget Request '!L163='Split budget (C)'!$L$1,'Cumulative Budget Request '!R163,0)</f>
        <v>0</v>
      </c>
      <c r="S164" s="61">
        <f>IF('Cumulative Budget Request '!L163='Split budget (C)'!$L$1,'Cumulative Budget Request '!S163,0)</f>
        <v>0</v>
      </c>
      <c r="T164" s="16"/>
      <c r="U164" s="324"/>
      <c r="V164" s="324"/>
      <c r="W164" s="324"/>
      <c r="X164" s="324"/>
      <c r="Y164" s="324"/>
    </row>
    <row r="165" spans="1:25" hidden="1">
      <c r="A165" s="449"/>
      <c r="B165" s="486"/>
      <c r="C165" s="480"/>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(C)'!$L$1,'Cumulative Budget Request '!Q164,0)</f>
        <v>0</v>
      </c>
      <c r="R165" s="212">
        <f>IF('Cumulative Budget Request '!L164='Split budget (C)'!$L$1,'Cumulative Budget Request '!R164,0)</f>
        <v>0</v>
      </c>
      <c r="S165" s="61">
        <f>IF('Cumulative Budget Request '!L164='Split budget (C)'!$L$1,'Cumulative Budget Request '!S164,0)</f>
        <v>0</v>
      </c>
      <c r="T165" s="16"/>
      <c r="U165" s="323"/>
      <c r="V165" s="323"/>
      <c r="W165" s="323"/>
      <c r="X165" s="323"/>
      <c r="Y165" s="323"/>
    </row>
    <row r="166" spans="1:25" ht="15" hidden="1">
      <c r="A166" s="449"/>
      <c r="B166" s="486"/>
      <c r="C166" s="480"/>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(C)'!$L$1,'Cumulative Budget Request '!Q165,0)</f>
        <v>0</v>
      </c>
      <c r="R166" s="212">
        <f>IF('Cumulative Budget Request '!L165='Split budget (C)'!$L$1,'Cumulative Budget Request '!R165,0)</f>
        <v>0</v>
      </c>
      <c r="S166" s="61">
        <f>IF('Cumulative Budget Request '!L165='Split budget (C)'!$L$1,'Cumulative Budget Request '!S165,0)</f>
        <v>0</v>
      </c>
      <c r="T166" s="16"/>
      <c r="U166" s="324"/>
      <c r="V166" s="324"/>
      <c r="W166" s="324"/>
      <c r="X166" s="324"/>
      <c r="Y166" s="324"/>
    </row>
    <row r="167" spans="1:25" hidden="1">
      <c r="A167" s="449"/>
      <c r="B167" s="486"/>
      <c r="C167" s="480"/>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(C)'!$L$1,'Cumulative Budget Request '!Q166,0)</f>
        <v>0</v>
      </c>
      <c r="R167" s="212">
        <f>IF('Cumulative Budget Request '!L166='Split budget (C)'!$L$1,'Cumulative Budget Request '!R166,0)</f>
        <v>0</v>
      </c>
      <c r="S167" s="61">
        <f>IF('Cumulative Budget Request '!L166='Split budget (C)'!$L$1,'Cumulative Budget Request '!S166,0)</f>
        <v>0</v>
      </c>
      <c r="T167" s="16"/>
      <c r="U167" s="323"/>
      <c r="V167" s="323"/>
      <c r="W167" s="323"/>
      <c r="X167" s="323"/>
      <c r="Y167" s="323"/>
    </row>
    <row r="168" spans="1:25" hidden="1">
      <c r="A168" s="449"/>
      <c r="B168" s="481"/>
      <c r="C168" s="480"/>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5">
        <f>IF('Cumulative Budget Request '!L168='Split budget (C)'!$L$1,'Cumulative Budget Request '!A168,0)</f>
        <v>0</v>
      </c>
      <c r="B169" s="480">
        <f>IF('Cumulative Budget Request '!L168='Split budget (C)'!$L$1,'Cumulative Budget Request '!B168,0)</f>
        <v>0</v>
      </c>
      <c r="C169" s="481"/>
      <c r="D169" s="33" t="s">
        <v>123</v>
      </c>
      <c r="E169" s="76">
        <f>ROUND($R169*$S169,6)</f>
        <v>0</v>
      </c>
      <c r="F169" s="76">
        <f>ROUND($R170*$S170,6)</f>
        <v>0</v>
      </c>
      <c r="G169" s="76">
        <f>ROUND($R171*$S171,6)</f>
        <v>0</v>
      </c>
      <c r="H169" s="76">
        <f>ROUND($R172*$S172,6)</f>
        <v>0</v>
      </c>
      <c r="I169" s="76">
        <f>ROUND($R173*$S173,6)</f>
        <v>0</v>
      </c>
      <c r="J169" s="46"/>
      <c r="M169" s="133">
        <f>IF('Cumulative Budget Request '!L168='Split budget (C)'!$L$1,'Cumulative Budget Request '!M168,0)</f>
        <v>0</v>
      </c>
      <c r="N169" s="214">
        <f>ROUND(M169/12,2)</f>
        <v>0</v>
      </c>
      <c r="O169" s="214">
        <f>IF('Cumulative Budget Request '!L168='Split budget (C)'!$L$1,'Cumulative Budget Request '!O168,0)</f>
        <v>0</v>
      </c>
      <c r="P169" s="209">
        <f>IF('Cumulative Budget Request '!L168='Split budget (C)'!$L$1,'Cumulative Budget Request '!P168,0)</f>
        <v>0</v>
      </c>
      <c r="Q169" s="211">
        <f>IF('Cumulative Budget Request '!L168='Split budget (C)'!$L$1,'Cumulative Budget Request '!Q168,0)</f>
        <v>0</v>
      </c>
      <c r="R169" s="212">
        <f>IF('Cumulative Budget Request '!L168='Split budget (C)'!$L$1,'Cumulative Budget Request '!R168,0)</f>
        <v>0</v>
      </c>
      <c r="S169" s="61">
        <f>IF('Cumulative Budget Request '!L168='Split budget (C)'!$L$1,'Cumulative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9"/>
      <c r="B170" s="486"/>
      <c r="C170" s="480"/>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(C)'!$L$1,'Cumulative Budget Request '!Q169,0)</f>
        <v>0</v>
      </c>
      <c r="R170" s="212">
        <f>IF('Cumulative Budget Request '!L169='Split budget (C)'!$L$1,'Cumulative Budget Request '!R169,0)</f>
        <v>0</v>
      </c>
      <c r="S170" s="61">
        <f>IF('Cumulative Budget Request '!L169='Split budget (C)'!$L$1,'Cumulative Budget Request '!S169,0)</f>
        <v>0</v>
      </c>
      <c r="T170" s="16"/>
      <c r="U170" s="324"/>
      <c r="V170" s="324"/>
      <c r="W170" s="324"/>
      <c r="X170" s="324"/>
      <c r="Y170" s="324"/>
    </row>
    <row r="171" spans="1:25" hidden="1">
      <c r="A171" s="449"/>
      <c r="B171" s="486"/>
      <c r="C171" s="480"/>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(C)'!$L$1,'Cumulative Budget Request '!Q170,0)</f>
        <v>0</v>
      </c>
      <c r="R171" s="212">
        <f>IF('Cumulative Budget Request '!L170='Split budget (C)'!$L$1,'Cumulative Budget Request '!R170,0)</f>
        <v>0</v>
      </c>
      <c r="S171" s="61">
        <f>IF('Cumulative Budget Request '!L170='Split budget (C)'!$L$1,'Cumulative Budget Request '!S170,0)</f>
        <v>0</v>
      </c>
      <c r="T171" s="16"/>
      <c r="U171" s="323"/>
      <c r="V171" s="323"/>
      <c r="W171" s="323"/>
      <c r="X171" s="323"/>
      <c r="Y171" s="323"/>
    </row>
    <row r="172" spans="1:25" ht="15" hidden="1">
      <c r="A172" s="449"/>
      <c r="B172" s="486"/>
      <c r="C172" s="480"/>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(C)'!$L$1,'Cumulative Budget Request '!Q171,0)</f>
        <v>0</v>
      </c>
      <c r="R172" s="212">
        <f>IF('Cumulative Budget Request '!L171='Split budget (C)'!$L$1,'Cumulative Budget Request '!R171,0)</f>
        <v>0</v>
      </c>
      <c r="S172" s="61">
        <f>IF('Cumulative Budget Request '!L171='Split budget (C)'!$L$1,'Cumulative Budget Request '!S171,0)</f>
        <v>0</v>
      </c>
      <c r="T172" s="16"/>
      <c r="U172" s="324"/>
      <c r="V172" s="324"/>
      <c r="W172" s="324"/>
      <c r="X172" s="324"/>
      <c r="Y172" s="324"/>
    </row>
    <row r="173" spans="1:25" hidden="1">
      <c r="A173" s="449"/>
      <c r="B173" s="486"/>
      <c r="C173" s="480"/>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(C)'!$L$1,'Cumulative Budget Request '!Q172,0)</f>
        <v>0</v>
      </c>
      <c r="R173" s="212">
        <f>IF('Cumulative Budget Request '!L172='Split budget (C)'!$L$1,'Cumulative Budget Request '!R172,0)</f>
        <v>0</v>
      </c>
      <c r="S173" s="61">
        <f>IF('Cumulative Budget Request '!L172='Split budget (C)'!$L$1,'Cumulative Budget Request '!S172,0)</f>
        <v>0</v>
      </c>
      <c r="T173" s="16"/>
      <c r="U173" s="323"/>
      <c r="V173" s="323"/>
      <c r="W173" s="323"/>
      <c r="X173" s="323"/>
      <c r="Y173" s="323"/>
    </row>
    <row r="174" spans="1:25" hidden="1">
      <c r="A174" s="449"/>
      <c r="B174" s="481"/>
      <c r="C174" s="480"/>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5">
        <f>IF('Cumulative Budget Request '!L174='Split budget (C)'!$L$1,'Cumulative Budget Request '!A174,0)</f>
        <v>0</v>
      </c>
      <c r="B175" s="480">
        <f>IF('Cumulative Budget Request '!L174='Split budget (C)'!$L$1,'Cumulative Budget Request '!B174,0)</f>
        <v>0</v>
      </c>
      <c r="C175" s="481"/>
      <c r="D175" s="33" t="s">
        <v>123</v>
      </c>
      <c r="E175" s="76">
        <f>ROUND($R175*$S175,6)</f>
        <v>0</v>
      </c>
      <c r="F175" s="76">
        <f>ROUND($R176*$S176,6)</f>
        <v>0</v>
      </c>
      <c r="G175" s="76">
        <f>ROUND($R177*$S177,6)</f>
        <v>0</v>
      </c>
      <c r="H175" s="76">
        <f>ROUND($R178*$S178,6)</f>
        <v>0</v>
      </c>
      <c r="I175" s="76">
        <f>ROUND($R179*$S179,6)</f>
        <v>0</v>
      </c>
      <c r="J175" s="46"/>
      <c r="M175" s="133">
        <f>IF('Cumulative Budget Request '!L174='Split budget (C)'!$L$1,'Cumulative Budget Request '!M174,0)</f>
        <v>0</v>
      </c>
      <c r="N175" s="214">
        <f>ROUND(M175/12,2)</f>
        <v>0</v>
      </c>
      <c r="O175" s="214">
        <f>IF('Cumulative Budget Request '!L174='Split budget (C)'!$L$1,'Cumulative Budget Request '!O174,0)</f>
        <v>0</v>
      </c>
      <c r="P175" s="209">
        <f>IF('Cumulative Budget Request '!L174='Split budget (C)'!$L$1,'Cumulative Budget Request '!P174,0)</f>
        <v>0</v>
      </c>
      <c r="Q175" s="211">
        <f>IF('Cumulative Budget Request '!L174='Split budget (C)'!$L$1,'Cumulative Budget Request '!Q174,0)</f>
        <v>0</v>
      </c>
      <c r="R175" s="212">
        <f>IF('Cumulative Budget Request '!L174='Split budget (C)'!$L$1,'Cumulative Budget Request '!R174,0)</f>
        <v>0</v>
      </c>
      <c r="S175" s="61">
        <f>IF('Cumulative Budget Request '!L174='Split budget (C)'!$L$1,'Cumulative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9"/>
      <c r="B176" s="486"/>
      <c r="C176" s="480"/>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(C)'!$L$1,'Cumulative Budget Request '!Q175,0)</f>
        <v>0</v>
      </c>
      <c r="R176" s="212">
        <f>IF('Cumulative Budget Request '!L175='Split budget (C)'!$L$1,'Cumulative Budget Request '!R175,0)</f>
        <v>0</v>
      </c>
      <c r="S176" s="61">
        <f>IF('Cumulative Budget Request '!L175='Split budget (C)'!$L$1,'Cumulative Budget Request '!S175,0)</f>
        <v>0</v>
      </c>
      <c r="T176" s="16"/>
      <c r="U176" s="324"/>
      <c r="V176" s="324"/>
      <c r="W176" s="324"/>
      <c r="X176" s="324"/>
      <c r="Y176" s="324"/>
    </row>
    <row r="177" spans="1:25" hidden="1">
      <c r="A177" s="449"/>
      <c r="B177" s="486"/>
      <c r="C177" s="480"/>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(C)'!$L$1,'Cumulative Budget Request '!Q176,0)</f>
        <v>0</v>
      </c>
      <c r="R177" s="212">
        <f>IF('Cumulative Budget Request '!L176='Split budget (C)'!$L$1,'Cumulative Budget Request '!R176,0)</f>
        <v>0</v>
      </c>
      <c r="S177" s="61">
        <f>IF('Cumulative Budget Request '!L176='Split budget (C)'!$L$1,'Cumulative Budget Request '!S176,0)</f>
        <v>0</v>
      </c>
      <c r="T177" s="16"/>
      <c r="U177" s="323"/>
      <c r="V177" s="323"/>
      <c r="W177" s="323"/>
      <c r="X177" s="323"/>
      <c r="Y177" s="323"/>
    </row>
    <row r="178" spans="1:25" ht="15" hidden="1">
      <c r="A178" s="449"/>
      <c r="B178" s="486"/>
      <c r="C178" s="480"/>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(C)'!$L$1,'Cumulative Budget Request '!Q177,0)</f>
        <v>0</v>
      </c>
      <c r="R178" s="212">
        <f>IF('Cumulative Budget Request '!L177='Split budget (C)'!$L$1,'Cumulative Budget Request '!R177,0)</f>
        <v>0</v>
      </c>
      <c r="S178" s="61">
        <f>IF('Cumulative Budget Request '!L177='Split budget (C)'!$L$1,'Cumulative Budget Request '!S177,0)</f>
        <v>0</v>
      </c>
      <c r="T178" s="16"/>
      <c r="U178" s="324"/>
      <c r="V178" s="324"/>
      <c r="W178" s="324"/>
      <c r="X178" s="324"/>
      <c r="Y178" s="324"/>
    </row>
    <row r="179" spans="1:25" hidden="1">
      <c r="A179" s="449"/>
      <c r="B179" s="486"/>
      <c r="C179" s="480"/>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(C)'!$L$1,'Cumulative Budget Request '!Q178,0)</f>
        <v>0</v>
      </c>
      <c r="R179" s="212">
        <f>IF('Cumulative Budget Request '!L178='Split budget (C)'!$L$1,'Cumulative Budget Request '!R178,0)</f>
        <v>0</v>
      </c>
      <c r="S179" s="61">
        <f>IF('Cumulative Budget Request '!L178='Split budget (C)'!$L$1,'Cumulative Budget Request '!S178,0)</f>
        <v>0</v>
      </c>
      <c r="T179" s="16"/>
      <c r="U179" s="323"/>
      <c r="V179" s="323"/>
      <c r="W179" s="323"/>
      <c r="X179" s="323"/>
      <c r="Y179" s="323"/>
    </row>
    <row r="180" spans="1:25" hidden="1">
      <c r="A180" s="449"/>
      <c r="B180" s="481"/>
      <c r="C180" s="480"/>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5">
        <f>IF('Cumulative Budget Request '!L180='Split budget (C)'!$L$1,'Cumulative Budget Request '!A180,0)</f>
        <v>0</v>
      </c>
      <c r="B181" s="480">
        <f>IF('Cumulative Budget Request '!L180='Split budget (C)'!$L$1,'Cumulative Budget Request '!B180,0)</f>
        <v>0</v>
      </c>
      <c r="C181" s="481"/>
      <c r="D181" s="33" t="s">
        <v>123</v>
      </c>
      <c r="E181" s="76">
        <f>ROUND($R181*$S181,6)</f>
        <v>0</v>
      </c>
      <c r="F181" s="76">
        <f>ROUND($R182*$S182,6)</f>
        <v>0</v>
      </c>
      <c r="G181" s="76">
        <f>ROUND($R183*$S183,6)</f>
        <v>0</v>
      </c>
      <c r="H181" s="76">
        <f>ROUND($R184*$S184,6)</f>
        <v>0</v>
      </c>
      <c r="I181" s="76">
        <f>ROUND($R185*$S185,6)</f>
        <v>0</v>
      </c>
      <c r="J181" s="46"/>
      <c r="M181" s="133">
        <f>IF('Cumulative Budget Request '!L180='Split budget (C)'!$L$1,'Cumulative Budget Request '!M180,0)</f>
        <v>0</v>
      </c>
      <c r="N181" s="214">
        <f>ROUND(M181/12,2)</f>
        <v>0</v>
      </c>
      <c r="O181" s="214">
        <f>IF('Cumulative Budget Request '!L180='Split budget (C)'!$L$1,'Cumulative Budget Request '!O180,0)</f>
        <v>0</v>
      </c>
      <c r="P181" s="209">
        <f>IF('Cumulative Budget Request '!L180='Split budget (C)'!$L$1,'Cumulative Budget Request '!P180,0)</f>
        <v>0</v>
      </c>
      <c r="Q181" s="211">
        <f>IF('Cumulative Budget Request '!L180='Split budget (C)'!$L$1,'Cumulative Budget Request '!Q180,0)</f>
        <v>0</v>
      </c>
      <c r="R181" s="212">
        <f>IF('Cumulative Budget Request '!L180='Split budget (C)'!$L$1,'Cumulative Budget Request '!R180,0)</f>
        <v>0</v>
      </c>
      <c r="S181" s="61">
        <f>IF('Cumulative Budget Request '!L180='Split budget (C)'!$L$1,'Cumulative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9"/>
      <c r="B182" s="486"/>
      <c r="C182" s="480"/>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(C)'!$L$1,'Cumulative Budget Request '!Q181,0)</f>
        <v>0</v>
      </c>
      <c r="R182" s="212">
        <f>IF('Cumulative Budget Request '!L181='Split budget (C)'!$L$1,'Cumulative Budget Request '!R181,0)</f>
        <v>0</v>
      </c>
      <c r="S182" s="61">
        <f>IF('Cumulative Budget Request '!L181='Split budget (C)'!$L$1,'Cumulative Budget Request '!S181,0)</f>
        <v>0</v>
      </c>
      <c r="T182" s="16"/>
      <c r="U182" s="324"/>
      <c r="V182" s="324"/>
      <c r="W182" s="324"/>
      <c r="X182" s="324"/>
      <c r="Y182" s="324"/>
    </row>
    <row r="183" spans="1:25" hidden="1">
      <c r="A183" s="449"/>
      <c r="B183" s="486"/>
      <c r="C183" s="480"/>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(C)'!$L$1,'Cumulative Budget Request '!Q182,0)</f>
        <v>0</v>
      </c>
      <c r="R183" s="212">
        <f>IF('Cumulative Budget Request '!L182='Split budget (C)'!$L$1,'Cumulative Budget Request '!R182,0)</f>
        <v>0</v>
      </c>
      <c r="S183" s="61">
        <f>IF('Cumulative Budget Request '!L182='Split budget (C)'!$L$1,'Cumulative Budget Request '!S182,0)</f>
        <v>0</v>
      </c>
      <c r="T183" s="16"/>
      <c r="U183" s="323"/>
      <c r="V183" s="323"/>
      <c r="W183" s="323"/>
      <c r="X183" s="323"/>
      <c r="Y183" s="323"/>
    </row>
    <row r="184" spans="1:25" ht="15" hidden="1">
      <c r="A184" s="449"/>
      <c r="B184" s="486"/>
      <c r="C184" s="480"/>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(C)'!$L$1,'Cumulative Budget Request '!Q183,0)</f>
        <v>0</v>
      </c>
      <c r="R184" s="212">
        <f>IF('Cumulative Budget Request '!L183='Split budget (C)'!$L$1,'Cumulative Budget Request '!R183,0)</f>
        <v>0</v>
      </c>
      <c r="S184" s="61">
        <f>IF('Cumulative Budget Request '!L183='Split budget (C)'!$L$1,'Cumulative Budget Request '!S183,0)</f>
        <v>0</v>
      </c>
      <c r="T184" s="16"/>
      <c r="U184" s="324"/>
      <c r="V184" s="324"/>
      <c r="W184" s="324"/>
      <c r="X184" s="324"/>
      <c r="Y184" s="324"/>
    </row>
    <row r="185" spans="1:25" hidden="1">
      <c r="A185" s="449"/>
      <c r="B185" s="486"/>
      <c r="C185" s="480"/>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(C)'!$L$1,'Cumulative Budget Request '!Q184,0)</f>
        <v>0</v>
      </c>
      <c r="R185" s="212">
        <f>IF('Cumulative Budget Request '!L184='Split budget (C)'!$L$1,'Cumulative Budget Request '!R184,0)</f>
        <v>0</v>
      </c>
      <c r="S185" s="61">
        <f>IF('Cumulative Budget Request '!L184='Split budget (C)'!$L$1,'Cumulative Budget Request '!S184,0)</f>
        <v>0</v>
      </c>
      <c r="T185" s="16"/>
      <c r="U185" s="323"/>
      <c r="V185" s="323"/>
      <c r="W185" s="323"/>
      <c r="X185" s="323"/>
      <c r="Y185" s="323"/>
    </row>
    <row r="186" spans="1:25" hidden="1">
      <c r="A186" s="449"/>
      <c r="B186" s="481"/>
      <c r="C186" s="480"/>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5">
        <f>IF('Cumulative Budget Request '!L186='Split budget (C)'!$L$1,'Cumulative Budget Request '!A186,0)</f>
        <v>0</v>
      </c>
      <c r="B187" s="480">
        <f>IF('Cumulative Budget Request '!L186='Split budget (C)'!$L$1,'Cumulative Budget Request '!B186,0)</f>
        <v>0</v>
      </c>
      <c r="C187" s="481"/>
      <c r="D187" s="33" t="s">
        <v>123</v>
      </c>
      <c r="E187" s="76">
        <f>ROUND($R187*$S187,6)</f>
        <v>0</v>
      </c>
      <c r="F187" s="76">
        <f>ROUND($R188*$S188,6)</f>
        <v>0</v>
      </c>
      <c r="G187" s="76">
        <f>ROUND($R189*$S189,6)</f>
        <v>0</v>
      </c>
      <c r="H187" s="76">
        <f>ROUND($R190*$S190,6)</f>
        <v>0</v>
      </c>
      <c r="I187" s="76">
        <f>ROUND($R191*$S191,6)</f>
        <v>0</v>
      </c>
      <c r="J187" s="46"/>
      <c r="M187" s="133">
        <f>IF('Cumulative Budget Request '!L186='Split budget (C)'!$L$1,'Cumulative Budget Request '!M186,0)</f>
        <v>0</v>
      </c>
      <c r="N187" s="214">
        <f>ROUND(M187/12,2)</f>
        <v>0</v>
      </c>
      <c r="O187" s="214">
        <f>IF('Cumulative Budget Request '!L186='Split budget (C)'!$L$1,'Cumulative Budget Request '!O186,0)</f>
        <v>0</v>
      </c>
      <c r="P187" s="209">
        <f>IF('Cumulative Budget Request '!L186='Split budget (C)'!$L$1,'Cumulative Budget Request '!P186,0)</f>
        <v>0</v>
      </c>
      <c r="Q187" s="211">
        <f>IF('Cumulative Budget Request '!L186='Split budget (C)'!$L$1,'Cumulative Budget Request '!Q186,0)</f>
        <v>0</v>
      </c>
      <c r="R187" s="212">
        <f>IF('Cumulative Budget Request '!L186='Split budget (C)'!$L$1,'Cumulative Budget Request '!R186,0)</f>
        <v>0</v>
      </c>
      <c r="S187" s="61">
        <f>IF('Cumulative Budget Request '!L186='Split budget (C)'!$L$1,'Cumulative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9"/>
      <c r="B188" s="486"/>
      <c r="C188" s="480"/>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(C)'!$L$1,'Cumulative Budget Request '!Q187,0)</f>
        <v>0</v>
      </c>
      <c r="R188" s="212">
        <f>IF('Cumulative Budget Request '!L187='Split budget (C)'!$L$1,'Cumulative Budget Request '!R187,0)</f>
        <v>0</v>
      </c>
      <c r="S188" s="61">
        <f>IF('Cumulative Budget Request '!L187='Split budget (C)'!$L$1,'Cumulative Budget Request '!S187,0)</f>
        <v>0</v>
      </c>
      <c r="T188" s="16"/>
      <c r="U188" s="324"/>
      <c r="V188" s="324"/>
      <c r="W188" s="324"/>
      <c r="X188" s="324"/>
      <c r="Y188" s="324"/>
    </row>
    <row r="189" spans="1:25" hidden="1">
      <c r="A189" s="449"/>
      <c r="B189" s="486"/>
      <c r="C189" s="480"/>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(C)'!$L$1,'Cumulative Budget Request '!Q188,0)</f>
        <v>0</v>
      </c>
      <c r="R189" s="212">
        <f>IF('Cumulative Budget Request '!L188='Split budget (C)'!$L$1,'Cumulative Budget Request '!R188,0)</f>
        <v>0</v>
      </c>
      <c r="S189" s="61">
        <f>IF('Cumulative Budget Request '!L188='Split budget (C)'!$L$1,'Cumulative Budget Request '!S188,0)</f>
        <v>0</v>
      </c>
      <c r="T189" s="16"/>
      <c r="U189" s="323"/>
      <c r="V189" s="323"/>
      <c r="W189" s="323"/>
      <c r="X189" s="323"/>
      <c r="Y189" s="323"/>
    </row>
    <row r="190" spans="1:25" ht="15" hidden="1">
      <c r="A190" s="449"/>
      <c r="B190" s="486"/>
      <c r="C190" s="480"/>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(C)'!$L$1,'Cumulative Budget Request '!Q189,0)</f>
        <v>0</v>
      </c>
      <c r="R190" s="212">
        <f>IF('Cumulative Budget Request '!L189='Split budget (C)'!$L$1,'Cumulative Budget Request '!R189,0)</f>
        <v>0</v>
      </c>
      <c r="S190" s="61">
        <f>IF('Cumulative Budget Request '!L189='Split budget (C)'!$L$1,'Cumulative Budget Request '!S189,0)</f>
        <v>0</v>
      </c>
      <c r="T190" s="16"/>
      <c r="U190" s="324"/>
      <c r="V190" s="324"/>
      <c r="W190" s="324"/>
      <c r="X190" s="324"/>
      <c r="Y190" s="324"/>
    </row>
    <row r="191" spans="1:25" hidden="1">
      <c r="A191" s="449"/>
      <c r="B191" s="486"/>
      <c r="C191" s="480"/>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(C)'!$L$1,'Cumulative Budget Request '!Q190,0)</f>
        <v>0</v>
      </c>
      <c r="R191" s="212">
        <f>IF('Cumulative Budget Request '!L190='Split budget (C)'!$L$1,'Cumulative Budget Request '!R190,0)</f>
        <v>0</v>
      </c>
      <c r="S191" s="61">
        <f>IF('Cumulative Budget Request '!L190='Split budget (C)'!$L$1,'Cumulative Budget Request '!S190,0)</f>
        <v>0</v>
      </c>
      <c r="T191" s="16"/>
      <c r="U191" s="323"/>
      <c r="V191" s="323"/>
      <c r="W191" s="323"/>
      <c r="X191" s="323"/>
      <c r="Y191" s="323"/>
    </row>
    <row r="192" spans="1:25" hidden="1">
      <c r="A192" s="449"/>
      <c r="B192" s="481"/>
      <c r="C192" s="480"/>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5">
        <f>IF('Cumulative Budget Request '!L192='Split budget (C)'!$L$1,'Cumulative Budget Request '!A192,0)</f>
        <v>0</v>
      </c>
      <c r="B193" s="480">
        <f>IF('Cumulative Budget Request '!L192='Split budget (C)'!$L$1,'Cumulative Budget Request '!B192,0)</f>
        <v>0</v>
      </c>
      <c r="C193" s="481"/>
      <c r="D193" s="33" t="s">
        <v>123</v>
      </c>
      <c r="E193" s="76">
        <f>ROUND($R193*$S193,6)</f>
        <v>0</v>
      </c>
      <c r="F193" s="76">
        <f>ROUND($R194*$S194,6)</f>
        <v>0</v>
      </c>
      <c r="G193" s="76">
        <f>ROUND($R195*$S195,6)</f>
        <v>0</v>
      </c>
      <c r="H193" s="76">
        <f>ROUND($R196*$S196,6)</f>
        <v>0</v>
      </c>
      <c r="I193" s="76">
        <f>ROUND($R197*$S197,6)</f>
        <v>0</v>
      </c>
      <c r="J193" s="46"/>
      <c r="M193" s="133">
        <f>IF('Cumulative Budget Request '!L192='Split budget (C)'!$L$1,'Cumulative Budget Request '!M192,0)</f>
        <v>0</v>
      </c>
      <c r="N193" s="214">
        <f>ROUND(M193/12,2)</f>
        <v>0</v>
      </c>
      <c r="O193" s="214">
        <f>IF('Cumulative Budget Request '!L192='Split budget (C)'!$L$1,'Cumulative Budget Request '!O192,0)</f>
        <v>0</v>
      </c>
      <c r="P193" s="209">
        <f>IF('Cumulative Budget Request '!L192='Split budget (C)'!$L$1,'Cumulative Budget Request '!P192,0)</f>
        <v>0</v>
      </c>
      <c r="Q193" s="211">
        <f>IF('Cumulative Budget Request '!L192='Split budget (C)'!$L$1,'Cumulative Budget Request '!Q192,0)</f>
        <v>0</v>
      </c>
      <c r="R193" s="212">
        <f>IF('Cumulative Budget Request '!L192='Split budget (C)'!$L$1,'Cumulative Budget Request '!R192,0)</f>
        <v>0</v>
      </c>
      <c r="S193" s="61">
        <f>IF('Cumulative Budget Request '!L192='Split budget (C)'!$L$1,'Cumulative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9"/>
      <c r="B194" s="486"/>
      <c r="C194" s="480"/>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(C)'!$L$1,'Cumulative Budget Request '!Q193,0)</f>
        <v>0</v>
      </c>
      <c r="R194" s="212">
        <f>IF('Cumulative Budget Request '!L193='Split budget (C)'!$L$1,'Cumulative Budget Request '!R193,0)</f>
        <v>0</v>
      </c>
      <c r="S194" s="61">
        <f>IF('Cumulative Budget Request '!L193='Split budget (C)'!$L$1,'Cumulative Budget Request '!S193,0)</f>
        <v>0</v>
      </c>
      <c r="T194" s="16"/>
      <c r="U194" s="324"/>
      <c r="V194" s="324"/>
      <c r="W194" s="324"/>
      <c r="X194" s="324"/>
      <c r="Y194" s="324"/>
    </row>
    <row r="195" spans="1:25" hidden="1">
      <c r="A195" s="449"/>
      <c r="B195" s="486"/>
      <c r="C195" s="480"/>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(C)'!$L$1,'Cumulative Budget Request '!Q194,0)</f>
        <v>0</v>
      </c>
      <c r="R195" s="212">
        <f>IF('Cumulative Budget Request '!L194='Split budget (C)'!$L$1,'Cumulative Budget Request '!R194,0)</f>
        <v>0</v>
      </c>
      <c r="S195" s="61">
        <f>IF('Cumulative Budget Request '!L194='Split budget (C)'!$L$1,'Cumulative Budget Request '!S194,0)</f>
        <v>0</v>
      </c>
      <c r="T195" s="16"/>
      <c r="U195" s="323"/>
      <c r="V195" s="323"/>
      <c r="W195" s="323"/>
      <c r="X195" s="323"/>
      <c r="Y195" s="323"/>
    </row>
    <row r="196" spans="1:25" ht="15" hidden="1">
      <c r="A196" s="449"/>
      <c r="B196" s="486"/>
      <c r="C196" s="480"/>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(C)'!$L$1,'Cumulative Budget Request '!Q195,0)</f>
        <v>0</v>
      </c>
      <c r="R196" s="212">
        <f>IF('Cumulative Budget Request '!L195='Split budget (C)'!$L$1,'Cumulative Budget Request '!R195,0)</f>
        <v>0</v>
      </c>
      <c r="S196" s="61">
        <f>IF('Cumulative Budget Request '!L195='Split budget (C)'!$L$1,'Cumulative Budget Request '!S195,0)</f>
        <v>0</v>
      </c>
      <c r="T196" s="16"/>
      <c r="U196" s="324"/>
      <c r="V196" s="324"/>
      <c r="W196" s="324"/>
      <c r="X196" s="324"/>
      <c r="Y196" s="324"/>
    </row>
    <row r="197" spans="1:25" hidden="1">
      <c r="A197" s="449"/>
      <c r="B197" s="486"/>
      <c r="C197" s="480"/>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(C)'!$L$1,'Cumulative Budget Request '!Q196,0)</f>
        <v>0</v>
      </c>
      <c r="R197" s="212">
        <f>IF('Cumulative Budget Request '!L196='Split budget (C)'!$L$1,'Cumulative Budget Request '!R196,0)</f>
        <v>0</v>
      </c>
      <c r="S197" s="61">
        <f>IF('Cumulative Budget Request '!L196='Split budget (C)'!$L$1,'Cumulative Budget Request '!S196,0)</f>
        <v>0</v>
      </c>
      <c r="T197" s="16"/>
      <c r="U197" s="323"/>
      <c r="V197" s="323"/>
      <c r="W197" s="323"/>
      <c r="X197" s="323"/>
      <c r="Y197" s="323"/>
    </row>
    <row r="198" spans="1:25" hidden="1">
      <c r="A198" s="449"/>
      <c r="B198" s="481"/>
      <c r="C198" s="480"/>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5">
        <f>IF('Cumulative Budget Request '!L198='Split budget (C)'!$L$1,'Cumulative Budget Request '!A198,0)</f>
        <v>0</v>
      </c>
      <c r="B199" s="480">
        <f>IF('Cumulative Budget Request '!L198='Split budget (C)'!$L$1,'Cumulative Budget Request '!B198,0)</f>
        <v>0</v>
      </c>
      <c r="C199" s="481"/>
      <c r="D199" s="33" t="s">
        <v>123</v>
      </c>
      <c r="E199" s="76">
        <f>ROUND($R199*$S199,6)</f>
        <v>0</v>
      </c>
      <c r="F199" s="76">
        <f>ROUND($R200*$S200,6)</f>
        <v>0</v>
      </c>
      <c r="G199" s="76">
        <f>ROUND($R201*$S201,6)</f>
        <v>0</v>
      </c>
      <c r="H199" s="76">
        <f>ROUND($R202*$S202,6)</f>
        <v>0</v>
      </c>
      <c r="I199" s="76">
        <f>ROUND($R203*$S203,6)</f>
        <v>0</v>
      </c>
      <c r="J199" s="46"/>
      <c r="M199" s="133">
        <f>IF('Cumulative Budget Request '!L198='Split budget (C)'!$L$1,'Cumulative Budget Request '!M198,0)</f>
        <v>0</v>
      </c>
      <c r="N199" s="214">
        <f>ROUND(M199/12,2)</f>
        <v>0</v>
      </c>
      <c r="O199" s="214">
        <f>IF('Cumulative Budget Request '!L198='Split budget (C)'!$L$1,'Cumulative Budget Request '!O198,0)</f>
        <v>0</v>
      </c>
      <c r="P199" s="209">
        <f>IF('Cumulative Budget Request '!L198='Split budget (C)'!$L$1,'Cumulative Budget Request '!P198,0)</f>
        <v>0</v>
      </c>
      <c r="Q199" s="211">
        <f>IF('Cumulative Budget Request '!L198='Split budget (C)'!$L$1,'Cumulative Budget Request '!Q198,0)</f>
        <v>0</v>
      </c>
      <c r="R199" s="212">
        <f>IF('Cumulative Budget Request '!L198='Split budget (C)'!$L$1,'Cumulative Budget Request '!R198,0)</f>
        <v>0</v>
      </c>
      <c r="S199" s="61">
        <f>IF('Cumulative Budget Request '!L198='Split budget (C)'!$L$1,'Cumulative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9"/>
      <c r="B200" s="486"/>
      <c r="C200" s="480"/>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(C)'!$L$1,'Cumulative Budget Request '!Q199,0)</f>
        <v>0</v>
      </c>
      <c r="R200" s="212">
        <f>IF('Cumulative Budget Request '!L199='Split budget (C)'!$L$1,'Cumulative Budget Request '!R199,0)</f>
        <v>0</v>
      </c>
      <c r="S200" s="61">
        <f>IF('Cumulative Budget Request '!L199='Split budget (C)'!$L$1,'Cumulative Budget Request '!S199,0)</f>
        <v>0</v>
      </c>
      <c r="T200" s="16"/>
      <c r="U200" s="324"/>
      <c r="V200" s="324"/>
      <c r="W200" s="324"/>
      <c r="X200" s="324"/>
      <c r="Y200" s="324"/>
    </row>
    <row r="201" spans="1:25" hidden="1">
      <c r="A201" s="449"/>
      <c r="B201" s="486"/>
      <c r="C201" s="480"/>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(C)'!$L$1,'Cumulative Budget Request '!Q200,0)</f>
        <v>0</v>
      </c>
      <c r="R201" s="212">
        <f>IF('Cumulative Budget Request '!L200='Split budget (C)'!$L$1,'Cumulative Budget Request '!R200,0)</f>
        <v>0</v>
      </c>
      <c r="S201" s="61">
        <f>IF('Cumulative Budget Request '!L200='Split budget (C)'!$L$1,'Cumulative Budget Request '!S200,0)</f>
        <v>0</v>
      </c>
      <c r="T201" s="16"/>
      <c r="U201" s="323"/>
      <c r="V201" s="323"/>
      <c r="W201" s="323"/>
      <c r="X201" s="323"/>
      <c r="Y201" s="323"/>
    </row>
    <row r="202" spans="1:25" ht="15" hidden="1">
      <c r="A202" s="449"/>
      <c r="B202" s="486"/>
      <c r="C202" s="480"/>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(C)'!$L$1,'Cumulative Budget Request '!Q201,0)</f>
        <v>0</v>
      </c>
      <c r="R202" s="212">
        <f>IF('Cumulative Budget Request '!L201='Split budget (C)'!$L$1,'Cumulative Budget Request '!R201,0)</f>
        <v>0</v>
      </c>
      <c r="S202" s="61">
        <f>IF('Cumulative Budget Request '!L201='Split budget (C)'!$L$1,'Cumulative Budget Request '!S201,0)</f>
        <v>0</v>
      </c>
      <c r="T202" s="16"/>
      <c r="U202" s="324"/>
      <c r="V202" s="324"/>
      <c r="W202" s="324"/>
      <c r="X202" s="324"/>
      <c r="Y202" s="324"/>
    </row>
    <row r="203" spans="1:25" hidden="1">
      <c r="A203" s="449"/>
      <c r="B203" s="486"/>
      <c r="C203" s="480"/>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(C)'!$L$1,'Cumulative Budget Request '!Q202,0)</f>
        <v>0</v>
      </c>
      <c r="R203" s="212">
        <f>IF('Cumulative Budget Request '!L202='Split budget (C)'!$L$1,'Cumulative Budget Request '!R202,0)</f>
        <v>0</v>
      </c>
      <c r="S203" s="61">
        <f>IF('Cumulative Budget Request '!L202='Split budget (C)'!$L$1,'Cumulative Budget Request '!S202,0)</f>
        <v>0</v>
      </c>
      <c r="T203" s="16"/>
      <c r="U203" s="323"/>
      <c r="V203" s="323"/>
      <c r="W203" s="323"/>
      <c r="X203" s="323"/>
      <c r="Y203" s="323"/>
    </row>
    <row r="204" spans="1:25" hidden="1">
      <c r="A204" s="449"/>
      <c r="B204" s="481"/>
      <c r="C204" s="480"/>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5">
        <f>IF('Cumulative Budget Request '!L204='Split budget (C)'!$L$1,'Cumulative Budget Request '!A204,0)</f>
        <v>0</v>
      </c>
      <c r="B205" s="480">
        <f>IF('Cumulative Budget Request '!L204='Split budget (C)'!$L$1,'Cumulative Budget Request '!B204,0)</f>
        <v>0</v>
      </c>
      <c r="C205" s="481"/>
      <c r="D205" s="33" t="s">
        <v>123</v>
      </c>
      <c r="E205" s="76">
        <f>ROUND($R205*$S205,6)</f>
        <v>0</v>
      </c>
      <c r="F205" s="76">
        <f>ROUND($R206*$S206,6)</f>
        <v>0</v>
      </c>
      <c r="G205" s="76">
        <f>ROUND($R207*$S207,6)</f>
        <v>0</v>
      </c>
      <c r="H205" s="76">
        <f>ROUND($R208*$S208,6)</f>
        <v>0</v>
      </c>
      <c r="I205" s="76">
        <f>ROUND($R209*$S209,6)</f>
        <v>0</v>
      </c>
      <c r="J205" s="46"/>
      <c r="M205" s="133">
        <f>IF('Cumulative Budget Request '!L204='Split budget (C)'!$L$1,'Cumulative Budget Request '!M204,0)</f>
        <v>0</v>
      </c>
      <c r="N205" s="214">
        <f>ROUND(M205/12,2)</f>
        <v>0</v>
      </c>
      <c r="O205" s="214">
        <f>IF('Cumulative Budget Request '!L204='Split budget (C)'!$L$1,'Cumulative Budget Request '!O204,0)</f>
        <v>0</v>
      </c>
      <c r="P205" s="209">
        <f>IF('Cumulative Budget Request '!L204='Split budget (C)'!$L$1,'Cumulative Budget Request '!P204,0)</f>
        <v>0</v>
      </c>
      <c r="Q205" s="211">
        <f>IF('Cumulative Budget Request '!L204='Split budget (C)'!$L$1,'Cumulative Budget Request '!Q204,0)</f>
        <v>0</v>
      </c>
      <c r="R205" s="212">
        <f>IF('Cumulative Budget Request '!L204='Split budget (C)'!$L$1,'Cumulative Budget Request '!R204,0)</f>
        <v>0</v>
      </c>
      <c r="S205" s="61">
        <f>IF('Cumulative Budget Request '!L204='Split budget (C)'!$L$1,'Cumulative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9"/>
      <c r="B206" s="486"/>
      <c r="C206" s="480"/>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(C)'!$L$1,'Cumulative Budget Request '!Q205,0)</f>
        <v>0</v>
      </c>
      <c r="R206" s="212">
        <f>IF('Cumulative Budget Request '!L205='Split budget (C)'!$L$1,'Cumulative Budget Request '!R205,0)</f>
        <v>0</v>
      </c>
      <c r="S206" s="61">
        <f>IF('Cumulative Budget Request '!L205='Split budget (C)'!$L$1,'Cumulative Budget Request '!S205,0)</f>
        <v>0</v>
      </c>
      <c r="T206" s="16"/>
      <c r="U206" s="324"/>
      <c r="V206" s="324"/>
      <c r="W206" s="324"/>
      <c r="X206" s="324"/>
      <c r="Y206" s="324"/>
    </row>
    <row r="207" spans="1:25" hidden="1">
      <c r="A207" s="449"/>
      <c r="B207" s="486"/>
      <c r="C207" s="480"/>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(C)'!$L$1,'Cumulative Budget Request '!Q206,0)</f>
        <v>0</v>
      </c>
      <c r="R207" s="212">
        <f>IF('Cumulative Budget Request '!L206='Split budget (C)'!$L$1,'Cumulative Budget Request '!R206,0)</f>
        <v>0</v>
      </c>
      <c r="S207" s="61">
        <f>IF('Cumulative Budget Request '!L206='Split budget (C)'!$L$1,'Cumulative Budget Request '!S206,0)</f>
        <v>0</v>
      </c>
      <c r="T207" s="16"/>
      <c r="U207" s="323"/>
      <c r="V207" s="323"/>
      <c r="W207" s="323"/>
      <c r="X207" s="323"/>
      <c r="Y207" s="323"/>
    </row>
    <row r="208" spans="1:25" ht="15" hidden="1">
      <c r="A208" s="449"/>
      <c r="B208" s="486"/>
      <c r="C208" s="480"/>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(C)'!$L$1,'Cumulative Budget Request '!Q207,0)</f>
        <v>0</v>
      </c>
      <c r="R208" s="212">
        <f>IF('Cumulative Budget Request '!L207='Split budget (C)'!$L$1,'Cumulative Budget Request '!R207,0)</f>
        <v>0</v>
      </c>
      <c r="S208" s="61">
        <f>IF('Cumulative Budget Request '!L207='Split budget (C)'!$L$1,'Cumulative Budget Request '!S207,0)</f>
        <v>0</v>
      </c>
      <c r="T208" s="16"/>
      <c r="U208" s="324"/>
      <c r="V208" s="324"/>
      <c r="W208" s="324"/>
      <c r="X208" s="324"/>
      <c r="Y208" s="324"/>
    </row>
    <row r="209" spans="1:25" hidden="1">
      <c r="A209" s="449"/>
      <c r="B209" s="486"/>
      <c r="C209" s="480"/>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(C)'!$L$1,'Cumulative Budget Request '!Q208,0)</f>
        <v>0</v>
      </c>
      <c r="R209" s="212">
        <f>IF('Cumulative Budget Request '!L208='Split budget (C)'!$L$1,'Cumulative Budget Request '!R208,0)</f>
        <v>0</v>
      </c>
      <c r="S209" s="61">
        <f>IF('Cumulative Budget Request '!L208='Split budget (C)'!$L$1,'Cumulative Budget Request '!S208,0)</f>
        <v>0</v>
      </c>
      <c r="T209" s="16"/>
      <c r="U209" s="323"/>
      <c r="V209" s="323"/>
      <c r="W209" s="323"/>
      <c r="X209" s="323"/>
      <c r="Y209" s="323"/>
    </row>
    <row r="210" spans="1:25" hidden="1">
      <c r="A210" s="449"/>
      <c r="B210" s="481"/>
      <c r="C210" s="480"/>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5">
        <f>IF('Cumulative Budget Request '!L210='Split budget (C)'!$L$1,'Cumulative Budget Request '!A210,0)</f>
        <v>0</v>
      </c>
      <c r="B211" s="480">
        <f>IF('Cumulative Budget Request '!L210='Split budget (C)'!$L$1,'Cumulative Budget Request '!B210,0)</f>
        <v>0</v>
      </c>
      <c r="C211" s="481"/>
      <c r="D211" s="33" t="s">
        <v>123</v>
      </c>
      <c r="E211" s="76">
        <f>ROUND($R211*$S211,6)</f>
        <v>0</v>
      </c>
      <c r="F211" s="76">
        <f>ROUND($R212*$S212,6)</f>
        <v>0</v>
      </c>
      <c r="G211" s="76">
        <f>ROUND($R213*$S213,6)</f>
        <v>0</v>
      </c>
      <c r="H211" s="76">
        <f>ROUND($R214*$S214,6)</f>
        <v>0</v>
      </c>
      <c r="I211" s="76">
        <f>ROUND($R215*$S215,6)</f>
        <v>0</v>
      </c>
      <c r="J211" s="46"/>
      <c r="M211" s="133">
        <f>IF('Cumulative Budget Request '!L210='Split budget (C)'!$L$1,'Cumulative Budget Request '!M210,0)</f>
        <v>0</v>
      </c>
      <c r="N211" s="214">
        <f>ROUND(M211/12,2)</f>
        <v>0</v>
      </c>
      <c r="O211" s="214">
        <f>IF('Cumulative Budget Request '!L210='Split budget (C)'!$L$1,'Cumulative Budget Request '!O210,0)</f>
        <v>0</v>
      </c>
      <c r="P211" s="209">
        <f>IF('Cumulative Budget Request '!L210='Split budget (C)'!$L$1,'Cumulative Budget Request '!P210,0)</f>
        <v>0</v>
      </c>
      <c r="Q211" s="211">
        <f>IF('Cumulative Budget Request '!L210='Split budget (C)'!$L$1,'Cumulative Budget Request '!Q210,0)</f>
        <v>0</v>
      </c>
      <c r="R211" s="212">
        <f>IF('Cumulative Budget Request '!L210='Split budget (C)'!$L$1,'Cumulative Budget Request '!R210,0)</f>
        <v>0</v>
      </c>
      <c r="S211" s="61">
        <f>IF('Cumulative Budget Request '!L210='Split budget (C)'!$L$1,'Cumulative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9"/>
      <c r="B212" s="486"/>
      <c r="C212" s="480"/>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(C)'!$L$1,'Cumulative Budget Request '!Q211,0)</f>
        <v>0</v>
      </c>
      <c r="R212" s="212">
        <f>IF('Cumulative Budget Request '!L211='Split budget (C)'!$L$1,'Cumulative Budget Request '!R211,0)</f>
        <v>0</v>
      </c>
      <c r="S212" s="61">
        <f>IF('Cumulative Budget Request '!L211='Split budget (C)'!$L$1,'Cumulative Budget Request '!S211,0)</f>
        <v>0</v>
      </c>
      <c r="T212" s="16"/>
      <c r="U212" s="324"/>
      <c r="V212" s="324"/>
      <c r="W212" s="324"/>
      <c r="X212" s="324"/>
      <c r="Y212" s="324"/>
    </row>
    <row r="213" spans="1:25" hidden="1">
      <c r="A213" s="449"/>
      <c r="B213" s="486"/>
      <c r="C213" s="480"/>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(C)'!$L$1,'Cumulative Budget Request '!Q212,0)</f>
        <v>0</v>
      </c>
      <c r="R213" s="212">
        <f>IF('Cumulative Budget Request '!L212='Split budget (C)'!$L$1,'Cumulative Budget Request '!R212,0)</f>
        <v>0</v>
      </c>
      <c r="S213" s="61">
        <f>IF('Cumulative Budget Request '!L212='Split budget (C)'!$L$1,'Cumulative Budget Request '!S212,0)</f>
        <v>0</v>
      </c>
      <c r="T213" s="16"/>
      <c r="U213" s="323"/>
      <c r="V213" s="323"/>
      <c r="W213" s="323"/>
      <c r="X213" s="323"/>
      <c r="Y213" s="323"/>
    </row>
    <row r="214" spans="1:25" ht="15" hidden="1">
      <c r="A214" s="449"/>
      <c r="B214" s="486"/>
      <c r="C214" s="480"/>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(C)'!$L$1,'Cumulative Budget Request '!Q213,0)</f>
        <v>0</v>
      </c>
      <c r="R214" s="212">
        <f>IF('Cumulative Budget Request '!L213='Split budget (C)'!$L$1,'Cumulative Budget Request '!R213,0)</f>
        <v>0</v>
      </c>
      <c r="S214" s="61">
        <f>IF('Cumulative Budget Request '!L213='Split budget (C)'!$L$1,'Cumulative Budget Request '!S213,0)</f>
        <v>0</v>
      </c>
      <c r="T214" s="16"/>
      <c r="U214" s="324"/>
      <c r="V214" s="324"/>
      <c r="W214" s="324"/>
      <c r="X214" s="324"/>
      <c r="Y214" s="324"/>
    </row>
    <row r="215" spans="1:25" hidden="1">
      <c r="A215" s="449"/>
      <c r="B215" s="486"/>
      <c r="C215" s="480"/>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(C)'!$L$1,'Cumulative Budget Request '!Q214,0)</f>
        <v>0</v>
      </c>
      <c r="R215" s="212">
        <f>IF('Cumulative Budget Request '!L214='Split budget (C)'!$L$1,'Cumulative Budget Request '!R214,0)</f>
        <v>0</v>
      </c>
      <c r="S215" s="61">
        <f>IF('Cumulative Budget Request '!L214='Split budget (C)'!$L$1,'Cumulative Budget Request '!S214,0)</f>
        <v>0</v>
      </c>
      <c r="T215" s="16"/>
      <c r="U215" s="323"/>
      <c r="V215" s="323"/>
      <c r="W215" s="323"/>
      <c r="X215" s="323"/>
      <c r="Y215" s="323"/>
    </row>
    <row r="216" spans="1:25" hidden="1">
      <c r="A216" s="449"/>
      <c r="B216" s="481"/>
      <c r="C216" s="480"/>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5">
        <f>IF('Cumulative Budget Request '!L216='Split budget (C)'!$L$1,'Cumulative Budget Request '!A216,0)</f>
        <v>0</v>
      </c>
      <c r="B217" s="480">
        <f>IF('Cumulative Budget Request '!L216='Split budget (C)'!$L$1,'Cumulative Budget Request '!B216,0)</f>
        <v>0</v>
      </c>
      <c r="C217" s="481"/>
      <c r="D217" s="33" t="s">
        <v>123</v>
      </c>
      <c r="E217" s="76">
        <f>ROUND($R217*$S217,6)</f>
        <v>0</v>
      </c>
      <c r="F217" s="76">
        <f>ROUND($R218*$S218,6)</f>
        <v>0</v>
      </c>
      <c r="G217" s="76">
        <f>ROUND($R219*$S219,6)</f>
        <v>0</v>
      </c>
      <c r="H217" s="76">
        <f>ROUND($R220*$S220,6)</f>
        <v>0</v>
      </c>
      <c r="I217" s="76">
        <f>ROUND($R221*$S221,6)</f>
        <v>0</v>
      </c>
      <c r="J217" s="46"/>
      <c r="M217" s="133">
        <f>IF('Cumulative Budget Request '!L216='Split budget (C)'!$L$1,'Cumulative Budget Request '!M216,0)</f>
        <v>0</v>
      </c>
      <c r="N217" s="214">
        <f>ROUND(M217/12,2)</f>
        <v>0</v>
      </c>
      <c r="O217" s="214">
        <f>IF('Cumulative Budget Request '!L216='Split budget (C)'!$L$1,'Cumulative Budget Request '!O216,0)</f>
        <v>0</v>
      </c>
      <c r="P217" s="209">
        <f>IF('Cumulative Budget Request '!L216='Split budget (C)'!$L$1,'Cumulative Budget Request '!P216,0)</f>
        <v>0</v>
      </c>
      <c r="Q217" s="211">
        <f>IF('Cumulative Budget Request '!L216='Split budget (C)'!$L$1,'Cumulative Budget Request '!Q216,0)</f>
        <v>0</v>
      </c>
      <c r="R217" s="212">
        <f>IF('Cumulative Budget Request '!L216='Split budget (C)'!$L$1,'Cumulative Budget Request '!R216,0)</f>
        <v>0</v>
      </c>
      <c r="S217" s="61">
        <f>IF('Cumulative Budget Request '!L216='Split budget (C)'!$L$1,'Cumulative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9"/>
      <c r="B218" s="486"/>
      <c r="C218" s="480"/>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(C)'!$L$1,'Cumulative Budget Request '!Q217,0)</f>
        <v>0</v>
      </c>
      <c r="R218" s="212">
        <f>IF('Cumulative Budget Request '!L217='Split budget (C)'!$L$1,'Cumulative Budget Request '!R217,0)</f>
        <v>0</v>
      </c>
      <c r="S218" s="61">
        <f>IF('Cumulative Budget Request '!L217='Split budget (C)'!$L$1,'Cumulative Budget Request '!S217,0)</f>
        <v>0</v>
      </c>
      <c r="T218" s="16"/>
      <c r="U218" s="324"/>
      <c r="V218" s="324"/>
      <c r="W218" s="324"/>
      <c r="X218" s="324"/>
      <c r="Y218" s="324"/>
    </row>
    <row r="219" spans="1:25" hidden="1">
      <c r="A219" s="449"/>
      <c r="B219" s="486"/>
      <c r="C219" s="480"/>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(C)'!$L$1,'Cumulative Budget Request '!Q218,0)</f>
        <v>0</v>
      </c>
      <c r="R219" s="212">
        <f>IF('Cumulative Budget Request '!L218='Split budget (C)'!$L$1,'Cumulative Budget Request '!R218,0)</f>
        <v>0</v>
      </c>
      <c r="S219" s="61">
        <f>IF('Cumulative Budget Request '!L218='Split budget (C)'!$L$1,'Cumulative Budget Request '!S218,0)</f>
        <v>0</v>
      </c>
      <c r="T219" s="16"/>
      <c r="U219" s="323"/>
      <c r="V219" s="323"/>
      <c r="W219" s="323"/>
      <c r="X219" s="323"/>
      <c r="Y219" s="323"/>
    </row>
    <row r="220" spans="1:25" ht="15" hidden="1">
      <c r="A220" s="449"/>
      <c r="B220" s="486"/>
      <c r="C220" s="480"/>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(C)'!$L$1,'Cumulative Budget Request '!Q219,0)</f>
        <v>0</v>
      </c>
      <c r="R220" s="212">
        <f>IF('Cumulative Budget Request '!L219='Split budget (C)'!$L$1,'Cumulative Budget Request '!R219,0)</f>
        <v>0</v>
      </c>
      <c r="S220" s="61">
        <f>IF('Cumulative Budget Request '!L219='Split budget (C)'!$L$1,'Cumulative Budget Request '!S219,0)</f>
        <v>0</v>
      </c>
      <c r="T220" s="16"/>
      <c r="U220" s="324"/>
      <c r="V220" s="324"/>
      <c r="W220" s="324"/>
      <c r="X220" s="324"/>
      <c r="Y220" s="324"/>
    </row>
    <row r="221" spans="1:25" hidden="1">
      <c r="A221" s="449"/>
      <c r="B221" s="486"/>
      <c r="C221" s="480"/>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(C)'!$L$1,'Cumulative Budget Request '!Q220,0)</f>
        <v>0</v>
      </c>
      <c r="R221" s="212">
        <f>IF('Cumulative Budget Request '!L220='Split budget (C)'!$L$1,'Cumulative Budget Request '!R220,0)</f>
        <v>0</v>
      </c>
      <c r="S221" s="61">
        <f>IF('Cumulative Budget Request '!L220='Split budget (C)'!$L$1,'Cumulative Budget Request '!S220,0)</f>
        <v>0</v>
      </c>
      <c r="T221" s="16"/>
      <c r="U221" s="323"/>
      <c r="V221" s="323"/>
      <c r="W221" s="323"/>
      <c r="X221" s="323"/>
      <c r="Y221" s="323"/>
    </row>
    <row r="222" spans="1:25" hidden="1">
      <c r="A222" s="449"/>
      <c r="B222" s="481"/>
      <c r="C222" s="480"/>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5">
        <f>IF('Cumulative Budget Request '!L222='Split budget (C)'!$L$1,'Cumulative Budget Request '!A222,0)</f>
        <v>0</v>
      </c>
      <c r="B223" s="480">
        <f>IF('Cumulative Budget Request '!L222='Split budget (C)'!$L$1,'Cumulative Budget Request '!B222,0)</f>
        <v>0</v>
      </c>
      <c r="C223" s="481"/>
      <c r="D223" s="33" t="s">
        <v>123</v>
      </c>
      <c r="E223" s="76">
        <f>ROUND($R223*$S223,6)</f>
        <v>0</v>
      </c>
      <c r="F223" s="76">
        <f>ROUND($R224*$S224,6)</f>
        <v>0</v>
      </c>
      <c r="G223" s="76">
        <f>ROUND($R225*$S225,6)</f>
        <v>0</v>
      </c>
      <c r="H223" s="76">
        <f>ROUND($R226*$S226,6)</f>
        <v>0</v>
      </c>
      <c r="I223" s="76">
        <f>ROUND($R227*$S227,6)</f>
        <v>0</v>
      </c>
      <c r="J223" s="46"/>
      <c r="M223" s="133">
        <f>IF('Cumulative Budget Request '!L222='Split budget (C)'!$L$1,'Cumulative Budget Request '!M222,0)</f>
        <v>0</v>
      </c>
      <c r="N223" s="214">
        <f>ROUND(M223/12,2)</f>
        <v>0</v>
      </c>
      <c r="O223" s="214">
        <f>IF('Cumulative Budget Request '!L222='Split budget (C)'!$L$1,'Cumulative Budget Request '!O222,0)</f>
        <v>0</v>
      </c>
      <c r="P223" s="209">
        <f>IF('Cumulative Budget Request '!L222='Split budget (C)'!$L$1,'Cumulative Budget Request '!P222,0)</f>
        <v>0</v>
      </c>
      <c r="Q223" s="211">
        <f>IF('Cumulative Budget Request '!L222='Split budget (C)'!$L$1,'Cumulative Budget Request '!Q222,0)</f>
        <v>0</v>
      </c>
      <c r="R223" s="212">
        <f>IF('Cumulative Budget Request '!L222='Split budget (C)'!$L$1,'Cumulative Budget Request '!R222,0)</f>
        <v>0</v>
      </c>
      <c r="S223" s="61">
        <f>IF('Cumulative Budget Request '!L222='Split budget (C)'!$L$1,'Cumulative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9"/>
      <c r="B224" s="486"/>
      <c r="C224" s="480"/>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(C)'!$L$1,'Cumulative Budget Request '!Q223,0)</f>
        <v>0</v>
      </c>
      <c r="R224" s="212">
        <f>IF('Cumulative Budget Request '!L223='Split budget (C)'!$L$1,'Cumulative Budget Request '!R223,0)</f>
        <v>0</v>
      </c>
      <c r="S224" s="61">
        <f>IF('Cumulative Budget Request '!L223='Split budget (C)'!$L$1,'Cumulative Budget Request '!S223,0)</f>
        <v>0</v>
      </c>
      <c r="T224" s="16"/>
      <c r="U224" s="324"/>
      <c r="V224" s="324"/>
      <c r="W224" s="324"/>
      <c r="X224" s="324"/>
      <c r="Y224" s="324"/>
    </row>
    <row r="225" spans="1:25" hidden="1">
      <c r="A225" s="449"/>
      <c r="B225" s="486"/>
      <c r="C225" s="480"/>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(C)'!$L$1,'Cumulative Budget Request '!Q224,0)</f>
        <v>0</v>
      </c>
      <c r="R225" s="212">
        <f>IF('Cumulative Budget Request '!L224='Split budget (C)'!$L$1,'Cumulative Budget Request '!R224,0)</f>
        <v>0</v>
      </c>
      <c r="S225" s="61">
        <f>IF('Cumulative Budget Request '!L224='Split budget (C)'!$L$1,'Cumulative Budget Request '!S224,0)</f>
        <v>0</v>
      </c>
      <c r="T225" s="16"/>
      <c r="U225" s="323"/>
      <c r="V225" s="323"/>
      <c r="W225" s="323"/>
      <c r="X225" s="323"/>
      <c r="Y225" s="323"/>
    </row>
    <row r="226" spans="1:25" ht="15" hidden="1">
      <c r="A226" s="449"/>
      <c r="B226" s="486"/>
      <c r="C226" s="480"/>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(C)'!$L$1,'Cumulative Budget Request '!Q225,0)</f>
        <v>0</v>
      </c>
      <c r="R226" s="212">
        <f>IF('Cumulative Budget Request '!L225='Split budget (C)'!$L$1,'Cumulative Budget Request '!R225,0)</f>
        <v>0</v>
      </c>
      <c r="S226" s="61">
        <f>IF('Cumulative Budget Request '!L225='Split budget (C)'!$L$1,'Cumulative Budget Request '!S225,0)</f>
        <v>0</v>
      </c>
      <c r="T226" s="16"/>
      <c r="U226" s="324"/>
      <c r="V226" s="324"/>
      <c r="W226" s="324"/>
      <c r="X226" s="324"/>
      <c r="Y226" s="324"/>
    </row>
    <row r="227" spans="1:25" hidden="1">
      <c r="A227" s="449"/>
      <c r="B227" s="486"/>
      <c r="C227" s="480"/>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(C)'!$L$1,'Cumulative Budget Request '!Q226,0)</f>
        <v>0</v>
      </c>
      <c r="R227" s="212">
        <f>IF('Cumulative Budget Request '!L226='Split budget (C)'!$L$1,'Cumulative Budget Request '!R226,0)</f>
        <v>0</v>
      </c>
      <c r="S227" s="61">
        <f>IF('Cumulative Budget Request '!L226='Split budget (C)'!$L$1,'Cumulative Budget Request '!S226,0)</f>
        <v>0</v>
      </c>
      <c r="T227" s="16"/>
      <c r="U227" s="323"/>
      <c r="V227" s="323"/>
      <c r="W227" s="323"/>
      <c r="X227" s="323"/>
      <c r="Y227" s="323"/>
    </row>
    <row r="228" spans="1:25" hidden="1">
      <c r="A228" s="449"/>
      <c r="B228" s="481"/>
      <c r="C228" s="480"/>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5">
        <f>IF('Cumulative Budget Request '!L228='Split budget (C)'!$L$1,'Cumulative Budget Request '!A228,0)</f>
        <v>0</v>
      </c>
      <c r="B229" s="480">
        <f>IF('Cumulative Budget Request '!L228='Split budget (C)'!$L$1,'Cumulative Budget Request '!B228,0)</f>
        <v>0</v>
      </c>
      <c r="C229" s="481"/>
      <c r="D229" s="33" t="s">
        <v>123</v>
      </c>
      <c r="E229" s="76">
        <f>ROUND($R229*$S229,6)</f>
        <v>0</v>
      </c>
      <c r="F229" s="76">
        <f>ROUND($R230*$S230,6)</f>
        <v>0</v>
      </c>
      <c r="G229" s="76">
        <f>ROUND($R231*$S231,6)</f>
        <v>0</v>
      </c>
      <c r="H229" s="76">
        <f>ROUND($R232*$S232,6)</f>
        <v>0</v>
      </c>
      <c r="I229" s="76">
        <f>ROUND($R233*$S233,6)</f>
        <v>0</v>
      </c>
      <c r="J229" s="46"/>
      <c r="M229" s="133">
        <f>IF('Cumulative Budget Request '!L228='Split budget (C)'!$L$1,'Cumulative Budget Request '!M228,0)</f>
        <v>0</v>
      </c>
      <c r="N229" s="214">
        <f>ROUND(M229/12,2)</f>
        <v>0</v>
      </c>
      <c r="O229" s="214">
        <f>IF('Cumulative Budget Request '!L228='Split budget (C)'!$L$1,'Cumulative Budget Request '!O228,0)</f>
        <v>0</v>
      </c>
      <c r="P229" s="209">
        <f>IF('Cumulative Budget Request '!L228='Split budget (C)'!$L$1,'Cumulative Budget Request '!P228,0)</f>
        <v>0</v>
      </c>
      <c r="Q229" s="211">
        <f>IF('Cumulative Budget Request '!L228='Split budget (C)'!$L$1,'Cumulative Budget Request '!Q228,0)</f>
        <v>0</v>
      </c>
      <c r="R229" s="212">
        <f>IF('Cumulative Budget Request '!L228='Split budget (C)'!$L$1,'Cumulative Budget Request '!R228,0)</f>
        <v>0</v>
      </c>
      <c r="S229" s="61">
        <f>IF('Cumulative Budget Request '!L228='Split budget (C)'!$L$1,'Cumulative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9"/>
      <c r="B230" s="486"/>
      <c r="C230" s="480"/>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(C)'!$L$1,'Cumulative Budget Request '!Q229,0)</f>
        <v>0</v>
      </c>
      <c r="R230" s="212">
        <f>IF('Cumulative Budget Request '!L229='Split budget (C)'!$L$1,'Cumulative Budget Request '!R229,0)</f>
        <v>0</v>
      </c>
      <c r="S230" s="61">
        <f>IF('Cumulative Budget Request '!L229='Split budget (C)'!$L$1,'Cumulative Budget Request '!S229,0)</f>
        <v>0</v>
      </c>
      <c r="T230" s="16"/>
      <c r="U230" s="324"/>
      <c r="V230" s="324"/>
      <c r="W230" s="324"/>
      <c r="X230" s="324"/>
      <c r="Y230" s="324"/>
    </row>
    <row r="231" spans="1:25" hidden="1">
      <c r="A231" s="449"/>
      <c r="B231" s="486"/>
      <c r="C231" s="480"/>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(C)'!$L$1,'Cumulative Budget Request '!Q230,0)</f>
        <v>0</v>
      </c>
      <c r="R231" s="212">
        <f>IF('Cumulative Budget Request '!L230='Split budget (C)'!$L$1,'Cumulative Budget Request '!R230,0)</f>
        <v>0</v>
      </c>
      <c r="S231" s="61">
        <f>IF('Cumulative Budget Request '!L230='Split budget (C)'!$L$1,'Cumulative Budget Request '!S230,0)</f>
        <v>0</v>
      </c>
      <c r="T231" s="16"/>
      <c r="U231" s="323"/>
      <c r="V231" s="323"/>
      <c r="W231" s="323"/>
      <c r="X231" s="323"/>
      <c r="Y231" s="323"/>
    </row>
    <row r="232" spans="1:25" ht="15" hidden="1">
      <c r="A232" s="449"/>
      <c r="B232" s="486"/>
      <c r="C232" s="480"/>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(C)'!$L$1,'Cumulative Budget Request '!Q231,0)</f>
        <v>0</v>
      </c>
      <c r="R232" s="212">
        <f>IF('Cumulative Budget Request '!L231='Split budget (C)'!$L$1,'Cumulative Budget Request '!R231,0)</f>
        <v>0</v>
      </c>
      <c r="S232" s="61">
        <f>IF('Cumulative Budget Request '!L231='Split budget (C)'!$L$1,'Cumulative Budget Request '!S231,0)</f>
        <v>0</v>
      </c>
      <c r="T232" s="16"/>
      <c r="U232" s="324"/>
      <c r="V232" s="324"/>
      <c r="W232" s="324"/>
      <c r="X232" s="324"/>
      <c r="Y232" s="324"/>
    </row>
    <row r="233" spans="1:25" hidden="1">
      <c r="A233" s="449"/>
      <c r="B233" s="486"/>
      <c r="C233" s="480"/>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(C)'!$L$1,'Cumulative Budget Request '!Q232,0)</f>
        <v>0</v>
      </c>
      <c r="R233" s="212">
        <f>IF('Cumulative Budget Request '!L232='Split budget (C)'!$L$1,'Cumulative Budget Request '!R232,0)</f>
        <v>0</v>
      </c>
      <c r="S233" s="61">
        <f>IF('Cumulative Budget Request '!L232='Split budget (C)'!$L$1,'Cumulative Budget Request '!S232,0)</f>
        <v>0</v>
      </c>
      <c r="T233" s="16"/>
      <c r="U233" s="323"/>
      <c r="V233" s="323"/>
      <c r="W233" s="323"/>
      <c r="X233" s="323"/>
      <c r="Y233" s="323"/>
    </row>
    <row r="234" spans="1:25" hidden="1">
      <c r="A234" s="449"/>
      <c r="B234" s="481"/>
      <c r="C234" s="480"/>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5">
        <f>IF('Cumulative Budget Request '!L234='Split budget (C)'!$L$1,'Cumulative Budget Request '!A234,0)</f>
        <v>0</v>
      </c>
      <c r="B235" s="480">
        <f>IF('Cumulative Budget Request '!L234='Split budget (C)'!$L$1,'Cumulative Budget Request '!B234,0)</f>
        <v>0</v>
      </c>
      <c r="C235" s="481"/>
      <c r="D235" s="33" t="s">
        <v>123</v>
      </c>
      <c r="E235" s="76">
        <f>ROUND($R235*$S235,6)</f>
        <v>0</v>
      </c>
      <c r="F235" s="76">
        <f>ROUND($R236*$S236,6)</f>
        <v>0</v>
      </c>
      <c r="G235" s="76">
        <f>ROUND($R237*$S237,6)</f>
        <v>0</v>
      </c>
      <c r="H235" s="76">
        <f>ROUND($R238*$S238,6)</f>
        <v>0</v>
      </c>
      <c r="I235" s="76">
        <f>ROUND($R239*$S239,6)</f>
        <v>0</v>
      </c>
      <c r="J235" s="46"/>
      <c r="M235" s="133">
        <f>IF('Cumulative Budget Request '!L234='Split budget (C)'!$L$1,'Cumulative Budget Request '!M234,0)</f>
        <v>0</v>
      </c>
      <c r="N235" s="214">
        <f>ROUND(M235/12,2)</f>
        <v>0</v>
      </c>
      <c r="O235" s="214">
        <f>IF('Cumulative Budget Request '!L234='Split budget (C)'!$L$1,'Cumulative Budget Request '!O234,0)</f>
        <v>0</v>
      </c>
      <c r="P235" s="209">
        <f>IF('Cumulative Budget Request '!L234='Split budget (C)'!$L$1,'Cumulative Budget Request '!P234,0)</f>
        <v>0</v>
      </c>
      <c r="Q235" s="211">
        <f>IF('Cumulative Budget Request '!L234='Split budget (C)'!$L$1,'Cumulative Budget Request '!Q234,0)</f>
        <v>0</v>
      </c>
      <c r="R235" s="212">
        <f>IF('Cumulative Budget Request '!L234='Split budget (C)'!$L$1,'Cumulative Budget Request '!R234,0)</f>
        <v>0</v>
      </c>
      <c r="S235" s="61">
        <f>IF('Cumulative Budget Request '!L234='Split budget (C)'!$L$1,'Cumulative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9"/>
      <c r="B236" s="486"/>
      <c r="C236" s="480"/>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(C)'!$L$1,'Cumulative Budget Request '!Q235,0)</f>
        <v>0</v>
      </c>
      <c r="R236" s="212">
        <f>IF('Cumulative Budget Request '!L235='Split budget (C)'!$L$1,'Cumulative Budget Request '!R235,0)</f>
        <v>0</v>
      </c>
      <c r="S236" s="61">
        <f>IF('Cumulative Budget Request '!L235='Split budget (C)'!$L$1,'Cumulative Budget Request '!S235,0)</f>
        <v>0</v>
      </c>
      <c r="T236" s="16"/>
      <c r="U236" s="324"/>
      <c r="V236" s="324"/>
      <c r="W236" s="324"/>
      <c r="X236" s="324"/>
      <c r="Y236" s="324"/>
    </row>
    <row r="237" spans="1:25" hidden="1">
      <c r="A237" s="449"/>
      <c r="B237" s="486"/>
      <c r="C237" s="480"/>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(C)'!$L$1,'Cumulative Budget Request '!Q236,0)</f>
        <v>0</v>
      </c>
      <c r="R237" s="212">
        <f>IF('Cumulative Budget Request '!L236='Split budget (C)'!$L$1,'Cumulative Budget Request '!R236,0)</f>
        <v>0</v>
      </c>
      <c r="S237" s="61">
        <f>IF('Cumulative Budget Request '!L236='Split budget (C)'!$L$1,'Cumulative Budget Request '!S236,0)</f>
        <v>0</v>
      </c>
      <c r="T237" s="16"/>
      <c r="U237" s="323"/>
      <c r="V237" s="323"/>
      <c r="W237" s="323"/>
      <c r="X237" s="323"/>
      <c r="Y237" s="323"/>
    </row>
    <row r="238" spans="1:25" ht="15" hidden="1">
      <c r="A238" s="449"/>
      <c r="B238" s="486"/>
      <c r="C238" s="480"/>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(C)'!$L$1,'Cumulative Budget Request '!Q237,0)</f>
        <v>0</v>
      </c>
      <c r="R238" s="212">
        <f>IF('Cumulative Budget Request '!L237='Split budget (C)'!$L$1,'Cumulative Budget Request '!R237,0)</f>
        <v>0</v>
      </c>
      <c r="S238" s="61">
        <f>IF('Cumulative Budget Request '!L237='Split budget (C)'!$L$1,'Cumulative Budget Request '!S237,0)</f>
        <v>0</v>
      </c>
      <c r="T238" s="16"/>
      <c r="U238" s="324"/>
      <c r="V238" s="324"/>
      <c r="W238" s="324"/>
      <c r="X238" s="324"/>
      <c r="Y238" s="324"/>
    </row>
    <row r="239" spans="1:25" hidden="1">
      <c r="A239" s="449"/>
      <c r="B239" s="486"/>
      <c r="C239" s="480"/>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(C)'!$L$1,'Cumulative Budget Request '!Q238,0)</f>
        <v>0</v>
      </c>
      <c r="R239" s="212">
        <f>IF('Cumulative Budget Request '!L238='Split budget (C)'!$L$1,'Cumulative Budget Request '!R238,0)</f>
        <v>0</v>
      </c>
      <c r="S239" s="61">
        <f>IF('Cumulative Budget Request '!L238='Split budget (C)'!$L$1,'Cumulative Budget Request '!S238,0)</f>
        <v>0</v>
      </c>
      <c r="T239" s="16"/>
      <c r="U239" s="323"/>
      <c r="V239" s="323"/>
      <c r="W239" s="323"/>
      <c r="X239" s="323"/>
      <c r="Y239" s="323"/>
    </row>
    <row r="240" spans="1:25" hidden="1">
      <c r="A240" s="449"/>
      <c r="B240" s="481"/>
      <c r="C240" s="480"/>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5">
        <f>IF('Cumulative Budget Request '!L240='Split budget (C)'!$L$1,'Cumulative Budget Request '!A240,0)</f>
        <v>0</v>
      </c>
      <c r="B241" s="480">
        <f>IF('Cumulative Budget Request '!L240='Split budget (C)'!$L$1,'Cumulative Budget Request '!B240,0)</f>
        <v>0</v>
      </c>
      <c r="C241" s="481"/>
      <c r="D241" s="33" t="s">
        <v>123</v>
      </c>
      <c r="E241" s="76">
        <f>ROUND($R241*$S241,6)</f>
        <v>0</v>
      </c>
      <c r="F241" s="76">
        <f>ROUND($R242*$S242,6)</f>
        <v>0</v>
      </c>
      <c r="G241" s="76">
        <f>ROUND($R243*$S243,6)</f>
        <v>0</v>
      </c>
      <c r="H241" s="76">
        <f>ROUND($R244*$S244,6)</f>
        <v>0</v>
      </c>
      <c r="I241" s="76">
        <f>ROUND($R245*$S245,6)</f>
        <v>0</v>
      </c>
      <c r="J241" s="46"/>
      <c r="M241" s="133">
        <f>IF('Cumulative Budget Request '!L240='Split budget (C)'!$L$1,'Cumulative Budget Request '!M240,0)</f>
        <v>0</v>
      </c>
      <c r="N241" s="214">
        <f>ROUND(M241/12,2)</f>
        <v>0</v>
      </c>
      <c r="O241" s="214">
        <f>IF('Cumulative Budget Request '!L240='Split budget (C)'!$L$1,'Cumulative Budget Request '!O240,0)</f>
        <v>0</v>
      </c>
      <c r="P241" s="209">
        <f>IF('Cumulative Budget Request '!L240='Split budget (C)'!$L$1,'Cumulative Budget Request '!P240,0)</f>
        <v>0</v>
      </c>
      <c r="Q241" s="211">
        <f>IF('Cumulative Budget Request '!L240='Split budget (C)'!$L$1,'Cumulative Budget Request '!Q240,0)</f>
        <v>0</v>
      </c>
      <c r="R241" s="212">
        <f>IF('Cumulative Budget Request '!L240='Split budget (C)'!$L$1,'Cumulative Budget Request '!R240,0)</f>
        <v>0</v>
      </c>
      <c r="S241" s="61">
        <f>IF('Cumulative Budget Request '!L240='Split budget (C)'!$L$1,'Cumulative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9"/>
      <c r="B242" s="486"/>
      <c r="C242" s="480"/>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(C)'!$L$1,'Cumulative Budget Request '!Q241,0)</f>
        <v>0</v>
      </c>
      <c r="R242" s="212">
        <f>IF('Cumulative Budget Request '!L241='Split budget (C)'!$L$1,'Cumulative Budget Request '!R241,0)</f>
        <v>0</v>
      </c>
      <c r="S242" s="61">
        <f>IF('Cumulative Budget Request '!L241='Split budget (C)'!$L$1,'Cumulative Budget Request '!S241,0)</f>
        <v>0</v>
      </c>
      <c r="T242" s="16"/>
      <c r="U242" s="324"/>
      <c r="V242" s="324"/>
      <c r="W242" s="324"/>
      <c r="X242" s="324"/>
      <c r="Y242" s="324"/>
    </row>
    <row r="243" spans="1:25" hidden="1">
      <c r="A243" s="449"/>
      <c r="B243" s="486"/>
      <c r="C243" s="480"/>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(C)'!$L$1,'Cumulative Budget Request '!Q242,0)</f>
        <v>0</v>
      </c>
      <c r="R243" s="212">
        <f>IF('Cumulative Budget Request '!L242='Split budget (C)'!$L$1,'Cumulative Budget Request '!R242,0)</f>
        <v>0</v>
      </c>
      <c r="S243" s="61">
        <f>IF('Cumulative Budget Request '!L242='Split budget (C)'!$L$1,'Cumulative Budget Request '!S242,0)</f>
        <v>0</v>
      </c>
      <c r="T243" s="16"/>
      <c r="U243" s="323"/>
      <c r="V243" s="323"/>
      <c r="W243" s="323"/>
      <c r="X243" s="323"/>
      <c r="Y243" s="323"/>
    </row>
    <row r="244" spans="1:25" ht="15" hidden="1">
      <c r="A244" s="449"/>
      <c r="B244" s="486"/>
      <c r="C244" s="480"/>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(C)'!$L$1,'Cumulative Budget Request '!Q243,0)</f>
        <v>0</v>
      </c>
      <c r="R244" s="212">
        <f>IF('Cumulative Budget Request '!L243='Split budget (C)'!$L$1,'Cumulative Budget Request '!R243,0)</f>
        <v>0</v>
      </c>
      <c r="S244" s="61">
        <f>IF('Cumulative Budget Request '!L243='Split budget (C)'!$L$1,'Cumulative Budget Request '!S243,0)</f>
        <v>0</v>
      </c>
      <c r="T244" s="16"/>
      <c r="U244" s="324"/>
      <c r="V244" s="324"/>
      <c r="W244" s="324"/>
      <c r="X244" s="324"/>
      <c r="Y244" s="324"/>
    </row>
    <row r="245" spans="1:25" hidden="1">
      <c r="A245" s="449"/>
      <c r="B245" s="486"/>
      <c r="C245" s="480"/>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(C)'!$L$1,'Cumulative Budget Request '!Q244,0)</f>
        <v>0</v>
      </c>
      <c r="R245" s="212">
        <f>IF('Cumulative Budget Request '!L244='Split budget (C)'!$L$1,'Cumulative Budget Request '!R244,0)</f>
        <v>0</v>
      </c>
      <c r="S245" s="61">
        <f>IF('Cumulative Budget Request '!L244='Split budget (C)'!$L$1,'Cumulative Budget Request '!S244,0)</f>
        <v>0</v>
      </c>
      <c r="T245" s="16"/>
      <c r="U245" s="323"/>
      <c r="V245" s="323"/>
      <c r="W245" s="323"/>
      <c r="X245" s="323"/>
      <c r="Y245" s="323"/>
    </row>
    <row r="246" spans="1:25" hidden="1">
      <c r="A246" s="449"/>
      <c r="B246" s="481"/>
      <c r="C246" s="480"/>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5">
        <f>IF('Cumulative Budget Request '!L246='Split budget (C)'!$L$1,'Cumulative Budget Request '!A246,0)</f>
        <v>0</v>
      </c>
      <c r="B247" s="480">
        <f>IF('Cumulative Budget Request '!L246='Split budget (C)'!$L$1,'Cumulative Budget Request '!B246,0)</f>
        <v>0</v>
      </c>
      <c r="C247" s="481"/>
      <c r="D247" s="33" t="s">
        <v>123</v>
      </c>
      <c r="E247" s="76">
        <f>ROUND($R247*$S247,6)</f>
        <v>0</v>
      </c>
      <c r="F247" s="76">
        <f>ROUND($R248*$S248,6)</f>
        <v>0</v>
      </c>
      <c r="G247" s="76">
        <f>ROUND($R249*$S249,6)</f>
        <v>0</v>
      </c>
      <c r="H247" s="76">
        <f>ROUND($R250*$S250,6)</f>
        <v>0</v>
      </c>
      <c r="I247" s="76">
        <f>ROUND($R251*$S251,6)</f>
        <v>0</v>
      </c>
      <c r="J247" s="46"/>
      <c r="M247" s="133">
        <f>IF('Cumulative Budget Request '!L246='Split budget (C)'!$L$1,'Cumulative Budget Request '!M246,0)</f>
        <v>0</v>
      </c>
      <c r="N247" s="214">
        <f>ROUND(M247/12,2)</f>
        <v>0</v>
      </c>
      <c r="O247" s="214">
        <f>IF('Cumulative Budget Request '!L246='Split budget (C)'!$L$1,'Cumulative Budget Request '!O246,0)</f>
        <v>0</v>
      </c>
      <c r="P247" s="209">
        <f>IF('Cumulative Budget Request '!L246='Split budget (C)'!$L$1,'Cumulative Budget Request '!P246,0)</f>
        <v>0</v>
      </c>
      <c r="Q247" s="211">
        <f>IF('Cumulative Budget Request '!L246='Split budget (C)'!$L$1,'Cumulative Budget Request '!Q246,0)</f>
        <v>0</v>
      </c>
      <c r="R247" s="212">
        <f>IF('Cumulative Budget Request '!L246='Split budget (C)'!$L$1,'Cumulative Budget Request '!R246,0)</f>
        <v>0</v>
      </c>
      <c r="S247" s="61">
        <f>IF('Cumulative Budget Request '!L246='Split budget (C)'!$L$1,'Cumulative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9"/>
      <c r="B248" s="486"/>
      <c r="C248" s="480"/>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(C)'!$L$1,'Cumulative Budget Request '!Q247,0)</f>
        <v>0</v>
      </c>
      <c r="R248" s="212">
        <f>IF('Cumulative Budget Request '!L247='Split budget (C)'!$L$1,'Cumulative Budget Request '!R247,0)</f>
        <v>0</v>
      </c>
      <c r="S248" s="61">
        <f>IF('Cumulative Budget Request '!L247='Split budget (C)'!$L$1,'Cumulative Budget Request '!S247,0)</f>
        <v>0</v>
      </c>
      <c r="T248" s="16"/>
      <c r="U248" s="324"/>
      <c r="V248" s="324"/>
      <c r="W248" s="324"/>
      <c r="X248" s="324"/>
      <c r="Y248" s="324"/>
    </row>
    <row r="249" spans="1:25" hidden="1">
      <c r="A249" s="449"/>
      <c r="B249" s="486"/>
      <c r="C249" s="480"/>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(C)'!$L$1,'Cumulative Budget Request '!Q248,0)</f>
        <v>0</v>
      </c>
      <c r="R249" s="212">
        <f>IF('Cumulative Budget Request '!L248='Split budget (C)'!$L$1,'Cumulative Budget Request '!R248,0)</f>
        <v>0</v>
      </c>
      <c r="S249" s="61">
        <f>IF('Cumulative Budget Request '!L248='Split budget (C)'!$L$1,'Cumulative Budget Request '!S248,0)</f>
        <v>0</v>
      </c>
      <c r="T249" s="16"/>
      <c r="U249" s="323"/>
      <c r="V249" s="323"/>
      <c r="W249" s="323"/>
      <c r="X249" s="323"/>
      <c r="Y249" s="323"/>
    </row>
    <row r="250" spans="1:25" ht="15" hidden="1">
      <c r="A250" s="449"/>
      <c r="B250" s="486"/>
      <c r="C250" s="480"/>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(C)'!$L$1,'Cumulative Budget Request '!Q249,0)</f>
        <v>0</v>
      </c>
      <c r="R250" s="212">
        <f>IF('Cumulative Budget Request '!L249='Split budget (C)'!$L$1,'Cumulative Budget Request '!R249,0)</f>
        <v>0</v>
      </c>
      <c r="S250" s="61">
        <f>IF('Cumulative Budget Request '!L249='Split budget (C)'!$L$1,'Cumulative Budget Request '!S249,0)</f>
        <v>0</v>
      </c>
      <c r="T250" s="16"/>
      <c r="U250" s="324"/>
      <c r="V250" s="324"/>
      <c r="W250" s="324"/>
      <c r="X250" s="324"/>
      <c r="Y250" s="324"/>
    </row>
    <row r="251" spans="1:25" hidden="1">
      <c r="A251" s="449"/>
      <c r="B251" s="486"/>
      <c r="C251" s="480"/>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(C)'!$L$1,'Cumulative Budget Request '!Q250,0)</f>
        <v>0</v>
      </c>
      <c r="R251" s="212">
        <f>IF('Cumulative Budget Request '!L250='Split budget (C)'!$L$1,'Cumulative Budget Request '!R250,0)</f>
        <v>0</v>
      </c>
      <c r="S251" s="61">
        <f>IF('Cumulative Budget Request '!L250='Split budget (C)'!$L$1,'Cumulative Budget Request '!S250,0)</f>
        <v>0</v>
      </c>
      <c r="T251" s="16"/>
      <c r="U251" s="323"/>
      <c r="V251" s="323"/>
      <c r="W251" s="323"/>
      <c r="X251" s="323"/>
      <c r="Y251" s="323"/>
    </row>
    <row r="252" spans="1:25" hidden="1">
      <c r="A252" s="449"/>
      <c r="B252" s="481"/>
      <c r="C252" s="480"/>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5">
        <f>IF('Cumulative Budget Request '!L252='Split budget (C)'!$L$1,'Cumulative Budget Request '!A252,0)</f>
        <v>0</v>
      </c>
      <c r="B253" s="480">
        <f>IF('Cumulative Budget Request '!L252='Split budget (C)'!$L$1,'Cumulative Budget Request '!B252,0)</f>
        <v>0</v>
      </c>
      <c r="C253" s="481"/>
      <c r="D253" s="33" t="s">
        <v>123</v>
      </c>
      <c r="E253" s="76">
        <f>ROUND($R253*$S253,6)</f>
        <v>0</v>
      </c>
      <c r="F253" s="76">
        <f>ROUND($R254*$S254,6)</f>
        <v>0</v>
      </c>
      <c r="G253" s="76">
        <f>ROUND($R255*$S255,6)</f>
        <v>0</v>
      </c>
      <c r="H253" s="76">
        <f>ROUND($R256*$S256,6)</f>
        <v>0</v>
      </c>
      <c r="I253" s="76">
        <f>ROUND($R257*$S257,6)</f>
        <v>0</v>
      </c>
      <c r="J253" s="46"/>
      <c r="M253" s="133">
        <f>IF('Cumulative Budget Request '!L252='Split budget (C)'!$L$1,'Cumulative Budget Request '!M252,0)</f>
        <v>0</v>
      </c>
      <c r="N253" s="214">
        <f>ROUND(M253/12,2)</f>
        <v>0</v>
      </c>
      <c r="O253" s="214">
        <f>IF('Cumulative Budget Request '!L252='Split budget (C)'!$L$1,'Cumulative Budget Request '!O252,0)</f>
        <v>0</v>
      </c>
      <c r="P253" s="209">
        <f>IF('Cumulative Budget Request '!L252='Split budget (C)'!$L$1,'Cumulative Budget Request '!P252,0)</f>
        <v>0</v>
      </c>
      <c r="Q253" s="211">
        <f>IF('Cumulative Budget Request '!L252='Split budget (C)'!$L$1,'Cumulative Budget Request '!Q252,0)</f>
        <v>0</v>
      </c>
      <c r="R253" s="212">
        <f>IF('Cumulative Budget Request '!L252='Split budget (C)'!$L$1,'Cumulative Budget Request '!R252,0)</f>
        <v>0</v>
      </c>
      <c r="S253" s="61">
        <f>IF('Cumulative Budget Request '!L252='Split budget (C)'!$L$1,'Cumulative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9"/>
      <c r="B254" s="486"/>
      <c r="C254" s="480"/>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(C)'!$L$1,'Cumulative Budget Request '!Q253,0)</f>
        <v>0</v>
      </c>
      <c r="R254" s="212">
        <f>IF('Cumulative Budget Request '!L253='Split budget (C)'!$L$1,'Cumulative Budget Request '!R253,0)</f>
        <v>0</v>
      </c>
      <c r="S254" s="61">
        <f>IF('Cumulative Budget Request '!L253='Split budget (C)'!$L$1,'Cumulative Budget Request '!S253,0)</f>
        <v>0</v>
      </c>
      <c r="T254" s="16"/>
      <c r="U254" s="324"/>
      <c r="V254" s="324"/>
      <c r="W254" s="324"/>
      <c r="X254" s="324"/>
      <c r="Y254" s="324"/>
    </row>
    <row r="255" spans="1:25" hidden="1">
      <c r="A255" s="449"/>
      <c r="B255" s="486"/>
      <c r="C255" s="480"/>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(C)'!$L$1,'Cumulative Budget Request '!Q254,0)</f>
        <v>0</v>
      </c>
      <c r="R255" s="212">
        <f>IF('Cumulative Budget Request '!L254='Split budget (C)'!$L$1,'Cumulative Budget Request '!R254,0)</f>
        <v>0</v>
      </c>
      <c r="S255" s="61">
        <f>IF('Cumulative Budget Request '!L254='Split budget (C)'!$L$1,'Cumulative Budget Request '!S254,0)</f>
        <v>0</v>
      </c>
      <c r="T255" s="16"/>
      <c r="U255" s="323"/>
      <c r="V255" s="323"/>
      <c r="W255" s="323"/>
      <c r="X255" s="323"/>
      <c r="Y255" s="323"/>
    </row>
    <row r="256" spans="1:25" ht="15" hidden="1">
      <c r="A256" s="449"/>
      <c r="B256" s="486"/>
      <c r="C256" s="480"/>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(C)'!$L$1,'Cumulative Budget Request '!Q255,0)</f>
        <v>0</v>
      </c>
      <c r="R256" s="212">
        <f>IF('Cumulative Budget Request '!L255='Split budget (C)'!$L$1,'Cumulative Budget Request '!R255,0)</f>
        <v>0</v>
      </c>
      <c r="S256" s="61">
        <f>IF('Cumulative Budget Request '!L255='Split budget (C)'!$L$1,'Cumulative Budget Request '!S255,0)</f>
        <v>0</v>
      </c>
      <c r="T256" s="16"/>
      <c r="U256" s="324"/>
      <c r="V256" s="324"/>
      <c r="W256" s="324"/>
      <c r="X256" s="324"/>
      <c r="Y256" s="324"/>
    </row>
    <row r="257" spans="1:25" hidden="1">
      <c r="A257" s="449"/>
      <c r="B257" s="486"/>
      <c r="C257" s="480"/>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(C)'!$L$1,'Cumulative Budget Request '!Q256,0)</f>
        <v>0</v>
      </c>
      <c r="R257" s="212">
        <f>IF('Cumulative Budget Request '!L256='Split budget (C)'!$L$1,'Cumulative Budget Request '!R256,0)</f>
        <v>0</v>
      </c>
      <c r="S257" s="61">
        <f>IF('Cumulative Budget Request '!L256='Split budget (C)'!$L$1,'Cumulative Budget Request '!S256,0)</f>
        <v>0</v>
      </c>
      <c r="T257" s="16"/>
      <c r="U257" s="323"/>
      <c r="V257" s="323"/>
      <c r="W257" s="323"/>
      <c r="X257" s="323"/>
      <c r="Y257" s="323"/>
    </row>
    <row r="258" spans="1:25" hidden="1">
      <c r="A258" s="449"/>
      <c r="B258" s="481"/>
      <c r="C258" s="480"/>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5">
        <f>IF('Cumulative Budget Request '!L258='Split budget (C)'!$L$1,'Cumulative Budget Request '!A258,0)</f>
        <v>0</v>
      </c>
      <c r="B259" s="480">
        <f>IF('Cumulative Budget Request '!L258='Split budget (C)'!$L$1,'Cumulative Budget Request '!B258,0)</f>
        <v>0</v>
      </c>
      <c r="C259" s="481"/>
      <c r="D259" s="33" t="s">
        <v>123</v>
      </c>
      <c r="E259" s="76">
        <f>ROUND($R259*$S259,6)</f>
        <v>0</v>
      </c>
      <c r="F259" s="76">
        <f>ROUND($R260*$S260,6)</f>
        <v>0</v>
      </c>
      <c r="G259" s="76">
        <f>ROUND($R261*$S261,6)</f>
        <v>0</v>
      </c>
      <c r="H259" s="76">
        <f>ROUND($R262*$S262,6)</f>
        <v>0</v>
      </c>
      <c r="I259" s="76">
        <f>ROUND($R263*$S263,6)</f>
        <v>0</v>
      </c>
      <c r="J259" s="46"/>
      <c r="M259" s="133">
        <f>IF('Cumulative Budget Request '!L258='Split budget (C)'!$L$1,'Cumulative Budget Request '!M258,0)</f>
        <v>0</v>
      </c>
      <c r="N259" s="214">
        <f>ROUND(M259/12,2)</f>
        <v>0</v>
      </c>
      <c r="O259" s="214">
        <f>IF('Cumulative Budget Request '!L258='Split budget (C)'!$L$1,'Cumulative Budget Request '!O258,0)</f>
        <v>0</v>
      </c>
      <c r="P259" s="209">
        <f>IF('Cumulative Budget Request '!L258='Split budget (C)'!$L$1,'Cumulative Budget Request '!P258,0)</f>
        <v>0</v>
      </c>
      <c r="Q259" s="211">
        <f>IF('Cumulative Budget Request '!L258='Split budget (C)'!$L$1,'Cumulative Budget Request '!Q258,0)</f>
        <v>0</v>
      </c>
      <c r="R259" s="212">
        <f>IF('Cumulative Budget Request '!L258='Split budget (C)'!$L$1,'Cumulative Budget Request '!R258,0)</f>
        <v>0</v>
      </c>
      <c r="S259" s="61">
        <f>IF('Cumulative Budget Request '!L258='Split budget (C)'!$L$1,'Cumulative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9"/>
      <c r="B260" s="486"/>
      <c r="C260" s="480"/>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(C)'!$L$1,'Cumulative Budget Request '!Q259,0)</f>
        <v>0</v>
      </c>
      <c r="R260" s="212">
        <f>IF('Cumulative Budget Request '!L259='Split budget (C)'!$L$1,'Cumulative Budget Request '!R259,0)</f>
        <v>0</v>
      </c>
      <c r="S260" s="61">
        <f>IF('Cumulative Budget Request '!L259='Split budget (C)'!$L$1,'Cumulative Budget Request '!S259,0)</f>
        <v>0</v>
      </c>
      <c r="T260" s="16"/>
      <c r="U260" s="324"/>
      <c r="V260" s="324"/>
      <c r="W260" s="324"/>
      <c r="X260" s="324"/>
      <c r="Y260" s="324"/>
    </row>
    <row r="261" spans="1:25" hidden="1">
      <c r="A261" s="449"/>
      <c r="B261" s="486"/>
      <c r="C261" s="480"/>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(C)'!$L$1,'Cumulative Budget Request '!Q260,0)</f>
        <v>0</v>
      </c>
      <c r="R261" s="212">
        <f>IF('Cumulative Budget Request '!L260='Split budget (C)'!$L$1,'Cumulative Budget Request '!R260,0)</f>
        <v>0</v>
      </c>
      <c r="S261" s="61">
        <f>IF('Cumulative Budget Request '!L260='Split budget (C)'!$L$1,'Cumulative Budget Request '!S260,0)</f>
        <v>0</v>
      </c>
      <c r="T261" s="16"/>
      <c r="U261" s="323"/>
      <c r="V261" s="323"/>
      <c r="W261" s="323"/>
      <c r="X261" s="323"/>
      <c r="Y261" s="323"/>
    </row>
    <row r="262" spans="1:25" ht="15" hidden="1">
      <c r="A262" s="449"/>
      <c r="B262" s="486"/>
      <c r="C262" s="480"/>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(C)'!$L$1,'Cumulative Budget Request '!Q261,0)</f>
        <v>0</v>
      </c>
      <c r="R262" s="212">
        <f>IF('Cumulative Budget Request '!L261='Split budget (C)'!$L$1,'Cumulative Budget Request '!R261,0)</f>
        <v>0</v>
      </c>
      <c r="S262" s="61">
        <f>IF('Cumulative Budget Request '!L261='Split budget (C)'!$L$1,'Cumulative Budget Request '!S261,0)</f>
        <v>0</v>
      </c>
      <c r="T262" s="16"/>
      <c r="U262" s="324"/>
      <c r="V262" s="324"/>
      <c r="W262" s="324"/>
      <c r="X262" s="324"/>
      <c r="Y262" s="324"/>
    </row>
    <row r="263" spans="1:25" hidden="1">
      <c r="A263" s="449"/>
      <c r="B263" s="486"/>
      <c r="C263" s="480"/>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(C)'!$L$1,'Cumulative Budget Request '!Q262,0)</f>
        <v>0</v>
      </c>
      <c r="R263" s="212">
        <f>IF('Cumulative Budget Request '!L262='Split budget (C)'!$L$1,'Cumulative Budget Request '!R262,0)</f>
        <v>0</v>
      </c>
      <c r="S263" s="61">
        <f>IF('Cumulative Budget Request '!L262='Split budget (C)'!$L$1,'Cumulative Budget Request '!S262,0)</f>
        <v>0</v>
      </c>
      <c r="T263" s="16"/>
      <c r="U263" s="323"/>
      <c r="V263" s="323"/>
      <c r="W263" s="323"/>
      <c r="X263" s="323"/>
      <c r="Y263" s="323"/>
    </row>
    <row r="264" spans="1:25" hidden="1">
      <c r="A264" s="449"/>
      <c r="B264" s="481"/>
      <c r="C264" s="480"/>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5">
        <f>IF('Cumulative Budget Request '!L264='Split budget (C)'!$L$1,'Cumulative Budget Request '!A264,0)</f>
        <v>0</v>
      </c>
      <c r="B265" s="480">
        <f>IF('Cumulative Budget Request '!L264='Split budget (C)'!$L$1,'Cumulative Budget Request '!B264,0)</f>
        <v>0</v>
      </c>
      <c r="C265" s="481"/>
      <c r="D265" s="33" t="s">
        <v>123</v>
      </c>
      <c r="E265" s="76">
        <f>ROUND($R265*$S265,6)</f>
        <v>0</v>
      </c>
      <c r="F265" s="76">
        <f>ROUND($R266*$S266,6)</f>
        <v>0</v>
      </c>
      <c r="G265" s="76">
        <f>ROUND($R267*$S267,6)</f>
        <v>0</v>
      </c>
      <c r="H265" s="76">
        <f>ROUND($R268*$S268,6)</f>
        <v>0</v>
      </c>
      <c r="I265" s="76">
        <f>ROUND($R269*$S269,6)</f>
        <v>0</v>
      </c>
      <c r="J265" s="46"/>
      <c r="M265" s="133">
        <f>IF('Cumulative Budget Request '!L264='Split budget (C)'!$L$1,'Cumulative Budget Request '!M264,0)</f>
        <v>0</v>
      </c>
      <c r="N265" s="214">
        <f>ROUND(M265/12,2)</f>
        <v>0</v>
      </c>
      <c r="O265" s="214">
        <f>IF('Cumulative Budget Request '!L264='Split budget (C)'!$L$1,'Cumulative Budget Request '!O264,0)</f>
        <v>0</v>
      </c>
      <c r="P265" s="209">
        <f>IF('Cumulative Budget Request '!L264='Split budget (C)'!$L$1,'Cumulative Budget Request '!P264,0)</f>
        <v>0</v>
      </c>
      <c r="Q265" s="211">
        <f>IF('Cumulative Budget Request '!L264='Split budget (C)'!$L$1,'Cumulative Budget Request '!Q264,0)</f>
        <v>0</v>
      </c>
      <c r="R265" s="212">
        <f>IF('Cumulative Budget Request '!L264='Split budget (C)'!$L$1,'Cumulative Budget Request '!R264,0)</f>
        <v>0</v>
      </c>
      <c r="S265" s="61">
        <f>IF('Cumulative Budget Request '!L264='Split budget (C)'!$L$1,'Cumulative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9"/>
      <c r="B266" s="486"/>
      <c r="C266" s="480"/>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(C)'!$L$1,'Cumulative Budget Request '!Q265,0)</f>
        <v>0</v>
      </c>
      <c r="R266" s="212">
        <f>IF('Cumulative Budget Request '!L265='Split budget (C)'!$L$1,'Cumulative Budget Request '!R265,0)</f>
        <v>0</v>
      </c>
      <c r="S266" s="61">
        <f>IF('Cumulative Budget Request '!L265='Split budget (C)'!$L$1,'Cumulative Budget Request '!S265,0)</f>
        <v>0</v>
      </c>
      <c r="T266" s="16"/>
      <c r="U266" s="324"/>
      <c r="V266" s="324"/>
      <c r="W266" s="324"/>
      <c r="X266" s="324"/>
      <c r="Y266" s="324"/>
    </row>
    <row r="267" spans="1:25" hidden="1">
      <c r="A267" s="449"/>
      <c r="B267" s="486"/>
      <c r="C267" s="480"/>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(C)'!$L$1,'Cumulative Budget Request '!Q266,0)</f>
        <v>0</v>
      </c>
      <c r="R267" s="212">
        <f>IF('Cumulative Budget Request '!L266='Split budget (C)'!$L$1,'Cumulative Budget Request '!R266,0)</f>
        <v>0</v>
      </c>
      <c r="S267" s="61">
        <f>IF('Cumulative Budget Request '!L266='Split budget (C)'!$L$1,'Cumulative Budget Request '!S266,0)</f>
        <v>0</v>
      </c>
      <c r="T267" s="16"/>
      <c r="U267" s="323"/>
      <c r="V267" s="323"/>
      <c r="W267" s="323"/>
      <c r="X267" s="323"/>
      <c r="Y267" s="323"/>
    </row>
    <row r="268" spans="1:25" ht="15" hidden="1">
      <c r="A268" s="449"/>
      <c r="B268" s="486"/>
      <c r="C268" s="480"/>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(C)'!$L$1,'Cumulative Budget Request '!Q267,0)</f>
        <v>0</v>
      </c>
      <c r="R268" s="212">
        <f>IF('Cumulative Budget Request '!L267='Split budget (C)'!$L$1,'Cumulative Budget Request '!R267,0)</f>
        <v>0</v>
      </c>
      <c r="S268" s="61">
        <f>IF('Cumulative Budget Request '!L267='Split budget (C)'!$L$1,'Cumulative Budget Request '!S267,0)</f>
        <v>0</v>
      </c>
      <c r="T268" s="16"/>
      <c r="U268" s="324"/>
      <c r="V268" s="324"/>
      <c r="W268" s="324"/>
      <c r="X268" s="324"/>
      <c r="Y268" s="324"/>
    </row>
    <row r="269" spans="1:25" hidden="1">
      <c r="A269" s="449"/>
      <c r="B269" s="486"/>
      <c r="C269" s="480"/>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(C)'!$L$1,'Cumulative Budget Request '!Q268,0)</f>
        <v>0</v>
      </c>
      <c r="R269" s="212">
        <f>IF('Cumulative Budget Request '!L268='Split budget (C)'!$L$1,'Cumulative Budget Request '!R268,0)</f>
        <v>0</v>
      </c>
      <c r="S269" s="61">
        <f>IF('Cumulative Budget Request '!L268='Split budget (C)'!$L$1,'Cumulative Budget Request '!S268,0)</f>
        <v>0</v>
      </c>
      <c r="T269" s="16"/>
      <c r="U269" s="323"/>
      <c r="V269" s="323"/>
      <c r="W269" s="323"/>
      <c r="X269" s="323"/>
      <c r="Y269" s="323"/>
    </row>
    <row r="270" spans="1:25" hidden="1">
      <c r="A270" s="449"/>
      <c r="B270" s="481"/>
      <c r="C270" s="480"/>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5">
        <f>IF('Cumulative Budget Request '!L270='Split budget (C)'!$L$1,'Cumulative Budget Request '!A270,0)</f>
        <v>0</v>
      </c>
      <c r="B271" s="480">
        <f>IF('Cumulative Budget Request '!L270='Split budget (C)'!$L$1,'Cumulative Budget Request '!B270,0)</f>
        <v>0</v>
      </c>
      <c r="C271" s="481"/>
      <c r="D271" s="33" t="s">
        <v>123</v>
      </c>
      <c r="E271" s="76">
        <f>ROUND($R271*$S271,6)</f>
        <v>0</v>
      </c>
      <c r="F271" s="76">
        <f>ROUND($R272*$S272,6)</f>
        <v>0</v>
      </c>
      <c r="G271" s="76">
        <f>ROUND($R273*$S273,6)</f>
        <v>0</v>
      </c>
      <c r="H271" s="76">
        <f>ROUND($R274*$S274,6)</f>
        <v>0</v>
      </c>
      <c r="I271" s="76">
        <f>ROUND($R275*$S275,6)</f>
        <v>0</v>
      </c>
      <c r="J271" s="46"/>
      <c r="M271" s="133">
        <f>IF('Cumulative Budget Request '!L270='Split budget (C)'!$L$1,'Cumulative Budget Request '!M270,0)</f>
        <v>0</v>
      </c>
      <c r="N271" s="214">
        <f>ROUND(M271/12,2)</f>
        <v>0</v>
      </c>
      <c r="O271" s="214">
        <f>IF('Cumulative Budget Request '!L270='Split budget (C)'!$L$1,'Cumulative Budget Request '!O270,0)</f>
        <v>0</v>
      </c>
      <c r="P271" s="209">
        <f>IF('Cumulative Budget Request '!L270='Split budget (C)'!$L$1,'Cumulative Budget Request '!P270,0)</f>
        <v>0</v>
      </c>
      <c r="Q271" s="211">
        <f>IF('Cumulative Budget Request '!L270='Split budget (C)'!$L$1,'Cumulative Budget Request '!Q270,0)</f>
        <v>0</v>
      </c>
      <c r="R271" s="212">
        <f>IF('Cumulative Budget Request '!L270='Split budget (C)'!$L$1,'Cumulative Budget Request '!R270,0)</f>
        <v>0</v>
      </c>
      <c r="S271" s="61">
        <f>IF('Cumulative Budget Request '!L270='Split budget (C)'!$L$1,'Cumulative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9"/>
      <c r="B272" s="486"/>
      <c r="C272" s="480"/>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(C)'!$L$1,'Cumulative Budget Request '!Q271,0)</f>
        <v>0</v>
      </c>
      <c r="R272" s="212">
        <f>IF('Cumulative Budget Request '!L271='Split budget (C)'!$L$1,'Cumulative Budget Request '!R271,0)</f>
        <v>0</v>
      </c>
      <c r="S272" s="61">
        <f>IF('Cumulative Budget Request '!L271='Split budget (C)'!$L$1,'Cumulative Budget Request '!S271,0)</f>
        <v>0</v>
      </c>
      <c r="T272" s="16"/>
      <c r="U272" s="324"/>
      <c r="V272" s="324"/>
      <c r="W272" s="324"/>
      <c r="X272" s="324"/>
      <c r="Y272" s="324"/>
    </row>
    <row r="273" spans="1:25" hidden="1">
      <c r="A273" s="449"/>
      <c r="B273" s="486"/>
      <c r="C273" s="480"/>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(C)'!$L$1,'Cumulative Budget Request '!Q272,0)</f>
        <v>0</v>
      </c>
      <c r="R273" s="212">
        <f>IF('Cumulative Budget Request '!L272='Split budget (C)'!$L$1,'Cumulative Budget Request '!R272,0)</f>
        <v>0</v>
      </c>
      <c r="S273" s="61">
        <f>IF('Cumulative Budget Request '!L272='Split budget (C)'!$L$1,'Cumulative Budget Request '!S272,0)</f>
        <v>0</v>
      </c>
      <c r="T273" s="16"/>
      <c r="U273" s="323"/>
      <c r="V273" s="323"/>
      <c r="W273" s="323"/>
      <c r="X273" s="323"/>
      <c r="Y273" s="323"/>
    </row>
    <row r="274" spans="1:25" ht="15" hidden="1">
      <c r="A274" s="449"/>
      <c r="B274" s="486"/>
      <c r="C274" s="480"/>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(C)'!$L$1,'Cumulative Budget Request '!Q273,0)</f>
        <v>0</v>
      </c>
      <c r="R274" s="212">
        <f>IF('Cumulative Budget Request '!L273='Split budget (C)'!$L$1,'Cumulative Budget Request '!R273,0)</f>
        <v>0</v>
      </c>
      <c r="S274" s="61">
        <f>IF('Cumulative Budget Request '!L273='Split budget (C)'!$L$1,'Cumulative Budget Request '!S273,0)</f>
        <v>0</v>
      </c>
      <c r="T274" s="16"/>
      <c r="U274" s="324"/>
      <c r="V274" s="324"/>
      <c r="W274" s="324"/>
      <c r="X274" s="324"/>
      <c r="Y274" s="324"/>
    </row>
    <row r="275" spans="1:25" hidden="1">
      <c r="A275" s="449"/>
      <c r="B275" s="486"/>
      <c r="C275" s="480"/>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(C)'!$L$1,'Cumulative Budget Request '!Q274,0)</f>
        <v>0</v>
      </c>
      <c r="R275" s="212">
        <f>IF('Cumulative Budget Request '!L274='Split budget (C)'!$L$1,'Cumulative Budget Request '!R274,0)</f>
        <v>0</v>
      </c>
      <c r="S275" s="61">
        <f>IF('Cumulative Budget Request '!L274='Split budget (C)'!$L$1,'Cumulative Budget Request '!S274,0)</f>
        <v>0</v>
      </c>
      <c r="T275" s="16"/>
      <c r="U275" s="323"/>
      <c r="V275" s="323"/>
      <c r="W275" s="323"/>
      <c r="X275" s="323"/>
      <c r="Y275" s="323"/>
    </row>
    <row r="276" spans="1:25" hidden="1">
      <c r="A276" s="449"/>
      <c r="B276" s="481"/>
      <c r="C276" s="480"/>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5">
        <f>IF('Cumulative Budget Request '!L276='Split budget (C)'!$L$1,'Cumulative Budget Request '!A276,0)</f>
        <v>0</v>
      </c>
      <c r="B277" s="480">
        <f>IF('Cumulative Budget Request '!L276='Split budget (C)'!$L$1,'Cumulative Budget Request '!B276,0)</f>
        <v>0</v>
      </c>
      <c r="C277" s="481"/>
      <c r="D277" s="33" t="s">
        <v>123</v>
      </c>
      <c r="E277" s="76">
        <f>ROUND($R277*$S277,6)</f>
        <v>0</v>
      </c>
      <c r="F277" s="76">
        <f>ROUND($R278*$S278,6)</f>
        <v>0</v>
      </c>
      <c r="G277" s="76">
        <f>ROUND($R279*$S279,6)</f>
        <v>0</v>
      </c>
      <c r="H277" s="76">
        <f>ROUND($R280*$S280,6)</f>
        <v>0</v>
      </c>
      <c r="I277" s="76">
        <f>ROUND($R281*$S281,6)</f>
        <v>0</v>
      </c>
      <c r="J277" s="46"/>
      <c r="M277" s="133">
        <f>IF('Cumulative Budget Request '!L276='Split budget (C)'!$L$1,'Cumulative Budget Request '!M276,0)</f>
        <v>0</v>
      </c>
      <c r="N277" s="214">
        <f>ROUND(M277/12,2)</f>
        <v>0</v>
      </c>
      <c r="O277" s="214">
        <f>IF('Cumulative Budget Request '!L276='Split budget (C)'!$L$1,'Cumulative Budget Request '!O276,0)</f>
        <v>0</v>
      </c>
      <c r="P277" s="209">
        <f>IF('Cumulative Budget Request '!L276='Split budget (C)'!$L$1,'Cumulative Budget Request '!P276,0)</f>
        <v>0</v>
      </c>
      <c r="Q277" s="211">
        <f>IF('Cumulative Budget Request '!L276='Split budget (C)'!$L$1,'Cumulative Budget Request '!Q276,0)</f>
        <v>0</v>
      </c>
      <c r="R277" s="212">
        <f>IF('Cumulative Budget Request '!L276='Split budget (C)'!$L$1,'Cumulative Budget Request '!R276,0)</f>
        <v>0</v>
      </c>
      <c r="S277" s="61">
        <f>IF('Cumulative Budget Request '!L276='Split budget (C)'!$L$1,'Cumulative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9"/>
      <c r="B278" s="486"/>
      <c r="C278" s="480"/>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(C)'!$L$1,'Cumulative Budget Request '!Q277,0)</f>
        <v>0</v>
      </c>
      <c r="R278" s="212">
        <f>IF('Cumulative Budget Request '!L277='Split budget (C)'!$L$1,'Cumulative Budget Request '!R277,0)</f>
        <v>0</v>
      </c>
      <c r="S278" s="61">
        <f>IF('Cumulative Budget Request '!L277='Split budget (C)'!$L$1,'Cumulative Budget Request '!S277,0)</f>
        <v>0</v>
      </c>
      <c r="T278" s="16"/>
      <c r="U278" s="324"/>
      <c r="V278" s="324"/>
      <c r="W278" s="324"/>
      <c r="X278" s="324"/>
      <c r="Y278" s="324"/>
    </row>
    <row r="279" spans="1:25" hidden="1">
      <c r="A279" s="449"/>
      <c r="B279" s="486"/>
      <c r="C279" s="480"/>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(C)'!$L$1,'Cumulative Budget Request '!Q278,0)</f>
        <v>0</v>
      </c>
      <c r="R279" s="212">
        <f>IF('Cumulative Budget Request '!L278='Split budget (C)'!$L$1,'Cumulative Budget Request '!R278,0)</f>
        <v>0</v>
      </c>
      <c r="S279" s="61">
        <f>IF('Cumulative Budget Request '!L278='Split budget (C)'!$L$1,'Cumulative Budget Request '!S278,0)</f>
        <v>0</v>
      </c>
      <c r="T279" s="16"/>
      <c r="U279" s="323"/>
      <c r="V279" s="323"/>
      <c r="W279" s="323"/>
      <c r="X279" s="323"/>
      <c r="Y279" s="323"/>
    </row>
    <row r="280" spans="1:25" ht="15" hidden="1">
      <c r="A280" s="449"/>
      <c r="B280" s="486"/>
      <c r="C280" s="480"/>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(C)'!$L$1,'Cumulative Budget Request '!Q279,0)</f>
        <v>0</v>
      </c>
      <c r="R280" s="212">
        <f>IF('Cumulative Budget Request '!L279='Split budget (C)'!$L$1,'Cumulative Budget Request '!R279,0)</f>
        <v>0</v>
      </c>
      <c r="S280" s="61">
        <f>IF('Cumulative Budget Request '!L279='Split budget (C)'!$L$1,'Cumulative Budget Request '!S279,0)</f>
        <v>0</v>
      </c>
      <c r="T280" s="16"/>
      <c r="U280" s="324"/>
      <c r="V280" s="324"/>
      <c r="W280" s="324"/>
      <c r="X280" s="324"/>
      <c r="Y280" s="324"/>
    </row>
    <row r="281" spans="1:25" hidden="1">
      <c r="A281" s="449"/>
      <c r="B281" s="486"/>
      <c r="C281" s="480"/>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(C)'!$L$1,'Cumulative Budget Request '!Q280,0)</f>
        <v>0</v>
      </c>
      <c r="R281" s="212">
        <f>IF('Cumulative Budget Request '!L280='Split budget (C)'!$L$1,'Cumulative Budget Request '!R280,0)</f>
        <v>0</v>
      </c>
      <c r="S281" s="61">
        <f>IF('Cumulative Budget Request '!L280='Split budget (C)'!$L$1,'Cumulative Budget Request '!S280,0)</f>
        <v>0</v>
      </c>
      <c r="T281" s="16"/>
      <c r="U281" s="323"/>
      <c r="V281" s="323"/>
      <c r="W281" s="323"/>
      <c r="X281" s="323"/>
      <c r="Y281" s="323"/>
    </row>
    <row r="282" spans="1:25" hidden="1">
      <c r="A282" s="449"/>
      <c r="B282" s="481"/>
      <c r="C282" s="480"/>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5">
        <f>IF('Cumulative Budget Request '!L282='Split budget (C)'!$L$1,'Cumulative Budget Request '!A282,0)</f>
        <v>0</v>
      </c>
      <c r="B283" s="480">
        <f>IF('Cumulative Budget Request '!L282='Split budget (C)'!$L$1,'Cumulative Budget Request '!B282,0)</f>
        <v>0</v>
      </c>
      <c r="C283" s="481"/>
      <c r="D283" s="33" t="s">
        <v>123</v>
      </c>
      <c r="E283" s="76">
        <f>ROUND($R283*$S283,6)</f>
        <v>0</v>
      </c>
      <c r="F283" s="76">
        <f>ROUND($R284*$S284,6)</f>
        <v>0</v>
      </c>
      <c r="G283" s="76">
        <f>ROUND($R285*$S285,6)</f>
        <v>0</v>
      </c>
      <c r="H283" s="76">
        <f>ROUND($R286*$S286,6)</f>
        <v>0</v>
      </c>
      <c r="I283" s="76">
        <f>ROUND($R287*$S287,6)</f>
        <v>0</v>
      </c>
      <c r="J283" s="46"/>
      <c r="M283" s="133">
        <f>IF('Cumulative Budget Request '!L282='Split budget (C)'!$L$1,'Cumulative Budget Request '!M282,0)</f>
        <v>0</v>
      </c>
      <c r="N283" s="214">
        <f>ROUND(M283/12,2)</f>
        <v>0</v>
      </c>
      <c r="O283" s="214">
        <f>IF('Cumulative Budget Request '!L282='Split budget (C)'!$L$1,'Cumulative Budget Request '!O282,0)</f>
        <v>0</v>
      </c>
      <c r="P283" s="209">
        <f>IF('Cumulative Budget Request '!L282='Split budget (C)'!$L$1,'Cumulative Budget Request '!P282,0)</f>
        <v>0</v>
      </c>
      <c r="Q283" s="211">
        <f>IF('Cumulative Budget Request '!L282='Split budget (C)'!$L$1,'Cumulative Budget Request '!Q282,0)</f>
        <v>0</v>
      </c>
      <c r="R283" s="212">
        <f>IF('Cumulative Budget Request '!L282='Split budget (C)'!$L$1,'Cumulative Budget Request '!R282,0)</f>
        <v>0</v>
      </c>
      <c r="S283" s="61">
        <f>IF('Cumulative Budget Request '!L282='Split budget (C)'!$L$1,'Cumulative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9"/>
      <c r="B284" s="486"/>
      <c r="C284" s="480"/>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(C)'!$L$1,'Cumulative Budget Request '!Q283,0)</f>
        <v>0</v>
      </c>
      <c r="R284" s="212">
        <f>IF('Cumulative Budget Request '!L283='Split budget (C)'!$L$1,'Cumulative Budget Request '!R283,0)</f>
        <v>0</v>
      </c>
      <c r="S284" s="61">
        <f>IF('Cumulative Budget Request '!L283='Split budget (C)'!$L$1,'Cumulative Budget Request '!S283,0)</f>
        <v>0</v>
      </c>
      <c r="T284" s="16"/>
      <c r="U284" s="324"/>
      <c r="V284" s="324"/>
      <c r="W284" s="324"/>
      <c r="X284" s="324"/>
      <c r="Y284" s="324"/>
    </row>
    <row r="285" spans="1:25" hidden="1">
      <c r="A285" s="449"/>
      <c r="B285" s="486"/>
      <c r="C285" s="480"/>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(C)'!$L$1,'Cumulative Budget Request '!Q284,0)</f>
        <v>0</v>
      </c>
      <c r="R285" s="212">
        <f>IF('Cumulative Budget Request '!L284='Split budget (C)'!$L$1,'Cumulative Budget Request '!R284,0)</f>
        <v>0</v>
      </c>
      <c r="S285" s="61">
        <f>IF('Cumulative Budget Request '!L284='Split budget (C)'!$L$1,'Cumulative Budget Request '!S284,0)</f>
        <v>0</v>
      </c>
      <c r="T285" s="16"/>
      <c r="U285" s="323"/>
      <c r="V285" s="323"/>
      <c r="W285" s="323"/>
      <c r="X285" s="323"/>
      <c r="Y285" s="323"/>
    </row>
    <row r="286" spans="1:25" ht="15" hidden="1">
      <c r="A286" s="449"/>
      <c r="B286" s="486"/>
      <c r="C286" s="480"/>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(C)'!$L$1,'Cumulative Budget Request '!Q285,0)</f>
        <v>0</v>
      </c>
      <c r="R286" s="212">
        <f>IF('Cumulative Budget Request '!L285='Split budget (C)'!$L$1,'Cumulative Budget Request '!R285,0)</f>
        <v>0</v>
      </c>
      <c r="S286" s="61">
        <f>IF('Cumulative Budget Request '!L285='Split budget (C)'!$L$1,'Cumulative Budget Request '!S285,0)</f>
        <v>0</v>
      </c>
      <c r="T286" s="16"/>
      <c r="U286" s="324"/>
      <c r="V286" s="324"/>
      <c r="W286" s="324"/>
      <c r="X286" s="324"/>
      <c r="Y286" s="324"/>
    </row>
    <row r="287" spans="1:25" hidden="1">
      <c r="A287" s="449"/>
      <c r="B287" s="486"/>
      <c r="C287" s="480"/>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(C)'!$L$1,'Cumulative Budget Request '!Q286,0)</f>
        <v>0</v>
      </c>
      <c r="R287" s="212">
        <f>IF('Cumulative Budget Request '!L286='Split budget (C)'!$L$1,'Cumulative Budget Request '!R286,0)</f>
        <v>0</v>
      </c>
      <c r="S287" s="61">
        <f>IF('Cumulative Budget Request '!L286='Split budget (C)'!$L$1,'Cumulative Budget Request '!S286,0)</f>
        <v>0</v>
      </c>
      <c r="T287" s="16"/>
      <c r="U287" s="323"/>
      <c r="V287" s="323"/>
      <c r="W287" s="323"/>
      <c r="X287" s="323"/>
      <c r="Y287" s="323"/>
    </row>
    <row r="288" spans="1:25" hidden="1">
      <c r="A288" s="449"/>
      <c r="B288" s="481"/>
      <c r="C288" s="480"/>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5">
        <f>IF('Cumulative Budget Request '!L288='Split budget (C)'!$L$1,'Cumulative Budget Request '!A288,0)</f>
        <v>0</v>
      </c>
      <c r="B289" s="480">
        <f>IF('Cumulative Budget Request '!L288='Split budget (C)'!$L$1,'Cumulative Budget Request '!B288,0)</f>
        <v>0</v>
      </c>
      <c r="C289" s="481"/>
      <c r="D289" s="33" t="s">
        <v>123</v>
      </c>
      <c r="E289" s="76">
        <f>ROUND($R289*$S289,6)</f>
        <v>0</v>
      </c>
      <c r="F289" s="76">
        <f>ROUND($R290*$S290,6)</f>
        <v>0</v>
      </c>
      <c r="G289" s="76">
        <f>ROUND($R291*$S291,6)</f>
        <v>0</v>
      </c>
      <c r="H289" s="76">
        <f>ROUND($R292*$S292,6)</f>
        <v>0</v>
      </c>
      <c r="I289" s="76">
        <f>ROUND($R293*$S293,6)</f>
        <v>0</v>
      </c>
      <c r="J289" s="46"/>
      <c r="M289" s="133">
        <f>IF('Cumulative Budget Request '!L288='Split budget (C)'!$L$1,'Cumulative Budget Request '!M288,0)</f>
        <v>0</v>
      </c>
      <c r="N289" s="214">
        <f>ROUND(M289/12,2)</f>
        <v>0</v>
      </c>
      <c r="O289" s="214">
        <f>IF('Cumulative Budget Request '!L288='Split budget (C)'!$L$1,'Cumulative Budget Request '!O288,0)</f>
        <v>0</v>
      </c>
      <c r="P289" s="209">
        <f>IF('Cumulative Budget Request '!L288='Split budget (C)'!$L$1,'Cumulative Budget Request '!P288,0)</f>
        <v>0</v>
      </c>
      <c r="Q289" s="211">
        <f>IF('Cumulative Budget Request '!L288='Split budget (C)'!$L$1,'Cumulative Budget Request '!Q288,0)</f>
        <v>0</v>
      </c>
      <c r="R289" s="212">
        <f>IF('Cumulative Budget Request '!L288='Split budget (C)'!$L$1,'Cumulative Budget Request '!R288,0)</f>
        <v>0</v>
      </c>
      <c r="S289" s="61">
        <f>IF('Cumulative Budget Request '!L288='Split budget (C)'!$L$1,'Cumulative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9"/>
      <c r="B290" s="486"/>
      <c r="C290" s="480"/>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(C)'!$L$1,'Cumulative Budget Request '!Q289,0)</f>
        <v>0</v>
      </c>
      <c r="R290" s="212">
        <f>IF('Cumulative Budget Request '!L289='Split budget (C)'!$L$1,'Cumulative Budget Request '!R289,0)</f>
        <v>0</v>
      </c>
      <c r="S290" s="61">
        <f>IF('Cumulative Budget Request '!L289='Split budget (C)'!$L$1,'Cumulative Budget Request '!S289,0)</f>
        <v>0</v>
      </c>
      <c r="T290" s="16"/>
      <c r="U290" s="324"/>
      <c r="V290" s="324"/>
      <c r="W290" s="324"/>
      <c r="X290" s="324"/>
      <c r="Y290" s="324"/>
    </row>
    <row r="291" spans="1:25" hidden="1">
      <c r="A291" s="449"/>
      <c r="B291" s="486"/>
      <c r="C291" s="480"/>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(C)'!$L$1,'Cumulative Budget Request '!Q290,0)</f>
        <v>0</v>
      </c>
      <c r="R291" s="212">
        <f>IF('Cumulative Budget Request '!L290='Split budget (C)'!$L$1,'Cumulative Budget Request '!R290,0)</f>
        <v>0</v>
      </c>
      <c r="S291" s="61">
        <f>IF('Cumulative Budget Request '!L290='Split budget (C)'!$L$1,'Cumulative Budget Request '!S290,0)</f>
        <v>0</v>
      </c>
      <c r="T291" s="16"/>
      <c r="U291" s="323"/>
      <c r="V291" s="323"/>
      <c r="W291" s="323"/>
      <c r="X291" s="323"/>
      <c r="Y291" s="323"/>
    </row>
    <row r="292" spans="1:25" ht="15" hidden="1">
      <c r="A292" s="449"/>
      <c r="B292" s="486"/>
      <c r="C292" s="480"/>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(C)'!$L$1,'Cumulative Budget Request '!Q291,0)</f>
        <v>0</v>
      </c>
      <c r="R292" s="212">
        <f>IF('Cumulative Budget Request '!L291='Split budget (C)'!$L$1,'Cumulative Budget Request '!R291,0)</f>
        <v>0</v>
      </c>
      <c r="S292" s="61">
        <f>IF('Cumulative Budget Request '!L291='Split budget (C)'!$L$1,'Cumulative Budget Request '!S291,0)</f>
        <v>0</v>
      </c>
      <c r="T292" s="16"/>
      <c r="U292" s="324"/>
      <c r="V292" s="324"/>
      <c r="W292" s="324"/>
      <c r="X292" s="324"/>
      <c r="Y292" s="324"/>
    </row>
    <row r="293" spans="1:25" hidden="1">
      <c r="A293" s="449"/>
      <c r="B293" s="486"/>
      <c r="C293" s="480"/>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(C)'!$L$1,'Cumulative Budget Request '!Q292,0)</f>
        <v>0</v>
      </c>
      <c r="R293" s="212">
        <f>IF('Cumulative Budget Request '!L292='Split budget (C)'!$L$1,'Cumulative Budget Request '!R292,0)</f>
        <v>0</v>
      </c>
      <c r="S293" s="61">
        <f>IF('Cumulative Budget Request '!L292='Split budget (C)'!$L$1,'Cumulative Budget Request '!S292,0)</f>
        <v>0</v>
      </c>
      <c r="T293" s="16"/>
      <c r="U293" s="323"/>
      <c r="V293" s="323"/>
      <c r="W293" s="323"/>
      <c r="X293" s="323"/>
      <c r="Y293" s="323"/>
    </row>
    <row r="294" spans="1:25" hidden="1">
      <c r="A294" s="449"/>
      <c r="B294" s="481"/>
      <c r="C294" s="480"/>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5">
        <f>IF('Cumulative Budget Request '!L294='Split budget (C)'!$L$1,'Cumulative Budget Request '!A294,0)</f>
        <v>0</v>
      </c>
      <c r="B295" s="480">
        <f>IF('Cumulative Budget Request '!L294='Split budget (C)'!$L$1,'Cumulative Budget Request '!B294,0)</f>
        <v>0</v>
      </c>
      <c r="C295" s="481"/>
      <c r="D295" s="33" t="s">
        <v>123</v>
      </c>
      <c r="E295" s="76">
        <f>ROUND($R295*$S295,6)</f>
        <v>0</v>
      </c>
      <c r="F295" s="76">
        <f>ROUND($R296*$S296,6)</f>
        <v>0</v>
      </c>
      <c r="G295" s="76">
        <f>ROUND($R297*$S297,6)</f>
        <v>0</v>
      </c>
      <c r="H295" s="76">
        <f>ROUND($R298*$S298,6)</f>
        <v>0</v>
      </c>
      <c r="I295" s="76">
        <f>ROUND($R299*$S299,6)</f>
        <v>0</v>
      </c>
      <c r="J295" s="46"/>
      <c r="M295" s="133">
        <f>IF('Cumulative Budget Request '!L294='Split budget (C)'!$L$1,'Cumulative Budget Request '!M294,0)</f>
        <v>0</v>
      </c>
      <c r="N295" s="214">
        <f>ROUND(M295/12,2)</f>
        <v>0</v>
      </c>
      <c r="O295" s="214">
        <f>IF('Cumulative Budget Request '!L294='Split budget (C)'!$L$1,'Cumulative Budget Request '!O294,0)</f>
        <v>0</v>
      </c>
      <c r="P295" s="209">
        <f>IF('Cumulative Budget Request '!L294='Split budget (C)'!$L$1,'Cumulative Budget Request '!P294,0)</f>
        <v>0</v>
      </c>
      <c r="Q295" s="211">
        <f>IF('Cumulative Budget Request '!L294='Split budget (C)'!$L$1,'Cumulative Budget Request '!Q294,0)</f>
        <v>0</v>
      </c>
      <c r="R295" s="212">
        <f>IF('Cumulative Budget Request '!L294='Split budget (C)'!$L$1,'Cumulative Budget Request '!R294,0)</f>
        <v>0</v>
      </c>
      <c r="S295" s="61">
        <f>IF('Cumulative Budget Request '!L294='Split budget (C)'!$L$1,'Cumulative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9"/>
      <c r="B296" s="486"/>
      <c r="C296" s="480"/>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(C)'!$L$1,'Cumulative Budget Request '!Q295,0)</f>
        <v>0</v>
      </c>
      <c r="R296" s="212">
        <f>IF('Cumulative Budget Request '!L295='Split budget (C)'!$L$1,'Cumulative Budget Request '!R295,0)</f>
        <v>0</v>
      </c>
      <c r="S296" s="61">
        <f>IF('Cumulative Budget Request '!L295='Split budget (C)'!$L$1,'Cumulative Budget Request '!S295,0)</f>
        <v>0</v>
      </c>
      <c r="T296" s="16"/>
      <c r="U296" s="324"/>
      <c r="V296" s="324"/>
      <c r="W296" s="324"/>
      <c r="X296" s="324"/>
      <c r="Y296" s="324"/>
    </row>
    <row r="297" spans="1:25" hidden="1">
      <c r="A297" s="449"/>
      <c r="B297" s="486"/>
      <c r="C297" s="480"/>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(C)'!$L$1,'Cumulative Budget Request '!Q296,0)</f>
        <v>0</v>
      </c>
      <c r="R297" s="212">
        <f>IF('Cumulative Budget Request '!L296='Split budget (C)'!$L$1,'Cumulative Budget Request '!R296,0)</f>
        <v>0</v>
      </c>
      <c r="S297" s="61">
        <f>IF('Cumulative Budget Request '!L296='Split budget (C)'!$L$1,'Cumulative Budget Request '!S296,0)</f>
        <v>0</v>
      </c>
      <c r="T297" s="16"/>
      <c r="U297" s="323"/>
      <c r="V297" s="323"/>
      <c r="W297" s="323"/>
      <c r="X297" s="323"/>
      <c r="Y297" s="323"/>
    </row>
    <row r="298" spans="1:25" ht="15" hidden="1">
      <c r="A298" s="449"/>
      <c r="B298" s="486"/>
      <c r="C298" s="480"/>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(C)'!$L$1,'Cumulative Budget Request '!Q297,0)</f>
        <v>0</v>
      </c>
      <c r="R298" s="212">
        <f>IF('Cumulative Budget Request '!L297='Split budget (C)'!$L$1,'Cumulative Budget Request '!R297,0)</f>
        <v>0</v>
      </c>
      <c r="S298" s="61">
        <f>IF('Cumulative Budget Request '!L297='Split budget (C)'!$L$1,'Cumulative Budget Request '!S297,0)</f>
        <v>0</v>
      </c>
      <c r="T298" s="16"/>
      <c r="U298" s="324"/>
      <c r="V298" s="324"/>
      <c r="W298" s="324"/>
      <c r="X298" s="324"/>
      <c r="Y298" s="324"/>
    </row>
    <row r="299" spans="1:25" hidden="1">
      <c r="A299" s="449"/>
      <c r="B299" s="486"/>
      <c r="C299" s="480"/>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(C)'!$L$1,'Cumulative Budget Request '!Q298,0)</f>
        <v>0</v>
      </c>
      <c r="R299" s="212">
        <f>IF('Cumulative Budget Request '!L298='Split budget (C)'!$L$1,'Cumulative Budget Request '!R298,0)</f>
        <v>0</v>
      </c>
      <c r="S299" s="61">
        <f>IF('Cumulative Budget Request '!L298='Split budget (C)'!$L$1,'Cumulative Budget Request '!S298,0)</f>
        <v>0</v>
      </c>
      <c r="T299" s="16"/>
      <c r="U299" s="323"/>
      <c r="V299" s="323"/>
      <c r="W299" s="323"/>
      <c r="X299" s="323"/>
      <c r="Y299" s="323"/>
    </row>
    <row r="300" spans="1:25" hidden="1">
      <c r="A300" s="449"/>
      <c r="B300" s="481"/>
      <c r="C300" s="480"/>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5">
        <f>IF('Cumulative Budget Request '!L300='Split budget (C)'!$L$1,'Cumulative Budget Request '!A300,0)</f>
        <v>0</v>
      </c>
      <c r="B301" s="480">
        <f>IF('Cumulative Budget Request '!L300='Split budget (C)'!$L$1,'Cumulative Budget Request '!B300,0)</f>
        <v>0</v>
      </c>
      <c r="C301" s="481"/>
      <c r="D301" s="33" t="s">
        <v>123</v>
      </c>
      <c r="E301" s="76">
        <f>ROUND($R301*$S301,6)</f>
        <v>0</v>
      </c>
      <c r="F301" s="76">
        <f>ROUND($R302*$S302,6)</f>
        <v>0</v>
      </c>
      <c r="G301" s="76">
        <f>ROUND($R303*$S303,6)</f>
        <v>0</v>
      </c>
      <c r="H301" s="76">
        <f>ROUND($R304*$S304,6)</f>
        <v>0</v>
      </c>
      <c r="I301" s="76">
        <f>ROUND($R305*$S305,6)</f>
        <v>0</v>
      </c>
      <c r="J301" s="46"/>
      <c r="M301" s="133">
        <f>IF('Cumulative Budget Request '!L300='Split budget (C)'!$L$1,'Cumulative Budget Request '!M300,0)</f>
        <v>0</v>
      </c>
      <c r="N301" s="214">
        <f>ROUND(M301/12,2)</f>
        <v>0</v>
      </c>
      <c r="O301" s="214">
        <f>IF('Cumulative Budget Request '!L300='Split budget (C)'!$L$1,'Cumulative Budget Request '!O300,0)</f>
        <v>0</v>
      </c>
      <c r="P301" s="209">
        <f>IF('Cumulative Budget Request '!L300='Split budget (C)'!$L$1,'Cumulative Budget Request '!P300,0)</f>
        <v>0</v>
      </c>
      <c r="Q301" s="211">
        <f>IF('Cumulative Budget Request '!L300='Split budget (C)'!$L$1,'Cumulative Budget Request '!Q300,0)</f>
        <v>0</v>
      </c>
      <c r="R301" s="212">
        <f>IF('Cumulative Budget Request '!L300='Split budget (C)'!$L$1,'Cumulative Budget Request '!R300,0)</f>
        <v>0</v>
      </c>
      <c r="S301" s="61">
        <f>IF('Cumulative Budget Request '!L300='Split budget (C)'!$L$1,'Cumulative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9"/>
      <c r="B302" s="486"/>
      <c r="C302" s="480"/>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(C)'!$L$1,'Cumulative Budget Request '!Q301,0)</f>
        <v>0</v>
      </c>
      <c r="R302" s="212">
        <f>IF('Cumulative Budget Request '!L301='Split budget (C)'!$L$1,'Cumulative Budget Request '!R301,0)</f>
        <v>0</v>
      </c>
      <c r="S302" s="61">
        <f>IF('Cumulative Budget Request '!L301='Split budget (C)'!$L$1,'Cumulative Budget Request '!S301,0)</f>
        <v>0</v>
      </c>
      <c r="T302" s="16"/>
      <c r="U302" s="324"/>
      <c r="V302" s="324"/>
      <c r="W302" s="324"/>
      <c r="X302" s="324"/>
      <c r="Y302" s="324"/>
    </row>
    <row r="303" spans="1:25" hidden="1">
      <c r="A303" s="449"/>
      <c r="B303" s="486"/>
      <c r="C303" s="480"/>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(C)'!$L$1,'Cumulative Budget Request '!Q302,0)</f>
        <v>0</v>
      </c>
      <c r="R303" s="212">
        <f>IF('Cumulative Budget Request '!L302='Split budget (C)'!$L$1,'Cumulative Budget Request '!R302,0)</f>
        <v>0</v>
      </c>
      <c r="S303" s="61">
        <f>IF('Cumulative Budget Request '!L302='Split budget (C)'!$L$1,'Cumulative Budget Request '!S302,0)</f>
        <v>0</v>
      </c>
      <c r="T303" s="16"/>
      <c r="U303" s="323"/>
      <c r="V303" s="323"/>
      <c r="W303" s="323"/>
      <c r="X303" s="323"/>
      <c r="Y303" s="323"/>
    </row>
    <row r="304" spans="1:25" ht="15" hidden="1">
      <c r="A304" s="449"/>
      <c r="B304" s="486"/>
      <c r="C304" s="480"/>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(C)'!$L$1,'Cumulative Budget Request '!Q303,0)</f>
        <v>0</v>
      </c>
      <c r="R304" s="212">
        <f>IF('Cumulative Budget Request '!L303='Split budget (C)'!$L$1,'Cumulative Budget Request '!R303,0)</f>
        <v>0</v>
      </c>
      <c r="S304" s="61">
        <f>IF('Cumulative Budget Request '!L303='Split budget (C)'!$L$1,'Cumulative Budget Request '!S303,0)</f>
        <v>0</v>
      </c>
      <c r="T304" s="16"/>
      <c r="U304" s="324"/>
      <c r="V304" s="324"/>
      <c r="W304" s="324"/>
      <c r="X304" s="324"/>
      <c r="Y304" s="324"/>
    </row>
    <row r="305" spans="1:25" hidden="1">
      <c r="A305" s="449"/>
      <c r="B305" s="486"/>
      <c r="C305" s="480"/>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(C)'!$L$1,'Cumulative Budget Request '!Q304,0)</f>
        <v>0</v>
      </c>
      <c r="R305" s="212">
        <f>IF('Cumulative Budget Request '!L304='Split budget (C)'!$L$1,'Cumulative Budget Request '!R304,0)</f>
        <v>0</v>
      </c>
      <c r="S305" s="61">
        <f>IF('Cumulative Budget Request '!L304='Split budget (C)'!$L$1,'Cumulative Budget Request '!S304,0)</f>
        <v>0</v>
      </c>
      <c r="T305" s="16"/>
      <c r="U305" s="323"/>
      <c r="V305" s="323"/>
      <c r="W305" s="323"/>
      <c r="X305" s="323"/>
      <c r="Y305" s="323"/>
    </row>
    <row r="306" spans="1:25" hidden="1">
      <c r="A306" s="449"/>
      <c r="B306" s="481"/>
      <c r="C306" s="480"/>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5">
        <f>IF('Cumulative Budget Request '!L306='Split budget (C)'!$L$1,'Cumulative Budget Request '!A306,0)</f>
        <v>0</v>
      </c>
      <c r="B307" s="480">
        <f>IF('Cumulative Budget Request '!L306='Split budget (C)'!$L$1,'Cumulative Budget Request '!B306,0)</f>
        <v>0</v>
      </c>
      <c r="C307" s="481"/>
      <c r="D307" s="33" t="s">
        <v>123</v>
      </c>
      <c r="E307" s="76">
        <f>ROUND($R307*$S307,6)</f>
        <v>0</v>
      </c>
      <c r="F307" s="76">
        <f>ROUND($R308*$S308,6)</f>
        <v>0</v>
      </c>
      <c r="G307" s="76">
        <f>ROUND($R309*$S309,6)</f>
        <v>0</v>
      </c>
      <c r="H307" s="76">
        <f>ROUND($R310*$S310,6)</f>
        <v>0</v>
      </c>
      <c r="I307" s="76">
        <f>ROUND($R311*$S311,6)</f>
        <v>0</v>
      </c>
      <c r="J307" s="46"/>
      <c r="M307" s="133">
        <f>IF('Cumulative Budget Request '!L306='Split budget (C)'!$L$1,'Cumulative Budget Request '!M306,0)</f>
        <v>0</v>
      </c>
      <c r="N307" s="214">
        <f>ROUND(M307/12,2)</f>
        <v>0</v>
      </c>
      <c r="O307" s="214">
        <f>IF('Cumulative Budget Request '!L306='Split budget (C)'!$L$1,'Cumulative Budget Request '!O306,0)</f>
        <v>0</v>
      </c>
      <c r="P307" s="209">
        <f>IF('Cumulative Budget Request '!L306='Split budget (C)'!$L$1,'Cumulative Budget Request '!P306,0)</f>
        <v>0</v>
      </c>
      <c r="Q307" s="211">
        <f>IF('Cumulative Budget Request '!L306='Split budget (C)'!$L$1,'Cumulative Budget Request '!Q306,0)</f>
        <v>0</v>
      </c>
      <c r="R307" s="212">
        <f>IF('Cumulative Budget Request '!L306='Split budget (C)'!$L$1,'Cumulative Budget Request '!R306,0)</f>
        <v>0</v>
      </c>
      <c r="S307" s="61">
        <f>IF('Cumulative Budget Request '!L306='Split budget (C)'!$L$1,'Cumulative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9"/>
      <c r="B308" s="486"/>
      <c r="C308" s="480"/>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(C)'!$L$1,'Cumulative Budget Request '!Q307,0)</f>
        <v>0</v>
      </c>
      <c r="R308" s="212">
        <f>IF('Cumulative Budget Request '!L307='Split budget (C)'!$L$1,'Cumulative Budget Request '!R307,0)</f>
        <v>0</v>
      </c>
      <c r="S308" s="61">
        <f>IF('Cumulative Budget Request '!L307='Split budget (C)'!$L$1,'Cumulative Budget Request '!S307,0)</f>
        <v>0</v>
      </c>
      <c r="T308" s="16"/>
      <c r="U308" s="324"/>
      <c r="V308" s="324"/>
      <c r="W308" s="324"/>
      <c r="X308" s="324"/>
      <c r="Y308" s="324"/>
    </row>
    <row r="309" spans="1:25" hidden="1">
      <c r="A309" s="449"/>
      <c r="B309" s="486"/>
      <c r="C309" s="480"/>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(C)'!$L$1,'Cumulative Budget Request '!Q308,0)</f>
        <v>0</v>
      </c>
      <c r="R309" s="212">
        <f>IF('Cumulative Budget Request '!L308='Split budget (C)'!$L$1,'Cumulative Budget Request '!R308,0)</f>
        <v>0</v>
      </c>
      <c r="S309" s="61">
        <f>IF('Cumulative Budget Request '!L308='Split budget (C)'!$L$1,'Cumulative Budget Request '!S308,0)</f>
        <v>0</v>
      </c>
      <c r="T309" s="16"/>
      <c r="U309" s="323"/>
      <c r="V309" s="323"/>
      <c r="W309" s="323"/>
      <c r="X309" s="323"/>
      <c r="Y309" s="323"/>
    </row>
    <row r="310" spans="1:25" ht="15" hidden="1">
      <c r="A310" s="449"/>
      <c r="B310" s="486"/>
      <c r="C310" s="480"/>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(C)'!$L$1,'Cumulative Budget Request '!Q309,0)</f>
        <v>0</v>
      </c>
      <c r="R310" s="212">
        <f>IF('Cumulative Budget Request '!L309='Split budget (C)'!$L$1,'Cumulative Budget Request '!R309,0)</f>
        <v>0</v>
      </c>
      <c r="S310" s="61">
        <f>IF('Cumulative Budget Request '!L309='Split budget (C)'!$L$1,'Cumulative Budget Request '!S309,0)</f>
        <v>0</v>
      </c>
      <c r="T310" s="16"/>
      <c r="U310" s="324"/>
      <c r="V310" s="324"/>
      <c r="W310" s="324"/>
      <c r="X310" s="324"/>
      <c r="Y310" s="324"/>
    </row>
    <row r="311" spans="1:25" hidden="1">
      <c r="A311" s="449"/>
      <c r="B311" s="486"/>
      <c r="C311" s="480"/>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(C)'!$L$1,'Cumulative Budget Request '!Q310,0)</f>
        <v>0</v>
      </c>
      <c r="R311" s="212">
        <f>IF('Cumulative Budget Request '!L310='Split budget (C)'!$L$1,'Cumulative Budget Request '!R310,0)</f>
        <v>0</v>
      </c>
      <c r="S311" s="61">
        <f>IF('Cumulative Budget Request '!L310='Split budget (C)'!$L$1,'Cumulative Budget Request '!S310,0)</f>
        <v>0</v>
      </c>
      <c r="T311" s="16"/>
      <c r="U311" s="323"/>
      <c r="V311" s="323"/>
      <c r="W311" s="323"/>
      <c r="X311" s="323"/>
      <c r="Y311" s="323"/>
    </row>
    <row r="312" spans="1:25" hidden="1">
      <c r="A312" s="449"/>
      <c r="C312" s="76"/>
      <c r="D312" s="59"/>
      <c r="E312" s="16"/>
      <c r="F312" s="16"/>
      <c r="G312" s="16"/>
      <c r="H312" s="16"/>
      <c r="I312" s="16"/>
      <c r="J312" s="25"/>
      <c r="M312" s="2"/>
      <c r="N312" s="2"/>
      <c r="O312" s="2"/>
      <c r="P312" s="2"/>
      <c r="Q312" s="2"/>
      <c r="R312" s="4"/>
      <c r="S312" s="3"/>
      <c r="T312" s="16"/>
      <c r="U312" s="24"/>
      <c r="V312" s="24"/>
      <c r="W312" s="24"/>
      <c r="X312" s="24"/>
      <c r="Y312" s="24"/>
    </row>
    <row r="313" spans="1:25" ht="5.4" customHeight="1">
      <c r="A313" s="449"/>
      <c r="D313" s="21"/>
      <c r="E313" s="21"/>
      <c r="F313" s="21"/>
      <c r="G313" s="21"/>
      <c r="H313" s="21"/>
      <c r="I313" s="21"/>
      <c r="J313" s="61"/>
      <c r="S313" s="16"/>
    </row>
    <row r="314" spans="1:25">
      <c r="A314" s="487"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62" t="s">
        <v>118</v>
      </c>
      <c r="V318" s="762"/>
      <c r="W318" s="762"/>
      <c r="X318" s="762"/>
      <c r="Y318" s="762"/>
    </row>
    <row r="319" spans="1:25">
      <c r="A319" s="786" t="s">
        <v>422</v>
      </c>
      <c r="B319" s="786"/>
      <c r="C319" s="786"/>
      <c r="D319" s="786"/>
      <c r="E319" s="786"/>
      <c r="F319" s="786"/>
      <c r="G319" s="786"/>
      <c r="H319" s="786"/>
      <c r="I319" s="786"/>
      <c r="J319" s="786"/>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5">
        <f>IF('Cumulative Budget Request '!L320='Split budget (C)'!$L$1,'Cumulative Budget Request '!A320,0)</f>
        <v>0</v>
      </c>
      <c r="B321" s="480">
        <f>IF('Cumulative Budget Request '!L320='Split budget (C)'!$L$1,'Cumulative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(C)'!$L$1,'Cumulative Budget Request '!M320,0)</f>
        <v>0</v>
      </c>
      <c r="N321" s="214">
        <f>ROUND(M321/12,2)</f>
        <v>0</v>
      </c>
      <c r="O321" s="214">
        <f>IF('Cumulative Budget Request '!L320='Split budget (C)'!$L$1,'Cumulative Budget Request '!O320,0)</f>
        <v>0</v>
      </c>
      <c r="P321" s="209">
        <f>IF('Cumulative Budget Request '!L320='Split budget (C)'!$L$1,'Cumulative Budget Request '!P320,0)</f>
        <v>0</v>
      </c>
      <c r="Q321" s="211">
        <f>IF('Cumulative Budget Request '!L320='Split budget (C)'!$L$1,'Cumulative Budget Request '!Q320,0)</f>
        <v>0</v>
      </c>
      <c r="R321" s="212">
        <f>IF('Cumulative Budget Request '!L320='Split budget (C)'!$L$1,'Cumulative Budget Request '!R320,0)</f>
        <v>0</v>
      </c>
      <c r="S321" s="61">
        <f>IF('Cumulative Budget Request '!L320='Split budget (C)'!$L$1,'Cumulative Budget Request '!S320,0)</f>
        <v>0</v>
      </c>
      <c r="T321" s="211">
        <f>IF('Cumulative Budget Request '!L320='Split budget (C)'!$L$1,'Cumulative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8"/>
      <c r="B322" s="480"/>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(C)'!$L$1,'Cumulative Budget Request '!Q321,0)</f>
        <v>0</v>
      </c>
      <c r="R322" s="212">
        <f>IF('Cumulative Budget Request '!L321='Split budget (C)'!$L$1,'Cumulative Budget Request '!R321,0)</f>
        <v>0</v>
      </c>
      <c r="S322" s="61">
        <f>IF('Cumulative Budget Request '!L321='Split budget (C)'!$L$1,'Cumulative Budget Request '!S321,0)</f>
        <v>0</v>
      </c>
      <c r="T322" s="211">
        <f>IF('Cumulative Budget Request '!L321='Split budget (C)'!$L$1,'Cumulative Budget Request '!T321,0)</f>
        <v>0</v>
      </c>
      <c r="U322" s="323"/>
      <c r="V322" s="323"/>
      <c r="W322" s="323"/>
      <c r="X322" s="323"/>
      <c r="Y322" s="323"/>
    </row>
    <row r="323" spans="1:25">
      <c r="A323" s="449"/>
      <c r="B323" s="486"/>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(C)'!$L$1,'Cumulative Budget Request '!Q322,0)</f>
        <v>0</v>
      </c>
      <c r="R323" s="212">
        <f>IF('Cumulative Budget Request '!L322='Split budget (C)'!$L$1,'Cumulative Budget Request '!R322,0)</f>
        <v>0</v>
      </c>
      <c r="S323" s="61">
        <f>IF('Cumulative Budget Request '!L322='Split budget (C)'!$L$1,'Cumulative Budget Request '!S322,0)</f>
        <v>0</v>
      </c>
      <c r="T323" s="211">
        <f>IF('Cumulative Budget Request '!L322='Split budget (C)'!$L$1,'Cumulative Budget Request '!T322,0)</f>
        <v>0</v>
      </c>
      <c r="U323" s="324"/>
      <c r="V323" s="324"/>
      <c r="W323" s="324"/>
      <c r="X323" s="324"/>
      <c r="Y323" s="324"/>
    </row>
    <row r="324" spans="1:25">
      <c r="A324" s="449"/>
      <c r="B324" s="480"/>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(C)'!$L$1,'Cumulative Budget Request '!Q323,0)</f>
        <v>0</v>
      </c>
      <c r="R324" s="212">
        <f>IF('Cumulative Budget Request '!L323='Split budget (C)'!$L$1,'Cumulative Budget Request '!R323,0)</f>
        <v>0</v>
      </c>
      <c r="S324" s="61">
        <f>IF('Cumulative Budget Request '!L323='Split budget (C)'!$L$1,'Cumulative Budget Request '!S323,0)</f>
        <v>0</v>
      </c>
      <c r="T324" s="211">
        <f>IF('Cumulative Budget Request '!L323='Split budget (C)'!$L$1,'Cumulative Budget Request '!T323,0)</f>
        <v>0</v>
      </c>
      <c r="U324" s="323"/>
      <c r="V324" s="323"/>
      <c r="W324" s="323"/>
      <c r="X324" s="323"/>
      <c r="Y324" s="323"/>
    </row>
    <row r="325" spans="1:25" ht="15">
      <c r="A325" s="449"/>
      <c r="B325" s="480"/>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(C)'!$L$1,'Cumulative Budget Request '!Q324,0)</f>
        <v>0</v>
      </c>
      <c r="R325" s="212">
        <f>IF('Cumulative Budget Request '!L324='Split budget (C)'!$L$1,'Cumulative Budget Request '!R324,0)</f>
        <v>0</v>
      </c>
      <c r="S325" s="61">
        <f>IF('Cumulative Budget Request '!L324='Split budget (C)'!$L$1,'Cumulative Budget Request '!S324,0)</f>
        <v>0</v>
      </c>
      <c r="T325" s="211">
        <f>IF('Cumulative Budget Request '!L324='Split budget (C)'!$L$1,'Cumulative Budget Request '!T324,0)</f>
        <v>0</v>
      </c>
      <c r="U325" s="323"/>
      <c r="V325" s="323"/>
      <c r="W325" s="323"/>
      <c r="X325" s="323"/>
      <c r="Y325" s="323"/>
    </row>
    <row r="326" spans="1:25">
      <c r="A326" s="449"/>
      <c r="B326" s="480"/>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9"/>
      <c r="B327" s="480"/>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5">
        <f>IF('Cumulative Budget Request '!L327='Split budget (C)'!$L$1,'Cumulative Budget Request '!A327,0)</f>
        <v>0</v>
      </c>
      <c r="B328" s="480">
        <f>IF('Cumulative Budget Request '!L327='Split budget (C)'!$L$1,'Cumulative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(C)'!$L$1,'Cumulative Budget Request '!M327,0)</f>
        <v>0</v>
      </c>
      <c r="N328" s="214">
        <f>ROUND(M328/12,2)</f>
        <v>0</v>
      </c>
      <c r="O328" s="214">
        <f>IF('Cumulative Budget Request '!L327='Split budget (C)'!$L$1,'Cumulative Budget Request '!O327,0)</f>
        <v>0</v>
      </c>
      <c r="P328" s="209">
        <f>IF('Cumulative Budget Request '!L327='Split budget (C)'!$L$1,'Cumulative Budget Request '!P327,0)</f>
        <v>0</v>
      </c>
      <c r="Q328" s="211">
        <f>IF('Cumulative Budget Request '!L327='Split budget (C)'!$L$1,'Cumulative Budget Request '!Q327,0)</f>
        <v>0</v>
      </c>
      <c r="R328" s="212">
        <f>IF('Cumulative Budget Request '!L327='Split budget (C)'!$L$1,'Cumulative Budget Request '!R327,0)</f>
        <v>0</v>
      </c>
      <c r="S328" s="61">
        <f>IF('Cumulative Budget Request '!L327='Split budget (C)'!$L$1,'Cumulative Budget Request '!S327,0)</f>
        <v>0</v>
      </c>
      <c r="T328" s="211">
        <f>IF('Cumulative Budget Request '!L327='Split budget (C)'!$L$1,'Cumulative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6"/>
      <c r="B329" s="480"/>
      <c r="D329" s="33" t="s">
        <v>179</v>
      </c>
      <c r="E329" s="21">
        <f>T328</f>
        <v>0</v>
      </c>
      <c r="F329" s="21">
        <f>T329</f>
        <v>0</v>
      </c>
      <c r="G329" s="21">
        <f>T330</f>
        <v>0</v>
      </c>
      <c r="H329" s="21">
        <f>T331</f>
        <v>0</v>
      </c>
      <c r="I329" s="21">
        <f>T332</f>
        <v>0</v>
      </c>
      <c r="J329" s="149"/>
      <c r="M329" s="215"/>
      <c r="N329" s="214"/>
      <c r="O329" s="214"/>
      <c r="P329" s="214"/>
      <c r="Q329" s="211">
        <f>IF('Cumulative Budget Request '!L328='Split budget (C)'!$L$1,'Cumulative Budget Request '!Q328,0)</f>
        <v>0</v>
      </c>
      <c r="R329" s="212">
        <f>IF('Cumulative Budget Request '!L328='Split budget (C)'!$L$1,'Cumulative Budget Request '!R328,0)</f>
        <v>0</v>
      </c>
      <c r="S329" s="61">
        <f>IF('Cumulative Budget Request '!L328='Split budget (C)'!$L$1,'Cumulative Budget Request '!S328,0)</f>
        <v>0</v>
      </c>
      <c r="T329" s="211">
        <f>IF('Cumulative Budget Request '!L328='Split budget (C)'!$L$1,'Cumulative Budget Request '!T328,0)</f>
        <v>0</v>
      </c>
      <c r="U329" s="323"/>
      <c r="V329" s="323"/>
      <c r="W329" s="323"/>
      <c r="X329" s="323"/>
      <c r="Y329" s="323"/>
    </row>
    <row r="330" spans="1:25" hidden="1">
      <c r="A330" s="449"/>
      <c r="B330" s="486"/>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(C)'!$L$1,'Cumulative Budget Request '!Q329,0)</f>
        <v>0</v>
      </c>
      <c r="R330" s="212">
        <f>IF('Cumulative Budget Request '!L329='Split budget (C)'!$L$1,'Cumulative Budget Request '!R329,0)</f>
        <v>0</v>
      </c>
      <c r="S330" s="61">
        <f>IF('Cumulative Budget Request '!L329='Split budget (C)'!$L$1,'Cumulative Budget Request '!S329,0)</f>
        <v>0</v>
      </c>
      <c r="T330" s="211">
        <f>IF('Cumulative Budget Request '!L329='Split budget (C)'!$L$1,'Cumulative Budget Request '!T329,0)</f>
        <v>0</v>
      </c>
      <c r="U330" s="324"/>
      <c r="V330" s="324"/>
      <c r="W330" s="324"/>
      <c r="X330" s="324"/>
      <c r="Y330" s="324"/>
    </row>
    <row r="331" spans="1:25" hidden="1">
      <c r="A331" s="449"/>
      <c r="B331" s="480"/>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(C)'!$L$1,'Cumulative Budget Request '!Q330,0)</f>
        <v>0</v>
      </c>
      <c r="R331" s="212">
        <f>IF('Cumulative Budget Request '!L330='Split budget (C)'!$L$1,'Cumulative Budget Request '!R330,0)</f>
        <v>0</v>
      </c>
      <c r="S331" s="61">
        <f>IF('Cumulative Budget Request '!L330='Split budget (C)'!$L$1,'Cumulative Budget Request '!S330,0)</f>
        <v>0</v>
      </c>
      <c r="T331" s="211">
        <f>IF('Cumulative Budget Request '!L330='Split budget (C)'!$L$1,'Cumulative Budget Request '!T330,0)</f>
        <v>0</v>
      </c>
      <c r="U331" s="323"/>
      <c r="V331" s="323"/>
      <c r="W331" s="323"/>
      <c r="X331" s="323"/>
      <c r="Y331" s="323"/>
    </row>
    <row r="332" spans="1:25" ht="15" hidden="1">
      <c r="A332" s="449"/>
      <c r="B332" s="480"/>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(C)'!$L$1,'Cumulative Budget Request '!Q331,0)</f>
        <v>0</v>
      </c>
      <c r="R332" s="212">
        <f>IF('Cumulative Budget Request '!L331='Split budget (C)'!$L$1,'Cumulative Budget Request '!R331,0)</f>
        <v>0</v>
      </c>
      <c r="S332" s="61">
        <f>IF('Cumulative Budget Request '!L331='Split budget (C)'!$L$1,'Cumulative Budget Request '!S331,0)</f>
        <v>0</v>
      </c>
      <c r="T332" s="211">
        <f>IF('Cumulative Budget Request '!L331='Split budget (C)'!$L$1,'Cumulative Budget Request '!T331,0)</f>
        <v>0</v>
      </c>
      <c r="U332" s="323"/>
      <c r="V332" s="323"/>
      <c r="W332" s="323"/>
      <c r="X332" s="323"/>
      <c r="Y332" s="323"/>
    </row>
    <row r="333" spans="1:25" hidden="1">
      <c r="A333" s="449"/>
      <c r="B333" s="480"/>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9"/>
      <c r="B334" s="480"/>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5">
        <f>IF('Cumulative Budget Request '!L334='Split budget (C)'!$L$1,'Cumulative Budget Request '!A334,0)</f>
        <v>0</v>
      </c>
      <c r="B335" s="480">
        <f>IF('Cumulative Budget Request '!L334='Split budget (C)'!$L$1,'Cumulative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(C)'!$L$1,'Cumulative Budget Request '!M334,0)</f>
        <v>0</v>
      </c>
      <c r="N335" s="214">
        <f>ROUND(M335/12,2)</f>
        <v>0</v>
      </c>
      <c r="O335" s="214">
        <f>IF('Cumulative Budget Request '!L334='Split budget (C)'!$L$1,'Cumulative Budget Request '!O334,0)</f>
        <v>0</v>
      </c>
      <c r="P335" s="209">
        <f>IF('Cumulative Budget Request '!L334='Split budget (C)'!$L$1,'Cumulative Budget Request '!P334,0)</f>
        <v>0</v>
      </c>
      <c r="Q335" s="211">
        <f>IF('Cumulative Budget Request '!L334='Split budget (C)'!$L$1,'Cumulative Budget Request '!Q334,0)</f>
        <v>0</v>
      </c>
      <c r="R335" s="212">
        <f>IF('Cumulative Budget Request '!L334='Split budget (C)'!$L$1,'Cumulative Budget Request '!R334,0)</f>
        <v>0</v>
      </c>
      <c r="S335" s="61">
        <f>IF('Cumulative Budget Request '!L334='Split budget (C)'!$L$1,'Cumulative Budget Request '!S334,0)</f>
        <v>0</v>
      </c>
      <c r="T335" s="211">
        <f>IF('Cumulative Budget Request '!L334='Split budget (C)'!$L$1,'Cumulative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6"/>
      <c r="B336" s="480"/>
      <c r="D336" s="33" t="s">
        <v>179</v>
      </c>
      <c r="E336" s="21">
        <f>T335</f>
        <v>0</v>
      </c>
      <c r="F336" s="21">
        <f>T336</f>
        <v>0</v>
      </c>
      <c r="G336" s="21">
        <f>T337</f>
        <v>0</v>
      </c>
      <c r="H336" s="21">
        <f>T338</f>
        <v>0</v>
      </c>
      <c r="I336" s="21">
        <f>T339</f>
        <v>0</v>
      </c>
      <c r="J336" s="45"/>
      <c r="M336" s="215"/>
      <c r="N336" s="214"/>
      <c r="O336" s="214"/>
      <c r="P336" s="214"/>
      <c r="Q336" s="211">
        <f>IF('Cumulative Budget Request '!L335='Split budget (C)'!$L$1,'Cumulative Budget Request '!Q335,0)</f>
        <v>0</v>
      </c>
      <c r="R336" s="212">
        <f>IF('Cumulative Budget Request '!L335='Split budget (C)'!$L$1,'Cumulative Budget Request '!R335,0)</f>
        <v>0</v>
      </c>
      <c r="S336" s="61">
        <f>IF('Cumulative Budget Request '!L335='Split budget (C)'!$L$1,'Cumulative Budget Request '!S335,0)</f>
        <v>0</v>
      </c>
      <c r="T336" s="211">
        <f>IF('Cumulative Budget Request '!L335='Split budget (C)'!$L$1,'Cumulative Budget Request '!T335,0)</f>
        <v>0</v>
      </c>
      <c r="U336" s="323"/>
      <c r="V336" s="323"/>
      <c r="W336" s="323"/>
      <c r="X336" s="323"/>
      <c r="Y336" s="323"/>
    </row>
    <row r="337" spans="1:25" hidden="1">
      <c r="A337" s="449"/>
      <c r="B337" s="486"/>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(C)'!$L$1,'Cumulative Budget Request '!Q336,0)</f>
        <v>0</v>
      </c>
      <c r="R337" s="212">
        <f>IF('Cumulative Budget Request '!L336='Split budget (C)'!$L$1,'Cumulative Budget Request '!R336,0)</f>
        <v>0</v>
      </c>
      <c r="S337" s="61">
        <f>IF('Cumulative Budget Request '!L336='Split budget (C)'!$L$1,'Cumulative Budget Request '!S336,0)</f>
        <v>0</v>
      </c>
      <c r="T337" s="211">
        <f>IF('Cumulative Budget Request '!L336='Split budget (C)'!$L$1,'Cumulative Budget Request '!T336,0)</f>
        <v>0</v>
      </c>
      <c r="U337" s="324"/>
      <c r="V337" s="324"/>
      <c r="W337" s="324"/>
      <c r="X337" s="324"/>
      <c r="Y337" s="324"/>
    </row>
    <row r="338" spans="1:25" hidden="1">
      <c r="A338" s="449"/>
      <c r="B338" s="480"/>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(C)'!$L$1,'Cumulative Budget Request '!Q337,0)</f>
        <v>0</v>
      </c>
      <c r="R338" s="212">
        <f>IF('Cumulative Budget Request '!L337='Split budget (C)'!$L$1,'Cumulative Budget Request '!R337,0)</f>
        <v>0</v>
      </c>
      <c r="S338" s="61">
        <f>IF('Cumulative Budget Request '!L337='Split budget (C)'!$L$1,'Cumulative Budget Request '!S337,0)</f>
        <v>0</v>
      </c>
      <c r="T338" s="211">
        <f>IF('Cumulative Budget Request '!L337='Split budget (C)'!$L$1,'Cumulative Budget Request '!T337,0)</f>
        <v>0</v>
      </c>
      <c r="U338" s="324"/>
      <c r="V338" s="324"/>
      <c r="W338" s="324"/>
      <c r="X338" s="324"/>
      <c r="Y338" s="324"/>
    </row>
    <row r="339" spans="1:25" ht="15" hidden="1">
      <c r="A339" s="449"/>
      <c r="B339" s="480"/>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(C)'!$L$1,'Cumulative Budget Request '!Q338,0)</f>
        <v>0</v>
      </c>
      <c r="R339" s="212">
        <f>IF('Cumulative Budget Request '!L338='Split budget (C)'!$L$1,'Cumulative Budget Request '!R338,0)</f>
        <v>0</v>
      </c>
      <c r="S339" s="61">
        <f>IF('Cumulative Budget Request '!L338='Split budget (C)'!$L$1,'Cumulative Budget Request '!S338,0)</f>
        <v>0</v>
      </c>
      <c r="T339" s="211">
        <f>IF('Cumulative Budget Request '!L338='Split budget (C)'!$L$1,'Cumulative Budget Request '!T338,0)</f>
        <v>0</v>
      </c>
      <c r="U339" s="323"/>
      <c r="V339" s="323"/>
      <c r="W339" s="323"/>
      <c r="X339" s="323"/>
      <c r="Y339" s="323"/>
    </row>
    <row r="340" spans="1:25" hidden="1">
      <c r="A340" s="449"/>
      <c r="B340" s="480"/>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9"/>
      <c r="B341" s="480"/>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5">
        <f>IF('Cumulative Budget Request '!L341='Split budget (C)'!$L$1,'Cumulative Budget Request '!A341,0)</f>
        <v>0</v>
      </c>
      <c r="B342" s="480">
        <f>IF('Cumulative Budget Request '!L341='Split budget (C)'!$L$1,'Cumulative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(C)'!$L$1,'Cumulative Budget Request '!M341,0)</f>
        <v>0</v>
      </c>
      <c r="N342" s="214">
        <f>ROUND(M342/12,2)</f>
        <v>0</v>
      </c>
      <c r="O342" s="214">
        <f>IF('Cumulative Budget Request '!L341='Split budget (C)'!$L$1,'Cumulative Budget Request '!O341,0)</f>
        <v>0</v>
      </c>
      <c r="P342" s="209">
        <f>IF('Cumulative Budget Request '!L341='Split budget (C)'!$L$1,'Cumulative Budget Request '!P341,0)</f>
        <v>0</v>
      </c>
      <c r="Q342" s="211">
        <f>IF('Cumulative Budget Request '!L341='Split budget (C)'!$L$1,'Cumulative Budget Request '!Q341,0)</f>
        <v>0</v>
      </c>
      <c r="R342" s="212">
        <f>IF('Cumulative Budget Request '!L341='Split budget (C)'!$L$1,'Cumulative Budget Request '!R341,0)</f>
        <v>0</v>
      </c>
      <c r="S342" s="61">
        <f>IF('Cumulative Budget Request '!L341='Split budget (C)'!$L$1,'Cumulative Budget Request '!S341,0)</f>
        <v>0</v>
      </c>
      <c r="T342" s="211">
        <f>IF('Cumulative Budget Request '!L341='Split budget (C)'!$L$1,'Cumulative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6"/>
      <c r="B343" s="480"/>
      <c r="D343" s="33" t="s">
        <v>179</v>
      </c>
      <c r="E343" s="21">
        <f>T342</f>
        <v>0</v>
      </c>
      <c r="F343" s="21">
        <f>T343</f>
        <v>0</v>
      </c>
      <c r="G343" s="21">
        <f>T344</f>
        <v>0</v>
      </c>
      <c r="H343" s="21">
        <f>T345</f>
        <v>0</v>
      </c>
      <c r="I343" s="21">
        <f>T346</f>
        <v>0</v>
      </c>
      <c r="J343" s="45"/>
      <c r="M343" s="215"/>
      <c r="N343" s="214"/>
      <c r="O343" s="214"/>
      <c r="P343" s="214"/>
      <c r="Q343" s="211">
        <f>IF('Cumulative Budget Request '!L342='Split budget (C)'!$L$1,'Cumulative Budget Request '!Q342,0)</f>
        <v>0</v>
      </c>
      <c r="R343" s="212">
        <f>IF('Cumulative Budget Request '!L342='Split budget (C)'!$L$1,'Cumulative Budget Request '!R342,0)</f>
        <v>0</v>
      </c>
      <c r="S343" s="61">
        <f>IF('Cumulative Budget Request '!L342='Split budget (C)'!$L$1,'Cumulative Budget Request '!S342,0)</f>
        <v>0</v>
      </c>
      <c r="T343" s="211">
        <f>IF('Cumulative Budget Request '!L342='Split budget (C)'!$L$1,'Cumulative Budget Request '!T342,0)</f>
        <v>0</v>
      </c>
      <c r="U343" s="323"/>
      <c r="V343" s="323"/>
      <c r="W343" s="323"/>
      <c r="X343" s="323"/>
      <c r="Y343" s="323"/>
    </row>
    <row r="344" spans="1:25" hidden="1">
      <c r="A344" s="449"/>
      <c r="B344" s="486"/>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(C)'!$L$1,'Cumulative Budget Request '!Q343,0)</f>
        <v>0</v>
      </c>
      <c r="R344" s="212">
        <f>IF('Cumulative Budget Request '!L343='Split budget (C)'!$L$1,'Cumulative Budget Request '!R343,0)</f>
        <v>0</v>
      </c>
      <c r="S344" s="61">
        <f>IF('Cumulative Budget Request '!L343='Split budget (C)'!$L$1,'Cumulative Budget Request '!S343,0)</f>
        <v>0</v>
      </c>
      <c r="T344" s="211">
        <f>IF('Cumulative Budget Request '!L343='Split budget (C)'!$L$1,'Cumulative Budget Request '!T343,0)</f>
        <v>0</v>
      </c>
      <c r="U344" s="324"/>
      <c r="V344" s="324"/>
      <c r="W344" s="324"/>
      <c r="X344" s="324"/>
      <c r="Y344" s="324"/>
    </row>
    <row r="345" spans="1:25" hidden="1">
      <c r="A345" s="449"/>
      <c r="B345" s="480"/>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(C)'!$L$1,'Cumulative Budget Request '!Q344,0)</f>
        <v>0</v>
      </c>
      <c r="R345" s="212">
        <f>IF('Cumulative Budget Request '!L344='Split budget (C)'!$L$1,'Cumulative Budget Request '!R344,0)</f>
        <v>0</v>
      </c>
      <c r="S345" s="61">
        <f>IF('Cumulative Budget Request '!L344='Split budget (C)'!$L$1,'Cumulative Budget Request '!S344,0)</f>
        <v>0</v>
      </c>
      <c r="T345" s="211">
        <f>IF('Cumulative Budget Request '!L344='Split budget (C)'!$L$1,'Cumulative Budget Request '!T344,0)</f>
        <v>0</v>
      </c>
      <c r="U345" s="324"/>
      <c r="V345" s="324"/>
      <c r="W345" s="324"/>
      <c r="X345" s="324"/>
      <c r="Y345" s="324"/>
    </row>
    <row r="346" spans="1:25" ht="15" hidden="1">
      <c r="A346" s="449"/>
      <c r="B346" s="480"/>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(C)'!$L$1,'Cumulative Budget Request '!Q345,0)</f>
        <v>0</v>
      </c>
      <c r="R346" s="212">
        <f>IF('Cumulative Budget Request '!L345='Split budget (C)'!$L$1,'Cumulative Budget Request '!R345,0)</f>
        <v>0</v>
      </c>
      <c r="S346" s="61">
        <f>IF('Cumulative Budget Request '!L345='Split budget (C)'!$L$1,'Cumulative Budget Request '!S345,0)</f>
        <v>0</v>
      </c>
      <c r="T346" s="211">
        <f>IF('Cumulative Budget Request '!L345='Split budget (C)'!$L$1,'Cumulative Budget Request '!T345,0)</f>
        <v>0</v>
      </c>
      <c r="U346" s="323"/>
      <c r="V346" s="323"/>
      <c r="W346" s="323"/>
      <c r="X346" s="323"/>
      <c r="Y346" s="323"/>
    </row>
    <row r="347" spans="1:25" hidden="1">
      <c r="A347" s="449"/>
      <c r="B347" s="480"/>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9"/>
      <c r="B348" s="480"/>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5">
        <f>IF('Cumulative Budget Request '!L348='Split budget (C)'!$L$1,'Cumulative Budget Request '!A348,0)</f>
        <v>0</v>
      </c>
      <c r="B349" s="480">
        <f>IF('Cumulative Budget Request '!L348='Split budget (C)'!$L$1,'Cumulative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(C)'!$L$1,'Cumulative Budget Request '!M348,0)</f>
        <v>0</v>
      </c>
      <c r="N349" s="214">
        <f>ROUND(M349/12,2)</f>
        <v>0</v>
      </c>
      <c r="O349" s="214">
        <f>IF('Cumulative Budget Request '!L348='Split budget (C)'!$L$1,'Cumulative Budget Request '!O348,0)</f>
        <v>0</v>
      </c>
      <c r="P349" s="209">
        <f>IF('Cumulative Budget Request '!L348='Split budget (C)'!$L$1,'Cumulative Budget Request '!P348,0)</f>
        <v>0</v>
      </c>
      <c r="Q349" s="211">
        <f>IF('Cumulative Budget Request '!L348='Split budget (C)'!$L$1,'Cumulative Budget Request '!Q348,0)</f>
        <v>0</v>
      </c>
      <c r="R349" s="212">
        <f>IF('Cumulative Budget Request '!L348='Split budget (C)'!$L$1,'Cumulative Budget Request '!R348,0)</f>
        <v>0</v>
      </c>
      <c r="S349" s="61">
        <f>IF('Cumulative Budget Request '!L348='Split budget (C)'!$L$1,'Cumulative Budget Request '!S348,0)</f>
        <v>0</v>
      </c>
      <c r="T349" s="211">
        <f>IF('Cumulative Budget Request '!L348='Split budget (C)'!$L$1,'Cumulative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6"/>
      <c r="B350" s="480"/>
      <c r="D350" s="33" t="s">
        <v>179</v>
      </c>
      <c r="E350" s="21">
        <f>T349</f>
        <v>0</v>
      </c>
      <c r="F350" s="21">
        <f>T350</f>
        <v>0</v>
      </c>
      <c r="G350" s="21">
        <f>T351</f>
        <v>0</v>
      </c>
      <c r="H350" s="21">
        <f>T352</f>
        <v>0</v>
      </c>
      <c r="I350" s="21">
        <f>T353</f>
        <v>0</v>
      </c>
      <c r="J350" s="45"/>
      <c r="M350" s="215"/>
      <c r="N350" s="214"/>
      <c r="O350" s="214"/>
      <c r="P350" s="214"/>
      <c r="Q350" s="211">
        <f>IF('Cumulative Budget Request '!L349='Split budget (C)'!$L$1,'Cumulative Budget Request '!Q349,0)</f>
        <v>0</v>
      </c>
      <c r="R350" s="212">
        <f>IF('Cumulative Budget Request '!L349='Split budget (C)'!$L$1,'Cumulative Budget Request '!R349,0)</f>
        <v>0</v>
      </c>
      <c r="S350" s="61">
        <f>IF('Cumulative Budget Request '!L349='Split budget (C)'!$L$1,'Cumulative Budget Request '!S349,0)</f>
        <v>0</v>
      </c>
      <c r="T350" s="211">
        <f>IF('Cumulative Budget Request '!L349='Split budget (C)'!$L$1,'Cumulative Budget Request '!T349,0)</f>
        <v>0</v>
      </c>
      <c r="U350" s="323"/>
      <c r="V350" s="323"/>
      <c r="W350" s="323"/>
      <c r="X350" s="323"/>
      <c r="Y350" s="323"/>
    </row>
    <row r="351" spans="1:25" hidden="1">
      <c r="A351" s="449"/>
      <c r="B351" s="486"/>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(C)'!$L$1,'Cumulative Budget Request '!Q350,0)</f>
        <v>0</v>
      </c>
      <c r="R351" s="212">
        <f>IF('Cumulative Budget Request '!L350='Split budget (C)'!$L$1,'Cumulative Budget Request '!R350,0)</f>
        <v>0</v>
      </c>
      <c r="S351" s="61">
        <f>IF('Cumulative Budget Request '!L350='Split budget (C)'!$L$1,'Cumulative Budget Request '!S350,0)</f>
        <v>0</v>
      </c>
      <c r="T351" s="211">
        <f>IF('Cumulative Budget Request '!L350='Split budget (C)'!$L$1,'Cumulative Budget Request '!T350,0)</f>
        <v>0</v>
      </c>
      <c r="U351" s="324"/>
      <c r="V351" s="324"/>
      <c r="W351" s="324"/>
      <c r="X351" s="324"/>
      <c r="Y351" s="324"/>
    </row>
    <row r="352" spans="1:25" hidden="1">
      <c r="A352" s="449"/>
      <c r="B352" s="480"/>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(C)'!$L$1,'Cumulative Budget Request '!Q351,0)</f>
        <v>0</v>
      </c>
      <c r="R352" s="212">
        <f>IF('Cumulative Budget Request '!L351='Split budget (C)'!$L$1,'Cumulative Budget Request '!R351,0)</f>
        <v>0</v>
      </c>
      <c r="S352" s="61">
        <f>IF('Cumulative Budget Request '!L351='Split budget (C)'!$L$1,'Cumulative Budget Request '!S351,0)</f>
        <v>0</v>
      </c>
      <c r="T352" s="211">
        <f>IF('Cumulative Budget Request '!L351='Split budget (C)'!$L$1,'Cumulative Budget Request '!T351,0)</f>
        <v>0</v>
      </c>
      <c r="U352" s="324"/>
      <c r="V352" s="324"/>
      <c r="W352" s="324"/>
      <c r="X352" s="324"/>
      <c r="Y352" s="324"/>
    </row>
    <row r="353" spans="1:25" ht="15" hidden="1">
      <c r="A353" s="449"/>
      <c r="B353" s="480"/>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(C)'!$L$1,'Cumulative Budget Request '!Q352,0)</f>
        <v>0</v>
      </c>
      <c r="R353" s="212">
        <f>IF('Cumulative Budget Request '!L352='Split budget (C)'!$L$1,'Cumulative Budget Request '!R352,0)</f>
        <v>0</v>
      </c>
      <c r="S353" s="61">
        <f>IF('Cumulative Budget Request '!L352='Split budget (C)'!$L$1,'Cumulative Budget Request '!S352,0)</f>
        <v>0</v>
      </c>
      <c r="T353" s="211">
        <f>IF('Cumulative Budget Request '!L352='Split budget (C)'!$L$1,'Cumulative Budget Request '!T352,0)</f>
        <v>0</v>
      </c>
      <c r="U353" s="323"/>
      <c r="V353" s="323"/>
      <c r="W353" s="323"/>
      <c r="X353" s="323"/>
      <c r="Y353" s="323"/>
    </row>
    <row r="354" spans="1:25" hidden="1">
      <c r="A354" s="449"/>
      <c r="B354" s="480"/>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9"/>
      <c r="B355" s="480"/>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5">
        <f>IF('Cumulative Budget Request '!L355='Split budget (C)'!$L$1,'Cumulative Budget Request '!A355,0)</f>
        <v>0</v>
      </c>
      <c r="B356" s="480">
        <f>IF('Cumulative Budget Request '!L355='Split budget (C)'!$L$1,'Cumulative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(C)'!$L$1,'Cumulative Budget Request '!M355,0)</f>
        <v>0</v>
      </c>
      <c r="N356" s="214">
        <f>ROUND(M356/12,2)</f>
        <v>0</v>
      </c>
      <c r="O356" s="214">
        <f>IF('Cumulative Budget Request '!L355='Split budget (C)'!$L$1,'Cumulative Budget Request '!O355,0)</f>
        <v>0</v>
      </c>
      <c r="P356" s="209">
        <f>IF('Cumulative Budget Request '!L355='Split budget (C)'!$L$1,'Cumulative Budget Request '!P355,0)</f>
        <v>0</v>
      </c>
      <c r="Q356" s="211">
        <f>IF('Cumulative Budget Request '!L355='Split budget (C)'!$L$1,'Cumulative Budget Request '!Q355,0)</f>
        <v>0</v>
      </c>
      <c r="R356" s="212">
        <f>IF('Cumulative Budget Request '!L355='Split budget (C)'!$L$1,'Cumulative Budget Request '!R355,0)</f>
        <v>0</v>
      </c>
      <c r="S356" s="61">
        <f>IF('Cumulative Budget Request '!L355='Split budget (C)'!$L$1,'Cumulative Budget Request '!S355,0)</f>
        <v>0</v>
      </c>
      <c r="T356" s="211">
        <f>IF('Cumulative Budget Request '!L355='Split budget (C)'!$L$1,'Cumulative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6"/>
      <c r="B357" s="480"/>
      <c r="D357" s="33" t="s">
        <v>179</v>
      </c>
      <c r="E357" s="21">
        <f>T356</f>
        <v>0</v>
      </c>
      <c r="F357" s="21">
        <f>T357</f>
        <v>0</v>
      </c>
      <c r="G357" s="21">
        <f>T358</f>
        <v>0</v>
      </c>
      <c r="H357" s="21">
        <f>T359</f>
        <v>0</v>
      </c>
      <c r="I357" s="21">
        <f>T360</f>
        <v>0</v>
      </c>
      <c r="J357" s="45"/>
      <c r="M357" s="215"/>
      <c r="N357" s="214"/>
      <c r="O357" s="214"/>
      <c r="P357" s="214"/>
      <c r="Q357" s="211">
        <f>IF('Cumulative Budget Request '!L356='Split budget (C)'!$L$1,'Cumulative Budget Request '!Q356,0)</f>
        <v>0</v>
      </c>
      <c r="R357" s="212">
        <f>IF('Cumulative Budget Request '!L356='Split budget (C)'!$L$1,'Cumulative Budget Request '!R356,0)</f>
        <v>0</v>
      </c>
      <c r="S357" s="61">
        <f>IF('Cumulative Budget Request '!L356='Split budget (C)'!$L$1,'Cumulative Budget Request '!S356,0)</f>
        <v>0</v>
      </c>
      <c r="T357" s="211">
        <f>IF('Cumulative Budget Request '!L356='Split budget (C)'!$L$1,'Cumulative Budget Request '!T356,0)</f>
        <v>0</v>
      </c>
      <c r="U357" s="323"/>
      <c r="V357" s="323"/>
      <c r="W357" s="323"/>
      <c r="X357" s="323"/>
      <c r="Y357" s="323"/>
    </row>
    <row r="358" spans="1:25" hidden="1">
      <c r="A358" s="449"/>
      <c r="B358" s="486"/>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(C)'!$L$1,'Cumulative Budget Request '!Q357,0)</f>
        <v>0</v>
      </c>
      <c r="R358" s="212">
        <f>IF('Cumulative Budget Request '!L357='Split budget (C)'!$L$1,'Cumulative Budget Request '!R357,0)</f>
        <v>0</v>
      </c>
      <c r="S358" s="61">
        <f>IF('Cumulative Budget Request '!L357='Split budget (C)'!$L$1,'Cumulative Budget Request '!S357,0)</f>
        <v>0</v>
      </c>
      <c r="T358" s="211">
        <f>IF('Cumulative Budget Request '!L357='Split budget (C)'!$L$1,'Cumulative Budget Request '!T357,0)</f>
        <v>0</v>
      </c>
      <c r="U358" s="324"/>
      <c r="V358" s="324"/>
      <c r="W358" s="324"/>
      <c r="X358" s="324"/>
      <c r="Y358" s="324"/>
    </row>
    <row r="359" spans="1:25" hidden="1">
      <c r="A359" s="449"/>
      <c r="B359" s="480"/>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(C)'!$L$1,'Cumulative Budget Request '!Q358,0)</f>
        <v>0</v>
      </c>
      <c r="R359" s="212">
        <f>IF('Cumulative Budget Request '!L358='Split budget (C)'!$L$1,'Cumulative Budget Request '!R358,0)</f>
        <v>0</v>
      </c>
      <c r="S359" s="61">
        <f>IF('Cumulative Budget Request '!L358='Split budget (C)'!$L$1,'Cumulative Budget Request '!S358,0)</f>
        <v>0</v>
      </c>
      <c r="T359" s="211">
        <f>IF('Cumulative Budget Request '!L358='Split budget (C)'!$L$1,'Cumulative Budget Request '!T358,0)</f>
        <v>0</v>
      </c>
      <c r="U359" s="324"/>
      <c r="V359" s="324"/>
      <c r="W359" s="324"/>
      <c r="X359" s="324"/>
      <c r="Y359" s="324"/>
    </row>
    <row r="360" spans="1:25" ht="15" hidden="1">
      <c r="A360" s="449"/>
      <c r="B360" s="480"/>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(C)'!$L$1,'Cumulative Budget Request '!Q359,0)</f>
        <v>0</v>
      </c>
      <c r="R360" s="212">
        <f>IF('Cumulative Budget Request '!L359='Split budget (C)'!$L$1,'Cumulative Budget Request '!R359,0)</f>
        <v>0</v>
      </c>
      <c r="S360" s="61">
        <f>IF('Cumulative Budget Request '!L359='Split budget (C)'!$L$1,'Cumulative Budget Request '!S359,0)</f>
        <v>0</v>
      </c>
      <c r="T360" s="211">
        <f>IF('Cumulative Budget Request '!L359='Split budget (C)'!$L$1,'Cumulative Budget Request '!T359,0)</f>
        <v>0</v>
      </c>
      <c r="U360" s="323"/>
      <c r="V360" s="323"/>
      <c r="W360" s="323"/>
      <c r="X360" s="323"/>
      <c r="Y360" s="323"/>
    </row>
    <row r="361" spans="1:25" hidden="1">
      <c r="A361" s="449"/>
      <c r="B361" s="480"/>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9"/>
      <c r="B362" s="480"/>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5">
        <f>IF('Cumulative Budget Request '!L362='Split budget (C)'!$L$1,'Cumulative Budget Request '!A362,0)</f>
        <v>0</v>
      </c>
      <c r="B363" s="480">
        <f>IF('Cumulative Budget Request '!L362='Split budget (C)'!$L$1,'Cumulative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(C)'!$L$1,'Cumulative Budget Request '!M362,0)</f>
        <v>0</v>
      </c>
      <c r="N363" s="214">
        <f>ROUND(M363/12,2)</f>
        <v>0</v>
      </c>
      <c r="O363" s="214">
        <f>IF('Cumulative Budget Request '!L362='Split budget (C)'!$L$1,'Cumulative Budget Request '!O362,0)</f>
        <v>0</v>
      </c>
      <c r="P363" s="209">
        <f>IF('Cumulative Budget Request '!L362='Split budget (C)'!$L$1,'Cumulative Budget Request '!P362,0)</f>
        <v>0</v>
      </c>
      <c r="Q363" s="211">
        <f>IF('Cumulative Budget Request '!L362='Split budget (C)'!$L$1,'Cumulative Budget Request '!Q362,0)</f>
        <v>0</v>
      </c>
      <c r="R363" s="212">
        <f>IF('Cumulative Budget Request '!L362='Split budget (C)'!$L$1,'Cumulative Budget Request '!R362,0)</f>
        <v>0</v>
      </c>
      <c r="S363" s="61">
        <f>IF('Cumulative Budget Request '!L362='Split budget (C)'!$L$1,'Cumulative Budget Request '!S362,0)</f>
        <v>0</v>
      </c>
      <c r="T363" s="211">
        <f>IF('Cumulative Budget Request '!L362='Split budget (C)'!$L$1,'Cumulative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6"/>
      <c r="B364" s="480"/>
      <c r="D364" s="33" t="s">
        <v>179</v>
      </c>
      <c r="E364" s="21">
        <f>T363</f>
        <v>0</v>
      </c>
      <c r="F364" s="21">
        <f>T364</f>
        <v>0</v>
      </c>
      <c r="G364" s="21">
        <f>T365</f>
        <v>0</v>
      </c>
      <c r="H364" s="21">
        <f>T366</f>
        <v>0</v>
      </c>
      <c r="I364" s="21">
        <f>T367</f>
        <v>0</v>
      </c>
      <c r="J364" s="45"/>
      <c r="M364" s="215"/>
      <c r="N364" s="214"/>
      <c r="O364" s="214"/>
      <c r="P364" s="214"/>
      <c r="Q364" s="211">
        <f>IF('Cumulative Budget Request '!L363='Split budget (C)'!$L$1,'Cumulative Budget Request '!Q363,0)</f>
        <v>0</v>
      </c>
      <c r="R364" s="212">
        <f>IF('Cumulative Budget Request '!L363='Split budget (C)'!$L$1,'Cumulative Budget Request '!R363,0)</f>
        <v>0</v>
      </c>
      <c r="S364" s="61">
        <f>IF('Cumulative Budget Request '!L363='Split budget (C)'!$L$1,'Cumulative Budget Request '!S363,0)</f>
        <v>0</v>
      </c>
      <c r="T364" s="211">
        <f>IF('Cumulative Budget Request '!L363='Split budget (C)'!$L$1,'Cumulative Budget Request '!T363,0)</f>
        <v>0</v>
      </c>
      <c r="U364" s="323"/>
      <c r="V364" s="323"/>
      <c r="W364" s="323"/>
      <c r="X364" s="323"/>
      <c r="Y364" s="323"/>
    </row>
    <row r="365" spans="1:25" hidden="1">
      <c r="A365" s="449"/>
      <c r="B365" s="486"/>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(C)'!$L$1,'Cumulative Budget Request '!Q364,0)</f>
        <v>0</v>
      </c>
      <c r="R365" s="212">
        <f>IF('Cumulative Budget Request '!L364='Split budget (C)'!$L$1,'Cumulative Budget Request '!R364,0)</f>
        <v>0</v>
      </c>
      <c r="S365" s="61">
        <f>IF('Cumulative Budget Request '!L364='Split budget (C)'!$L$1,'Cumulative Budget Request '!S364,0)</f>
        <v>0</v>
      </c>
      <c r="T365" s="211">
        <f>IF('Cumulative Budget Request '!L364='Split budget (C)'!$L$1,'Cumulative Budget Request '!T364,0)</f>
        <v>0</v>
      </c>
      <c r="U365" s="324"/>
      <c r="V365" s="324"/>
      <c r="W365" s="324"/>
      <c r="X365" s="324"/>
      <c r="Y365" s="324"/>
    </row>
    <row r="366" spans="1:25" hidden="1">
      <c r="A366" s="449"/>
      <c r="B366" s="480"/>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(C)'!$L$1,'Cumulative Budget Request '!Q365,0)</f>
        <v>0</v>
      </c>
      <c r="R366" s="212">
        <f>IF('Cumulative Budget Request '!L365='Split budget (C)'!$L$1,'Cumulative Budget Request '!R365,0)</f>
        <v>0</v>
      </c>
      <c r="S366" s="61">
        <f>IF('Cumulative Budget Request '!L365='Split budget (C)'!$L$1,'Cumulative Budget Request '!S365,0)</f>
        <v>0</v>
      </c>
      <c r="T366" s="211">
        <f>IF('Cumulative Budget Request '!L365='Split budget (C)'!$L$1,'Cumulative Budget Request '!T365,0)</f>
        <v>0</v>
      </c>
      <c r="U366" s="324"/>
      <c r="V366" s="324"/>
      <c r="W366" s="324"/>
      <c r="X366" s="324"/>
      <c r="Y366" s="324"/>
    </row>
    <row r="367" spans="1:25" ht="15" hidden="1">
      <c r="A367" s="449"/>
      <c r="B367" s="480"/>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(C)'!$L$1,'Cumulative Budget Request '!Q366,0)</f>
        <v>0</v>
      </c>
      <c r="R367" s="212">
        <f>IF('Cumulative Budget Request '!L366='Split budget (C)'!$L$1,'Cumulative Budget Request '!R366,0)</f>
        <v>0</v>
      </c>
      <c r="S367" s="61">
        <f>IF('Cumulative Budget Request '!L366='Split budget (C)'!$L$1,'Cumulative Budget Request '!S366,0)</f>
        <v>0</v>
      </c>
      <c r="T367" s="211">
        <f>IF('Cumulative Budget Request '!L366='Split budget (C)'!$L$1,'Cumulative Budget Request '!T366,0)</f>
        <v>0</v>
      </c>
      <c r="U367" s="323"/>
      <c r="V367" s="323"/>
      <c r="W367" s="323"/>
      <c r="X367" s="323"/>
      <c r="Y367" s="323"/>
    </row>
    <row r="368" spans="1:25" hidden="1">
      <c r="A368" s="449"/>
      <c r="B368" s="480"/>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9"/>
      <c r="B369" s="480"/>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5">
        <f>IF('Cumulative Budget Request '!L369='Split budget (C)'!$L$1,'Cumulative Budget Request '!A369,0)</f>
        <v>0</v>
      </c>
      <c r="B370" s="480">
        <f>IF('Cumulative Budget Request '!L369='Split budget (C)'!$L$1,'Cumulative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(C)'!$L$1,'Cumulative Budget Request '!M369,0)</f>
        <v>0</v>
      </c>
      <c r="N370" s="214">
        <f>ROUND(M370/12,2)</f>
        <v>0</v>
      </c>
      <c r="O370" s="214">
        <f>IF('Cumulative Budget Request '!L369='Split budget (C)'!$L$1,'Cumulative Budget Request '!O369,0)</f>
        <v>0</v>
      </c>
      <c r="P370" s="209">
        <f>IF('Cumulative Budget Request '!L369='Split budget (C)'!$L$1,'Cumulative Budget Request '!P369,0)</f>
        <v>0</v>
      </c>
      <c r="Q370" s="211">
        <f>IF('Cumulative Budget Request '!L369='Split budget (C)'!$L$1,'Cumulative Budget Request '!Q369,0)</f>
        <v>0</v>
      </c>
      <c r="R370" s="212">
        <f>IF('Cumulative Budget Request '!L369='Split budget (C)'!$L$1,'Cumulative Budget Request '!R369,0)</f>
        <v>0</v>
      </c>
      <c r="S370" s="61">
        <f>IF('Cumulative Budget Request '!L369='Split budget (C)'!$L$1,'Cumulative Budget Request '!S369,0)</f>
        <v>0</v>
      </c>
      <c r="T370" s="211">
        <f>IF('Cumulative Budget Request '!L369='Split budget (C)'!$L$1,'Cumulative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6"/>
      <c r="B371" s="480"/>
      <c r="D371" s="33" t="s">
        <v>179</v>
      </c>
      <c r="E371" s="21">
        <f>T370</f>
        <v>0</v>
      </c>
      <c r="F371" s="21">
        <f>T371</f>
        <v>0</v>
      </c>
      <c r="G371" s="21">
        <f>T372</f>
        <v>0</v>
      </c>
      <c r="H371" s="21">
        <f>T373</f>
        <v>0</v>
      </c>
      <c r="I371" s="21">
        <f>T374</f>
        <v>0</v>
      </c>
      <c r="J371" s="45"/>
      <c r="M371" s="215"/>
      <c r="N371" s="214"/>
      <c r="O371" s="214"/>
      <c r="P371" s="214"/>
      <c r="Q371" s="211">
        <f>IF('Cumulative Budget Request '!L370='Split budget (C)'!$L$1,'Cumulative Budget Request '!Q370,0)</f>
        <v>0</v>
      </c>
      <c r="R371" s="212">
        <f>IF('Cumulative Budget Request '!L370='Split budget (C)'!$L$1,'Cumulative Budget Request '!R370,0)</f>
        <v>0</v>
      </c>
      <c r="S371" s="61">
        <f>IF('Cumulative Budget Request '!L370='Split budget (C)'!$L$1,'Cumulative Budget Request '!S370,0)</f>
        <v>0</v>
      </c>
      <c r="T371" s="211">
        <f>IF('Cumulative Budget Request '!L370='Split budget (C)'!$L$1,'Cumulative Budget Request '!T370,0)</f>
        <v>0</v>
      </c>
      <c r="U371" s="323"/>
      <c r="V371" s="323"/>
      <c r="W371" s="323"/>
      <c r="X371" s="323"/>
      <c r="Y371" s="323"/>
    </row>
    <row r="372" spans="1:25" hidden="1">
      <c r="A372" s="449"/>
      <c r="B372" s="486"/>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(C)'!$L$1,'Cumulative Budget Request '!Q371,0)</f>
        <v>0</v>
      </c>
      <c r="R372" s="212">
        <f>IF('Cumulative Budget Request '!L371='Split budget (C)'!$L$1,'Cumulative Budget Request '!R371,0)</f>
        <v>0</v>
      </c>
      <c r="S372" s="61">
        <f>IF('Cumulative Budget Request '!L371='Split budget (C)'!$L$1,'Cumulative Budget Request '!S371,0)</f>
        <v>0</v>
      </c>
      <c r="T372" s="211">
        <f>IF('Cumulative Budget Request '!L371='Split budget (C)'!$L$1,'Cumulative Budget Request '!T371,0)</f>
        <v>0</v>
      </c>
      <c r="U372" s="324"/>
      <c r="V372" s="324"/>
      <c r="W372" s="324"/>
      <c r="X372" s="324"/>
      <c r="Y372" s="324"/>
    </row>
    <row r="373" spans="1:25" hidden="1">
      <c r="A373" s="449"/>
      <c r="B373" s="480"/>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(C)'!$L$1,'Cumulative Budget Request '!Q372,0)</f>
        <v>0</v>
      </c>
      <c r="R373" s="212">
        <f>IF('Cumulative Budget Request '!L372='Split budget (C)'!$L$1,'Cumulative Budget Request '!R372,0)</f>
        <v>0</v>
      </c>
      <c r="S373" s="61">
        <f>IF('Cumulative Budget Request '!L372='Split budget (C)'!$L$1,'Cumulative Budget Request '!S372,0)</f>
        <v>0</v>
      </c>
      <c r="T373" s="211">
        <f>IF('Cumulative Budget Request '!L372='Split budget (C)'!$L$1,'Cumulative Budget Request '!T372,0)</f>
        <v>0</v>
      </c>
      <c r="U373" s="324"/>
      <c r="V373" s="324"/>
      <c r="W373" s="324"/>
      <c r="X373" s="324"/>
      <c r="Y373" s="324"/>
    </row>
    <row r="374" spans="1:25" ht="15" hidden="1">
      <c r="A374" s="449"/>
      <c r="B374" s="480"/>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(C)'!$L$1,'Cumulative Budget Request '!Q373,0)</f>
        <v>0</v>
      </c>
      <c r="R374" s="212">
        <f>IF('Cumulative Budget Request '!L373='Split budget (C)'!$L$1,'Cumulative Budget Request '!R373,0)</f>
        <v>0</v>
      </c>
      <c r="S374" s="61">
        <f>IF('Cumulative Budget Request '!L373='Split budget (C)'!$L$1,'Cumulative Budget Request '!S373,0)</f>
        <v>0</v>
      </c>
      <c r="T374" s="211">
        <f>IF('Cumulative Budget Request '!L373='Split budget (C)'!$L$1,'Cumulative Budget Request '!T373,0)</f>
        <v>0</v>
      </c>
      <c r="U374" s="323"/>
      <c r="V374" s="323"/>
      <c r="W374" s="323"/>
      <c r="X374" s="323"/>
      <c r="Y374" s="323"/>
    </row>
    <row r="375" spans="1:25" hidden="1">
      <c r="A375" s="449"/>
      <c r="B375" s="480"/>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9"/>
      <c r="B376" s="480"/>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5">
        <f>IF('Cumulative Budget Request '!L376='Split budget (C)'!$L$1,'Cumulative Budget Request '!A376,0)</f>
        <v>0</v>
      </c>
      <c r="B377" s="480">
        <f>IF('Cumulative Budget Request '!L376='Split budget (C)'!$L$1,'Cumulative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(C)'!$L$1,'Cumulative Budget Request '!M376,0)</f>
        <v>0</v>
      </c>
      <c r="N377" s="214">
        <f>ROUND(M377/12,2)</f>
        <v>0</v>
      </c>
      <c r="O377" s="214">
        <f>IF('Cumulative Budget Request '!L376='Split budget (C)'!$L$1,'Cumulative Budget Request '!O376,0)</f>
        <v>0</v>
      </c>
      <c r="P377" s="209">
        <f>IF('Cumulative Budget Request '!L376='Split budget (C)'!$L$1,'Cumulative Budget Request '!P376,0)</f>
        <v>0</v>
      </c>
      <c r="Q377" s="211">
        <f>IF('Cumulative Budget Request '!L376='Split budget (C)'!$L$1,'Cumulative Budget Request '!Q376,0)</f>
        <v>0</v>
      </c>
      <c r="R377" s="212">
        <f>IF('Cumulative Budget Request '!L376='Split budget (C)'!$L$1,'Cumulative Budget Request '!R376,0)</f>
        <v>0</v>
      </c>
      <c r="S377" s="61">
        <f>IF('Cumulative Budget Request '!L376='Split budget (C)'!$L$1,'Cumulative Budget Request '!S376,0)</f>
        <v>0</v>
      </c>
      <c r="T377" s="211">
        <f>IF('Cumulative Budget Request '!L376='Split budget (C)'!$L$1,'Cumulative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6"/>
      <c r="B378" s="480"/>
      <c r="D378" s="33" t="s">
        <v>179</v>
      </c>
      <c r="E378" s="21">
        <f>T377</f>
        <v>0</v>
      </c>
      <c r="F378" s="21">
        <f>T378</f>
        <v>0</v>
      </c>
      <c r="G378" s="21">
        <f>T379</f>
        <v>0</v>
      </c>
      <c r="H378" s="21">
        <f>T380</f>
        <v>0</v>
      </c>
      <c r="I378" s="21">
        <f>T381</f>
        <v>0</v>
      </c>
      <c r="J378" s="45"/>
      <c r="M378" s="215"/>
      <c r="N378" s="214"/>
      <c r="O378" s="214"/>
      <c r="P378" s="214"/>
      <c r="Q378" s="211">
        <f>IF('Cumulative Budget Request '!L377='Split budget (C)'!$L$1,'Cumulative Budget Request '!Q377,0)</f>
        <v>0</v>
      </c>
      <c r="R378" s="212">
        <f>IF('Cumulative Budget Request '!L377='Split budget (C)'!$L$1,'Cumulative Budget Request '!R377,0)</f>
        <v>0</v>
      </c>
      <c r="S378" s="61">
        <f>IF('Cumulative Budget Request '!L377='Split budget (C)'!$L$1,'Cumulative Budget Request '!S377,0)</f>
        <v>0</v>
      </c>
      <c r="T378" s="211">
        <f>IF('Cumulative Budget Request '!L377='Split budget (C)'!$L$1,'Cumulative Budget Request '!T377,0)</f>
        <v>0</v>
      </c>
      <c r="U378" s="323"/>
      <c r="V378" s="323"/>
      <c r="W378" s="323"/>
      <c r="X378" s="323"/>
      <c r="Y378" s="323"/>
    </row>
    <row r="379" spans="1:25" hidden="1">
      <c r="A379" s="449"/>
      <c r="B379" s="486"/>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(C)'!$L$1,'Cumulative Budget Request '!Q378,0)</f>
        <v>0</v>
      </c>
      <c r="R379" s="212">
        <f>IF('Cumulative Budget Request '!L378='Split budget (C)'!$L$1,'Cumulative Budget Request '!R378,0)</f>
        <v>0</v>
      </c>
      <c r="S379" s="61">
        <f>IF('Cumulative Budget Request '!L378='Split budget (C)'!$L$1,'Cumulative Budget Request '!S378,0)</f>
        <v>0</v>
      </c>
      <c r="T379" s="211">
        <f>IF('Cumulative Budget Request '!L378='Split budget (C)'!$L$1,'Cumulative Budget Request '!T378,0)</f>
        <v>0</v>
      </c>
      <c r="U379" s="324"/>
      <c r="V379" s="324"/>
      <c r="W379" s="324"/>
      <c r="X379" s="324"/>
      <c r="Y379" s="324"/>
    </row>
    <row r="380" spans="1:25" hidden="1">
      <c r="A380" s="449"/>
      <c r="B380" s="480"/>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(C)'!$L$1,'Cumulative Budget Request '!Q379,0)</f>
        <v>0</v>
      </c>
      <c r="R380" s="212">
        <f>IF('Cumulative Budget Request '!L379='Split budget (C)'!$L$1,'Cumulative Budget Request '!R379,0)</f>
        <v>0</v>
      </c>
      <c r="S380" s="61">
        <f>IF('Cumulative Budget Request '!L379='Split budget (C)'!$L$1,'Cumulative Budget Request '!S379,0)</f>
        <v>0</v>
      </c>
      <c r="T380" s="211">
        <f>IF('Cumulative Budget Request '!L379='Split budget (C)'!$L$1,'Cumulative Budget Request '!T379,0)</f>
        <v>0</v>
      </c>
      <c r="U380" s="324"/>
      <c r="V380" s="324"/>
      <c r="W380" s="324"/>
      <c r="X380" s="324"/>
      <c r="Y380" s="324"/>
    </row>
    <row r="381" spans="1:25" ht="15" hidden="1">
      <c r="A381" s="449"/>
      <c r="B381" s="480"/>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(C)'!$L$1,'Cumulative Budget Request '!Q380,0)</f>
        <v>0</v>
      </c>
      <c r="R381" s="212">
        <f>IF('Cumulative Budget Request '!L380='Split budget (C)'!$L$1,'Cumulative Budget Request '!R380,0)</f>
        <v>0</v>
      </c>
      <c r="S381" s="61">
        <f>IF('Cumulative Budget Request '!L380='Split budget (C)'!$L$1,'Cumulative Budget Request '!S380,0)</f>
        <v>0</v>
      </c>
      <c r="T381" s="211">
        <f>IF('Cumulative Budget Request '!L380='Split budget (C)'!$L$1,'Cumulative Budget Request '!T380,0)</f>
        <v>0</v>
      </c>
      <c r="U381" s="323"/>
      <c r="V381" s="323"/>
      <c r="W381" s="323"/>
      <c r="X381" s="323"/>
      <c r="Y381" s="323"/>
    </row>
    <row r="382" spans="1:25" hidden="1">
      <c r="A382" s="449"/>
      <c r="B382" s="480"/>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9"/>
      <c r="B383" s="480"/>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5">
        <f>IF('Cumulative Budget Request '!L383='Split budget (C)'!$L$1,'Cumulative Budget Request '!A383,0)</f>
        <v>0</v>
      </c>
      <c r="B384" s="480">
        <f>IF('Cumulative Budget Request '!L383='Split budget (C)'!$L$1,'Cumulative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(C)'!$L$1,'Cumulative Budget Request '!M383,0)</f>
        <v>0</v>
      </c>
      <c r="N384" s="214">
        <f>ROUND(M384/12,2)</f>
        <v>0</v>
      </c>
      <c r="O384" s="214">
        <f>IF('Cumulative Budget Request '!L383='Split budget (C)'!$L$1,'Cumulative Budget Request '!O383,0)</f>
        <v>0</v>
      </c>
      <c r="P384" s="209">
        <f>IF('Cumulative Budget Request '!L383='Split budget (C)'!$L$1,'Cumulative Budget Request '!P383,0)</f>
        <v>0</v>
      </c>
      <c r="Q384" s="211">
        <f>IF('Cumulative Budget Request '!L383='Split budget (C)'!$L$1,'Cumulative Budget Request '!Q383,0)</f>
        <v>0</v>
      </c>
      <c r="R384" s="212">
        <f>IF('Cumulative Budget Request '!L383='Split budget (C)'!$L$1,'Cumulative Budget Request '!R383,0)</f>
        <v>0</v>
      </c>
      <c r="S384" s="61">
        <f>IF('Cumulative Budget Request '!L383='Split budget (C)'!$L$1,'Cumulative Budget Request '!S383,0)</f>
        <v>0</v>
      </c>
      <c r="T384" s="211">
        <f>IF('Cumulative Budget Request '!L383='Split budget (C)'!$L$1,'Cumulative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6"/>
      <c r="B385" s="480"/>
      <c r="D385" s="33" t="s">
        <v>179</v>
      </c>
      <c r="E385" s="21">
        <f>T384</f>
        <v>0</v>
      </c>
      <c r="F385" s="21">
        <f>T385</f>
        <v>0</v>
      </c>
      <c r="G385" s="21">
        <f>T386</f>
        <v>0</v>
      </c>
      <c r="H385" s="21">
        <f>T387</f>
        <v>0</v>
      </c>
      <c r="I385" s="21">
        <f>T388</f>
        <v>0</v>
      </c>
      <c r="J385" s="45"/>
      <c r="M385" s="215"/>
      <c r="N385" s="214"/>
      <c r="O385" s="214"/>
      <c r="P385" s="214"/>
      <c r="Q385" s="211">
        <f>IF('Cumulative Budget Request '!L384='Split budget (C)'!$L$1,'Cumulative Budget Request '!Q384,0)</f>
        <v>0</v>
      </c>
      <c r="R385" s="212">
        <f>IF('Cumulative Budget Request '!L384='Split budget (C)'!$L$1,'Cumulative Budget Request '!R384,0)</f>
        <v>0</v>
      </c>
      <c r="S385" s="61">
        <f>IF('Cumulative Budget Request '!L384='Split budget (C)'!$L$1,'Cumulative Budget Request '!S384,0)</f>
        <v>0</v>
      </c>
      <c r="T385" s="211">
        <f>IF('Cumulative Budget Request '!L384='Split budget (C)'!$L$1,'Cumulative Budget Request '!T384,0)</f>
        <v>0</v>
      </c>
      <c r="U385" s="323"/>
      <c r="V385" s="323"/>
      <c r="W385" s="323"/>
      <c r="X385" s="323"/>
      <c r="Y385" s="323"/>
    </row>
    <row r="386" spans="1:25" hidden="1">
      <c r="A386" s="449"/>
      <c r="B386" s="486"/>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(C)'!$L$1,'Cumulative Budget Request '!Q385,0)</f>
        <v>0</v>
      </c>
      <c r="R386" s="212">
        <f>IF('Cumulative Budget Request '!L385='Split budget (C)'!$L$1,'Cumulative Budget Request '!R385,0)</f>
        <v>0</v>
      </c>
      <c r="S386" s="61">
        <f>IF('Cumulative Budget Request '!L385='Split budget (C)'!$L$1,'Cumulative Budget Request '!S385,0)</f>
        <v>0</v>
      </c>
      <c r="T386" s="211">
        <f>IF('Cumulative Budget Request '!L385='Split budget (C)'!$L$1,'Cumulative Budget Request '!T385,0)</f>
        <v>0</v>
      </c>
      <c r="U386" s="324"/>
      <c r="V386" s="324"/>
      <c r="W386" s="324"/>
      <c r="X386" s="324"/>
      <c r="Y386" s="324"/>
    </row>
    <row r="387" spans="1:25" hidden="1">
      <c r="A387" s="449"/>
      <c r="B387" s="480"/>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(C)'!$L$1,'Cumulative Budget Request '!Q386,0)</f>
        <v>0</v>
      </c>
      <c r="R387" s="212">
        <f>IF('Cumulative Budget Request '!L386='Split budget (C)'!$L$1,'Cumulative Budget Request '!R386,0)</f>
        <v>0</v>
      </c>
      <c r="S387" s="61">
        <f>IF('Cumulative Budget Request '!L386='Split budget (C)'!$L$1,'Cumulative Budget Request '!S386,0)</f>
        <v>0</v>
      </c>
      <c r="T387" s="211">
        <f>IF('Cumulative Budget Request '!L386='Split budget (C)'!$L$1,'Cumulative Budget Request '!T386,0)</f>
        <v>0</v>
      </c>
      <c r="U387" s="324"/>
      <c r="V387" s="324"/>
      <c r="W387" s="324"/>
      <c r="X387" s="324"/>
      <c r="Y387" s="324"/>
    </row>
    <row r="388" spans="1:25" ht="15" hidden="1">
      <c r="A388" s="449"/>
      <c r="B388" s="480"/>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(C)'!$L$1,'Cumulative Budget Request '!Q387,0)</f>
        <v>0</v>
      </c>
      <c r="R388" s="212">
        <f>IF('Cumulative Budget Request '!L387='Split budget (C)'!$L$1,'Cumulative Budget Request '!R387,0)</f>
        <v>0</v>
      </c>
      <c r="S388" s="61">
        <f>IF('Cumulative Budget Request '!L387='Split budget (C)'!$L$1,'Cumulative Budget Request '!S387,0)</f>
        <v>0</v>
      </c>
      <c r="T388" s="211">
        <f>IF('Cumulative Budget Request '!L387='Split budget (C)'!$L$1,'Cumulative Budget Request '!T387,0)</f>
        <v>0</v>
      </c>
      <c r="U388" s="323"/>
      <c r="V388" s="323"/>
      <c r="W388" s="323"/>
      <c r="X388" s="323"/>
      <c r="Y388" s="323"/>
    </row>
    <row r="389" spans="1:25" hidden="1">
      <c r="A389" s="449"/>
      <c r="B389" s="480"/>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9"/>
      <c r="B390" s="480"/>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9"/>
      <c r="B391" s="486"/>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9"/>
      <c r="B392" s="486"/>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62"/>
      <c r="V392" s="762"/>
      <c r="W392" s="762"/>
      <c r="X392" s="762"/>
      <c r="Y392" s="762"/>
    </row>
    <row r="393" spans="1:25">
      <c r="A393" s="785" t="s">
        <v>421</v>
      </c>
      <c r="B393" s="785"/>
      <c r="C393" s="785"/>
      <c r="D393" s="785"/>
      <c r="E393" s="785"/>
      <c r="F393" s="785"/>
      <c r="G393" s="785"/>
      <c r="H393" s="785"/>
      <c r="I393" s="785"/>
      <c r="J393" s="785"/>
      <c r="M393" s="53" t="s">
        <v>120</v>
      </c>
      <c r="N393" s="57" t="s">
        <v>79</v>
      </c>
      <c r="O393" s="57"/>
      <c r="P393" s="57" t="s">
        <v>249</v>
      </c>
      <c r="Q393" s="57" t="s">
        <v>109</v>
      </c>
      <c r="R393" s="57" t="s">
        <v>18</v>
      </c>
      <c r="S393" s="57"/>
      <c r="T393" s="57" t="s">
        <v>176</v>
      </c>
      <c r="U393" s="762" t="s">
        <v>118</v>
      </c>
      <c r="V393" s="762"/>
      <c r="W393" s="762"/>
      <c r="X393" s="762"/>
      <c r="Y393" s="762"/>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5">
        <f>IF('Cumulative Budget Request '!L394='Split budget (C)'!$L$1,'Cumulative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(C)'!$L$1,'Cumulative Budget Request '!M394,0)</f>
        <v>0</v>
      </c>
      <c r="N395" s="214">
        <f>ROUND(M395/12,2)</f>
        <v>0</v>
      </c>
      <c r="O395" s="214">
        <f>IF('Cumulative Budget Request '!L394='Split budget (C)'!$L$1,'Cumulative Budget Request '!O394,0)</f>
        <v>0</v>
      </c>
      <c r="P395" s="209">
        <f>IF('Cumulative Budget Request '!L394='Split budget (C)'!$L$1,'Cumulative Budget Request '!P394,0)</f>
        <v>0</v>
      </c>
      <c r="Q395" s="211">
        <f>IF('Cumulative Budget Request '!L394='Split budget (C)'!$L$1,'Cumulative Budget Request '!Q394,0)</f>
        <v>0</v>
      </c>
      <c r="R395" s="212">
        <f>IF('Cumulative Budget Request '!L394='Split budget (C)'!$L$1,'Cumulative Budget Request '!R394,0)</f>
        <v>0</v>
      </c>
      <c r="S395" s="61">
        <f>IF('Cumulative Budget Request '!L394='Split budget (C)'!$L$1,'Cumulative Budget Request '!S394,0)</f>
        <v>0</v>
      </c>
      <c r="T395" s="211">
        <f>IF('Cumulative Budget Request '!L394='Split budget (C)'!$L$1,'Cumulative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6"/>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(C)'!$L$1,'Cumulative Budget Request '!Q395,0)</f>
        <v>0</v>
      </c>
      <c r="R396" s="212">
        <f>IF('Cumulative Budget Request '!L395='Split budget (C)'!$L$1,'Cumulative Budget Request '!R395,0)</f>
        <v>0</v>
      </c>
      <c r="S396" s="61">
        <f>IF('Cumulative Budget Request '!L395='Split budget (C)'!$L$1,'Cumulative Budget Request '!S395,0)</f>
        <v>0</v>
      </c>
      <c r="T396" s="211">
        <f>IF('Cumulative Budget Request '!L395='Split budget (C)'!$L$1,'Cumulative Budget Request '!T395,0)</f>
        <v>0</v>
      </c>
      <c r="U396" s="323"/>
      <c r="V396" s="323"/>
      <c r="W396" s="323"/>
      <c r="X396" s="323"/>
      <c r="Y396" s="323"/>
    </row>
    <row r="397" spans="1:25">
      <c r="A397" s="449"/>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(C)'!$L$1,'Cumulative Budget Request '!Q396,0)</f>
        <v>0</v>
      </c>
      <c r="R397" s="212">
        <f>IF('Cumulative Budget Request '!L396='Split budget (C)'!$L$1,'Cumulative Budget Request '!R396,0)</f>
        <v>0</v>
      </c>
      <c r="S397" s="61">
        <f>IF('Cumulative Budget Request '!L396='Split budget (C)'!$L$1,'Cumulative Budget Request '!S396,0)</f>
        <v>0</v>
      </c>
      <c r="T397" s="211">
        <f>IF('Cumulative Budget Request '!L396='Split budget (C)'!$L$1,'Cumulative Budget Request '!T396,0)</f>
        <v>0</v>
      </c>
      <c r="U397" s="323"/>
      <c r="V397" s="323"/>
      <c r="W397" s="323"/>
      <c r="X397" s="323"/>
      <c r="Y397" s="323"/>
    </row>
    <row r="398" spans="1:25">
      <c r="A398" s="449"/>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(C)'!$L$1,'Cumulative Budget Request '!Q397,0)</f>
        <v>0</v>
      </c>
      <c r="R398" s="212">
        <f>IF('Cumulative Budget Request '!L397='Split budget (C)'!$L$1,'Cumulative Budget Request '!R397,0)</f>
        <v>0</v>
      </c>
      <c r="S398" s="61">
        <f>IF('Cumulative Budget Request '!L397='Split budget (C)'!$L$1,'Cumulative Budget Request '!S397,0)</f>
        <v>0</v>
      </c>
      <c r="T398" s="211">
        <f>IF('Cumulative Budget Request '!L397='Split budget (C)'!$L$1,'Cumulative Budget Request '!T397,0)</f>
        <v>0</v>
      </c>
      <c r="U398" s="323"/>
      <c r="V398" s="323"/>
      <c r="W398" s="323"/>
      <c r="X398" s="323"/>
      <c r="Y398" s="323"/>
    </row>
    <row r="399" spans="1:25" ht="15">
      <c r="A399" s="449"/>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(C)'!$L$1,'Cumulative Budget Request '!Q398,0)</f>
        <v>0</v>
      </c>
      <c r="R399" s="212">
        <f>IF('Cumulative Budget Request '!L398='Split budget (C)'!$L$1,'Cumulative Budget Request '!R398,0)</f>
        <v>0</v>
      </c>
      <c r="S399" s="61">
        <f>IF('Cumulative Budget Request '!L398='Split budget (C)'!$L$1,'Cumulative Budget Request '!S398,0)</f>
        <v>0</v>
      </c>
      <c r="T399" s="211">
        <f>IF('Cumulative Budget Request '!L398='Split budget (C)'!$L$1,'Cumulative Budget Request '!T398,0)</f>
        <v>0</v>
      </c>
      <c r="U399" s="323"/>
      <c r="V399" s="323"/>
      <c r="W399" s="323"/>
      <c r="X399" s="323"/>
      <c r="Y399" s="323"/>
    </row>
    <row r="400" spans="1:25">
      <c r="A400" s="449"/>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6"/>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5">
        <f>IF('Cumulative Budget Request '!L401='Split budget (C)'!$L$1,'Cumulative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(C)'!$L$1,'Cumulative Budget Request '!M401,0)</f>
        <v>0</v>
      </c>
      <c r="N402" s="214">
        <f>ROUND(M402/12,2)</f>
        <v>0</v>
      </c>
      <c r="O402" s="214">
        <f>IF('Cumulative Budget Request '!L401='Split budget (C)'!$L$1,'Cumulative Budget Request '!O401,0)</f>
        <v>0</v>
      </c>
      <c r="P402" s="209">
        <f>IF('Cumulative Budget Request '!L401='Split budget (C)'!$L$1,'Cumulative Budget Request '!P401,0)</f>
        <v>0</v>
      </c>
      <c r="Q402" s="211">
        <f>IF('Cumulative Budget Request '!L401='Split budget (C)'!$L$1,'Cumulative Budget Request '!Q401,0)</f>
        <v>0</v>
      </c>
      <c r="R402" s="212">
        <f>IF('Cumulative Budget Request '!L401='Split budget (C)'!$L$1,'Cumulative Budget Request '!R401,0)</f>
        <v>0</v>
      </c>
      <c r="S402" s="61">
        <f>IF('Cumulative Budget Request '!L401='Split budget (C)'!$L$1,'Cumulative Budget Request '!S401,0)</f>
        <v>0</v>
      </c>
      <c r="T402" s="211">
        <f>IF('Cumulative Budget Request '!L401='Split budget (C)'!$L$1,'Cumulative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6"/>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(C)'!$L$1,'Cumulative Budget Request '!Q402,0)</f>
        <v>0</v>
      </c>
      <c r="R403" s="212">
        <f>IF('Cumulative Budget Request '!L402='Split budget (C)'!$L$1,'Cumulative Budget Request '!R402,0)</f>
        <v>0</v>
      </c>
      <c r="S403" s="61">
        <f>IF('Cumulative Budget Request '!L402='Split budget (C)'!$L$1,'Cumulative Budget Request '!S402,0)</f>
        <v>0</v>
      </c>
      <c r="T403" s="211">
        <f>IF('Cumulative Budget Request '!L402='Split budget (C)'!$L$1,'Cumulative Budget Request '!T402,0)</f>
        <v>0</v>
      </c>
      <c r="U403" s="323"/>
      <c r="V403" s="323"/>
      <c r="W403" s="323"/>
      <c r="X403" s="323"/>
      <c r="Y403" s="323"/>
    </row>
    <row r="404" spans="1:25" hidden="1">
      <c r="A404" s="449"/>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(C)'!$L$1,'Cumulative Budget Request '!Q403,0)</f>
        <v>0</v>
      </c>
      <c r="R404" s="212">
        <f>IF('Cumulative Budget Request '!L403='Split budget (C)'!$L$1,'Cumulative Budget Request '!R403,0)</f>
        <v>0</v>
      </c>
      <c r="S404" s="61">
        <f>IF('Cumulative Budget Request '!L403='Split budget (C)'!$L$1,'Cumulative Budget Request '!S403,0)</f>
        <v>0</v>
      </c>
      <c r="T404" s="211">
        <f>IF('Cumulative Budget Request '!L403='Split budget (C)'!$L$1,'Cumulative Budget Request '!T403,0)</f>
        <v>0</v>
      </c>
      <c r="U404" s="323"/>
      <c r="V404" s="323"/>
      <c r="W404" s="323"/>
      <c r="X404" s="323"/>
      <c r="Y404" s="323"/>
    </row>
    <row r="405" spans="1:25" hidden="1">
      <c r="A405" s="449"/>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(C)'!$L$1,'Cumulative Budget Request '!Q404,0)</f>
        <v>0</v>
      </c>
      <c r="R405" s="212">
        <f>IF('Cumulative Budget Request '!L404='Split budget (C)'!$L$1,'Cumulative Budget Request '!R404,0)</f>
        <v>0</v>
      </c>
      <c r="S405" s="61">
        <f>IF('Cumulative Budget Request '!L404='Split budget (C)'!$L$1,'Cumulative Budget Request '!S404,0)</f>
        <v>0</v>
      </c>
      <c r="T405" s="211">
        <f>IF('Cumulative Budget Request '!L404='Split budget (C)'!$L$1,'Cumulative Budget Request '!T404,0)</f>
        <v>0</v>
      </c>
      <c r="U405" s="323"/>
      <c r="V405" s="323"/>
      <c r="W405" s="323"/>
      <c r="X405" s="323"/>
      <c r="Y405" s="323"/>
    </row>
    <row r="406" spans="1:25" ht="15" hidden="1">
      <c r="A406" s="449"/>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(C)'!$L$1,'Cumulative Budget Request '!Q405,0)</f>
        <v>0</v>
      </c>
      <c r="R406" s="212">
        <f>IF('Cumulative Budget Request '!L405='Split budget (C)'!$L$1,'Cumulative Budget Request '!R405,0)</f>
        <v>0</v>
      </c>
      <c r="S406" s="61">
        <f>IF('Cumulative Budget Request '!L405='Split budget (C)'!$L$1,'Cumulative Budget Request '!S405,0)</f>
        <v>0</v>
      </c>
      <c r="T406" s="211">
        <f>IF('Cumulative Budget Request '!L405='Split budget (C)'!$L$1,'Cumulative Budget Request '!T405,0)</f>
        <v>0</v>
      </c>
      <c r="U406" s="323"/>
      <c r="V406" s="323"/>
      <c r="W406" s="323"/>
      <c r="X406" s="323"/>
      <c r="Y406" s="323"/>
    </row>
    <row r="407" spans="1:25" hidden="1">
      <c r="A407" s="449"/>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9"/>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5">
        <f>IF('Cumulative Budget Request '!L408='Split budget (C)'!$L$1,'Cumulative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(C)'!$L$1,'Cumulative Budget Request '!M408,0)</f>
        <v>0</v>
      </c>
      <c r="N409" s="214">
        <f>ROUND(M409/12,2)</f>
        <v>0</v>
      </c>
      <c r="O409" s="214">
        <f>IF('Cumulative Budget Request '!L408='Split budget (C)'!$L$1,'Cumulative Budget Request '!O408,0)</f>
        <v>0</v>
      </c>
      <c r="P409" s="209">
        <f>IF('Cumulative Budget Request '!L408='Split budget (C)'!$L$1,'Cumulative Budget Request '!P408,0)</f>
        <v>0</v>
      </c>
      <c r="Q409" s="211">
        <f>IF('Cumulative Budget Request '!L408='Split budget (C)'!$L$1,'Cumulative Budget Request '!Q408,0)</f>
        <v>0</v>
      </c>
      <c r="R409" s="212">
        <f>IF('Cumulative Budget Request '!L408='Split budget (C)'!$L$1,'Cumulative Budget Request '!R408,0)</f>
        <v>0</v>
      </c>
      <c r="S409" s="61">
        <f>IF('Cumulative Budget Request '!L408='Split budget (C)'!$L$1,'Cumulative Budget Request '!S408,0)</f>
        <v>0</v>
      </c>
      <c r="T409" s="211">
        <f>IF('Cumulative Budget Request '!L408='Split budget (C)'!$L$1,'Cumulative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6"/>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(C)'!$L$1,'Cumulative Budget Request '!Q409,0)</f>
        <v>0</v>
      </c>
      <c r="R410" s="212">
        <f>IF('Cumulative Budget Request '!L409='Split budget (C)'!$L$1,'Cumulative Budget Request '!R409,0)</f>
        <v>0</v>
      </c>
      <c r="S410" s="61">
        <f>IF('Cumulative Budget Request '!L409='Split budget (C)'!$L$1,'Cumulative Budget Request '!S409,0)</f>
        <v>0</v>
      </c>
      <c r="T410" s="211">
        <f>IF('Cumulative Budget Request '!L409='Split budget (C)'!$L$1,'Cumulative Budget Request '!T409,0)</f>
        <v>0</v>
      </c>
      <c r="U410" s="323"/>
      <c r="V410" s="323"/>
      <c r="W410" s="323"/>
      <c r="X410" s="323"/>
      <c r="Y410" s="323"/>
    </row>
    <row r="411" spans="1:25" hidden="1">
      <c r="A411" s="449"/>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(C)'!$L$1,'Cumulative Budget Request '!Q410,0)</f>
        <v>0</v>
      </c>
      <c r="R411" s="212">
        <f>IF('Cumulative Budget Request '!L410='Split budget (C)'!$L$1,'Cumulative Budget Request '!R410,0)</f>
        <v>0</v>
      </c>
      <c r="S411" s="61">
        <f>IF('Cumulative Budget Request '!L410='Split budget (C)'!$L$1,'Cumulative Budget Request '!S410,0)</f>
        <v>0</v>
      </c>
      <c r="T411" s="211">
        <f>IF('Cumulative Budget Request '!L410='Split budget (C)'!$L$1,'Cumulative Budget Request '!T410,0)</f>
        <v>0</v>
      </c>
      <c r="U411" s="324"/>
      <c r="V411" s="324"/>
      <c r="W411" s="324"/>
      <c r="X411" s="324"/>
      <c r="Y411" s="324"/>
    </row>
    <row r="412" spans="1:25" hidden="1">
      <c r="A412" s="449"/>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(C)'!$L$1,'Cumulative Budget Request '!Q411,0)</f>
        <v>0</v>
      </c>
      <c r="R412" s="212">
        <f>IF('Cumulative Budget Request '!L411='Split budget (C)'!$L$1,'Cumulative Budget Request '!R411,0)</f>
        <v>0</v>
      </c>
      <c r="S412" s="61">
        <f>IF('Cumulative Budget Request '!L411='Split budget (C)'!$L$1,'Cumulative Budget Request '!S411,0)</f>
        <v>0</v>
      </c>
      <c r="T412" s="211">
        <f>IF('Cumulative Budget Request '!L411='Split budget (C)'!$L$1,'Cumulative Budget Request '!T411,0)</f>
        <v>0</v>
      </c>
      <c r="U412" s="324"/>
      <c r="V412" s="324"/>
      <c r="W412" s="324"/>
      <c r="X412" s="324"/>
      <c r="Y412" s="324"/>
    </row>
    <row r="413" spans="1:25" ht="15" hidden="1">
      <c r="A413" s="449"/>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(C)'!$L$1,'Cumulative Budget Request '!Q412,0)</f>
        <v>0</v>
      </c>
      <c r="R413" s="212">
        <f>IF('Cumulative Budget Request '!L412='Split budget (C)'!$L$1,'Cumulative Budget Request '!R412,0)</f>
        <v>0</v>
      </c>
      <c r="S413" s="61">
        <f>IF('Cumulative Budget Request '!L412='Split budget (C)'!$L$1,'Cumulative Budget Request '!S412,0)</f>
        <v>0</v>
      </c>
      <c r="T413" s="211">
        <f>IF('Cumulative Budget Request '!L412='Split budget (C)'!$L$1,'Cumulative Budget Request '!T412,0)</f>
        <v>0</v>
      </c>
      <c r="U413" s="323"/>
      <c r="V413" s="323"/>
      <c r="W413" s="323"/>
      <c r="X413" s="323"/>
      <c r="Y413" s="323"/>
    </row>
    <row r="414" spans="1:25" hidden="1">
      <c r="A414" s="449"/>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9"/>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5">
        <f>IF('Cumulative Budget Request '!L415='Split budget (C)'!$L$1,'Cumulative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(C)'!$L$1,'Cumulative Budget Request '!M415,0)</f>
        <v>0</v>
      </c>
      <c r="N416" s="214">
        <f>ROUND(M416/12,2)</f>
        <v>0</v>
      </c>
      <c r="O416" s="214">
        <f>IF('Cumulative Budget Request '!L415='Split budget (C)'!$L$1,'Cumulative Budget Request '!O415,0)</f>
        <v>0</v>
      </c>
      <c r="P416" s="209">
        <f>IF('Cumulative Budget Request '!L415='Split budget (C)'!$L$1,'Cumulative Budget Request '!P415,0)</f>
        <v>0</v>
      </c>
      <c r="Q416" s="211">
        <f>IF('Cumulative Budget Request '!L415='Split budget (C)'!$L$1,'Cumulative Budget Request '!Q415,0)</f>
        <v>0</v>
      </c>
      <c r="R416" s="212">
        <f>IF('Cumulative Budget Request '!L415='Split budget (C)'!$L$1,'Cumulative Budget Request '!R415,0)</f>
        <v>0</v>
      </c>
      <c r="S416" s="61">
        <f>IF('Cumulative Budget Request '!L415='Split budget (C)'!$L$1,'Cumulative Budget Request '!S415,0)</f>
        <v>0</v>
      </c>
      <c r="T416" s="211">
        <f>IF('Cumulative Budget Request '!L415='Split budget (C)'!$L$1,'Cumulative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6"/>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(C)'!$L$1,'Cumulative Budget Request '!Q416,0)</f>
        <v>0</v>
      </c>
      <c r="R417" s="212">
        <f>IF('Cumulative Budget Request '!L416='Split budget (C)'!$L$1,'Cumulative Budget Request '!R416,0)</f>
        <v>0</v>
      </c>
      <c r="S417" s="61">
        <f>IF('Cumulative Budget Request '!L416='Split budget (C)'!$L$1,'Cumulative Budget Request '!S416,0)</f>
        <v>0</v>
      </c>
      <c r="T417" s="211">
        <f>IF('Cumulative Budget Request '!L416='Split budget (C)'!$L$1,'Cumulative Budget Request '!T416,0)</f>
        <v>0</v>
      </c>
      <c r="U417" s="323"/>
      <c r="V417" s="323"/>
      <c r="W417" s="323"/>
      <c r="X417" s="323"/>
      <c r="Y417" s="323"/>
    </row>
    <row r="418" spans="1:25" hidden="1">
      <c r="A418" s="449"/>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(C)'!$L$1,'Cumulative Budget Request '!Q417,0)</f>
        <v>0</v>
      </c>
      <c r="R418" s="212">
        <f>IF('Cumulative Budget Request '!L417='Split budget (C)'!$L$1,'Cumulative Budget Request '!R417,0)</f>
        <v>0</v>
      </c>
      <c r="S418" s="61">
        <f>IF('Cumulative Budget Request '!L417='Split budget (C)'!$L$1,'Cumulative Budget Request '!S417,0)</f>
        <v>0</v>
      </c>
      <c r="T418" s="211">
        <f>IF('Cumulative Budget Request '!L417='Split budget (C)'!$L$1,'Cumulative Budget Request '!T417,0)</f>
        <v>0</v>
      </c>
      <c r="U418" s="324"/>
      <c r="V418" s="324"/>
      <c r="W418" s="324"/>
      <c r="X418" s="324"/>
      <c r="Y418" s="324"/>
    </row>
    <row r="419" spans="1:25" hidden="1">
      <c r="A419" s="449"/>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(C)'!$L$1,'Cumulative Budget Request '!Q418,0)</f>
        <v>0</v>
      </c>
      <c r="R419" s="212">
        <f>IF('Cumulative Budget Request '!L418='Split budget (C)'!$L$1,'Cumulative Budget Request '!R418,0)</f>
        <v>0</v>
      </c>
      <c r="S419" s="61">
        <f>IF('Cumulative Budget Request '!L418='Split budget (C)'!$L$1,'Cumulative Budget Request '!S418,0)</f>
        <v>0</v>
      </c>
      <c r="T419" s="211">
        <f>IF('Cumulative Budget Request '!L418='Split budget (C)'!$L$1,'Cumulative Budget Request '!T418,0)</f>
        <v>0</v>
      </c>
      <c r="U419" s="324"/>
      <c r="V419" s="324"/>
      <c r="W419" s="324"/>
      <c r="X419" s="324"/>
      <c r="Y419" s="324"/>
    </row>
    <row r="420" spans="1:25" ht="15" hidden="1">
      <c r="A420" s="449"/>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(C)'!$L$1,'Cumulative Budget Request '!Q419,0)</f>
        <v>0</v>
      </c>
      <c r="R420" s="212">
        <f>IF('Cumulative Budget Request '!L419='Split budget (C)'!$L$1,'Cumulative Budget Request '!R419,0)</f>
        <v>0</v>
      </c>
      <c r="S420" s="61">
        <f>IF('Cumulative Budget Request '!L419='Split budget (C)'!$L$1,'Cumulative Budget Request '!S419,0)</f>
        <v>0</v>
      </c>
      <c r="T420" s="211">
        <f>IF('Cumulative Budget Request '!L419='Split budget (C)'!$L$1,'Cumulative Budget Request '!T419,0)</f>
        <v>0</v>
      </c>
      <c r="U420" s="323"/>
      <c r="V420" s="323"/>
      <c r="W420" s="323"/>
      <c r="X420" s="323"/>
      <c r="Y420" s="323"/>
    </row>
    <row r="421" spans="1:25" hidden="1">
      <c r="A421" s="449"/>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9"/>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5">
        <f>IF('Cumulative Budget Request '!L422='Split budget (C)'!$L$1,'Cumulative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(C)'!$L$1,'Cumulative Budget Request '!M422,0)</f>
        <v>0</v>
      </c>
      <c r="N423" s="214">
        <f>ROUND(M423/12,2)</f>
        <v>0</v>
      </c>
      <c r="O423" s="214">
        <f>IF('Cumulative Budget Request '!L422='Split budget (C)'!$L$1,'Cumulative Budget Request '!O422,0)</f>
        <v>0</v>
      </c>
      <c r="P423" s="209">
        <f>IF('Cumulative Budget Request '!L422='Split budget (C)'!$L$1,'Cumulative Budget Request '!P422,0)</f>
        <v>0</v>
      </c>
      <c r="Q423" s="211">
        <f>IF('Cumulative Budget Request '!L422='Split budget (C)'!$L$1,'Cumulative Budget Request '!Q422,0)</f>
        <v>0</v>
      </c>
      <c r="R423" s="212">
        <f>IF('Cumulative Budget Request '!L422='Split budget (C)'!$L$1,'Cumulative Budget Request '!R422,0)</f>
        <v>0</v>
      </c>
      <c r="S423" s="61">
        <f>IF('Cumulative Budget Request '!L422='Split budget (C)'!$L$1,'Cumulative Budget Request '!S422,0)</f>
        <v>0</v>
      </c>
      <c r="T423" s="211">
        <f>IF('Cumulative Budget Request '!L422='Split budget (C)'!$L$1,'Cumulative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6"/>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(C)'!$L$1,'Cumulative Budget Request '!Q423,0)</f>
        <v>0</v>
      </c>
      <c r="R424" s="212">
        <f>IF('Cumulative Budget Request '!L423='Split budget (C)'!$L$1,'Cumulative Budget Request '!R423,0)</f>
        <v>0</v>
      </c>
      <c r="S424" s="61">
        <f>IF('Cumulative Budget Request '!L423='Split budget (C)'!$L$1,'Cumulative Budget Request '!S423,0)</f>
        <v>0</v>
      </c>
      <c r="T424" s="211">
        <f>IF('Cumulative Budget Request '!L423='Split budget (C)'!$L$1,'Cumulative Budget Request '!T423,0)</f>
        <v>0</v>
      </c>
      <c r="U424" s="323"/>
      <c r="V424" s="323"/>
      <c r="W424" s="323"/>
      <c r="X424" s="323"/>
      <c r="Y424" s="323"/>
    </row>
    <row r="425" spans="1:25" hidden="1">
      <c r="A425" s="449"/>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(C)'!$L$1,'Cumulative Budget Request '!Q424,0)</f>
        <v>0</v>
      </c>
      <c r="R425" s="212">
        <f>IF('Cumulative Budget Request '!L424='Split budget (C)'!$L$1,'Cumulative Budget Request '!R424,0)</f>
        <v>0</v>
      </c>
      <c r="S425" s="61">
        <f>IF('Cumulative Budget Request '!L424='Split budget (C)'!$L$1,'Cumulative Budget Request '!S424,0)</f>
        <v>0</v>
      </c>
      <c r="T425" s="211">
        <f>IF('Cumulative Budget Request '!L424='Split budget (C)'!$L$1,'Cumulative Budget Request '!T424,0)</f>
        <v>0</v>
      </c>
      <c r="U425" s="324"/>
      <c r="V425" s="324"/>
      <c r="W425" s="324"/>
      <c r="X425" s="324"/>
      <c r="Y425" s="324"/>
    </row>
    <row r="426" spans="1:25" hidden="1">
      <c r="A426" s="449"/>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(C)'!$L$1,'Cumulative Budget Request '!Q425,0)</f>
        <v>0</v>
      </c>
      <c r="R426" s="212">
        <f>IF('Cumulative Budget Request '!L425='Split budget (C)'!$L$1,'Cumulative Budget Request '!R425,0)</f>
        <v>0</v>
      </c>
      <c r="S426" s="61">
        <f>IF('Cumulative Budget Request '!L425='Split budget (C)'!$L$1,'Cumulative Budget Request '!S425,0)</f>
        <v>0</v>
      </c>
      <c r="T426" s="211">
        <f>IF('Cumulative Budget Request '!L425='Split budget (C)'!$L$1,'Cumulative Budget Request '!T425,0)</f>
        <v>0</v>
      </c>
      <c r="U426" s="324"/>
      <c r="V426" s="324"/>
      <c r="W426" s="324"/>
      <c r="X426" s="324"/>
      <c r="Y426" s="324"/>
    </row>
    <row r="427" spans="1:25" ht="15" hidden="1">
      <c r="A427" s="449"/>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(C)'!$L$1,'Cumulative Budget Request '!Q426,0)</f>
        <v>0</v>
      </c>
      <c r="R427" s="212">
        <f>IF('Cumulative Budget Request '!L426='Split budget (C)'!$L$1,'Cumulative Budget Request '!R426,0)</f>
        <v>0</v>
      </c>
      <c r="S427" s="61">
        <f>IF('Cumulative Budget Request '!L426='Split budget (C)'!$L$1,'Cumulative Budget Request '!S426,0)</f>
        <v>0</v>
      </c>
      <c r="T427" s="211">
        <f>IF('Cumulative Budget Request '!L426='Split budget (C)'!$L$1,'Cumulative Budget Request '!T426,0)</f>
        <v>0</v>
      </c>
      <c r="U427" s="323"/>
      <c r="V427" s="323"/>
      <c r="W427" s="323"/>
      <c r="X427" s="323"/>
      <c r="Y427" s="323"/>
    </row>
    <row r="428" spans="1:25" hidden="1">
      <c r="A428" s="449"/>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9"/>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5">
        <f>IF('Cumulative Budget Request '!L429='Split budget (C)'!$L$1,'Cumulative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(C)'!$L$1,'Cumulative Budget Request '!M429,0)</f>
        <v>0</v>
      </c>
      <c r="N430" s="214">
        <f>ROUND(M430/12,2)</f>
        <v>0</v>
      </c>
      <c r="O430" s="214">
        <f>IF('Cumulative Budget Request '!L429='Split budget (C)'!$L$1,'Cumulative Budget Request '!O429,0)</f>
        <v>0</v>
      </c>
      <c r="P430" s="209">
        <f>IF('Cumulative Budget Request '!L429='Split budget (C)'!$L$1,'Cumulative Budget Request '!P429,0)</f>
        <v>0</v>
      </c>
      <c r="Q430" s="211">
        <f>IF('Cumulative Budget Request '!L429='Split budget (C)'!$L$1,'Cumulative Budget Request '!Q429,0)</f>
        <v>0</v>
      </c>
      <c r="R430" s="212">
        <f>IF('Cumulative Budget Request '!L429='Split budget (C)'!$L$1,'Cumulative Budget Request '!R429,0)</f>
        <v>0</v>
      </c>
      <c r="S430" s="61">
        <f>IF('Cumulative Budget Request '!L429='Split budget (C)'!$L$1,'Cumulative Budget Request '!S429,0)</f>
        <v>0</v>
      </c>
      <c r="T430" s="211">
        <f>IF('Cumulative Budget Request '!L429='Split budget (C)'!$L$1,'Cumulative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6"/>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(C)'!$L$1,'Cumulative Budget Request '!Q430,0)</f>
        <v>0</v>
      </c>
      <c r="R431" s="212">
        <f>IF('Cumulative Budget Request '!L430='Split budget (C)'!$L$1,'Cumulative Budget Request '!R430,0)</f>
        <v>0</v>
      </c>
      <c r="S431" s="61">
        <f>IF('Cumulative Budget Request '!L430='Split budget (C)'!$L$1,'Cumulative Budget Request '!S430,0)</f>
        <v>0</v>
      </c>
      <c r="T431" s="211">
        <f>IF('Cumulative Budget Request '!L430='Split budget (C)'!$L$1,'Cumulative Budget Request '!T430,0)</f>
        <v>0</v>
      </c>
      <c r="U431" s="323"/>
      <c r="V431" s="323"/>
      <c r="W431" s="323"/>
      <c r="X431" s="323"/>
      <c r="Y431" s="323"/>
    </row>
    <row r="432" spans="1:25" hidden="1">
      <c r="A432" s="449"/>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(C)'!$L$1,'Cumulative Budget Request '!Q431,0)</f>
        <v>0</v>
      </c>
      <c r="R432" s="212">
        <f>IF('Cumulative Budget Request '!L431='Split budget (C)'!$L$1,'Cumulative Budget Request '!R431,0)</f>
        <v>0</v>
      </c>
      <c r="S432" s="61">
        <f>IF('Cumulative Budget Request '!L431='Split budget (C)'!$L$1,'Cumulative Budget Request '!S431,0)</f>
        <v>0</v>
      </c>
      <c r="T432" s="211">
        <f>IF('Cumulative Budget Request '!L431='Split budget (C)'!$L$1,'Cumulative Budget Request '!T431,0)</f>
        <v>0</v>
      </c>
      <c r="U432" s="324"/>
      <c r="V432" s="324"/>
      <c r="W432" s="324"/>
      <c r="X432" s="324"/>
      <c r="Y432" s="324"/>
    </row>
    <row r="433" spans="1:25" hidden="1">
      <c r="A433" s="449"/>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(C)'!$L$1,'Cumulative Budget Request '!Q432,0)</f>
        <v>0</v>
      </c>
      <c r="R433" s="212">
        <f>IF('Cumulative Budget Request '!L432='Split budget (C)'!$L$1,'Cumulative Budget Request '!R432,0)</f>
        <v>0</v>
      </c>
      <c r="S433" s="61">
        <f>IF('Cumulative Budget Request '!L432='Split budget (C)'!$L$1,'Cumulative Budget Request '!S432,0)</f>
        <v>0</v>
      </c>
      <c r="T433" s="211">
        <f>IF('Cumulative Budget Request '!L432='Split budget (C)'!$L$1,'Cumulative Budget Request '!T432,0)</f>
        <v>0</v>
      </c>
      <c r="U433" s="324"/>
      <c r="V433" s="324"/>
      <c r="W433" s="324"/>
      <c r="X433" s="324"/>
      <c r="Y433" s="324"/>
    </row>
    <row r="434" spans="1:25" ht="15" hidden="1">
      <c r="A434" s="449"/>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(C)'!$L$1,'Cumulative Budget Request '!Q433,0)</f>
        <v>0</v>
      </c>
      <c r="R434" s="212">
        <f>IF('Cumulative Budget Request '!L433='Split budget (C)'!$L$1,'Cumulative Budget Request '!R433,0)</f>
        <v>0</v>
      </c>
      <c r="S434" s="61">
        <f>IF('Cumulative Budget Request '!L433='Split budget (C)'!$L$1,'Cumulative Budget Request '!S433,0)</f>
        <v>0</v>
      </c>
      <c r="T434" s="211">
        <f>IF('Cumulative Budget Request '!L433='Split budget (C)'!$L$1,'Cumulative Budget Request '!T433,0)</f>
        <v>0</v>
      </c>
      <c r="U434" s="323"/>
      <c r="V434" s="323"/>
      <c r="W434" s="323"/>
      <c r="X434" s="323"/>
      <c r="Y434" s="323"/>
    </row>
    <row r="435" spans="1:25" hidden="1">
      <c r="A435" s="449"/>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9"/>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5">
        <f>IF('Cumulative Budget Request '!L436='Split budget (C)'!$L$1,'Cumulative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(C)'!$L$1,'Cumulative Budget Request '!M436,0)</f>
        <v>0</v>
      </c>
      <c r="N437" s="214">
        <f>ROUND(M437/12,2)</f>
        <v>0</v>
      </c>
      <c r="O437" s="214">
        <f>IF('Cumulative Budget Request '!L436='Split budget (C)'!$L$1,'Cumulative Budget Request '!O436,0)</f>
        <v>0</v>
      </c>
      <c r="P437" s="209">
        <f>IF('Cumulative Budget Request '!L436='Split budget (C)'!$L$1,'Cumulative Budget Request '!P436,0)</f>
        <v>0</v>
      </c>
      <c r="Q437" s="211">
        <f>IF('Cumulative Budget Request '!L436='Split budget (C)'!$L$1,'Cumulative Budget Request '!Q436,0)</f>
        <v>0</v>
      </c>
      <c r="R437" s="212">
        <f>IF('Cumulative Budget Request '!L436='Split budget (C)'!$L$1,'Cumulative Budget Request '!R436,0)</f>
        <v>0</v>
      </c>
      <c r="S437" s="61">
        <f>IF('Cumulative Budget Request '!L436='Split budget (C)'!$L$1,'Cumulative Budget Request '!S436,0)</f>
        <v>0</v>
      </c>
      <c r="T437" s="211">
        <f>IF('Cumulative Budget Request '!L436='Split budget (C)'!$L$1,'Cumulative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6"/>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(C)'!$L$1,'Cumulative Budget Request '!Q437,0)</f>
        <v>0</v>
      </c>
      <c r="R438" s="212">
        <f>IF('Cumulative Budget Request '!L437='Split budget (C)'!$L$1,'Cumulative Budget Request '!R437,0)</f>
        <v>0</v>
      </c>
      <c r="S438" s="61">
        <f>IF('Cumulative Budget Request '!L437='Split budget (C)'!$L$1,'Cumulative Budget Request '!S437,0)</f>
        <v>0</v>
      </c>
      <c r="T438" s="211">
        <f>IF('Cumulative Budget Request '!L437='Split budget (C)'!$L$1,'Cumulative Budget Request '!T437,0)</f>
        <v>0</v>
      </c>
      <c r="U438" s="323"/>
      <c r="V438" s="323"/>
      <c r="W438" s="323"/>
      <c r="X438" s="323"/>
      <c r="Y438" s="323"/>
    </row>
    <row r="439" spans="1:25" hidden="1">
      <c r="A439" s="449"/>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(C)'!$L$1,'Cumulative Budget Request '!Q438,0)</f>
        <v>0</v>
      </c>
      <c r="R439" s="212">
        <f>IF('Cumulative Budget Request '!L438='Split budget (C)'!$L$1,'Cumulative Budget Request '!R438,0)</f>
        <v>0</v>
      </c>
      <c r="S439" s="61">
        <f>IF('Cumulative Budget Request '!L438='Split budget (C)'!$L$1,'Cumulative Budget Request '!S438,0)</f>
        <v>0</v>
      </c>
      <c r="T439" s="211">
        <f>IF('Cumulative Budget Request '!L438='Split budget (C)'!$L$1,'Cumulative Budget Request '!T438,0)</f>
        <v>0</v>
      </c>
      <c r="U439" s="324"/>
      <c r="V439" s="324"/>
      <c r="W439" s="324"/>
      <c r="X439" s="324"/>
      <c r="Y439" s="324"/>
    </row>
    <row r="440" spans="1:25" hidden="1">
      <c r="A440" s="449"/>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(C)'!$L$1,'Cumulative Budget Request '!Q439,0)</f>
        <v>0</v>
      </c>
      <c r="R440" s="212">
        <f>IF('Cumulative Budget Request '!L439='Split budget (C)'!$L$1,'Cumulative Budget Request '!R439,0)</f>
        <v>0</v>
      </c>
      <c r="S440" s="61">
        <f>IF('Cumulative Budget Request '!L439='Split budget (C)'!$L$1,'Cumulative Budget Request '!S439,0)</f>
        <v>0</v>
      </c>
      <c r="T440" s="211">
        <f>IF('Cumulative Budget Request '!L439='Split budget (C)'!$L$1,'Cumulative Budget Request '!T439,0)</f>
        <v>0</v>
      </c>
      <c r="U440" s="324"/>
      <c r="V440" s="324"/>
      <c r="W440" s="324"/>
      <c r="X440" s="324"/>
      <c r="Y440" s="324"/>
    </row>
    <row r="441" spans="1:25" ht="15" hidden="1">
      <c r="A441" s="449"/>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(C)'!$L$1,'Cumulative Budget Request '!Q440,0)</f>
        <v>0</v>
      </c>
      <c r="R441" s="212">
        <f>IF('Cumulative Budget Request '!L440='Split budget (C)'!$L$1,'Cumulative Budget Request '!R440,0)</f>
        <v>0</v>
      </c>
      <c r="S441" s="61">
        <f>IF('Cumulative Budget Request '!L440='Split budget (C)'!$L$1,'Cumulative Budget Request '!S440,0)</f>
        <v>0</v>
      </c>
      <c r="T441" s="211">
        <f>IF('Cumulative Budget Request '!L440='Split budget (C)'!$L$1,'Cumulative Budget Request '!T440,0)</f>
        <v>0</v>
      </c>
      <c r="U441" s="323"/>
      <c r="V441" s="323"/>
      <c r="W441" s="323"/>
      <c r="X441" s="323"/>
      <c r="Y441" s="323"/>
    </row>
    <row r="442" spans="1:25" hidden="1">
      <c r="A442" s="449"/>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9"/>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5">
        <f>IF('Cumulative Budget Request '!L443='Split budget (C)'!$L$1,'Cumulative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(C)'!$L$1,'Cumulative Budget Request '!M443,0)</f>
        <v>0</v>
      </c>
      <c r="N444" s="214">
        <f>ROUND(M444/12,2)</f>
        <v>0</v>
      </c>
      <c r="O444" s="214">
        <f>IF('Cumulative Budget Request '!L443='Split budget (C)'!$L$1,'Cumulative Budget Request '!O443,0)</f>
        <v>0</v>
      </c>
      <c r="P444" s="209">
        <f>IF('Cumulative Budget Request '!L443='Split budget (C)'!$L$1,'Cumulative Budget Request '!P443,0)</f>
        <v>0</v>
      </c>
      <c r="Q444" s="211">
        <f>IF('Cumulative Budget Request '!L443='Split budget (C)'!$L$1,'Cumulative Budget Request '!Q443,0)</f>
        <v>0</v>
      </c>
      <c r="R444" s="212">
        <f>IF('Cumulative Budget Request '!L443='Split budget (C)'!$L$1,'Cumulative Budget Request '!R443,0)</f>
        <v>0</v>
      </c>
      <c r="S444" s="61">
        <f>IF('Cumulative Budget Request '!L443='Split budget (C)'!$L$1,'Cumulative Budget Request '!S443,0)</f>
        <v>0</v>
      </c>
      <c r="T444" s="211">
        <f>IF('Cumulative Budget Request '!L443='Split budget (C)'!$L$1,'Cumulative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6"/>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(C)'!$L$1,'Cumulative Budget Request '!Q444,0)</f>
        <v>0</v>
      </c>
      <c r="R445" s="212">
        <f>IF('Cumulative Budget Request '!L444='Split budget (C)'!$L$1,'Cumulative Budget Request '!R444,0)</f>
        <v>0</v>
      </c>
      <c r="S445" s="61">
        <f>IF('Cumulative Budget Request '!L444='Split budget (C)'!$L$1,'Cumulative Budget Request '!S444,0)</f>
        <v>0</v>
      </c>
      <c r="T445" s="211">
        <f>IF('Cumulative Budget Request '!L444='Split budget (C)'!$L$1,'Cumulative Budget Request '!T444,0)</f>
        <v>0</v>
      </c>
      <c r="U445" s="323"/>
      <c r="V445" s="323"/>
      <c r="W445" s="323"/>
      <c r="X445" s="323"/>
      <c r="Y445" s="323"/>
    </row>
    <row r="446" spans="1:25" hidden="1">
      <c r="A446" s="449"/>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(C)'!$L$1,'Cumulative Budget Request '!Q445,0)</f>
        <v>0</v>
      </c>
      <c r="R446" s="212">
        <f>IF('Cumulative Budget Request '!L445='Split budget (C)'!$L$1,'Cumulative Budget Request '!R445,0)</f>
        <v>0</v>
      </c>
      <c r="S446" s="61">
        <f>IF('Cumulative Budget Request '!L445='Split budget (C)'!$L$1,'Cumulative Budget Request '!S445,0)</f>
        <v>0</v>
      </c>
      <c r="T446" s="211">
        <f>IF('Cumulative Budget Request '!L445='Split budget (C)'!$L$1,'Cumulative Budget Request '!T445,0)</f>
        <v>0</v>
      </c>
      <c r="U446" s="324"/>
      <c r="V446" s="324"/>
      <c r="W446" s="324"/>
      <c r="X446" s="324"/>
      <c r="Y446" s="324"/>
    </row>
    <row r="447" spans="1:25" hidden="1">
      <c r="A447" s="449"/>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(C)'!$L$1,'Cumulative Budget Request '!Q446,0)</f>
        <v>0</v>
      </c>
      <c r="R447" s="212">
        <f>IF('Cumulative Budget Request '!L446='Split budget (C)'!$L$1,'Cumulative Budget Request '!R446,0)</f>
        <v>0</v>
      </c>
      <c r="S447" s="61">
        <f>IF('Cumulative Budget Request '!L446='Split budget (C)'!$L$1,'Cumulative Budget Request '!S446,0)</f>
        <v>0</v>
      </c>
      <c r="T447" s="211">
        <f>IF('Cumulative Budget Request '!L446='Split budget (C)'!$L$1,'Cumulative Budget Request '!T446,0)</f>
        <v>0</v>
      </c>
      <c r="U447" s="324"/>
      <c r="V447" s="324"/>
      <c r="W447" s="324"/>
      <c r="X447" s="324"/>
      <c r="Y447" s="324"/>
    </row>
    <row r="448" spans="1:25" ht="15" hidden="1">
      <c r="A448" s="449"/>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(C)'!$L$1,'Cumulative Budget Request '!Q447,0)</f>
        <v>0</v>
      </c>
      <c r="R448" s="212">
        <f>IF('Cumulative Budget Request '!L447='Split budget (C)'!$L$1,'Cumulative Budget Request '!R447,0)</f>
        <v>0</v>
      </c>
      <c r="S448" s="61">
        <f>IF('Cumulative Budget Request '!L447='Split budget (C)'!$L$1,'Cumulative Budget Request '!S447,0)</f>
        <v>0</v>
      </c>
      <c r="T448" s="211">
        <f>IF('Cumulative Budget Request '!L447='Split budget (C)'!$L$1,'Cumulative Budget Request '!T447,0)</f>
        <v>0</v>
      </c>
      <c r="U448" s="323"/>
      <c r="V448" s="323"/>
      <c r="W448" s="323"/>
      <c r="X448" s="323"/>
      <c r="Y448" s="323"/>
    </row>
    <row r="449" spans="1:25" hidden="1">
      <c r="A449" s="449"/>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9"/>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5">
        <f>IF('Cumulative Budget Request '!L450='Split budget (C)'!$L$1,'Cumulative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(C)'!$L$1,'Cumulative Budget Request '!M450,0)</f>
        <v>0</v>
      </c>
      <c r="N451" s="214">
        <f>ROUND(M451/12,2)</f>
        <v>0</v>
      </c>
      <c r="O451" s="214">
        <f>IF('Cumulative Budget Request '!L450='Split budget (C)'!$L$1,'Cumulative Budget Request '!O450,0)</f>
        <v>0</v>
      </c>
      <c r="P451" s="209">
        <f>IF('Cumulative Budget Request '!L450='Split budget (C)'!$L$1,'Cumulative Budget Request '!P450,0)</f>
        <v>0</v>
      </c>
      <c r="Q451" s="211">
        <f>IF('Cumulative Budget Request '!L450='Split budget (C)'!$L$1,'Cumulative Budget Request '!Q450,0)</f>
        <v>0</v>
      </c>
      <c r="R451" s="212">
        <f>IF('Cumulative Budget Request '!L450='Split budget (C)'!$L$1,'Cumulative Budget Request '!R450,0)</f>
        <v>0</v>
      </c>
      <c r="S451" s="61">
        <f>IF('Cumulative Budget Request '!L450='Split budget (C)'!$L$1,'Cumulative Budget Request '!S450,0)</f>
        <v>0</v>
      </c>
      <c r="T451" s="211">
        <f>IF('Cumulative Budget Request '!L450='Split budget (C)'!$L$1,'Cumulative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6"/>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(C)'!$L$1,'Cumulative Budget Request '!Q451,0)</f>
        <v>0</v>
      </c>
      <c r="R452" s="212">
        <f>IF('Cumulative Budget Request '!L451='Split budget (C)'!$L$1,'Cumulative Budget Request '!R451,0)</f>
        <v>0</v>
      </c>
      <c r="S452" s="61">
        <f>IF('Cumulative Budget Request '!L451='Split budget (C)'!$L$1,'Cumulative Budget Request '!S451,0)</f>
        <v>0</v>
      </c>
      <c r="T452" s="211">
        <f>IF('Cumulative Budget Request '!L451='Split budget (C)'!$L$1,'Cumulative Budget Request '!T451,0)</f>
        <v>0</v>
      </c>
      <c r="U452" s="323"/>
      <c r="V452" s="323"/>
      <c r="W452" s="323"/>
      <c r="X452" s="323"/>
      <c r="Y452" s="323"/>
    </row>
    <row r="453" spans="1:25" hidden="1">
      <c r="A453" s="449"/>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(C)'!$L$1,'Cumulative Budget Request '!Q452,0)</f>
        <v>0</v>
      </c>
      <c r="R453" s="212">
        <f>IF('Cumulative Budget Request '!L452='Split budget (C)'!$L$1,'Cumulative Budget Request '!R452,0)</f>
        <v>0</v>
      </c>
      <c r="S453" s="61">
        <f>IF('Cumulative Budget Request '!L452='Split budget (C)'!$L$1,'Cumulative Budget Request '!S452,0)</f>
        <v>0</v>
      </c>
      <c r="T453" s="211">
        <f>IF('Cumulative Budget Request '!L452='Split budget (C)'!$L$1,'Cumulative Budget Request '!T452,0)</f>
        <v>0</v>
      </c>
      <c r="U453" s="324"/>
      <c r="V453" s="324"/>
      <c r="W453" s="324"/>
      <c r="X453" s="324"/>
      <c r="Y453" s="324"/>
    </row>
    <row r="454" spans="1:25" hidden="1">
      <c r="A454" s="449"/>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(C)'!$L$1,'Cumulative Budget Request '!Q453,0)</f>
        <v>0</v>
      </c>
      <c r="R454" s="212">
        <f>IF('Cumulative Budget Request '!L453='Split budget (C)'!$L$1,'Cumulative Budget Request '!R453,0)</f>
        <v>0</v>
      </c>
      <c r="S454" s="61">
        <f>IF('Cumulative Budget Request '!L453='Split budget (C)'!$L$1,'Cumulative Budget Request '!S453,0)</f>
        <v>0</v>
      </c>
      <c r="T454" s="211">
        <f>IF('Cumulative Budget Request '!L453='Split budget (C)'!$L$1,'Cumulative Budget Request '!T453,0)</f>
        <v>0</v>
      </c>
      <c r="U454" s="324"/>
      <c r="V454" s="324"/>
      <c r="W454" s="324"/>
      <c r="X454" s="324"/>
      <c r="Y454" s="324"/>
    </row>
    <row r="455" spans="1:25" ht="15" hidden="1">
      <c r="A455" s="449"/>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(C)'!$L$1,'Cumulative Budget Request '!Q454,0)</f>
        <v>0</v>
      </c>
      <c r="R455" s="212">
        <f>IF('Cumulative Budget Request '!L454='Split budget (C)'!$L$1,'Cumulative Budget Request '!R454,0)</f>
        <v>0</v>
      </c>
      <c r="S455" s="61">
        <f>IF('Cumulative Budget Request '!L454='Split budget (C)'!$L$1,'Cumulative Budget Request '!S454,0)</f>
        <v>0</v>
      </c>
      <c r="T455" s="211">
        <f>IF('Cumulative Budget Request '!L454='Split budget (C)'!$L$1,'Cumulative Budget Request '!T454,0)</f>
        <v>0</v>
      </c>
      <c r="U455" s="323"/>
      <c r="V455" s="323"/>
      <c r="W455" s="323"/>
      <c r="X455" s="323"/>
      <c r="Y455" s="323"/>
    </row>
    <row r="456" spans="1:25" hidden="1">
      <c r="A456" s="449"/>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9"/>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5">
        <f>IF('Cumulative Budget Request '!L457='Split budget (C)'!$L$1,'Cumulative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(C)'!$L$1,'Cumulative Budget Request '!M457,0)</f>
        <v>0</v>
      </c>
      <c r="N458" s="214">
        <f>ROUND(M458/12,2)</f>
        <v>0</v>
      </c>
      <c r="O458" s="214">
        <f>IF('Cumulative Budget Request '!L457='Split budget (C)'!$L$1,'Cumulative Budget Request '!O457,0)</f>
        <v>0</v>
      </c>
      <c r="P458" s="209">
        <f>IF('Cumulative Budget Request '!L457='Split budget (C)'!$L$1,'Cumulative Budget Request '!P457,0)</f>
        <v>0</v>
      </c>
      <c r="Q458" s="211">
        <f>IF('Cumulative Budget Request '!L457='Split budget (C)'!$L$1,'Cumulative Budget Request '!Q457,0)</f>
        <v>0</v>
      </c>
      <c r="R458" s="212">
        <f>IF('Cumulative Budget Request '!L457='Split budget (C)'!$L$1,'Cumulative Budget Request '!R457,0)</f>
        <v>0</v>
      </c>
      <c r="S458" s="61">
        <f>IF('Cumulative Budget Request '!L457='Split budget (C)'!$L$1,'Cumulative Budget Request '!S457,0)</f>
        <v>0</v>
      </c>
      <c r="T458" s="211">
        <f>IF('Cumulative Budget Request '!L457='Split budget (C)'!$L$1,'Cumulative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6"/>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(C)'!$L$1,'Cumulative Budget Request '!Q458,0)</f>
        <v>0</v>
      </c>
      <c r="R459" s="212">
        <f>IF('Cumulative Budget Request '!L458='Split budget (C)'!$L$1,'Cumulative Budget Request '!R458,0)</f>
        <v>0</v>
      </c>
      <c r="S459" s="61">
        <f>IF('Cumulative Budget Request '!L458='Split budget (C)'!$L$1,'Cumulative Budget Request '!S458,0)</f>
        <v>0</v>
      </c>
      <c r="T459" s="211">
        <f>IF('Cumulative Budget Request '!L458='Split budget (C)'!$L$1,'Cumulative Budget Request '!T458,0)</f>
        <v>0</v>
      </c>
      <c r="U459" s="323"/>
      <c r="V459" s="323"/>
      <c r="W459" s="323"/>
      <c r="X459" s="323"/>
      <c r="Y459" s="323"/>
    </row>
    <row r="460" spans="1:25" hidden="1">
      <c r="A460" s="449"/>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(C)'!$L$1,'Cumulative Budget Request '!Q459,0)</f>
        <v>0</v>
      </c>
      <c r="R460" s="212">
        <f>IF('Cumulative Budget Request '!L459='Split budget (C)'!$L$1,'Cumulative Budget Request '!R459,0)</f>
        <v>0</v>
      </c>
      <c r="S460" s="61">
        <f>IF('Cumulative Budget Request '!L459='Split budget (C)'!$L$1,'Cumulative Budget Request '!S459,0)</f>
        <v>0</v>
      </c>
      <c r="T460" s="211">
        <f>IF('Cumulative Budget Request '!L459='Split budget (C)'!$L$1,'Cumulative Budget Request '!T459,0)</f>
        <v>0</v>
      </c>
      <c r="U460" s="324"/>
      <c r="V460" s="324"/>
      <c r="W460" s="324"/>
      <c r="X460" s="324"/>
      <c r="Y460" s="324"/>
    </row>
    <row r="461" spans="1:25" hidden="1">
      <c r="A461" s="449"/>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(C)'!$L$1,'Cumulative Budget Request '!Q460,0)</f>
        <v>0</v>
      </c>
      <c r="R461" s="212">
        <f>IF('Cumulative Budget Request '!L460='Split budget (C)'!$L$1,'Cumulative Budget Request '!R460,0)</f>
        <v>0</v>
      </c>
      <c r="S461" s="61">
        <f>IF('Cumulative Budget Request '!L460='Split budget (C)'!$L$1,'Cumulative Budget Request '!S460,0)</f>
        <v>0</v>
      </c>
      <c r="T461" s="211">
        <f>IF('Cumulative Budget Request '!L460='Split budget (C)'!$L$1,'Cumulative Budget Request '!T460,0)</f>
        <v>0</v>
      </c>
      <c r="U461" s="324"/>
      <c r="V461" s="324"/>
      <c r="W461" s="324"/>
      <c r="X461" s="324"/>
      <c r="Y461" s="324"/>
    </row>
    <row r="462" spans="1:25" ht="15" hidden="1">
      <c r="A462" s="449"/>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(C)'!$L$1,'Cumulative Budget Request '!Q461,0)</f>
        <v>0</v>
      </c>
      <c r="R462" s="212">
        <f>IF('Cumulative Budget Request '!L461='Split budget (C)'!$L$1,'Cumulative Budget Request '!R461,0)</f>
        <v>0</v>
      </c>
      <c r="S462" s="61">
        <f>IF('Cumulative Budget Request '!L461='Split budget (C)'!$L$1,'Cumulative Budget Request '!S461,0)</f>
        <v>0</v>
      </c>
      <c r="T462" s="211">
        <f>IF('Cumulative Budget Request '!L461='Split budget (C)'!$L$1,'Cumulative Budget Request '!T461,0)</f>
        <v>0</v>
      </c>
      <c r="U462" s="323"/>
      <c r="V462" s="323"/>
      <c r="W462" s="323"/>
      <c r="X462" s="323"/>
      <c r="Y462" s="323"/>
    </row>
    <row r="463" spans="1:25" hidden="1">
      <c r="A463" s="449"/>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9"/>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8" thickBot="1">
      <c r="A465" s="449"/>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9"/>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62"/>
      <c r="V466" s="762"/>
      <c r="W466" s="762"/>
      <c r="X466" s="762"/>
      <c r="Y466" s="792"/>
      <c r="Z466" s="793" t="s">
        <v>66</v>
      </c>
      <c r="AA466" s="794"/>
      <c r="AB466" s="794"/>
      <c r="AC466" s="794"/>
      <c r="AD466" s="794"/>
      <c r="AE466" s="794"/>
      <c r="AF466" s="795"/>
      <c r="AH466" s="796" t="s">
        <v>134</v>
      </c>
      <c r="AI466" s="797"/>
      <c r="AJ466" s="797"/>
      <c r="AK466" s="797"/>
      <c r="AL466" s="797"/>
      <c r="AM466" s="797"/>
      <c r="AN466" s="797"/>
      <c r="AO466" s="798"/>
    </row>
    <row r="467" spans="1:41">
      <c r="A467" s="449"/>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9"/>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785" t="s">
        <v>426</v>
      </c>
      <c r="B469" s="785"/>
      <c r="C469" s="785"/>
      <c r="D469" s="785"/>
      <c r="E469" s="785"/>
      <c r="F469" s="785"/>
      <c r="G469" s="785"/>
      <c r="H469" s="785"/>
      <c r="I469" s="785"/>
      <c r="J469" s="785"/>
      <c r="M469" s="53" t="s">
        <v>120</v>
      </c>
      <c r="N469" s="57" t="s">
        <v>79</v>
      </c>
      <c r="O469" s="57" t="s">
        <v>109</v>
      </c>
      <c r="P469" s="57" t="s">
        <v>18</v>
      </c>
      <c r="Q469" s="57"/>
      <c r="R469" s="57" t="s">
        <v>176</v>
      </c>
      <c r="S469" s="57"/>
      <c r="T469" s="57"/>
      <c r="U469" s="762" t="s">
        <v>118</v>
      </c>
      <c r="V469" s="762"/>
      <c r="W469" s="762"/>
      <c r="X469" s="762"/>
      <c r="Y469" s="792"/>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5">
        <f>IF('Cumulative Budget Request '!L471='Split budget (C)'!$L$1,'Cumulative Budget Request '!A471,0)</f>
        <v>0</v>
      </c>
      <c r="B471" s="489" t="s">
        <v>417</v>
      </c>
      <c r="C471" s="489" t="s">
        <v>415</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(C)'!$L$1,'Cumulative Budget Request '!M471,0)</f>
        <v>0</v>
      </c>
      <c r="N471" s="214">
        <f>ROUND(M471/12,2)</f>
        <v>0</v>
      </c>
      <c r="O471" s="211">
        <f>IF('Cumulative Budget Request '!L471='Split budget (C)'!$L$1,'Cumulative Budget Request '!O471,0)</f>
        <v>0</v>
      </c>
      <c r="P471" s="212">
        <f>IF('Cumulative Budget Request '!L471='Split budget (C)'!$L$1,'Cumulative Budget Request '!P471,0)</f>
        <v>0</v>
      </c>
      <c r="Q471" s="61">
        <f>IF('Cumulative Budget Request '!L471='Split budget (C)'!$L$1,'Cumulative Budget Request '!Q471,0)</f>
        <v>0</v>
      </c>
      <c r="R471" s="211">
        <f>IF('Cumulative Budget Request '!L471='Split budget (C)'!$L$1,'Cumulative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9"/>
      <c r="B472" s="480">
        <f>IF('Cumulative Budget Request '!L472='Split budget (C)'!$L$1,'Cumulative Budget Request '!B472,0)</f>
        <v>0</v>
      </c>
      <c r="C472" s="490">
        <f>IF('Cumulative Budget Request '!L472='Split budget (C)'!$L$1,'Cumulative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(C)'!$L$1,'Cumulative Budget Request '!O472,0)</f>
        <v>0</v>
      </c>
      <c r="P472" s="212">
        <f>IF('Cumulative Budget Request '!L472='Split budget (C)'!$L$1,'Cumulative Budget Request '!P472,0)</f>
        <v>0</v>
      </c>
      <c r="Q472" s="61">
        <f>IF('Cumulative Budget Request '!L472='Split budget (C)'!$L$1,'Cumulative Budget Request '!Q472,0)</f>
        <v>0</v>
      </c>
      <c r="R472" s="211">
        <f>IF('Cumulative Budget Request '!L472='Split budget (C)'!$L$1,'Cumulative Budget Request '!R472,0)</f>
        <v>0</v>
      </c>
      <c r="S472" s="61"/>
      <c r="T472" s="59"/>
      <c r="U472" s="323"/>
      <c r="V472" s="323"/>
      <c r="W472" s="323"/>
      <c r="X472" s="323"/>
      <c r="Y472" s="323"/>
      <c r="Z472" s="141"/>
      <c r="AA472" s="109"/>
      <c r="AB472" s="109"/>
      <c r="AC472" s="109"/>
      <c r="AD472" s="109"/>
      <c r="AE472" s="109"/>
      <c r="AF472" s="144"/>
      <c r="AH472" s="799" t="s">
        <v>133</v>
      </c>
      <c r="AI472" s="748"/>
      <c r="AJ472" s="748"/>
      <c r="AK472" s="136">
        <v>1</v>
      </c>
      <c r="AL472" s="136">
        <v>1.05</v>
      </c>
      <c r="AM472" s="136">
        <v>1.05</v>
      </c>
      <c r="AN472" s="136">
        <v>1.05</v>
      </c>
      <c r="AO472" s="137">
        <v>1.05</v>
      </c>
    </row>
    <row r="473" spans="1:41">
      <c r="A473" s="449"/>
      <c r="B473" s="480">
        <f>IF('Cumulative Budget Request '!L473='Split budget (C)'!$L$1,'Cumulative Budget Request '!B473,0)</f>
        <v>0</v>
      </c>
      <c r="C473" s="490">
        <f>IF('Cumulative Budget Request '!L473='Split budget (C)'!$L$1,'Cumulative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(C)'!$L$1,'Cumulative Budget Request '!O473,0)</f>
        <v>0</v>
      </c>
      <c r="P473" s="212">
        <f>IF('Cumulative Budget Request '!L473='Split budget (C)'!$L$1,'Cumulative Budget Request '!P473,0)</f>
        <v>0</v>
      </c>
      <c r="Q473" s="61">
        <f>IF('Cumulative Budget Request '!L473='Split budget (C)'!$L$1,'Cumulative Budget Request '!Q473,0)</f>
        <v>0</v>
      </c>
      <c r="R473" s="211">
        <f>IF('Cumulative Budget Request '!L473='Split budget (C)'!$L$1,'Cumulative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9"/>
      <c r="B474" s="480">
        <f>IF('Cumulative Budget Request '!L474='Split budget (C)'!$L$1,'Cumulative Budget Request '!B474,0)</f>
        <v>0</v>
      </c>
      <c r="C474" s="490">
        <f>IF('Cumulative Budget Request '!L474='Split budget (C)'!$L$1,'Cumulative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(C)'!$L$1,'Cumulative Budget Request '!O474,0)</f>
        <v>0</v>
      </c>
      <c r="P474" s="212">
        <f>IF('Cumulative Budget Request '!L474='Split budget (C)'!$L$1,'Cumulative Budget Request '!P474,0)</f>
        <v>0</v>
      </c>
      <c r="Q474" s="61">
        <f>IF('Cumulative Budget Request '!L474='Split budget (C)'!$L$1,'Cumulative Budget Request '!Q474,0)</f>
        <v>0</v>
      </c>
      <c r="R474" s="211">
        <f>IF('Cumulative Budget Request '!L474='Split budget (C)'!$L$1,'Cumulative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9"/>
      <c r="B475" s="480">
        <f>IF('Cumulative Budget Request '!L475='Split budget (C)'!$L$1,'Cumulative Budget Request '!B475,0)</f>
        <v>0</v>
      </c>
      <c r="C475" s="490">
        <f>IF('Cumulative Budget Request '!L475='Split budget (C)'!$L$1,'Cumulative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(C)'!$L$1,'Cumulative Budget Request '!O475,0)</f>
        <v>0</v>
      </c>
      <c r="P475" s="212">
        <f>IF('Cumulative Budget Request '!L475='Split budget (C)'!$L$1,'Cumulative Budget Request '!P475,0)</f>
        <v>0</v>
      </c>
      <c r="Q475" s="61">
        <f>IF('Cumulative Budget Request '!L475='Split budget (C)'!$L$1,'Cumulative Budget Request '!Q475,0)</f>
        <v>0</v>
      </c>
      <c r="R475" s="211">
        <f>IF('Cumulative Budget Request '!L475='Split budget (C)'!$L$1,'Cumulative Budget Request '!R475,0)</f>
        <v>0</v>
      </c>
      <c r="S475" s="61"/>
      <c r="T475" s="59"/>
      <c r="U475" s="323"/>
      <c r="V475" s="323"/>
      <c r="W475" s="323"/>
      <c r="X475" s="323"/>
      <c r="Y475" s="323"/>
      <c r="Z475" s="55"/>
      <c r="AA475" s="109"/>
      <c r="AB475" s="109"/>
      <c r="AC475" s="109"/>
      <c r="AD475" s="109"/>
      <c r="AE475" s="109"/>
      <c r="AF475" s="144"/>
      <c r="AH475" s="92"/>
      <c r="AO475" s="96"/>
    </row>
    <row r="476" spans="1:41" ht="13.8" thickBot="1">
      <c r="A476" s="449"/>
      <c r="B476" s="480">
        <f>IF('Cumulative Budget Request '!L476='Split budget (C)'!$L$1,'Cumulative Budget Request '!B476,0)</f>
        <v>0</v>
      </c>
      <c r="C476" s="490">
        <f>IF('Cumulative Budget Request '!L476='Split budget (C)'!$L$1,'Cumulative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8" hidden="1" thickBot="1">
      <c r="A477" s="449"/>
      <c r="B477" s="491"/>
      <c r="C477" s="482"/>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8" hidden="1" thickBot="1">
      <c r="A478" s="485">
        <f>IF('Cumulative Budget Request '!L478='Split budget (C)'!$L$1,'Cumulative Budget Request '!A478,0)</f>
        <v>0</v>
      </c>
      <c r="B478" s="489" t="s">
        <v>417</v>
      </c>
      <c r="C478" s="489" t="s">
        <v>415</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(C)'!$L$1,'Cumulative Budget Request '!M478,0)</f>
        <v>0</v>
      </c>
      <c r="N478" s="214">
        <f>ROUND(M478/12,2)</f>
        <v>0</v>
      </c>
      <c r="O478" s="211">
        <f>IF('Cumulative Budget Request '!L478='Split budget (C)'!$L$1,'Cumulative Budget Request '!O478,0)</f>
        <v>0</v>
      </c>
      <c r="P478" s="212">
        <f>IF('Cumulative Budget Request '!L478='Split budget (C)'!$L$1,'Cumulative Budget Request '!P478,0)</f>
        <v>0</v>
      </c>
      <c r="Q478" s="61">
        <f>IF('Cumulative Budget Request '!L478='Split budget (C)'!$L$1,'Cumulative Budget Request '!Q478,0)</f>
        <v>0</v>
      </c>
      <c r="R478" s="211">
        <f>IF('Cumulative Budget Request '!L478='Split budget (C)'!$L$1,'Cumulative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8" hidden="1" thickBot="1">
      <c r="A479" s="486"/>
      <c r="B479" s="480">
        <f>IF('Cumulative Budget Request '!L479='Split budget (C)'!$L$1,'Cumulative Budget Request '!B478,0)</f>
        <v>0</v>
      </c>
      <c r="C479" s="490">
        <f>IF('Cumulative Budget Request '!L479='Split budget (C)'!$L$1,'Cumulative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(C)'!$L$1,'Cumulative Budget Request '!O479,0)</f>
        <v>0</v>
      </c>
      <c r="P479" s="212">
        <f>IF('Cumulative Budget Request '!L479='Split budget (C)'!$L$1,'Cumulative Budget Request '!P479,0)</f>
        <v>0</v>
      </c>
      <c r="Q479" s="61">
        <f>IF('Cumulative Budget Request '!L479='Split budget (C)'!$L$1,'Cumulative Budget Request '!Q479,0)</f>
        <v>0</v>
      </c>
      <c r="R479" s="211">
        <f>IF('Cumulative Budget Request '!L479='Split budget (C)'!$L$1,'Cumulative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8" hidden="1" thickBot="1">
      <c r="A480" s="449"/>
      <c r="B480" s="480">
        <f>IF('Cumulative Budget Request '!L480='Split budget (C)'!$L$1,'Cumulative Budget Request '!B479,0)</f>
        <v>0</v>
      </c>
      <c r="C480" s="490">
        <f>IF('Cumulative Budget Request '!L480='Split budget (C)'!$L$1,'Cumulative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(C)'!$L$1,'Cumulative Budget Request '!O480,0)</f>
        <v>0</v>
      </c>
      <c r="P480" s="212">
        <f>IF('Cumulative Budget Request '!L480='Split budget (C)'!$L$1,'Cumulative Budget Request '!P480,0)</f>
        <v>0</v>
      </c>
      <c r="Q480" s="61">
        <f>IF('Cumulative Budget Request '!L480='Split budget (C)'!$L$1,'Cumulative Budget Request '!Q480,0)</f>
        <v>0</v>
      </c>
      <c r="R480" s="211">
        <f>IF('Cumulative Budget Request '!L480='Split budget (C)'!$L$1,'Cumulative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8" hidden="1" thickBot="1">
      <c r="A481" s="449"/>
      <c r="B481" s="480">
        <f>IF('Cumulative Budget Request '!L481='Split budget (C)'!$L$1,'Cumulative Budget Request '!B480,0)</f>
        <v>0</v>
      </c>
      <c r="C481" s="490">
        <f>IF('Cumulative Budget Request '!L481='Split budget (C)'!$L$1,'Cumulative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(C)'!$L$1,'Cumulative Budget Request '!O481,0)</f>
        <v>0</v>
      </c>
      <c r="P481" s="212">
        <f>IF('Cumulative Budget Request '!L481='Split budget (C)'!$L$1,'Cumulative Budget Request '!P481,0)</f>
        <v>0</v>
      </c>
      <c r="Q481" s="61">
        <f>IF('Cumulative Budget Request '!L481='Split budget (C)'!$L$1,'Cumulative Budget Request '!Q481,0)</f>
        <v>0</v>
      </c>
      <c r="R481" s="211">
        <f>IF('Cumulative Budget Request '!L481='Split budget (C)'!$L$1,'Cumulative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6" hidden="1" thickBot="1">
      <c r="A482" s="449"/>
      <c r="B482" s="480">
        <f>IF('Cumulative Budget Request '!L482='Split budget (C)'!$L$1,'Cumulative Budget Request '!B481,0)</f>
        <v>0</v>
      </c>
      <c r="C482" s="490">
        <f>IF('Cumulative Budget Request '!L482='Split budget (C)'!$L$1,'Cumulative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(C)'!$L$1,'Cumulative Budget Request '!O482,0)</f>
        <v>0</v>
      </c>
      <c r="P482" s="212">
        <f>IF('Cumulative Budget Request '!L482='Split budget (C)'!$L$1,'Cumulative Budget Request '!P482,0)</f>
        <v>0</v>
      </c>
      <c r="Q482" s="61">
        <f>IF('Cumulative Budget Request '!L482='Split budget (C)'!$L$1,'Cumulative Budget Request '!Q482,0)</f>
        <v>0</v>
      </c>
      <c r="R482" s="211">
        <f>IF('Cumulative Budget Request '!L482='Split budget (C)'!$L$1,'Cumulative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8" hidden="1" thickBot="1">
      <c r="A483" s="449"/>
      <c r="B483" s="480">
        <f>IF('Cumulative Budget Request '!L483='Split budget (C)'!$L$1,'Cumulative Budget Request '!B482,0)</f>
        <v>0</v>
      </c>
      <c r="C483" s="490">
        <f>IF('Cumulative Budget Request '!L483='Split budget (C)'!$L$1,'Cumulative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8" hidden="1" thickBot="1">
      <c r="A484" s="449"/>
      <c r="B484" s="491"/>
      <c r="C484" s="482"/>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8" hidden="1" thickBot="1">
      <c r="A485" s="485">
        <f>IF('Cumulative Budget Request '!L485='Split budget (C)'!$L$1,'Cumulative Budget Request '!A485,0)</f>
        <v>0</v>
      </c>
      <c r="B485" s="489" t="s">
        <v>417</v>
      </c>
      <c r="C485" s="489" t="s">
        <v>415</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(C)'!$L$1,'Cumulative Budget Request '!M485,0)</f>
        <v>0</v>
      </c>
      <c r="N485" s="214">
        <f>ROUND(M485/12,2)</f>
        <v>0</v>
      </c>
      <c r="O485" s="211">
        <f>IF('Cumulative Budget Request '!L485='Split budget (C)'!$L$1,'Cumulative Budget Request '!O485,0)</f>
        <v>0</v>
      </c>
      <c r="P485" s="212">
        <f>IF('Cumulative Budget Request '!L485='Split budget (C)'!$L$1,'Cumulative Budget Request '!P485,0)</f>
        <v>0</v>
      </c>
      <c r="Q485" s="61">
        <f>IF('Cumulative Budget Request '!L485='Split budget (C)'!$L$1,'Cumulative Budget Request '!Q485,0)</f>
        <v>0</v>
      </c>
      <c r="R485" s="211">
        <f>IF('Cumulative Budget Request '!L485='Split budget (C)'!$L$1,'Cumulative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8" hidden="1" thickBot="1">
      <c r="A486" s="486"/>
      <c r="B486" s="480">
        <f>IF('Cumulative Budget Request '!L486='Split budget (C)'!$L$1,'Cumulative Budget Request '!B485,0)</f>
        <v>0</v>
      </c>
      <c r="C486" s="490">
        <f>IF('Cumulative Budget Request '!L486='Split budget (C)'!$L$1,'Cumulative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(C)'!$L$1,'Cumulative Budget Request '!O486,0)</f>
        <v>0</v>
      </c>
      <c r="P486" s="212">
        <f>IF('Cumulative Budget Request '!L486='Split budget (C)'!$L$1,'Cumulative Budget Request '!P486,0)</f>
        <v>0</v>
      </c>
      <c r="Q486" s="61">
        <f>IF('Cumulative Budget Request '!L486='Split budget (C)'!$L$1,'Cumulative Budget Request '!Q486,0)</f>
        <v>0</v>
      </c>
      <c r="R486" s="211">
        <f>IF('Cumulative Budget Request '!L486='Split budget (C)'!$L$1,'Cumulative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8" hidden="1" thickBot="1">
      <c r="A487" s="449"/>
      <c r="B487" s="480">
        <f>IF('Cumulative Budget Request '!L487='Split budget (C)'!$L$1,'Cumulative Budget Request '!B486,0)</f>
        <v>0</v>
      </c>
      <c r="C487" s="490">
        <f>IF('Cumulative Budget Request '!L487='Split budget (C)'!$L$1,'Cumulative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(C)'!$L$1,'Cumulative Budget Request '!O487,0)</f>
        <v>0</v>
      </c>
      <c r="P487" s="212">
        <f>IF('Cumulative Budget Request '!L487='Split budget (C)'!$L$1,'Cumulative Budget Request '!P487,0)</f>
        <v>0</v>
      </c>
      <c r="Q487" s="61">
        <f>IF('Cumulative Budget Request '!L487='Split budget (C)'!$L$1,'Cumulative Budget Request '!Q487,0)</f>
        <v>0</v>
      </c>
      <c r="R487" s="211">
        <f>IF('Cumulative Budget Request '!L487='Split budget (C)'!$L$1,'Cumulative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8" hidden="1" thickBot="1">
      <c r="A488" s="449"/>
      <c r="B488" s="480">
        <f>IF('Cumulative Budget Request '!L488='Split budget (C)'!$L$1,'Cumulative Budget Request '!B487,0)</f>
        <v>0</v>
      </c>
      <c r="C488" s="490">
        <f>IF('Cumulative Budget Request '!L488='Split budget (C)'!$L$1,'Cumulative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(C)'!$L$1,'Cumulative Budget Request '!O488,0)</f>
        <v>0</v>
      </c>
      <c r="P488" s="212">
        <f>IF('Cumulative Budget Request '!L488='Split budget (C)'!$L$1,'Cumulative Budget Request '!P488,0)</f>
        <v>0</v>
      </c>
      <c r="Q488" s="61">
        <f>IF('Cumulative Budget Request '!L488='Split budget (C)'!$L$1,'Cumulative Budget Request '!Q488,0)</f>
        <v>0</v>
      </c>
      <c r="R488" s="211">
        <f>IF('Cumulative Budget Request '!L488='Split budget (C)'!$L$1,'Cumulative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6" hidden="1" thickBot="1">
      <c r="A489" s="449"/>
      <c r="B489" s="480">
        <f>IF('Cumulative Budget Request '!L489='Split budget (C)'!$L$1,'Cumulative Budget Request '!B488,0)</f>
        <v>0</v>
      </c>
      <c r="C489" s="490">
        <f>IF('Cumulative Budget Request '!L489='Split budget (C)'!$L$1,'Cumulative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(C)'!$L$1,'Cumulative Budget Request '!O489,0)</f>
        <v>0</v>
      </c>
      <c r="P489" s="212">
        <f>IF('Cumulative Budget Request '!L489='Split budget (C)'!$L$1,'Cumulative Budget Request '!P489,0)</f>
        <v>0</v>
      </c>
      <c r="Q489" s="61">
        <f>IF('Cumulative Budget Request '!L489='Split budget (C)'!$L$1,'Cumulative Budget Request '!Q489,0)</f>
        <v>0</v>
      </c>
      <c r="R489" s="211">
        <f>IF('Cumulative Budget Request '!L489='Split budget (C)'!$L$1,'Cumulative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8" hidden="1" thickBot="1">
      <c r="A490" s="449"/>
      <c r="B490" s="480">
        <f>IF('Cumulative Budget Request '!L490='Split budget (C)'!$L$1,'Cumulative Budget Request '!B489,0)</f>
        <v>0</v>
      </c>
      <c r="C490" s="490">
        <f>IF('Cumulative Budget Request '!L490='Split budget (C)'!$L$1,'Cumulative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8" hidden="1" thickBot="1">
      <c r="A491" s="449"/>
      <c r="B491" s="491"/>
      <c r="C491" s="482"/>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8" hidden="1" thickBot="1">
      <c r="A492" s="485">
        <f>IF('Cumulative Budget Request '!L492='Split budget (C)'!$L$1,'Cumulative Budget Request '!A492,0)</f>
        <v>0</v>
      </c>
      <c r="B492" s="489" t="s">
        <v>417</v>
      </c>
      <c r="C492" s="489" t="s">
        <v>415</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(C)'!$L$1,'Cumulative Budget Request '!M492,0)</f>
        <v>0</v>
      </c>
      <c r="N492" s="214">
        <f>ROUND(M492/12,2)</f>
        <v>0</v>
      </c>
      <c r="O492" s="211">
        <f>IF('Cumulative Budget Request '!L492='Split budget (C)'!$L$1,'Cumulative Budget Request '!O492,0)</f>
        <v>0</v>
      </c>
      <c r="P492" s="212">
        <f>IF('Cumulative Budget Request '!L492='Split budget (C)'!$L$1,'Cumulative Budget Request '!P492,0)</f>
        <v>0</v>
      </c>
      <c r="Q492" s="61">
        <f>IF('Cumulative Budget Request '!L492='Split budget (C)'!$L$1,'Cumulative Budget Request '!Q492,0)</f>
        <v>0</v>
      </c>
      <c r="R492" s="211">
        <f>IF('Cumulative Budget Request '!L492='Split budget (C)'!$L$1,'Cumulative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8" hidden="1" thickBot="1">
      <c r="A493" s="486"/>
      <c r="B493" s="480">
        <f>IF('Cumulative Budget Request '!L493='Split budget (C)'!$L$1,'Cumulative Budget Request '!B492,0)</f>
        <v>0</v>
      </c>
      <c r="C493" s="490">
        <f>IF('Cumulative Budget Request '!L493='Split budget (C)'!$L$1,'Cumulative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(C)'!$L$1,'Cumulative Budget Request '!O493,0)</f>
        <v>0</v>
      </c>
      <c r="P493" s="212">
        <f>IF('Cumulative Budget Request '!L493='Split budget (C)'!$L$1,'Cumulative Budget Request '!P493,0)</f>
        <v>0</v>
      </c>
      <c r="Q493" s="61">
        <f>IF('Cumulative Budget Request '!L493='Split budget (C)'!$L$1,'Cumulative Budget Request '!Q493,0)</f>
        <v>0</v>
      </c>
      <c r="R493" s="211">
        <f>IF('Cumulative Budget Request '!L493='Split budget (C)'!$L$1,'Cumulative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8" hidden="1" thickBot="1">
      <c r="A494" s="449"/>
      <c r="B494" s="480">
        <f>IF('Cumulative Budget Request '!L494='Split budget (C)'!$L$1,'Cumulative Budget Request '!B493,0)</f>
        <v>0</v>
      </c>
      <c r="C494" s="490">
        <f>IF('Cumulative Budget Request '!L494='Split budget (C)'!$L$1,'Cumulative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(C)'!$L$1,'Cumulative Budget Request '!O494,0)</f>
        <v>0</v>
      </c>
      <c r="P494" s="212">
        <f>IF('Cumulative Budget Request '!L494='Split budget (C)'!$L$1,'Cumulative Budget Request '!P494,0)</f>
        <v>0</v>
      </c>
      <c r="Q494" s="61">
        <f>IF('Cumulative Budget Request '!L494='Split budget (C)'!$L$1,'Cumulative Budget Request '!Q494,0)</f>
        <v>0</v>
      </c>
      <c r="R494" s="211">
        <f>IF('Cumulative Budget Request '!L494='Split budget (C)'!$L$1,'Cumulative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8" hidden="1" thickBot="1">
      <c r="A495" s="449"/>
      <c r="B495" s="480">
        <f>IF('Cumulative Budget Request '!L495='Split budget (C)'!$L$1,'Cumulative Budget Request '!B494,0)</f>
        <v>0</v>
      </c>
      <c r="C495" s="490">
        <f>IF('Cumulative Budget Request '!L495='Split budget (C)'!$L$1,'Cumulative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(C)'!$L$1,'Cumulative Budget Request '!O495,0)</f>
        <v>0</v>
      </c>
      <c r="P495" s="212">
        <f>IF('Cumulative Budget Request '!L495='Split budget (C)'!$L$1,'Cumulative Budget Request '!P495,0)</f>
        <v>0</v>
      </c>
      <c r="Q495" s="61">
        <f>IF('Cumulative Budget Request '!L495='Split budget (C)'!$L$1,'Cumulative Budget Request '!Q495,0)</f>
        <v>0</v>
      </c>
      <c r="R495" s="211">
        <f>IF('Cumulative Budget Request '!L495='Split budget (C)'!$L$1,'Cumulative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6" hidden="1" thickBot="1">
      <c r="A496" s="449"/>
      <c r="B496" s="480">
        <f>IF('Cumulative Budget Request '!L496='Split budget (C)'!$L$1,'Cumulative Budget Request '!B495,0)</f>
        <v>0</v>
      </c>
      <c r="C496" s="490">
        <f>IF('Cumulative Budget Request '!L496='Split budget (C)'!$L$1,'Cumulative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(C)'!$L$1,'Cumulative Budget Request '!O496,0)</f>
        <v>0</v>
      </c>
      <c r="P496" s="212">
        <f>IF('Cumulative Budget Request '!L496='Split budget (C)'!$L$1,'Cumulative Budget Request '!P496,0)</f>
        <v>0</v>
      </c>
      <c r="Q496" s="61">
        <f>IF('Cumulative Budget Request '!L496='Split budget (C)'!$L$1,'Cumulative Budget Request '!Q496,0)</f>
        <v>0</v>
      </c>
      <c r="R496" s="211">
        <f>IF('Cumulative Budget Request '!L496='Split budget (C)'!$L$1,'Cumulative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8" hidden="1" thickBot="1">
      <c r="A497" s="449"/>
      <c r="B497" s="480">
        <f>IF('Cumulative Budget Request '!L497='Split budget (C)'!$L$1,'Cumulative Budget Request '!B496,0)</f>
        <v>0</v>
      </c>
      <c r="C497" s="490">
        <f>IF('Cumulative Budget Request '!L497='Split budget (C)'!$L$1,'Cumulative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8" hidden="1" thickBot="1">
      <c r="A498" s="449"/>
      <c r="B498" s="491"/>
      <c r="C498" s="482"/>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8" hidden="1" thickBot="1">
      <c r="A499" s="485">
        <f>IF('Cumulative Budget Request '!L499='Split budget (C)'!$L$1,'Cumulative Budget Request '!A499,0)</f>
        <v>0</v>
      </c>
      <c r="B499" s="489" t="s">
        <v>417</v>
      </c>
      <c r="C499" s="489" t="s">
        <v>415</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(C)'!$L$1,'Cumulative Budget Request '!M499,0)</f>
        <v>0</v>
      </c>
      <c r="N499" s="214">
        <f>ROUND(M499/12,2)</f>
        <v>0</v>
      </c>
      <c r="O499" s="211">
        <f>IF('Cumulative Budget Request '!L499='Split budget (C)'!$L$1,'Cumulative Budget Request '!O499,0)</f>
        <v>0</v>
      </c>
      <c r="P499" s="212">
        <f>IF('Cumulative Budget Request '!L499='Split budget (C)'!$L$1,'Cumulative Budget Request '!P499,0)</f>
        <v>0</v>
      </c>
      <c r="Q499" s="61">
        <f>IF('Cumulative Budget Request '!L499='Split budget (C)'!$L$1,'Cumulative Budget Request '!Q499,0)</f>
        <v>0</v>
      </c>
      <c r="R499" s="211">
        <f>IF('Cumulative Budget Request '!L499='Split budget (C)'!$L$1,'Cumulative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8" hidden="1" thickBot="1">
      <c r="A500" s="486"/>
      <c r="B500" s="480">
        <f>IF('Cumulative Budget Request '!L500='Split budget (C)'!$L$1,'Cumulative Budget Request '!B499,0)</f>
        <v>0</v>
      </c>
      <c r="C500" s="490">
        <f>IF('Cumulative Budget Request '!L500='Split budget (C)'!$L$1,'Cumulative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(C)'!$L$1,'Cumulative Budget Request '!O500,0)</f>
        <v>0</v>
      </c>
      <c r="P500" s="212">
        <f>IF('Cumulative Budget Request '!L500='Split budget (C)'!$L$1,'Cumulative Budget Request '!P500,0)</f>
        <v>0</v>
      </c>
      <c r="Q500" s="61">
        <f>IF('Cumulative Budget Request '!L500='Split budget (C)'!$L$1,'Cumulative Budget Request '!Q500,0)</f>
        <v>0</v>
      </c>
      <c r="R500" s="211">
        <f>IF('Cumulative Budget Request '!L500='Split budget (C)'!$L$1,'Cumulative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8" hidden="1" thickBot="1">
      <c r="A501" s="449"/>
      <c r="B501" s="480">
        <f>IF('Cumulative Budget Request '!L501='Split budget (C)'!$L$1,'Cumulative Budget Request '!B500,0)</f>
        <v>0</v>
      </c>
      <c r="C501" s="490">
        <f>IF('Cumulative Budget Request '!L501='Split budget (C)'!$L$1,'Cumulative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(C)'!$L$1,'Cumulative Budget Request '!O501,0)</f>
        <v>0</v>
      </c>
      <c r="P501" s="212">
        <f>IF('Cumulative Budget Request '!L501='Split budget (C)'!$L$1,'Cumulative Budget Request '!P501,0)</f>
        <v>0</v>
      </c>
      <c r="Q501" s="61">
        <f>IF('Cumulative Budget Request '!L501='Split budget (C)'!$L$1,'Cumulative Budget Request '!Q501,0)</f>
        <v>0</v>
      </c>
      <c r="R501" s="211">
        <f>IF('Cumulative Budget Request '!L501='Split budget (C)'!$L$1,'Cumulative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8" hidden="1" thickBot="1">
      <c r="A502" s="449"/>
      <c r="B502" s="480">
        <f>IF('Cumulative Budget Request '!L502='Split budget (C)'!$L$1,'Cumulative Budget Request '!B501,0)</f>
        <v>0</v>
      </c>
      <c r="C502" s="490">
        <f>IF('Cumulative Budget Request '!L502='Split budget (C)'!$L$1,'Cumulative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(C)'!$L$1,'Cumulative Budget Request '!O502,0)</f>
        <v>0</v>
      </c>
      <c r="P502" s="212">
        <f>IF('Cumulative Budget Request '!L502='Split budget (C)'!$L$1,'Cumulative Budget Request '!P502,0)</f>
        <v>0</v>
      </c>
      <c r="Q502" s="61">
        <f>IF('Cumulative Budget Request '!L502='Split budget (C)'!$L$1,'Cumulative Budget Request '!Q502,0)</f>
        <v>0</v>
      </c>
      <c r="R502" s="211">
        <f>IF('Cumulative Budget Request '!L502='Split budget (C)'!$L$1,'Cumulative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6" hidden="1" thickBot="1">
      <c r="A503" s="449"/>
      <c r="B503" s="480">
        <f>IF('Cumulative Budget Request '!L503='Split budget (C)'!$L$1,'Cumulative Budget Request '!B502,0)</f>
        <v>0</v>
      </c>
      <c r="C503" s="490">
        <f>IF('Cumulative Budget Request '!L503='Split budget (C)'!$L$1,'Cumulative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(C)'!$L$1,'Cumulative Budget Request '!O503,0)</f>
        <v>0</v>
      </c>
      <c r="P503" s="212">
        <f>IF('Cumulative Budget Request '!L503='Split budget (C)'!$L$1,'Cumulative Budget Request '!P503,0)</f>
        <v>0</v>
      </c>
      <c r="Q503" s="61">
        <f>IF('Cumulative Budget Request '!L503='Split budget (C)'!$L$1,'Cumulative Budget Request '!Q503,0)</f>
        <v>0</v>
      </c>
      <c r="R503" s="211">
        <f>IF('Cumulative Budget Request '!L503='Split budget (C)'!$L$1,'Cumulative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8" hidden="1" thickBot="1">
      <c r="A504" s="449"/>
      <c r="B504" s="480">
        <f>IF('Cumulative Budget Request '!L504='Split budget (C)'!$L$1,'Cumulative Budget Request '!B503,0)</f>
        <v>0</v>
      </c>
      <c r="C504" s="490">
        <f>IF('Cumulative Budget Request '!L504='Split budget (C)'!$L$1,'Cumulative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8" hidden="1" thickBot="1">
      <c r="A505" s="449"/>
      <c r="B505" s="491"/>
      <c r="C505" s="482"/>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8" hidden="1" thickBot="1">
      <c r="A506" s="485">
        <f>IF('Cumulative Budget Request '!L506='Split budget (C)'!$L$1,'Cumulative Budget Request '!A506,0)</f>
        <v>0</v>
      </c>
      <c r="B506" s="489" t="s">
        <v>417</v>
      </c>
      <c r="C506" s="489" t="s">
        <v>415</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(C)'!$L$1,'Cumulative Budget Request '!M506,0)</f>
        <v>0</v>
      </c>
      <c r="N506" s="214">
        <f>ROUND(M506/12,2)</f>
        <v>0</v>
      </c>
      <c r="O506" s="211">
        <f>IF('Cumulative Budget Request '!L506='Split budget (C)'!$L$1,'Cumulative Budget Request '!O506,0)</f>
        <v>0</v>
      </c>
      <c r="P506" s="212">
        <f>IF('Cumulative Budget Request '!L506='Split budget (C)'!$L$1,'Cumulative Budget Request '!P506,0)</f>
        <v>0</v>
      </c>
      <c r="Q506" s="61">
        <f>IF('Cumulative Budget Request '!L506='Split budget (C)'!$L$1,'Cumulative Budget Request '!Q506,0)</f>
        <v>0</v>
      </c>
      <c r="R506" s="211">
        <f>IF('Cumulative Budget Request '!L506='Split budget (C)'!$L$1,'Cumulative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8" hidden="1" thickBot="1">
      <c r="A507" s="486"/>
      <c r="B507" s="480">
        <f>IF('Cumulative Budget Request '!L507='Split budget (C)'!$L$1,'Cumulative Budget Request '!B506,0)</f>
        <v>0</v>
      </c>
      <c r="C507" s="490">
        <f>IF('Cumulative Budget Request '!L507='Split budget (C)'!$L$1,'Cumulative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(C)'!$L$1,'Cumulative Budget Request '!O507,0)</f>
        <v>0</v>
      </c>
      <c r="P507" s="212">
        <f>IF('Cumulative Budget Request '!L507='Split budget (C)'!$L$1,'Cumulative Budget Request '!P507,0)</f>
        <v>0</v>
      </c>
      <c r="Q507" s="61">
        <f>IF('Cumulative Budget Request '!L507='Split budget (C)'!$L$1,'Cumulative Budget Request '!Q507,0)</f>
        <v>0</v>
      </c>
      <c r="R507" s="211">
        <f>IF('Cumulative Budget Request '!L507='Split budget (C)'!$L$1,'Cumulative Budget Request '!R507,0)</f>
        <v>0</v>
      </c>
      <c r="S507" s="61"/>
      <c r="T507" s="59"/>
      <c r="U507" s="323"/>
      <c r="V507" s="323"/>
      <c r="W507" s="323"/>
      <c r="X507" s="323"/>
      <c r="Y507" s="323"/>
      <c r="Z507" s="141"/>
      <c r="AA507" s="109"/>
      <c r="AB507" s="109"/>
      <c r="AC507" s="109"/>
      <c r="AD507" s="109"/>
      <c r="AE507" s="109"/>
      <c r="AF507" s="144"/>
    </row>
    <row r="508" spans="1:41" ht="13.8" hidden="1" thickBot="1">
      <c r="A508" s="449"/>
      <c r="B508" s="480">
        <f>IF('Cumulative Budget Request '!L508='Split budget (C)'!$L$1,'Cumulative Budget Request '!B507,0)</f>
        <v>0</v>
      </c>
      <c r="C508" s="490">
        <f>IF('Cumulative Budget Request '!L508='Split budget (C)'!$L$1,'Cumulative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(C)'!$L$1,'Cumulative Budget Request '!O508,0)</f>
        <v>0</v>
      </c>
      <c r="P508" s="212">
        <f>IF('Cumulative Budget Request '!L508='Split budget (C)'!$L$1,'Cumulative Budget Request '!P508,0)</f>
        <v>0</v>
      </c>
      <c r="Q508" s="61">
        <f>IF('Cumulative Budget Request '!L508='Split budget (C)'!$L$1,'Cumulative Budget Request '!Q508,0)</f>
        <v>0</v>
      </c>
      <c r="R508" s="211">
        <f>IF('Cumulative Budget Request '!L508='Split budget (C)'!$L$1,'Cumulative Budget Request '!R508,0)</f>
        <v>0</v>
      </c>
      <c r="S508" s="61"/>
      <c r="T508" s="59"/>
      <c r="U508" s="323"/>
      <c r="V508" s="323"/>
      <c r="W508" s="323"/>
      <c r="X508" s="323"/>
      <c r="Y508" s="323"/>
      <c r="Z508" s="55"/>
      <c r="AA508" s="109"/>
      <c r="AB508" s="109"/>
      <c r="AC508" s="109"/>
      <c r="AD508" s="109"/>
      <c r="AE508" s="109"/>
      <c r="AF508" s="144"/>
    </row>
    <row r="509" spans="1:41" ht="13.8" hidden="1" thickBot="1">
      <c r="A509" s="449"/>
      <c r="B509" s="480">
        <f>IF('Cumulative Budget Request '!L509='Split budget (C)'!$L$1,'Cumulative Budget Request '!B508,0)</f>
        <v>0</v>
      </c>
      <c r="C509" s="490">
        <f>IF('Cumulative Budget Request '!L509='Split budget (C)'!$L$1,'Cumulative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(C)'!$L$1,'Cumulative Budget Request '!O509,0)</f>
        <v>0</v>
      </c>
      <c r="P509" s="212">
        <f>IF('Cumulative Budget Request '!L509='Split budget (C)'!$L$1,'Cumulative Budget Request '!P509,0)</f>
        <v>0</v>
      </c>
      <c r="Q509" s="61">
        <f>IF('Cumulative Budget Request '!L509='Split budget (C)'!$L$1,'Cumulative Budget Request '!Q509,0)</f>
        <v>0</v>
      </c>
      <c r="R509" s="211">
        <f>IF('Cumulative Budget Request '!L509='Split budget (C)'!$L$1,'Cumulative Budget Request '!R509,0)</f>
        <v>0</v>
      </c>
      <c r="S509" s="61"/>
      <c r="T509" s="59"/>
      <c r="U509" s="323"/>
      <c r="V509" s="323"/>
      <c r="W509" s="323"/>
      <c r="X509" s="323"/>
      <c r="Y509" s="323"/>
      <c r="Z509" s="55"/>
      <c r="AA509" s="109"/>
      <c r="AB509" s="109"/>
      <c r="AC509" s="109"/>
      <c r="AD509" s="109"/>
      <c r="AE509" s="109"/>
      <c r="AF509" s="144"/>
    </row>
    <row r="510" spans="1:41" ht="15.6" hidden="1" thickBot="1">
      <c r="A510" s="449"/>
      <c r="B510" s="480">
        <f>IF('Cumulative Budget Request '!L510='Split budget (C)'!$L$1,'Cumulative Budget Request '!B509,0)</f>
        <v>0</v>
      </c>
      <c r="C510" s="490">
        <f>IF('Cumulative Budget Request '!L510='Split budget (C)'!$L$1,'Cumulative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(C)'!$L$1,'Cumulative Budget Request '!O510,0)</f>
        <v>0</v>
      </c>
      <c r="P510" s="212">
        <f>IF('Cumulative Budget Request '!L510='Split budget (C)'!$L$1,'Cumulative Budget Request '!P510,0)</f>
        <v>0</v>
      </c>
      <c r="Q510" s="61">
        <f>IF('Cumulative Budget Request '!L510='Split budget (C)'!$L$1,'Cumulative Budget Request '!Q510,0)</f>
        <v>0</v>
      </c>
      <c r="R510" s="211">
        <f>IF('Cumulative Budget Request '!L510='Split budget (C)'!$L$1,'Cumulative Budget Request '!R510,0)</f>
        <v>0</v>
      </c>
      <c r="S510" s="61"/>
      <c r="T510" s="59"/>
      <c r="U510" s="323"/>
      <c r="V510" s="323"/>
      <c r="W510" s="323"/>
      <c r="X510" s="323"/>
      <c r="Y510" s="323"/>
      <c r="Z510" s="55"/>
      <c r="AA510" s="109"/>
      <c r="AB510" s="109"/>
      <c r="AC510" s="109"/>
      <c r="AD510" s="109"/>
      <c r="AE510" s="109"/>
      <c r="AF510" s="144"/>
    </row>
    <row r="511" spans="1:41" ht="13.8" hidden="1" thickBot="1">
      <c r="A511" s="449"/>
      <c r="B511" s="480">
        <f>IF('Cumulative Budget Request '!L511='Split budget (C)'!$L$1,'Cumulative Budget Request '!B510,0)</f>
        <v>0</v>
      </c>
      <c r="C511" s="490">
        <f>IF('Cumulative Budget Request '!L511='Split budget (C)'!$L$1,'Cumulative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8" hidden="1" thickBot="1">
      <c r="A512" s="449"/>
      <c r="B512" s="491"/>
      <c r="C512" s="482"/>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8" hidden="1" thickBot="1">
      <c r="A513" s="485">
        <f>IF('Cumulative Budget Request '!L513='Split budget (C)'!$L$1,'Cumulative Budget Request '!A513,0)</f>
        <v>0</v>
      </c>
      <c r="B513" s="489" t="s">
        <v>417</v>
      </c>
      <c r="C513" s="489" t="s">
        <v>415</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(C)'!$L$1,'Cumulative Budget Request '!M513,0)</f>
        <v>0</v>
      </c>
      <c r="N513" s="214">
        <f>ROUND(M513/12,2)</f>
        <v>0</v>
      </c>
      <c r="O513" s="211">
        <f>IF('Cumulative Budget Request '!L513='Split budget (C)'!$L$1,'Cumulative Budget Request '!O513,0)</f>
        <v>0</v>
      </c>
      <c r="P513" s="212">
        <f>IF('Cumulative Budget Request '!L513='Split budget (C)'!$L$1,'Cumulative Budget Request '!P513,0)</f>
        <v>0</v>
      </c>
      <c r="Q513" s="61">
        <f>IF('Cumulative Budget Request '!L513='Split budget (C)'!$L$1,'Cumulative Budget Request '!Q513,0)</f>
        <v>0</v>
      </c>
      <c r="R513" s="211">
        <f>IF('Cumulative Budget Request '!L513='Split budget (C)'!$L$1,'Cumulative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8" hidden="1" thickBot="1">
      <c r="A514" s="486"/>
      <c r="B514" s="480">
        <f>IF('Cumulative Budget Request '!L514='Split budget (C)'!$L$1,'Cumulative Budget Request '!B513,0)</f>
        <v>0</v>
      </c>
      <c r="C514" s="490">
        <f>IF('Cumulative Budget Request '!L514='Split budget (C)'!$L$1,'Cumulative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(C)'!$L$1,'Cumulative Budget Request '!O514,0)</f>
        <v>0</v>
      </c>
      <c r="P514" s="212">
        <f>IF('Cumulative Budget Request '!L514='Split budget (C)'!$L$1,'Cumulative Budget Request '!P514,0)</f>
        <v>0</v>
      </c>
      <c r="Q514" s="61">
        <f>IF('Cumulative Budget Request '!L514='Split budget (C)'!$L$1,'Cumulative Budget Request '!Q514,0)</f>
        <v>0</v>
      </c>
      <c r="R514" s="211">
        <f>IF('Cumulative Budget Request '!L514='Split budget (C)'!$L$1,'Cumulative Budget Request '!R514,0)</f>
        <v>0</v>
      </c>
      <c r="S514" s="61"/>
      <c r="T514" s="59"/>
      <c r="U514" s="323"/>
      <c r="V514" s="323"/>
      <c r="W514" s="323"/>
      <c r="X514" s="323"/>
      <c r="Y514" s="323"/>
      <c r="Z514" s="141"/>
      <c r="AA514" s="109"/>
      <c r="AB514" s="109"/>
      <c r="AC514" s="109"/>
      <c r="AD514" s="109"/>
      <c r="AE514" s="109"/>
      <c r="AF514" s="144"/>
    </row>
    <row r="515" spans="1:32" ht="13.8" hidden="1" thickBot="1">
      <c r="A515" s="449"/>
      <c r="B515" s="480">
        <f>IF('Cumulative Budget Request '!L515='Split budget (C)'!$L$1,'Cumulative Budget Request '!B514,0)</f>
        <v>0</v>
      </c>
      <c r="C515" s="490">
        <f>IF('Cumulative Budget Request '!L515='Split budget (C)'!$L$1,'Cumulative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(C)'!$L$1,'Cumulative Budget Request '!O515,0)</f>
        <v>0</v>
      </c>
      <c r="P515" s="212">
        <f>IF('Cumulative Budget Request '!L515='Split budget (C)'!$L$1,'Cumulative Budget Request '!P515,0)</f>
        <v>0</v>
      </c>
      <c r="Q515" s="61">
        <f>IF('Cumulative Budget Request '!L515='Split budget (C)'!$L$1,'Cumulative Budget Request '!Q515,0)</f>
        <v>0</v>
      </c>
      <c r="R515" s="211">
        <f>IF('Cumulative Budget Request '!L515='Split budget (C)'!$L$1,'Cumulative Budget Request '!R515,0)</f>
        <v>0</v>
      </c>
      <c r="S515" s="61"/>
      <c r="T515" s="59"/>
      <c r="U515" s="323"/>
      <c r="V515" s="323"/>
      <c r="W515" s="323"/>
      <c r="X515" s="323"/>
      <c r="Y515" s="323"/>
      <c r="Z515" s="55"/>
      <c r="AA515" s="109"/>
      <c r="AB515" s="109"/>
      <c r="AC515" s="109"/>
      <c r="AD515" s="109"/>
      <c r="AE515" s="109"/>
      <c r="AF515" s="144"/>
    </row>
    <row r="516" spans="1:32" ht="13.8" hidden="1" thickBot="1">
      <c r="A516" s="449"/>
      <c r="B516" s="480">
        <f>IF('Cumulative Budget Request '!L516='Split budget (C)'!$L$1,'Cumulative Budget Request '!B515,0)</f>
        <v>0</v>
      </c>
      <c r="C516" s="490">
        <f>IF('Cumulative Budget Request '!L516='Split budget (C)'!$L$1,'Cumulative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(C)'!$L$1,'Cumulative Budget Request '!O516,0)</f>
        <v>0</v>
      </c>
      <c r="P516" s="212">
        <f>IF('Cumulative Budget Request '!L516='Split budget (C)'!$L$1,'Cumulative Budget Request '!P516,0)</f>
        <v>0</v>
      </c>
      <c r="Q516" s="61">
        <f>IF('Cumulative Budget Request '!L516='Split budget (C)'!$L$1,'Cumulative Budget Request '!Q516,0)</f>
        <v>0</v>
      </c>
      <c r="R516" s="211">
        <f>IF('Cumulative Budget Request '!L516='Split budget (C)'!$L$1,'Cumulative Budget Request '!R516,0)</f>
        <v>0</v>
      </c>
      <c r="S516" s="61"/>
      <c r="T516" s="59"/>
      <c r="U516" s="323"/>
      <c r="V516" s="323"/>
      <c r="W516" s="323"/>
      <c r="X516" s="323"/>
      <c r="Y516" s="323"/>
      <c r="Z516" s="55"/>
      <c r="AA516" s="109"/>
      <c r="AB516" s="109"/>
      <c r="AC516" s="109"/>
      <c r="AD516" s="109"/>
      <c r="AE516" s="109"/>
      <c r="AF516" s="144"/>
    </row>
    <row r="517" spans="1:32" ht="15.6" hidden="1" thickBot="1">
      <c r="A517" s="449"/>
      <c r="B517" s="480">
        <f>IF('Cumulative Budget Request '!L517='Split budget (C)'!$L$1,'Cumulative Budget Request '!B516,0)</f>
        <v>0</v>
      </c>
      <c r="C517" s="490">
        <f>IF('Cumulative Budget Request '!L517='Split budget (C)'!$L$1,'Cumulative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(C)'!$L$1,'Cumulative Budget Request '!O517,0)</f>
        <v>0</v>
      </c>
      <c r="P517" s="212">
        <f>IF('Cumulative Budget Request '!L517='Split budget (C)'!$L$1,'Cumulative Budget Request '!P517,0)</f>
        <v>0</v>
      </c>
      <c r="Q517" s="61">
        <f>IF('Cumulative Budget Request '!L517='Split budget (C)'!$L$1,'Cumulative Budget Request '!Q517,0)</f>
        <v>0</v>
      </c>
      <c r="R517" s="211">
        <f>IF('Cumulative Budget Request '!L517='Split budget (C)'!$L$1,'Cumulative Budget Request '!R517,0)</f>
        <v>0</v>
      </c>
      <c r="S517" s="61"/>
      <c r="T517" s="59"/>
      <c r="U517" s="323"/>
      <c r="V517" s="323"/>
      <c r="W517" s="323"/>
      <c r="X517" s="323"/>
      <c r="Y517" s="323"/>
      <c r="Z517" s="55"/>
      <c r="AA517" s="109"/>
      <c r="AB517" s="109"/>
      <c r="AC517" s="109"/>
      <c r="AD517" s="109"/>
      <c r="AE517" s="109"/>
      <c r="AF517" s="144"/>
    </row>
    <row r="518" spans="1:32" ht="13.8" hidden="1" thickBot="1">
      <c r="A518" s="449"/>
      <c r="B518" s="480">
        <f>IF('Cumulative Budget Request '!L518='Split budget (C)'!$L$1,'Cumulative Budget Request '!B517,0)</f>
        <v>0</v>
      </c>
      <c r="C518" s="490">
        <f>IF('Cumulative Budget Request '!L518='Split budget (C)'!$L$1,'Cumulative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8" hidden="1" thickBot="1">
      <c r="A519" s="449"/>
      <c r="B519" s="491"/>
      <c r="C519" s="482"/>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8" hidden="1" thickBot="1">
      <c r="A520" s="485">
        <f>IF('Cumulative Budget Request '!L520='Split budget (C)'!$L$1,'Cumulative Budget Request '!A520,0)</f>
        <v>0</v>
      </c>
      <c r="B520" s="489" t="s">
        <v>417</v>
      </c>
      <c r="C520" s="489" t="s">
        <v>415</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(C)'!$L$1,'Cumulative Budget Request '!M520,0)</f>
        <v>0</v>
      </c>
      <c r="N520" s="214">
        <f>ROUND(M520/12,2)</f>
        <v>0</v>
      </c>
      <c r="O520" s="211">
        <f>IF('Cumulative Budget Request '!L520='Split budget (C)'!$L$1,'Cumulative Budget Request '!O520,0)</f>
        <v>0</v>
      </c>
      <c r="P520" s="212">
        <f>IF('Cumulative Budget Request '!L520='Split budget (C)'!$L$1,'Cumulative Budget Request '!P520,0)</f>
        <v>0</v>
      </c>
      <c r="Q520" s="61">
        <f>IF('Cumulative Budget Request '!L520='Split budget (C)'!$L$1,'Cumulative Budget Request '!Q520,0)</f>
        <v>0</v>
      </c>
      <c r="R520" s="211">
        <f>IF('Cumulative Budget Request '!L520='Split budget (C)'!$L$1,'Cumulative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8" hidden="1" thickBot="1">
      <c r="A521" s="486"/>
      <c r="B521" s="480">
        <f>IF('Cumulative Budget Request '!L521='Split budget (C)'!$L$1,'Cumulative Budget Request '!B520,0)</f>
        <v>0</v>
      </c>
      <c r="C521" s="490">
        <f>IF('Cumulative Budget Request '!L521='Split budget (C)'!$L$1,'Cumulative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(C)'!$L$1,'Cumulative Budget Request '!O521,0)</f>
        <v>0</v>
      </c>
      <c r="P521" s="212">
        <f>IF('Cumulative Budget Request '!L521='Split budget (C)'!$L$1,'Cumulative Budget Request '!P521,0)</f>
        <v>0</v>
      </c>
      <c r="Q521" s="61">
        <f>IF('Cumulative Budget Request '!L521='Split budget (C)'!$L$1,'Cumulative Budget Request '!Q521,0)</f>
        <v>0</v>
      </c>
      <c r="R521" s="211">
        <f>IF('Cumulative Budget Request '!L521='Split budget (C)'!$L$1,'Cumulative Budget Request '!R521,0)</f>
        <v>0</v>
      </c>
      <c r="S521" s="61"/>
      <c r="T521" s="59"/>
      <c r="U521" s="323"/>
      <c r="V521" s="323"/>
      <c r="W521" s="323"/>
      <c r="X521" s="323"/>
      <c r="Y521" s="323"/>
      <c r="Z521" s="141"/>
      <c r="AA521" s="109"/>
      <c r="AB521" s="109"/>
      <c r="AC521" s="109"/>
      <c r="AD521" s="109"/>
      <c r="AE521" s="109"/>
      <c r="AF521" s="144"/>
    </row>
    <row r="522" spans="1:32" ht="13.8" hidden="1" thickBot="1">
      <c r="A522" s="449"/>
      <c r="B522" s="480">
        <f>IF('Cumulative Budget Request '!L522='Split budget (C)'!$L$1,'Cumulative Budget Request '!B521,0)</f>
        <v>0</v>
      </c>
      <c r="C522" s="490">
        <f>IF('Cumulative Budget Request '!L522='Split budget (C)'!$L$1,'Cumulative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(C)'!$L$1,'Cumulative Budget Request '!O522,0)</f>
        <v>0</v>
      </c>
      <c r="P522" s="212">
        <f>IF('Cumulative Budget Request '!L522='Split budget (C)'!$L$1,'Cumulative Budget Request '!P522,0)</f>
        <v>0</v>
      </c>
      <c r="Q522" s="61">
        <f>IF('Cumulative Budget Request '!L522='Split budget (C)'!$L$1,'Cumulative Budget Request '!Q522,0)</f>
        <v>0</v>
      </c>
      <c r="R522" s="211">
        <f>IF('Cumulative Budget Request '!L522='Split budget (C)'!$L$1,'Cumulative Budget Request '!R522,0)</f>
        <v>0</v>
      </c>
      <c r="S522" s="61"/>
      <c r="T522" s="59"/>
      <c r="U522" s="323"/>
      <c r="V522" s="323"/>
      <c r="W522" s="323"/>
      <c r="X522" s="323"/>
      <c r="Y522" s="323"/>
      <c r="Z522" s="55"/>
      <c r="AA522" s="109"/>
      <c r="AB522" s="109"/>
      <c r="AC522" s="109"/>
      <c r="AD522" s="109"/>
      <c r="AE522" s="109"/>
      <c r="AF522" s="144"/>
    </row>
    <row r="523" spans="1:32" ht="13.8" hidden="1" thickBot="1">
      <c r="A523" s="449"/>
      <c r="B523" s="480">
        <f>IF('Cumulative Budget Request '!L523='Split budget (C)'!$L$1,'Cumulative Budget Request '!B522,0)</f>
        <v>0</v>
      </c>
      <c r="C523" s="490">
        <f>IF('Cumulative Budget Request '!L523='Split budget (C)'!$L$1,'Cumulative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(C)'!$L$1,'Cumulative Budget Request '!O523,0)</f>
        <v>0</v>
      </c>
      <c r="P523" s="212">
        <f>IF('Cumulative Budget Request '!L523='Split budget (C)'!$L$1,'Cumulative Budget Request '!P523,0)</f>
        <v>0</v>
      </c>
      <c r="Q523" s="61">
        <f>IF('Cumulative Budget Request '!L523='Split budget (C)'!$L$1,'Cumulative Budget Request '!Q523,0)</f>
        <v>0</v>
      </c>
      <c r="R523" s="211">
        <f>IF('Cumulative Budget Request '!L523='Split budget (C)'!$L$1,'Cumulative Budget Request '!R523,0)</f>
        <v>0</v>
      </c>
      <c r="S523" s="61"/>
      <c r="T523" s="59"/>
      <c r="U523" s="323"/>
      <c r="V523" s="323"/>
      <c r="W523" s="323"/>
      <c r="X523" s="323"/>
      <c r="Y523" s="323"/>
      <c r="Z523" s="55"/>
      <c r="AA523" s="109"/>
      <c r="AB523" s="109"/>
      <c r="AC523" s="109"/>
      <c r="AD523" s="109"/>
      <c r="AE523" s="109"/>
      <c r="AF523" s="144"/>
    </row>
    <row r="524" spans="1:32" ht="15.6" hidden="1" thickBot="1">
      <c r="A524" s="449"/>
      <c r="B524" s="480">
        <f>IF('Cumulative Budget Request '!L524='Split budget (C)'!$L$1,'Cumulative Budget Request '!B523,0)</f>
        <v>0</v>
      </c>
      <c r="C524" s="490">
        <f>IF('Cumulative Budget Request '!L524='Split budget (C)'!$L$1,'Cumulative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(C)'!$L$1,'Cumulative Budget Request '!O524,0)</f>
        <v>0</v>
      </c>
      <c r="P524" s="212">
        <f>IF('Cumulative Budget Request '!L524='Split budget (C)'!$L$1,'Cumulative Budget Request '!P524,0)</f>
        <v>0</v>
      </c>
      <c r="Q524" s="61">
        <f>IF('Cumulative Budget Request '!L524='Split budget (C)'!$L$1,'Cumulative Budget Request '!Q524,0)</f>
        <v>0</v>
      </c>
      <c r="R524" s="211">
        <f>IF('Cumulative Budget Request '!L524='Split budget (C)'!$L$1,'Cumulative Budget Request '!R524,0)</f>
        <v>0</v>
      </c>
      <c r="S524" s="61"/>
      <c r="T524" s="59"/>
      <c r="U524" s="323"/>
      <c r="V524" s="323"/>
      <c r="W524" s="323"/>
      <c r="X524" s="323"/>
      <c r="Y524" s="323"/>
      <c r="Z524" s="55"/>
      <c r="AA524" s="109"/>
      <c r="AB524" s="109"/>
      <c r="AC524" s="109"/>
      <c r="AD524" s="109"/>
      <c r="AE524" s="109"/>
      <c r="AF524" s="144"/>
    </row>
    <row r="525" spans="1:32" ht="13.8" hidden="1" thickBot="1">
      <c r="A525" s="449"/>
      <c r="B525" s="480">
        <f>IF('Cumulative Budget Request '!L525='Split budget (C)'!$L$1,'Cumulative Budget Request '!B524,0)</f>
        <v>0</v>
      </c>
      <c r="C525" s="490">
        <f>IF('Cumulative Budget Request '!L525='Split budget (C)'!$L$1,'Cumulative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8" hidden="1" thickBot="1">
      <c r="A526" s="449"/>
      <c r="B526" s="491"/>
      <c r="C526" s="482"/>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8" hidden="1" thickBot="1">
      <c r="A527" s="485">
        <f>IF('Cumulative Budget Request '!L527='Split budget (C)'!$L$1,'Cumulative Budget Request '!A527,0)</f>
        <v>0</v>
      </c>
      <c r="B527" s="489" t="s">
        <v>417</v>
      </c>
      <c r="C527" s="489" t="s">
        <v>415</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(C)'!$L$1,'Cumulative Budget Request '!M527,0)</f>
        <v>0</v>
      </c>
      <c r="N527" s="214">
        <f>ROUND(M527/12,2)</f>
        <v>0</v>
      </c>
      <c r="O527" s="211">
        <f>IF('Cumulative Budget Request '!L527='Split budget (C)'!$L$1,'Cumulative Budget Request '!O527,0)</f>
        <v>0</v>
      </c>
      <c r="P527" s="212">
        <f>IF('Cumulative Budget Request '!L527='Split budget (C)'!$L$1,'Cumulative Budget Request '!P527,0)</f>
        <v>0</v>
      </c>
      <c r="Q527" s="61">
        <f>IF('Cumulative Budget Request '!L527='Split budget (C)'!$L$1,'Cumulative Budget Request '!Q527,0)</f>
        <v>0</v>
      </c>
      <c r="R527" s="211">
        <f>IF('Cumulative Budget Request '!L527='Split budget (C)'!$L$1,'Cumulative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8" hidden="1" thickBot="1">
      <c r="A528" s="486"/>
      <c r="B528" s="480">
        <f>IF('Cumulative Budget Request '!L528='Split budget (C)'!$L$1,'Cumulative Budget Request '!B527,0)</f>
        <v>0</v>
      </c>
      <c r="C528" s="490">
        <f>IF('Cumulative Budget Request '!L528='Split budget (C)'!$L$1,'Cumulative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(C)'!$L$1,'Cumulative Budget Request '!O528,0)</f>
        <v>0</v>
      </c>
      <c r="P528" s="212">
        <f>IF('Cumulative Budget Request '!L528='Split budget (C)'!$L$1,'Cumulative Budget Request '!P528,0)</f>
        <v>0</v>
      </c>
      <c r="Q528" s="61">
        <f>IF('Cumulative Budget Request '!L528='Split budget (C)'!$L$1,'Cumulative Budget Request '!Q528,0)</f>
        <v>0</v>
      </c>
      <c r="R528" s="211">
        <f>IF('Cumulative Budget Request '!L528='Split budget (C)'!$L$1,'Cumulative Budget Request '!R528,0)</f>
        <v>0</v>
      </c>
      <c r="S528" s="61"/>
      <c r="T528" s="59"/>
      <c r="U528" s="323"/>
      <c r="V528" s="323"/>
      <c r="W528" s="323"/>
      <c r="X528" s="323"/>
      <c r="Y528" s="323"/>
      <c r="Z528" s="141"/>
      <c r="AA528" s="109"/>
      <c r="AB528" s="109"/>
      <c r="AC528" s="109"/>
      <c r="AD528" s="109"/>
      <c r="AE528" s="109"/>
      <c r="AF528" s="144"/>
    </row>
    <row r="529" spans="1:32" ht="13.8" hidden="1" thickBot="1">
      <c r="A529" s="449"/>
      <c r="B529" s="480">
        <f>IF('Cumulative Budget Request '!L529='Split budget (C)'!$L$1,'Cumulative Budget Request '!B528,0)</f>
        <v>0</v>
      </c>
      <c r="C529" s="490">
        <f>IF('Cumulative Budget Request '!L529='Split budget (C)'!$L$1,'Cumulative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(C)'!$L$1,'Cumulative Budget Request '!O529,0)</f>
        <v>0</v>
      </c>
      <c r="P529" s="212">
        <f>IF('Cumulative Budget Request '!L529='Split budget (C)'!$L$1,'Cumulative Budget Request '!P529,0)</f>
        <v>0</v>
      </c>
      <c r="Q529" s="61">
        <f>IF('Cumulative Budget Request '!L529='Split budget (C)'!$L$1,'Cumulative Budget Request '!Q529,0)</f>
        <v>0</v>
      </c>
      <c r="R529" s="211">
        <f>IF('Cumulative Budget Request '!L529='Split budget (C)'!$L$1,'Cumulative Budget Request '!R529,0)</f>
        <v>0</v>
      </c>
      <c r="S529" s="61"/>
      <c r="T529" s="59"/>
      <c r="U529" s="323"/>
      <c r="V529" s="323"/>
      <c r="W529" s="323"/>
      <c r="X529" s="323"/>
      <c r="Y529" s="323"/>
      <c r="Z529" s="55"/>
      <c r="AA529" s="109"/>
      <c r="AB529" s="109"/>
      <c r="AC529" s="109"/>
      <c r="AD529" s="109"/>
      <c r="AE529" s="109"/>
      <c r="AF529" s="144"/>
    </row>
    <row r="530" spans="1:32" ht="13.8" hidden="1" thickBot="1">
      <c r="A530" s="449"/>
      <c r="B530" s="480">
        <f>IF('Cumulative Budget Request '!L530='Split budget (C)'!$L$1,'Cumulative Budget Request '!B529,0)</f>
        <v>0</v>
      </c>
      <c r="C530" s="490">
        <f>IF('Cumulative Budget Request '!L530='Split budget (C)'!$L$1,'Cumulative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(C)'!$L$1,'Cumulative Budget Request '!O530,0)</f>
        <v>0</v>
      </c>
      <c r="P530" s="212">
        <f>IF('Cumulative Budget Request '!L530='Split budget (C)'!$L$1,'Cumulative Budget Request '!P530,0)</f>
        <v>0</v>
      </c>
      <c r="Q530" s="61">
        <f>IF('Cumulative Budget Request '!L530='Split budget (C)'!$L$1,'Cumulative Budget Request '!Q530,0)</f>
        <v>0</v>
      </c>
      <c r="R530" s="211">
        <f>IF('Cumulative Budget Request '!L530='Split budget (C)'!$L$1,'Cumulative Budget Request '!R530,0)</f>
        <v>0</v>
      </c>
      <c r="S530" s="61"/>
      <c r="T530" s="59"/>
      <c r="U530" s="323"/>
      <c r="V530" s="323"/>
      <c r="W530" s="323"/>
      <c r="X530" s="323"/>
      <c r="Y530" s="323"/>
      <c r="Z530" s="55"/>
      <c r="AA530" s="109"/>
      <c r="AB530" s="109"/>
      <c r="AC530" s="109"/>
      <c r="AD530" s="109"/>
      <c r="AE530" s="109"/>
      <c r="AF530" s="144"/>
    </row>
    <row r="531" spans="1:32" ht="15.6" hidden="1" thickBot="1">
      <c r="A531" s="449"/>
      <c r="B531" s="480">
        <f>IF('Cumulative Budget Request '!L531='Split budget (C)'!$L$1,'Cumulative Budget Request '!B530,0)</f>
        <v>0</v>
      </c>
      <c r="C531" s="490">
        <f>IF('Cumulative Budget Request '!L531='Split budget (C)'!$L$1,'Cumulative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(C)'!$L$1,'Cumulative Budget Request '!O531,0)</f>
        <v>0</v>
      </c>
      <c r="P531" s="212">
        <f>IF('Cumulative Budget Request '!L531='Split budget (C)'!$L$1,'Cumulative Budget Request '!P531,0)</f>
        <v>0</v>
      </c>
      <c r="Q531" s="61">
        <f>IF('Cumulative Budget Request '!L531='Split budget (C)'!$L$1,'Cumulative Budget Request '!Q531,0)</f>
        <v>0</v>
      </c>
      <c r="R531" s="211">
        <f>IF('Cumulative Budget Request '!L531='Split budget (C)'!$L$1,'Cumulative Budget Request '!R531,0)</f>
        <v>0</v>
      </c>
      <c r="S531" s="61"/>
      <c r="T531" s="59"/>
      <c r="U531" s="323"/>
      <c r="V531" s="323"/>
      <c r="W531" s="323"/>
      <c r="X531" s="323"/>
      <c r="Y531" s="323"/>
      <c r="Z531" s="55"/>
      <c r="AA531" s="109"/>
      <c r="AB531" s="109"/>
      <c r="AC531" s="109"/>
      <c r="AD531" s="109"/>
      <c r="AE531" s="109"/>
      <c r="AF531" s="144"/>
    </row>
    <row r="532" spans="1:32" ht="13.8" hidden="1" thickBot="1">
      <c r="A532" s="449"/>
      <c r="B532" s="480">
        <f>IF('Cumulative Budget Request '!L532='Split budget (C)'!$L$1,'Cumulative Budget Request '!B531,0)</f>
        <v>0</v>
      </c>
      <c r="C532" s="490">
        <f>IF('Cumulative Budget Request '!L532='Split budget (C)'!$L$1,'Cumulative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8" hidden="1" thickBot="1">
      <c r="A533" s="449"/>
      <c r="B533" s="491"/>
      <c r="C533" s="482"/>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8" hidden="1" thickBot="1">
      <c r="A534" s="485">
        <f>IF('Cumulative Budget Request '!L534='Split budget (C)'!$L$1,'Cumulative Budget Request '!A534,0)</f>
        <v>0</v>
      </c>
      <c r="B534" s="489" t="s">
        <v>417</v>
      </c>
      <c r="C534" s="489" t="s">
        <v>415</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(C)'!$L$1,'Cumulative Budget Request '!M534,0)</f>
        <v>0</v>
      </c>
      <c r="N534" s="214">
        <f>ROUND(M534/12,2)</f>
        <v>0</v>
      </c>
      <c r="O534" s="211">
        <f>IF('Cumulative Budget Request '!L534='Split budget (C)'!$L$1,'Cumulative Budget Request '!O534,0)</f>
        <v>0</v>
      </c>
      <c r="P534" s="212">
        <f>IF('Cumulative Budget Request '!L534='Split budget (C)'!$L$1,'Cumulative Budget Request '!P534,0)</f>
        <v>0</v>
      </c>
      <c r="Q534" s="61">
        <f>IF('Cumulative Budget Request '!L534='Split budget (C)'!$L$1,'Cumulative Budget Request '!Q534,0)</f>
        <v>0</v>
      </c>
      <c r="R534" s="211">
        <f>IF('Cumulative Budget Request '!L534='Split budget (C)'!$L$1,'Cumulative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8" hidden="1" thickBot="1">
      <c r="A535" s="486"/>
      <c r="B535" s="480">
        <f>IF('Cumulative Budget Request '!L535='Split budget (C)'!$L$1,'Cumulative Budget Request '!B534,0)</f>
        <v>0</v>
      </c>
      <c r="C535" s="490">
        <f>IF('Cumulative Budget Request '!L535='Split budget (C)'!$L$1,'Cumulative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(C)'!$L$1,'Cumulative Budget Request '!O535,0)</f>
        <v>0</v>
      </c>
      <c r="P535" s="212">
        <f>IF('Cumulative Budget Request '!L535='Split budget (C)'!$L$1,'Cumulative Budget Request '!P535,0)</f>
        <v>0</v>
      </c>
      <c r="Q535" s="61">
        <f>IF('Cumulative Budget Request '!L535='Split budget (C)'!$L$1,'Cumulative Budget Request '!Q535,0)</f>
        <v>0</v>
      </c>
      <c r="R535" s="211">
        <f>IF('Cumulative Budget Request '!L535='Split budget (C)'!$L$1,'Cumulative Budget Request '!R535,0)</f>
        <v>0</v>
      </c>
      <c r="S535" s="61"/>
      <c r="T535" s="59"/>
      <c r="U535" s="323"/>
      <c r="V535" s="323"/>
      <c r="W535" s="323"/>
      <c r="X535" s="323"/>
      <c r="Y535" s="323"/>
      <c r="Z535" s="141"/>
      <c r="AA535" s="109"/>
      <c r="AB535" s="109"/>
      <c r="AC535" s="109"/>
      <c r="AD535" s="109"/>
      <c r="AE535" s="109"/>
      <c r="AF535" s="144"/>
    </row>
    <row r="536" spans="1:32" ht="13.8" hidden="1" thickBot="1">
      <c r="A536" s="449"/>
      <c r="B536" s="480">
        <f>IF('Cumulative Budget Request '!L536='Split budget (C)'!$L$1,'Cumulative Budget Request '!B535,0)</f>
        <v>0</v>
      </c>
      <c r="C536" s="490">
        <f>IF('Cumulative Budget Request '!L536='Split budget (C)'!$L$1,'Cumulative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(C)'!$L$1,'Cumulative Budget Request '!O536,0)</f>
        <v>0</v>
      </c>
      <c r="P536" s="212">
        <f>IF('Cumulative Budget Request '!L536='Split budget (C)'!$L$1,'Cumulative Budget Request '!P536,0)</f>
        <v>0</v>
      </c>
      <c r="Q536" s="61">
        <f>IF('Cumulative Budget Request '!L536='Split budget (C)'!$L$1,'Cumulative Budget Request '!Q536,0)</f>
        <v>0</v>
      </c>
      <c r="R536" s="211">
        <f>IF('Cumulative Budget Request '!L536='Split budget (C)'!$L$1,'Cumulative Budget Request '!R536,0)</f>
        <v>0</v>
      </c>
      <c r="S536" s="61"/>
      <c r="T536" s="59"/>
      <c r="U536" s="324"/>
      <c r="V536" s="324"/>
      <c r="W536" s="324"/>
      <c r="X536" s="324"/>
      <c r="Y536" s="324"/>
      <c r="Z536" s="55"/>
      <c r="AA536" s="109"/>
      <c r="AB536" s="109"/>
      <c r="AC536" s="109"/>
      <c r="AD536" s="109"/>
      <c r="AE536" s="109"/>
      <c r="AF536" s="144"/>
    </row>
    <row r="537" spans="1:32" ht="13.8" hidden="1" thickBot="1">
      <c r="A537" s="449"/>
      <c r="B537" s="480">
        <f>IF('Cumulative Budget Request '!L537='Split budget (C)'!$L$1,'Cumulative Budget Request '!B536,0)</f>
        <v>0</v>
      </c>
      <c r="C537" s="490">
        <f>IF('Cumulative Budget Request '!L537='Split budget (C)'!$L$1,'Cumulative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(C)'!$L$1,'Cumulative Budget Request '!O537,0)</f>
        <v>0</v>
      </c>
      <c r="P537" s="212">
        <f>IF('Cumulative Budget Request '!L537='Split budget (C)'!$L$1,'Cumulative Budget Request '!P537,0)</f>
        <v>0</v>
      </c>
      <c r="Q537" s="61">
        <f>IF('Cumulative Budget Request '!L537='Split budget (C)'!$L$1,'Cumulative Budget Request '!Q537,0)</f>
        <v>0</v>
      </c>
      <c r="R537" s="211">
        <f>IF('Cumulative Budget Request '!L537='Split budget (C)'!$L$1,'Cumulative Budget Request '!R537,0)</f>
        <v>0</v>
      </c>
      <c r="S537" s="61"/>
      <c r="T537" s="59"/>
      <c r="U537" s="324"/>
      <c r="V537" s="324"/>
      <c r="W537" s="324"/>
      <c r="X537" s="324"/>
      <c r="Y537" s="324"/>
      <c r="Z537" s="55"/>
      <c r="AA537" s="109"/>
      <c r="AB537" s="109"/>
      <c r="AC537" s="109"/>
      <c r="AD537" s="109"/>
      <c r="AE537" s="109"/>
      <c r="AF537" s="144"/>
    </row>
    <row r="538" spans="1:32" ht="15.6" hidden="1" thickBot="1">
      <c r="A538" s="449"/>
      <c r="B538" s="480">
        <f>IF('Cumulative Budget Request '!L538='Split budget (C)'!$L$1,'Cumulative Budget Request '!B537,0)</f>
        <v>0</v>
      </c>
      <c r="C538" s="490">
        <f>IF('Cumulative Budget Request '!L538='Split budget (C)'!$L$1,'Cumulative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(C)'!$L$1,'Cumulative Budget Request '!O538,0)</f>
        <v>0</v>
      </c>
      <c r="P538" s="212">
        <f>IF('Cumulative Budget Request '!L538='Split budget (C)'!$L$1,'Cumulative Budget Request '!P538,0)</f>
        <v>0</v>
      </c>
      <c r="Q538" s="61">
        <f>IF('Cumulative Budget Request '!L538='Split budget (C)'!$L$1,'Cumulative Budget Request '!Q538,0)</f>
        <v>0</v>
      </c>
      <c r="R538" s="211">
        <f>IF('Cumulative Budget Request '!L538='Split budget (C)'!$L$1,'Cumulative Budget Request '!R538,0)</f>
        <v>0</v>
      </c>
      <c r="S538" s="61"/>
      <c r="T538" s="59"/>
      <c r="U538" s="323"/>
      <c r="V538" s="323"/>
      <c r="W538" s="323"/>
      <c r="X538" s="323"/>
      <c r="Y538" s="323"/>
      <c r="Z538" s="55"/>
      <c r="AA538" s="109"/>
      <c r="AB538" s="109"/>
      <c r="AC538" s="109"/>
      <c r="AD538" s="109"/>
      <c r="AE538" s="109"/>
      <c r="AF538" s="144"/>
    </row>
    <row r="539" spans="1:32" ht="13.8" hidden="1" thickBot="1">
      <c r="A539" s="449"/>
      <c r="B539" s="480">
        <f>IF('Cumulative Budget Request '!L539='Split budget (C)'!$L$1,'Cumulative Budget Request '!B538,0)</f>
        <v>0</v>
      </c>
      <c r="C539" s="490">
        <f>IF('Cumulative Budget Request '!L539='Split budget (C)'!$L$1,'Cumulative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8" thickBot="1">
      <c r="A540" s="449"/>
      <c r="B540" s="491"/>
      <c r="C540" s="480"/>
      <c r="D540" s="59"/>
      <c r="E540" s="21"/>
      <c r="F540" s="21"/>
      <c r="G540" s="21"/>
      <c r="H540" s="21"/>
      <c r="I540" s="21"/>
      <c r="J540" s="61"/>
      <c r="M540" s="18"/>
      <c r="N540" s="36" t="s">
        <v>170</v>
      </c>
      <c r="O540" s="313"/>
      <c r="P540" s="313"/>
      <c r="Q540" s="37"/>
      <c r="R540" s="38"/>
      <c r="S540" s="210">
        <f>'Cumulative Budget Request '!S540</f>
        <v>0</v>
      </c>
      <c r="T540" s="802">
        <f>'Cumulative Budget Request '!T540</f>
        <v>0</v>
      </c>
      <c r="U540" s="803"/>
      <c r="V540" s="804"/>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8" thickBot="1">
      <c r="A541" s="449"/>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05"/>
      <c r="U541" s="806"/>
      <c r="V541" s="807"/>
    </row>
    <row r="542" spans="1:32">
      <c r="A542" s="449"/>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8" thickBot="1">
      <c r="A543" s="449"/>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8"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63" t="s">
        <v>181</v>
      </c>
      <c r="O544" s="764"/>
      <c r="P544" s="764"/>
      <c r="Q544" s="764"/>
      <c r="R544" s="764"/>
      <c r="S544" s="764"/>
      <c r="T544" s="764"/>
      <c r="U544" s="765"/>
      <c r="V544" s="384"/>
    </row>
    <row r="545" spans="1:33" ht="13.8" thickBot="1">
      <c r="A545" s="785" t="s">
        <v>423</v>
      </c>
      <c r="B545" s="785"/>
      <c r="C545" s="785"/>
      <c r="D545" s="785"/>
      <c r="E545" s="785"/>
      <c r="F545" s="785"/>
      <c r="G545" s="785"/>
      <c r="H545" s="785"/>
      <c r="I545" s="785"/>
      <c r="J545" s="785"/>
      <c r="M545" s="15"/>
      <c r="N545" s="782"/>
      <c r="O545" s="783"/>
      <c r="P545" s="783"/>
      <c r="Q545" s="178" t="s">
        <v>31</v>
      </c>
      <c r="R545" s="179" t="s">
        <v>32</v>
      </c>
      <c r="S545" s="179" t="s">
        <v>33</v>
      </c>
      <c r="T545" s="178" t="s">
        <v>34</v>
      </c>
      <c r="U545" s="180" t="s">
        <v>35</v>
      </c>
      <c r="V545" s="24"/>
    </row>
    <row r="546" spans="1:33" ht="13.8" thickBot="1">
      <c r="A546" s="486"/>
      <c r="C546" s="68"/>
      <c r="D546" s="45"/>
      <c r="E546" s="17" t="str">
        <f>E11</f>
        <v>Year 1</v>
      </c>
      <c r="F546" s="17" t="str">
        <f>F11</f>
        <v>Year 2</v>
      </c>
      <c r="G546" s="17" t="str">
        <f>G11</f>
        <v>Year 3</v>
      </c>
      <c r="H546" s="17" t="str">
        <f>H11</f>
        <v>Year 4</v>
      </c>
      <c r="I546" s="17" t="str">
        <f>I11</f>
        <v>Year 5</v>
      </c>
      <c r="J546" s="45" t="s">
        <v>1</v>
      </c>
      <c r="N546" s="782" t="s">
        <v>302</v>
      </c>
      <c r="O546" s="783"/>
      <c r="P546" s="783"/>
      <c r="Q546" s="382">
        <f>IF('Cumulative Budget Request '!L547='Split budget (C)'!$L$1,'Cumulative Budget Request '!Q548,0)</f>
        <v>0</v>
      </c>
      <c r="R546" s="382">
        <f>IF('Cumulative Budget Request '!L547='Split budget (C)'!$L$1,'Cumulative Budget Request '!R548,0)</f>
        <v>0</v>
      </c>
      <c r="S546" s="382">
        <f>IF('Cumulative Budget Request '!L547='Split budget (C)'!$L$1,'Cumulative Budget Request '!S548,0)</f>
        <v>0</v>
      </c>
      <c r="T546" s="382">
        <f>IF('Cumulative Budget Request '!L547='Split budget (C)'!$L$1,'Cumulative Budget Request '!T548,0)</f>
        <v>0</v>
      </c>
      <c r="U546" s="383">
        <f>IF('Cumulative Budget Request '!L547='Split budget (C)'!$L$1,'Cumulative Budget Request '!U548,0)</f>
        <v>0</v>
      </c>
      <c r="V546" s="762" t="s">
        <v>118</v>
      </c>
      <c r="W546" s="762"/>
      <c r="X546" s="762"/>
      <c r="Y546" s="762"/>
      <c r="Z546" s="762"/>
    </row>
    <row r="547" spans="1:33">
      <c r="A547" s="493">
        <f>IF('Cumulative Budget Request '!L549='Split budget (C)'!$L$1,'Cumulative Budget Request '!A547,0)</f>
        <v>0</v>
      </c>
      <c r="C547" s="68"/>
      <c r="D547" s="33" t="s">
        <v>123</v>
      </c>
      <c r="E547" s="76">
        <f>IF('Cumulative Budget Request '!$L547='Split budget (C)'!$L$1,'Cumulative Budget Request '!E547,0)</f>
        <v>0</v>
      </c>
      <c r="F547" s="76">
        <f>IF('Cumulative Budget Request '!$L547='Split budget (C)'!$L$1,'Cumulative Budget Request '!F547,0)</f>
        <v>0</v>
      </c>
      <c r="G547" s="76">
        <f>IF('Cumulative Budget Request '!$L547='Split budget (C)'!$L$1,'Cumulative Budget Request '!G547,0)</f>
        <v>0</v>
      </c>
      <c r="H547" s="76">
        <f>IF('Cumulative Budget Request '!$L547='Split budget (C)'!$L$1,'Cumulative Budget Request '!H547,0)</f>
        <v>0</v>
      </c>
      <c r="I547" s="76">
        <f>IF('Cumulative Budget Request '!$L547='Split budget (C)'!$L$1,'Cumulative Budget Request '!I547,0)</f>
        <v>0</v>
      </c>
      <c r="J547" s="45"/>
      <c r="N547" s="386" t="s">
        <v>303</v>
      </c>
      <c r="O547" s="45"/>
      <c r="P547" s="375" t="s">
        <v>299</v>
      </c>
      <c r="Q547" s="211">
        <f>IF('Cumulative Budget Request '!L547='Split budget (C)'!$L$1,'Cumulative Budget Request '!Q549,0)</f>
        <v>0</v>
      </c>
      <c r="R547" s="211">
        <f>IF('Cumulative Budget Request '!L547='Split budget (C)'!$L$1,'Cumulative Budget Request '!R549,0)</f>
        <v>0</v>
      </c>
      <c r="S547" s="211">
        <f>IF('Cumulative Budget Request '!L547='Split budget (C)'!$L$1,'Cumulative Budget Request '!S549,0)</f>
        <v>0</v>
      </c>
      <c r="T547" s="211">
        <f>IF('Cumulative Budget Request '!L547='Split budget (C)'!$L$1,'Cumulative Budget Request '!T549,0)</f>
        <v>0</v>
      </c>
      <c r="U547" s="316">
        <f>IF('Cumulative Budget Request '!L547='Split budget (C)'!$L$1,'Cumulative Budget Request '!U549,0)</f>
        <v>0</v>
      </c>
      <c r="V547" s="321" t="s">
        <v>31</v>
      </c>
      <c r="W547" s="322" t="s">
        <v>32</v>
      </c>
      <c r="X547" s="322" t="s">
        <v>33</v>
      </c>
      <c r="Y547" s="322" t="s">
        <v>34</v>
      </c>
      <c r="Z547" s="322" t="s">
        <v>35</v>
      </c>
    </row>
    <row r="548" spans="1:33">
      <c r="A548" s="486"/>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(C)'!$L$1,'Cumulative Budget Request '!Q550,0)</f>
        <v>0</v>
      </c>
      <c r="R548" s="211">
        <f>IF('Cumulative Budget Request '!L547='Split budget (C)'!$L$1,'Cumulative Budget Request '!R550,0)</f>
        <v>0</v>
      </c>
      <c r="S548" s="211">
        <f>IF('Cumulative Budget Request '!L547='Split budget (C)'!$L$1,'Cumulative Budget Request '!S550,0)</f>
        <v>0</v>
      </c>
      <c r="T548" s="211">
        <f>IF('Cumulative Budget Request '!L547='Split budget (C)'!$L$1,'Cumulative Budget Request '!T550,0)</f>
        <v>0</v>
      </c>
      <c r="U548" s="316">
        <f>IF('Cumulative Budget Request '!L547='Split budget (C)'!$L$1,'Cumulative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9"/>
      <c r="C549" s="134"/>
      <c r="D549" s="131" t="s">
        <v>173</v>
      </c>
      <c r="E549" s="161">
        <f>IF('Cumulative Budget Request '!$L549='Split budget (C)'!$L$1,'Cumulative Budget Request '!E549,0)</f>
        <v>0</v>
      </c>
      <c r="F549" s="161">
        <f>IF('Cumulative Budget Request '!$L549='Split budget (C)'!$L$1,'Cumulative Budget Request '!F549,0)</f>
        <v>0</v>
      </c>
      <c r="G549" s="161">
        <f>IF('Cumulative Budget Request '!$L549='Split budget (C)'!$L$1,'Cumulative Budget Request '!G549,0)</f>
        <v>0</v>
      </c>
      <c r="H549" s="161">
        <f>IF('Cumulative Budget Request '!$L549='Split budget (C)'!$L$1,'Cumulative Budget Request '!H549,0)</f>
        <v>0</v>
      </c>
      <c r="I549" s="161">
        <f>IF('Cumulative Budget Request '!$L549='Split budget (C)'!$L$1,'Cumulative Budget Request '!I549,0)</f>
        <v>0</v>
      </c>
      <c r="J549" s="158">
        <f>SUM(E549:I549)</f>
        <v>0</v>
      </c>
      <c r="N549" s="182"/>
      <c r="O549" s="377">
        <f>IF('Cumulative Budget Request '!L547='Split budget (C)'!$L$1,'Cumulative Budget Request '!O551,0)</f>
        <v>0</v>
      </c>
      <c r="P549" s="375" t="s">
        <v>301</v>
      </c>
      <c r="Q549" s="211">
        <f>IF('Cumulative Budget Request '!L547='Split budget (C)'!$L$1,'Cumulative Budget Request '!Q551,0)</f>
        <v>0</v>
      </c>
      <c r="R549" s="211">
        <f>IF('Cumulative Budget Request '!L547='Split budget (C)'!$L$1,'Cumulative Budget Request '!R551,0)</f>
        <v>0</v>
      </c>
      <c r="S549" s="211">
        <f>IF('Cumulative Budget Request '!L547='Split budget (C)'!$L$1,'Cumulative Budget Request '!S551,0)</f>
        <v>0</v>
      </c>
      <c r="T549" s="211">
        <f>IF('Cumulative Budget Request '!L547='Split budget (C)'!$L$1,'Cumulative Budget Request '!T551,0)</f>
        <v>0</v>
      </c>
      <c r="U549" s="316">
        <f>IF('Cumulative Budget Request '!L547='Split budget (C)'!$L$1,'Cumulative Budget Request '!U551,0)</f>
        <v>0</v>
      </c>
      <c r="V549" s="324"/>
      <c r="W549" s="324"/>
      <c r="X549" s="324"/>
      <c r="Y549" s="324"/>
      <c r="Z549" s="324"/>
      <c r="AA549" s="53"/>
      <c r="AB549" s="53"/>
      <c r="AC549" s="53"/>
      <c r="AD549" s="53"/>
      <c r="AE549" s="53"/>
      <c r="AF549" s="53"/>
      <c r="AG549" s="53"/>
    </row>
    <row r="550" spans="1:33">
      <c r="A550" s="486"/>
      <c r="D550" s="33" t="s">
        <v>30</v>
      </c>
      <c r="E550" s="161">
        <f>IF('Cumulative Budget Request '!$L550='Split budget (C)'!$L$1,'Cumulative Budget Request '!E550,0)</f>
        <v>0</v>
      </c>
      <c r="F550" s="161">
        <f>IF('Cumulative Budget Request '!$L550='Split budget (C)'!$L$1,'Cumulative Budget Request '!F550,0)</f>
        <v>0</v>
      </c>
      <c r="G550" s="161">
        <f>IF('Cumulative Budget Request '!$L550='Split budget (C)'!$L$1,'Cumulative Budget Request '!G550,0)</f>
        <v>0</v>
      </c>
      <c r="H550" s="161">
        <f>IF('Cumulative Budget Request '!$L550='Split budget (C)'!$L$1,'Cumulative Budget Request '!H550,0)</f>
        <v>0</v>
      </c>
      <c r="I550" s="161">
        <f>IF('Cumulative Budget Request '!$L550='Split budget (C)'!$L$1,'Cumulative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6"/>
      <c r="C551" s="68"/>
      <c r="D551" s="45"/>
      <c r="E551" s="16"/>
      <c r="F551" s="16"/>
      <c r="G551" s="16"/>
      <c r="H551" s="16"/>
      <c r="I551" s="16"/>
      <c r="J551" s="25"/>
      <c r="N551" s="386" t="s">
        <v>304</v>
      </c>
      <c r="O551" s="45"/>
      <c r="P551" s="375" t="s">
        <v>299</v>
      </c>
      <c r="Q551" s="211">
        <f>IF('Cumulative Budget Request '!L552='Split budget (C)'!$L$1,'Cumulative Budget Request '!Q553,0)</f>
        <v>0</v>
      </c>
      <c r="R551" s="211">
        <f>IF('Cumulative Budget Request '!L552='Split budget (C)'!$L$1,'Cumulative Budget Request '!R553,0)</f>
        <v>0</v>
      </c>
      <c r="S551" s="211">
        <f>IF('Cumulative Budget Request '!L552='Split budget (C)'!$L$1,'Cumulative Budget Request '!S553,0)</f>
        <v>0</v>
      </c>
      <c r="T551" s="211">
        <f>IF('Cumulative Budget Request '!L552='Split budget (C)'!$L$1,'Cumulative Budget Request '!T553,0)</f>
        <v>0</v>
      </c>
      <c r="U551" s="316">
        <f>IF('Cumulative Budget Request '!L552='Split budget (C)'!$L$1,'Cumulative Budget Request '!U553,0)</f>
        <v>0</v>
      </c>
      <c r="V551" s="324"/>
      <c r="W551" s="324"/>
      <c r="X551" s="324"/>
      <c r="Y551" s="324"/>
      <c r="Z551" s="324"/>
      <c r="AA551" s="748"/>
      <c r="AB551" s="748"/>
      <c r="AC551" s="748"/>
      <c r="AD551" s="114"/>
      <c r="AE551" s="114"/>
      <c r="AF551" s="114"/>
      <c r="AG551" s="114"/>
    </row>
    <row r="552" spans="1:33">
      <c r="A552" s="493">
        <f>IF('Cumulative Budget Request '!L553='Split budget (C)'!$L$1,'Cumulative Budget Request '!A552,0)</f>
        <v>0</v>
      </c>
      <c r="C552" s="68"/>
      <c r="D552" s="33" t="s">
        <v>123</v>
      </c>
      <c r="E552" s="76">
        <f>IF('Cumulative Budget Request '!$L552='Split budget (C)'!$L$1,'Cumulative Budget Request '!E552,0)</f>
        <v>0</v>
      </c>
      <c r="F552" s="76">
        <f>IF('Cumulative Budget Request '!$L552='Split budget (C)'!$L$1,'Cumulative Budget Request '!F552,0)</f>
        <v>0</v>
      </c>
      <c r="G552" s="76">
        <f>IF('Cumulative Budget Request '!$L552='Split budget (C)'!$L$1,'Cumulative Budget Request '!G552,0)</f>
        <v>0</v>
      </c>
      <c r="H552" s="76">
        <f>IF('Cumulative Budget Request '!$L552='Split budget (C)'!$L$1,'Cumulative Budget Request '!H552,0)</f>
        <v>0</v>
      </c>
      <c r="I552" s="76">
        <f>IF('Cumulative Budget Request '!$L552='Split budget (C)'!$L$1,'Cumulative Budget Request '!I552,0)</f>
        <v>0</v>
      </c>
      <c r="J552" s="25"/>
      <c r="N552" s="154"/>
      <c r="O552" s="376" t="s">
        <v>121</v>
      </c>
      <c r="P552" s="375" t="s">
        <v>300</v>
      </c>
      <c r="Q552" s="211">
        <f>IF('Cumulative Budget Request '!L552='Split budget (C)'!$L$1,'Cumulative Budget Request '!Q554,0)</f>
        <v>0</v>
      </c>
      <c r="R552" s="211">
        <f>IF('Cumulative Budget Request '!L552='Split budget (C)'!$L$1,'Cumulative Budget Request '!R554,0)</f>
        <v>0</v>
      </c>
      <c r="S552" s="211">
        <f>IF('Cumulative Budget Request '!L552='Split budget (C)'!$L$1,'Cumulative Budget Request '!S554,0)</f>
        <v>0</v>
      </c>
      <c r="T552" s="211">
        <f>IF('Cumulative Budget Request '!L552='Split budget (C)'!$L$1,'Cumulative Budget Request '!T554,0)</f>
        <v>0</v>
      </c>
      <c r="U552" s="316">
        <f>IF('Cumulative Budget Request '!L552='Split budget (C)'!$L$1,'Cumulative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6"/>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(C)'!$L$1,'Cumulative Budget Request '!O555,0)</f>
        <v>0</v>
      </c>
      <c r="P553" s="375" t="s">
        <v>301</v>
      </c>
      <c r="Q553" s="211">
        <f>IF('Cumulative Budget Request '!L552='Split budget (C)'!$L$1,'Cumulative Budget Request '!Q555,0)</f>
        <v>0</v>
      </c>
      <c r="R553" s="211">
        <f>IF('Cumulative Budget Request '!L552='Split budget (C)'!$L$1,'Cumulative Budget Request '!R555,0)</f>
        <v>0</v>
      </c>
      <c r="S553" s="211">
        <f>IF('Cumulative Budget Request '!L552='Split budget (C)'!$L$1,'Cumulative Budget Request '!S555,0)</f>
        <v>0</v>
      </c>
      <c r="T553" s="211">
        <f>IF('Cumulative Budget Request '!L552='Split budget (C)'!$L$1,'Cumulative Budget Request '!T555,0)</f>
        <v>0</v>
      </c>
      <c r="U553" s="316">
        <f>IF('Cumulative Budget Request '!L552='Split budget (C)'!$L$1,'Cumulative Budget Request '!U555,0)</f>
        <v>0</v>
      </c>
      <c r="V553" s="324"/>
      <c r="W553" s="324"/>
      <c r="X553" s="324"/>
      <c r="Y553" s="324"/>
      <c r="Z553" s="324"/>
      <c r="AA553" s="53"/>
      <c r="AB553" s="53"/>
      <c r="AC553" s="53"/>
      <c r="AD553" s="53"/>
      <c r="AE553" s="53"/>
      <c r="AF553" s="53"/>
      <c r="AG553" s="53"/>
    </row>
    <row r="554" spans="1:33">
      <c r="A554" s="449"/>
      <c r="C554" s="134"/>
      <c r="D554" s="131" t="s">
        <v>173</v>
      </c>
      <c r="E554" s="161">
        <f>IF('Cumulative Budget Request '!$L553='Split budget (C)'!$L$1,'Cumulative Budget Request '!E554,0)</f>
        <v>0</v>
      </c>
      <c r="F554" s="161">
        <f>IF('Cumulative Budget Request '!$L553='Split budget (C)'!$L$1,'Cumulative Budget Request '!F554,0)</f>
        <v>0</v>
      </c>
      <c r="G554" s="161">
        <f>IF('Cumulative Budget Request '!$L553='Split budget (C)'!$L$1,'Cumulative Budget Request '!G554,0)</f>
        <v>0</v>
      </c>
      <c r="H554" s="161">
        <f>IF('Cumulative Budget Request '!$L553='Split budget (C)'!$L$1,'Cumulative Budget Request '!H554,0)</f>
        <v>0</v>
      </c>
      <c r="I554" s="161">
        <f>IF('Cumulative Budget Request '!$L553='Split budget (C)'!$L$1,'Cumulative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6"/>
      <c r="D555" s="33" t="s">
        <v>30</v>
      </c>
      <c r="E555" s="161">
        <f>IF('Cumulative Budget Request '!$L554='Split budget (C)'!$L$1,'Cumulative Budget Request '!E555,0)</f>
        <v>0</v>
      </c>
      <c r="F555" s="161">
        <f>IF('Cumulative Budget Request '!$L554='Split budget (C)'!$L$1,'Cumulative Budget Request '!F555,0)</f>
        <v>0</v>
      </c>
      <c r="G555" s="161">
        <f>IF('Cumulative Budget Request '!$L554='Split budget (C)'!$L$1,'Cumulative Budget Request '!G555,0)</f>
        <v>0</v>
      </c>
      <c r="H555" s="161">
        <f>IF('Cumulative Budget Request '!$L554='Split budget (C)'!$L$1,'Cumulative Budget Request '!H555,0)</f>
        <v>0</v>
      </c>
      <c r="I555" s="161">
        <f>IF('Cumulative Budget Request '!$L554='Split budget (C)'!$L$1,'Cumulative Budget Request '!I555,0)</f>
        <v>0</v>
      </c>
      <c r="J555" s="158">
        <f>SUM(E555:I555)</f>
        <v>0</v>
      </c>
      <c r="N555" s="396" t="s">
        <v>305</v>
      </c>
      <c r="O555" s="45"/>
      <c r="P555" s="375" t="s">
        <v>299</v>
      </c>
      <c r="Q555" s="211">
        <f>IF('Cumulative Budget Request '!L557='Split budget (C)'!$L$1,'Cumulative Budget Request '!Q557,0)</f>
        <v>0</v>
      </c>
      <c r="R555" s="211">
        <f>IF('Cumulative Budget Request '!L557='Split budget (C)'!$L$1,'Cumulative Budget Request '!R557,0)</f>
        <v>0</v>
      </c>
      <c r="S555" s="211">
        <f>IF('Cumulative Budget Request '!L557='Split budget (C)'!$L$1,'Cumulative Budget Request '!S557,0)</f>
        <v>0</v>
      </c>
      <c r="T555" s="211">
        <f>IF('Cumulative Budget Request '!L557='Split budget (C)'!$L$1,'Cumulative Budget Request '!T557,0)</f>
        <v>0</v>
      </c>
      <c r="U555" s="316">
        <f>IF('Cumulative Budget Request '!L557='Split budget (C)'!$L$1,'Cumulative Budget Request '!U557,0)</f>
        <v>0</v>
      </c>
      <c r="V555" s="324"/>
      <c r="W555" s="324"/>
      <c r="X555" s="324"/>
      <c r="Y555" s="324"/>
      <c r="Z555" s="324"/>
      <c r="AA555" s="748"/>
      <c r="AB555" s="748"/>
      <c r="AC555" s="748"/>
      <c r="AD555" s="114"/>
      <c r="AE555" s="114"/>
      <c r="AF555" s="114"/>
      <c r="AG555" s="114"/>
    </row>
    <row r="556" spans="1:33">
      <c r="A556" s="486"/>
      <c r="C556" s="68"/>
      <c r="D556" s="45"/>
      <c r="E556" s="16"/>
      <c r="F556" s="16"/>
      <c r="G556" s="16"/>
      <c r="H556" s="16"/>
      <c r="I556" s="16"/>
      <c r="J556" s="25"/>
      <c r="N556" s="154"/>
      <c r="O556" s="376" t="s">
        <v>121</v>
      </c>
      <c r="P556" s="375" t="s">
        <v>300</v>
      </c>
      <c r="Q556" s="211">
        <f>IF('Cumulative Budget Request '!L557='Split budget (C)'!$L$1,'Cumulative Budget Request '!Q558,0)</f>
        <v>0</v>
      </c>
      <c r="R556" s="211">
        <f>IF('Cumulative Budget Request '!L557='Split budget (C)'!$L$1,'Cumulative Budget Request '!R558,0)</f>
        <v>0</v>
      </c>
      <c r="S556" s="211">
        <f>IF('Cumulative Budget Request '!L557='Split budget (C)'!$L$1,'Cumulative Budget Request '!S558,0)</f>
        <v>0</v>
      </c>
      <c r="T556" s="211">
        <f>IF('Cumulative Budget Request '!L557='Split budget (C)'!$L$1,'Cumulative Budget Request '!T558,0)</f>
        <v>0</v>
      </c>
      <c r="U556" s="316">
        <f>IF('Cumulative Budget Request '!L557='Split budget (C)'!$L$1,'Cumulative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6"/>
      <c r="C557" s="68"/>
      <c r="D557" s="33" t="s">
        <v>123</v>
      </c>
      <c r="E557" s="76">
        <f>IF('Cumulative Budget Request '!$L557='Split budget (C)'!$L$1,'Cumulative Budget Request '!E557,0)</f>
        <v>0</v>
      </c>
      <c r="F557" s="76">
        <f>IF('Cumulative Budget Request '!$L557='Split budget (C)'!$L$1,'Cumulative Budget Request '!F557,0)</f>
        <v>0</v>
      </c>
      <c r="G557" s="76">
        <f>IF('Cumulative Budget Request '!$L557='Split budget (C)'!$L$1,'Cumulative Budget Request '!G557,0)</f>
        <v>0</v>
      </c>
      <c r="H557" s="76">
        <f>IF('Cumulative Budget Request '!$L557='Split budget (C)'!$L$1,'Cumulative Budget Request '!H557,0)</f>
        <v>0</v>
      </c>
      <c r="I557" s="76">
        <f>IF('Cumulative Budget Request '!$L557='Split budget (C)'!$L$1,'Cumulative Budget Request '!I557,0)</f>
        <v>0</v>
      </c>
      <c r="J557" s="25"/>
      <c r="M557" s="2"/>
      <c r="N557" s="182"/>
      <c r="O557" s="377">
        <f>IF('Cumulative Budget Request '!L555='Split budget (C)'!$L$1,'Cumulative Budget Request '!O559,0)</f>
        <v>0</v>
      </c>
      <c r="P557" s="375" t="s">
        <v>301</v>
      </c>
      <c r="Q557" s="211">
        <f>IF('Cumulative Budget Request '!L557='Split budget (C)'!$L$1,'Cumulative Budget Request '!Q559,0)</f>
        <v>0</v>
      </c>
      <c r="R557" s="211">
        <f>IF('Cumulative Budget Request '!L557='Split budget (C)'!$L$1,'Cumulative Budget Request '!R559,0)</f>
        <v>0</v>
      </c>
      <c r="S557" s="211">
        <f>IF('Cumulative Budget Request '!L557='Split budget (C)'!$L$1,'Cumulative Budget Request '!S559,0)</f>
        <v>0</v>
      </c>
      <c r="T557" s="211">
        <f>IF('Cumulative Budget Request '!L557='Split budget (C)'!$L$1,'Cumulative Budget Request '!T559,0)</f>
        <v>0</v>
      </c>
      <c r="U557" s="316">
        <f>IF('Cumulative Budget Request '!L557='Split budget (C)'!$L$1,'Cumulative Budget Request '!U559,0)</f>
        <v>0</v>
      </c>
      <c r="V557" s="324"/>
      <c r="W557" s="324"/>
      <c r="X557" s="324"/>
      <c r="Y557" s="324"/>
      <c r="Z557" s="324"/>
    </row>
    <row r="558" spans="1:33" ht="13.8" thickBot="1">
      <c r="A558" s="493">
        <f>IF('Cumulative Budget Request '!L558='Split budget (C)'!$L$1,'Cumulative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6"/>
      <c r="C559" s="134"/>
      <c r="D559" s="131" t="s">
        <v>173</v>
      </c>
      <c r="E559" s="161">
        <f>IF('Cumulative Budget Request '!$L558='Split budget (C)'!$L$1,'Cumulative Budget Request '!E559,0)</f>
        <v>0</v>
      </c>
      <c r="F559" s="161">
        <f>IF('Cumulative Budget Request '!$L558='Split budget (C)'!$L$1,'Cumulative Budget Request '!F559,0)</f>
        <v>0</v>
      </c>
      <c r="G559" s="161">
        <f>IF('Cumulative Budget Request '!$L558='Split budget (C)'!$L$1,'Cumulative Budget Request '!G559,0)</f>
        <v>0</v>
      </c>
      <c r="H559" s="161">
        <f>IF('Cumulative Budget Request '!$L558='Split budget (C)'!$L$1,'Cumulative Budget Request '!H559,0)</f>
        <v>0</v>
      </c>
      <c r="I559" s="161">
        <f>IF('Cumulative Budget Request '!$L558='Split budget (C)'!$L$1,'Cumulative Budget Request '!I559,0)</f>
        <v>0</v>
      </c>
      <c r="J559" s="158">
        <f>SUM(E559:I559)</f>
        <v>0</v>
      </c>
      <c r="M559" s="2"/>
      <c r="V559" s="324"/>
      <c r="W559" s="324"/>
      <c r="X559" s="324"/>
      <c r="Y559" s="324"/>
      <c r="Z559" s="324"/>
    </row>
    <row r="560" spans="1:33" ht="13.8" thickBot="1">
      <c r="A560" s="449"/>
      <c r="D560" s="33" t="s">
        <v>30</v>
      </c>
      <c r="E560" s="161">
        <f>IF('Cumulative Budget Request '!$L559='Split budget (C)'!$L$1,'Cumulative Budget Request '!E560,0)</f>
        <v>0</v>
      </c>
      <c r="F560" s="161">
        <f>IF('Cumulative Budget Request '!$L559='Split budget (C)'!$L$1,'Cumulative Budget Request '!F560,0)</f>
        <v>0</v>
      </c>
      <c r="G560" s="161">
        <f>IF('Cumulative Budget Request '!$L559='Split budget (C)'!$L$1,'Cumulative Budget Request '!G560,0)</f>
        <v>0</v>
      </c>
      <c r="H560" s="161">
        <f>IF('Cumulative Budget Request '!$L559='Split budget (C)'!$L$1,'Cumulative Budget Request '!H560,0)</f>
        <v>0</v>
      </c>
      <c r="I560" s="161">
        <f>IF('Cumulative Budget Request '!$L559='Split budget (C)'!$L$1,'Cumulative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8"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57" t="s">
        <v>168</v>
      </c>
      <c r="C571" s="757"/>
      <c r="D571" s="757"/>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93">
        <f>IF('Cumulative Budget Request '!L580='Split budget (C)'!$L$1,'Cumulative Budget Request '!B575,0)</f>
        <v>0</v>
      </c>
      <c r="D575" s="3"/>
      <c r="E575" s="161">
        <f>IF('Cumulative Budget Request '!$L575='Split budget (C)'!$L$1,'Cumulative Budget Request '!E575,0)</f>
        <v>0</v>
      </c>
      <c r="F575" s="161">
        <f>IF('Cumulative Budget Request '!$L575='Split budget (C)'!$L$1,'Cumulative Budget Request '!F575,0)</f>
        <v>0</v>
      </c>
      <c r="G575" s="161">
        <f>IF('Cumulative Budget Request '!$L575='Split budget (C)'!$L$1,'Cumulative Budget Request '!G575,0)</f>
        <v>0</v>
      </c>
      <c r="H575" s="161">
        <f>IF('Cumulative Budget Request '!$L575='Split budget (C)'!$L$1,'Cumulative Budget Request '!H575,0)</f>
        <v>0</v>
      </c>
      <c r="I575" s="161">
        <f>IF('Cumulative Budget Request '!$L575='Split budget (C)'!$L$1,'Cumulative Budget Request '!I575,0)</f>
        <v>0</v>
      </c>
      <c r="J575" s="158">
        <f>SUM(E575:I575)</f>
        <v>0</v>
      </c>
      <c r="K575" s="2"/>
      <c r="L575" s="2"/>
      <c r="M575" s="2"/>
      <c r="Q575" s="199"/>
      <c r="R575" s="199"/>
      <c r="S575" s="199"/>
      <c r="T575" s="4"/>
    </row>
    <row r="576" spans="1:20" hidden="1">
      <c r="B576" s="493">
        <f>IF('Cumulative Budget Request '!L581='Split budget (C)'!$L$1,'Cumulative Budget Request '!B576,0)</f>
        <v>0</v>
      </c>
      <c r="D576" s="3"/>
      <c r="E576" s="161">
        <f>IF('Cumulative Budget Request '!$L576='Split budget (C)'!$L$1,'Cumulative Budget Request '!E576,0)</f>
        <v>0</v>
      </c>
      <c r="F576" s="161">
        <f>IF('Cumulative Budget Request '!$L576='Split budget (C)'!$L$1,'Cumulative Budget Request '!F576,0)</f>
        <v>0</v>
      </c>
      <c r="G576" s="161">
        <f>IF('Cumulative Budget Request '!$L576='Split budget (C)'!$L$1,'Cumulative Budget Request '!G576,0)</f>
        <v>0</v>
      </c>
      <c r="H576" s="161">
        <f>IF('Cumulative Budget Request '!$L576='Split budget (C)'!$L$1,'Cumulative Budget Request '!H576,0)</f>
        <v>0</v>
      </c>
      <c r="I576" s="161">
        <f>IF('Cumulative Budget Request '!$L576='Split budget (C)'!$L$1,'Cumulative Budget Request '!I576,0)</f>
        <v>0</v>
      </c>
      <c r="J576" s="158">
        <f t="shared" ref="J576:J580" si="340">SUM(E576:I576)</f>
        <v>0</v>
      </c>
      <c r="K576" s="2"/>
      <c r="L576" s="2"/>
      <c r="M576" s="2"/>
    </row>
    <row r="577" spans="1:16" hidden="1">
      <c r="B577" s="493">
        <f>IF('Cumulative Budget Request '!L582='Split budget (C)'!$L$1,'Cumulative Budget Request '!B577,0)</f>
        <v>0</v>
      </c>
      <c r="D577" s="3"/>
      <c r="E577" s="161">
        <f>IF('Cumulative Budget Request '!$L577='Split budget (C)'!$L$1,'Cumulative Budget Request '!E577,0)</f>
        <v>0</v>
      </c>
      <c r="F577" s="161">
        <f>IF('Cumulative Budget Request '!$L577='Split budget (C)'!$L$1,'Cumulative Budget Request '!F577,0)</f>
        <v>0</v>
      </c>
      <c r="G577" s="161">
        <f>IF('Cumulative Budget Request '!$L577='Split budget (C)'!$L$1,'Cumulative Budget Request '!G577,0)</f>
        <v>0</v>
      </c>
      <c r="H577" s="161">
        <f>IF('Cumulative Budget Request '!$L577='Split budget (C)'!$L$1,'Cumulative Budget Request '!H577,0)</f>
        <v>0</v>
      </c>
      <c r="I577" s="161">
        <f>IF('Cumulative Budget Request '!$L577='Split budget (C)'!$L$1,'Cumulative Budget Request '!I577,0)</f>
        <v>0</v>
      </c>
      <c r="J577" s="158">
        <f t="shared" si="340"/>
        <v>0</v>
      </c>
      <c r="K577" s="2"/>
      <c r="L577" s="2"/>
      <c r="M577" s="2"/>
      <c r="N577" s="2"/>
      <c r="O577" s="2"/>
      <c r="P577" s="2"/>
    </row>
    <row r="578" spans="1:16" hidden="1">
      <c r="B578" s="493">
        <f>IF('Cumulative Budget Request '!L583='Split budget (C)'!$L$1,'Cumulative Budget Request '!B578,0)</f>
        <v>0</v>
      </c>
      <c r="D578" s="3"/>
      <c r="E578" s="161">
        <f>IF('Cumulative Budget Request '!$L578='Split budget (C)'!$L$1,'Cumulative Budget Request '!E578,0)</f>
        <v>0</v>
      </c>
      <c r="F578" s="161">
        <f>IF('Cumulative Budget Request '!$L578='Split budget (C)'!$L$1,'Cumulative Budget Request '!F578,0)</f>
        <v>0</v>
      </c>
      <c r="G578" s="161">
        <f>IF('Cumulative Budget Request '!$L578='Split budget (C)'!$L$1,'Cumulative Budget Request '!G578,0)</f>
        <v>0</v>
      </c>
      <c r="H578" s="161">
        <f>IF('Cumulative Budget Request '!$L578='Split budget (C)'!$L$1,'Cumulative Budget Request '!H578,0)</f>
        <v>0</v>
      </c>
      <c r="I578" s="161">
        <f>IF('Cumulative Budget Request '!$L578='Split budget (C)'!$L$1,'Cumulative Budget Request '!I578,0)</f>
        <v>0</v>
      </c>
      <c r="J578" s="158">
        <f t="shared" si="340"/>
        <v>0</v>
      </c>
      <c r="K578" s="2"/>
      <c r="L578" s="2"/>
      <c r="M578" s="2"/>
      <c r="N578" s="2"/>
      <c r="O578" s="2"/>
      <c r="P578" s="2"/>
    </row>
    <row r="579" spans="1:16" hidden="1">
      <c r="B579" s="493">
        <f>IF('Cumulative Budget Request '!L584='Split budget (C)'!$L$1,'Cumulative Budget Request '!B579,0)</f>
        <v>0</v>
      </c>
      <c r="D579" s="3"/>
      <c r="E579" s="161">
        <f>IF('Cumulative Budget Request '!$L579='Split budget (C)'!$L$1,'Cumulative Budget Request '!E579,0)</f>
        <v>0</v>
      </c>
      <c r="F579" s="161">
        <f>IF('Cumulative Budget Request '!$L579='Split budget (C)'!$L$1,'Cumulative Budget Request '!F579,0)</f>
        <v>0</v>
      </c>
      <c r="G579" s="161">
        <f>IF('Cumulative Budget Request '!$L579='Split budget (C)'!$L$1,'Cumulative Budget Request '!G579,0)</f>
        <v>0</v>
      </c>
      <c r="H579" s="161">
        <f>IF('Cumulative Budget Request '!$L579='Split budget (C)'!$L$1,'Cumulative Budget Request '!H579,0)</f>
        <v>0</v>
      </c>
      <c r="I579" s="161">
        <f>IF('Cumulative Budget Request '!$L579='Split budget (C)'!$L$1,'Cumulative Budget Request '!I579,0)</f>
        <v>0</v>
      </c>
      <c r="J579" s="158">
        <f t="shared" si="340"/>
        <v>0</v>
      </c>
      <c r="K579" s="2"/>
      <c r="L579" s="2"/>
      <c r="M579" s="2"/>
    </row>
    <row r="580" spans="1:16" hidden="1">
      <c r="B580" s="493">
        <f>IF('Cumulative Budget Request '!L585='Split budget (C)'!$L$1,'Cumulative Budget Request '!B580,0)</f>
        <v>0</v>
      </c>
      <c r="D580" s="3"/>
      <c r="E580" s="161">
        <f>IF('Cumulative Budget Request '!$L580='Split budget (C)'!$L$1,'Cumulative Budget Request '!E580,0)</f>
        <v>0</v>
      </c>
      <c r="F580" s="161">
        <f>IF('Cumulative Budget Request '!$L580='Split budget (C)'!$L$1,'Cumulative Budget Request '!F580,0)</f>
        <v>0</v>
      </c>
      <c r="G580" s="161">
        <f>IF('Cumulative Budget Request '!$L580='Split budget (C)'!$L$1,'Cumulative Budget Request '!G580,0)</f>
        <v>0</v>
      </c>
      <c r="H580" s="161">
        <f>IF('Cumulative Budget Request '!$L580='Split budget (C)'!$L$1,'Cumulative Budget Request '!H580,0)</f>
        <v>0</v>
      </c>
      <c r="I580" s="161">
        <f>IF('Cumulative Budget Request '!$L580='Split budget (C)'!$L$1,'Cumulative Budget Request '!I580,0)</f>
        <v>0</v>
      </c>
      <c r="J580" s="158">
        <f t="shared" si="340"/>
        <v>0</v>
      </c>
      <c r="K580" s="2"/>
      <c r="L580" s="2"/>
      <c r="M580" s="2"/>
    </row>
    <row r="581" spans="1:16">
      <c r="A581" s="740" t="s">
        <v>57</v>
      </c>
      <c r="B581" s="740"/>
      <c r="C581" s="740"/>
      <c r="D581" s="740"/>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6"/>
      <c r="B582" s="486"/>
      <c r="E582" s="3"/>
      <c r="F582" s="2"/>
      <c r="G582" s="2"/>
      <c r="H582" s="2"/>
      <c r="I582" s="2"/>
      <c r="J582" s="46"/>
      <c r="K582" s="2"/>
      <c r="L582" s="2"/>
      <c r="M582" s="2"/>
    </row>
    <row r="583" spans="1:16" hidden="1">
      <c r="A583" s="488" t="s">
        <v>122</v>
      </c>
      <c r="B583" s="497"/>
      <c r="C583" s="9"/>
      <c r="D583" s="229" t="s">
        <v>184</v>
      </c>
      <c r="E583" s="117">
        <f>IF('Cumulative Budget Request '!$L583='Split budget (C)'!$L$1,'Cumulative Budget Request '!E583,0)</f>
        <v>0</v>
      </c>
      <c r="F583" s="117">
        <f>IF('Cumulative Budget Request '!$L583='Split budget (C)'!$L$1,'Cumulative Budget Request '!F583,0)</f>
        <v>0</v>
      </c>
      <c r="G583" s="117">
        <f>IF('Cumulative Budget Request '!$L583='Split budget (C)'!$L$1,'Cumulative Budget Request '!G583,0)</f>
        <v>0</v>
      </c>
      <c r="H583" s="117">
        <f>IF('Cumulative Budget Request '!$L583='Split budget (C)'!$L$1,'Cumulative Budget Request '!H583,0)</f>
        <v>0</v>
      </c>
      <c r="I583" s="117">
        <f>IF('Cumulative Budget Request '!$L583='Split budget (C)'!$L$1,'Cumulative Budget Request '!I583,0)</f>
        <v>0</v>
      </c>
      <c r="J583" s="73"/>
      <c r="K583" s="2"/>
      <c r="L583" s="2"/>
      <c r="M583" s="2"/>
    </row>
    <row r="584" spans="1:16" hidden="1">
      <c r="A584" s="486"/>
      <c r="B584" s="486"/>
      <c r="D584" s="229" t="s">
        <v>264</v>
      </c>
      <c r="E584" s="117">
        <f>IF('Cumulative Budget Request '!$L584='Split budget (C)'!$L$1,'Cumulative Budget Request '!E584,0)</f>
        <v>0</v>
      </c>
      <c r="F584" s="117">
        <f>IF('Cumulative Budget Request '!$L584='Split budget (C)'!$L$1,'Cumulative Budget Request '!F584,0)</f>
        <v>0</v>
      </c>
      <c r="G584" s="117">
        <f>IF('Cumulative Budget Request '!$L584='Split budget (C)'!$L$1,'Cumulative Budget Request '!G584,0)</f>
        <v>0</v>
      </c>
      <c r="H584" s="117">
        <f>IF('Cumulative Budget Request '!$L584='Split budget (C)'!$L$1,'Cumulative Budget Request '!H584,0)</f>
        <v>0</v>
      </c>
      <c r="I584" s="117">
        <f>IF('Cumulative Budget Request '!$L584='Split budget (C)'!$L$1,'Cumulative Budget Request '!I584,0)</f>
        <v>0</v>
      </c>
      <c r="J584" s="73"/>
      <c r="K584" s="2"/>
      <c r="L584" s="2"/>
      <c r="M584" s="2"/>
    </row>
    <row r="585" spans="1:16" hidden="1">
      <c r="A585" s="488" t="s">
        <v>169</v>
      </c>
      <c r="B585" s="497"/>
      <c r="C585" s="9"/>
      <c r="D585" s="229" t="s">
        <v>265</v>
      </c>
      <c r="E585" s="117">
        <f>IF('Cumulative Budget Request '!$L585='Split budget (C)'!$L$1,'Cumulative Budget Request '!E585,0)</f>
        <v>0</v>
      </c>
      <c r="F585" s="117">
        <f>IF('Cumulative Budget Request '!$L585='Split budget (C)'!$L$1,'Cumulative Budget Request '!F585,0)</f>
        <v>0</v>
      </c>
      <c r="G585" s="117">
        <f>IF('Cumulative Budget Request '!$L585='Split budget (C)'!$L$1,'Cumulative Budget Request '!G585,0)</f>
        <v>0</v>
      </c>
      <c r="H585" s="117">
        <f>IF('Cumulative Budget Request '!$L585='Split budget (C)'!$L$1,'Cumulative Budget Request '!H585,0)</f>
        <v>0</v>
      </c>
      <c r="I585" s="117">
        <f>IF('Cumulative Budget Request '!$L585='Split budget (C)'!$L$1,'Cumulative Budget Request '!I585,0)</f>
        <v>0</v>
      </c>
      <c r="J585" s="73"/>
      <c r="K585" s="2"/>
      <c r="L585" s="2"/>
      <c r="M585" s="2"/>
    </row>
    <row r="586" spans="1:16" hidden="1">
      <c r="A586" s="800">
        <f>IF('Cumulative Budget Request '!L587='Split budget (C)'!$L$1,'Cumulative Budget Request '!A587,0)</f>
        <v>0</v>
      </c>
      <c r="B586" s="486"/>
      <c r="D586" s="229" t="s">
        <v>266</v>
      </c>
      <c r="E586" s="117">
        <f>IF('Cumulative Budget Request '!$L586='Split budget (C)'!$L$1,'Cumulative Budget Request '!E586,0)</f>
        <v>0</v>
      </c>
      <c r="F586" s="117">
        <f>IF('Cumulative Budget Request '!$L586='Split budget (C)'!$L$1,'Cumulative Budget Request '!F586,0)</f>
        <v>0</v>
      </c>
      <c r="G586" s="117">
        <f>IF('Cumulative Budget Request '!$L586='Split budget (C)'!$L$1,'Cumulative Budget Request '!G586,0)</f>
        <v>0</v>
      </c>
      <c r="H586" s="117">
        <f>IF('Cumulative Budget Request '!$L586='Split budget (C)'!$L$1,'Cumulative Budget Request '!H586,0)</f>
        <v>0</v>
      </c>
      <c r="I586" s="117">
        <f>IF('Cumulative Budget Request '!$L586='Split budget (C)'!$L$1,'Cumulative Budget Request '!I586,0)</f>
        <v>0</v>
      </c>
      <c r="J586" s="46"/>
      <c r="K586" s="2"/>
      <c r="L586" s="2"/>
      <c r="M586" s="2"/>
    </row>
    <row r="587" spans="1:16" hidden="1">
      <c r="A587" s="800"/>
      <c r="B587" s="489" t="s">
        <v>41</v>
      </c>
      <c r="C587" s="68" t="s">
        <v>42</v>
      </c>
      <c r="D587" s="26"/>
      <c r="E587" s="14"/>
      <c r="F587" s="14"/>
      <c r="G587" s="14"/>
      <c r="H587" s="14"/>
      <c r="I587" s="14"/>
      <c r="J587" s="46"/>
      <c r="K587" s="2"/>
      <c r="L587" s="2"/>
      <c r="M587" s="2"/>
    </row>
    <row r="588" spans="1:16" hidden="1">
      <c r="A588" s="801"/>
      <c r="B588" s="498" t="s">
        <v>43</v>
      </c>
      <c r="C588" s="116">
        <f>IF('Cumulative Budget Request '!$L588='Split budget (C)'!$L$1,'Cumulative Budget Request '!C588,0)</f>
        <v>0</v>
      </c>
      <c r="D588" s="26"/>
      <c r="E588" s="235">
        <f>IF('Cumulative Budget Request '!$L588='Split budget (C)'!$L$1,'Cumulative Budget Request '!E588,0)</f>
        <v>0</v>
      </c>
      <c r="F588" s="235">
        <f>IF('Cumulative Budget Request '!$L588='Split budget (C)'!$L$1,'Cumulative Budget Request '!F588,0)</f>
        <v>0</v>
      </c>
      <c r="G588" s="235">
        <f>IF('Cumulative Budget Request '!$L588='Split budget (C)'!$L$1,'Cumulative Budget Request '!G588,0)</f>
        <v>0</v>
      </c>
      <c r="H588" s="235">
        <f>IF('Cumulative Budget Request '!$L588='Split budget (C)'!$L$1,'Cumulative Budget Request '!H588,0)</f>
        <v>0</v>
      </c>
      <c r="I588" s="235">
        <f>IF('Cumulative Budget Request '!$L588='Split budget (C)'!$L$1,'Cumulative Budget Request '!I588,0)</f>
        <v>0</v>
      </c>
      <c r="J588" s="158">
        <f t="shared" ref="J588:J593" si="342">SUM(E588:I588)</f>
        <v>0</v>
      </c>
      <c r="K588" s="2"/>
      <c r="L588" s="2"/>
      <c r="M588" s="2"/>
    </row>
    <row r="589" spans="1:16" hidden="1">
      <c r="A589" s="801"/>
      <c r="B589" s="498" t="s">
        <v>44</v>
      </c>
      <c r="C589" s="116">
        <f>IF('Cumulative Budget Request '!$L589='Split budget (C)'!$L$1,'Cumulative Budget Request '!C589,0)</f>
        <v>0</v>
      </c>
      <c r="D589" s="26"/>
      <c r="E589" s="235">
        <f>IF('Cumulative Budget Request '!$L589='Split budget (C)'!$L$1,'Cumulative Budget Request '!E589,0)</f>
        <v>0</v>
      </c>
      <c r="F589" s="235">
        <f>IF('Cumulative Budget Request '!$L589='Split budget (C)'!$L$1,'Cumulative Budget Request '!F589,0)</f>
        <v>0</v>
      </c>
      <c r="G589" s="235">
        <f>IF('Cumulative Budget Request '!$L589='Split budget (C)'!$L$1,'Cumulative Budget Request '!G589,0)</f>
        <v>0</v>
      </c>
      <c r="H589" s="235">
        <f>IF('Cumulative Budget Request '!$L589='Split budget (C)'!$L$1,'Cumulative Budget Request '!H589,0)</f>
        <v>0</v>
      </c>
      <c r="I589" s="235">
        <f>IF('Cumulative Budget Request '!$L589='Split budget (C)'!$L$1,'Cumulative Budget Request '!I589,0)</f>
        <v>0</v>
      </c>
      <c r="J589" s="158">
        <f t="shared" si="342"/>
        <v>0</v>
      </c>
      <c r="K589" s="2"/>
      <c r="L589" s="2"/>
      <c r="M589" s="2"/>
    </row>
    <row r="590" spans="1:16" hidden="1">
      <c r="A590" s="801"/>
      <c r="B590" s="498" t="s">
        <v>182</v>
      </c>
      <c r="C590" s="116">
        <f>IF('Cumulative Budget Request '!$L590='Split budget (C)'!$L$1,'Cumulative Budget Request '!C590,0)</f>
        <v>0</v>
      </c>
      <c r="D590" s="26"/>
      <c r="E590" s="235">
        <f>IF('Cumulative Budget Request '!$L590='Split budget (C)'!$L$1,'Cumulative Budget Request '!E590,0)</f>
        <v>0</v>
      </c>
      <c r="F590" s="235">
        <f>IF('Cumulative Budget Request '!$L590='Split budget (C)'!$L$1,'Cumulative Budget Request '!F590,0)</f>
        <v>0</v>
      </c>
      <c r="G590" s="235">
        <f>IF('Cumulative Budget Request '!$L590='Split budget (C)'!$L$1,'Cumulative Budget Request '!G590,0)</f>
        <v>0</v>
      </c>
      <c r="H590" s="235">
        <f>IF('Cumulative Budget Request '!$L590='Split budget (C)'!$L$1,'Cumulative Budget Request '!H590,0)</f>
        <v>0</v>
      </c>
      <c r="I590" s="235">
        <f>IF('Cumulative Budget Request '!$L590='Split budget (C)'!$L$1,'Cumulative Budget Request '!I590,0)</f>
        <v>0</v>
      </c>
      <c r="J590" s="158">
        <f t="shared" si="342"/>
        <v>0</v>
      </c>
      <c r="K590" s="2"/>
      <c r="L590" s="2"/>
      <c r="M590" s="2"/>
    </row>
    <row r="591" spans="1:16" hidden="1">
      <c r="A591" s="801"/>
      <c r="B591" s="498" t="s">
        <v>45</v>
      </c>
      <c r="C591" s="116">
        <f>IF('Cumulative Budget Request '!$L591='Split budget (C)'!$L$1,'Cumulative Budget Request '!C591,0)</f>
        <v>0</v>
      </c>
      <c r="D591" s="26"/>
      <c r="E591" s="235">
        <f>IF('Cumulative Budget Request '!$L591='Split budget (C)'!$L$1,'Cumulative Budget Request '!E591,0)</f>
        <v>0</v>
      </c>
      <c r="F591" s="235">
        <f>IF('Cumulative Budget Request '!$L591='Split budget (C)'!$L$1,'Cumulative Budget Request '!F591,0)</f>
        <v>0</v>
      </c>
      <c r="G591" s="235">
        <f>IF('Cumulative Budget Request '!$L591='Split budget (C)'!$L$1,'Cumulative Budget Request '!G591,0)</f>
        <v>0</v>
      </c>
      <c r="H591" s="235">
        <f>IF('Cumulative Budget Request '!$L591='Split budget (C)'!$L$1,'Cumulative Budget Request '!H591,0)</f>
        <v>0</v>
      </c>
      <c r="I591" s="235">
        <f>IF('Cumulative Budget Request '!$L591='Split budget (C)'!$L$1,'Cumulative Budget Request '!I591,0)</f>
        <v>0</v>
      </c>
      <c r="J591" s="158">
        <f t="shared" si="342"/>
        <v>0</v>
      </c>
      <c r="K591" s="2"/>
      <c r="L591" s="2"/>
      <c r="M591" s="8"/>
      <c r="N591" s="2"/>
      <c r="O591" s="2"/>
      <c r="P591" s="2"/>
    </row>
    <row r="592" spans="1:16" hidden="1">
      <c r="A592" s="801"/>
      <c r="B592" s="498" t="s">
        <v>46</v>
      </c>
      <c r="C592" s="116">
        <f>IF('Cumulative Budget Request '!$L592='Split budget (C)'!$L$1,'Cumulative Budget Request '!C592,0)</f>
        <v>0</v>
      </c>
      <c r="D592" s="26"/>
      <c r="E592" s="235">
        <f>IF('Cumulative Budget Request '!$L592='Split budget (C)'!$L$1,'Cumulative Budget Request '!E592,0)</f>
        <v>0</v>
      </c>
      <c r="F592" s="235">
        <f>IF('Cumulative Budget Request '!$L592='Split budget (C)'!$L$1,'Cumulative Budget Request '!F592,0)</f>
        <v>0</v>
      </c>
      <c r="G592" s="235">
        <f>IF('Cumulative Budget Request '!$L592='Split budget (C)'!$L$1,'Cumulative Budget Request '!G592,0)</f>
        <v>0</v>
      </c>
      <c r="H592" s="235">
        <f>IF('Cumulative Budget Request '!$L592='Split budget (C)'!$L$1,'Cumulative Budget Request '!H592,0)</f>
        <v>0</v>
      </c>
      <c r="I592" s="235">
        <f>IF('Cumulative Budget Request '!$L592='Split budget (C)'!$L$1,'Cumulative Budget Request '!I592,0)</f>
        <v>0</v>
      </c>
      <c r="J592" s="158">
        <f t="shared" si="342"/>
        <v>0</v>
      </c>
      <c r="K592" s="2"/>
      <c r="L592" s="2"/>
      <c r="M592" s="2"/>
    </row>
    <row r="593" spans="1:17" hidden="1">
      <c r="A593" s="801"/>
      <c r="B593" s="498" t="s">
        <v>47</v>
      </c>
      <c r="C593" s="116">
        <f>IF('Cumulative Budget Request '!$L593='Split budget (C)'!$L$1,'Cumulative Budget Request '!C593,0)</f>
        <v>0</v>
      </c>
      <c r="D593" s="26"/>
      <c r="E593" s="235">
        <f>IF('Cumulative Budget Request '!$L593='Split budget (C)'!$L$1,'Cumulative Budget Request '!E593,0)</f>
        <v>0</v>
      </c>
      <c r="F593" s="235">
        <f>IF('Cumulative Budget Request '!$L593='Split budget (C)'!$L$1,'Cumulative Budget Request '!F593,0)</f>
        <v>0</v>
      </c>
      <c r="G593" s="235">
        <f>IF('Cumulative Budget Request '!$L593='Split budget (C)'!$L$1,'Cumulative Budget Request '!G593,0)</f>
        <v>0</v>
      </c>
      <c r="H593" s="235">
        <f>IF('Cumulative Budget Request '!$L593='Split budget (C)'!$L$1,'Cumulative Budget Request '!H593,0)</f>
        <v>0</v>
      </c>
      <c r="I593" s="235">
        <f>IF('Cumulative Budget Request '!$L593='Split budget (C)'!$L$1,'Cumulative Budget Request '!I593,0)</f>
        <v>0</v>
      </c>
      <c r="J593" s="158">
        <f t="shared" si="342"/>
        <v>0</v>
      </c>
      <c r="K593" s="2"/>
      <c r="L593" s="2"/>
      <c r="M593" s="2"/>
    </row>
    <row r="594" spans="1:17" hidden="1">
      <c r="A594" s="740" t="s">
        <v>57</v>
      </c>
      <c r="B594" s="740"/>
      <c r="C594" s="740"/>
      <c r="D594" s="740"/>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6"/>
      <c r="B595" s="486"/>
      <c r="E595" s="3"/>
      <c r="F595" s="2"/>
      <c r="G595" s="2"/>
      <c r="H595" s="2"/>
      <c r="I595" s="2"/>
      <c r="J595" s="46"/>
      <c r="K595" s="2"/>
      <c r="L595" s="2"/>
      <c r="M595" s="2"/>
    </row>
    <row r="596" spans="1:17" hidden="1">
      <c r="A596" s="488" t="s">
        <v>122</v>
      </c>
      <c r="B596" s="497"/>
      <c r="C596" s="9"/>
      <c r="D596" s="229" t="s">
        <v>184</v>
      </c>
      <c r="E596" s="117">
        <f>IF('Cumulative Budget Request '!$L596='Split budget (C)'!$L$1,'Cumulative Budget Request '!E596,0)</f>
        <v>0</v>
      </c>
      <c r="F596" s="117">
        <f>IF('Cumulative Budget Request '!$L596='Split budget (C)'!$L$1,'Cumulative Budget Request '!F596,0)</f>
        <v>0</v>
      </c>
      <c r="G596" s="117">
        <f>IF('Cumulative Budget Request '!$L596='Split budget (C)'!$L$1,'Cumulative Budget Request '!G596,0)</f>
        <v>0</v>
      </c>
      <c r="H596" s="117">
        <f>IF('Cumulative Budget Request '!$L596='Split budget (C)'!$L$1,'Cumulative Budget Request '!H596,0)</f>
        <v>0</v>
      </c>
      <c r="I596" s="117">
        <f>IF('Cumulative Budget Request '!$L596='Split budget (C)'!$L$1,'Cumulative Budget Request '!I596,0)</f>
        <v>0</v>
      </c>
      <c r="J596" s="73"/>
      <c r="K596" s="2"/>
      <c r="L596" s="2"/>
      <c r="M596" s="2"/>
    </row>
    <row r="597" spans="1:17" hidden="1">
      <c r="A597" s="486"/>
      <c r="B597" s="486"/>
      <c r="D597" s="229" t="s">
        <v>264</v>
      </c>
      <c r="E597" s="117">
        <f>IF('Cumulative Budget Request '!$L597='Split budget (C)'!$L$1,'Cumulative Budget Request '!E597,0)</f>
        <v>0</v>
      </c>
      <c r="F597" s="117">
        <f>IF('Cumulative Budget Request '!$L597='Split budget (C)'!$L$1,'Cumulative Budget Request '!F597,0)</f>
        <v>0</v>
      </c>
      <c r="G597" s="117">
        <f>IF('Cumulative Budget Request '!$L597='Split budget (C)'!$L$1,'Cumulative Budget Request '!G597,0)</f>
        <v>0</v>
      </c>
      <c r="H597" s="117">
        <f>IF('Cumulative Budget Request '!$L597='Split budget (C)'!$L$1,'Cumulative Budget Request '!H597,0)</f>
        <v>0</v>
      </c>
      <c r="I597" s="117">
        <f>IF('Cumulative Budget Request '!$L597='Split budget (C)'!$L$1,'Cumulative Budget Request '!I597,0)</f>
        <v>0</v>
      </c>
      <c r="J597" s="73"/>
      <c r="K597" s="2"/>
      <c r="L597" s="2"/>
      <c r="M597" s="2"/>
    </row>
    <row r="598" spans="1:17" hidden="1">
      <c r="A598" s="488" t="s">
        <v>169</v>
      </c>
      <c r="B598" s="497"/>
      <c r="C598" s="9"/>
      <c r="D598" s="229" t="s">
        <v>265</v>
      </c>
      <c r="E598" s="117">
        <f>IF('Cumulative Budget Request '!$L598='Split budget (C)'!$L$1,'Cumulative Budget Request '!E598,0)</f>
        <v>0</v>
      </c>
      <c r="F598" s="117">
        <f>IF('Cumulative Budget Request '!$L598='Split budget (C)'!$L$1,'Cumulative Budget Request '!F598,0)</f>
        <v>0</v>
      </c>
      <c r="G598" s="117">
        <f>IF('Cumulative Budget Request '!$L598='Split budget (C)'!$L$1,'Cumulative Budget Request '!G598,0)</f>
        <v>0</v>
      </c>
      <c r="H598" s="117">
        <f>IF('Cumulative Budget Request '!$L598='Split budget (C)'!$L$1,'Cumulative Budget Request '!H598,0)</f>
        <v>0</v>
      </c>
      <c r="I598" s="117">
        <f>IF('Cumulative Budget Request '!$L598='Split budget (C)'!$L$1,'Cumulative Budget Request '!I598,0)</f>
        <v>0</v>
      </c>
      <c r="J598" s="73"/>
      <c r="K598" s="2"/>
      <c r="L598" s="2"/>
      <c r="M598" s="2"/>
    </row>
    <row r="599" spans="1:17" hidden="1">
      <c r="A599" s="800">
        <f>IF('Cumulative Budget Request '!L600='Split budget (C)'!$L$1,'Cumulative Budget Request '!A600,0)</f>
        <v>0</v>
      </c>
      <c r="B599" s="486"/>
      <c r="D599" s="229" t="s">
        <v>266</v>
      </c>
      <c r="E599" s="117">
        <f>IF('Cumulative Budget Request '!$L599='Split budget (C)'!$L$1,'Cumulative Budget Request '!E599,0)</f>
        <v>0</v>
      </c>
      <c r="F599" s="117">
        <f>IF('Cumulative Budget Request '!$L599='Split budget (C)'!$L$1,'Cumulative Budget Request '!F599,0)</f>
        <v>0</v>
      </c>
      <c r="G599" s="117">
        <f>IF('Cumulative Budget Request '!$L599='Split budget (C)'!$L$1,'Cumulative Budget Request '!G599,0)</f>
        <v>0</v>
      </c>
      <c r="H599" s="117">
        <f>IF('Cumulative Budget Request '!$L599='Split budget (C)'!$L$1,'Cumulative Budget Request '!H599,0)</f>
        <v>0</v>
      </c>
      <c r="I599" s="117">
        <f>IF('Cumulative Budget Request '!$L599='Split budget (C)'!$L$1,'Cumulative Budget Request '!I599,0)</f>
        <v>0</v>
      </c>
      <c r="J599" s="46"/>
      <c r="K599" s="2"/>
      <c r="L599" s="2"/>
      <c r="M599" s="2"/>
    </row>
    <row r="600" spans="1:17" hidden="1">
      <c r="A600" s="800"/>
      <c r="B600" s="489" t="s">
        <v>41</v>
      </c>
      <c r="C600" s="68" t="s">
        <v>42</v>
      </c>
      <c r="D600" s="26"/>
      <c r="E600" s="2"/>
      <c r="F600" s="2"/>
      <c r="G600" s="228"/>
      <c r="H600" s="228"/>
      <c r="I600" s="228"/>
      <c r="J600" s="46"/>
      <c r="K600" s="2"/>
      <c r="L600" s="2"/>
      <c r="M600" s="2"/>
    </row>
    <row r="601" spans="1:17" hidden="1">
      <c r="A601" s="801"/>
      <c r="B601" s="498" t="s">
        <v>43</v>
      </c>
      <c r="C601" s="116">
        <f>IF('Cumulative Budget Request '!$L601='Split budget (C)'!$L$1,'Cumulative Budget Request '!C601,0)</f>
        <v>0</v>
      </c>
      <c r="D601" s="26"/>
      <c r="E601" s="235">
        <f>IF('Cumulative Budget Request '!$L601='Split budget (C)'!$L$1,'Cumulative Budget Request '!E601,0)</f>
        <v>0</v>
      </c>
      <c r="F601" s="235">
        <f>IF('Cumulative Budget Request '!$L601='Split budget (C)'!$L$1,'Cumulative Budget Request '!F601,0)</f>
        <v>0</v>
      </c>
      <c r="G601" s="235">
        <f>IF('Cumulative Budget Request '!$L601='Split budget (C)'!$L$1,'Cumulative Budget Request '!G601,0)</f>
        <v>0</v>
      </c>
      <c r="H601" s="235">
        <f>IF('Cumulative Budget Request '!$L601='Split budget (C)'!$L$1,'Cumulative Budget Request '!H601,0)</f>
        <v>0</v>
      </c>
      <c r="I601" s="235">
        <f>IF('Cumulative Budget Request '!$L601='Split budget (C)'!$L$1,'Cumulative Budget Request '!I601,0)</f>
        <v>0</v>
      </c>
      <c r="J601" s="158">
        <f t="shared" ref="J601:J606" si="344">SUM(E601:I601)</f>
        <v>0</v>
      </c>
      <c r="K601" s="2"/>
      <c r="L601" s="2"/>
      <c r="M601" s="2"/>
    </row>
    <row r="602" spans="1:17" hidden="1">
      <c r="A602" s="801"/>
      <c r="B602" s="498" t="s">
        <v>44</v>
      </c>
      <c r="C602" s="116">
        <f>IF('Cumulative Budget Request '!$L602='Split budget (C)'!$L$1,'Cumulative Budget Request '!C602,0)</f>
        <v>0</v>
      </c>
      <c r="D602" s="26"/>
      <c r="E602" s="235">
        <f>IF('Cumulative Budget Request '!$L602='Split budget (C)'!$L$1,'Cumulative Budget Request '!E602,0)</f>
        <v>0</v>
      </c>
      <c r="F602" s="235">
        <f>IF('Cumulative Budget Request '!$L602='Split budget (C)'!$L$1,'Cumulative Budget Request '!F602,0)</f>
        <v>0</v>
      </c>
      <c r="G602" s="235">
        <f>IF('Cumulative Budget Request '!$L602='Split budget (C)'!$L$1,'Cumulative Budget Request '!G602,0)</f>
        <v>0</v>
      </c>
      <c r="H602" s="235">
        <f>IF('Cumulative Budget Request '!$L602='Split budget (C)'!$L$1,'Cumulative Budget Request '!H602,0)</f>
        <v>0</v>
      </c>
      <c r="I602" s="235">
        <f>IF('Cumulative Budget Request '!$L602='Split budget (C)'!$L$1,'Cumulative Budget Request '!I602,0)</f>
        <v>0</v>
      </c>
      <c r="J602" s="158">
        <f t="shared" si="344"/>
        <v>0</v>
      </c>
      <c r="K602" s="2"/>
      <c r="L602" s="2"/>
      <c r="M602" s="2"/>
    </row>
    <row r="603" spans="1:17" hidden="1">
      <c r="A603" s="801"/>
      <c r="B603" s="498" t="s">
        <v>182</v>
      </c>
      <c r="C603" s="116">
        <f>IF('Cumulative Budget Request '!$L603='Split budget (C)'!$L$1,'Cumulative Budget Request '!C603,0)</f>
        <v>0</v>
      </c>
      <c r="D603" s="26"/>
      <c r="E603" s="235">
        <f>IF('Cumulative Budget Request '!$L603='Split budget (C)'!$L$1,'Cumulative Budget Request '!E603,0)</f>
        <v>0</v>
      </c>
      <c r="F603" s="235">
        <f>IF('Cumulative Budget Request '!$L603='Split budget (C)'!$L$1,'Cumulative Budget Request '!F603,0)</f>
        <v>0</v>
      </c>
      <c r="G603" s="235">
        <f>IF('Cumulative Budget Request '!$L603='Split budget (C)'!$L$1,'Cumulative Budget Request '!G603,0)</f>
        <v>0</v>
      </c>
      <c r="H603" s="235">
        <f>IF('Cumulative Budget Request '!$L603='Split budget (C)'!$L$1,'Cumulative Budget Request '!H603,0)</f>
        <v>0</v>
      </c>
      <c r="I603" s="235">
        <f>IF('Cumulative Budget Request '!$L603='Split budget (C)'!$L$1,'Cumulative Budget Request '!I603,0)</f>
        <v>0</v>
      </c>
      <c r="J603" s="158">
        <f t="shared" si="344"/>
        <v>0</v>
      </c>
      <c r="K603" s="2"/>
      <c r="L603" s="2"/>
      <c r="M603" s="2"/>
    </row>
    <row r="604" spans="1:17" hidden="1">
      <c r="A604" s="801"/>
      <c r="B604" s="498" t="s">
        <v>45</v>
      </c>
      <c r="C604" s="116">
        <f>IF('Cumulative Budget Request '!$L604='Split budget (C)'!$L$1,'Cumulative Budget Request '!C604,0)</f>
        <v>0</v>
      </c>
      <c r="D604" s="26"/>
      <c r="E604" s="235">
        <f>IF('Cumulative Budget Request '!$L604='Split budget (C)'!$L$1,'Cumulative Budget Request '!E604,0)</f>
        <v>0</v>
      </c>
      <c r="F604" s="235">
        <f>IF('Cumulative Budget Request '!$L604='Split budget (C)'!$L$1,'Cumulative Budget Request '!F604,0)</f>
        <v>0</v>
      </c>
      <c r="G604" s="235">
        <f>IF('Cumulative Budget Request '!$L604='Split budget (C)'!$L$1,'Cumulative Budget Request '!G604,0)</f>
        <v>0</v>
      </c>
      <c r="H604" s="235">
        <f>IF('Cumulative Budget Request '!$L604='Split budget (C)'!$L$1,'Cumulative Budget Request '!H604,0)</f>
        <v>0</v>
      </c>
      <c r="I604" s="235">
        <f>IF('Cumulative Budget Request '!$L604='Split budget (C)'!$L$1,'Cumulative Budget Request '!I604,0)</f>
        <v>0</v>
      </c>
      <c r="J604" s="158">
        <f t="shared" si="344"/>
        <v>0</v>
      </c>
      <c r="K604" s="2"/>
      <c r="L604" s="2"/>
      <c r="M604" s="8"/>
      <c r="N604" s="2"/>
      <c r="O604" s="2"/>
      <c r="P604" s="2"/>
      <c r="Q604" s="2"/>
    </row>
    <row r="605" spans="1:17" hidden="1">
      <c r="A605" s="801"/>
      <c r="B605" s="498" t="s">
        <v>46</v>
      </c>
      <c r="C605" s="116">
        <f>IF('Cumulative Budget Request '!$L605='Split budget (C)'!$L$1,'Cumulative Budget Request '!C605,0)</f>
        <v>0</v>
      </c>
      <c r="D605" s="26"/>
      <c r="E605" s="235">
        <f>IF('Cumulative Budget Request '!$L605='Split budget (C)'!$L$1,'Cumulative Budget Request '!E605,0)</f>
        <v>0</v>
      </c>
      <c r="F605" s="235">
        <f>IF('Cumulative Budget Request '!$L605='Split budget (C)'!$L$1,'Cumulative Budget Request '!F605,0)</f>
        <v>0</v>
      </c>
      <c r="G605" s="235">
        <f>IF('Cumulative Budget Request '!$L605='Split budget (C)'!$L$1,'Cumulative Budget Request '!G605,0)</f>
        <v>0</v>
      </c>
      <c r="H605" s="235">
        <f>IF('Cumulative Budget Request '!$L605='Split budget (C)'!$L$1,'Cumulative Budget Request '!H605,0)</f>
        <v>0</v>
      </c>
      <c r="I605" s="235">
        <f>IF('Cumulative Budget Request '!$L605='Split budget (C)'!$L$1,'Cumulative Budget Request '!I605,0)</f>
        <v>0</v>
      </c>
      <c r="J605" s="158">
        <f t="shared" si="344"/>
        <v>0</v>
      </c>
      <c r="K605" s="2"/>
      <c r="L605" s="2"/>
      <c r="M605" s="2"/>
      <c r="N605" s="2"/>
      <c r="O605" s="2"/>
      <c r="P605" s="2"/>
      <c r="Q605" s="2"/>
    </row>
    <row r="606" spans="1:17" hidden="1">
      <c r="A606" s="801"/>
      <c r="B606" s="498" t="s">
        <v>47</v>
      </c>
      <c r="C606" s="116">
        <f>IF('Cumulative Budget Request '!$L606='Split budget (C)'!$L$1,'Cumulative Budget Request '!C606,0)</f>
        <v>0</v>
      </c>
      <c r="D606" s="26"/>
      <c r="E606" s="235">
        <f>IF('Cumulative Budget Request '!$L606='Split budget (C)'!$L$1,'Cumulative Budget Request '!E606,0)</f>
        <v>0</v>
      </c>
      <c r="F606" s="235">
        <f>IF('Cumulative Budget Request '!$L606='Split budget (C)'!$L$1,'Cumulative Budget Request '!F606,0)</f>
        <v>0</v>
      </c>
      <c r="G606" s="235">
        <f>IF('Cumulative Budget Request '!$L606='Split budget (C)'!$L$1,'Cumulative Budget Request '!G606,0)</f>
        <v>0</v>
      </c>
      <c r="H606" s="235">
        <f>IF('Cumulative Budget Request '!$L606='Split budget (C)'!$L$1,'Cumulative Budget Request '!H606,0)</f>
        <v>0</v>
      </c>
      <c r="I606" s="235">
        <f>IF('Cumulative Budget Request '!$L606='Split budget (C)'!$L$1,'Cumulative Budget Request '!I606,0)</f>
        <v>0</v>
      </c>
      <c r="J606" s="158">
        <f t="shared" si="344"/>
        <v>0</v>
      </c>
      <c r="K606" s="29"/>
      <c r="L606" s="29"/>
      <c r="M606" s="2"/>
    </row>
    <row r="607" spans="1:17" hidden="1">
      <c r="A607" s="740" t="s">
        <v>57</v>
      </c>
      <c r="B607" s="740"/>
      <c r="C607" s="740"/>
      <c r="D607" s="740"/>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57" t="s">
        <v>51</v>
      </c>
      <c r="C608" s="757"/>
      <c r="D608" s="757"/>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93">
        <f>IF('Cumulative Budget Request '!L611='Split budget (C)'!$L$1,'Cumulative Budget Request '!B611,0)</f>
        <v>0</v>
      </c>
      <c r="D611" s="3"/>
      <c r="E611" s="161">
        <f>IF('Cumulative Budget Request '!$L611='Split budget (C)'!$L$1,'Cumulative Budget Request '!E611,0)</f>
        <v>0</v>
      </c>
      <c r="F611" s="161">
        <f>IF('Cumulative Budget Request '!$L611='Split budget (C)'!$L$1,'Cumulative Budget Request '!F611,0)</f>
        <v>0</v>
      </c>
      <c r="G611" s="161">
        <f>IF('Cumulative Budget Request '!$L611='Split budget (C)'!$L$1,'Cumulative Budget Request '!G611,0)</f>
        <v>0</v>
      </c>
      <c r="H611" s="161">
        <f>IF('Cumulative Budget Request '!$L611='Split budget (C)'!$L$1,'Cumulative Budget Request '!H611,0)</f>
        <v>0</v>
      </c>
      <c r="I611" s="161">
        <f>IF('Cumulative Budget Request '!$L611='Split budget (C)'!$L$1,'Cumulative Budget Request '!I611,0)</f>
        <v>0</v>
      </c>
      <c r="J611" s="70">
        <f>SUM(E611:I611)</f>
        <v>0</v>
      </c>
      <c r="K611" s="2"/>
      <c r="L611" s="2"/>
      <c r="M611" s="2"/>
    </row>
    <row r="612" spans="1:16" hidden="1">
      <c r="B612" s="493">
        <f>IF('Cumulative Budget Request '!L612='Split budget (C)'!$L$1,'Cumulative Budget Request '!B612,0)</f>
        <v>0</v>
      </c>
      <c r="D612" s="3"/>
      <c r="E612" s="161">
        <f>IF('Cumulative Budget Request '!$L612='Split budget (C)'!$L$1,'Cumulative Budget Request '!E612,0)</f>
        <v>0</v>
      </c>
      <c r="F612" s="161">
        <f>IF('Cumulative Budget Request '!$L612='Split budget (C)'!$L$1,'Cumulative Budget Request '!F612,0)</f>
        <v>0</v>
      </c>
      <c r="G612" s="161">
        <f>IF('Cumulative Budget Request '!$L612='Split budget (C)'!$L$1,'Cumulative Budget Request '!G612,0)</f>
        <v>0</v>
      </c>
      <c r="H612" s="161">
        <f>IF('Cumulative Budget Request '!$L612='Split budget (C)'!$L$1,'Cumulative Budget Request '!H612,0)</f>
        <v>0</v>
      </c>
      <c r="I612" s="161">
        <f>IF('Cumulative Budget Request '!$L612='Split budget (C)'!$L$1,'Cumulative Budget Request '!I612,0)</f>
        <v>0</v>
      </c>
      <c r="J612" s="70">
        <f t="shared" ref="J612:J616" si="347">SUM(E612:I612)</f>
        <v>0</v>
      </c>
      <c r="K612" s="2"/>
      <c r="L612" s="2"/>
      <c r="M612" s="2"/>
    </row>
    <row r="613" spans="1:16" hidden="1">
      <c r="B613" s="493">
        <f>IF('Cumulative Budget Request '!L613='Split budget (C)'!$L$1,'Cumulative Budget Request '!B613,0)</f>
        <v>0</v>
      </c>
      <c r="D613" s="3"/>
      <c r="E613" s="161">
        <f>IF('Cumulative Budget Request '!$L613='Split budget (C)'!$L$1,'Cumulative Budget Request '!E613,0)</f>
        <v>0</v>
      </c>
      <c r="F613" s="161">
        <f>IF('Cumulative Budget Request '!$L613='Split budget (C)'!$L$1,'Cumulative Budget Request '!F613,0)</f>
        <v>0</v>
      </c>
      <c r="G613" s="161">
        <f>IF('Cumulative Budget Request '!$L613='Split budget (C)'!$L$1,'Cumulative Budget Request '!G613,0)</f>
        <v>0</v>
      </c>
      <c r="H613" s="161">
        <f>IF('Cumulative Budget Request '!$L613='Split budget (C)'!$L$1,'Cumulative Budget Request '!H613,0)</f>
        <v>0</v>
      </c>
      <c r="I613" s="161">
        <f>IF('Cumulative Budget Request '!$L613='Split budget (C)'!$L$1,'Cumulative Budget Request '!I613,0)</f>
        <v>0</v>
      </c>
      <c r="J613" s="70">
        <f t="shared" si="347"/>
        <v>0</v>
      </c>
      <c r="K613" s="2"/>
      <c r="L613" s="2"/>
      <c r="M613" s="2"/>
      <c r="N613" s="2"/>
      <c r="O613" s="2"/>
      <c r="P613" s="2"/>
    </row>
    <row r="614" spans="1:16" hidden="1">
      <c r="B614" s="493">
        <f>IF('Cumulative Budget Request '!L614='Split budget (C)'!$L$1,'Cumulative Budget Request '!B614,0)</f>
        <v>0</v>
      </c>
      <c r="D614" s="3"/>
      <c r="E614" s="161">
        <f>IF('Cumulative Budget Request '!$L614='Split budget (C)'!$L$1,'Cumulative Budget Request '!E614,0)</f>
        <v>0</v>
      </c>
      <c r="F614" s="161">
        <f>IF('Cumulative Budget Request '!$L614='Split budget (C)'!$L$1,'Cumulative Budget Request '!F614,0)</f>
        <v>0</v>
      </c>
      <c r="G614" s="161">
        <f>IF('Cumulative Budget Request '!$L614='Split budget (C)'!$L$1,'Cumulative Budget Request '!G614,0)</f>
        <v>0</v>
      </c>
      <c r="H614" s="161">
        <f>IF('Cumulative Budget Request '!$L614='Split budget (C)'!$L$1,'Cumulative Budget Request '!H614,0)</f>
        <v>0</v>
      </c>
      <c r="I614" s="161">
        <f>IF('Cumulative Budget Request '!$L614='Split budget (C)'!$L$1,'Cumulative Budget Request '!I614,0)</f>
        <v>0</v>
      </c>
      <c r="J614" s="70">
        <f t="shared" si="347"/>
        <v>0</v>
      </c>
      <c r="K614" s="2"/>
      <c r="L614" s="2"/>
      <c r="M614" s="2"/>
      <c r="N614" s="2"/>
      <c r="O614" s="2"/>
      <c r="P614" s="2"/>
    </row>
    <row r="615" spans="1:16" hidden="1">
      <c r="B615" s="493">
        <f>IF('Cumulative Budget Request '!L615='Split budget (C)'!$L$1,'Cumulative Budget Request '!B615,0)</f>
        <v>0</v>
      </c>
      <c r="D615" s="3"/>
      <c r="E615" s="161">
        <f>IF('Cumulative Budget Request '!$L615='Split budget (C)'!$L$1,'Cumulative Budget Request '!E615,0)</f>
        <v>0</v>
      </c>
      <c r="F615" s="161">
        <f>IF('Cumulative Budget Request '!$L615='Split budget (C)'!$L$1,'Cumulative Budget Request '!F615,0)</f>
        <v>0</v>
      </c>
      <c r="G615" s="161">
        <f>IF('Cumulative Budget Request '!$L615='Split budget (C)'!$L$1,'Cumulative Budget Request '!G615,0)</f>
        <v>0</v>
      </c>
      <c r="H615" s="161">
        <f>IF('Cumulative Budget Request '!$L615='Split budget (C)'!$L$1,'Cumulative Budget Request '!H615,0)</f>
        <v>0</v>
      </c>
      <c r="I615" s="161">
        <f>IF('Cumulative Budget Request '!$L615='Split budget (C)'!$L$1,'Cumulative Budget Request '!I615,0)</f>
        <v>0</v>
      </c>
      <c r="J615" s="70">
        <f t="shared" si="347"/>
        <v>0</v>
      </c>
      <c r="K615" s="2"/>
      <c r="L615" s="2"/>
      <c r="M615" s="2"/>
    </row>
    <row r="616" spans="1:16" hidden="1">
      <c r="B616" s="493">
        <f>IF('Cumulative Budget Request '!L616='Split budget (C)'!$L$1,'Cumulative Budget Request '!B616,0)</f>
        <v>0</v>
      </c>
      <c r="D616" s="3"/>
      <c r="E616" s="161">
        <f>IF('Cumulative Budget Request '!$L616='Split budget (C)'!$L$1,'Cumulative Budget Request '!E616,0)</f>
        <v>0</v>
      </c>
      <c r="F616" s="161">
        <f>IF('Cumulative Budget Request '!$L616='Split budget (C)'!$L$1,'Cumulative Budget Request '!F616,0)</f>
        <v>0</v>
      </c>
      <c r="G616" s="161">
        <f>IF('Cumulative Budget Request '!$L616='Split budget (C)'!$L$1,'Cumulative Budget Request '!G616,0)</f>
        <v>0</v>
      </c>
      <c r="H616" s="161">
        <f>IF('Cumulative Budget Request '!$L616='Split budget (C)'!$L$1,'Cumulative Budget Request '!H616,0)</f>
        <v>0</v>
      </c>
      <c r="I616" s="161">
        <f>IF('Cumulative Budget Request '!$L616='Split budget (C)'!$L$1,'Cumulative Budget Request '!I616,0)</f>
        <v>0</v>
      </c>
      <c r="J616" s="70">
        <f t="shared" si="347"/>
        <v>0</v>
      </c>
      <c r="K616" s="2"/>
      <c r="L616" s="2"/>
      <c r="M616" s="2"/>
    </row>
    <row r="617" spans="1:16">
      <c r="A617" s="740" t="s">
        <v>57</v>
      </c>
      <c r="B617" s="740"/>
      <c r="C617" s="740"/>
      <c r="D617" s="740"/>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6"/>
      <c r="B618" s="486"/>
      <c r="E618" s="3"/>
      <c r="F618" s="2"/>
      <c r="G618" s="2"/>
      <c r="H618" s="2"/>
      <c r="I618" s="2"/>
      <c r="J618" s="46"/>
      <c r="K618" s="2"/>
      <c r="L618" s="2"/>
      <c r="M618" s="2"/>
    </row>
    <row r="619" spans="1:16" hidden="1">
      <c r="A619" s="488" t="s">
        <v>122</v>
      </c>
      <c r="B619" s="486"/>
      <c r="C619" s="228"/>
      <c r="D619" s="229" t="s">
        <v>184</v>
      </c>
      <c r="E619" s="117">
        <f>IF('Cumulative Budget Request '!$L619='Split budget (C)'!$L$1,'Cumulative Budget Request '!E619,0)</f>
        <v>0</v>
      </c>
      <c r="F619" s="117">
        <f>IF('Cumulative Budget Request '!$L619='Split budget (C)'!$L$1,'Cumulative Budget Request '!F619,0)</f>
        <v>0</v>
      </c>
      <c r="G619" s="117">
        <f>IF('Cumulative Budget Request '!$L619='Split budget (C)'!$L$1,'Cumulative Budget Request '!G619,0)</f>
        <v>0</v>
      </c>
      <c r="H619" s="117">
        <f>IF('Cumulative Budget Request '!$L619='Split budget (C)'!$L$1,'Cumulative Budget Request '!H619,0)</f>
        <v>0</v>
      </c>
      <c r="I619" s="117">
        <f>IF('Cumulative Budget Request '!$L619='Split budget (C)'!$L$1,'Cumulative Budget Request '!I619,0)</f>
        <v>0</v>
      </c>
      <c r="J619" s="73"/>
      <c r="K619" s="2"/>
      <c r="L619" s="2"/>
      <c r="M619" s="2"/>
    </row>
    <row r="620" spans="1:16" hidden="1">
      <c r="A620" s="488"/>
      <c r="B620" s="497"/>
      <c r="C620" s="9"/>
      <c r="D620" s="229" t="s">
        <v>264</v>
      </c>
      <c r="E620" s="117">
        <f>IF('Cumulative Budget Request '!$L620='Split budget (C)'!$L$1,'Cumulative Budget Request '!E620,0)</f>
        <v>0</v>
      </c>
      <c r="F620" s="117">
        <f>IF('Cumulative Budget Request '!$L620='Split budget (C)'!$L$1,'Cumulative Budget Request '!F620,0)</f>
        <v>0</v>
      </c>
      <c r="G620" s="117">
        <f>IF('Cumulative Budget Request '!$L620='Split budget (C)'!$L$1,'Cumulative Budget Request '!G620,0)</f>
        <v>0</v>
      </c>
      <c r="H620" s="117">
        <f>IF('Cumulative Budget Request '!$L620='Split budget (C)'!$L$1,'Cumulative Budget Request '!H620,0)</f>
        <v>0</v>
      </c>
      <c r="I620" s="117">
        <f>IF('Cumulative Budget Request '!$L620='Split budget (C)'!$L$1,'Cumulative Budget Request '!I620,0)</f>
        <v>0</v>
      </c>
      <c r="J620" s="73"/>
      <c r="K620" s="2"/>
      <c r="L620" s="2"/>
      <c r="M620" s="2"/>
    </row>
    <row r="621" spans="1:16" hidden="1">
      <c r="A621" s="488" t="s">
        <v>169</v>
      </c>
      <c r="B621" s="497"/>
      <c r="C621" s="9"/>
      <c r="D621" s="229" t="s">
        <v>265</v>
      </c>
      <c r="E621" s="117">
        <f>IF('Cumulative Budget Request '!$L621='Split budget (C)'!$L$1,'Cumulative Budget Request '!E621,0)</f>
        <v>0</v>
      </c>
      <c r="F621" s="117">
        <f>IF('Cumulative Budget Request '!$L621='Split budget (C)'!$L$1,'Cumulative Budget Request '!F621,0)</f>
        <v>0</v>
      </c>
      <c r="G621" s="117">
        <f>IF('Cumulative Budget Request '!$L621='Split budget (C)'!$L$1,'Cumulative Budget Request '!G621,0)</f>
        <v>0</v>
      </c>
      <c r="H621" s="117">
        <f>IF('Cumulative Budget Request '!$L621='Split budget (C)'!$L$1,'Cumulative Budget Request '!H621,0)</f>
        <v>0</v>
      </c>
      <c r="I621" s="117">
        <f>IF('Cumulative Budget Request '!$L621='Split budget (C)'!$L$1,'Cumulative Budget Request '!I621,0)</f>
        <v>0</v>
      </c>
      <c r="J621" s="73"/>
      <c r="K621" s="2"/>
      <c r="L621" s="2"/>
      <c r="M621" s="2"/>
    </row>
    <row r="622" spans="1:16" hidden="1">
      <c r="A622" s="800">
        <f>IF('Cumulative Budget Request '!L623='Split budget (C)'!$L$1,'Cumulative Budget Request '!A623,0)</f>
        <v>0</v>
      </c>
      <c r="B622" s="486"/>
      <c r="D622" s="229" t="s">
        <v>266</v>
      </c>
      <c r="E622" s="117">
        <f>IF('Cumulative Budget Request '!$L622='Split budget (C)'!$L$1,'Cumulative Budget Request '!E622,0)</f>
        <v>0</v>
      </c>
      <c r="F622" s="117">
        <f>IF('Cumulative Budget Request '!$L622='Split budget (C)'!$L$1,'Cumulative Budget Request '!F622,0)</f>
        <v>0</v>
      </c>
      <c r="G622" s="117">
        <f>IF('Cumulative Budget Request '!$L622='Split budget (C)'!$L$1,'Cumulative Budget Request '!G622,0)</f>
        <v>0</v>
      </c>
      <c r="H622" s="117">
        <f>IF('Cumulative Budget Request '!$L622='Split budget (C)'!$L$1,'Cumulative Budget Request '!H622,0)</f>
        <v>0</v>
      </c>
      <c r="I622" s="117">
        <f>IF('Cumulative Budget Request '!$L622='Split budget (C)'!$L$1,'Cumulative Budget Request '!I622,0)</f>
        <v>0</v>
      </c>
      <c r="J622" s="46"/>
      <c r="K622" s="2"/>
      <c r="L622" s="2"/>
      <c r="M622" s="2"/>
    </row>
    <row r="623" spans="1:16" hidden="1">
      <c r="A623" s="800"/>
      <c r="B623" s="489" t="s">
        <v>41</v>
      </c>
      <c r="C623" s="68" t="s">
        <v>42</v>
      </c>
      <c r="D623" s="26"/>
      <c r="E623" s="2"/>
      <c r="F623" s="2"/>
      <c r="G623" s="228"/>
      <c r="H623" s="228"/>
      <c r="I623" s="228"/>
      <c r="J623" s="46"/>
      <c r="K623" s="2"/>
      <c r="L623" s="2"/>
      <c r="M623" s="2"/>
    </row>
    <row r="624" spans="1:16" hidden="1">
      <c r="A624" s="801"/>
      <c r="B624" s="498" t="s">
        <v>43</v>
      </c>
      <c r="C624" s="116">
        <f>IF('Cumulative Budget Request '!$L624='Split budget (C)'!$L$1,'Cumulative Budget Request '!C624,0)</f>
        <v>0</v>
      </c>
      <c r="D624" s="26"/>
      <c r="E624" s="235">
        <f>IF('Cumulative Budget Request '!$L624='Split budget (C)'!$L$1,'Cumulative Budget Request '!E624,0)</f>
        <v>0</v>
      </c>
      <c r="F624" s="235">
        <f>IF('Cumulative Budget Request '!$L624='Split budget (C)'!$L$1,'Cumulative Budget Request '!F624,0)</f>
        <v>0</v>
      </c>
      <c r="G624" s="235">
        <f>IF('Cumulative Budget Request '!$L624='Split budget (C)'!$L$1,'Cumulative Budget Request '!G624,0)</f>
        <v>0</v>
      </c>
      <c r="H624" s="235">
        <f>IF('Cumulative Budget Request '!$L624='Split budget (C)'!$L$1,'Cumulative Budget Request '!H624,0)</f>
        <v>0</v>
      </c>
      <c r="I624" s="235">
        <f>IF('Cumulative Budget Request '!$L624='Split budget (C)'!$L$1,'Cumulative Budget Request '!I624,0)</f>
        <v>0</v>
      </c>
      <c r="J624" s="158">
        <f t="shared" ref="J624:J629" si="349">SUM(E624:I624)</f>
        <v>0</v>
      </c>
      <c r="K624" s="2"/>
      <c r="L624" s="2"/>
      <c r="M624" s="2"/>
    </row>
    <row r="625" spans="1:17" hidden="1">
      <c r="A625" s="801"/>
      <c r="B625" s="498" t="s">
        <v>44</v>
      </c>
      <c r="C625" s="116">
        <f>IF('Cumulative Budget Request '!$L625='Split budget (C)'!$L$1,'Cumulative Budget Request '!C625,0)</f>
        <v>0</v>
      </c>
      <c r="D625" s="26"/>
      <c r="E625" s="235">
        <f>IF('Cumulative Budget Request '!$L625='Split budget (C)'!$L$1,'Cumulative Budget Request '!E625,0)</f>
        <v>0</v>
      </c>
      <c r="F625" s="235">
        <f>IF('Cumulative Budget Request '!$L625='Split budget (C)'!$L$1,'Cumulative Budget Request '!F625,0)</f>
        <v>0</v>
      </c>
      <c r="G625" s="235">
        <f>IF('Cumulative Budget Request '!$L625='Split budget (C)'!$L$1,'Cumulative Budget Request '!G625,0)</f>
        <v>0</v>
      </c>
      <c r="H625" s="235">
        <f>IF('Cumulative Budget Request '!$L625='Split budget (C)'!$L$1,'Cumulative Budget Request '!H625,0)</f>
        <v>0</v>
      </c>
      <c r="I625" s="235">
        <f>IF('Cumulative Budget Request '!$L625='Split budget (C)'!$L$1,'Cumulative Budget Request '!I625,0)</f>
        <v>0</v>
      </c>
      <c r="J625" s="158">
        <f t="shared" si="349"/>
        <v>0</v>
      </c>
      <c r="K625" s="2"/>
      <c r="L625" s="2"/>
      <c r="M625" s="2"/>
    </row>
    <row r="626" spans="1:17" hidden="1">
      <c r="A626" s="801"/>
      <c r="B626" s="498" t="s">
        <v>182</v>
      </c>
      <c r="C626" s="116">
        <f>IF('Cumulative Budget Request '!$L626='Split budget (C)'!$L$1,'Cumulative Budget Request '!C626,0)</f>
        <v>0</v>
      </c>
      <c r="D626" s="26"/>
      <c r="E626" s="235">
        <f>IF('Cumulative Budget Request '!$L626='Split budget (C)'!$L$1,'Cumulative Budget Request '!E626,0)</f>
        <v>0</v>
      </c>
      <c r="F626" s="235">
        <f>IF('Cumulative Budget Request '!$L626='Split budget (C)'!$L$1,'Cumulative Budget Request '!F626,0)</f>
        <v>0</v>
      </c>
      <c r="G626" s="235">
        <f>IF('Cumulative Budget Request '!$L626='Split budget (C)'!$L$1,'Cumulative Budget Request '!G626,0)</f>
        <v>0</v>
      </c>
      <c r="H626" s="235">
        <f>IF('Cumulative Budget Request '!$L626='Split budget (C)'!$L$1,'Cumulative Budget Request '!H626,0)</f>
        <v>0</v>
      </c>
      <c r="I626" s="235">
        <f>IF('Cumulative Budget Request '!$L626='Split budget (C)'!$L$1,'Cumulative Budget Request '!I626,0)</f>
        <v>0</v>
      </c>
      <c r="J626" s="158">
        <f t="shared" si="349"/>
        <v>0</v>
      </c>
      <c r="K626" s="2"/>
      <c r="L626" s="2"/>
      <c r="M626" s="2"/>
    </row>
    <row r="627" spans="1:17" hidden="1">
      <c r="A627" s="801"/>
      <c r="B627" s="498" t="s">
        <v>45</v>
      </c>
      <c r="C627" s="116">
        <f>IF('Cumulative Budget Request '!$L627='Split budget (C)'!$L$1,'Cumulative Budget Request '!C627,0)</f>
        <v>0</v>
      </c>
      <c r="D627" s="26"/>
      <c r="E627" s="235">
        <f>IF('Cumulative Budget Request '!$L627='Split budget (C)'!$L$1,'Cumulative Budget Request '!E627,0)</f>
        <v>0</v>
      </c>
      <c r="F627" s="235">
        <f>IF('Cumulative Budget Request '!$L627='Split budget (C)'!$L$1,'Cumulative Budget Request '!F627,0)</f>
        <v>0</v>
      </c>
      <c r="G627" s="235">
        <f>IF('Cumulative Budget Request '!$L627='Split budget (C)'!$L$1,'Cumulative Budget Request '!G627,0)</f>
        <v>0</v>
      </c>
      <c r="H627" s="235">
        <f>IF('Cumulative Budget Request '!$L627='Split budget (C)'!$L$1,'Cumulative Budget Request '!H627,0)</f>
        <v>0</v>
      </c>
      <c r="I627" s="235">
        <f>IF('Cumulative Budget Request '!$L627='Split budget (C)'!$L$1,'Cumulative Budget Request '!I627,0)</f>
        <v>0</v>
      </c>
      <c r="J627" s="158">
        <f t="shared" si="349"/>
        <v>0</v>
      </c>
      <c r="K627" s="2"/>
      <c r="L627" s="2"/>
      <c r="M627" s="8"/>
      <c r="N627" s="2"/>
      <c r="O627" s="2"/>
      <c r="P627" s="2"/>
    </row>
    <row r="628" spans="1:17" hidden="1">
      <c r="A628" s="801"/>
      <c r="B628" s="498" t="s">
        <v>46</v>
      </c>
      <c r="C628" s="116">
        <f>IF('Cumulative Budget Request '!$L628='Split budget (C)'!$L$1,'Cumulative Budget Request '!C628,0)</f>
        <v>0</v>
      </c>
      <c r="D628" s="26"/>
      <c r="E628" s="235">
        <f>IF('Cumulative Budget Request '!$L628='Split budget (C)'!$L$1,'Cumulative Budget Request '!E628,0)</f>
        <v>0</v>
      </c>
      <c r="F628" s="235">
        <f>IF('Cumulative Budget Request '!$L628='Split budget (C)'!$L$1,'Cumulative Budget Request '!F628,0)</f>
        <v>0</v>
      </c>
      <c r="G628" s="235">
        <f>IF('Cumulative Budget Request '!$L628='Split budget (C)'!$L$1,'Cumulative Budget Request '!G628,0)</f>
        <v>0</v>
      </c>
      <c r="H628" s="235">
        <f>IF('Cumulative Budget Request '!$L628='Split budget (C)'!$L$1,'Cumulative Budget Request '!H628,0)</f>
        <v>0</v>
      </c>
      <c r="I628" s="235">
        <f>IF('Cumulative Budget Request '!$L628='Split budget (C)'!$L$1,'Cumulative Budget Request '!I628,0)</f>
        <v>0</v>
      </c>
      <c r="J628" s="158">
        <f t="shared" si="349"/>
        <v>0</v>
      </c>
      <c r="K628" s="2"/>
      <c r="L628" s="2"/>
      <c r="M628" s="2"/>
    </row>
    <row r="629" spans="1:17" hidden="1">
      <c r="A629" s="801"/>
      <c r="B629" s="498" t="s">
        <v>47</v>
      </c>
      <c r="C629" s="116">
        <f>IF('Cumulative Budget Request '!$L629='Split budget (C)'!$L$1,'Cumulative Budget Request '!C629,0)</f>
        <v>0</v>
      </c>
      <c r="D629" s="26"/>
      <c r="E629" s="235">
        <f>IF('Cumulative Budget Request '!$L629='Split budget (C)'!$L$1,'Cumulative Budget Request '!E629,0)</f>
        <v>0</v>
      </c>
      <c r="F629" s="235">
        <f>IF('Cumulative Budget Request '!$L629='Split budget (C)'!$L$1,'Cumulative Budget Request '!F629,0)</f>
        <v>0</v>
      </c>
      <c r="G629" s="235">
        <f>IF('Cumulative Budget Request '!$L629='Split budget (C)'!$L$1,'Cumulative Budget Request '!G629,0)</f>
        <v>0</v>
      </c>
      <c r="H629" s="235">
        <f>IF('Cumulative Budget Request '!$L629='Split budget (C)'!$L$1,'Cumulative Budget Request '!H629,0)</f>
        <v>0</v>
      </c>
      <c r="I629" s="235">
        <f>IF('Cumulative Budget Request '!$L629='Split budget (C)'!$L$1,'Cumulative Budget Request '!I629,0)</f>
        <v>0</v>
      </c>
      <c r="J629" s="158">
        <f t="shared" si="349"/>
        <v>0</v>
      </c>
      <c r="K629" s="2"/>
      <c r="L629" s="2"/>
      <c r="M629" s="2"/>
    </row>
    <row r="630" spans="1:17" hidden="1">
      <c r="A630" s="740" t="s">
        <v>57</v>
      </c>
      <c r="B630" s="740"/>
      <c r="C630" s="740"/>
      <c r="D630" s="740"/>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8" t="s">
        <v>122</v>
      </c>
      <c r="B632" s="486"/>
      <c r="C632" s="228"/>
      <c r="D632" s="229" t="s">
        <v>184</v>
      </c>
      <c r="E632" s="117">
        <f>IF('Cumulative Budget Request '!$L632='Split budget (C)'!$L$1,'Cumulative Budget Request '!E632,0)</f>
        <v>0</v>
      </c>
      <c r="F632" s="117">
        <f>IF('Cumulative Budget Request '!$L632='Split budget (C)'!$L$1,'Cumulative Budget Request '!F632,0)</f>
        <v>0</v>
      </c>
      <c r="G632" s="117">
        <f>IF('Cumulative Budget Request '!$L632='Split budget (C)'!$L$1,'Cumulative Budget Request '!G632,0)</f>
        <v>0</v>
      </c>
      <c r="H632" s="117">
        <f>IF('Cumulative Budget Request '!$L632='Split budget (C)'!$L$1,'Cumulative Budget Request '!H632,0)</f>
        <v>0</v>
      </c>
      <c r="I632" s="117">
        <f>IF('Cumulative Budget Request '!$L632='Split budget (C)'!$L$1,'Cumulative Budget Request '!I632,0)</f>
        <v>0</v>
      </c>
      <c r="J632" s="73"/>
      <c r="K632" s="2"/>
      <c r="L632" s="2"/>
      <c r="M632" s="2"/>
    </row>
    <row r="633" spans="1:17" hidden="1">
      <c r="A633" s="488"/>
      <c r="B633" s="497"/>
      <c r="C633" s="9"/>
      <c r="D633" s="229" t="s">
        <v>264</v>
      </c>
      <c r="E633" s="117">
        <f>IF('Cumulative Budget Request '!$L633='Split budget (C)'!$L$1,'Cumulative Budget Request '!E633,0)</f>
        <v>0</v>
      </c>
      <c r="F633" s="117">
        <f>IF('Cumulative Budget Request '!$L633='Split budget (C)'!$L$1,'Cumulative Budget Request '!F633,0)</f>
        <v>0</v>
      </c>
      <c r="G633" s="117">
        <f>IF('Cumulative Budget Request '!$L633='Split budget (C)'!$L$1,'Cumulative Budget Request '!G633,0)</f>
        <v>0</v>
      </c>
      <c r="H633" s="117">
        <f>IF('Cumulative Budget Request '!$L633='Split budget (C)'!$L$1,'Cumulative Budget Request '!H633,0)</f>
        <v>0</v>
      </c>
      <c r="I633" s="117">
        <f>IF('Cumulative Budget Request '!$L633='Split budget (C)'!$L$1,'Cumulative Budget Request '!I633,0)</f>
        <v>0</v>
      </c>
      <c r="J633" s="73"/>
      <c r="K633" s="2"/>
      <c r="L633" s="2"/>
      <c r="M633" s="2"/>
    </row>
    <row r="634" spans="1:17" hidden="1">
      <c r="A634" s="488" t="s">
        <v>169</v>
      </c>
      <c r="B634" s="497"/>
      <c r="C634" s="9"/>
      <c r="D634" s="229" t="s">
        <v>265</v>
      </c>
      <c r="E634" s="117">
        <f>IF('Cumulative Budget Request '!$L634='Split budget (C)'!$L$1,'Cumulative Budget Request '!E634,0)</f>
        <v>0</v>
      </c>
      <c r="F634" s="117">
        <f>IF('Cumulative Budget Request '!$L634='Split budget (C)'!$L$1,'Cumulative Budget Request '!F634,0)</f>
        <v>0</v>
      </c>
      <c r="G634" s="117">
        <f>IF('Cumulative Budget Request '!$L634='Split budget (C)'!$L$1,'Cumulative Budget Request '!G634,0)</f>
        <v>0</v>
      </c>
      <c r="H634" s="117">
        <f>IF('Cumulative Budget Request '!$L634='Split budget (C)'!$L$1,'Cumulative Budget Request '!H634,0)</f>
        <v>0</v>
      </c>
      <c r="I634" s="117">
        <f>IF('Cumulative Budget Request '!$L634='Split budget (C)'!$L$1,'Cumulative Budget Request '!I634,0)</f>
        <v>0</v>
      </c>
      <c r="J634" s="73"/>
      <c r="K634" s="2"/>
      <c r="L634" s="2"/>
      <c r="M634" s="2"/>
    </row>
    <row r="635" spans="1:17" hidden="1">
      <c r="A635" s="800">
        <f>IF('Cumulative Budget Request '!L636='Split budget (C)'!$L$1,'Cumulative Budget Request '!A636,0)</f>
        <v>0</v>
      </c>
      <c r="B635" s="486"/>
      <c r="D635" s="229" t="s">
        <v>266</v>
      </c>
      <c r="E635" s="117">
        <f>IF('Cumulative Budget Request '!$L635='Split budget (C)'!$L$1,'Cumulative Budget Request '!E635,0)</f>
        <v>0</v>
      </c>
      <c r="F635" s="117">
        <f>IF('Cumulative Budget Request '!$L635='Split budget (C)'!$L$1,'Cumulative Budget Request '!F635,0)</f>
        <v>0</v>
      </c>
      <c r="G635" s="117">
        <f>IF('Cumulative Budget Request '!$L635='Split budget (C)'!$L$1,'Cumulative Budget Request '!G635,0)</f>
        <v>0</v>
      </c>
      <c r="H635" s="117">
        <f>IF('Cumulative Budget Request '!$L635='Split budget (C)'!$L$1,'Cumulative Budget Request '!H635,0)</f>
        <v>0</v>
      </c>
      <c r="I635" s="117">
        <f>IF('Cumulative Budget Request '!$L635='Split budget (C)'!$L$1,'Cumulative Budget Request '!I635,0)</f>
        <v>0</v>
      </c>
      <c r="J635" s="46"/>
      <c r="K635" s="2"/>
      <c r="L635" s="2"/>
      <c r="M635" s="2"/>
    </row>
    <row r="636" spans="1:17" hidden="1">
      <c r="A636" s="800"/>
      <c r="B636" s="489" t="s">
        <v>41</v>
      </c>
      <c r="C636" s="68" t="s">
        <v>42</v>
      </c>
      <c r="D636" s="26"/>
      <c r="E636" s="2"/>
      <c r="F636" s="2"/>
      <c r="G636" s="228"/>
      <c r="H636" s="228"/>
      <c r="I636" s="228"/>
      <c r="J636" s="46"/>
      <c r="K636" s="2"/>
      <c r="L636" s="2"/>
      <c r="M636" s="2"/>
    </row>
    <row r="637" spans="1:17" hidden="1">
      <c r="A637" s="801"/>
      <c r="B637" s="498" t="s">
        <v>43</v>
      </c>
      <c r="C637" s="116">
        <f>IF('Cumulative Budget Request '!$L637='Split budget (C)'!$L$1,'Cumulative Budget Request '!C637,0)</f>
        <v>0</v>
      </c>
      <c r="D637" s="26"/>
      <c r="E637" s="235">
        <f>IF('Cumulative Budget Request '!$L637='Split budget (C)'!$L$1,'Cumulative Budget Request '!E637,0)</f>
        <v>0</v>
      </c>
      <c r="F637" s="235">
        <f>IF('Cumulative Budget Request '!$L637='Split budget (C)'!$L$1,'Cumulative Budget Request '!F637,0)</f>
        <v>0</v>
      </c>
      <c r="G637" s="235">
        <f>IF('Cumulative Budget Request '!$L637='Split budget (C)'!$L$1,'Cumulative Budget Request '!G637,0)</f>
        <v>0</v>
      </c>
      <c r="H637" s="235">
        <f>IF('Cumulative Budget Request '!$L637='Split budget (C)'!$L$1,'Cumulative Budget Request '!H637,0)</f>
        <v>0</v>
      </c>
      <c r="I637" s="235">
        <f>IF('Cumulative Budget Request '!$L637='Split budget (C)'!$L$1,'Cumulative Budget Request '!I637,0)</f>
        <v>0</v>
      </c>
      <c r="J637" s="158">
        <f t="shared" ref="J637:J642" si="351">SUM(E637:I637)</f>
        <v>0</v>
      </c>
      <c r="K637" s="2"/>
      <c r="L637" s="2"/>
      <c r="M637" s="2"/>
    </row>
    <row r="638" spans="1:17" hidden="1">
      <c r="A638" s="801"/>
      <c r="B638" s="498" t="s">
        <v>44</v>
      </c>
      <c r="C638" s="116">
        <f>IF('Cumulative Budget Request '!$L638='Split budget (C)'!$L$1,'Cumulative Budget Request '!C638,0)</f>
        <v>0</v>
      </c>
      <c r="D638" s="26"/>
      <c r="E638" s="235">
        <f>IF('Cumulative Budget Request '!$L638='Split budget (C)'!$L$1,'Cumulative Budget Request '!E638,0)</f>
        <v>0</v>
      </c>
      <c r="F638" s="235">
        <f>IF('Cumulative Budget Request '!$L638='Split budget (C)'!$L$1,'Cumulative Budget Request '!F638,0)</f>
        <v>0</v>
      </c>
      <c r="G638" s="235">
        <f>IF('Cumulative Budget Request '!$L638='Split budget (C)'!$L$1,'Cumulative Budget Request '!G638,0)</f>
        <v>0</v>
      </c>
      <c r="H638" s="235">
        <f>IF('Cumulative Budget Request '!$L638='Split budget (C)'!$L$1,'Cumulative Budget Request '!H638,0)</f>
        <v>0</v>
      </c>
      <c r="I638" s="235">
        <f>IF('Cumulative Budget Request '!$L638='Split budget (C)'!$L$1,'Cumulative Budget Request '!I638,0)</f>
        <v>0</v>
      </c>
      <c r="J638" s="158">
        <f t="shared" si="351"/>
        <v>0</v>
      </c>
      <c r="K638" s="2"/>
      <c r="L638" s="2"/>
      <c r="M638" s="2"/>
    </row>
    <row r="639" spans="1:17" hidden="1">
      <c r="A639" s="801"/>
      <c r="B639" s="498" t="s">
        <v>182</v>
      </c>
      <c r="C639" s="116">
        <f>IF('Cumulative Budget Request '!$L639='Split budget (C)'!$L$1,'Cumulative Budget Request '!C639,0)</f>
        <v>0</v>
      </c>
      <c r="D639" s="26"/>
      <c r="E639" s="235">
        <f>IF('Cumulative Budget Request '!$L639='Split budget (C)'!$L$1,'Cumulative Budget Request '!E639,0)</f>
        <v>0</v>
      </c>
      <c r="F639" s="235">
        <f>IF('Cumulative Budget Request '!$L639='Split budget (C)'!$L$1,'Cumulative Budget Request '!F639,0)</f>
        <v>0</v>
      </c>
      <c r="G639" s="235">
        <f>IF('Cumulative Budget Request '!$L639='Split budget (C)'!$L$1,'Cumulative Budget Request '!G639,0)</f>
        <v>0</v>
      </c>
      <c r="H639" s="235">
        <f>IF('Cumulative Budget Request '!$L639='Split budget (C)'!$L$1,'Cumulative Budget Request '!H639,0)</f>
        <v>0</v>
      </c>
      <c r="I639" s="235">
        <f>IF('Cumulative Budget Request '!$L639='Split budget (C)'!$L$1,'Cumulative Budget Request '!I639,0)</f>
        <v>0</v>
      </c>
      <c r="J639" s="158">
        <f t="shared" si="351"/>
        <v>0</v>
      </c>
      <c r="K639" s="2"/>
      <c r="L639" s="2"/>
      <c r="M639" s="2"/>
    </row>
    <row r="640" spans="1:17" hidden="1">
      <c r="A640" s="801"/>
      <c r="B640" s="498" t="s">
        <v>45</v>
      </c>
      <c r="C640" s="116">
        <f>IF('Cumulative Budget Request '!$L640='Split budget (C)'!$L$1,'Cumulative Budget Request '!C640,0)</f>
        <v>0</v>
      </c>
      <c r="D640" s="26"/>
      <c r="E640" s="235">
        <f>IF('Cumulative Budget Request '!$L640='Split budget (C)'!$L$1,'Cumulative Budget Request '!E640,0)</f>
        <v>0</v>
      </c>
      <c r="F640" s="235">
        <f>IF('Cumulative Budget Request '!$L640='Split budget (C)'!$L$1,'Cumulative Budget Request '!F640,0)</f>
        <v>0</v>
      </c>
      <c r="G640" s="235">
        <f>IF('Cumulative Budget Request '!$L640='Split budget (C)'!$L$1,'Cumulative Budget Request '!G640,0)</f>
        <v>0</v>
      </c>
      <c r="H640" s="235">
        <f>IF('Cumulative Budget Request '!$L640='Split budget (C)'!$L$1,'Cumulative Budget Request '!H640,0)</f>
        <v>0</v>
      </c>
      <c r="I640" s="235">
        <f>IF('Cumulative Budget Request '!$L640='Split budget (C)'!$L$1,'Cumulative Budget Request '!I640,0)</f>
        <v>0</v>
      </c>
      <c r="J640" s="158">
        <f t="shared" si="351"/>
        <v>0</v>
      </c>
      <c r="K640" s="2"/>
      <c r="L640" s="2"/>
      <c r="M640" s="8"/>
      <c r="N640" s="2"/>
      <c r="O640" s="2"/>
      <c r="P640" s="2"/>
      <c r="Q640" s="2"/>
    </row>
    <row r="641" spans="1:16" hidden="1">
      <c r="A641" s="801"/>
      <c r="B641" s="498" t="s">
        <v>46</v>
      </c>
      <c r="C641" s="116">
        <f>IF('Cumulative Budget Request '!$L641='Split budget (C)'!$L$1,'Cumulative Budget Request '!C641,0)</f>
        <v>0</v>
      </c>
      <c r="D641" s="26"/>
      <c r="E641" s="235">
        <f>IF('Cumulative Budget Request '!$L641='Split budget (C)'!$L$1,'Cumulative Budget Request '!E641,0)</f>
        <v>0</v>
      </c>
      <c r="F641" s="235">
        <f>IF('Cumulative Budget Request '!$L641='Split budget (C)'!$L$1,'Cumulative Budget Request '!F641,0)</f>
        <v>0</v>
      </c>
      <c r="G641" s="235">
        <f>IF('Cumulative Budget Request '!$L641='Split budget (C)'!$L$1,'Cumulative Budget Request '!G641,0)</f>
        <v>0</v>
      </c>
      <c r="H641" s="235">
        <f>IF('Cumulative Budget Request '!$L641='Split budget (C)'!$L$1,'Cumulative Budget Request '!H641,0)</f>
        <v>0</v>
      </c>
      <c r="I641" s="235">
        <f>IF('Cumulative Budget Request '!$L641='Split budget (C)'!$L$1,'Cumulative Budget Request '!I641,0)</f>
        <v>0</v>
      </c>
      <c r="J641" s="158">
        <f t="shared" si="351"/>
        <v>0</v>
      </c>
      <c r="K641" s="2"/>
      <c r="L641" s="2"/>
      <c r="M641" s="2"/>
      <c r="N641" s="8"/>
      <c r="O641" s="8"/>
      <c r="P641" s="8"/>
    </row>
    <row r="642" spans="1:16" hidden="1">
      <c r="A642" s="801"/>
      <c r="B642" s="498" t="s">
        <v>47</v>
      </c>
      <c r="C642" s="116">
        <f>IF('Cumulative Budget Request '!$L642='Split budget (C)'!$L$1,'Cumulative Budget Request '!C642,0)</f>
        <v>0</v>
      </c>
      <c r="D642" s="26"/>
      <c r="E642" s="235">
        <f>IF('Cumulative Budget Request '!$L642='Split budget (C)'!$L$1,'Cumulative Budget Request '!E642,0)</f>
        <v>0</v>
      </c>
      <c r="F642" s="235">
        <f>IF('Cumulative Budget Request '!$L642='Split budget (C)'!$L$1,'Cumulative Budget Request '!F642,0)</f>
        <v>0</v>
      </c>
      <c r="G642" s="235">
        <f>IF('Cumulative Budget Request '!$L642='Split budget (C)'!$L$1,'Cumulative Budget Request '!G642,0)</f>
        <v>0</v>
      </c>
      <c r="H642" s="235">
        <f>IF('Cumulative Budget Request '!$L642='Split budget (C)'!$L$1,'Cumulative Budget Request '!H642,0)</f>
        <v>0</v>
      </c>
      <c r="I642" s="235">
        <f>IF('Cumulative Budget Request '!$L642='Split budget (C)'!$L$1,'Cumulative Budget Request '!I642,0)</f>
        <v>0</v>
      </c>
      <c r="J642" s="158">
        <f t="shared" si="351"/>
        <v>0</v>
      </c>
      <c r="K642" s="29"/>
      <c r="L642" s="29"/>
      <c r="N642" s="8"/>
      <c r="O642" s="8"/>
      <c r="P642" s="8"/>
    </row>
    <row r="643" spans="1:16" hidden="1">
      <c r="A643" s="740" t="s">
        <v>57</v>
      </c>
      <c r="B643" s="740"/>
      <c r="C643" s="740"/>
      <c r="D643" s="740"/>
      <c r="E643" s="185">
        <f>SUM(E637:E642)</f>
        <v>0</v>
      </c>
      <c r="F643" s="185">
        <f t="shared" ref="F643:J643" si="352">SUM(F637:F642)</f>
        <v>0</v>
      </c>
      <c r="G643" s="185">
        <f t="shared" si="352"/>
        <v>0</v>
      </c>
      <c r="H643" s="185">
        <f t="shared" si="352"/>
        <v>0</v>
      </c>
      <c r="I643" s="185">
        <f t="shared" si="352"/>
        <v>0</v>
      </c>
      <c r="J643" s="186">
        <f t="shared" si="352"/>
        <v>0</v>
      </c>
    </row>
    <row r="644" spans="1:16">
      <c r="A644" s="74"/>
      <c r="B644" s="757" t="s">
        <v>58</v>
      </c>
      <c r="C644" s="757"/>
      <c r="D644" s="757"/>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92">
        <f>IF('Cumulative Budget Request '!L647='Split budget (C)'!$L$1,'Cumulative Budget Request '!B647,0)</f>
        <v>0</v>
      </c>
      <c r="C647" s="361"/>
      <c r="D647" s="362"/>
      <c r="E647" s="235">
        <f>IF('Cumulative Budget Request '!$L647='Split budget (C)'!$L$1,'Cumulative Budget Request '!E647,0)</f>
        <v>0</v>
      </c>
      <c r="F647" s="235">
        <f>IF('Cumulative Budget Request '!$L647='Split budget (C)'!$L$1,'Cumulative Budget Request '!F647,0)</f>
        <v>0</v>
      </c>
      <c r="G647" s="235">
        <f>IF('Cumulative Budget Request '!$L647='Split budget (C)'!$L$1,'Cumulative Budget Request '!G647,0)</f>
        <v>0</v>
      </c>
      <c r="H647" s="235">
        <f>IF('Cumulative Budget Request '!$L647='Split budget (C)'!$L$1,'Cumulative Budget Request '!H647,0)</f>
        <v>0</v>
      </c>
      <c r="I647" s="235">
        <f>IF('Cumulative Budget Request '!$L647='Split budget (C)'!$L$1,'Cumulative Budget Request '!I647,0)</f>
        <v>0</v>
      </c>
      <c r="J647" s="158">
        <f>SUM(E647:I647)</f>
        <v>0</v>
      </c>
    </row>
    <row r="648" spans="1:16" hidden="1">
      <c r="A648" s="5">
        <v>2</v>
      </c>
      <c r="B648" s="492">
        <f>IF('Cumulative Budget Request '!L648='Split budget (C)'!$L$1,'Cumulative Budget Request '!B648,0)</f>
        <v>0</v>
      </c>
      <c r="C648" s="361"/>
      <c r="D648" s="362"/>
      <c r="E648" s="235">
        <f>IF('Cumulative Budget Request '!$L648='Split budget (C)'!$L$1,'Cumulative Budget Request '!E648,0)</f>
        <v>0</v>
      </c>
      <c r="F648" s="235">
        <f>IF('Cumulative Budget Request '!$L648='Split budget (C)'!$L$1,'Cumulative Budget Request '!F648,0)</f>
        <v>0</v>
      </c>
      <c r="G648" s="235">
        <f>IF('Cumulative Budget Request '!$L648='Split budget (C)'!$L$1,'Cumulative Budget Request '!G648,0)</f>
        <v>0</v>
      </c>
      <c r="H648" s="235">
        <f>IF('Cumulative Budget Request '!$L648='Split budget (C)'!$L$1,'Cumulative Budget Request '!H648,0)</f>
        <v>0</v>
      </c>
      <c r="I648" s="235">
        <f>IF('Cumulative Budget Request '!$L648='Split budget (C)'!$L$1,'Cumulative Budget Request '!I648,0)</f>
        <v>0</v>
      </c>
      <c r="J648" s="158">
        <f t="shared" ref="J648:J656" si="354">SUM(E648:I648)</f>
        <v>0</v>
      </c>
    </row>
    <row r="649" spans="1:16" hidden="1">
      <c r="A649" s="5">
        <v>3</v>
      </c>
      <c r="B649" s="492">
        <f>IF('Cumulative Budget Request '!L649='Split budget (C)'!$L$1,'Cumulative Budget Request '!B649,0)</f>
        <v>0</v>
      </c>
      <c r="C649" s="361"/>
      <c r="D649" s="362"/>
      <c r="E649" s="235">
        <f>IF('Cumulative Budget Request '!$L649='Split budget (C)'!$L$1,'Cumulative Budget Request '!E649,0)</f>
        <v>0</v>
      </c>
      <c r="F649" s="235">
        <f>IF('Cumulative Budget Request '!$L649='Split budget (C)'!$L$1,'Cumulative Budget Request '!F649,0)</f>
        <v>0</v>
      </c>
      <c r="G649" s="235">
        <f>IF('Cumulative Budget Request '!$L649='Split budget (C)'!$L$1,'Cumulative Budget Request '!G649,0)</f>
        <v>0</v>
      </c>
      <c r="H649" s="235">
        <f>IF('Cumulative Budget Request '!$L649='Split budget (C)'!$L$1,'Cumulative Budget Request '!H649,0)</f>
        <v>0</v>
      </c>
      <c r="I649" s="235">
        <f>IF('Cumulative Budget Request '!$L649='Split budget (C)'!$L$1,'Cumulative Budget Request '!I649,0)</f>
        <v>0</v>
      </c>
      <c r="J649" s="158">
        <f t="shared" si="354"/>
        <v>0</v>
      </c>
    </row>
    <row r="650" spans="1:16" hidden="1">
      <c r="A650" s="9">
        <v>4</v>
      </c>
      <c r="B650" s="492">
        <f>IF('Cumulative Budget Request '!L650='Split budget (C)'!$L$1,'Cumulative Budget Request '!B650,0)</f>
        <v>0</v>
      </c>
      <c r="C650" s="361"/>
      <c r="D650" s="362"/>
      <c r="E650" s="235">
        <f>IF('Cumulative Budget Request '!$L650='Split budget (C)'!$L$1,'Cumulative Budget Request '!E650,0)</f>
        <v>0</v>
      </c>
      <c r="F650" s="235">
        <f>IF('Cumulative Budget Request '!$L650='Split budget (C)'!$L$1,'Cumulative Budget Request '!F650,0)</f>
        <v>0</v>
      </c>
      <c r="G650" s="235">
        <f>IF('Cumulative Budget Request '!$L650='Split budget (C)'!$L$1,'Cumulative Budget Request '!G650,0)</f>
        <v>0</v>
      </c>
      <c r="H650" s="235">
        <f>IF('Cumulative Budget Request '!$L650='Split budget (C)'!$L$1,'Cumulative Budget Request '!H650,0)</f>
        <v>0</v>
      </c>
      <c r="I650" s="235">
        <f>IF('Cumulative Budget Request '!$L650='Split budget (C)'!$L$1,'Cumulative Budget Request '!I650,0)</f>
        <v>0</v>
      </c>
      <c r="J650" s="158">
        <f t="shared" si="354"/>
        <v>0</v>
      </c>
    </row>
    <row r="651" spans="1:16" hidden="1">
      <c r="A651" s="9">
        <v>5</v>
      </c>
      <c r="B651" s="492">
        <f>IF('Cumulative Budget Request '!L651='Split budget (C)'!$L$1,'Cumulative Budget Request '!B651,0)</f>
        <v>0</v>
      </c>
      <c r="C651" s="361"/>
      <c r="D651" s="362"/>
      <c r="E651" s="235">
        <f>IF('Cumulative Budget Request '!$L651='Split budget (C)'!$L$1,'Cumulative Budget Request '!E651,0)</f>
        <v>0</v>
      </c>
      <c r="F651" s="235">
        <f>IF('Cumulative Budget Request '!$L651='Split budget (C)'!$L$1,'Cumulative Budget Request '!F651,0)</f>
        <v>0</v>
      </c>
      <c r="G651" s="235">
        <f>IF('Cumulative Budget Request '!$L651='Split budget (C)'!$L$1,'Cumulative Budget Request '!G651,0)</f>
        <v>0</v>
      </c>
      <c r="H651" s="235">
        <f>IF('Cumulative Budget Request '!$L651='Split budget (C)'!$L$1,'Cumulative Budget Request '!H651,0)</f>
        <v>0</v>
      </c>
      <c r="I651" s="235">
        <f>IF('Cumulative Budget Request '!$L651='Split budget (C)'!$L$1,'Cumulative Budget Request '!I651,0)</f>
        <v>0</v>
      </c>
      <c r="J651" s="158">
        <f t="shared" si="354"/>
        <v>0</v>
      </c>
    </row>
    <row r="652" spans="1:16" hidden="1">
      <c r="A652" s="9">
        <v>6</v>
      </c>
      <c r="B652" s="492">
        <f>IF('Cumulative Budget Request '!L652='Split budget (C)'!$L$1,'Cumulative Budget Request '!B652,0)</f>
        <v>0</v>
      </c>
      <c r="C652" s="361"/>
      <c r="D652" s="362"/>
      <c r="E652" s="235">
        <f>IF('Cumulative Budget Request '!$L652='Split budget (C)'!$L$1,'Cumulative Budget Request '!E652,0)</f>
        <v>0</v>
      </c>
      <c r="F652" s="235">
        <f>IF('Cumulative Budget Request '!$L652='Split budget (C)'!$L$1,'Cumulative Budget Request '!F652,0)</f>
        <v>0</v>
      </c>
      <c r="G652" s="235">
        <f>IF('Cumulative Budget Request '!$L652='Split budget (C)'!$L$1,'Cumulative Budget Request '!G652,0)</f>
        <v>0</v>
      </c>
      <c r="H652" s="235">
        <f>IF('Cumulative Budget Request '!$L652='Split budget (C)'!$L$1,'Cumulative Budget Request '!H652,0)</f>
        <v>0</v>
      </c>
      <c r="I652" s="235">
        <f>IF('Cumulative Budget Request '!$L652='Split budget (C)'!$L$1,'Cumulative Budget Request '!I652,0)</f>
        <v>0</v>
      </c>
      <c r="J652" s="158">
        <f t="shared" si="354"/>
        <v>0</v>
      </c>
    </row>
    <row r="653" spans="1:16" hidden="1">
      <c r="A653" s="9">
        <v>7</v>
      </c>
      <c r="B653" s="492">
        <f>IF('Cumulative Budget Request '!L653='Split budget (C)'!$L$1,'Cumulative Budget Request '!B653,0)</f>
        <v>0</v>
      </c>
      <c r="C653" s="361"/>
      <c r="D653" s="362"/>
      <c r="E653" s="235">
        <f>IF('Cumulative Budget Request '!$L653='Split budget (C)'!$L$1,'Cumulative Budget Request '!E653,0)</f>
        <v>0</v>
      </c>
      <c r="F653" s="235">
        <f>IF('Cumulative Budget Request '!$L653='Split budget (C)'!$L$1,'Cumulative Budget Request '!F653,0)</f>
        <v>0</v>
      </c>
      <c r="G653" s="235">
        <f>IF('Cumulative Budget Request '!$L653='Split budget (C)'!$L$1,'Cumulative Budget Request '!G653,0)</f>
        <v>0</v>
      </c>
      <c r="H653" s="235">
        <f>IF('Cumulative Budget Request '!$L653='Split budget (C)'!$L$1,'Cumulative Budget Request '!H653,0)</f>
        <v>0</v>
      </c>
      <c r="I653" s="235">
        <f>IF('Cumulative Budget Request '!$L653='Split budget (C)'!$L$1,'Cumulative Budget Request '!I653,0)</f>
        <v>0</v>
      </c>
      <c r="J653" s="158">
        <f t="shared" si="354"/>
        <v>0</v>
      </c>
    </row>
    <row r="654" spans="1:16" hidden="1">
      <c r="A654" s="9">
        <v>8</v>
      </c>
      <c r="B654" s="492">
        <f>IF('Cumulative Budget Request '!L654='Split budget (C)'!$L$1,'Cumulative Budget Request '!B654,0)</f>
        <v>0</v>
      </c>
      <c r="C654" s="361"/>
      <c r="D654" s="362"/>
      <c r="E654" s="235">
        <f>IF('Cumulative Budget Request '!$L654='Split budget (C)'!$L$1,'Cumulative Budget Request '!E654,0)</f>
        <v>0</v>
      </c>
      <c r="F654" s="235">
        <f>IF('Cumulative Budget Request '!$L654='Split budget (C)'!$L$1,'Cumulative Budget Request '!F654,0)</f>
        <v>0</v>
      </c>
      <c r="G654" s="235">
        <f>IF('Cumulative Budget Request '!$L654='Split budget (C)'!$L$1,'Cumulative Budget Request '!G654,0)</f>
        <v>0</v>
      </c>
      <c r="H654" s="235">
        <f>IF('Cumulative Budget Request '!$L654='Split budget (C)'!$L$1,'Cumulative Budget Request '!H654,0)</f>
        <v>0</v>
      </c>
      <c r="I654" s="235">
        <f>IF('Cumulative Budget Request '!$L654='Split budget (C)'!$L$1,'Cumulative Budget Request '!I654,0)</f>
        <v>0</v>
      </c>
      <c r="J654" s="158">
        <f t="shared" si="354"/>
        <v>0</v>
      </c>
      <c r="N654" s="8"/>
      <c r="O654" s="8"/>
      <c r="P654" s="8"/>
    </row>
    <row r="655" spans="1:16" hidden="1">
      <c r="A655" s="9">
        <v>9</v>
      </c>
      <c r="B655" s="492">
        <f>IF('Cumulative Budget Request '!L655='Split budget (C)'!$L$1,'Cumulative Budget Request '!B655,0)</f>
        <v>0</v>
      </c>
      <c r="C655" s="361"/>
      <c r="D655" s="362"/>
      <c r="E655" s="235">
        <f>IF('Cumulative Budget Request '!$L655='Split budget (C)'!$L$1,'Cumulative Budget Request '!E655,0)</f>
        <v>0</v>
      </c>
      <c r="F655" s="235">
        <f>IF('Cumulative Budget Request '!$L655='Split budget (C)'!$L$1,'Cumulative Budget Request '!F655,0)</f>
        <v>0</v>
      </c>
      <c r="G655" s="235">
        <f>IF('Cumulative Budget Request '!$L655='Split budget (C)'!$L$1,'Cumulative Budget Request '!G655,0)</f>
        <v>0</v>
      </c>
      <c r="H655" s="235">
        <f>IF('Cumulative Budget Request '!$L655='Split budget (C)'!$L$1,'Cumulative Budget Request '!H655,0)</f>
        <v>0</v>
      </c>
      <c r="I655" s="235">
        <f>IF('Cumulative Budget Request '!$L655='Split budget (C)'!$L$1,'Cumulative Budget Request '!I655,0)</f>
        <v>0</v>
      </c>
      <c r="J655" s="158">
        <f t="shared" si="354"/>
        <v>0</v>
      </c>
      <c r="K655" s="20"/>
      <c r="L655" s="16"/>
    </row>
    <row r="656" spans="1:16" hidden="1">
      <c r="A656" s="9">
        <v>10</v>
      </c>
      <c r="B656" s="492">
        <f>IF('Cumulative Budget Request '!L656='Split budget (C)'!$L$1,'Cumulative Budget Request '!B656,0)</f>
        <v>0</v>
      </c>
      <c r="C656" s="361"/>
      <c r="D656" s="362"/>
      <c r="E656" s="235">
        <f>IF('Cumulative Budget Request '!$L656='Split budget (C)'!$L$1,'Cumulative Budget Request '!E656,0)</f>
        <v>0</v>
      </c>
      <c r="F656" s="235">
        <f>IF('Cumulative Budget Request '!$L656='Split budget (C)'!$L$1,'Cumulative Budget Request '!F656,0)</f>
        <v>0</v>
      </c>
      <c r="G656" s="235">
        <f>IF('Cumulative Budget Request '!$L656='Split budget (C)'!$L$1,'Cumulative Budget Request '!G656,0)</f>
        <v>0</v>
      </c>
      <c r="H656" s="235">
        <f>IF('Cumulative Budget Request '!$L656='Split budget (C)'!$L$1,'Cumulative Budget Request '!H656,0)</f>
        <v>0</v>
      </c>
      <c r="I656" s="235">
        <f>IF('Cumulative Budget Request '!$L656='Split budget (C)'!$L$1,'Cumulative Budget Request '!I656,0)</f>
        <v>0</v>
      </c>
      <c r="J656" s="158">
        <f t="shared" si="354"/>
        <v>0</v>
      </c>
    </row>
    <row r="657" spans="1:16">
      <c r="A657" s="79"/>
      <c r="B657" s="770" t="s">
        <v>36</v>
      </c>
      <c r="C657" s="770"/>
      <c r="D657" s="770"/>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93">
        <f>IF('Cumulative Budget Request '!L660='Split budget (C)'!$L$1,'Cumulative Budget Request '!B660,0)</f>
        <v>0</v>
      </c>
      <c r="C660" s="9"/>
      <c r="E660" s="235">
        <f>IF('Cumulative Budget Request '!$L660='Split budget (C)'!$L$1,'Cumulative Budget Request '!E660,0)</f>
        <v>0</v>
      </c>
      <c r="F660" s="235">
        <f>IF('Cumulative Budget Request '!$L660='Split budget (C)'!$L$1,'Cumulative Budget Request '!F660,0)</f>
        <v>0</v>
      </c>
      <c r="G660" s="235">
        <f>IF('Cumulative Budget Request '!$L660='Split budget (C)'!$L$1,'Cumulative Budget Request '!G660,0)</f>
        <v>0</v>
      </c>
      <c r="H660" s="235">
        <f>IF('Cumulative Budget Request '!$L660='Split budget (C)'!$L$1,'Cumulative Budget Request '!H660,0)</f>
        <v>0</v>
      </c>
      <c r="I660" s="235">
        <f>IF('Cumulative Budget Request '!$L660='Split budget (C)'!$L$1,'Cumulative Budget Request '!I660,0)</f>
        <v>0</v>
      </c>
      <c r="J660" s="158">
        <f>SUM(E660:I660)</f>
        <v>0</v>
      </c>
    </row>
    <row r="661" spans="1:16" hidden="1">
      <c r="A661" s="30"/>
      <c r="B661" s="493">
        <f>IF('Cumulative Budget Request '!L661='Split budget (C)'!$L$1,'Cumulative Budget Request '!B661,0)</f>
        <v>0</v>
      </c>
      <c r="C661" s="9"/>
      <c r="E661" s="235">
        <f>IF('Cumulative Budget Request '!$L661='Split budget (C)'!$L$1,'Cumulative Budget Request '!E661,0)</f>
        <v>0</v>
      </c>
      <c r="F661" s="235">
        <f>IF('Cumulative Budget Request '!$L661='Split budget (C)'!$L$1,'Cumulative Budget Request '!F661,0)</f>
        <v>0</v>
      </c>
      <c r="G661" s="235">
        <f>IF('Cumulative Budget Request '!$L661='Split budget (C)'!$L$1,'Cumulative Budget Request '!G661,0)</f>
        <v>0</v>
      </c>
      <c r="H661" s="235">
        <f>IF('Cumulative Budget Request '!$L661='Split budget (C)'!$L$1,'Cumulative Budget Request '!H661,0)</f>
        <v>0</v>
      </c>
      <c r="I661" s="235">
        <f>IF('Cumulative Budget Request '!$L661='Split budget (C)'!$L$1,'Cumulative Budget Request '!I661,0)</f>
        <v>0</v>
      </c>
      <c r="J661" s="158">
        <f t="shared" ref="J661:J664" si="356">SUM(E661:I661)</f>
        <v>0</v>
      </c>
    </row>
    <row r="662" spans="1:16" hidden="1">
      <c r="A662" s="30"/>
      <c r="B662" s="493">
        <f>IF('Cumulative Budget Request '!L662='Split budget (C)'!$L$1,'Cumulative Budget Request '!B662,0)</f>
        <v>0</v>
      </c>
      <c r="C662" s="9"/>
      <c r="E662" s="235">
        <f>IF('Cumulative Budget Request '!$L662='Split budget (C)'!$L$1,'Cumulative Budget Request '!E662,0)</f>
        <v>0</v>
      </c>
      <c r="F662" s="235">
        <f>IF('Cumulative Budget Request '!$L662='Split budget (C)'!$L$1,'Cumulative Budget Request '!F662,0)</f>
        <v>0</v>
      </c>
      <c r="G662" s="235">
        <f>IF('Cumulative Budget Request '!$L662='Split budget (C)'!$L$1,'Cumulative Budget Request '!G662,0)</f>
        <v>0</v>
      </c>
      <c r="H662" s="235">
        <f>IF('Cumulative Budget Request '!$L662='Split budget (C)'!$L$1,'Cumulative Budget Request '!H662,0)</f>
        <v>0</v>
      </c>
      <c r="I662" s="235">
        <f>IF('Cumulative Budget Request '!$L662='Split budget (C)'!$L$1,'Cumulative Budget Request '!I662,0)</f>
        <v>0</v>
      </c>
      <c r="J662" s="158">
        <f t="shared" si="356"/>
        <v>0</v>
      </c>
    </row>
    <row r="663" spans="1:16" hidden="1">
      <c r="A663" s="30"/>
      <c r="B663" s="493">
        <f>IF('Cumulative Budget Request '!L663='Split budget (C)'!$L$1,'Cumulative Budget Request '!B663,0)</f>
        <v>0</v>
      </c>
      <c r="C663" s="9"/>
      <c r="E663" s="235">
        <f>IF('Cumulative Budget Request '!$L663='Split budget (C)'!$L$1,'Cumulative Budget Request '!E663,0)</f>
        <v>0</v>
      </c>
      <c r="F663" s="235">
        <f>IF('Cumulative Budget Request '!$L663='Split budget (C)'!$L$1,'Cumulative Budget Request '!F663,0)</f>
        <v>0</v>
      </c>
      <c r="G663" s="235">
        <f>IF('Cumulative Budget Request '!$L663='Split budget (C)'!$L$1,'Cumulative Budget Request '!G663,0)</f>
        <v>0</v>
      </c>
      <c r="H663" s="235">
        <f>IF('Cumulative Budget Request '!$L663='Split budget (C)'!$L$1,'Cumulative Budget Request '!H663,0)</f>
        <v>0</v>
      </c>
      <c r="I663" s="235">
        <f>IF('Cumulative Budget Request '!$L663='Split budget (C)'!$L$1,'Cumulative Budget Request '!I663,0)</f>
        <v>0</v>
      </c>
      <c r="J663" s="158">
        <f t="shared" si="356"/>
        <v>0</v>
      </c>
      <c r="N663" s="8"/>
      <c r="O663" s="8"/>
      <c r="P663" s="8"/>
    </row>
    <row r="664" spans="1:16" hidden="1">
      <c r="A664" s="30"/>
      <c r="B664" s="493">
        <f>IF('Cumulative Budget Request '!L664='Split budget (C)'!$L$1,'Cumulative Budget Request '!B664,0)</f>
        <v>0</v>
      </c>
      <c r="C664" s="9"/>
      <c r="E664" s="235">
        <f>IF('Cumulative Budget Request '!$L664='Split budget (C)'!$L$1,'Cumulative Budget Request '!E664,0)</f>
        <v>0</v>
      </c>
      <c r="F664" s="235">
        <f>IF('Cumulative Budget Request '!$L664='Split budget (C)'!$L$1,'Cumulative Budget Request '!F664,0)</f>
        <v>0</v>
      </c>
      <c r="G664" s="235">
        <f>IF('Cumulative Budget Request '!$L664='Split budget (C)'!$L$1,'Cumulative Budget Request '!G664,0)</f>
        <v>0</v>
      </c>
      <c r="H664" s="235">
        <f>IF('Cumulative Budget Request '!$L664='Split budget (C)'!$L$1,'Cumulative Budget Request '!H664,0)</f>
        <v>0</v>
      </c>
      <c r="I664" s="235">
        <f>IF('Cumulative Budget Request '!$L664='Split budget (C)'!$L$1,'Cumulative Budget Request '!I664,0)</f>
        <v>0</v>
      </c>
      <c r="J664" s="158">
        <f t="shared" si="356"/>
        <v>0</v>
      </c>
    </row>
    <row r="665" spans="1:16">
      <c r="A665" s="80"/>
      <c r="B665" s="757" t="s">
        <v>82</v>
      </c>
      <c r="C665" s="757"/>
      <c r="D665" s="757"/>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6"/>
      <c r="D667" s="3"/>
      <c r="E667" s="16"/>
      <c r="F667" s="16"/>
      <c r="G667" s="16"/>
      <c r="H667" s="16"/>
      <c r="I667" s="20"/>
      <c r="J667" s="25"/>
      <c r="K667" s="2"/>
      <c r="L667" s="2"/>
      <c r="M667" s="2"/>
    </row>
    <row r="668" spans="1:16">
      <c r="B668" s="493">
        <f>IF('Cumulative Budget Request '!L668='Split budget (C)'!$L$1,'Cumulative Budget Request '!B668,0)</f>
        <v>0</v>
      </c>
      <c r="C668" s="9"/>
      <c r="E668" s="235">
        <f>IF('Cumulative Budget Request '!$L668='Split budget (C)'!$L$1,'Cumulative Budget Request '!E668,0)</f>
        <v>0</v>
      </c>
      <c r="F668" s="235">
        <f>IF('Cumulative Budget Request '!$L668='Split budget (C)'!$L$1,'Cumulative Budget Request '!F668,0)</f>
        <v>0</v>
      </c>
      <c r="G668" s="235">
        <f>IF('Cumulative Budget Request '!$L668='Split budget (C)'!$L$1,'Cumulative Budget Request '!G668,0)</f>
        <v>0</v>
      </c>
      <c r="H668" s="235">
        <f>IF('Cumulative Budget Request '!$L668='Split budget (C)'!$L$1,'Cumulative Budget Request '!H668,0)</f>
        <v>0</v>
      </c>
      <c r="I668" s="235">
        <f>IF('Cumulative Budget Request '!$L668='Split budget (C)'!$L$1,'Cumulative Budget Request '!I668,0)</f>
        <v>0</v>
      </c>
      <c r="J668" s="158">
        <f t="shared" ref="J668:J681" si="358">SUM(E668:I668)</f>
        <v>0</v>
      </c>
      <c r="K668" s="2"/>
      <c r="L668" s="2"/>
      <c r="M668" s="2"/>
    </row>
    <row r="669" spans="1:16">
      <c r="B669" s="493">
        <f>IF('Cumulative Budget Request '!L669='Split budget (C)'!$L$1,'Cumulative Budget Request '!B669,0)</f>
        <v>0</v>
      </c>
      <c r="C669" s="9"/>
      <c r="D669" s="10"/>
      <c r="E669" s="235">
        <f>IF('Cumulative Budget Request '!$L669='Split budget (C)'!$L$1,'Cumulative Budget Request '!E669,0)</f>
        <v>0</v>
      </c>
      <c r="F669" s="235">
        <f>IF('Cumulative Budget Request '!$L669='Split budget (C)'!$L$1,'Cumulative Budget Request '!F669,0)</f>
        <v>0</v>
      </c>
      <c r="G669" s="235">
        <f>IF('Cumulative Budget Request '!$L669='Split budget (C)'!$L$1,'Cumulative Budget Request '!G669,0)</f>
        <v>0</v>
      </c>
      <c r="H669" s="235">
        <f>IF('Cumulative Budget Request '!$L669='Split budget (C)'!$L$1,'Cumulative Budget Request '!H669,0)</f>
        <v>0</v>
      </c>
      <c r="I669" s="235">
        <f>IF('Cumulative Budget Request '!$L669='Split budget (C)'!$L$1,'Cumulative Budget Request '!I669,0)</f>
        <v>0</v>
      </c>
      <c r="J669" s="158">
        <f t="shared" si="358"/>
        <v>0</v>
      </c>
      <c r="K669" s="2"/>
      <c r="L669" s="2"/>
      <c r="M669" s="2"/>
    </row>
    <row r="670" spans="1:16">
      <c r="B670" s="493">
        <f>IF('Cumulative Budget Request '!L670='Split budget (C)'!$L$1,'Cumulative Budget Request '!B670,0)</f>
        <v>0</v>
      </c>
      <c r="C670" s="9"/>
      <c r="D670" s="10"/>
      <c r="E670" s="235">
        <f>IF('Cumulative Budget Request '!$L670='Split budget (C)'!$L$1,'Cumulative Budget Request '!E670,0)</f>
        <v>0</v>
      </c>
      <c r="F670" s="235">
        <f>IF('Cumulative Budget Request '!$L670='Split budget (C)'!$L$1,'Cumulative Budget Request '!F670,0)</f>
        <v>0</v>
      </c>
      <c r="G670" s="235">
        <f>IF('Cumulative Budget Request '!$L670='Split budget (C)'!$L$1,'Cumulative Budget Request '!G670,0)</f>
        <v>0</v>
      </c>
      <c r="H670" s="235">
        <f>IF('Cumulative Budget Request '!$L670='Split budget (C)'!$L$1,'Cumulative Budget Request '!H670,0)</f>
        <v>0</v>
      </c>
      <c r="I670" s="235">
        <f>IF('Cumulative Budget Request '!$L670='Split budget (C)'!$L$1,'Cumulative Budget Request '!I670,0)</f>
        <v>0</v>
      </c>
      <c r="J670" s="158">
        <f t="shared" si="358"/>
        <v>0</v>
      </c>
      <c r="K670" s="2"/>
      <c r="L670" s="2"/>
      <c r="M670" s="2"/>
    </row>
    <row r="671" spans="1:16">
      <c r="B671" s="493">
        <f>IF('Cumulative Budget Request '!L671='Split budget (C)'!$L$1,'Cumulative Budget Request '!B671,0)</f>
        <v>0</v>
      </c>
      <c r="C671" s="9"/>
      <c r="D671" s="10"/>
      <c r="E671" s="235">
        <f>IF('Cumulative Budget Request '!$L671='Split budget (C)'!$L$1,'Cumulative Budget Request '!E671,0)</f>
        <v>0</v>
      </c>
      <c r="F671" s="235">
        <f>IF('Cumulative Budget Request '!$L671='Split budget (C)'!$L$1,'Cumulative Budget Request '!F671,0)</f>
        <v>0</v>
      </c>
      <c r="G671" s="235">
        <f>IF('Cumulative Budget Request '!$L671='Split budget (C)'!$L$1,'Cumulative Budget Request '!G671,0)</f>
        <v>0</v>
      </c>
      <c r="H671" s="235">
        <f>IF('Cumulative Budget Request '!$L671='Split budget (C)'!$L$1,'Cumulative Budget Request '!H671,0)</f>
        <v>0</v>
      </c>
      <c r="I671" s="235">
        <f>IF('Cumulative Budget Request '!$L671='Split budget (C)'!$L$1,'Cumulative Budget Request '!I671,0)</f>
        <v>0</v>
      </c>
      <c r="J671" s="158">
        <f t="shared" si="358"/>
        <v>0</v>
      </c>
      <c r="K671" s="2"/>
      <c r="L671" s="2"/>
      <c r="M671" s="2"/>
    </row>
    <row r="672" spans="1:16">
      <c r="B672" s="493">
        <f>IF('Cumulative Budget Request '!L672='Split budget (C)'!$L$1,'Cumulative Budget Request '!B672,0)</f>
        <v>0</v>
      </c>
      <c r="C672" s="9"/>
      <c r="D672" s="10"/>
      <c r="E672" s="235">
        <f>IF('Cumulative Budget Request '!$L672='Split budget (C)'!$L$1,'Cumulative Budget Request '!E672,0)</f>
        <v>0</v>
      </c>
      <c r="F672" s="235">
        <f>IF('Cumulative Budget Request '!$L672='Split budget (C)'!$L$1,'Cumulative Budget Request '!F672,0)</f>
        <v>0</v>
      </c>
      <c r="G672" s="235">
        <f>IF('Cumulative Budget Request '!$L672='Split budget (C)'!$L$1,'Cumulative Budget Request '!G672,0)</f>
        <v>0</v>
      </c>
      <c r="H672" s="235">
        <f>IF('Cumulative Budget Request '!$L672='Split budget (C)'!$L$1,'Cumulative Budget Request '!H672,0)</f>
        <v>0</v>
      </c>
      <c r="I672" s="235">
        <f>IF('Cumulative Budget Request '!$L672='Split budget (C)'!$L$1,'Cumulative Budget Request '!I672,0)</f>
        <v>0</v>
      </c>
      <c r="J672" s="158">
        <f t="shared" si="358"/>
        <v>0</v>
      </c>
      <c r="K672" s="2"/>
      <c r="L672" s="2"/>
      <c r="M672" s="2"/>
    </row>
    <row r="673" spans="1:36">
      <c r="B673" s="493">
        <f>IF('Cumulative Budget Request '!L673='Split budget (C)'!$L$1,'Cumulative Budget Request '!B673,0)</f>
        <v>0</v>
      </c>
      <c r="C673" s="9"/>
      <c r="D673" s="10"/>
      <c r="E673" s="235">
        <f>IF('Cumulative Budget Request '!$L673='Split budget (C)'!$L$1,'Cumulative Budget Request '!E673,0)</f>
        <v>0</v>
      </c>
      <c r="F673" s="235">
        <f>IF('Cumulative Budget Request '!$L673='Split budget (C)'!$L$1,'Cumulative Budget Request '!F673,0)</f>
        <v>0</v>
      </c>
      <c r="G673" s="235">
        <f>IF('Cumulative Budget Request '!$L673='Split budget (C)'!$L$1,'Cumulative Budget Request '!G673,0)</f>
        <v>0</v>
      </c>
      <c r="H673" s="235">
        <f>IF('Cumulative Budget Request '!$L673='Split budget (C)'!$L$1,'Cumulative Budget Request '!H673,0)</f>
        <v>0</v>
      </c>
      <c r="I673" s="235">
        <f>IF('Cumulative Budget Request '!$L673='Split budget (C)'!$L$1,'Cumulative Budget Request '!I673,0)</f>
        <v>0</v>
      </c>
      <c r="J673" s="158">
        <f t="shared" si="358"/>
        <v>0</v>
      </c>
      <c r="K673" s="2"/>
      <c r="L673" s="2"/>
      <c r="M673" s="2"/>
    </row>
    <row r="674" spans="1:36">
      <c r="B674" s="493">
        <f>IF('Cumulative Budget Request '!L674='Split budget (C)'!$L$1,'Cumulative Budget Request '!B674,0)</f>
        <v>0</v>
      </c>
      <c r="C674" s="9"/>
      <c r="D674" s="10"/>
      <c r="E674" s="235">
        <f>IF('Cumulative Budget Request '!$L674='Split budget (C)'!$L$1,'Cumulative Budget Request '!E674,0)</f>
        <v>0</v>
      </c>
      <c r="F674" s="235">
        <f>IF('Cumulative Budget Request '!$L674='Split budget (C)'!$L$1,'Cumulative Budget Request '!F674,0)</f>
        <v>0</v>
      </c>
      <c r="G674" s="235">
        <f>IF('Cumulative Budget Request '!$L674='Split budget (C)'!$L$1,'Cumulative Budget Request '!G674,0)</f>
        <v>0</v>
      </c>
      <c r="H674" s="235">
        <f>IF('Cumulative Budget Request '!$L674='Split budget (C)'!$L$1,'Cumulative Budget Request '!H674,0)</f>
        <v>0</v>
      </c>
      <c r="I674" s="235">
        <f>IF('Cumulative Budget Request '!$L674='Split budget (C)'!$L$1,'Cumulative Budget Request '!I674,0)</f>
        <v>0</v>
      </c>
      <c r="J674" s="158">
        <f t="shared" si="358"/>
        <v>0</v>
      </c>
      <c r="K674" s="2"/>
      <c r="L674" s="2"/>
      <c r="M674" s="2"/>
    </row>
    <row r="675" spans="1:36">
      <c r="B675" s="493">
        <f>IF('Cumulative Budget Request '!L675='Split budget (C)'!$L$1,'Cumulative Budget Request '!B675,0)</f>
        <v>0</v>
      </c>
      <c r="C675" s="9"/>
      <c r="D675" s="10"/>
      <c r="E675" s="235">
        <f>IF('Cumulative Budget Request '!$L675='Split budget (C)'!$L$1,'Cumulative Budget Request '!E675,0)</f>
        <v>0</v>
      </c>
      <c r="F675" s="235">
        <f>IF('Cumulative Budget Request '!$L675='Split budget (C)'!$L$1,'Cumulative Budget Request '!F675,0)</f>
        <v>0</v>
      </c>
      <c r="G675" s="235">
        <f>IF('Cumulative Budget Request '!$L675='Split budget (C)'!$L$1,'Cumulative Budget Request '!G675,0)</f>
        <v>0</v>
      </c>
      <c r="H675" s="235">
        <f>IF('Cumulative Budget Request '!$L675='Split budget (C)'!$L$1,'Cumulative Budget Request '!H675,0)</f>
        <v>0</v>
      </c>
      <c r="I675" s="235">
        <f>IF('Cumulative Budget Request '!$L675='Split budget (C)'!$L$1,'Cumulative Budget Request '!I675,0)</f>
        <v>0</v>
      </c>
      <c r="J675" s="158">
        <f t="shared" si="358"/>
        <v>0</v>
      </c>
      <c r="K675" s="2"/>
      <c r="L675" s="2"/>
      <c r="M675" s="2"/>
    </row>
    <row r="676" spans="1:36">
      <c r="B676" s="493">
        <f>IF('Cumulative Budget Request '!L676='Split budget (C)'!$L$1,'Cumulative Budget Request '!B676,0)</f>
        <v>0</v>
      </c>
      <c r="C676" s="9"/>
      <c r="D676" s="10"/>
      <c r="E676" s="235">
        <f>IF('Cumulative Budget Request '!$L676='Split budget (C)'!$L$1,'Cumulative Budget Request '!E676,0)</f>
        <v>0</v>
      </c>
      <c r="F676" s="235">
        <f>IF('Cumulative Budget Request '!$L676='Split budget (C)'!$L$1,'Cumulative Budget Request '!F676,0)</f>
        <v>0</v>
      </c>
      <c r="G676" s="235">
        <f>IF('Cumulative Budget Request '!$L676='Split budget (C)'!$L$1,'Cumulative Budget Request '!G676,0)</f>
        <v>0</v>
      </c>
      <c r="H676" s="235">
        <f>IF('Cumulative Budget Request '!$L676='Split budget (C)'!$L$1,'Cumulative Budget Request '!H676,0)</f>
        <v>0</v>
      </c>
      <c r="I676" s="235">
        <f>IF('Cumulative Budget Request '!$L676='Split budget (C)'!$L$1,'Cumulative Budget Request '!I676,0)</f>
        <v>0</v>
      </c>
      <c r="J676" s="158">
        <f t="shared" si="358"/>
        <v>0</v>
      </c>
      <c r="K676" s="2"/>
      <c r="L676" s="2"/>
      <c r="M676" s="2"/>
    </row>
    <row r="677" spans="1:36" hidden="1">
      <c r="B677" s="493">
        <f>IF('Cumulative Budget Request '!L677='Split budget (C)'!$L$1,'Cumulative Budget Request '!B677,0)</f>
        <v>0</v>
      </c>
      <c r="C677" s="9"/>
      <c r="D677" s="10"/>
      <c r="E677" s="235">
        <f>IF('Cumulative Budget Request '!$L677='Split budget (C)'!$L$1,'Cumulative Budget Request '!E677,0)</f>
        <v>0</v>
      </c>
      <c r="F677" s="235">
        <f>IF('Cumulative Budget Request '!$L677='Split budget (C)'!$L$1,'Cumulative Budget Request '!F677,0)</f>
        <v>0</v>
      </c>
      <c r="G677" s="235">
        <f>IF('Cumulative Budget Request '!$L677='Split budget (C)'!$L$1,'Cumulative Budget Request '!G677,0)</f>
        <v>0</v>
      </c>
      <c r="H677" s="235">
        <f>IF('Cumulative Budget Request '!$L677='Split budget (C)'!$L$1,'Cumulative Budget Request '!H677,0)</f>
        <v>0</v>
      </c>
      <c r="I677" s="235">
        <f>IF('Cumulative Budget Request '!$L677='Split budget (C)'!$L$1,'Cumulative Budget Request '!I677,0)</f>
        <v>0</v>
      </c>
      <c r="J677" s="158">
        <f t="shared" si="358"/>
        <v>0</v>
      </c>
      <c r="K677" s="2"/>
      <c r="L677" s="2"/>
      <c r="M677" s="2"/>
    </row>
    <row r="678" spans="1:36" hidden="1">
      <c r="B678" s="493">
        <f>IF('Cumulative Budget Request '!L678='Split budget (C)'!$L$1,'Cumulative Budget Request '!B678,0)</f>
        <v>0</v>
      </c>
      <c r="C678" s="9"/>
      <c r="D678" s="10"/>
      <c r="E678" s="235">
        <f>IF('Cumulative Budget Request '!$L678='Split budget (C)'!$L$1,'Cumulative Budget Request '!E678,0)</f>
        <v>0</v>
      </c>
      <c r="F678" s="235">
        <f>IF('Cumulative Budget Request '!$L678='Split budget (C)'!$L$1,'Cumulative Budget Request '!F678,0)</f>
        <v>0</v>
      </c>
      <c r="G678" s="235">
        <f>IF('Cumulative Budget Request '!$L678='Split budget (C)'!$L$1,'Cumulative Budget Request '!G678,0)</f>
        <v>0</v>
      </c>
      <c r="H678" s="235">
        <f>IF('Cumulative Budget Request '!$L678='Split budget (C)'!$L$1,'Cumulative Budget Request '!H678,0)</f>
        <v>0</v>
      </c>
      <c r="I678" s="235">
        <f>IF('Cumulative Budget Request '!$L678='Split budget (C)'!$L$1,'Cumulative Budget Request '!I678,0)</f>
        <v>0</v>
      </c>
      <c r="J678" s="158">
        <f t="shared" si="358"/>
        <v>0</v>
      </c>
      <c r="K678" s="2"/>
      <c r="L678" s="2"/>
      <c r="M678" s="2"/>
    </row>
    <row r="679" spans="1:36" hidden="1">
      <c r="B679" s="493">
        <f>IF('Cumulative Budget Request '!L679='Split budget (C)'!$L$1,'Cumulative Budget Request '!B679,0)</f>
        <v>0</v>
      </c>
      <c r="C679" s="9"/>
      <c r="D679" s="10"/>
      <c r="E679" s="235">
        <f>IF('Cumulative Budget Request '!$L679='Split budget (C)'!$L$1,'Cumulative Budget Request '!E679,0)</f>
        <v>0</v>
      </c>
      <c r="F679" s="235">
        <f>IF('Cumulative Budget Request '!$L679='Split budget (C)'!$L$1,'Cumulative Budget Request '!F679,0)</f>
        <v>0</v>
      </c>
      <c r="G679" s="235">
        <f>IF('Cumulative Budget Request '!$L679='Split budget (C)'!$L$1,'Cumulative Budget Request '!G679,0)</f>
        <v>0</v>
      </c>
      <c r="H679" s="235">
        <f>IF('Cumulative Budget Request '!$L679='Split budget (C)'!$L$1,'Cumulative Budget Request '!H679,0)</f>
        <v>0</v>
      </c>
      <c r="I679" s="235">
        <f>IF('Cumulative Budget Request '!$L679='Split budget (C)'!$L$1,'Cumulative Budget Request '!I679,0)</f>
        <v>0</v>
      </c>
      <c r="J679" s="158">
        <f t="shared" si="358"/>
        <v>0</v>
      </c>
      <c r="K679" s="2"/>
      <c r="L679" s="2"/>
      <c r="M679" s="2"/>
      <c r="N679" s="2"/>
      <c r="O679" s="2"/>
      <c r="P679" s="2"/>
      <c r="Q679" s="2"/>
    </row>
    <row r="680" spans="1:36" hidden="1">
      <c r="B680" s="493">
        <f>IF('Cumulative Budget Request '!L680='Split budget (C)'!$L$1,'Cumulative Budget Request '!B680,0)</f>
        <v>0</v>
      </c>
      <c r="C680" s="9"/>
      <c r="D680" s="10"/>
      <c r="E680" s="235">
        <f>IF('Cumulative Budget Request '!$L680='Split budget (C)'!$L$1,'Cumulative Budget Request '!E680,0)</f>
        <v>0</v>
      </c>
      <c r="F680" s="235">
        <f>IF('Cumulative Budget Request '!$L680='Split budget (C)'!$L$1,'Cumulative Budget Request '!F680,0)</f>
        <v>0</v>
      </c>
      <c r="G680" s="235">
        <f>IF('Cumulative Budget Request '!$L680='Split budget (C)'!$L$1,'Cumulative Budget Request '!G680,0)</f>
        <v>0</v>
      </c>
      <c r="H680" s="235">
        <f>IF('Cumulative Budget Request '!$L680='Split budget (C)'!$L$1,'Cumulative Budget Request '!H680,0)</f>
        <v>0</v>
      </c>
      <c r="I680" s="235">
        <f>IF('Cumulative Budget Request '!$L680='Split budget (C)'!$L$1,'Cumulative Budget Request '!I680,0)</f>
        <v>0</v>
      </c>
      <c r="J680" s="158">
        <f t="shared" si="358"/>
        <v>0</v>
      </c>
      <c r="K680" s="20"/>
      <c r="L680" s="272"/>
      <c r="M680" s="2"/>
      <c r="N680" s="8"/>
      <c r="O680" s="8"/>
      <c r="P680" s="8"/>
    </row>
    <row r="681" spans="1:36" hidden="1">
      <c r="B681" s="493">
        <f>IF('Cumulative Budget Request '!L681='Split budget (C)'!$L$1,'Cumulative Budget Request '!B681,0)</f>
        <v>0</v>
      </c>
      <c r="C681" s="9"/>
      <c r="D681" s="10"/>
      <c r="E681" s="235">
        <f>IF('Cumulative Budget Request '!$L681='Split budget (C)'!$L$1,'Cumulative Budget Request '!E681,0)</f>
        <v>0</v>
      </c>
      <c r="F681" s="235">
        <f>IF('Cumulative Budget Request '!$L681='Split budget (C)'!$L$1,'Cumulative Budget Request '!F681,0)</f>
        <v>0</v>
      </c>
      <c r="G681" s="235">
        <f>IF('Cumulative Budget Request '!$L681='Split budget (C)'!$L$1,'Cumulative Budget Request '!G681,0)</f>
        <v>0</v>
      </c>
      <c r="H681" s="235">
        <f>IF('Cumulative Budget Request '!$L681='Split budget (C)'!$L$1,'Cumulative Budget Request '!H681,0)</f>
        <v>0</v>
      </c>
      <c r="I681" s="235">
        <f>IF('Cumulative Budget Request '!$L681='Split budget (C)'!$L$1,'Cumulative Budget Request '!I681,0)</f>
        <v>0</v>
      </c>
      <c r="J681" s="158">
        <f t="shared" si="358"/>
        <v>0</v>
      </c>
    </row>
    <row r="682" spans="1:36">
      <c r="A682" s="79"/>
      <c r="B682" s="749" t="s">
        <v>37</v>
      </c>
      <c r="C682" s="749"/>
      <c r="D682" s="749"/>
      <c r="E682" s="159">
        <f t="shared" ref="E682:J682" si="359">SUM(E668:E681)</f>
        <v>0</v>
      </c>
      <c r="F682" s="159">
        <f t="shared" si="359"/>
        <v>0</v>
      </c>
      <c r="G682" s="159">
        <f t="shared" si="359"/>
        <v>0</v>
      </c>
      <c r="H682" s="159">
        <f t="shared" si="359"/>
        <v>0</v>
      </c>
      <c r="I682" s="159">
        <f t="shared" si="359"/>
        <v>0</v>
      </c>
      <c r="J682" s="160">
        <f t="shared" si="359"/>
        <v>0</v>
      </c>
      <c r="L682" s="23"/>
      <c r="M682" s="725"/>
      <c r="N682" s="726"/>
      <c r="O682" s="726"/>
      <c r="P682" s="727"/>
      <c r="Q682" s="27"/>
      <c r="R682" s="27"/>
      <c r="S682" s="27"/>
      <c r="T682" s="27"/>
    </row>
    <row r="683" spans="1:36">
      <c r="A683" s="5"/>
      <c r="G683" s="16"/>
      <c r="H683" s="16"/>
      <c r="I683" s="16"/>
      <c r="J683" s="25"/>
      <c r="L683" s="23"/>
      <c r="M683" s="726"/>
      <c r="N683" s="728"/>
      <c r="O683" s="728"/>
      <c r="P683" s="728"/>
      <c r="Q683" s="728"/>
      <c r="R683" s="728"/>
      <c r="S683" s="728"/>
      <c r="T683" s="728"/>
    </row>
    <row r="684" spans="1:36">
      <c r="A684" s="30" t="s">
        <v>311</v>
      </c>
      <c r="J684" s="32"/>
      <c r="L684" s="23"/>
      <c r="M684" s="728"/>
      <c r="N684" s="729"/>
      <c r="O684" s="729"/>
      <c r="P684" s="729"/>
      <c r="Q684" s="729"/>
      <c r="R684" s="729"/>
      <c r="S684" s="729"/>
      <c r="T684" s="729"/>
    </row>
    <row r="685" spans="1:36">
      <c r="A685" s="9"/>
      <c r="B685" s="493">
        <f>IF('Cumulative Budget Request '!L685='Split budget (C)'!$L$1,'Cumulative Budget Request '!B685,0)</f>
        <v>0</v>
      </c>
      <c r="C685" s="9"/>
      <c r="E685" s="235">
        <f>IF('Cumulative Budget Request '!$L685='Split budget (C)'!$L$1,'Cumulative Budget Request '!E685,0)</f>
        <v>0</v>
      </c>
      <c r="F685" s="235">
        <f>IF('Cumulative Budget Request '!$L685='Split budget (C)'!$L$1,'Cumulative Budget Request '!F685,0)</f>
        <v>0</v>
      </c>
      <c r="G685" s="235">
        <f>IF('Cumulative Budget Request '!$L685='Split budget (C)'!$L$1,'Cumulative Budget Request '!G685,0)</f>
        <v>0</v>
      </c>
      <c r="H685" s="235">
        <f>IF('Cumulative Budget Request '!$L685='Split budget (C)'!$L$1,'Cumulative Budget Request '!H685,0)</f>
        <v>0</v>
      </c>
      <c r="I685" s="235">
        <f>IF('Cumulative Budget Request '!$L685='Split budget (C)'!$L$1,'Cumulative Budget Request '!I685,0)</f>
        <v>0</v>
      </c>
      <c r="J685" s="158">
        <f t="shared" ref="J685:J688" si="360">SUM(E685:I685)</f>
        <v>0</v>
      </c>
      <c r="L685" s="23"/>
      <c r="M685" s="729"/>
      <c r="AI685" s="148"/>
    </row>
    <row r="686" spans="1:36" hidden="1">
      <c r="A686" s="9"/>
      <c r="B686" s="493">
        <f>IF('Cumulative Budget Request '!L686='Split budget (C)'!$L$1,'Cumulative Budget Request '!B686,0)</f>
        <v>0</v>
      </c>
      <c r="C686" s="9"/>
      <c r="E686" s="235">
        <f>IF('Cumulative Budget Request '!$L686='Split budget (C)'!$L$1,'Cumulative Budget Request '!E686,0)</f>
        <v>0</v>
      </c>
      <c r="F686" s="235">
        <f>IF('Cumulative Budget Request '!$L686='Split budget (C)'!$L$1,'Cumulative Budget Request '!F686,0)</f>
        <v>0</v>
      </c>
      <c r="G686" s="235">
        <f>IF('Cumulative Budget Request '!$L686='Split budget (C)'!$L$1,'Cumulative Budget Request '!G686,0)</f>
        <v>0</v>
      </c>
      <c r="H686" s="235">
        <f>IF('Cumulative Budget Request '!$L686='Split budget (C)'!$L$1,'Cumulative Budget Request '!H686,0)</f>
        <v>0</v>
      </c>
      <c r="I686" s="235">
        <f>IF('Cumulative Budget Request '!$L686='Split budget (C)'!$L$1,'Cumulative Budget Request '!I686,0)</f>
        <v>0</v>
      </c>
      <c r="J686" s="158">
        <f t="shared" si="360"/>
        <v>0</v>
      </c>
      <c r="N686" s="2"/>
      <c r="O686" s="2"/>
      <c r="P686" s="2"/>
      <c r="Q686" s="2"/>
      <c r="AI686" s="241"/>
    </row>
    <row r="687" spans="1:36" hidden="1">
      <c r="A687" s="9"/>
      <c r="B687" s="493">
        <f>IF('Cumulative Budget Request '!L687='Split budget (C)'!$L$1,'Cumulative Budget Request '!B687,0)</f>
        <v>0</v>
      </c>
      <c r="C687" s="9"/>
      <c r="E687" s="235">
        <f>IF('Cumulative Budget Request '!$L687='Split budget (C)'!$L$1,'Cumulative Budget Request '!E687,0)</f>
        <v>0</v>
      </c>
      <c r="F687" s="235">
        <f>IF('Cumulative Budget Request '!$L687='Split budget (C)'!$L$1,'Cumulative Budget Request '!F687,0)</f>
        <v>0</v>
      </c>
      <c r="G687" s="235">
        <f>IF('Cumulative Budget Request '!$L687='Split budget (C)'!$L$1,'Cumulative Budget Request '!G687,0)</f>
        <v>0</v>
      </c>
      <c r="H687" s="235">
        <f>IF('Cumulative Budget Request '!$L687='Split budget (C)'!$L$1,'Cumulative Budget Request '!H687,0)</f>
        <v>0</v>
      </c>
      <c r="I687" s="235">
        <f>IF('Cumulative Budget Request '!$L687='Split budget (C)'!$L$1,'Cumulative Budget Request '!I687,0)</f>
        <v>0</v>
      </c>
      <c r="J687" s="158">
        <f t="shared" si="360"/>
        <v>0</v>
      </c>
      <c r="K687" s="20"/>
      <c r="L687" s="16"/>
      <c r="M687" s="2"/>
      <c r="AI687" s="241"/>
      <c r="AJ687" s="9"/>
    </row>
    <row r="688" spans="1:36" hidden="1">
      <c r="A688" s="9"/>
      <c r="B688" s="493">
        <f>IF('Cumulative Budget Request '!L688='Split budget (C)'!$L$1,'Cumulative Budget Request '!B688,0)</f>
        <v>0</v>
      </c>
      <c r="C688" s="9"/>
      <c r="E688" s="235">
        <f>IF('Cumulative Budget Request '!$L688='Split budget (C)'!$L$1,'Cumulative Budget Request '!E688,0)</f>
        <v>0</v>
      </c>
      <c r="F688" s="235">
        <f>IF('Cumulative Budget Request '!$L688='Split budget (C)'!$L$1,'Cumulative Budget Request '!F688,0)</f>
        <v>0</v>
      </c>
      <c r="G688" s="235">
        <f>IF('Cumulative Budget Request '!$L688='Split budget (C)'!$L$1,'Cumulative Budget Request '!G688,0)</f>
        <v>0</v>
      </c>
      <c r="H688" s="235">
        <f>IF('Cumulative Budget Request '!$L688='Split budget (C)'!$L$1,'Cumulative Budget Request '!H688,0)</f>
        <v>0</v>
      </c>
      <c r="I688" s="235">
        <f>IF('Cumulative Budget Request '!$L688='Split budget (C)'!$L$1,'Cumulative Budget Request '!I688,0)</f>
        <v>0</v>
      </c>
      <c r="J688" s="158">
        <f t="shared" si="360"/>
        <v>0</v>
      </c>
      <c r="K688" s="2"/>
      <c r="L688" s="2"/>
      <c r="AA688" s="123"/>
      <c r="AB688" s="123"/>
      <c r="AC688" s="123"/>
      <c r="AD688" s="123"/>
      <c r="AE688" s="123"/>
      <c r="AF688" s="123"/>
      <c r="AG688" s="123"/>
      <c r="AJ688" s="9"/>
    </row>
    <row r="689" spans="1:34">
      <c r="A689" s="309"/>
      <c r="B689" s="757" t="s">
        <v>248</v>
      </c>
      <c r="C689" s="757"/>
      <c r="D689" s="757"/>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6"/>
      <c r="E691" s="16"/>
      <c r="F691" s="16"/>
      <c r="G691" s="16"/>
      <c r="H691" s="16"/>
      <c r="I691" s="20"/>
      <c r="J691" s="25"/>
      <c r="K691" s="2"/>
      <c r="L691" s="2"/>
      <c r="M691" s="2"/>
      <c r="N691" s="2"/>
      <c r="O691" s="2"/>
      <c r="P691" s="2"/>
      <c r="AH691" s="9"/>
    </row>
    <row r="692" spans="1:34">
      <c r="A692" s="9"/>
      <c r="B692" s="449">
        <f t="shared" ref="B692:B711" si="362">B777</f>
        <v>0</v>
      </c>
      <c r="C692" s="9" t="str">
        <f>'Cumulative Budget Request '!C692</f>
        <v xml:space="preserve"> </v>
      </c>
      <c r="E692" s="235">
        <f>IF('Cumulative Budget Request '!$L692='Split budget (C)'!$L$1,'Cumulative Budget Request '!E692,0)</f>
        <v>0</v>
      </c>
      <c r="F692" s="235">
        <f>IF('Cumulative Budget Request '!$L692='Split budget (C)'!$L$1,'Cumulative Budget Request '!F692,0)</f>
        <v>0</v>
      </c>
      <c r="G692" s="235">
        <f>IF('Cumulative Budget Request '!$L692='Split budget (C)'!$L$1,'Cumulative Budget Request '!G692,0)</f>
        <v>0</v>
      </c>
      <c r="H692" s="235">
        <f>IF('Cumulative Budget Request '!$L692='Split budget (C)'!$L$1,'Cumulative Budget Request '!H692,0)</f>
        <v>0</v>
      </c>
      <c r="I692" s="235">
        <f>IF('Cumulative Budget Request '!$L692='Split budget (C)'!$L$1,'Cumulative Budget Request '!I692,0)</f>
        <v>0</v>
      </c>
      <c r="J692" s="158">
        <f>SUM(E692:I692)</f>
        <v>0</v>
      </c>
      <c r="K692" s="2"/>
      <c r="L692" s="2"/>
      <c r="M692" s="107" t="s">
        <v>166</v>
      </c>
      <c r="N692" s="108"/>
      <c r="O692" s="108"/>
      <c r="P692" s="108"/>
      <c r="Q692" s="108"/>
      <c r="AH692" s="123"/>
    </row>
    <row r="693" spans="1:34">
      <c r="A693" s="9"/>
      <c r="B693" s="449">
        <f t="shared" si="362"/>
        <v>0</v>
      </c>
      <c r="C693" s="9" t="str">
        <f>'Cumulative Budget Request '!C693</f>
        <v xml:space="preserve"> </v>
      </c>
      <c r="E693" s="235">
        <f>IF('Cumulative Budget Request '!$L693='Split budget (C)'!$L$1,'Cumulative Budget Request '!E693,0)</f>
        <v>0</v>
      </c>
      <c r="F693" s="235">
        <f>IF('Cumulative Budget Request '!$L693='Split budget (C)'!$L$1,'Cumulative Budget Request '!F693,0)</f>
        <v>0</v>
      </c>
      <c r="G693" s="235">
        <f>IF('Cumulative Budget Request '!$L693='Split budget (C)'!$L$1,'Cumulative Budget Request '!G693,0)</f>
        <v>0</v>
      </c>
      <c r="H693" s="235">
        <f>IF('Cumulative Budget Request '!$L693='Split budget (C)'!$L$1,'Cumulative Budget Request '!H693,0)</f>
        <v>0</v>
      </c>
      <c r="I693" s="235">
        <f>IF('Cumulative Budget Request '!$L693='Split budget (C)'!$L$1,'Cumulative Budget Request '!I693,0)</f>
        <v>0</v>
      </c>
      <c r="J693" s="158">
        <f t="shared" ref="J693:J694" si="363">SUM(E693:I693)</f>
        <v>0</v>
      </c>
      <c r="K693" s="2"/>
      <c r="L693" s="2"/>
      <c r="M693" s="107" t="s">
        <v>160</v>
      </c>
      <c r="N693" s="108"/>
      <c r="O693" s="108"/>
      <c r="P693" s="108"/>
      <c r="Q693" s="108"/>
    </row>
    <row r="694" spans="1:34">
      <c r="A694" s="9"/>
      <c r="B694" s="449">
        <f t="shared" si="362"/>
        <v>0</v>
      </c>
      <c r="C694" s="9" t="str">
        <f>'Cumulative Budget Request '!C694</f>
        <v xml:space="preserve"> </v>
      </c>
      <c r="E694" s="235">
        <f>IF('Cumulative Budget Request '!$L694='Split budget (C)'!$L$1,'Cumulative Budget Request '!E694,0)</f>
        <v>0</v>
      </c>
      <c r="F694" s="235">
        <f>IF('Cumulative Budget Request '!$L694='Split budget (C)'!$L$1,'Cumulative Budget Request '!F694,0)</f>
        <v>0</v>
      </c>
      <c r="G694" s="235">
        <f>IF('Cumulative Budget Request '!$L694='Split budget (C)'!$L$1,'Cumulative Budget Request '!G694,0)</f>
        <v>0</v>
      </c>
      <c r="H694" s="235">
        <f>IF('Cumulative Budget Request '!$L694='Split budget (C)'!$L$1,'Cumulative Budget Request '!H694,0)</f>
        <v>0</v>
      </c>
      <c r="I694" s="235">
        <f>IF('Cumulative Budget Request '!$L694='Split budget (C)'!$L$1,'Cumulative Budget Request '!I694,0)</f>
        <v>0</v>
      </c>
      <c r="J694" s="158">
        <f t="shared" si="363"/>
        <v>0</v>
      </c>
      <c r="K694" s="2"/>
      <c r="L694" s="2"/>
      <c r="M694" s="2"/>
      <c r="N694" s="2"/>
      <c r="O694" s="2"/>
      <c r="P694" s="2"/>
    </row>
    <row r="695" spans="1:34" hidden="1">
      <c r="A695" s="5"/>
      <c r="B695" s="449">
        <f t="shared" si="362"/>
        <v>0</v>
      </c>
      <c r="C695" s="9" t="str">
        <f>'Cumulative Budget Request '!C695</f>
        <v xml:space="preserve"> </v>
      </c>
      <c r="E695" s="235">
        <f>IF('Cumulative Budget Request '!$L695='Split budget (C)'!$L$1,'Cumulative Budget Request '!E695,0)</f>
        <v>0</v>
      </c>
      <c r="F695" s="235">
        <f>IF('Cumulative Budget Request '!$L695='Split budget (C)'!$L$1,'Cumulative Budget Request '!F695,0)</f>
        <v>0</v>
      </c>
      <c r="G695" s="235">
        <f>IF('Cumulative Budget Request '!$L695='Split budget (C)'!$L$1,'Cumulative Budget Request '!G695,0)</f>
        <v>0</v>
      </c>
      <c r="H695" s="235">
        <f>IF('Cumulative Budget Request '!$L695='Split budget (C)'!$L$1,'Cumulative Budget Request '!H695,0)</f>
        <v>0</v>
      </c>
      <c r="I695" s="235">
        <f>IF('Cumulative Budget Request '!$L695='Split budget (C)'!$L$1,'Cumulative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9">
        <f t="shared" si="362"/>
        <v>0</v>
      </c>
      <c r="C696" s="9" t="str">
        <f>'Cumulative Budget Request '!C696</f>
        <v xml:space="preserve"> </v>
      </c>
      <c r="E696" s="235">
        <f>IF('Cumulative Budget Request '!$L696='Split budget (C)'!$L$1,'Cumulative Budget Request '!E696,0)</f>
        <v>0</v>
      </c>
      <c r="F696" s="235">
        <f>IF('Cumulative Budget Request '!$L696='Split budget (C)'!$L$1,'Cumulative Budget Request '!F696,0)</f>
        <v>0</v>
      </c>
      <c r="G696" s="235">
        <f>IF('Cumulative Budget Request '!$L696='Split budget (C)'!$L$1,'Cumulative Budget Request '!G696,0)</f>
        <v>0</v>
      </c>
      <c r="H696" s="235">
        <f>IF('Cumulative Budget Request '!$L696='Split budget (C)'!$L$1,'Cumulative Budget Request '!H696,0)</f>
        <v>0</v>
      </c>
      <c r="I696" s="235">
        <f>IF('Cumulative Budget Request '!$L696='Split budget (C)'!$L$1,'Cumulative Budget Request '!I696,0)</f>
        <v>0</v>
      </c>
      <c r="J696" s="158">
        <f t="shared" ref="J696:J711" si="364">SUM(E696:I696)</f>
        <v>0</v>
      </c>
      <c r="K696" s="2"/>
      <c r="L696" s="2"/>
      <c r="M696" s="2"/>
      <c r="N696" s="2"/>
      <c r="O696" s="2"/>
      <c r="P696" s="2"/>
    </row>
    <row r="697" spans="1:34" hidden="1">
      <c r="A697" s="5"/>
      <c r="B697" s="449">
        <f t="shared" si="362"/>
        <v>0</v>
      </c>
      <c r="C697" s="9" t="str">
        <f>'Cumulative Budget Request '!C697</f>
        <v xml:space="preserve"> </v>
      </c>
      <c r="E697" s="235">
        <f>IF('Cumulative Budget Request '!$L697='Split budget (C)'!$L$1,'Cumulative Budget Request '!E697,0)</f>
        <v>0</v>
      </c>
      <c r="F697" s="235">
        <f>IF('Cumulative Budget Request '!$L697='Split budget (C)'!$L$1,'Cumulative Budget Request '!F697,0)</f>
        <v>0</v>
      </c>
      <c r="G697" s="235">
        <f>IF('Cumulative Budget Request '!$L697='Split budget (C)'!$L$1,'Cumulative Budget Request '!G697,0)</f>
        <v>0</v>
      </c>
      <c r="H697" s="235">
        <f>IF('Cumulative Budget Request '!$L697='Split budget (C)'!$L$1,'Cumulative Budget Request '!H697,0)</f>
        <v>0</v>
      </c>
      <c r="I697" s="235">
        <f>IF('Cumulative Budget Request '!$L697='Split budget (C)'!$L$1,'Cumulative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9">
        <f t="shared" si="362"/>
        <v>0</v>
      </c>
      <c r="C698" s="9" t="str">
        <f>'Cumulative Budget Request '!C698</f>
        <v xml:space="preserve"> </v>
      </c>
      <c r="E698" s="235">
        <f>IF('Cumulative Budget Request '!$L698='Split budget (C)'!$L$1,'Cumulative Budget Request '!E698,0)</f>
        <v>0</v>
      </c>
      <c r="F698" s="235">
        <f>IF('Cumulative Budget Request '!$L698='Split budget (C)'!$L$1,'Cumulative Budget Request '!F698,0)</f>
        <v>0</v>
      </c>
      <c r="G698" s="235">
        <f>IF('Cumulative Budget Request '!$L698='Split budget (C)'!$L$1,'Cumulative Budget Request '!G698,0)</f>
        <v>0</v>
      </c>
      <c r="H698" s="235">
        <f>IF('Cumulative Budget Request '!$L698='Split budget (C)'!$L$1,'Cumulative Budget Request '!H698,0)</f>
        <v>0</v>
      </c>
      <c r="I698" s="235">
        <f>IF('Cumulative Budget Request '!$L698='Split budget (C)'!$L$1,'Cumulative Budget Request '!I698,0)</f>
        <v>0</v>
      </c>
      <c r="J698" s="158">
        <f t="shared" si="364"/>
        <v>0</v>
      </c>
      <c r="K698" s="2"/>
      <c r="L698" s="2"/>
      <c r="M698" s="2"/>
      <c r="N698" s="2"/>
      <c r="O698" s="2"/>
      <c r="P698" s="2"/>
    </row>
    <row r="699" spans="1:34" hidden="1">
      <c r="A699" s="5"/>
      <c r="B699" s="449">
        <f t="shared" si="362"/>
        <v>0</v>
      </c>
      <c r="C699" s="9" t="str">
        <f>'Cumulative Budget Request '!C699</f>
        <v xml:space="preserve"> </v>
      </c>
      <c r="E699" s="235">
        <f>IF('Cumulative Budget Request '!$L699='Split budget (C)'!$L$1,'Cumulative Budget Request '!E699,0)</f>
        <v>0</v>
      </c>
      <c r="F699" s="235">
        <f>IF('Cumulative Budget Request '!$L699='Split budget (C)'!$L$1,'Cumulative Budget Request '!F699,0)</f>
        <v>0</v>
      </c>
      <c r="G699" s="235">
        <f>IF('Cumulative Budget Request '!$L699='Split budget (C)'!$L$1,'Cumulative Budget Request '!G699,0)</f>
        <v>0</v>
      </c>
      <c r="H699" s="235">
        <f>IF('Cumulative Budget Request '!$L699='Split budget (C)'!$L$1,'Cumulative Budget Request '!H699,0)</f>
        <v>0</v>
      </c>
      <c r="I699" s="235">
        <f>IF('Cumulative Budget Request '!$L699='Split budget (C)'!$L$1,'Cumulative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9">
        <f t="shared" si="362"/>
        <v>0</v>
      </c>
      <c r="C700" s="9" t="str">
        <f>'Cumulative Budget Request '!C700</f>
        <v xml:space="preserve"> </v>
      </c>
      <c r="E700" s="235">
        <f>IF('Cumulative Budget Request '!$L700='Split budget (C)'!$L$1,'Cumulative Budget Request '!E700,0)</f>
        <v>0</v>
      </c>
      <c r="F700" s="235">
        <f>IF('Cumulative Budget Request '!$L700='Split budget (C)'!$L$1,'Cumulative Budget Request '!F700,0)</f>
        <v>0</v>
      </c>
      <c r="G700" s="235">
        <f>IF('Cumulative Budget Request '!$L700='Split budget (C)'!$L$1,'Cumulative Budget Request '!G700,0)</f>
        <v>0</v>
      </c>
      <c r="H700" s="235">
        <f>IF('Cumulative Budget Request '!$L700='Split budget (C)'!$L$1,'Cumulative Budget Request '!H700,0)</f>
        <v>0</v>
      </c>
      <c r="I700" s="235">
        <f>IF('Cumulative Budget Request '!$L700='Split budget (C)'!$L$1,'Cumulative Budget Request '!I700,0)</f>
        <v>0</v>
      </c>
      <c r="J700" s="158">
        <f t="shared" si="364"/>
        <v>0</v>
      </c>
      <c r="K700" s="2"/>
      <c r="L700" s="2"/>
      <c r="M700" s="2"/>
      <c r="N700" s="2"/>
      <c r="O700" s="2"/>
      <c r="P700" s="2"/>
    </row>
    <row r="701" spans="1:34" hidden="1">
      <c r="A701" s="5"/>
      <c r="B701" s="449">
        <f t="shared" si="362"/>
        <v>0</v>
      </c>
      <c r="C701" s="9" t="str">
        <f>'Cumulative Budget Request '!C701</f>
        <v xml:space="preserve"> </v>
      </c>
      <c r="E701" s="235">
        <f>IF('Cumulative Budget Request '!$L701='Split budget (C)'!$L$1,'Cumulative Budget Request '!E701,0)</f>
        <v>0</v>
      </c>
      <c r="F701" s="235">
        <f>IF('Cumulative Budget Request '!$L701='Split budget (C)'!$L$1,'Cumulative Budget Request '!F701,0)</f>
        <v>0</v>
      </c>
      <c r="G701" s="235">
        <f>IF('Cumulative Budget Request '!$L701='Split budget (C)'!$L$1,'Cumulative Budget Request '!G701,0)</f>
        <v>0</v>
      </c>
      <c r="H701" s="235">
        <f>IF('Cumulative Budget Request '!$L701='Split budget (C)'!$L$1,'Cumulative Budget Request '!H701,0)</f>
        <v>0</v>
      </c>
      <c r="I701" s="235">
        <f>IF('Cumulative Budget Request '!$L701='Split budget (C)'!$L$1,'Cumulative Budget Request '!I701,0)</f>
        <v>0</v>
      </c>
      <c r="J701" s="158">
        <f t="shared" si="364"/>
        <v>0</v>
      </c>
      <c r="K701" s="2"/>
      <c r="L701" s="2"/>
      <c r="M701" s="2"/>
      <c r="N701" s="2"/>
      <c r="O701" s="2"/>
      <c r="P701" s="2"/>
      <c r="AH701" s="128"/>
    </row>
    <row r="702" spans="1:34" hidden="1">
      <c r="A702" s="5"/>
      <c r="B702" s="449">
        <f t="shared" si="362"/>
        <v>0</v>
      </c>
      <c r="C702" s="9" t="str">
        <f>'Cumulative Budget Request '!C702</f>
        <v xml:space="preserve"> </v>
      </c>
      <c r="E702" s="235">
        <f>IF('Cumulative Budget Request '!$L702='Split budget (C)'!$L$1,'Cumulative Budget Request '!E702,0)</f>
        <v>0</v>
      </c>
      <c r="F702" s="235">
        <f>IF('Cumulative Budget Request '!$L702='Split budget (C)'!$L$1,'Cumulative Budget Request '!F702,0)</f>
        <v>0</v>
      </c>
      <c r="G702" s="235">
        <f>IF('Cumulative Budget Request '!$L702='Split budget (C)'!$L$1,'Cumulative Budget Request '!G702,0)</f>
        <v>0</v>
      </c>
      <c r="H702" s="235">
        <f>IF('Cumulative Budget Request '!$L702='Split budget (C)'!$L$1,'Cumulative Budget Request '!H702,0)</f>
        <v>0</v>
      </c>
      <c r="I702" s="235">
        <f>IF('Cumulative Budget Request '!$L702='Split budget (C)'!$L$1,'Cumulative Budget Request '!I702,0)</f>
        <v>0</v>
      </c>
      <c r="J702" s="158">
        <f t="shared" si="364"/>
        <v>0</v>
      </c>
      <c r="K702" s="2"/>
      <c r="L702" s="2"/>
      <c r="M702" s="2"/>
      <c r="N702" s="2"/>
      <c r="O702" s="2"/>
      <c r="P702" s="2"/>
    </row>
    <row r="703" spans="1:34" hidden="1">
      <c r="A703" s="5"/>
      <c r="B703" s="449">
        <f t="shared" si="362"/>
        <v>0</v>
      </c>
      <c r="C703" s="9" t="str">
        <f>'Cumulative Budget Request '!C703</f>
        <v xml:space="preserve"> </v>
      </c>
      <c r="E703" s="235">
        <f>IF('Cumulative Budget Request '!$L703='Split budget (C)'!$L$1,'Cumulative Budget Request '!E703,0)</f>
        <v>0</v>
      </c>
      <c r="F703" s="235">
        <f>IF('Cumulative Budget Request '!$L703='Split budget (C)'!$L$1,'Cumulative Budget Request '!F703,0)</f>
        <v>0</v>
      </c>
      <c r="G703" s="235">
        <f>IF('Cumulative Budget Request '!$L703='Split budget (C)'!$L$1,'Cumulative Budget Request '!G703,0)</f>
        <v>0</v>
      </c>
      <c r="H703" s="235">
        <f>IF('Cumulative Budget Request '!$L703='Split budget (C)'!$L$1,'Cumulative Budget Request '!H703,0)</f>
        <v>0</v>
      </c>
      <c r="I703" s="235">
        <f>IF('Cumulative Budget Request '!$L703='Split budget (C)'!$L$1,'Cumulative Budget Request '!I703,0)</f>
        <v>0</v>
      </c>
      <c r="J703" s="158">
        <f t="shared" si="364"/>
        <v>0</v>
      </c>
      <c r="K703" s="2"/>
      <c r="L703" s="2"/>
      <c r="M703" s="2"/>
      <c r="N703" s="2"/>
      <c r="O703" s="2"/>
      <c r="P703" s="2"/>
    </row>
    <row r="704" spans="1:34" hidden="1">
      <c r="A704" s="5"/>
      <c r="B704" s="449">
        <f t="shared" si="362"/>
        <v>0</v>
      </c>
      <c r="C704" s="9" t="str">
        <f>'Cumulative Budget Request '!C704</f>
        <v xml:space="preserve"> </v>
      </c>
      <c r="E704" s="235">
        <f>IF('Cumulative Budget Request '!$L704='Split budget (C)'!$L$1,'Cumulative Budget Request '!E704,0)</f>
        <v>0</v>
      </c>
      <c r="F704" s="235">
        <f>IF('Cumulative Budget Request '!$L704='Split budget (C)'!$L$1,'Cumulative Budget Request '!F704,0)</f>
        <v>0</v>
      </c>
      <c r="G704" s="235">
        <f>IF('Cumulative Budget Request '!$L704='Split budget (C)'!$L$1,'Cumulative Budget Request '!G704,0)</f>
        <v>0</v>
      </c>
      <c r="H704" s="235">
        <f>IF('Cumulative Budget Request '!$L704='Split budget (C)'!$L$1,'Cumulative Budget Request '!H704,0)</f>
        <v>0</v>
      </c>
      <c r="I704" s="235">
        <f>IF('Cumulative Budget Request '!$L704='Split budget (C)'!$L$1,'Cumulative Budget Request '!I704,0)</f>
        <v>0</v>
      </c>
      <c r="J704" s="158">
        <f t="shared" si="364"/>
        <v>0</v>
      </c>
      <c r="K704" s="2"/>
      <c r="L704" s="2"/>
      <c r="M704" s="2"/>
      <c r="N704" s="2"/>
      <c r="O704" s="2"/>
      <c r="P704" s="2"/>
    </row>
    <row r="705" spans="1:33" hidden="1">
      <c r="A705" s="5"/>
      <c r="B705" s="449">
        <f t="shared" si="362"/>
        <v>0</v>
      </c>
      <c r="C705" s="9" t="str">
        <f>'Cumulative Budget Request '!C705</f>
        <v xml:space="preserve"> </v>
      </c>
      <c r="E705" s="235">
        <f>IF('Cumulative Budget Request '!$L705='Split budget (C)'!$L$1,'Cumulative Budget Request '!E705,0)</f>
        <v>0</v>
      </c>
      <c r="F705" s="235">
        <f>IF('Cumulative Budget Request '!$L705='Split budget (C)'!$L$1,'Cumulative Budget Request '!F705,0)</f>
        <v>0</v>
      </c>
      <c r="G705" s="235">
        <f>IF('Cumulative Budget Request '!$L705='Split budget (C)'!$L$1,'Cumulative Budget Request '!G705,0)</f>
        <v>0</v>
      </c>
      <c r="H705" s="235">
        <f>IF('Cumulative Budget Request '!$L705='Split budget (C)'!$L$1,'Cumulative Budget Request '!H705,0)</f>
        <v>0</v>
      </c>
      <c r="I705" s="235">
        <f>IF('Cumulative Budget Request '!$L705='Split budget (C)'!$L$1,'Cumulative Budget Request '!I705,0)</f>
        <v>0</v>
      </c>
      <c r="J705" s="158">
        <f t="shared" si="364"/>
        <v>0</v>
      </c>
      <c r="K705" s="2"/>
      <c r="L705" s="2"/>
      <c r="M705" s="2"/>
      <c r="N705" s="2"/>
      <c r="O705" s="2"/>
      <c r="P705" s="2"/>
    </row>
    <row r="706" spans="1:33" hidden="1">
      <c r="A706" s="5"/>
      <c r="B706" s="449">
        <f t="shared" si="362"/>
        <v>0</v>
      </c>
      <c r="C706" s="9" t="str">
        <f>'Cumulative Budget Request '!C706</f>
        <v xml:space="preserve"> </v>
      </c>
      <c r="E706" s="235">
        <f>IF('Cumulative Budget Request '!$L706='Split budget (C)'!$L$1,'Cumulative Budget Request '!E706,0)</f>
        <v>0</v>
      </c>
      <c r="F706" s="235">
        <f>IF('Cumulative Budget Request '!$L706='Split budget (C)'!$L$1,'Cumulative Budget Request '!F706,0)</f>
        <v>0</v>
      </c>
      <c r="G706" s="235">
        <f>IF('Cumulative Budget Request '!$L706='Split budget (C)'!$L$1,'Cumulative Budget Request '!G706,0)</f>
        <v>0</v>
      </c>
      <c r="H706" s="235">
        <f>IF('Cumulative Budget Request '!$L706='Split budget (C)'!$L$1,'Cumulative Budget Request '!H706,0)</f>
        <v>0</v>
      </c>
      <c r="I706" s="235">
        <f>IF('Cumulative Budget Request '!$L706='Split budget (C)'!$L$1,'Cumulative Budget Request '!I706,0)</f>
        <v>0</v>
      </c>
      <c r="J706" s="158">
        <f t="shared" si="364"/>
        <v>0</v>
      </c>
      <c r="K706" s="2"/>
      <c r="L706" s="2"/>
      <c r="M706" s="2"/>
      <c r="N706" s="2"/>
      <c r="O706" s="2"/>
      <c r="P706" s="2"/>
    </row>
    <row r="707" spans="1:33" hidden="1">
      <c r="A707" s="5"/>
      <c r="B707" s="449">
        <f t="shared" si="362"/>
        <v>0</v>
      </c>
      <c r="C707" s="9" t="str">
        <f>'Cumulative Budget Request '!C707</f>
        <v xml:space="preserve"> </v>
      </c>
      <c r="E707" s="235">
        <f>IF('Cumulative Budget Request '!$L707='Split budget (C)'!$L$1,'Cumulative Budget Request '!E707,0)</f>
        <v>0</v>
      </c>
      <c r="F707" s="235">
        <f>IF('Cumulative Budget Request '!$L707='Split budget (C)'!$L$1,'Cumulative Budget Request '!F707,0)</f>
        <v>0</v>
      </c>
      <c r="G707" s="235">
        <f>IF('Cumulative Budget Request '!$L707='Split budget (C)'!$L$1,'Cumulative Budget Request '!G707,0)</f>
        <v>0</v>
      </c>
      <c r="H707" s="235">
        <f>IF('Cumulative Budget Request '!$L707='Split budget (C)'!$L$1,'Cumulative Budget Request '!H707,0)</f>
        <v>0</v>
      </c>
      <c r="I707" s="235">
        <f>IF('Cumulative Budget Request '!$L707='Split budget (C)'!$L$1,'Cumulative Budget Request '!I707,0)</f>
        <v>0</v>
      </c>
      <c r="J707" s="158">
        <f t="shared" si="364"/>
        <v>0</v>
      </c>
      <c r="K707" s="2"/>
      <c r="L707" s="2"/>
      <c r="M707" s="2"/>
      <c r="N707" s="2"/>
      <c r="O707" s="2"/>
      <c r="P707" s="2"/>
    </row>
    <row r="708" spans="1:33" hidden="1">
      <c r="A708" s="5"/>
      <c r="B708" s="449">
        <f t="shared" si="362"/>
        <v>0</v>
      </c>
      <c r="C708" s="9" t="str">
        <f>'Cumulative Budget Request '!C708</f>
        <v xml:space="preserve"> </v>
      </c>
      <c r="E708" s="235">
        <f>IF('Cumulative Budget Request '!$L708='Split budget (C)'!$L$1,'Cumulative Budget Request '!E708,0)</f>
        <v>0</v>
      </c>
      <c r="F708" s="235">
        <f>IF('Cumulative Budget Request '!$L708='Split budget (C)'!$L$1,'Cumulative Budget Request '!F708,0)</f>
        <v>0</v>
      </c>
      <c r="G708" s="235">
        <f>IF('Cumulative Budget Request '!$L708='Split budget (C)'!$L$1,'Cumulative Budget Request '!G708,0)</f>
        <v>0</v>
      </c>
      <c r="H708" s="235">
        <f>IF('Cumulative Budget Request '!$L708='Split budget (C)'!$L$1,'Cumulative Budget Request '!H708,0)</f>
        <v>0</v>
      </c>
      <c r="I708" s="235">
        <f>IF('Cumulative Budget Request '!$L708='Split budget (C)'!$L$1,'Cumulative Budget Request '!I708,0)</f>
        <v>0</v>
      </c>
      <c r="J708" s="158">
        <f t="shared" si="364"/>
        <v>0</v>
      </c>
      <c r="K708" s="2"/>
      <c r="L708" s="2"/>
      <c r="M708" s="2"/>
      <c r="N708" s="2"/>
      <c r="O708" s="2"/>
      <c r="P708" s="2"/>
    </row>
    <row r="709" spans="1:33" hidden="1">
      <c r="A709" s="5"/>
      <c r="B709" s="449">
        <f t="shared" si="362"/>
        <v>0</v>
      </c>
      <c r="C709" s="9" t="str">
        <f>'Cumulative Budget Request '!C709</f>
        <v xml:space="preserve"> </v>
      </c>
      <c r="E709" s="235">
        <f>IF('Cumulative Budget Request '!$L709='Split budget (C)'!$L$1,'Cumulative Budget Request '!E709,0)</f>
        <v>0</v>
      </c>
      <c r="F709" s="235">
        <f>IF('Cumulative Budget Request '!$L709='Split budget (C)'!$L$1,'Cumulative Budget Request '!F709,0)</f>
        <v>0</v>
      </c>
      <c r="G709" s="235">
        <f>IF('Cumulative Budget Request '!$L709='Split budget (C)'!$L$1,'Cumulative Budget Request '!G709,0)</f>
        <v>0</v>
      </c>
      <c r="H709" s="235">
        <f>IF('Cumulative Budget Request '!$L709='Split budget (C)'!$L$1,'Cumulative Budget Request '!H709,0)</f>
        <v>0</v>
      </c>
      <c r="I709" s="235">
        <f>IF('Cumulative Budget Request '!$L709='Split budget (C)'!$L$1,'Cumulative Budget Request '!I709,0)</f>
        <v>0</v>
      </c>
      <c r="J709" s="158">
        <f t="shared" si="364"/>
        <v>0</v>
      </c>
      <c r="K709" s="2"/>
      <c r="L709" s="2"/>
      <c r="M709" s="2"/>
      <c r="N709" s="2"/>
      <c r="O709" s="2"/>
      <c r="P709" s="2"/>
    </row>
    <row r="710" spans="1:33" hidden="1">
      <c r="A710" s="5"/>
      <c r="B710" s="449">
        <f t="shared" si="362"/>
        <v>0</v>
      </c>
      <c r="C710" s="9" t="str">
        <f>'Cumulative Budget Request '!C710</f>
        <v xml:space="preserve"> </v>
      </c>
      <c r="E710" s="235">
        <f>IF('Cumulative Budget Request '!$L710='Split budget (C)'!$L$1,'Cumulative Budget Request '!E710,0)</f>
        <v>0</v>
      </c>
      <c r="F710" s="235">
        <f>IF('Cumulative Budget Request '!$L710='Split budget (C)'!$L$1,'Cumulative Budget Request '!F710,0)</f>
        <v>0</v>
      </c>
      <c r="G710" s="235">
        <f>IF('Cumulative Budget Request '!$L710='Split budget (C)'!$L$1,'Cumulative Budget Request '!G710,0)</f>
        <v>0</v>
      </c>
      <c r="H710" s="235">
        <f>IF('Cumulative Budget Request '!$L710='Split budget (C)'!$L$1,'Cumulative Budget Request '!H710,0)</f>
        <v>0</v>
      </c>
      <c r="I710" s="235">
        <f>IF('Cumulative Budget Request '!$L710='Split budget (C)'!$L$1,'Cumulative Budget Request '!I710,0)</f>
        <v>0</v>
      </c>
      <c r="J710" s="158">
        <f t="shared" si="364"/>
        <v>0</v>
      </c>
      <c r="K710" s="2"/>
      <c r="L710" s="2"/>
      <c r="M710" s="2"/>
      <c r="N710" s="2"/>
      <c r="O710" s="2"/>
      <c r="P710" s="2"/>
      <c r="Q710" s="2"/>
      <c r="R710" s="2"/>
    </row>
    <row r="711" spans="1:33" ht="15" hidden="1">
      <c r="A711" s="5"/>
      <c r="B711" s="449">
        <f t="shared" si="362"/>
        <v>0</v>
      </c>
      <c r="C711" s="9" t="str">
        <f>'Cumulative Budget Request '!C711</f>
        <v xml:space="preserve"> </v>
      </c>
      <c r="E711" s="235">
        <f>IF('Cumulative Budget Request '!$L711='Split budget (C)'!$L$1,'Cumulative Budget Request '!E711,0)</f>
        <v>0</v>
      </c>
      <c r="F711" s="235">
        <f>IF('Cumulative Budget Request '!$L711='Split budget (C)'!$L$1,'Cumulative Budget Request '!F711,0)</f>
        <v>0</v>
      </c>
      <c r="G711" s="235">
        <f>IF('Cumulative Budget Request '!$L711='Split budget (C)'!$L$1,'Cumulative Budget Request '!G711,0)</f>
        <v>0</v>
      </c>
      <c r="H711" s="235">
        <f>IF('Cumulative Budget Request '!$L711='Split budget (C)'!$L$1,'Cumulative Budget Request '!H711,0)</f>
        <v>0</v>
      </c>
      <c r="I711" s="235">
        <f>IF('Cumulative Budget Request '!$L711='Split budget (C)'!$L$1,'Cumulative Budget Request '!I711,0)</f>
        <v>0</v>
      </c>
      <c r="J711" s="158">
        <f t="shared" si="364"/>
        <v>0</v>
      </c>
      <c r="K711" s="16"/>
      <c r="L711" s="16"/>
      <c r="M711" s="2"/>
      <c r="N711" s="2"/>
      <c r="O711" s="2"/>
      <c r="P711" s="2"/>
      <c r="AA711" s="85"/>
      <c r="AB711" s="85"/>
      <c r="AC711" s="85"/>
      <c r="AD711" s="85"/>
      <c r="AE711" s="85"/>
      <c r="AF711" s="85"/>
      <c r="AG711" s="85"/>
    </row>
    <row r="712" spans="1:33">
      <c r="A712" s="79"/>
      <c r="B712" s="749" t="s">
        <v>136</v>
      </c>
      <c r="C712" s="749"/>
      <c r="D712" s="749"/>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4" t="s">
        <v>338</v>
      </c>
      <c r="B715" s="449"/>
      <c r="C715" s="449"/>
      <c r="E715" s="52"/>
      <c r="F715" s="52"/>
      <c r="G715" s="52"/>
      <c r="H715" s="52"/>
      <c r="I715" s="52"/>
      <c r="J715" s="158"/>
      <c r="K715" s="2"/>
      <c r="L715" s="23"/>
      <c r="M715" s="2"/>
      <c r="N715" s="2"/>
      <c r="O715" s="2"/>
      <c r="P715" s="2"/>
    </row>
    <row r="716" spans="1:33">
      <c r="A716" s="494"/>
      <c r="B716" s="493">
        <f>IF('Cumulative Budget Request '!L716='Split budget (C)'!$L$1,'Cumulative Budget Request '!B716,0)</f>
        <v>0</v>
      </c>
      <c r="C716" s="449"/>
      <c r="E716" s="235">
        <f>IF('Cumulative Budget Request '!$L716='Split budget (C)'!$L$1,'Cumulative Budget Request '!E716,0)</f>
        <v>0</v>
      </c>
      <c r="F716" s="235">
        <f>IF('Cumulative Budget Request '!$L716='Split budget (C)'!$L$1,'Cumulative Budget Request '!F716,0)</f>
        <v>0</v>
      </c>
      <c r="G716" s="235">
        <f>IF('Cumulative Budget Request '!$L716='Split budget (C)'!$L$1,'Cumulative Budget Request '!G716,0)</f>
        <v>0</v>
      </c>
      <c r="H716" s="235">
        <f>IF('Cumulative Budget Request '!$L716='Split budget (C)'!$L$1,'Cumulative Budget Request '!H716,0)</f>
        <v>0</v>
      </c>
      <c r="I716" s="235">
        <f>IF('Cumulative Budget Request '!$L716='Split budget (C)'!$L$1,'Cumulative Budget Request '!I716,0)</f>
        <v>0</v>
      </c>
      <c r="J716" s="158">
        <f t="shared" ref="J716:J718" si="366">SUM(E716:I716)</f>
        <v>0</v>
      </c>
      <c r="K716" s="2"/>
      <c r="L716" s="23"/>
      <c r="M716" s="2"/>
      <c r="N716" s="2"/>
      <c r="O716" s="2"/>
      <c r="P716" s="2"/>
    </row>
    <row r="717" spans="1:33">
      <c r="A717" s="486"/>
      <c r="B717" s="493">
        <f>IF('Cumulative Budget Request '!L717='Split budget (C)'!$L$1,'Cumulative Budget Request '!B717,0)</f>
        <v>0</v>
      </c>
      <c r="C717" s="449"/>
      <c r="E717" s="235">
        <f>IF('Cumulative Budget Request '!$L717='Split budget (C)'!$L$1,'Cumulative Budget Request '!E717,0)</f>
        <v>0</v>
      </c>
      <c r="F717" s="235">
        <f>IF('Cumulative Budget Request '!$L717='Split budget (C)'!$L$1,'Cumulative Budget Request '!F717,0)</f>
        <v>0</v>
      </c>
      <c r="G717" s="235">
        <f>IF('Cumulative Budget Request '!$L717='Split budget (C)'!$L$1,'Cumulative Budget Request '!G717,0)</f>
        <v>0</v>
      </c>
      <c r="H717" s="235">
        <f>IF('Cumulative Budget Request '!$L717='Split budget (C)'!$L$1,'Cumulative Budget Request '!H717,0)</f>
        <v>0</v>
      </c>
      <c r="I717" s="235">
        <f>IF('Cumulative Budget Request '!$L717='Split budget (C)'!$L$1,'Cumulative Budget Request '!I717,0)</f>
        <v>0</v>
      </c>
      <c r="J717" s="158">
        <f t="shared" si="366"/>
        <v>0</v>
      </c>
      <c r="K717" s="2"/>
      <c r="L717" s="23"/>
      <c r="M717" s="2"/>
      <c r="N717" s="2"/>
      <c r="O717" s="2"/>
      <c r="P717" s="2"/>
    </row>
    <row r="718" spans="1:33">
      <c r="A718" s="486"/>
      <c r="B718" s="493">
        <f>IF('Cumulative Budget Request '!L718='Split budget (C)'!$L$1,'Cumulative Budget Request '!B718,0)</f>
        <v>0</v>
      </c>
      <c r="C718" s="449"/>
      <c r="E718" s="235">
        <f>IF('Cumulative Budget Request '!$L718='Split budget (C)'!$L$1,'Cumulative Budget Request '!E718,0)</f>
        <v>0</v>
      </c>
      <c r="F718" s="235">
        <f>IF('Cumulative Budget Request '!$L718='Split budget (C)'!$L$1,'Cumulative Budget Request '!F718,0)</f>
        <v>0</v>
      </c>
      <c r="G718" s="235">
        <f>IF('Cumulative Budget Request '!$L718='Split budget (C)'!$L$1,'Cumulative Budget Request '!G718,0)</f>
        <v>0</v>
      </c>
      <c r="H718" s="235">
        <f>IF('Cumulative Budget Request '!$L718='Split budget (C)'!$L$1,'Cumulative Budget Request '!H718,0)</f>
        <v>0</v>
      </c>
      <c r="I718" s="235">
        <f>IF('Cumulative Budget Request '!$L718='Split budget (C)'!$L$1,'Cumulative Budget Request '!I718,0)</f>
        <v>0</v>
      </c>
      <c r="J718" s="158">
        <f t="shared" si="366"/>
        <v>0</v>
      </c>
      <c r="K718" s="2"/>
      <c r="L718" s="23"/>
      <c r="M718" s="65"/>
      <c r="N718" s="65"/>
      <c r="O718" s="65"/>
      <c r="P718" s="65"/>
      <c r="Q718" s="65"/>
      <c r="R718" s="65"/>
    </row>
    <row r="719" spans="1:33">
      <c r="A719" s="494" t="s">
        <v>314</v>
      </c>
      <c r="B719" s="486"/>
      <c r="C719" s="449"/>
      <c r="E719" s="52"/>
      <c r="F719" s="52"/>
      <c r="G719" s="52"/>
      <c r="H719" s="52"/>
      <c r="I719" s="52"/>
      <c r="J719" s="158"/>
      <c r="K719" s="2"/>
      <c r="L719" s="23"/>
      <c r="M719" s="2"/>
      <c r="N719" s="2"/>
      <c r="O719" s="2"/>
      <c r="P719" s="2"/>
    </row>
    <row r="720" spans="1:33">
      <c r="A720" s="495"/>
      <c r="B720" s="810">
        <f>IF('Cumulative Budget Request '!L720='Split budget (C)'!$L$1,'Cumulative Budget Request '!B720,0)</f>
        <v>0</v>
      </c>
      <c r="C720" s="810"/>
      <c r="E720" s="235">
        <f>IF('Cumulative Budget Request '!$L720='Split budget (C)'!$L$1,'Cumulative Budget Request '!E720,0)</f>
        <v>0</v>
      </c>
      <c r="F720" s="235">
        <f>IF('Cumulative Budget Request '!$L720='Split budget (C)'!$L$1,'Cumulative Budget Request '!F720,0)</f>
        <v>0</v>
      </c>
      <c r="G720" s="235">
        <f>IF('Cumulative Budget Request '!$L720='Split budget (C)'!$L$1,'Cumulative Budget Request '!G720,0)</f>
        <v>0</v>
      </c>
      <c r="H720" s="235">
        <f>IF('Cumulative Budget Request '!$L720='Split budget (C)'!$L$1,'Cumulative Budget Request '!H720,0)</f>
        <v>0</v>
      </c>
      <c r="I720" s="235">
        <f>IF('Cumulative Budget Request '!$L720='Split budget (C)'!$L$1,'Cumulative Budget Request '!I720,0)</f>
        <v>0</v>
      </c>
      <c r="J720" s="158">
        <f t="shared" ref="J720:J722" si="367">SUM(E720:I720)</f>
        <v>0</v>
      </c>
      <c r="K720" s="2"/>
      <c r="L720" s="23"/>
      <c r="M720" s="2"/>
      <c r="N720" s="2"/>
      <c r="O720" s="2"/>
      <c r="P720" s="2"/>
    </row>
    <row r="721" spans="1:34">
      <c r="A721" s="495"/>
      <c r="B721" s="810">
        <f>IF('Cumulative Budget Request '!L721='Split budget (C)'!$L$1,'Cumulative Budget Request '!B721,0)</f>
        <v>0</v>
      </c>
      <c r="C721" s="810"/>
      <c r="E721" s="235">
        <f>IF('Cumulative Budget Request '!$L721='Split budget (C)'!$L$1,'Cumulative Budget Request '!E721,0)</f>
        <v>0</v>
      </c>
      <c r="F721" s="235">
        <f>IF('Cumulative Budget Request '!$L721='Split budget (C)'!$L$1,'Cumulative Budget Request '!F721,0)</f>
        <v>0</v>
      </c>
      <c r="G721" s="235">
        <f>IF('Cumulative Budget Request '!$L721='Split budget (C)'!$L$1,'Cumulative Budget Request '!G721,0)</f>
        <v>0</v>
      </c>
      <c r="H721" s="235">
        <f>IF('Cumulative Budget Request '!$L721='Split budget (C)'!$L$1,'Cumulative Budget Request '!H721,0)</f>
        <v>0</v>
      </c>
      <c r="I721" s="235">
        <f>IF('Cumulative Budget Request '!$L721='Split budget (C)'!$L$1,'Cumulative Budget Request '!I721,0)</f>
        <v>0</v>
      </c>
      <c r="J721" s="158">
        <f t="shared" si="367"/>
        <v>0</v>
      </c>
      <c r="K721" s="2"/>
      <c r="L721" s="23"/>
      <c r="M721" s="2"/>
      <c r="N721" s="2"/>
      <c r="O721" s="2"/>
      <c r="P721" s="2"/>
    </row>
    <row r="722" spans="1:34">
      <c r="A722" s="495"/>
      <c r="B722" s="810">
        <f>IF('Cumulative Budget Request '!L722='Split budget (C)'!$L$1,'Cumulative Budget Request '!B722,0)</f>
        <v>0</v>
      </c>
      <c r="C722" s="810"/>
      <c r="E722" s="235">
        <f>IF('Cumulative Budget Request '!$L722='Split budget (C)'!$L$1,'Cumulative Budget Request '!E722,0)</f>
        <v>0</v>
      </c>
      <c r="F722" s="235">
        <f>IF('Cumulative Budget Request '!$L722='Split budget (C)'!$L$1,'Cumulative Budget Request '!F722,0)</f>
        <v>0</v>
      </c>
      <c r="G722" s="235">
        <f>IF('Cumulative Budget Request '!$L722='Split budget (C)'!$L$1,'Cumulative Budget Request '!G722,0)</f>
        <v>0</v>
      </c>
      <c r="H722" s="235">
        <f>IF('Cumulative Budget Request '!$L722='Split budget (C)'!$L$1,'Cumulative Budget Request '!H722,0)</f>
        <v>0</v>
      </c>
      <c r="I722" s="235">
        <f>IF('Cumulative Budget Request '!$L722='Split budget (C)'!$L$1,'Cumulative Budget Request '!I722,0)</f>
        <v>0</v>
      </c>
      <c r="J722" s="158">
        <f t="shared" si="367"/>
        <v>0</v>
      </c>
      <c r="K722" s="2"/>
      <c r="L722" s="23"/>
      <c r="M722" s="2"/>
      <c r="N722" s="2"/>
      <c r="O722" s="2"/>
      <c r="P722" s="2"/>
    </row>
    <row r="723" spans="1:34">
      <c r="A723" s="494" t="s">
        <v>322</v>
      </c>
      <c r="B723" s="449"/>
      <c r="C723" s="449"/>
      <c r="E723" s="52"/>
      <c r="F723" s="52"/>
      <c r="G723" s="52"/>
      <c r="H723" s="52"/>
      <c r="I723" s="52"/>
      <c r="J723" s="158"/>
      <c r="K723" s="2"/>
      <c r="L723" s="23"/>
      <c r="M723" s="2"/>
      <c r="N723" s="2"/>
      <c r="O723" s="2"/>
      <c r="P723" s="2"/>
    </row>
    <row r="724" spans="1:34">
      <c r="A724" s="486"/>
      <c r="B724" s="449">
        <f>IF('Cumulative Budget Request '!L724='Split budget (C)'!$L$1,'Cumulative Budget Request '!B724,0)</f>
        <v>0</v>
      </c>
      <c r="C724" s="449"/>
      <c r="E724" s="235">
        <f>IF('Cumulative Budget Request '!$L724='Split budget (C)'!$L$1,'Cumulative Budget Request '!E724,0)</f>
        <v>0</v>
      </c>
      <c r="F724" s="235">
        <f>IF('Cumulative Budget Request '!$L724='Split budget (C)'!$L$1,'Cumulative Budget Request '!F724,0)</f>
        <v>0</v>
      </c>
      <c r="G724" s="235">
        <f>IF('Cumulative Budget Request '!$L724='Split budget (C)'!$L$1,'Cumulative Budget Request '!G724,0)</f>
        <v>0</v>
      </c>
      <c r="H724" s="235">
        <f>IF('Cumulative Budget Request '!$L724='Split budget (C)'!$L$1,'Cumulative Budget Request '!H724,0)</f>
        <v>0</v>
      </c>
      <c r="I724" s="235">
        <f>IF('Cumulative Budget Request '!$L724='Split budget (C)'!$L$1,'Cumulative Budget Request '!I724,0)</f>
        <v>0</v>
      </c>
      <c r="J724" s="158">
        <f>SUM(E724:I724)</f>
        <v>0</v>
      </c>
      <c r="K724" s="2"/>
      <c r="L724" s="23"/>
      <c r="M724" s="2"/>
      <c r="N724" s="2"/>
      <c r="O724" s="2"/>
      <c r="P724" s="2"/>
    </row>
    <row r="725" spans="1:34">
      <c r="A725" s="486"/>
      <c r="B725" s="449">
        <f>IF('Cumulative Budget Request '!L725='Split budget (C)'!$L$1,'Cumulative Budget Request '!B725,0)</f>
        <v>0</v>
      </c>
      <c r="C725" s="449"/>
      <c r="E725" s="235">
        <f>IF('Cumulative Budget Request '!$L725='Split budget (C)'!$L$1,'Cumulative Budget Request '!E725,0)</f>
        <v>0</v>
      </c>
      <c r="F725" s="235">
        <f>IF('Cumulative Budget Request '!$L725='Split budget (C)'!$L$1,'Cumulative Budget Request '!F725,0)</f>
        <v>0</v>
      </c>
      <c r="G725" s="235">
        <f>IF('Cumulative Budget Request '!$L725='Split budget (C)'!$L$1,'Cumulative Budget Request '!G725,0)</f>
        <v>0</v>
      </c>
      <c r="H725" s="235">
        <f>IF('Cumulative Budget Request '!$L725='Split budget (C)'!$L$1,'Cumulative Budget Request '!H725,0)</f>
        <v>0</v>
      </c>
      <c r="I725" s="235">
        <f>IF('Cumulative Budget Request '!$L725='Split budget (C)'!$L$1,'Cumulative Budget Request '!I725,0)</f>
        <v>0</v>
      </c>
      <c r="J725" s="158">
        <f>SUM(E725:I725)</f>
        <v>0</v>
      </c>
      <c r="K725" s="2"/>
      <c r="L725" s="23"/>
      <c r="M725" s="2"/>
      <c r="N725" s="2"/>
      <c r="O725" s="2"/>
      <c r="P725" s="2"/>
    </row>
    <row r="726" spans="1:34">
      <c r="A726" s="494" t="s">
        <v>47</v>
      </c>
      <c r="B726" s="449"/>
      <c r="C726" s="449"/>
      <c r="E726" s="52"/>
      <c r="F726" s="52"/>
      <c r="G726" s="52"/>
      <c r="H726" s="52"/>
      <c r="I726" s="52"/>
      <c r="J726" s="158"/>
      <c r="K726" s="2"/>
      <c r="L726" s="23"/>
      <c r="M726" s="2"/>
      <c r="N726" s="2"/>
      <c r="O726" s="2"/>
      <c r="P726" s="2"/>
    </row>
    <row r="727" spans="1:34">
      <c r="A727" s="494"/>
      <c r="B727" s="449">
        <f>IF('Cumulative Budget Request '!L727='Split budget (C)'!$L$1,'Cumulative Budget Request '!B727,0)</f>
        <v>0</v>
      </c>
      <c r="C727" s="449"/>
      <c r="E727" s="235">
        <f>IF('Cumulative Budget Request '!$L727='Split budget (C)'!$L$1,'Cumulative Budget Request '!E727,0)</f>
        <v>0</v>
      </c>
      <c r="F727" s="235">
        <f>IF('Cumulative Budget Request '!$L727='Split budget (C)'!$L$1,'Cumulative Budget Request '!F727,0)</f>
        <v>0</v>
      </c>
      <c r="G727" s="235">
        <f>IF('Cumulative Budget Request '!$L727='Split budget (C)'!$L$1,'Cumulative Budget Request '!G727,0)</f>
        <v>0</v>
      </c>
      <c r="H727" s="235">
        <f>IF('Cumulative Budget Request '!$L727='Split budget (C)'!$L$1,'Cumulative Budget Request '!H727,0)</f>
        <v>0</v>
      </c>
      <c r="I727" s="235">
        <f>IF('Cumulative Budget Request '!$L727='Split budget (C)'!$L$1,'Cumulative Budget Request '!I727,0)</f>
        <v>0</v>
      </c>
      <c r="J727" s="158">
        <f>SUM(E727:I727)</f>
        <v>0</v>
      </c>
      <c r="K727" s="2"/>
      <c r="L727" s="23"/>
      <c r="M727" s="2"/>
      <c r="N727" s="2"/>
      <c r="O727" s="2"/>
      <c r="P727" s="2"/>
    </row>
    <row r="728" spans="1:34">
      <c r="A728" s="486"/>
      <c r="B728" s="449">
        <f>IF('Cumulative Budget Request '!L728='Split budget (C)'!$L$1,'Cumulative Budget Request '!B728,0)</f>
        <v>0</v>
      </c>
      <c r="C728" s="449"/>
      <c r="E728" s="235">
        <f>IF('Cumulative Budget Request '!$L728='Split budget (C)'!$L$1,'Cumulative Budget Request '!E728,0)</f>
        <v>0</v>
      </c>
      <c r="F728" s="235">
        <f>IF('Cumulative Budget Request '!$L728='Split budget (C)'!$L$1,'Cumulative Budget Request '!F728,0)</f>
        <v>0</v>
      </c>
      <c r="G728" s="235">
        <f>IF('Cumulative Budget Request '!$L728='Split budget (C)'!$L$1,'Cumulative Budget Request '!G728,0)</f>
        <v>0</v>
      </c>
      <c r="H728" s="235">
        <f>IF('Cumulative Budget Request '!$L728='Split budget (C)'!$L$1,'Cumulative Budget Request '!H728,0)</f>
        <v>0</v>
      </c>
      <c r="I728" s="235">
        <f>IF('Cumulative Budget Request '!$L728='Split budget (C)'!$L$1,'Cumulative Budget Request '!I728,0)</f>
        <v>0</v>
      </c>
      <c r="J728" s="158">
        <f>SUM(E728:I728)</f>
        <v>0</v>
      </c>
      <c r="K728" s="2"/>
      <c r="L728" s="23"/>
      <c r="M728" s="2"/>
      <c r="N728" s="2"/>
      <c r="O728" s="2"/>
      <c r="P728" s="2"/>
    </row>
    <row r="729" spans="1:34" ht="15">
      <c r="A729" s="486"/>
      <c r="B729" s="449">
        <f>IF('Cumulative Budget Request '!L729='Split budget (C)'!$L$1,'Cumulative Budget Request '!B729,0)</f>
        <v>0</v>
      </c>
      <c r="C729" s="449"/>
      <c r="E729" s="235">
        <f>IF('Cumulative Budget Request '!$L729='Split budget (C)'!$L$1,'Cumulative Budget Request '!E729,0)</f>
        <v>0</v>
      </c>
      <c r="F729" s="235">
        <f>IF('Cumulative Budget Request '!$L729='Split budget (C)'!$L$1,'Cumulative Budget Request '!F729,0)</f>
        <v>0</v>
      </c>
      <c r="G729" s="235">
        <f>IF('Cumulative Budget Request '!$L729='Split budget (C)'!$L$1,'Cumulative Budget Request '!G729,0)</f>
        <v>0</v>
      </c>
      <c r="H729" s="235">
        <f>IF('Cumulative Budget Request '!$L729='Split budget (C)'!$L$1,'Cumulative Budget Request '!H729,0)</f>
        <v>0</v>
      </c>
      <c r="I729" s="235">
        <f>IF('Cumulative Budget Request '!$L729='Split budget (C)'!$L$1,'Cumulative Budget Request '!I729,0)</f>
        <v>0</v>
      </c>
      <c r="J729" s="158">
        <f>SUM(E729:I729)</f>
        <v>0</v>
      </c>
      <c r="K729" s="2"/>
      <c r="L729" s="23"/>
      <c r="M729" s="2"/>
      <c r="N729" s="2"/>
      <c r="O729" s="2"/>
      <c r="P729" s="2"/>
      <c r="AA729" s="85"/>
      <c r="AB729" s="85"/>
      <c r="AC729" s="85"/>
      <c r="AD729" s="85"/>
      <c r="AE729" s="85"/>
      <c r="AF729" s="85"/>
      <c r="AG729" s="85"/>
    </row>
    <row r="730" spans="1:34">
      <c r="A730" s="494"/>
      <c r="B730" s="449">
        <f>IF('Cumulative Budget Request '!L730='Split budget (C)'!$L$1,'Cumulative Budget Request '!B730,0)</f>
        <v>0</v>
      </c>
      <c r="C730" s="449"/>
      <c r="E730" s="235">
        <f>IF('Cumulative Budget Request '!$L730='Split budget (C)'!$L$1,'Cumulative Budget Request '!E730,0)</f>
        <v>0</v>
      </c>
      <c r="F730" s="235">
        <f>IF('Cumulative Budget Request '!$L730='Split budget (C)'!$L$1,'Cumulative Budget Request '!F730,0)</f>
        <v>0</v>
      </c>
      <c r="G730" s="235">
        <f>IF('Cumulative Budget Request '!$L730='Split budget (C)'!$L$1,'Cumulative Budget Request '!G730,0)</f>
        <v>0</v>
      </c>
      <c r="H730" s="235">
        <f>IF('Cumulative Budget Request '!$L730='Split budget (C)'!$L$1,'Cumulative Budget Request '!H730,0)</f>
        <v>0</v>
      </c>
      <c r="I730" s="235">
        <f>IF('Cumulative Budget Request '!$L730='Split budget (C)'!$L$1,'Cumulative Budget Request '!I730,0)</f>
        <v>0</v>
      </c>
      <c r="J730" s="158">
        <f>SUM(E730:I730)</f>
        <v>0</v>
      </c>
      <c r="K730" s="2"/>
      <c r="L730" s="23"/>
      <c r="M730" s="2"/>
      <c r="N730" s="2"/>
      <c r="O730" s="2"/>
      <c r="P730" s="2"/>
    </row>
    <row r="731" spans="1:34">
      <c r="A731" s="494"/>
      <c r="B731" s="449">
        <f>IF('Cumulative Budget Request '!L731='Split budget (C)'!$L$1,'Cumulative Budget Request '!B731,0)</f>
        <v>0</v>
      </c>
      <c r="C731" s="449"/>
      <c r="E731" s="235">
        <f>IF('Cumulative Budget Request '!$L731='Split budget (C)'!$L$1,'Cumulative Budget Request '!E731,0)</f>
        <v>0</v>
      </c>
      <c r="F731" s="235">
        <f>IF('Cumulative Budget Request '!$L731='Split budget (C)'!$L$1,'Cumulative Budget Request '!F731,0)</f>
        <v>0</v>
      </c>
      <c r="G731" s="235">
        <f>IF('Cumulative Budget Request '!$L731='Split budget (C)'!$L$1,'Cumulative Budget Request '!G731,0)</f>
        <v>0</v>
      </c>
      <c r="H731" s="235">
        <f>IF('Cumulative Budget Request '!$L731='Split budget (C)'!$L$1,'Cumulative Budget Request '!H731,0)</f>
        <v>0</v>
      </c>
      <c r="I731" s="235">
        <f>IF('Cumulative Budget Request '!$L731='Split budget (C)'!$L$1,'Cumulative Budget Request '!I731,0)</f>
        <v>0</v>
      </c>
      <c r="J731" s="158">
        <f t="shared" ref="J731" si="368">SUM(E731:I731)</f>
        <v>0</v>
      </c>
      <c r="K731" s="2"/>
      <c r="L731" s="23"/>
      <c r="M731" s="2"/>
      <c r="N731" s="2"/>
      <c r="O731" s="2"/>
      <c r="P731" s="2"/>
    </row>
    <row r="732" spans="1:34" ht="15">
      <c r="A732" s="86"/>
      <c r="B732" s="749" t="s">
        <v>337</v>
      </c>
      <c r="C732" s="749"/>
      <c r="D732" s="749"/>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3.8">
      <c r="A734" s="30" t="s">
        <v>76</v>
      </c>
      <c r="B734" s="486"/>
      <c r="C734" s="496"/>
      <c r="D734" s="486"/>
      <c r="F734"/>
      <c r="J734" s="32"/>
    </row>
    <row r="735" spans="1:34">
      <c r="A735" s="315"/>
      <c r="B735" s="495">
        <f>IF('Cumulative Budget Request '!L735='Split budget (C)'!$L$1,'Cumulative Budget Request '!B735,0)</f>
        <v>0</v>
      </c>
      <c r="C735" s="449"/>
      <c r="D735" s="486"/>
      <c r="E735" s="235">
        <f>IF('Cumulative Budget Request '!$L735='Split budget (C)'!$L$1,'Cumulative Budget Request '!E735,0)</f>
        <v>0</v>
      </c>
      <c r="F735" s="235">
        <f>IF('Cumulative Budget Request '!$L735='Split budget (C)'!$L$1,'Cumulative Budget Request '!F735,0)</f>
        <v>0</v>
      </c>
      <c r="G735" s="235">
        <f>IF('Cumulative Budget Request '!$L735='Split budget (C)'!$L$1,'Cumulative Budget Request '!G735,0)</f>
        <v>0</v>
      </c>
      <c r="H735" s="235">
        <f>IF('Cumulative Budget Request '!$L735='Split budget (C)'!$L$1,'Cumulative Budget Request '!H735,0)</f>
        <v>0</v>
      </c>
      <c r="I735" s="235">
        <f>IF('Cumulative Budget Request '!$L735='Split budget (C)'!$L$1,'Cumulative Budget Request '!I735,0)</f>
        <v>0</v>
      </c>
      <c r="J735" s="158">
        <f>SUM(E735:I735)</f>
        <v>0</v>
      </c>
      <c r="M735" s="808" t="s">
        <v>175</v>
      </c>
      <c r="N735" s="808"/>
      <c r="O735" s="808"/>
      <c r="P735" s="808"/>
    </row>
    <row r="736" spans="1:34">
      <c r="A736" s="315"/>
      <c r="B736" s="495">
        <f>IF('Cumulative Budget Request '!L736='Split budget (C)'!$L$1,'Cumulative Budget Request '!B736,0)</f>
        <v>0</v>
      </c>
      <c r="C736" s="449"/>
      <c r="D736" s="486"/>
      <c r="E736" s="235"/>
      <c r="F736" s="235"/>
      <c r="G736" s="235"/>
      <c r="H736" s="235"/>
      <c r="I736" s="235"/>
      <c r="J736" s="158"/>
      <c r="M736" s="66"/>
    </row>
    <row r="737" spans="1:19">
      <c r="A737" s="315"/>
      <c r="B737" s="495"/>
      <c r="C737" s="449">
        <f>IF('Cumulative Budget Request '!L737='Split budget (C)'!$L$1,'Cumulative Budget Request '!C737,0)</f>
        <v>0</v>
      </c>
      <c r="D737" s="486"/>
      <c r="E737" s="235">
        <f>IF('Cumulative Budget Request '!$L737='Split budget (C)'!$L$1,'Cumulative Budget Request '!E737,0)</f>
        <v>0</v>
      </c>
      <c r="F737" s="235">
        <f>IF('Cumulative Budget Request '!$L737='Split budget (C)'!$L$1,'Cumulative Budget Request '!F737,0)</f>
        <v>0</v>
      </c>
      <c r="G737" s="235">
        <f>IF('Cumulative Budget Request '!$L737='Split budget (C)'!$L$1,'Cumulative Budget Request '!G737,0)</f>
        <v>0</v>
      </c>
      <c r="H737" s="235">
        <f>IF('Cumulative Budget Request '!$L737='Split budget (C)'!$L$1,'Cumulative Budget Request '!H737,0)</f>
        <v>0</v>
      </c>
      <c r="I737" s="235">
        <f>IF('Cumulative Budget Request '!$L737='Split budget (C)'!$L$1,'Cumulative Budget Request '!I737,0)</f>
        <v>0</v>
      </c>
      <c r="J737" s="158">
        <f t="shared" ref="J737:J747" si="370">SUM(E737:I737)</f>
        <v>0</v>
      </c>
      <c r="M737" s="66"/>
    </row>
    <row r="738" spans="1:19">
      <c r="A738" s="315"/>
      <c r="B738" s="495"/>
      <c r="C738" s="449">
        <f>IF('Cumulative Budget Request '!L738='Split budget (C)'!$L$1,'Cumulative Budget Request '!C738,0)</f>
        <v>0</v>
      </c>
      <c r="D738" s="486"/>
      <c r="E738" s="235">
        <f>IF('Cumulative Budget Request '!$L738='Split budget (C)'!$L$1,'Cumulative Budget Request '!E738,0)</f>
        <v>0</v>
      </c>
      <c r="F738" s="235">
        <f>IF('Cumulative Budget Request '!$L738='Split budget (C)'!$L$1,'Cumulative Budget Request '!F738,0)</f>
        <v>0</v>
      </c>
      <c r="G738" s="235">
        <f>IF('Cumulative Budget Request '!$L738='Split budget (C)'!$L$1,'Cumulative Budget Request '!G738,0)</f>
        <v>0</v>
      </c>
      <c r="H738" s="235">
        <f>IF('Cumulative Budget Request '!$L738='Split budget (C)'!$L$1,'Cumulative Budget Request '!H738,0)</f>
        <v>0</v>
      </c>
      <c r="I738" s="235">
        <f>IF('Cumulative Budget Request '!$L738='Split budget (C)'!$L$1,'Cumulative Budget Request '!I738,0)</f>
        <v>0</v>
      </c>
      <c r="J738" s="158">
        <f t="shared" si="370"/>
        <v>0</v>
      </c>
      <c r="M738" s="66"/>
    </row>
    <row r="739" spans="1:19">
      <c r="A739" s="315"/>
      <c r="B739" s="495"/>
      <c r="C739" s="449">
        <f>IF('Cumulative Budget Request '!L739='Split budget (C)'!$L$1,'Cumulative Budget Request '!C739,0)</f>
        <v>0</v>
      </c>
      <c r="D739" s="486"/>
      <c r="E739" s="235">
        <f>IF('Cumulative Budget Request '!$L739='Split budget (C)'!$L$1,'Cumulative Budget Request '!E739,0)</f>
        <v>0</v>
      </c>
      <c r="F739" s="235">
        <f>IF('Cumulative Budget Request '!$L739='Split budget (C)'!$L$1,'Cumulative Budget Request '!F739,0)</f>
        <v>0</v>
      </c>
      <c r="G739" s="235">
        <f>IF('Cumulative Budget Request '!$L739='Split budget (C)'!$L$1,'Cumulative Budget Request '!G739,0)</f>
        <v>0</v>
      </c>
      <c r="H739" s="235">
        <f>IF('Cumulative Budget Request '!$L739='Split budget (C)'!$L$1,'Cumulative Budget Request '!H739,0)</f>
        <v>0</v>
      </c>
      <c r="I739" s="235">
        <f>IF('Cumulative Budget Request '!$L739='Split budget (C)'!$L$1,'Cumulative Budget Request '!I739,0)</f>
        <v>0</v>
      </c>
      <c r="J739" s="158">
        <f t="shared" si="370"/>
        <v>0</v>
      </c>
      <c r="M739" s="66"/>
    </row>
    <row r="740" spans="1:19">
      <c r="A740" s="315"/>
      <c r="B740" s="495">
        <f>IF('Cumulative Budget Request '!L740='Split budget (C)'!$L$1,'Cumulative Budget Request '!B740,0)</f>
        <v>0</v>
      </c>
      <c r="C740" s="449"/>
      <c r="D740" s="486"/>
      <c r="E740" s="235"/>
      <c r="F740" s="235"/>
      <c r="G740" s="235"/>
      <c r="H740" s="235"/>
      <c r="I740" s="235"/>
      <c r="J740" s="158"/>
      <c r="M740" s="66"/>
    </row>
    <row r="741" spans="1:19">
      <c r="A741" s="315"/>
      <c r="B741" s="495"/>
      <c r="C741" s="449">
        <f>IF('Cumulative Budget Request '!L741='Split budget (C)'!$L$1,'Cumulative Budget Request '!C741,0)</f>
        <v>0</v>
      </c>
      <c r="D741" s="486"/>
      <c r="E741" s="235">
        <f>IF('Cumulative Budget Request '!$L741='Split budget (C)'!$L$1,'Cumulative Budget Request '!E741,0)</f>
        <v>0</v>
      </c>
      <c r="F741" s="235">
        <f>IF('Cumulative Budget Request '!$L741='Split budget (C)'!$L$1,'Cumulative Budget Request '!F741,0)</f>
        <v>0</v>
      </c>
      <c r="G741" s="235">
        <f>IF('Cumulative Budget Request '!$L741='Split budget (C)'!$L$1,'Cumulative Budget Request '!G741,0)</f>
        <v>0</v>
      </c>
      <c r="H741" s="235">
        <f>IF('Cumulative Budget Request '!$L741='Split budget (C)'!$L$1,'Cumulative Budget Request '!H741,0)</f>
        <v>0</v>
      </c>
      <c r="I741" s="235">
        <f>IF('Cumulative Budget Request '!$L741='Split budget (C)'!$L$1,'Cumulative Budget Request '!I741,0)</f>
        <v>0</v>
      </c>
      <c r="J741" s="158">
        <f t="shared" si="370"/>
        <v>0</v>
      </c>
      <c r="M741" s="66"/>
    </row>
    <row r="742" spans="1:19">
      <c r="A742" s="315"/>
      <c r="B742" s="495"/>
      <c r="C742" s="449">
        <f>IF('Cumulative Budget Request '!L742='Split budget (C)'!$L$1,'Cumulative Budget Request '!C742,0)</f>
        <v>0</v>
      </c>
      <c r="D742" s="486"/>
      <c r="E742" s="235">
        <f>IF('Cumulative Budget Request '!$L742='Split budget (C)'!$L$1,'Cumulative Budget Request '!E742,0)</f>
        <v>0</v>
      </c>
      <c r="F742" s="235">
        <f>IF('Cumulative Budget Request '!$L742='Split budget (C)'!$L$1,'Cumulative Budget Request '!F742,0)</f>
        <v>0</v>
      </c>
      <c r="G742" s="235">
        <f>IF('Cumulative Budget Request '!$L742='Split budget (C)'!$L$1,'Cumulative Budget Request '!G742,0)</f>
        <v>0</v>
      </c>
      <c r="H742" s="235">
        <f>IF('Cumulative Budget Request '!$L742='Split budget (C)'!$L$1,'Cumulative Budget Request '!H742,0)</f>
        <v>0</v>
      </c>
      <c r="I742" s="235">
        <f>IF('Cumulative Budget Request '!$L742='Split budget (C)'!$L$1,'Cumulative Budget Request '!I742,0)</f>
        <v>0</v>
      </c>
      <c r="J742" s="158">
        <f t="shared" si="370"/>
        <v>0</v>
      </c>
      <c r="M742" s="66"/>
    </row>
    <row r="743" spans="1:19">
      <c r="A743" s="315"/>
      <c r="B743" s="495">
        <f>IF('Cumulative Budget Request '!L743='Split budget (C)'!$L$1,'Cumulative Budget Request '!B743,0)</f>
        <v>0</v>
      </c>
      <c r="C743" s="449"/>
      <c r="D743" s="486"/>
      <c r="E743" s="235">
        <f>IF('Cumulative Budget Request '!$L743='Split budget (C)'!$L$1,'Cumulative Budget Request '!E743,0)</f>
        <v>0</v>
      </c>
      <c r="F743" s="235">
        <f>IF('Cumulative Budget Request '!$L743='Split budget (C)'!$L$1,'Cumulative Budget Request '!F743,0)</f>
        <v>0</v>
      </c>
      <c r="G743" s="235">
        <f>IF('Cumulative Budget Request '!$L743='Split budget (C)'!$L$1,'Cumulative Budget Request '!G743,0)</f>
        <v>0</v>
      </c>
      <c r="H743" s="235">
        <f>IF('Cumulative Budget Request '!$L743='Split budget (C)'!$L$1,'Cumulative Budget Request '!H743,0)</f>
        <v>0</v>
      </c>
      <c r="I743" s="235">
        <f>IF('Cumulative Budget Request '!$L743='Split budget (C)'!$L$1,'Cumulative Budget Request '!I743,0)</f>
        <v>0</v>
      </c>
      <c r="J743" s="158">
        <f t="shared" si="370"/>
        <v>0</v>
      </c>
      <c r="M743" s="66"/>
    </row>
    <row r="744" spans="1:19">
      <c r="A744" s="315"/>
      <c r="B744" s="495">
        <f>IF('Cumulative Budget Request '!L744='Split budget (C)'!$L$1,'Cumulative Budget Request '!B744,0)</f>
        <v>0</v>
      </c>
      <c r="C744" s="449"/>
      <c r="D744" s="486"/>
      <c r="E744" s="235">
        <f>IF('Cumulative Budget Request '!$L744='Split budget (C)'!$L$1,'Cumulative Budget Request '!E744,0)</f>
        <v>0</v>
      </c>
      <c r="F744" s="235">
        <f>IF('Cumulative Budget Request '!$L744='Split budget (C)'!$L$1,'Cumulative Budget Request '!F744,0)</f>
        <v>0</v>
      </c>
      <c r="G744" s="235">
        <f>IF('Cumulative Budget Request '!$L744='Split budget (C)'!$L$1,'Cumulative Budget Request '!G744,0)</f>
        <v>0</v>
      </c>
      <c r="H744" s="235">
        <f>IF('Cumulative Budget Request '!$L744='Split budget (C)'!$L$1,'Cumulative Budget Request '!H744,0)</f>
        <v>0</v>
      </c>
      <c r="I744" s="235">
        <f>IF('Cumulative Budget Request '!$L744='Split budget (C)'!$L$1,'Cumulative Budget Request '!I744,0)</f>
        <v>0</v>
      </c>
      <c r="J744" s="158">
        <f t="shared" si="370"/>
        <v>0</v>
      </c>
      <c r="M744" s="66"/>
    </row>
    <row r="745" spans="1:19">
      <c r="A745" s="315"/>
      <c r="B745" s="495">
        <f>IF('Cumulative Budget Request '!L745='Split budget (C)'!$L$1,'Cumulative Budget Request '!B745,0)</f>
        <v>0</v>
      </c>
      <c r="C745" s="449"/>
      <c r="D745" s="486"/>
      <c r="E745" s="235">
        <f>IF('Cumulative Budget Request '!$L745='Split budget (C)'!$L$1,'Cumulative Budget Request '!E745,0)</f>
        <v>0</v>
      </c>
      <c r="F745" s="235">
        <f>IF('Cumulative Budget Request '!$L745='Split budget (C)'!$L$1,'Cumulative Budget Request '!F745,0)</f>
        <v>0</v>
      </c>
      <c r="G745" s="235">
        <f>IF('Cumulative Budget Request '!$L745='Split budget (C)'!$L$1,'Cumulative Budget Request '!G745,0)</f>
        <v>0</v>
      </c>
      <c r="H745" s="235">
        <f>IF('Cumulative Budget Request '!$L745='Split budget (C)'!$L$1,'Cumulative Budget Request '!H745,0)</f>
        <v>0</v>
      </c>
      <c r="I745" s="235">
        <f>IF('Cumulative Budget Request '!$L745='Split budget (C)'!$L$1,'Cumulative Budget Request '!I745,0)</f>
        <v>0</v>
      </c>
      <c r="J745" s="158">
        <f t="shared" si="370"/>
        <v>0</v>
      </c>
    </row>
    <row r="746" spans="1:19">
      <c r="A746" s="315"/>
      <c r="B746" s="495">
        <f>IF('Cumulative Budget Request '!L746='Split budget (C)'!$L$1,'Cumulative Budget Request '!B746,0)</f>
        <v>0</v>
      </c>
      <c r="C746" s="449"/>
      <c r="D746" s="486"/>
      <c r="E746" s="235">
        <f>IF('Cumulative Budget Request '!$L746='Split budget (C)'!$L$1,'Cumulative Budget Request '!E746,0)</f>
        <v>0</v>
      </c>
      <c r="F746" s="235">
        <f>IF('Cumulative Budget Request '!$L746='Split budget (C)'!$L$1,'Cumulative Budget Request '!F746,0)</f>
        <v>0</v>
      </c>
      <c r="G746" s="235">
        <f>IF('Cumulative Budget Request '!$L746='Split budget (C)'!$L$1,'Cumulative Budget Request '!G746,0)</f>
        <v>0</v>
      </c>
      <c r="H746" s="235">
        <f>IF('Cumulative Budget Request '!$L746='Split budget (C)'!$L$1,'Cumulative Budget Request '!H746,0)</f>
        <v>0</v>
      </c>
      <c r="I746" s="235">
        <f>IF('Cumulative Budget Request '!$L746='Split budget (C)'!$L$1,'Cumulative Budget Request '!I746,0)</f>
        <v>0</v>
      </c>
      <c r="J746" s="158">
        <f t="shared" si="370"/>
        <v>0</v>
      </c>
      <c r="M746" s="2"/>
    </row>
    <row r="747" spans="1:19">
      <c r="A747" s="315"/>
      <c r="B747" s="495">
        <f>IF('Cumulative Budget Request '!L747='Split budget (C)'!$L$1,'Cumulative Budget Request '!B747,0)</f>
        <v>0</v>
      </c>
      <c r="C747" s="449"/>
      <c r="D747" s="486"/>
      <c r="E747" s="235">
        <f>IF('Cumulative Budget Request '!$L747='Split budget (C)'!$L$1,'Cumulative Budget Request '!E747,0)</f>
        <v>0</v>
      </c>
      <c r="F747" s="235">
        <f>IF('Cumulative Budget Request '!$L747='Split budget (C)'!$L$1,'Cumulative Budget Request '!F747,0)</f>
        <v>0</v>
      </c>
      <c r="G747" s="235">
        <f>IF('Cumulative Budget Request '!$L747='Split budget (C)'!$L$1,'Cumulative Budget Request '!G747,0)</f>
        <v>0</v>
      </c>
      <c r="H747" s="235">
        <f>IF('Cumulative Budget Request '!$L747='Split budget (C)'!$L$1,'Cumulative Budget Request '!H747,0)</f>
        <v>0</v>
      </c>
      <c r="I747" s="235">
        <f>IF('Cumulative Budget Request '!$L747='Split budget (C)'!$L$1,'Cumulative Budget Request '!I747,0)</f>
        <v>0</v>
      </c>
      <c r="J747" s="158">
        <f t="shared" si="370"/>
        <v>0</v>
      </c>
    </row>
    <row r="748" spans="1:19">
      <c r="A748" s="315"/>
      <c r="B748" s="495">
        <f>IF('Cumulative Budget Request '!L748='Split budget (C)'!$L$1,'Cumulative Budget Request '!B748,0)</f>
        <v>0</v>
      </c>
      <c r="C748" s="449"/>
      <c r="D748" s="486"/>
      <c r="E748" s="235">
        <f>IF('Cumulative Budget Request '!$L748='Split budget (C)'!$L$1,'Cumulative Budget Request '!E748,0)</f>
        <v>0</v>
      </c>
      <c r="F748" s="235">
        <f>IF('Cumulative Budget Request '!$L748='Split budget (C)'!$L$1,'Cumulative Budget Request '!F748,0)</f>
        <v>0</v>
      </c>
      <c r="G748" s="235">
        <f>IF('Cumulative Budget Request '!$L748='Split budget (C)'!$L$1,'Cumulative Budget Request '!G748,0)</f>
        <v>0</v>
      </c>
      <c r="H748" s="235">
        <f>IF('Cumulative Budget Request '!$L748='Split budget (C)'!$L$1,'Cumulative Budget Request '!H748,0)</f>
        <v>0</v>
      </c>
      <c r="I748" s="235">
        <f>IF('Cumulative Budget Request '!$L748='Split budget (C)'!$L$1,'Cumulative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(C)'!$L$1,'Cumulative Budget Request '!E749,0)</f>
        <v>0</v>
      </c>
      <c r="F749" s="118">
        <f>IF('Cumulative Budget Request '!$L749='Split budget (C)'!$L$1,'Cumulative Budget Request '!F749,0)</f>
        <v>0</v>
      </c>
      <c r="G749" s="118">
        <f>IF('Cumulative Budget Request '!$L749='Split budget (C)'!$L$1,'Cumulative Budget Request '!G749,0)</f>
        <v>0</v>
      </c>
      <c r="H749" s="118">
        <f>IF('Cumulative Budget Request '!$L749='Split budget (C)'!$L$1,'Cumulative Budget Request '!H749,0)</f>
        <v>0</v>
      </c>
      <c r="I749" s="118">
        <f>IF('Cumulative Budget Request '!$L749='Split budget (C)'!$L$1,'Cumulative Budget Request '!I749,0)</f>
        <v>0</v>
      </c>
      <c r="J749" s="109"/>
      <c r="K749" s="16"/>
      <c r="L749" s="16"/>
    </row>
    <row r="750" spans="1:19">
      <c r="A750" s="79"/>
      <c r="B750" s="757" t="s">
        <v>70</v>
      </c>
      <c r="C750" s="757"/>
      <c r="D750" s="757"/>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09"/>
      <c r="F753" s="809"/>
      <c r="G753" s="809"/>
      <c r="H753" s="809"/>
      <c r="I753" s="809"/>
      <c r="J753" s="25"/>
      <c r="K753" s="16"/>
      <c r="L753" s="16"/>
    </row>
    <row r="754" spans="1:45">
      <c r="A754" s="480">
        <f>IF('Cumulative Budget Request '!$L754='Split budget (C)'!$L$1,'Cumulative Budget Request '!A754,0)</f>
        <v>0</v>
      </c>
      <c r="B754" s="482">
        <f>IF('Cumulative Budget Request '!$L754='Split budget (C)'!$L$1,'Cumulative Budget Request '!B754,0)</f>
        <v>0</v>
      </c>
      <c r="C754" s="482">
        <f>IF('Cumulative Budget Request '!$L754='Split budget (C)'!$L$1,'Cumulative Budget Request '!C754,0)</f>
        <v>0</v>
      </c>
      <c r="E754" s="235">
        <f>IF('Cumulative Budget Request '!$L754='Split budget (C)'!$L$1,'Cumulative Budget Request '!E754,0)</f>
        <v>0</v>
      </c>
      <c r="F754" s="235">
        <f>IF('Cumulative Budget Request '!$L754='Split budget (C)'!$L$1,'Cumulative Budget Request '!F754,0)</f>
        <v>0</v>
      </c>
      <c r="G754" s="235">
        <f>IF('Cumulative Budget Request '!$L754='Split budget (C)'!$L$1,'Cumulative Budget Request '!G754,0)</f>
        <v>0</v>
      </c>
      <c r="H754" s="235">
        <f>IF('Cumulative Budget Request '!$L754='Split budget (C)'!$L$1,'Cumulative Budget Request '!H754,0)</f>
        <v>0</v>
      </c>
      <c r="I754" s="235">
        <f>IF('Cumulative Budget Request '!$L754='Split budget (C)'!$L$1,'Cumulative Budget Request '!I754,0)</f>
        <v>0</v>
      </c>
      <c r="J754" s="158">
        <f>SUM(E754:I754)</f>
        <v>0</v>
      </c>
      <c r="K754" s="16"/>
      <c r="L754" s="16"/>
      <c r="M754" s="274"/>
      <c r="N754" s="274"/>
      <c r="O754" s="274"/>
      <c r="P754" s="274"/>
      <c r="Q754" s="274"/>
      <c r="R754" s="274"/>
      <c r="S754" s="274"/>
      <c r="T754" s="274"/>
    </row>
    <row r="755" spans="1:45" hidden="1">
      <c r="A755" s="480">
        <f>IF('Cumulative Budget Request '!$L755='Split budget (C)'!$L$1,'Cumulative Budget Request '!A755,0)</f>
        <v>0</v>
      </c>
      <c r="B755" s="482">
        <f>IF('Cumulative Budget Request '!$L755='Split budget (C)'!$L$1,'Cumulative Budget Request '!B755,0)</f>
        <v>0</v>
      </c>
      <c r="C755" s="482">
        <f>IF('Cumulative Budget Request '!$L755='Split budget (C)'!$L$1,'Cumulative Budget Request '!C755,0)</f>
        <v>0</v>
      </c>
      <c r="E755" s="235">
        <f>IF('Cumulative Budget Request '!$L755='Split budget (C)'!$L$1,'Cumulative Budget Request '!E755,0)</f>
        <v>0</v>
      </c>
      <c r="F755" s="235">
        <f>IF('Cumulative Budget Request '!$L755='Split budget (C)'!$L$1,'Cumulative Budget Request '!F755,0)</f>
        <v>0</v>
      </c>
      <c r="G755" s="235">
        <f>IF('Cumulative Budget Request '!$L755='Split budget (C)'!$L$1,'Cumulative Budget Request '!G755,0)</f>
        <v>0</v>
      </c>
      <c r="H755" s="235">
        <f>IF('Cumulative Budget Request '!$L755='Split budget (C)'!$L$1,'Cumulative Budget Request '!H755,0)</f>
        <v>0</v>
      </c>
      <c r="I755" s="235">
        <f>IF('Cumulative Budget Request '!$L755='Split budget (C)'!$L$1,'Cumulative Budget Request '!I755,0)</f>
        <v>0</v>
      </c>
      <c r="J755" s="158">
        <f>SUM(E755:I755)</f>
        <v>0</v>
      </c>
      <c r="K755" s="2"/>
      <c r="L755" s="2"/>
    </row>
    <row r="756" spans="1:45" hidden="1">
      <c r="A756" s="480">
        <f>IF('Cumulative Budget Request '!$L756='Split budget (C)'!$L$1,'Cumulative Budget Request '!A756,0)</f>
        <v>0</v>
      </c>
      <c r="B756" s="482">
        <f>IF('Cumulative Budget Request '!$L756='Split budget (C)'!$L$1,'Cumulative Budget Request '!B756,0)</f>
        <v>0</v>
      </c>
      <c r="C756" s="482">
        <f>IF('Cumulative Budget Request '!$L756='Split budget (C)'!$L$1,'Cumulative Budget Request '!C756,0)</f>
        <v>0</v>
      </c>
      <c r="E756" s="235">
        <f>IF('Cumulative Budget Request '!$L756='Split budget (C)'!$L$1,'Cumulative Budget Request '!E756,0)</f>
        <v>0</v>
      </c>
      <c r="F756" s="235">
        <f>IF('Cumulative Budget Request '!$L756='Split budget (C)'!$L$1,'Cumulative Budget Request '!F756,0)</f>
        <v>0</v>
      </c>
      <c r="G756" s="235">
        <f>IF('Cumulative Budget Request '!$L756='Split budget (C)'!$L$1,'Cumulative Budget Request '!G756,0)</f>
        <v>0</v>
      </c>
      <c r="H756" s="235">
        <f>IF('Cumulative Budget Request '!$L756='Split budget (C)'!$L$1,'Cumulative Budget Request '!H756,0)</f>
        <v>0</v>
      </c>
      <c r="I756" s="235">
        <f>IF('Cumulative Budget Request '!$L756='Split budget (C)'!$L$1,'Cumulative Budget Request '!I756,0)</f>
        <v>0</v>
      </c>
      <c r="J756" s="158">
        <f>SUM(E756:I756)</f>
        <v>0</v>
      </c>
      <c r="K756" s="2"/>
      <c r="L756" s="2"/>
    </row>
    <row r="757" spans="1:45" hidden="1">
      <c r="A757" s="480">
        <f>IF('Cumulative Budget Request '!$L757='Split budget (C)'!$L$1,'Cumulative Budget Request '!A757,0)</f>
        <v>0</v>
      </c>
      <c r="B757" s="482">
        <f>IF('Cumulative Budget Request '!$L757='Split budget (C)'!$L$1,'Cumulative Budget Request '!B757,0)</f>
        <v>0</v>
      </c>
      <c r="C757" s="482">
        <f>IF('Cumulative Budget Request '!$L757='Split budget (C)'!$L$1,'Cumulative Budget Request '!C757,0)</f>
        <v>0</v>
      </c>
      <c r="E757" s="235">
        <f>IF('Cumulative Budget Request '!$L757='Split budget (C)'!$L$1,'Cumulative Budget Request '!E757,0)</f>
        <v>0</v>
      </c>
      <c r="F757" s="235">
        <f>IF('Cumulative Budget Request '!$L757='Split budget (C)'!$L$1,'Cumulative Budget Request '!F757,0)</f>
        <v>0</v>
      </c>
      <c r="G757" s="235">
        <f>IF('Cumulative Budget Request '!$L757='Split budget (C)'!$L$1,'Cumulative Budget Request '!G757,0)</f>
        <v>0</v>
      </c>
      <c r="H757" s="235">
        <f>IF('Cumulative Budget Request '!$L757='Split budget (C)'!$L$1,'Cumulative Budget Request '!H757,0)</f>
        <v>0</v>
      </c>
      <c r="I757" s="235">
        <f>IF('Cumulative Budget Request '!$L757='Split budget (C)'!$L$1,'Cumulative Budget Request '!I757,0)</f>
        <v>0</v>
      </c>
      <c r="J757" s="158">
        <f>SUM(E757:I757)</f>
        <v>0</v>
      </c>
      <c r="K757" s="2"/>
      <c r="L757" s="2"/>
    </row>
    <row r="758" spans="1:45" hidden="1">
      <c r="A758" s="480">
        <f>IF('Cumulative Budget Request '!$L758='Split budget (C)'!$L$1,'Cumulative Budget Request '!A758,0)</f>
        <v>0</v>
      </c>
      <c r="B758" s="482">
        <f>IF('Cumulative Budget Request '!$L758='Split budget (C)'!$L$1,'Cumulative Budget Request '!B758,0)</f>
        <v>0</v>
      </c>
      <c r="C758" s="482">
        <f>IF('Cumulative Budget Request '!$L758='Split budget (C)'!$L$1,'Cumulative Budget Request '!C758,0)</f>
        <v>0</v>
      </c>
      <c r="E758" s="235">
        <f>IF('Cumulative Budget Request '!$L758='Split budget (C)'!$L$1,'Cumulative Budget Request '!E758,0)</f>
        <v>0</v>
      </c>
      <c r="F758" s="235">
        <f>IF('Cumulative Budget Request '!$L758='Split budget (C)'!$L$1,'Cumulative Budget Request '!F758,0)</f>
        <v>0</v>
      </c>
      <c r="G758" s="235">
        <f>IF('Cumulative Budget Request '!$L758='Split budget (C)'!$L$1,'Cumulative Budget Request '!G758,0)</f>
        <v>0</v>
      </c>
      <c r="H758" s="235">
        <f>IF('Cumulative Budget Request '!$L758='Split budget (C)'!$L$1,'Cumulative Budget Request '!H758,0)</f>
        <v>0</v>
      </c>
      <c r="I758" s="235">
        <f>IF('Cumulative Budget Request '!$L758='Split budget (C)'!$L$1,'Cumulative Budget Request '!I758,0)</f>
        <v>0</v>
      </c>
      <c r="J758" s="158">
        <f>SUM(E758:I758)</f>
        <v>0</v>
      </c>
      <c r="K758" s="2"/>
      <c r="L758" s="2"/>
    </row>
    <row r="759" spans="1:45" hidden="1">
      <c r="A759" s="480">
        <f>IF('Cumulative Budget Request '!$L759='Split budget (C)'!$L$1,'Cumulative Budget Request '!A759,0)</f>
        <v>0</v>
      </c>
      <c r="B759" s="482">
        <f>IF('Cumulative Budget Request '!$L759='Split budget (C)'!$L$1,'Cumulative Budget Request '!B759,0)</f>
        <v>0</v>
      </c>
      <c r="C759" s="482">
        <f>IF('Cumulative Budget Request '!$L759='Split budget (C)'!$L$1,'Cumulative Budget Request '!C759,0)</f>
        <v>0</v>
      </c>
      <c r="E759" s="235">
        <f>IF('Cumulative Budget Request '!$L759='Split budget (C)'!$L$1,'Cumulative Budget Request '!E759,0)</f>
        <v>0</v>
      </c>
      <c r="F759" s="235">
        <f>IF('Cumulative Budget Request '!$L759='Split budget (C)'!$L$1,'Cumulative Budget Request '!F759,0)</f>
        <v>0</v>
      </c>
      <c r="G759" s="235">
        <f>IF('Cumulative Budget Request '!$L759='Split budget (C)'!$L$1,'Cumulative Budget Request '!G759,0)</f>
        <v>0</v>
      </c>
      <c r="H759" s="235">
        <f>IF('Cumulative Budget Request '!$L759='Split budget (C)'!$L$1,'Cumulative Budget Request '!H759,0)</f>
        <v>0</v>
      </c>
      <c r="I759" s="235">
        <f>IF('Cumulative Budget Request '!$L759='Split budget (C)'!$L$1,'Cumulative Budget Request '!I759,0)</f>
        <v>0</v>
      </c>
      <c r="J759" s="158">
        <f t="shared" ref="J759:J763" si="372">SUM(E759:I759)</f>
        <v>0</v>
      </c>
      <c r="K759" s="2"/>
      <c r="L759" s="2"/>
    </row>
    <row r="760" spans="1:45" hidden="1">
      <c r="A760" s="480">
        <f>IF('Cumulative Budget Request '!$L760='Split budget (C)'!$L$1,'Cumulative Budget Request '!A760,0)</f>
        <v>0</v>
      </c>
      <c r="B760" s="482">
        <f>IF('Cumulative Budget Request '!$L760='Split budget (C)'!$L$1,'Cumulative Budget Request '!B760,0)</f>
        <v>0</v>
      </c>
      <c r="C760" s="482">
        <f>IF('Cumulative Budget Request '!$L760='Split budget (C)'!$L$1,'Cumulative Budget Request '!C760,0)</f>
        <v>0</v>
      </c>
      <c r="E760" s="235">
        <f>IF('Cumulative Budget Request '!$L760='Split budget (C)'!$L$1,'Cumulative Budget Request '!E760,0)</f>
        <v>0</v>
      </c>
      <c r="F760" s="235">
        <f>IF('Cumulative Budget Request '!$L760='Split budget (C)'!$L$1,'Cumulative Budget Request '!F760,0)</f>
        <v>0</v>
      </c>
      <c r="G760" s="235">
        <f>IF('Cumulative Budget Request '!$L760='Split budget (C)'!$L$1,'Cumulative Budget Request '!G760,0)</f>
        <v>0</v>
      </c>
      <c r="H760" s="235">
        <f>IF('Cumulative Budget Request '!$L760='Split budget (C)'!$L$1,'Cumulative Budget Request '!H760,0)</f>
        <v>0</v>
      </c>
      <c r="I760" s="235">
        <f>IF('Cumulative Budget Request '!$L760='Split budget (C)'!$L$1,'Cumulative Budget Request '!I760,0)</f>
        <v>0</v>
      </c>
      <c r="J760" s="158">
        <f t="shared" si="372"/>
        <v>0</v>
      </c>
      <c r="K760" s="2"/>
      <c r="L760" s="2"/>
    </row>
    <row r="761" spans="1:45" hidden="1">
      <c r="A761" s="480">
        <f>IF('Cumulative Budget Request '!$L761='Split budget (C)'!$L$1,'Cumulative Budget Request '!A761,0)</f>
        <v>0</v>
      </c>
      <c r="B761" s="482">
        <f>IF('Cumulative Budget Request '!$L761='Split budget (C)'!$L$1,'Cumulative Budget Request '!B761,0)</f>
        <v>0</v>
      </c>
      <c r="C761" s="482">
        <f>IF('Cumulative Budget Request '!$L761='Split budget (C)'!$L$1,'Cumulative Budget Request '!C761,0)</f>
        <v>0</v>
      </c>
      <c r="E761" s="235">
        <f>IF('Cumulative Budget Request '!$L761='Split budget (C)'!$L$1,'Cumulative Budget Request '!E761,0)</f>
        <v>0</v>
      </c>
      <c r="F761" s="235">
        <f>IF('Cumulative Budget Request '!$L761='Split budget (C)'!$L$1,'Cumulative Budget Request '!F761,0)</f>
        <v>0</v>
      </c>
      <c r="G761" s="235">
        <f>IF('Cumulative Budget Request '!$L761='Split budget (C)'!$L$1,'Cumulative Budget Request '!G761,0)</f>
        <v>0</v>
      </c>
      <c r="H761" s="235">
        <f>IF('Cumulative Budget Request '!$L761='Split budget (C)'!$L$1,'Cumulative Budget Request '!H761,0)</f>
        <v>0</v>
      </c>
      <c r="I761" s="235">
        <f>IF('Cumulative Budget Request '!$L761='Split budget (C)'!$L$1,'Cumulative Budget Request '!I761,0)</f>
        <v>0</v>
      </c>
      <c r="J761" s="158">
        <f t="shared" si="372"/>
        <v>0</v>
      </c>
      <c r="K761" s="2"/>
      <c r="L761" s="2"/>
      <c r="M761" s="2"/>
      <c r="N761" s="2"/>
      <c r="O761" s="2"/>
      <c r="P761" s="2"/>
    </row>
    <row r="762" spans="1:45" hidden="1">
      <c r="A762" s="480">
        <f>IF('Cumulative Budget Request '!$L762='Split budget (C)'!$L$1,'Cumulative Budget Request '!A762,0)</f>
        <v>0</v>
      </c>
      <c r="B762" s="482">
        <f>IF('Cumulative Budget Request '!$L762='Split budget (C)'!$L$1,'Cumulative Budget Request '!B762,0)</f>
        <v>0</v>
      </c>
      <c r="C762" s="482">
        <f>IF('Cumulative Budget Request '!$L762='Split budget (C)'!$L$1,'Cumulative Budget Request '!C762,0)</f>
        <v>0</v>
      </c>
      <c r="E762" s="235">
        <f>IF('Cumulative Budget Request '!$L762='Split budget (C)'!$L$1,'Cumulative Budget Request '!E762,0)</f>
        <v>0</v>
      </c>
      <c r="F762" s="235">
        <f>IF('Cumulative Budget Request '!$L762='Split budget (C)'!$L$1,'Cumulative Budget Request '!F762,0)</f>
        <v>0</v>
      </c>
      <c r="G762" s="235">
        <f>IF('Cumulative Budget Request '!$L762='Split budget (C)'!$L$1,'Cumulative Budget Request '!G762,0)</f>
        <v>0</v>
      </c>
      <c r="H762" s="235">
        <f>IF('Cumulative Budget Request '!$L762='Split budget (C)'!$L$1,'Cumulative Budget Request '!H762,0)</f>
        <v>0</v>
      </c>
      <c r="I762" s="235">
        <f>IF('Cumulative Budget Request '!$L762='Split budget (C)'!$L$1,'Cumulative Budget Request '!I762,0)</f>
        <v>0</v>
      </c>
      <c r="J762" s="158">
        <f t="shared" si="372"/>
        <v>0</v>
      </c>
      <c r="K762" s="2"/>
      <c r="L762" s="2"/>
      <c r="M762" s="2"/>
      <c r="N762" s="2"/>
      <c r="O762" s="2"/>
      <c r="P762" s="2"/>
    </row>
    <row r="763" spans="1:45" hidden="1">
      <c r="A763" s="480">
        <f>IF('Cumulative Budget Request '!$L763='Split budget (C)'!$L$1,'Cumulative Budget Request '!A763,0)</f>
        <v>0</v>
      </c>
      <c r="B763" s="482">
        <f>IF('Cumulative Budget Request '!$L763='Split budget (C)'!$L$1,'Cumulative Budget Request '!B763,0)</f>
        <v>0</v>
      </c>
      <c r="C763" s="482">
        <f>IF('Cumulative Budget Request '!$L763='Split budget (C)'!$L$1,'Cumulative Budget Request '!C763,0)</f>
        <v>0</v>
      </c>
      <c r="E763" s="235">
        <f>IF('Cumulative Budget Request '!$L763='Split budget (C)'!$L$1,'Cumulative Budget Request '!E763,0)</f>
        <v>0</v>
      </c>
      <c r="F763" s="235">
        <f>IF('Cumulative Budget Request '!$L763='Split budget (C)'!$L$1,'Cumulative Budget Request '!F763,0)</f>
        <v>0</v>
      </c>
      <c r="G763" s="235">
        <f>IF('Cumulative Budget Request '!$L763='Split budget (C)'!$L$1,'Cumulative Budget Request '!G763,0)</f>
        <v>0</v>
      </c>
      <c r="H763" s="235">
        <f>IF('Cumulative Budget Request '!$L763='Split budget (C)'!$L$1,'Cumulative Budget Request '!H763,0)</f>
        <v>0</v>
      </c>
      <c r="I763" s="235">
        <f>IF('Cumulative Budget Request '!$L763='Split budget (C)'!$L$1,'Cumulative Budget Request '!I763,0)</f>
        <v>0</v>
      </c>
      <c r="J763" s="158">
        <f t="shared" si="372"/>
        <v>0</v>
      </c>
      <c r="K763" s="2"/>
      <c r="L763" s="2"/>
      <c r="M763" s="123"/>
      <c r="N763" s="123"/>
      <c r="O763" s="123"/>
      <c r="P763" s="123"/>
      <c r="Q763" s="123"/>
      <c r="R763" s="123"/>
      <c r="S763" s="123"/>
      <c r="T763" s="123"/>
      <c r="U763" s="123"/>
    </row>
    <row r="764" spans="1:45" s="123" customFormat="1">
      <c r="A764" s="86"/>
      <c r="B764" s="749" t="s">
        <v>268</v>
      </c>
      <c r="C764" s="749"/>
      <c r="D764" s="749"/>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4.4" thickBot="1">
      <c r="A766" s="758" t="s">
        <v>11</v>
      </c>
      <c r="B766" s="758"/>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4.4" thickBot="1">
      <c r="A767" s="758" t="s">
        <v>12</v>
      </c>
      <c r="B767" s="758"/>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0.52500000000000002</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8" thickBot="1">
      <c r="A768" s="1" t="s">
        <v>5</v>
      </c>
      <c r="D768" s="53" t="s">
        <v>167</v>
      </c>
      <c r="E768" s="343">
        <f>M767</f>
        <v>0.52500000000000002</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8"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4.4"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6">
      <c r="A773" s="750" t="s">
        <v>172</v>
      </c>
      <c r="B773" s="750"/>
      <c r="C773" s="750"/>
      <c r="D773" s="750"/>
      <c r="E773" s="750"/>
      <c r="F773" s="750"/>
      <c r="G773" s="750"/>
      <c r="H773" s="750"/>
      <c r="I773" s="750"/>
      <c r="J773" s="750"/>
    </row>
    <row r="774" spans="1:45" ht="15.6" thickBot="1">
      <c r="B774" s="360"/>
      <c r="C774" s="360"/>
      <c r="D774" s="360"/>
      <c r="E774" s="360"/>
      <c r="F774" s="360"/>
      <c r="G774" s="360"/>
      <c r="H774" s="360"/>
      <c r="I774" s="360"/>
      <c r="J774" s="360"/>
      <c r="W774" s="221"/>
      <c r="AI774" s="85"/>
      <c r="AJ774" s="85"/>
      <c r="AK774" s="85"/>
      <c r="AL774" s="85"/>
      <c r="AM774" s="85"/>
      <c r="AN774" s="85"/>
      <c r="AO774" s="85"/>
    </row>
    <row r="775" spans="1:45">
      <c r="B775" s="743" t="s">
        <v>158</v>
      </c>
      <c r="C775" s="744"/>
      <c r="D775" s="744"/>
      <c r="E775" s="744"/>
      <c r="F775" s="744"/>
      <c r="G775" s="744"/>
      <c r="H775" s="744"/>
      <c r="I775" s="744"/>
      <c r="J775" s="745"/>
      <c r="M775" s="107" t="s">
        <v>160</v>
      </c>
      <c r="N775" s="108"/>
      <c r="O775" s="108"/>
      <c r="P775" s="108"/>
      <c r="Q775" s="108"/>
      <c r="R775" s="108"/>
      <c r="S775" s="108"/>
      <c r="T775" s="108"/>
      <c r="V775" s="1"/>
      <c r="W775" s="221"/>
    </row>
    <row r="776" spans="1:45">
      <c r="B776" s="741" t="s">
        <v>137</v>
      </c>
      <c r="C776" s="742"/>
      <c r="D776" s="742"/>
      <c r="E776" s="217" t="s">
        <v>31</v>
      </c>
      <c r="F776" s="217" t="s">
        <v>32</v>
      </c>
      <c r="G776" s="218" t="s">
        <v>33</v>
      </c>
      <c r="H776" s="218" t="s">
        <v>34</v>
      </c>
      <c r="I776" s="218" t="s">
        <v>35</v>
      </c>
      <c r="J776" s="219" t="s">
        <v>1</v>
      </c>
      <c r="W776" s="221"/>
    </row>
    <row r="777" spans="1:45">
      <c r="B777" s="813">
        <f>IF('Cumulative Budget Request '!$L828='Split budget (C)'!$L$1,'Cumulative Budget Request '!B828,0)</f>
        <v>0</v>
      </c>
      <c r="C777" s="814"/>
      <c r="D777" s="814"/>
      <c r="E777" s="244">
        <f>IF('Cumulative Budget Request '!$L828='Split budget (C)'!$L$1,'Cumulative Budget Request '!E828,0)</f>
        <v>0</v>
      </c>
      <c r="F777" s="244">
        <f>IF('Cumulative Budget Request '!$L828='Split budget (C)'!$L$1,'Cumulative Budget Request '!F828,0)</f>
        <v>0</v>
      </c>
      <c r="G777" s="244">
        <f>IF('Cumulative Budget Request '!$L828='Split budget (C)'!$L$1,'Cumulative Budget Request '!G828,0)</f>
        <v>0</v>
      </c>
      <c r="H777" s="244">
        <f>IF('Cumulative Budget Request '!$L828='Split budget (C)'!$L$1,'Cumulative Budget Request '!H828,0)</f>
        <v>0</v>
      </c>
      <c r="I777" s="244">
        <f>IF('Cumulative Budget Request '!$L828='Split budget (C)'!$L$1,'Cumulative Budget Request '!I828,0)</f>
        <v>0</v>
      </c>
      <c r="J777" s="317">
        <f>SUM(E777:I777)</f>
        <v>0</v>
      </c>
      <c r="W777" s="221"/>
    </row>
    <row r="778" spans="1:45">
      <c r="B778" s="811">
        <f>IF('Cumulative Budget Request '!$L829='Split budget (C)'!$L$1,'Cumulative Budget Request '!B829,0)</f>
        <v>0</v>
      </c>
      <c r="C778" s="812"/>
      <c r="D778" s="812"/>
      <c r="E778" s="244">
        <f>IF('Cumulative Budget Request '!$L829='Split budget (C)'!$L$1,'Cumulative Budget Request '!E829,0)</f>
        <v>0</v>
      </c>
      <c r="F778" s="244">
        <f>IF('Cumulative Budget Request '!$L829='Split budget (C)'!$L$1,'Cumulative Budget Request '!F829,0)</f>
        <v>0</v>
      </c>
      <c r="G778" s="244">
        <f>IF('Cumulative Budget Request '!$L829='Split budget (C)'!$L$1,'Cumulative Budget Request '!G829,0)</f>
        <v>0</v>
      </c>
      <c r="H778" s="244">
        <f>IF('Cumulative Budget Request '!$L829='Split budget (C)'!$L$1,'Cumulative Budget Request '!H829,0)</f>
        <v>0</v>
      </c>
      <c r="I778" s="244">
        <f>IF('Cumulative Budget Request '!$L829='Split budget (C)'!$L$1,'Cumulative Budget Request '!I829,0)</f>
        <v>0</v>
      </c>
      <c r="J778" s="317">
        <f t="shared" ref="J778:J796" si="376">SUM(E778:I778)</f>
        <v>0</v>
      </c>
      <c r="W778" s="221"/>
    </row>
    <row r="779" spans="1:45">
      <c r="B779" s="811">
        <f>IF('Cumulative Budget Request '!$L830='Split budget (C)'!$L$1,'Cumulative Budget Request '!B830,0)</f>
        <v>0</v>
      </c>
      <c r="C779" s="812"/>
      <c r="D779" s="812"/>
      <c r="E779" s="244">
        <f>IF('Cumulative Budget Request '!$L830='Split budget (C)'!$L$1,'Cumulative Budget Request '!E830,0)</f>
        <v>0</v>
      </c>
      <c r="F779" s="244">
        <f>IF('Cumulative Budget Request '!$L830='Split budget (C)'!$L$1,'Cumulative Budget Request '!F830,0)</f>
        <v>0</v>
      </c>
      <c r="G779" s="244">
        <f>IF('Cumulative Budget Request '!$L830='Split budget (C)'!$L$1,'Cumulative Budget Request '!G830,0)</f>
        <v>0</v>
      </c>
      <c r="H779" s="244">
        <f>IF('Cumulative Budget Request '!$L830='Split budget (C)'!$L$1,'Cumulative Budget Request '!H830,0)</f>
        <v>0</v>
      </c>
      <c r="I779" s="244">
        <f>IF('Cumulative Budget Request '!$L830='Split budget (C)'!$L$1,'Cumulative Budget Request '!I830,0)</f>
        <v>0</v>
      </c>
      <c r="J779" s="317">
        <f t="shared" si="376"/>
        <v>0</v>
      </c>
      <c r="W779" s="221"/>
    </row>
    <row r="780" spans="1:45" hidden="1">
      <c r="B780" s="811">
        <f>IF('Cumulative Budget Request '!$L831='Split budget (C)'!$L$1,'Cumulative Budget Request '!B831,0)</f>
        <v>0</v>
      </c>
      <c r="C780" s="812"/>
      <c r="D780" s="812"/>
      <c r="E780" s="244">
        <f>IF('Cumulative Budget Request '!$L831='Split budget (C)'!$L$1,'Cumulative Budget Request '!E831,0)</f>
        <v>0</v>
      </c>
      <c r="F780" s="244">
        <f>IF('Cumulative Budget Request '!$L831='Split budget (C)'!$L$1,'Cumulative Budget Request '!F831,0)</f>
        <v>0</v>
      </c>
      <c r="G780" s="244">
        <f>IF('Cumulative Budget Request '!$L831='Split budget (C)'!$L$1,'Cumulative Budget Request '!G831,0)</f>
        <v>0</v>
      </c>
      <c r="H780" s="244">
        <f>IF('Cumulative Budget Request '!$L831='Split budget (C)'!$L$1,'Cumulative Budget Request '!H831,0)</f>
        <v>0</v>
      </c>
      <c r="I780" s="244">
        <f>IF('Cumulative Budget Request '!$L831='Split budget (C)'!$L$1,'Cumulative Budget Request '!I831,0)</f>
        <v>0</v>
      </c>
      <c r="J780" s="317">
        <f t="shared" si="376"/>
        <v>0</v>
      </c>
      <c r="W780" s="221"/>
    </row>
    <row r="781" spans="1:45" hidden="1">
      <c r="B781" s="811">
        <f>IF('Cumulative Budget Request '!$L832='Split budget (C)'!$L$1,'Cumulative Budget Request '!B832,0)</f>
        <v>0</v>
      </c>
      <c r="C781" s="812"/>
      <c r="D781" s="812"/>
      <c r="E781" s="244">
        <f>IF('Cumulative Budget Request '!$L832='Split budget (C)'!$L$1,'Cumulative Budget Request '!E832,0)</f>
        <v>0</v>
      </c>
      <c r="F781" s="244">
        <f>IF('Cumulative Budget Request '!$L832='Split budget (C)'!$L$1,'Cumulative Budget Request '!F832,0)</f>
        <v>0</v>
      </c>
      <c r="G781" s="244">
        <f>IF('Cumulative Budget Request '!$L832='Split budget (C)'!$L$1,'Cumulative Budget Request '!G832,0)</f>
        <v>0</v>
      </c>
      <c r="H781" s="244">
        <f>IF('Cumulative Budget Request '!$L832='Split budget (C)'!$L$1,'Cumulative Budget Request '!H832,0)</f>
        <v>0</v>
      </c>
      <c r="I781" s="244">
        <f>IF('Cumulative Budget Request '!$L832='Split budget (C)'!$L$1,'Cumulative Budget Request '!I832,0)</f>
        <v>0</v>
      </c>
      <c r="J781" s="317">
        <f t="shared" si="376"/>
        <v>0</v>
      </c>
      <c r="W781" s="221"/>
    </row>
    <row r="782" spans="1:45" hidden="1">
      <c r="B782" s="811">
        <f>IF('Cumulative Budget Request '!$L833='Split budget (C)'!$L$1,'Cumulative Budget Request '!B833,0)</f>
        <v>0</v>
      </c>
      <c r="C782" s="812"/>
      <c r="D782" s="812"/>
      <c r="E782" s="244">
        <f>IF('Cumulative Budget Request '!$L833='Split budget (C)'!$L$1,'Cumulative Budget Request '!E833,0)</f>
        <v>0</v>
      </c>
      <c r="F782" s="244">
        <f>IF('Cumulative Budget Request '!$L833='Split budget (C)'!$L$1,'Cumulative Budget Request '!F833,0)</f>
        <v>0</v>
      </c>
      <c r="G782" s="244">
        <f>IF('Cumulative Budget Request '!$L833='Split budget (C)'!$L$1,'Cumulative Budget Request '!G833,0)</f>
        <v>0</v>
      </c>
      <c r="H782" s="244">
        <f>IF('Cumulative Budget Request '!$L833='Split budget (C)'!$L$1,'Cumulative Budget Request '!H833,0)</f>
        <v>0</v>
      </c>
      <c r="I782" s="244">
        <f>IF('Cumulative Budget Request '!$L833='Split budget (C)'!$L$1,'Cumulative Budget Request '!I833,0)</f>
        <v>0</v>
      </c>
      <c r="J782" s="317">
        <f t="shared" si="376"/>
        <v>0</v>
      </c>
      <c r="W782" s="221"/>
    </row>
    <row r="783" spans="1:45" hidden="1">
      <c r="B783" s="811">
        <f>IF('Cumulative Budget Request '!$L834='Split budget (C)'!$L$1,'Cumulative Budget Request '!B834,0)</f>
        <v>0</v>
      </c>
      <c r="C783" s="812"/>
      <c r="D783" s="812"/>
      <c r="E783" s="244">
        <f>IF('Cumulative Budget Request '!$L834='Split budget (C)'!$L$1,'Cumulative Budget Request '!E834,0)</f>
        <v>0</v>
      </c>
      <c r="F783" s="244">
        <f>IF('Cumulative Budget Request '!$L834='Split budget (C)'!$L$1,'Cumulative Budget Request '!F834,0)</f>
        <v>0</v>
      </c>
      <c r="G783" s="244">
        <f>IF('Cumulative Budget Request '!$L834='Split budget (C)'!$L$1,'Cumulative Budget Request '!G834,0)</f>
        <v>0</v>
      </c>
      <c r="H783" s="244">
        <f>IF('Cumulative Budget Request '!$L834='Split budget (C)'!$L$1,'Cumulative Budget Request '!H834,0)</f>
        <v>0</v>
      </c>
      <c r="I783" s="244">
        <f>IF('Cumulative Budget Request '!$L834='Split budget (C)'!$L$1,'Cumulative Budget Request '!I834,0)</f>
        <v>0</v>
      </c>
      <c r="J783" s="317">
        <f t="shared" si="376"/>
        <v>0</v>
      </c>
      <c r="W783" s="221"/>
    </row>
    <row r="784" spans="1:45" hidden="1">
      <c r="B784" s="811">
        <f>IF('Cumulative Budget Request '!$L835='Split budget (C)'!$L$1,'Cumulative Budget Request '!B835,0)</f>
        <v>0</v>
      </c>
      <c r="C784" s="812"/>
      <c r="D784" s="812"/>
      <c r="E784" s="244">
        <f>IF('Cumulative Budget Request '!$L835='Split budget (C)'!$L$1,'Cumulative Budget Request '!E835,0)</f>
        <v>0</v>
      </c>
      <c r="F784" s="244">
        <f>IF('Cumulative Budget Request '!$L835='Split budget (C)'!$L$1,'Cumulative Budget Request '!F835,0)</f>
        <v>0</v>
      </c>
      <c r="G784" s="244">
        <f>IF('Cumulative Budget Request '!$L835='Split budget (C)'!$L$1,'Cumulative Budget Request '!G835,0)</f>
        <v>0</v>
      </c>
      <c r="H784" s="244">
        <f>IF('Cumulative Budget Request '!$L835='Split budget (C)'!$L$1,'Cumulative Budget Request '!H835,0)</f>
        <v>0</v>
      </c>
      <c r="I784" s="244">
        <f>IF('Cumulative Budget Request '!$L835='Split budget (C)'!$L$1,'Cumulative Budget Request '!I835,0)</f>
        <v>0</v>
      </c>
      <c r="J784" s="317">
        <f t="shared" si="376"/>
        <v>0</v>
      </c>
      <c r="W784" s="221"/>
    </row>
    <row r="785" spans="2:35" hidden="1">
      <c r="B785" s="811">
        <f>IF('Cumulative Budget Request '!$L836='Split budget (C)'!$L$1,'Cumulative Budget Request '!B836,0)</f>
        <v>0</v>
      </c>
      <c r="C785" s="812"/>
      <c r="D785" s="812"/>
      <c r="E785" s="244">
        <f>IF('Cumulative Budget Request '!$L836='Split budget (C)'!$L$1,'Cumulative Budget Request '!E836,0)</f>
        <v>0</v>
      </c>
      <c r="F785" s="244">
        <f>IF('Cumulative Budget Request '!$L836='Split budget (C)'!$L$1,'Cumulative Budget Request '!F836,0)</f>
        <v>0</v>
      </c>
      <c r="G785" s="244">
        <f>IF('Cumulative Budget Request '!$L836='Split budget (C)'!$L$1,'Cumulative Budget Request '!G836,0)</f>
        <v>0</v>
      </c>
      <c r="H785" s="244">
        <f>IF('Cumulative Budget Request '!$L836='Split budget (C)'!$L$1,'Cumulative Budget Request '!H836,0)</f>
        <v>0</v>
      </c>
      <c r="I785" s="244">
        <f>IF('Cumulative Budget Request '!$L836='Split budget (C)'!$L$1,'Cumulative Budget Request '!I836,0)</f>
        <v>0</v>
      </c>
      <c r="J785" s="317">
        <f t="shared" si="376"/>
        <v>0</v>
      </c>
      <c r="W785" s="221"/>
    </row>
    <row r="786" spans="2:35" hidden="1">
      <c r="B786" s="811">
        <f>IF('Cumulative Budget Request '!$L837='Split budget (C)'!$L$1,'Cumulative Budget Request '!B837,0)</f>
        <v>0</v>
      </c>
      <c r="C786" s="812"/>
      <c r="D786" s="812"/>
      <c r="E786" s="244">
        <f>IF('Cumulative Budget Request '!$L837='Split budget (C)'!$L$1,'Cumulative Budget Request '!E837,0)</f>
        <v>0</v>
      </c>
      <c r="F786" s="244">
        <f>IF('Cumulative Budget Request '!$L837='Split budget (C)'!$L$1,'Cumulative Budget Request '!F837,0)</f>
        <v>0</v>
      </c>
      <c r="G786" s="244">
        <f>IF('Cumulative Budget Request '!$L837='Split budget (C)'!$L$1,'Cumulative Budget Request '!G837,0)</f>
        <v>0</v>
      </c>
      <c r="H786" s="244">
        <f>IF('Cumulative Budget Request '!$L837='Split budget (C)'!$L$1,'Cumulative Budget Request '!H837,0)</f>
        <v>0</v>
      </c>
      <c r="I786" s="244">
        <f>IF('Cumulative Budget Request '!$L837='Split budget (C)'!$L$1,'Cumulative Budget Request '!I837,0)</f>
        <v>0</v>
      </c>
      <c r="J786" s="317">
        <f t="shared" si="376"/>
        <v>0</v>
      </c>
      <c r="W786" s="221"/>
    </row>
    <row r="787" spans="2:35" hidden="1">
      <c r="B787" s="811">
        <f>IF('Cumulative Budget Request '!$L838='Split budget (C)'!$L$1,'Cumulative Budget Request '!B838,0)</f>
        <v>0</v>
      </c>
      <c r="C787" s="812"/>
      <c r="D787" s="812"/>
      <c r="E787" s="244">
        <f>IF('Cumulative Budget Request '!$L838='Split budget (C)'!$L$1,'Cumulative Budget Request '!E838,0)</f>
        <v>0</v>
      </c>
      <c r="F787" s="244">
        <f>IF('Cumulative Budget Request '!$L838='Split budget (C)'!$L$1,'Cumulative Budget Request '!F838,0)</f>
        <v>0</v>
      </c>
      <c r="G787" s="244">
        <f>IF('Cumulative Budget Request '!$L838='Split budget (C)'!$L$1,'Cumulative Budget Request '!G838,0)</f>
        <v>0</v>
      </c>
      <c r="H787" s="244">
        <f>IF('Cumulative Budget Request '!$L838='Split budget (C)'!$L$1,'Cumulative Budget Request '!H838,0)</f>
        <v>0</v>
      </c>
      <c r="I787" s="244">
        <f>IF('Cumulative Budget Request '!$L838='Split budget (C)'!$L$1,'Cumulative Budget Request '!I838,0)</f>
        <v>0</v>
      </c>
      <c r="J787" s="317">
        <f t="shared" si="376"/>
        <v>0</v>
      </c>
      <c r="W787" s="221"/>
    </row>
    <row r="788" spans="2:35" hidden="1">
      <c r="B788" s="811">
        <f>IF('Cumulative Budget Request '!$L839='Split budget (C)'!$L$1,'Cumulative Budget Request '!B839,0)</f>
        <v>0</v>
      </c>
      <c r="C788" s="812"/>
      <c r="D788" s="812"/>
      <c r="E788" s="244">
        <f>IF('Cumulative Budget Request '!$L839='Split budget (C)'!$L$1,'Cumulative Budget Request '!E839,0)</f>
        <v>0</v>
      </c>
      <c r="F788" s="244">
        <f>IF('Cumulative Budget Request '!$L839='Split budget (C)'!$L$1,'Cumulative Budget Request '!F839,0)</f>
        <v>0</v>
      </c>
      <c r="G788" s="244">
        <f>IF('Cumulative Budget Request '!$L839='Split budget (C)'!$L$1,'Cumulative Budget Request '!G839,0)</f>
        <v>0</v>
      </c>
      <c r="H788" s="244">
        <f>IF('Cumulative Budget Request '!$L839='Split budget (C)'!$L$1,'Cumulative Budget Request '!H839,0)</f>
        <v>0</v>
      </c>
      <c r="I788" s="244">
        <f>IF('Cumulative Budget Request '!$L839='Split budget (C)'!$L$1,'Cumulative Budget Request '!I839,0)</f>
        <v>0</v>
      </c>
      <c r="J788" s="317">
        <f t="shared" si="376"/>
        <v>0</v>
      </c>
      <c r="W788" s="221"/>
    </row>
    <row r="789" spans="2:35" hidden="1">
      <c r="B789" s="811">
        <f>IF('Cumulative Budget Request '!$L840='Split budget (C)'!$L$1,'Cumulative Budget Request '!B840,0)</f>
        <v>0</v>
      </c>
      <c r="C789" s="812"/>
      <c r="D789" s="812"/>
      <c r="E789" s="244">
        <f>IF('Cumulative Budget Request '!$L840='Split budget (C)'!$L$1,'Cumulative Budget Request '!E840,0)</f>
        <v>0</v>
      </c>
      <c r="F789" s="244">
        <f>IF('Cumulative Budget Request '!$L840='Split budget (C)'!$L$1,'Cumulative Budget Request '!F840,0)</f>
        <v>0</v>
      </c>
      <c r="G789" s="244">
        <f>IF('Cumulative Budget Request '!$L840='Split budget (C)'!$L$1,'Cumulative Budget Request '!G840,0)</f>
        <v>0</v>
      </c>
      <c r="H789" s="244">
        <f>IF('Cumulative Budget Request '!$L840='Split budget (C)'!$L$1,'Cumulative Budget Request '!H840,0)</f>
        <v>0</v>
      </c>
      <c r="I789" s="244">
        <f>IF('Cumulative Budget Request '!$L840='Split budget (C)'!$L$1,'Cumulative Budget Request '!I840,0)</f>
        <v>0</v>
      </c>
      <c r="J789" s="317">
        <f t="shared" si="376"/>
        <v>0</v>
      </c>
      <c r="W789" s="221"/>
    </row>
    <row r="790" spans="2:35" hidden="1">
      <c r="B790" s="811">
        <f>IF('Cumulative Budget Request '!$L841='Split budget (C)'!$L$1,'Cumulative Budget Request '!B841,0)</f>
        <v>0</v>
      </c>
      <c r="C790" s="812"/>
      <c r="D790" s="812"/>
      <c r="E790" s="244">
        <f>IF('Cumulative Budget Request '!$L841='Split budget (C)'!$L$1,'Cumulative Budget Request '!E841,0)</f>
        <v>0</v>
      </c>
      <c r="F790" s="244">
        <f>IF('Cumulative Budget Request '!$L841='Split budget (C)'!$L$1,'Cumulative Budget Request '!F841,0)</f>
        <v>0</v>
      </c>
      <c r="G790" s="244">
        <f>IF('Cumulative Budget Request '!$L841='Split budget (C)'!$L$1,'Cumulative Budget Request '!G841,0)</f>
        <v>0</v>
      </c>
      <c r="H790" s="244">
        <f>IF('Cumulative Budget Request '!$L841='Split budget (C)'!$L$1,'Cumulative Budget Request '!H841,0)</f>
        <v>0</v>
      </c>
      <c r="I790" s="244">
        <f>IF('Cumulative Budget Request '!$L841='Split budget (C)'!$L$1,'Cumulative Budget Request '!I841,0)</f>
        <v>0</v>
      </c>
      <c r="J790" s="317">
        <f t="shared" si="376"/>
        <v>0</v>
      </c>
      <c r="W790" s="221"/>
    </row>
    <row r="791" spans="2:35" hidden="1">
      <c r="B791" s="811">
        <f>IF('Cumulative Budget Request '!$L842='Split budget (C)'!$L$1,'Cumulative Budget Request '!B842,0)</f>
        <v>0</v>
      </c>
      <c r="C791" s="812"/>
      <c r="D791" s="812"/>
      <c r="E791" s="244">
        <f>IF('Cumulative Budget Request '!$L842='Split budget (C)'!$L$1,'Cumulative Budget Request '!E842,0)</f>
        <v>0</v>
      </c>
      <c r="F791" s="244">
        <f>IF('Cumulative Budget Request '!$L842='Split budget (C)'!$L$1,'Cumulative Budget Request '!F842,0)</f>
        <v>0</v>
      </c>
      <c r="G791" s="244">
        <f>IF('Cumulative Budget Request '!$L842='Split budget (C)'!$L$1,'Cumulative Budget Request '!G842,0)</f>
        <v>0</v>
      </c>
      <c r="H791" s="244">
        <f>IF('Cumulative Budget Request '!$L842='Split budget (C)'!$L$1,'Cumulative Budget Request '!H842,0)</f>
        <v>0</v>
      </c>
      <c r="I791" s="244">
        <f>IF('Cumulative Budget Request '!$L842='Split budget (C)'!$L$1,'Cumulative Budget Request '!I842,0)</f>
        <v>0</v>
      </c>
      <c r="J791" s="317">
        <f t="shared" si="376"/>
        <v>0</v>
      </c>
      <c r="W791" s="221"/>
    </row>
    <row r="792" spans="2:35" hidden="1">
      <c r="B792" s="811">
        <f>IF('Cumulative Budget Request '!$L843='Split budget (C)'!$L$1,'Cumulative Budget Request '!B843,0)</f>
        <v>0</v>
      </c>
      <c r="C792" s="812"/>
      <c r="D792" s="812"/>
      <c r="E792" s="244">
        <f>IF('Cumulative Budget Request '!$L843='Split budget (C)'!$L$1,'Cumulative Budget Request '!E843,0)</f>
        <v>0</v>
      </c>
      <c r="F792" s="244">
        <f>IF('Cumulative Budget Request '!$L843='Split budget (C)'!$L$1,'Cumulative Budget Request '!F843,0)</f>
        <v>0</v>
      </c>
      <c r="G792" s="244">
        <f>IF('Cumulative Budget Request '!$L843='Split budget (C)'!$L$1,'Cumulative Budget Request '!G843,0)</f>
        <v>0</v>
      </c>
      <c r="H792" s="244">
        <f>IF('Cumulative Budget Request '!$L843='Split budget (C)'!$L$1,'Cumulative Budget Request '!H843,0)</f>
        <v>0</v>
      </c>
      <c r="I792" s="244">
        <f>IF('Cumulative Budget Request '!$L843='Split budget (C)'!$L$1,'Cumulative Budget Request '!I843,0)</f>
        <v>0</v>
      </c>
      <c r="J792" s="317">
        <f t="shared" si="376"/>
        <v>0</v>
      </c>
      <c r="W792" s="221"/>
    </row>
    <row r="793" spans="2:35" ht="16.8" hidden="1">
      <c r="B793" s="811">
        <f>IF('Cumulative Budget Request '!$L844='Split budget (C)'!$L$1,'Cumulative Budget Request '!B844,0)</f>
        <v>0</v>
      </c>
      <c r="C793" s="812"/>
      <c r="D793" s="812"/>
      <c r="E793" s="244">
        <f>IF('Cumulative Budget Request '!$L844='Split budget (C)'!$L$1,'Cumulative Budget Request '!E844,0)</f>
        <v>0</v>
      </c>
      <c r="F793" s="244">
        <f>IF('Cumulative Budget Request '!$L844='Split budget (C)'!$L$1,'Cumulative Budget Request '!F844,0)</f>
        <v>0</v>
      </c>
      <c r="G793" s="244">
        <f>IF('Cumulative Budget Request '!$L844='Split budget (C)'!$L$1,'Cumulative Budget Request '!G844,0)</f>
        <v>0</v>
      </c>
      <c r="H793" s="244">
        <f>IF('Cumulative Budget Request '!$L844='Split budget (C)'!$L$1,'Cumulative Budget Request '!H844,0)</f>
        <v>0</v>
      </c>
      <c r="I793" s="244">
        <f>IF('Cumulative Budget Request '!$L844='Split budget (C)'!$L$1,'Cumulative Budget Request '!I844,0)</f>
        <v>0</v>
      </c>
      <c r="J793" s="317">
        <f t="shared" si="376"/>
        <v>0</v>
      </c>
      <c r="W793" s="222"/>
    </row>
    <row r="794" spans="2:35" hidden="1">
      <c r="B794" s="811">
        <f>IF('Cumulative Budget Request '!$L845='Split budget (C)'!$L$1,'Cumulative Budget Request '!B845,0)</f>
        <v>0</v>
      </c>
      <c r="C794" s="812"/>
      <c r="D794" s="812"/>
      <c r="E794" s="244">
        <f>IF('Cumulative Budget Request '!$L845='Split budget (C)'!$L$1,'Cumulative Budget Request '!E845,0)</f>
        <v>0</v>
      </c>
      <c r="F794" s="244">
        <f>IF('Cumulative Budget Request '!$L845='Split budget (C)'!$L$1,'Cumulative Budget Request '!F845,0)</f>
        <v>0</v>
      </c>
      <c r="G794" s="244">
        <f>IF('Cumulative Budget Request '!$L845='Split budget (C)'!$L$1,'Cumulative Budget Request '!G845,0)</f>
        <v>0</v>
      </c>
      <c r="H794" s="244">
        <f>IF('Cumulative Budget Request '!$L845='Split budget (C)'!$L$1,'Cumulative Budget Request '!H845,0)</f>
        <v>0</v>
      </c>
      <c r="I794" s="244">
        <f>IF('Cumulative Budget Request '!$L845='Split budget (C)'!$L$1,'Cumulative Budget Request '!I845,0)</f>
        <v>0</v>
      </c>
      <c r="J794" s="317">
        <f t="shared" si="376"/>
        <v>0</v>
      </c>
    </row>
    <row r="795" spans="2:35" hidden="1">
      <c r="B795" s="811">
        <f>IF('Cumulative Budget Request '!$L846='Split budget (C)'!$L$1,'Cumulative Budget Request '!B846,0)</f>
        <v>0</v>
      </c>
      <c r="C795" s="812"/>
      <c r="D795" s="812"/>
      <c r="E795" s="244">
        <f>IF('Cumulative Budget Request '!$L846='Split budget (C)'!$L$1,'Cumulative Budget Request '!E846,0)</f>
        <v>0</v>
      </c>
      <c r="F795" s="244">
        <f>IF('Cumulative Budget Request '!$L846='Split budget (C)'!$L$1,'Cumulative Budget Request '!F846,0)</f>
        <v>0</v>
      </c>
      <c r="G795" s="244">
        <f>IF('Cumulative Budget Request '!$L846='Split budget (C)'!$L$1,'Cumulative Budget Request '!G846,0)</f>
        <v>0</v>
      </c>
      <c r="H795" s="244">
        <f>IF('Cumulative Budget Request '!$L846='Split budget (C)'!$L$1,'Cumulative Budget Request '!H846,0)</f>
        <v>0</v>
      </c>
      <c r="I795" s="244">
        <f>IF('Cumulative Budget Request '!$L846='Split budget (C)'!$L$1,'Cumulative Budget Request '!I846,0)</f>
        <v>0</v>
      </c>
      <c r="J795" s="317">
        <f t="shared" si="376"/>
        <v>0</v>
      </c>
      <c r="K795" s="20"/>
      <c r="L795" s="16"/>
      <c r="M795" s="20"/>
      <c r="N795" s="20"/>
      <c r="O795" s="20"/>
      <c r="P795" s="20"/>
    </row>
    <row r="796" spans="2:35" hidden="1">
      <c r="B796" s="815">
        <f>IF('Cumulative Budget Request '!$L847='Split budget (C)'!$L$1,'Cumulative Budget Request '!B847,0)</f>
        <v>0</v>
      </c>
      <c r="C796" s="816"/>
      <c r="D796" s="816"/>
      <c r="E796" s="244">
        <f>IF('Cumulative Budget Request '!$L847='Split budget (C)'!$L$1,'Cumulative Budget Request '!E847,0)</f>
        <v>0</v>
      </c>
      <c r="F796" s="244">
        <f>IF('Cumulative Budget Request '!$L847='Split budget (C)'!$L$1,'Cumulative Budget Request '!F847,0)</f>
        <v>0</v>
      </c>
      <c r="G796" s="244">
        <f>IF('Cumulative Budget Request '!$L847='Split budget (C)'!$L$1,'Cumulative Budget Request '!G847,0)</f>
        <v>0</v>
      </c>
      <c r="H796" s="244">
        <f>IF('Cumulative Budget Request '!$L847='Split budget (C)'!$L$1,'Cumulative Budget Request '!H847,0)</f>
        <v>0</v>
      </c>
      <c r="I796" s="244">
        <f>IF('Cumulative Budget Request '!$L847='Split budget (C)'!$L$1,'Cumulative Budget Request '!I847,0)</f>
        <v>0</v>
      </c>
      <c r="J796" s="318">
        <f t="shared" si="376"/>
        <v>0</v>
      </c>
      <c r="K796" s="20"/>
      <c r="L796" s="16"/>
      <c r="M796" s="20"/>
      <c r="N796" s="20"/>
      <c r="O796" s="20"/>
      <c r="P796" s="20"/>
    </row>
    <row r="797" spans="2:35" ht="13.8" thickBot="1">
      <c r="B797" s="736" t="s">
        <v>1</v>
      </c>
      <c r="C797" s="737"/>
      <c r="D797" s="737"/>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8" thickBot="1">
      <c r="F798"/>
      <c r="H798" s="20"/>
      <c r="I798" s="16"/>
      <c r="J798" s="20"/>
      <c r="K798" s="20"/>
      <c r="L798" s="16"/>
      <c r="M798" s="20"/>
      <c r="N798" s="20"/>
      <c r="O798" s="20"/>
      <c r="P798" s="20"/>
      <c r="AI798" s="1"/>
    </row>
    <row r="799" spans="2:35">
      <c r="B799" s="743" t="s">
        <v>159</v>
      </c>
      <c r="C799" s="744"/>
      <c r="D799" s="744"/>
      <c r="E799" s="744"/>
      <c r="F799" s="744"/>
      <c r="G799" s="744"/>
      <c r="H799" s="744"/>
      <c r="I799" s="744"/>
      <c r="J799" s="745"/>
      <c r="K799" s="20"/>
      <c r="L799" s="16"/>
      <c r="M799" s="20"/>
      <c r="N799" s="20"/>
      <c r="O799" s="20"/>
      <c r="P799" s="20"/>
    </row>
    <row r="800" spans="2:35">
      <c r="B800" s="741" t="s">
        <v>137</v>
      </c>
      <c r="C800" s="742"/>
      <c r="D800" s="742"/>
      <c r="E800" s="217" t="s">
        <v>31</v>
      </c>
      <c r="F800" s="217" t="s">
        <v>32</v>
      </c>
      <c r="G800" s="218" t="s">
        <v>33</v>
      </c>
      <c r="H800" s="218" t="s">
        <v>34</v>
      </c>
      <c r="I800" s="218" t="s">
        <v>35</v>
      </c>
      <c r="J800" s="219" t="s">
        <v>1</v>
      </c>
      <c r="K800" s="20"/>
      <c r="L800" s="16"/>
      <c r="M800" s="20"/>
      <c r="N800" s="20"/>
      <c r="O800" s="20"/>
      <c r="P800" s="20"/>
    </row>
    <row r="801" spans="2:16">
      <c r="B801" s="813">
        <f t="shared" ref="B801:B821" si="378">B777</f>
        <v>0</v>
      </c>
      <c r="C801" s="814"/>
      <c r="D801" s="814"/>
      <c r="E801" s="244">
        <f>IF('Cumulative Budget Request '!$L852='Split budget (C)'!$L$1,'Cumulative Budget Request '!E852,0)</f>
        <v>0</v>
      </c>
      <c r="F801" s="244">
        <f>IF('Cumulative Budget Request '!$L852='Split budget (C)'!$L$1,'Cumulative Budget Request '!F852,0)</f>
        <v>0</v>
      </c>
      <c r="G801" s="244">
        <f>IF('Cumulative Budget Request '!$L852='Split budget (C)'!$L$1,'Cumulative Budget Request '!G852,0)</f>
        <v>0</v>
      </c>
      <c r="H801" s="244">
        <f>IF('Cumulative Budget Request '!$L852='Split budget (C)'!$L$1,'Cumulative Budget Request '!H852,0)</f>
        <v>0</v>
      </c>
      <c r="I801" s="244">
        <f>IF('Cumulative Budget Request '!$L852='Split budget (C)'!$L$1,'Cumulative Budget Request '!I852,0)</f>
        <v>0</v>
      </c>
      <c r="J801" s="317">
        <f t="shared" ref="J801:J820" si="379">SUM(E801:I801)</f>
        <v>0</v>
      </c>
      <c r="K801" s="20"/>
      <c r="L801" s="16"/>
      <c r="M801" s="20"/>
      <c r="N801" s="20"/>
      <c r="O801" s="20"/>
      <c r="P801" s="20"/>
    </row>
    <row r="802" spans="2:16">
      <c r="B802" s="811">
        <f t="shared" si="378"/>
        <v>0</v>
      </c>
      <c r="C802" s="812"/>
      <c r="D802" s="812"/>
      <c r="E802" s="244">
        <f>IF('Cumulative Budget Request '!$L853='Split budget (C)'!$L$1,'Cumulative Budget Request '!E853,0)</f>
        <v>0</v>
      </c>
      <c r="F802" s="244">
        <f>IF('Cumulative Budget Request '!$L853='Split budget (C)'!$L$1,'Cumulative Budget Request '!F853,0)</f>
        <v>0</v>
      </c>
      <c r="G802" s="244">
        <f>IF('Cumulative Budget Request '!$L853='Split budget (C)'!$L$1,'Cumulative Budget Request '!G853,0)</f>
        <v>0</v>
      </c>
      <c r="H802" s="244">
        <f>IF('Cumulative Budget Request '!$L853='Split budget (C)'!$L$1,'Cumulative Budget Request '!H853,0)</f>
        <v>0</v>
      </c>
      <c r="I802" s="244">
        <f>IF('Cumulative Budget Request '!$L853='Split budget (C)'!$L$1,'Cumulative Budget Request '!I853,0)</f>
        <v>0</v>
      </c>
      <c r="J802" s="317">
        <f t="shared" si="379"/>
        <v>0</v>
      </c>
      <c r="K802" s="20"/>
      <c r="L802" s="16"/>
      <c r="M802" s="20"/>
      <c r="N802" s="20"/>
      <c r="O802" s="20"/>
      <c r="P802" s="20"/>
    </row>
    <row r="803" spans="2:16">
      <c r="B803" s="811">
        <f t="shared" si="378"/>
        <v>0</v>
      </c>
      <c r="C803" s="812"/>
      <c r="D803" s="812"/>
      <c r="E803" s="244">
        <f>IF('Cumulative Budget Request '!$L854='Split budget (C)'!$L$1,'Cumulative Budget Request '!E854,0)</f>
        <v>0</v>
      </c>
      <c r="F803" s="244">
        <f>IF('Cumulative Budget Request '!$L854='Split budget (C)'!$L$1,'Cumulative Budget Request '!F854,0)</f>
        <v>0</v>
      </c>
      <c r="G803" s="244">
        <f>IF('Cumulative Budget Request '!$L854='Split budget (C)'!$L$1,'Cumulative Budget Request '!G854,0)</f>
        <v>0</v>
      </c>
      <c r="H803" s="244">
        <f>IF('Cumulative Budget Request '!$L854='Split budget (C)'!$L$1,'Cumulative Budget Request '!H854,0)</f>
        <v>0</v>
      </c>
      <c r="I803" s="244">
        <f>IF('Cumulative Budget Request '!$L854='Split budget (C)'!$L$1,'Cumulative Budget Request '!I854,0)</f>
        <v>0</v>
      </c>
      <c r="J803" s="317">
        <f t="shared" si="379"/>
        <v>0</v>
      </c>
      <c r="K803" s="20"/>
      <c r="L803" s="16"/>
      <c r="M803" s="20"/>
      <c r="N803" s="20"/>
      <c r="O803" s="20"/>
      <c r="P803" s="20"/>
    </row>
    <row r="804" spans="2:16" hidden="1">
      <c r="B804" s="811">
        <f t="shared" si="378"/>
        <v>0</v>
      </c>
      <c r="C804" s="812"/>
      <c r="D804" s="812"/>
      <c r="E804" s="244">
        <f>IF('Cumulative Budget Request '!$L855='Split budget (C)'!$L$1,'Cumulative Budget Request '!E855,0)</f>
        <v>0</v>
      </c>
      <c r="F804" s="244">
        <f>IF('Cumulative Budget Request '!$L855='Split budget (C)'!$L$1,'Cumulative Budget Request '!F855,0)</f>
        <v>0</v>
      </c>
      <c r="G804" s="244">
        <f>IF('Cumulative Budget Request '!$L855='Split budget (C)'!$L$1,'Cumulative Budget Request '!G855,0)</f>
        <v>0</v>
      </c>
      <c r="H804" s="244">
        <f>IF('Cumulative Budget Request '!$L855='Split budget (C)'!$L$1,'Cumulative Budget Request '!H855,0)</f>
        <v>0</v>
      </c>
      <c r="I804" s="244">
        <f>IF('Cumulative Budget Request '!$L855='Split budget (C)'!$L$1,'Cumulative Budget Request '!I855,0)</f>
        <v>0</v>
      </c>
      <c r="J804" s="317">
        <f t="shared" si="379"/>
        <v>0</v>
      </c>
      <c r="K804" s="20"/>
      <c r="L804" s="16"/>
      <c r="M804" s="20"/>
      <c r="N804" s="20"/>
      <c r="O804" s="20"/>
      <c r="P804" s="20"/>
    </row>
    <row r="805" spans="2:16" hidden="1">
      <c r="B805" s="811">
        <f t="shared" si="378"/>
        <v>0</v>
      </c>
      <c r="C805" s="812"/>
      <c r="D805" s="812"/>
      <c r="E805" s="244">
        <f>IF('Cumulative Budget Request '!$L856='Split budget (C)'!$L$1,'Cumulative Budget Request '!E856,0)</f>
        <v>0</v>
      </c>
      <c r="F805" s="244">
        <f>IF('Cumulative Budget Request '!$L856='Split budget (C)'!$L$1,'Cumulative Budget Request '!F856,0)</f>
        <v>0</v>
      </c>
      <c r="G805" s="244">
        <f>IF('Cumulative Budget Request '!$L856='Split budget (C)'!$L$1,'Cumulative Budget Request '!G856,0)</f>
        <v>0</v>
      </c>
      <c r="H805" s="244">
        <f>IF('Cumulative Budget Request '!$L856='Split budget (C)'!$L$1,'Cumulative Budget Request '!H856,0)</f>
        <v>0</v>
      </c>
      <c r="I805" s="244">
        <f>IF('Cumulative Budget Request '!$L856='Split budget (C)'!$L$1,'Cumulative Budget Request '!I856,0)</f>
        <v>0</v>
      </c>
      <c r="J805" s="317">
        <f t="shared" si="379"/>
        <v>0</v>
      </c>
      <c r="K805" s="20"/>
      <c r="L805" s="16"/>
      <c r="M805" s="20"/>
      <c r="N805" s="20"/>
      <c r="O805" s="20"/>
      <c r="P805" s="20"/>
    </row>
    <row r="806" spans="2:16" hidden="1">
      <c r="B806" s="811">
        <f t="shared" si="378"/>
        <v>0</v>
      </c>
      <c r="C806" s="812"/>
      <c r="D806" s="812"/>
      <c r="E806" s="244">
        <f>IF('Cumulative Budget Request '!$L857='Split budget (C)'!$L$1,'Cumulative Budget Request '!E857,0)</f>
        <v>0</v>
      </c>
      <c r="F806" s="244">
        <f>IF('Cumulative Budget Request '!$L857='Split budget (C)'!$L$1,'Cumulative Budget Request '!F857,0)</f>
        <v>0</v>
      </c>
      <c r="G806" s="244">
        <f>IF('Cumulative Budget Request '!$L857='Split budget (C)'!$L$1,'Cumulative Budget Request '!G857,0)</f>
        <v>0</v>
      </c>
      <c r="H806" s="244">
        <f>IF('Cumulative Budget Request '!$L857='Split budget (C)'!$L$1,'Cumulative Budget Request '!H857,0)</f>
        <v>0</v>
      </c>
      <c r="I806" s="244">
        <f>IF('Cumulative Budget Request '!$L857='Split budget (C)'!$L$1,'Cumulative Budget Request '!I857,0)</f>
        <v>0</v>
      </c>
      <c r="J806" s="317">
        <f t="shared" si="379"/>
        <v>0</v>
      </c>
      <c r="K806" s="20"/>
      <c r="L806" s="16"/>
      <c r="M806" s="20"/>
      <c r="N806" s="20"/>
      <c r="O806" s="20"/>
      <c r="P806" s="20"/>
    </row>
    <row r="807" spans="2:16" hidden="1">
      <c r="B807" s="811">
        <f t="shared" si="378"/>
        <v>0</v>
      </c>
      <c r="C807" s="812"/>
      <c r="D807" s="812"/>
      <c r="E807" s="244">
        <f>IF('Cumulative Budget Request '!$L858='Split budget (C)'!$L$1,'Cumulative Budget Request '!E858,0)</f>
        <v>0</v>
      </c>
      <c r="F807" s="244">
        <f>IF('Cumulative Budget Request '!$L858='Split budget (C)'!$L$1,'Cumulative Budget Request '!F858,0)</f>
        <v>0</v>
      </c>
      <c r="G807" s="244">
        <f>IF('Cumulative Budget Request '!$L858='Split budget (C)'!$L$1,'Cumulative Budget Request '!G858,0)</f>
        <v>0</v>
      </c>
      <c r="H807" s="244">
        <f>IF('Cumulative Budget Request '!$L858='Split budget (C)'!$L$1,'Cumulative Budget Request '!H858,0)</f>
        <v>0</v>
      </c>
      <c r="I807" s="244">
        <f>IF('Cumulative Budget Request '!$L858='Split budget (C)'!$L$1,'Cumulative Budget Request '!I858,0)</f>
        <v>0</v>
      </c>
      <c r="J807" s="317">
        <f t="shared" si="379"/>
        <v>0</v>
      </c>
      <c r="K807" s="20"/>
      <c r="L807" s="16"/>
      <c r="M807" s="20"/>
      <c r="N807" s="20"/>
      <c r="O807" s="20"/>
      <c r="P807" s="20"/>
    </row>
    <row r="808" spans="2:16" hidden="1">
      <c r="B808" s="811">
        <f t="shared" si="378"/>
        <v>0</v>
      </c>
      <c r="C808" s="812"/>
      <c r="D808" s="812"/>
      <c r="E808" s="244">
        <f>IF('Cumulative Budget Request '!$L859='Split budget (C)'!$L$1,'Cumulative Budget Request '!E859,0)</f>
        <v>0</v>
      </c>
      <c r="F808" s="244">
        <f>IF('Cumulative Budget Request '!$L859='Split budget (C)'!$L$1,'Cumulative Budget Request '!F859,0)</f>
        <v>0</v>
      </c>
      <c r="G808" s="244">
        <f>IF('Cumulative Budget Request '!$L859='Split budget (C)'!$L$1,'Cumulative Budget Request '!G859,0)</f>
        <v>0</v>
      </c>
      <c r="H808" s="244">
        <f>IF('Cumulative Budget Request '!$L859='Split budget (C)'!$L$1,'Cumulative Budget Request '!H859,0)</f>
        <v>0</v>
      </c>
      <c r="I808" s="244">
        <f>IF('Cumulative Budget Request '!$L859='Split budget (C)'!$L$1,'Cumulative Budget Request '!I859,0)</f>
        <v>0</v>
      </c>
      <c r="J808" s="317">
        <f t="shared" si="379"/>
        <v>0</v>
      </c>
      <c r="K808" s="20"/>
      <c r="L808" s="16"/>
      <c r="M808" s="20"/>
      <c r="N808" s="20"/>
      <c r="O808" s="20"/>
      <c r="P808" s="20"/>
    </row>
    <row r="809" spans="2:16" hidden="1">
      <c r="B809" s="811">
        <f t="shared" si="378"/>
        <v>0</v>
      </c>
      <c r="C809" s="812"/>
      <c r="D809" s="812"/>
      <c r="E809" s="244">
        <f>IF('Cumulative Budget Request '!$L860='Split budget (C)'!$L$1,'Cumulative Budget Request '!E860,0)</f>
        <v>0</v>
      </c>
      <c r="F809" s="244">
        <f>IF('Cumulative Budget Request '!$L860='Split budget (C)'!$L$1,'Cumulative Budget Request '!F860,0)</f>
        <v>0</v>
      </c>
      <c r="G809" s="244">
        <f>IF('Cumulative Budget Request '!$L860='Split budget (C)'!$L$1,'Cumulative Budget Request '!G860,0)</f>
        <v>0</v>
      </c>
      <c r="H809" s="244">
        <f>IF('Cumulative Budget Request '!$L860='Split budget (C)'!$L$1,'Cumulative Budget Request '!H860,0)</f>
        <v>0</v>
      </c>
      <c r="I809" s="244">
        <f>IF('Cumulative Budget Request '!$L860='Split budget (C)'!$L$1,'Cumulative Budget Request '!I860,0)</f>
        <v>0</v>
      </c>
      <c r="J809" s="317">
        <f t="shared" si="379"/>
        <v>0</v>
      </c>
      <c r="K809" s="20"/>
      <c r="L809" s="16"/>
      <c r="M809" s="20"/>
      <c r="N809" s="20"/>
      <c r="O809" s="20"/>
      <c r="P809" s="20"/>
    </row>
    <row r="810" spans="2:16" hidden="1">
      <c r="B810" s="811">
        <f t="shared" si="378"/>
        <v>0</v>
      </c>
      <c r="C810" s="812"/>
      <c r="D810" s="812"/>
      <c r="E810" s="244">
        <f>IF('Cumulative Budget Request '!$L861='Split budget (C)'!$L$1,'Cumulative Budget Request '!E861,0)</f>
        <v>0</v>
      </c>
      <c r="F810" s="244">
        <f>IF('Cumulative Budget Request '!$L861='Split budget (C)'!$L$1,'Cumulative Budget Request '!F861,0)</f>
        <v>0</v>
      </c>
      <c r="G810" s="244">
        <f>IF('Cumulative Budget Request '!$L861='Split budget (C)'!$L$1,'Cumulative Budget Request '!G861,0)</f>
        <v>0</v>
      </c>
      <c r="H810" s="244">
        <f>IF('Cumulative Budget Request '!$L861='Split budget (C)'!$L$1,'Cumulative Budget Request '!H861,0)</f>
        <v>0</v>
      </c>
      <c r="I810" s="244">
        <f>IF('Cumulative Budget Request '!$L861='Split budget (C)'!$L$1,'Cumulative Budget Request '!I861,0)</f>
        <v>0</v>
      </c>
      <c r="J810" s="317">
        <f t="shared" si="379"/>
        <v>0</v>
      </c>
      <c r="K810" s="20"/>
      <c r="L810" s="16"/>
      <c r="M810" s="20"/>
      <c r="N810" s="20"/>
      <c r="O810" s="20"/>
      <c r="P810" s="20"/>
    </row>
    <row r="811" spans="2:16" hidden="1">
      <c r="B811" s="811">
        <f t="shared" si="378"/>
        <v>0</v>
      </c>
      <c r="C811" s="812"/>
      <c r="D811" s="812"/>
      <c r="E811" s="244">
        <f>IF('Cumulative Budget Request '!$L862='Split budget (C)'!$L$1,'Cumulative Budget Request '!E862,0)</f>
        <v>0</v>
      </c>
      <c r="F811" s="244">
        <f>IF('Cumulative Budget Request '!$L862='Split budget (C)'!$L$1,'Cumulative Budget Request '!F862,0)</f>
        <v>0</v>
      </c>
      <c r="G811" s="244">
        <f>IF('Cumulative Budget Request '!$L862='Split budget (C)'!$L$1,'Cumulative Budget Request '!G862,0)</f>
        <v>0</v>
      </c>
      <c r="H811" s="244">
        <f>IF('Cumulative Budget Request '!$L862='Split budget (C)'!$L$1,'Cumulative Budget Request '!H862,0)</f>
        <v>0</v>
      </c>
      <c r="I811" s="244">
        <f>IF('Cumulative Budget Request '!$L862='Split budget (C)'!$L$1,'Cumulative Budget Request '!I862,0)</f>
        <v>0</v>
      </c>
      <c r="J811" s="317">
        <f t="shared" si="379"/>
        <v>0</v>
      </c>
      <c r="K811" s="20"/>
      <c r="L811" s="16"/>
      <c r="M811" s="20"/>
      <c r="N811" s="20"/>
      <c r="O811" s="20"/>
      <c r="P811" s="20"/>
    </row>
    <row r="812" spans="2:16" hidden="1">
      <c r="B812" s="811">
        <f t="shared" si="378"/>
        <v>0</v>
      </c>
      <c r="C812" s="812"/>
      <c r="D812" s="812"/>
      <c r="E812" s="244">
        <f>IF('Cumulative Budget Request '!$L863='Split budget (C)'!$L$1,'Cumulative Budget Request '!E863,0)</f>
        <v>0</v>
      </c>
      <c r="F812" s="244">
        <f>IF('Cumulative Budget Request '!$L863='Split budget (C)'!$L$1,'Cumulative Budget Request '!F863,0)</f>
        <v>0</v>
      </c>
      <c r="G812" s="244">
        <f>IF('Cumulative Budget Request '!$L863='Split budget (C)'!$L$1,'Cumulative Budget Request '!G863,0)</f>
        <v>0</v>
      </c>
      <c r="H812" s="244">
        <f>IF('Cumulative Budget Request '!$L863='Split budget (C)'!$L$1,'Cumulative Budget Request '!H863,0)</f>
        <v>0</v>
      </c>
      <c r="I812" s="244">
        <f>IF('Cumulative Budget Request '!$L863='Split budget (C)'!$L$1,'Cumulative Budget Request '!I863,0)</f>
        <v>0</v>
      </c>
      <c r="J812" s="317">
        <f t="shared" si="379"/>
        <v>0</v>
      </c>
      <c r="K812" s="20"/>
      <c r="L812" s="16"/>
      <c r="M812" s="20"/>
      <c r="N812" s="20"/>
      <c r="O812" s="20"/>
      <c r="P812" s="20"/>
    </row>
    <row r="813" spans="2:16" hidden="1">
      <c r="B813" s="811">
        <f t="shared" si="378"/>
        <v>0</v>
      </c>
      <c r="C813" s="812"/>
      <c r="D813" s="812"/>
      <c r="E813" s="244">
        <f>IF('Cumulative Budget Request '!$L864='Split budget (C)'!$L$1,'Cumulative Budget Request '!E864,0)</f>
        <v>0</v>
      </c>
      <c r="F813" s="244">
        <f>IF('Cumulative Budget Request '!$L864='Split budget (C)'!$L$1,'Cumulative Budget Request '!F864,0)</f>
        <v>0</v>
      </c>
      <c r="G813" s="244">
        <f>IF('Cumulative Budget Request '!$L864='Split budget (C)'!$L$1,'Cumulative Budget Request '!G864,0)</f>
        <v>0</v>
      </c>
      <c r="H813" s="244">
        <f>IF('Cumulative Budget Request '!$L864='Split budget (C)'!$L$1,'Cumulative Budget Request '!H864,0)</f>
        <v>0</v>
      </c>
      <c r="I813" s="244">
        <f>IF('Cumulative Budget Request '!$L864='Split budget (C)'!$L$1,'Cumulative Budget Request '!I864,0)</f>
        <v>0</v>
      </c>
      <c r="J813" s="317">
        <f t="shared" si="379"/>
        <v>0</v>
      </c>
      <c r="K813" s="20"/>
      <c r="L813" s="16"/>
      <c r="M813" s="20"/>
      <c r="N813" s="20"/>
      <c r="O813" s="20"/>
      <c r="P813" s="20"/>
    </row>
    <row r="814" spans="2:16" hidden="1">
      <c r="B814" s="811">
        <f t="shared" si="378"/>
        <v>0</v>
      </c>
      <c r="C814" s="812"/>
      <c r="D814" s="812"/>
      <c r="E814" s="244">
        <f>IF('Cumulative Budget Request '!$L865='Split budget (C)'!$L$1,'Cumulative Budget Request '!E865,0)</f>
        <v>0</v>
      </c>
      <c r="F814" s="244">
        <f>IF('Cumulative Budget Request '!$L865='Split budget (C)'!$L$1,'Cumulative Budget Request '!F865,0)</f>
        <v>0</v>
      </c>
      <c r="G814" s="244">
        <f>IF('Cumulative Budget Request '!$L865='Split budget (C)'!$L$1,'Cumulative Budget Request '!G865,0)</f>
        <v>0</v>
      </c>
      <c r="H814" s="244">
        <f>IF('Cumulative Budget Request '!$L865='Split budget (C)'!$L$1,'Cumulative Budget Request '!H865,0)</f>
        <v>0</v>
      </c>
      <c r="I814" s="244">
        <f>IF('Cumulative Budget Request '!$L865='Split budget (C)'!$L$1,'Cumulative Budget Request '!I865,0)</f>
        <v>0</v>
      </c>
      <c r="J814" s="317">
        <f t="shared" si="379"/>
        <v>0</v>
      </c>
      <c r="K814" s="20"/>
      <c r="L814" s="16"/>
      <c r="M814" s="20"/>
      <c r="N814" s="20"/>
      <c r="O814" s="20"/>
      <c r="P814" s="20"/>
    </row>
    <row r="815" spans="2:16" hidden="1">
      <c r="B815" s="811">
        <f t="shared" si="378"/>
        <v>0</v>
      </c>
      <c r="C815" s="812"/>
      <c r="D815" s="812"/>
      <c r="E815" s="244">
        <f>IF('Cumulative Budget Request '!$L866='Split budget (C)'!$L$1,'Cumulative Budget Request '!E866,0)</f>
        <v>0</v>
      </c>
      <c r="F815" s="244">
        <f>IF('Cumulative Budget Request '!$L866='Split budget (C)'!$L$1,'Cumulative Budget Request '!F866,0)</f>
        <v>0</v>
      </c>
      <c r="G815" s="244">
        <f>IF('Cumulative Budget Request '!$L866='Split budget (C)'!$L$1,'Cumulative Budget Request '!G866,0)</f>
        <v>0</v>
      </c>
      <c r="H815" s="244">
        <f>IF('Cumulative Budget Request '!$L866='Split budget (C)'!$L$1,'Cumulative Budget Request '!H866,0)</f>
        <v>0</v>
      </c>
      <c r="I815" s="244">
        <f>IF('Cumulative Budget Request '!$L866='Split budget (C)'!$L$1,'Cumulative Budget Request '!I866,0)</f>
        <v>0</v>
      </c>
      <c r="J815" s="317">
        <f t="shared" si="379"/>
        <v>0</v>
      </c>
      <c r="K815" s="20"/>
      <c r="L815" s="16"/>
      <c r="M815" s="20"/>
      <c r="N815" s="20"/>
      <c r="O815" s="20"/>
      <c r="P815" s="20"/>
    </row>
    <row r="816" spans="2:16" hidden="1">
      <c r="B816" s="811">
        <f t="shared" si="378"/>
        <v>0</v>
      </c>
      <c r="C816" s="812"/>
      <c r="D816" s="812"/>
      <c r="E816" s="244">
        <f>IF('Cumulative Budget Request '!$L867='Split budget (C)'!$L$1,'Cumulative Budget Request '!E867,0)</f>
        <v>0</v>
      </c>
      <c r="F816" s="244">
        <f>IF('Cumulative Budget Request '!$L867='Split budget (C)'!$L$1,'Cumulative Budget Request '!F867,0)</f>
        <v>0</v>
      </c>
      <c r="G816" s="244">
        <f>IF('Cumulative Budget Request '!$L867='Split budget (C)'!$L$1,'Cumulative Budget Request '!G867,0)</f>
        <v>0</v>
      </c>
      <c r="H816" s="244">
        <f>IF('Cumulative Budget Request '!$L867='Split budget (C)'!$L$1,'Cumulative Budget Request '!H867,0)</f>
        <v>0</v>
      </c>
      <c r="I816" s="244">
        <f>IF('Cumulative Budget Request '!$L867='Split budget (C)'!$L$1,'Cumulative Budget Request '!I867,0)</f>
        <v>0</v>
      </c>
      <c r="J816" s="317">
        <f t="shared" si="379"/>
        <v>0</v>
      </c>
      <c r="K816" s="20"/>
      <c r="L816" s="16"/>
      <c r="M816" s="20"/>
      <c r="N816" s="20"/>
      <c r="O816" s="20"/>
      <c r="P816" s="20"/>
    </row>
    <row r="817" spans="2:16" hidden="1">
      <c r="B817" s="811">
        <f t="shared" si="378"/>
        <v>0</v>
      </c>
      <c r="C817" s="812"/>
      <c r="D817" s="812"/>
      <c r="E817" s="244">
        <f>IF('Cumulative Budget Request '!$L868='Split budget (C)'!$L$1,'Cumulative Budget Request '!E868,0)</f>
        <v>0</v>
      </c>
      <c r="F817" s="244">
        <f>IF('Cumulative Budget Request '!$L868='Split budget (C)'!$L$1,'Cumulative Budget Request '!F868,0)</f>
        <v>0</v>
      </c>
      <c r="G817" s="244">
        <f>IF('Cumulative Budget Request '!$L868='Split budget (C)'!$L$1,'Cumulative Budget Request '!G868,0)</f>
        <v>0</v>
      </c>
      <c r="H817" s="244">
        <f>IF('Cumulative Budget Request '!$L868='Split budget (C)'!$L$1,'Cumulative Budget Request '!H868,0)</f>
        <v>0</v>
      </c>
      <c r="I817" s="244">
        <f>IF('Cumulative Budget Request '!$L868='Split budget (C)'!$L$1,'Cumulative Budget Request '!I868,0)</f>
        <v>0</v>
      </c>
      <c r="J817" s="317">
        <f t="shared" si="379"/>
        <v>0</v>
      </c>
      <c r="K817" s="20"/>
      <c r="L817" s="16"/>
      <c r="M817" s="20"/>
      <c r="N817" s="20"/>
      <c r="O817" s="20"/>
      <c r="P817" s="20"/>
    </row>
    <row r="818" spans="2:16" hidden="1">
      <c r="B818" s="811">
        <f t="shared" si="378"/>
        <v>0</v>
      </c>
      <c r="C818" s="812"/>
      <c r="D818" s="812"/>
      <c r="E818" s="244">
        <f>IF('Cumulative Budget Request '!$L869='Split budget (C)'!$L$1,'Cumulative Budget Request '!E869,0)</f>
        <v>0</v>
      </c>
      <c r="F818" s="244">
        <f>IF('Cumulative Budget Request '!$L869='Split budget (C)'!$L$1,'Cumulative Budget Request '!F869,0)</f>
        <v>0</v>
      </c>
      <c r="G818" s="244">
        <f>IF('Cumulative Budget Request '!$L869='Split budget (C)'!$L$1,'Cumulative Budget Request '!G869,0)</f>
        <v>0</v>
      </c>
      <c r="H818" s="244">
        <f>IF('Cumulative Budget Request '!$L869='Split budget (C)'!$L$1,'Cumulative Budget Request '!H869,0)</f>
        <v>0</v>
      </c>
      <c r="I818" s="244">
        <f>IF('Cumulative Budget Request '!$L869='Split budget (C)'!$L$1,'Cumulative Budget Request '!I869,0)</f>
        <v>0</v>
      </c>
      <c r="J818" s="317">
        <f t="shared" si="379"/>
        <v>0</v>
      </c>
      <c r="K818" s="20"/>
      <c r="L818" s="16"/>
    </row>
    <row r="819" spans="2:16" hidden="1">
      <c r="B819" s="811">
        <f t="shared" si="378"/>
        <v>0</v>
      </c>
      <c r="C819" s="812"/>
      <c r="D819" s="812"/>
      <c r="E819" s="244">
        <f>IF('Cumulative Budget Request '!$L870='Split budget (C)'!$L$1,'Cumulative Budget Request '!E870,0)</f>
        <v>0</v>
      </c>
      <c r="F819" s="244">
        <f>IF('Cumulative Budget Request '!$L870='Split budget (C)'!$L$1,'Cumulative Budget Request '!F870,0)</f>
        <v>0</v>
      </c>
      <c r="G819" s="244">
        <f>IF('Cumulative Budget Request '!$L870='Split budget (C)'!$L$1,'Cumulative Budget Request '!G870,0)</f>
        <v>0</v>
      </c>
      <c r="H819" s="244">
        <f>IF('Cumulative Budget Request '!$L870='Split budget (C)'!$L$1,'Cumulative Budget Request '!H870,0)</f>
        <v>0</v>
      </c>
      <c r="I819" s="244">
        <f>IF('Cumulative Budget Request '!$L870='Split budget (C)'!$L$1,'Cumulative Budget Request '!I870,0)</f>
        <v>0</v>
      </c>
      <c r="J819" s="317">
        <f t="shared" si="379"/>
        <v>0</v>
      </c>
    </row>
    <row r="820" spans="2:16" hidden="1">
      <c r="B820" s="815">
        <f t="shared" si="378"/>
        <v>0</v>
      </c>
      <c r="C820" s="816"/>
      <c r="D820" s="816"/>
      <c r="E820" s="244">
        <f>IF('Cumulative Budget Request '!$L871='Split budget (C)'!$L$1,'Cumulative Budget Request '!E871,0)</f>
        <v>0</v>
      </c>
      <c r="F820" s="244">
        <f>IF('Cumulative Budget Request '!$L871='Split budget (C)'!$L$1,'Cumulative Budget Request '!F871,0)</f>
        <v>0</v>
      </c>
      <c r="G820" s="244">
        <f>IF('Cumulative Budget Request '!$L871='Split budget (C)'!$L$1,'Cumulative Budget Request '!G871,0)</f>
        <v>0</v>
      </c>
      <c r="H820" s="244">
        <f>IF('Cumulative Budget Request '!$L871='Split budget (C)'!$L$1,'Cumulative Budget Request '!H871,0)</f>
        <v>0</v>
      </c>
      <c r="I820" s="244">
        <f>IF('Cumulative Budget Request '!$L871='Split budget (C)'!$L$1,'Cumulative Budget Request '!I871,0)</f>
        <v>0</v>
      </c>
      <c r="J820" s="318">
        <f t="shared" si="379"/>
        <v>0</v>
      </c>
    </row>
    <row r="821" spans="2:16" ht="13.8" thickBot="1">
      <c r="B821" s="736" t="str">
        <f t="shared" si="378"/>
        <v>TOTAL</v>
      </c>
      <c r="C821" s="737"/>
      <c r="D821" s="737"/>
      <c r="E821" s="320">
        <f>SUM(E801:E820)</f>
        <v>0</v>
      </c>
      <c r="F821" s="320">
        <f t="shared" ref="F821:I821" si="380">SUM(F801:F820)</f>
        <v>0</v>
      </c>
      <c r="G821" s="320">
        <f t="shared" si="380"/>
        <v>0</v>
      </c>
      <c r="H821" s="320">
        <f t="shared" si="380"/>
        <v>0</v>
      </c>
      <c r="I821" s="320">
        <f t="shared" si="380"/>
        <v>0</v>
      </c>
      <c r="J821" s="319">
        <f>SUM(J801:J820)</f>
        <v>0</v>
      </c>
    </row>
    <row r="822" spans="2:16" ht="13.8" thickBot="1">
      <c r="E822" s="20"/>
      <c r="F822" s="16"/>
      <c r="G822" s="20"/>
      <c r="H822" s="20"/>
      <c r="I822" s="20"/>
      <c r="J822" s="20"/>
    </row>
    <row r="823" spans="2:16">
      <c r="B823" s="743" t="s">
        <v>136</v>
      </c>
      <c r="C823" s="744"/>
      <c r="D823" s="744"/>
      <c r="E823" s="744"/>
      <c r="F823" s="744"/>
      <c r="G823" s="744"/>
      <c r="H823" s="744"/>
      <c r="I823" s="744"/>
      <c r="J823" s="745"/>
    </row>
    <row r="824" spans="2:16">
      <c r="B824" s="741" t="s">
        <v>137</v>
      </c>
      <c r="C824" s="742"/>
      <c r="D824" s="742"/>
      <c r="E824" s="217" t="s">
        <v>31</v>
      </c>
      <c r="F824" s="217" t="s">
        <v>32</v>
      </c>
      <c r="G824" s="218" t="s">
        <v>33</v>
      </c>
      <c r="H824" s="218" t="s">
        <v>34</v>
      </c>
      <c r="I824" s="218" t="s">
        <v>35</v>
      </c>
      <c r="J824" s="219" t="s">
        <v>1</v>
      </c>
    </row>
    <row r="825" spans="2:16">
      <c r="B825" s="813">
        <f t="shared" ref="B825:B845" si="381">B801</f>
        <v>0</v>
      </c>
      <c r="C825" s="814"/>
      <c r="D825" s="814"/>
      <c r="E825" s="244">
        <f>IF('Cumulative Budget Request '!$L876='Split budget (C)'!$L$1,'Cumulative Budget Request '!E876,0)</f>
        <v>0</v>
      </c>
      <c r="F825" s="244">
        <f>IF('Cumulative Budget Request '!$L876='Split budget (C)'!$L$1,'Cumulative Budget Request '!F876,0)</f>
        <v>0</v>
      </c>
      <c r="G825" s="244">
        <f>IF('Cumulative Budget Request '!$L876='Split budget (C)'!$L$1,'Cumulative Budget Request '!G876,0)</f>
        <v>0</v>
      </c>
      <c r="H825" s="244">
        <f>IF('Cumulative Budget Request '!$L876='Split budget (C)'!$L$1,'Cumulative Budget Request '!H876,0)</f>
        <v>0</v>
      </c>
      <c r="I825" s="244">
        <f>IF('Cumulative Budget Request '!$L876='Split budget (C)'!$L$1,'Cumulative Budget Request '!I876,0)</f>
        <v>0</v>
      </c>
      <c r="J825" s="317">
        <f t="shared" ref="J825:J844" si="382">SUM(E825:I825)</f>
        <v>0</v>
      </c>
    </row>
    <row r="826" spans="2:16">
      <c r="B826" s="811">
        <f t="shared" si="381"/>
        <v>0</v>
      </c>
      <c r="C826" s="812"/>
      <c r="D826" s="812"/>
      <c r="E826" s="244">
        <f>IF('Cumulative Budget Request '!$L877='Split budget (C)'!$L$1,'Cumulative Budget Request '!E877,0)</f>
        <v>0</v>
      </c>
      <c r="F826" s="244">
        <f>IF('Cumulative Budget Request '!$L877='Split budget (C)'!$L$1,'Cumulative Budget Request '!F877,0)</f>
        <v>0</v>
      </c>
      <c r="G826" s="244">
        <f>IF('Cumulative Budget Request '!$L877='Split budget (C)'!$L$1,'Cumulative Budget Request '!G877,0)</f>
        <v>0</v>
      </c>
      <c r="H826" s="244">
        <f>IF('Cumulative Budget Request '!$L877='Split budget (C)'!$L$1,'Cumulative Budget Request '!H877,0)</f>
        <v>0</v>
      </c>
      <c r="I826" s="244">
        <f>IF('Cumulative Budget Request '!$L877='Split budget (C)'!$L$1,'Cumulative Budget Request '!I877,0)</f>
        <v>0</v>
      </c>
      <c r="J826" s="317">
        <f t="shared" si="382"/>
        <v>0</v>
      </c>
    </row>
    <row r="827" spans="2:16">
      <c r="B827" s="811">
        <f t="shared" si="381"/>
        <v>0</v>
      </c>
      <c r="C827" s="812"/>
      <c r="D827" s="812"/>
      <c r="E827" s="244">
        <f>IF('Cumulative Budget Request '!$L878='Split budget (C)'!$L$1,'Cumulative Budget Request '!E878,0)</f>
        <v>0</v>
      </c>
      <c r="F827" s="244">
        <f>IF('Cumulative Budget Request '!$L878='Split budget (C)'!$L$1,'Cumulative Budget Request '!F878,0)</f>
        <v>0</v>
      </c>
      <c r="G827" s="244">
        <f>IF('Cumulative Budget Request '!$L878='Split budget (C)'!$L$1,'Cumulative Budget Request '!G878,0)</f>
        <v>0</v>
      </c>
      <c r="H827" s="244">
        <f>IF('Cumulative Budget Request '!$L878='Split budget (C)'!$L$1,'Cumulative Budget Request '!H878,0)</f>
        <v>0</v>
      </c>
      <c r="I827" s="244">
        <f>IF('Cumulative Budget Request '!$L878='Split budget (C)'!$L$1,'Cumulative Budget Request '!I878,0)</f>
        <v>0</v>
      </c>
      <c r="J827" s="317">
        <f t="shared" si="382"/>
        <v>0</v>
      </c>
    </row>
    <row r="828" spans="2:16" hidden="1">
      <c r="B828" s="811">
        <f t="shared" si="381"/>
        <v>0</v>
      </c>
      <c r="C828" s="812"/>
      <c r="D828" s="812"/>
      <c r="E828" s="244">
        <f>IF('Cumulative Budget Request '!$L879='Split budget (C)'!$L$1,'Cumulative Budget Request '!E879,0)</f>
        <v>0</v>
      </c>
      <c r="F828" s="244">
        <f>IF('Cumulative Budget Request '!$L879='Split budget (C)'!$L$1,'Cumulative Budget Request '!F879,0)</f>
        <v>0</v>
      </c>
      <c r="G828" s="244">
        <f>IF('Cumulative Budget Request '!$L879='Split budget (C)'!$L$1,'Cumulative Budget Request '!G879,0)</f>
        <v>0</v>
      </c>
      <c r="H828" s="244">
        <f>IF('Cumulative Budget Request '!$L879='Split budget (C)'!$L$1,'Cumulative Budget Request '!H879,0)</f>
        <v>0</v>
      </c>
      <c r="I828" s="244">
        <f>IF('Cumulative Budget Request '!$L879='Split budget (C)'!$L$1,'Cumulative Budget Request '!I879,0)</f>
        <v>0</v>
      </c>
      <c r="J828" s="317">
        <f t="shared" si="382"/>
        <v>0</v>
      </c>
    </row>
    <row r="829" spans="2:16" hidden="1">
      <c r="B829" s="811">
        <f t="shared" si="381"/>
        <v>0</v>
      </c>
      <c r="C829" s="812"/>
      <c r="D829" s="812"/>
      <c r="E829" s="244">
        <f>IF('Cumulative Budget Request '!$L880='Split budget (C)'!$L$1,'Cumulative Budget Request '!E880,0)</f>
        <v>0</v>
      </c>
      <c r="F829" s="244">
        <f>IF('Cumulative Budget Request '!$L880='Split budget (C)'!$L$1,'Cumulative Budget Request '!F880,0)</f>
        <v>0</v>
      </c>
      <c r="G829" s="244">
        <f>IF('Cumulative Budget Request '!$L880='Split budget (C)'!$L$1,'Cumulative Budget Request '!G880,0)</f>
        <v>0</v>
      </c>
      <c r="H829" s="244">
        <f>IF('Cumulative Budget Request '!$L880='Split budget (C)'!$L$1,'Cumulative Budget Request '!H880,0)</f>
        <v>0</v>
      </c>
      <c r="I829" s="244">
        <f>IF('Cumulative Budget Request '!$L880='Split budget (C)'!$L$1,'Cumulative Budget Request '!I880,0)</f>
        <v>0</v>
      </c>
      <c r="J829" s="317">
        <f t="shared" si="382"/>
        <v>0</v>
      </c>
    </row>
    <row r="830" spans="2:16" hidden="1">
      <c r="B830" s="811">
        <f t="shared" si="381"/>
        <v>0</v>
      </c>
      <c r="C830" s="812"/>
      <c r="D830" s="812"/>
      <c r="E830" s="244">
        <f>IF('Cumulative Budget Request '!$L881='Split budget (C)'!$L$1,'Cumulative Budget Request '!E881,0)</f>
        <v>0</v>
      </c>
      <c r="F830" s="244">
        <f>IF('Cumulative Budget Request '!$L881='Split budget (C)'!$L$1,'Cumulative Budget Request '!F881,0)</f>
        <v>0</v>
      </c>
      <c r="G830" s="244">
        <f>IF('Cumulative Budget Request '!$L881='Split budget (C)'!$L$1,'Cumulative Budget Request '!G881,0)</f>
        <v>0</v>
      </c>
      <c r="H830" s="244">
        <f>IF('Cumulative Budget Request '!$L881='Split budget (C)'!$L$1,'Cumulative Budget Request '!H881,0)</f>
        <v>0</v>
      </c>
      <c r="I830" s="244">
        <f>IF('Cumulative Budget Request '!$L881='Split budget (C)'!$L$1,'Cumulative Budget Request '!I881,0)</f>
        <v>0</v>
      </c>
      <c r="J830" s="317">
        <f t="shared" si="382"/>
        <v>0</v>
      </c>
    </row>
    <row r="831" spans="2:16" hidden="1">
      <c r="B831" s="811">
        <f t="shared" si="381"/>
        <v>0</v>
      </c>
      <c r="C831" s="812"/>
      <c r="D831" s="812"/>
      <c r="E831" s="244">
        <f>IF('Cumulative Budget Request '!$L882='Split budget (C)'!$L$1,'Cumulative Budget Request '!E882,0)</f>
        <v>0</v>
      </c>
      <c r="F831" s="244">
        <f>IF('Cumulative Budget Request '!$L882='Split budget (C)'!$L$1,'Cumulative Budget Request '!F882,0)</f>
        <v>0</v>
      </c>
      <c r="G831" s="244">
        <f>IF('Cumulative Budget Request '!$L882='Split budget (C)'!$L$1,'Cumulative Budget Request '!G882,0)</f>
        <v>0</v>
      </c>
      <c r="H831" s="244">
        <f>IF('Cumulative Budget Request '!$L882='Split budget (C)'!$L$1,'Cumulative Budget Request '!H882,0)</f>
        <v>0</v>
      </c>
      <c r="I831" s="244">
        <f>IF('Cumulative Budget Request '!$L882='Split budget (C)'!$L$1,'Cumulative Budget Request '!I882,0)</f>
        <v>0</v>
      </c>
      <c r="J831" s="317">
        <f t="shared" si="382"/>
        <v>0</v>
      </c>
    </row>
    <row r="832" spans="2:16" hidden="1">
      <c r="B832" s="811">
        <f t="shared" si="381"/>
        <v>0</v>
      </c>
      <c r="C832" s="812"/>
      <c r="D832" s="812"/>
      <c r="E832" s="244">
        <f>IF('Cumulative Budget Request '!$L883='Split budget (C)'!$L$1,'Cumulative Budget Request '!E883,0)</f>
        <v>0</v>
      </c>
      <c r="F832" s="244">
        <f>IF('Cumulative Budget Request '!$L883='Split budget (C)'!$L$1,'Cumulative Budget Request '!F883,0)</f>
        <v>0</v>
      </c>
      <c r="G832" s="244">
        <f>IF('Cumulative Budget Request '!$L883='Split budget (C)'!$L$1,'Cumulative Budget Request '!G883,0)</f>
        <v>0</v>
      </c>
      <c r="H832" s="244">
        <f>IF('Cumulative Budget Request '!$L883='Split budget (C)'!$L$1,'Cumulative Budget Request '!H883,0)</f>
        <v>0</v>
      </c>
      <c r="I832" s="244">
        <f>IF('Cumulative Budget Request '!$L883='Split budget (C)'!$L$1,'Cumulative Budget Request '!I883,0)</f>
        <v>0</v>
      </c>
      <c r="J832" s="317">
        <f t="shared" si="382"/>
        <v>0</v>
      </c>
    </row>
    <row r="833" spans="2:10" hidden="1">
      <c r="B833" s="811">
        <f t="shared" si="381"/>
        <v>0</v>
      </c>
      <c r="C833" s="812"/>
      <c r="D833" s="812"/>
      <c r="E833" s="244">
        <f>IF('Cumulative Budget Request '!$L884='Split budget (C)'!$L$1,'Cumulative Budget Request '!E884,0)</f>
        <v>0</v>
      </c>
      <c r="F833" s="244">
        <f>IF('Cumulative Budget Request '!$L884='Split budget (C)'!$L$1,'Cumulative Budget Request '!F884,0)</f>
        <v>0</v>
      </c>
      <c r="G833" s="244">
        <f>IF('Cumulative Budget Request '!$L884='Split budget (C)'!$L$1,'Cumulative Budget Request '!G884,0)</f>
        <v>0</v>
      </c>
      <c r="H833" s="244">
        <f>IF('Cumulative Budget Request '!$L884='Split budget (C)'!$L$1,'Cumulative Budget Request '!H884,0)</f>
        <v>0</v>
      </c>
      <c r="I833" s="244">
        <f>IF('Cumulative Budget Request '!$L884='Split budget (C)'!$L$1,'Cumulative Budget Request '!I884,0)</f>
        <v>0</v>
      </c>
      <c r="J833" s="317">
        <f t="shared" si="382"/>
        <v>0</v>
      </c>
    </row>
    <row r="834" spans="2:10" hidden="1">
      <c r="B834" s="811">
        <f t="shared" si="381"/>
        <v>0</v>
      </c>
      <c r="C834" s="812"/>
      <c r="D834" s="812"/>
      <c r="E834" s="244">
        <f>IF('Cumulative Budget Request '!$L885='Split budget (C)'!$L$1,'Cumulative Budget Request '!E885,0)</f>
        <v>0</v>
      </c>
      <c r="F834" s="244">
        <f>IF('Cumulative Budget Request '!$L885='Split budget (C)'!$L$1,'Cumulative Budget Request '!F885,0)</f>
        <v>0</v>
      </c>
      <c r="G834" s="244">
        <f>IF('Cumulative Budget Request '!$L885='Split budget (C)'!$L$1,'Cumulative Budget Request '!G885,0)</f>
        <v>0</v>
      </c>
      <c r="H834" s="244">
        <f>IF('Cumulative Budget Request '!$L885='Split budget (C)'!$L$1,'Cumulative Budget Request '!H885,0)</f>
        <v>0</v>
      </c>
      <c r="I834" s="244">
        <f>IF('Cumulative Budget Request '!$L885='Split budget (C)'!$L$1,'Cumulative Budget Request '!I885,0)</f>
        <v>0</v>
      </c>
      <c r="J834" s="317">
        <f t="shared" si="382"/>
        <v>0</v>
      </c>
    </row>
    <row r="835" spans="2:10" hidden="1">
      <c r="B835" s="811">
        <f t="shared" si="381"/>
        <v>0</v>
      </c>
      <c r="C835" s="812"/>
      <c r="D835" s="812"/>
      <c r="E835" s="244">
        <f>IF('Cumulative Budget Request '!$L886='Split budget (C)'!$L$1,'Cumulative Budget Request '!E886,0)</f>
        <v>0</v>
      </c>
      <c r="F835" s="244">
        <f>IF('Cumulative Budget Request '!$L886='Split budget (C)'!$L$1,'Cumulative Budget Request '!F886,0)</f>
        <v>0</v>
      </c>
      <c r="G835" s="244">
        <f>IF('Cumulative Budget Request '!$L886='Split budget (C)'!$L$1,'Cumulative Budget Request '!G886,0)</f>
        <v>0</v>
      </c>
      <c r="H835" s="244">
        <f>IF('Cumulative Budget Request '!$L886='Split budget (C)'!$L$1,'Cumulative Budget Request '!H886,0)</f>
        <v>0</v>
      </c>
      <c r="I835" s="244">
        <f>IF('Cumulative Budget Request '!$L886='Split budget (C)'!$L$1,'Cumulative Budget Request '!I886,0)</f>
        <v>0</v>
      </c>
      <c r="J835" s="317">
        <f t="shared" si="382"/>
        <v>0</v>
      </c>
    </row>
    <row r="836" spans="2:10" hidden="1">
      <c r="B836" s="811">
        <f t="shared" si="381"/>
        <v>0</v>
      </c>
      <c r="C836" s="812"/>
      <c r="D836" s="812"/>
      <c r="E836" s="244">
        <f>IF('Cumulative Budget Request '!$L887='Split budget (C)'!$L$1,'Cumulative Budget Request '!E887,0)</f>
        <v>0</v>
      </c>
      <c r="F836" s="244">
        <f>IF('Cumulative Budget Request '!$L887='Split budget (C)'!$L$1,'Cumulative Budget Request '!F887,0)</f>
        <v>0</v>
      </c>
      <c r="G836" s="244">
        <f>IF('Cumulative Budget Request '!$L887='Split budget (C)'!$L$1,'Cumulative Budget Request '!G887,0)</f>
        <v>0</v>
      </c>
      <c r="H836" s="244">
        <f>IF('Cumulative Budget Request '!$L887='Split budget (C)'!$L$1,'Cumulative Budget Request '!H887,0)</f>
        <v>0</v>
      </c>
      <c r="I836" s="244">
        <f>IF('Cumulative Budget Request '!$L887='Split budget (C)'!$L$1,'Cumulative Budget Request '!I887,0)</f>
        <v>0</v>
      </c>
      <c r="J836" s="317">
        <f t="shared" si="382"/>
        <v>0</v>
      </c>
    </row>
    <row r="837" spans="2:10" hidden="1">
      <c r="B837" s="811">
        <f t="shared" si="381"/>
        <v>0</v>
      </c>
      <c r="C837" s="812"/>
      <c r="D837" s="812"/>
      <c r="E837" s="244">
        <f>IF('Cumulative Budget Request '!$L888='Split budget (C)'!$L$1,'Cumulative Budget Request '!E888,0)</f>
        <v>0</v>
      </c>
      <c r="F837" s="244">
        <f>IF('Cumulative Budget Request '!$L888='Split budget (C)'!$L$1,'Cumulative Budget Request '!F888,0)</f>
        <v>0</v>
      </c>
      <c r="G837" s="244">
        <f>IF('Cumulative Budget Request '!$L888='Split budget (C)'!$L$1,'Cumulative Budget Request '!G888,0)</f>
        <v>0</v>
      </c>
      <c r="H837" s="244">
        <f>IF('Cumulative Budget Request '!$L888='Split budget (C)'!$L$1,'Cumulative Budget Request '!H888,0)</f>
        <v>0</v>
      </c>
      <c r="I837" s="244">
        <f>IF('Cumulative Budget Request '!$L888='Split budget (C)'!$L$1,'Cumulative Budget Request '!I888,0)</f>
        <v>0</v>
      </c>
      <c r="J837" s="317">
        <f t="shared" si="382"/>
        <v>0</v>
      </c>
    </row>
    <row r="838" spans="2:10" hidden="1">
      <c r="B838" s="811">
        <f t="shared" si="381"/>
        <v>0</v>
      </c>
      <c r="C838" s="812"/>
      <c r="D838" s="812"/>
      <c r="E838" s="244">
        <f>IF('Cumulative Budget Request '!$L889='Split budget (C)'!$L$1,'Cumulative Budget Request '!E889,0)</f>
        <v>0</v>
      </c>
      <c r="F838" s="244">
        <f>IF('Cumulative Budget Request '!$L889='Split budget (C)'!$L$1,'Cumulative Budget Request '!F889,0)</f>
        <v>0</v>
      </c>
      <c r="G838" s="244">
        <f>IF('Cumulative Budget Request '!$L889='Split budget (C)'!$L$1,'Cumulative Budget Request '!G889,0)</f>
        <v>0</v>
      </c>
      <c r="H838" s="244">
        <f>IF('Cumulative Budget Request '!$L889='Split budget (C)'!$L$1,'Cumulative Budget Request '!H889,0)</f>
        <v>0</v>
      </c>
      <c r="I838" s="244">
        <f>IF('Cumulative Budget Request '!$L889='Split budget (C)'!$L$1,'Cumulative Budget Request '!I889,0)</f>
        <v>0</v>
      </c>
      <c r="J838" s="317">
        <f t="shared" si="382"/>
        <v>0</v>
      </c>
    </row>
    <row r="839" spans="2:10" hidden="1">
      <c r="B839" s="811">
        <f t="shared" si="381"/>
        <v>0</v>
      </c>
      <c r="C839" s="812"/>
      <c r="D839" s="812"/>
      <c r="E839" s="244">
        <f>IF('Cumulative Budget Request '!$L890='Split budget (C)'!$L$1,'Cumulative Budget Request '!E890,0)</f>
        <v>0</v>
      </c>
      <c r="F839" s="244">
        <f>IF('Cumulative Budget Request '!$L890='Split budget (C)'!$L$1,'Cumulative Budget Request '!F890,0)</f>
        <v>0</v>
      </c>
      <c r="G839" s="244">
        <f>IF('Cumulative Budget Request '!$L890='Split budget (C)'!$L$1,'Cumulative Budget Request '!G890,0)</f>
        <v>0</v>
      </c>
      <c r="H839" s="244">
        <f>IF('Cumulative Budget Request '!$L890='Split budget (C)'!$L$1,'Cumulative Budget Request '!H890,0)</f>
        <v>0</v>
      </c>
      <c r="I839" s="244">
        <f>IF('Cumulative Budget Request '!$L890='Split budget (C)'!$L$1,'Cumulative Budget Request '!I890,0)</f>
        <v>0</v>
      </c>
      <c r="J839" s="317">
        <f t="shared" si="382"/>
        <v>0</v>
      </c>
    </row>
    <row r="840" spans="2:10" hidden="1">
      <c r="B840" s="811">
        <f t="shared" si="381"/>
        <v>0</v>
      </c>
      <c r="C840" s="812"/>
      <c r="D840" s="812"/>
      <c r="E840" s="244">
        <f>IF('Cumulative Budget Request '!$L891='Split budget (C)'!$L$1,'Cumulative Budget Request '!E891,0)</f>
        <v>0</v>
      </c>
      <c r="F840" s="244">
        <f>IF('Cumulative Budget Request '!$L891='Split budget (C)'!$L$1,'Cumulative Budget Request '!F891,0)</f>
        <v>0</v>
      </c>
      <c r="G840" s="244">
        <f>IF('Cumulative Budget Request '!$L891='Split budget (C)'!$L$1,'Cumulative Budget Request '!G891,0)</f>
        <v>0</v>
      </c>
      <c r="H840" s="244">
        <f>IF('Cumulative Budget Request '!$L891='Split budget (C)'!$L$1,'Cumulative Budget Request '!H891,0)</f>
        <v>0</v>
      </c>
      <c r="I840" s="244">
        <f>IF('Cumulative Budget Request '!$L891='Split budget (C)'!$L$1,'Cumulative Budget Request '!I891,0)</f>
        <v>0</v>
      </c>
      <c r="J840" s="317">
        <f t="shared" si="382"/>
        <v>0</v>
      </c>
    </row>
    <row r="841" spans="2:10" hidden="1">
      <c r="B841" s="811">
        <f t="shared" si="381"/>
        <v>0</v>
      </c>
      <c r="C841" s="812"/>
      <c r="D841" s="812"/>
      <c r="E841" s="244">
        <f>IF('Cumulative Budget Request '!$L892='Split budget (C)'!$L$1,'Cumulative Budget Request '!E892,0)</f>
        <v>0</v>
      </c>
      <c r="F841" s="244">
        <f>IF('Cumulative Budget Request '!$L892='Split budget (C)'!$L$1,'Cumulative Budget Request '!F892,0)</f>
        <v>0</v>
      </c>
      <c r="G841" s="244">
        <f>IF('Cumulative Budget Request '!$L892='Split budget (C)'!$L$1,'Cumulative Budget Request '!G892,0)</f>
        <v>0</v>
      </c>
      <c r="H841" s="244">
        <f>IF('Cumulative Budget Request '!$L892='Split budget (C)'!$L$1,'Cumulative Budget Request '!H892,0)</f>
        <v>0</v>
      </c>
      <c r="I841" s="244">
        <f>IF('Cumulative Budget Request '!$L892='Split budget (C)'!$L$1,'Cumulative Budget Request '!I892,0)</f>
        <v>0</v>
      </c>
      <c r="J841" s="317">
        <f t="shared" si="382"/>
        <v>0</v>
      </c>
    </row>
    <row r="842" spans="2:10" hidden="1">
      <c r="B842" s="811">
        <f t="shared" si="381"/>
        <v>0</v>
      </c>
      <c r="C842" s="812"/>
      <c r="D842" s="812"/>
      <c r="E842" s="244">
        <f>IF('Cumulative Budget Request '!$L893='Split budget (C)'!$L$1,'Cumulative Budget Request '!E893,0)</f>
        <v>0</v>
      </c>
      <c r="F842" s="244">
        <f>IF('Cumulative Budget Request '!$L893='Split budget (C)'!$L$1,'Cumulative Budget Request '!F893,0)</f>
        <v>0</v>
      </c>
      <c r="G842" s="244">
        <f>IF('Cumulative Budget Request '!$L893='Split budget (C)'!$L$1,'Cumulative Budget Request '!G893,0)</f>
        <v>0</v>
      </c>
      <c r="H842" s="244">
        <f>IF('Cumulative Budget Request '!$L893='Split budget (C)'!$L$1,'Cumulative Budget Request '!H893,0)</f>
        <v>0</v>
      </c>
      <c r="I842" s="244">
        <f>IF('Cumulative Budget Request '!$L893='Split budget (C)'!$L$1,'Cumulative Budget Request '!I893,0)</f>
        <v>0</v>
      </c>
      <c r="J842" s="317">
        <f t="shared" si="382"/>
        <v>0</v>
      </c>
    </row>
    <row r="843" spans="2:10" hidden="1">
      <c r="B843" s="811">
        <f t="shared" si="381"/>
        <v>0</v>
      </c>
      <c r="C843" s="812"/>
      <c r="D843" s="812"/>
      <c r="E843" s="244">
        <f>IF('Cumulative Budget Request '!$L894='Split budget (C)'!$L$1,'Cumulative Budget Request '!E894,0)</f>
        <v>0</v>
      </c>
      <c r="F843" s="244">
        <f>IF('Cumulative Budget Request '!$L894='Split budget (C)'!$L$1,'Cumulative Budget Request '!F894,0)</f>
        <v>0</v>
      </c>
      <c r="G843" s="244">
        <f>IF('Cumulative Budget Request '!$L894='Split budget (C)'!$L$1,'Cumulative Budget Request '!G894,0)</f>
        <v>0</v>
      </c>
      <c r="H843" s="244">
        <f>IF('Cumulative Budget Request '!$L894='Split budget (C)'!$L$1,'Cumulative Budget Request '!H894,0)</f>
        <v>0</v>
      </c>
      <c r="I843" s="244">
        <f>IF('Cumulative Budget Request '!$L894='Split budget (C)'!$L$1,'Cumulative Budget Request '!I894,0)</f>
        <v>0</v>
      </c>
      <c r="J843" s="317">
        <f t="shared" si="382"/>
        <v>0</v>
      </c>
    </row>
    <row r="844" spans="2:10" hidden="1">
      <c r="B844" s="815">
        <f t="shared" si="381"/>
        <v>0</v>
      </c>
      <c r="C844" s="816"/>
      <c r="D844" s="816"/>
      <c r="E844" s="244">
        <f>IF('Cumulative Budget Request '!$L895='Split budget (C)'!$L$1,'Cumulative Budget Request '!E895,0)</f>
        <v>0</v>
      </c>
      <c r="F844" s="244">
        <f>IF('Cumulative Budget Request '!$L895='Split budget (C)'!$L$1,'Cumulative Budget Request '!F895,0)</f>
        <v>0</v>
      </c>
      <c r="G844" s="244">
        <f>IF('Cumulative Budget Request '!$L895='Split budget (C)'!$L$1,'Cumulative Budget Request '!G895,0)</f>
        <v>0</v>
      </c>
      <c r="H844" s="244">
        <f>IF('Cumulative Budget Request '!$L895='Split budget (C)'!$L$1,'Cumulative Budget Request '!H895,0)</f>
        <v>0</v>
      </c>
      <c r="I844" s="244">
        <f>IF('Cumulative Budget Request '!$L895='Split budget (C)'!$L$1,'Cumulative Budget Request '!I895,0)</f>
        <v>0</v>
      </c>
      <c r="J844" s="318">
        <f t="shared" si="382"/>
        <v>0</v>
      </c>
    </row>
    <row r="845" spans="2:10" ht="13.8" thickBot="1">
      <c r="B845" s="736" t="str">
        <f t="shared" si="381"/>
        <v>TOTAL</v>
      </c>
      <c r="C845" s="737"/>
      <c r="D845" s="737"/>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sqref="B723 B726" xr:uid="{1095DF11-6230-4F3E-8116-FF40D1E47AF3}"/>
    <dataValidation allowBlank="1" promptTitle="Contract Services" sqref="B724:B725 B727:B731 B735:B736 C737:C739 C741:C742 B740 B743:B748" xr:uid="{F80783C9-8934-43C0-88B4-D52562E30655}"/>
  </dataValidations>
  <pageMargins left="1" right="0.5" top="0.5" bottom="0.5" header="0.5" footer="0.5"/>
  <pageSetup scale="10" fitToHeight="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FE34F-AA88-44C1-83F6-617E95B3B04C}">
  <sheetPr>
    <tabColor rgb="FF00B0F0"/>
    <pageSetUpPr fitToPage="1"/>
  </sheetPr>
  <dimension ref="A1:AS1187"/>
  <sheetViews>
    <sheetView zoomScaleNormal="100" workbookViewId="0">
      <selection sqref="A1:K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85" customFormat="1" ht="18" thickBot="1">
      <c r="A1" s="780" t="s">
        <v>200</v>
      </c>
      <c r="B1" s="780"/>
      <c r="C1" s="780"/>
      <c r="D1" s="780"/>
      <c r="E1" s="780"/>
      <c r="F1" s="780"/>
      <c r="G1" s="780"/>
      <c r="H1" s="780"/>
      <c r="I1" s="780"/>
      <c r="J1" s="780"/>
      <c r="K1" s="82"/>
      <c r="L1" s="234" t="s">
        <v>243</v>
      </c>
      <c r="M1" s="84"/>
      <c r="N1" s="410" t="s">
        <v>339</v>
      </c>
      <c r="O1" s="411"/>
      <c r="P1" s="412"/>
      <c r="Q1" s="413" t="str">
        <f>'Cumulative Budget Request '!Q2</f>
        <v>FY2025</v>
      </c>
      <c r="R1" s="83"/>
    </row>
    <row r="2" spans="1:29" s="85" customFormat="1" ht="16.2"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2" thickBot="1">
      <c r="A3" s="82" t="s">
        <v>78</v>
      </c>
      <c r="B3" s="791">
        <f>'Cumulative Budget Request '!B3</f>
        <v>0</v>
      </c>
      <c r="C3" s="791"/>
      <c r="D3" s="791"/>
      <c r="K3" s="82"/>
      <c r="L3" s="113"/>
      <c r="M3" s="84"/>
      <c r="N3" s="36" t="s">
        <v>170</v>
      </c>
      <c r="O3" s="313"/>
      <c r="P3" s="313"/>
      <c r="Q3" s="210">
        <f>'Cumulative Budget Request '!Q4</f>
        <v>0.03</v>
      </c>
      <c r="R3" s="771" t="s">
        <v>454</v>
      </c>
      <c r="S3" s="772"/>
      <c r="T3" s="772"/>
      <c r="U3" s="772"/>
      <c r="V3" s="773"/>
    </row>
    <row r="4" spans="1:29" s="85" customFormat="1" ht="16.2" thickBot="1">
      <c r="A4" s="82" t="s">
        <v>69</v>
      </c>
      <c r="B4" s="791">
        <f>'Cumulative Budget Request '!B4</f>
        <v>0</v>
      </c>
      <c r="C4" s="791"/>
      <c r="D4" s="791"/>
      <c r="K4" s="82"/>
      <c r="L4" s="113"/>
      <c r="N4" s="414" t="s">
        <v>171</v>
      </c>
      <c r="O4" s="415"/>
      <c r="P4" s="415"/>
      <c r="Q4" s="416">
        <f>'Cumulative Budget Request '!Q5</f>
        <v>0.03</v>
      </c>
      <c r="R4" s="565" t="s">
        <v>2</v>
      </c>
      <c r="S4" s="566" t="s">
        <v>3</v>
      </c>
      <c r="T4" s="566" t="s">
        <v>4</v>
      </c>
      <c r="U4" s="566" t="s">
        <v>8</v>
      </c>
      <c r="V4" s="571" t="s">
        <v>9</v>
      </c>
    </row>
    <row r="5" spans="1:29" s="85" customFormat="1" ht="16.2" thickBot="1">
      <c r="A5" s="82" t="s">
        <v>86</v>
      </c>
      <c r="B5" s="791">
        <f>'Cumulative Budget Request '!B5</f>
        <v>0</v>
      </c>
      <c r="C5" s="791"/>
      <c r="D5" s="791"/>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29" s="85" customFormat="1" ht="16.2" thickBot="1">
      <c r="A6" s="82" t="s">
        <v>252</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29" s="85" customFormat="1" ht="15.6">
      <c r="A7" s="82"/>
      <c r="B7" s="113"/>
      <c r="C7" s="113"/>
      <c r="D7" s="113"/>
      <c r="F7" s="83"/>
      <c r="K7" s="82"/>
      <c r="L7" s="113"/>
      <c r="N7" s="261"/>
    </row>
    <row r="8" spans="1:29">
      <c r="A8" s="781" t="s">
        <v>253</v>
      </c>
      <c r="B8" s="781"/>
      <c r="C8" s="781"/>
      <c r="D8" s="781"/>
      <c r="E8" s="781"/>
      <c r="F8" s="781"/>
      <c r="G8" s="781"/>
      <c r="H8" s="781"/>
      <c r="I8" s="781"/>
      <c r="J8" s="781"/>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62" t="s">
        <v>118</v>
      </c>
      <c r="V10" s="762"/>
      <c r="W10" s="762"/>
      <c r="X10" s="762"/>
      <c r="Y10" s="762"/>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5">
        <f>IF('Cumulative Budget Request '!L12='Split budget (D)'!$L$1,'Cumulative Budget Request '!A12,0)</f>
        <v>0</v>
      </c>
      <c r="B13" s="480">
        <f>IF('Cumulative Budget Request '!L12='Split budget (D)'!$L$1,'Cumulative Budget Request '!B12,0)</f>
        <v>0</v>
      </c>
      <c r="C13" s="486"/>
      <c r="D13" s="33" t="s">
        <v>123</v>
      </c>
      <c r="E13" s="76">
        <f>ROUND($R13*$S13,6)</f>
        <v>0</v>
      </c>
      <c r="F13" s="76">
        <f>ROUND($R14*$S14,6)</f>
        <v>0</v>
      </c>
      <c r="G13" s="76">
        <f>ROUND($R15*$S15,6)</f>
        <v>0</v>
      </c>
      <c r="H13" s="76">
        <f>ROUND($R16*$S16,6)</f>
        <v>0</v>
      </c>
      <c r="I13" s="76">
        <f>ROUND($R17*$S17,6)</f>
        <v>0</v>
      </c>
      <c r="J13" s="46"/>
      <c r="M13" s="133">
        <f>IF('Cumulative Budget Request '!L12='Split budget (D)'!$L$1,'Cumulative Budget Request '!M12,0)</f>
        <v>0</v>
      </c>
      <c r="N13" s="214">
        <f>ROUND(M13/12,2)</f>
        <v>0</v>
      </c>
      <c r="O13" s="214">
        <f>IF('Cumulative Budget Request '!L12='Split budget (D)'!$L$1,'Cumulative Budget Request '!O12,0)</f>
        <v>0</v>
      </c>
      <c r="P13" s="209">
        <f>IF('Cumulative Budget Request '!L12='Split budget (D)'!$L$1,'Cumulative Budget Request '!P12,0)</f>
        <v>0</v>
      </c>
      <c r="Q13" s="211">
        <f>IF('Cumulative Budget Request '!L12='Split budget (D)'!$L$1,'Cumulative Budget Request '!Q12,0)</f>
        <v>0</v>
      </c>
      <c r="R13" s="212">
        <f>IF('Cumulative Budget Request '!L12='Split budget (D)'!$L$1,'Cumulative Budget Request '!R12,0)</f>
        <v>0</v>
      </c>
      <c r="S13" s="209">
        <f>IF('Cumulative Budget Request '!L12='Split budget (D)'!$L$1,'Cumulative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6"/>
      <c r="B14" s="481"/>
      <c r="C14" s="480"/>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(D)'!$L$1,'Cumulative Budget Request '!Q13,0)</f>
        <v>0</v>
      </c>
      <c r="R14" s="212">
        <f>IF('Cumulative Budget Request '!L13='Split budget (D)'!$L$1,'Cumulative Budget Request '!R13,0)</f>
        <v>0</v>
      </c>
      <c r="S14" s="209">
        <f>IF('Cumulative Budget Request '!L13='Split budget (D)'!$L$1,'Cumulative Budget Request '!S13,0)</f>
        <v>0</v>
      </c>
      <c r="T14" s="16"/>
      <c r="U14" s="324"/>
      <c r="V14" s="324"/>
      <c r="W14" s="324"/>
      <c r="X14" s="324"/>
      <c r="Y14" s="324"/>
    </row>
    <row r="15" spans="1:29">
      <c r="A15" s="449"/>
      <c r="B15" s="481"/>
      <c r="C15" s="480"/>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(D)'!$L$1,'Cumulative Budget Request '!Q14,0)</f>
        <v>0</v>
      </c>
      <c r="R15" s="212">
        <f>IF('Cumulative Budget Request '!L14='Split budget (D)'!$L$1,'Cumulative Budget Request '!R14,0)</f>
        <v>0</v>
      </c>
      <c r="S15" s="209">
        <f>IF('Cumulative Budget Request '!L14='Split budget (D)'!$L$1,'Cumulative Budget Request '!S14,0)</f>
        <v>0</v>
      </c>
      <c r="T15" s="16"/>
      <c r="U15" s="323"/>
      <c r="V15" s="323"/>
      <c r="W15" s="323"/>
      <c r="X15" s="323"/>
      <c r="Y15" s="323"/>
    </row>
    <row r="16" spans="1:29" ht="15">
      <c r="A16" s="449"/>
      <c r="B16" s="481"/>
      <c r="C16" s="480"/>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(D)'!$L$1,'Cumulative Budget Request '!Q15,0)</f>
        <v>0</v>
      </c>
      <c r="R16" s="212">
        <f>IF('Cumulative Budget Request '!L15='Split budget (D)'!$L$1,'Cumulative Budget Request '!R15,0)</f>
        <v>0</v>
      </c>
      <c r="S16" s="209">
        <f>IF('Cumulative Budget Request '!L15='Split budget (D)'!$L$1,'Cumulative Budget Request '!S15,0)</f>
        <v>0</v>
      </c>
      <c r="T16" s="16"/>
      <c r="U16" s="323"/>
      <c r="V16" s="323"/>
      <c r="W16" s="323"/>
      <c r="X16" s="323"/>
      <c r="Y16" s="323"/>
    </row>
    <row r="17" spans="1:25">
      <c r="A17" s="449"/>
      <c r="B17" s="481"/>
      <c r="C17" s="480"/>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(D)'!$L$1,'Cumulative Budget Request '!Q16,0)</f>
        <v>0</v>
      </c>
      <c r="R17" s="212">
        <f>IF('Cumulative Budget Request '!L16='Split budget (D)'!$L$1,'Cumulative Budget Request '!R16,0)</f>
        <v>0</v>
      </c>
      <c r="S17" s="209">
        <f>IF('Cumulative Budget Request '!L16='Split budget (D)'!$L$1,'Cumulative Budget Request '!S16,0)</f>
        <v>0</v>
      </c>
      <c r="T17" s="16"/>
      <c r="U17" s="323"/>
      <c r="V17" s="323"/>
      <c r="W17" s="323"/>
      <c r="X17" s="323"/>
      <c r="Y17" s="323"/>
    </row>
    <row r="18" spans="1:25" hidden="1">
      <c r="A18" s="449"/>
      <c r="B18" s="481"/>
      <c r="C18" s="480"/>
      <c r="D18" s="59"/>
      <c r="E18" s="16"/>
      <c r="F18" s="16"/>
      <c r="G18" s="16"/>
      <c r="H18" s="16"/>
      <c r="I18" s="16"/>
      <c r="J18" s="25"/>
      <c r="M18" s="215"/>
      <c r="N18" s="56"/>
      <c r="O18" s="56"/>
      <c r="P18" s="56"/>
      <c r="Q18" s="31"/>
      <c r="R18" s="56"/>
      <c r="S18" s="31"/>
      <c r="T18" s="16"/>
      <c r="U18" s="325"/>
      <c r="V18" s="326"/>
      <c r="W18" s="324"/>
      <c r="X18" s="324"/>
      <c r="Y18" s="324"/>
    </row>
    <row r="19" spans="1:25" hidden="1">
      <c r="A19" s="485">
        <f>IF('Cumulative Budget Request '!L18='Split budget (D)'!$L$1,'Cumulative Budget Request '!A18,0)</f>
        <v>0</v>
      </c>
      <c r="B19" s="480">
        <f>IF('Cumulative Budget Request '!L18='Split budget (D)'!$L$1,'Cumulative Budget Request '!B18,0)</f>
        <v>0</v>
      </c>
      <c r="C19" s="481"/>
      <c r="D19" s="33" t="s">
        <v>123</v>
      </c>
      <c r="E19" s="76">
        <f>ROUND($R19*$S19,6)</f>
        <v>0</v>
      </c>
      <c r="F19" s="76">
        <f>ROUND($R20*$S20,6)</f>
        <v>0</v>
      </c>
      <c r="G19" s="76">
        <f>ROUND($R21*$S21,6)</f>
        <v>0</v>
      </c>
      <c r="H19" s="76">
        <f>ROUND($R22*$S22,6)</f>
        <v>0</v>
      </c>
      <c r="I19" s="76">
        <f>ROUND($R23*$S23,6)</f>
        <v>0</v>
      </c>
      <c r="J19" s="46"/>
      <c r="M19" s="133">
        <f>IF('Cumulative Budget Request '!L18='Split budget (D)'!$L$1,'Cumulative Budget Request '!M18,0)</f>
        <v>0</v>
      </c>
      <c r="N19" s="214">
        <f>ROUND(M19/12,2)</f>
        <v>0</v>
      </c>
      <c r="O19" s="214">
        <f>IF('Cumulative Budget Request '!L18='Split budget (D)'!$L$1,'Cumulative Budget Request '!O18,0)</f>
        <v>0</v>
      </c>
      <c r="P19" s="209">
        <f>IF('Cumulative Budget Request '!L18='Split budget (D)'!$L$1,'Cumulative Budget Request '!P18,0)</f>
        <v>0</v>
      </c>
      <c r="Q19" s="211">
        <f>IF('Cumulative Budget Request '!L18='Split budget (D)'!$L$1,'Cumulative Budget Request '!Q18,0)</f>
        <v>0</v>
      </c>
      <c r="R19" s="212">
        <f>IF('Cumulative Budget Request '!L18='Split budget (D)'!$L$1,'Cumulative Budget Request '!R18,0)</f>
        <v>0</v>
      </c>
      <c r="S19" s="61">
        <f>IF('Cumulative Budget Request '!L18='Split budget (D)'!$L$1,'Cumulative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9"/>
      <c r="B20" s="481"/>
      <c r="C20" s="480"/>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(D)'!$L$1,'Cumulative Budget Request '!Q19,0)</f>
        <v>0</v>
      </c>
      <c r="R20" s="212">
        <f>IF('Cumulative Budget Request '!L19='Split budget (D)'!$L$1,'Cumulative Budget Request '!R19,0)</f>
        <v>0</v>
      </c>
      <c r="S20" s="61">
        <f>IF('Cumulative Budget Request '!L19='Split budget (D)'!$L$1,'Cumulative Budget Request '!S19,0)</f>
        <v>0</v>
      </c>
      <c r="T20" s="16"/>
      <c r="U20" s="324"/>
      <c r="V20" s="324"/>
      <c r="W20" s="324"/>
      <c r="X20" s="324"/>
      <c r="Y20" s="324"/>
    </row>
    <row r="21" spans="1:25" hidden="1">
      <c r="A21" s="449"/>
      <c r="B21" s="481"/>
      <c r="C21" s="480"/>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(D)'!$L$1,'Cumulative Budget Request '!Q20,0)</f>
        <v>0</v>
      </c>
      <c r="R21" s="212">
        <f>IF('Cumulative Budget Request '!L20='Split budget (D)'!$L$1,'Cumulative Budget Request '!R20,0)</f>
        <v>0</v>
      </c>
      <c r="S21" s="61">
        <f>IF('Cumulative Budget Request '!L20='Split budget (D)'!$L$1,'Cumulative Budget Request '!S20,0)</f>
        <v>0</v>
      </c>
      <c r="T21" s="16"/>
      <c r="U21" s="323"/>
      <c r="V21" s="323"/>
      <c r="W21" s="323"/>
      <c r="X21" s="323"/>
      <c r="Y21" s="323"/>
    </row>
    <row r="22" spans="1:25" ht="15" hidden="1">
      <c r="A22" s="449"/>
      <c r="B22" s="481"/>
      <c r="C22" s="480"/>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(D)'!$L$1,'Cumulative Budget Request '!Q21,0)</f>
        <v>0</v>
      </c>
      <c r="R22" s="212">
        <f>IF('Cumulative Budget Request '!L21='Split budget (D)'!$L$1,'Cumulative Budget Request '!R21,0)</f>
        <v>0</v>
      </c>
      <c r="S22" s="61">
        <f>IF('Cumulative Budget Request '!L21='Split budget (D)'!$L$1,'Cumulative Budget Request '!S21,0)</f>
        <v>0</v>
      </c>
      <c r="T22" s="16"/>
      <c r="U22" s="323"/>
      <c r="V22" s="323"/>
      <c r="W22" s="323"/>
      <c r="X22" s="323"/>
      <c r="Y22" s="323"/>
    </row>
    <row r="23" spans="1:25" hidden="1">
      <c r="A23" s="449"/>
      <c r="B23" s="481"/>
      <c r="C23" s="480"/>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(D)'!$L$1,'Cumulative Budget Request '!Q22,0)</f>
        <v>0</v>
      </c>
      <c r="R23" s="212">
        <f>IF('Cumulative Budget Request '!L22='Split budget (D)'!$L$1,'Cumulative Budget Request '!R22,0)</f>
        <v>0</v>
      </c>
      <c r="S23" s="61">
        <f>IF('Cumulative Budget Request '!L22='Split budget (D)'!$L$1,'Cumulative Budget Request '!S22,0)</f>
        <v>0</v>
      </c>
      <c r="T23" s="16"/>
      <c r="U23" s="323"/>
      <c r="V23" s="323"/>
      <c r="W23" s="323"/>
      <c r="X23" s="323"/>
      <c r="Y23" s="323"/>
    </row>
    <row r="24" spans="1:25" hidden="1">
      <c r="A24" s="449"/>
      <c r="B24" s="481"/>
      <c r="C24" s="480"/>
      <c r="D24" s="59"/>
      <c r="E24" s="16"/>
      <c r="F24" s="16"/>
      <c r="G24" s="16"/>
      <c r="H24" s="16"/>
      <c r="I24" s="16"/>
      <c r="J24" s="25"/>
      <c r="M24" s="215"/>
      <c r="N24" s="56"/>
      <c r="O24" s="56"/>
      <c r="P24" s="56"/>
      <c r="Q24" s="31"/>
      <c r="R24" s="56"/>
      <c r="S24" s="31"/>
      <c r="T24" s="16"/>
      <c r="U24" s="325"/>
      <c r="V24" s="326"/>
      <c r="W24" s="324"/>
      <c r="X24" s="324"/>
      <c r="Y24" s="324"/>
    </row>
    <row r="25" spans="1:25" hidden="1">
      <c r="A25" s="485">
        <f>IF('Cumulative Budget Request '!L24='Split budget (D)'!$L$1,'Cumulative Budget Request '!A24,0)</f>
        <v>0</v>
      </c>
      <c r="B25" s="480">
        <f>IF('Cumulative Budget Request '!L24='Split budget (D)'!$L$1,'Cumulative Budget Request '!B24,0)</f>
        <v>0</v>
      </c>
      <c r="C25" s="481"/>
      <c r="D25" s="33" t="s">
        <v>123</v>
      </c>
      <c r="E25" s="76">
        <f>ROUND($R25*$S25,6)</f>
        <v>0</v>
      </c>
      <c r="F25" s="76">
        <f>ROUND($R26*$S26,6)</f>
        <v>0</v>
      </c>
      <c r="G25" s="76">
        <f>ROUND($R27*$S27,6)</f>
        <v>0</v>
      </c>
      <c r="H25" s="76">
        <f>ROUND($R28*$S28,6)</f>
        <v>0</v>
      </c>
      <c r="I25" s="76">
        <f>ROUND($R29*$S29,6)</f>
        <v>0</v>
      </c>
      <c r="J25" s="46"/>
      <c r="M25" s="133">
        <f>IF('Cumulative Budget Request '!L24='Split budget (D)'!$L$1,'Cumulative Budget Request '!M24,0)</f>
        <v>0</v>
      </c>
      <c r="N25" s="214">
        <f>ROUND(M25/12,2)</f>
        <v>0</v>
      </c>
      <c r="O25" s="214">
        <f>IF('Cumulative Budget Request '!L24='Split budget (D)'!$L$1,'Cumulative Budget Request '!O24,0)</f>
        <v>0</v>
      </c>
      <c r="P25" s="209">
        <f>IF('Cumulative Budget Request '!L24='Split budget (D)'!$L$1,'Cumulative Budget Request '!P24,0)</f>
        <v>0</v>
      </c>
      <c r="Q25" s="211">
        <f>IF('Cumulative Budget Request '!L24='Split budget (D)'!$L$1,'Cumulative Budget Request '!Q24,0)</f>
        <v>0</v>
      </c>
      <c r="R25" s="212">
        <f>IF('Cumulative Budget Request '!L24='Split budget (D)'!$L$1,'Cumulative Budget Request '!R24,0)</f>
        <v>0</v>
      </c>
      <c r="S25" s="61">
        <f>IF('Cumulative Budget Request '!L24='Split budget (D)'!$L$1,'Cumulative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6"/>
      <c r="B26" s="481"/>
      <c r="C26" s="480"/>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(D)'!$L$1,'Cumulative Budget Request '!Q25,0)</f>
        <v>0</v>
      </c>
      <c r="R26" s="212">
        <f>IF('Cumulative Budget Request '!L25='Split budget (D)'!$L$1,'Cumulative Budget Request '!R25,0)</f>
        <v>0</v>
      </c>
      <c r="S26" s="61">
        <f>IF('Cumulative Budget Request '!L25='Split budget (D)'!$L$1,'Cumulative Budget Request '!S25,0)</f>
        <v>0</v>
      </c>
      <c r="T26" s="16"/>
      <c r="U26" s="324"/>
      <c r="V26" s="324"/>
      <c r="W26" s="324"/>
      <c r="X26" s="324"/>
      <c r="Y26" s="324"/>
    </row>
    <row r="27" spans="1:25" hidden="1">
      <c r="A27" s="449"/>
      <c r="B27" s="481"/>
      <c r="C27" s="480"/>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(D)'!$L$1,'Cumulative Budget Request '!Q26,0)</f>
        <v>0</v>
      </c>
      <c r="R27" s="212">
        <f>IF('Cumulative Budget Request '!L26='Split budget (D)'!$L$1,'Cumulative Budget Request '!R26,0)</f>
        <v>0</v>
      </c>
      <c r="S27" s="61">
        <f>IF('Cumulative Budget Request '!L26='Split budget (D)'!$L$1,'Cumulative Budget Request '!S26,0)</f>
        <v>0</v>
      </c>
      <c r="T27" s="16"/>
      <c r="U27" s="323"/>
      <c r="V27" s="323"/>
      <c r="W27" s="323"/>
      <c r="X27" s="323"/>
      <c r="Y27" s="323"/>
    </row>
    <row r="28" spans="1:25" ht="15" hidden="1">
      <c r="A28" s="449"/>
      <c r="B28" s="481"/>
      <c r="C28" s="480"/>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(D)'!$L$1,'Cumulative Budget Request '!Q27,0)</f>
        <v>0</v>
      </c>
      <c r="R28" s="212">
        <f>IF('Cumulative Budget Request '!L27='Split budget (D)'!$L$1,'Cumulative Budget Request '!R27,0)</f>
        <v>0</v>
      </c>
      <c r="S28" s="61">
        <f>IF('Cumulative Budget Request '!L27='Split budget (D)'!$L$1,'Cumulative Budget Request '!S27,0)</f>
        <v>0</v>
      </c>
      <c r="T28" s="16"/>
      <c r="U28" s="323"/>
      <c r="V28" s="323"/>
      <c r="W28" s="323"/>
      <c r="X28" s="323"/>
      <c r="Y28" s="323"/>
    </row>
    <row r="29" spans="1:25" hidden="1">
      <c r="A29" s="449"/>
      <c r="B29" s="481"/>
      <c r="C29" s="480"/>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(D)'!$L$1,'Cumulative Budget Request '!Q28,0)</f>
        <v>0</v>
      </c>
      <c r="R29" s="212">
        <f>IF('Cumulative Budget Request '!L28='Split budget (D)'!$L$1,'Cumulative Budget Request '!R28,0)</f>
        <v>0</v>
      </c>
      <c r="S29" s="61">
        <f>IF('Cumulative Budget Request '!L28='Split budget (D)'!$L$1,'Cumulative Budget Request '!S28,0)</f>
        <v>0</v>
      </c>
      <c r="T29" s="16"/>
      <c r="U29" s="323"/>
      <c r="V29" s="323"/>
      <c r="W29" s="323"/>
      <c r="X29" s="323"/>
      <c r="Y29" s="323"/>
    </row>
    <row r="30" spans="1:25" hidden="1">
      <c r="A30" s="449"/>
      <c r="B30" s="481"/>
      <c r="C30" s="480"/>
      <c r="D30" s="59"/>
      <c r="E30" s="16"/>
      <c r="F30" s="16"/>
      <c r="G30" s="16"/>
      <c r="H30" s="16"/>
      <c r="I30" s="16"/>
      <c r="J30" s="25"/>
      <c r="M30" s="215"/>
      <c r="N30" s="56"/>
      <c r="O30" s="56"/>
      <c r="P30" s="56"/>
      <c r="Q30" s="31"/>
      <c r="R30" s="56"/>
      <c r="S30" s="31"/>
      <c r="T30" s="16"/>
      <c r="U30" s="325"/>
      <c r="V30" s="326"/>
      <c r="W30" s="324"/>
      <c r="X30" s="324"/>
      <c r="Y30" s="324"/>
    </row>
    <row r="31" spans="1:25" hidden="1">
      <c r="A31" s="485">
        <f>IF('Cumulative Budget Request '!L30='Split budget (D)'!$L$1,'Cumulative Budget Request '!A30,0)</f>
        <v>0</v>
      </c>
      <c r="B31" s="480">
        <f>IF('Cumulative Budget Request '!L30='Split budget (D)'!$L$1,'Cumulative Budget Request '!B30,0)</f>
        <v>0</v>
      </c>
      <c r="C31" s="481"/>
      <c r="D31" s="33" t="s">
        <v>123</v>
      </c>
      <c r="E31" s="76">
        <f>ROUND($R31*$S31,6)</f>
        <v>0</v>
      </c>
      <c r="F31" s="76">
        <f>ROUND($R32*$S32,6)</f>
        <v>0</v>
      </c>
      <c r="G31" s="76">
        <f>ROUND($R33*$S33,6)</f>
        <v>0</v>
      </c>
      <c r="H31" s="76">
        <f>ROUND($R34*$S34,6)</f>
        <v>0</v>
      </c>
      <c r="I31" s="76">
        <f>ROUND($R35*$S35,6)</f>
        <v>0</v>
      </c>
      <c r="J31" s="46"/>
      <c r="M31" s="133">
        <f>IF('Cumulative Budget Request '!L30='Split budget (D)'!$L$1,'Cumulative Budget Request '!M30,0)</f>
        <v>0</v>
      </c>
      <c r="N31" s="214">
        <f>ROUND(M31/12,2)</f>
        <v>0</v>
      </c>
      <c r="O31" s="214">
        <f>IF('Cumulative Budget Request '!L30='Split budget (D)'!$L$1,'Cumulative Budget Request '!O30,0)</f>
        <v>0</v>
      </c>
      <c r="P31" s="209">
        <f>IF('Cumulative Budget Request '!L30='Split budget (D)'!$L$1,'Cumulative Budget Request '!P30,0)</f>
        <v>0</v>
      </c>
      <c r="Q31" s="211">
        <f>IF('Cumulative Budget Request '!L30='Split budget (D)'!$L$1,'Cumulative Budget Request '!Q30,0)</f>
        <v>0</v>
      </c>
      <c r="R31" s="212">
        <f>IF('Cumulative Budget Request '!L30='Split budget (D)'!$L$1,'Cumulative Budget Request '!R30,0)</f>
        <v>0</v>
      </c>
      <c r="S31" s="61">
        <f>IF('Cumulative Budget Request '!L30='Split budget (D)'!$L$1,'Cumulative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9"/>
      <c r="B32" s="486"/>
      <c r="C32" s="480"/>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(D)'!$L$1,'Cumulative Budget Request '!Q31,0)</f>
        <v>0</v>
      </c>
      <c r="R32" s="212">
        <f>IF('Cumulative Budget Request '!L31='Split budget (D)'!$L$1,'Cumulative Budget Request '!R31,0)</f>
        <v>0</v>
      </c>
      <c r="S32" s="61">
        <f>IF('Cumulative Budget Request '!L31='Split budget (D)'!$L$1,'Cumulative Budget Request '!S31,0)</f>
        <v>0</v>
      </c>
      <c r="T32" s="16"/>
      <c r="U32" s="324"/>
      <c r="V32" s="324"/>
      <c r="W32" s="324"/>
      <c r="X32" s="324"/>
      <c r="Y32" s="324"/>
    </row>
    <row r="33" spans="1:25" hidden="1">
      <c r="A33" s="449"/>
      <c r="B33" s="481"/>
      <c r="C33" s="480"/>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(D)'!$L$1,'Cumulative Budget Request '!Q32,0)</f>
        <v>0</v>
      </c>
      <c r="R33" s="212">
        <f>IF('Cumulative Budget Request '!L32='Split budget (D)'!$L$1,'Cumulative Budget Request '!R32,0)</f>
        <v>0</v>
      </c>
      <c r="S33" s="61">
        <f>IF('Cumulative Budget Request '!L32='Split budget (D)'!$L$1,'Cumulative Budget Request '!S32,0)</f>
        <v>0</v>
      </c>
      <c r="T33" s="16"/>
      <c r="U33" s="323"/>
      <c r="V33" s="323"/>
      <c r="W33" s="323"/>
      <c r="X33" s="323"/>
      <c r="Y33" s="323"/>
    </row>
    <row r="34" spans="1:25" ht="15" hidden="1">
      <c r="A34" s="449"/>
      <c r="B34" s="481"/>
      <c r="C34" s="480"/>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(D)'!$L$1,'Cumulative Budget Request '!Q33,0)</f>
        <v>0</v>
      </c>
      <c r="R34" s="212">
        <f>IF('Cumulative Budget Request '!L33='Split budget (D)'!$L$1,'Cumulative Budget Request '!R33,0)</f>
        <v>0</v>
      </c>
      <c r="S34" s="61">
        <f>IF('Cumulative Budget Request '!L33='Split budget (D)'!$L$1,'Cumulative Budget Request '!S33,0)</f>
        <v>0</v>
      </c>
      <c r="T34" s="16"/>
      <c r="U34" s="323"/>
      <c r="V34" s="323"/>
      <c r="W34" s="323"/>
      <c r="X34" s="323"/>
      <c r="Y34" s="323"/>
    </row>
    <row r="35" spans="1:25" hidden="1">
      <c r="A35" s="449"/>
      <c r="B35" s="481"/>
      <c r="C35" s="480"/>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(D)'!$L$1,'Cumulative Budget Request '!Q34,0)</f>
        <v>0</v>
      </c>
      <c r="R35" s="212">
        <f>IF('Cumulative Budget Request '!L34='Split budget (D)'!$L$1,'Cumulative Budget Request '!R34,0)</f>
        <v>0</v>
      </c>
      <c r="S35" s="61">
        <f>IF('Cumulative Budget Request '!L34='Split budget (D)'!$L$1,'Cumulative Budget Request '!S34,0)</f>
        <v>0</v>
      </c>
      <c r="T35" s="16"/>
      <c r="U35" s="323"/>
      <c r="V35" s="323"/>
      <c r="W35" s="323"/>
      <c r="X35" s="323"/>
      <c r="Y35" s="323"/>
    </row>
    <row r="36" spans="1:25" hidden="1">
      <c r="A36" s="449"/>
      <c r="B36" s="481"/>
      <c r="C36" s="480"/>
      <c r="D36" s="59"/>
      <c r="E36" s="16"/>
      <c r="F36" s="16"/>
      <c r="G36" s="16"/>
      <c r="H36" s="16"/>
      <c r="I36" s="16"/>
      <c r="J36" s="25"/>
      <c r="M36" s="215"/>
      <c r="N36" s="56"/>
      <c r="O36" s="56"/>
      <c r="P36" s="56"/>
      <c r="Q36" s="31"/>
      <c r="R36" s="56"/>
      <c r="S36" s="31"/>
      <c r="T36" s="16"/>
      <c r="U36" s="325"/>
      <c r="V36" s="326"/>
      <c r="W36" s="324"/>
      <c r="X36" s="324"/>
      <c r="Y36" s="324"/>
    </row>
    <row r="37" spans="1:25" hidden="1">
      <c r="A37" s="485">
        <f>IF('Cumulative Budget Request '!L36='Split budget (D)'!$L$1,'Cumulative Budget Request '!A36,0)</f>
        <v>0</v>
      </c>
      <c r="B37" s="480">
        <f>IF('Cumulative Budget Request '!L36='Split budget (D)'!$L$1,'Cumulative Budget Request '!B36,0)</f>
        <v>0</v>
      </c>
      <c r="C37" s="481"/>
      <c r="D37" s="33" t="s">
        <v>123</v>
      </c>
      <c r="E37" s="76">
        <f>ROUND($R37*$S37,6)</f>
        <v>0</v>
      </c>
      <c r="F37" s="76">
        <f>ROUND($R38*$S38,6)</f>
        <v>0</v>
      </c>
      <c r="G37" s="76">
        <f>ROUND($R39*$S39,6)</f>
        <v>0</v>
      </c>
      <c r="H37" s="76">
        <f>ROUND($R40*$S40,6)</f>
        <v>0</v>
      </c>
      <c r="I37" s="76">
        <f>ROUND($R41*$S41,6)</f>
        <v>0</v>
      </c>
      <c r="J37" s="46"/>
      <c r="M37" s="133">
        <f>IF('Cumulative Budget Request '!L36='Split budget (D)'!$L$1,'Cumulative Budget Request '!M36,0)</f>
        <v>0</v>
      </c>
      <c r="N37" s="214">
        <f>ROUND(M37/12,2)</f>
        <v>0</v>
      </c>
      <c r="O37" s="214">
        <f>IF('Cumulative Budget Request '!L36='Split budget (D)'!$L$1,'Cumulative Budget Request '!O36,0)</f>
        <v>0</v>
      </c>
      <c r="P37" s="209">
        <f>IF('Cumulative Budget Request '!L36='Split budget (D)'!$L$1,'Cumulative Budget Request '!P36,0)</f>
        <v>0</v>
      </c>
      <c r="Q37" s="211">
        <f>IF('Cumulative Budget Request '!L36='Split budget (D)'!$L$1,'Cumulative Budget Request '!Q36,0)</f>
        <v>0</v>
      </c>
      <c r="R37" s="212">
        <f>IF('Cumulative Budget Request '!L36='Split budget (D)'!$L$1,'Cumulative Budget Request '!R36,0)</f>
        <v>0</v>
      </c>
      <c r="S37" s="61">
        <f>IF('Cumulative Budget Request '!L36='Split budget (D)'!$L$1,'Cumulative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9"/>
      <c r="B38" s="486"/>
      <c r="C38" s="480"/>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(D)'!$L$1,'Cumulative Budget Request '!Q37,0)</f>
        <v>0</v>
      </c>
      <c r="R38" s="212">
        <f>IF('Cumulative Budget Request '!L37='Split budget (D)'!$L$1,'Cumulative Budget Request '!R37,0)</f>
        <v>0</v>
      </c>
      <c r="S38" s="61">
        <f>IF('Cumulative Budget Request '!L37='Split budget (D)'!$L$1,'Cumulative Budget Request '!S37,0)</f>
        <v>0</v>
      </c>
      <c r="T38" s="16"/>
      <c r="U38" s="324"/>
      <c r="V38" s="324"/>
      <c r="W38" s="324"/>
      <c r="X38" s="324"/>
      <c r="Y38" s="324"/>
    </row>
    <row r="39" spans="1:25" hidden="1">
      <c r="A39" s="449"/>
      <c r="B39" s="481"/>
      <c r="C39" s="480"/>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(D)'!$L$1,'Cumulative Budget Request '!Q38,0)</f>
        <v>0</v>
      </c>
      <c r="R39" s="212">
        <f>IF('Cumulative Budget Request '!L38='Split budget (D)'!$L$1,'Cumulative Budget Request '!R38,0)</f>
        <v>0</v>
      </c>
      <c r="S39" s="61">
        <f>IF('Cumulative Budget Request '!L38='Split budget (D)'!$L$1,'Cumulative Budget Request '!S38,0)</f>
        <v>0</v>
      </c>
      <c r="T39" s="16"/>
      <c r="U39" s="323"/>
      <c r="V39" s="323"/>
      <c r="W39" s="323"/>
      <c r="X39" s="323"/>
      <c r="Y39" s="323"/>
    </row>
    <row r="40" spans="1:25" ht="15" hidden="1">
      <c r="A40" s="449"/>
      <c r="B40" s="481"/>
      <c r="C40" s="480"/>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(D)'!$L$1,'Cumulative Budget Request '!Q39,0)</f>
        <v>0</v>
      </c>
      <c r="R40" s="212">
        <f>IF('Cumulative Budget Request '!L39='Split budget (D)'!$L$1,'Cumulative Budget Request '!R39,0)</f>
        <v>0</v>
      </c>
      <c r="S40" s="61">
        <f>IF('Cumulative Budget Request '!L39='Split budget (D)'!$L$1,'Cumulative Budget Request '!S39,0)</f>
        <v>0</v>
      </c>
      <c r="T40" s="16"/>
      <c r="U40" s="323"/>
      <c r="V40" s="323"/>
      <c r="W40" s="323"/>
      <c r="X40" s="323"/>
      <c r="Y40" s="323"/>
    </row>
    <row r="41" spans="1:25" hidden="1">
      <c r="A41" s="449"/>
      <c r="B41" s="481"/>
      <c r="C41" s="480"/>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(D)'!$L$1,'Cumulative Budget Request '!Q40,0)</f>
        <v>0</v>
      </c>
      <c r="R41" s="212">
        <f>IF('Cumulative Budget Request '!L40='Split budget (D)'!$L$1,'Cumulative Budget Request '!R40,0)</f>
        <v>0</v>
      </c>
      <c r="S41" s="61">
        <f>IF('Cumulative Budget Request '!L40='Split budget (D)'!$L$1,'Cumulative Budget Request '!S40,0)</f>
        <v>0</v>
      </c>
      <c r="T41" s="16"/>
      <c r="U41" s="323"/>
      <c r="V41" s="323"/>
      <c r="W41" s="323"/>
      <c r="X41" s="323"/>
      <c r="Y41" s="323"/>
    </row>
    <row r="42" spans="1:25" hidden="1">
      <c r="A42" s="449"/>
      <c r="B42" s="481"/>
      <c r="C42" s="480"/>
      <c r="D42" s="59"/>
      <c r="E42" s="16"/>
      <c r="F42" s="16"/>
      <c r="G42" s="16"/>
      <c r="H42" s="16"/>
      <c r="I42" s="16"/>
      <c r="J42" s="25"/>
      <c r="M42" s="215"/>
      <c r="N42" s="56"/>
      <c r="O42" s="56"/>
      <c r="P42" s="56"/>
      <c r="Q42" s="31"/>
      <c r="R42" s="56"/>
      <c r="S42" s="31"/>
      <c r="T42" s="16"/>
      <c r="U42" s="325"/>
      <c r="V42" s="326"/>
      <c r="W42" s="324"/>
      <c r="X42" s="324"/>
      <c r="Y42" s="324"/>
    </row>
    <row r="43" spans="1:25" hidden="1">
      <c r="A43" s="485">
        <f>IF('Cumulative Budget Request '!L42='Split budget (D)'!$L$1,'Cumulative Budget Request '!A42,0)</f>
        <v>0</v>
      </c>
      <c r="B43" s="480">
        <f>IF('Cumulative Budget Request '!L42='Split budget (D)'!$L$1,'Cumulative Budget Request '!B42,0)</f>
        <v>0</v>
      </c>
      <c r="C43" s="481"/>
      <c r="D43" s="33" t="s">
        <v>123</v>
      </c>
      <c r="E43" s="76">
        <f>ROUND($R43*$S43,6)</f>
        <v>0</v>
      </c>
      <c r="F43" s="76">
        <f>ROUND($R44*$S44,6)</f>
        <v>0</v>
      </c>
      <c r="G43" s="76">
        <f>ROUND($R45*$S45,6)</f>
        <v>0</v>
      </c>
      <c r="H43" s="76">
        <f>ROUND($R46*$S46,6)</f>
        <v>0</v>
      </c>
      <c r="I43" s="76">
        <f>ROUND($R47*$S47,6)</f>
        <v>0</v>
      </c>
      <c r="J43" s="46"/>
      <c r="M43" s="133">
        <f>IF('Cumulative Budget Request '!L42='Split budget (D)'!$L$1,'Cumulative Budget Request '!M42,0)</f>
        <v>0</v>
      </c>
      <c r="N43" s="214">
        <f>ROUND(M43/12,2)</f>
        <v>0</v>
      </c>
      <c r="O43" s="214">
        <f>IF('Cumulative Budget Request '!L42='Split budget (D)'!$L$1,'Cumulative Budget Request '!O42,0)</f>
        <v>0</v>
      </c>
      <c r="P43" s="209">
        <f>IF('Cumulative Budget Request '!L42='Split budget (D)'!$L$1,'Cumulative Budget Request '!P42,0)</f>
        <v>0</v>
      </c>
      <c r="Q43" s="211">
        <f>IF('Cumulative Budget Request '!L42='Split budget (D)'!$L$1,'Cumulative Budget Request '!Q42,0)</f>
        <v>0</v>
      </c>
      <c r="R43" s="212">
        <f>IF('Cumulative Budget Request '!L42='Split budget (D)'!$L$1,'Cumulative Budget Request '!R42,0)</f>
        <v>0</v>
      </c>
      <c r="S43" s="61">
        <f>IF('Cumulative Budget Request '!L42='Split budget (D)'!$L$1,'Cumulative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9"/>
      <c r="B44" s="486"/>
      <c r="C44" s="480"/>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(D)'!$L$1,'Cumulative Budget Request '!Q43,0)</f>
        <v>0</v>
      </c>
      <c r="R44" s="212">
        <f>IF('Cumulative Budget Request '!L43='Split budget (D)'!$L$1,'Cumulative Budget Request '!R43,0)</f>
        <v>0</v>
      </c>
      <c r="S44" s="61">
        <f>IF('Cumulative Budget Request '!L43='Split budget (D)'!$L$1,'Cumulative Budget Request '!S43,0)</f>
        <v>0</v>
      </c>
      <c r="T44" s="16"/>
      <c r="U44" s="324"/>
      <c r="V44" s="324"/>
      <c r="W44" s="324"/>
      <c r="X44" s="324"/>
      <c r="Y44" s="324"/>
    </row>
    <row r="45" spans="1:25" hidden="1">
      <c r="A45" s="449"/>
      <c r="B45" s="481"/>
      <c r="C45" s="480"/>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(D)'!$L$1,'Cumulative Budget Request '!Q44,0)</f>
        <v>0</v>
      </c>
      <c r="R45" s="212">
        <f>IF('Cumulative Budget Request '!L44='Split budget (D)'!$L$1,'Cumulative Budget Request '!R44,0)</f>
        <v>0</v>
      </c>
      <c r="S45" s="61">
        <f>IF('Cumulative Budget Request '!L44='Split budget (D)'!$L$1,'Cumulative Budget Request '!S44,0)</f>
        <v>0</v>
      </c>
      <c r="T45" s="16"/>
      <c r="U45" s="323"/>
      <c r="V45" s="323"/>
      <c r="W45" s="323"/>
      <c r="X45" s="323"/>
      <c r="Y45" s="323"/>
    </row>
    <row r="46" spans="1:25" ht="15" hidden="1">
      <c r="A46" s="449"/>
      <c r="B46" s="481"/>
      <c r="C46" s="480"/>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(D)'!$L$1,'Cumulative Budget Request '!Q45,0)</f>
        <v>0</v>
      </c>
      <c r="R46" s="212">
        <f>IF('Cumulative Budget Request '!L45='Split budget (D)'!$L$1,'Cumulative Budget Request '!R45,0)</f>
        <v>0</v>
      </c>
      <c r="S46" s="61">
        <f>IF('Cumulative Budget Request '!L45='Split budget (D)'!$L$1,'Cumulative Budget Request '!S45,0)</f>
        <v>0</v>
      </c>
      <c r="T46" s="16"/>
      <c r="U46" s="323"/>
      <c r="V46" s="323"/>
      <c r="W46" s="323"/>
      <c r="X46" s="323"/>
      <c r="Y46" s="323"/>
    </row>
    <row r="47" spans="1:25" hidden="1">
      <c r="A47" s="449"/>
      <c r="B47" s="481"/>
      <c r="C47" s="480"/>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(D)'!$L$1,'Cumulative Budget Request '!Q46,0)</f>
        <v>0</v>
      </c>
      <c r="R47" s="212">
        <f>IF('Cumulative Budget Request '!L46='Split budget (D)'!$L$1,'Cumulative Budget Request '!R46,0)</f>
        <v>0</v>
      </c>
      <c r="S47" s="61">
        <f>IF('Cumulative Budget Request '!L46='Split budget (D)'!$L$1,'Cumulative Budget Request '!S46,0)</f>
        <v>0</v>
      </c>
      <c r="T47" s="16"/>
      <c r="U47" s="323"/>
      <c r="V47" s="323"/>
      <c r="W47" s="323"/>
      <c r="X47" s="323"/>
      <c r="Y47" s="323"/>
    </row>
    <row r="48" spans="1:25" hidden="1">
      <c r="A48" s="449"/>
      <c r="B48" s="481"/>
      <c r="C48" s="480"/>
      <c r="D48" s="59"/>
      <c r="E48" s="16"/>
      <c r="F48" s="16"/>
      <c r="G48" s="16"/>
      <c r="H48" s="16"/>
      <c r="I48" s="16"/>
      <c r="J48" s="25"/>
      <c r="M48" s="215"/>
      <c r="N48" s="56"/>
      <c r="O48" s="56"/>
      <c r="P48" s="56"/>
      <c r="Q48" s="31"/>
      <c r="R48" s="56"/>
      <c r="S48" s="31"/>
      <c r="T48" s="16"/>
      <c r="U48" s="325"/>
      <c r="V48" s="326"/>
      <c r="W48" s="324"/>
      <c r="X48" s="324"/>
      <c r="Y48" s="324"/>
    </row>
    <row r="49" spans="1:25" hidden="1">
      <c r="A49" s="485">
        <f>IF('Cumulative Budget Request '!L48='Split budget (D)'!$L$1,'Cumulative Budget Request '!A48,0)</f>
        <v>0</v>
      </c>
      <c r="B49" s="480">
        <f>IF('Cumulative Budget Request '!L48='Split budget (D)'!$L$1,'Cumulative Budget Request '!B48,0)</f>
        <v>0</v>
      </c>
      <c r="C49" s="481"/>
      <c r="D49" s="33" t="s">
        <v>123</v>
      </c>
      <c r="E49" s="76">
        <f>ROUND($R49*$S49,6)</f>
        <v>0</v>
      </c>
      <c r="F49" s="76">
        <f>ROUND($R50*$S50,6)</f>
        <v>0</v>
      </c>
      <c r="G49" s="76">
        <f>ROUND($R51*$S51,6)</f>
        <v>0</v>
      </c>
      <c r="H49" s="76">
        <f>ROUND($R52*$S52,6)</f>
        <v>0</v>
      </c>
      <c r="I49" s="76">
        <f>ROUND($R53*$S53,6)</f>
        <v>0</v>
      </c>
      <c r="J49" s="46"/>
      <c r="M49" s="133">
        <f>IF('Cumulative Budget Request '!L48='Split budget (D)'!$L$1,'Cumulative Budget Request '!M48,0)</f>
        <v>0</v>
      </c>
      <c r="N49" s="214">
        <f>ROUND(M49/12,2)</f>
        <v>0</v>
      </c>
      <c r="O49" s="214">
        <f>IF('Cumulative Budget Request '!L48='Split budget (D)'!$L$1,'Cumulative Budget Request '!O48,0)</f>
        <v>0</v>
      </c>
      <c r="P49" s="209">
        <f>IF('Cumulative Budget Request '!L48='Split budget (D)'!$L$1,'Cumulative Budget Request '!P48,0)</f>
        <v>0</v>
      </c>
      <c r="Q49" s="211">
        <f>IF('Cumulative Budget Request '!L48='Split budget (D)'!$L$1,'Cumulative Budget Request '!Q48,0)</f>
        <v>0</v>
      </c>
      <c r="R49" s="212">
        <f>IF('Cumulative Budget Request '!L48='Split budget (D)'!$L$1,'Cumulative Budget Request '!R48,0)</f>
        <v>0</v>
      </c>
      <c r="S49" s="61">
        <f>IF('Cumulative Budget Request '!L48='Split budget (D)'!$L$1,'Cumulative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9"/>
      <c r="B50" s="486"/>
      <c r="C50" s="480"/>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(D)'!$L$1,'Cumulative Budget Request '!Q49,0)</f>
        <v>0</v>
      </c>
      <c r="R50" s="212">
        <f>IF('Cumulative Budget Request '!L49='Split budget (D)'!$L$1,'Cumulative Budget Request '!R49,0)</f>
        <v>0</v>
      </c>
      <c r="S50" s="61">
        <f>IF('Cumulative Budget Request '!L49='Split budget (D)'!$L$1,'Cumulative Budget Request '!S49,0)</f>
        <v>0</v>
      </c>
      <c r="T50" s="16"/>
      <c r="U50" s="324"/>
      <c r="V50" s="324"/>
      <c r="W50" s="324"/>
      <c r="X50" s="324"/>
      <c r="Y50" s="324"/>
    </row>
    <row r="51" spans="1:25" hidden="1">
      <c r="A51" s="449"/>
      <c r="B51" s="481"/>
      <c r="C51" s="480"/>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(D)'!$L$1,'Cumulative Budget Request '!Q50,0)</f>
        <v>0</v>
      </c>
      <c r="R51" s="212">
        <f>IF('Cumulative Budget Request '!L50='Split budget (D)'!$L$1,'Cumulative Budget Request '!R50,0)</f>
        <v>0</v>
      </c>
      <c r="S51" s="61">
        <f>IF('Cumulative Budget Request '!L50='Split budget (D)'!$L$1,'Cumulative Budget Request '!S50,0)</f>
        <v>0</v>
      </c>
      <c r="T51" s="16"/>
      <c r="U51" s="323"/>
      <c r="V51" s="323"/>
      <c r="W51" s="323"/>
      <c r="X51" s="323"/>
      <c r="Y51" s="323"/>
    </row>
    <row r="52" spans="1:25" ht="15" hidden="1">
      <c r="A52" s="449"/>
      <c r="B52" s="481"/>
      <c r="C52" s="480"/>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(D)'!$L$1,'Cumulative Budget Request '!Q51,0)</f>
        <v>0</v>
      </c>
      <c r="R52" s="212">
        <f>IF('Cumulative Budget Request '!L51='Split budget (D)'!$L$1,'Cumulative Budget Request '!R51,0)</f>
        <v>0</v>
      </c>
      <c r="S52" s="61">
        <f>IF('Cumulative Budget Request '!L51='Split budget (D)'!$L$1,'Cumulative Budget Request '!S51,0)</f>
        <v>0</v>
      </c>
      <c r="T52" s="16"/>
      <c r="U52" s="323"/>
      <c r="V52" s="323"/>
      <c r="W52" s="323"/>
      <c r="X52" s="323"/>
      <c r="Y52" s="323"/>
    </row>
    <row r="53" spans="1:25" hidden="1">
      <c r="A53" s="449"/>
      <c r="B53" s="481"/>
      <c r="C53" s="480"/>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(D)'!$L$1,'Cumulative Budget Request '!Q52,0)</f>
        <v>0</v>
      </c>
      <c r="R53" s="212">
        <f>IF('Cumulative Budget Request '!L52='Split budget (D)'!$L$1,'Cumulative Budget Request '!R52,0)</f>
        <v>0</v>
      </c>
      <c r="S53" s="61">
        <f>IF('Cumulative Budget Request '!L52='Split budget (D)'!$L$1,'Cumulative Budget Request '!S52,0)</f>
        <v>0</v>
      </c>
      <c r="T53" s="16"/>
      <c r="U53" s="323"/>
      <c r="V53" s="323"/>
      <c r="W53" s="323"/>
      <c r="X53" s="323"/>
      <c r="Y53" s="323"/>
    </row>
    <row r="54" spans="1:25" hidden="1">
      <c r="A54" s="449"/>
      <c r="B54" s="481"/>
      <c r="C54" s="480"/>
      <c r="D54" s="59"/>
      <c r="E54" s="16"/>
      <c r="F54" s="16"/>
      <c r="G54" s="16"/>
      <c r="H54" s="16"/>
      <c r="I54" s="16"/>
      <c r="J54" s="25"/>
      <c r="M54" s="215"/>
      <c r="N54" s="56"/>
      <c r="O54" s="56"/>
      <c r="P54" s="56"/>
      <c r="Q54" s="31"/>
      <c r="R54" s="56"/>
      <c r="S54" s="31"/>
      <c r="T54" s="16"/>
      <c r="U54" s="325"/>
      <c r="V54" s="326"/>
      <c r="W54" s="324"/>
      <c r="X54" s="324"/>
      <c r="Y54" s="324"/>
    </row>
    <row r="55" spans="1:25" hidden="1">
      <c r="A55" s="485">
        <f>IF('Cumulative Budget Request '!L54='Split budget (D)'!$L$1,'Cumulative Budget Request '!A54,0)</f>
        <v>0</v>
      </c>
      <c r="B55" s="480">
        <f>IF('Cumulative Budget Request '!L54='Split budget (D)'!$L$1,'Cumulative Budget Request '!B54,0)</f>
        <v>0</v>
      </c>
      <c r="C55" s="481"/>
      <c r="D55" s="33" t="s">
        <v>123</v>
      </c>
      <c r="E55" s="76">
        <f>ROUND($R55*$S55,6)</f>
        <v>0</v>
      </c>
      <c r="F55" s="76">
        <f>ROUND($R56*$S56,6)</f>
        <v>0</v>
      </c>
      <c r="G55" s="76">
        <f>ROUND($R57*$S57,6)</f>
        <v>0</v>
      </c>
      <c r="H55" s="76">
        <f>ROUND($R58*$S58,6)</f>
        <v>0</v>
      </c>
      <c r="I55" s="76">
        <f>ROUND($R59*$S59,6)</f>
        <v>0</v>
      </c>
      <c r="J55" s="46"/>
      <c r="M55" s="133">
        <f>IF('Cumulative Budget Request '!L54='Split budget (D)'!$L$1,'Cumulative Budget Request '!M54,0)</f>
        <v>0</v>
      </c>
      <c r="N55" s="214">
        <f>ROUND(M55/12,2)</f>
        <v>0</v>
      </c>
      <c r="O55" s="214">
        <f>IF('Cumulative Budget Request '!L54='Split budget (D)'!$L$1,'Cumulative Budget Request '!O54,0)</f>
        <v>0</v>
      </c>
      <c r="P55" s="209">
        <f>IF('Cumulative Budget Request '!L54='Split budget (D)'!$L$1,'Cumulative Budget Request '!P54,0)</f>
        <v>0</v>
      </c>
      <c r="Q55" s="211">
        <f>IF('Cumulative Budget Request '!L54='Split budget (D)'!$L$1,'Cumulative Budget Request '!Q54,0)</f>
        <v>0</v>
      </c>
      <c r="R55" s="212">
        <f>IF('Cumulative Budget Request '!L54='Split budget (D)'!$L$1,'Cumulative Budget Request '!R54,0)</f>
        <v>0</v>
      </c>
      <c r="S55" s="61">
        <f>IF('Cumulative Budget Request '!L54='Split budget (D)'!$L$1,'Cumulative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9"/>
      <c r="B56" s="486"/>
      <c r="C56" s="480"/>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(D)'!$L$1,'Cumulative Budget Request '!Q55,0)</f>
        <v>0</v>
      </c>
      <c r="R56" s="212">
        <f>IF('Cumulative Budget Request '!L55='Split budget (D)'!$L$1,'Cumulative Budget Request '!R55,0)</f>
        <v>0</v>
      </c>
      <c r="S56" s="61">
        <f>IF('Cumulative Budget Request '!L55='Split budget (D)'!$L$1,'Cumulative Budget Request '!S55,0)</f>
        <v>0</v>
      </c>
      <c r="T56" s="16"/>
      <c r="U56" s="324"/>
      <c r="V56" s="324"/>
      <c r="W56" s="324"/>
      <c r="X56" s="324"/>
      <c r="Y56" s="324"/>
    </row>
    <row r="57" spans="1:25" hidden="1">
      <c r="A57" s="449"/>
      <c r="B57" s="486"/>
      <c r="C57" s="480"/>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(D)'!$L$1,'Cumulative Budget Request '!Q56,0)</f>
        <v>0</v>
      </c>
      <c r="R57" s="212">
        <f>IF('Cumulative Budget Request '!L56='Split budget (D)'!$L$1,'Cumulative Budget Request '!R56,0)</f>
        <v>0</v>
      </c>
      <c r="S57" s="61">
        <f>IF('Cumulative Budget Request '!L56='Split budget (D)'!$L$1,'Cumulative Budget Request '!S56,0)</f>
        <v>0</v>
      </c>
      <c r="T57" s="16"/>
      <c r="U57" s="323"/>
      <c r="V57" s="323"/>
      <c r="W57" s="323"/>
      <c r="X57" s="323"/>
      <c r="Y57" s="323"/>
    </row>
    <row r="58" spans="1:25" ht="15" hidden="1">
      <c r="A58" s="449"/>
      <c r="B58" s="486"/>
      <c r="C58" s="480"/>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(D)'!$L$1,'Cumulative Budget Request '!Q57,0)</f>
        <v>0</v>
      </c>
      <c r="R58" s="212">
        <f>IF('Cumulative Budget Request '!L57='Split budget (D)'!$L$1,'Cumulative Budget Request '!R57,0)</f>
        <v>0</v>
      </c>
      <c r="S58" s="61">
        <f>IF('Cumulative Budget Request '!L57='Split budget (D)'!$L$1,'Cumulative Budget Request '!S57,0)</f>
        <v>0</v>
      </c>
      <c r="T58" s="16"/>
      <c r="U58" s="324"/>
      <c r="V58" s="324"/>
      <c r="W58" s="324"/>
      <c r="X58" s="324"/>
      <c r="Y58" s="324"/>
    </row>
    <row r="59" spans="1:25" hidden="1">
      <c r="A59" s="449"/>
      <c r="B59" s="486"/>
      <c r="C59" s="480"/>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(D)'!$L$1,'Cumulative Budget Request '!Q58,0)</f>
        <v>0</v>
      </c>
      <c r="R59" s="212">
        <f>IF('Cumulative Budget Request '!L58='Split budget (D)'!$L$1,'Cumulative Budget Request '!R58,0)</f>
        <v>0</v>
      </c>
      <c r="S59" s="61">
        <f>IF('Cumulative Budget Request '!L58='Split budget (D)'!$L$1,'Cumulative Budget Request '!S58,0)</f>
        <v>0</v>
      </c>
      <c r="T59" s="16"/>
      <c r="U59" s="323"/>
      <c r="V59" s="323"/>
      <c r="W59" s="323"/>
      <c r="X59" s="323"/>
      <c r="Y59" s="323"/>
    </row>
    <row r="60" spans="1:25" hidden="1">
      <c r="A60" s="449"/>
      <c r="B60" s="481"/>
      <c r="C60" s="480"/>
      <c r="D60" s="59"/>
      <c r="E60" s="16"/>
      <c r="F60" s="16"/>
      <c r="G60" s="16"/>
      <c r="H60" s="16"/>
      <c r="I60" s="16"/>
      <c r="J60" s="25"/>
      <c r="M60" s="215"/>
      <c r="N60" s="56"/>
      <c r="O60" s="56"/>
      <c r="P60" s="56"/>
      <c r="Q60" s="31"/>
      <c r="R60" s="56"/>
      <c r="S60" s="31"/>
      <c r="T60" s="16"/>
      <c r="U60" s="325"/>
      <c r="V60" s="326"/>
      <c r="W60" s="324"/>
      <c r="X60" s="324"/>
      <c r="Y60" s="324"/>
    </row>
    <row r="61" spans="1:25" hidden="1">
      <c r="A61" s="485">
        <f>IF('Cumulative Budget Request '!L60='Split budget (D)'!$L$1,'Cumulative Budget Request '!A60,0)</f>
        <v>0</v>
      </c>
      <c r="B61" s="480">
        <f>IF('Cumulative Budget Request '!L60='Split budget (D)'!$L$1,'Cumulative Budget Request '!B60,0)</f>
        <v>0</v>
      </c>
      <c r="C61" s="481"/>
      <c r="D61" s="33" t="s">
        <v>123</v>
      </c>
      <c r="E61" s="76">
        <f>ROUND($R61*$S61,6)</f>
        <v>0</v>
      </c>
      <c r="F61" s="76">
        <f>ROUND($R62*$S62,6)</f>
        <v>0</v>
      </c>
      <c r="G61" s="76">
        <f>ROUND($R63*$S63,6)</f>
        <v>0</v>
      </c>
      <c r="H61" s="76">
        <f>ROUND($R64*$S64,6)</f>
        <v>0</v>
      </c>
      <c r="I61" s="76">
        <f>ROUND($R65*$S65,6)</f>
        <v>0</v>
      </c>
      <c r="J61" s="46"/>
      <c r="M61" s="133">
        <f>IF('Cumulative Budget Request '!L60='Split budget (D)'!$L$1,'Cumulative Budget Request '!M60,0)</f>
        <v>0</v>
      </c>
      <c r="N61" s="214">
        <f>ROUND(M61/12,2)</f>
        <v>0</v>
      </c>
      <c r="O61" s="214">
        <f>IF('Cumulative Budget Request '!L60='Split budget (D)'!$L$1,'Cumulative Budget Request '!O60,0)</f>
        <v>0</v>
      </c>
      <c r="P61" s="209">
        <f>IF('Cumulative Budget Request '!L60='Split budget (D)'!$L$1,'Cumulative Budget Request '!P60,0)</f>
        <v>0</v>
      </c>
      <c r="Q61" s="211">
        <f>IF('Cumulative Budget Request '!L60='Split budget (D)'!$L$1,'Cumulative Budget Request '!Q60,0)</f>
        <v>0</v>
      </c>
      <c r="R61" s="212">
        <f>IF('Cumulative Budget Request '!L60='Split budget (D)'!$L$1,'Cumulative Budget Request '!R60,0)</f>
        <v>0</v>
      </c>
      <c r="S61" s="61">
        <f>IF('Cumulative Budget Request '!L60='Split budget (D)'!$L$1,'Cumulative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9"/>
      <c r="B62" s="486"/>
      <c r="C62" s="480"/>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(D)'!$L$1,'Cumulative Budget Request '!Q61,0)</f>
        <v>0</v>
      </c>
      <c r="R62" s="212">
        <f>IF('Cumulative Budget Request '!L61='Split budget (D)'!$L$1,'Cumulative Budget Request '!R61,0)</f>
        <v>0</v>
      </c>
      <c r="S62" s="61">
        <f>IF('Cumulative Budget Request '!L61='Split budget (D)'!$L$1,'Cumulative Budget Request '!S61,0)</f>
        <v>0</v>
      </c>
      <c r="T62" s="16"/>
      <c r="U62" s="324"/>
      <c r="V62" s="324"/>
      <c r="W62" s="324"/>
      <c r="X62" s="324"/>
      <c r="Y62" s="324"/>
    </row>
    <row r="63" spans="1:25" hidden="1">
      <c r="A63" s="449"/>
      <c r="B63" s="486"/>
      <c r="C63" s="480"/>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(D)'!$L$1,'Cumulative Budget Request '!Q62,0)</f>
        <v>0</v>
      </c>
      <c r="R63" s="212">
        <f>IF('Cumulative Budget Request '!L62='Split budget (D)'!$L$1,'Cumulative Budget Request '!R62,0)</f>
        <v>0</v>
      </c>
      <c r="S63" s="61">
        <f>IF('Cumulative Budget Request '!L62='Split budget (D)'!$L$1,'Cumulative Budget Request '!S62,0)</f>
        <v>0</v>
      </c>
      <c r="T63" s="16"/>
      <c r="U63" s="323"/>
      <c r="V63" s="323"/>
      <c r="W63" s="323"/>
      <c r="X63" s="323"/>
      <c r="Y63" s="323"/>
    </row>
    <row r="64" spans="1:25" ht="15" hidden="1">
      <c r="A64" s="449"/>
      <c r="B64" s="486"/>
      <c r="C64" s="480"/>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(D)'!$L$1,'Cumulative Budget Request '!Q63,0)</f>
        <v>0</v>
      </c>
      <c r="R64" s="212">
        <f>IF('Cumulative Budget Request '!L63='Split budget (D)'!$L$1,'Cumulative Budget Request '!R63,0)</f>
        <v>0</v>
      </c>
      <c r="S64" s="61">
        <f>IF('Cumulative Budget Request '!L63='Split budget (D)'!$L$1,'Cumulative Budget Request '!S63,0)</f>
        <v>0</v>
      </c>
      <c r="T64" s="16"/>
      <c r="U64" s="324"/>
      <c r="V64" s="324"/>
      <c r="W64" s="324"/>
      <c r="X64" s="324"/>
      <c r="Y64" s="324"/>
    </row>
    <row r="65" spans="1:25" hidden="1">
      <c r="A65" s="449"/>
      <c r="B65" s="486"/>
      <c r="C65" s="480"/>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(D)'!$L$1,'Cumulative Budget Request '!Q64,0)</f>
        <v>0</v>
      </c>
      <c r="R65" s="212">
        <f>IF('Cumulative Budget Request '!L64='Split budget (D)'!$L$1,'Cumulative Budget Request '!R64,0)</f>
        <v>0</v>
      </c>
      <c r="S65" s="61">
        <f>IF('Cumulative Budget Request '!L64='Split budget (D)'!$L$1,'Cumulative Budget Request '!S64,0)</f>
        <v>0</v>
      </c>
      <c r="T65" s="16"/>
      <c r="U65" s="323"/>
      <c r="V65" s="323"/>
      <c r="W65" s="323"/>
      <c r="X65" s="323"/>
      <c r="Y65" s="323"/>
    </row>
    <row r="66" spans="1:25" hidden="1">
      <c r="A66" s="449"/>
      <c r="B66" s="481"/>
      <c r="C66" s="480"/>
      <c r="D66" s="59"/>
      <c r="E66" s="16"/>
      <c r="F66" s="16"/>
      <c r="G66" s="16"/>
      <c r="H66" s="16"/>
      <c r="I66" s="16"/>
      <c r="J66" s="25"/>
      <c r="M66" s="215"/>
      <c r="N66" s="56"/>
      <c r="O66" s="56"/>
      <c r="P66" s="56"/>
      <c r="Q66" s="31"/>
      <c r="R66" s="56"/>
      <c r="S66" s="31"/>
      <c r="T66" s="16"/>
      <c r="U66" s="325"/>
      <c r="V66" s="326"/>
      <c r="W66" s="324"/>
      <c r="X66" s="324"/>
      <c r="Y66" s="324"/>
    </row>
    <row r="67" spans="1:25" hidden="1">
      <c r="A67" s="485">
        <f>IF('Cumulative Budget Request '!L66='Split budget (D)'!$L$1,'Cumulative Budget Request '!A66,0)</f>
        <v>0</v>
      </c>
      <c r="B67" s="480">
        <f>IF('Cumulative Budget Request '!L66='Split budget (D)'!$L$1,'Cumulative Budget Request '!B66,0)</f>
        <v>0</v>
      </c>
      <c r="C67" s="481"/>
      <c r="D67" s="33" t="s">
        <v>123</v>
      </c>
      <c r="E67" s="76">
        <f>ROUND($R67*$S67,6)</f>
        <v>0</v>
      </c>
      <c r="F67" s="76">
        <f>ROUND($R68*$S68,6)</f>
        <v>0</v>
      </c>
      <c r="G67" s="76">
        <f>ROUND($R69*$S69,6)</f>
        <v>0</v>
      </c>
      <c r="H67" s="76">
        <f>ROUND($R70*$S70,6)</f>
        <v>0</v>
      </c>
      <c r="I67" s="76">
        <f>ROUND($R71*$S71,6)</f>
        <v>0</v>
      </c>
      <c r="J67" s="46"/>
      <c r="M67" s="133">
        <f>IF('Cumulative Budget Request '!L66='Split budget (D)'!$L$1,'Cumulative Budget Request '!M66,0)</f>
        <v>0</v>
      </c>
      <c r="N67" s="214">
        <f>ROUND(M67/12,2)</f>
        <v>0</v>
      </c>
      <c r="O67" s="214">
        <f>IF('Cumulative Budget Request '!L66='Split budget (D)'!$L$1,'Cumulative Budget Request '!O66,0)</f>
        <v>0</v>
      </c>
      <c r="P67" s="209">
        <f>IF('Cumulative Budget Request '!L66='Split budget (D)'!$L$1,'Cumulative Budget Request '!P66,0)</f>
        <v>0</v>
      </c>
      <c r="Q67" s="211">
        <f>IF('Cumulative Budget Request '!L66='Split budget (D)'!$L$1,'Cumulative Budget Request '!Q66,0)</f>
        <v>0</v>
      </c>
      <c r="R67" s="212">
        <f>IF('Cumulative Budget Request '!L66='Split budget (D)'!$L$1,'Cumulative Budget Request '!R66,0)</f>
        <v>0</v>
      </c>
      <c r="S67" s="61">
        <f>IF('Cumulative Budget Request '!L66='Split budget (D)'!$L$1,'Cumulative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9"/>
      <c r="B68" s="486"/>
      <c r="C68" s="480"/>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(D)'!$L$1,'Cumulative Budget Request '!Q67,0)</f>
        <v>0</v>
      </c>
      <c r="R68" s="212">
        <f>IF('Cumulative Budget Request '!L67='Split budget (D)'!$L$1,'Cumulative Budget Request '!R67,0)</f>
        <v>0</v>
      </c>
      <c r="S68" s="61">
        <f>IF('Cumulative Budget Request '!L67='Split budget (D)'!$L$1,'Cumulative Budget Request '!S67,0)</f>
        <v>0</v>
      </c>
      <c r="T68" s="16"/>
      <c r="U68" s="324"/>
      <c r="V68" s="324"/>
      <c r="W68" s="324"/>
      <c r="X68" s="324"/>
      <c r="Y68" s="324"/>
    </row>
    <row r="69" spans="1:25" hidden="1">
      <c r="A69" s="449"/>
      <c r="B69" s="486"/>
      <c r="C69" s="480"/>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(D)'!$L$1,'Cumulative Budget Request '!Q68,0)</f>
        <v>0</v>
      </c>
      <c r="R69" s="212">
        <f>IF('Cumulative Budget Request '!L68='Split budget (D)'!$L$1,'Cumulative Budget Request '!R68,0)</f>
        <v>0</v>
      </c>
      <c r="S69" s="61">
        <f>IF('Cumulative Budget Request '!L68='Split budget (D)'!$L$1,'Cumulative Budget Request '!S68,0)</f>
        <v>0</v>
      </c>
      <c r="T69" s="16"/>
      <c r="U69" s="323"/>
      <c r="V69" s="323"/>
      <c r="W69" s="323"/>
      <c r="X69" s="323"/>
      <c r="Y69" s="323"/>
    </row>
    <row r="70" spans="1:25" ht="15" hidden="1">
      <c r="A70" s="449"/>
      <c r="B70" s="486"/>
      <c r="C70" s="480"/>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(D)'!$L$1,'Cumulative Budget Request '!Q69,0)</f>
        <v>0</v>
      </c>
      <c r="R70" s="212">
        <f>IF('Cumulative Budget Request '!L69='Split budget (D)'!$L$1,'Cumulative Budget Request '!R69,0)</f>
        <v>0</v>
      </c>
      <c r="S70" s="61">
        <f>IF('Cumulative Budget Request '!L69='Split budget (D)'!$L$1,'Cumulative Budget Request '!S69,0)</f>
        <v>0</v>
      </c>
      <c r="T70" s="16"/>
      <c r="U70" s="324"/>
      <c r="V70" s="324"/>
      <c r="W70" s="324"/>
      <c r="X70" s="324"/>
      <c r="Y70" s="324"/>
    </row>
    <row r="71" spans="1:25" hidden="1">
      <c r="A71" s="449"/>
      <c r="B71" s="486"/>
      <c r="C71" s="480"/>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(D)'!$L$1,'Cumulative Budget Request '!Q70,0)</f>
        <v>0</v>
      </c>
      <c r="R71" s="212">
        <f>IF('Cumulative Budget Request '!L70='Split budget (D)'!$L$1,'Cumulative Budget Request '!R70,0)</f>
        <v>0</v>
      </c>
      <c r="S71" s="61">
        <f>IF('Cumulative Budget Request '!L70='Split budget (D)'!$L$1,'Cumulative Budget Request '!S70,0)</f>
        <v>0</v>
      </c>
      <c r="T71" s="16"/>
      <c r="U71" s="323"/>
      <c r="V71" s="323"/>
      <c r="W71" s="323"/>
      <c r="X71" s="323"/>
      <c r="Y71" s="323"/>
    </row>
    <row r="72" spans="1:25" hidden="1">
      <c r="A72" s="449"/>
      <c r="B72" s="481"/>
      <c r="C72" s="480"/>
      <c r="D72" s="59"/>
      <c r="E72" s="16"/>
      <c r="F72" s="16"/>
      <c r="G72" s="16"/>
      <c r="H72" s="16"/>
      <c r="I72" s="16"/>
      <c r="J72" s="25"/>
      <c r="M72" s="215"/>
      <c r="N72" s="56"/>
      <c r="O72" s="56"/>
      <c r="P72" s="56"/>
      <c r="Q72" s="31"/>
      <c r="R72" s="56"/>
      <c r="S72" s="31"/>
      <c r="T72" s="16"/>
      <c r="U72" s="325"/>
      <c r="V72" s="326"/>
      <c r="W72" s="324"/>
      <c r="X72" s="324"/>
      <c r="Y72" s="324"/>
    </row>
    <row r="73" spans="1:25" hidden="1">
      <c r="A73" s="485">
        <f>IF('Cumulative Budget Request '!L72='Split budget (D)'!$L$1,'Cumulative Budget Request '!A72,0)</f>
        <v>0</v>
      </c>
      <c r="B73" s="480">
        <f>IF('Cumulative Budget Request '!L72='Split budget (D)'!$L$1,'Cumulative Budget Request '!B72,0)</f>
        <v>0</v>
      </c>
      <c r="C73" s="481"/>
      <c r="D73" s="33" t="s">
        <v>123</v>
      </c>
      <c r="E73" s="76">
        <f>ROUND($R73*$S73,6)</f>
        <v>0</v>
      </c>
      <c r="F73" s="76">
        <f>ROUND($R74*$S74,6)</f>
        <v>0</v>
      </c>
      <c r="G73" s="76">
        <f>ROUND($R75*$S75,6)</f>
        <v>0</v>
      </c>
      <c r="H73" s="76">
        <f>ROUND($R76*$S76,6)</f>
        <v>0</v>
      </c>
      <c r="I73" s="76">
        <f>ROUND($R77*$S77,6)</f>
        <v>0</v>
      </c>
      <c r="J73" s="46"/>
      <c r="M73" s="133">
        <f>IF('Cumulative Budget Request '!L72='Split budget (D)'!$L$1,'Cumulative Budget Request '!M72,0)</f>
        <v>0</v>
      </c>
      <c r="N73" s="214">
        <f>ROUND(M73/12,2)</f>
        <v>0</v>
      </c>
      <c r="O73" s="214">
        <f>IF('Cumulative Budget Request '!L72='Split budget (D)'!$L$1,'Cumulative Budget Request '!O72,0)</f>
        <v>0</v>
      </c>
      <c r="P73" s="209">
        <f>IF('Cumulative Budget Request '!L72='Split budget (D)'!$L$1,'Cumulative Budget Request '!P72,0)</f>
        <v>0</v>
      </c>
      <c r="Q73" s="211">
        <f>IF('Cumulative Budget Request '!L72='Split budget (D)'!$L$1,'Cumulative Budget Request '!Q72,0)</f>
        <v>0</v>
      </c>
      <c r="R73" s="212">
        <f>IF('Cumulative Budget Request '!L72='Split budget (D)'!$L$1,'Cumulative Budget Request '!R72,0)</f>
        <v>0</v>
      </c>
      <c r="S73" s="61">
        <f>IF('Cumulative Budget Request '!L72='Split budget (D)'!$L$1,'Cumulative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9"/>
      <c r="B74" s="486"/>
      <c r="C74" s="480"/>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(D)'!$L$1,'Cumulative Budget Request '!Q73,0)</f>
        <v>0</v>
      </c>
      <c r="R74" s="212">
        <f>IF('Cumulative Budget Request '!L73='Split budget (D)'!$L$1,'Cumulative Budget Request '!R73,0)</f>
        <v>0</v>
      </c>
      <c r="S74" s="61">
        <f>IF('Cumulative Budget Request '!L73='Split budget (D)'!$L$1,'Cumulative Budget Request '!S73,0)</f>
        <v>0</v>
      </c>
      <c r="T74" s="16"/>
      <c r="U74" s="324"/>
      <c r="V74" s="324"/>
      <c r="W74" s="324"/>
      <c r="X74" s="324"/>
      <c r="Y74" s="324"/>
    </row>
    <row r="75" spans="1:25" hidden="1">
      <c r="A75" s="449"/>
      <c r="B75" s="486"/>
      <c r="C75" s="480"/>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(D)'!$L$1,'Cumulative Budget Request '!Q74,0)</f>
        <v>0</v>
      </c>
      <c r="R75" s="212">
        <f>IF('Cumulative Budget Request '!L74='Split budget (D)'!$L$1,'Cumulative Budget Request '!R74,0)</f>
        <v>0</v>
      </c>
      <c r="S75" s="61">
        <f>IF('Cumulative Budget Request '!L74='Split budget (D)'!$L$1,'Cumulative Budget Request '!S74,0)</f>
        <v>0</v>
      </c>
      <c r="T75" s="16"/>
      <c r="U75" s="323"/>
      <c r="V75" s="323"/>
      <c r="W75" s="323"/>
      <c r="X75" s="323"/>
      <c r="Y75" s="323"/>
    </row>
    <row r="76" spans="1:25" ht="15" hidden="1">
      <c r="A76" s="449"/>
      <c r="B76" s="486"/>
      <c r="C76" s="480"/>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(D)'!$L$1,'Cumulative Budget Request '!Q75,0)</f>
        <v>0</v>
      </c>
      <c r="R76" s="212">
        <f>IF('Cumulative Budget Request '!L75='Split budget (D)'!$L$1,'Cumulative Budget Request '!R75,0)</f>
        <v>0</v>
      </c>
      <c r="S76" s="61">
        <f>IF('Cumulative Budget Request '!L75='Split budget (D)'!$L$1,'Cumulative Budget Request '!S75,0)</f>
        <v>0</v>
      </c>
      <c r="T76" s="16"/>
      <c r="U76" s="324"/>
      <c r="V76" s="324"/>
      <c r="W76" s="324"/>
      <c r="X76" s="324"/>
      <c r="Y76" s="324"/>
    </row>
    <row r="77" spans="1:25" hidden="1">
      <c r="A77" s="449"/>
      <c r="B77" s="486"/>
      <c r="C77" s="480"/>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(D)'!$L$1,'Cumulative Budget Request '!Q76,0)</f>
        <v>0</v>
      </c>
      <c r="R77" s="212">
        <f>IF('Cumulative Budget Request '!L76='Split budget (D)'!$L$1,'Cumulative Budget Request '!R76,0)</f>
        <v>0</v>
      </c>
      <c r="S77" s="61">
        <f>IF('Cumulative Budget Request '!L76='Split budget (D)'!$L$1,'Cumulative Budget Request '!S76,0)</f>
        <v>0</v>
      </c>
      <c r="T77" s="16"/>
      <c r="U77" s="323"/>
      <c r="V77" s="323"/>
      <c r="W77" s="323"/>
      <c r="X77" s="323"/>
      <c r="Y77" s="323"/>
    </row>
    <row r="78" spans="1:25" hidden="1">
      <c r="A78" s="449"/>
      <c r="B78" s="481"/>
      <c r="C78" s="480"/>
      <c r="D78" s="59"/>
      <c r="E78" s="16"/>
      <c r="F78" s="16"/>
      <c r="G78" s="16"/>
      <c r="H78" s="16"/>
      <c r="I78" s="16"/>
      <c r="J78" s="25"/>
      <c r="M78" s="215"/>
      <c r="N78" s="56"/>
      <c r="O78" s="56"/>
      <c r="P78" s="56"/>
      <c r="Q78" s="31"/>
      <c r="R78" s="56"/>
      <c r="S78" s="31"/>
      <c r="T78" s="16"/>
      <c r="U78" s="325"/>
      <c r="V78" s="326"/>
      <c r="W78" s="324"/>
      <c r="X78" s="324"/>
      <c r="Y78" s="324"/>
    </row>
    <row r="79" spans="1:25" hidden="1">
      <c r="A79" s="485">
        <f>IF('Cumulative Budget Request '!L78='Split budget (D)'!$L$1,'Cumulative Budget Request '!A78,0)</f>
        <v>0</v>
      </c>
      <c r="B79" s="480">
        <f>IF('Cumulative Budget Request '!L78='Split budget (D)'!$L$1,'Cumulative Budget Request '!B78,0)</f>
        <v>0</v>
      </c>
      <c r="C79" s="481"/>
      <c r="D79" s="33" t="s">
        <v>123</v>
      </c>
      <c r="E79" s="76">
        <f>ROUND($R79*$S79,6)</f>
        <v>0</v>
      </c>
      <c r="F79" s="76">
        <f>ROUND($R80*$S80,6)</f>
        <v>0</v>
      </c>
      <c r="G79" s="76">
        <f>ROUND($R81*$S81,6)</f>
        <v>0</v>
      </c>
      <c r="H79" s="76">
        <f>ROUND($R82*$S82,6)</f>
        <v>0</v>
      </c>
      <c r="I79" s="76">
        <f>ROUND($R83*$S83,6)</f>
        <v>0</v>
      </c>
      <c r="J79" s="46"/>
      <c r="M79" s="133">
        <f>IF('Cumulative Budget Request '!L78='Split budget (D)'!$L$1,'Cumulative Budget Request '!M78,0)</f>
        <v>0</v>
      </c>
      <c r="N79" s="214">
        <f>ROUND(M79/12,2)</f>
        <v>0</v>
      </c>
      <c r="O79" s="214">
        <f>IF('Cumulative Budget Request '!L78='Split budget (D)'!$L$1,'Cumulative Budget Request '!O78,0)</f>
        <v>0</v>
      </c>
      <c r="P79" s="209">
        <f>IF('Cumulative Budget Request '!L78='Split budget (D)'!$L$1,'Cumulative Budget Request '!P78,0)</f>
        <v>0</v>
      </c>
      <c r="Q79" s="211">
        <f>IF('Cumulative Budget Request '!L78='Split budget (D)'!$L$1,'Cumulative Budget Request '!Q78,0)</f>
        <v>0</v>
      </c>
      <c r="R79" s="212">
        <f>IF('Cumulative Budget Request '!L78='Split budget (D)'!$L$1,'Cumulative Budget Request '!R78,0)</f>
        <v>0</v>
      </c>
      <c r="S79" s="61">
        <f>IF('Cumulative Budget Request '!L78='Split budget (D)'!$L$1,'Cumulative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9"/>
      <c r="B80" s="486"/>
      <c r="C80" s="480"/>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(D)'!$L$1,'Cumulative Budget Request '!Q79,0)</f>
        <v>0</v>
      </c>
      <c r="R80" s="212">
        <f>IF('Cumulative Budget Request '!L79='Split budget (D)'!$L$1,'Cumulative Budget Request '!R79,0)</f>
        <v>0</v>
      </c>
      <c r="S80" s="61">
        <f>IF('Cumulative Budget Request '!L79='Split budget (D)'!$L$1,'Cumulative Budget Request '!S79,0)</f>
        <v>0</v>
      </c>
      <c r="T80" s="16"/>
      <c r="U80" s="324"/>
      <c r="V80" s="324"/>
      <c r="W80" s="324"/>
      <c r="X80" s="324"/>
      <c r="Y80" s="324"/>
    </row>
    <row r="81" spans="1:25" hidden="1">
      <c r="A81" s="449"/>
      <c r="B81" s="486"/>
      <c r="C81" s="480"/>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(D)'!$L$1,'Cumulative Budget Request '!Q80,0)</f>
        <v>0</v>
      </c>
      <c r="R81" s="212">
        <f>IF('Cumulative Budget Request '!L80='Split budget (D)'!$L$1,'Cumulative Budget Request '!R80,0)</f>
        <v>0</v>
      </c>
      <c r="S81" s="61">
        <f>IF('Cumulative Budget Request '!L80='Split budget (D)'!$L$1,'Cumulative Budget Request '!S80,0)</f>
        <v>0</v>
      </c>
      <c r="T81" s="16"/>
      <c r="U81" s="323"/>
      <c r="V81" s="323"/>
      <c r="W81" s="323"/>
      <c r="X81" s="323"/>
      <c r="Y81" s="323"/>
    </row>
    <row r="82" spans="1:25" ht="15" hidden="1">
      <c r="A82" s="449"/>
      <c r="B82" s="486"/>
      <c r="C82" s="480"/>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(D)'!$L$1,'Cumulative Budget Request '!Q81,0)</f>
        <v>0</v>
      </c>
      <c r="R82" s="212">
        <f>IF('Cumulative Budget Request '!L81='Split budget (D)'!$L$1,'Cumulative Budget Request '!R81,0)</f>
        <v>0</v>
      </c>
      <c r="S82" s="61">
        <f>IF('Cumulative Budget Request '!L81='Split budget (D)'!$L$1,'Cumulative Budget Request '!S81,0)</f>
        <v>0</v>
      </c>
      <c r="T82" s="16"/>
      <c r="U82" s="324"/>
      <c r="V82" s="324"/>
      <c r="W82" s="324"/>
      <c r="X82" s="324"/>
      <c r="Y82" s="324"/>
    </row>
    <row r="83" spans="1:25" hidden="1">
      <c r="A83" s="449"/>
      <c r="B83" s="486"/>
      <c r="C83" s="480"/>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(D)'!$L$1,'Cumulative Budget Request '!Q82,0)</f>
        <v>0</v>
      </c>
      <c r="R83" s="212">
        <f>IF('Cumulative Budget Request '!L82='Split budget (D)'!$L$1,'Cumulative Budget Request '!R82,0)</f>
        <v>0</v>
      </c>
      <c r="S83" s="61">
        <f>IF('Cumulative Budget Request '!L82='Split budget (D)'!$L$1,'Cumulative Budget Request '!S82,0)</f>
        <v>0</v>
      </c>
      <c r="T83" s="16"/>
      <c r="U83" s="323"/>
      <c r="V83" s="323"/>
      <c r="W83" s="323"/>
      <c r="X83" s="323"/>
      <c r="Y83" s="323"/>
    </row>
    <row r="84" spans="1:25" hidden="1">
      <c r="A84" s="449"/>
      <c r="B84" s="481"/>
      <c r="C84" s="480"/>
      <c r="D84" s="59"/>
      <c r="E84" s="16"/>
      <c r="F84" s="16"/>
      <c r="G84" s="16"/>
      <c r="H84" s="16"/>
      <c r="I84" s="16"/>
      <c r="J84" s="25"/>
      <c r="M84" s="215"/>
      <c r="N84" s="56"/>
      <c r="O84" s="56"/>
      <c r="P84" s="56"/>
      <c r="Q84" s="31"/>
      <c r="R84" s="56"/>
      <c r="S84" s="31"/>
      <c r="T84" s="16"/>
      <c r="U84" s="325"/>
      <c r="V84" s="326"/>
      <c r="W84" s="324"/>
      <c r="X84" s="324"/>
      <c r="Y84" s="324"/>
    </row>
    <row r="85" spans="1:25" hidden="1">
      <c r="A85" s="485">
        <f>IF('Cumulative Budget Request '!L84='Split budget (D)'!$L$1,'Cumulative Budget Request '!A84,0)</f>
        <v>0</v>
      </c>
      <c r="B85" s="480">
        <f>IF('Cumulative Budget Request '!L84='Split budget (D)'!$L$1,'Cumulative Budget Request '!B84,0)</f>
        <v>0</v>
      </c>
      <c r="C85" s="481"/>
      <c r="D85" s="33" t="s">
        <v>123</v>
      </c>
      <c r="E85" s="76">
        <f>ROUND($R85*$S85,6)</f>
        <v>0</v>
      </c>
      <c r="F85" s="76">
        <f>ROUND($R86*$S86,6)</f>
        <v>0</v>
      </c>
      <c r="G85" s="76">
        <f>ROUND($R87*$S87,6)</f>
        <v>0</v>
      </c>
      <c r="H85" s="76">
        <f>ROUND($R88*$S88,6)</f>
        <v>0</v>
      </c>
      <c r="I85" s="76">
        <f>ROUND($R89*$S89,6)</f>
        <v>0</v>
      </c>
      <c r="J85" s="46"/>
      <c r="M85" s="133">
        <f>IF('Cumulative Budget Request '!L84='Split budget (D)'!$L$1,'Cumulative Budget Request '!M84,0)</f>
        <v>0</v>
      </c>
      <c r="N85" s="214">
        <f>ROUND(M85/12,2)</f>
        <v>0</v>
      </c>
      <c r="O85" s="214">
        <f>IF('Cumulative Budget Request '!L84='Split budget (D)'!$L$1,'Cumulative Budget Request '!O84,0)</f>
        <v>0</v>
      </c>
      <c r="P85" s="209">
        <f>IF('Cumulative Budget Request '!L84='Split budget (D)'!$L$1,'Cumulative Budget Request '!P84,0)</f>
        <v>0</v>
      </c>
      <c r="Q85" s="211">
        <f>IF('Cumulative Budget Request '!L84='Split budget (D)'!$L$1,'Cumulative Budget Request '!Q84,0)</f>
        <v>0</v>
      </c>
      <c r="R85" s="212">
        <f>IF('Cumulative Budget Request '!L84='Split budget (D)'!$L$1,'Cumulative Budget Request '!R84,0)</f>
        <v>0</v>
      </c>
      <c r="S85" s="61">
        <f>IF('Cumulative Budget Request '!L84='Split budget (D)'!$L$1,'Cumulative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9"/>
      <c r="B86" s="486"/>
      <c r="C86" s="480"/>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(D)'!$L$1,'Cumulative Budget Request '!Q85,0)</f>
        <v>0</v>
      </c>
      <c r="R86" s="212">
        <f>IF('Cumulative Budget Request '!L85='Split budget (D)'!$L$1,'Cumulative Budget Request '!R85,0)</f>
        <v>0</v>
      </c>
      <c r="S86" s="61">
        <f>IF('Cumulative Budget Request '!L85='Split budget (D)'!$L$1,'Cumulative Budget Request '!S85,0)</f>
        <v>0</v>
      </c>
      <c r="T86" s="16"/>
      <c r="U86" s="324"/>
      <c r="V86" s="324"/>
      <c r="W86" s="324"/>
      <c r="X86" s="324"/>
      <c r="Y86" s="324"/>
    </row>
    <row r="87" spans="1:25" hidden="1">
      <c r="A87" s="449"/>
      <c r="B87" s="486"/>
      <c r="C87" s="480"/>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(D)'!$L$1,'Cumulative Budget Request '!Q86,0)</f>
        <v>0</v>
      </c>
      <c r="R87" s="212">
        <f>IF('Cumulative Budget Request '!L86='Split budget (D)'!$L$1,'Cumulative Budget Request '!R86,0)</f>
        <v>0</v>
      </c>
      <c r="S87" s="61">
        <f>IF('Cumulative Budget Request '!L86='Split budget (D)'!$L$1,'Cumulative Budget Request '!S86,0)</f>
        <v>0</v>
      </c>
      <c r="T87" s="16"/>
      <c r="U87" s="323"/>
      <c r="V87" s="323"/>
      <c r="W87" s="323"/>
      <c r="X87" s="323"/>
      <c r="Y87" s="323"/>
    </row>
    <row r="88" spans="1:25" ht="15" hidden="1">
      <c r="A88" s="449"/>
      <c r="B88" s="486"/>
      <c r="C88" s="480"/>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(D)'!$L$1,'Cumulative Budget Request '!Q87,0)</f>
        <v>0</v>
      </c>
      <c r="R88" s="212">
        <f>IF('Cumulative Budget Request '!L87='Split budget (D)'!$L$1,'Cumulative Budget Request '!R87,0)</f>
        <v>0</v>
      </c>
      <c r="S88" s="61">
        <f>IF('Cumulative Budget Request '!L87='Split budget (D)'!$L$1,'Cumulative Budget Request '!S87,0)</f>
        <v>0</v>
      </c>
      <c r="T88" s="16"/>
      <c r="U88" s="324"/>
      <c r="V88" s="324"/>
      <c r="W88" s="324"/>
      <c r="X88" s="324"/>
      <c r="Y88" s="324"/>
    </row>
    <row r="89" spans="1:25" hidden="1">
      <c r="A89" s="449"/>
      <c r="B89" s="486"/>
      <c r="C89" s="480"/>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(D)'!$L$1,'Cumulative Budget Request '!Q88,0)</f>
        <v>0</v>
      </c>
      <c r="R89" s="212">
        <f>IF('Cumulative Budget Request '!L88='Split budget (D)'!$L$1,'Cumulative Budget Request '!R88,0)</f>
        <v>0</v>
      </c>
      <c r="S89" s="61">
        <f>IF('Cumulative Budget Request '!L88='Split budget (D)'!$L$1,'Cumulative Budget Request '!S88,0)</f>
        <v>0</v>
      </c>
      <c r="T89" s="16"/>
      <c r="U89" s="323"/>
      <c r="V89" s="323"/>
      <c r="W89" s="323"/>
      <c r="X89" s="323"/>
      <c r="Y89" s="323"/>
    </row>
    <row r="90" spans="1:25" hidden="1">
      <c r="A90" s="449"/>
      <c r="B90" s="481"/>
      <c r="C90" s="480"/>
      <c r="D90" s="59"/>
      <c r="E90" s="16"/>
      <c r="F90" s="16"/>
      <c r="G90" s="16"/>
      <c r="H90" s="16"/>
      <c r="I90" s="16"/>
      <c r="J90" s="25"/>
      <c r="M90" s="215"/>
      <c r="N90" s="56"/>
      <c r="O90" s="56"/>
      <c r="P90" s="56"/>
      <c r="Q90" s="31"/>
      <c r="R90" s="56"/>
      <c r="S90" s="31"/>
      <c r="T90" s="16"/>
      <c r="U90" s="325"/>
      <c r="V90" s="326"/>
      <c r="W90" s="324"/>
      <c r="X90" s="324"/>
      <c r="Y90" s="324"/>
    </row>
    <row r="91" spans="1:25" hidden="1">
      <c r="A91" s="485">
        <f>IF('Cumulative Budget Request '!L90='Split budget (D)'!$L$1,'Cumulative Budget Request '!A90,0)</f>
        <v>0</v>
      </c>
      <c r="B91" s="480">
        <f>IF('Cumulative Budget Request '!L90='Split budget (D)'!$L$1,'Cumulative Budget Request '!B90,0)</f>
        <v>0</v>
      </c>
      <c r="C91" s="481"/>
      <c r="D91" s="33" t="s">
        <v>123</v>
      </c>
      <c r="E91" s="76">
        <f>ROUND($R91*$S91,6)</f>
        <v>0</v>
      </c>
      <c r="F91" s="76">
        <f>ROUND($R92*$S92,6)</f>
        <v>0</v>
      </c>
      <c r="G91" s="76">
        <f>ROUND($R93*$S93,6)</f>
        <v>0</v>
      </c>
      <c r="H91" s="76">
        <f>ROUND($R94*$S94,6)</f>
        <v>0</v>
      </c>
      <c r="I91" s="76">
        <f>ROUND($R95*$S95,6)</f>
        <v>0</v>
      </c>
      <c r="J91" s="46"/>
      <c r="M91" s="133">
        <f>IF('Cumulative Budget Request '!L90='Split budget (D)'!$L$1,'Cumulative Budget Request '!M90,0)</f>
        <v>0</v>
      </c>
      <c r="N91" s="214">
        <f>ROUND(M91/12,2)</f>
        <v>0</v>
      </c>
      <c r="O91" s="214">
        <f>IF('Cumulative Budget Request '!L90='Split budget (D)'!$L$1,'Cumulative Budget Request '!O90,0)</f>
        <v>0</v>
      </c>
      <c r="P91" s="209">
        <f>IF('Cumulative Budget Request '!L90='Split budget (D)'!$L$1,'Cumulative Budget Request '!P90,0)</f>
        <v>0</v>
      </c>
      <c r="Q91" s="211">
        <f>IF('Cumulative Budget Request '!L90='Split budget (D)'!$L$1,'Cumulative Budget Request '!Q90,0)</f>
        <v>0</v>
      </c>
      <c r="R91" s="212">
        <f>IF('Cumulative Budget Request '!L90='Split budget (D)'!$L$1,'Cumulative Budget Request '!R90,0)</f>
        <v>0</v>
      </c>
      <c r="S91" s="61">
        <f>IF('Cumulative Budget Request '!L90='Split budget (D)'!$L$1,'Cumulative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9"/>
      <c r="B92" s="486"/>
      <c r="C92" s="480"/>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(D)'!$L$1,'Cumulative Budget Request '!Q91,0)</f>
        <v>0</v>
      </c>
      <c r="R92" s="212">
        <f>IF('Cumulative Budget Request '!L91='Split budget (D)'!$L$1,'Cumulative Budget Request '!R91,0)</f>
        <v>0</v>
      </c>
      <c r="S92" s="61">
        <f>IF('Cumulative Budget Request '!L91='Split budget (D)'!$L$1,'Cumulative Budget Request '!S91,0)</f>
        <v>0</v>
      </c>
      <c r="T92" s="16"/>
      <c r="U92" s="324"/>
      <c r="V92" s="324"/>
      <c r="W92" s="324"/>
      <c r="X92" s="324"/>
      <c r="Y92" s="324"/>
    </row>
    <row r="93" spans="1:25" hidden="1">
      <c r="A93" s="449"/>
      <c r="B93" s="486"/>
      <c r="C93" s="480"/>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(D)'!$L$1,'Cumulative Budget Request '!Q92,0)</f>
        <v>0</v>
      </c>
      <c r="R93" s="212">
        <f>IF('Cumulative Budget Request '!L92='Split budget (D)'!$L$1,'Cumulative Budget Request '!R92,0)</f>
        <v>0</v>
      </c>
      <c r="S93" s="61">
        <f>IF('Cumulative Budget Request '!L92='Split budget (D)'!$L$1,'Cumulative Budget Request '!S92,0)</f>
        <v>0</v>
      </c>
      <c r="T93" s="16"/>
      <c r="U93" s="323"/>
      <c r="V93" s="323"/>
      <c r="W93" s="323"/>
      <c r="X93" s="323"/>
      <c r="Y93" s="323"/>
    </row>
    <row r="94" spans="1:25" ht="15" hidden="1">
      <c r="A94" s="449"/>
      <c r="B94" s="486"/>
      <c r="C94" s="480"/>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(D)'!$L$1,'Cumulative Budget Request '!Q93,0)</f>
        <v>0</v>
      </c>
      <c r="R94" s="212">
        <f>IF('Cumulative Budget Request '!L93='Split budget (D)'!$L$1,'Cumulative Budget Request '!R93,0)</f>
        <v>0</v>
      </c>
      <c r="S94" s="61">
        <f>IF('Cumulative Budget Request '!L93='Split budget (D)'!$L$1,'Cumulative Budget Request '!S93,0)</f>
        <v>0</v>
      </c>
      <c r="T94" s="16"/>
      <c r="U94" s="324"/>
      <c r="V94" s="324"/>
      <c r="W94" s="324"/>
      <c r="X94" s="324"/>
      <c r="Y94" s="324"/>
    </row>
    <row r="95" spans="1:25" hidden="1">
      <c r="A95" s="449"/>
      <c r="B95" s="486"/>
      <c r="C95" s="480"/>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(D)'!$L$1,'Cumulative Budget Request '!Q94,0)</f>
        <v>0</v>
      </c>
      <c r="R95" s="212">
        <f>IF('Cumulative Budget Request '!L94='Split budget (D)'!$L$1,'Cumulative Budget Request '!R94,0)</f>
        <v>0</v>
      </c>
      <c r="S95" s="61">
        <f>IF('Cumulative Budget Request '!L94='Split budget (D)'!$L$1,'Cumulative Budget Request '!S94,0)</f>
        <v>0</v>
      </c>
      <c r="T95" s="16"/>
      <c r="U95" s="323"/>
      <c r="V95" s="323"/>
      <c r="W95" s="323"/>
      <c r="X95" s="323"/>
      <c r="Y95" s="323"/>
    </row>
    <row r="96" spans="1:25" hidden="1">
      <c r="A96" s="449"/>
      <c r="B96" s="481"/>
      <c r="C96" s="480"/>
      <c r="D96" s="59"/>
      <c r="E96" s="16"/>
      <c r="F96" s="16"/>
      <c r="G96" s="16"/>
      <c r="H96" s="16"/>
      <c r="I96" s="16"/>
      <c r="J96" s="25"/>
      <c r="M96" s="215"/>
      <c r="N96" s="56"/>
      <c r="O96" s="56"/>
      <c r="P96" s="56"/>
      <c r="Q96" s="31"/>
      <c r="R96" s="56"/>
      <c r="S96" s="31"/>
      <c r="T96" s="16"/>
      <c r="U96" s="325"/>
      <c r="V96" s="326"/>
      <c r="W96" s="324"/>
      <c r="X96" s="324"/>
      <c r="Y96" s="324"/>
    </row>
    <row r="97" spans="1:25" hidden="1">
      <c r="A97" s="485">
        <f>IF('Cumulative Budget Request '!L96='Split budget (D)'!$L$1,'Cumulative Budget Request '!A96,0)</f>
        <v>0</v>
      </c>
      <c r="B97" s="480">
        <f>IF('Cumulative Budget Request '!L96='Split budget (D)'!$L$1,'Cumulative Budget Request '!B96,0)</f>
        <v>0</v>
      </c>
      <c r="C97" s="481"/>
      <c r="D97" s="33" t="s">
        <v>123</v>
      </c>
      <c r="E97" s="76">
        <f>ROUND($R97*$S97,6)</f>
        <v>0</v>
      </c>
      <c r="F97" s="76">
        <f>ROUND($R98*$S98,6)</f>
        <v>0</v>
      </c>
      <c r="G97" s="76">
        <f>ROUND($R99*$S99,6)</f>
        <v>0</v>
      </c>
      <c r="H97" s="76">
        <f>ROUND($R100*$S100,6)</f>
        <v>0</v>
      </c>
      <c r="I97" s="76">
        <f>ROUND($R101*$S101,6)</f>
        <v>0</v>
      </c>
      <c r="J97" s="46"/>
      <c r="M97" s="133">
        <f>IF('Cumulative Budget Request '!L96='Split budget (D)'!$L$1,'Cumulative Budget Request '!M96,0)</f>
        <v>0</v>
      </c>
      <c r="N97" s="214">
        <f>ROUND(M97/12,2)</f>
        <v>0</v>
      </c>
      <c r="O97" s="214">
        <f>IF('Cumulative Budget Request '!L96='Split budget (D)'!$L$1,'Cumulative Budget Request '!O96,0)</f>
        <v>0</v>
      </c>
      <c r="P97" s="209">
        <f>IF('Cumulative Budget Request '!L96='Split budget (D)'!$L$1,'Cumulative Budget Request '!P96,0)</f>
        <v>0</v>
      </c>
      <c r="Q97" s="211">
        <f>IF('Cumulative Budget Request '!L96='Split budget (D)'!$L$1,'Cumulative Budget Request '!Q96,0)</f>
        <v>0</v>
      </c>
      <c r="R97" s="212">
        <f>IF('Cumulative Budget Request '!L96='Split budget (D)'!$L$1,'Cumulative Budget Request '!R96,0)</f>
        <v>0</v>
      </c>
      <c r="S97" s="61">
        <f>IF('Cumulative Budget Request '!L96='Split budget (D)'!$L$1,'Cumulative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9"/>
      <c r="B98" s="486"/>
      <c r="C98" s="480"/>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(D)'!$L$1,'Cumulative Budget Request '!Q97,0)</f>
        <v>0</v>
      </c>
      <c r="R98" s="212">
        <f>IF('Cumulative Budget Request '!L97='Split budget (D)'!$L$1,'Cumulative Budget Request '!R97,0)</f>
        <v>0</v>
      </c>
      <c r="S98" s="61">
        <f>IF('Cumulative Budget Request '!L97='Split budget (D)'!$L$1,'Cumulative Budget Request '!S97,0)</f>
        <v>0</v>
      </c>
      <c r="T98" s="16"/>
      <c r="U98" s="324"/>
      <c r="V98" s="324"/>
      <c r="W98" s="324"/>
      <c r="X98" s="324"/>
      <c r="Y98" s="324"/>
    </row>
    <row r="99" spans="1:25" hidden="1">
      <c r="A99" s="449"/>
      <c r="B99" s="486"/>
      <c r="C99" s="480"/>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(D)'!$L$1,'Cumulative Budget Request '!Q98,0)</f>
        <v>0</v>
      </c>
      <c r="R99" s="212">
        <f>IF('Cumulative Budget Request '!L98='Split budget (D)'!$L$1,'Cumulative Budget Request '!R98,0)</f>
        <v>0</v>
      </c>
      <c r="S99" s="61">
        <f>IF('Cumulative Budget Request '!L98='Split budget (D)'!$L$1,'Cumulative Budget Request '!S98,0)</f>
        <v>0</v>
      </c>
      <c r="T99" s="16"/>
      <c r="U99" s="323"/>
      <c r="V99" s="323"/>
      <c r="W99" s="323"/>
      <c r="X99" s="323"/>
      <c r="Y99" s="323"/>
    </row>
    <row r="100" spans="1:25" ht="15" hidden="1">
      <c r="A100" s="449"/>
      <c r="B100" s="486"/>
      <c r="C100" s="480"/>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(D)'!$L$1,'Cumulative Budget Request '!Q99,0)</f>
        <v>0</v>
      </c>
      <c r="R100" s="212">
        <f>IF('Cumulative Budget Request '!L99='Split budget (D)'!$L$1,'Cumulative Budget Request '!R99,0)</f>
        <v>0</v>
      </c>
      <c r="S100" s="61">
        <f>IF('Cumulative Budget Request '!L99='Split budget (D)'!$L$1,'Cumulative Budget Request '!S99,0)</f>
        <v>0</v>
      </c>
      <c r="T100" s="16"/>
      <c r="U100" s="324"/>
      <c r="V100" s="324"/>
      <c r="W100" s="324"/>
      <c r="X100" s="324"/>
      <c r="Y100" s="324"/>
    </row>
    <row r="101" spans="1:25" hidden="1">
      <c r="A101" s="449"/>
      <c r="B101" s="486"/>
      <c r="C101" s="480"/>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(D)'!$L$1,'Cumulative Budget Request '!Q100,0)</f>
        <v>0</v>
      </c>
      <c r="R101" s="212">
        <f>IF('Cumulative Budget Request '!L100='Split budget (D)'!$L$1,'Cumulative Budget Request '!R100,0)</f>
        <v>0</v>
      </c>
      <c r="S101" s="61">
        <f>IF('Cumulative Budget Request '!L100='Split budget (D)'!$L$1,'Cumulative Budget Request '!S100,0)</f>
        <v>0</v>
      </c>
      <c r="T101" s="16"/>
      <c r="U101" s="323"/>
      <c r="V101" s="323"/>
      <c r="W101" s="323"/>
      <c r="X101" s="323"/>
      <c r="Y101" s="323"/>
    </row>
    <row r="102" spans="1:25" hidden="1">
      <c r="A102" s="449"/>
      <c r="B102" s="481"/>
      <c r="C102" s="480"/>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5">
        <f>IF('Cumulative Budget Request '!L102='Split budget (D)'!$L$1,'Cumulative Budget Request '!A102,0)</f>
        <v>0</v>
      </c>
      <c r="B103" s="480">
        <f>IF('Cumulative Budget Request '!L102='Split budget (D)'!$L$1,'Cumulative Budget Request '!B102,0)</f>
        <v>0</v>
      </c>
      <c r="C103" s="481"/>
      <c r="D103" s="33" t="s">
        <v>123</v>
      </c>
      <c r="E103" s="76">
        <f>ROUND($R103*$S103,6)</f>
        <v>0</v>
      </c>
      <c r="F103" s="76">
        <f>ROUND($R104*$S104,6)</f>
        <v>0</v>
      </c>
      <c r="G103" s="76">
        <f>ROUND($R105*$S105,6)</f>
        <v>0</v>
      </c>
      <c r="H103" s="76">
        <f>ROUND($R106*$S106,6)</f>
        <v>0</v>
      </c>
      <c r="I103" s="76">
        <f>ROUND($R107*$S107,6)</f>
        <v>0</v>
      </c>
      <c r="J103" s="46"/>
      <c r="M103" s="133">
        <f>IF('Cumulative Budget Request '!L102='Split budget (D)'!$L$1,'Cumulative Budget Request '!M102,0)</f>
        <v>0</v>
      </c>
      <c r="N103" s="214">
        <f>ROUND(M103/12,2)</f>
        <v>0</v>
      </c>
      <c r="O103" s="214">
        <f>IF('Cumulative Budget Request '!L102='Split budget (D)'!$L$1,'Cumulative Budget Request '!O102,0)</f>
        <v>0</v>
      </c>
      <c r="P103" s="209">
        <f>IF('Cumulative Budget Request '!L102='Split budget (D)'!$L$1,'Cumulative Budget Request '!P102,0)</f>
        <v>0</v>
      </c>
      <c r="Q103" s="211">
        <f>IF('Cumulative Budget Request '!L102='Split budget (D)'!$L$1,'Cumulative Budget Request '!Q102,0)</f>
        <v>0</v>
      </c>
      <c r="R103" s="212">
        <f>IF('Cumulative Budget Request '!L102='Split budget (D)'!$L$1,'Cumulative Budget Request '!R102,0)</f>
        <v>0</v>
      </c>
      <c r="S103" s="61">
        <f>IF('Cumulative Budget Request '!L102='Split budget (D)'!$L$1,'Cumulative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9"/>
      <c r="B104" s="486"/>
      <c r="C104" s="480"/>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(D)'!$L$1,'Cumulative Budget Request '!Q103,0)</f>
        <v>0</v>
      </c>
      <c r="R104" s="212">
        <f>IF('Cumulative Budget Request '!L103='Split budget (D)'!$L$1,'Cumulative Budget Request '!R103,0)</f>
        <v>0</v>
      </c>
      <c r="S104" s="61">
        <f>IF('Cumulative Budget Request '!L103='Split budget (D)'!$L$1,'Cumulative Budget Request '!S103,0)</f>
        <v>0</v>
      </c>
      <c r="T104" s="16"/>
      <c r="U104" s="324"/>
      <c r="V104" s="324"/>
      <c r="W104" s="324"/>
      <c r="X104" s="324"/>
      <c r="Y104" s="324"/>
    </row>
    <row r="105" spans="1:25" hidden="1">
      <c r="A105" s="449"/>
      <c r="B105" s="486"/>
      <c r="C105" s="480"/>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(D)'!$L$1,'Cumulative Budget Request '!Q104,0)</f>
        <v>0</v>
      </c>
      <c r="R105" s="212">
        <f>IF('Cumulative Budget Request '!L104='Split budget (D)'!$L$1,'Cumulative Budget Request '!R104,0)</f>
        <v>0</v>
      </c>
      <c r="S105" s="61">
        <f>IF('Cumulative Budget Request '!L104='Split budget (D)'!$L$1,'Cumulative Budget Request '!S104,0)</f>
        <v>0</v>
      </c>
      <c r="T105" s="16"/>
      <c r="U105" s="323"/>
      <c r="V105" s="323"/>
      <c r="W105" s="323"/>
      <c r="X105" s="323"/>
      <c r="Y105" s="323"/>
    </row>
    <row r="106" spans="1:25" ht="15" hidden="1">
      <c r="A106" s="449"/>
      <c r="B106" s="486"/>
      <c r="C106" s="480"/>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(D)'!$L$1,'Cumulative Budget Request '!Q105,0)</f>
        <v>0</v>
      </c>
      <c r="R106" s="212">
        <f>IF('Cumulative Budget Request '!L105='Split budget (D)'!$L$1,'Cumulative Budget Request '!R105,0)</f>
        <v>0</v>
      </c>
      <c r="S106" s="61">
        <f>IF('Cumulative Budget Request '!L105='Split budget (D)'!$L$1,'Cumulative Budget Request '!S105,0)</f>
        <v>0</v>
      </c>
      <c r="T106" s="16"/>
      <c r="U106" s="324"/>
      <c r="V106" s="324"/>
      <c r="W106" s="324"/>
      <c r="X106" s="324"/>
      <c r="Y106" s="324"/>
    </row>
    <row r="107" spans="1:25" hidden="1">
      <c r="A107" s="449"/>
      <c r="B107" s="486"/>
      <c r="C107" s="480"/>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(D)'!$L$1,'Cumulative Budget Request '!Q106,0)</f>
        <v>0</v>
      </c>
      <c r="R107" s="212">
        <f>IF('Cumulative Budget Request '!L106='Split budget (D)'!$L$1,'Cumulative Budget Request '!R106,0)</f>
        <v>0</v>
      </c>
      <c r="S107" s="61">
        <f>IF('Cumulative Budget Request '!L106='Split budget (D)'!$L$1,'Cumulative Budget Request '!S106,0)</f>
        <v>0</v>
      </c>
      <c r="T107" s="16"/>
      <c r="U107" s="323"/>
      <c r="V107" s="323"/>
      <c r="W107" s="323"/>
      <c r="X107" s="323"/>
      <c r="Y107" s="323"/>
    </row>
    <row r="108" spans="1:25" hidden="1">
      <c r="A108" s="449"/>
      <c r="B108" s="481"/>
      <c r="C108" s="480"/>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5">
        <f>IF('Cumulative Budget Request '!L108='Split budget (D)'!$L$1,'Cumulative Budget Request '!A108,0)</f>
        <v>0</v>
      </c>
      <c r="B109" s="480">
        <f>IF('Cumulative Budget Request '!L108='Split budget (D)'!$L$1,'Cumulative Budget Request '!B108,0)</f>
        <v>0</v>
      </c>
      <c r="C109" s="481"/>
      <c r="D109" s="33" t="s">
        <v>123</v>
      </c>
      <c r="E109" s="76">
        <f>ROUND($R109*$S109,6)</f>
        <v>0</v>
      </c>
      <c r="F109" s="76">
        <f>ROUND($R110*$S110,6)</f>
        <v>0</v>
      </c>
      <c r="G109" s="76">
        <f>ROUND($R111*$S111,6)</f>
        <v>0</v>
      </c>
      <c r="H109" s="76">
        <f>ROUND($R112*$S112,6)</f>
        <v>0</v>
      </c>
      <c r="I109" s="76">
        <f>ROUND($R113*$S113,6)</f>
        <v>0</v>
      </c>
      <c r="J109" s="46"/>
      <c r="M109" s="133">
        <f>IF('Cumulative Budget Request '!L108='Split budget (D)'!$L$1,'Cumulative Budget Request '!M108,0)</f>
        <v>0</v>
      </c>
      <c r="N109" s="214">
        <f>ROUND(M109/12,2)</f>
        <v>0</v>
      </c>
      <c r="O109" s="214">
        <f>IF('Cumulative Budget Request '!L108='Split budget (D)'!$L$1,'Cumulative Budget Request '!O108,0)</f>
        <v>0</v>
      </c>
      <c r="P109" s="209">
        <f>IF('Cumulative Budget Request '!L108='Split budget (D)'!$L$1,'Cumulative Budget Request '!P108,0)</f>
        <v>0</v>
      </c>
      <c r="Q109" s="211">
        <f>IF('Cumulative Budget Request '!L108='Split budget (D)'!$L$1,'Cumulative Budget Request '!Q108,0)</f>
        <v>0</v>
      </c>
      <c r="R109" s="212">
        <f>IF('Cumulative Budget Request '!L108='Split budget (D)'!$L$1,'Cumulative Budget Request '!R108,0)</f>
        <v>0</v>
      </c>
      <c r="S109" s="61">
        <f>IF('Cumulative Budget Request '!L108='Split budget (D)'!$L$1,'Cumulative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9"/>
      <c r="B110" s="486"/>
      <c r="C110" s="480"/>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(D)'!$L$1,'Cumulative Budget Request '!Q109,0)</f>
        <v>0</v>
      </c>
      <c r="R110" s="212">
        <f>IF('Cumulative Budget Request '!L109='Split budget (D)'!$L$1,'Cumulative Budget Request '!R109,0)</f>
        <v>0</v>
      </c>
      <c r="S110" s="61">
        <f>IF('Cumulative Budget Request '!L109='Split budget (D)'!$L$1,'Cumulative Budget Request '!S109,0)</f>
        <v>0</v>
      </c>
      <c r="T110" s="16"/>
      <c r="U110" s="324"/>
      <c r="V110" s="324"/>
      <c r="W110" s="324"/>
      <c r="X110" s="324"/>
      <c r="Y110" s="324"/>
    </row>
    <row r="111" spans="1:25" hidden="1">
      <c r="A111" s="449"/>
      <c r="B111" s="486"/>
      <c r="C111" s="480"/>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(D)'!$L$1,'Cumulative Budget Request '!Q110,0)</f>
        <v>0</v>
      </c>
      <c r="R111" s="212">
        <f>IF('Cumulative Budget Request '!L110='Split budget (D)'!$L$1,'Cumulative Budget Request '!R110,0)</f>
        <v>0</v>
      </c>
      <c r="S111" s="61">
        <f>IF('Cumulative Budget Request '!L110='Split budget (D)'!$L$1,'Cumulative Budget Request '!S110,0)</f>
        <v>0</v>
      </c>
      <c r="T111" s="16"/>
      <c r="U111" s="323"/>
      <c r="V111" s="323"/>
      <c r="W111" s="323"/>
      <c r="X111" s="323"/>
      <c r="Y111" s="323"/>
    </row>
    <row r="112" spans="1:25" ht="15" hidden="1">
      <c r="A112" s="449"/>
      <c r="B112" s="486"/>
      <c r="C112" s="480"/>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(D)'!$L$1,'Cumulative Budget Request '!Q111,0)</f>
        <v>0</v>
      </c>
      <c r="R112" s="212">
        <f>IF('Cumulative Budget Request '!L111='Split budget (D)'!$L$1,'Cumulative Budget Request '!R111,0)</f>
        <v>0</v>
      </c>
      <c r="S112" s="61">
        <f>IF('Cumulative Budget Request '!L111='Split budget (D)'!$L$1,'Cumulative Budget Request '!S111,0)</f>
        <v>0</v>
      </c>
      <c r="T112" s="16"/>
      <c r="U112" s="324"/>
      <c r="V112" s="324"/>
      <c r="W112" s="324"/>
      <c r="X112" s="324"/>
      <c r="Y112" s="324"/>
    </row>
    <row r="113" spans="1:25" hidden="1">
      <c r="A113" s="449"/>
      <c r="B113" s="486"/>
      <c r="C113" s="480"/>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(D)'!$L$1,'Cumulative Budget Request '!Q112,0)</f>
        <v>0</v>
      </c>
      <c r="R113" s="212">
        <f>IF('Cumulative Budget Request '!L112='Split budget (D)'!$L$1,'Cumulative Budget Request '!R112,0)</f>
        <v>0</v>
      </c>
      <c r="S113" s="61">
        <f>IF('Cumulative Budget Request '!L112='Split budget (D)'!$L$1,'Cumulative Budget Request '!S112,0)</f>
        <v>0</v>
      </c>
      <c r="T113" s="16"/>
      <c r="U113" s="323"/>
      <c r="V113" s="323"/>
      <c r="W113" s="323"/>
      <c r="X113" s="323"/>
      <c r="Y113" s="323"/>
    </row>
    <row r="114" spans="1:25" hidden="1">
      <c r="A114" s="449"/>
      <c r="B114" s="481"/>
      <c r="C114" s="480"/>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5">
        <f>IF('Cumulative Budget Request '!L114='Split budget (D)'!$L$1,'Cumulative Budget Request '!A114,0)</f>
        <v>0</v>
      </c>
      <c r="B115" s="480">
        <f>IF('Cumulative Budget Request '!L114='Split budget (D)'!$L$1,'Cumulative Budget Request '!B114,0)</f>
        <v>0</v>
      </c>
      <c r="C115" s="481"/>
      <c r="D115" s="33" t="s">
        <v>123</v>
      </c>
      <c r="E115" s="76">
        <f>ROUND($R115*$S115,6)</f>
        <v>0</v>
      </c>
      <c r="F115" s="76">
        <f>ROUND($R116*$S116,6)</f>
        <v>0</v>
      </c>
      <c r="G115" s="76">
        <f>ROUND($R117*$S117,6)</f>
        <v>0</v>
      </c>
      <c r="H115" s="76">
        <f>ROUND($R118*$S118,6)</f>
        <v>0</v>
      </c>
      <c r="I115" s="76">
        <f>ROUND($R119*$S119,6)</f>
        <v>0</v>
      </c>
      <c r="J115" s="46"/>
      <c r="M115" s="133">
        <f>IF('Cumulative Budget Request '!L114='Split budget (D)'!$L$1,'Cumulative Budget Request '!M114,0)</f>
        <v>0</v>
      </c>
      <c r="N115" s="214">
        <f>ROUND(M115/12,2)</f>
        <v>0</v>
      </c>
      <c r="O115" s="214">
        <f>IF('Cumulative Budget Request '!L114='Split budget (D)'!$L$1,'Cumulative Budget Request '!O114,0)</f>
        <v>0</v>
      </c>
      <c r="P115" s="209">
        <f>IF('Cumulative Budget Request '!L114='Split budget (D)'!$L$1,'Cumulative Budget Request '!P114,0)</f>
        <v>0</v>
      </c>
      <c r="Q115" s="211">
        <f>IF('Cumulative Budget Request '!L114='Split budget (D)'!$L$1,'Cumulative Budget Request '!Q114,0)</f>
        <v>0</v>
      </c>
      <c r="R115" s="212">
        <f>IF('Cumulative Budget Request '!L114='Split budget (D)'!$L$1,'Cumulative Budget Request '!R114,0)</f>
        <v>0</v>
      </c>
      <c r="S115" s="61">
        <f>IF('Cumulative Budget Request '!L114='Split budget (D)'!$L$1,'Cumulative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9"/>
      <c r="B116" s="486"/>
      <c r="C116" s="480"/>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(D)'!$L$1,'Cumulative Budget Request '!Q115,0)</f>
        <v>0</v>
      </c>
      <c r="R116" s="212">
        <f>IF('Cumulative Budget Request '!L115='Split budget (D)'!$L$1,'Cumulative Budget Request '!R115,0)</f>
        <v>0</v>
      </c>
      <c r="S116" s="61">
        <f>IF('Cumulative Budget Request '!L115='Split budget (D)'!$L$1,'Cumulative Budget Request '!S115,0)</f>
        <v>0</v>
      </c>
      <c r="T116" s="16"/>
      <c r="U116" s="324"/>
      <c r="V116" s="324"/>
      <c r="W116" s="324"/>
      <c r="X116" s="324"/>
      <c r="Y116" s="324"/>
    </row>
    <row r="117" spans="1:25" hidden="1">
      <c r="A117" s="449"/>
      <c r="B117" s="486"/>
      <c r="C117" s="480"/>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(D)'!$L$1,'Cumulative Budget Request '!Q116,0)</f>
        <v>0</v>
      </c>
      <c r="R117" s="212">
        <f>IF('Cumulative Budget Request '!L116='Split budget (D)'!$L$1,'Cumulative Budget Request '!R116,0)</f>
        <v>0</v>
      </c>
      <c r="S117" s="61">
        <f>IF('Cumulative Budget Request '!L116='Split budget (D)'!$L$1,'Cumulative Budget Request '!S116,0)</f>
        <v>0</v>
      </c>
      <c r="T117" s="16"/>
      <c r="U117" s="323"/>
      <c r="V117" s="323"/>
      <c r="W117" s="323"/>
      <c r="X117" s="323"/>
      <c r="Y117" s="323"/>
    </row>
    <row r="118" spans="1:25" ht="15" hidden="1">
      <c r="A118" s="449"/>
      <c r="B118" s="486"/>
      <c r="C118" s="480"/>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(D)'!$L$1,'Cumulative Budget Request '!Q117,0)</f>
        <v>0</v>
      </c>
      <c r="R118" s="212">
        <f>IF('Cumulative Budget Request '!L117='Split budget (D)'!$L$1,'Cumulative Budget Request '!R117,0)</f>
        <v>0</v>
      </c>
      <c r="S118" s="61">
        <f>IF('Cumulative Budget Request '!L117='Split budget (D)'!$L$1,'Cumulative Budget Request '!S117,0)</f>
        <v>0</v>
      </c>
      <c r="T118" s="16"/>
      <c r="U118" s="324"/>
      <c r="V118" s="324"/>
      <c r="W118" s="324"/>
      <c r="X118" s="324"/>
      <c r="Y118" s="324"/>
    </row>
    <row r="119" spans="1:25" hidden="1">
      <c r="A119" s="449"/>
      <c r="B119" s="486"/>
      <c r="C119" s="480"/>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(D)'!$L$1,'Cumulative Budget Request '!Q118,0)</f>
        <v>0</v>
      </c>
      <c r="R119" s="212">
        <f>IF('Cumulative Budget Request '!L118='Split budget (D)'!$L$1,'Cumulative Budget Request '!R118,0)</f>
        <v>0</v>
      </c>
      <c r="S119" s="61">
        <f>IF('Cumulative Budget Request '!L118='Split budget (D)'!$L$1,'Cumulative Budget Request '!S118,0)</f>
        <v>0</v>
      </c>
      <c r="T119" s="16"/>
      <c r="U119" s="323"/>
      <c r="V119" s="323"/>
      <c r="W119" s="323"/>
      <c r="X119" s="323"/>
      <c r="Y119" s="323"/>
    </row>
    <row r="120" spans="1:25" hidden="1">
      <c r="A120" s="449"/>
      <c r="B120" s="481"/>
      <c r="C120" s="480"/>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5">
        <f>IF('Cumulative Budget Request '!L120='Split budget (D)'!$L$1,'Cumulative Budget Request '!A120,0)</f>
        <v>0</v>
      </c>
      <c r="B121" s="480">
        <f>IF('Cumulative Budget Request '!L120='Split budget (D)'!$L$1,'Cumulative Budget Request '!B120,0)</f>
        <v>0</v>
      </c>
      <c r="C121" s="481"/>
      <c r="D121" s="33" t="s">
        <v>123</v>
      </c>
      <c r="E121" s="76">
        <f>ROUND($R121*$S121,6)</f>
        <v>0</v>
      </c>
      <c r="F121" s="76">
        <f>ROUND($R122*$S122,6)</f>
        <v>0</v>
      </c>
      <c r="G121" s="76">
        <f>ROUND($R123*$S123,6)</f>
        <v>0</v>
      </c>
      <c r="H121" s="76">
        <f>ROUND($R124*$S124,6)</f>
        <v>0</v>
      </c>
      <c r="I121" s="76">
        <f>ROUND($R125*$S125,6)</f>
        <v>0</v>
      </c>
      <c r="J121" s="46"/>
      <c r="M121" s="133">
        <f>IF('Cumulative Budget Request '!L120='Split budget (D)'!$L$1,'Cumulative Budget Request '!M120,0)</f>
        <v>0</v>
      </c>
      <c r="N121" s="214">
        <f>ROUND(M121/12,2)</f>
        <v>0</v>
      </c>
      <c r="O121" s="214">
        <f>IF('Cumulative Budget Request '!L120='Split budget (D)'!$L$1,'Cumulative Budget Request '!O120,0)</f>
        <v>0</v>
      </c>
      <c r="P121" s="209">
        <f>IF('Cumulative Budget Request '!L120='Split budget (D)'!$L$1,'Cumulative Budget Request '!P120,0)</f>
        <v>0</v>
      </c>
      <c r="Q121" s="211">
        <f>IF('Cumulative Budget Request '!L120='Split budget (D)'!$L$1,'Cumulative Budget Request '!Q120,0)</f>
        <v>0</v>
      </c>
      <c r="R121" s="212">
        <f>IF('Cumulative Budget Request '!L120='Split budget (D)'!$L$1,'Cumulative Budget Request '!R120,0)</f>
        <v>0</v>
      </c>
      <c r="S121" s="61">
        <f>IF('Cumulative Budget Request '!L120='Split budget (D)'!$L$1,'Cumulative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9"/>
      <c r="B122" s="486"/>
      <c r="C122" s="480"/>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(D)'!$L$1,'Cumulative Budget Request '!Q121,0)</f>
        <v>0</v>
      </c>
      <c r="R122" s="212">
        <f>IF('Cumulative Budget Request '!L121='Split budget (D)'!$L$1,'Cumulative Budget Request '!R121,0)</f>
        <v>0</v>
      </c>
      <c r="S122" s="61">
        <f>IF('Cumulative Budget Request '!L121='Split budget (D)'!$L$1,'Cumulative Budget Request '!S121,0)</f>
        <v>0</v>
      </c>
      <c r="T122" s="16"/>
      <c r="U122" s="324"/>
      <c r="V122" s="324"/>
      <c r="W122" s="324"/>
      <c r="X122" s="324"/>
      <c r="Y122" s="324"/>
    </row>
    <row r="123" spans="1:25" hidden="1">
      <c r="A123" s="449"/>
      <c r="B123" s="486"/>
      <c r="C123" s="480"/>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(D)'!$L$1,'Cumulative Budget Request '!Q122,0)</f>
        <v>0</v>
      </c>
      <c r="R123" s="212">
        <f>IF('Cumulative Budget Request '!L122='Split budget (D)'!$L$1,'Cumulative Budget Request '!R122,0)</f>
        <v>0</v>
      </c>
      <c r="S123" s="61">
        <f>IF('Cumulative Budget Request '!L122='Split budget (D)'!$L$1,'Cumulative Budget Request '!S122,0)</f>
        <v>0</v>
      </c>
      <c r="T123" s="16"/>
      <c r="U123" s="323"/>
      <c r="V123" s="323"/>
      <c r="W123" s="323"/>
      <c r="X123" s="323"/>
      <c r="Y123" s="323"/>
    </row>
    <row r="124" spans="1:25" ht="15" hidden="1">
      <c r="A124" s="449"/>
      <c r="B124" s="486"/>
      <c r="C124" s="480"/>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(D)'!$L$1,'Cumulative Budget Request '!Q123,0)</f>
        <v>0</v>
      </c>
      <c r="R124" s="212">
        <f>IF('Cumulative Budget Request '!L123='Split budget (D)'!$L$1,'Cumulative Budget Request '!R123,0)</f>
        <v>0</v>
      </c>
      <c r="S124" s="61">
        <f>IF('Cumulative Budget Request '!L123='Split budget (D)'!$L$1,'Cumulative Budget Request '!S123,0)</f>
        <v>0</v>
      </c>
      <c r="T124" s="16"/>
      <c r="U124" s="324"/>
      <c r="V124" s="324"/>
      <c r="W124" s="324"/>
      <c r="X124" s="324"/>
      <c r="Y124" s="324"/>
    </row>
    <row r="125" spans="1:25" hidden="1">
      <c r="A125" s="449"/>
      <c r="B125" s="486"/>
      <c r="C125" s="480"/>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(D)'!$L$1,'Cumulative Budget Request '!Q124,0)</f>
        <v>0</v>
      </c>
      <c r="R125" s="212">
        <f>IF('Cumulative Budget Request '!L124='Split budget (D)'!$L$1,'Cumulative Budget Request '!R124,0)</f>
        <v>0</v>
      </c>
      <c r="S125" s="61">
        <f>IF('Cumulative Budget Request '!L124='Split budget (D)'!$L$1,'Cumulative Budget Request '!S124,0)</f>
        <v>0</v>
      </c>
      <c r="T125" s="16"/>
      <c r="U125" s="323"/>
      <c r="V125" s="323"/>
      <c r="W125" s="323"/>
      <c r="X125" s="323"/>
      <c r="Y125" s="323"/>
    </row>
    <row r="126" spans="1:25" hidden="1">
      <c r="A126" s="449"/>
      <c r="B126" s="481"/>
      <c r="C126" s="480"/>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5">
        <f>IF('Cumulative Budget Request '!L126='Split budget (D)'!$L$1,'Cumulative Budget Request '!A126,0)</f>
        <v>0</v>
      </c>
      <c r="B127" s="480">
        <f>IF('Cumulative Budget Request '!L126='Split budget (D)'!$L$1,'Cumulative Budget Request '!B126,0)</f>
        <v>0</v>
      </c>
      <c r="C127" s="481"/>
      <c r="D127" s="33" t="s">
        <v>123</v>
      </c>
      <c r="E127" s="76">
        <f>ROUND($R127*$S127,6)</f>
        <v>0</v>
      </c>
      <c r="F127" s="76">
        <f>ROUND($R128*$S128,6)</f>
        <v>0</v>
      </c>
      <c r="G127" s="76">
        <f>ROUND($R129*$S129,6)</f>
        <v>0</v>
      </c>
      <c r="H127" s="76">
        <f>ROUND($R130*$S130,6)</f>
        <v>0</v>
      </c>
      <c r="I127" s="76">
        <f>ROUND($R131*$S131,6)</f>
        <v>0</v>
      </c>
      <c r="J127" s="46"/>
      <c r="M127" s="133">
        <f>IF('Cumulative Budget Request '!L126='Split budget (D)'!$L$1,'Cumulative Budget Request '!M126,0)</f>
        <v>0</v>
      </c>
      <c r="N127" s="214">
        <f>ROUND(M127/12,2)</f>
        <v>0</v>
      </c>
      <c r="O127" s="214">
        <f>IF('Cumulative Budget Request '!L126='Split budget (D)'!$L$1,'Cumulative Budget Request '!O126,0)</f>
        <v>0</v>
      </c>
      <c r="P127" s="209">
        <f>IF('Cumulative Budget Request '!L126='Split budget (D)'!$L$1,'Cumulative Budget Request '!P126,0)</f>
        <v>0</v>
      </c>
      <c r="Q127" s="211">
        <f>IF('Cumulative Budget Request '!L126='Split budget (D)'!$L$1,'Cumulative Budget Request '!Q126,0)</f>
        <v>0</v>
      </c>
      <c r="R127" s="212">
        <f>IF('Cumulative Budget Request '!L126='Split budget (D)'!$L$1,'Cumulative Budget Request '!R126,0)</f>
        <v>0</v>
      </c>
      <c r="S127" s="61">
        <f>IF('Cumulative Budget Request '!L126='Split budget (D)'!$L$1,'Cumulative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9"/>
      <c r="B128" s="486"/>
      <c r="C128" s="480"/>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(D)'!$L$1,'Cumulative Budget Request '!Q127,0)</f>
        <v>0</v>
      </c>
      <c r="R128" s="212">
        <f>IF('Cumulative Budget Request '!L127='Split budget (D)'!$L$1,'Cumulative Budget Request '!R127,0)</f>
        <v>0</v>
      </c>
      <c r="S128" s="61">
        <f>IF('Cumulative Budget Request '!L127='Split budget (D)'!$L$1,'Cumulative Budget Request '!S127,0)</f>
        <v>0</v>
      </c>
      <c r="T128" s="16"/>
      <c r="U128" s="324"/>
      <c r="V128" s="324"/>
      <c r="W128" s="324"/>
      <c r="X128" s="324"/>
      <c r="Y128" s="324"/>
    </row>
    <row r="129" spans="1:25" hidden="1">
      <c r="A129" s="449"/>
      <c r="B129" s="486"/>
      <c r="C129" s="480"/>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(D)'!$L$1,'Cumulative Budget Request '!Q128,0)</f>
        <v>0</v>
      </c>
      <c r="R129" s="212">
        <f>IF('Cumulative Budget Request '!L128='Split budget (D)'!$L$1,'Cumulative Budget Request '!R128,0)</f>
        <v>0</v>
      </c>
      <c r="S129" s="61">
        <f>IF('Cumulative Budget Request '!L128='Split budget (D)'!$L$1,'Cumulative Budget Request '!S128,0)</f>
        <v>0</v>
      </c>
      <c r="T129" s="16"/>
      <c r="U129" s="323"/>
      <c r="V129" s="323"/>
      <c r="W129" s="323"/>
      <c r="X129" s="323"/>
      <c r="Y129" s="323"/>
    </row>
    <row r="130" spans="1:25" ht="15" hidden="1">
      <c r="A130" s="449"/>
      <c r="B130" s="486"/>
      <c r="C130" s="480"/>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(D)'!$L$1,'Cumulative Budget Request '!Q129,0)</f>
        <v>0</v>
      </c>
      <c r="R130" s="212">
        <f>IF('Cumulative Budget Request '!L129='Split budget (D)'!$L$1,'Cumulative Budget Request '!R129,0)</f>
        <v>0</v>
      </c>
      <c r="S130" s="61">
        <f>IF('Cumulative Budget Request '!L129='Split budget (D)'!$L$1,'Cumulative Budget Request '!S129,0)</f>
        <v>0</v>
      </c>
      <c r="T130" s="16"/>
      <c r="U130" s="324"/>
      <c r="V130" s="324"/>
      <c r="W130" s="324"/>
      <c r="X130" s="324"/>
      <c r="Y130" s="324"/>
    </row>
    <row r="131" spans="1:25" hidden="1">
      <c r="A131" s="449"/>
      <c r="B131" s="486"/>
      <c r="C131" s="480"/>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(D)'!$L$1,'Cumulative Budget Request '!Q130,0)</f>
        <v>0</v>
      </c>
      <c r="R131" s="212">
        <f>IF('Cumulative Budget Request '!L130='Split budget (D)'!$L$1,'Cumulative Budget Request '!R130,0)</f>
        <v>0</v>
      </c>
      <c r="S131" s="61">
        <f>IF('Cumulative Budget Request '!L130='Split budget (D)'!$L$1,'Cumulative Budget Request '!S130,0)</f>
        <v>0</v>
      </c>
      <c r="T131" s="16"/>
      <c r="U131" s="323"/>
      <c r="V131" s="323"/>
      <c r="W131" s="323"/>
      <c r="X131" s="323"/>
      <c r="Y131" s="323"/>
    </row>
    <row r="132" spans="1:25" hidden="1">
      <c r="A132" s="449"/>
      <c r="B132" s="481"/>
      <c r="C132" s="480"/>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5">
        <f>IF('Cumulative Budget Request '!L132='Split budget (D)'!$L$1,'Cumulative Budget Request '!A132,0)</f>
        <v>0</v>
      </c>
      <c r="B133" s="480">
        <f>IF('Cumulative Budget Request '!L132='Split budget (D)'!$L$1,'Cumulative Budget Request '!B132,0)</f>
        <v>0</v>
      </c>
      <c r="C133" s="481"/>
      <c r="D133" s="33" t="s">
        <v>123</v>
      </c>
      <c r="E133" s="76">
        <f>ROUND($R133*$S133,6)</f>
        <v>0</v>
      </c>
      <c r="F133" s="76">
        <f>ROUND($R134*$S134,6)</f>
        <v>0</v>
      </c>
      <c r="G133" s="76">
        <f>ROUND($R135*$S135,6)</f>
        <v>0</v>
      </c>
      <c r="H133" s="76">
        <f>ROUND($R136*$S136,6)</f>
        <v>0</v>
      </c>
      <c r="I133" s="76">
        <f>ROUND($R137*$S137,6)</f>
        <v>0</v>
      </c>
      <c r="J133" s="46"/>
      <c r="M133" s="133">
        <f>IF('Cumulative Budget Request '!L132='Split budget (D)'!$L$1,'Cumulative Budget Request '!M132,0)</f>
        <v>0</v>
      </c>
      <c r="N133" s="214">
        <f>ROUND(M133/12,2)</f>
        <v>0</v>
      </c>
      <c r="O133" s="214">
        <f>IF('Cumulative Budget Request '!L132='Split budget (D)'!$L$1,'Cumulative Budget Request '!O132,0)</f>
        <v>0</v>
      </c>
      <c r="P133" s="209">
        <f>IF('Cumulative Budget Request '!L132='Split budget (D)'!$L$1,'Cumulative Budget Request '!P132,0)</f>
        <v>0</v>
      </c>
      <c r="Q133" s="211">
        <f>IF('Cumulative Budget Request '!L132='Split budget (D)'!$L$1,'Cumulative Budget Request '!Q132,0)</f>
        <v>0</v>
      </c>
      <c r="R133" s="212">
        <f>IF('Cumulative Budget Request '!L132='Split budget (D)'!$L$1,'Cumulative Budget Request '!R132,0)</f>
        <v>0</v>
      </c>
      <c r="S133" s="61">
        <f>IF('Cumulative Budget Request '!L132='Split budget (D)'!$L$1,'Cumulative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9"/>
      <c r="B134" s="486"/>
      <c r="C134" s="480"/>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(D)'!$L$1,'Cumulative Budget Request '!Q133,0)</f>
        <v>0</v>
      </c>
      <c r="R134" s="212">
        <f>IF('Cumulative Budget Request '!L133='Split budget (D)'!$L$1,'Cumulative Budget Request '!R133,0)</f>
        <v>0</v>
      </c>
      <c r="S134" s="61">
        <f>IF('Cumulative Budget Request '!L133='Split budget (D)'!$L$1,'Cumulative Budget Request '!S133,0)</f>
        <v>0</v>
      </c>
      <c r="T134" s="16"/>
      <c r="U134" s="324"/>
      <c r="V134" s="324"/>
      <c r="W134" s="324"/>
      <c r="X134" s="324"/>
      <c r="Y134" s="324"/>
    </row>
    <row r="135" spans="1:25" hidden="1">
      <c r="A135" s="449"/>
      <c r="B135" s="486"/>
      <c r="C135" s="480"/>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(D)'!$L$1,'Cumulative Budget Request '!Q134,0)</f>
        <v>0</v>
      </c>
      <c r="R135" s="212">
        <f>IF('Cumulative Budget Request '!L134='Split budget (D)'!$L$1,'Cumulative Budget Request '!R134,0)</f>
        <v>0</v>
      </c>
      <c r="S135" s="61">
        <f>IF('Cumulative Budget Request '!L134='Split budget (D)'!$L$1,'Cumulative Budget Request '!S134,0)</f>
        <v>0</v>
      </c>
      <c r="T135" s="16"/>
      <c r="U135" s="323"/>
      <c r="V135" s="323"/>
      <c r="W135" s="323"/>
      <c r="X135" s="323"/>
      <c r="Y135" s="323"/>
    </row>
    <row r="136" spans="1:25" ht="15" hidden="1">
      <c r="A136" s="449"/>
      <c r="B136" s="486"/>
      <c r="C136" s="480"/>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(D)'!$L$1,'Cumulative Budget Request '!Q135,0)</f>
        <v>0</v>
      </c>
      <c r="R136" s="212">
        <f>IF('Cumulative Budget Request '!L135='Split budget (D)'!$L$1,'Cumulative Budget Request '!R135,0)</f>
        <v>0</v>
      </c>
      <c r="S136" s="61">
        <f>IF('Cumulative Budget Request '!L135='Split budget (D)'!$L$1,'Cumulative Budget Request '!S135,0)</f>
        <v>0</v>
      </c>
      <c r="T136" s="16"/>
      <c r="U136" s="324"/>
      <c r="V136" s="324"/>
      <c r="W136" s="324"/>
      <c r="X136" s="324"/>
      <c r="Y136" s="324"/>
    </row>
    <row r="137" spans="1:25" hidden="1">
      <c r="A137" s="449"/>
      <c r="B137" s="486"/>
      <c r="C137" s="480"/>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(D)'!$L$1,'Cumulative Budget Request '!Q136,0)</f>
        <v>0</v>
      </c>
      <c r="R137" s="212">
        <f>IF('Cumulative Budget Request '!L136='Split budget (D)'!$L$1,'Cumulative Budget Request '!R136,0)</f>
        <v>0</v>
      </c>
      <c r="S137" s="61">
        <f>IF('Cumulative Budget Request '!L136='Split budget (D)'!$L$1,'Cumulative Budget Request '!S136,0)</f>
        <v>0</v>
      </c>
      <c r="T137" s="16"/>
      <c r="U137" s="323"/>
      <c r="V137" s="323"/>
      <c r="W137" s="323"/>
      <c r="X137" s="323"/>
      <c r="Y137" s="323"/>
    </row>
    <row r="138" spans="1:25" hidden="1">
      <c r="A138" s="449"/>
      <c r="B138" s="481"/>
      <c r="C138" s="480"/>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5">
        <f>IF('Cumulative Budget Request '!L138='Split budget (D)'!$L$1,'Cumulative Budget Request '!A138,0)</f>
        <v>0</v>
      </c>
      <c r="B139" s="480">
        <f>IF('Cumulative Budget Request '!L138='Split budget (D)'!$L$1,'Cumulative Budget Request '!B138,0)</f>
        <v>0</v>
      </c>
      <c r="C139" s="481"/>
      <c r="D139" s="33" t="s">
        <v>123</v>
      </c>
      <c r="E139" s="76">
        <f>ROUND($R139*$S139,6)</f>
        <v>0</v>
      </c>
      <c r="F139" s="76">
        <f>ROUND($R140*$S140,6)</f>
        <v>0</v>
      </c>
      <c r="G139" s="76">
        <f>ROUND($R141*$S141,6)</f>
        <v>0</v>
      </c>
      <c r="H139" s="76">
        <f>ROUND($R142*$S142,6)</f>
        <v>0</v>
      </c>
      <c r="I139" s="76">
        <f>ROUND($R143*$S143,6)</f>
        <v>0</v>
      </c>
      <c r="J139" s="46"/>
      <c r="M139" s="133">
        <f>IF('Cumulative Budget Request '!L138='Split budget (D)'!$L$1,'Cumulative Budget Request '!M138,0)</f>
        <v>0</v>
      </c>
      <c r="N139" s="214">
        <f>ROUND(M139/12,2)</f>
        <v>0</v>
      </c>
      <c r="O139" s="214">
        <f>IF('Cumulative Budget Request '!L138='Split budget (D)'!$L$1,'Cumulative Budget Request '!O138,0)</f>
        <v>0</v>
      </c>
      <c r="P139" s="209">
        <f>IF('Cumulative Budget Request '!L138='Split budget (D)'!$L$1,'Cumulative Budget Request '!P138,0)</f>
        <v>0</v>
      </c>
      <c r="Q139" s="211">
        <f>IF('Cumulative Budget Request '!L138='Split budget (D)'!$L$1,'Cumulative Budget Request '!Q138,0)</f>
        <v>0</v>
      </c>
      <c r="R139" s="212">
        <f>IF('Cumulative Budget Request '!L138='Split budget (D)'!$L$1,'Cumulative Budget Request '!R138,0)</f>
        <v>0</v>
      </c>
      <c r="S139" s="61">
        <f>IF('Cumulative Budget Request '!L138='Split budget (D)'!$L$1,'Cumulative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9"/>
      <c r="B140" s="486"/>
      <c r="C140" s="480"/>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(D)'!$L$1,'Cumulative Budget Request '!Q139,0)</f>
        <v>0</v>
      </c>
      <c r="R140" s="212">
        <f>IF('Cumulative Budget Request '!L139='Split budget (D)'!$L$1,'Cumulative Budget Request '!R139,0)</f>
        <v>0</v>
      </c>
      <c r="S140" s="61">
        <f>IF('Cumulative Budget Request '!L139='Split budget (D)'!$L$1,'Cumulative Budget Request '!S139,0)</f>
        <v>0</v>
      </c>
      <c r="T140" s="16"/>
      <c r="U140" s="324"/>
      <c r="V140" s="324"/>
      <c r="W140" s="324"/>
      <c r="X140" s="324"/>
      <c r="Y140" s="324"/>
    </row>
    <row r="141" spans="1:25" hidden="1">
      <c r="A141" s="449"/>
      <c r="B141" s="486"/>
      <c r="C141" s="480"/>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(D)'!$L$1,'Cumulative Budget Request '!Q140,0)</f>
        <v>0</v>
      </c>
      <c r="R141" s="212">
        <f>IF('Cumulative Budget Request '!L140='Split budget (D)'!$L$1,'Cumulative Budget Request '!R140,0)</f>
        <v>0</v>
      </c>
      <c r="S141" s="61">
        <f>IF('Cumulative Budget Request '!L140='Split budget (D)'!$L$1,'Cumulative Budget Request '!S140,0)</f>
        <v>0</v>
      </c>
      <c r="T141" s="16"/>
      <c r="U141" s="323"/>
      <c r="V141" s="323"/>
      <c r="W141" s="323"/>
      <c r="X141" s="323"/>
      <c r="Y141" s="323"/>
    </row>
    <row r="142" spans="1:25" ht="15" hidden="1">
      <c r="A142" s="449"/>
      <c r="B142" s="486"/>
      <c r="C142" s="480"/>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(D)'!$L$1,'Cumulative Budget Request '!Q141,0)</f>
        <v>0</v>
      </c>
      <c r="R142" s="212">
        <f>IF('Cumulative Budget Request '!L141='Split budget (D)'!$L$1,'Cumulative Budget Request '!R141,0)</f>
        <v>0</v>
      </c>
      <c r="S142" s="61">
        <f>IF('Cumulative Budget Request '!L141='Split budget (D)'!$L$1,'Cumulative Budget Request '!S141,0)</f>
        <v>0</v>
      </c>
      <c r="T142" s="16"/>
      <c r="U142" s="324"/>
      <c r="V142" s="324"/>
      <c r="W142" s="324"/>
      <c r="X142" s="324"/>
      <c r="Y142" s="324"/>
    </row>
    <row r="143" spans="1:25" hidden="1">
      <c r="A143" s="449"/>
      <c r="B143" s="486"/>
      <c r="C143" s="480"/>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(D)'!$L$1,'Cumulative Budget Request '!Q142,0)</f>
        <v>0</v>
      </c>
      <c r="R143" s="212">
        <f>IF('Cumulative Budget Request '!L142='Split budget (D)'!$L$1,'Cumulative Budget Request '!R142,0)</f>
        <v>0</v>
      </c>
      <c r="S143" s="61">
        <f>IF('Cumulative Budget Request '!L142='Split budget (D)'!$L$1,'Cumulative Budget Request '!S142,0)</f>
        <v>0</v>
      </c>
      <c r="T143" s="16"/>
      <c r="U143" s="323"/>
      <c r="V143" s="323"/>
      <c r="W143" s="323"/>
      <c r="X143" s="323"/>
      <c r="Y143" s="323"/>
    </row>
    <row r="144" spans="1:25" hidden="1">
      <c r="A144" s="449"/>
      <c r="B144" s="481"/>
      <c r="C144" s="480"/>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5">
        <f>IF('Cumulative Budget Request '!L144='Split budget (D)'!$L$1,'Cumulative Budget Request '!A144,0)</f>
        <v>0</v>
      </c>
      <c r="B145" s="480">
        <f>IF('Cumulative Budget Request '!L144='Split budget (D)'!$L$1,'Cumulative Budget Request '!B144,0)</f>
        <v>0</v>
      </c>
      <c r="C145" s="481"/>
      <c r="D145" s="33" t="s">
        <v>123</v>
      </c>
      <c r="E145" s="76">
        <f>ROUND($R145*$S145,6)</f>
        <v>0</v>
      </c>
      <c r="F145" s="76">
        <f>ROUND($R146*$S146,6)</f>
        <v>0</v>
      </c>
      <c r="G145" s="76">
        <f>ROUND($R147*$S147,6)</f>
        <v>0</v>
      </c>
      <c r="H145" s="76">
        <f>ROUND($R148*$S148,6)</f>
        <v>0</v>
      </c>
      <c r="I145" s="76">
        <f>ROUND($R149*$S149,6)</f>
        <v>0</v>
      </c>
      <c r="J145" s="46"/>
      <c r="M145" s="133">
        <f>IF('Cumulative Budget Request '!L144='Split budget (D)'!$L$1,'Cumulative Budget Request '!M144,0)</f>
        <v>0</v>
      </c>
      <c r="N145" s="214">
        <f>ROUND(M145/12,2)</f>
        <v>0</v>
      </c>
      <c r="O145" s="214">
        <f>IF('Cumulative Budget Request '!L144='Split budget (D)'!$L$1,'Cumulative Budget Request '!O144,0)</f>
        <v>0</v>
      </c>
      <c r="P145" s="209">
        <f>IF('Cumulative Budget Request '!L144='Split budget (D)'!$L$1,'Cumulative Budget Request '!P144,0)</f>
        <v>0</v>
      </c>
      <c r="Q145" s="211">
        <f>IF('Cumulative Budget Request '!L144='Split budget (D)'!$L$1,'Cumulative Budget Request '!Q144,0)</f>
        <v>0</v>
      </c>
      <c r="R145" s="212">
        <f>IF('Cumulative Budget Request '!L144='Split budget (D)'!$L$1,'Cumulative Budget Request '!R144,0)</f>
        <v>0</v>
      </c>
      <c r="S145" s="61">
        <f>IF('Cumulative Budget Request '!L144='Split budget (D)'!$L$1,'Cumulative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9"/>
      <c r="B146" s="486"/>
      <c r="C146" s="480"/>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(D)'!$L$1,'Cumulative Budget Request '!Q145,0)</f>
        <v>0</v>
      </c>
      <c r="R146" s="212">
        <f>IF('Cumulative Budget Request '!L145='Split budget (D)'!$L$1,'Cumulative Budget Request '!R145,0)</f>
        <v>0</v>
      </c>
      <c r="S146" s="61">
        <f>IF('Cumulative Budget Request '!L145='Split budget (D)'!$L$1,'Cumulative Budget Request '!S145,0)</f>
        <v>0</v>
      </c>
      <c r="T146" s="16"/>
      <c r="U146" s="324"/>
      <c r="V146" s="324"/>
      <c r="W146" s="324"/>
      <c r="X146" s="324"/>
      <c r="Y146" s="324"/>
    </row>
    <row r="147" spans="1:25" hidden="1">
      <c r="A147" s="449"/>
      <c r="B147" s="486"/>
      <c r="C147" s="480"/>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(D)'!$L$1,'Cumulative Budget Request '!Q146,0)</f>
        <v>0</v>
      </c>
      <c r="R147" s="212">
        <f>IF('Cumulative Budget Request '!L146='Split budget (D)'!$L$1,'Cumulative Budget Request '!R146,0)</f>
        <v>0</v>
      </c>
      <c r="S147" s="61">
        <f>IF('Cumulative Budget Request '!L146='Split budget (D)'!$L$1,'Cumulative Budget Request '!S146,0)</f>
        <v>0</v>
      </c>
      <c r="T147" s="16"/>
      <c r="U147" s="323"/>
      <c r="V147" s="323"/>
      <c r="W147" s="323"/>
      <c r="X147" s="323"/>
      <c r="Y147" s="323"/>
    </row>
    <row r="148" spans="1:25" ht="15" hidden="1">
      <c r="A148" s="449"/>
      <c r="B148" s="486"/>
      <c r="C148" s="480"/>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(D)'!$L$1,'Cumulative Budget Request '!Q147,0)</f>
        <v>0</v>
      </c>
      <c r="R148" s="212">
        <f>IF('Cumulative Budget Request '!L147='Split budget (D)'!$L$1,'Cumulative Budget Request '!R147,0)</f>
        <v>0</v>
      </c>
      <c r="S148" s="61">
        <f>IF('Cumulative Budget Request '!L147='Split budget (D)'!$L$1,'Cumulative Budget Request '!S147,0)</f>
        <v>0</v>
      </c>
      <c r="T148" s="16"/>
      <c r="U148" s="324"/>
      <c r="V148" s="324"/>
      <c r="W148" s="324"/>
      <c r="X148" s="324"/>
      <c r="Y148" s="324"/>
    </row>
    <row r="149" spans="1:25" hidden="1">
      <c r="A149" s="449"/>
      <c r="B149" s="486"/>
      <c r="C149" s="480"/>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(D)'!$L$1,'Cumulative Budget Request '!Q148,0)</f>
        <v>0</v>
      </c>
      <c r="R149" s="212">
        <f>IF('Cumulative Budget Request '!L148='Split budget (D)'!$L$1,'Cumulative Budget Request '!R148,0)</f>
        <v>0</v>
      </c>
      <c r="S149" s="61">
        <f>IF('Cumulative Budget Request '!L148='Split budget (D)'!$L$1,'Cumulative Budget Request '!S148,0)</f>
        <v>0</v>
      </c>
      <c r="T149" s="16"/>
      <c r="U149" s="323"/>
      <c r="V149" s="323"/>
      <c r="W149" s="323"/>
      <c r="X149" s="323"/>
      <c r="Y149" s="323"/>
    </row>
    <row r="150" spans="1:25" hidden="1">
      <c r="A150" s="449"/>
      <c r="B150" s="481"/>
      <c r="C150" s="480"/>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5">
        <f>IF('Cumulative Budget Request '!L150='Split budget (D)'!$L$1,'Cumulative Budget Request '!A150,0)</f>
        <v>0</v>
      </c>
      <c r="B151" s="480">
        <f>IF('Cumulative Budget Request '!L150='Split budget (D)'!$L$1,'Cumulative Budget Request '!B150,0)</f>
        <v>0</v>
      </c>
      <c r="C151" s="481"/>
      <c r="D151" s="33" t="s">
        <v>123</v>
      </c>
      <c r="E151" s="76">
        <f>ROUND($R151*$S151,6)</f>
        <v>0</v>
      </c>
      <c r="F151" s="76">
        <f>ROUND($R152*$S152,6)</f>
        <v>0</v>
      </c>
      <c r="G151" s="76">
        <f>ROUND($R153*$S153,6)</f>
        <v>0</v>
      </c>
      <c r="H151" s="76">
        <f>ROUND($R154*$S154,6)</f>
        <v>0</v>
      </c>
      <c r="I151" s="76">
        <f>ROUND($R155*$S155,6)</f>
        <v>0</v>
      </c>
      <c r="J151" s="46"/>
      <c r="M151" s="133">
        <f>IF('Cumulative Budget Request '!L150='Split budget (D)'!$L$1,'Cumulative Budget Request '!M150,0)</f>
        <v>0</v>
      </c>
      <c r="N151" s="214">
        <f>ROUND(M151/12,2)</f>
        <v>0</v>
      </c>
      <c r="O151" s="214">
        <f>IF('Cumulative Budget Request '!L150='Split budget (D)'!$L$1,'Cumulative Budget Request '!O150,0)</f>
        <v>0</v>
      </c>
      <c r="P151" s="209">
        <f>IF('Cumulative Budget Request '!L150='Split budget (D)'!$L$1,'Cumulative Budget Request '!P150,0)</f>
        <v>0</v>
      </c>
      <c r="Q151" s="211">
        <f>IF('Cumulative Budget Request '!L150='Split budget (D)'!$L$1,'Cumulative Budget Request '!Q150,0)</f>
        <v>0</v>
      </c>
      <c r="R151" s="212">
        <f>IF('Cumulative Budget Request '!L150='Split budget (D)'!$L$1,'Cumulative Budget Request '!R150,0)</f>
        <v>0</v>
      </c>
      <c r="S151" s="61">
        <f>IF('Cumulative Budget Request '!L150='Split budget (D)'!$L$1,'Cumulative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9"/>
      <c r="B152" s="486"/>
      <c r="C152" s="480"/>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(D)'!$L$1,'Cumulative Budget Request '!Q151,0)</f>
        <v>0</v>
      </c>
      <c r="R152" s="212">
        <f>IF('Cumulative Budget Request '!L151='Split budget (D)'!$L$1,'Cumulative Budget Request '!R151,0)</f>
        <v>0</v>
      </c>
      <c r="S152" s="61">
        <f>IF('Cumulative Budget Request '!L151='Split budget (D)'!$L$1,'Cumulative Budget Request '!S151,0)</f>
        <v>0</v>
      </c>
      <c r="T152" s="16"/>
      <c r="U152" s="324"/>
      <c r="V152" s="324"/>
      <c r="W152" s="324"/>
      <c r="X152" s="324"/>
      <c r="Y152" s="324"/>
    </row>
    <row r="153" spans="1:25" hidden="1">
      <c r="A153" s="449"/>
      <c r="B153" s="486"/>
      <c r="C153" s="480"/>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(D)'!$L$1,'Cumulative Budget Request '!Q152,0)</f>
        <v>0</v>
      </c>
      <c r="R153" s="212">
        <f>IF('Cumulative Budget Request '!L152='Split budget (D)'!$L$1,'Cumulative Budget Request '!R152,0)</f>
        <v>0</v>
      </c>
      <c r="S153" s="61">
        <f>IF('Cumulative Budget Request '!L152='Split budget (D)'!$L$1,'Cumulative Budget Request '!S152,0)</f>
        <v>0</v>
      </c>
      <c r="T153" s="16"/>
      <c r="U153" s="323"/>
      <c r="V153" s="323"/>
      <c r="W153" s="323"/>
      <c r="X153" s="323"/>
      <c r="Y153" s="323"/>
    </row>
    <row r="154" spans="1:25" ht="15" hidden="1">
      <c r="A154" s="449"/>
      <c r="B154" s="486"/>
      <c r="C154" s="480"/>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(D)'!$L$1,'Cumulative Budget Request '!Q153,0)</f>
        <v>0</v>
      </c>
      <c r="R154" s="212">
        <f>IF('Cumulative Budget Request '!L153='Split budget (D)'!$L$1,'Cumulative Budget Request '!R153,0)</f>
        <v>0</v>
      </c>
      <c r="S154" s="61">
        <f>IF('Cumulative Budget Request '!L153='Split budget (D)'!$L$1,'Cumulative Budget Request '!S153,0)</f>
        <v>0</v>
      </c>
      <c r="T154" s="16"/>
      <c r="U154" s="324"/>
      <c r="V154" s="324"/>
      <c r="W154" s="324"/>
      <c r="X154" s="324"/>
      <c r="Y154" s="324"/>
    </row>
    <row r="155" spans="1:25" hidden="1">
      <c r="A155" s="449"/>
      <c r="B155" s="486"/>
      <c r="C155" s="480"/>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(D)'!$L$1,'Cumulative Budget Request '!Q154,0)</f>
        <v>0</v>
      </c>
      <c r="R155" s="212">
        <f>IF('Cumulative Budget Request '!L154='Split budget (D)'!$L$1,'Cumulative Budget Request '!R154,0)</f>
        <v>0</v>
      </c>
      <c r="S155" s="61">
        <f>IF('Cumulative Budget Request '!L154='Split budget (D)'!$L$1,'Cumulative Budget Request '!S154,0)</f>
        <v>0</v>
      </c>
      <c r="T155" s="16"/>
      <c r="U155" s="323"/>
      <c r="V155" s="323"/>
      <c r="W155" s="323"/>
      <c r="X155" s="323"/>
      <c r="Y155" s="323"/>
    </row>
    <row r="156" spans="1:25" hidden="1">
      <c r="A156" s="449"/>
      <c r="B156" s="481"/>
      <c r="C156" s="480"/>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5">
        <f>IF('Cumulative Budget Request '!L156='Split budget (D)'!$L$1,'Cumulative Budget Request '!A156,0)</f>
        <v>0</v>
      </c>
      <c r="B157" s="480">
        <f>IF('Cumulative Budget Request '!L156='Split budget (D)'!$L$1,'Cumulative Budget Request '!B156,0)</f>
        <v>0</v>
      </c>
      <c r="C157" s="481"/>
      <c r="D157" s="33" t="s">
        <v>123</v>
      </c>
      <c r="E157" s="76">
        <f>ROUND($R157*$S157,6)</f>
        <v>0</v>
      </c>
      <c r="F157" s="76">
        <f>ROUND($R158*$S158,6)</f>
        <v>0</v>
      </c>
      <c r="G157" s="76">
        <f>ROUND($R159*$S159,6)</f>
        <v>0</v>
      </c>
      <c r="H157" s="76">
        <f>ROUND($R160*$S160,6)</f>
        <v>0</v>
      </c>
      <c r="I157" s="76">
        <f>ROUND($R161*$S161,6)</f>
        <v>0</v>
      </c>
      <c r="J157" s="46"/>
      <c r="M157" s="133">
        <f>IF('Cumulative Budget Request '!L156='Split budget (D)'!$L$1,'Cumulative Budget Request '!M156,0)</f>
        <v>0</v>
      </c>
      <c r="N157" s="214">
        <f>ROUND(M157/12,2)</f>
        <v>0</v>
      </c>
      <c r="O157" s="214">
        <f>IF('Cumulative Budget Request '!L156='Split budget (D)'!$L$1,'Cumulative Budget Request '!O156,0)</f>
        <v>0</v>
      </c>
      <c r="P157" s="209">
        <f>IF('Cumulative Budget Request '!L156='Split budget (D)'!$L$1,'Cumulative Budget Request '!P156,0)</f>
        <v>0</v>
      </c>
      <c r="Q157" s="211">
        <f>IF('Cumulative Budget Request '!L156='Split budget (D)'!$L$1,'Cumulative Budget Request '!Q156,0)</f>
        <v>0</v>
      </c>
      <c r="R157" s="212">
        <f>IF('Cumulative Budget Request '!L156='Split budget (D)'!$L$1,'Cumulative Budget Request '!R156,0)</f>
        <v>0</v>
      </c>
      <c r="S157" s="61">
        <f>IF('Cumulative Budget Request '!L156='Split budget (D)'!$L$1,'Cumulative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9"/>
      <c r="B158" s="486"/>
      <c r="C158" s="480"/>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(D)'!$L$1,'Cumulative Budget Request '!Q157,0)</f>
        <v>0</v>
      </c>
      <c r="R158" s="212">
        <f>IF('Cumulative Budget Request '!L157='Split budget (D)'!$L$1,'Cumulative Budget Request '!R157,0)</f>
        <v>0</v>
      </c>
      <c r="S158" s="61">
        <f>IF('Cumulative Budget Request '!L157='Split budget (D)'!$L$1,'Cumulative Budget Request '!S157,0)</f>
        <v>0</v>
      </c>
      <c r="T158" s="16"/>
      <c r="U158" s="324"/>
      <c r="V158" s="324"/>
      <c r="W158" s="324"/>
      <c r="X158" s="324"/>
      <c r="Y158" s="324"/>
    </row>
    <row r="159" spans="1:25" hidden="1">
      <c r="A159" s="449"/>
      <c r="B159" s="486"/>
      <c r="C159" s="480"/>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(D)'!$L$1,'Cumulative Budget Request '!Q158,0)</f>
        <v>0</v>
      </c>
      <c r="R159" s="212">
        <f>IF('Cumulative Budget Request '!L158='Split budget (D)'!$L$1,'Cumulative Budget Request '!R158,0)</f>
        <v>0</v>
      </c>
      <c r="S159" s="61">
        <f>IF('Cumulative Budget Request '!L158='Split budget (D)'!$L$1,'Cumulative Budget Request '!S158,0)</f>
        <v>0</v>
      </c>
      <c r="T159" s="16"/>
      <c r="U159" s="323"/>
      <c r="V159" s="323"/>
      <c r="W159" s="323"/>
      <c r="X159" s="323"/>
      <c r="Y159" s="323"/>
    </row>
    <row r="160" spans="1:25" ht="15" hidden="1">
      <c r="A160" s="449"/>
      <c r="B160" s="486"/>
      <c r="C160" s="480"/>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(D)'!$L$1,'Cumulative Budget Request '!Q159,0)</f>
        <v>0</v>
      </c>
      <c r="R160" s="212">
        <f>IF('Cumulative Budget Request '!L159='Split budget (D)'!$L$1,'Cumulative Budget Request '!R159,0)</f>
        <v>0</v>
      </c>
      <c r="S160" s="61">
        <f>IF('Cumulative Budget Request '!L159='Split budget (D)'!$L$1,'Cumulative Budget Request '!S159,0)</f>
        <v>0</v>
      </c>
      <c r="T160" s="16"/>
      <c r="U160" s="324"/>
      <c r="V160" s="324"/>
      <c r="W160" s="324"/>
      <c r="X160" s="324"/>
      <c r="Y160" s="324"/>
    </row>
    <row r="161" spans="1:25" hidden="1">
      <c r="A161" s="449"/>
      <c r="B161" s="486"/>
      <c r="C161" s="480"/>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(D)'!$L$1,'Cumulative Budget Request '!Q160,0)</f>
        <v>0</v>
      </c>
      <c r="R161" s="212">
        <f>IF('Cumulative Budget Request '!L160='Split budget (D)'!$L$1,'Cumulative Budget Request '!R160,0)</f>
        <v>0</v>
      </c>
      <c r="S161" s="61">
        <f>IF('Cumulative Budget Request '!L160='Split budget (D)'!$L$1,'Cumulative Budget Request '!S160,0)</f>
        <v>0</v>
      </c>
      <c r="T161" s="16"/>
      <c r="U161" s="323"/>
      <c r="V161" s="323"/>
      <c r="W161" s="323"/>
      <c r="X161" s="323"/>
      <c r="Y161" s="323"/>
    </row>
    <row r="162" spans="1:25" hidden="1">
      <c r="A162" s="449"/>
      <c r="B162" s="481"/>
      <c r="C162" s="480"/>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5">
        <f>IF('Cumulative Budget Request '!L162='Split budget (D)'!$L$1,'Cumulative Budget Request '!A162,0)</f>
        <v>0</v>
      </c>
      <c r="B163" s="480">
        <f>IF('Cumulative Budget Request '!L162='Split budget (D)'!$L$1,'Cumulative Budget Request '!B162,0)</f>
        <v>0</v>
      </c>
      <c r="C163" s="481"/>
      <c r="D163" s="33" t="s">
        <v>123</v>
      </c>
      <c r="E163" s="76">
        <f>ROUND($R163*$S163,6)</f>
        <v>0</v>
      </c>
      <c r="F163" s="76">
        <f>ROUND($R164*$S164,6)</f>
        <v>0</v>
      </c>
      <c r="G163" s="76">
        <f>ROUND($R165*$S165,6)</f>
        <v>0</v>
      </c>
      <c r="H163" s="76">
        <f>ROUND($R166*$S166,6)</f>
        <v>0</v>
      </c>
      <c r="I163" s="76">
        <f>ROUND($R167*$S167,6)</f>
        <v>0</v>
      </c>
      <c r="J163" s="46"/>
      <c r="M163" s="133">
        <f>IF('Cumulative Budget Request '!L162='Split budget (D)'!$L$1,'Cumulative Budget Request '!M162,0)</f>
        <v>0</v>
      </c>
      <c r="N163" s="214">
        <f>ROUND(M163/12,2)</f>
        <v>0</v>
      </c>
      <c r="O163" s="214">
        <f>IF('Cumulative Budget Request '!L162='Split budget (D)'!$L$1,'Cumulative Budget Request '!O162,0)</f>
        <v>0</v>
      </c>
      <c r="P163" s="209">
        <f>IF('Cumulative Budget Request '!L162='Split budget (D)'!$L$1,'Cumulative Budget Request '!P162,0)</f>
        <v>0</v>
      </c>
      <c r="Q163" s="211">
        <f>IF('Cumulative Budget Request '!L162='Split budget (D)'!$L$1,'Cumulative Budget Request '!Q162,0)</f>
        <v>0</v>
      </c>
      <c r="R163" s="212">
        <f>IF('Cumulative Budget Request '!L162='Split budget (D)'!$L$1,'Cumulative Budget Request '!R162,0)</f>
        <v>0</v>
      </c>
      <c r="S163" s="61">
        <f>IF('Cumulative Budget Request '!L162='Split budget (D)'!$L$1,'Cumulative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9"/>
      <c r="B164" s="486"/>
      <c r="C164" s="480"/>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(D)'!$L$1,'Cumulative Budget Request '!Q163,0)</f>
        <v>0</v>
      </c>
      <c r="R164" s="212">
        <f>IF('Cumulative Budget Request '!L163='Split budget (D)'!$L$1,'Cumulative Budget Request '!R163,0)</f>
        <v>0</v>
      </c>
      <c r="S164" s="61">
        <f>IF('Cumulative Budget Request '!L163='Split budget (D)'!$L$1,'Cumulative Budget Request '!S163,0)</f>
        <v>0</v>
      </c>
      <c r="T164" s="16"/>
      <c r="U164" s="324"/>
      <c r="V164" s="324"/>
      <c r="W164" s="324"/>
      <c r="X164" s="324"/>
      <c r="Y164" s="324"/>
    </row>
    <row r="165" spans="1:25" hidden="1">
      <c r="A165" s="449"/>
      <c r="B165" s="486"/>
      <c r="C165" s="480"/>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(D)'!$L$1,'Cumulative Budget Request '!Q164,0)</f>
        <v>0</v>
      </c>
      <c r="R165" s="212">
        <f>IF('Cumulative Budget Request '!L164='Split budget (D)'!$L$1,'Cumulative Budget Request '!R164,0)</f>
        <v>0</v>
      </c>
      <c r="S165" s="61">
        <f>IF('Cumulative Budget Request '!L164='Split budget (D)'!$L$1,'Cumulative Budget Request '!S164,0)</f>
        <v>0</v>
      </c>
      <c r="T165" s="16"/>
      <c r="U165" s="323"/>
      <c r="V165" s="323"/>
      <c r="W165" s="323"/>
      <c r="X165" s="323"/>
      <c r="Y165" s="323"/>
    </row>
    <row r="166" spans="1:25" ht="15" hidden="1">
      <c r="A166" s="449"/>
      <c r="B166" s="486"/>
      <c r="C166" s="480"/>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(D)'!$L$1,'Cumulative Budget Request '!Q165,0)</f>
        <v>0</v>
      </c>
      <c r="R166" s="212">
        <f>IF('Cumulative Budget Request '!L165='Split budget (D)'!$L$1,'Cumulative Budget Request '!R165,0)</f>
        <v>0</v>
      </c>
      <c r="S166" s="61">
        <f>IF('Cumulative Budget Request '!L165='Split budget (D)'!$L$1,'Cumulative Budget Request '!S165,0)</f>
        <v>0</v>
      </c>
      <c r="T166" s="16"/>
      <c r="U166" s="324"/>
      <c r="V166" s="324"/>
      <c r="W166" s="324"/>
      <c r="X166" s="324"/>
      <c r="Y166" s="324"/>
    </row>
    <row r="167" spans="1:25" hidden="1">
      <c r="A167" s="449"/>
      <c r="B167" s="486"/>
      <c r="C167" s="480"/>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(D)'!$L$1,'Cumulative Budget Request '!Q166,0)</f>
        <v>0</v>
      </c>
      <c r="R167" s="212">
        <f>IF('Cumulative Budget Request '!L166='Split budget (D)'!$L$1,'Cumulative Budget Request '!R166,0)</f>
        <v>0</v>
      </c>
      <c r="S167" s="61">
        <f>IF('Cumulative Budget Request '!L166='Split budget (D)'!$L$1,'Cumulative Budget Request '!S166,0)</f>
        <v>0</v>
      </c>
      <c r="T167" s="16"/>
      <c r="U167" s="323"/>
      <c r="V167" s="323"/>
      <c r="W167" s="323"/>
      <c r="X167" s="323"/>
      <c r="Y167" s="323"/>
    </row>
    <row r="168" spans="1:25" hidden="1">
      <c r="A168" s="449"/>
      <c r="B168" s="481"/>
      <c r="C168" s="480"/>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5">
        <f>IF('Cumulative Budget Request '!L168='Split budget (D)'!$L$1,'Cumulative Budget Request '!A168,0)</f>
        <v>0</v>
      </c>
      <c r="B169" s="480">
        <f>IF('Cumulative Budget Request '!L168='Split budget (D)'!$L$1,'Cumulative Budget Request '!B168,0)</f>
        <v>0</v>
      </c>
      <c r="C169" s="481"/>
      <c r="D169" s="33" t="s">
        <v>123</v>
      </c>
      <c r="E169" s="76">
        <f>ROUND($R169*$S169,6)</f>
        <v>0</v>
      </c>
      <c r="F169" s="76">
        <f>ROUND($R170*$S170,6)</f>
        <v>0</v>
      </c>
      <c r="G169" s="76">
        <f>ROUND($R171*$S171,6)</f>
        <v>0</v>
      </c>
      <c r="H169" s="76">
        <f>ROUND($R172*$S172,6)</f>
        <v>0</v>
      </c>
      <c r="I169" s="76">
        <f>ROUND($R173*$S173,6)</f>
        <v>0</v>
      </c>
      <c r="J169" s="46"/>
      <c r="M169" s="133">
        <f>IF('Cumulative Budget Request '!L168='Split budget (D)'!$L$1,'Cumulative Budget Request '!M168,0)</f>
        <v>0</v>
      </c>
      <c r="N169" s="214">
        <f>ROUND(M169/12,2)</f>
        <v>0</v>
      </c>
      <c r="O169" s="214">
        <f>IF('Cumulative Budget Request '!L168='Split budget (D)'!$L$1,'Cumulative Budget Request '!O168,0)</f>
        <v>0</v>
      </c>
      <c r="P169" s="209">
        <f>IF('Cumulative Budget Request '!L168='Split budget (D)'!$L$1,'Cumulative Budget Request '!P168,0)</f>
        <v>0</v>
      </c>
      <c r="Q169" s="211">
        <f>IF('Cumulative Budget Request '!L168='Split budget (D)'!$L$1,'Cumulative Budget Request '!Q168,0)</f>
        <v>0</v>
      </c>
      <c r="R169" s="212">
        <f>IF('Cumulative Budget Request '!L168='Split budget (D)'!$L$1,'Cumulative Budget Request '!R168,0)</f>
        <v>0</v>
      </c>
      <c r="S169" s="61">
        <f>IF('Cumulative Budget Request '!L168='Split budget (D)'!$L$1,'Cumulative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9"/>
      <c r="B170" s="486"/>
      <c r="C170" s="480"/>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(D)'!$L$1,'Cumulative Budget Request '!Q169,0)</f>
        <v>0</v>
      </c>
      <c r="R170" s="212">
        <f>IF('Cumulative Budget Request '!L169='Split budget (D)'!$L$1,'Cumulative Budget Request '!R169,0)</f>
        <v>0</v>
      </c>
      <c r="S170" s="61">
        <f>IF('Cumulative Budget Request '!L169='Split budget (D)'!$L$1,'Cumulative Budget Request '!S169,0)</f>
        <v>0</v>
      </c>
      <c r="T170" s="16"/>
      <c r="U170" s="324"/>
      <c r="V170" s="324"/>
      <c r="W170" s="324"/>
      <c r="X170" s="324"/>
      <c r="Y170" s="324"/>
    </row>
    <row r="171" spans="1:25" hidden="1">
      <c r="A171" s="449"/>
      <c r="B171" s="486"/>
      <c r="C171" s="480"/>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(D)'!$L$1,'Cumulative Budget Request '!Q170,0)</f>
        <v>0</v>
      </c>
      <c r="R171" s="212">
        <f>IF('Cumulative Budget Request '!L170='Split budget (D)'!$L$1,'Cumulative Budget Request '!R170,0)</f>
        <v>0</v>
      </c>
      <c r="S171" s="61">
        <f>IF('Cumulative Budget Request '!L170='Split budget (D)'!$L$1,'Cumulative Budget Request '!S170,0)</f>
        <v>0</v>
      </c>
      <c r="T171" s="16"/>
      <c r="U171" s="323"/>
      <c r="V171" s="323"/>
      <c r="W171" s="323"/>
      <c r="X171" s="323"/>
      <c r="Y171" s="323"/>
    </row>
    <row r="172" spans="1:25" ht="15" hidden="1">
      <c r="A172" s="449"/>
      <c r="B172" s="486"/>
      <c r="C172" s="480"/>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(D)'!$L$1,'Cumulative Budget Request '!Q171,0)</f>
        <v>0</v>
      </c>
      <c r="R172" s="212">
        <f>IF('Cumulative Budget Request '!L171='Split budget (D)'!$L$1,'Cumulative Budget Request '!R171,0)</f>
        <v>0</v>
      </c>
      <c r="S172" s="61">
        <f>IF('Cumulative Budget Request '!L171='Split budget (D)'!$L$1,'Cumulative Budget Request '!S171,0)</f>
        <v>0</v>
      </c>
      <c r="T172" s="16"/>
      <c r="U172" s="324"/>
      <c r="V172" s="324"/>
      <c r="W172" s="324"/>
      <c r="X172" s="324"/>
      <c r="Y172" s="324"/>
    </row>
    <row r="173" spans="1:25" hidden="1">
      <c r="A173" s="449"/>
      <c r="B173" s="486"/>
      <c r="C173" s="480"/>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(D)'!$L$1,'Cumulative Budget Request '!Q172,0)</f>
        <v>0</v>
      </c>
      <c r="R173" s="212">
        <f>IF('Cumulative Budget Request '!L172='Split budget (D)'!$L$1,'Cumulative Budget Request '!R172,0)</f>
        <v>0</v>
      </c>
      <c r="S173" s="61">
        <f>IF('Cumulative Budget Request '!L172='Split budget (D)'!$L$1,'Cumulative Budget Request '!S172,0)</f>
        <v>0</v>
      </c>
      <c r="T173" s="16"/>
      <c r="U173" s="323"/>
      <c r="V173" s="323"/>
      <c r="W173" s="323"/>
      <c r="X173" s="323"/>
      <c r="Y173" s="323"/>
    </row>
    <row r="174" spans="1:25" hidden="1">
      <c r="A174" s="449"/>
      <c r="B174" s="481"/>
      <c r="C174" s="480"/>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5">
        <f>IF('Cumulative Budget Request '!L174='Split budget (D)'!$L$1,'Cumulative Budget Request '!A174,0)</f>
        <v>0</v>
      </c>
      <c r="B175" s="480">
        <f>IF('Cumulative Budget Request '!L174='Split budget (D)'!$L$1,'Cumulative Budget Request '!B174,0)</f>
        <v>0</v>
      </c>
      <c r="C175" s="481"/>
      <c r="D175" s="33" t="s">
        <v>123</v>
      </c>
      <c r="E175" s="76">
        <f>ROUND($R175*$S175,6)</f>
        <v>0</v>
      </c>
      <c r="F175" s="76">
        <f>ROUND($R176*$S176,6)</f>
        <v>0</v>
      </c>
      <c r="G175" s="76">
        <f>ROUND($R177*$S177,6)</f>
        <v>0</v>
      </c>
      <c r="H175" s="76">
        <f>ROUND($R178*$S178,6)</f>
        <v>0</v>
      </c>
      <c r="I175" s="76">
        <f>ROUND($R179*$S179,6)</f>
        <v>0</v>
      </c>
      <c r="J175" s="46"/>
      <c r="M175" s="133">
        <f>IF('Cumulative Budget Request '!L174='Split budget (D)'!$L$1,'Cumulative Budget Request '!M174,0)</f>
        <v>0</v>
      </c>
      <c r="N175" s="214">
        <f>ROUND(M175/12,2)</f>
        <v>0</v>
      </c>
      <c r="O175" s="214">
        <f>IF('Cumulative Budget Request '!L174='Split budget (D)'!$L$1,'Cumulative Budget Request '!O174,0)</f>
        <v>0</v>
      </c>
      <c r="P175" s="209">
        <f>IF('Cumulative Budget Request '!L174='Split budget (D)'!$L$1,'Cumulative Budget Request '!P174,0)</f>
        <v>0</v>
      </c>
      <c r="Q175" s="211">
        <f>IF('Cumulative Budget Request '!L174='Split budget (D)'!$L$1,'Cumulative Budget Request '!Q174,0)</f>
        <v>0</v>
      </c>
      <c r="R175" s="212">
        <f>IF('Cumulative Budget Request '!L174='Split budget (D)'!$L$1,'Cumulative Budget Request '!R174,0)</f>
        <v>0</v>
      </c>
      <c r="S175" s="61">
        <f>IF('Cumulative Budget Request '!L174='Split budget (D)'!$L$1,'Cumulative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9"/>
      <c r="B176" s="486"/>
      <c r="C176" s="480"/>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(D)'!$L$1,'Cumulative Budget Request '!Q175,0)</f>
        <v>0</v>
      </c>
      <c r="R176" s="212">
        <f>IF('Cumulative Budget Request '!L175='Split budget (D)'!$L$1,'Cumulative Budget Request '!R175,0)</f>
        <v>0</v>
      </c>
      <c r="S176" s="61">
        <f>IF('Cumulative Budget Request '!L175='Split budget (D)'!$L$1,'Cumulative Budget Request '!S175,0)</f>
        <v>0</v>
      </c>
      <c r="T176" s="16"/>
      <c r="U176" s="324"/>
      <c r="V176" s="324"/>
      <c r="W176" s="324"/>
      <c r="X176" s="324"/>
      <c r="Y176" s="324"/>
    </row>
    <row r="177" spans="1:25" hidden="1">
      <c r="A177" s="449"/>
      <c r="B177" s="486"/>
      <c r="C177" s="480"/>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(D)'!$L$1,'Cumulative Budget Request '!Q176,0)</f>
        <v>0</v>
      </c>
      <c r="R177" s="212">
        <f>IF('Cumulative Budget Request '!L176='Split budget (D)'!$L$1,'Cumulative Budget Request '!R176,0)</f>
        <v>0</v>
      </c>
      <c r="S177" s="61">
        <f>IF('Cumulative Budget Request '!L176='Split budget (D)'!$L$1,'Cumulative Budget Request '!S176,0)</f>
        <v>0</v>
      </c>
      <c r="T177" s="16"/>
      <c r="U177" s="323"/>
      <c r="V177" s="323"/>
      <c r="W177" s="323"/>
      <c r="X177" s="323"/>
      <c r="Y177" s="323"/>
    </row>
    <row r="178" spans="1:25" ht="15" hidden="1">
      <c r="A178" s="449"/>
      <c r="B178" s="486"/>
      <c r="C178" s="480"/>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(D)'!$L$1,'Cumulative Budget Request '!Q177,0)</f>
        <v>0</v>
      </c>
      <c r="R178" s="212">
        <f>IF('Cumulative Budget Request '!L177='Split budget (D)'!$L$1,'Cumulative Budget Request '!R177,0)</f>
        <v>0</v>
      </c>
      <c r="S178" s="61">
        <f>IF('Cumulative Budget Request '!L177='Split budget (D)'!$L$1,'Cumulative Budget Request '!S177,0)</f>
        <v>0</v>
      </c>
      <c r="T178" s="16"/>
      <c r="U178" s="324"/>
      <c r="V178" s="324"/>
      <c r="W178" s="324"/>
      <c r="X178" s="324"/>
      <c r="Y178" s="324"/>
    </row>
    <row r="179" spans="1:25" hidden="1">
      <c r="A179" s="449"/>
      <c r="B179" s="486"/>
      <c r="C179" s="480"/>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(D)'!$L$1,'Cumulative Budget Request '!Q178,0)</f>
        <v>0</v>
      </c>
      <c r="R179" s="212">
        <f>IF('Cumulative Budget Request '!L178='Split budget (D)'!$L$1,'Cumulative Budget Request '!R178,0)</f>
        <v>0</v>
      </c>
      <c r="S179" s="61">
        <f>IF('Cumulative Budget Request '!L178='Split budget (D)'!$L$1,'Cumulative Budget Request '!S178,0)</f>
        <v>0</v>
      </c>
      <c r="T179" s="16"/>
      <c r="U179" s="323"/>
      <c r="V179" s="323"/>
      <c r="W179" s="323"/>
      <c r="X179" s="323"/>
      <c r="Y179" s="323"/>
    </row>
    <row r="180" spans="1:25" hidden="1">
      <c r="A180" s="449"/>
      <c r="B180" s="481"/>
      <c r="C180" s="480"/>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5">
        <f>IF('Cumulative Budget Request '!L180='Split budget (D)'!$L$1,'Cumulative Budget Request '!A180,0)</f>
        <v>0</v>
      </c>
      <c r="B181" s="480">
        <f>IF('Cumulative Budget Request '!L180='Split budget (D)'!$L$1,'Cumulative Budget Request '!B180,0)</f>
        <v>0</v>
      </c>
      <c r="C181" s="481"/>
      <c r="D181" s="33" t="s">
        <v>123</v>
      </c>
      <c r="E181" s="76">
        <f>ROUND($R181*$S181,6)</f>
        <v>0</v>
      </c>
      <c r="F181" s="76">
        <f>ROUND($R182*$S182,6)</f>
        <v>0</v>
      </c>
      <c r="G181" s="76">
        <f>ROUND($R183*$S183,6)</f>
        <v>0</v>
      </c>
      <c r="H181" s="76">
        <f>ROUND($R184*$S184,6)</f>
        <v>0</v>
      </c>
      <c r="I181" s="76">
        <f>ROUND($R185*$S185,6)</f>
        <v>0</v>
      </c>
      <c r="J181" s="46"/>
      <c r="M181" s="133">
        <f>IF('Cumulative Budget Request '!L180='Split budget (D)'!$L$1,'Cumulative Budget Request '!M180,0)</f>
        <v>0</v>
      </c>
      <c r="N181" s="214">
        <f>ROUND(M181/12,2)</f>
        <v>0</v>
      </c>
      <c r="O181" s="214">
        <f>IF('Cumulative Budget Request '!L180='Split budget (D)'!$L$1,'Cumulative Budget Request '!O180,0)</f>
        <v>0</v>
      </c>
      <c r="P181" s="209">
        <f>IF('Cumulative Budget Request '!L180='Split budget (D)'!$L$1,'Cumulative Budget Request '!P180,0)</f>
        <v>0</v>
      </c>
      <c r="Q181" s="211">
        <f>IF('Cumulative Budget Request '!L180='Split budget (D)'!$L$1,'Cumulative Budget Request '!Q180,0)</f>
        <v>0</v>
      </c>
      <c r="R181" s="212">
        <f>IF('Cumulative Budget Request '!L180='Split budget (D)'!$L$1,'Cumulative Budget Request '!R180,0)</f>
        <v>0</v>
      </c>
      <c r="S181" s="61">
        <f>IF('Cumulative Budget Request '!L180='Split budget (D)'!$L$1,'Cumulative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9"/>
      <c r="B182" s="486"/>
      <c r="C182" s="480"/>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(D)'!$L$1,'Cumulative Budget Request '!Q181,0)</f>
        <v>0</v>
      </c>
      <c r="R182" s="212">
        <f>IF('Cumulative Budget Request '!L181='Split budget (D)'!$L$1,'Cumulative Budget Request '!R181,0)</f>
        <v>0</v>
      </c>
      <c r="S182" s="61">
        <f>IF('Cumulative Budget Request '!L181='Split budget (D)'!$L$1,'Cumulative Budget Request '!S181,0)</f>
        <v>0</v>
      </c>
      <c r="T182" s="16"/>
      <c r="U182" s="324"/>
      <c r="V182" s="324"/>
      <c r="W182" s="324"/>
      <c r="X182" s="324"/>
      <c r="Y182" s="324"/>
    </row>
    <row r="183" spans="1:25" hidden="1">
      <c r="A183" s="449"/>
      <c r="B183" s="486"/>
      <c r="C183" s="480"/>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(D)'!$L$1,'Cumulative Budget Request '!Q182,0)</f>
        <v>0</v>
      </c>
      <c r="R183" s="212">
        <f>IF('Cumulative Budget Request '!L182='Split budget (D)'!$L$1,'Cumulative Budget Request '!R182,0)</f>
        <v>0</v>
      </c>
      <c r="S183" s="61">
        <f>IF('Cumulative Budget Request '!L182='Split budget (D)'!$L$1,'Cumulative Budget Request '!S182,0)</f>
        <v>0</v>
      </c>
      <c r="T183" s="16"/>
      <c r="U183" s="323"/>
      <c r="V183" s="323"/>
      <c r="W183" s="323"/>
      <c r="X183" s="323"/>
      <c r="Y183" s="323"/>
    </row>
    <row r="184" spans="1:25" ht="15" hidden="1">
      <c r="A184" s="449"/>
      <c r="B184" s="486"/>
      <c r="C184" s="480"/>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(D)'!$L$1,'Cumulative Budget Request '!Q183,0)</f>
        <v>0</v>
      </c>
      <c r="R184" s="212">
        <f>IF('Cumulative Budget Request '!L183='Split budget (D)'!$L$1,'Cumulative Budget Request '!R183,0)</f>
        <v>0</v>
      </c>
      <c r="S184" s="61">
        <f>IF('Cumulative Budget Request '!L183='Split budget (D)'!$L$1,'Cumulative Budget Request '!S183,0)</f>
        <v>0</v>
      </c>
      <c r="T184" s="16"/>
      <c r="U184" s="324"/>
      <c r="V184" s="324"/>
      <c r="W184" s="324"/>
      <c r="X184" s="324"/>
      <c r="Y184" s="324"/>
    </row>
    <row r="185" spans="1:25" hidden="1">
      <c r="A185" s="449"/>
      <c r="B185" s="486"/>
      <c r="C185" s="480"/>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(D)'!$L$1,'Cumulative Budget Request '!Q184,0)</f>
        <v>0</v>
      </c>
      <c r="R185" s="212">
        <f>IF('Cumulative Budget Request '!L184='Split budget (D)'!$L$1,'Cumulative Budget Request '!R184,0)</f>
        <v>0</v>
      </c>
      <c r="S185" s="61">
        <f>IF('Cumulative Budget Request '!L184='Split budget (D)'!$L$1,'Cumulative Budget Request '!S184,0)</f>
        <v>0</v>
      </c>
      <c r="T185" s="16"/>
      <c r="U185" s="323"/>
      <c r="V185" s="323"/>
      <c r="W185" s="323"/>
      <c r="X185" s="323"/>
      <c r="Y185" s="323"/>
    </row>
    <row r="186" spans="1:25" hidden="1">
      <c r="A186" s="449"/>
      <c r="B186" s="481"/>
      <c r="C186" s="480"/>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5">
        <f>IF('Cumulative Budget Request '!L186='Split budget (D)'!$L$1,'Cumulative Budget Request '!A186,0)</f>
        <v>0</v>
      </c>
      <c r="B187" s="480">
        <f>IF('Cumulative Budget Request '!L186='Split budget (D)'!$L$1,'Cumulative Budget Request '!B186,0)</f>
        <v>0</v>
      </c>
      <c r="C187" s="481"/>
      <c r="D187" s="33" t="s">
        <v>123</v>
      </c>
      <c r="E187" s="76">
        <f>ROUND($R187*$S187,6)</f>
        <v>0</v>
      </c>
      <c r="F187" s="76">
        <f>ROUND($R188*$S188,6)</f>
        <v>0</v>
      </c>
      <c r="G187" s="76">
        <f>ROUND($R189*$S189,6)</f>
        <v>0</v>
      </c>
      <c r="H187" s="76">
        <f>ROUND($R190*$S190,6)</f>
        <v>0</v>
      </c>
      <c r="I187" s="76">
        <f>ROUND($R191*$S191,6)</f>
        <v>0</v>
      </c>
      <c r="J187" s="46"/>
      <c r="M187" s="133">
        <f>IF('Cumulative Budget Request '!L186='Split budget (D)'!$L$1,'Cumulative Budget Request '!M186,0)</f>
        <v>0</v>
      </c>
      <c r="N187" s="214">
        <f>ROUND(M187/12,2)</f>
        <v>0</v>
      </c>
      <c r="O187" s="214">
        <f>IF('Cumulative Budget Request '!L186='Split budget (D)'!$L$1,'Cumulative Budget Request '!O186,0)</f>
        <v>0</v>
      </c>
      <c r="P187" s="209">
        <f>IF('Cumulative Budget Request '!L186='Split budget (D)'!$L$1,'Cumulative Budget Request '!P186,0)</f>
        <v>0</v>
      </c>
      <c r="Q187" s="211">
        <f>IF('Cumulative Budget Request '!L186='Split budget (D)'!$L$1,'Cumulative Budget Request '!Q186,0)</f>
        <v>0</v>
      </c>
      <c r="R187" s="212">
        <f>IF('Cumulative Budget Request '!L186='Split budget (D)'!$L$1,'Cumulative Budget Request '!R186,0)</f>
        <v>0</v>
      </c>
      <c r="S187" s="61">
        <f>IF('Cumulative Budget Request '!L186='Split budget (D)'!$L$1,'Cumulative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9"/>
      <c r="B188" s="486"/>
      <c r="C188" s="480"/>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(D)'!$L$1,'Cumulative Budget Request '!Q187,0)</f>
        <v>0</v>
      </c>
      <c r="R188" s="212">
        <f>IF('Cumulative Budget Request '!L187='Split budget (D)'!$L$1,'Cumulative Budget Request '!R187,0)</f>
        <v>0</v>
      </c>
      <c r="S188" s="61">
        <f>IF('Cumulative Budget Request '!L187='Split budget (D)'!$L$1,'Cumulative Budget Request '!S187,0)</f>
        <v>0</v>
      </c>
      <c r="T188" s="16"/>
      <c r="U188" s="324"/>
      <c r="V188" s="324"/>
      <c r="W188" s="324"/>
      <c r="X188" s="324"/>
      <c r="Y188" s="324"/>
    </row>
    <row r="189" spans="1:25" hidden="1">
      <c r="A189" s="449"/>
      <c r="B189" s="486"/>
      <c r="C189" s="480"/>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(D)'!$L$1,'Cumulative Budget Request '!Q188,0)</f>
        <v>0</v>
      </c>
      <c r="R189" s="212">
        <f>IF('Cumulative Budget Request '!L188='Split budget (D)'!$L$1,'Cumulative Budget Request '!R188,0)</f>
        <v>0</v>
      </c>
      <c r="S189" s="61">
        <f>IF('Cumulative Budget Request '!L188='Split budget (D)'!$L$1,'Cumulative Budget Request '!S188,0)</f>
        <v>0</v>
      </c>
      <c r="T189" s="16"/>
      <c r="U189" s="323"/>
      <c r="V189" s="323"/>
      <c r="W189" s="323"/>
      <c r="X189" s="323"/>
      <c r="Y189" s="323"/>
    </row>
    <row r="190" spans="1:25" ht="15" hidden="1">
      <c r="A190" s="449"/>
      <c r="B190" s="486"/>
      <c r="C190" s="480"/>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(D)'!$L$1,'Cumulative Budget Request '!Q189,0)</f>
        <v>0</v>
      </c>
      <c r="R190" s="212">
        <f>IF('Cumulative Budget Request '!L189='Split budget (D)'!$L$1,'Cumulative Budget Request '!R189,0)</f>
        <v>0</v>
      </c>
      <c r="S190" s="61">
        <f>IF('Cumulative Budget Request '!L189='Split budget (D)'!$L$1,'Cumulative Budget Request '!S189,0)</f>
        <v>0</v>
      </c>
      <c r="T190" s="16"/>
      <c r="U190" s="324"/>
      <c r="V190" s="324"/>
      <c r="W190" s="324"/>
      <c r="X190" s="324"/>
      <c r="Y190" s="324"/>
    </row>
    <row r="191" spans="1:25" hidden="1">
      <c r="A191" s="449"/>
      <c r="B191" s="486"/>
      <c r="C191" s="480"/>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(D)'!$L$1,'Cumulative Budget Request '!Q190,0)</f>
        <v>0</v>
      </c>
      <c r="R191" s="212">
        <f>IF('Cumulative Budget Request '!L190='Split budget (D)'!$L$1,'Cumulative Budget Request '!R190,0)</f>
        <v>0</v>
      </c>
      <c r="S191" s="61">
        <f>IF('Cumulative Budget Request '!L190='Split budget (D)'!$L$1,'Cumulative Budget Request '!S190,0)</f>
        <v>0</v>
      </c>
      <c r="T191" s="16"/>
      <c r="U191" s="323"/>
      <c r="V191" s="323"/>
      <c r="W191" s="323"/>
      <c r="X191" s="323"/>
      <c r="Y191" s="323"/>
    </row>
    <row r="192" spans="1:25" hidden="1">
      <c r="A192" s="449"/>
      <c r="B192" s="481"/>
      <c r="C192" s="480"/>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5">
        <f>IF('Cumulative Budget Request '!L192='Split budget (D)'!$L$1,'Cumulative Budget Request '!A192,0)</f>
        <v>0</v>
      </c>
      <c r="B193" s="480">
        <f>IF('Cumulative Budget Request '!L192='Split budget (D)'!$L$1,'Cumulative Budget Request '!B192,0)</f>
        <v>0</v>
      </c>
      <c r="C193" s="481"/>
      <c r="D193" s="33" t="s">
        <v>123</v>
      </c>
      <c r="E193" s="76">
        <f>ROUND($R193*$S193,6)</f>
        <v>0</v>
      </c>
      <c r="F193" s="76">
        <f>ROUND($R194*$S194,6)</f>
        <v>0</v>
      </c>
      <c r="G193" s="76">
        <f>ROUND($R195*$S195,6)</f>
        <v>0</v>
      </c>
      <c r="H193" s="76">
        <f>ROUND($R196*$S196,6)</f>
        <v>0</v>
      </c>
      <c r="I193" s="76">
        <f>ROUND($R197*$S197,6)</f>
        <v>0</v>
      </c>
      <c r="J193" s="46"/>
      <c r="M193" s="133">
        <f>IF('Cumulative Budget Request '!L192='Split budget (D)'!$L$1,'Cumulative Budget Request '!M192,0)</f>
        <v>0</v>
      </c>
      <c r="N193" s="214">
        <f>ROUND(M193/12,2)</f>
        <v>0</v>
      </c>
      <c r="O193" s="214">
        <f>IF('Cumulative Budget Request '!L192='Split budget (D)'!$L$1,'Cumulative Budget Request '!O192,0)</f>
        <v>0</v>
      </c>
      <c r="P193" s="209">
        <f>IF('Cumulative Budget Request '!L192='Split budget (D)'!$L$1,'Cumulative Budget Request '!P192,0)</f>
        <v>0</v>
      </c>
      <c r="Q193" s="211">
        <f>IF('Cumulative Budget Request '!L192='Split budget (D)'!$L$1,'Cumulative Budget Request '!Q192,0)</f>
        <v>0</v>
      </c>
      <c r="R193" s="212">
        <f>IF('Cumulative Budget Request '!L192='Split budget (D)'!$L$1,'Cumulative Budget Request '!R192,0)</f>
        <v>0</v>
      </c>
      <c r="S193" s="61">
        <f>IF('Cumulative Budget Request '!L192='Split budget (D)'!$L$1,'Cumulative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9"/>
      <c r="B194" s="486"/>
      <c r="C194" s="480"/>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(D)'!$L$1,'Cumulative Budget Request '!Q193,0)</f>
        <v>0</v>
      </c>
      <c r="R194" s="212">
        <f>IF('Cumulative Budget Request '!L193='Split budget (D)'!$L$1,'Cumulative Budget Request '!R193,0)</f>
        <v>0</v>
      </c>
      <c r="S194" s="61">
        <f>IF('Cumulative Budget Request '!L193='Split budget (D)'!$L$1,'Cumulative Budget Request '!S193,0)</f>
        <v>0</v>
      </c>
      <c r="T194" s="16"/>
      <c r="U194" s="324"/>
      <c r="V194" s="324"/>
      <c r="W194" s="324"/>
      <c r="X194" s="324"/>
      <c r="Y194" s="324"/>
    </row>
    <row r="195" spans="1:25" hidden="1">
      <c r="A195" s="449"/>
      <c r="B195" s="486"/>
      <c r="C195" s="480"/>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(D)'!$L$1,'Cumulative Budget Request '!Q194,0)</f>
        <v>0</v>
      </c>
      <c r="R195" s="212">
        <f>IF('Cumulative Budget Request '!L194='Split budget (D)'!$L$1,'Cumulative Budget Request '!R194,0)</f>
        <v>0</v>
      </c>
      <c r="S195" s="61">
        <f>IF('Cumulative Budget Request '!L194='Split budget (D)'!$L$1,'Cumulative Budget Request '!S194,0)</f>
        <v>0</v>
      </c>
      <c r="T195" s="16"/>
      <c r="U195" s="323"/>
      <c r="V195" s="323"/>
      <c r="W195" s="323"/>
      <c r="X195" s="323"/>
      <c r="Y195" s="323"/>
    </row>
    <row r="196" spans="1:25" ht="15" hidden="1">
      <c r="A196" s="449"/>
      <c r="B196" s="486"/>
      <c r="C196" s="480"/>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(D)'!$L$1,'Cumulative Budget Request '!Q195,0)</f>
        <v>0</v>
      </c>
      <c r="R196" s="212">
        <f>IF('Cumulative Budget Request '!L195='Split budget (D)'!$L$1,'Cumulative Budget Request '!R195,0)</f>
        <v>0</v>
      </c>
      <c r="S196" s="61">
        <f>IF('Cumulative Budget Request '!L195='Split budget (D)'!$L$1,'Cumulative Budget Request '!S195,0)</f>
        <v>0</v>
      </c>
      <c r="T196" s="16"/>
      <c r="U196" s="324"/>
      <c r="V196" s="324"/>
      <c r="W196" s="324"/>
      <c r="X196" s="324"/>
      <c r="Y196" s="324"/>
    </row>
    <row r="197" spans="1:25" hidden="1">
      <c r="A197" s="449"/>
      <c r="B197" s="486"/>
      <c r="C197" s="480"/>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(D)'!$L$1,'Cumulative Budget Request '!Q196,0)</f>
        <v>0</v>
      </c>
      <c r="R197" s="212">
        <f>IF('Cumulative Budget Request '!L196='Split budget (D)'!$L$1,'Cumulative Budget Request '!R196,0)</f>
        <v>0</v>
      </c>
      <c r="S197" s="61">
        <f>IF('Cumulative Budget Request '!L196='Split budget (D)'!$L$1,'Cumulative Budget Request '!S196,0)</f>
        <v>0</v>
      </c>
      <c r="T197" s="16"/>
      <c r="U197" s="323"/>
      <c r="V197" s="323"/>
      <c r="W197" s="323"/>
      <c r="X197" s="323"/>
      <c r="Y197" s="323"/>
    </row>
    <row r="198" spans="1:25" hidden="1">
      <c r="A198" s="449"/>
      <c r="B198" s="481"/>
      <c r="C198" s="480"/>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5">
        <f>IF('Cumulative Budget Request '!L198='Split budget (D)'!$L$1,'Cumulative Budget Request '!A198,0)</f>
        <v>0</v>
      </c>
      <c r="B199" s="480">
        <f>IF('Cumulative Budget Request '!L198='Split budget (D)'!$L$1,'Cumulative Budget Request '!B198,0)</f>
        <v>0</v>
      </c>
      <c r="C199" s="481"/>
      <c r="D199" s="33" t="s">
        <v>123</v>
      </c>
      <c r="E199" s="76">
        <f>ROUND($R199*$S199,6)</f>
        <v>0</v>
      </c>
      <c r="F199" s="76">
        <f>ROUND($R200*$S200,6)</f>
        <v>0</v>
      </c>
      <c r="G199" s="76">
        <f>ROUND($R201*$S201,6)</f>
        <v>0</v>
      </c>
      <c r="H199" s="76">
        <f>ROUND($R202*$S202,6)</f>
        <v>0</v>
      </c>
      <c r="I199" s="76">
        <f>ROUND($R203*$S203,6)</f>
        <v>0</v>
      </c>
      <c r="J199" s="46"/>
      <c r="M199" s="133">
        <f>IF('Cumulative Budget Request '!L198='Split budget (D)'!$L$1,'Cumulative Budget Request '!M198,0)</f>
        <v>0</v>
      </c>
      <c r="N199" s="214">
        <f>ROUND(M199/12,2)</f>
        <v>0</v>
      </c>
      <c r="O199" s="214">
        <f>IF('Cumulative Budget Request '!L198='Split budget (D)'!$L$1,'Cumulative Budget Request '!O198,0)</f>
        <v>0</v>
      </c>
      <c r="P199" s="209">
        <f>IF('Cumulative Budget Request '!L198='Split budget (D)'!$L$1,'Cumulative Budget Request '!P198,0)</f>
        <v>0</v>
      </c>
      <c r="Q199" s="211">
        <f>IF('Cumulative Budget Request '!L198='Split budget (D)'!$L$1,'Cumulative Budget Request '!Q198,0)</f>
        <v>0</v>
      </c>
      <c r="R199" s="212">
        <f>IF('Cumulative Budget Request '!L198='Split budget (D)'!$L$1,'Cumulative Budget Request '!R198,0)</f>
        <v>0</v>
      </c>
      <c r="S199" s="61">
        <f>IF('Cumulative Budget Request '!L198='Split budget (D)'!$L$1,'Cumulative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9"/>
      <c r="B200" s="486"/>
      <c r="C200" s="480"/>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(D)'!$L$1,'Cumulative Budget Request '!Q199,0)</f>
        <v>0</v>
      </c>
      <c r="R200" s="212">
        <f>IF('Cumulative Budget Request '!L199='Split budget (D)'!$L$1,'Cumulative Budget Request '!R199,0)</f>
        <v>0</v>
      </c>
      <c r="S200" s="61">
        <f>IF('Cumulative Budget Request '!L199='Split budget (D)'!$L$1,'Cumulative Budget Request '!S199,0)</f>
        <v>0</v>
      </c>
      <c r="T200" s="16"/>
      <c r="U200" s="324"/>
      <c r="V200" s="324"/>
      <c r="W200" s="324"/>
      <c r="X200" s="324"/>
      <c r="Y200" s="324"/>
    </row>
    <row r="201" spans="1:25" hidden="1">
      <c r="A201" s="449"/>
      <c r="B201" s="486"/>
      <c r="C201" s="480"/>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(D)'!$L$1,'Cumulative Budget Request '!Q200,0)</f>
        <v>0</v>
      </c>
      <c r="R201" s="212">
        <f>IF('Cumulative Budget Request '!L200='Split budget (D)'!$L$1,'Cumulative Budget Request '!R200,0)</f>
        <v>0</v>
      </c>
      <c r="S201" s="61">
        <f>IF('Cumulative Budget Request '!L200='Split budget (D)'!$L$1,'Cumulative Budget Request '!S200,0)</f>
        <v>0</v>
      </c>
      <c r="T201" s="16"/>
      <c r="U201" s="323"/>
      <c r="V201" s="323"/>
      <c r="W201" s="323"/>
      <c r="X201" s="323"/>
      <c r="Y201" s="323"/>
    </row>
    <row r="202" spans="1:25" ht="15" hidden="1">
      <c r="A202" s="449"/>
      <c r="B202" s="486"/>
      <c r="C202" s="480"/>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(D)'!$L$1,'Cumulative Budget Request '!Q201,0)</f>
        <v>0</v>
      </c>
      <c r="R202" s="212">
        <f>IF('Cumulative Budget Request '!L201='Split budget (D)'!$L$1,'Cumulative Budget Request '!R201,0)</f>
        <v>0</v>
      </c>
      <c r="S202" s="61">
        <f>IF('Cumulative Budget Request '!L201='Split budget (D)'!$L$1,'Cumulative Budget Request '!S201,0)</f>
        <v>0</v>
      </c>
      <c r="T202" s="16"/>
      <c r="U202" s="324"/>
      <c r="V202" s="324"/>
      <c r="W202" s="324"/>
      <c r="X202" s="324"/>
      <c r="Y202" s="324"/>
    </row>
    <row r="203" spans="1:25" hidden="1">
      <c r="A203" s="449"/>
      <c r="B203" s="486"/>
      <c r="C203" s="480"/>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(D)'!$L$1,'Cumulative Budget Request '!Q202,0)</f>
        <v>0</v>
      </c>
      <c r="R203" s="212">
        <f>IF('Cumulative Budget Request '!L202='Split budget (D)'!$L$1,'Cumulative Budget Request '!R202,0)</f>
        <v>0</v>
      </c>
      <c r="S203" s="61">
        <f>IF('Cumulative Budget Request '!L202='Split budget (D)'!$L$1,'Cumulative Budget Request '!S202,0)</f>
        <v>0</v>
      </c>
      <c r="T203" s="16"/>
      <c r="U203" s="323"/>
      <c r="V203" s="323"/>
      <c r="W203" s="323"/>
      <c r="X203" s="323"/>
      <c r="Y203" s="323"/>
    </row>
    <row r="204" spans="1:25" hidden="1">
      <c r="A204" s="449"/>
      <c r="B204" s="481"/>
      <c r="C204" s="480"/>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5">
        <f>IF('Cumulative Budget Request '!L204='Split budget (D)'!$L$1,'Cumulative Budget Request '!A204,0)</f>
        <v>0</v>
      </c>
      <c r="B205" s="480">
        <f>IF('Cumulative Budget Request '!L204='Split budget (D)'!$L$1,'Cumulative Budget Request '!B204,0)</f>
        <v>0</v>
      </c>
      <c r="C205" s="481"/>
      <c r="D205" s="33" t="s">
        <v>123</v>
      </c>
      <c r="E205" s="76">
        <f>ROUND($R205*$S205,6)</f>
        <v>0</v>
      </c>
      <c r="F205" s="76">
        <f>ROUND($R206*$S206,6)</f>
        <v>0</v>
      </c>
      <c r="G205" s="76">
        <f>ROUND($R207*$S207,6)</f>
        <v>0</v>
      </c>
      <c r="H205" s="76">
        <f>ROUND($R208*$S208,6)</f>
        <v>0</v>
      </c>
      <c r="I205" s="76">
        <f>ROUND($R209*$S209,6)</f>
        <v>0</v>
      </c>
      <c r="J205" s="46"/>
      <c r="M205" s="133">
        <f>IF('Cumulative Budget Request '!L204='Split budget (D)'!$L$1,'Cumulative Budget Request '!M204,0)</f>
        <v>0</v>
      </c>
      <c r="N205" s="214">
        <f>ROUND(M205/12,2)</f>
        <v>0</v>
      </c>
      <c r="O205" s="214">
        <f>IF('Cumulative Budget Request '!L204='Split budget (D)'!$L$1,'Cumulative Budget Request '!O204,0)</f>
        <v>0</v>
      </c>
      <c r="P205" s="209">
        <f>IF('Cumulative Budget Request '!L204='Split budget (D)'!$L$1,'Cumulative Budget Request '!P204,0)</f>
        <v>0</v>
      </c>
      <c r="Q205" s="211">
        <f>IF('Cumulative Budget Request '!L204='Split budget (D)'!$L$1,'Cumulative Budget Request '!Q204,0)</f>
        <v>0</v>
      </c>
      <c r="R205" s="212">
        <f>IF('Cumulative Budget Request '!L204='Split budget (D)'!$L$1,'Cumulative Budget Request '!R204,0)</f>
        <v>0</v>
      </c>
      <c r="S205" s="61">
        <f>IF('Cumulative Budget Request '!L204='Split budget (D)'!$L$1,'Cumulative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9"/>
      <c r="B206" s="486"/>
      <c r="C206" s="480"/>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(D)'!$L$1,'Cumulative Budget Request '!Q205,0)</f>
        <v>0</v>
      </c>
      <c r="R206" s="212">
        <f>IF('Cumulative Budget Request '!L205='Split budget (D)'!$L$1,'Cumulative Budget Request '!R205,0)</f>
        <v>0</v>
      </c>
      <c r="S206" s="61">
        <f>IF('Cumulative Budget Request '!L205='Split budget (D)'!$L$1,'Cumulative Budget Request '!S205,0)</f>
        <v>0</v>
      </c>
      <c r="T206" s="16"/>
      <c r="U206" s="324"/>
      <c r="V206" s="324"/>
      <c r="W206" s="324"/>
      <c r="X206" s="324"/>
      <c r="Y206" s="324"/>
    </row>
    <row r="207" spans="1:25" hidden="1">
      <c r="A207" s="449"/>
      <c r="B207" s="486"/>
      <c r="C207" s="480"/>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(D)'!$L$1,'Cumulative Budget Request '!Q206,0)</f>
        <v>0</v>
      </c>
      <c r="R207" s="212">
        <f>IF('Cumulative Budget Request '!L206='Split budget (D)'!$L$1,'Cumulative Budget Request '!R206,0)</f>
        <v>0</v>
      </c>
      <c r="S207" s="61">
        <f>IF('Cumulative Budget Request '!L206='Split budget (D)'!$L$1,'Cumulative Budget Request '!S206,0)</f>
        <v>0</v>
      </c>
      <c r="T207" s="16"/>
      <c r="U207" s="323"/>
      <c r="V207" s="323"/>
      <c r="W207" s="323"/>
      <c r="X207" s="323"/>
      <c r="Y207" s="323"/>
    </row>
    <row r="208" spans="1:25" ht="15" hidden="1">
      <c r="A208" s="449"/>
      <c r="B208" s="486"/>
      <c r="C208" s="480"/>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(D)'!$L$1,'Cumulative Budget Request '!Q207,0)</f>
        <v>0</v>
      </c>
      <c r="R208" s="212">
        <f>IF('Cumulative Budget Request '!L207='Split budget (D)'!$L$1,'Cumulative Budget Request '!R207,0)</f>
        <v>0</v>
      </c>
      <c r="S208" s="61">
        <f>IF('Cumulative Budget Request '!L207='Split budget (D)'!$L$1,'Cumulative Budget Request '!S207,0)</f>
        <v>0</v>
      </c>
      <c r="T208" s="16"/>
      <c r="U208" s="324"/>
      <c r="V208" s="324"/>
      <c r="W208" s="324"/>
      <c r="X208" s="324"/>
      <c r="Y208" s="324"/>
    </row>
    <row r="209" spans="1:25" hidden="1">
      <c r="A209" s="449"/>
      <c r="B209" s="486"/>
      <c r="C209" s="480"/>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(D)'!$L$1,'Cumulative Budget Request '!Q208,0)</f>
        <v>0</v>
      </c>
      <c r="R209" s="212">
        <f>IF('Cumulative Budget Request '!L208='Split budget (D)'!$L$1,'Cumulative Budget Request '!R208,0)</f>
        <v>0</v>
      </c>
      <c r="S209" s="61">
        <f>IF('Cumulative Budget Request '!L208='Split budget (D)'!$L$1,'Cumulative Budget Request '!S208,0)</f>
        <v>0</v>
      </c>
      <c r="T209" s="16"/>
      <c r="U209" s="323"/>
      <c r="V209" s="323"/>
      <c r="W209" s="323"/>
      <c r="X209" s="323"/>
      <c r="Y209" s="323"/>
    </row>
    <row r="210" spans="1:25" hidden="1">
      <c r="A210" s="449"/>
      <c r="B210" s="481"/>
      <c r="C210" s="480"/>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5">
        <f>IF('Cumulative Budget Request '!L210='Split budget (D)'!$L$1,'Cumulative Budget Request '!A210,0)</f>
        <v>0</v>
      </c>
      <c r="B211" s="480">
        <f>IF('Cumulative Budget Request '!L210='Split budget (D)'!$L$1,'Cumulative Budget Request '!B210,0)</f>
        <v>0</v>
      </c>
      <c r="C211" s="481"/>
      <c r="D211" s="33" t="s">
        <v>123</v>
      </c>
      <c r="E211" s="76">
        <f>ROUND($R211*$S211,6)</f>
        <v>0</v>
      </c>
      <c r="F211" s="76">
        <f>ROUND($R212*$S212,6)</f>
        <v>0</v>
      </c>
      <c r="G211" s="76">
        <f>ROUND($R213*$S213,6)</f>
        <v>0</v>
      </c>
      <c r="H211" s="76">
        <f>ROUND($R214*$S214,6)</f>
        <v>0</v>
      </c>
      <c r="I211" s="76">
        <f>ROUND($R215*$S215,6)</f>
        <v>0</v>
      </c>
      <c r="J211" s="46"/>
      <c r="M211" s="133">
        <f>IF('Cumulative Budget Request '!L210='Split budget (D)'!$L$1,'Cumulative Budget Request '!M210,0)</f>
        <v>0</v>
      </c>
      <c r="N211" s="214">
        <f>ROUND(M211/12,2)</f>
        <v>0</v>
      </c>
      <c r="O211" s="214">
        <f>IF('Cumulative Budget Request '!L210='Split budget (D)'!$L$1,'Cumulative Budget Request '!O210,0)</f>
        <v>0</v>
      </c>
      <c r="P211" s="209">
        <f>IF('Cumulative Budget Request '!L210='Split budget (D)'!$L$1,'Cumulative Budget Request '!P210,0)</f>
        <v>0</v>
      </c>
      <c r="Q211" s="211">
        <f>IF('Cumulative Budget Request '!L210='Split budget (D)'!$L$1,'Cumulative Budget Request '!Q210,0)</f>
        <v>0</v>
      </c>
      <c r="R211" s="212">
        <f>IF('Cumulative Budget Request '!L210='Split budget (D)'!$L$1,'Cumulative Budget Request '!R210,0)</f>
        <v>0</v>
      </c>
      <c r="S211" s="61">
        <f>IF('Cumulative Budget Request '!L210='Split budget (D)'!$L$1,'Cumulative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9"/>
      <c r="B212" s="486"/>
      <c r="C212" s="480"/>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(D)'!$L$1,'Cumulative Budget Request '!Q211,0)</f>
        <v>0</v>
      </c>
      <c r="R212" s="212">
        <f>IF('Cumulative Budget Request '!L211='Split budget (D)'!$L$1,'Cumulative Budget Request '!R211,0)</f>
        <v>0</v>
      </c>
      <c r="S212" s="61">
        <f>IF('Cumulative Budget Request '!L211='Split budget (D)'!$L$1,'Cumulative Budget Request '!S211,0)</f>
        <v>0</v>
      </c>
      <c r="T212" s="16"/>
      <c r="U212" s="324"/>
      <c r="V212" s="324"/>
      <c r="W212" s="324"/>
      <c r="X212" s="324"/>
      <c r="Y212" s="324"/>
    </row>
    <row r="213" spans="1:25" hidden="1">
      <c r="A213" s="449"/>
      <c r="B213" s="486"/>
      <c r="C213" s="480"/>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(D)'!$L$1,'Cumulative Budget Request '!Q212,0)</f>
        <v>0</v>
      </c>
      <c r="R213" s="212">
        <f>IF('Cumulative Budget Request '!L212='Split budget (D)'!$L$1,'Cumulative Budget Request '!R212,0)</f>
        <v>0</v>
      </c>
      <c r="S213" s="61">
        <f>IF('Cumulative Budget Request '!L212='Split budget (D)'!$L$1,'Cumulative Budget Request '!S212,0)</f>
        <v>0</v>
      </c>
      <c r="T213" s="16"/>
      <c r="U213" s="323"/>
      <c r="V213" s="323"/>
      <c r="W213" s="323"/>
      <c r="X213" s="323"/>
      <c r="Y213" s="323"/>
    </row>
    <row r="214" spans="1:25" ht="15" hidden="1">
      <c r="A214" s="449"/>
      <c r="B214" s="486"/>
      <c r="C214" s="480"/>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(D)'!$L$1,'Cumulative Budget Request '!Q213,0)</f>
        <v>0</v>
      </c>
      <c r="R214" s="212">
        <f>IF('Cumulative Budget Request '!L213='Split budget (D)'!$L$1,'Cumulative Budget Request '!R213,0)</f>
        <v>0</v>
      </c>
      <c r="S214" s="61">
        <f>IF('Cumulative Budget Request '!L213='Split budget (D)'!$L$1,'Cumulative Budget Request '!S213,0)</f>
        <v>0</v>
      </c>
      <c r="T214" s="16"/>
      <c r="U214" s="324"/>
      <c r="V214" s="324"/>
      <c r="W214" s="324"/>
      <c r="X214" s="324"/>
      <c r="Y214" s="324"/>
    </row>
    <row r="215" spans="1:25" hidden="1">
      <c r="A215" s="449"/>
      <c r="B215" s="486"/>
      <c r="C215" s="480"/>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(D)'!$L$1,'Cumulative Budget Request '!Q214,0)</f>
        <v>0</v>
      </c>
      <c r="R215" s="212">
        <f>IF('Cumulative Budget Request '!L214='Split budget (D)'!$L$1,'Cumulative Budget Request '!R214,0)</f>
        <v>0</v>
      </c>
      <c r="S215" s="61">
        <f>IF('Cumulative Budget Request '!L214='Split budget (D)'!$L$1,'Cumulative Budget Request '!S214,0)</f>
        <v>0</v>
      </c>
      <c r="T215" s="16"/>
      <c r="U215" s="323"/>
      <c r="V215" s="323"/>
      <c r="W215" s="323"/>
      <c r="X215" s="323"/>
      <c r="Y215" s="323"/>
    </row>
    <row r="216" spans="1:25" hidden="1">
      <c r="A216" s="449"/>
      <c r="B216" s="481"/>
      <c r="C216" s="480"/>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5">
        <f>IF('Cumulative Budget Request '!L216='Split budget (D)'!$L$1,'Cumulative Budget Request '!A216,0)</f>
        <v>0</v>
      </c>
      <c r="B217" s="480">
        <f>IF('Cumulative Budget Request '!L216='Split budget (D)'!$L$1,'Cumulative Budget Request '!B216,0)</f>
        <v>0</v>
      </c>
      <c r="C217" s="481"/>
      <c r="D217" s="33" t="s">
        <v>123</v>
      </c>
      <c r="E217" s="76">
        <f>ROUND($R217*$S217,6)</f>
        <v>0</v>
      </c>
      <c r="F217" s="76">
        <f>ROUND($R218*$S218,6)</f>
        <v>0</v>
      </c>
      <c r="G217" s="76">
        <f>ROUND($R219*$S219,6)</f>
        <v>0</v>
      </c>
      <c r="H217" s="76">
        <f>ROUND($R220*$S220,6)</f>
        <v>0</v>
      </c>
      <c r="I217" s="76">
        <f>ROUND($R221*$S221,6)</f>
        <v>0</v>
      </c>
      <c r="J217" s="46"/>
      <c r="M217" s="133">
        <f>IF('Cumulative Budget Request '!L216='Split budget (D)'!$L$1,'Cumulative Budget Request '!M216,0)</f>
        <v>0</v>
      </c>
      <c r="N217" s="214">
        <f>ROUND(M217/12,2)</f>
        <v>0</v>
      </c>
      <c r="O217" s="214">
        <f>IF('Cumulative Budget Request '!L216='Split budget (D)'!$L$1,'Cumulative Budget Request '!O216,0)</f>
        <v>0</v>
      </c>
      <c r="P217" s="209">
        <f>IF('Cumulative Budget Request '!L216='Split budget (D)'!$L$1,'Cumulative Budget Request '!P216,0)</f>
        <v>0</v>
      </c>
      <c r="Q217" s="211">
        <f>IF('Cumulative Budget Request '!L216='Split budget (D)'!$L$1,'Cumulative Budget Request '!Q216,0)</f>
        <v>0</v>
      </c>
      <c r="R217" s="212">
        <f>IF('Cumulative Budget Request '!L216='Split budget (D)'!$L$1,'Cumulative Budget Request '!R216,0)</f>
        <v>0</v>
      </c>
      <c r="S217" s="61">
        <f>IF('Cumulative Budget Request '!L216='Split budget (D)'!$L$1,'Cumulative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9"/>
      <c r="B218" s="486"/>
      <c r="C218" s="480"/>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(D)'!$L$1,'Cumulative Budget Request '!Q217,0)</f>
        <v>0</v>
      </c>
      <c r="R218" s="212">
        <f>IF('Cumulative Budget Request '!L217='Split budget (D)'!$L$1,'Cumulative Budget Request '!R217,0)</f>
        <v>0</v>
      </c>
      <c r="S218" s="61">
        <f>IF('Cumulative Budget Request '!L217='Split budget (D)'!$L$1,'Cumulative Budget Request '!S217,0)</f>
        <v>0</v>
      </c>
      <c r="T218" s="16"/>
      <c r="U218" s="324"/>
      <c r="V218" s="324"/>
      <c r="W218" s="324"/>
      <c r="X218" s="324"/>
      <c r="Y218" s="324"/>
    </row>
    <row r="219" spans="1:25" hidden="1">
      <c r="A219" s="449"/>
      <c r="B219" s="486"/>
      <c r="C219" s="480"/>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(D)'!$L$1,'Cumulative Budget Request '!Q218,0)</f>
        <v>0</v>
      </c>
      <c r="R219" s="212">
        <f>IF('Cumulative Budget Request '!L218='Split budget (D)'!$L$1,'Cumulative Budget Request '!R218,0)</f>
        <v>0</v>
      </c>
      <c r="S219" s="61">
        <f>IF('Cumulative Budget Request '!L218='Split budget (D)'!$L$1,'Cumulative Budget Request '!S218,0)</f>
        <v>0</v>
      </c>
      <c r="T219" s="16"/>
      <c r="U219" s="323"/>
      <c r="V219" s="323"/>
      <c r="W219" s="323"/>
      <c r="X219" s="323"/>
      <c r="Y219" s="323"/>
    </row>
    <row r="220" spans="1:25" ht="15" hidden="1">
      <c r="A220" s="449"/>
      <c r="B220" s="486"/>
      <c r="C220" s="480"/>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(D)'!$L$1,'Cumulative Budget Request '!Q219,0)</f>
        <v>0</v>
      </c>
      <c r="R220" s="212">
        <f>IF('Cumulative Budget Request '!L219='Split budget (D)'!$L$1,'Cumulative Budget Request '!R219,0)</f>
        <v>0</v>
      </c>
      <c r="S220" s="61">
        <f>IF('Cumulative Budget Request '!L219='Split budget (D)'!$L$1,'Cumulative Budget Request '!S219,0)</f>
        <v>0</v>
      </c>
      <c r="T220" s="16"/>
      <c r="U220" s="324"/>
      <c r="V220" s="324"/>
      <c r="W220" s="324"/>
      <c r="X220" s="324"/>
      <c r="Y220" s="324"/>
    </row>
    <row r="221" spans="1:25" hidden="1">
      <c r="A221" s="449"/>
      <c r="B221" s="486"/>
      <c r="C221" s="480"/>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(D)'!$L$1,'Cumulative Budget Request '!Q220,0)</f>
        <v>0</v>
      </c>
      <c r="R221" s="212">
        <f>IF('Cumulative Budget Request '!L220='Split budget (D)'!$L$1,'Cumulative Budget Request '!R220,0)</f>
        <v>0</v>
      </c>
      <c r="S221" s="61">
        <f>IF('Cumulative Budget Request '!L220='Split budget (D)'!$L$1,'Cumulative Budget Request '!S220,0)</f>
        <v>0</v>
      </c>
      <c r="T221" s="16"/>
      <c r="U221" s="323"/>
      <c r="V221" s="323"/>
      <c r="W221" s="323"/>
      <c r="X221" s="323"/>
      <c r="Y221" s="323"/>
    </row>
    <row r="222" spans="1:25" hidden="1">
      <c r="A222" s="449"/>
      <c r="B222" s="481"/>
      <c r="C222" s="480"/>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5">
        <f>IF('Cumulative Budget Request '!L222='Split budget (D)'!$L$1,'Cumulative Budget Request '!A222,0)</f>
        <v>0</v>
      </c>
      <c r="B223" s="480">
        <f>IF('Cumulative Budget Request '!L222='Split budget (D)'!$L$1,'Cumulative Budget Request '!B222,0)</f>
        <v>0</v>
      </c>
      <c r="C223" s="481"/>
      <c r="D223" s="33" t="s">
        <v>123</v>
      </c>
      <c r="E223" s="76">
        <f>ROUND($R223*$S223,6)</f>
        <v>0</v>
      </c>
      <c r="F223" s="76">
        <f>ROUND($R224*$S224,6)</f>
        <v>0</v>
      </c>
      <c r="G223" s="76">
        <f>ROUND($R225*$S225,6)</f>
        <v>0</v>
      </c>
      <c r="H223" s="76">
        <f>ROUND($R226*$S226,6)</f>
        <v>0</v>
      </c>
      <c r="I223" s="76">
        <f>ROUND($R227*$S227,6)</f>
        <v>0</v>
      </c>
      <c r="J223" s="46"/>
      <c r="M223" s="133">
        <f>IF('Cumulative Budget Request '!L222='Split budget (D)'!$L$1,'Cumulative Budget Request '!M222,0)</f>
        <v>0</v>
      </c>
      <c r="N223" s="214">
        <f>ROUND(M223/12,2)</f>
        <v>0</v>
      </c>
      <c r="O223" s="214">
        <f>IF('Cumulative Budget Request '!L222='Split budget (D)'!$L$1,'Cumulative Budget Request '!O222,0)</f>
        <v>0</v>
      </c>
      <c r="P223" s="209">
        <f>IF('Cumulative Budget Request '!L222='Split budget (D)'!$L$1,'Cumulative Budget Request '!P222,0)</f>
        <v>0</v>
      </c>
      <c r="Q223" s="211">
        <f>IF('Cumulative Budget Request '!L222='Split budget (D)'!$L$1,'Cumulative Budget Request '!Q222,0)</f>
        <v>0</v>
      </c>
      <c r="R223" s="212">
        <f>IF('Cumulative Budget Request '!L222='Split budget (D)'!$L$1,'Cumulative Budget Request '!R222,0)</f>
        <v>0</v>
      </c>
      <c r="S223" s="61">
        <f>IF('Cumulative Budget Request '!L222='Split budget (D)'!$L$1,'Cumulative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9"/>
      <c r="B224" s="486"/>
      <c r="C224" s="480"/>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(D)'!$L$1,'Cumulative Budget Request '!Q223,0)</f>
        <v>0</v>
      </c>
      <c r="R224" s="212">
        <f>IF('Cumulative Budget Request '!L223='Split budget (D)'!$L$1,'Cumulative Budget Request '!R223,0)</f>
        <v>0</v>
      </c>
      <c r="S224" s="61">
        <f>IF('Cumulative Budget Request '!L223='Split budget (D)'!$L$1,'Cumulative Budget Request '!S223,0)</f>
        <v>0</v>
      </c>
      <c r="T224" s="16"/>
      <c r="U224" s="324"/>
      <c r="V224" s="324"/>
      <c r="W224" s="324"/>
      <c r="X224" s="324"/>
      <c r="Y224" s="324"/>
    </row>
    <row r="225" spans="1:25" hidden="1">
      <c r="A225" s="449"/>
      <c r="B225" s="486"/>
      <c r="C225" s="480"/>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(D)'!$L$1,'Cumulative Budget Request '!Q224,0)</f>
        <v>0</v>
      </c>
      <c r="R225" s="212">
        <f>IF('Cumulative Budget Request '!L224='Split budget (D)'!$L$1,'Cumulative Budget Request '!R224,0)</f>
        <v>0</v>
      </c>
      <c r="S225" s="61">
        <f>IF('Cumulative Budget Request '!L224='Split budget (D)'!$L$1,'Cumulative Budget Request '!S224,0)</f>
        <v>0</v>
      </c>
      <c r="T225" s="16"/>
      <c r="U225" s="323"/>
      <c r="V225" s="323"/>
      <c r="W225" s="323"/>
      <c r="X225" s="323"/>
      <c r="Y225" s="323"/>
    </row>
    <row r="226" spans="1:25" ht="15" hidden="1">
      <c r="A226" s="449"/>
      <c r="B226" s="486"/>
      <c r="C226" s="480"/>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(D)'!$L$1,'Cumulative Budget Request '!Q225,0)</f>
        <v>0</v>
      </c>
      <c r="R226" s="212">
        <f>IF('Cumulative Budget Request '!L225='Split budget (D)'!$L$1,'Cumulative Budget Request '!R225,0)</f>
        <v>0</v>
      </c>
      <c r="S226" s="61">
        <f>IF('Cumulative Budget Request '!L225='Split budget (D)'!$L$1,'Cumulative Budget Request '!S225,0)</f>
        <v>0</v>
      </c>
      <c r="T226" s="16"/>
      <c r="U226" s="324"/>
      <c r="V226" s="324"/>
      <c r="W226" s="324"/>
      <c r="X226" s="324"/>
      <c r="Y226" s="324"/>
    </row>
    <row r="227" spans="1:25" hidden="1">
      <c r="A227" s="449"/>
      <c r="B227" s="486"/>
      <c r="C227" s="480"/>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(D)'!$L$1,'Cumulative Budget Request '!Q226,0)</f>
        <v>0</v>
      </c>
      <c r="R227" s="212">
        <f>IF('Cumulative Budget Request '!L226='Split budget (D)'!$L$1,'Cumulative Budget Request '!R226,0)</f>
        <v>0</v>
      </c>
      <c r="S227" s="61">
        <f>IF('Cumulative Budget Request '!L226='Split budget (D)'!$L$1,'Cumulative Budget Request '!S226,0)</f>
        <v>0</v>
      </c>
      <c r="T227" s="16"/>
      <c r="U227" s="323"/>
      <c r="V227" s="323"/>
      <c r="W227" s="323"/>
      <c r="X227" s="323"/>
      <c r="Y227" s="323"/>
    </row>
    <row r="228" spans="1:25" hidden="1">
      <c r="A228" s="449"/>
      <c r="B228" s="481"/>
      <c r="C228" s="480"/>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5">
        <f>IF('Cumulative Budget Request '!L228='Split budget (D)'!$L$1,'Cumulative Budget Request '!A228,0)</f>
        <v>0</v>
      </c>
      <c r="B229" s="480">
        <f>IF('Cumulative Budget Request '!L228='Split budget (D)'!$L$1,'Cumulative Budget Request '!B228,0)</f>
        <v>0</v>
      </c>
      <c r="C229" s="481"/>
      <c r="D229" s="33" t="s">
        <v>123</v>
      </c>
      <c r="E229" s="76">
        <f>ROUND($R229*$S229,6)</f>
        <v>0</v>
      </c>
      <c r="F229" s="76">
        <f>ROUND($R230*$S230,6)</f>
        <v>0</v>
      </c>
      <c r="G229" s="76">
        <f>ROUND($R231*$S231,6)</f>
        <v>0</v>
      </c>
      <c r="H229" s="76">
        <f>ROUND($R232*$S232,6)</f>
        <v>0</v>
      </c>
      <c r="I229" s="76">
        <f>ROUND($R233*$S233,6)</f>
        <v>0</v>
      </c>
      <c r="J229" s="46"/>
      <c r="M229" s="133">
        <f>IF('Cumulative Budget Request '!L228='Split budget (D)'!$L$1,'Cumulative Budget Request '!M228,0)</f>
        <v>0</v>
      </c>
      <c r="N229" s="214">
        <f>ROUND(M229/12,2)</f>
        <v>0</v>
      </c>
      <c r="O229" s="214">
        <f>IF('Cumulative Budget Request '!L228='Split budget (D)'!$L$1,'Cumulative Budget Request '!O228,0)</f>
        <v>0</v>
      </c>
      <c r="P229" s="209">
        <f>IF('Cumulative Budget Request '!L228='Split budget (D)'!$L$1,'Cumulative Budget Request '!P228,0)</f>
        <v>0</v>
      </c>
      <c r="Q229" s="211">
        <f>IF('Cumulative Budget Request '!L228='Split budget (D)'!$L$1,'Cumulative Budget Request '!Q228,0)</f>
        <v>0</v>
      </c>
      <c r="R229" s="212">
        <f>IF('Cumulative Budget Request '!L228='Split budget (D)'!$L$1,'Cumulative Budget Request '!R228,0)</f>
        <v>0</v>
      </c>
      <c r="S229" s="61">
        <f>IF('Cumulative Budget Request '!L228='Split budget (D)'!$L$1,'Cumulative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9"/>
      <c r="B230" s="486"/>
      <c r="C230" s="480"/>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(D)'!$L$1,'Cumulative Budget Request '!Q229,0)</f>
        <v>0</v>
      </c>
      <c r="R230" s="212">
        <f>IF('Cumulative Budget Request '!L229='Split budget (D)'!$L$1,'Cumulative Budget Request '!R229,0)</f>
        <v>0</v>
      </c>
      <c r="S230" s="61">
        <f>IF('Cumulative Budget Request '!L229='Split budget (D)'!$L$1,'Cumulative Budget Request '!S229,0)</f>
        <v>0</v>
      </c>
      <c r="T230" s="16"/>
      <c r="U230" s="324"/>
      <c r="V230" s="324"/>
      <c r="W230" s="324"/>
      <c r="X230" s="324"/>
      <c r="Y230" s="324"/>
    </row>
    <row r="231" spans="1:25" hidden="1">
      <c r="A231" s="449"/>
      <c r="B231" s="486"/>
      <c r="C231" s="480"/>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(D)'!$L$1,'Cumulative Budget Request '!Q230,0)</f>
        <v>0</v>
      </c>
      <c r="R231" s="212">
        <f>IF('Cumulative Budget Request '!L230='Split budget (D)'!$L$1,'Cumulative Budget Request '!R230,0)</f>
        <v>0</v>
      </c>
      <c r="S231" s="61">
        <f>IF('Cumulative Budget Request '!L230='Split budget (D)'!$L$1,'Cumulative Budget Request '!S230,0)</f>
        <v>0</v>
      </c>
      <c r="T231" s="16"/>
      <c r="U231" s="323"/>
      <c r="V231" s="323"/>
      <c r="W231" s="323"/>
      <c r="X231" s="323"/>
      <c r="Y231" s="323"/>
    </row>
    <row r="232" spans="1:25" ht="15" hidden="1">
      <c r="A232" s="449"/>
      <c r="B232" s="486"/>
      <c r="C232" s="480"/>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(D)'!$L$1,'Cumulative Budget Request '!Q231,0)</f>
        <v>0</v>
      </c>
      <c r="R232" s="212">
        <f>IF('Cumulative Budget Request '!L231='Split budget (D)'!$L$1,'Cumulative Budget Request '!R231,0)</f>
        <v>0</v>
      </c>
      <c r="S232" s="61">
        <f>IF('Cumulative Budget Request '!L231='Split budget (D)'!$L$1,'Cumulative Budget Request '!S231,0)</f>
        <v>0</v>
      </c>
      <c r="T232" s="16"/>
      <c r="U232" s="324"/>
      <c r="V232" s="324"/>
      <c r="W232" s="324"/>
      <c r="X232" s="324"/>
      <c r="Y232" s="324"/>
    </row>
    <row r="233" spans="1:25" hidden="1">
      <c r="A233" s="449"/>
      <c r="B233" s="486"/>
      <c r="C233" s="480"/>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(D)'!$L$1,'Cumulative Budget Request '!Q232,0)</f>
        <v>0</v>
      </c>
      <c r="R233" s="212">
        <f>IF('Cumulative Budget Request '!L232='Split budget (D)'!$L$1,'Cumulative Budget Request '!R232,0)</f>
        <v>0</v>
      </c>
      <c r="S233" s="61">
        <f>IF('Cumulative Budget Request '!L232='Split budget (D)'!$L$1,'Cumulative Budget Request '!S232,0)</f>
        <v>0</v>
      </c>
      <c r="T233" s="16"/>
      <c r="U233" s="323"/>
      <c r="V233" s="323"/>
      <c r="W233" s="323"/>
      <c r="X233" s="323"/>
      <c r="Y233" s="323"/>
    </row>
    <row r="234" spans="1:25" hidden="1">
      <c r="A234" s="449"/>
      <c r="B234" s="481"/>
      <c r="C234" s="480"/>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5">
        <f>IF('Cumulative Budget Request '!L234='Split budget (D)'!$L$1,'Cumulative Budget Request '!A234,0)</f>
        <v>0</v>
      </c>
      <c r="B235" s="480">
        <f>IF('Cumulative Budget Request '!L234='Split budget (D)'!$L$1,'Cumulative Budget Request '!B234,0)</f>
        <v>0</v>
      </c>
      <c r="C235" s="481"/>
      <c r="D235" s="33" t="s">
        <v>123</v>
      </c>
      <c r="E235" s="76">
        <f>ROUND($R235*$S235,6)</f>
        <v>0</v>
      </c>
      <c r="F235" s="76">
        <f>ROUND($R236*$S236,6)</f>
        <v>0</v>
      </c>
      <c r="G235" s="76">
        <f>ROUND($R237*$S237,6)</f>
        <v>0</v>
      </c>
      <c r="H235" s="76">
        <f>ROUND($R238*$S238,6)</f>
        <v>0</v>
      </c>
      <c r="I235" s="76">
        <f>ROUND($R239*$S239,6)</f>
        <v>0</v>
      </c>
      <c r="J235" s="46"/>
      <c r="M235" s="133">
        <f>IF('Cumulative Budget Request '!L234='Split budget (D)'!$L$1,'Cumulative Budget Request '!M234,0)</f>
        <v>0</v>
      </c>
      <c r="N235" s="214">
        <f>ROUND(M235/12,2)</f>
        <v>0</v>
      </c>
      <c r="O235" s="214">
        <f>IF('Cumulative Budget Request '!L234='Split budget (D)'!$L$1,'Cumulative Budget Request '!O234,0)</f>
        <v>0</v>
      </c>
      <c r="P235" s="209">
        <f>IF('Cumulative Budget Request '!L234='Split budget (D)'!$L$1,'Cumulative Budget Request '!P234,0)</f>
        <v>0</v>
      </c>
      <c r="Q235" s="211">
        <f>IF('Cumulative Budget Request '!L234='Split budget (D)'!$L$1,'Cumulative Budget Request '!Q234,0)</f>
        <v>0</v>
      </c>
      <c r="R235" s="212">
        <f>IF('Cumulative Budget Request '!L234='Split budget (D)'!$L$1,'Cumulative Budget Request '!R234,0)</f>
        <v>0</v>
      </c>
      <c r="S235" s="61">
        <f>IF('Cumulative Budget Request '!L234='Split budget (D)'!$L$1,'Cumulative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9"/>
      <c r="B236" s="486"/>
      <c r="C236" s="480"/>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(D)'!$L$1,'Cumulative Budget Request '!Q235,0)</f>
        <v>0</v>
      </c>
      <c r="R236" s="212">
        <f>IF('Cumulative Budget Request '!L235='Split budget (D)'!$L$1,'Cumulative Budget Request '!R235,0)</f>
        <v>0</v>
      </c>
      <c r="S236" s="61">
        <f>IF('Cumulative Budget Request '!L235='Split budget (D)'!$L$1,'Cumulative Budget Request '!S235,0)</f>
        <v>0</v>
      </c>
      <c r="T236" s="16"/>
      <c r="U236" s="324"/>
      <c r="V236" s="324"/>
      <c r="W236" s="324"/>
      <c r="X236" s="324"/>
      <c r="Y236" s="324"/>
    </row>
    <row r="237" spans="1:25" hidden="1">
      <c r="A237" s="449"/>
      <c r="B237" s="486"/>
      <c r="C237" s="480"/>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(D)'!$L$1,'Cumulative Budget Request '!Q236,0)</f>
        <v>0</v>
      </c>
      <c r="R237" s="212">
        <f>IF('Cumulative Budget Request '!L236='Split budget (D)'!$L$1,'Cumulative Budget Request '!R236,0)</f>
        <v>0</v>
      </c>
      <c r="S237" s="61">
        <f>IF('Cumulative Budget Request '!L236='Split budget (D)'!$L$1,'Cumulative Budget Request '!S236,0)</f>
        <v>0</v>
      </c>
      <c r="T237" s="16"/>
      <c r="U237" s="323"/>
      <c r="V237" s="323"/>
      <c r="W237" s="323"/>
      <c r="X237" s="323"/>
      <c r="Y237" s="323"/>
    </row>
    <row r="238" spans="1:25" ht="15" hidden="1">
      <c r="A238" s="449"/>
      <c r="B238" s="486"/>
      <c r="C238" s="480"/>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(D)'!$L$1,'Cumulative Budget Request '!Q237,0)</f>
        <v>0</v>
      </c>
      <c r="R238" s="212">
        <f>IF('Cumulative Budget Request '!L237='Split budget (D)'!$L$1,'Cumulative Budget Request '!R237,0)</f>
        <v>0</v>
      </c>
      <c r="S238" s="61">
        <f>IF('Cumulative Budget Request '!L237='Split budget (D)'!$L$1,'Cumulative Budget Request '!S237,0)</f>
        <v>0</v>
      </c>
      <c r="T238" s="16"/>
      <c r="U238" s="324"/>
      <c r="V238" s="324"/>
      <c r="W238" s="324"/>
      <c r="X238" s="324"/>
      <c r="Y238" s="324"/>
    </row>
    <row r="239" spans="1:25" hidden="1">
      <c r="A239" s="449"/>
      <c r="B239" s="486"/>
      <c r="C239" s="480"/>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(D)'!$L$1,'Cumulative Budget Request '!Q238,0)</f>
        <v>0</v>
      </c>
      <c r="R239" s="212">
        <f>IF('Cumulative Budget Request '!L238='Split budget (D)'!$L$1,'Cumulative Budget Request '!R238,0)</f>
        <v>0</v>
      </c>
      <c r="S239" s="61">
        <f>IF('Cumulative Budget Request '!L238='Split budget (D)'!$L$1,'Cumulative Budget Request '!S238,0)</f>
        <v>0</v>
      </c>
      <c r="T239" s="16"/>
      <c r="U239" s="323"/>
      <c r="V239" s="323"/>
      <c r="W239" s="323"/>
      <c r="X239" s="323"/>
      <c r="Y239" s="323"/>
    </row>
    <row r="240" spans="1:25" hidden="1">
      <c r="A240" s="449"/>
      <c r="B240" s="481"/>
      <c r="C240" s="480"/>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5">
        <f>IF('Cumulative Budget Request '!L240='Split budget (D)'!$L$1,'Cumulative Budget Request '!A240,0)</f>
        <v>0</v>
      </c>
      <c r="B241" s="480">
        <f>IF('Cumulative Budget Request '!L240='Split budget (D)'!$L$1,'Cumulative Budget Request '!B240,0)</f>
        <v>0</v>
      </c>
      <c r="C241" s="481"/>
      <c r="D241" s="33" t="s">
        <v>123</v>
      </c>
      <c r="E241" s="76">
        <f>ROUND($R241*$S241,6)</f>
        <v>0</v>
      </c>
      <c r="F241" s="76">
        <f>ROUND($R242*$S242,6)</f>
        <v>0</v>
      </c>
      <c r="G241" s="76">
        <f>ROUND($R243*$S243,6)</f>
        <v>0</v>
      </c>
      <c r="H241" s="76">
        <f>ROUND($R244*$S244,6)</f>
        <v>0</v>
      </c>
      <c r="I241" s="76">
        <f>ROUND($R245*$S245,6)</f>
        <v>0</v>
      </c>
      <c r="J241" s="46"/>
      <c r="M241" s="133">
        <f>IF('Cumulative Budget Request '!L240='Split budget (D)'!$L$1,'Cumulative Budget Request '!M240,0)</f>
        <v>0</v>
      </c>
      <c r="N241" s="214">
        <f>ROUND(M241/12,2)</f>
        <v>0</v>
      </c>
      <c r="O241" s="214">
        <f>IF('Cumulative Budget Request '!L240='Split budget (D)'!$L$1,'Cumulative Budget Request '!O240,0)</f>
        <v>0</v>
      </c>
      <c r="P241" s="209">
        <f>IF('Cumulative Budget Request '!L240='Split budget (D)'!$L$1,'Cumulative Budget Request '!P240,0)</f>
        <v>0</v>
      </c>
      <c r="Q241" s="211">
        <f>IF('Cumulative Budget Request '!L240='Split budget (D)'!$L$1,'Cumulative Budget Request '!Q240,0)</f>
        <v>0</v>
      </c>
      <c r="R241" s="212">
        <f>IF('Cumulative Budget Request '!L240='Split budget (D)'!$L$1,'Cumulative Budget Request '!R240,0)</f>
        <v>0</v>
      </c>
      <c r="S241" s="61">
        <f>IF('Cumulative Budget Request '!L240='Split budget (D)'!$L$1,'Cumulative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9"/>
      <c r="B242" s="486"/>
      <c r="C242" s="480"/>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(D)'!$L$1,'Cumulative Budget Request '!Q241,0)</f>
        <v>0</v>
      </c>
      <c r="R242" s="212">
        <f>IF('Cumulative Budget Request '!L241='Split budget (D)'!$L$1,'Cumulative Budget Request '!R241,0)</f>
        <v>0</v>
      </c>
      <c r="S242" s="61">
        <f>IF('Cumulative Budget Request '!L241='Split budget (D)'!$L$1,'Cumulative Budget Request '!S241,0)</f>
        <v>0</v>
      </c>
      <c r="T242" s="16"/>
      <c r="U242" s="324"/>
      <c r="V242" s="324"/>
      <c r="W242" s="324"/>
      <c r="X242" s="324"/>
      <c r="Y242" s="324"/>
    </row>
    <row r="243" spans="1:25" hidden="1">
      <c r="A243" s="449"/>
      <c r="B243" s="486"/>
      <c r="C243" s="480"/>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(D)'!$L$1,'Cumulative Budget Request '!Q242,0)</f>
        <v>0</v>
      </c>
      <c r="R243" s="212">
        <f>IF('Cumulative Budget Request '!L242='Split budget (D)'!$L$1,'Cumulative Budget Request '!R242,0)</f>
        <v>0</v>
      </c>
      <c r="S243" s="61">
        <f>IF('Cumulative Budget Request '!L242='Split budget (D)'!$L$1,'Cumulative Budget Request '!S242,0)</f>
        <v>0</v>
      </c>
      <c r="T243" s="16"/>
      <c r="U243" s="323"/>
      <c r="V243" s="323"/>
      <c r="W243" s="323"/>
      <c r="X243" s="323"/>
      <c r="Y243" s="323"/>
    </row>
    <row r="244" spans="1:25" ht="15" hidden="1">
      <c r="A244" s="449"/>
      <c r="B244" s="486"/>
      <c r="C244" s="480"/>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(D)'!$L$1,'Cumulative Budget Request '!Q243,0)</f>
        <v>0</v>
      </c>
      <c r="R244" s="212">
        <f>IF('Cumulative Budget Request '!L243='Split budget (D)'!$L$1,'Cumulative Budget Request '!R243,0)</f>
        <v>0</v>
      </c>
      <c r="S244" s="61">
        <f>IF('Cumulative Budget Request '!L243='Split budget (D)'!$L$1,'Cumulative Budget Request '!S243,0)</f>
        <v>0</v>
      </c>
      <c r="T244" s="16"/>
      <c r="U244" s="324"/>
      <c r="V244" s="324"/>
      <c r="W244" s="324"/>
      <c r="X244" s="324"/>
      <c r="Y244" s="324"/>
    </row>
    <row r="245" spans="1:25" hidden="1">
      <c r="A245" s="449"/>
      <c r="B245" s="486"/>
      <c r="C245" s="480"/>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(D)'!$L$1,'Cumulative Budget Request '!Q244,0)</f>
        <v>0</v>
      </c>
      <c r="R245" s="212">
        <f>IF('Cumulative Budget Request '!L244='Split budget (D)'!$L$1,'Cumulative Budget Request '!R244,0)</f>
        <v>0</v>
      </c>
      <c r="S245" s="61">
        <f>IF('Cumulative Budget Request '!L244='Split budget (D)'!$L$1,'Cumulative Budget Request '!S244,0)</f>
        <v>0</v>
      </c>
      <c r="T245" s="16"/>
      <c r="U245" s="323"/>
      <c r="V245" s="323"/>
      <c r="W245" s="323"/>
      <c r="X245" s="323"/>
      <c r="Y245" s="323"/>
    </row>
    <row r="246" spans="1:25" hidden="1">
      <c r="A246" s="449"/>
      <c r="B246" s="481"/>
      <c r="C246" s="480"/>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5">
        <f>IF('Cumulative Budget Request '!L246='Split budget (D)'!$L$1,'Cumulative Budget Request '!A246,0)</f>
        <v>0</v>
      </c>
      <c r="B247" s="480">
        <f>IF('Cumulative Budget Request '!L246='Split budget (D)'!$L$1,'Cumulative Budget Request '!B246,0)</f>
        <v>0</v>
      </c>
      <c r="C247" s="481"/>
      <c r="D247" s="33" t="s">
        <v>123</v>
      </c>
      <c r="E247" s="76">
        <f>ROUND($R247*$S247,6)</f>
        <v>0</v>
      </c>
      <c r="F247" s="76">
        <f>ROUND($R248*$S248,6)</f>
        <v>0</v>
      </c>
      <c r="G247" s="76">
        <f>ROUND($R249*$S249,6)</f>
        <v>0</v>
      </c>
      <c r="H247" s="76">
        <f>ROUND($R250*$S250,6)</f>
        <v>0</v>
      </c>
      <c r="I247" s="76">
        <f>ROUND($R251*$S251,6)</f>
        <v>0</v>
      </c>
      <c r="J247" s="46"/>
      <c r="M247" s="133">
        <f>IF('Cumulative Budget Request '!L246='Split budget (D)'!$L$1,'Cumulative Budget Request '!M246,0)</f>
        <v>0</v>
      </c>
      <c r="N247" s="214">
        <f>ROUND(M247/12,2)</f>
        <v>0</v>
      </c>
      <c r="O247" s="214">
        <f>IF('Cumulative Budget Request '!L246='Split budget (D)'!$L$1,'Cumulative Budget Request '!O246,0)</f>
        <v>0</v>
      </c>
      <c r="P247" s="209">
        <f>IF('Cumulative Budget Request '!L246='Split budget (D)'!$L$1,'Cumulative Budget Request '!P246,0)</f>
        <v>0</v>
      </c>
      <c r="Q247" s="211">
        <f>IF('Cumulative Budget Request '!L246='Split budget (D)'!$L$1,'Cumulative Budget Request '!Q246,0)</f>
        <v>0</v>
      </c>
      <c r="R247" s="212">
        <f>IF('Cumulative Budget Request '!L246='Split budget (D)'!$L$1,'Cumulative Budget Request '!R246,0)</f>
        <v>0</v>
      </c>
      <c r="S247" s="61">
        <f>IF('Cumulative Budget Request '!L246='Split budget (D)'!$L$1,'Cumulative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9"/>
      <c r="B248" s="486"/>
      <c r="C248" s="480"/>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(D)'!$L$1,'Cumulative Budget Request '!Q247,0)</f>
        <v>0</v>
      </c>
      <c r="R248" s="212">
        <f>IF('Cumulative Budget Request '!L247='Split budget (D)'!$L$1,'Cumulative Budget Request '!R247,0)</f>
        <v>0</v>
      </c>
      <c r="S248" s="61">
        <f>IF('Cumulative Budget Request '!L247='Split budget (D)'!$L$1,'Cumulative Budget Request '!S247,0)</f>
        <v>0</v>
      </c>
      <c r="T248" s="16"/>
      <c r="U248" s="324"/>
      <c r="V248" s="324"/>
      <c r="W248" s="324"/>
      <c r="X248" s="324"/>
      <c r="Y248" s="324"/>
    </row>
    <row r="249" spans="1:25" hidden="1">
      <c r="A249" s="449"/>
      <c r="B249" s="486"/>
      <c r="C249" s="480"/>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(D)'!$L$1,'Cumulative Budget Request '!Q248,0)</f>
        <v>0</v>
      </c>
      <c r="R249" s="212">
        <f>IF('Cumulative Budget Request '!L248='Split budget (D)'!$L$1,'Cumulative Budget Request '!R248,0)</f>
        <v>0</v>
      </c>
      <c r="S249" s="61">
        <f>IF('Cumulative Budget Request '!L248='Split budget (D)'!$L$1,'Cumulative Budget Request '!S248,0)</f>
        <v>0</v>
      </c>
      <c r="T249" s="16"/>
      <c r="U249" s="323"/>
      <c r="V249" s="323"/>
      <c r="W249" s="323"/>
      <c r="X249" s="323"/>
      <c r="Y249" s="323"/>
    </row>
    <row r="250" spans="1:25" ht="15" hidden="1">
      <c r="A250" s="449"/>
      <c r="B250" s="486"/>
      <c r="C250" s="480"/>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(D)'!$L$1,'Cumulative Budget Request '!Q249,0)</f>
        <v>0</v>
      </c>
      <c r="R250" s="212">
        <f>IF('Cumulative Budget Request '!L249='Split budget (D)'!$L$1,'Cumulative Budget Request '!R249,0)</f>
        <v>0</v>
      </c>
      <c r="S250" s="61">
        <f>IF('Cumulative Budget Request '!L249='Split budget (D)'!$L$1,'Cumulative Budget Request '!S249,0)</f>
        <v>0</v>
      </c>
      <c r="T250" s="16"/>
      <c r="U250" s="324"/>
      <c r="V250" s="324"/>
      <c r="W250" s="324"/>
      <c r="X250" s="324"/>
      <c r="Y250" s="324"/>
    </row>
    <row r="251" spans="1:25" hidden="1">
      <c r="A251" s="449"/>
      <c r="B251" s="486"/>
      <c r="C251" s="480"/>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(D)'!$L$1,'Cumulative Budget Request '!Q250,0)</f>
        <v>0</v>
      </c>
      <c r="R251" s="212">
        <f>IF('Cumulative Budget Request '!L250='Split budget (D)'!$L$1,'Cumulative Budget Request '!R250,0)</f>
        <v>0</v>
      </c>
      <c r="S251" s="61">
        <f>IF('Cumulative Budget Request '!L250='Split budget (D)'!$L$1,'Cumulative Budget Request '!S250,0)</f>
        <v>0</v>
      </c>
      <c r="T251" s="16"/>
      <c r="U251" s="323"/>
      <c r="V251" s="323"/>
      <c r="W251" s="323"/>
      <c r="X251" s="323"/>
      <c r="Y251" s="323"/>
    </row>
    <row r="252" spans="1:25" hidden="1">
      <c r="A252" s="449"/>
      <c r="B252" s="481"/>
      <c r="C252" s="480"/>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5">
        <f>IF('Cumulative Budget Request '!L252='Split budget (D)'!$L$1,'Cumulative Budget Request '!A252,0)</f>
        <v>0</v>
      </c>
      <c r="B253" s="480">
        <f>IF('Cumulative Budget Request '!L252='Split budget (D)'!$L$1,'Cumulative Budget Request '!B252,0)</f>
        <v>0</v>
      </c>
      <c r="C253" s="481"/>
      <c r="D253" s="33" t="s">
        <v>123</v>
      </c>
      <c r="E253" s="76">
        <f>ROUND($R253*$S253,6)</f>
        <v>0</v>
      </c>
      <c r="F253" s="76">
        <f>ROUND($R254*$S254,6)</f>
        <v>0</v>
      </c>
      <c r="G253" s="76">
        <f>ROUND($R255*$S255,6)</f>
        <v>0</v>
      </c>
      <c r="H253" s="76">
        <f>ROUND($R256*$S256,6)</f>
        <v>0</v>
      </c>
      <c r="I253" s="76">
        <f>ROUND($R257*$S257,6)</f>
        <v>0</v>
      </c>
      <c r="J253" s="46"/>
      <c r="M253" s="133">
        <f>IF('Cumulative Budget Request '!L252='Split budget (D)'!$L$1,'Cumulative Budget Request '!M252,0)</f>
        <v>0</v>
      </c>
      <c r="N253" s="214">
        <f>ROUND(M253/12,2)</f>
        <v>0</v>
      </c>
      <c r="O253" s="214">
        <f>IF('Cumulative Budget Request '!L252='Split budget (D)'!$L$1,'Cumulative Budget Request '!O252,0)</f>
        <v>0</v>
      </c>
      <c r="P253" s="209">
        <f>IF('Cumulative Budget Request '!L252='Split budget (D)'!$L$1,'Cumulative Budget Request '!P252,0)</f>
        <v>0</v>
      </c>
      <c r="Q253" s="211">
        <f>IF('Cumulative Budget Request '!L252='Split budget (D)'!$L$1,'Cumulative Budget Request '!Q252,0)</f>
        <v>0</v>
      </c>
      <c r="R253" s="212">
        <f>IF('Cumulative Budget Request '!L252='Split budget (D)'!$L$1,'Cumulative Budget Request '!R252,0)</f>
        <v>0</v>
      </c>
      <c r="S253" s="61">
        <f>IF('Cumulative Budget Request '!L252='Split budget (D)'!$L$1,'Cumulative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9"/>
      <c r="B254" s="486"/>
      <c r="C254" s="480"/>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(D)'!$L$1,'Cumulative Budget Request '!Q253,0)</f>
        <v>0</v>
      </c>
      <c r="R254" s="212">
        <f>IF('Cumulative Budget Request '!L253='Split budget (D)'!$L$1,'Cumulative Budget Request '!R253,0)</f>
        <v>0</v>
      </c>
      <c r="S254" s="61">
        <f>IF('Cumulative Budget Request '!L253='Split budget (D)'!$L$1,'Cumulative Budget Request '!S253,0)</f>
        <v>0</v>
      </c>
      <c r="T254" s="16"/>
      <c r="U254" s="324"/>
      <c r="V254" s="324"/>
      <c r="W254" s="324"/>
      <c r="X254" s="324"/>
      <c r="Y254" s="324"/>
    </row>
    <row r="255" spans="1:25" hidden="1">
      <c r="A255" s="449"/>
      <c r="B255" s="486"/>
      <c r="C255" s="480"/>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(D)'!$L$1,'Cumulative Budget Request '!Q254,0)</f>
        <v>0</v>
      </c>
      <c r="R255" s="212">
        <f>IF('Cumulative Budget Request '!L254='Split budget (D)'!$L$1,'Cumulative Budget Request '!R254,0)</f>
        <v>0</v>
      </c>
      <c r="S255" s="61">
        <f>IF('Cumulative Budget Request '!L254='Split budget (D)'!$L$1,'Cumulative Budget Request '!S254,0)</f>
        <v>0</v>
      </c>
      <c r="T255" s="16"/>
      <c r="U255" s="323"/>
      <c r="V255" s="323"/>
      <c r="W255" s="323"/>
      <c r="X255" s="323"/>
      <c r="Y255" s="323"/>
    </row>
    <row r="256" spans="1:25" ht="15" hidden="1">
      <c r="A256" s="449"/>
      <c r="B256" s="486"/>
      <c r="C256" s="480"/>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(D)'!$L$1,'Cumulative Budget Request '!Q255,0)</f>
        <v>0</v>
      </c>
      <c r="R256" s="212">
        <f>IF('Cumulative Budget Request '!L255='Split budget (D)'!$L$1,'Cumulative Budget Request '!R255,0)</f>
        <v>0</v>
      </c>
      <c r="S256" s="61">
        <f>IF('Cumulative Budget Request '!L255='Split budget (D)'!$L$1,'Cumulative Budget Request '!S255,0)</f>
        <v>0</v>
      </c>
      <c r="T256" s="16"/>
      <c r="U256" s="324"/>
      <c r="V256" s="324"/>
      <c r="W256" s="324"/>
      <c r="X256" s="324"/>
      <c r="Y256" s="324"/>
    </row>
    <row r="257" spans="1:25" hidden="1">
      <c r="A257" s="449"/>
      <c r="B257" s="486"/>
      <c r="C257" s="480"/>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(D)'!$L$1,'Cumulative Budget Request '!Q256,0)</f>
        <v>0</v>
      </c>
      <c r="R257" s="212">
        <f>IF('Cumulative Budget Request '!L256='Split budget (D)'!$L$1,'Cumulative Budget Request '!R256,0)</f>
        <v>0</v>
      </c>
      <c r="S257" s="61">
        <f>IF('Cumulative Budget Request '!L256='Split budget (D)'!$L$1,'Cumulative Budget Request '!S256,0)</f>
        <v>0</v>
      </c>
      <c r="T257" s="16"/>
      <c r="U257" s="323"/>
      <c r="V257" s="323"/>
      <c r="W257" s="323"/>
      <c r="X257" s="323"/>
      <c r="Y257" s="323"/>
    </row>
    <row r="258" spans="1:25" hidden="1">
      <c r="A258" s="449"/>
      <c r="B258" s="481"/>
      <c r="C258" s="480"/>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5">
        <f>IF('Cumulative Budget Request '!L258='Split budget (D)'!$L$1,'Cumulative Budget Request '!A258,0)</f>
        <v>0</v>
      </c>
      <c r="B259" s="480">
        <f>IF('Cumulative Budget Request '!L258='Split budget (D)'!$L$1,'Cumulative Budget Request '!B258,0)</f>
        <v>0</v>
      </c>
      <c r="C259" s="481"/>
      <c r="D259" s="33" t="s">
        <v>123</v>
      </c>
      <c r="E259" s="76">
        <f>ROUND($R259*$S259,6)</f>
        <v>0</v>
      </c>
      <c r="F259" s="76">
        <f>ROUND($R260*$S260,6)</f>
        <v>0</v>
      </c>
      <c r="G259" s="76">
        <f>ROUND($R261*$S261,6)</f>
        <v>0</v>
      </c>
      <c r="H259" s="76">
        <f>ROUND($R262*$S262,6)</f>
        <v>0</v>
      </c>
      <c r="I259" s="76">
        <f>ROUND($R263*$S263,6)</f>
        <v>0</v>
      </c>
      <c r="J259" s="46"/>
      <c r="M259" s="133">
        <f>IF('Cumulative Budget Request '!L258='Split budget (D)'!$L$1,'Cumulative Budget Request '!M258,0)</f>
        <v>0</v>
      </c>
      <c r="N259" s="214">
        <f>ROUND(M259/12,2)</f>
        <v>0</v>
      </c>
      <c r="O259" s="214">
        <f>IF('Cumulative Budget Request '!L258='Split budget (D)'!$L$1,'Cumulative Budget Request '!O258,0)</f>
        <v>0</v>
      </c>
      <c r="P259" s="209">
        <f>IF('Cumulative Budget Request '!L258='Split budget (D)'!$L$1,'Cumulative Budget Request '!P258,0)</f>
        <v>0</v>
      </c>
      <c r="Q259" s="211">
        <f>IF('Cumulative Budget Request '!L258='Split budget (D)'!$L$1,'Cumulative Budget Request '!Q258,0)</f>
        <v>0</v>
      </c>
      <c r="R259" s="212">
        <f>IF('Cumulative Budget Request '!L258='Split budget (D)'!$L$1,'Cumulative Budget Request '!R258,0)</f>
        <v>0</v>
      </c>
      <c r="S259" s="61">
        <f>IF('Cumulative Budget Request '!L258='Split budget (D)'!$L$1,'Cumulative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9"/>
      <c r="B260" s="486"/>
      <c r="C260" s="480"/>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(D)'!$L$1,'Cumulative Budget Request '!Q259,0)</f>
        <v>0</v>
      </c>
      <c r="R260" s="212">
        <f>IF('Cumulative Budget Request '!L259='Split budget (D)'!$L$1,'Cumulative Budget Request '!R259,0)</f>
        <v>0</v>
      </c>
      <c r="S260" s="61">
        <f>IF('Cumulative Budget Request '!L259='Split budget (D)'!$L$1,'Cumulative Budget Request '!S259,0)</f>
        <v>0</v>
      </c>
      <c r="T260" s="16"/>
      <c r="U260" s="324"/>
      <c r="V260" s="324"/>
      <c r="W260" s="324"/>
      <c r="X260" s="324"/>
      <c r="Y260" s="324"/>
    </row>
    <row r="261" spans="1:25" hidden="1">
      <c r="A261" s="449"/>
      <c r="B261" s="486"/>
      <c r="C261" s="480"/>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(D)'!$L$1,'Cumulative Budget Request '!Q260,0)</f>
        <v>0</v>
      </c>
      <c r="R261" s="212">
        <f>IF('Cumulative Budget Request '!L260='Split budget (D)'!$L$1,'Cumulative Budget Request '!R260,0)</f>
        <v>0</v>
      </c>
      <c r="S261" s="61">
        <f>IF('Cumulative Budget Request '!L260='Split budget (D)'!$L$1,'Cumulative Budget Request '!S260,0)</f>
        <v>0</v>
      </c>
      <c r="T261" s="16"/>
      <c r="U261" s="323"/>
      <c r="V261" s="323"/>
      <c r="W261" s="323"/>
      <c r="X261" s="323"/>
      <c r="Y261" s="323"/>
    </row>
    <row r="262" spans="1:25" ht="15" hidden="1">
      <c r="A262" s="449"/>
      <c r="B262" s="486"/>
      <c r="C262" s="480"/>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(D)'!$L$1,'Cumulative Budget Request '!Q261,0)</f>
        <v>0</v>
      </c>
      <c r="R262" s="212">
        <f>IF('Cumulative Budget Request '!L261='Split budget (D)'!$L$1,'Cumulative Budget Request '!R261,0)</f>
        <v>0</v>
      </c>
      <c r="S262" s="61">
        <f>IF('Cumulative Budget Request '!L261='Split budget (D)'!$L$1,'Cumulative Budget Request '!S261,0)</f>
        <v>0</v>
      </c>
      <c r="T262" s="16"/>
      <c r="U262" s="324"/>
      <c r="V262" s="324"/>
      <c r="W262" s="324"/>
      <c r="X262" s="324"/>
      <c r="Y262" s="324"/>
    </row>
    <row r="263" spans="1:25" hidden="1">
      <c r="A263" s="449"/>
      <c r="B263" s="486"/>
      <c r="C263" s="480"/>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(D)'!$L$1,'Cumulative Budget Request '!Q262,0)</f>
        <v>0</v>
      </c>
      <c r="R263" s="212">
        <f>IF('Cumulative Budget Request '!L262='Split budget (D)'!$L$1,'Cumulative Budget Request '!R262,0)</f>
        <v>0</v>
      </c>
      <c r="S263" s="61">
        <f>IF('Cumulative Budget Request '!L262='Split budget (D)'!$L$1,'Cumulative Budget Request '!S262,0)</f>
        <v>0</v>
      </c>
      <c r="T263" s="16"/>
      <c r="U263" s="323"/>
      <c r="V263" s="323"/>
      <c r="W263" s="323"/>
      <c r="X263" s="323"/>
      <c r="Y263" s="323"/>
    </row>
    <row r="264" spans="1:25" hidden="1">
      <c r="A264" s="449"/>
      <c r="B264" s="481"/>
      <c r="C264" s="480"/>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5">
        <f>IF('Cumulative Budget Request '!L264='Split budget (D)'!$L$1,'Cumulative Budget Request '!A264,0)</f>
        <v>0</v>
      </c>
      <c r="B265" s="480">
        <f>IF('Cumulative Budget Request '!L264='Split budget (D)'!$L$1,'Cumulative Budget Request '!B264,0)</f>
        <v>0</v>
      </c>
      <c r="C265" s="481"/>
      <c r="D265" s="33" t="s">
        <v>123</v>
      </c>
      <c r="E265" s="76">
        <f>ROUND($R265*$S265,6)</f>
        <v>0</v>
      </c>
      <c r="F265" s="76">
        <f>ROUND($R266*$S266,6)</f>
        <v>0</v>
      </c>
      <c r="G265" s="76">
        <f>ROUND($R267*$S267,6)</f>
        <v>0</v>
      </c>
      <c r="H265" s="76">
        <f>ROUND($R268*$S268,6)</f>
        <v>0</v>
      </c>
      <c r="I265" s="76">
        <f>ROUND($R269*$S269,6)</f>
        <v>0</v>
      </c>
      <c r="J265" s="46"/>
      <c r="M265" s="133">
        <f>IF('Cumulative Budget Request '!L264='Split budget (D)'!$L$1,'Cumulative Budget Request '!M264,0)</f>
        <v>0</v>
      </c>
      <c r="N265" s="214">
        <f>ROUND(M265/12,2)</f>
        <v>0</v>
      </c>
      <c r="O265" s="214">
        <f>IF('Cumulative Budget Request '!L264='Split budget (D)'!$L$1,'Cumulative Budget Request '!O264,0)</f>
        <v>0</v>
      </c>
      <c r="P265" s="209">
        <f>IF('Cumulative Budget Request '!L264='Split budget (D)'!$L$1,'Cumulative Budget Request '!P264,0)</f>
        <v>0</v>
      </c>
      <c r="Q265" s="211">
        <f>IF('Cumulative Budget Request '!L264='Split budget (D)'!$L$1,'Cumulative Budget Request '!Q264,0)</f>
        <v>0</v>
      </c>
      <c r="R265" s="212">
        <f>IF('Cumulative Budget Request '!L264='Split budget (D)'!$L$1,'Cumulative Budget Request '!R264,0)</f>
        <v>0</v>
      </c>
      <c r="S265" s="61">
        <f>IF('Cumulative Budget Request '!L264='Split budget (D)'!$L$1,'Cumulative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9"/>
      <c r="B266" s="486"/>
      <c r="C266" s="480"/>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(D)'!$L$1,'Cumulative Budget Request '!Q265,0)</f>
        <v>0</v>
      </c>
      <c r="R266" s="212">
        <f>IF('Cumulative Budget Request '!L265='Split budget (D)'!$L$1,'Cumulative Budget Request '!R265,0)</f>
        <v>0</v>
      </c>
      <c r="S266" s="61">
        <f>IF('Cumulative Budget Request '!L265='Split budget (D)'!$L$1,'Cumulative Budget Request '!S265,0)</f>
        <v>0</v>
      </c>
      <c r="T266" s="16"/>
      <c r="U266" s="324"/>
      <c r="V266" s="324"/>
      <c r="W266" s="324"/>
      <c r="X266" s="324"/>
      <c r="Y266" s="324"/>
    </row>
    <row r="267" spans="1:25" hidden="1">
      <c r="A267" s="449"/>
      <c r="B267" s="486"/>
      <c r="C267" s="480"/>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(D)'!$L$1,'Cumulative Budget Request '!Q266,0)</f>
        <v>0</v>
      </c>
      <c r="R267" s="212">
        <f>IF('Cumulative Budget Request '!L266='Split budget (D)'!$L$1,'Cumulative Budget Request '!R266,0)</f>
        <v>0</v>
      </c>
      <c r="S267" s="61">
        <f>IF('Cumulative Budget Request '!L266='Split budget (D)'!$L$1,'Cumulative Budget Request '!S266,0)</f>
        <v>0</v>
      </c>
      <c r="T267" s="16"/>
      <c r="U267" s="323"/>
      <c r="V267" s="323"/>
      <c r="W267" s="323"/>
      <c r="X267" s="323"/>
      <c r="Y267" s="323"/>
    </row>
    <row r="268" spans="1:25" ht="15" hidden="1">
      <c r="A268" s="449"/>
      <c r="B268" s="486"/>
      <c r="C268" s="480"/>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(D)'!$L$1,'Cumulative Budget Request '!Q267,0)</f>
        <v>0</v>
      </c>
      <c r="R268" s="212">
        <f>IF('Cumulative Budget Request '!L267='Split budget (D)'!$L$1,'Cumulative Budget Request '!R267,0)</f>
        <v>0</v>
      </c>
      <c r="S268" s="61">
        <f>IF('Cumulative Budget Request '!L267='Split budget (D)'!$L$1,'Cumulative Budget Request '!S267,0)</f>
        <v>0</v>
      </c>
      <c r="T268" s="16"/>
      <c r="U268" s="324"/>
      <c r="V268" s="324"/>
      <c r="W268" s="324"/>
      <c r="X268" s="324"/>
      <c r="Y268" s="324"/>
    </row>
    <row r="269" spans="1:25" hidden="1">
      <c r="A269" s="449"/>
      <c r="B269" s="486"/>
      <c r="C269" s="480"/>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(D)'!$L$1,'Cumulative Budget Request '!Q268,0)</f>
        <v>0</v>
      </c>
      <c r="R269" s="212">
        <f>IF('Cumulative Budget Request '!L268='Split budget (D)'!$L$1,'Cumulative Budget Request '!R268,0)</f>
        <v>0</v>
      </c>
      <c r="S269" s="61">
        <f>IF('Cumulative Budget Request '!L268='Split budget (D)'!$L$1,'Cumulative Budget Request '!S268,0)</f>
        <v>0</v>
      </c>
      <c r="T269" s="16"/>
      <c r="U269" s="323"/>
      <c r="V269" s="323"/>
      <c r="W269" s="323"/>
      <c r="X269" s="323"/>
      <c r="Y269" s="323"/>
    </row>
    <row r="270" spans="1:25" hidden="1">
      <c r="A270" s="449"/>
      <c r="B270" s="481"/>
      <c r="C270" s="480"/>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5">
        <f>IF('Cumulative Budget Request '!L270='Split budget (D)'!$L$1,'Cumulative Budget Request '!A270,0)</f>
        <v>0</v>
      </c>
      <c r="B271" s="480">
        <f>IF('Cumulative Budget Request '!L270='Split budget (D)'!$L$1,'Cumulative Budget Request '!B270,0)</f>
        <v>0</v>
      </c>
      <c r="C271" s="481"/>
      <c r="D271" s="33" t="s">
        <v>123</v>
      </c>
      <c r="E271" s="76">
        <f>ROUND($R271*$S271,6)</f>
        <v>0</v>
      </c>
      <c r="F271" s="76">
        <f>ROUND($R272*$S272,6)</f>
        <v>0</v>
      </c>
      <c r="G271" s="76">
        <f>ROUND($R273*$S273,6)</f>
        <v>0</v>
      </c>
      <c r="H271" s="76">
        <f>ROUND($R274*$S274,6)</f>
        <v>0</v>
      </c>
      <c r="I271" s="76">
        <f>ROUND($R275*$S275,6)</f>
        <v>0</v>
      </c>
      <c r="J271" s="46"/>
      <c r="M271" s="133">
        <f>IF('Cumulative Budget Request '!L270='Split budget (D)'!$L$1,'Cumulative Budget Request '!M270,0)</f>
        <v>0</v>
      </c>
      <c r="N271" s="214">
        <f>ROUND(M271/12,2)</f>
        <v>0</v>
      </c>
      <c r="O271" s="214">
        <f>IF('Cumulative Budget Request '!L270='Split budget (D)'!$L$1,'Cumulative Budget Request '!O270,0)</f>
        <v>0</v>
      </c>
      <c r="P271" s="209">
        <f>IF('Cumulative Budget Request '!L270='Split budget (D)'!$L$1,'Cumulative Budget Request '!P270,0)</f>
        <v>0</v>
      </c>
      <c r="Q271" s="211">
        <f>IF('Cumulative Budget Request '!L270='Split budget (D)'!$L$1,'Cumulative Budget Request '!Q270,0)</f>
        <v>0</v>
      </c>
      <c r="R271" s="212">
        <f>IF('Cumulative Budget Request '!L270='Split budget (D)'!$L$1,'Cumulative Budget Request '!R270,0)</f>
        <v>0</v>
      </c>
      <c r="S271" s="61">
        <f>IF('Cumulative Budget Request '!L270='Split budget (D)'!$L$1,'Cumulative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9"/>
      <c r="B272" s="486"/>
      <c r="C272" s="480"/>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(D)'!$L$1,'Cumulative Budget Request '!Q271,0)</f>
        <v>0</v>
      </c>
      <c r="R272" s="212">
        <f>IF('Cumulative Budget Request '!L271='Split budget (D)'!$L$1,'Cumulative Budget Request '!R271,0)</f>
        <v>0</v>
      </c>
      <c r="S272" s="61">
        <f>IF('Cumulative Budget Request '!L271='Split budget (D)'!$L$1,'Cumulative Budget Request '!S271,0)</f>
        <v>0</v>
      </c>
      <c r="T272" s="16"/>
      <c r="U272" s="324"/>
      <c r="V272" s="324"/>
      <c r="W272" s="324"/>
      <c r="X272" s="324"/>
      <c r="Y272" s="324"/>
    </row>
    <row r="273" spans="1:25" hidden="1">
      <c r="A273" s="449"/>
      <c r="B273" s="486"/>
      <c r="C273" s="480"/>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(D)'!$L$1,'Cumulative Budget Request '!Q272,0)</f>
        <v>0</v>
      </c>
      <c r="R273" s="212">
        <f>IF('Cumulative Budget Request '!L272='Split budget (D)'!$L$1,'Cumulative Budget Request '!R272,0)</f>
        <v>0</v>
      </c>
      <c r="S273" s="61">
        <f>IF('Cumulative Budget Request '!L272='Split budget (D)'!$L$1,'Cumulative Budget Request '!S272,0)</f>
        <v>0</v>
      </c>
      <c r="T273" s="16"/>
      <c r="U273" s="323"/>
      <c r="V273" s="323"/>
      <c r="W273" s="323"/>
      <c r="X273" s="323"/>
      <c r="Y273" s="323"/>
    </row>
    <row r="274" spans="1:25" ht="15" hidden="1">
      <c r="A274" s="449"/>
      <c r="B274" s="486"/>
      <c r="C274" s="480"/>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(D)'!$L$1,'Cumulative Budget Request '!Q273,0)</f>
        <v>0</v>
      </c>
      <c r="R274" s="212">
        <f>IF('Cumulative Budget Request '!L273='Split budget (D)'!$L$1,'Cumulative Budget Request '!R273,0)</f>
        <v>0</v>
      </c>
      <c r="S274" s="61">
        <f>IF('Cumulative Budget Request '!L273='Split budget (D)'!$L$1,'Cumulative Budget Request '!S273,0)</f>
        <v>0</v>
      </c>
      <c r="T274" s="16"/>
      <c r="U274" s="324"/>
      <c r="V274" s="324"/>
      <c r="W274" s="324"/>
      <c r="X274" s="324"/>
      <c r="Y274" s="324"/>
    </row>
    <row r="275" spans="1:25" hidden="1">
      <c r="A275" s="449"/>
      <c r="B275" s="486"/>
      <c r="C275" s="480"/>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(D)'!$L$1,'Cumulative Budget Request '!Q274,0)</f>
        <v>0</v>
      </c>
      <c r="R275" s="212">
        <f>IF('Cumulative Budget Request '!L274='Split budget (D)'!$L$1,'Cumulative Budget Request '!R274,0)</f>
        <v>0</v>
      </c>
      <c r="S275" s="61">
        <f>IF('Cumulative Budget Request '!L274='Split budget (D)'!$L$1,'Cumulative Budget Request '!S274,0)</f>
        <v>0</v>
      </c>
      <c r="T275" s="16"/>
      <c r="U275" s="323"/>
      <c r="V275" s="323"/>
      <c r="W275" s="323"/>
      <c r="X275" s="323"/>
      <c r="Y275" s="323"/>
    </row>
    <row r="276" spans="1:25" hidden="1">
      <c r="A276" s="449"/>
      <c r="B276" s="481"/>
      <c r="C276" s="480"/>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5">
        <f>IF('Cumulative Budget Request '!L276='Split budget (D)'!$L$1,'Cumulative Budget Request '!A276,0)</f>
        <v>0</v>
      </c>
      <c r="B277" s="480">
        <f>IF('Cumulative Budget Request '!L276='Split budget (D)'!$L$1,'Cumulative Budget Request '!B276,0)</f>
        <v>0</v>
      </c>
      <c r="C277" s="481"/>
      <c r="D277" s="33" t="s">
        <v>123</v>
      </c>
      <c r="E277" s="76">
        <f>ROUND($R277*$S277,6)</f>
        <v>0</v>
      </c>
      <c r="F277" s="76">
        <f>ROUND($R278*$S278,6)</f>
        <v>0</v>
      </c>
      <c r="G277" s="76">
        <f>ROUND($R279*$S279,6)</f>
        <v>0</v>
      </c>
      <c r="H277" s="76">
        <f>ROUND($R280*$S280,6)</f>
        <v>0</v>
      </c>
      <c r="I277" s="76">
        <f>ROUND($R281*$S281,6)</f>
        <v>0</v>
      </c>
      <c r="J277" s="46"/>
      <c r="M277" s="133">
        <f>IF('Cumulative Budget Request '!L276='Split budget (D)'!$L$1,'Cumulative Budget Request '!M276,0)</f>
        <v>0</v>
      </c>
      <c r="N277" s="214">
        <f>ROUND(M277/12,2)</f>
        <v>0</v>
      </c>
      <c r="O277" s="214">
        <f>IF('Cumulative Budget Request '!L276='Split budget (D)'!$L$1,'Cumulative Budget Request '!O276,0)</f>
        <v>0</v>
      </c>
      <c r="P277" s="209">
        <f>IF('Cumulative Budget Request '!L276='Split budget (D)'!$L$1,'Cumulative Budget Request '!P276,0)</f>
        <v>0</v>
      </c>
      <c r="Q277" s="211">
        <f>IF('Cumulative Budget Request '!L276='Split budget (D)'!$L$1,'Cumulative Budget Request '!Q276,0)</f>
        <v>0</v>
      </c>
      <c r="R277" s="212">
        <f>IF('Cumulative Budget Request '!L276='Split budget (D)'!$L$1,'Cumulative Budget Request '!R276,0)</f>
        <v>0</v>
      </c>
      <c r="S277" s="61">
        <f>IF('Cumulative Budget Request '!L276='Split budget (D)'!$L$1,'Cumulative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9"/>
      <c r="B278" s="486"/>
      <c r="C278" s="480"/>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(D)'!$L$1,'Cumulative Budget Request '!Q277,0)</f>
        <v>0</v>
      </c>
      <c r="R278" s="212">
        <f>IF('Cumulative Budget Request '!L277='Split budget (D)'!$L$1,'Cumulative Budget Request '!R277,0)</f>
        <v>0</v>
      </c>
      <c r="S278" s="61">
        <f>IF('Cumulative Budget Request '!L277='Split budget (D)'!$L$1,'Cumulative Budget Request '!S277,0)</f>
        <v>0</v>
      </c>
      <c r="T278" s="16"/>
      <c r="U278" s="324"/>
      <c r="V278" s="324"/>
      <c r="W278" s="324"/>
      <c r="X278" s="324"/>
      <c r="Y278" s="324"/>
    </row>
    <row r="279" spans="1:25" hidden="1">
      <c r="A279" s="449"/>
      <c r="B279" s="486"/>
      <c r="C279" s="480"/>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(D)'!$L$1,'Cumulative Budget Request '!Q278,0)</f>
        <v>0</v>
      </c>
      <c r="R279" s="212">
        <f>IF('Cumulative Budget Request '!L278='Split budget (D)'!$L$1,'Cumulative Budget Request '!R278,0)</f>
        <v>0</v>
      </c>
      <c r="S279" s="61">
        <f>IF('Cumulative Budget Request '!L278='Split budget (D)'!$L$1,'Cumulative Budget Request '!S278,0)</f>
        <v>0</v>
      </c>
      <c r="T279" s="16"/>
      <c r="U279" s="323"/>
      <c r="V279" s="323"/>
      <c r="W279" s="323"/>
      <c r="X279" s="323"/>
      <c r="Y279" s="323"/>
    </row>
    <row r="280" spans="1:25" ht="15" hidden="1">
      <c r="A280" s="449"/>
      <c r="B280" s="486"/>
      <c r="C280" s="480"/>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(D)'!$L$1,'Cumulative Budget Request '!Q279,0)</f>
        <v>0</v>
      </c>
      <c r="R280" s="212">
        <f>IF('Cumulative Budget Request '!L279='Split budget (D)'!$L$1,'Cumulative Budget Request '!R279,0)</f>
        <v>0</v>
      </c>
      <c r="S280" s="61">
        <f>IF('Cumulative Budget Request '!L279='Split budget (D)'!$L$1,'Cumulative Budget Request '!S279,0)</f>
        <v>0</v>
      </c>
      <c r="T280" s="16"/>
      <c r="U280" s="324"/>
      <c r="V280" s="324"/>
      <c r="W280" s="324"/>
      <c r="X280" s="324"/>
      <c r="Y280" s="324"/>
    </row>
    <row r="281" spans="1:25" hidden="1">
      <c r="A281" s="449"/>
      <c r="B281" s="486"/>
      <c r="C281" s="480"/>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(D)'!$L$1,'Cumulative Budget Request '!Q280,0)</f>
        <v>0</v>
      </c>
      <c r="R281" s="212">
        <f>IF('Cumulative Budget Request '!L280='Split budget (D)'!$L$1,'Cumulative Budget Request '!R280,0)</f>
        <v>0</v>
      </c>
      <c r="S281" s="61">
        <f>IF('Cumulative Budget Request '!L280='Split budget (D)'!$L$1,'Cumulative Budget Request '!S280,0)</f>
        <v>0</v>
      </c>
      <c r="T281" s="16"/>
      <c r="U281" s="323"/>
      <c r="V281" s="323"/>
      <c r="W281" s="323"/>
      <c r="X281" s="323"/>
      <c r="Y281" s="323"/>
    </row>
    <row r="282" spans="1:25" hidden="1">
      <c r="A282" s="449"/>
      <c r="B282" s="481"/>
      <c r="C282" s="480"/>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5">
        <f>IF('Cumulative Budget Request '!L282='Split budget (D)'!$L$1,'Cumulative Budget Request '!A282,0)</f>
        <v>0</v>
      </c>
      <c r="B283" s="480">
        <f>IF('Cumulative Budget Request '!L282='Split budget (D)'!$L$1,'Cumulative Budget Request '!B282,0)</f>
        <v>0</v>
      </c>
      <c r="C283" s="481"/>
      <c r="D283" s="33" t="s">
        <v>123</v>
      </c>
      <c r="E283" s="76">
        <f>ROUND($R283*$S283,6)</f>
        <v>0</v>
      </c>
      <c r="F283" s="76">
        <f>ROUND($R284*$S284,6)</f>
        <v>0</v>
      </c>
      <c r="G283" s="76">
        <f>ROUND($R285*$S285,6)</f>
        <v>0</v>
      </c>
      <c r="H283" s="76">
        <f>ROUND($R286*$S286,6)</f>
        <v>0</v>
      </c>
      <c r="I283" s="76">
        <f>ROUND($R287*$S287,6)</f>
        <v>0</v>
      </c>
      <c r="J283" s="46"/>
      <c r="M283" s="133">
        <f>IF('Cumulative Budget Request '!L282='Split budget (D)'!$L$1,'Cumulative Budget Request '!M282,0)</f>
        <v>0</v>
      </c>
      <c r="N283" s="214">
        <f>ROUND(M283/12,2)</f>
        <v>0</v>
      </c>
      <c r="O283" s="214">
        <f>IF('Cumulative Budget Request '!L282='Split budget (D)'!$L$1,'Cumulative Budget Request '!O282,0)</f>
        <v>0</v>
      </c>
      <c r="P283" s="209">
        <f>IF('Cumulative Budget Request '!L282='Split budget (D)'!$L$1,'Cumulative Budget Request '!P282,0)</f>
        <v>0</v>
      </c>
      <c r="Q283" s="211">
        <f>IF('Cumulative Budget Request '!L282='Split budget (D)'!$L$1,'Cumulative Budget Request '!Q282,0)</f>
        <v>0</v>
      </c>
      <c r="R283" s="212">
        <f>IF('Cumulative Budget Request '!L282='Split budget (D)'!$L$1,'Cumulative Budget Request '!R282,0)</f>
        <v>0</v>
      </c>
      <c r="S283" s="61">
        <f>IF('Cumulative Budget Request '!L282='Split budget (D)'!$L$1,'Cumulative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9"/>
      <c r="B284" s="486"/>
      <c r="C284" s="480"/>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(D)'!$L$1,'Cumulative Budget Request '!Q283,0)</f>
        <v>0</v>
      </c>
      <c r="R284" s="212">
        <f>IF('Cumulative Budget Request '!L283='Split budget (D)'!$L$1,'Cumulative Budget Request '!R283,0)</f>
        <v>0</v>
      </c>
      <c r="S284" s="61">
        <f>IF('Cumulative Budget Request '!L283='Split budget (D)'!$L$1,'Cumulative Budget Request '!S283,0)</f>
        <v>0</v>
      </c>
      <c r="T284" s="16"/>
      <c r="U284" s="324"/>
      <c r="V284" s="324"/>
      <c r="W284" s="324"/>
      <c r="X284" s="324"/>
      <c r="Y284" s="324"/>
    </row>
    <row r="285" spans="1:25" hidden="1">
      <c r="A285" s="449"/>
      <c r="B285" s="486"/>
      <c r="C285" s="480"/>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(D)'!$L$1,'Cumulative Budget Request '!Q284,0)</f>
        <v>0</v>
      </c>
      <c r="R285" s="212">
        <f>IF('Cumulative Budget Request '!L284='Split budget (D)'!$L$1,'Cumulative Budget Request '!R284,0)</f>
        <v>0</v>
      </c>
      <c r="S285" s="61">
        <f>IF('Cumulative Budget Request '!L284='Split budget (D)'!$L$1,'Cumulative Budget Request '!S284,0)</f>
        <v>0</v>
      </c>
      <c r="T285" s="16"/>
      <c r="U285" s="323"/>
      <c r="V285" s="323"/>
      <c r="W285" s="323"/>
      <c r="X285" s="323"/>
      <c r="Y285" s="323"/>
    </row>
    <row r="286" spans="1:25" ht="15" hidden="1">
      <c r="A286" s="449"/>
      <c r="B286" s="486"/>
      <c r="C286" s="480"/>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(D)'!$L$1,'Cumulative Budget Request '!Q285,0)</f>
        <v>0</v>
      </c>
      <c r="R286" s="212">
        <f>IF('Cumulative Budget Request '!L285='Split budget (D)'!$L$1,'Cumulative Budget Request '!R285,0)</f>
        <v>0</v>
      </c>
      <c r="S286" s="61">
        <f>IF('Cumulative Budget Request '!L285='Split budget (D)'!$L$1,'Cumulative Budget Request '!S285,0)</f>
        <v>0</v>
      </c>
      <c r="T286" s="16"/>
      <c r="U286" s="324"/>
      <c r="V286" s="324"/>
      <c r="W286" s="324"/>
      <c r="X286" s="324"/>
      <c r="Y286" s="324"/>
    </row>
    <row r="287" spans="1:25" hidden="1">
      <c r="A287" s="449"/>
      <c r="B287" s="486"/>
      <c r="C287" s="480"/>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(D)'!$L$1,'Cumulative Budget Request '!Q286,0)</f>
        <v>0</v>
      </c>
      <c r="R287" s="212">
        <f>IF('Cumulative Budget Request '!L286='Split budget (D)'!$L$1,'Cumulative Budget Request '!R286,0)</f>
        <v>0</v>
      </c>
      <c r="S287" s="61">
        <f>IF('Cumulative Budget Request '!L286='Split budget (D)'!$L$1,'Cumulative Budget Request '!S286,0)</f>
        <v>0</v>
      </c>
      <c r="T287" s="16"/>
      <c r="U287" s="323"/>
      <c r="V287" s="323"/>
      <c r="W287" s="323"/>
      <c r="X287" s="323"/>
      <c r="Y287" s="323"/>
    </row>
    <row r="288" spans="1:25" hidden="1">
      <c r="A288" s="449"/>
      <c r="B288" s="481"/>
      <c r="C288" s="480"/>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5">
        <f>IF('Cumulative Budget Request '!L288='Split budget (D)'!$L$1,'Cumulative Budget Request '!A288,0)</f>
        <v>0</v>
      </c>
      <c r="B289" s="480">
        <f>IF('Cumulative Budget Request '!L288='Split budget (D)'!$L$1,'Cumulative Budget Request '!B288,0)</f>
        <v>0</v>
      </c>
      <c r="C289" s="481"/>
      <c r="D289" s="33" t="s">
        <v>123</v>
      </c>
      <c r="E289" s="76">
        <f>ROUND($R289*$S289,6)</f>
        <v>0</v>
      </c>
      <c r="F289" s="76">
        <f>ROUND($R290*$S290,6)</f>
        <v>0</v>
      </c>
      <c r="G289" s="76">
        <f>ROUND($R291*$S291,6)</f>
        <v>0</v>
      </c>
      <c r="H289" s="76">
        <f>ROUND($R292*$S292,6)</f>
        <v>0</v>
      </c>
      <c r="I289" s="76">
        <f>ROUND($R293*$S293,6)</f>
        <v>0</v>
      </c>
      <c r="J289" s="46"/>
      <c r="M289" s="133">
        <f>IF('Cumulative Budget Request '!L288='Split budget (D)'!$L$1,'Cumulative Budget Request '!M288,0)</f>
        <v>0</v>
      </c>
      <c r="N289" s="214">
        <f>ROUND(M289/12,2)</f>
        <v>0</v>
      </c>
      <c r="O289" s="214">
        <f>IF('Cumulative Budget Request '!L288='Split budget (D)'!$L$1,'Cumulative Budget Request '!O288,0)</f>
        <v>0</v>
      </c>
      <c r="P289" s="209">
        <f>IF('Cumulative Budget Request '!L288='Split budget (D)'!$L$1,'Cumulative Budget Request '!P288,0)</f>
        <v>0</v>
      </c>
      <c r="Q289" s="211">
        <f>IF('Cumulative Budget Request '!L288='Split budget (D)'!$L$1,'Cumulative Budget Request '!Q288,0)</f>
        <v>0</v>
      </c>
      <c r="R289" s="212">
        <f>IF('Cumulative Budget Request '!L288='Split budget (D)'!$L$1,'Cumulative Budget Request '!R288,0)</f>
        <v>0</v>
      </c>
      <c r="S289" s="61">
        <f>IF('Cumulative Budget Request '!L288='Split budget (D)'!$L$1,'Cumulative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9"/>
      <c r="B290" s="486"/>
      <c r="C290" s="480"/>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(D)'!$L$1,'Cumulative Budget Request '!Q289,0)</f>
        <v>0</v>
      </c>
      <c r="R290" s="212">
        <f>IF('Cumulative Budget Request '!L289='Split budget (D)'!$L$1,'Cumulative Budget Request '!R289,0)</f>
        <v>0</v>
      </c>
      <c r="S290" s="61">
        <f>IF('Cumulative Budget Request '!L289='Split budget (D)'!$L$1,'Cumulative Budget Request '!S289,0)</f>
        <v>0</v>
      </c>
      <c r="T290" s="16"/>
      <c r="U290" s="324"/>
      <c r="V290" s="324"/>
      <c r="W290" s="324"/>
      <c r="X290" s="324"/>
      <c r="Y290" s="324"/>
    </row>
    <row r="291" spans="1:25" hidden="1">
      <c r="A291" s="449"/>
      <c r="B291" s="486"/>
      <c r="C291" s="480"/>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(D)'!$L$1,'Cumulative Budget Request '!Q290,0)</f>
        <v>0</v>
      </c>
      <c r="R291" s="212">
        <f>IF('Cumulative Budget Request '!L290='Split budget (D)'!$L$1,'Cumulative Budget Request '!R290,0)</f>
        <v>0</v>
      </c>
      <c r="S291" s="61">
        <f>IF('Cumulative Budget Request '!L290='Split budget (D)'!$L$1,'Cumulative Budget Request '!S290,0)</f>
        <v>0</v>
      </c>
      <c r="T291" s="16"/>
      <c r="U291" s="323"/>
      <c r="V291" s="323"/>
      <c r="W291" s="323"/>
      <c r="X291" s="323"/>
      <c r="Y291" s="323"/>
    </row>
    <row r="292" spans="1:25" ht="15" hidden="1">
      <c r="A292" s="449"/>
      <c r="B292" s="486"/>
      <c r="C292" s="480"/>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(D)'!$L$1,'Cumulative Budget Request '!Q291,0)</f>
        <v>0</v>
      </c>
      <c r="R292" s="212">
        <f>IF('Cumulative Budget Request '!L291='Split budget (D)'!$L$1,'Cumulative Budget Request '!R291,0)</f>
        <v>0</v>
      </c>
      <c r="S292" s="61">
        <f>IF('Cumulative Budget Request '!L291='Split budget (D)'!$L$1,'Cumulative Budget Request '!S291,0)</f>
        <v>0</v>
      </c>
      <c r="T292" s="16"/>
      <c r="U292" s="324"/>
      <c r="V292" s="324"/>
      <c r="W292" s="324"/>
      <c r="X292" s="324"/>
      <c r="Y292" s="324"/>
    </row>
    <row r="293" spans="1:25" hidden="1">
      <c r="A293" s="449"/>
      <c r="B293" s="486"/>
      <c r="C293" s="480"/>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(D)'!$L$1,'Cumulative Budget Request '!Q292,0)</f>
        <v>0</v>
      </c>
      <c r="R293" s="212">
        <f>IF('Cumulative Budget Request '!L292='Split budget (D)'!$L$1,'Cumulative Budget Request '!R292,0)</f>
        <v>0</v>
      </c>
      <c r="S293" s="61">
        <f>IF('Cumulative Budget Request '!L292='Split budget (D)'!$L$1,'Cumulative Budget Request '!S292,0)</f>
        <v>0</v>
      </c>
      <c r="T293" s="16"/>
      <c r="U293" s="323"/>
      <c r="V293" s="323"/>
      <c r="W293" s="323"/>
      <c r="X293" s="323"/>
      <c r="Y293" s="323"/>
    </row>
    <row r="294" spans="1:25" hidden="1">
      <c r="A294" s="449"/>
      <c r="B294" s="481"/>
      <c r="C294" s="480"/>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5">
        <f>IF('Cumulative Budget Request '!L294='Split budget (D)'!$L$1,'Cumulative Budget Request '!A294,0)</f>
        <v>0</v>
      </c>
      <c r="B295" s="480">
        <f>IF('Cumulative Budget Request '!L294='Split budget (D)'!$L$1,'Cumulative Budget Request '!B294,0)</f>
        <v>0</v>
      </c>
      <c r="C295" s="481"/>
      <c r="D295" s="33" t="s">
        <v>123</v>
      </c>
      <c r="E295" s="76">
        <f>ROUND($R295*$S295,6)</f>
        <v>0</v>
      </c>
      <c r="F295" s="76">
        <f>ROUND($R296*$S296,6)</f>
        <v>0</v>
      </c>
      <c r="G295" s="76">
        <f>ROUND($R297*$S297,6)</f>
        <v>0</v>
      </c>
      <c r="H295" s="76">
        <f>ROUND($R298*$S298,6)</f>
        <v>0</v>
      </c>
      <c r="I295" s="76">
        <f>ROUND($R299*$S299,6)</f>
        <v>0</v>
      </c>
      <c r="J295" s="46"/>
      <c r="M295" s="133">
        <f>IF('Cumulative Budget Request '!L294='Split budget (D)'!$L$1,'Cumulative Budget Request '!M294,0)</f>
        <v>0</v>
      </c>
      <c r="N295" s="214">
        <f>ROUND(M295/12,2)</f>
        <v>0</v>
      </c>
      <c r="O295" s="214">
        <f>IF('Cumulative Budget Request '!L294='Split budget (D)'!$L$1,'Cumulative Budget Request '!O294,0)</f>
        <v>0</v>
      </c>
      <c r="P295" s="209">
        <f>IF('Cumulative Budget Request '!L294='Split budget (D)'!$L$1,'Cumulative Budget Request '!P294,0)</f>
        <v>0</v>
      </c>
      <c r="Q295" s="211">
        <f>IF('Cumulative Budget Request '!L294='Split budget (D)'!$L$1,'Cumulative Budget Request '!Q294,0)</f>
        <v>0</v>
      </c>
      <c r="R295" s="212">
        <f>IF('Cumulative Budget Request '!L294='Split budget (D)'!$L$1,'Cumulative Budget Request '!R294,0)</f>
        <v>0</v>
      </c>
      <c r="S295" s="61">
        <f>IF('Cumulative Budget Request '!L294='Split budget (D)'!$L$1,'Cumulative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9"/>
      <c r="B296" s="486"/>
      <c r="C296" s="480"/>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(D)'!$L$1,'Cumulative Budget Request '!Q295,0)</f>
        <v>0</v>
      </c>
      <c r="R296" s="212">
        <f>IF('Cumulative Budget Request '!L295='Split budget (D)'!$L$1,'Cumulative Budget Request '!R295,0)</f>
        <v>0</v>
      </c>
      <c r="S296" s="61">
        <f>IF('Cumulative Budget Request '!L295='Split budget (D)'!$L$1,'Cumulative Budget Request '!S295,0)</f>
        <v>0</v>
      </c>
      <c r="T296" s="16"/>
      <c r="U296" s="324"/>
      <c r="V296" s="324"/>
      <c r="W296" s="324"/>
      <c r="X296" s="324"/>
      <c r="Y296" s="324"/>
    </row>
    <row r="297" spans="1:25" hidden="1">
      <c r="A297" s="449"/>
      <c r="B297" s="486"/>
      <c r="C297" s="480"/>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(D)'!$L$1,'Cumulative Budget Request '!Q296,0)</f>
        <v>0</v>
      </c>
      <c r="R297" s="212">
        <f>IF('Cumulative Budget Request '!L296='Split budget (D)'!$L$1,'Cumulative Budget Request '!R296,0)</f>
        <v>0</v>
      </c>
      <c r="S297" s="61">
        <f>IF('Cumulative Budget Request '!L296='Split budget (D)'!$L$1,'Cumulative Budget Request '!S296,0)</f>
        <v>0</v>
      </c>
      <c r="T297" s="16"/>
      <c r="U297" s="323"/>
      <c r="V297" s="323"/>
      <c r="W297" s="323"/>
      <c r="X297" s="323"/>
      <c r="Y297" s="323"/>
    </row>
    <row r="298" spans="1:25" ht="15" hidden="1">
      <c r="A298" s="449"/>
      <c r="B298" s="486"/>
      <c r="C298" s="480"/>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(D)'!$L$1,'Cumulative Budget Request '!Q297,0)</f>
        <v>0</v>
      </c>
      <c r="R298" s="212">
        <f>IF('Cumulative Budget Request '!L297='Split budget (D)'!$L$1,'Cumulative Budget Request '!R297,0)</f>
        <v>0</v>
      </c>
      <c r="S298" s="61">
        <f>IF('Cumulative Budget Request '!L297='Split budget (D)'!$L$1,'Cumulative Budget Request '!S297,0)</f>
        <v>0</v>
      </c>
      <c r="T298" s="16"/>
      <c r="U298" s="324"/>
      <c r="V298" s="324"/>
      <c r="W298" s="324"/>
      <c r="X298" s="324"/>
      <c r="Y298" s="324"/>
    </row>
    <row r="299" spans="1:25" hidden="1">
      <c r="A299" s="449"/>
      <c r="B299" s="486"/>
      <c r="C299" s="480"/>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(D)'!$L$1,'Cumulative Budget Request '!Q298,0)</f>
        <v>0</v>
      </c>
      <c r="R299" s="212">
        <f>IF('Cumulative Budget Request '!L298='Split budget (D)'!$L$1,'Cumulative Budget Request '!R298,0)</f>
        <v>0</v>
      </c>
      <c r="S299" s="61">
        <f>IF('Cumulative Budget Request '!L298='Split budget (D)'!$L$1,'Cumulative Budget Request '!S298,0)</f>
        <v>0</v>
      </c>
      <c r="T299" s="16"/>
      <c r="U299" s="323"/>
      <c r="V299" s="323"/>
      <c r="W299" s="323"/>
      <c r="X299" s="323"/>
      <c r="Y299" s="323"/>
    </row>
    <row r="300" spans="1:25" hidden="1">
      <c r="A300" s="449"/>
      <c r="B300" s="481"/>
      <c r="C300" s="480"/>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5">
        <f>IF('Cumulative Budget Request '!L300='Split budget (D)'!$L$1,'Cumulative Budget Request '!A300,0)</f>
        <v>0</v>
      </c>
      <c r="B301" s="480">
        <f>IF('Cumulative Budget Request '!L300='Split budget (D)'!$L$1,'Cumulative Budget Request '!B300,0)</f>
        <v>0</v>
      </c>
      <c r="C301" s="481"/>
      <c r="D301" s="33" t="s">
        <v>123</v>
      </c>
      <c r="E301" s="76">
        <f>ROUND($R301*$S301,6)</f>
        <v>0</v>
      </c>
      <c r="F301" s="76">
        <f>ROUND($R302*$S302,6)</f>
        <v>0</v>
      </c>
      <c r="G301" s="76">
        <f>ROUND($R303*$S303,6)</f>
        <v>0</v>
      </c>
      <c r="H301" s="76">
        <f>ROUND($R304*$S304,6)</f>
        <v>0</v>
      </c>
      <c r="I301" s="76">
        <f>ROUND($R305*$S305,6)</f>
        <v>0</v>
      </c>
      <c r="J301" s="46"/>
      <c r="M301" s="133">
        <f>IF('Cumulative Budget Request '!L300='Split budget (D)'!$L$1,'Cumulative Budget Request '!M300,0)</f>
        <v>0</v>
      </c>
      <c r="N301" s="214">
        <f>ROUND(M301/12,2)</f>
        <v>0</v>
      </c>
      <c r="O301" s="214">
        <f>IF('Cumulative Budget Request '!L300='Split budget (D)'!$L$1,'Cumulative Budget Request '!O300,0)</f>
        <v>0</v>
      </c>
      <c r="P301" s="209">
        <f>IF('Cumulative Budget Request '!L300='Split budget (D)'!$L$1,'Cumulative Budget Request '!P300,0)</f>
        <v>0</v>
      </c>
      <c r="Q301" s="211">
        <f>IF('Cumulative Budget Request '!L300='Split budget (D)'!$L$1,'Cumulative Budget Request '!Q300,0)</f>
        <v>0</v>
      </c>
      <c r="R301" s="212">
        <f>IF('Cumulative Budget Request '!L300='Split budget (D)'!$L$1,'Cumulative Budget Request '!R300,0)</f>
        <v>0</v>
      </c>
      <c r="S301" s="61">
        <f>IF('Cumulative Budget Request '!L300='Split budget (D)'!$L$1,'Cumulative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9"/>
      <c r="B302" s="486"/>
      <c r="C302" s="480"/>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(D)'!$L$1,'Cumulative Budget Request '!Q301,0)</f>
        <v>0</v>
      </c>
      <c r="R302" s="212">
        <f>IF('Cumulative Budget Request '!L301='Split budget (D)'!$L$1,'Cumulative Budget Request '!R301,0)</f>
        <v>0</v>
      </c>
      <c r="S302" s="61">
        <f>IF('Cumulative Budget Request '!L301='Split budget (D)'!$L$1,'Cumulative Budget Request '!S301,0)</f>
        <v>0</v>
      </c>
      <c r="T302" s="16"/>
      <c r="U302" s="324"/>
      <c r="V302" s="324"/>
      <c r="W302" s="324"/>
      <c r="X302" s="324"/>
      <c r="Y302" s="324"/>
    </row>
    <row r="303" spans="1:25" hidden="1">
      <c r="A303" s="449"/>
      <c r="B303" s="486"/>
      <c r="C303" s="480"/>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(D)'!$L$1,'Cumulative Budget Request '!Q302,0)</f>
        <v>0</v>
      </c>
      <c r="R303" s="212">
        <f>IF('Cumulative Budget Request '!L302='Split budget (D)'!$L$1,'Cumulative Budget Request '!R302,0)</f>
        <v>0</v>
      </c>
      <c r="S303" s="61">
        <f>IF('Cumulative Budget Request '!L302='Split budget (D)'!$L$1,'Cumulative Budget Request '!S302,0)</f>
        <v>0</v>
      </c>
      <c r="T303" s="16"/>
      <c r="U303" s="323"/>
      <c r="V303" s="323"/>
      <c r="W303" s="323"/>
      <c r="X303" s="323"/>
      <c r="Y303" s="323"/>
    </row>
    <row r="304" spans="1:25" ht="15" hidden="1">
      <c r="A304" s="449"/>
      <c r="B304" s="486"/>
      <c r="C304" s="480"/>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(D)'!$L$1,'Cumulative Budget Request '!Q303,0)</f>
        <v>0</v>
      </c>
      <c r="R304" s="212">
        <f>IF('Cumulative Budget Request '!L303='Split budget (D)'!$L$1,'Cumulative Budget Request '!R303,0)</f>
        <v>0</v>
      </c>
      <c r="S304" s="61">
        <f>IF('Cumulative Budget Request '!L303='Split budget (D)'!$L$1,'Cumulative Budget Request '!S303,0)</f>
        <v>0</v>
      </c>
      <c r="T304" s="16"/>
      <c r="U304" s="324"/>
      <c r="V304" s="324"/>
      <c r="W304" s="324"/>
      <c r="X304" s="324"/>
      <c r="Y304" s="324"/>
    </row>
    <row r="305" spans="1:25" hidden="1">
      <c r="A305" s="449"/>
      <c r="B305" s="486"/>
      <c r="C305" s="480"/>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(D)'!$L$1,'Cumulative Budget Request '!Q304,0)</f>
        <v>0</v>
      </c>
      <c r="R305" s="212">
        <f>IF('Cumulative Budget Request '!L304='Split budget (D)'!$L$1,'Cumulative Budget Request '!R304,0)</f>
        <v>0</v>
      </c>
      <c r="S305" s="61">
        <f>IF('Cumulative Budget Request '!L304='Split budget (D)'!$L$1,'Cumulative Budget Request '!S304,0)</f>
        <v>0</v>
      </c>
      <c r="T305" s="16"/>
      <c r="U305" s="323"/>
      <c r="V305" s="323"/>
      <c r="W305" s="323"/>
      <c r="X305" s="323"/>
      <c r="Y305" s="323"/>
    </row>
    <row r="306" spans="1:25" hidden="1">
      <c r="A306" s="449"/>
      <c r="B306" s="481"/>
      <c r="C306" s="480"/>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5">
        <f>IF('Cumulative Budget Request '!L306='Split budget (D)'!$L$1,'Cumulative Budget Request '!A306,0)</f>
        <v>0</v>
      </c>
      <c r="B307" s="480">
        <f>IF('Cumulative Budget Request '!L306='Split budget (D)'!$L$1,'Cumulative Budget Request '!B306,0)</f>
        <v>0</v>
      </c>
      <c r="C307" s="481"/>
      <c r="D307" s="33" t="s">
        <v>123</v>
      </c>
      <c r="E307" s="76">
        <f>ROUND($R307*$S307,6)</f>
        <v>0</v>
      </c>
      <c r="F307" s="76">
        <f>ROUND($R308*$S308,6)</f>
        <v>0</v>
      </c>
      <c r="G307" s="76">
        <f>ROUND($R309*$S309,6)</f>
        <v>0</v>
      </c>
      <c r="H307" s="76">
        <f>ROUND($R310*$S310,6)</f>
        <v>0</v>
      </c>
      <c r="I307" s="76">
        <f>ROUND($R311*$S311,6)</f>
        <v>0</v>
      </c>
      <c r="J307" s="46"/>
      <c r="M307" s="133">
        <f>IF('Cumulative Budget Request '!L306='Split budget (D)'!$L$1,'Cumulative Budget Request '!M306,0)</f>
        <v>0</v>
      </c>
      <c r="N307" s="214">
        <f>ROUND(M307/12,2)</f>
        <v>0</v>
      </c>
      <c r="O307" s="214">
        <f>IF('Cumulative Budget Request '!L306='Split budget (D)'!$L$1,'Cumulative Budget Request '!O306,0)</f>
        <v>0</v>
      </c>
      <c r="P307" s="209">
        <f>IF('Cumulative Budget Request '!L306='Split budget (D)'!$L$1,'Cumulative Budget Request '!P306,0)</f>
        <v>0</v>
      </c>
      <c r="Q307" s="211">
        <f>IF('Cumulative Budget Request '!L306='Split budget (D)'!$L$1,'Cumulative Budget Request '!Q306,0)</f>
        <v>0</v>
      </c>
      <c r="R307" s="212">
        <f>IF('Cumulative Budget Request '!L306='Split budget (D)'!$L$1,'Cumulative Budget Request '!R306,0)</f>
        <v>0</v>
      </c>
      <c r="S307" s="61">
        <f>IF('Cumulative Budget Request '!L306='Split budget (D)'!$L$1,'Cumulative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9"/>
      <c r="B308" s="486"/>
      <c r="C308" s="480"/>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(D)'!$L$1,'Cumulative Budget Request '!Q307,0)</f>
        <v>0</v>
      </c>
      <c r="R308" s="212">
        <f>IF('Cumulative Budget Request '!L307='Split budget (D)'!$L$1,'Cumulative Budget Request '!R307,0)</f>
        <v>0</v>
      </c>
      <c r="S308" s="61">
        <f>IF('Cumulative Budget Request '!L307='Split budget (D)'!$L$1,'Cumulative Budget Request '!S307,0)</f>
        <v>0</v>
      </c>
      <c r="T308" s="16"/>
      <c r="U308" s="324"/>
      <c r="V308" s="324"/>
      <c r="W308" s="324"/>
      <c r="X308" s="324"/>
      <c r="Y308" s="324"/>
    </row>
    <row r="309" spans="1:25" hidden="1">
      <c r="A309" s="449"/>
      <c r="B309" s="486"/>
      <c r="C309" s="480"/>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(D)'!$L$1,'Cumulative Budget Request '!Q308,0)</f>
        <v>0</v>
      </c>
      <c r="R309" s="212">
        <f>IF('Cumulative Budget Request '!L308='Split budget (D)'!$L$1,'Cumulative Budget Request '!R308,0)</f>
        <v>0</v>
      </c>
      <c r="S309" s="61">
        <f>IF('Cumulative Budget Request '!L308='Split budget (D)'!$L$1,'Cumulative Budget Request '!S308,0)</f>
        <v>0</v>
      </c>
      <c r="T309" s="16"/>
      <c r="U309" s="323"/>
      <c r="V309" s="323"/>
      <c r="W309" s="323"/>
      <c r="X309" s="323"/>
      <c r="Y309" s="323"/>
    </row>
    <row r="310" spans="1:25" ht="15" hidden="1">
      <c r="A310" s="449"/>
      <c r="B310" s="486"/>
      <c r="C310" s="480"/>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(D)'!$L$1,'Cumulative Budget Request '!Q309,0)</f>
        <v>0</v>
      </c>
      <c r="R310" s="212">
        <f>IF('Cumulative Budget Request '!L309='Split budget (D)'!$L$1,'Cumulative Budget Request '!R309,0)</f>
        <v>0</v>
      </c>
      <c r="S310" s="61">
        <f>IF('Cumulative Budget Request '!L309='Split budget (D)'!$L$1,'Cumulative Budget Request '!S309,0)</f>
        <v>0</v>
      </c>
      <c r="T310" s="16"/>
      <c r="U310" s="324"/>
      <c r="V310" s="324"/>
      <c r="W310" s="324"/>
      <c r="X310" s="324"/>
      <c r="Y310" s="324"/>
    </row>
    <row r="311" spans="1:25" hidden="1">
      <c r="A311" s="449"/>
      <c r="B311" s="486"/>
      <c r="C311" s="480"/>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(D)'!$L$1,'Cumulative Budget Request '!Q310,0)</f>
        <v>0</v>
      </c>
      <c r="R311" s="212">
        <f>IF('Cumulative Budget Request '!L310='Split budget (D)'!$L$1,'Cumulative Budget Request '!R310,0)</f>
        <v>0</v>
      </c>
      <c r="S311" s="61">
        <f>IF('Cumulative Budget Request '!L310='Split budget (D)'!$L$1,'Cumulative Budget Request '!S310,0)</f>
        <v>0</v>
      </c>
      <c r="T311" s="16"/>
      <c r="U311" s="323"/>
      <c r="V311" s="323"/>
      <c r="W311" s="323"/>
      <c r="X311" s="323"/>
      <c r="Y311" s="323"/>
    </row>
    <row r="312" spans="1:25" hidden="1">
      <c r="A312" s="449"/>
      <c r="C312" s="76"/>
      <c r="D312" s="59"/>
      <c r="E312" s="16"/>
      <c r="F312" s="16"/>
      <c r="G312" s="16"/>
      <c r="H312" s="16"/>
      <c r="I312" s="16"/>
      <c r="J312" s="25"/>
      <c r="M312" s="2"/>
      <c r="N312" s="2"/>
      <c r="O312" s="2"/>
      <c r="P312" s="2"/>
      <c r="Q312" s="2"/>
      <c r="R312" s="4"/>
      <c r="S312" s="3"/>
      <c r="T312" s="16"/>
      <c r="U312" s="24"/>
      <c r="V312" s="24"/>
      <c r="W312" s="24"/>
      <c r="X312" s="24"/>
      <c r="Y312" s="24"/>
    </row>
    <row r="313" spans="1:25" ht="5.4" customHeight="1">
      <c r="A313" s="449"/>
      <c r="D313" s="21"/>
      <c r="E313" s="21"/>
      <c r="F313" s="21"/>
      <c r="G313" s="21"/>
      <c r="H313" s="21"/>
      <c r="I313" s="21"/>
      <c r="J313" s="61"/>
      <c r="S313" s="16"/>
    </row>
    <row r="314" spans="1:25">
      <c r="A314" s="487"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62" t="s">
        <v>118</v>
      </c>
      <c r="V318" s="762"/>
      <c r="W318" s="762"/>
      <c r="X318" s="762"/>
      <c r="Y318" s="762"/>
    </row>
    <row r="319" spans="1:25">
      <c r="A319" s="786" t="s">
        <v>422</v>
      </c>
      <c r="B319" s="786"/>
      <c r="C319" s="786"/>
      <c r="D319" s="786"/>
      <c r="E319" s="786"/>
      <c r="F319" s="786"/>
      <c r="G319" s="786"/>
      <c r="H319" s="786"/>
      <c r="I319" s="786"/>
      <c r="J319" s="786"/>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5">
        <f>IF('Cumulative Budget Request '!L320='Split budget (D)'!$L$1,'Cumulative Budget Request '!A320,0)</f>
        <v>0</v>
      </c>
      <c r="B321" s="480">
        <f>IF('Cumulative Budget Request '!L320='Split budget (D)'!$L$1,'Cumulative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(D)'!$L$1,'Cumulative Budget Request '!M320,0)</f>
        <v>0</v>
      </c>
      <c r="N321" s="214">
        <f>ROUND(M321/12,2)</f>
        <v>0</v>
      </c>
      <c r="O321" s="214">
        <f>IF('Cumulative Budget Request '!L320='Split budget (D)'!$L$1,'Cumulative Budget Request '!O320,0)</f>
        <v>0</v>
      </c>
      <c r="P321" s="209">
        <f>IF('Cumulative Budget Request '!L320='Split budget (D)'!$L$1,'Cumulative Budget Request '!P320,0)</f>
        <v>0</v>
      </c>
      <c r="Q321" s="211">
        <f>IF('Cumulative Budget Request '!L320='Split budget (D)'!$L$1,'Cumulative Budget Request '!Q320,0)</f>
        <v>0</v>
      </c>
      <c r="R321" s="212">
        <f>IF('Cumulative Budget Request '!L320='Split budget (D)'!$L$1,'Cumulative Budget Request '!R320,0)</f>
        <v>0</v>
      </c>
      <c r="S321" s="61">
        <f>IF('Cumulative Budget Request '!L320='Split budget (D)'!$L$1,'Cumulative Budget Request '!S320,0)</f>
        <v>0</v>
      </c>
      <c r="T321" s="211">
        <f>IF('Cumulative Budget Request '!L320='Split budget (D)'!$L$1,'Cumulative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8"/>
      <c r="B322" s="480"/>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(D)'!$L$1,'Cumulative Budget Request '!Q321,0)</f>
        <v>0</v>
      </c>
      <c r="R322" s="212">
        <f>IF('Cumulative Budget Request '!L321='Split budget (D)'!$L$1,'Cumulative Budget Request '!R321,0)</f>
        <v>0</v>
      </c>
      <c r="S322" s="61">
        <f>IF('Cumulative Budget Request '!L321='Split budget (D)'!$L$1,'Cumulative Budget Request '!S321,0)</f>
        <v>0</v>
      </c>
      <c r="T322" s="211">
        <f>IF('Cumulative Budget Request '!L321='Split budget (D)'!$L$1,'Cumulative Budget Request '!T321,0)</f>
        <v>0</v>
      </c>
      <c r="U322" s="323"/>
      <c r="V322" s="323"/>
      <c r="W322" s="323"/>
      <c r="X322" s="323"/>
      <c r="Y322" s="323"/>
    </row>
    <row r="323" spans="1:25">
      <c r="A323" s="449"/>
      <c r="B323" s="486"/>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(D)'!$L$1,'Cumulative Budget Request '!Q322,0)</f>
        <v>0</v>
      </c>
      <c r="R323" s="212">
        <f>IF('Cumulative Budget Request '!L322='Split budget (D)'!$L$1,'Cumulative Budget Request '!R322,0)</f>
        <v>0</v>
      </c>
      <c r="S323" s="61">
        <f>IF('Cumulative Budget Request '!L322='Split budget (D)'!$L$1,'Cumulative Budget Request '!S322,0)</f>
        <v>0</v>
      </c>
      <c r="T323" s="211">
        <f>IF('Cumulative Budget Request '!L322='Split budget (D)'!$L$1,'Cumulative Budget Request '!T322,0)</f>
        <v>0</v>
      </c>
      <c r="U323" s="324"/>
      <c r="V323" s="324"/>
      <c r="W323" s="324"/>
      <c r="X323" s="324"/>
      <c r="Y323" s="324"/>
    </row>
    <row r="324" spans="1:25">
      <c r="A324" s="449"/>
      <c r="B324" s="480"/>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(D)'!$L$1,'Cumulative Budget Request '!Q323,0)</f>
        <v>0</v>
      </c>
      <c r="R324" s="212">
        <f>IF('Cumulative Budget Request '!L323='Split budget (D)'!$L$1,'Cumulative Budget Request '!R323,0)</f>
        <v>0</v>
      </c>
      <c r="S324" s="61">
        <f>IF('Cumulative Budget Request '!L323='Split budget (D)'!$L$1,'Cumulative Budget Request '!S323,0)</f>
        <v>0</v>
      </c>
      <c r="T324" s="211">
        <f>IF('Cumulative Budget Request '!L323='Split budget (D)'!$L$1,'Cumulative Budget Request '!T323,0)</f>
        <v>0</v>
      </c>
      <c r="U324" s="323"/>
      <c r="V324" s="323"/>
      <c r="W324" s="323"/>
      <c r="X324" s="323"/>
      <c r="Y324" s="323"/>
    </row>
    <row r="325" spans="1:25" ht="15">
      <c r="A325" s="449"/>
      <c r="B325" s="480"/>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(D)'!$L$1,'Cumulative Budget Request '!Q324,0)</f>
        <v>0</v>
      </c>
      <c r="R325" s="212">
        <f>IF('Cumulative Budget Request '!L324='Split budget (D)'!$L$1,'Cumulative Budget Request '!R324,0)</f>
        <v>0</v>
      </c>
      <c r="S325" s="61">
        <f>IF('Cumulative Budget Request '!L324='Split budget (D)'!$L$1,'Cumulative Budget Request '!S324,0)</f>
        <v>0</v>
      </c>
      <c r="T325" s="211">
        <f>IF('Cumulative Budget Request '!L324='Split budget (D)'!$L$1,'Cumulative Budget Request '!T324,0)</f>
        <v>0</v>
      </c>
      <c r="U325" s="323"/>
      <c r="V325" s="323"/>
      <c r="W325" s="323"/>
      <c r="X325" s="323"/>
      <c r="Y325" s="323"/>
    </row>
    <row r="326" spans="1:25">
      <c r="A326" s="449"/>
      <c r="B326" s="480"/>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9"/>
      <c r="B327" s="480"/>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5">
        <f>IF('Cumulative Budget Request '!L327='Split budget (D)'!$L$1,'Cumulative Budget Request '!A327,0)</f>
        <v>0</v>
      </c>
      <c r="B328" s="480">
        <f>IF('Cumulative Budget Request '!L327='Split budget (D)'!$L$1,'Cumulative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(D)'!$L$1,'Cumulative Budget Request '!M327,0)</f>
        <v>0</v>
      </c>
      <c r="N328" s="214">
        <f>ROUND(M328/12,2)</f>
        <v>0</v>
      </c>
      <c r="O328" s="214">
        <f>IF('Cumulative Budget Request '!L327='Split budget (D)'!$L$1,'Cumulative Budget Request '!O327,0)</f>
        <v>0</v>
      </c>
      <c r="P328" s="209">
        <f>IF('Cumulative Budget Request '!L327='Split budget (D)'!$L$1,'Cumulative Budget Request '!P327,0)</f>
        <v>0</v>
      </c>
      <c r="Q328" s="211">
        <f>IF('Cumulative Budget Request '!L327='Split budget (D)'!$L$1,'Cumulative Budget Request '!Q327,0)</f>
        <v>0</v>
      </c>
      <c r="R328" s="212">
        <f>IF('Cumulative Budget Request '!L327='Split budget (D)'!$L$1,'Cumulative Budget Request '!R327,0)</f>
        <v>0</v>
      </c>
      <c r="S328" s="61">
        <f>IF('Cumulative Budget Request '!L327='Split budget (D)'!$L$1,'Cumulative Budget Request '!S327,0)</f>
        <v>0</v>
      </c>
      <c r="T328" s="211">
        <f>IF('Cumulative Budget Request '!L327='Split budget (D)'!$L$1,'Cumulative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6"/>
      <c r="B329" s="480"/>
      <c r="D329" s="33" t="s">
        <v>179</v>
      </c>
      <c r="E329" s="21">
        <f>T328</f>
        <v>0</v>
      </c>
      <c r="F329" s="21">
        <f>T329</f>
        <v>0</v>
      </c>
      <c r="G329" s="21">
        <f>T330</f>
        <v>0</v>
      </c>
      <c r="H329" s="21">
        <f>T331</f>
        <v>0</v>
      </c>
      <c r="I329" s="21">
        <f>T332</f>
        <v>0</v>
      </c>
      <c r="J329" s="149"/>
      <c r="M329" s="215"/>
      <c r="N329" s="214"/>
      <c r="O329" s="214"/>
      <c r="P329" s="214"/>
      <c r="Q329" s="211">
        <f>IF('Cumulative Budget Request '!L328='Split budget (D)'!$L$1,'Cumulative Budget Request '!Q328,0)</f>
        <v>0</v>
      </c>
      <c r="R329" s="212">
        <f>IF('Cumulative Budget Request '!L328='Split budget (D)'!$L$1,'Cumulative Budget Request '!R328,0)</f>
        <v>0</v>
      </c>
      <c r="S329" s="61">
        <f>IF('Cumulative Budget Request '!L328='Split budget (D)'!$L$1,'Cumulative Budget Request '!S328,0)</f>
        <v>0</v>
      </c>
      <c r="T329" s="211">
        <f>IF('Cumulative Budget Request '!L328='Split budget (D)'!$L$1,'Cumulative Budget Request '!T328,0)</f>
        <v>0</v>
      </c>
      <c r="U329" s="323"/>
      <c r="V329" s="323"/>
      <c r="W329" s="323"/>
      <c r="X329" s="323"/>
      <c r="Y329" s="323"/>
    </row>
    <row r="330" spans="1:25" hidden="1">
      <c r="A330" s="449"/>
      <c r="B330" s="486"/>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(D)'!$L$1,'Cumulative Budget Request '!Q329,0)</f>
        <v>0</v>
      </c>
      <c r="R330" s="212">
        <f>IF('Cumulative Budget Request '!L329='Split budget (D)'!$L$1,'Cumulative Budget Request '!R329,0)</f>
        <v>0</v>
      </c>
      <c r="S330" s="61">
        <f>IF('Cumulative Budget Request '!L329='Split budget (D)'!$L$1,'Cumulative Budget Request '!S329,0)</f>
        <v>0</v>
      </c>
      <c r="T330" s="211">
        <f>IF('Cumulative Budget Request '!L329='Split budget (D)'!$L$1,'Cumulative Budget Request '!T329,0)</f>
        <v>0</v>
      </c>
      <c r="U330" s="324"/>
      <c r="V330" s="324"/>
      <c r="W330" s="324"/>
      <c r="X330" s="324"/>
      <c r="Y330" s="324"/>
    </row>
    <row r="331" spans="1:25" hidden="1">
      <c r="A331" s="449"/>
      <c r="B331" s="480"/>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(D)'!$L$1,'Cumulative Budget Request '!Q330,0)</f>
        <v>0</v>
      </c>
      <c r="R331" s="212">
        <f>IF('Cumulative Budget Request '!L330='Split budget (D)'!$L$1,'Cumulative Budget Request '!R330,0)</f>
        <v>0</v>
      </c>
      <c r="S331" s="61">
        <f>IF('Cumulative Budget Request '!L330='Split budget (D)'!$L$1,'Cumulative Budget Request '!S330,0)</f>
        <v>0</v>
      </c>
      <c r="T331" s="211">
        <f>IF('Cumulative Budget Request '!L330='Split budget (D)'!$L$1,'Cumulative Budget Request '!T330,0)</f>
        <v>0</v>
      </c>
      <c r="U331" s="323"/>
      <c r="V331" s="323"/>
      <c r="W331" s="323"/>
      <c r="X331" s="323"/>
      <c r="Y331" s="323"/>
    </row>
    <row r="332" spans="1:25" ht="15" hidden="1">
      <c r="A332" s="449"/>
      <c r="B332" s="480"/>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(D)'!$L$1,'Cumulative Budget Request '!Q331,0)</f>
        <v>0</v>
      </c>
      <c r="R332" s="212">
        <f>IF('Cumulative Budget Request '!L331='Split budget (D)'!$L$1,'Cumulative Budget Request '!R331,0)</f>
        <v>0</v>
      </c>
      <c r="S332" s="61">
        <f>IF('Cumulative Budget Request '!L331='Split budget (D)'!$L$1,'Cumulative Budget Request '!S331,0)</f>
        <v>0</v>
      </c>
      <c r="T332" s="211">
        <f>IF('Cumulative Budget Request '!L331='Split budget (D)'!$L$1,'Cumulative Budget Request '!T331,0)</f>
        <v>0</v>
      </c>
      <c r="U332" s="323"/>
      <c r="V332" s="323"/>
      <c r="W332" s="323"/>
      <c r="X332" s="323"/>
      <c r="Y332" s="323"/>
    </row>
    <row r="333" spans="1:25" hidden="1">
      <c r="A333" s="449"/>
      <c r="B333" s="480"/>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9"/>
      <c r="B334" s="480"/>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5">
        <f>IF('Cumulative Budget Request '!L334='Split budget (D)'!$L$1,'Cumulative Budget Request '!A334,0)</f>
        <v>0</v>
      </c>
      <c r="B335" s="480">
        <f>IF('Cumulative Budget Request '!L334='Split budget (D)'!$L$1,'Cumulative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(D)'!$L$1,'Cumulative Budget Request '!M334,0)</f>
        <v>0</v>
      </c>
      <c r="N335" s="214">
        <f>ROUND(M335/12,2)</f>
        <v>0</v>
      </c>
      <c r="O335" s="214">
        <f>IF('Cumulative Budget Request '!L334='Split budget (D)'!$L$1,'Cumulative Budget Request '!O334,0)</f>
        <v>0</v>
      </c>
      <c r="P335" s="209">
        <f>IF('Cumulative Budget Request '!L334='Split budget (D)'!$L$1,'Cumulative Budget Request '!P334,0)</f>
        <v>0</v>
      </c>
      <c r="Q335" s="211">
        <f>IF('Cumulative Budget Request '!L334='Split budget (D)'!$L$1,'Cumulative Budget Request '!Q334,0)</f>
        <v>0</v>
      </c>
      <c r="R335" s="212">
        <f>IF('Cumulative Budget Request '!L334='Split budget (D)'!$L$1,'Cumulative Budget Request '!R334,0)</f>
        <v>0</v>
      </c>
      <c r="S335" s="61">
        <f>IF('Cumulative Budget Request '!L334='Split budget (D)'!$L$1,'Cumulative Budget Request '!S334,0)</f>
        <v>0</v>
      </c>
      <c r="T335" s="211">
        <f>IF('Cumulative Budget Request '!L334='Split budget (D)'!$L$1,'Cumulative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6"/>
      <c r="B336" s="480"/>
      <c r="D336" s="33" t="s">
        <v>179</v>
      </c>
      <c r="E336" s="21">
        <f>T335</f>
        <v>0</v>
      </c>
      <c r="F336" s="21">
        <f>T336</f>
        <v>0</v>
      </c>
      <c r="G336" s="21">
        <f>T337</f>
        <v>0</v>
      </c>
      <c r="H336" s="21">
        <f>T338</f>
        <v>0</v>
      </c>
      <c r="I336" s="21">
        <f>T339</f>
        <v>0</v>
      </c>
      <c r="J336" s="45"/>
      <c r="M336" s="215"/>
      <c r="N336" s="214"/>
      <c r="O336" s="214"/>
      <c r="P336" s="214"/>
      <c r="Q336" s="211">
        <f>IF('Cumulative Budget Request '!L335='Split budget (D)'!$L$1,'Cumulative Budget Request '!Q335,0)</f>
        <v>0</v>
      </c>
      <c r="R336" s="212">
        <f>IF('Cumulative Budget Request '!L335='Split budget (D)'!$L$1,'Cumulative Budget Request '!R335,0)</f>
        <v>0</v>
      </c>
      <c r="S336" s="61">
        <f>IF('Cumulative Budget Request '!L335='Split budget (D)'!$L$1,'Cumulative Budget Request '!S335,0)</f>
        <v>0</v>
      </c>
      <c r="T336" s="211">
        <f>IF('Cumulative Budget Request '!L335='Split budget (D)'!$L$1,'Cumulative Budget Request '!T335,0)</f>
        <v>0</v>
      </c>
      <c r="U336" s="323"/>
      <c r="V336" s="323"/>
      <c r="W336" s="323"/>
      <c r="X336" s="323"/>
      <c r="Y336" s="323"/>
    </row>
    <row r="337" spans="1:25" hidden="1">
      <c r="A337" s="449"/>
      <c r="B337" s="486"/>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(D)'!$L$1,'Cumulative Budget Request '!Q336,0)</f>
        <v>0</v>
      </c>
      <c r="R337" s="212">
        <f>IF('Cumulative Budget Request '!L336='Split budget (D)'!$L$1,'Cumulative Budget Request '!R336,0)</f>
        <v>0</v>
      </c>
      <c r="S337" s="61">
        <f>IF('Cumulative Budget Request '!L336='Split budget (D)'!$L$1,'Cumulative Budget Request '!S336,0)</f>
        <v>0</v>
      </c>
      <c r="T337" s="211">
        <f>IF('Cumulative Budget Request '!L336='Split budget (D)'!$L$1,'Cumulative Budget Request '!T336,0)</f>
        <v>0</v>
      </c>
      <c r="U337" s="324"/>
      <c r="V337" s="324"/>
      <c r="W337" s="324"/>
      <c r="X337" s="324"/>
      <c r="Y337" s="324"/>
    </row>
    <row r="338" spans="1:25" hidden="1">
      <c r="A338" s="449"/>
      <c r="B338" s="480"/>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(D)'!$L$1,'Cumulative Budget Request '!Q337,0)</f>
        <v>0</v>
      </c>
      <c r="R338" s="212">
        <f>IF('Cumulative Budget Request '!L337='Split budget (D)'!$L$1,'Cumulative Budget Request '!R337,0)</f>
        <v>0</v>
      </c>
      <c r="S338" s="61">
        <f>IF('Cumulative Budget Request '!L337='Split budget (D)'!$L$1,'Cumulative Budget Request '!S337,0)</f>
        <v>0</v>
      </c>
      <c r="T338" s="211">
        <f>IF('Cumulative Budget Request '!L337='Split budget (D)'!$L$1,'Cumulative Budget Request '!T337,0)</f>
        <v>0</v>
      </c>
      <c r="U338" s="324"/>
      <c r="V338" s="324"/>
      <c r="W338" s="324"/>
      <c r="X338" s="324"/>
      <c r="Y338" s="324"/>
    </row>
    <row r="339" spans="1:25" ht="15" hidden="1">
      <c r="A339" s="449"/>
      <c r="B339" s="480"/>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(D)'!$L$1,'Cumulative Budget Request '!Q338,0)</f>
        <v>0</v>
      </c>
      <c r="R339" s="212">
        <f>IF('Cumulative Budget Request '!L338='Split budget (D)'!$L$1,'Cumulative Budget Request '!R338,0)</f>
        <v>0</v>
      </c>
      <c r="S339" s="61">
        <f>IF('Cumulative Budget Request '!L338='Split budget (D)'!$L$1,'Cumulative Budget Request '!S338,0)</f>
        <v>0</v>
      </c>
      <c r="T339" s="211">
        <f>IF('Cumulative Budget Request '!L338='Split budget (D)'!$L$1,'Cumulative Budget Request '!T338,0)</f>
        <v>0</v>
      </c>
      <c r="U339" s="323"/>
      <c r="V339" s="323"/>
      <c r="W339" s="323"/>
      <c r="X339" s="323"/>
      <c r="Y339" s="323"/>
    </row>
    <row r="340" spans="1:25" hidden="1">
      <c r="A340" s="449"/>
      <c r="B340" s="480"/>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9"/>
      <c r="B341" s="480"/>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5">
        <f>IF('Cumulative Budget Request '!L341='Split budget (D)'!$L$1,'Cumulative Budget Request '!A341,0)</f>
        <v>0</v>
      </c>
      <c r="B342" s="480">
        <f>IF('Cumulative Budget Request '!L341='Split budget (D)'!$L$1,'Cumulative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(D)'!$L$1,'Cumulative Budget Request '!M341,0)</f>
        <v>0</v>
      </c>
      <c r="N342" s="214">
        <f>ROUND(M342/12,2)</f>
        <v>0</v>
      </c>
      <c r="O342" s="214">
        <f>IF('Cumulative Budget Request '!L341='Split budget (D)'!$L$1,'Cumulative Budget Request '!O341,0)</f>
        <v>0</v>
      </c>
      <c r="P342" s="209">
        <f>IF('Cumulative Budget Request '!L341='Split budget (D)'!$L$1,'Cumulative Budget Request '!P341,0)</f>
        <v>0</v>
      </c>
      <c r="Q342" s="211">
        <f>IF('Cumulative Budget Request '!L341='Split budget (D)'!$L$1,'Cumulative Budget Request '!Q341,0)</f>
        <v>0</v>
      </c>
      <c r="R342" s="212">
        <f>IF('Cumulative Budget Request '!L341='Split budget (D)'!$L$1,'Cumulative Budget Request '!R341,0)</f>
        <v>0</v>
      </c>
      <c r="S342" s="61">
        <f>IF('Cumulative Budget Request '!L341='Split budget (D)'!$L$1,'Cumulative Budget Request '!S341,0)</f>
        <v>0</v>
      </c>
      <c r="T342" s="211">
        <f>IF('Cumulative Budget Request '!L341='Split budget (D)'!$L$1,'Cumulative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6"/>
      <c r="B343" s="480"/>
      <c r="D343" s="33" t="s">
        <v>179</v>
      </c>
      <c r="E343" s="21">
        <f>T342</f>
        <v>0</v>
      </c>
      <c r="F343" s="21">
        <f>T343</f>
        <v>0</v>
      </c>
      <c r="G343" s="21">
        <f>T344</f>
        <v>0</v>
      </c>
      <c r="H343" s="21">
        <f>T345</f>
        <v>0</v>
      </c>
      <c r="I343" s="21">
        <f>T346</f>
        <v>0</v>
      </c>
      <c r="J343" s="45"/>
      <c r="M343" s="215"/>
      <c r="N343" s="214"/>
      <c r="O343" s="214"/>
      <c r="P343" s="214"/>
      <c r="Q343" s="211">
        <f>IF('Cumulative Budget Request '!L342='Split budget (D)'!$L$1,'Cumulative Budget Request '!Q342,0)</f>
        <v>0</v>
      </c>
      <c r="R343" s="212">
        <f>IF('Cumulative Budget Request '!L342='Split budget (D)'!$L$1,'Cumulative Budget Request '!R342,0)</f>
        <v>0</v>
      </c>
      <c r="S343" s="61">
        <f>IF('Cumulative Budget Request '!L342='Split budget (D)'!$L$1,'Cumulative Budget Request '!S342,0)</f>
        <v>0</v>
      </c>
      <c r="T343" s="211">
        <f>IF('Cumulative Budget Request '!L342='Split budget (D)'!$L$1,'Cumulative Budget Request '!T342,0)</f>
        <v>0</v>
      </c>
      <c r="U343" s="323"/>
      <c r="V343" s="323"/>
      <c r="W343" s="323"/>
      <c r="X343" s="323"/>
      <c r="Y343" s="323"/>
    </row>
    <row r="344" spans="1:25" hidden="1">
      <c r="A344" s="449"/>
      <c r="B344" s="486"/>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(D)'!$L$1,'Cumulative Budget Request '!Q343,0)</f>
        <v>0</v>
      </c>
      <c r="R344" s="212">
        <f>IF('Cumulative Budget Request '!L343='Split budget (D)'!$L$1,'Cumulative Budget Request '!R343,0)</f>
        <v>0</v>
      </c>
      <c r="S344" s="61">
        <f>IF('Cumulative Budget Request '!L343='Split budget (D)'!$L$1,'Cumulative Budget Request '!S343,0)</f>
        <v>0</v>
      </c>
      <c r="T344" s="211">
        <f>IF('Cumulative Budget Request '!L343='Split budget (D)'!$L$1,'Cumulative Budget Request '!T343,0)</f>
        <v>0</v>
      </c>
      <c r="U344" s="324"/>
      <c r="V344" s="324"/>
      <c r="W344" s="324"/>
      <c r="X344" s="324"/>
      <c r="Y344" s="324"/>
    </row>
    <row r="345" spans="1:25" hidden="1">
      <c r="A345" s="449"/>
      <c r="B345" s="480"/>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(D)'!$L$1,'Cumulative Budget Request '!Q344,0)</f>
        <v>0</v>
      </c>
      <c r="R345" s="212">
        <f>IF('Cumulative Budget Request '!L344='Split budget (D)'!$L$1,'Cumulative Budget Request '!R344,0)</f>
        <v>0</v>
      </c>
      <c r="S345" s="61">
        <f>IF('Cumulative Budget Request '!L344='Split budget (D)'!$L$1,'Cumulative Budget Request '!S344,0)</f>
        <v>0</v>
      </c>
      <c r="T345" s="211">
        <f>IF('Cumulative Budget Request '!L344='Split budget (D)'!$L$1,'Cumulative Budget Request '!T344,0)</f>
        <v>0</v>
      </c>
      <c r="U345" s="324"/>
      <c r="V345" s="324"/>
      <c r="W345" s="324"/>
      <c r="X345" s="324"/>
      <c r="Y345" s="324"/>
    </row>
    <row r="346" spans="1:25" ht="15" hidden="1">
      <c r="A346" s="449"/>
      <c r="B346" s="480"/>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(D)'!$L$1,'Cumulative Budget Request '!Q345,0)</f>
        <v>0</v>
      </c>
      <c r="R346" s="212">
        <f>IF('Cumulative Budget Request '!L345='Split budget (D)'!$L$1,'Cumulative Budget Request '!R345,0)</f>
        <v>0</v>
      </c>
      <c r="S346" s="61">
        <f>IF('Cumulative Budget Request '!L345='Split budget (D)'!$L$1,'Cumulative Budget Request '!S345,0)</f>
        <v>0</v>
      </c>
      <c r="T346" s="211">
        <f>IF('Cumulative Budget Request '!L345='Split budget (D)'!$L$1,'Cumulative Budget Request '!T345,0)</f>
        <v>0</v>
      </c>
      <c r="U346" s="323"/>
      <c r="V346" s="323"/>
      <c r="W346" s="323"/>
      <c r="X346" s="323"/>
      <c r="Y346" s="323"/>
    </row>
    <row r="347" spans="1:25" hidden="1">
      <c r="A347" s="449"/>
      <c r="B347" s="480"/>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9"/>
      <c r="B348" s="480"/>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5">
        <f>IF('Cumulative Budget Request '!L348='Split budget (D)'!$L$1,'Cumulative Budget Request '!A348,0)</f>
        <v>0</v>
      </c>
      <c r="B349" s="480">
        <f>IF('Cumulative Budget Request '!L348='Split budget (D)'!$L$1,'Cumulative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(D)'!$L$1,'Cumulative Budget Request '!M348,0)</f>
        <v>0</v>
      </c>
      <c r="N349" s="214">
        <f>ROUND(M349/12,2)</f>
        <v>0</v>
      </c>
      <c r="O349" s="214">
        <f>IF('Cumulative Budget Request '!L348='Split budget (D)'!$L$1,'Cumulative Budget Request '!O348,0)</f>
        <v>0</v>
      </c>
      <c r="P349" s="209">
        <f>IF('Cumulative Budget Request '!L348='Split budget (D)'!$L$1,'Cumulative Budget Request '!P348,0)</f>
        <v>0</v>
      </c>
      <c r="Q349" s="211">
        <f>IF('Cumulative Budget Request '!L348='Split budget (D)'!$L$1,'Cumulative Budget Request '!Q348,0)</f>
        <v>0</v>
      </c>
      <c r="R349" s="212">
        <f>IF('Cumulative Budget Request '!L348='Split budget (D)'!$L$1,'Cumulative Budget Request '!R348,0)</f>
        <v>0</v>
      </c>
      <c r="S349" s="61">
        <f>IF('Cumulative Budget Request '!L348='Split budget (D)'!$L$1,'Cumulative Budget Request '!S348,0)</f>
        <v>0</v>
      </c>
      <c r="T349" s="211">
        <f>IF('Cumulative Budget Request '!L348='Split budget (D)'!$L$1,'Cumulative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6"/>
      <c r="B350" s="480"/>
      <c r="D350" s="33" t="s">
        <v>179</v>
      </c>
      <c r="E350" s="21">
        <f>T349</f>
        <v>0</v>
      </c>
      <c r="F350" s="21">
        <f>T350</f>
        <v>0</v>
      </c>
      <c r="G350" s="21">
        <f>T351</f>
        <v>0</v>
      </c>
      <c r="H350" s="21">
        <f>T352</f>
        <v>0</v>
      </c>
      <c r="I350" s="21">
        <f>T353</f>
        <v>0</v>
      </c>
      <c r="J350" s="45"/>
      <c r="M350" s="215"/>
      <c r="N350" s="214"/>
      <c r="O350" s="214"/>
      <c r="P350" s="214"/>
      <c r="Q350" s="211">
        <f>IF('Cumulative Budget Request '!L349='Split budget (D)'!$L$1,'Cumulative Budget Request '!Q349,0)</f>
        <v>0</v>
      </c>
      <c r="R350" s="212">
        <f>IF('Cumulative Budget Request '!L349='Split budget (D)'!$L$1,'Cumulative Budget Request '!R349,0)</f>
        <v>0</v>
      </c>
      <c r="S350" s="61">
        <f>IF('Cumulative Budget Request '!L349='Split budget (D)'!$L$1,'Cumulative Budget Request '!S349,0)</f>
        <v>0</v>
      </c>
      <c r="T350" s="211">
        <f>IF('Cumulative Budget Request '!L349='Split budget (D)'!$L$1,'Cumulative Budget Request '!T349,0)</f>
        <v>0</v>
      </c>
      <c r="U350" s="323"/>
      <c r="V350" s="323"/>
      <c r="W350" s="323"/>
      <c r="X350" s="323"/>
      <c r="Y350" s="323"/>
    </row>
    <row r="351" spans="1:25" hidden="1">
      <c r="A351" s="449"/>
      <c r="B351" s="486"/>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(D)'!$L$1,'Cumulative Budget Request '!Q350,0)</f>
        <v>0</v>
      </c>
      <c r="R351" s="212">
        <f>IF('Cumulative Budget Request '!L350='Split budget (D)'!$L$1,'Cumulative Budget Request '!R350,0)</f>
        <v>0</v>
      </c>
      <c r="S351" s="61">
        <f>IF('Cumulative Budget Request '!L350='Split budget (D)'!$L$1,'Cumulative Budget Request '!S350,0)</f>
        <v>0</v>
      </c>
      <c r="T351" s="211">
        <f>IF('Cumulative Budget Request '!L350='Split budget (D)'!$L$1,'Cumulative Budget Request '!T350,0)</f>
        <v>0</v>
      </c>
      <c r="U351" s="324"/>
      <c r="V351" s="324"/>
      <c r="W351" s="324"/>
      <c r="X351" s="324"/>
      <c r="Y351" s="324"/>
    </row>
    <row r="352" spans="1:25" hidden="1">
      <c r="A352" s="449"/>
      <c r="B352" s="480"/>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(D)'!$L$1,'Cumulative Budget Request '!Q351,0)</f>
        <v>0</v>
      </c>
      <c r="R352" s="212">
        <f>IF('Cumulative Budget Request '!L351='Split budget (D)'!$L$1,'Cumulative Budget Request '!R351,0)</f>
        <v>0</v>
      </c>
      <c r="S352" s="61">
        <f>IF('Cumulative Budget Request '!L351='Split budget (D)'!$L$1,'Cumulative Budget Request '!S351,0)</f>
        <v>0</v>
      </c>
      <c r="T352" s="211">
        <f>IF('Cumulative Budget Request '!L351='Split budget (D)'!$L$1,'Cumulative Budget Request '!T351,0)</f>
        <v>0</v>
      </c>
      <c r="U352" s="324"/>
      <c r="V352" s="324"/>
      <c r="W352" s="324"/>
      <c r="X352" s="324"/>
      <c r="Y352" s="324"/>
    </row>
    <row r="353" spans="1:25" ht="15" hidden="1">
      <c r="A353" s="449"/>
      <c r="B353" s="480"/>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(D)'!$L$1,'Cumulative Budget Request '!Q352,0)</f>
        <v>0</v>
      </c>
      <c r="R353" s="212">
        <f>IF('Cumulative Budget Request '!L352='Split budget (D)'!$L$1,'Cumulative Budget Request '!R352,0)</f>
        <v>0</v>
      </c>
      <c r="S353" s="61">
        <f>IF('Cumulative Budget Request '!L352='Split budget (D)'!$L$1,'Cumulative Budget Request '!S352,0)</f>
        <v>0</v>
      </c>
      <c r="T353" s="211">
        <f>IF('Cumulative Budget Request '!L352='Split budget (D)'!$L$1,'Cumulative Budget Request '!T352,0)</f>
        <v>0</v>
      </c>
      <c r="U353" s="323"/>
      <c r="V353" s="323"/>
      <c r="W353" s="323"/>
      <c r="X353" s="323"/>
      <c r="Y353" s="323"/>
    </row>
    <row r="354" spans="1:25" hidden="1">
      <c r="A354" s="449"/>
      <c r="B354" s="480"/>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9"/>
      <c r="B355" s="480"/>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5">
        <f>IF('Cumulative Budget Request '!L355='Split budget (D)'!$L$1,'Cumulative Budget Request '!A355,0)</f>
        <v>0</v>
      </c>
      <c r="B356" s="480">
        <f>IF('Cumulative Budget Request '!L355='Split budget (D)'!$L$1,'Cumulative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(D)'!$L$1,'Cumulative Budget Request '!M355,0)</f>
        <v>0</v>
      </c>
      <c r="N356" s="214">
        <f>ROUND(M356/12,2)</f>
        <v>0</v>
      </c>
      <c r="O356" s="214">
        <f>IF('Cumulative Budget Request '!L355='Split budget (D)'!$L$1,'Cumulative Budget Request '!O355,0)</f>
        <v>0</v>
      </c>
      <c r="P356" s="209">
        <f>IF('Cumulative Budget Request '!L355='Split budget (D)'!$L$1,'Cumulative Budget Request '!P355,0)</f>
        <v>0</v>
      </c>
      <c r="Q356" s="211">
        <f>IF('Cumulative Budget Request '!L355='Split budget (D)'!$L$1,'Cumulative Budget Request '!Q355,0)</f>
        <v>0</v>
      </c>
      <c r="R356" s="212">
        <f>IF('Cumulative Budget Request '!L355='Split budget (D)'!$L$1,'Cumulative Budget Request '!R355,0)</f>
        <v>0</v>
      </c>
      <c r="S356" s="61">
        <f>IF('Cumulative Budget Request '!L355='Split budget (D)'!$L$1,'Cumulative Budget Request '!S355,0)</f>
        <v>0</v>
      </c>
      <c r="T356" s="211">
        <f>IF('Cumulative Budget Request '!L355='Split budget (D)'!$L$1,'Cumulative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6"/>
      <c r="B357" s="480"/>
      <c r="D357" s="33" t="s">
        <v>179</v>
      </c>
      <c r="E357" s="21">
        <f>T356</f>
        <v>0</v>
      </c>
      <c r="F357" s="21">
        <f>T357</f>
        <v>0</v>
      </c>
      <c r="G357" s="21">
        <f>T358</f>
        <v>0</v>
      </c>
      <c r="H357" s="21">
        <f>T359</f>
        <v>0</v>
      </c>
      <c r="I357" s="21">
        <f>T360</f>
        <v>0</v>
      </c>
      <c r="J357" s="45"/>
      <c r="M357" s="215"/>
      <c r="N357" s="214"/>
      <c r="O357" s="214"/>
      <c r="P357" s="214"/>
      <c r="Q357" s="211">
        <f>IF('Cumulative Budget Request '!L356='Split budget (D)'!$L$1,'Cumulative Budget Request '!Q356,0)</f>
        <v>0</v>
      </c>
      <c r="R357" s="212">
        <f>IF('Cumulative Budget Request '!L356='Split budget (D)'!$L$1,'Cumulative Budget Request '!R356,0)</f>
        <v>0</v>
      </c>
      <c r="S357" s="61">
        <f>IF('Cumulative Budget Request '!L356='Split budget (D)'!$L$1,'Cumulative Budget Request '!S356,0)</f>
        <v>0</v>
      </c>
      <c r="T357" s="211">
        <f>IF('Cumulative Budget Request '!L356='Split budget (D)'!$L$1,'Cumulative Budget Request '!T356,0)</f>
        <v>0</v>
      </c>
      <c r="U357" s="323"/>
      <c r="V357" s="323"/>
      <c r="W357" s="323"/>
      <c r="X357" s="323"/>
      <c r="Y357" s="323"/>
    </row>
    <row r="358" spans="1:25" hidden="1">
      <c r="A358" s="449"/>
      <c r="B358" s="486"/>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(D)'!$L$1,'Cumulative Budget Request '!Q357,0)</f>
        <v>0</v>
      </c>
      <c r="R358" s="212">
        <f>IF('Cumulative Budget Request '!L357='Split budget (D)'!$L$1,'Cumulative Budget Request '!R357,0)</f>
        <v>0</v>
      </c>
      <c r="S358" s="61">
        <f>IF('Cumulative Budget Request '!L357='Split budget (D)'!$L$1,'Cumulative Budget Request '!S357,0)</f>
        <v>0</v>
      </c>
      <c r="T358" s="211">
        <f>IF('Cumulative Budget Request '!L357='Split budget (D)'!$L$1,'Cumulative Budget Request '!T357,0)</f>
        <v>0</v>
      </c>
      <c r="U358" s="324"/>
      <c r="V358" s="324"/>
      <c r="W358" s="324"/>
      <c r="X358" s="324"/>
      <c r="Y358" s="324"/>
    </row>
    <row r="359" spans="1:25" hidden="1">
      <c r="A359" s="449"/>
      <c r="B359" s="480"/>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(D)'!$L$1,'Cumulative Budget Request '!Q358,0)</f>
        <v>0</v>
      </c>
      <c r="R359" s="212">
        <f>IF('Cumulative Budget Request '!L358='Split budget (D)'!$L$1,'Cumulative Budget Request '!R358,0)</f>
        <v>0</v>
      </c>
      <c r="S359" s="61">
        <f>IF('Cumulative Budget Request '!L358='Split budget (D)'!$L$1,'Cumulative Budget Request '!S358,0)</f>
        <v>0</v>
      </c>
      <c r="T359" s="211">
        <f>IF('Cumulative Budget Request '!L358='Split budget (D)'!$L$1,'Cumulative Budget Request '!T358,0)</f>
        <v>0</v>
      </c>
      <c r="U359" s="324"/>
      <c r="V359" s="324"/>
      <c r="W359" s="324"/>
      <c r="X359" s="324"/>
      <c r="Y359" s="324"/>
    </row>
    <row r="360" spans="1:25" ht="15" hidden="1">
      <c r="A360" s="449"/>
      <c r="B360" s="480"/>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(D)'!$L$1,'Cumulative Budget Request '!Q359,0)</f>
        <v>0</v>
      </c>
      <c r="R360" s="212">
        <f>IF('Cumulative Budget Request '!L359='Split budget (D)'!$L$1,'Cumulative Budget Request '!R359,0)</f>
        <v>0</v>
      </c>
      <c r="S360" s="61">
        <f>IF('Cumulative Budget Request '!L359='Split budget (D)'!$L$1,'Cumulative Budget Request '!S359,0)</f>
        <v>0</v>
      </c>
      <c r="T360" s="211">
        <f>IF('Cumulative Budget Request '!L359='Split budget (D)'!$L$1,'Cumulative Budget Request '!T359,0)</f>
        <v>0</v>
      </c>
      <c r="U360" s="323"/>
      <c r="V360" s="323"/>
      <c r="W360" s="323"/>
      <c r="X360" s="323"/>
      <c r="Y360" s="323"/>
    </row>
    <row r="361" spans="1:25" hidden="1">
      <c r="A361" s="449"/>
      <c r="B361" s="480"/>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9"/>
      <c r="B362" s="480"/>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5">
        <f>IF('Cumulative Budget Request '!L362='Split budget (D)'!$L$1,'Cumulative Budget Request '!A362,0)</f>
        <v>0</v>
      </c>
      <c r="B363" s="480">
        <f>IF('Cumulative Budget Request '!L362='Split budget (D)'!$L$1,'Cumulative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(D)'!$L$1,'Cumulative Budget Request '!M362,0)</f>
        <v>0</v>
      </c>
      <c r="N363" s="214">
        <f>ROUND(M363/12,2)</f>
        <v>0</v>
      </c>
      <c r="O363" s="214">
        <f>IF('Cumulative Budget Request '!L362='Split budget (D)'!$L$1,'Cumulative Budget Request '!O362,0)</f>
        <v>0</v>
      </c>
      <c r="P363" s="209">
        <f>IF('Cumulative Budget Request '!L362='Split budget (D)'!$L$1,'Cumulative Budget Request '!P362,0)</f>
        <v>0</v>
      </c>
      <c r="Q363" s="211">
        <f>IF('Cumulative Budget Request '!L362='Split budget (D)'!$L$1,'Cumulative Budget Request '!Q362,0)</f>
        <v>0</v>
      </c>
      <c r="R363" s="212">
        <f>IF('Cumulative Budget Request '!L362='Split budget (D)'!$L$1,'Cumulative Budget Request '!R362,0)</f>
        <v>0</v>
      </c>
      <c r="S363" s="61">
        <f>IF('Cumulative Budget Request '!L362='Split budget (D)'!$L$1,'Cumulative Budget Request '!S362,0)</f>
        <v>0</v>
      </c>
      <c r="T363" s="211">
        <f>IF('Cumulative Budget Request '!L362='Split budget (D)'!$L$1,'Cumulative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6"/>
      <c r="B364" s="480"/>
      <c r="D364" s="33" t="s">
        <v>179</v>
      </c>
      <c r="E364" s="21">
        <f>T363</f>
        <v>0</v>
      </c>
      <c r="F364" s="21">
        <f>T364</f>
        <v>0</v>
      </c>
      <c r="G364" s="21">
        <f>T365</f>
        <v>0</v>
      </c>
      <c r="H364" s="21">
        <f>T366</f>
        <v>0</v>
      </c>
      <c r="I364" s="21">
        <f>T367</f>
        <v>0</v>
      </c>
      <c r="J364" s="45"/>
      <c r="M364" s="215"/>
      <c r="N364" s="214"/>
      <c r="O364" s="214"/>
      <c r="P364" s="214"/>
      <c r="Q364" s="211">
        <f>IF('Cumulative Budget Request '!L363='Split budget (D)'!$L$1,'Cumulative Budget Request '!Q363,0)</f>
        <v>0</v>
      </c>
      <c r="R364" s="212">
        <f>IF('Cumulative Budget Request '!L363='Split budget (D)'!$L$1,'Cumulative Budget Request '!R363,0)</f>
        <v>0</v>
      </c>
      <c r="S364" s="61">
        <f>IF('Cumulative Budget Request '!L363='Split budget (D)'!$L$1,'Cumulative Budget Request '!S363,0)</f>
        <v>0</v>
      </c>
      <c r="T364" s="211">
        <f>IF('Cumulative Budget Request '!L363='Split budget (D)'!$L$1,'Cumulative Budget Request '!T363,0)</f>
        <v>0</v>
      </c>
      <c r="U364" s="323"/>
      <c r="V364" s="323"/>
      <c r="W364" s="323"/>
      <c r="X364" s="323"/>
      <c r="Y364" s="323"/>
    </row>
    <row r="365" spans="1:25" hidden="1">
      <c r="A365" s="449"/>
      <c r="B365" s="486"/>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(D)'!$L$1,'Cumulative Budget Request '!Q364,0)</f>
        <v>0</v>
      </c>
      <c r="R365" s="212">
        <f>IF('Cumulative Budget Request '!L364='Split budget (D)'!$L$1,'Cumulative Budget Request '!R364,0)</f>
        <v>0</v>
      </c>
      <c r="S365" s="61">
        <f>IF('Cumulative Budget Request '!L364='Split budget (D)'!$L$1,'Cumulative Budget Request '!S364,0)</f>
        <v>0</v>
      </c>
      <c r="T365" s="211">
        <f>IF('Cumulative Budget Request '!L364='Split budget (D)'!$L$1,'Cumulative Budget Request '!T364,0)</f>
        <v>0</v>
      </c>
      <c r="U365" s="324"/>
      <c r="V365" s="324"/>
      <c r="W365" s="324"/>
      <c r="X365" s="324"/>
      <c r="Y365" s="324"/>
    </row>
    <row r="366" spans="1:25" hidden="1">
      <c r="A366" s="449"/>
      <c r="B366" s="480"/>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(D)'!$L$1,'Cumulative Budget Request '!Q365,0)</f>
        <v>0</v>
      </c>
      <c r="R366" s="212">
        <f>IF('Cumulative Budget Request '!L365='Split budget (D)'!$L$1,'Cumulative Budget Request '!R365,0)</f>
        <v>0</v>
      </c>
      <c r="S366" s="61">
        <f>IF('Cumulative Budget Request '!L365='Split budget (D)'!$L$1,'Cumulative Budget Request '!S365,0)</f>
        <v>0</v>
      </c>
      <c r="T366" s="211">
        <f>IF('Cumulative Budget Request '!L365='Split budget (D)'!$L$1,'Cumulative Budget Request '!T365,0)</f>
        <v>0</v>
      </c>
      <c r="U366" s="324"/>
      <c r="V366" s="324"/>
      <c r="W366" s="324"/>
      <c r="X366" s="324"/>
      <c r="Y366" s="324"/>
    </row>
    <row r="367" spans="1:25" ht="15" hidden="1">
      <c r="A367" s="449"/>
      <c r="B367" s="480"/>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(D)'!$L$1,'Cumulative Budget Request '!Q366,0)</f>
        <v>0</v>
      </c>
      <c r="R367" s="212">
        <f>IF('Cumulative Budget Request '!L366='Split budget (D)'!$L$1,'Cumulative Budget Request '!R366,0)</f>
        <v>0</v>
      </c>
      <c r="S367" s="61">
        <f>IF('Cumulative Budget Request '!L366='Split budget (D)'!$L$1,'Cumulative Budget Request '!S366,0)</f>
        <v>0</v>
      </c>
      <c r="T367" s="211">
        <f>IF('Cumulative Budget Request '!L366='Split budget (D)'!$L$1,'Cumulative Budget Request '!T366,0)</f>
        <v>0</v>
      </c>
      <c r="U367" s="323"/>
      <c r="V367" s="323"/>
      <c r="W367" s="323"/>
      <c r="X367" s="323"/>
      <c r="Y367" s="323"/>
    </row>
    <row r="368" spans="1:25" hidden="1">
      <c r="A368" s="449"/>
      <c r="B368" s="480"/>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9"/>
      <c r="B369" s="480"/>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5">
        <f>IF('Cumulative Budget Request '!L369='Split budget (D)'!$L$1,'Cumulative Budget Request '!A369,0)</f>
        <v>0</v>
      </c>
      <c r="B370" s="480">
        <f>IF('Cumulative Budget Request '!L369='Split budget (D)'!$L$1,'Cumulative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(D)'!$L$1,'Cumulative Budget Request '!M369,0)</f>
        <v>0</v>
      </c>
      <c r="N370" s="214">
        <f>ROUND(M370/12,2)</f>
        <v>0</v>
      </c>
      <c r="O370" s="214">
        <f>IF('Cumulative Budget Request '!L369='Split budget (D)'!$L$1,'Cumulative Budget Request '!O369,0)</f>
        <v>0</v>
      </c>
      <c r="P370" s="209">
        <f>IF('Cumulative Budget Request '!L369='Split budget (D)'!$L$1,'Cumulative Budget Request '!P369,0)</f>
        <v>0</v>
      </c>
      <c r="Q370" s="211">
        <f>IF('Cumulative Budget Request '!L369='Split budget (D)'!$L$1,'Cumulative Budget Request '!Q369,0)</f>
        <v>0</v>
      </c>
      <c r="R370" s="212">
        <f>IF('Cumulative Budget Request '!L369='Split budget (D)'!$L$1,'Cumulative Budget Request '!R369,0)</f>
        <v>0</v>
      </c>
      <c r="S370" s="61">
        <f>IF('Cumulative Budget Request '!L369='Split budget (D)'!$L$1,'Cumulative Budget Request '!S369,0)</f>
        <v>0</v>
      </c>
      <c r="T370" s="211">
        <f>IF('Cumulative Budget Request '!L369='Split budget (D)'!$L$1,'Cumulative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6"/>
      <c r="B371" s="480"/>
      <c r="D371" s="33" t="s">
        <v>179</v>
      </c>
      <c r="E371" s="21">
        <f>T370</f>
        <v>0</v>
      </c>
      <c r="F371" s="21">
        <f>T371</f>
        <v>0</v>
      </c>
      <c r="G371" s="21">
        <f>T372</f>
        <v>0</v>
      </c>
      <c r="H371" s="21">
        <f>T373</f>
        <v>0</v>
      </c>
      <c r="I371" s="21">
        <f>T374</f>
        <v>0</v>
      </c>
      <c r="J371" s="45"/>
      <c r="M371" s="215"/>
      <c r="N371" s="214"/>
      <c r="O371" s="214"/>
      <c r="P371" s="214"/>
      <c r="Q371" s="211">
        <f>IF('Cumulative Budget Request '!L370='Split budget (D)'!$L$1,'Cumulative Budget Request '!Q370,0)</f>
        <v>0</v>
      </c>
      <c r="R371" s="212">
        <f>IF('Cumulative Budget Request '!L370='Split budget (D)'!$L$1,'Cumulative Budget Request '!R370,0)</f>
        <v>0</v>
      </c>
      <c r="S371" s="61">
        <f>IF('Cumulative Budget Request '!L370='Split budget (D)'!$L$1,'Cumulative Budget Request '!S370,0)</f>
        <v>0</v>
      </c>
      <c r="T371" s="211">
        <f>IF('Cumulative Budget Request '!L370='Split budget (D)'!$L$1,'Cumulative Budget Request '!T370,0)</f>
        <v>0</v>
      </c>
      <c r="U371" s="323"/>
      <c r="V371" s="323"/>
      <c r="W371" s="323"/>
      <c r="X371" s="323"/>
      <c r="Y371" s="323"/>
    </row>
    <row r="372" spans="1:25" hidden="1">
      <c r="A372" s="449"/>
      <c r="B372" s="486"/>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(D)'!$L$1,'Cumulative Budget Request '!Q371,0)</f>
        <v>0</v>
      </c>
      <c r="R372" s="212">
        <f>IF('Cumulative Budget Request '!L371='Split budget (D)'!$L$1,'Cumulative Budget Request '!R371,0)</f>
        <v>0</v>
      </c>
      <c r="S372" s="61">
        <f>IF('Cumulative Budget Request '!L371='Split budget (D)'!$L$1,'Cumulative Budget Request '!S371,0)</f>
        <v>0</v>
      </c>
      <c r="T372" s="211">
        <f>IF('Cumulative Budget Request '!L371='Split budget (D)'!$L$1,'Cumulative Budget Request '!T371,0)</f>
        <v>0</v>
      </c>
      <c r="U372" s="324"/>
      <c r="V372" s="324"/>
      <c r="W372" s="324"/>
      <c r="X372" s="324"/>
      <c r="Y372" s="324"/>
    </row>
    <row r="373" spans="1:25" hidden="1">
      <c r="A373" s="449"/>
      <c r="B373" s="480"/>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(D)'!$L$1,'Cumulative Budget Request '!Q372,0)</f>
        <v>0</v>
      </c>
      <c r="R373" s="212">
        <f>IF('Cumulative Budget Request '!L372='Split budget (D)'!$L$1,'Cumulative Budget Request '!R372,0)</f>
        <v>0</v>
      </c>
      <c r="S373" s="61">
        <f>IF('Cumulative Budget Request '!L372='Split budget (D)'!$L$1,'Cumulative Budget Request '!S372,0)</f>
        <v>0</v>
      </c>
      <c r="T373" s="211">
        <f>IF('Cumulative Budget Request '!L372='Split budget (D)'!$L$1,'Cumulative Budget Request '!T372,0)</f>
        <v>0</v>
      </c>
      <c r="U373" s="324"/>
      <c r="V373" s="324"/>
      <c r="W373" s="324"/>
      <c r="X373" s="324"/>
      <c r="Y373" s="324"/>
    </row>
    <row r="374" spans="1:25" ht="15" hidden="1">
      <c r="A374" s="449"/>
      <c r="B374" s="480"/>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(D)'!$L$1,'Cumulative Budget Request '!Q373,0)</f>
        <v>0</v>
      </c>
      <c r="R374" s="212">
        <f>IF('Cumulative Budget Request '!L373='Split budget (D)'!$L$1,'Cumulative Budget Request '!R373,0)</f>
        <v>0</v>
      </c>
      <c r="S374" s="61">
        <f>IF('Cumulative Budget Request '!L373='Split budget (D)'!$L$1,'Cumulative Budget Request '!S373,0)</f>
        <v>0</v>
      </c>
      <c r="T374" s="211">
        <f>IF('Cumulative Budget Request '!L373='Split budget (D)'!$L$1,'Cumulative Budget Request '!T373,0)</f>
        <v>0</v>
      </c>
      <c r="U374" s="323"/>
      <c r="V374" s="323"/>
      <c r="W374" s="323"/>
      <c r="X374" s="323"/>
      <c r="Y374" s="323"/>
    </row>
    <row r="375" spans="1:25" hidden="1">
      <c r="A375" s="449"/>
      <c r="B375" s="480"/>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9"/>
      <c r="B376" s="480"/>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5">
        <f>IF('Cumulative Budget Request '!L376='Split budget (D)'!$L$1,'Cumulative Budget Request '!A376,0)</f>
        <v>0</v>
      </c>
      <c r="B377" s="480">
        <f>IF('Cumulative Budget Request '!L376='Split budget (D)'!$L$1,'Cumulative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(D)'!$L$1,'Cumulative Budget Request '!M376,0)</f>
        <v>0</v>
      </c>
      <c r="N377" s="214">
        <f>ROUND(M377/12,2)</f>
        <v>0</v>
      </c>
      <c r="O377" s="214">
        <f>IF('Cumulative Budget Request '!L376='Split budget (D)'!$L$1,'Cumulative Budget Request '!O376,0)</f>
        <v>0</v>
      </c>
      <c r="P377" s="209">
        <f>IF('Cumulative Budget Request '!L376='Split budget (D)'!$L$1,'Cumulative Budget Request '!P376,0)</f>
        <v>0</v>
      </c>
      <c r="Q377" s="211">
        <f>IF('Cumulative Budget Request '!L376='Split budget (D)'!$L$1,'Cumulative Budget Request '!Q376,0)</f>
        <v>0</v>
      </c>
      <c r="R377" s="212">
        <f>IF('Cumulative Budget Request '!L376='Split budget (D)'!$L$1,'Cumulative Budget Request '!R376,0)</f>
        <v>0</v>
      </c>
      <c r="S377" s="61">
        <f>IF('Cumulative Budget Request '!L376='Split budget (D)'!$L$1,'Cumulative Budget Request '!S376,0)</f>
        <v>0</v>
      </c>
      <c r="T377" s="211">
        <f>IF('Cumulative Budget Request '!L376='Split budget (D)'!$L$1,'Cumulative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6"/>
      <c r="B378" s="480"/>
      <c r="D378" s="33" t="s">
        <v>179</v>
      </c>
      <c r="E378" s="21">
        <f>T377</f>
        <v>0</v>
      </c>
      <c r="F378" s="21">
        <f>T378</f>
        <v>0</v>
      </c>
      <c r="G378" s="21">
        <f>T379</f>
        <v>0</v>
      </c>
      <c r="H378" s="21">
        <f>T380</f>
        <v>0</v>
      </c>
      <c r="I378" s="21">
        <f>T381</f>
        <v>0</v>
      </c>
      <c r="J378" s="45"/>
      <c r="M378" s="215"/>
      <c r="N378" s="214"/>
      <c r="O378" s="214"/>
      <c r="P378" s="214"/>
      <c r="Q378" s="211">
        <f>IF('Cumulative Budget Request '!L377='Split budget (D)'!$L$1,'Cumulative Budget Request '!Q377,0)</f>
        <v>0</v>
      </c>
      <c r="R378" s="212">
        <f>IF('Cumulative Budget Request '!L377='Split budget (D)'!$L$1,'Cumulative Budget Request '!R377,0)</f>
        <v>0</v>
      </c>
      <c r="S378" s="61">
        <f>IF('Cumulative Budget Request '!L377='Split budget (D)'!$L$1,'Cumulative Budget Request '!S377,0)</f>
        <v>0</v>
      </c>
      <c r="T378" s="211">
        <f>IF('Cumulative Budget Request '!L377='Split budget (D)'!$L$1,'Cumulative Budget Request '!T377,0)</f>
        <v>0</v>
      </c>
      <c r="U378" s="323"/>
      <c r="V378" s="323"/>
      <c r="W378" s="323"/>
      <c r="X378" s="323"/>
      <c r="Y378" s="323"/>
    </row>
    <row r="379" spans="1:25" hidden="1">
      <c r="A379" s="449"/>
      <c r="B379" s="486"/>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(D)'!$L$1,'Cumulative Budget Request '!Q378,0)</f>
        <v>0</v>
      </c>
      <c r="R379" s="212">
        <f>IF('Cumulative Budget Request '!L378='Split budget (D)'!$L$1,'Cumulative Budget Request '!R378,0)</f>
        <v>0</v>
      </c>
      <c r="S379" s="61">
        <f>IF('Cumulative Budget Request '!L378='Split budget (D)'!$L$1,'Cumulative Budget Request '!S378,0)</f>
        <v>0</v>
      </c>
      <c r="T379" s="211">
        <f>IF('Cumulative Budget Request '!L378='Split budget (D)'!$L$1,'Cumulative Budget Request '!T378,0)</f>
        <v>0</v>
      </c>
      <c r="U379" s="324"/>
      <c r="V379" s="324"/>
      <c r="W379" s="324"/>
      <c r="X379" s="324"/>
      <c r="Y379" s="324"/>
    </row>
    <row r="380" spans="1:25" hidden="1">
      <c r="A380" s="449"/>
      <c r="B380" s="480"/>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(D)'!$L$1,'Cumulative Budget Request '!Q379,0)</f>
        <v>0</v>
      </c>
      <c r="R380" s="212">
        <f>IF('Cumulative Budget Request '!L379='Split budget (D)'!$L$1,'Cumulative Budget Request '!R379,0)</f>
        <v>0</v>
      </c>
      <c r="S380" s="61">
        <f>IF('Cumulative Budget Request '!L379='Split budget (D)'!$L$1,'Cumulative Budget Request '!S379,0)</f>
        <v>0</v>
      </c>
      <c r="T380" s="211">
        <f>IF('Cumulative Budget Request '!L379='Split budget (D)'!$L$1,'Cumulative Budget Request '!T379,0)</f>
        <v>0</v>
      </c>
      <c r="U380" s="324"/>
      <c r="V380" s="324"/>
      <c r="W380" s="324"/>
      <c r="X380" s="324"/>
      <c r="Y380" s="324"/>
    </row>
    <row r="381" spans="1:25" ht="15" hidden="1">
      <c r="A381" s="449"/>
      <c r="B381" s="480"/>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(D)'!$L$1,'Cumulative Budget Request '!Q380,0)</f>
        <v>0</v>
      </c>
      <c r="R381" s="212">
        <f>IF('Cumulative Budget Request '!L380='Split budget (D)'!$L$1,'Cumulative Budget Request '!R380,0)</f>
        <v>0</v>
      </c>
      <c r="S381" s="61">
        <f>IF('Cumulative Budget Request '!L380='Split budget (D)'!$L$1,'Cumulative Budget Request '!S380,0)</f>
        <v>0</v>
      </c>
      <c r="T381" s="211">
        <f>IF('Cumulative Budget Request '!L380='Split budget (D)'!$L$1,'Cumulative Budget Request '!T380,0)</f>
        <v>0</v>
      </c>
      <c r="U381" s="323"/>
      <c r="V381" s="323"/>
      <c r="W381" s="323"/>
      <c r="X381" s="323"/>
      <c r="Y381" s="323"/>
    </row>
    <row r="382" spans="1:25" hidden="1">
      <c r="A382" s="449"/>
      <c r="B382" s="480"/>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9"/>
      <c r="B383" s="480"/>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5">
        <f>IF('Cumulative Budget Request '!L383='Split budget (D)'!$L$1,'Cumulative Budget Request '!A383,0)</f>
        <v>0</v>
      </c>
      <c r="B384" s="480">
        <f>IF('Cumulative Budget Request '!L383='Split budget (D)'!$L$1,'Cumulative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(D)'!$L$1,'Cumulative Budget Request '!M383,0)</f>
        <v>0</v>
      </c>
      <c r="N384" s="214">
        <f>ROUND(M384/12,2)</f>
        <v>0</v>
      </c>
      <c r="O384" s="214">
        <f>IF('Cumulative Budget Request '!L383='Split budget (D)'!$L$1,'Cumulative Budget Request '!O383,0)</f>
        <v>0</v>
      </c>
      <c r="P384" s="209">
        <f>IF('Cumulative Budget Request '!L383='Split budget (D)'!$L$1,'Cumulative Budget Request '!P383,0)</f>
        <v>0</v>
      </c>
      <c r="Q384" s="211">
        <f>IF('Cumulative Budget Request '!L383='Split budget (D)'!$L$1,'Cumulative Budget Request '!Q383,0)</f>
        <v>0</v>
      </c>
      <c r="R384" s="212">
        <f>IF('Cumulative Budget Request '!L383='Split budget (D)'!$L$1,'Cumulative Budget Request '!R383,0)</f>
        <v>0</v>
      </c>
      <c r="S384" s="61">
        <f>IF('Cumulative Budget Request '!L383='Split budget (D)'!$L$1,'Cumulative Budget Request '!S383,0)</f>
        <v>0</v>
      </c>
      <c r="T384" s="211">
        <f>IF('Cumulative Budget Request '!L383='Split budget (D)'!$L$1,'Cumulative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6"/>
      <c r="B385" s="480"/>
      <c r="D385" s="33" t="s">
        <v>179</v>
      </c>
      <c r="E385" s="21">
        <f>T384</f>
        <v>0</v>
      </c>
      <c r="F385" s="21">
        <f>T385</f>
        <v>0</v>
      </c>
      <c r="G385" s="21">
        <f>T386</f>
        <v>0</v>
      </c>
      <c r="H385" s="21">
        <f>T387</f>
        <v>0</v>
      </c>
      <c r="I385" s="21">
        <f>T388</f>
        <v>0</v>
      </c>
      <c r="J385" s="45"/>
      <c r="M385" s="215"/>
      <c r="N385" s="214"/>
      <c r="O385" s="214"/>
      <c r="P385" s="214"/>
      <c r="Q385" s="211">
        <f>IF('Cumulative Budget Request '!L384='Split budget (D)'!$L$1,'Cumulative Budget Request '!Q384,0)</f>
        <v>0</v>
      </c>
      <c r="R385" s="212">
        <f>IF('Cumulative Budget Request '!L384='Split budget (D)'!$L$1,'Cumulative Budget Request '!R384,0)</f>
        <v>0</v>
      </c>
      <c r="S385" s="61">
        <f>IF('Cumulative Budget Request '!L384='Split budget (D)'!$L$1,'Cumulative Budget Request '!S384,0)</f>
        <v>0</v>
      </c>
      <c r="T385" s="211">
        <f>IF('Cumulative Budget Request '!L384='Split budget (D)'!$L$1,'Cumulative Budget Request '!T384,0)</f>
        <v>0</v>
      </c>
      <c r="U385" s="323"/>
      <c r="V385" s="323"/>
      <c r="W385" s="323"/>
      <c r="X385" s="323"/>
      <c r="Y385" s="323"/>
    </row>
    <row r="386" spans="1:25" hidden="1">
      <c r="A386" s="449"/>
      <c r="B386" s="486"/>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(D)'!$L$1,'Cumulative Budget Request '!Q385,0)</f>
        <v>0</v>
      </c>
      <c r="R386" s="212">
        <f>IF('Cumulative Budget Request '!L385='Split budget (D)'!$L$1,'Cumulative Budget Request '!R385,0)</f>
        <v>0</v>
      </c>
      <c r="S386" s="61">
        <f>IF('Cumulative Budget Request '!L385='Split budget (D)'!$L$1,'Cumulative Budget Request '!S385,0)</f>
        <v>0</v>
      </c>
      <c r="T386" s="211">
        <f>IF('Cumulative Budget Request '!L385='Split budget (D)'!$L$1,'Cumulative Budget Request '!T385,0)</f>
        <v>0</v>
      </c>
      <c r="U386" s="324"/>
      <c r="V386" s="324"/>
      <c r="W386" s="324"/>
      <c r="X386" s="324"/>
      <c r="Y386" s="324"/>
    </row>
    <row r="387" spans="1:25" hidden="1">
      <c r="A387" s="449"/>
      <c r="B387" s="480"/>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(D)'!$L$1,'Cumulative Budget Request '!Q386,0)</f>
        <v>0</v>
      </c>
      <c r="R387" s="212">
        <f>IF('Cumulative Budget Request '!L386='Split budget (D)'!$L$1,'Cumulative Budget Request '!R386,0)</f>
        <v>0</v>
      </c>
      <c r="S387" s="61">
        <f>IF('Cumulative Budget Request '!L386='Split budget (D)'!$L$1,'Cumulative Budget Request '!S386,0)</f>
        <v>0</v>
      </c>
      <c r="T387" s="211">
        <f>IF('Cumulative Budget Request '!L386='Split budget (D)'!$L$1,'Cumulative Budget Request '!T386,0)</f>
        <v>0</v>
      </c>
      <c r="U387" s="324"/>
      <c r="V387" s="324"/>
      <c r="W387" s="324"/>
      <c r="X387" s="324"/>
      <c r="Y387" s="324"/>
    </row>
    <row r="388" spans="1:25" ht="15" hidden="1">
      <c r="A388" s="449"/>
      <c r="B388" s="480"/>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(D)'!$L$1,'Cumulative Budget Request '!Q387,0)</f>
        <v>0</v>
      </c>
      <c r="R388" s="212">
        <f>IF('Cumulative Budget Request '!L387='Split budget (D)'!$L$1,'Cumulative Budget Request '!R387,0)</f>
        <v>0</v>
      </c>
      <c r="S388" s="61">
        <f>IF('Cumulative Budget Request '!L387='Split budget (D)'!$L$1,'Cumulative Budget Request '!S387,0)</f>
        <v>0</v>
      </c>
      <c r="T388" s="211">
        <f>IF('Cumulative Budget Request '!L387='Split budget (D)'!$L$1,'Cumulative Budget Request '!T387,0)</f>
        <v>0</v>
      </c>
      <c r="U388" s="323"/>
      <c r="V388" s="323"/>
      <c r="W388" s="323"/>
      <c r="X388" s="323"/>
      <c r="Y388" s="323"/>
    </row>
    <row r="389" spans="1:25" hidden="1">
      <c r="A389" s="449"/>
      <c r="B389" s="480"/>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9"/>
      <c r="B390" s="480"/>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9"/>
      <c r="B391" s="486"/>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9"/>
      <c r="B392" s="486"/>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62"/>
      <c r="V392" s="762"/>
      <c r="W392" s="762"/>
      <c r="X392" s="762"/>
      <c r="Y392" s="762"/>
    </row>
    <row r="393" spans="1:25">
      <c r="A393" s="785" t="s">
        <v>421</v>
      </c>
      <c r="B393" s="785"/>
      <c r="C393" s="785"/>
      <c r="D393" s="785"/>
      <c r="E393" s="785"/>
      <c r="F393" s="785"/>
      <c r="G393" s="785"/>
      <c r="H393" s="785"/>
      <c r="I393" s="785"/>
      <c r="J393" s="785"/>
      <c r="M393" s="53" t="s">
        <v>120</v>
      </c>
      <c r="N393" s="57" t="s">
        <v>79</v>
      </c>
      <c r="O393" s="57"/>
      <c r="P393" s="57" t="s">
        <v>249</v>
      </c>
      <c r="Q393" s="57" t="s">
        <v>109</v>
      </c>
      <c r="R393" s="57" t="s">
        <v>18</v>
      </c>
      <c r="S393" s="57"/>
      <c r="T393" s="57" t="s">
        <v>176</v>
      </c>
      <c r="U393" s="762" t="s">
        <v>118</v>
      </c>
      <c r="V393" s="762"/>
      <c r="W393" s="762"/>
      <c r="X393" s="762"/>
      <c r="Y393" s="762"/>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5">
        <f>IF('Cumulative Budget Request '!L394='Split budget (D)'!$L$1,'Cumulative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(D)'!$L$1,'Cumulative Budget Request '!M394,0)</f>
        <v>0</v>
      </c>
      <c r="N395" s="214">
        <f>ROUND(M395/12,2)</f>
        <v>0</v>
      </c>
      <c r="O395" s="214">
        <f>IF('Cumulative Budget Request '!L394='Split budget (D)'!$L$1,'Cumulative Budget Request '!O394,0)</f>
        <v>0</v>
      </c>
      <c r="P395" s="209">
        <f>IF('Cumulative Budget Request '!L394='Split budget (D)'!$L$1,'Cumulative Budget Request '!P394,0)</f>
        <v>0</v>
      </c>
      <c r="Q395" s="211">
        <f>IF('Cumulative Budget Request '!L394='Split budget (D)'!$L$1,'Cumulative Budget Request '!Q394,0)</f>
        <v>0</v>
      </c>
      <c r="R395" s="212">
        <f>IF('Cumulative Budget Request '!L394='Split budget (D)'!$L$1,'Cumulative Budget Request '!R394,0)</f>
        <v>0</v>
      </c>
      <c r="S395" s="61">
        <f>IF('Cumulative Budget Request '!L394='Split budget (D)'!$L$1,'Cumulative Budget Request '!S394,0)</f>
        <v>0</v>
      </c>
      <c r="T395" s="211">
        <f>IF('Cumulative Budget Request '!L394='Split budget (D)'!$L$1,'Cumulative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6"/>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(D)'!$L$1,'Cumulative Budget Request '!Q395,0)</f>
        <v>0</v>
      </c>
      <c r="R396" s="212">
        <f>IF('Cumulative Budget Request '!L395='Split budget (D)'!$L$1,'Cumulative Budget Request '!R395,0)</f>
        <v>0</v>
      </c>
      <c r="S396" s="61">
        <f>IF('Cumulative Budget Request '!L395='Split budget (D)'!$L$1,'Cumulative Budget Request '!S395,0)</f>
        <v>0</v>
      </c>
      <c r="T396" s="211">
        <f>IF('Cumulative Budget Request '!L395='Split budget (D)'!$L$1,'Cumulative Budget Request '!T395,0)</f>
        <v>0</v>
      </c>
      <c r="U396" s="323"/>
      <c r="V396" s="323"/>
      <c r="W396" s="323"/>
      <c r="X396" s="323"/>
      <c r="Y396" s="323"/>
    </row>
    <row r="397" spans="1:25">
      <c r="A397" s="449"/>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(D)'!$L$1,'Cumulative Budget Request '!Q396,0)</f>
        <v>0</v>
      </c>
      <c r="R397" s="212">
        <f>IF('Cumulative Budget Request '!L396='Split budget (D)'!$L$1,'Cumulative Budget Request '!R396,0)</f>
        <v>0</v>
      </c>
      <c r="S397" s="61">
        <f>IF('Cumulative Budget Request '!L396='Split budget (D)'!$L$1,'Cumulative Budget Request '!S396,0)</f>
        <v>0</v>
      </c>
      <c r="T397" s="211">
        <f>IF('Cumulative Budget Request '!L396='Split budget (D)'!$L$1,'Cumulative Budget Request '!T396,0)</f>
        <v>0</v>
      </c>
      <c r="U397" s="323"/>
      <c r="V397" s="323"/>
      <c r="W397" s="323"/>
      <c r="X397" s="323"/>
      <c r="Y397" s="323"/>
    </row>
    <row r="398" spans="1:25">
      <c r="A398" s="449"/>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(D)'!$L$1,'Cumulative Budget Request '!Q397,0)</f>
        <v>0</v>
      </c>
      <c r="R398" s="212">
        <f>IF('Cumulative Budget Request '!L397='Split budget (D)'!$L$1,'Cumulative Budget Request '!R397,0)</f>
        <v>0</v>
      </c>
      <c r="S398" s="61">
        <f>IF('Cumulative Budget Request '!L397='Split budget (D)'!$L$1,'Cumulative Budget Request '!S397,0)</f>
        <v>0</v>
      </c>
      <c r="T398" s="211">
        <f>IF('Cumulative Budget Request '!L397='Split budget (D)'!$L$1,'Cumulative Budget Request '!T397,0)</f>
        <v>0</v>
      </c>
      <c r="U398" s="323"/>
      <c r="V398" s="323"/>
      <c r="W398" s="323"/>
      <c r="X398" s="323"/>
      <c r="Y398" s="323"/>
    </row>
    <row r="399" spans="1:25" ht="15">
      <c r="A399" s="449"/>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(D)'!$L$1,'Cumulative Budget Request '!Q398,0)</f>
        <v>0</v>
      </c>
      <c r="R399" s="212">
        <f>IF('Cumulative Budget Request '!L398='Split budget (D)'!$L$1,'Cumulative Budget Request '!R398,0)</f>
        <v>0</v>
      </c>
      <c r="S399" s="61">
        <f>IF('Cumulative Budget Request '!L398='Split budget (D)'!$L$1,'Cumulative Budget Request '!S398,0)</f>
        <v>0</v>
      </c>
      <c r="T399" s="211">
        <f>IF('Cumulative Budget Request '!L398='Split budget (D)'!$L$1,'Cumulative Budget Request '!T398,0)</f>
        <v>0</v>
      </c>
      <c r="U399" s="323"/>
      <c r="V399" s="323"/>
      <c r="W399" s="323"/>
      <c r="X399" s="323"/>
      <c r="Y399" s="323"/>
    </row>
    <row r="400" spans="1:25">
      <c r="A400" s="449"/>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6"/>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5">
        <f>IF('Cumulative Budget Request '!L401='Split budget (D)'!$L$1,'Cumulative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(D)'!$L$1,'Cumulative Budget Request '!M401,0)</f>
        <v>0</v>
      </c>
      <c r="N402" s="214">
        <f>ROUND(M402/12,2)</f>
        <v>0</v>
      </c>
      <c r="O402" s="214">
        <f>IF('Cumulative Budget Request '!L401='Split budget (D)'!$L$1,'Cumulative Budget Request '!O401,0)</f>
        <v>0</v>
      </c>
      <c r="P402" s="209">
        <f>IF('Cumulative Budget Request '!L401='Split budget (D)'!$L$1,'Cumulative Budget Request '!P401,0)</f>
        <v>0</v>
      </c>
      <c r="Q402" s="211">
        <f>IF('Cumulative Budget Request '!L401='Split budget (D)'!$L$1,'Cumulative Budget Request '!Q401,0)</f>
        <v>0</v>
      </c>
      <c r="R402" s="212">
        <f>IF('Cumulative Budget Request '!L401='Split budget (D)'!$L$1,'Cumulative Budget Request '!R401,0)</f>
        <v>0</v>
      </c>
      <c r="S402" s="61">
        <f>IF('Cumulative Budget Request '!L401='Split budget (D)'!$L$1,'Cumulative Budget Request '!S401,0)</f>
        <v>0</v>
      </c>
      <c r="T402" s="211">
        <f>IF('Cumulative Budget Request '!L401='Split budget (D)'!$L$1,'Cumulative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6"/>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(D)'!$L$1,'Cumulative Budget Request '!Q402,0)</f>
        <v>0</v>
      </c>
      <c r="R403" s="212">
        <f>IF('Cumulative Budget Request '!L402='Split budget (D)'!$L$1,'Cumulative Budget Request '!R402,0)</f>
        <v>0</v>
      </c>
      <c r="S403" s="61">
        <f>IF('Cumulative Budget Request '!L402='Split budget (D)'!$L$1,'Cumulative Budget Request '!S402,0)</f>
        <v>0</v>
      </c>
      <c r="T403" s="211">
        <f>IF('Cumulative Budget Request '!L402='Split budget (D)'!$L$1,'Cumulative Budget Request '!T402,0)</f>
        <v>0</v>
      </c>
      <c r="U403" s="323"/>
      <c r="V403" s="323"/>
      <c r="W403" s="323"/>
      <c r="X403" s="323"/>
      <c r="Y403" s="323"/>
    </row>
    <row r="404" spans="1:25" hidden="1">
      <c r="A404" s="449"/>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(D)'!$L$1,'Cumulative Budget Request '!Q403,0)</f>
        <v>0</v>
      </c>
      <c r="R404" s="212">
        <f>IF('Cumulative Budget Request '!L403='Split budget (D)'!$L$1,'Cumulative Budget Request '!R403,0)</f>
        <v>0</v>
      </c>
      <c r="S404" s="61">
        <f>IF('Cumulative Budget Request '!L403='Split budget (D)'!$L$1,'Cumulative Budget Request '!S403,0)</f>
        <v>0</v>
      </c>
      <c r="T404" s="211">
        <f>IF('Cumulative Budget Request '!L403='Split budget (D)'!$L$1,'Cumulative Budget Request '!T403,0)</f>
        <v>0</v>
      </c>
      <c r="U404" s="323"/>
      <c r="V404" s="323"/>
      <c r="W404" s="323"/>
      <c r="X404" s="323"/>
      <c r="Y404" s="323"/>
    </row>
    <row r="405" spans="1:25" hidden="1">
      <c r="A405" s="449"/>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(D)'!$L$1,'Cumulative Budget Request '!Q404,0)</f>
        <v>0</v>
      </c>
      <c r="R405" s="212">
        <f>IF('Cumulative Budget Request '!L404='Split budget (D)'!$L$1,'Cumulative Budget Request '!R404,0)</f>
        <v>0</v>
      </c>
      <c r="S405" s="61">
        <f>IF('Cumulative Budget Request '!L404='Split budget (D)'!$L$1,'Cumulative Budget Request '!S404,0)</f>
        <v>0</v>
      </c>
      <c r="T405" s="211">
        <f>IF('Cumulative Budget Request '!L404='Split budget (D)'!$L$1,'Cumulative Budget Request '!T404,0)</f>
        <v>0</v>
      </c>
      <c r="U405" s="323"/>
      <c r="V405" s="323"/>
      <c r="W405" s="323"/>
      <c r="X405" s="323"/>
      <c r="Y405" s="323"/>
    </row>
    <row r="406" spans="1:25" ht="15" hidden="1">
      <c r="A406" s="449"/>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(D)'!$L$1,'Cumulative Budget Request '!Q405,0)</f>
        <v>0</v>
      </c>
      <c r="R406" s="212">
        <f>IF('Cumulative Budget Request '!L405='Split budget (D)'!$L$1,'Cumulative Budget Request '!R405,0)</f>
        <v>0</v>
      </c>
      <c r="S406" s="61">
        <f>IF('Cumulative Budget Request '!L405='Split budget (D)'!$L$1,'Cumulative Budget Request '!S405,0)</f>
        <v>0</v>
      </c>
      <c r="T406" s="211">
        <f>IF('Cumulative Budget Request '!L405='Split budget (D)'!$L$1,'Cumulative Budget Request '!T405,0)</f>
        <v>0</v>
      </c>
      <c r="U406" s="323"/>
      <c r="V406" s="323"/>
      <c r="W406" s="323"/>
      <c r="X406" s="323"/>
      <c r="Y406" s="323"/>
    </row>
    <row r="407" spans="1:25" hidden="1">
      <c r="A407" s="449"/>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9"/>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5">
        <f>IF('Cumulative Budget Request '!L408='Split budget (D)'!$L$1,'Cumulative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(D)'!$L$1,'Cumulative Budget Request '!M408,0)</f>
        <v>0</v>
      </c>
      <c r="N409" s="214">
        <f>ROUND(M409/12,2)</f>
        <v>0</v>
      </c>
      <c r="O409" s="214">
        <f>IF('Cumulative Budget Request '!L408='Split budget (D)'!$L$1,'Cumulative Budget Request '!O408,0)</f>
        <v>0</v>
      </c>
      <c r="P409" s="209">
        <f>IF('Cumulative Budget Request '!L408='Split budget (D)'!$L$1,'Cumulative Budget Request '!P408,0)</f>
        <v>0</v>
      </c>
      <c r="Q409" s="211">
        <f>IF('Cumulative Budget Request '!L408='Split budget (D)'!$L$1,'Cumulative Budget Request '!Q408,0)</f>
        <v>0</v>
      </c>
      <c r="R409" s="212">
        <f>IF('Cumulative Budget Request '!L408='Split budget (D)'!$L$1,'Cumulative Budget Request '!R408,0)</f>
        <v>0</v>
      </c>
      <c r="S409" s="61">
        <f>IF('Cumulative Budget Request '!L408='Split budget (D)'!$L$1,'Cumulative Budget Request '!S408,0)</f>
        <v>0</v>
      </c>
      <c r="T409" s="211">
        <f>IF('Cumulative Budget Request '!L408='Split budget (D)'!$L$1,'Cumulative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6"/>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(D)'!$L$1,'Cumulative Budget Request '!Q409,0)</f>
        <v>0</v>
      </c>
      <c r="R410" s="212">
        <f>IF('Cumulative Budget Request '!L409='Split budget (D)'!$L$1,'Cumulative Budget Request '!R409,0)</f>
        <v>0</v>
      </c>
      <c r="S410" s="61">
        <f>IF('Cumulative Budget Request '!L409='Split budget (D)'!$L$1,'Cumulative Budget Request '!S409,0)</f>
        <v>0</v>
      </c>
      <c r="T410" s="211">
        <f>IF('Cumulative Budget Request '!L409='Split budget (D)'!$L$1,'Cumulative Budget Request '!T409,0)</f>
        <v>0</v>
      </c>
      <c r="U410" s="323"/>
      <c r="V410" s="323"/>
      <c r="W410" s="323"/>
      <c r="X410" s="323"/>
      <c r="Y410" s="323"/>
    </row>
    <row r="411" spans="1:25" hidden="1">
      <c r="A411" s="449"/>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(D)'!$L$1,'Cumulative Budget Request '!Q410,0)</f>
        <v>0</v>
      </c>
      <c r="R411" s="212">
        <f>IF('Cumulative Budget Request '!L410='Split budget (D)'!$L$1,'Cumulative Budget Request '!R410,0)</f>
        <v>0</v>
      </c>
      <c r="S411" s="61">
        <f>IF('Cumulative Budget Request '!L410='Split budget (D)'!$L$1,'Cumulative Budget Request '!S410,0)</f>
        <v>0</v>
      </c>
      <c r="T411" s="211">
        <f>IF('Cumulative Budget Request '!L410='Split budget (D)'!$L$1,'Cumulative Budget Request '!T410,0)</f>
        <v>0</v>
      </c>
      <c r="U411" s="324"/>
      <c r="V411" s="324"/>
      <c r="W411" s="324"/>
      <c r="X411" s="324"/>
      <c r="Y411" s="324"/>
    </row>
    <row r="412" spans="1:25" hidden="1">
      <c r="A412" s="449"/>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(D)'!$L$1,'Cumulative Budget Request '!Q411,0)</f>
        <v>0</v>
      </c>
      <c r="R412" s="212">
        <f>IF('Cumulative Budget Request '!L411='Split budget (D)'!$L$1,'Cumulative Budget Request '!R411,0)</f>
        <v>0</v>
      </c>
      <c r="S412" s="61">
        <f>IF('Cumulative Budget Request '!L411='Split budget (D)'!$L$1,'Cumulative Budget Request '!S411,0)</f>
        <v>0</v>
      </c>
      <c r="T412" s="211">
        <f>IF('Cumulative Budget Request '!L411='Split budget (D)'!$L$1,'Cumulative Budget Request '!T411,0)</f>
        <v>0</v>
      </c>
      <c r="U412" s="324"/>
      <c r="V412" s="324"/>
      <c r="W412" s="324"/>
      <c r="X412" s="324"/>
      <c r="Y412" s="324"/>
    </row>
    <row r="413" spans="1:25" ht="15" hidden="1">
      <c r="A413" s="449"/>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(D)'!$L$1,'Cumulative Budget Request '!Q412,0)</f>
        <v>0</v>
      </c>
      <c r="R413" s="212">
        <f>IF('Cumulative Budget Request '!L412='Split budget (D)'!$L$1,'Cumulative Budget Request '!R412,0)</f>
        <v>0</v>
      </c>
      <c r="S413" s="61">
        <f>IF('Cumulative Budget Request '!L412='Split budget (D)'!$L$1,'Cumulative Budget Request '!S412,0)</f>
        <v>0</v>
      </c>
      <c r="T413" s="211">
        <f>IF('Cumulative Budget Request '!L412='Split budget (D)'!$L$1,'Cumulative Budget Request '!T412,0)</f>
        <v>0</v>
      </c>
      <c r="U413" s="323"/>
      <c r="V413" s="323"/>
      <c r="W413" s="323"/>
      <c r="X413" s="323"/>
      <c r="Y413" s="323"/>
    </row>
    <row r="414" spans="1:25" hidden="1">
      <c r="A414" s="449"/>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9"/>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5">
        <f>IF('Cumulative Budget Request '!L415='Split budget (D)'!$L$1,'Cumulative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(D)'!$L$1,'Cumulative Budget Request '!M415,0)</f>
        <v>0</v>
      </c>
      <c r="N416" s="214">
        <f>ROUND(M416/12,2)</f>
        <v>0</v>
      </c>
      <c r="O416" s="214">
        <f>IF('Cumulative Budget Request '!L415='Split budget (D)'!$L$1,'Cumulative Budget Request '!O415,0)</f>
        <v>0</v>
      </c>
      <c r="P416" s="209">
        <f>IF('Cumulative Budget Request '!L415='Split budget (D)'!$L$1,'Cumulative Budget Request '!P415,0)</f>
        <v>0</v>
      </c>
      <c r="Q416" s="211">
        <f>IF('Cumulative Budget Request '!L415='Split budget (D)'!$L$1,'Cumulative Budget Request '!Q415,0)</f>
        <v>0</v>
      </c>
      <c r="R416" s="212">
        <f>IF('Cumulative Budget Request '!L415='Split budget (D)'!$L$1,'Cumulative Budget Request '!R415,0)</f>
        <v>0</v>
      </c>
      <c r="S416" s="61">
        <f>IF('Cumulative Budget Request '!L415='Split budget (D)'!$L$1,'Cumulative Budget Request '!S415,0)</f>
        <v>0</v>
      </c>
      <c r="T416" s="211">
        <f>IF('Cumulative Budget Request '!L415='Split budget (D)'!$L$1,'Cumulative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6"/>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(D)'!$L$1,'Cumulative Budget Request '!Q416,0)</f>
        <v>0</v>
      </c>
      <c r="R417" s="212">
        <f>IF('Cumulative Budget Request '!L416='Split budget (D)'!$L$1,'Cumulative Budget Request '!R416,0)</f>
        <v>0</v>
      </c>
      <c r="S417" s="61">
        <f>IF('Cumulative Budget Request '!L416='Split budget (D)'!$L$1,'Cumulative Budget Request '!S416,0)</f>
        <v>0</v>
      </c>
      <c r="T417" s="211">
        <f>IF('Cumulative Budget Request '!L416='Split budget (D)'!$L$1,'Cumulative Budget Request '!T416,0)</f>
        <v>0</v>
      </c>
      <c r="U417" s="323"/>
      <c r="V417" s="323"/>
      <c r="W417" s="323"/>
      <c r="X417" s="323"/>
      <c r="Y417" s="323"/>
    </row>
    <row r="418" spans="1:25" hidden="1">
      <c r="A418" s="449"/>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(D)'!$L$1,'Cumulative Budget Request '!Q417,0)</f>
        <v>0</v>
      </c>
      <c r="R418" s="212">
        <f>IF('Cumulative Budget Request '!L417='Split budget (D)'!$L$1,'Cumulative Budget Request '!R417,0)</f>
        <v>0</v>
      </c>
      <c r="S418" s="61">
        <f>IF('Cumulative Budget Request '!L417='Split budget (D)'!$L$1,'Cumulative Budget Request '!S417,0)</f>
        <v>0</v>
      </c>
      <c r="T418" s="211">
        <f>IF('Cumulative Budget Request '!L417='Split budget (D)'!$L$1,'Cumulative Budget Request '!T417,0)</f>
        <v>0</v>
      </c>
      <c r="U418" s="324"/>
      <c r="V418" s="324"/>
      <c r="W418" s="324"/>
      <c r="X418" s="324"/>
      <c r="Y418" s="324"/>
    </row>
    <row r="419" spans="1:25" hidden="1">
      <c r="A419" s="449"/>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(D)'!$L$1,'Cumulative Budget Request '!Q418,0)</f>
        <v>0</v>
      </c>
      <c r="R419" s="212">
        <f>IF('Cumulative Budget Request '!L418='Split budget (D)'!$L$1,'Cumulative Budget Request '!R418,0)</f>
        <v>0</v>
      </c>
      <c r="S419" s="61">
        <f>IF('Cumulative Budget Request '!L418='Split budget (D)'!$L$1,'Cumulative Budget Request '!S418,0)</f>
        <v>0</v>
      </c>
      <c r="T419" s="211">
        <f>IF('Cumulative Budget Request '!L418='Split budget (D)'!$L$1,'Cumulative Budget Request '!T418,0)</f>
        <v>0</v>
      </c>
      <c r="U419" s="324"/>
      <c r="V419" s="324"/>
      <c r="W419" s="324"/>
      <c r="X419" s="324"/>
      <c r="Y419" s="324"/>
    </row>
    <row r="420" spans="1:25" ht="15" hidden="1">
      <c r="A420" s="449"/>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(D)'!$L$1,'Cumulative Budget Request '!Q419,0)</f>
        <v>0</v>
      </c>
      <c r="R420" s="212">
        <f>IF('Cumulative Budget Request '!L419='Split budget (D)'!$L$1,'Cumulative Budget Request '!R419,0)</f>
        <v>0</v>
      </c>
      <c r="S420" s="61">
        <f>IF('Cumulative Budget Request '!L419='Split budget (D)'!$L$1,'Cumulative Budget Request '!S419,0)</f>
        <v>0</v>
      </c>
      <c r="T420" s="211">
        <f>IF('Cumulative Budget Request '!L419='Split budget (D)'!$L$1,'Cumulative Budget Request '!T419,0)</f>
        <v>0</v>
      </c>
      <c r="U420" s="323"/>
      <c r="V420" s="323"/>
      <c r="W420" s="323"/>
      <c r="X420" s="323"/>
      <c r="Y420" s="323"/>
    </row>
    <row r="421" spans="1:25" hidden="1">
      <c r="A421" s="449"/>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9"/>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5">
        <f>IF('Cumulative Budget Request '!L422='Split budget (D)'!$L$1,'Cumulative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(D)'!$L$1,'Cumulative Budget Request '!M422,0)</f>
        <v>0</v>
      </c>
      <c r="N423" s="214">
        <f>ROUND(M423/12,2)</f>
        <v>0</v>
      </c>
      <c r="O423" s="214">
        <f>IF('Cumulative Budget Request '!L422='Split budget (D)'!$L$1,'Cumulative Budget Request '!O422,0)</f>
        <v>0</v>
      </c>
      <c r="P423" s="209">
        <f>IF('Cumulative Budget Request '!L422='Split budget (D)'!$L$1,'Cumulative Budget Request '!P422,0)</f>
        <v>0</v>
      </c>
      <c r="Q423" s="211">
        <f>IF('Cumulative Budget Request '!L422='Split budget (D)'!$L$1,'Cumulative Budget Request '!Q422,0)</f>
        <v>0</v>
      </c>
      <c r="R423" s="212">
        <f>IF('Cumulative Budget Request '!L422='Split budget (D)'!$L$1,'Cumulative Budget Request '!R422,0)</f>
        <v>0</v>
      </c>
      <c r="S423" s="61">
        <f>IF('Cumulative Budget Request '!L422='Split budget (D)'!$L$1,'Cumulative Budget Request '!S422,0)</f>
        <v>0</v>
      </c>
      <c r="T423" s="211">
        <f>IF('Cumulative Budget Request '!L422='Split budget (D)'!$L$1,'Cumulative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6"/>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(D)'!$L$1,'Cumulative Budget Request '!Q423,0)</f>
        <v>0</v>
      </c>
      <c r="R424" s="212">
        <f>IF('Cumulative Budget Request '!L423='Split budget (D)'!$L$1,'Cumulative Budget Request '!R423,0)</f>
        <v>0</v>
      </c>
      <c r="S424" s="61">
        <f>IF('Cumulative Budget Request '!L423='Split budget (D)'!$L$1,'Cumulative Budget Request '!S423,0)</f>
        <v>0</v>
      </c>
      <c r="T424" s="211">
        <f>IF('Cumulative Budget Request '!L423='Split budget (D)'!$L$1,'Cumulative Budget Request '!T423,0)</f>
        <v>0</v>
      </c>
      <c r="U424" s="323"/>
      <c r="V424" s="323"/>
      <c r="W424" s="323"/>
      <c r="X424" s="323"/>
      <c r="Y424" s="323"/>
    </row>
    <row r="425" spans="1:25" hidden="1">
      <c r="A425" s="449"/>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(D)'!$L$1,'Cumulative Budget Request '!Q424,0)</f>
        <v>0</v>
      </c>
      <c r="R425" s="212">
        <f>IF('Cumulative Budget Request '!L424='Split budget (D)'!$L$1,'Cumulative Budget Request '!R424,0)</f>
        <v>0</v>
      </c>
      <c r="S425" s="61">
        <f>IF('Cumulative Budget Request '!L424='Split budget (D)'!$L$1,'Cumulative Budget Request '!S424,0)</f>
        <v>0</v>
      </c>
      <c r="T425" s="211">
        <f>IF('Cumulative Budget Request '!L424='Split budget (D)'!$L$1,'Cumulative Budget Request '!T424,0)</f>
        <v>0</v>
      </c>
      <c r="U425" s="324"/>
      <c r="V425" s="324"/>
      <c r="W425" s="324"/>
      <c r="X425" s="324"/>
      <c r="Y425" s="324"/>
    </row>
    <row r="426" spans="1:25" hidden="1">
      <c r="A426" s="449"/>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(D)'!$L$1,'Cumulative Budget Request '!Q425,0)</f>
        <v>0</v>
      </c>
      <c r="R426" s="212">
        <f>IF('Cumulative Budget Request '!L425='Split budget (D)'!$L$1,'Cumulative Budget Request '!R425,0)</f>
        <v>0</v>
      </c>
      <c r="S426" s="61">
        <f>IF('Cumulative Budget Request '!L425='Split budget (D)'!$L$1,'Cumulative Budget Request '!S425,0)</f>
        <v>0</v>
      </c>
      <c r="T426" s="211">
        <f>IF('Cumulative Budget Request '!L425='Split budget (D)'!$L$1,'Cumulative Budget Request '!T425,0)</f>
        <v>0</v>
      </c>
      <c r="U426" s="324"/>
      <c r="V426" s="324"/>
      <c r="W426" s="324"/>
      <c r="X426" s="324"/>
      <c r="Y426" s="324"/>
    </row>
    <row r="427" spans="1:25" ht="15" hidden="1">
      <c r="A427" s="449"/>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(D)'!$L$1,'Cumulative Budget Request '!Q426,0)</f>
        <v>0</v>
      </c>
      <c r="R427" s="212">
        <f>IF('Cumulative Budget Request '!L426='Split budget (D)'!$L$1,'Cumulative Budget Request '!R426,0)</f>
        <v>0</v>
      </c>
      <c r="S427" s="61">
        <f>IF('Cumulative Budget Request '!L426='Split budget (D)'!$L$1,'Cumulative Budget Request '!S426,0)</f>
        <v>0</v>
      </c>
      <c r="T427" s="211">
        <f>IF('Cumulative Budget Request '!L426='Split budget (D)'!$L$1,'Cumulative Budget Request '!T426,0)</f>
        <v>0</v>
      </c>
      <c r="U427" s="323"/>
      <c r="V427" s="323"/>
      <c r="W427" s="323"/>
      <c r="X427" s="323"/>
      <c r="Y427" s="323"/>
    </row>
    <row r="428" spans="1:25" hidden="1">
      <c r="A428" s="449"/>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9"/>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5">
        <f>IF('Cumulative Budget Request '!L429='Split budget (D)'!$L$1,'Cumulative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(D)'!$L$1,'Cumulative Budget Request '!M429,0)</f>
        <v>0</v>
      </c>
      <c r="N430" s="214">
        <f>ROUND(M430/12,2)</f>
        <v>0</v>
      </c>
      <c r="O430" s="214">
        <f>IF('Cumulative Budget Request '!L429='Split budget (D)'!$L$1,'Cumulative Budget Request '!O429,0)</f>
        <v>0</v>
      </c>
      <c r="P430" s="209">
        <f>IF('Cumulative Budget Request '!L429='Split budget (D)'!$L$1,'Cumulative Budget Request '!P429,0)</f>
        <v>0</v>
      </c>
      <c r="Q430" s="211">
        <f>IF('Cumulative Budget Request '!L429='Split budget (D)'!$L$1,'Cumulative Budget Request '!Q429,0)</f>
        <v>0</v>
      </c>
      <c r="R430" s="212">
        <f>IF('Cumulative Budget Request '!L429='Split budget (D)'!$L$1,'Cumulative Budget Request '!R429,0)</f>
        <v>0</v>
      </c>
      <c r="S430" s="61">
        <f>IF('Cumulative Budget Request '!L429='Split budget (D)'!$L$1,'Cumulative Budget Request '!S429,0)</f>
        <v>0</v>
      </c>
      <c r="T430" s="211">
        <f>IF('Cumulative Budget Request '!L429='Split budget (D)'!$L$1,'Cumulative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6"/>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(D)'!$L$1,'Cumulative Budget Request '!Q430,0)</f>
        <v>0</v>
      </c>
      <c r="R431" s="212">
        <f>IF('Cumulative Budget Request '!L430='Split budget (D)'!$L$1,'Cumulative Budget Request '!R430,0)</f>
        <v>0</v>
      </c>
      <c r="S431" s="61">
        <f>IF('Cumulative Budget Request '!L430='Split budget (D)'!$L$1,'Cumulative Budget Request '!S430,0)</f>
        <v>0</v>
      </c>
      <c r="T431" s="211">
        <f>IF('Cumulative Budget Request '!L430='Split budget (D)'!$L$1,'Cumulative Budget Request '!T430,0)</f>
        <v>0</v>
      </c>
      <c r="U431" s="323"/>
      <c r="V431" s="323"/>
      <c r="W431" s="323"/>
      <c r="X431" s="323"/>
      <c r="Y431" s="323"/>
    </row>
    <row r="432" spans="1:25" hidden="1">
      <c r="A432" s="449"/>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(D)'!$L$1,'Cumulative Budget Request '!Q431,0)</f>
        <v>0</v>
      </c>
      <c r="R432" s="212">
        <f>IF('Cumulative Budget Request '!L431='Split budget (D)'!$L$1,'Cumulative Budget Request '!R431,0)</f>
        <v>0</v>
      </c>
      <c r="S432" s="61">
        <f>IF('Cumulative Budget Request '!L431='Split budget (D)'!$L$1,'Cumulative Budget Request '!S431,0)</f>
        <v>0</v>
      </c>
      <c r="T432" s="211">
        <f>IF('Cumulative Budget Request '!L431='Split budget (D)'!$L$1,'Cumulative Budget Request '!T431,0)</f>
        <v>0</v>
      </c>
      <c r="U432" s="324"/>
      <c r="V432" s="324"/>
      <c r="W432" s="324"/>
      <c r="X432" s="324"/>
      <c r="Y432" s="324"/>
    </row>
    <row r="433" spans="1:25" hidden="1">
      <c r="A433" s="449"/>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(D)'!$L$1,'Cumulative Budget Request '!Q432,0)</f>
        <v>0</v>
      </c>
      <c r="R433" s="212">
        <f>IF('Cumulative Budget Request '!L432='Split budget (D)'!$L$1,'Cumulative Budget Request '!R432,0)</f>
        <v>0</v>
      </c>
      <c r="S433" s="61">
        <f>IF('Cumulative Budget Request '!L432='Split budget (D)'!$L$1,'Cumulative Budget Request '!S432,0)</f>
        <v>0</v>
      </c>
      <c r="T433" s="211">
        <f>IF('Cumulative Budget Request '!L432='Split budget (D)'!$L$1,'Cumulative Budget Request '!T432,0)</f>
        <v>0</v>
      </c>
      <c r="U433" s="324"/>
      <c r="V433" s="324"/>
      <c r="W433" s="324"/>
      <c r="X433" s="324"/>
      <c r="Y433" s="324"/>
    </row>
    <row r="434" spans="1:25" ht="15" hidden="1">
      <c r="A434" s="449"/>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(D)'!$L$1,'Cumulative Budget Request '!Q433,0)</f>
        <v>0</v>
      </c>
      <c r="R434" s="212">
        <f>IF('Cumulative Budget Request '!L433='Split budget (D)'!$L$1,'Cumulative Budget Request '!R433,0)</f>
        <v>0</v>
      </c>
      <c r="S434" s="61">
        <f>IF('Cumulative Budget Request '!L433='Split budget (D)'!$L$1,'Cumulative Budget Request '!S433,0)</f>
        <v>0</v>
      </c>
      <c r="T434" s="211">
        <f>IF('Cumulative Budget Request '!L433='Split budget (D)'!$L$1,'Cumulative Budget Request '!T433,0)</f>
        <v>0</v>
      </c>
      <c r="U434" s="323"/>
      <c r="V434" s="323"/>
      <c r="W434" s="323"/>
      <c r="X434" s="323"/>
      <c r="Y434" s="323"/>
    </row>
    <row r="435" spans="1:25" hidden="1">
      <c r="A435" s="449"/>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9"/>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5">
        <f>IF('Cumulative Budget Request '!L436='Split budget (D)'!$L$1,'Cumulative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(D)'!$L$1,'Cumulative Budget Request '!M436,0)</f>
        <v>0</v>
      </c>
      <c r="N437" s="214">
        <f>ROUND(M437/12,2)</f>
        <v>0</v>
      </c>
      <c r="O437" s="214">
        <f>IF('Cumulative Budget Request '!L436='Split budget (D)'!$L$1,'Cumulative Budget Request '!O436,0)</f>
        <v>0</v>
      </c>
      <c r="P437" s="209">
        <f>IF('Cumulative Budget Request '!L436='Split budget (D)'!$L$1,'Cumulative Budget Request '!P436,0)</f>
        <v>0</v>
      </c>
      <c r="Q437" s="211">
        <f>IF('Cumulative Budget Request '!L436='Split budget (D)'!$L$1,'Cumulative Budget Request '!Q436,0)</f>
        <v>0</v>
      </c>
      <c r="R437" s="212">
        <f>IF('Cumulative Budget Request '!L436='Split budget (D)'!$L$1,'Cumulative Budget Request '!R436,0)</f>
        <v>0</v>
      </c>
      <c r="S437" s="61">
        <f>IF('Cumulative Budget Request '!L436='Split budget (D)'!$L$1,'Cumulative Budget Request '!S436,0)</f>
        <v>0</v>
      </c>
      <c r="T437" s="211">
        <f>IF('Cumulative Budget Request '!L436='Split budget (D)'!$L$1,'Cumulative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6"/>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(D)'!$L$1,'Cumulative Budget Request '!Q437,0)</f>
        <v>0</v>
      </c>
      <c r="R438" s="212">
        <f>IF('Cumulative Budget Request '!L437='Split budget (D)'!$L$1,'Cumulative Budget Request '!R437,0)</f>
        <v>0</v>
      </c>
      <c r="S438" s="61">
        <f>IF('Cumulative Budget Request '!L437='Split budget (D)'!$L$1,'Cumulative Budget Request '!S437,0)</f>
        <v>0</v>
      </c>
      <c r="T438" s="211">
        <f>IF('Cumulative Budget Request '!L437='Split budget (D)'!$L$1,'Cumulative Budget Request '!T437,0)</f>
        <v>0</v>
      </c>
      <c r="U438" s="323"/>
      <c r="V438" s="323"/>
      <c r="W438" s="323"/>
      <c r="X438" s="323"/>
      <c r="Y438" s="323"/>
    </row>
    <row r="439" spans="1:25" hidden="1">
      <c r="A439" s="449"/>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(D)'!$L$1,'Cumulative Budget Request '!Q438,0)</f>
        <v>0</v>
      </c>
      <c r="R439" s="212">
        <f>IF('Cumulative Budget Request '!L438='Split budget (D)'!$L$1,'Cumulative Budget Request '!R438,0)</f>
        <v>0</v>
      </c>
      <c r="S439" s="61">
        <f>IF('Cumulative Budget Request '!L438='Split budget (D)'!$L$1,'Cumulative Budget Request '!S438,0)</f>
        <v>0</v>
      </c>
      <c r="T439" s="211">
        <f>IF('Cumulative Budget Request '!L438='Split budget (D)'!$L$1,'Cumulative Budget Request '!T438,0)</f>
        <v>0</v>
      </c>
      <c r="U439" s="324"/>
      <c r="V439" s="324"/>
      <c r="W439" s="324"/>
      <c r="X439" s="324"/>
      <c r="Y439" s="324"/>
    </row>
    <row r="440" spans="1:25" hidden="1">
      <c r="A440" s="449"/>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(D)'!$L$1,'Cumulative Budget Request '!Q439,0)</f>
        <v>0</v>
      </c>
      <c r="R440" s="212">
        <f>IF('Cumulative Budget Request '!L439='Split budget (D)'!$L$1,'Cumulative Budget Request '!R439,0)</f>
        <v>0</v>
      </c>
      <c r="S440" s="61">
        <f>IF('Cumulative Budget Request '!L439='Split budget (D)'!$L$1,'Cumulative Budget Request '!S439,0)</f>
        <v>0</v>
      </c>
      <c r="T440" s="211">
        <f>IF('Cumulative Budget Request '!L439='Split budget (D)'!$L$1,'Cumulative Budget Request '!T439,0)</f>
        <v>0</v>
      </c>
      <c r="U440" s="324"/>
      <c r="V440" s="324"/>
      <c r="W440" s="324"/>
      <c r="X440" s="324"/>
      <c r="Y440" s="324"/>
    </row>
    <row r="441" spans="1:25" ht="15" hidden="1">
      <c r="A441" s="449"/>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(D)'!$L$1,'Cumulative Budget Request '!Q440,0)</f>
        <v>0</v>
      </c>
      <c r="R441" s="212">
        <f>IF('Cumulative Budget Request '!L440='Split budget (D)'!$L$1,'Cumulative Budget Request '!R440,0)</f>
        <v>0</v>
      </c>
      <c r="S441" s="61">
        <f>IF('Cumulative Budget Request '!L440='Split budget (D)'!$L$1,'Cumulative Budget Request '!S440,0)</f>
        <v>0</v>
      </c>
      <c r="T441" s="211">
        <f>IF('Cumulative Budget Request '!L440='Split budget (D)'!$L$1,'Cumulative Budget Request '!T440,0)</f>
        <v>0</v>
      </c>
      <c r="U441" s="323"/>
      <c r="V441" s="323"/>
      <c r="W441" s="323"/>
      <c r="X441" s="323"/>
      <c r="Y441" s="323"/>
    </row>
    <row r="442" spans="1:25" hidden="1">
      <c r="A442" s="449"/>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9"/>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5">
        <f>IF('Cumulative Budget Request '!L443='Split budget (D)'!$L$1,'Cumulative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(D)'!$L$1,'Cumulative Budget Request '!M443,0)</f>
        <v>0</v>
      </c>
      <c r="N444" s="214">
        <f>ROUND(M444/12,2)</f>
        <v>0</v>
      </c>
      <c r="O444" s="214">
        <f>IF('Cumulative Budget Request '!L443='Split budget (D)'!$L$1,'Cumulative Budget Request '!O443,0)</f>
        <v>0</v>
      </c>
      <c r="P444" s="209">
        <f>IF('Cumulative Budget Request '!L443='Split budget (D)'!$L$1,'Cumulative Budget Request '!P443,0)</f>
        <v>0</v>
      </c>
      <c r="Q444" s="211">
        <f>IF('Cumulative Budget Request '!L443='Split budget (D)'!$L$1,'Cumulative Budget Request '!Q443,0)</f>
        <v>0</v>
      </c>
      <c r="R444" s="212">
        <f>IF('Cumulative Budget Request '!L443='Split budget (D)'!$L$1,'Cumulative Budget Request '!R443,0)</f>
        <v>0</v>
      </c>
      <c r="S444" s="61">
        <f>IF('Cumulative Budget Request '!L443='Split budget (D)'!$L$1,'Cumulative Budget Request '!S443,0)</f>
        <v>0</v>
      </c>
      <c r="T444" s="211">
        <f>IF('Cumulative Budget Request '!L443='Split budget (D)'!$L$1,'Cumulative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6"/>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(D)'!$L$1,'Cumulative Budget Request '!Q444,0)</f>
        <v>0</v>
      </c>
      <c r="R445" s="212">
        <f>IF('Cumulative Budget Request '!L444='Split budget (D)'!$L$1,'Cumulative Budget Request '!R444,0)</f>
        <v>0</v>
      </c>
      <c r="S445" s="61">
        <f>IF('Cumulative Budget Request '!L444='Split budget (D)'!$L$1,'Cumulative Budget Request '!S444,0)</f>
        <v>0</v>
      </c>
      <c r="T445" s="211">
        <f>IF('Cumulative Budget Request '!L444='Split budget (D)'!$L$1,'Cumulative Budget Request '!T444,0)</f>
        <v>0</v>
      </c>
      <c r="U445" s="323"/>
      <c r="V445" s="323"/>
      <c r="W445" s="323"/>
      <c r="X445" s="323"/>
      <c r="Y445" s="323"/>
    </row>
    <row r="446" spans="1:25" hidden="1">
      <c r="A446" s="449"/>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(D)'!$L$1,'Cumulative Budget Request '!Q445,0)</f>
        <v>0</v>
      </c>
      <c r="R446" s="212">
        <f>IF('Cumulative Budget Request '!L445='Split budget (D)'!$L$1,'Cumulative Budget Request '!R445,0)</f>
        <v>0</v>
      </c>
      <c r="S446" s="61">
        <f>IF('Cumulative Budget Request '!L445='Split budget (D)'!$L$1,'Cumulative Budget Request '!S445,0)</f>
        <v>0</v>
      </c>
      <c r="T446" s="211">
        <f>IF('Cumulative Budget Request '!L445='Split budget (D)'!$L$1,'Cumulative Budget Request '!T445,0)</f>
        <v>0</v>
      </c>
      <c r="U446" s="324"/>
      <c r="V446" s="324"/>
      <c r="W446" s="324"/>
      <c r="X446" s="324"/>
      <c r="Y446" s="324"/>
    </row>
    <row r="447" spans="1:25" hidden="1">
      <c r="A447" s="449"/>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(D)'!$L$1,'Cumulative Budget Request '!Q446,0)</f>
        <v>0</v>
      </c>
      <c r="R447" s="212">
        <f>IF('Cumulative Budget Request '!L446='Split budget (D)'!$L$1,'Cumulative Budget Request '!R446,0)</f>
        <v>0</v>
      </c>
      <c r="S447" s="61">
        <f>IF('Cumulative Budget Request '!L446='Split budget (D)'!$L$1,'Cumulative Budget Request '!S446,0)</f>
        <v>0</v>
      </c>
      <c r="T447" s="211">
        <f>IF('Cumulative Budget Request '!L446='Split budget (D)'!$L$1,'Cumulative Budget Request '!T446,0)</f>
        <v>0</v>
      </c>
      <c r="U447" s="324"/>
      <c r="V447" s="324"/>
      <c r="W447" s="324"/>
      <c r="X447" s="324"/>
      <c r="Y447" s="324"/>
    </row>
    <row r="448" spans="1:25" ht="15" hidden="1">
      <c r="A448" s="449"/>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(D)'!$L$1,'Cumulative Budget Request '!Q447,0)</f>
        <v>0</v>
      </c>
      <c r="R448" s="212">
        <f>IF('Cumulative Budget Request '!L447='Split budget (D)'!$L$1,'Cumulative Budget Request '!R447,0)</f>
        <v>0</v>
      </c>
      <c r="S448" s="61">
        <f>IF('Cumulative Budget Request '!L447='Split budget (D)'!$L$1,'Cumulative Budget Request '!S447,0)</f>
        <v>0</v>
      </c>
      <c r="T448" s="211">
        <f>IF('Cumulative Budget Request '!L447='Split budget (D)'!$L$1,'Cumulative Budget Request '!T447,0)</f>
        <v>0</v>
      </c>
      <c r="U448" s="323"/>
      <c r="V448" s="323"/>
      <c r="W448" s="323"/>
      <c r="X448" s="323"/>
      <c r="Y448" s="323"/>
    </row>
    <row r="449" spans="1:25" hidden="1">
      <c r="A449" s="449"/>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9"/>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5">
        <f>IF('Cumulative Budget Request '!L450='Split budget (D)'!$L$1,'Cumulative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(D)'!$L$1,'Cumulative Budget Request '!M450,0)</f>
        <v>0</v>
      </c>
      <c r="N451" s="214">
        <f>ROUND(M451/12,2)</f>
        <v>0</v>
      </c>
      <c r="O451" s="214">
        <f>IF('Cumulative Budget Request '!L450='Split budget (D)'!$L$1,'Cumulative Budget Request '!O450,0)</f>
        <v>0</v>
      </c>
      <c r="P451" s="209">
        <f>IF('Cumulative Budget Request '!L450='Split budget (D)'!$L$1,'Cumulative Budget Request '!P450,0)</f>
        <v>0</v>
      </c>
      <c r="Q451" s="211">
        <f>IF('Cumulative Budget Request '!L450='Split budget (D)'!$L$1,'Cumulative Budget Request '!Q450,0)</f>
        <v>0</v>
      </c>
      <c r="R451" s="212">
        <f>IF('Cumulative Budget Request '!L450='Split budget (D)'!$L$1,'Cumulative Budget Request '!R450,0)</f>
        <v>0</v>
      </c>
      <c r="S451" s="61">
        <f>IF('Cumulative Budget Request '!L450='Split budget (D)'!$L$1,'Cumulative Budget Request '!S450,0)</f>
        <v>0</v>
      </c>
      <c r="T451" s="211">
        <f>IF('Cumulative Budget Request '!L450='Split budget (D)'!$L$1,'Cumulative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6"/>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(D)'!$L$1,'Cumulative Budget Request '!Q451,0)</f>
        <v>0</v>
      </c>
      <c r="R452" s="212">
        <f>IF('Cumulative Budget Request '!L451='Split budget (D)'!$L$1,'Cumulative Budget Request '!R451,0)</f>
        <v>0</v>
      </c>
      <c r="S452" s="61">
        <f>IF('Cumulative Budget Request '!L451='Split budget (D)'!$L$1,'Cumulative Budget Request '!S451,0)</f>
        <v>0</v>
      </c>
      <c r="T452" s="211">
        <f>IF('Cumulative Budget Request '!L451='Split budget (D)'!$L$1,'Cumulative Budget Request '!T451,0)</f>
        <v>0</v>
      </c>
      <c r="U452" s="323"/>
      <c r="V452" s="323"/>
      <c r="W452" s="323"/>
      <c r="X452" s="323"/>
      <c r="Y452" s="323"/>
    </row>
    <row r="453" spans="1:25" hidden="1">
      <c r="A453" s="449"/>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(D)'!$L$1,'Cumulative Budget Request '!Q452,0)</f>
        <v>0</v>
      </c>
      <c r="R453" s="212">
        <f>IF('Cumulative Budget Request '!L452='Split budget (D)'!$L$1,'Cumulative Budget Request '!R452,0)</f>
        <v>0</v>
      </c>
      <c r="S453" s="61">
        <f>IF('Cumulative Budget Request '!L452='Split budget (D)'!$L$1,'Cumulative Budget Request '!S452,0)</f>
        <v>0</v>
      </c>
      <c r="T453" s="211">
        <f>IF('Cumulative Budget Request '!L452='Split budget (D)'!$L$1,'Cumulative Budget Request '!T452,0)</f>
        <v>0</v>
      </c>
      <c r="U453" s="324"/>
      <c r="V453" s="324"/>
      <c r="W453" s="324"/>
      <c r="X453" s="324"/>
      <c r="Y453" s="324"/>
    </row>
    <row r="454" spans="1:25" hidden="1">
      <c r="A454" s="449"/>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(D)'!$L$1,'Cumulative Budget Request '!Q453,0)</f>
        <v>0</v>
      </c>
      <c r="R454" s="212">
        <f>IF('Cumulative Budget Request '!L453='Split budget (D)'!$L$1,'Cumulative Budget Request '!R453,0)</f>
        <v>0</v>
      </c>
      <c r="S454" s="61">
        <f>IF('Cumulative Budget Request '!L453='Split budget (D)'!$L$1,'Cumulative Budget Request '!S453,0)</f>
        <v>0</v>
      </c>
      <c r="T454" s="211">
        <f>IF('Cumulative Budget Request '!L453='Split budget (D)'!$L$1,'Cumulative Budget Request '!T453,0)</f>
        <v>0</v>
      </c>
      <c r="U454" s="324"/>
      <c r="V454" s="324"/>
      <c r="W454" s="324"/>
      <c r="X454" s="324"/>
      <c r="Y454" s="324"/>
    </row>
    <row r="455" spans="1:25" ht="15" hidden="1">
      <c r="A455" s="449"/>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(D)'!$L$1,'Cumulative Budget Request '!Q454,0)</f>
        <v>0</v>
      </c>
      <c r="R455" s="212">
        <f>IF('Cumulative Budget Request '!L454='Split budget (D)'!$L$1,'Cumulative Budget Request '!R454,0)</f>
        <v>0</v>
      </c>
      <c r="S455" s="61">
        <f>IF('Cumulative Budget Request '!L454='Split budget (D)'!$L$1,'Cumulative Budget Request '!S454,0)</f>
        <v>0</v>
      </c>
      <c r="T455" s="211">
        <f>IF('Cumulative Budget Request '!L454='Split budget (D)'!$L$1,'Cumulative Budget Request '!T454,0)</f>
        <v>0</v>
      </c>
      <c r="U455" s="323"/>
      <c r="V455" s="323"/>
      <c r="W455" s="323"/>
      <c r="X455" s="323"/>
      <c r="Y455" s="323"/>
    </row>
    <row r="456" spans="1:25" hidden="1">
      <c r="A456" s="449"/>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9"/>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5">
        <f>IF('Cumulative Budget Request '!L457='Split budget (D)'!$L$1,'Cumulative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(D)'!$L$1,'Cumulative Budget Request '!M457,0)</f>
        <v>0</v>
      </c>
      <c r="N458" s="214">
        <f>ROUND(M458/12,2)</f>
        <v>0</v>
      </c>
      <c r="O458" s="214">
        <f>IF('Cumulative Budget Request '!L457='Split budget (D)'!$L$1,'Cumulative Budget Request '!O457,0)</f>
        <v>0</v>
      </c>
      <c r="P458" s="209">
        <f>IF('Cumulative Budget Request '!L457='Split budget (D)'!$L$1,'Cumulative Budget Request '!P457,0)</f>
        <v>0</v>
      </c>
      <c r="Q458" s="211">
        <f>IF('Cumulative Budget Request '!L457='Split budget (D)'!$L$1,'Cumulative Budget Request '!Q457,0)</f>
        <v>0</v>
      </c>
      <c r="R458" s="212">
        <f>IF('Cumulative Budget Request '!L457='Split budget (D)'!$L$1,'Cumulative Budget Request '!R457,0)</f>
        <v>0</v>
      </c>
      <c r="S458" s="61">
        <f>IF('Cumulative Budget Request '!L457='Split budget (D)'!$L$1,'Cumulative Budget Request '!S457,0)</f>
        <v>0</v>
      </c>
      <c r="T458" s="211">
        <f>IF('Cumulative Budget Request '!L457='Split budget (D)'!$L$1,'Cumulative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6"/>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(D)'!$L$1,'Cumulative Budget Request '!Q458,0)</f>
        <v>0</v>
      </c>
      <c r="R459" s="212">
        <f>IF('Cumulative Budget Request '!L458='Split budget (D)'!$L$1,'Cumulative Budget Request '!R458,0)</f>
        <v>0</v>
      </c>
      <c r="S459" s="61">
        <f>IF('Cumulative Budget Request '!L458='Split budget (D)'!$L$1,'Cumulative Budget Request '!S458,0)</f>
        <v>0</v>
      </c>
      <c r="T459" s="211">
        <f>IF('Cumulative Budget Request '!L458='Split budget (D)'!$L$1,'Cumulative Budget Request '!T458,0)</f>
        <v>0</v>
      </c>
      <c r="U459" s="323"/>
      <c r="V459" s="323"/>
      <c r="W459" s="323"/>
      <c r="X459" s="323"/>
      <c r="Y459" s="323"/>
    </row>
    <row r="460" spans="1:25" hidden="1">
      <c r="A460" s="449"/>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(D)'!$L$1,'Cumulative Budget Request '!Q459,0)</f>
        <v>0</v>
      </c>
      <c r="R460" s="212">
        <f>IF('Cumulative Budget Request '!L459='Split budget (D)'!$L$1,'Cumulative Budget Request '!R459,0)</f>
        <v>0</v>
      </c>
      <c r="S460" s="61">
        <f>IF('Cumulative Budget Request '!L459='Split budget (D)'!$L$1,'Cumulative Budget Request '!S459,0)</f>
        <v>0</v>
      </c>
      <c r="T460" s="211">
        <f>IF('Cumulative Budget Request '!L459='Split budget (D)'!$L$1,'Cumulative Budget Request '!T459,0)</f>
        <v>0</v>
      </c>
      <c r="U460" s="324"/>
      <c r="V460" s="324"/>
      <c r="W460" s="324"/>
      <c r="X460" s="324"/>
      <c r="Y460" s="324"/>
    </row>
    <row r="461" spans="1:25" hidden="1">
      <c r="A461" s="449"/>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(D)'!$L$1,'Cumulative Budget Request '!Q460,0)</f>
        <v>0</v>
      </c>
      <c r="R461" s="212">
        <f>IF('Cumulative Budget Request '!L460='Split budget (D)'!$L$1,'Cumulative Budget Request '!R460,0)</f>
        <v>0</v>
      </c>
      <c r="S461" s="61">
        <f>IF('Cumulative Budget Request '!L460='Split budget (D)'!$L$1,'Cumulative Budget Request '!S460,0)</f>
        <v>0</v>
      </c>
      <c r="T461" s="211">
        <f>IF('Cumulative Budget Request '!L460='Split budget (D)'!$L$1,'Cumulative Budget Request '!T460,0)</f>
        <v>0</v>
      </c>
      <c r="U461" s="324"/>
      <c r="V461" s="324"/>
      <c r="W461" s="324"/>
      <c r="X461" s="324"/>
      <c r="Y461" s="324"/>
    </row>
    <row r="462" spans="1:25" ht="15" hidden="1">
      <c r="A462" s="449"/>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(D)'!$L$1,'Cumulative Budget Request '!Q461,0)</f>
        <v>0</v>
      </c>
      <c r="R462" s="212">
        <f>IF('Cumulative Budget Request '!L461='Split budget (D)'!$L$1,'Cumulative Budget Request '!R461,0)</f>
        <v>0</v>
      </c>
      <c r="S462" s="61">
        <f>IF('Cumulative Budget Request '!L461='Split budget (D)'!$L$1,'Cumulative Budget Request '!S461,0)</f>
        <v>0</v>
      </c>
      <c r="T462" s="211">
        <f>IF('Cumulative Budget Request '!L461='Split budget (D)'!$L$1,'Cumulative Budget Request '!T461,0)</f>
        <v>0</v>
      </c>
      <c r="U462" s="323"/>
      <c r="V462" s="323"/>
      <c r="W462" s="323"/>
      <c r="X462" s="323"/>
      <c r="Y462" s="323"/>
    </row>
    <row r="463" spans="1:25" hidden="1">
      <c r="A463" s="449"/>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9"/>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8" thickBot="1">
      <c r="A465" s="449"/>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9"/>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62"/>
      <c r="V466" s="762"/>
      <c r="W466" s="762"/>
      <c r="X466" s="762"/>
      <c r="Y466" s="792"/>
      <c r="Z466" s="793" t="s">
        <v>66</v>
      </c>
      <c r="AA466" s="794"/>
      <c r="AB466" s="794"/>
      <c r="AC466" s="794"/>
      <c r="AD466" s="794"/>
      <c r="AE466" s="794"/>
      <c r="AF466" s="795"/>
      <c r="AH466" s="796" t="s">
        <v>134</v>
      </c>
      <c r="AI466" s="797"/>
      <c r="AJ466" s="797"/>
      <c r="AK466" s="797"/>
      <c r="AL466" s="797"/>
      <c r="AM466" s="797"/>
      <c r="AN466" s="797"/>
      <c r="AO466" s="798"/>
    </row>
    <row r="467" spans="1:41">
      <c r="A467" s="449"/>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9"/>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785" t="s">
        <v>426</v>
      </c>
      <c r="B469" s="785"/>
      <c r="C469" s="785"/>
      <c r="D469" s="785"/>
      <c r="E469" s="785"/>
      <c r="F469" s="785"/>
      <c r="G469" s="785"/>
      <c r="H469" s="785"/>
      <c r="I469" s="785"/>
      <c r="J469" s="785"/>
      <c r="M469" s="53" t="s">
        <v>120</v>
      </c>
      <c r="N469" s="57" t="s">
        <v>79</v>
      </c>
      <c r="O469" s="57" t="s">
        <v>109</v>
      </c>
      <c r="P469" s="57" t="s">
        <v>18</v>
      </c>
      <c r="Q469" s="57"/>
      <c r="R469" s="57" t="s">
        <v>176</v>
      </c>
      <c r="S469" s="57"/>
      <c r="T469" s="57"/>
      <c r="U469" s="762" t="s">
        <v>118</v>
      </c>
      <c r="V469" s="762"/>
      <c r="W469" s="762"/>
      <c r="X469" s="762"/>
      <c r="Y469" s="792"/>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5">
        <f>IF('Cumulative Budget Request '!L471='Split budget (D)'!$L$1,'Cumulative Budget Request '!A471,0)</f>
        <v>0</v>
      </c>
      <c r="B471" s="489" t="s">
        <v>417</v>
      </c>
      <c r="C471" s="489" t="s">
        <v>415</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(D)'!$L$1,'Cumulative Budget Request '!M471,0)</f>
        <v>0</v>
      </c>
      <c r="N471" s="214">
        <f>ROUND(M471/12,2)</f>
        <v>0</v>
      </c>
      <c r="O471" s="211">
        <f>IF('Cumulative Budget Request '!L471='Split budget (D)'!$L$1,'Cumulative Budget Request '!O471,0)</f>
        <v>0</v>
      </c>
      <c r="P471" s="212">
        <f>IF('Cumulative Budget Request '!L471='Split budget (D)'!$L$1,'Cumulative Budget Request '!P471,0)</f>
        <v>0</v>
      </c>
      <c r="Q471" s="61">
        <f>IF('Cumulative Budget Request '!L471='Split budget (D)'!$L$1,'Cumulative Budget Request '!Q471,0)</f>
        <v>0</v>
      </c>
      <c r="R471" s="211">
        <f>IF('Cumulative Budget Request '!L471='Split budget (D)'!$L$1,'Cumulative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9"/>
      <c r="B472" s="480">
        <f>IF('Cumulative Budget Request '!L472='Split budget (D)'!$L$1,'Cumulative Budget Request '!B472,0)</f>
        <v>0</v>
      </c>
      <c r="C472" s="490">
        <f>IF('Cumulative Budget Request '!L472='Split budget (D)'!$L$1,'Cumulative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(D)'!$L$1,'Cumulative Budget Request '!O472,0)</f>
        <v>0</v>
      </c>
      <c r="P472" s="212">
        <f>IF('Cumulative Budget Request '!L472='Split budget (D)'!$L$1,'Cumulative Budget Request '!P472,0)</f>
        <v>0</v>
      </c>
      <c r="Q472" s="61">
        <f>IF('Cumulative Budget Request '!L472='Split budget (D)'!$L$1,'Cumulative Budget Request '!Q472,0)</f>
        <v>0</v>
      </c>
      <c r="R472" s="211">
        <f>IF('Cumulative Budget Request '!L472='Split budget (D)'!$L$1,'Cumulative Budget Request '!R472,0)</f>
        <v>0</v>
      </c>
      <c r="S472" s="61"/>
      <c r="T472" s="59"/>
      <c r="U472" s="323"/>
      <c r="V472" s="323"/>
      <c r="W472" s="323"/>
      <c r="X472" s="323"/>
      <c r="Y472" s="323"/>
      <c r="Z472" s="141"/>
      <c r="AA472" s="109"/>
      <c r="AB472" s="109"/>
      <c r="AC472" s="109"/>
      <c r="AD472" s="109"/>
      <c r="AE472" s="109"/>
      <c r="AF472" s="144"/>
      <c r="AH472" s="799" t="s">
        <v>133</v>
      </c>
      <c r="AI472" s="748"/>
      <c r="AJ472" s="748"/>
      <c r="AK472" s="136">
        <v>1</v>
      </c>
      <c r="AL472" s="136">
        <v>1.05</v>
      </c>
      <c r="AM472" s="136">
        <v>1.05</v>
      </c>
      <c r="AN472" s="136">
        <v>1.05</v>
      </c>
      <c r="AO472" s="137">
        <v>1.05</v>
      </c>
    </row>
    <row r="473" spans="1:41">
      <c r="A473" s="449"/>
      <c r="B473" s="480">
        <f>IF('Cumulative Budget Request '!L473='Split budget (D)'!$L$1,'Cumulative Budget Request '!B473,0)</f>
        <v>0</v>
      </c>
      <c r="C473" s="490">
        <f>IF('Cumulative Budget Request '!L473='Split budget (D)'!$L$1,'Cumulative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(D)'!$L$1,'Cumulative Budget Request '!O473,0)</f>
        <v>0</v>
      </c>
      <c r="P473" s="212">
        <f>IF('Cumulative Budget Request '!L473='Split budget (D)'!$L$1,'Cumulative Budget Request '!P473,0)</f>
        <v>0</v>
      </c>
      <c r="Q473" s="61">
        <f>IF('Cumulative Budget Request '!L473='Split budget (D)'!$L$1,'Cumulative Budget Request '!Q473,0)</f>
        <v>0</v>
      </c>
      <c r="R473" s="211">
        <f>IF('Cumulative Budget Request '!L473='Split budget (D)'!$L$1,'Cumulative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9"/>
      <c r="B474" s="480">
        <f>IF('Cumulative Budget Request '!L474='Split budget (D)'!$L$1,'Cumulative Budget Request '!B474,0)</f>
        <v>0</v>
      </c>
      <c r="C474" s="490">
        <f>IF('Cumulative Budget Request '!L474='Split budget (D)'!$L$1,'Cumulative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(D)'!$L$1,'Cumulative Budget Request '!O474,0)</f>
        <v>0</v>
      </c>
      <c r="P474" s="212">
        <f>IF('Cumulative Budget Request '!L474='Split budget (D)'!$L$1,'Cumulative Budget Request '!P474,0)</f>
        <v>0</v>
      </c>
      <c r="Q474" s="61">
        <f>IF('Cumulative Budget Request '!L474='Split budget (D)'!$L$1,'Cumulative Budget Request '!Q474,0)</f>
        <v>0</v>
      </c>
      <c r="R474" s="211">
        <f>IF('Cumulative Budget Request '!L474='Split budget (D)'!$L$1,'Cumulative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9"/>
      <c r="B475" s="480">
        <f>IF('Cumulative Budget Request '!L475='Split budget (D)'!$L$1,'Cumulative Budget Request '!B475,0)</f>
        <v>0</v>
      </c>
      <c r="C475" s="490">
        <f>IF('Cumulative Budget Request '!L475='Split budget (D)'!$L$1,'Cumulative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(D)'!$L$1,'Cumulative Budget Request '!O475,0)</f>
        <v>0</v>
      </c>
      <c r="P475" s="212">
        <f>IF('Cumulative Budget Request '!L475='Split budget (D)'!$L$1,'Cumulative Budget Request '!P475,0)</f>
        <v>0</v>
      </c>
      <c r="Q475" s="61">
        <f>IF('Cumulative Budget Request '!L475='Split budget (D)'!$L$1,'Cumulative Budget Request '!Q475,0)</f>
        <v>0</v>
      </c>
      <c r="R475" s="211">
        <f>IF('Cumulative Budget Request '!L475='Split budget (D)'!$L$1,'Cumulative Budget Request '!R475,0)</f>
        <v>0</v>
      </c>
      <c r="S475" s="61"/>
      <c r="T475" s="59"/>
      <c r="U475" s="323"/>
      <c r="V475" s="323"/>
      <c r="W475" s="323"/>
      <c r="X475" s="323"/>
      <c r="Y475" s="323"/>
      <c r="Z475" s="55"/>
      <c r="AA475" s="109"/>
      <c r="AB475" s="109"/>
      <c r="AC475" s="109"/>
      <c r="AD475" s="109"/>
      <c r="AE475" s="109"/>
      <c r="AF475" s="144"/>
      <c r="AH475" s="92"/>
      <c r="AO475" s="96"/>
    </row>
    <row r="476" spans="1:41" ht="13.8" thickBot="1">
      <c r="A476" s="449"/>
      <c r="B476" s="480">
        <f>IF('Cumulative Budget Request '!L476='Split budget (D)'!$L$1,'Cumulative Budget Request '!B476,0)</f>
        <v>0</v>
      </c>
      <c r="C476" s="490">
        <f>IF('Cumulative Budget Request '!L476='Split budget (D)'!$L$1,'Cumulative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8" hidden="1" thickBot="1">
      <c r="A477" s="449"/>
      <c r="B477" s="491"/>
      <c r="C477" s="482"/>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8" hidden="1" thickBot="1">
      <c r="A478" s="485">
        <f>IF('Cumulative Budget Request '!L478='Split budget (D)'!$L$1,'Cumulative Budget Request '!A478,0)</f>
        <v>0</v>
      </c>
      <c r="B478" s="489" t="s">
        <v>417</v>
      </c>
      <c r="C478" s="489" t="s">
        <v>415</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(D)'!$L$1,'Cumulative Budget Request '!M478,0)</f>
        <v>0</v>
      </c>
      <c r="N478" s="214">
        <f>ROUND(M478/12,2)</f>
        <v>0</v>
      </c>
      <c r="O478" s="211">
        <f>IF('Cumulative Budget Request '!L478='Split budget (D)'!$L$1,'Cumulative Budget Request '!O478,0)</f>
        <v>0</v>
      </c>
      <c r="P478" s="212">
        <f>IF('Cumulative Budget Request '!L478='Split budget (D)'!$L$1,'Cumulative Budget Request '!P478,0)</f>
        <v>0</v>
      </c>
      <c r="Q478" s="61">
        <f>IF('Cumulative Budget Request '!L478='Split budget (D)'!$L$1,'Cumulative Budget Request '!Q478,0)</f>
        <v>0</v>
      </c>
      <c r="R478" s="211">
        <f>IF('Cumulative Budget Request '!L478='Split budget (D)'!$L$1,'Cumulative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8" hidden="1" thickBot="1">
      <c r="A479" s="486"/>
      <c r="B479" s="480">
        <f>IF('Cumulative Budget Request '!L479='Split budget (D)'!$L$1,'Cumulative Budget Request '!B478,0)</f>
        <v>0</v>
      </c>
      <c r="C479" s="490">
        <f>IF('Cumulative Budget Request '!L479='Split budget (D)'!$L$1,'Cumulative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(D)'!$L$1,'Cumulative Budget Request '!O479,0)</f>
        <v>0</v>
      </c>
      <c r="P479" s="212">
        <f>IF('Cumulative Budget Request '!L479='Split budget (D)'!$L$1,'Cumulative Budget Request '!P479,0)</f>
        <v>0</v>
      </c>
      <c r="Q479" s="61">
        <f>IF('Cumulative Budget Request '!L479='Split budget (D)'!$L$1,'Cumulative Budget Request '!Q479,0)</f>
        <v>0</v>
      </c>
      <c r="R479" s="211">
        <f>IF('Cumulative Budget Request '!L479='Split budget (D)'!$L$1,'Cumulative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8" hidden="1" thickBot="1">
      <c r="A480" s="449"/>
      <c r="B480" s="480">
        <f>IF('Cumulative Budget Request '!L480='Split budget (D)'!$L$1,'Cumulative Budget Request '!B479,0)</f>
        <v>0</v>
      </c>
      <c r="C480" s="490">
        <f>IF('Cumulative Budget Request '!L480='Split budget (D)'!$L$1,'Cumulative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(D)'!$L$1,'Cumulative Budget Request '!O480,0)</f>
        <v>0</v>
      </c>
      <c r="P480" s="212">
        <f>IF('Cumulative Budget Request '!L480='Split budget (D)'!$L$1,'Cumulative Budget Request '!P480,0)</f>
        <v>0</v>
      </c>
      <c r="Q480" s="61">
        <f>IF('Cumulative Budget Request '!L480='Split budget (D)'!$L$1,'Cumulative Budget Request '!Q480,0)</f>
        <v>0</v>
      </c>
      <c r="R480" s="211">
        <f>IF('Cumulative Budget Request '!L480='Split budget (D)'!$L$1,'Cumulative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8" hidden="1" thickBot="1">
      <c r="A481" s="449"/>
      <c r="B481" s="480">
        <f>IF('Cumulative Budget Request '!L481='Split budget (D)'!$L$1,'Cumulative Budget Request '!B480,0)</f>
        <v>0</v>
      </c>
      <c r="C481" s="490">
        <f>IF('Cumulative Budget Request '!L481='Split budget (D)'!$L$1,'Cumulative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(D)'!$L$1,'Cumulative Budget Request '!O481,0)</f>
        <v>0</v>
      </c>
      <c r="P481" s="212">
        <f>IF('Cumulative Budget Request '!L481='Split budget (D)'!$L$1,'Cumulative Budget Request '!P481,0)</f>
        <v>0</v>
      </c>
      <c r="Q481" s="61">
        <f>IF('Cumulative Budget Request '!L481='Split budget (D)'!$L$1,'Cumulative Budget Request '!Q481,0)</f>
        <v>0</v>
      </c>
      <c r="R481" s="211">
        <f>IF('Cumulative Budget Request '!L481='Split budget (D)'!$L$1,'Cumulative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6" hidden="1" thickBot="1">
      <c r="A482" s="449"/>
      <c r="B482" s="480">
        <f>IF('Cumulative Budget Request '!L482='Split budget (D)'!$L$1,'Cumulative Budget Request '!B481,0)</f>
        <v>0</v>
      </c>
      <c r="C482" s="490">
        <f>IF('Cumulative Budget Request '!L482='Split budget (D)'!$L$1,'Cumulative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(D)'!$L$1,'Cumulative Budget Request '!O482,0)</f>
        <v>0</v>
      </c>
      <c r="P482" s="212">
        <f>IF('Cumulative Budget Request '!L482='Split budget (D)'!$L$1,'Cumulative Budget Request '!P482,0)</f>
        <v>0</v>
      </c>
      <c r="Q482" s="61">
        <f>IF('Cumulative Budget Request '!L482='Split budget (D)'!$L$1,'Cumulative Budget Request '!Q482,0)</f>
        <v>0</v>
      </c>
      <c r="R482" s="211">
        <f>IF('Cumulative Budget Request '!L482='Split budget (D)'!$L$1,'Cumulative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8" hidden="1" thickBot="1">
      <c r="A483" s="449"/>
      <c r="B483" s="480">
        <f>IF('Cumulative Budget Request '!L483='Split budget (D)'!$L$1,'Cumulative Budget Request '!B482,0)</f>
        <v>0</v>
      </c>
      <c r="C483" s="490">
        <f>IF('Cumulative Budget Request '!L483='Split budget (D)'!$L$1,'Cumulative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8" hidden="1" thickBot="1">
      <c r="A484" s="449"/>
      <c r="B484" s="491"/>
      <c r="C484" s="482"/>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8" hidden="1" thickBot="1">
      <c r="A485" s="485">
        <f>IF('Cumulative Budget Request '!L485='Split budget (D)'!$L$1,'Cumulative Budget Request '!A485,0)</f>
        <v>0</v>
      </c>
      <c r="B485" s="489" t="s">
        <v>417</v>
      </c>
      <c r="C485" s="489" t="s">
        <v>415</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(D)'!$L$1,'Cumulative Budget Request '!M485,0)</f>
        <v>0</v>
      </c>
      <c r="N485" s="214">
        <f>ROUND(M485/12,2)</f>
        <v>0</v>
      </c>
      <c r="O485" s="211">
        <f>IF('Cumulative Budget Request '!L485='Split budget (D)'!$L$1,'Cumulative Budget Request '!O485,0)</f>
        <v>0</v>
      </c>
      <c r="P485" s="212">
        <f>IF('Cumulative Budget Request '!L485='Split budget (D)'!$L$1,'Cumulative Budget Request '!P485,0)</f>
        <v>0</v>
      </c>
      <c r="Q485" s="61">
        <f>IF('Cumulative Budget Request '!L485='Split budget (D)'!$L$1,'Cumulative Budget Request '!Q485,0)</f>
        <v>0</v>
      </c>
      <c r="R485" s="211">
        <f>IF('Cumulative Budget Request '!L485='Split budget (D)'!$L$1,'Cumulative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8" hidden="1" thickBot="1">
      <c r="A486" s="486"/>
      <c r="B486" s="480">
        <f>IF('Cumulative Budget Request '!L486='Split budget (D)'!$L$1,'Cumulative Budget Request '!B485,0)</f>
        <v>0</v>
      </c>
      <c r="C486" s="490">
        <f>IF('Cumulative Budget Request '!L486='Split budget (D)'!$L$1,'Cumulative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(D)'!$L$1,'Cumulative Budget Request '!O486,0)</f>
        <v>0</v>
      </c>
      <c r="P486" s="212">
        <f>IF('Cumulative Budget Request '!L486='Split budget (D)'!$L$1,'Cumulative Budget Request '!P486,0)</f>
        <v>0</v>
      </c>
      <c r="Q486" s="61">
        <f>IF('Cumulative Budget Request '!L486='Split budget (D)'!$L$1,'Cumulative Budget Request '!Q486,0)</f>
        <v>0</v>
      </c>
      <c r="R486" s="211">
        <f>IF('Cumulative Budget Request '!L486='Split budget (D)'!$L$1,'Cumulative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8" hidden="1" thickBot="1">
      <c r="A487" s="449"/>
      <c r="B487" s="480">
        <f>IF('Cumulative Budget Request '!L487='Split budget (D)'!$L$1,'Cumulative Budget Request '!B486,0)</f>
        <v>0</v>
      </c>
      <c r="C487" s="490">
        <f>IF('Cumulative Budget Request '!L487='Split budget (D)'!$L$1,'Cumulative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(D)'!$L$1,'Cumulative Budget Request '!O487,0)</f>
        <v>0</v>
      </c>
      <c r="P487" s="212">
        <f>IF('Cumulative Budget Request '!L487='Split budget (D)'!$L$1,'Cumulative Budget Request '!P487,0)</f>
        <v>0</v>
      </c>
      <c r="Q487" s="61">
        <f>IF('Cumulative Budget Request '!L487='Split budget (D)'!$L$1,'Cumulative Budget Request '!Q487,0)</f>
        <v>0</v>
      </c>
      <c r="R487" s="211">
        <f>IF('Cumulative Budget Request '!L487='Split budget (D)'!$L$1,'Cumulative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8" hidden="1" thickBot="1">
      <c r="A488" s="449"/>
      <c r="B488" s="480">
        <f>IF('Cumulative Budget Request '!L488='Split budget (D)'!$L$1,'Cumulative Budget Request '!B487,0)</f>
        <v>0</v>
      </c>
      <c r="C488" s="490">
        <f>IF('Cumulative Budget Request '!L488='Split budget (D)'!$L$1,'Cumulative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(D)'!$L$1,'Cumulative Budget Request '!O488,0)</f>
        <v>0</v>
      </c>
      <c r="P488" s="212">
        <f>IF('Cumulative Budget Request '!L488='Split budget (D)'!$L$1,'Cumulative Budget Request '!P488,0)</f>
        <v>0</v>
      </c>
      <c r="Q488" s="61">
        <f>IF('Cumulative Budget Request '!L488='Split budget (D)'!$L$1,'Cumulative Budget Request '!Q488,0)</f>
        <v>0</v>
      </c>
      <c r="R488" s="211">
        <f>IF('Cumulative Budget Request '!L488='Split budget (D)'!$L$1,'Cumulative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6" hidden="1" thickBot="1">
      <c r="A489" s="449"/>
      <c r="B489" s="480">
        <f>IF('Cumulative Budget Request '!L489='Split budget (D)'!$L$1,'Cumulative Budget Request '!B488,0)</f>
        <v>0</v>
      </c>
      <c r="C489" s="490">
        <f>IF('Cumulative Budget Request '!L489='Split budget (D)'!$L$1,'Cumulative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(D)'!$L$1,'Cumulative Budget Request '!O489,0)</f>
        <v>0</v>
      </c>
      <c r="P489" s="212">
        <f>IF('Cumulative Budget Request '!L489='Split budget (D)'!$L$1,'Cumulative Budget Request '!P489,0)</f>
        <v>0</v>
      </c>
      <c r="Q489" s="61">
        <f>IF('Cumulative Budget Request '!L489='Split budget (D)'!$L$1,'Cumulative Budget Request '!Q489,0)</f>
        <v>0</v>
      </c>
      <c r="R489" s="211">
        <f>IF('Cumulative Budget Request '!L489='Split budget (D)'!$L$1,'Cumulative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8" hidden="1" thickBot="1">
      <c r="A490" s="449"/>
      <c r="B490" s="480">
        <f>IF('Cumulative Budget Request '!L490='Split budget (D)'!$L$1,'Cumulative Budget Request '!B489,0)</f>
        <v>0</v>
      </c>
      <c r="C490" s="490">
        <f>IF('Cumulative Budget Request '!L490='Split budget (D)'!$L$1,'Cumulative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8" hidden="1" thickBot="1">
      <c r="A491" s="449"/>
      <c r="B491" s="491"/>
      <c r="C491" s="482"/>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8" hidden="1" thickBot="1">
      <c r="A492" s="485">
        <f>IF('Cumulative Budget Request '!L492='Split budget (D)'!$L$1,'Cumulative Budget Request '!A492,0)</f>
        <v>0</v>
      </c>
      <c r="B492" s="489" t="s">
        <v>417</v>
      </c>
      <c r="C492" s="489" t="s">
        <v>415</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(D)'!$L$1,'Cumulative Budget Request '!M492,0)</f>
        <v>0</v>
      </c>
      <c r="N492" s="214">
        <f>ROUND(M492/12,2)</f>
        <v>0</v>
      </c>
      <c r="O492" s="211">
        <f>IF('Cumulative Budget Request '!L492='Split budget (D)'!$L$1,'Cumulative Budget Request '!O492,0)</f>
        <v>0</v>
      </c>
      <c r="P492" s="212">
        <f>IF('Cumulative Budget Request '!L492='Split budget (D)'!$L$1,'Cumulative Budget Request '!P492,0)</f>
        <v>0</v>
      </c>
      <c r="Q492" s="61">
        <f>IF('Cumulative Budget Request '!L492='Split budget (D)'!$L$1,'Cumulative Budget Request '!Q492,0)</f>
        <v>0</v>
      </c>
      <c r="R492" s="211">
        <f>IF('Cumulative Budget Request '!L492='Split budget (D)'!$L$1,'Cumulative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8" hidden="1" thickBot="1">
      <c r="A493" s="486"/>
      <c r="B493" s="480">
        <f>IF('Cumulative Budget Request '!L493='Split budget (D)'!$L$1,'Cumulative Budget Request '!B492,0)</f>
        <v>0</v>
      </c>
      <c r="C493" s="490">
        <f>IF('Cumulative Budget Request '!L493='Split budget (D)'!$L$1,'Cumulative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(D)'!$L$1,'Cumulative Budget Request '!O493,0)</f>
        <v>0</v>
      </c>
      <c r="P493" s="212">
        <f>IF('Cumulative Budget Request '!L493='Split budget (D)'!$L$1,'Cumulative Budget Request '!P493,0)</f>
        <v>0</v>
      </c>
      <c r="Q493" s="61">
        <f>IF('Cumulative Budget Request '!L493='Split budget (D)'!$L$1,'Cumulative Budget Request '!Q493,0)</f>
        <v>0</v>
      </c>
      <c r="R493" s="211">
        <f>IF('Cumulative Budget Request '!L493='Split budget (D)'!$L$1,'Cumulative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8" hidden="1" thickBot="1">
      <c r="A494" s="449"/>
      <c r="B494" s="480">
        <f>IF('Cumulative Budget Request '!L494='Split budget (D)'!$L$1,'Cumulative Budget Request '!B493,0)</f>
        <v>0</v>
      </c>
      <c r="C494" s="490">
        <f>IF('Cumulative Budget Request '!L494='Split budget (D)'!$L$1,'Cumulative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(D)'!$L$1,'Cumulative Budget Request '!O494,0)</f>
        <v>0</v>
      </c>
      <c r="P494" s="212">
        <f>IF('Cumulative Budget Request '!L494='Split budget (D)'!$L$1,'Cumulative Budget Request '!P494,0)</f>
        <v>0</v>
      </c>
      <c r="Q494" s="61">
        <f>IF('Cumulative Budget Request '!L494='Split budget (D)'!$L$1,'Cumulative Budget Request '!Q494,0)</f>
        <v>0</v>
      </c>
      <c r="R494" s="211">
        <f>IF('Cumulative Budget Request '!L494='Split budget (D)'!$L$1,'Cumulative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8" hidden="1" thickBot="1">
      <c r="A495" s="449"/>
      <c r="B495" s="480">
        <f>IF('Cumulative Budget Request '!L495='Split budget (D)'!$L$1,'Cumulative Budget Request '!B494,0)</f>
        <v>0</v>
      </c>
      <c r="C495" s="490">
        <f>IF('Cumulative Budget Request '!L495='Split budget (D)'!$L$1,'Cumulative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(D)'!$L$1,'Cumulative Budget Request '!O495,0)</f>
        <v>0</v>
      </c>
      <c r="P495" s="212">
        <f>IF('Cumulative Budget Request '!L495='Split budget (D)'!$L$1,'Cumulative Budget Request '!P495,0)</f>
        <v>0</v>
      </c>
      <c r="Q495" s="61">
        <f>IF('Cumulative Budget Request '!L495='Split budget (D)'!$L$1,'Cumulative Budget Request '!Q495,0)</f>
        <v>0</v>
      </c>
      <c r="R495" s="211">
        <f>IF('Cumulative Budget Request '!L495='Split budget (D)'!$L$1,'Cumulative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6" hidden="1" thickBot="1">
      <c r="A496" s="449"/>
      <c r="B496" s="480">
        <f>IF('Cumulative Budget Request '!L496='Split budget (D)'!$L$1,'Cumulative Budget Request '!B495,0)</f>
        <v>0</v>
      </c>
      <c r="C496" s="490">
        <f>IF('Cumulative Budget Request '!L496='Split budget (D)'!$L$1,'Cumulative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(D)'!$L$1,'Cumulative Budget Request '!O496,0)</f>
        <v>0</v>
      </c>
      <c r="P496" s="212">
        <f>IF('Cumulative Budget Request '!L496='Split budget (D)'!$L$1,'Cumulative Budget Request '!P496,0)</f>
        <v>0</v>
      </c>
      <c r="Q496" s="61">
        <f>IF('Cumulative Budget Request '!L496='Split budget (D)'!$L$1,'Cumulative Budget Request '!Q496,0)</f>
        <v>0</v>
      </c>
      <c r="R496" s="211">
        <f>IF('Cumulative Budget Request '!L496='Split budget (D)'!$L$1,'Cumulative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8" hidden="1" thickBot="1">
      <c r="A497" s="449"/>
      <c r="B497" s="480">
        <f>IF('Cumulative Budget Request '!L497='Split budget (D)'!$L$1,'Cumulative Budget Request '!B496,0)</f>
        <v>0</v>
      </c>
      <c r="C497" s="490">
        <f>IF('Cumulative Budget Request '!L497='Split budget (D)'!$L$1,'Cumulative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8" hidden="1" thickBot="1">
      <c r="A498" s="449"/>
      <c r="B498" s="491"/>
      <c r="C498" s="482"/>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8" hidden="1" thickBot="1">
      <c r="A499" s="485">
        <f>IF('Cumulative Budget Request '!L499='Split budget (D)'!$L$1,'Cumulative Budget Request '!A499,0)</f>
        <v>0</v>
      </c>
      <c r="B499" s="489" t="s">
        <v>417</v>
      </c>
      <c r="C499" s="489" t="s">
        <v>415</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(D)'!$L$1,'Cumulative Budget Request '!M499,0)</f>
        <v>0</v>
      </c>
      <c r="N499" s="214">
        <f>ROUND(M499/12,2)</f>
        <v>0</v>
      </c>
      <c r="O499" s="211">
        <f>IF('Cumulative Budget Request '!L499='Split budget (D)'!$L$1,'Cumulative Budget Request '!O499,0)</f>
        <v>0</v>
      </c>
      <c r="P499" s="212">
        <f>IF('Cumulative Budget Request '!L499='Split budget (D)'!$L$1,'Cumulative Budget Request '!P499,0)</f>
        <v>0</v>
      </c>
      <c r="Q499" s="61">
        <f>IF('Cumulative Budget Request '!L499='Split budget (D)'!$L$1,'Cumulative Budget Request '!Q499,0)</f>
        <v>0</v>
      </c>
      <c r="R499" s="211">
        <f>IF('Cumulative Budget Request '!L499='Split budget (D)'!$L$1,'Cumulative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8" hidden="1" thickBot="1">
      <c r="A500" s="486"/>
      <c r="B500" s="480">
        <f>IF('Cumulative Budget Request '!L500='Split budget (D)'!$L$1,'Cumulative Budget Request '!B499,0)</f>
        <v>0</v>
      </c>
      <c r="C500" s="490">
        <f>IF('Cumulative Budget Request '!L500='Split budget (D)'!$L$1,'Cumulative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(D)'!$L$1,'Cumulative Budget Request '!O500,0)</f>
        <v>0</v>
      </c>
      <c r="P500" s="212">
        <f>IF('Cumulative Budget Request '!L500='Split budget (D)'!$L$1,'Cumulative Budget Request '!P500,0)</f>
        <v>0</v>
      </c>
      <c r="Q500" s="61">
        <f>IF('Cumulative Budget Request '!L500='Split budget (D)'!$L$1,'Cumulative Budget Request '!Q500,0)</f>
        <v>0</v>
      </c>
      <c r="R500" s="211">
        <f>IF('Cumulative Budget Request '!L500='Split budget (D)'!$L$1,'Cumulative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8" hidden="1" thickBot="1">
      <c r="A501" s="449"/>
      <c r="B501" s="480">
        <f>IF('Cumulative Budget Request '!L501='Split budget (D)'!$L$1,'Cumulative Budget Request '!B500,0)</f>
        <v>0</v>
      </c>
      <c r="C501" s="490">
        <f>IF('Cumulative Budget Request '!L501='Split budget (D)'!$L$1,'Cumulative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(D)'!$L$1,'Cumulative Budget Request '!O501,0)</f>
        <v>0</v>
      </c>
      <c r="P501" s="212">
        <f>IF('Cumulative Budget Request '!L501='Split budget (D)'!$L$1,'Cumulative Budget Request '!P501,0)</f>
        <v>0</v>
      </c>
      <c r="Q501" s="61">
        <f>IF('Cumulative Budget Request '!L501='Split budget (D)'!$L$1,'Cumulative Budget Request '!Q501,0)</f>
        <v>0</v>
      </c>
      <c r="R501" s="211">
        <f>IF('Cumulative Budget Request '!L501='Split budget (D)'!$L$1,'Cumulative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8" hidden="1" thickBot="1">
      <c r="A502" s="449"/>
      <c r="B502" s="480">
        <f>IF('Cumulative Budget Request '!L502='Split budget (D)'!$L$1,'Cumulative Budget Request '!B501,0)</f>
        <v>0</v>
      </c>
      <c r="C502" s="490">
        <f>IF('Cumulative Budget Request '!L502='Split budget (D)'!$L$1,'Cumulative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(D)'!$L$1,'Cumulative Budget Request '!O502,0)</f>
        <v>0</v>
      </c>
      <c r="P502" s="212">
        <f>IF('Cumulative Budget Request '!L502='Split budget (D)'!$L$1,'Cumulative Budget Request '!P502,0)</f>
        <v>0</v>
      </c>
      <c r="Q502" s="61">
        <f>IF('Cumulative Budget Request '!L502='Split budget (D)'!$L$1,'Cumulative Budget Request '!Q502,0)</f>
        <v>0</v>
      </c>
      <c r="R502" s="211">
        <f>IF('Cumulative Budget Request '!L502='Split budget (D)'!$L$1,'Cumulative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6" hidden="1" thickBot="1">
      <c r="A503" s="449"/>
      <c r="B503" s="480">
        <f>IF('Cumulative Budget Request '!L503='Split budget (D)'!$L$1,'Cumulative Budget Request '!B502,0)</f>
        <v>0</v>
      </c>
      <c r="C503" s="490">
        <f>IF('Cumulative Budget Request '!L503='Split budget (D)'!$L$1,'Cumulative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(D)'!$L$1,'Cumulative Budget Request '!O503,0)</f>
        <v>0</v>
      </c>
      <c r="P503" s="212">
        <f>IF('Cumulative Budget Request '!L503='Split budget (D)'!$L$1,'Cumulative Budget Request '!P503,0)</f>
        <v>0</v>
      </c>
      <c r="Q503" s="61">
        <f>IF('Cumulative Budget Request '!L503='Split budget (D)'!$L$1,'Cumulative Budget Request '!Q503,0)</f>
        <v>0</v>
      </c>
      <c r="R503" s="211">
        <f>IF('Cumulative Budget Request '!L503='Split budget (D)'!$L$1,'Cumulative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8" hidden="1" thickBot="1">
      <c r="A504" s="449"/>
      <c r="B504" s="480">
        <f>IF('Cumulative Budget Request '!L504='Split budget (D)'!$L$1,'Cumulative Budget Request '!B503,0)</f>
        <v>0</v>
      </c>
      <c r="C504" s="490">
        <f>IF('Cumulative Budget Request '!L504='Split budget (D)'!$L$1,'Cumulative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8" hidden="1" thickBot="1">
      <c r="A505" s="449"/>
      <c r="B505" s="491"/>
      <c r="C505" s="482"/>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8" hidden="1" thickBot="1">
      <c r="A506" s="485">
        <f>IF('Cumulative Budget Request '!L506='Split budget (D)'!$L$1,'Cumulative Budget Request '!A506,0)</f>
        <v>0</v>
      </c>
      <c r="B506" s="489" t="s">
        <v>417</v>
      </c>
      <c r="C506" s="489" t="s">
        <v>415</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(D)'!$L$1,'Cumulative Budget Request '!M506,0)</f>
        <v>0</v>
      </c>
      <c r="N506" s="214">
        <f>ROUND(M506/12,2)</f>
        <v>0</v>
      </c>
      <c r="O506" s="211">
        <f>IF('Cumulative Budget Request '!L506='Split budget (D)'!$L$1,'Cumulative Budget Request '!O506,0)</f>
        <v>0</v>
      </c>
      <c r="P506" s="212">
        <f>IF('Cumulative Budget Request '!L506='Split budget (D)'!$L$1,'Cumulative Budget Request '!P506,0)</f>
        <v>0</v>
      </c>
      <c r="Q506" s="61">
        <f>IF('Cumulative Budget Request '!L506='Split budget (D)'!$L$1,'Cumulative Budget Request '!Q506,0)</f>
        <v>0</v>
      </c>
      <c r="R506" s="211">
        <f>IF('Cumulative Budget Request '!L506='Split budget (D)'!$L$1,'Cumulative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8" hidden="1" thickBot="1">
      <c r="A507" s="486"/>
      <c r="B507" s="480">
        <f>IF('Cumulative Budget Request '!L507='Split budget (D)'!$L$1,'Cumulative Budget Request '!B506,0)</f>
        <v>0</v>
      </c>
      <c r="C507" s="490">
        <f>IF('Cumulative Budget Request '!L507='Split budget (D)'!$L$1,'Cumulative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(D)'!$L$1,'Cumulative Budget Request '!O507,0)</f>
        <v>0</v>
      </c>
      <c r="P507" s="212">
        <f>IF('Cumulative Budget Request '!L507='Split budget (D)'!$L$1,'Cumulative Budget Request '!P507,0)</f>
        <v>0</v>
      </c>
      <c r="Q507" s="61">
        <f>IF('Cumulative Budget Request '!L507='Split budget (D)'!$L$1,'Cumulative Budget Request '!Q507,0)</f>
        <v>0</v>
      </c>
      <c r="R507" s="211">
        <f>IF('Cumulative Budget Request '!L507='Split budget (D)'!$L$1,'Cumulative Budget Request '!R507,0)</f>
        <v>0</v>
      </c>
      <c r="S507" s="61"/>
      <c r="T507" s="59"/>
      <c r="U507" s="323"/>
      <c r="V507" s="323"/>
      <c r="W507" s="323"/>
      <c r="X507" s="323"/>
      <c r="Y507" s="323"/>
      <c r="Z507" s="141"/>
      <c r="AA507" s="109"/>
      <c r="AB507" s="109"/>
      <c r="AC507" s="109"/>
      <c r="AD507" s="109"/>
      <c r="AE507" s="109"/>
      <c r="AF507" s="144"/>
    </row>
    <row r="508" spans="1:41" ht="13.8" hidden="1" thickBot="1">
      <c r="A508" s="449"/>
      <c r="B508" s="480">
        <f>IF('Cumulative Budget Request '!L508='Split budget (D)'!$L$1,'Cumulative Budget Request '!B507,0)</f>
        <v>0</v>
      </c>
      <c r="C508" s="490">
        <f>IF('Cumulative Budget Request '!L508='Split budget (D)'!$L$1,'Cumulative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(D)'!$L$1,'Cumulative Budget Request '!O508,0)</f>
        <v>0</v>
      </c>
      <c r="P508" s="212">
        <f>IF('Cumulative Budget Request '!L508='Split budget (D)'!$L$1,'Cumulative Budget Request '!P508,0)</f>
        <v>0</v>
      </c>
      <c r="Q508" s="61">
        <f>IF('Cumulative Budget Request '!L508='Split budget (D)'!$L$1,'Cumulative Budget Request '!Q508,0)</f>
        <v>0</v>
      </c>
      <c r="R508" s="211">
        <f>IF('Cumulative Budget Request '!L508='Split budget (D)'!$L$1,'Cumulative Budget Request '!R508,0)</f>
        <v>0</v>
      </c>
      <c r="S508" s="61"/>
      <c r="T508" s="59"/>
      <c r="U508" s="323"/>
      <c r="V508" s="323"/>
      <c r="W508" s="323"/>
      <c r="X508" s="323"/>
      <c r="Y508" s="323"/>
      <c r="Z508" s="55"/>
      <c r="AA508" s="109"/>
      <c r="AB508" s="109"/>
      <c r="AC508" s="109"/>
      <c r="AD508" s="109"/>
      <c r="AE508" s="109"/>
      <c r="AF508" s="144"/>
    </row>
    <row r="509" spans="1:41" ht="13.8" hidden="1" thickBot="1">
      <c r="A509" s="449"/>
      <c r="B509" s="480">
        <f>IF('Cumulative Budget Request '!L509='Split budget (D)'!$L$1,'Cumulative Budget Request '!B508,0)</f>
        <v>0</v>
      </c>
      <c r="C509" s="490">
        <f>IF('Cumulative Budget Request '!L509='Split budget (D)'!$L$1,'Cumulative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(D)'!$L$1,'Cumulative Budget Request '!O509,0)</f>
        <v>0</v>
      </c>
      <c r="P509" s="212">
        <f>IF('Cumulative Budget Request '!L509='Split budget (D)'!$L$1,'Cumulative Budget Request '!P509,0)</f>
        <v>0</v>
      </c>
      <c r="Q509" s="61">
        <f>IF('Cumulative Budget Request '!L509='Split budget (D)'!$L$1,'Cumulative Budget Request '!Q509,0)</f>
        <v>0</v>
      </c>
      <c r="R509" s="211">
        <f>IF('Cumulative Budget Request '!L509='Split budget (D)'!$L$1,'Cumulative Budget Request '!R509,0)</f>
        <v>0</v>
      </c>
      <c r="S509" s="61"/>
      <c r="T509" s="59"/>
      <c r="U509" s="323"/>
      <c r="V509" s="323"/>
      <c r="W509" s="323"/>
      <c r="X509" s="323"/>
      <c r="Y509" s="323"/>
      <c r="Z509" s="55"/>
      <c r="AA509" s="109"/>
      <c r="AB509" s="109"/>
      <c r="AC509" s="109"/>
      <c r="AD509" s="109"/>
      <c r="AE509" s="109"/>
      <c r="AF509" s="144"/>
    </row>
    <row r="510" spans="1:41" ht="15.6" hidden="1" thickBot="1">
      <c r="A510" s="449"/>
      <c r="B510" s="480">
        <f>IF('Cumulative Budget Request '!L510='Split budget (D)'!$L$1,'Cumulative Budget Request '!B509,0)</f>
        <v>0</v>
      </c>
      <c r="C510" s="490">
        <f>IF('Cumulative Budget Request '!L510='Split budget (D)'!$L$1,'Cumulative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(D)'!$L$1,'Cumulative Budget Request '!O510,0)</f>
        <v>0</v>
      </c>
      <c r="P510" s="212">
        <f>IF('Cumulative Budget Request '!L510='Split budget (D)'!$L$1,'Cumulative Budget Request '!P510,0)</f>
        <v>0</v>
      </c>
      <c r="Q510" s="61">
        <f>IF('Cumulative Budget Request '!L510='Split budget (D)'!$L$1,'Cumulative Budget Request '!Q510,0)</f>
        <v>0</v>
      </c>
      <c r="R510" s="211">
        <f>IF('Cumulative Budget Request '!L510='Split budget (D)'!$L$1,'Cumulative Budget Request '!R510,0)</f>
        <v>0</v>
      </c>
      <c r="S510" s="61"/>
      <c r="T510" s="59"/>
      <c r="U510" s="323"/>
      <c r="V510" s="323"/>
      <c r="W510" s="323"/>
      <c r="X510" s="323"/>
      <c r="Y510" s="323"/>
      <c r="Z510" s="55"/>
      <c r="AA510" s="109"/>
      <c r="AB510" s="109"/>
      <c r="AC510" s="109"/>
      <c r="AD510" s="109"/>
      <c r="AE510" s="109"/>
      <c r="AF510" s="144"/>
    </row>
    <row r="511" spans="1:41" ht="13.8" hidden="1" thickBot="1">
      <c r="A511" s="449"/>
      <c r="B511" s="480">
        <f>IF('Cumulative Budget Request '!L511='Split budget (D)'!$L$1,'Cumulative Budget Request '!B510,0)</f>
        <v>0</v>
      </c>
      <c r="C511" s="490">
        <f>IF('Cumulative Budget Request '!L511='Split budget (D)'!$L$1,'Cumulative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8" hidden="1" thickBot="1">
      <c r="A512" s="449"/>
      <c r="B512" s="491"/>
      <c r="C512" s="482"/>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8" hidden="1" thickBot="1">
      <c r="A513" s="485">
        <f>IF('Cumulative Budget Request '!L513='Split budget (D)'!$L$1,'Cumulative Budget Request '!A513,0)</f>
        <v>0</v>
      </c>
      <c r="B513" s="489" t="s">
        <v>417</v>
      </c>
      <c r="C513" s="489" t="s">
        <v>415</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(D)'!$L$1,'Cumulative Budget Request '!M513,0)</f>
        <v>0</v>
      </c>
      <c r="N513" s="214">
        <f>ROUND(M513/12,2)</f>
        <v>0</v>
      </c>
      <c r="O513" s="211">
        <f>IF('Cumulative Budget Request '!L513='Split budget (D)'!$L$1,'Cumulative Budget Request '!O513,0)</f>
        <v>0</v>
      </c>
      <c r="P513" s="212">
        <f>IF('Cumulative Budget Request '!L513='Split budget (D)'!$L$1,'Cumulative Budget Request '!P513,0)</f>
        <v>0</v>
      </c>
      <c r="Q513" s="61">
        <f>IF('Cumulative Budget Request '!L513='Split budget (D)'!$L$1,'Cumulative Budget Request '!Q513,0)</f>
        <v>0</v>
      </c>
      <c r="R513" s="211">
        <f>IF('Cumulative Budget Request '!L513='Split budget (D)'!$L$1,'Cumulative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8" hidden="1" thickBot="1">
      <c r="A514" s="486"/>
      <c r="B514" s="480">
        <f>IF('Cumulative Budget Request '!L514='Split budget (D)'!$L$1,'Cumulative Budget Request '!B513,0)</f>
        <v>0</v>
      </c>
      <c r="C514" s="490">
        <f>IF('Cumulative Budget Request '!L514='Split budget (D)'!$L$1,'Cumulative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(D)'!$L$1,'Cumulative Budget Request '!O514,0)</f>
        <v>0</v>
      </c>
      <c r="P514" s="212">
        <f>IF('Cumulative Budget Request '!L514='Split budget (D)'!$L$1,'Cumulative Budget Request '!P514,0)</f>
        <v>0</v>
      </c>
      <c r="Q514" s="61">
        <f>IF('Cumulative Budget Request '!L514='Split budget (D)'!$L$1,'Cumulative Budget Request '!Q514,0)</f>
        <v>0</v>
      </c>
      <c r="R514" s="211">
        <f>IF('Cumulative Budget Request '!L514='Split budget (D)'!$L$1,'Cumulative Budget Request '!R514,0)</f>
        <v>0</v>
      </c>
      <c r="S514" s="61"/>
      <c r="T514" s="59"/>
      <c r="U514" s="323"/>
      <c r="V514" s="323"/>
      <c r="W514" s="323"/>
      <c r="X514" s="323"/>
      <c r="Y514" s="323"/>
      <c r="Z514" s="141"/>
      <c r="AA514" s="109"/>
      <c r="AB514" s="109"/>
      <c r="AC514" s="109"/>
      <c r="AD514" s="109"/>
      <c r="AE514" s="109"/>
      <c r="AF514" s="144"/>
    </row>
    <row r="515" spans="1:32" ht="13.8" hidden="1" thickBot="1">
      <c r="A515" s="449"/>
      <c r="B515" s="480">
        <f>IF('Cumulative Budget Request '!L515='Split budget (D)'!$L$1,'Cumulative Budget Request '!B514,0)</f>
        <v>0</v>
      </c>
      <c r="C515" s="490">
        <f>IF('Cumulative Budget Request '!L515='Split budget (D)'!$L$1,'Cumulative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(D)'!$L$1,'Cumulative Budget Request '!O515,0)</f>
        <v>0</v>
      </c>
      <c r="P515" s="212">
        <f>IF('Cumulative Budget Request '!L515='Split budget (D)'!$L$1,'Cumulative Budget Request '!P515,0)</f>
        <v>0</v>
      </c>
      <c r="Q515" s="61">
        <f>IF('Cumulative Budget Request '!L515='Split budget (D)'!$L$1,'Cumulative Budget Request '!Q515,0)</f>
        <v>0</v>
      </c>
      <c r="R515" s="211">
        <f>IF('Cumulative Budget Request '!L515='Split budget (D)'!$L$1,'Cumulative Budget Request '!R515,0)</f>
        <v>0</v>
      </c>
      <c r="S515" s="61"/>
      <c r="T515" s="59"/>
      <c r="U515" s="323"/>
      <c r="V515" s="323"/>
      <c r="W515" s="323"/>
      <c r="X515" s="323"/>
      <c r="Y515" s="323"/>
      <c r="Z515" s="55"/>
      <c r="AA515" s="109"/>
      <c r="AB515" s="109"/>
      <c r="AC515" s="109"/>
      <c r="AD515" s="109"/>
      <c r="AE515" s="109"/>
      <c r="AF515" s="144"/>
    </row>
    <row r="516" spans="1:32" ht="13.8" hidden="1" thickBot="1">
      <c r="A516" s="449"/>
      <c r="B516" s="480">
        <f>IF('Cumulative Budget Request '!L516='Split budget (D)'!$L$1,'Cumulative Budget Request '!B515,0)</f>
        <v>0</v>
      </c>
      <c r="C516" s="490">
        <f>IF('Cumulative Budget Request '!L516='Split budget (D)'!$L$1,'Cumulative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(D)'!$L$1,'Cumulative Budget Request '!O516,0)</f>
        <v>0</v>
      </c>
      <c r="P516" s="212">
        <f>IF('Cumulative Budget Request '!L516='Split budget (D)'!$L$1,'Cumulative Budget Request '!P516,0)</f>
        <v>0</v>
      </c>
      <c r="Q516" s="61">
        <f>IF('Cumulative Budget Request '!L516='Split budget (D)'!$L$1,'Cumulative Budget Request '!Q516,0)</f>
        <v>0</v>
      </c>
      <c r="R516" s="211">
        <f>IF('Cumulative Budget Request '!L516='Split budget (D)'!$L$1,'Cumulative Budget Request '!R516,0)</f>
        <v>0</v>
      </c>
      <c r="S516" s="61"/>
      <c r="T516" s="59"/>
      <c r="U516" s="323"/>
      <c r="V516" s="323"/>
      <c r="W516" s="323"/>
      <c r="X516" s="323"/>
      <c r="Y516" s="323"/>
      <c r="Z516" s="55"/>
      <c r="AA516" s="109"/>
      <c r="AB516" s="109"/>
      <c r="AC516" s="109"/>
      <c r="AD516" s="109"/>
      <c r="AE516" s="109"/>
      <c r="AF516" s="144"/>
    </row>
    <row r="517" spans="1:32" ht="15.6" hidden="1" thickBot="1">
      <c r="A517" s="449"/>
      <c r="B517" s="480">
        <f>IF('Cumulative Budget Request '!L517='Split budget (D)'!$L$1,'Cumulative Budget Request '!B516,0)</f>
        <v>0</v>
      </c>
      <c r="C517" s="490">
        <f>IF('Cumulative Budget Request '!L517='Split budget (D)'!$L$1,'Cumulative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(D)'!$L$1,'Cumulative Budget Request '!O517,0)</f>
        <v>0</v>
      </c>
      <c r="P517" s="212">
        <f>IF('Cumulative Budget Request '!L517='Split budget (D)'!$L$1,'Cumulative Budget Request '!P517,0)</f>
        <v>0</v>
      </c>
      <c r="Q517" s="61">
        <f>IF('Cumulative Budget Request '!L517='Split budget (D)'!$L$1,'Cumulative Budget Request '!Q517,0)</f>
        <v>0</v>
      </c>
      <c r="R517" s="211">
        <f>IF('Cumulative Budget Request '!L517='Split budget (D)'!$L$1,'Cumulative Budget Request '!R517,0)</f>
        <v>0</v>
      </c>
      <c r="S517" s="61"/>
      <c r="T517" s="59"/>
      <c r="U517" s="323"/>
      <c r="V517" s="323"/>
      <c r="W517" s="323"/>
      <c r="X517" s="323"/>
      <c r="Y517" s="323"/>
      <c r="Z517" s="55"/>
      <c r="AA517" s="109"/>
      <c r="AB517" s="109"/>
      <c r="AC517" s="109"/>
      <c r="AD517" s="109"/>
      <c r="AE517" s="109"/>
      <c r="AF517" s="144"/>
    </row>
    <row r="518" spans="1:32" ht="13.8" hidden="1" thickBot="1">
      <c r="A518" s="449"/>
      <c r="B518" s="480">
        <f>IF('Cumulative Budget Request '!L518='Split budget (D)'!$L$1,'Cumulative Budget Request '!B517,0)</f>
        <v>0</v>
      </c>
      <c r="C518" s="490">
        <f>IF('Cumulative Budget Request '!L518='Split budget (D)'!$L$1,'Cumulative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8" hidden="1" thickBot="1">
      <c r="A519" s="449"/>
      <c r="B519" s="491"/>
      <c r="C519" s="482"/>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8" hidden="1" thickBot="1">
      <c r="A520" s="485">
        <f>IF('Cumulative Budget Request '!L520='Split budget (D)'!$L$1,'Cumulative Budget Request '!A520,0)</f>
        <v>0</v>
      </c>
      <c r="B520" s="489" t="s">
        <v>417</v>
      </c>
      <c r="C520" s="489" t="s">
        <v>415</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(D)'!$L$1,'Cumulative Budget Request '!M520,0)</f>
        <v>0</v>
      </c>
      <c r="N520" s="214">
        <f>ROUND(M520/12,2)</f>
        <v>0</v>
      </c>
      <c r="O520" s="211">
        <f>IF('Cumulative Budget Request '!L520='Split budget (D)'!$L$1,'Cumulative Budget Request '!O520,0)</f>
        <v>0</v>
      </c>
      <c r="P520" s="212">
        <f>IF('Cumulative Budget Request '!L520='Split budget (D)'!$L$1,'Cumulative Budget Request '!P520,0)</f>
        <v>0</v>
      </c>
      <c r="Q520" s="61">
        <f>IF('Cumulative Budget Request '!L520='Split budget (D)'!$L$1,'Cumulative Budget Request '!Q520,0)</f>
        <v>0</v>
      </c>
      <c r="R520" s="211">
        <f>IF('Cumulative Budget Request '!L520='Split budget (D)'!$L$1,'Cumulative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8" hidden="1" thickBot="1">
      <c r="A521" s="486"/>
      <c r="B521" s="480">
        <f>IF('Cumulative Budget Request '!L521='Split budget (D)'!$L$1,'Cumulative Budget Request '!B520,0)</f>
        <v>0</v>
      </c>
      <c r="C521" s="490">
        <f>IF('Cumulative Budget Request '!L521='Split budget (D)'!$L$1,'Cumulative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(D)'!$L$1,'Cumulative Budget Request '!O521,0)</f>
        <v>0</v>
      </c>
      <c r="P521" s="212">
        <f>IF('Cumulative Budget Request '!L521='Split budget (D)'!$L$1,'Cumulative Budget Request '!P521,0)</f>
        <v>0</v>
      </c>
      <c r="Q521" s="61">
        <f>IF('Cumulative Budget Request '!L521='Split budget (D)'!$L$1,'Cumulative Budget Request '!Q521,0)</f>
        <v>0</v>
      </c>
      <c r="R521" s="211">
        <f>IF('Cumulative Budget Request '!L521='Split budget (D)'!$L$1,'Cumulative Budget Request '!R521,0)</f>
        <v>0</v>
      </c>
      <c r="S521" s="61"/>
      <c r="T521" s="59"/>
      <c r="U521" s="323"/>
      <c r="V521" s="323"/>
      <c r="W521" s="323"/>
      <c r="X521" s="323"/>
      <c r="Y521" s="323"/>
      <c r="Z521" s="141"/>
      <c r="AA521" s="109"/>
      <c r="AB521" s="109"/>
      <c r="AC521" s="109"/>
      <c r="AD521" s="109"/>
      <c r="AE521" s="109"/>
      <c r="AF521" s="144"/>
    </row>
    <row r="522" spans="1:32" ht="13.8" hidden="1" thickBot="1">
      <c r="A522" s="449"/>
      <c r="B522" s="480">
        <f>IF('Cumulative Budget Request '!L522='Split budget (D)'!$L$1,'Cumulative Budget Request '!B521,0)</f>
        <v>0</v>
      </c>
      <c r="C522" s="490">
        <f>IF('Cumulative Budget Request '!L522='Split budget (D)'!$L$1,'Cumulative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(D)'!$L$1,'Cumulative Budget Request '!O522,0)</f>
        <v>0</v>
      </c>
      <c r="P522" s="212">
        <f>IF('Cumulative Budget Request '!L522='Split budget (D)'!$L$1,'Cumulative Budget Request '!P522,0)</f>
        <v>0</v>
      </c>
      <c r="Q522" s="61">
        <f>IF('Cumulative Budget Request '!L522='Split budget (D)'!$L$1,'Cumulative Budget Request '!Q522,0)</f>
        <v>0</v>
      </c>
      <c r="R522" s="211">
        <f>IF('Cumulative Budget Request '!L522='Split budget (D)'!$L$1,'Cumulative Budget Request '!R522,0)</f>
        <v>0</v>
      </c>
      <c r="S522" s="61"/>
      <c r="T522" s="59"/>
      <c r="U522" s="323"/>
      <c r="V522" s="323"/>
      <c r="W522" s="323"/>
      <c r="X522" s="323"/>
      <c r="Y522" s="323"/>
      <c r="Z522" s="55"/>
      <c r="AA522" s="109"/>
      <c r="AB522" s="109"/>
      <c r="AC522" s="109"/>
      <c r="AD522" s="109"/>
      <c r="AE522" s="109"/>
      <c r="AF522" s="144"/>
    </row>
    <row r="523" spans="1:32" ht="13.8" hidden="1" thickBot="1">
      <c r="A523" s="449"/>
      <c r="B523" s="480">
        <f>IF('Cumulative Budget Request '!L523='Split budget (D)'!$L$1,'Cumulative Budget Request '!B522,0)</f>
        <v>0</v>
      </c>
      <c r="C523" s="490">
        <f>IF('Cumulative Budget Request '!L523='Split budget (D)'!$L$1,'Cumulative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(D)'!$L$1,'Cumulative Budget Request '!O523,0)</f>
        <v>0</v>
      </c>
      <c r="P523" s="212">
        <f>IF('Cumulative Budget Request '!L523='Split budget (D)'!$L$1,'Cumulative Budget Request '!P523,0)</f>
        <v>0</v>
      </c>
      <c r="Q523" s="61">
        <f>IF('Cumulative Budget Request '!L523='Split budget (D)'!$L$1,'Cumulative Budget Request '!Q523,0)</f>
        <v>0</v>
      </c>
      <c r="R523" s="211">
        <f>IF('Cumulative Budget Request '!L523='Split budget (D)'!$L$1,'Cumulative Budget Request '!R523,0)</f>
        <v>0</v>
      </c>
      <c r="S523" s="61"/>
      <c r="T523" s="59"/>
      <c r="U523" s="323"/>
      <c r="V523" s="323"/>
      <c r="W523" s="323"/>
      <c r="X523" s="323"/>
      <c r="Y523" s="323"/>
      <c r="Z523" s="55"/>
      <c r="AA523" s="109"/>
      <c r="AB523" s="109"/>
      <c r="AC523" s="109"/>
      <c r="AD523" s="109"/>
      <c r="AE523" s="109"/>
      <c r="AF523" s="144"/>
    </row>
    <row r="524" spans="1:32" ht="15.6" hidden="1" thickBot="1">
      <c r="A524" s="449"/>
      <c r="B524" s="480">
        <f>IF('Cumulative Budget Request '!L524='Split budget (D)'!$L$1,'Cumulative Budget Request '!B523,0)</f>
        <v>0</v>
      </c>
      <c r="C524" s="490">
        <f>IF('Cumulative Budget Request '!L524='Split budget (D)'!$L$1,'Cumulative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(D)'!$L$1,'Cumulative Budget Request '!O524,0)</f>
        <v>0</v>
      </c>
      <c r="P524" s="212">
        <f>IF('Cumulative Budget Request '!L524='Split budget (D)'!$L$1,'Cumulative Budget Request '!P524,0)</f>
        <v>0</v>
      </c>
      <c r="Q524" s="61">
        <f>IF('Cumulative Budget Request '!L524='Split budget (D)'!$L$1,'Cumulative Budget Request '!Q524,0)</f>
        <v>0</v>
      </c>
      <c r="R524" s="211">
        <f>IF('Cumulative Budget Request '!L524='Split budget (D)'!$L$1,'Cumulative Budget Request '!R524,0)</f>
        <v>0</v>
      </c>
      <c r="S524" s="61"/>
      <c r="T524" s="59"/>
      <c r="U524" s="323"/>
      <c r="V524" s="323"/>
      <c r="W524" s="323"/>
      <c r="X524" s="323"/>
      <c r="Y524" s="323"/>
      <c r="Z524" s="55"/>
      <c r="AA524" s="109"/>
      <c r="AB524" s="109"/>
      <c r="AC524" s="109"/>
      <c r="AD524" s="109"/>
      <c r="AE524" s="109"/>
      <c r="AF524" s="144"/>
    </row>
    <row r="525" spans="1:32" ht="13.8" hidden="1" thickBot="1">
      <c r="A525" s="449"/>
      <c r="B525" s="480">
        <f>IF('Cumulative Budget Request '!L525='Split budget (D)'!$L$1,'Cumulative Budget Request '!B524,0)</f>
        <v>0</v>
      </c>
      <c r="C525" s="490">
        <f>IF('Cumulative Budget Request '!L525='Split budget (D)'!$L$1,'Cumulative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8" hidden="1" thickBot="1">
      <c r="A526" s="449"/>
      <c r="B526" s="491"/>
      <c r="C526" s="482"/>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8" hidden="1" thickBot="1">
      <c r="A527" s="485">
        <f>IF('Cumulative Budget Request '!L527='Split budget (D)'!$L$1,'Cumulative Budget Request '!A527,0)</f>
        <v>0</v>
      </c>
      <c r="B527" s="489" t="s">
        <v>417</v>
      </c>
      <c r="C527" s="489" t="s">
        <v>415</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(D)'!$L$1,'Cumulative Budget Request '!M527,0)</f>
        <v>0</v>
      </c>
      <c r="N527" s="214">
        <f>ROUND(M527/12,2)</f>
        <v>0</v>
      </c>
      <c r="O527" s="211">
        <f>IF('Cumulative Budget Request '!L527='Split budget (D)'!$L$1,'Cumulative Budget Request '!O527,0)</f>
        <v>0</v>
      </c>
      <c r="P527" s="212">
        <f>IF('Cumulative Budget Request '!L527='Split budget (D)'!$L$1,'Cumulative Budget Request '!P527,0)</f>
        <v>0</v>
      </c>
      <c r="Q527" s="61">
        <f>IF('Cumulative Budget Request '!L527='Split budget (D)'!$L$1,'Cumulative Budget Request '!Q527,0)</f>
        <v>0</v>
      </c>
      <c r="R527" s="211">
        <f>IF('Cumulative Budget Request '!L527='Split budget (D)'!$L$1,'Cumulative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8" hidden="1" thickBot="1">
      <c r="A528" s="486"/>
      <c r="B528" s="480">
        <f>IF('Cumulative Budget Request '!L528='Split budget (D)'!$L$1,'Cumulative Budget Request '!B527,0)</f>
        <v>0</v>
      </c>
      <c r="C528" s="490">
        <f>IF('Cumulative Budget Request '!L528='Split budget (D)'!$L$1,'Cumulative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(D)'!$L$1,'Cumulative Budget Request '!O528,0)</f>
        <v>0</v>
      </c>
      <c r="P528" s="212">
        <f>IF('Cumulative Budget Request '!L528='Split budget (D)'!$L$1,'Cumulative Budget Request '!P528,0)</f>
        <v>0</v>
      </c>
      <c r="Q528" s="61">
        <f>IF('Cumulative Budget Request '!L528='Split budget (D)'!$L$1,'Cumulative Budget Request '!Q528,0)</f>
        <v>0</v>
      </c>
      <c r="R528" s="211">
        <f>IF('Cumulative Budget Request '!L528='Split budget (D)'!$L$1,'Cumulative Budget Request '!R528,0)</f>
        <v>0</v>
      </c>
      <c r="S528" s="61"/>
      <c r="T528" s="59"/>
      <c r="U528" s="323"/>
      <c r="V528" s="323"/>
      <c r="W528" s="323"/>
      <c r="X528" s="323"/>
      <c r="Y528" s="323"/>
      <c r="Z528" s="141"/>
      <c r="AA528" s="109"/>
      <c r="AB528" s="109"/>
      <c r="AC528" s="109"/>
      <c r="AD528" s="109"/>
      <c r="AE528" s="109"/>
      <c r="AF528" s="144"/>
    </row>
    <row r="529" spans="1:32" ht="13.8" hidden="1" thickBot="1">
      <c r="A529" s="449"/>
      <c r="B529" s="480">
        <f>IF('Cumulative Budget Request '!L529='Split budget (D)'!$L$1,'Cumulative Budget Request '!B528,0)</f>
        <v>0</v>
      </c>
      <c r="C529" s="490">
        <f>IF('Cumulative Budget Request '!L529='Split budget (D)'!$L$1,'Cumulative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(D)'!$L$1,'Cumulative Budget Request '!O529,0)</f>
        <v>0</v>
      </c>
      <c r="P529" s="212">
        <f>IF('Cumulative Budget Request '!L529='Split budget (D)'!$L$1,'Cumulative Budget Request '!P529,0)</f>
        <v>0</v>
      </c>
      <c r="Q529" s="61">
        <f>IF('Cumulative Budget Request '!L529='Split budget (D)'!$L$1,'Cumulative Budget Request '!Q529,0)</f>
        <v>0</v>
      </c>
      <c r="R529" s="211">
        <f>IF('Cumulative Budget Request '!L529='Split budget (D)'!$L$1,'Cumulative Budget Request '!R529,0)</f>
        <v>0</v>
      </c>
      <c r="S529" s="61"/>
      <c r="T529" s="59"/>
      <c r="U529" s="323"/>
      <c r="V529" s="323"/>
      <c r="W529" s="323"/>
      <c r="X529" s="323"/>
      <c r="Y529" s="323"/>
      <c r="Z529" s="55"/>
      <c r="AA529" s="109"/>
      <c r="AB529" s="109"/>
      <c r="AC529" s="109"/>
      <c r="AD529" s="109"/>
      <c r="AE529" s="109"/>
      <c r="AF529" s="144"/>
    </row>
    <row r="530" spans="1:32" ht="13.8" hidden="1" thickBot="1">
      <c r="A530" s="449"/>
      <c r="B530" s="480">
        <f>IF('Cumulative Budget Request '!L530='Split budget (D)'!$L$1,'Cumulative Budget Request '!B529,0)</f>
        <v>0</v>
      </c>
      <c r="C530" s="490">
        <f>IF('Cumulative Budget Request '!L530='Split budget (D)'!$L$1,'Cumulative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(D)'!$L$1,'Cumulative Budget Request '!O530,0)</f>
        <v>0</v>
      </c>
      <c r="P530" s="212">
        <f>IF('Cumulative Budget Request '!L530='Split budget (D)'!$L$1,'Cumulative Budget Request '!P530,0)</f>
        <v>0</v>
      </c>
      <c r="Q530" s="61">
        <f>IF('Cumulative Budget Request '!L530='Split budget (D)'!$L$1,'Cumulative Budget Request '!Q530,0)</f>
        <v>0</v>
      </c>
      <c r="R530" s="211">
        <f>IF('Cumulative Budget Request '!L530='Split budget (D)'!$L$1,'Cumulative Budget Request '!R530,0)</f>
        <v>0</v>
      </c>
      <c r="S530" s="61"/>
      <c r="T530" s="59"/>
      <c r="U530" s="323"/>
      <c r="V530" s="323"/>
      <c r="W530" s="323"/>
      <c r="X530" s="323"/>
      <c r="Y530" s="323"/>
      <c r="Z530" s="55"/>
      <c r="AA530" s="109"/>
      <c r="AB530" s="109"/>
      <c r="AC530" s="109"/>
      <c r="AD530" s="109"/>
      <c r="AE530" s="109"/>
      <c r="AF530" s="144"/>
    </row>
    <row r="531" spans="1:32" ht="15.6" hidden="1" thickBot="1">
      <c r="A531" s="449"/>
      <c r="B531" s="480">
        <f>IF('Cumulative Budget Request '!L531='Split budget (D)'!$L$1,'Cumulative Budget Request '!B530,0)</f>
        <v>0</v>
      </c>
      <c r="C531" s="490">
        <f>IF('Cumulative Budget Request '!L531='Split budget (D)'!$L$1,'Cumulative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(D)'!$L$1,'Cumulative Budget Request '!O531,0)</f>
        <v>0</v>
      </c>
      <c r="P531" s="212">
        <f>IF('Cumulative Budget Request '!L531='Split budget (D)'!$L$1,'Cumulative Budget Request '!P531,0)</f>
        <v>0</v>
      </c>
      <c r="Q531" s="61">
        <f>IF('Cumulative Budget Request '!L531='Split budget (D)'!$L$1,'Cumulative Budget Request '!Q531,0)</f>
        <v>0</v>
      </c>
      <c r="R531" s="211">
        <f>IF('Cumulative Budget Request '!L531='Split budget (D)'!$L$1,'Cumulative Budget Request '!R531,0)</f>
        <v>0</v>
      </c>
      <c r="S531" s="61"/>
      <c r="T531" s="59"/>
      <c r="U531" s="323"/>
      <c r="V531" s="323"/>
      <c r="W531" s="323"/>
      <c r="X531" s="323"/>
      <c r="Y531" s="323"/>
      <c r="Z531" s="55"/>
      <c r="AA531" s="109"/>
      <c r="AB531" s="109"/>
      <c r="AC531" s="109"/>
      <c r="AD531" s="109"/>
      <c r="AE531" s="109"/>
      <c r="AF531" s="144"/>
    </row>
    <row r="532" spans="1:32" ht="13.8" hidden="1" thickBot="1">
      <c r="A532" s="449"/>
      <c r="B532" s="480">
        <f>IF('Cumulative Budget Request '!L532='Split budget (D)'!$L$1,'Cumulative Budget Request '!B531,0)</f>
        <v>0</v>
      </c>
      <c r="C532" s="490">
        <f>IF('Cumulative Budget Request '!L532='Split budget (D)'!$L$1,'Cumulative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8" hidden="1" thickBot="1">
      <c r="A533" s="449"/>
      <c r="B533" s="491"/>
      <c r="C533" s="482"/>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8" hidden="1" thickBot="1">
      <c r="A534" s="485">
        <f>IF('Cumulative Budget Request '!L534='Split budget (D)'!$L$1,'Cumulative Budget Request '!A534,0)</f>
        <v>0</v>
      </c>
      <c r="B534" s="489" t="s">
        <v>417</v>
      </c>
      <c r="C534" s="489" t="s">
        <v>415</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(D)'!$L$1,'Cumulative Budget Request '!M534,0)</f>
        <v>0</v>
      </c>
      <c r="N534" s="214">
        <f>ROUND(M534/12,2)</f>
        <v>0</v>
      </c>
      <c r="O534" s="211">
        <f>IF('Cumulative Budget Request '!L534='Split budget (D)'!$L$1,'Cumulative Budget Request '!O534,0)</f>
        <v>0</v>
      </c>
      <c r="P534" s="212">
        <f>IF('Cumulative Budget Request '!L534='Split budget (D)'!$L$1,'Cumulative Budget Request '!P534,0)</f>
        <v>0</v>
      </c>
      <c r="Q534" s="61">
        <f>IF('Cumulative Budget Request '!L534='Split budget (D)'!$L$1,'Cumulative Budget Request '!Q534,0)</f>
        <v>0</v>
      </c>
      <c r="R534" s="211">
        <f>IF('Cumulative Budget Request '!L534='Split budget (D)'!$L$1,'Cumulative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8" hidden="1" thickBot="1">
      <c r="A535" s="486"/>
      <c r="B535" s="480">
        <f>IF('Cumulative Budget Request '!L535='Split budget (D)'!$L$1,'Cumulative Budget Request '!B534,0)</f>
        <v>0</v>
      </c>
      <c r="C535" s="490">
        <f>IF('Cumulative Budget Request '!L535='Split budget (D)'!$L$1,'Cumulative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(D)'!$L$1,'Cumulative Budget Request '!O535,0)</f>
        <v>0</v>
      </c>
      <c r="P535" s="212">
        <f>IF('Cumulative Budget Request '!L535='Split budget (D)'!$L$1,'Cumulative Budget Request '!P535,0)</f>
        <v>0</v>
      </c>
      <c r="Q535" s="61">
        <f>IF('Cumulative Budget Request '!L535='Split budget (D)'!$L$1,'Cumulative Budget Request '!Q535,0)</f>
        <v>0</v>
      </c>
      <c r="R535" s="211">
        <f>IF('Cumulative Budget Request '!L535='Split budget (D)'!$L$1,'Cumulative Budget Request '!R535,0)</f>
        <v>0</v>
      </c>
      <c r="S535" s="61"/>
      <c r="T535" s="59"/>
      <c r="U535" s="323"/>
      <c r="V535" s="323"/>
      <c r="W535" s="323"/>
      <c r="X535" s="323"/>
      <c r="Y535" s="323"/>
      <c r="Z535" s="141"/>
      <c r="AA535" s="109"/>
      <c r="AB535" s="109"/>
      <c r="AC535" s="109"/>
      <c r="AD535" s="109"/>
      <c r="AE535" s="109"/>
      <c r="AF535" s="144"/>
    </row>
    <row r="536" spans="1:32" ht="13.8" hidden="1" thickBot="1">
      <c r="A536" s="449"/>
      <c r="B536" s="480">
        <f>IF('Cumulative Budget Request '!L536='Split budget (D)'!$L$1,'Cumulative Budget Request '!B535,0)</f>
        <v>0</v>
      </c>
      <c r="C536" s="490">
        <f>IF('Cumulative Budget Request '!L536='Split budget (D)'!$L$1,'Cumulative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(D)'!$L$1,'Cumulative Budget Request '!O536,0)</f>
        <v>0</v>
      </c>
      <c r="P536" s="212">
        <f>IF('Cumulative Budget Request '!L536='Split budget (D)'!$L$1,'Cumulative Budget Request '!P536,0)</f>
        <v>0</v>
      </c>
      <c r="Q536" s="61">
        <f>IF('Cumulative Budget Request '!L536='Split budget (D)'!$L$1,'Cumulative Budget Request '!Q536,0)</f>
        <v>0</v>
      </c>
      <c r="R536" s="211">
        <f>IF('Cumulative Budget Request '!L536='Split budget (D)'!$L$1,'Cumulative Budget Request '!R536,0)</f>
        <v>0</v>
      </c>
      <c r="S536" s="61"/>
      <c r="T536" s="59"/>
      <c r="U536" s="324"/>
      <c r="V536" s="324"/>
      <c r="W536" s="324"/>
      <c r="X536" s="324"/>
      <c r="Y536" s="324"/>
      <c r="Z536" s="55"/>
      <c r="AA536" s="109"/>
      <c r="AB536" s="109"/>
      <c r="AC536" s="109"/>
      <c r="AD536" s="109"/>
      <c r="AE536" s="109"/>
      <c r="AF536" s="144"/>
    </row>
    <row r="537" spans="1:32" ht="13.8" hidden="1" thickBot="1">
      <c r="A537" s="449"/>
      <c r="B537" s="480">
        <f>IF('Cumulative Budget Request '!L537='Split budget (D)'!$L$1,'Cumulative Budget Request '!B536,0)</f>
        <v>0</v>
      </c>
      <c r="C537" s="490">
        <f>IF('Cumulative Budget Request '!L537='Split budget (D)'!$L$1,'Cumulative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(D)'!$L$1,'Cumulative Budget Request '!O537,0)</f>
        <v>0</v>
      </c>
      <c r="P537" s="212">
        <f>IF('Cumulative Budget Request '!L537='Split budget (D)'!$L$1,'Cumulative Budget Request '!P537,0)</f>
        <v>0</v>
      </c>
      <c r="Q537" s="61">
        <f>IF('Cumulative Budget Request '!L537='Split budget (D)'!$L$1,'Cumulative Budget Request '!Q537,0)</f>
        <v>0</v>
      </c>
      <c r="R537" s="211">
        <f>IF('Cumulative Budget Request '!L537='Split budget (D)'!$L$1,'Cumulative Budget Request '!R537,0)</f>
        <v>0</v>
      </c>
      <c r="S537" s="61"/>
      <c r="T537" s="59"/>
      <c r="U537" s="324"/>
      <c r="V537" s="324"/>
      <c r="W537" s="324"/>
      <c r="X537" s="324"/>
      <c r="Y537" s="324"/>
      <c r="Z537" s="55"/>
      <c r="AA537" s="109"/>
      <c r="AB537" s="109"/>
      <c r="AC537" s="109"/>
      <c r="AD537" s="109"/>
      <c r="AE537" s="109"/>
      <c r="AF537" s="144"/>
    </row>
    <row r="538" spans="1:32" ht="15.6" hidden="1" thickBot="1">
      <c r="A538" s="449"/>
      <c r="B538" s="480">
        <f>IF('Cumulative Budget Request '!L538='Split budget (D)'!$L$1,'Cumulative Budget Request '!B537,0)</f>
        <v>0</v>
      </c>
      <c r="C538" s="490">
        <f>IF('Cumulative Budget Request '!L538='Split budget (D)'!$L$1,'Cumulative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(D)'!$L$1,'Cumulative Budget Request '!O538,0)</f>
        <v>0</v>
      </c>
      <c r="P538" s="212">
        <f>IF('Cumulative Budget Request '!L538='Split budget (D)'!$L$1,'Cumulative Budget Request '!P538,0)</f>
        <v>0</v>
      </c>
      <c r="Q538" s="61">
        <f>IF('Cumulative Budget Request '!L538='Split budget (D)'!$L$1,'Cumulative Budget Request '!Q538,0)</f>
        <v>0</v>
      </c>
      <c r="R538" s="211">
        <f>IF('Cumulative Budget Request '!L538='Split budget (D)'!$L$1,'Cumulative Budget Request '!R538,0)</f>
        <v>0</v>
      </c>
      <c r="S538" s="61"/>
      <c r="T538" s="59"/>
      <c r="U538" s="323"/>
      <c r="V538" s="323"/>
      <c r="W538" s="323"/>
      <c r="X538" s="323"/>
      <c r="Y538" s="323"/>
      <c r="Z538" s="55"/>
      <c r="AA538" s="109"/>
      <c r="AB538" s="109"/>
      <c r="AC538" s="109"/>
      <c r="AD538" s="109"/>
      <c r="AE538" s="109"/>
      <c r="AF538" s="144"/>
    </row>
    <row r="539" spans="1:32" ht="13.8" hidden="1" thickBot="1">
      <c r="A539" s="449"/>
      <c r="B539" s="480">
        <f>IF('Cumulative Budget Request '!L539='Split budget (D)'!$L$1,'Cumulative Budget Request '!B538,0)</f>
        <v>0</v>
      </c>
      <c r="C539" s="490">
        <f>IF('Cumulative Budget Request '!L539='Split budget (D)'!$L$1,'Cumulative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8" thickBot="1">
      <c r="A540" s="449"/>
      <c r="B540" s="491"/>
      <c r="C540" s="480"/>
      <c r="D540" s="59"/>
      <c r="E540" s="21"/>
      <c r="F540" s="21"/>
      <c r="G540" s="21"/>
      <c r="H540" s="21"/>
      <c r="I540" s="21"/>
      <c r="J540" s="61"/>
      <c r="M540" s="18"/>
      <c r="N540" s="36" t="s">
        <v>170</v>
      </c>
      <c r="O540" s="313"/>
      <c r="P540" s="313"/>
      <c r="Q540" s="37"/>
      <c r="R540" s="38"/>
      <c r="S540" s="210">
        <f>'Cumulative Budget Request '!S540</f>
        <v>0</v>
      </c>
      <c r="T540" s="802">
        <f>'Cumulative Budget Request '!T540</f>
        <v>0</v>
      </c>
      <c r="U540" s="803"/>
      <c r="V540" s="804"/>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8" thickBot="1">
      <c r="A541" s="449"/>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05"/>
      <c r="U541" s="806"/>
      <c r="V541" s="807"/>
    </row>
    <row r="542" spans="1:32">
      <c r="A542" s="449"/>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8" thickBot="1">
      <c r="A543" s="449"/>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8"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63" t="s">
        <v>181</v>
      </c>
      <c r="O544" s="764"/>
      <c r="P544" s="764"/>
      <c r="Q544" s="764"/>
      <c r="R544" s="764"/>
      <c r="S544" s="764"/>
      <c r="T544" s="764"/>
      <c r="U544" s="765"/>
      <c r="V544" s="384"/>
    </row>
    <row r="545" spans="1:33" ht="13.8" thickBot="1">
      <c r="A545" s="785" t="s">
        <v>423</v>
      </c>
      <c r="B545" s="785"/>
      <c r="C545" s="785"/>
      <c r="D545" s="785"/>
      <c r="E545" s="785"/>
      <c r="F545" s="785"/>
      <c r="G545" s="785"/>
      <c r="H545" s="785"/>
      <c r="I545" s="785"/>
      <c r="J545" s="785"/>
      <c r="M545" s="15"/>
      <c r="N545" s="782"/>
      <c r="O545" s="783"/>
      <c r="P545" s="783"/>
      <c r="Q545" s="178" t="s">
        <v>31</v>
      </c>
      <c r="R545" s="179" t="s">
        <v>32</v>
      </c>
      <c r="S545" s="179" t="s">
        <v>33</v>
      </c>
      <c r="T545" s="178" t="s">
        <v>34</v>
      </c>
      <c r="U545" s="180" t="s">
        <v>35</v>
      </c>
      <c r="V545" s="24"/>
    </row>
    <row r="546" spans="1:33" ht="13.8" thickBot="1">
      <c r="A546" s="486"/>
      <c r="C546" s="68"/>
      <c r="D546" s="45"/>
      <c r="E546" s="17" t="str">
        <f>E11</f>
        <v>Year 1</v>
      </c>
      <c r="F546" s="17" t="str">
        <f>F11</f>
        <v>Year 2</v>
      </c>
      <c r="G546" s="17" t="str">
        <f>G11</f>
        <v>Year 3</v>
      </c>
      <c r="H546" s="17" t="str">
        <f>H11</f>
        <v>Year 4</v>
      </c>
      <c r="I546" s="17" t="str">
        <f>I11</f>
        <v>Year 5</v>
      </c>
      <c r="J546" s="45" t="s">
        <v>1</v>
      </c>
      <c r="N546" s="782" t="s">
        <v>302</v>
      </c>
      <c r="O546" s="783"/>
      <c r="P546" s="783"/>
      <c r="Q546" s="382">
        <f>IF('Cumulative Budget Request '!L547='Split budget (D)'!$L$1,'Cumulative Budget Request '!Q548,0)</f>
        <v>0</v>
      </c>
      <c r="R546" s="382">
        <f>IF('Cumulative Budget Request '!L547='Split budget (D)'!$L$1,'Cumulative Budget Request '!R548,0)</f>
        <v>0</v>
      </c>
      <c r="S546" s="382">
        <f>IF('Cumulative Budget Request '!L547='Split budget (D)'!$L$1,'Cumulative Budget Request '!S548,0)</f>
        <v>0</v>
      </c>
      <c r="T546" s="382">
        <f>IF('Cumulative Budget Request '!L547='Split budget (D)'!$L$1,'Cumulative Budget Request '!T548,0)</f>
        <v>0</v>
      </c>
      <c r="U546" s="383">
        <f>IF('Cumulative Budget Request '!L547='Split budget (D)'!$L$1,'Cumulative Budget Request '!U548,0)</f>
        <v>0</v>
      </c>
      <c r="V546" s="762" t="s">
        <v>118</v>
      </c>
      <c r="W546" s="762"/>
      <c r="X546" s="762"/>
      <c r="Y546" s="762"/>
      <c r="Z546" s="762"/>
    </row>
    <row r="547" spans="1:33">
      <c r="A547" s="493">
        <f>IF('Cumulative Budget Request '!L549='Split budget (D)'!$L$1,'Cumulative Budget Request '!A547,0)</f>
        <v>0</v>
      </c>
      <c r="C547" s="68"/>
      <c r="D547" s="33" t="s">
        <v>123</v>
      </c>
      <c r="E547" s="76">
        <f>IF('Cumulative Budget Request '!$L547='Split budget (D)'!$L$1,'Cumulative Budget Request '!E547,0)</f>
        <v>0</v>
      </c>
      <c r="F547" s="76">
        <f>IF('Cumulative Budget Request '!$L547='Split budget (D)'!$L$1,'Cumulative Budget Request '!F547,0)</f>
        <v>0</v>
      </c>
      <c r="G547" s="76">
        <f>IF('Cumulative Budget Request '!$L547='Split budget (D)'!$L$1,'Cumulative Budget Request '!G547,0)</f>
        <v>0</v>
      </c>
      <c r="H547" s="76">
        <f>IF('Cumulative Budget Request '!$L547='Split budget (D)'!$L$1,'Cumulative Budget Request '!H547,0)</f>
        <v>0</v>
      </c>
      <c r="I547" s="76">
        <f>IF('Cumulative Budget Request '!$L547='Split budget (D)'!$L$1,'Cumulative Budget Request '!I547,0)</f>
        <v>0</v>
      </c>
      <c r="J547" s="45"/>
      <c r="N547" s="386" t="s">
        <v>303</v>
      </c>
      <c r="O547" s="45"/>
      <c r="P547" s="375" t="s">
        <v>299</v>
      </c>
      <c r="Q547" s="211">
        <f>IF('Cumulative Budget Request '!L547='Split budget (D)'!$L$1,'Cumulative Budget Request '!Q549,0)</f>
        <v>0</v>
      </c>
      <c r="R547" s="211">
        <f>IF('Cumulative Budget Request '!L547='Split budget (D)'!$L$1,'Cumulative Budget Request '!R549,0)</f>
        <v>0</v>
      </c>
      <c r="S547" s="211">
        <f>IF('Cumulative Budget Request '!L547='Split budget (D)'!$L$1,'Cumulative Budget Request '!S549,0)</f>
        <v>0</v>
      </c>
      <c r="T547" s="211">
        <f>IF('Cumulative Budget Request '!L547='Split budget (D)'!$L$1,'Cumulative Budget Request '!T549,0)</f>
        <v>0</v>
      </c>
      <c r="U547" s="316">
        <f>IF('Cumulative Budget Request '!L547='Split budget (D)'!$L$1,'Cumulative Budget Request '!U549,0)</f>
        <v>0</v>
      </c>
      <c r="V547" s="321" t="s">
        <v>31</v>
      </c>
      <c r="W547" s="322" t="s">
        <v>32</v>
      </c>
      <c r="X547" s="322" t="s">
        <v>33</v>
      </c>
      <c r="Y547" s="322" t="s">
        <v>34</v>
      </c>
      <c r="Z547" s="322" t="s">
        <v>35</v>
      </c>
    </row>
    <row r="548" spans="1:33">
      <c r="A548" s="486"/>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(D)'!$L$1,'Cumulative Budget Request '!Q550,0)</f>
        <v>0</v>
      </c>
      <c r="R548" s="211">
        <f>IF('Cumulative Budget Request '!L547='Split budget (D)'!$L$1,'Cumulative Budget Request '!R550,0)</f>
        <v>0</v>
      </c>
      <c r="S548" s="211">
        <f>IF('Cumulative Budget Request '!L547='Split budget (D)'!$L$1,'Cumulative Budget Request '!S550,0)</f>
        <v>0</v>
      </c>
      <c r="T548" s="211">
        <f>IF('Cumulative Budget Request '!L547='Split budget (D)'!$L$1,'Cumulative Budget Request '!T550,0)</f>
        <v>0</v>
      </c>
      <c r="U548" s="316">
        <f>IF('Cumulative Budget Request '!L547='Split budget (D)'!$L$1,'Cumulative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9"/>
      <c r="C549" s="134"/>
      <c r="D549" s="131" t="s">
        <v>173</v>
      </c>
      <c r="E549" s="161">
        <f>IF('Cumulative Budget Request '!$L549='Split budget (D)'!$L$1,'Cumulative Budget Request '!E549,0)</f>
        <v>0</v>
      </c>
      <c r="F549" s="161">
        <f>IF('Cumulative Budget Request '!$L549='Split budget (D)'!$L$1,'Cumulative Budget Request '!F549,0)</f>
        <v>0</v>
      </c>
      <c r="G549" s="161">
        <f>IF('Cumulative Budget Request '!$L549='Split budget (D)'!$L$1,'Cumulative Budget Request '!G549,0)</f>
        <v>0</v>
      </c>
      <c r="H549" s="161">
        <f>IF('Cumulative Budget Request '!$L549='Split budget (D)'!$L$1,'Cumulative Budget Request '!H549,0)</f>
        <v>0</v>
      </c>
      <c r="I549" s="161">
        <f>IF('Cumulative Budget Request '!$L549='Split budget (D)'!$L$1,'Cumulative Budget Request '!I549,0)</f>
        <v>0</v>
      </c>
      <c r="J549" s="158">
        <f>SUM(E549:I549)</f>
        <v>0</v>
      </c>
      <c r="N549" s="182"/>
      <c r="O549" s="377">
        <f>IF('Cumulative Budget Request '!L547='Split budget (D)'!$L$1,'Cumulative Budget Request '!O551,0)</f>
        <v>0</v>
      </c>
      <c r="P549" s="375" t="s">
        <v>301</v>
      </c>
      <c r="Q549" s="211">
        <f>IF('Cumulative Budget Request '!L547='Split budget (D)'!$L$1,'Cumulative Budget Request '!Q551,0)</f>
        <v>0</v>
      </c>
      <c r="R549" s="211">
        <f>IF('Cumulative Budget Request '!L547='Split budget (D)'!$L$1,'Cumulative Budget Request '!R551,0)</f>
        <v>0</v>
      </c>
      <c r="S549" s="211">
        <f>IF('Cumulative Budget Request '!L547='Split budget (D)'!$L$1,'Cumulative Budget Request '!S551,0)</f>
        <v>0</v>
      </c>
      <c r="T549" s="211">
        <f>IF('Cumulative Budget Request '!L547='Split budget (D)'!$L$1,'Cumulative Budget Request '!T551,0)</f>
        <v>0</v>
      </c>
      <c r="U549" s="316">
        <f>IF('Cumulative Budget Request '!L547='Split budget (D)'!$L$1,'Cumulative Budget Request '!U551,0)</f>
        <v>0</v>
      </c>
      <c r="V549" s="324"/>
      <c r="W549" s="324"/>
      <c r="X549" s="324"/>
      <c r="Y549" s="324"/>
      <c r="Z549" s="324"/>
      <c r="AA549" s="53"/>
      <c r="AB549" s="53"/>
      <c r="AC549" s="53"/>
      <c r="AD549" s="53"/>
      <c r="AE549" s="53"/>
      <c r="AF549" s="53"/>
      <c r="AG549" s="53"/>
    </row>
    <row r="550" spans="1:33">
      <c r="A550" s="486"/>
      <c r="D550" s="33" t="s">
        <v>30</v>
      </c>
      <c r="E550" s="161">
        <f>IF('Cumulative Budget Request '!$L550='Split budget (D)'!$L$1,'Cumulative Budget Request '!E550,0)</f>
        <v>0</v>
      </c>
      <c r="F550" s="161">
        <f>IF('Cumulative Budget Request '!$L550='Split budget (D)'!$L$1,'Cumulative Budget Request '!F550,0)</f>
        <v>0</v>
      </c>
      <c r="G550" s="161">
        <f>IF('Cumulative Budget Request '!$L550='Split budget (D)'!$L$1,'Cumulative Budget Request '!G550,0)</f>
        <v>0</v>
      </c>
      <c r="H550" s="161">
        <f>IF('Cumulative Budget Request '!$L550='Split budget (D)'!$L$1,'Cumulative Budget Request '!H550,0)</f>
        <v>0</v>
      </c>
      <c r="I550" s="161">
        <f>IF('Cumulative Budget Request '!$L550='Split budget (D)'!$L$1,'Cumulative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6"/>
      <c r="C551" s="68"/>
      <c r="D551" s="45"/>
      <c r="E551" s="16"/>
      <c r="F551" s="16"/>
      <c r="G551" s="16"/>
      <c r="H551" s="16"/>
      <c r="I551" s="16"/>
      <c r="J551" s="25"/>
      <c r="N551" s="386" t="s">
        <v>304</v>
      </c>
      <c r="O551" s="45"/>
      <c r="P551" s="375" t="s">
        <v>299</v>
      </c>
      <c r="Q551" s="211">
        <f>IF('Cumulative Budget Request '!L552='Split budget (D)'!$L$1,'Cumulative Budget Request '!Q553,0)</f>
        <v>0</v>
      </c>
      <c r="R551" s="211">
        <f>IF('Cumulative Budget Request '!L552='Split budget (D)'!$L$1,'Cumulative Budget Request '!R553,0)</f>
        <v>0</v>
      </c>
      <c r="S551" s="211">
        <f>IF('Cumulative Budget Request '!L552='Split budget (D)'!$L$1,'Cumulative Budget Request '!S553,0)</f>
        <v>0</v>
      </c>
      <c r="T551" s="211">
        <f>IF('Cumulative Budget Request '!L552='Split budget (D)'!$L$1,'Cumulative Budget Request '!T553,0)</f>
        <v>0</v>
      </c>
      <c r="U551" s="316">
        <f>IF('Cumulative Budget Request '!L552='Split budget (D)'!$L$1,'Cumulative Budget Request '!U553,0)</f>
        <v>0</v>
      </c>
      <c r="V551" s="324"/>
      <c r="W551" s="324"/>
      <c r="X551" s="324"/>
      <c r="Y551" s="324"/>
      <c r="Z551" s="324"/>
      <c r="AA551" s="748"/>
      <c r="AB551" s="748"/>
      <c r="AC551" s="748"/>
      <c r="AD551" s="114"/>
      <c r="AE551" s="114"/>
      <c r="AF551" s="114"/>
      <c r="AG551" s="114"/>
    </row>
    <row r="552" spans="1:33">
      <c r="A552" s="493">
        <f>IF('Cumulative Budget Request '!L553='Split budget (D)'!$L$1,'Cumulative Budget Request '!A552,0)</f>
        <v>0</v>
      </c>
      <c r="C552" s="68"/>
      <c r="D552" s="33" t="s">
        <v>123</v>
      </c>
      <c r="E552" s="76">
        <f>IF('Cumulative Budget Request '!$L552='Split budget (D)'!$L$1,'Cumulative Budget Request '!E552,0)</f>
        <v>0</v>
      </c>
      <c r="F552" s="76">
        <f>IF('Cumulative Budget Request '!$L552='Split budget (D)'!$L$1,'Cumulative Budget Request '!F552,0)</f>
        <v>0</v>
      </c>
      <c r="G552" s="76">
        <f>IF('Cumulative Budget Request '!$L552='Split budget (D)'!$L$1,'Cumulative Budget Request '!G552,0)</f>
        <v>0</v>
      </c>
      <c r="H552" s="76">
        <f>IF('Cumulative Budget Request '!$L552='Split budget (D)'!$L$1,'Cumulative Budget Request '!H552,0)</f>
        <v>0</v>
      </c>
      <c r="I552" s="76">
        <f>IF('Cumulative Budget Request '!$L552='Split budget (D)'!$L$1,'Cumulative Budget Request '!I552,0)</f>
        <v>0</v>
      </c>
      <c r="J552" s="25"/>
      <c r="N552" s="154"/>
      <c r="O552" s="376" t="s">
        <v>121</v>
      </c>
      <c r="P552" s="375" t="s">
        <v>300</v>
      </c>
      <c r="Q552" s="211">
        <f>IF('Cumulative Budget Request '!L552='Split budget (D)'!$L$1,'Cumulative Budget Request '!Q554,0)</f>
        <v>0</v>
      </c>
      <c r="R552" s="211">
        <f>IF('Cumulative Budget Request '!L552='Split budget (D)'!$L$1,'Cumulative Budget Request '!R554,0)</f>
        <v>0</v>
      </c>
      <c r="S552" s="211">
        <f>IF('Cumulative Budget Request '!L552='Split budget (D)'!$L$1,'Cumulative Budget Request '!S554,0)</f>
        <v>0</v>
      </c>
      <c r="T552" s="211">
        <f>IF('Cumulative Budget Request '!L552='Split budget (D)'!$L$1,'Cumulative Budget Request '!T554,0)</f>
        <v>0</v>
      </c>
      <c r="U552" s="316">
        <f>IF('Cumulative Budget Request '!L552='Split budget (D)'!$L$1,'Cumulative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6"/>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(D)'!$L$1,'Cumulative Budget Request '!O555,0)</f>
        <v>0</v>
      </c>
      <c r="P553" s="375" t="s">
        <v>301</v>
      </c>
      <c r="Q553" s="211">
        <f>IF('Cumulative Budget Request '!L552='Split budget (D)'!$L$1,'Cumulative Budget Request '!Q555,0)</f>
        <v>0</v>
      </c>
      <c r="R553" s="211">
        <f>IF('Cumulative Budget Request '!L552='Split budget (D)'!$L$1,'Cumulative Budget Request '!R555,0)</f>
        <v>0</v>
      </c>
      <c r="S553" s="211">
        <f>IF('Cumulative Budget Request '!L552='Split budget (D)'!$L$1,'Cumulative Budget Request '!S555,0)</f>
        <v>0</v>
      </c>
      <c r="T553" s="211">
        <f>IF('Cumulative Budget Request '!L552='Split budget (D)'!$L$1,'Cumulative Budget Request '!T555,0)</f>
        <v>0</v>
      </c>
      <c r="U553" s="316">
        <f>IF('Cumulative Budget Request '!L552='Split budget (D)'!$L$1,'Cumulative Budget Request '!U555,0)</f>
        <v>0</v>
      </c>
      <c r="V553" s="324"/>
      <c r="W553" s="324"/>
      <c r="X553" s="324"/>
      <c r="Y553" s="324"/>
      <c r="Z553" s="324"/>
      <c r="AA553" s="53"/>
      <c r="AB553" s="53"/>
      <c r="AC553" s="53"/>
      <c r="AD553" s="53"/>
      <c r="AE553" s="53"/>
      <c r="AF553" s="53"/>
      <c r="AG553" s="53"/>
    </row>
    <row r="554" spans="1:33">
      <c r="A554" s="449"/>
      <c r="C554" s="134"/>
      <c r="D554" s="131" t="s">
        <v>173</v>
      </c>
      <c r="E554" s="161">
        <f>IF('Cumulative Budget Request '!$L553='Split budget (D)'!$L$1,'Cumulative Budget Request '!E554,0)</f>
        <v>0</v>
      </c>
      <c r="F554" s="161">
        <f>IF('Cumulative Budget Request '!$L553='Split budget (D)'!$L$1,'Cumulative Budget Request '!F554,0)</f>
        <v>0</v>
      </c>
      <c r="G554" s="161">
        <f>IF('Cumulative Budget Request '!$L553='Split budget (D)'!$L$1,'Cumulative Budget Request '!G554,0)</f>
        <v>0</v>
      </c>
      <c r="H554" s="161">
        <f>IF('Cumulative Budget Request '!$L553='Split budget (D)'!$L$1,'Cumulative Budget Request '!H554,0)</f>
        <v>0</v>
      </c>
      <c r="I554" s="161">
        <f>IF('Cumulative Budget Request '!$L553='Split budget (D)'!$L$1,'Cumulative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6"/>
      <c r="D555" s="33" t="s">
        <v>30</v>
      </c>
      <c r="E555" s="161">
        <f>IF('Cumulative Budget Request '!$L554='Split budget (D)'!$L$1,'Cumulative Budget Request '!E555,0)</f>
        <v>0</v>
      </c>
      <c r="F555" s="161">
        <f>IF('Cumulative Budget Request '!$L554='Split budget (D)'!$L$1,'Cumulative Budget Request '!F555,0)</f>
        <v>0</v>
      </c>
      <c r="G555" s="161">
        <f>IF('Cumulative Budget Request '!$L554='Split budget (D)'!$L$1,'Cumulative Budget Request '!G555,0)</f>
        <v>0</v>
      </c>
      <c r="H555" s="161">
        <f>IF('Cumulative Budget Request '!$L554='Split budget (D)'!$L$1,'Cumulative Budget Request '!H555,0)</f>
        <v>0</v>
      </c>
      <c r="I555" s="161">
        <f>IF('Cumulative Budget Request '!$L554='Split budget (D)'!$L$1,'Cumulative Budget Request '!I555,0)</f>
        <v>0</v>
      </c>
      <c r="J555" s="158">
        <f>SUM(E555:I555)</f>
        <v>0</v>
      </c>
      <c r="N555" s="396" t="s">
        <v>305</v>
      </c>
      <c r="O555" s="45"/>
      <c r="P555" s="375" t="s">
        <v>299</v>
      </c>
      <c r="Q555" s="211">
        <f>IF('Cumulative Budget Request '!L557='Split budget (D)'!$L$1,'Cumulative Budget Request '!Q557,0)</f>
        <v>0</v>
      </c>
      <c r="R555" s="211">
        <f>IF('Cumulative Budget Request '!L557='Split budget (D)'!$L$1,'Cumulative Budget Request '!R557,0)</f>
        <v>0</v>
      </c>
      <c r="S555" s="211">
        <f>IF('Cumulative Budget Request '!L557='Split budget (D)'!$L$1,'Cumulative Budget Request '!S557,0)</f>
        <v>0</v>
      </c>
      <c r="T555" s="211">
        <f>IF('Cumulative Budget Request '!L557='Split budget (D)'!$L$1,'Cumulative Budget Request '!T557,0)</f>
        <v>0</v>
      </c>
      <c r="U555" s="316">
        <f>IF('Cumulative Budget Request '!L557='Split budget (D)'!$L$1,'Cumulative Budget Request '!U557,0)</f>
        <v>0</v>
      </c>
      <c r="V555" s="324"/>
      <c r="W555" s="324"/>
      <c r="X555" s="324"/>
      <c r="Y555" s="324"/>
      <c r="Z555" s="324"/>
      <c r="AA555" s="748"/>
      <c r="AB555" s="748"/>
      <c r="AC555" s="748"/>
      <c r="AD555" s="114"/>
      <c r="AE555" s="114"/>
      <c r="AF555" s="114"/>
      <c r="AG555" s="114"/>
    </row>
    <row r="556" spans="1:33">
      <c r="A556" s="486"/>
      <c r="C556" s="68"/>
      <c r="D556" s="45"/>
      <c r="E556" s="16"/>
      <c r="F556" s="16"/>
      <c r="G556" s="16"/>
      <c r="H556" s="16"/>
      <c r="I556" s="16"/>
      <c r="J556" s="25"/>
      <c r="N556" s="154"/>
      <c r="O556" s="376" t="s">
        <v>121</v>
      </c>
      <c r="P556" s="375" t="s">
        <v>300</v>
      </c>
      <c r="Q556" s="211">
        <f>IF('Cumulative Budget Request '!L557='Split budget (D)'!$L$1,'Cumulative Budget Request '!Q558,0)</f>
        <v>0</v>
      </c>
      <c r="R556" s="211">
        <f>IF('Cumulative Budget Request '!L557='Split budget (D)'!$L$1,'Cumulative Budget Request '!R558,0)</f>
        <v>0</v>
      </c>
      <c r="S556" s="211">
        <f>IF('Cumulative Budget Request '!L557='Split budget (D)'!$L$1,'Cumulative Budget Request '!S558,0)</f>
        <v>0</v>
      </c>
      <c r="T556" s="211">
        <f>IF('Cumulative Budget Request '!L557='Split budget (D)'!$L$1,'Cumulative Budget Request '!T558,0)</f>
        <v>0</v>
      </c>
      <c r="U556" s="316">
        <f>IF('Cumulative Budget Request '!L557='Split budget (D)'!$L$1,'Cumulative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6"/>
      <c r="C557" s="68"/>
      <c r="D557" s="33" t="s">
        <v>123</v>
      </c>
      <c r="E557" s="76">
        <f>IF('Cumulative Budget Request '!$L557='Split budget (D)'!$L$1,'Cumulative Budget Request '!E557,0)</f>
        <v>0</v>
      </c>
      <c r="F557" s="76">
        <f>IF('Cumulative Budget Request '!$L557='Split budget (D)'!$L$1,'Cumulative Budget Request '!F557,0)</f>
        <v>0</v>
      </c>
      <c r="G557" s="76">
        <f>IF('Cumulative Budget Request '!$L557='Split budget (D)'!$L$1,'Cumulative Budget Request '!G557,0)</f>
        <v>0</v>
      </c>
      <c r="H557" s="76">
        <f>IF('Cumulative Budget Request '!$L557='Split budget (D)'!$L$1,'Cumulative Budget Request '!H557,0)</f>
        <v>0</v>
      </c>
      <c r="I557" s="76">
        <f>IF('Cumulative Budget Request '!$L557='Split budget (D)'!$L$1,'Cumulative Budget Request '!I557,0)</f>
        <v>0</v>
      </c>
      <c r="J557" s="25"/>
      <c r="M557" s="2"/>
      <c r="N557" s="182"/>
      <c r="O557" s="377">
        <f>IF('Cumulative Budget Request '!L555='Split budget (D)'!$L$1,'Cumulative Budget Request '!O559,0)</f>
        <v>0</v>
      </c>
      <c r="P557" s="375" t="s">
        <v>301</v>
      </c>
      <c r="Q557" s="211">
        <f>IF('Cumulative Budget Request '!L557='Split budget (D)'!$L$1,'Cumulative Budget Request '!Q559,0)</f>
        <v>0</v>
      </c>
      <c r="R557" s="211">
        <f>IF('Cumulative Budget Request '!L557='Split budget (D)'!$L$1,'Cumulative Budget Request '!R559,0)</f>
        <v>0</v>
      </c>
      <c r="S557" s="211">
        <f>IF('Cumulative Budget Request '!L557='Split budget (D)'!$L$1,'Cumulative Budget Request '!S559,0)</f>
        <v>0</v>
      </c>
      <c r="T557" s="211">
        <f>IF('Cumulative Budget Request '!L557='Split budget (D)'!$L$1,'Cumulative Budget Request '!T559,0)</f>
        <v>0</v>
      </c>
      <c r="U557" s="316">
        <f>IF('Cumulative Budget Request '!L557='Split budget (D)'!$L$1,'Cumulative Budget Request '!U559,0)</f>
        <v>0</v>
      </c>
      <c r="V557" s="324"/>
      <c r="W557" s="324"/>
      <c r="X557" s="324"/>
      <c r="Y557" s="324"/>
      <c r="Z557" s="324"/>
    </row>
    <row r="558" spans="1:33" ht="13.8" thickBot="1">
      <c r="A558" s="493">
        <f>IF('Cumulative Budget Request '!L558='Split budget (D)'!$L$1,'Cumulative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6"/>
      <c r="C559" s="134"/>
      <c r="D559" s="131" t="s">
        <v>173</v>
      </c>
      <c r="E559" s="161">
        <f>IF('Cumulative Budget Request '!$L558='Split budget (D)'!$L$1,'Cumulative Budget Request '!E559,0)</f>
        <v>0</v>
      </c>
      <c r="F559" s="161">
        <f>IF('Cumulative Budget Request '!$L558='Split budget (D)'!$L$1,'Cumulative Budget Request '!F559,0)</f>
        <v>0</v>
      </c>
      <c r="G559" s="161">
        <f>IF('Cumulative Budget Request '!$L558='Split budget (D)'!$L$1,'Cumulative Budget Request '!G559,0)</f>
        <v>0</v>
      </c>
      <c r="H559" s="161">
        <f>IF('Cumulative Budget Request '!$L558='Split budget (D)'!$L$1,'Cumulative Budget Request '!H559,0)</f>
        <v>0</v>
      </c>
      <c r="I559" s="161">
        <f>IF('Cumulative Budget Request '!$L558='Split budget (D)'!$L$1,'Cumulative Budget Request '!I559,0)</f>
        <v>0</v>
      </c>
      <c r="J559" s="158">
        <f>SUM(E559:I559)</f>
        <v>0</v>
      </c>
      <c r="M559" s="2"/>
      <c r="V559" s="324"/>
      <c r="W559" s="324"/>
      <c r="X559" s="324"/>
      <c r="Y559" s="324"/>
      <c r="Z559" s="324"/>
    </row>
    <row r="560" spans="1:33" ht="13.8" thickBot="1">
      <c r="A560" s="449"/>
      <c r="D560" s="33" t="s">
        <v>30</v>
      </c>
      <c r="E560" s="161">
        <f>IF('Cumulative Budget Request '!$L559='Split budget (D)'!$L$1,'Cumulative Budget Request '!E560,0)</f>
        <v>0</v>
      </c>
      <c r="F560" s="161">
        <f>IF('Cumulative Budget Request '!$L559='Split budget (D)'!$L$1,'Cumulative Budget Request '!F560,0)</f>
        <v>0</v>
      </c>
      <c r="G560" s="161">
        <f>IF('Cumulative Budget Request '!$L559='Split budget (D)'!$L$1,'Cumulative Budget Request '!G560,0)</f>
        <v>0</v>
      </c>
      <c r="H560" s="161">
        <f>IF('Cumulative Budget Request '!$L559='Split budget (D)'!$L$1,'Cumulative Budget Request '!H560,0)</f>
        <v>0</v>
      </c>
      <c r="I560" s="161">
        <f>IF('Cumulative Budget Request '!$L559='Split budget (D)'!$L$1,'Cumulative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8"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57" t="s">
        <v>168</v>
      </c>
      <c r="C571" s="757"/>
      <c r="D571" s="757"/>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93">
        <f>IF('Cumulative Budget Request '!L580='Split budget (D)'!$L$1,'Cumulative Budget Request '!B575,0)</f>
        <v>0</v>
      </c>
      <c r="D575" s="3"/>
      <c r="E575" s="161">
        <f>IF('Cumulative Budget Request '!$L575='Split budget (D)'!$L$1,'Cumulative Budget Request '!E575,0)</f>
        <v>0</v>
      </c>
      <c r="F575" s="161">
        <f>IF('Cumulative Budget Request '!$L575='Split budget (D)'!$L$1,'Cumulative Budget Request '!F575,0)</f>
        <v>0</v>
      </c>
      <c r="G575" s="161">
        <f>IF('Cumulative Budget Request '!$L575='Split budget (D)'!$L$1,'Cumulative Budget Request '!G575,0)</f>
        <v>0</v>
      </c>
      <c r="H575" s="161">
        <f>IF('Cumulative Budget Request '!$L575='Split budget (D)'!$L$1,'Cumulative Budget Request '!H575,0)</f>
        <v>0</v>
      </c>
      <c r="I575" s="161">
        <f>IF('Cumulative Budget Request '!$L575='Split budget (D)'!$L$1,'Cumulative Budget Request '!I575,0)</f>
        <v>0</v>
      </c>
      <c r="J575" s="158">
        <f>SUM(E575:I575)</f>
        <v>0</v>
      </c>
      <c r="K575" s="2"/>
      <c r="L575" s="2"/>
      <c r="M575" s="2"/>
      <c r="Q575" s="199"/>
      <c r="R575" s="199"/>
      <c r="S575" s="199"/>
      <c r="T575" s="4"/>
    </row>
    <row r="576" spans="1:20" hidden="1">
      <c r="B576" s="493">
        <f>IF('Cumulative Budget Request '!L581='Split budget (D)'!$L$1,'Cumulative Budget Request '!B576,0)</f>
        <v>0</v>
      </c>
      <c r="D576" s="3"/>
      <c r="E576" s="161">
        <f>IF('Cumulative Budget Request '!$L576='Split budget (D)'!$L$1,'Cumulative Budget Request '!E576,0)</f>
        <v>0</v>
      </c>
      <c r="F576" s="161">
        <f>IF('Cumulative Budget Request '!$L576='Split budget (D)'!$L$1,'Cumulative Budget Request '!F576,0)</f>
        <v>0</v>
      </c>
      <c r="G576" s="161">
        <f>IF('Cumulative Budget Request '!$L576='Split budget (D)'!$L$1,'Cumulative Budget Request '!G576,0)</f>
        <v>0</v>
      </c>
      <c r="H576" s="161">
        <f>IF('Cumulative Budget Request '!$L576='Split budget (D)'!$L$1,'Cumulative Budget Request '!H576,0)</f>
        <v>0</v>
      </c>
      <c r="I576" s="161">
        <f>IF('Cumulative Budget Request '!$L576='Split budget (D)'!$L$1,'Cumulative Budget Request '!I576,0)</f>
        <v>0</v>
      </c>
      <c r="J576" s="158">
        <f t="shared" ref="J576:J580" si="340">SUM(E576:I576)</f>
        <v>0</v>
      </c>
      <c r="K576" s="2"/>
      <c r="L576" s="2"/>
      <c r="M576" s="2"/>
    </row>
    <row r="577" spans="1:16" hidden="1">
      <c r="B577" s="493">
        <f>IF('Cumulative Budget Request '!L582='Split budget (D)'!$L$1,'Cumulative Budget Request '!B577,0)</f>
        <v>0</v>
      </c>
      <c r="D577" s="3"/>
      <c r="E577" s="161">
        <f>IF('Cumulative Budget Request '!$L577='Split budget (D)'!$L$1,'Cumulative Budget Request '!E577,0)</f>
        <v>0</v>
      </c>
      <c r="F577" s="161">
        <f>IF('Cumulative Budget Request '!$L577='Split budget (D)'!$L$1,'Cumulative Budget Request '!F577,0)</f>
        <v>0</v>
      </c>
      <c r="G577" s="161">
        <f>IF('Cumulative Budget Request '!$L577='Split budget (D)'!$L$1,'Cumulative Budget Request '!G577,0)</f>
        <v>0</v>
      </c>
      <c r="H577" s="161">
        <f>IF('Cumulative Budget Request '!$L577='Split budget (D)'!$L$1,'Cumulative Budget Request '!H577,0)</f>
        <v>0</v>
      </c>
      <c r="I577" s="161">
        <f>IF('Cumulative Budget Request '!$L577='Split budget (D)'!$L$1,'Cumulative Budget Request '!I577,0)</f>
        <v>0</v>
      </c>
      <c r="J577" s="158">
        <f t="shared" si="340"/>
        <v>0</v>
      </c>
      <c r="K577" s="2"/>
      <c r="L577" s="2"/>
      <c r="M577" s="2"/>
      <c r="N577" s="2"/>
      <c r="O577" s="2"/>
      <c r="P577" s="2"/>
    </row>
    <row r="578" spans="1:16" hidden="1">
      <c r="B578" s="493">
        <f>IF('Cumulative Budget Request '!L583='Split budget (D)'!$L$1,'Cumulative Budget Request '!B578,0)</f>
        <v>0</v>
      </c>
      <c r="D578" s="3"/>
      <c r="E578" s="161">
        <f>IF('Cumulative Budget Request '!$L578='Split budget (D)'!$L$1,'Cumulative Budget Request '!E578,0)</f>
        <v>0</v>
      </c>
      <c r="F578" s="161">
        <f>IF('Cumulative Budget Request '!$L578='Split budget (D)'!$L$1,'Cumulative Budget Request '!F578,0)</f>
        <v>0</v>
      </c>
      <c r="G578" s="161">
        <f>IF('Cumulative Budget Request '!$L578='Split budget (D)'!$L$1,'Cumulative Budget Request '!G578,0)</f>
        <v>0</v>
      </c>
      <c r="H578" s="161">
        <f>IF('Cumulative Budget Request '!$L578='Split budget (D)'!$L$1,'Cumulative Budget Request '!H578,0)</f>
        <v>0</v>
      </c>
      <c r="I578" s="161">
        <f>IF('Cumulative Budget Request '!$L578='Split budget (D)'!$L$1,'Cumulative Budget Request '!I578,0)</f>
        <v>0</v>
      </c>
      <c r="J578" s="158">
        <f t="shared" si="340"/>
        <v>0</v>
      </c>
      <c r="K578" s="2"/>
      <c r="L578" s="2"/>
      <c r="M578" s="2"/>
      <c r="N578" s="2"/>
      <c r="O578" s="2"/>
      <c r="P578" s="2"/>
    </row>
    <row r="579" spans="1:16" hidden="1">
      <c r="B579" s="493">
        <f>IF('Cumulative Budget Request '!L584='Split budget (D)'!$L$1,'Cumulative Budget Request '!B579,0)</f>
        <v>0</v>
      </c>
      <c r="D579" s="3"/>
      <c r="E579" s="161">
        <f>IF('Cumulative Budget Request '!$L579='Split budget (D)'!$L$1,'Cumulative Budget Request '!E579,0)</f>
        <v>0</v>
      </c>
      <c r="F579" s="161">
        <f>IF('Cumulative Budget Request '!$L579='Split budget (D)'!$L$1,'Cumulative Budget Request '!F579,0)</f>
        <v>0</v>
      </c>
      <c r="G579" s="161">
        <f>IF('Cumulative Budget Request '!$L579='Split budget (D)'!$L$1,'Cumulative Budget Request '!G579,0)</f>
        <v>0</v>
      </c>
      <c r="H579" s="161">
        <f>IF('Cumulative Budget Request '!$L579='Split budget (D)'!$L$1,'Cumulative Budget Request '!H579,0)</f>
        <v>0</v>
      </c>
      <c r="I579" s="161">
        <f>IF('Cumulative Budget Request '!$L579='Split budget (D)'!$L$1,'Cumulative Budget Request '!I579,0)</f>
        <v>0</v>
      </c>
      <c r="J579" s="158">
        <f t="shared" si="340"/>
        <v>0</v>
      </c>
      <c r="K579" s="2"/>
      <c r="L579" s="2"/>
      <c r="M579" s="2"/>
    </row>
    <row r="580" spans="1:16" hidden="1">
      <c r="B580" s="493">
        <f>IF('Cumulative Budget Request '!L585='Split budget (D)'!$L$1,'Cumulative Budget Request '!B580,0)</f>
        <v>0</v>
      </c>
      <c r="D580" s="3"/>
      <c r="E580" s="161">
        <f>IF('Cumulative Budget Request '!$L580='Split budget (D)'!$L$1,'Cumulative Budget Request '!E580,0)</f>
        <v>0</v>
      </c>
      <c r="F580" s="161">
        <f>IF('Cumulative Budget Request '!$L580='Split budget (D)'!$L$1,'Cumulative Budget Request '!F580,0)</f>
        <v>0</v>
      </c>
      <c r="G580" s="161">
        <f>IF('Cumulative Budget Request '!$L580='Split budget (D)'!$L$1,'Cumulative Budget Request '!G580,0)</f>
        <v>0</v>
      </c>
      <c r="H580" s="161">
        <f>IF('Cumulative Budget Request '!$L580='Split budget (D)'!$L$1,'Cumulative Budget Request '!H580,0)</f>
        <v>0</v>
      </c>
      <c r="I580" s="161">
        <f>IF('Cumulative Budget Request '!$L580='Split budget (D)'!$L$1,'Cumulative Budget Request '!I580,0)</f>
        <v>0</v>
      </c>
      <c r="J580" s="158">
        <f t="shared" si="340"/>
        <v>0</v>
      </c>
      <c r="K580" s="2"/>
      <c r="L580" s="2"/>
      <c r="M580" s="2"/>
    </row>
    <row r="581" spans="1:16">
      <c r="A581" s="740" t="s">
        <v>57</v>
      </c>
      <c r="B581" s="740"/>
      <c r="C581" s="740"/>
      <c r="D581" s="740"/>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6"/>
      <c r="B582" s="486"/>
      <c r="E582" s="3"/>
      <c r="F582" s="2"/>
      <c r="G582" s="2"/>
      <c r="H582" s="2"/>
      <c r="I582" s="2"/>
      <c r="J582" s="46"/>
      <c r="K582" s="2"/>
      <c r="L582" s="2"/>
      <c r="M582" s="2"/>
    </row>
    <row r="583" spans="1:16" hidden="1">
      <c r="A583" s="488" t="s">
        <v>122</v>
      </c>
      <c r="B583" s="497"/>
      <c r="C583" s="9"/>
      <c r="D583" s="229" t="s">
        <v>184</v>
      </c>
      <c r="E583" s="117">
        <f>IF('Cumulative Budget Request '!$L583='Split budget (D)'!$L$1,'Cumulative Budget Request '!E583,0)</f>
        <v>0</v>
      </c>
      <c r="F583" s="117">
        <f>IF('Cumulative Budget Request '!$L583='Split budget (D)'!$L$1,'Cumulative Budget Request '!F583,0)</f>
        <v>0</v>
      </c>
      <c r="G583" s="117">
        <f>IF('Cumulative Budget Request '!$L583='Split budget (D)'!$L$1,'Cumulative Budget Request '!G583,0)</f>
        <v>0</v>
      </c>
      <c r="H583" s="117">
        <f>IF('Cumulative Budget Request '!$L583='Split budget (D)'!$L$1,'Cumulative Budget Request '!H583,0)</f>
        <v>0</v>
      </c>
      <c r="I583" s="117">
        <f>IF('Cumulative Budget Request '!$L583='Split budget (D)'!$L$1,'Cumulative Budget Request '!I583,0)</f>
        <v>0</v>
      </c>
      <c r="J583" s="73"/>
      <c r="K583" s="2"/>
      <c r="L583" s="2"/>
      <c r="M583" s="2"/>
    </row>
    <row r="584" spans="1:16" hidden="1">
      <c r="A584" s="486"/>
      <c r="B584" s="486"/>
      <c r="D584" s="229" t="s">
        <v>264</v>
      </c>
      <c r="E584" s="117">
        <f>IF('Cumulative Budget Request '!$L584='Split budget (D)'!$L$1,'Cumulative Budget Request '!E584,0)</f>
        <v>0</v>
      </c>
      <c r="F584" s="117">
        <f>IF('Cumulative Budget Request '!$L584='Split budget (D)'!$L$1,'Cumulative Budget Request '!F584,0)</f>
        <v>0</v>
      </c>
      <c r="G584" s="117">
        <f>IF('Cumulative Budget Request '!$L584='Split budget (D)'!$L$1,'Cumulative Budget Request '!G584,0)</f>
        <v>0</v>
      </c>
      <c r="H584" s="117">
        <f>IF('Cumulative Budget Request '!$L584='Split budget (D)'!$L$1,'Cumulative Budget Request '!H584,0)</f>
        <v>0</v>
      </c>
      <c r="I584" s="117">
        <f>IF('Cumulative Budget Request '!$L584='Split budget (D)'!$L$1,'Cumulative Budget Request '!I584,0)</f>
        <v>0</v>
      </c>
      <c r="J584" s="73"/>
      <c r="K584" s="2"/>
      <c r="L584" s="2"/>
      <c r="M584" s="2"/>
    </row>
    <row r="585" spans="1:16" hidden="1">
      <c r="A585" s="488" t="s">
        <v>169</v>
      </c>
      <c r="B585" s="497"/>
      <c r="C585" s="9"/>
      <c r="D585" s="229" t="s">
        <v>265</v>
      </c>
      <c r="E585" s="117">
        <f>IF('Cumulative Budget Request '!$L585='Split budget (D)'!$L$1,'Cumulative Budget Request '!E585,0)</f>
        <v>0</v>
      </c>
      <c r="F585" s="117">
        <f>IF('Cumulative Budget Request '!$L585='Split budget (D)'!$L$1,'Cumulative Budget Request '!F585,0)</f>
        <v>0</v>
      </c>
      <c r="G585" s="117">
        <f>IF('Cumulative Budget Request '!$L585='Split budget (D)'!$L$1,'Cumulative Budget Request '!G585,0)</f>
        <v>0</v>
      </c>
      <c r="H585" s="117">
        <f>IF('Cumulative Budget Request '!$L585='Split budget (D)'!$L$1,'Cumulative Budget Request '!H585,0)</f>
        <v>0</v>
      </c>
      <c r="I585" s="117">
        <f>IF('Cumulative Budget Request '!$L585='Split budget (D)'!$L$1,'Cumulative Budget Request '!I585,0)</f>
        <v>0</v>
      </c>
      <c r="J585" s="73"/>
      <c r="K585" s="2"/>
      <c r="L585" s="2"/>
      <c r="M585" s="2"/>
    </row>
    <row r="586" spans="1:16" hidden="1">
      <c r="A586" s="800">
        <f>IF('Cumulative Budget Request '!L587='Split budget (D)'!$L$1,'Cumulative Budget Request '!A587,0)</f>
        <v>0</v>
      </c>
      <c r="B586" s="486"/>
      <c r="D586" s="229" t="s">
        <v>266</v>
      </c>
      <c r="E586" s="117">
        <f>IF('Cumulative Budget Request '!$L586='Split budget (D)'!$L$1,'Cumulative Budget Request '!E586,0)</f>
        <v>0</v>
      </c>
      <c r="F586" s="117">
        <f>IF('Cumulative Budget Request '!$L586='Split budget (D)'!$L$1,'Cumulative Budget Request '!F586,0)</f>
        <v>0</v>
      </c>
      <c r="G586" s="117">
        <f>IF('Cumulative Budget Request '!$L586='Split budget (D)'!$L$1,'Cumulative Budget Request '!G586,0)</f>
        <v>0</v>
      </c>
      <c r="H586" s="117">
        <f>IF('Cumulative Budget Request '!$L586='Split budget (D)'!$L$1,'Cumulative Budget Request '!H586,0)</f>
        <v>0</v>
      </c>
      <c r="I586" s="117">
        <f>IF('Cumulative Budget Request '!$L586='Split budget (D)'!$L$1,'Cumulative Budget Request '!I586,0)</f>
        <v>0</v>
      </c>
      <c r="J586" s="46"/>
      <c r="K586" s="2"/>
      <c r="L586" s="2"/>
      <c r="M586" s="2"/>
    </row>
    <row r="587" spans="1:16" hidden="1">
      <c r="A587" s="800"/>
      <c r="B587" s="489" t="s">
        <v>41</v>
      </c>
      <c r="C587" s="68" t="s">
        <v>42</v>
      </c>
      <c r="D587" s="26"/>
      <c r="E587" s="14"/>
      <c r="F587" s="14"/>
      <c r="G587" s="14"/>
      <c r="H587" s="14"/>
      <c r="I587" s="14"/>
      <c r="J587" s="46"/>
      <c r="K587" s="2"/>
      <c r="L587" s="2"/>
      <c r="M587" s="2"/>
    </row>
    <row r="588" spans="1:16" hidden="1">
      <c r="A588" s="801"/>
      <c r="B588" s="498" t="s">
        <v>43</v>
      </c>
      <c r="C588" s="116">
        <f>IF('Cumulative Budget Request '!$L588='Split budget (D)'!$L$1,'Cumulative Budget Request '!C588,0)</f>
        <v>0</v>
      </c>
      <c r="D588" s="26"/>
      <c r="E588" s="235">
        <f>IF('Cumulative Budget Request '!$L588='Split budget (D)'!$L$1,'Cumulative Budget Request '!E588,0)</f>
        <v>0</v>
      </c>
      <c r="F588" s="235">
        <f>IF('Cumulative Budget Request '!$L588='Split budget (D)'!$L$1,'Cumulative Budget Request '!F588,0)</f>
        <v>0</v>
      </c>
      <c r="G588" s="235">
        <f>IF('Cumulative Budget Request '!$L588='Split budget (D)'!$L$1,'Cumulative Budget Request '!G588,0)</f>
        <v>0</v>
      </c>
      <c r="H588" s="235">
        <f>IF('Cumulative Budget Request '!$L588='Split budget (D)'!$L$1,'Cumulative Budget Request '!H588,0)</f>
        <v>0</v>
      </c>
      <c r="I588" s="235">
        <f>IF('Cumulative Budget Request '!$L588='Split budget (D)'!$L$1,'Cumulative Budget Request '!I588,0)</f>
        <v>0</v>
      </c>
      <c r="J588" s="158">
        <f t="shared" ref="J588:J593" si="342">SUM(E588:I588)</f>
        <v>0</v>
      </c>
      <c r="K588" s="2"/>
      <c r="L588" s="2"/>
      <c r="M588" s="2"/>
    </row>
    <row r="589" spans="1:16" hidden="1">
      <c r="A589" s="801"/>
      <c r="B589" s="498" t="s">
        <v>44</v>
      </c>
      <c r="C589" s="116">
        <f>IF('Cumulative Budget Request '!$L589='Split budget (D)'!$L$1,'Cumulative Budget Request '!C589,0)</f>
        <v>0</v>
      </c>
      <c r="D589" s="26"/>
      <c r="E589" s="235">
        <f>IF('Cumulative Budget Request '!$L589='Split budget (D)'!$L$1,'Cumulative Budget Request '!E589,0)</f>
        <v>0</v>
      </c>
      <c r="F589" s="235">
        <f>IF('Cumulative Budget Request '!$L589='Split budget (D)'!$L$1,'Cumulative Budget Request '!F589,0)</f>
        <v>0</v>
      </c>
      <c r="G589" s="235">
        <f>IF('Cumulative Budget Request '!$L589='Split budget (D)'!$L$1,'Cumulative Budget Request '!G589,0)</f>
        <v>0</v>
      </c>
      <c r="H589" s="235">
        <f>IF('Cumulative Budget Request '!$L589='Split budget (D)'!$L$1,'Cumulative Budget Request '!H589,0)</f>
        <v>0</v>
      </c>
      <c r="I589" s="235">
        <f>IF('Cumulative Budget Request '!$L589='Split budget (D)'!$L$1,'Cumulative Budget Request '!I589,0)</f>
        <v>0</v>
      </c>
      <c r="J589" s="158">
        <f t="shared" si="342"/>
        <v>0</v>
      </c>
      <c r="K589" s="2"/>
      <c r="L589" s="2"/>
      <c r="M589" s="2"/>
    </row>
    <row r="590" spans="1:16" hidden="1">
      <c r="A590" s="801"/>
      <c r="B590" s="498" t="s">
        <v>182</v>
      </c>
      <c r="C590" s="116">
        <f>IF('Cumulative Budget Request '!$L590='Split budget (D)'!$L$1,'Cumulative Budget Request '!C590,0)</f>
        <v>0</v>
      </c>
      <c r="D590" s="26"/>
      <c r="E590" s="235">
        <f>IF('Cumulative Budget Request '!$L590='Split budget (D)'!$L$1,'Cumulative Budget Request '!E590,0)</f>
        <v>0</v>
      </c>
      <c r="F590" s="235">
        <f>IF('Cumulative Budget Request '!$L590='Split budget (D)'!$L$1,'Cumulative Budget Request '!F590,0)</f>
        <v>0</v>
      </c>
      <c r="G590" s="235">
        <f>IF('Cumulative Budget Request '!$L590='Split budget (D)'!$L$1,'Cumulative Budget Request '!G590,0)</f>
        <v>0</v>
      </c>
      <c r="H590" s="235">
        <f>IF('Cumulative Budget Request '!$L590='Split budget (D)'!$L$1,'Cumulative Budget Request '!H590,0)</f>
        <v>0</v>
      </c>
      <c r="I590" s="235">
        <f>IF('Cumulative Budget Request '!$L590='Split budget (D)'!$L$1,'Cumulative Budget Request '!I590,0)</f>
        <v>0</v>
      </c>
      <c r="J590" s="158">
        <f t="shared" si="342"/>
        <v>0</v>
      </c>
      <c r="K590" s="2"/>
      <c r="L590" s="2"/>
      <c r="M590" s="2"/>
    </row>
    <row r="591" spans="1:16" hidden="1">
      <c r="A591" s="801"/>
      <c r="B591" s="498" t="s">
        <v>45</v>
      </c>
      <c r="C591" s="116">
        <f>IF('Cumulative Budget Request '!$L591='Split budget (D)'!$L$1,'Cumulative Budget Request '!C591,0)</f>
        <v>0</v>
      </c>
      <c r="D591" s="26"/>
      <c r="E591" s="235">
        <f>IF('Cumulative Budget Request '!$L591='Split budget (D)'!$L$1,'Cumulative Budget Request '!E591,0)</f>
        <v>0</v>
      </c>
      <c r="F591" s="235">
        <f>IF('Cumulative Budget Request '!$L591='Split budget (D)'!$L$1,'Cumulative Budget Request '!F591,0)</f>
        <v>0</v>
      </c>
      <c r="G591" s="235">
        <f>IF('Cumulative Budget Request '!$L591='Split budget (D)'!$L$1,'Cumulative Budget Request '!G591,0)</f>
        <v>0</v>
      </c>
      <c r="H591" s="235">
        <f>IF('Cumulative Budget Request '!$L591='Split budget (D)'!$L$1,'Cumulative Budget Request '!H591,0)</f>
        <v>0</v>
      </c>
      <c r="I591" s="235">
        <f>IF('Cumulative Budget Request '!$L591='Split budget (D)'!$L$1,'Cumulative Budget Request '!I591,0)</f>
        <v>0</v>
      </c>
      <c r="J591" s="158">
        <f t="shared" si="342"/>
        <v>0</v>
      </c>
      <c r="K591" s="2"/>
      <c r="L591" s="2"/>
      <c r="M591" s="8"/>
      <c r="N591" s="2"/>
      <c r="O591" s="2"/>
      <c r="P591" s="2"/>
    </row>
    <row r="592" spans="1:16" hidden="1">
      <c r="A592" s="801"/>
      <c r="B592" s="498" t="s">
        <v>46</v>
      </c>
      <c r="C592" s="116">
        <f>IF('Cumulative Budget Request '!$L592='Split budget (D)'!$L$1,'Cumulative Budget Request '!C592,0)</f>
        <v>0</v>
      </c>
      <c r="D592" s="26"/>
      <c r="E592" s="235">
        <f>IF('Cumulative Budget Request '!$L592='Split budget (D)'!$L$1,'Cumulative Budget Request '!E592,0)</f>
        <v>0</v>
      </c>
      <c r="F592" s="235">
        <f>IF('Cumulative Budget Request '!$L592='Split budget (D)'!$L$1,'Cumulative Budget Request '!F592,0)</f>
        <v>0</v>
      </c>
      <c r="G592" s="235">
        <f>IF('Cumulative Budget Request '!$L592='Split budget (D)'!$L$1,'Cumulative Budget Request '!G592,0)</f>
        <v>0</v>
      </c>
      <c r="H592" s="235">
        <f>IF('Cumulative Budget Request '!$L592='Split budget (D)'!$L$1,'Cumulative Budget Request '!H592,0)</f>
        <v>0</v>
      </c>
      <c r="I592" s="235">
        <f>IF('Cumulative Budget Request '!$L592='Split budget (D)'!$L$1,'Cumulative Budget Request '!I592,0)</f>
        <v>0</v>
      </c>
      <c r="J592" s="158">
        <f t="shared" si="342"/>
        <v>0</v>
      </c>
      <c r="K592" s="2"/>
      <c r="L592" s="2"/>
      <c r="M592" s="2"/>
    </row>
    <row r="593" spans="1:17" hidden="1">
      <c r="A593" s="801"/>
      <c r="B593" s="498" t="s">
        <v>47</v>
      </c>
      <c r="C593" s="116">
        <f>IF('Cumulative Budget Request '!$L593='Split budget (D)'!$L$1,'Cumulative Budget Request '!C593,0)</f>
        <v>0</v>
      </c>
      <c r="D593" s="26"/>
      <c r="E593" s="235">
        <f>IF('Cumulative Budget Request '!$L593='Split budget (D)'!$L$1,'Cumulative Budget Request '!E593,0)</f>
        <v>0</v>
      </c>
      <c r="F593" s="235">
        <f>IF('Cumulative Budget Request '!$L593='Split budget (D)'!$L$1,'Cumulative Budget Request '!F593,0)</f>
        <v>0</v>
      </c>
      <c r="G593" s="235">
        <f>IF('Cumulative Budget Request '!$L593='Split budget (D)'!$L$1,'Cumulative Budget Request '!G593,0)</f>
        <v>0</v>
      </c>
      <c r="H593" s="235">
        <f>IF('Cumulative Budget Request '!$L593='Split budget (D)'!$L$1,'Cumulative Budget Request '!H593,0)</f>
        <v>0</v>
      </c>
      <c r="I593" s="235">
        <f>IF('Cumulative Budget Request '!$L593='Split budget (D)'!$L$1,'Cumulative Budget Request '!I593,0)</f>
        <v>0</v>
      </c>
      <c r="J593" s="158">
        <f t="shared" si="342"/>
        <v>0</v>
      </c>
      <c r="K593" s="2"/>
      <c r="L593" s="2"/>
      <c r="M593" s="2"/>
    </row>
    <row r="594" spans="1:17" hidden="1">
      <c r="A594" s="740" t="s">
        <v>57</v>
      </c>
      <c r="B594" s="740"/>
      <c r="C594" s="740"/>
      <c r="D594" s="740"/>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6"/>
      <c r="B595" s="486"/>
      <c r="E595" s="3"/>
      <c r="F595" s="2"/>
      <c r="G595" s="2"/>
      <c r="H595" s="2"/>
      <c r="I595" s="2"/>
      <c r="J595" s="46"/>
      <c r="K595" s="2"/>
      <c r="L595" s="2"/>
      <c r="M595" s="2"/>
    </row>
    <row r="596" spans="1:17" hidden="1">
      <c r="A596" s="488" t="s">
        <v>122</v>
      </c>
      <c r="B596" s="497"/>
      <c r="C596" s="9"/>
      <c r="D596" s="229" t="s">
        <v>184</v>
      </c>
      <c r="E596" s="117">
        <f>IF('Cumulative Budget Request '!$L596='Split budget (D)'!$L$1,'Cumulative Budget Request '!E596,0)</f>
        <v>0</v>
      </c>
      <c r="F596" s="117">
        <f>IF('Cumulative Budget Request '!$L596='Split budget (D)'!$L$1,'Cumulative Budget Request '!F596,0)</f>
        <v>0</v>
      </c>
      <c r="G596" s="117">
        <f>IF('Cumulative Budget Request '!$L596='Split budget (D)'!$L$1,'Cumulative Budget Request '!G596,0)</f>
        <v>0</v>
      </c>
      <c r="H596" s="117">
        <f>IF('Cumulative Budget Request '!$L596='Split budget (D)'!$L$1,'Cumulative Budget Request '!H596,0)</f>
        <v>0</v>
      </c>
      <c r="I596" s="117">
        <f>IF('Cumulative Budget Request '!$L596='Split budget (D)'!$L$1,'Cumulative Budget Request '!I596,0)</f>
        <v>0</v>
      </c>
      <c r="J596" s="73"/>
      <c r="K596" s="2"/>
      <c r="L596" s="2"/>
      <c r="M596" s="2"/>
    </row>
    <row r="597" spans="1:17" hidden="1">
      <c r="A597" s="486"/>
      <c r="B597" s="486"/>
      <c r="D597" s="229" t="s">
        <v>264</v>
      </c>
      <c r="E597" s="117">
        <f>IF('Cumulative Budget Request '!$L597='Split budget (D)'!$L$1,'Cumulative Budget Request '!E597,0)</f>
        <v>0</v>
      </c>
      <c r="F597" s="117">
        <f>IF('Cumulative Budget Request '!$L597='Split budget (D)'!$L$1,'Cumulative Budget Request '!F597,0)</f>
        <v>0</v>
      </c>
      <c r="G597" s="117">
        <f>IF('Cumulative Budget Request '!$L597='Split budget (D)'!$L$1,'Cumulative Budget Request '!G597,0)</f>
        <v>0</v>
      </c>
      <c r="H597" s="117">
        <f>IF('Cumulative Budget Request '!$L597='Split budget (D)'!$L$1,'Cumulative Budget Request '!H597,0)</f>
        <v>0</v>
      </c>
      <c r="I597" s="117">
        <f>IF('Cumulative Budget Request '!$L597='Split budget (D)'!$L$1,'Cumulative Budget Request '!I597,0)</f>
        <v>0</v>
      </c>
      <c r="J597" s="73"/>
      <c r="K597" s="2"/>
      <c r="L597" s="2"/>
      <c r="M597" s="2"/>
    </row>
    <row r="598" spans="1:17" hidden="1">
      <c r="A598" s="488" t="s">
        <v>169</v>
      </c>
      <c r="B598" s="497"/>
      <c r="C598" s="9"/>
      <c r="D598" s="229" t="s">
        <v>265</v>
      </c>
      <c r="E598" s="117">
        <f>IF('Cumulative Budget Request '!$L598='Split budget (D)'!$L$1,'Cumulative Budget Request '!E598,0)</f>
        <v>0</v>
      </c>
      <c r="F598" s="117">
        <f>IF('Cumulative Budget Request '!$L598='Split budget (D)'!$L$1,'Cumulative Budget Request '!F598,0)</f>
        <v>0</v>
      </c>
      <c r="G598" s="117">
        <f>IF('Cumulative Budget Request '!$L598='Split budget (D)'!$L$1,'Cumulative Budget Request '!G598,0)</f>
        <v>0</v>
      </c>
      <c r="H598" s="117">
        <f>IF('Cumulative Budget Request '!$L598='Split budget (D)'!$L$1,'Cumulative Budget Request '!H598,0)</f>
        <v>0</v>
      </c>
      <c r="I598" s="117">
        <f>IF('Cumulative Budget Request '!$L598='Split budget (D)'!$L$1,'Cumulative Budget Request '!I598,0)</f>
        <v>0</v>
      </c>
      <c r="J598" s="73"/>
      <c r="K598" s="2"/>
      <c r="L598" s="2"/>
      <c r="M598" s="2"/>
    </row>
    <row r="599" spans="1:17" hidden="1">
      <c r="A599" s="800">
        <f>IF('Cumulative Budget Request '!L600='Split budget (D)'!$L$1,'Cumulative Budget Request '!A600,0)</f>
        <v>0</v>
      </c>
      <c r="B599" s="486"/>
      <c r="D599" s="229" t="s">
        <v>266</v>
      </c>
      <c r="E599" s="117">
        <f>IF('Cumulative Budget Request '!$L599='Split budget (D)'!$L$1,'Cumulative Budget Request '!E599,0)</f>
        <v>0</v>
      </c>
      <c r="F599" s="117">
        <f>IF('Cumulative Budget Request '!$L599='Split budget (D)'!$L$1,'Cumulative Budget Request '!F599,0)</f>
        <v>0</v>
      </c>
      <c r="G599" s="117">
        <f>IF('Cumulative Budget Request '!$L599='Split budget (D)'!$L$1,'Cumulative Budget Request '!G599,0)</f>
        <v>0</v>
      </c>
      <c r="H599" s="117">
        <f>IF('Cumulative Budget Request '!$L599='Split budget (D)'!$L$1,'Cumulative Budget Request '!H599,0)</f>
        <v>0</v>
      </c>
      <c r="I599" s="117">
        <f>IF('Cumulative Budget Request '!$L599='Split budget (D)'!$L$1,'Cumulative Budget Request '!I599,0)</f>
        <v>0</v>
      </c>
      <c r="J599" s="46"/>
      <c r="K599" s="2"/>
      <c r="L599" s="2"/>
      <c r="M599" s="2"/>
    </row>
    <row r="600" spans="1:17" hidden="1">
      <c r="A600" s="800"/>
      <c r="B600" s="489" t="s">
        <v>41</v>
      </c>
      <c r="C600" s="68" t="s">
        <v>42</v>
      </c>
      <c r="D600" s="26"/>
      <c r="E600" s="2"/>
      <c r="F600" s="2"/>
      <c r="G600" s="228"/>
      <c r="H600" s="228"/>
      <c r="I600" s="228"/>
      <c r="J600" s="46"/>
      <c r="K600" s="2"/>
      <c r="L600" s="2"/>
      <c r="M600" s="2"/>
    </row>
    <row r="601" spans="1:17" hidden="1">
      <c r="A601" s="801"/>
      <c r="B601" s="498" t="s">
        <v>43</v>
      </c>
      <c r="C601" s="116">
        <f>IF('Cumulative Budget Request '!$L601='Split budget (D)'!$L$1,'Cumulative Budget Request '!C601,0)</f>
        <v>0</v>
      </c>
      <c r="D601" s="26"/>
      <c r="E601" s="235">
        <f>IF('Cumulative Budget Request '!$L601='Split budget (D)'!$L$1,'Cumulative Budget Request '!E601,0)</f>
        <v>0</v>
      </c>
      <c r="F601" s="235">
        <f>IF('Cumulative Budget Request '!$L601='Split budget (D)'!$L$1,'Cumulative Budget Request '!F601,0)</f>
        <v>0</v>
      </c>
      <c r="G601" s="235">
        <f>IF('Cumulative Budget Request '!$L601='Split budget (D)'!$L$1,'Cumulative Budget Request '!G601,0)</f>
        <v>0</v>
      </c>
      <c r="H601" s="235">
        <f>IF('Cumulative Budget Request '!$L601='Split budget (D)'!$L$1,'Cumulative Budget Request '!H601,0)</f>
        <v>0</v>
      </c>
      <c r="I601" s="235">
        <f>IF('Cumulative Budget Request '!$L601='Split budget (D)'!$L$1,'Cumulative Budget Request '!I601,0)</f>
        <v>0</v>
      </c>
      <c r="J601" s="158">
        <f t="shared" ref="J601:J606" si="344">SUM(E601:I601)</f>
        <v>0</v>
      </c>
      <c r="K601" s="2"/>
      <c r="L601" s="2"/>
      <c r="M601" s="2"/>
    </row>
    <row r="602" spans="1:17" hidden="1">
      <c r="A602" s="801"/>
      <c r="B602" s="498" t="s">
        <v>44</v>
      </c>
      <c r="C602" s="116">
        <f>IF('Cumulative Budget Request '!$L602='Split budget (D)'!$L$1,'Cumulative Budget Request '!C602,0)</f>
        <v>0</v>
      </c>
      <c r="D602" s="26"/>
      <c r="E602" s="235">
        <f>IF('Cumulative Budget Request '!$L602='Split budget (D)'!$L$1,'Cumulative Budget Request '!E602,0)</f>
        <v>0</v>
      </c>
      <c r="F602" s="235">
        <f>IF('Cumulative Budget Request '!$L602='Split budget (D)'!$L$1,'Cumulative Budget Request '!F602,0)</f>
        <v>0</v>
      </c>
      <c r="G602" s="235">
        <f>IF('Cumulative Budget Request '!$L602='Split budget (D)'!$L$1,'Cumulative Budget Request '!G602,0)</f>
        <v>0</v>
      </c>
      <c r="H602" s="235">
        <f>IF('Cumulative Budget Request '!$L602='Split budget (D)'!$L$1,'Cumulative Budget Request '!H602,0)</f>
        <v>0</v>
      </c>
      <c r="I602" s="235">
        <f>IF('Cumulative Budget Request '!$L602='Split budget (D)'!$L$1,'Cumulative Budget Request '!I602,0)</f>
        <v>0</v>
      </c>
      <c r="J602" s="158">
        <f t="shared" si="344"/>
        <v>0</v>
      </c>
      <c r="K602" s="2"/>
      <c r="L602" s="2"/>
      <c r="M602" s="2"/>
    </row>
    <row r="603" spans="1:17" hidden="1">
      <c r="A603" s="801"/>
      <c r="B603" s="498" t="s">
        <v>182</v>
      </c>
      <c r="C603" s="116">
        <f>IF('Cumulative Budget Request '!$L603='Split budget (D)'!$L$1,'Cumulative Budget Request '!C603,0)</f>
        <v>0</v>
      </c>
      <c r="D603" s="26"/>
      <c r="E603" s="235">
        <f>IF('Cumulative Budget Request '!$L603='Split budget (D)'!$L$1,'Cumulative Budget Request '!E603,0)</f>
        <v>0</v>
      </c>
      <c r="F603" s="235">
        <f>IF('Cumulative Budget Request '!$L603='Split budget (D)'!$L$1,'Cumulative Budget Request '!F603,0)</f>
        <v>0</v>
      </c>
      <c r="G603" s="235">
        <f>IF('Cumulative Budget Request '!$L603='Split budget (D)'!$L$1,'Cumulative Budget Request '!G603,0)</f>
        <v>0</v>
      </c>
      <c r="H603" s="235">
        <f>IF('Cumulative Budget Request '!$L603='Split budget (D)'!$L$1,'Cumulative Budget Request '!H603,0)</f>
        <v>0</v>
      </c>
      <c r="I603" s="235">
        <f>IF('Cumulative Budget Request '!$L603='Split budget (D)'!$L$1,'Cumulative Budget Request '!I603,0)</f>
        <v>0</v>
      </c>
      <c r="J603" s="158">
        <f t="shared" si="344"/>
        <v>0</v>
      </c>
      <c r="K603" s="2"/>
      <c r="L603" s="2"/>
      <c r="M603" s="2"/>
    </row>
    <row r="604" spans="1:17" hidden="1">
      <c r="A604" s="801"/>
      <c r="B604" s="498" t="s">
        <v>45</v>
      </c>
      <c r="C604" s="116">
        <f>IF('Cumulative Budget Request '!$L604='Split budget (D)'!$L$1,'Cumulative Budget Request '!C604,0)</f>
        <v>0</v>
      </c>
      <c r="D604" s="26"/>
      <c r="E604" s="235">
        <f>IF('Cumulative Budget Request '!$L604='Split budget (D)'!$L$1,'Cumulative Budget Request '!E604,0)</f>
        <v>0</v>
      </c>
      <c r="F604" s="235">
        <f>IF('Cumulative Budget Request '!$L604='Split budget (D)'!$L$1,'Cumulative Budget Request '!F604,0)</f>
        <v>0</v>
      </c>
      <c r="G604" s="235">
        <f>IF('Cumulative Budget Request '!$L604='Split budget (D)'!$L$1,'Cumulative Budget Request '!G604,0)</f>
        <v>0</v>
      </c>
      <c r="H604" s="235">
        <f>IF('Cumulative Budget Request '!$L604='Split budget (D)'!$L$1,'Cumulative Budget Request '!H604,0)</f>
        <v>0</v>
      </c>
      <c r="I604" s="235">
        <f>IF('Cumulative Budget Request '!$L604='Split budget (D)'!$L$1,'Cumulative Budget Request '!I604,0)</f>
        <v>0</v>
      </c>
      <c r="J604" s="158">
        <f t="shared" si="344"/>
        <v>0</v>
      </c>
      <c r="K604" s="2"/>
      <c r="L604" s="2"/>
      <c r="M604" s="8"/>
      <c r="N604" s="2"/>
      <c r="O604" s="2"/>
      <c r="P604" s="2"/>
      <c r="Q604" s="2"/>
    </row>
    <row r="605" spans="1:17" hidden="1">
      <c r="A605" s="801"/>
      <c r="B605" s="498" t="s">
        <v>46</v>
      </c>
      <c r="C605" s="116">
        <f>IF('Cumulative Budget Request '!$L605='Split budget (D)'!$L$1,'Cumulative Budget Request '!C605,0)</f>
        <v>0</v>
      </c>
      <c r="D605" s="26"/>
      <c r="E605" s="235">
        <f>IF('Cumulative Budget Request '!$L605='Split budget (D)'!$L$1,'Cumulative Budget Request '!E605,0)</f>
        <v>0</v>
      </c>
      <c r="F605" s="235">
        <f>IF('Cumulative Budget Request '!$L605='Split budget (D)'!$L$1,'Cumulative Budget Request '!F605,0)</f>
        <v>0</v>
      </c>
      <c r="G605" s="235">
        <f>IF('Cumulative Budget Request '!$L605='Split budget (D)'!$L$1,'Cumulative Budget Request '!G605,0)</f>
        <v>0</v>
      </c>
      <c r="H605" s="235">
        <f>IF('Cumulative Budget Request '!$L605='Split budget (D)'!$L$1,'Cumulative Budget Request '!H605,0)</f>
        <v>0</v>
      </c>
      <c r="I605" s="235">
        <f>IF('Cumulative Budget Request '!$L605='Split budget (D)'!$L$1,'Cumulative Budget Request '!I605,0)</f>
        <v>0</v>
      </c>
      <c r="J605" s="158">
        <f t="shared" si="344"/>
        <v>0</v>
      </c>
      <c r="K605" s="2"/>
      <c r="L605" s="2"/>
      <c r="M605" s="2"/>
      <c r="N605" s="2"/>
      <c r="O605" s="2"/>
      <c r="P605" s="2"/>
      <c r="Q605" s="2"/>
    </row>
    <row r="606" spans="1:17" hidden="1">
      <c r="A606" s="801"/>
      <c r="B606" s="498" t="s">
        <v>47</v>
      </c>
      <c r="C606" s="116">
        <f>IF('Cumulative Budget Request '!$L606='Split budget (D)'!$L$1,'Cumulative Budget Request '!C606,0)</f>
        <v>0</v>
      </c>
      <c r="D606" s="26"/>
      <c r="E606" s="235">
        <f>IF('Cumulative Budget Request '!$L606='Split budget (D)'!$L$1,'Cumulative Budget Request '!E606,0)</f>
        <v>0</v>
      </c>
      <c r="F606" s="235">
        <f>IF('Cumulative Budget Request '!$L606='Split budget (D)'!$L$1,'Cumulative Budget Request '!F606,0)</f>
        <v>0</v>
      </c>
      <c r="G606" s="235">
        <f>IF('Cumulative Budget Request '!$L606='Split budget (D)'!$L$1,'Cumulative Budget Request '!G606,0)</f>
        <v>0</v>
      </c>
      <c r="H606" s="235">
        <f>IF('Cumulative Budget Request '!$L606='Split budget (D)'!$L$1,'Cumulative Budget Request '!H606,0)</f>
        <v>0</v>
      </c>
      <c r="I606" s="235">
        <f>IF('Cumulative Budget Request '!$L606='Split budget (D)'!$L$1,'Cumulative Budget Request '!I606,0)</f>
        <v>0</v>
      </c>
      <c r="J606" s="158">
        <f t="shared" si="344"/>
        <v>0</v>
      </c>
      <c r="K606" s="29"/>
      <c r="L606" s="29"/>
      <c r="M606" s="2"/>
    </row>
    <row r="607" spans="1:17" hidden="1">
      <c r="A607" s="740" t="s">
        <v>57</v>
      </c>
      <c r="B607" s="740"/>
      <c r="C607" s="740"/>
      <c r="D607" s="740"/>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57" t="s">
        <v>51</v>
      </c>
      <c r="C608" s="757"/>
      <c r="D608" s="757"/>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93">
        <f>IF('Cumulative Budget Request '!L611='Split budget (D)'!$L$1,'Cumulative Budget Request '!B611,0)</f>
        <v>0</v>
      </c>
      <c r="D611" s="3"/>
      <c r="E611" s="161">
        <f>IF('Cumulative Budget Request '!$L611='Split budget (D)'!$L$1,'Cumulative Budget Request '!E611,0)</f>
        <v>0</v>
      </c>
      <c r="F611" s="161">
        <f>IF('Cumulative Budget Request '!$L611='Split budget (D)'!$L$1,'Cumulative Budget Request '!F611,0)</f>
        <v>0</v>
      </c>
      <c r="G611" s="161">
        <f>IF('Cumulative Budget Request '!$L611='Split budget (D)'!$L$1,'Cumulative Budget Request '!G611,0)</f>
        <v>0</v>
      </c>
      <c r="H611" s="161">
        <f>IF('Cumulative Budget Request '!$L611='Split budget (D)'!$L$1,'Cumulative Budget Request '!H611,0)</f>
        <v>0</v>
      </c>
      <c r="I611" s="161">
        <f>IF('Cumulative Budget Request '!$L611='Split budget (D)'!$L$1,'Cumulative Budget Request '!I611,0)</f>
        <v>0</v>
      </c>
      <c r="J611" s="70">
        <f>SUM(E611:I611)</f>
        <v>0</v>
      </c>
      <c r="K611" s="2"/>
      <c r="L611" s="2"/>
      <c r="M611" s="2"/>
    </row>
    <row r="612" spans="1:16" hidden="1">
      <c r="B612" s="493">
        <f>IF('Cumulative Budget Request '!L612='Split budget (D)'!$L$1,'Cumulative Budget Request '!B612,0)</f>
        <v>0</v>
      </c>
      <c r="D612" s="3"/>
      <c r="E612" s="161">
        <f>IF('Cumulative Budget Request '!$L612='Split budget (D)'!$L$1,'Cumulative Budget Request '!E612,0)</f>
        <v>0</v>
      </c>
      <c r="F612" s="161">
        <f>IF('Cumulative Budget Request '!$L612='Split budget (D)'!$L$1,'Cumulative Budget Request '!F612,0)</f>
        <v>0</v>
      </c>
      <c r="G612" s="161">
        <f>IF('Cumulative Budget Request '!$L612='Split budget (D)'!$L$1,'Cumulative Budget Request '!G612,0)</f>
        <v>0</v>
      </c>
      <c r="H612" s="161">
        <f>IF('Cumulative Budget Request '!$L612='Split budget (D)'!$L$1,'Cumulative Budget Request '!H612,0)</f>
        <v>0</v>
      </c>
      <c r="I612" s="161">
        <f>IF('Cumulative Budget Request '!$L612='Split budget (D)'!$L$1,'Cumulative Budget Request '!I612,0)</f>
        <v>0</v>
      </c>
      <c r="J612" s="70">
        <f t="shared" ref="J612:J616" si="347">SUM(E612:I612)</f>
        <v>0</v>
      </c>
      <c r="K612" s="2"/>
      <c r="L612" s="2"/>
      <c r="M612" s="2"/>
    </row>
    <row r="613" spans="1:16" hidden="1">
      <c r="B613" s="493">
        <f>IF('Cumulative Budget Request '!L613='Split budget (D)'!$L$1,'Cumulative Budget Request '!B613,0)</f>
        <v>0</v>
      </c>
      <c r="D613" s="3"/>
      <c r="E613" s="161">
        <f>IF('Cumulative Budget Request '!$L613='Split budget (D)'!$L$1,'Cumulative Budget Request '!E613,0)</f>
        <v>0</v>
      </c>
      <c r="F613" s="161">
        <f>IF('Cumulative Budget Request '!$L613='Split budget (D)'!$L$1,'Cumulative Budget Request '!F613,0)</f>
        <v>0</v>
      </c>
      <c r="G613" s="161">
        <f>IF('Cumulative Budget Request '!$L613='Split budget (D)'!$L$1,'Cumulative Budget Request '!G613,0)</f>
        <v>0</v>
      </c>
      <c r="H613" s="161">
        <f>IF('Cumulative Budget Request '!$L613='Split budget (D)'!$L$1,'Cumulative Budget Request '!H613,0)</f>
        <v>0</v>
      </c>
      <c r="I613" s="161">
        <f>IF('Cumulative Budget Request '!$L613='Split budget (D)'!$L$1,'Cumulative Budget Request '!I613,0)</f>
        <v>0</v>
      </c>
      <c r="J613" s="70">
        <f t="shared" si="347"/>
        <v>0</v>
      </c>
      <c r="K613" s="2"/>
      <c r="L613" s="2"/>
      <c r="M613" s="2"/>
      <c r="N613" s="2"/>
      <c r="O613" s="2"/>
      <c r="P613" s="2"/>
    </row>
    <row r="614" spans="1:16" hidden="1">
      <c r="B614" s="493">
        <f>IF('Cumulative Budget Request '!L614='Split budget (D)'!$L$1,'Cumulative Budget Request '!B614,0)</f>
        <v>0</v>
      </c>
      <c r="D614" s="3"/>
      <c r="E614" s="161">
        <f>IF('Cumulative Budget Request '!$L614='Split budget (D)'!$L$1,'Cumulative Budget Request '!E614,0)</f>
        <v>0</v>
      </c>
      <c r="F614" s="161">
        <f>IF('Cumulative Budget Request '!$L614='Split budget (D)'!$L$1,'Cumulative Budget Request '!F614,0)</f>
        <v>0</v>
      </c>
      <c r="G614" s="161">
        <f>IF('Cumulative Budget Request '!$L614='Split budget (D)'!$L$1,'Cumulative Budget Request '!G614,0)</f>
        <v>0</v>
      </c>
      <c r="H614" s="161">
        <f>IF('Cumulative Budget Request '!$L614='Split budget (D)'!$L$1,'Cumulative Budget Request '!H614,0)</f>
        <v>0</v>
      </c>
      <c r="I614" s="161">
        <f>IF('Cumulative Budget Request '!$L614='Split budget (D)'!$L$1,'Cumulative Budget Request '!I614,0)</f>
        <v>0</v>
      </c>
      <c r="J614" s="70">
        <f t="shared" si="347"/>
        <v>0</v>
      </c>
      <c r="K614" s="2"/>
      <c r="L614" s="2"/>
      <c r="M614" s="2"/>
      <c r="N614" s="2"/>
      <c r="O614" s="2"/>
      <c r="P614" s="2"/>
    </row>
    <row r="615" spans="1:16" hidden="1">
      <c r="B615" s="493">
        <f>IF('Cumulative Budget Request '!L615='Split budget (D)'!$L$1,'Cumulative Budget Request '!B615,0)</f>
        <v>0</v>
      </c>
      <c r="D615" s="3"/>
      <c r="E615" s="161">
        <f>IF('Cumulative Budget Request '!$L615='Split budget (D)'!$L$1,'Cumulative Budget Request '!E615,0)</f>
        <v>0</v>
      </c>
      <c r="F615" s="161">
        <f>IF('Cumulative Budget Request '!$L615='Split budget (D)'!$L$1,'Cumulative Budget Request '!F615,0)</f>
        <v>0</v>
      </c>
      <c r="G615" s="161">
        <f>IF('Cumulative Budget Request '!$L615='Split budget (D)'!$L$1,'Cumulative Budget Request '!G615,0)</f>
        <v>0</v>
      </c>
      <c r="H615" s="161">
        <f>IF('Cumulative Budget Request '!$L615='Split budget (D)'!$L$1,'Cumulative Budget Request '!H615,0)</f>
        <v>0</v>
      </c>
      <c r="I615" s="161">
        <f>IF('Cumulative Budget Request '!$L615='Split budget (D)'!$L$1,'Cumulative Budget Request '!I615,0)</f>
        <v>0</v>
      </c>
      <c r="J615" s="70">
        <f t="shared" si="347"/>
        <v>0</v>
      </c>
      <c r="K615" s="2"/>
      <c r="L615" s="2"/>
      <c r="M615" s="2"/>
    </row>
    <row r="616" spans="1:16" hidden="1">
      <c r="B616" s="493">
        <f>IF('Cumulative Budget Request '!L616='Split budget (D)'!$L$1,'Cumulative Budget Request '!B616,0)</f>
        <v>0</v>
      </c>
      <c r="D616" s="3"/>
      <c r="E616" s="161">
        <f>IF('Cumulative Budget Request '!$L616='Split budget (D)'!$L$1,'Cumulative Budget Request '!E616,0)</f>
        <v>0</v>
      </c>
      <c r="F616" s="161">
        <f>IF('Cumulative Budget Request '!$L616='Split budget (D)'!$L$1,'Cumulative Budget Request '!F616,0)</f>
        <v>0</v>
      </c>
      <c r="G616" s="161">
        <f>IF('Cumulative Budget Request '!$L616='Split budget (D)'!$L$1,'Cumulative Budget Request '!G616,0)</f>
        <v>0</v>
      </c>
      <c r="H616" s="161">
        <f>IF('Cumulative Budget Request '!$L616='Split budget (D)'!$L$1,'Cumulative Budget Request '!H616,0)</f>
        <v>0</v>
      </c>
      <c r="I616" s="161">
        <f>IF('Cumulative Budget Request '!$L616='Split budget (D)'!$L$1,'Cumulative Budget Request '!I616,0)</f>
        <v>0</v>
      </c>
      <c r="J616" s="70">
        <f t="shared" si="347"/>
        <v>0</v>
      </c>
      <c r="K616" s="2"/>
      <c r="L616" s="2"/>
      <c r="M616" s="2"/>
    </row>
    <row r="617" spans="1:16">
      <c r="A617" s="740" t="s">
        <v>57</v>
      </c>
      <c r="B617" s="740"/>
      <c r="C617" s="740"/>
      <c r="D617" s="740"/>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6"/>
      <c r="B618" s="486"/>
      <c r="E618" s="3"/>
      <c r="F618" s="2"/>
      <c r="G618" s="2"/>
      <c r="H618" s="2"/>
      <c r="I618" s="2"/>
      <c r="J618" s="46"/>
      <c r="K618" s="2"/>
      <c r="L618" s="2"/>
      <c r="M618" s="2"/>
    </row>
    <row r="619" spans="1:16" hidden="1">
      <c r="A619" s="488" t="s">
        <v>122</v>
      </c>
      <c r="B619" s="486"/>
      <c r="C619" s="228"/>
      <c r="D619" s="229" t="s">
        <v>184</v>
      </c>
      <c r="E619" s="117">
        <f>IF('Cumulative Budget Request '!$L619='Split budget (D)'!$L$1,'Cumulative Budget Request '!E619,0)</f>
        <v>0</v>
      </c>
      <c r="F619" s="117">
        <f>IF('Cumulative Budget Request '!$L619='Split budget (D)'!$L$1,'Cumulative Budget Request '!F619,0)</f>
        <v>0</v>
      </c>
      <c r="G619" s="117">
        <f>IF('Cumulative Budget Request '!$L619='Split budget (D)'!$L$1,'Cumulative Budget Request '!G619,0)</f>
        <v>0</v>
      </c>
      <c r="H619" s="117">
        <f>IF('Cumulative Budget Request '!$L619='Split budget (D)'!$L$1,'Cumulative Budget Request '!H619,0)</f>
        <v>0</v>
      </c>
      <c r="I619" s="117">
        <f>IF('Cumulative Budget Request '!$L619='Split budget (D)'!$L$1,'Cumulative Budget Request '!I619,0)</f>
        <v>0</v>
      </c>
      <c r="J619" s="73"/>
      <c r="K619" s="2"/>
      <c r="L619" s="2"/>
      <c r="M619" s="2"/>
    </row>
    <row r="620" spans="1:16" hidden="1">
      <c r="A620" s="488"/>
      <c r="B620" s="497"/>
      <c r="C620" s="9"/>
      <c r="D620" s="229" t="s">
        <v>264</v>
      </c>
      <c r="E620" s="117">
        <f>IF('Cumulative Budget Request '!$L620='Split budget (D)'!$L$1,'Cumulative Budget Request '!E620,0)</f>
        <v>0</v>
      </c>
      <c r="F620" s="117">
        <f>IF('Cumulative Budget Request '!$L620='Split budget (D)'!$L$1,'Cumulative Budget Request '!F620,0)</f>
        <v>0</v>
      </c>
      <c r="G620" s="117">
        <f>IF('Cumulative Budget Request '!$L620='Split budget (D)'!$L$1,'Cumulative Budget Request '!G620,0)</f>
        <v>0</v>
      </c>
      <c r="H620" s="117">
        <f>IF('Cumulative Budget Request '!$L620='Split budget (D)'!$L$1,'Cumulative Budget Request '!H620,0)</f>
        <v>0</v>
      </c>
      <c r="I620" s="117">
        <f>IF('Cumulative Budget Request '!$L620='Split budget (D)'!$L$1,'Cumulative Budget Request '!I620,0)</f>
        <v>0</v>
      </c>
      <c r="J620" s="73"/>
      <c r="K620" s="2"/>
      <c r="L620" s="2"/>
      <c r="M620" s="2"/>
    </row>
    <row r="621" spans="1:16" hidden="1">
      <c r="A621" s="488" t="s">
        <v>169</v>
      </c>
      <c r="B621" s="497"/>
      <c r="C621" s="9"/>
      <c r="D621" s="229" t="s">
        <v>265</v>
      </c>
      <c r="E621" s="117">
        <f>IF('Cumulative Budget Request '!$L621='Split budget (D)'!$L$1,'Cumulative Budget Request '!E621,0)</f>
        <v>0</v>
      </c>
      <c r="F621" s="117">
        <f>IF('Cumulative Budget Request '!$L621='Split budget (D)'!$L$1,'Cumulative Budget Request '!F621,0)</f>
        <v>0</v>
      </c>
      <c r="G621" s="117">
        <f>IF('Cumulative Budget Request '!$L621='Split budget (D)'!$L$1,'Cumulative Budget Request '!G621,0)</f>
        <v>0</v>
      </c>
      <c r="H621" s="117">
        <f>IF('Cumulative Budget Request '!$L621='Split budget (D)'!$L$1,'Cumulative Budget Request '!H621,0)</f>
        <v>0</v>
      </c>
      <c r="I621" s="117">
        <f>IF('Cumulative Budget Request '!$L621='Split budget (D)'!$L$1,'Cumulative Budget Request '!I621,0)</f>
        <v>0</v>
      </c>
      <c r="J621" s="73"/>
      <c r="K621" s="2"/>
      <c r="L621" s="2"/>
      <c r="M621" s="2"/>
    </row>
    <row r="622" spans="1:16" hidden="1">
      <c r="A622" s="800">
        <f>IF('Cumulative Budget Request '!L623='Split budget (D)'!$L$1,'Cumulative Budget Request '!A623,0)</f>
        <v>0</v>
      </c>
      <c r="B622" s="486"/>
      <c r="D622" s="229" t="s">
        <v>266</v>
      </c>
      <c r="E622" s="117">
        <f>IF('Cumulative Budget Request '!$L622='Split budget (D)'!$L$1,'Cumulative Budget Request '!E622,0)</f>
        <v>0</v>
      </c>
      <c r="F622" s="117">
        <f>IF('Cumulative Budget Request '!$L622='Split budget (D)'!$L$1,'Cumulative Budget Request '!F622,0)</f>
        <v>0</v>
      </c>
      <c r="G622" s="117">
        <f>IF('Cumulative Budget Request '!$L622='Split budget (D)'!$L$1,'Cumulative Budget Request '!G622,0)</f>
        <v>0</v>
      </c>
      <c r="H622" s="117">
        <f>IF('Cumulative Budget Request '!$L622='Split budget (D)'!$L$1,'Cumulative Budget Request '!H622,0)</f>
        <v>0</v>
      </c>
      <c r="I622" s="117">
        <f>IF('Cumulative Budget Request '!$L622='Split budget (D)'!$L$1,'Cumulative Budget Request '!I622,0)</f>
        <v>0</v>
      </c>
      <c r="J622" s="46"/>
      <c r="K622" s="2"/>
      <c r="L622" s="2"/>
      <c r="M622" s="2"/>
    </row>
    <row r="623" spans="1:16" hidden="1">
      <c r="A623" s="800"/>
      <c r="B623" s="489" t="s">
        <v>41</v>
      </c>
      <c r="C623" s="68" t="s">
        <v>42</v>
      </c>
      <c r="D623" s="26"/>
      <c r="E623" s="2"/>
      <c r="F623" s="2"/>
      <c r="G623" s="228"/>
      <c r="H623" s="228"/>
      <c r="I623" s="228"/>
      <c r="J623" s="46"/>
      <c r="K623" s="2"/>
      <c r="L623" s="2"/>
      <c r="M623" s="2"/>
    </row>
    <row r="624" spans="1:16" hidden="1">
      <c r="A624" s="801"/>
      <c r="B624" s="498" t="s">
        <v>43</v>
      </c>
      <c r="C624" s="116">
        <f>IF('Cumulative Budget Request '!$L624='Split budget (D)'!$L$1,'Cumulative Budget Request '!C624,0)</f>
        <v>0</v>
      </c>
      <c r="D624" s="26"/>
      <c r="E624" s="235">
        <f>IF('Cumulative Budget Request '!$L624='Split budget (D)'!$L$1,'Cumulative Budget Request '!E624,0)</f>
        <v>0</v>
      </c>
      <c r="F624" s="235">
        <f>IF('Cumulative Budget Request '!$L624='Split budget (D)'!$L$1,'Cumulative Budget Request '!F624,0)</f>
        <v>0</v>
      </c>
      <c r="G624" s="235">
        <f>IF('Cumulative Budget Request '!$L624='Split budget (D)'!$L$1,'Cumulative Budget Request '!G624,0)</f>
        <v>0</v>
      </c>
      <c r="H624" s="235">
        <f>IF('Cumulative Budget Request '!$L624='Split budget (D)'!$L$1,'Cumulative Budget Request '!H624,0)</f>
        <v>0</v>
      </c>
      <c r="I624" s="235">
        <f>IF('Cumulative Budget Request '!$L624='Split budget (D)'!$L$1,'Cumulative Budget Request '!I624,0)</f>
        <v>0</v>
      </c>
      <c r="J624" s="158">
        <f t="shared" ref="J624:J629" si="349">SUM(E624:I624)</f>
        <v>0</v>
      </c>
      <c r="K624" s="2"/>
      <c r="L624" s="2"/>
      <c r="M624" s="2"/>
    </row>
    <row r="625" spans="1:17" hidden="1">
      <c r="A625" s="801"/>
      <c r="B625" s="498" t="s">
        <v>44</v>
      </c>
      <c r="C625" s="116">
        <f>IF('Cumulative Budget Request '!$L625='Split budget (D)'!$L$1,'Cumulative Budget Request '!C625,0)</f>
        <v>0</v>
      </c>
      <c r="D625" s="26"/>
      <c r="E625" s="235">
        <f>IF('Cumulative Budget Request '!$L625='Split budget (D)'!$L$1,'Cumulative Budget Request '!E625,0)</f>
        <v>0</v>
      </c>
      <c r="F625" s="235">
        <f>IF('Cumulative Budget Request '!$L625='Split budget (D)'!$L$1,'Cumulative Budget Request '!F625,0)</f>
        <v>0</v>
      </c>
      <c r="G625" s="235">
        <f>IF('Cumulative Budget Request '!$L625='Split budget (D)'!$L$1,'Cumulative Budget Request '!G625,0)</f>
        <v>0</v>
      </c>
      <c r="H625" s="235">
        <f>IF('Cumulative Budget Request '!$L625='Split budget (D)'!$L$1,'Cumulative Budget Request '!H625,0)</f>
        <v>0</v>
      </c>
      <c r="I625" s="235">
        <f>IF('Cumulative Budget Request '!$L625='Split budget (D)'!$L$1,'Cumulative Budget Request '!I625,0)</f>
        <v>0</v>
      </c>
      <c r="J625" s="158">
        <f t="shared" si="349"/>
        <v>0</v>
      </c>
      <c r="K625" s="2"/>
      <c r="L625" s="2"/>
      <c r="M625" s="2"/>
    </row>
    <row r="626" spans="1:17" hidden="1">
      <c r="A626" s="801"/>
      <c r="B626" s="498" t="s">
        <v>182</v>
      </c>
      <c r="C626" s="116">
        <f>IF('Cumulative Budget Request '!$L626='Split budget (D)'!$L$1,'Cumulative Budget Request '!C626,0)</f>
        <v>0</v>
      </c>
      <c r="D626" s="26"/>
      <c r="E626" s="235">
        <f>IF('Cumulative Budget Request '!$L626='Split budget (D)'!$L$1,'Cumulative Budget Request '!E626,0)</f>
        <v>0</v>
      </c>
      <c r="F626" s="235">
        <f>IF('Cumulative Budget Request '!$L626='Split budget (D)'!$L$1,'Cumulative Budget Request '!F626,0)</f>
        <v>0</v>
      </c>
      <c r="G626" s="235">
        <f>IF('Cumulative Budget Request '!$L626='Split budget (D)'!$L$1,'Cumulative Budget Request '!G626,0)</f>
        <v>0</v>
      </c>
      <c r="H626" s="235">
        <f>IF('Cumulative Budget Request '!$L626='Split budget (D)'!$L$1,'Cumulative Budget Request '!H626,0)</f>
        <v>0</v>
      </c>
      <c r="I626" s="235">
        <f>IF('Cumulative Budget Request '!$L626='Split budget (D)'!$L$1,'Cumulative Budget Request '!I626,0)</f>
        <v>0</v>
      </c>
      <c r="J626" s="158">
        <f t="shared" si="349"/>
        <v>0</v>
      </c>
      <c r="K626" s="2"/>
      <c r="L626" s="2"/>
      <c r="M626" s="2"/>
    </row>
    <row r="627" spans="1:17" hidden="1">
      <c r="A627" s="801"/>
      <c r="B627" s="498" t="s">
        <v>45</v>
      </c>
      <c r="C627" s="116">
        <f>IF('Cumulative Budget Request '!$L627='Split budget (D)'!$L$1,'Cumulative Budget Request '!C627,0)</f>
        <v>0</v>
      </c>
      <c r="D627" s="26"/>
      <c r="E627" s="235">
        <f>IF('Cumulative Budget Request '!$L627='Split budget (D)'!$L$1,'Cumulative Budget Request '!E627,0)</f>
        <v>0</v>
      </c>
      <c r="F627" s="235">
        <f>IF('Cumulative Budget Request '!$L627='Split budget (D)'!$L$1,'Cumulative Budget Request '!F627,0)</f>
        <v>0</v>
      </c>
      <c r="G627" s="235">
        <f>IF('Cumulative Budget Request '!$L627='Split budget (D)'!$L$1,'Cumulative Budget Request '!G627,0)</f>
        <v>0</v>
      </c>
      <c r="H627" s="235">
        <f>IF('Cumulative Budget Request '!$L627='Split budget (D)'!$L$1,'Cumulative Budget Request '!H627,0)</f>
        <v>0</v>
      </c>
      <c r="I627" s="235">
        <f>IF('Cumulative Budget Request '!$L627='Split budget (D)'!$L$1,'Cumulative Budget Request '!I627,0)</f>
        <v>0</v>
      </c>
      <c r="J627" s="158">
        <f t="shared" si="349"/>
        <v>0</v>
      </c>
      <c r="K627" s="2"/>
      <c r="L627" s="2"/>
      <c r="M627" s="8"/>
      <c r="N627" s="2"/>
      <c r="O627" s="2"/>
      <c r="P627" s="2"/>
    </row>
    <row r="628" spans="1:17" hidden="1">
      <c r="A628" s="801"/>
      <c r="B628" s="498" t="s">
        <v>46</v>
      </c>
      <c r="C628" s="116">
        <f>IF('Cumulative Budget Request '!$L628='Split budget (D)'!$L$1,'Cumulative Budget Request '!C628,0)</f>
        <v>0</v>
      </c>
      <c r="D628" s="26"/>
      <c r="E628" s="235">
        <f>IF('Cumulative Budget Request '!$L628='Split budget (D)'!$L$1,'Cumulative Budget Request '!E628,0)</f>
        <v>0</v>
      </c>
      <c r="F628" s="235">
        <f>IF('Cumulative Budget Request '!$L628='Split budget (D)'!$L$1,'Cumulative Budget Request '!F628,0)</f>
        <v>0</v>
      </c>
      <c r="G628" s="235">
        <f>IF('Cumulative Budget Request '!$L628='Split budget (D)'!$L$1,'Cumulative Budget Request '!G628,0)</f>
        <v>0</v>
      </c>
      <c r="H628" s="235">
        <f>IF('Cumulative Budget Request '!$L628='Split budget (D)'!$L$1,'Cumulative Budget Request '!H628,0)</f>
        <v>0</v>
      </c>
      <c r="I628" s="235">
        <f>IF('Cumulative Budget Request '!$L628='Split budget (D)'!$L$1,'Cumulative Budget Request '!I628,0)</f>
        <v>0</v>
      </c>
      <c r="J628" s="158">
        <f t="shared" si="349"/>
        <v>0</v>
      </c>
      <c r="K628" s="2"/>
      <c r="L628" s="2"/>
      <c r="M628" s="2"/>
    </row>
    <row r="629" spans="1:17" hidden="1">
      <c r="A629" s="801"/>
      <c r="B629" s="498" t="s">
        <v>47</v>
      </c>
      <c r="C629" s="116">
        <f>IF('Cumulative Budget Request '!$L629='Split budget (D)'!$L$1,'Cumulative Budget Request '!C629,0)</f>
        <v>0</v>
      </c>
      <c r="D629" s="26"/>
      <c r="E629" s="235">
        <f>IF('Cumulative Budget Request '!$L629='Split budget (D)'!$L$1,'Cumulative Budget Request '!E629,0)</f>
        <v>0</v>
      </c>
      <c r="F629" s="235">
        <f>IF('Cumulative Budget Request '!$L629='Split budget (D)'!$L$1,'Cumulative Budget Request '!F629,0)</f>
        <v>0</v>
      </c>
      <c r="G629" s="235">
        <f>IF('Cumulative Budget Request '!$L629='Split budget (D)'!$L$1,'Cumulative Budget Request '!G629,0)</f>
        <v>0</v>
      </c>
      <c r="H629" s="235">
        <f>IF('Cumulative Budget Request '!$L629='Split budget (D)'!$L$1,'Cumulative Budget Request '!H629,0)</f>
        <v>0</v>
      </c>
      <c r="I629" s="235">
        <f>IF('Cumulative Budget Request '!$L629='Split budget (D)'!$L$1,'Cumulative Budget Request '!I629,0)</f>
        <v>0</v>
      </c>
      <c r="J629" s="158">
        <f t="shared" si="349"/>
        <v>0</v>
      </c>
      <c r="K629" s="2"/>
      <c r="L629" s="2"/>
      <c r="M629" s="2"/>
    </row>
    <row r="630" spans="1:17" hidden="1">
      <c r="A630" s="740" t="s">
        <v>57</v>
      </c>
      <c r="B630" s="740"/>
      <c r="C630" s="740"/>
      <c r="D630" s="740"/>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8" t="s">
        <v>122</v>
      </c>
      <c r="B632" s="486"/>
      <c r="C632" s="228"/>
      <c r="D632" s="229" t="s">
        <v>184</v>
      </c>
      <c r="E632" s="117">
        <f>IF('Cumulative Budget Request '!$L632='Split budget (D)'!$L$1,'Cumulative Budget Request '!E632,0)</f>
        <v>0</v>
      </c>
      <c r="F632" s="117">
        <f>IF('Cumulative Budget Request '!$L632='Split budget (D)'!$L$1,'Cumulative Budget Request '!F632,0)</f>
        <v>0</v>
      </c>
      <c r="G632" s="117">
        <f>IF('Cumulative Budget Request '!$L632='Split budget (D)'!$L$1,'Cumulative Budget Request '!G632,0)</f>
        <v>0</v>
      </c>
      <c r="H632" s="117">
        <f>IF('Cumulative Budget Request '!$L632='Split budget (D)'!$L$1,'Cumulative Budget Request '!H632,0)</f>
        <v>0</v>
      </c>
      <c r="I632" s="117">
        <f>IF('Cumulative Budget Request '!$L632='Split budget (D)'!$L$1,'Cumulative Budget Request '!I632,0)</f>
        <v>0</v>
      </c>
      <c r="J632" s="73"/>
      <c r="K632" s="2"/>
      <c r="L632" s="2"/>
      <c r="M632" s="2"/>
    </row>
    <row r="633" spans="1:17" hidden="1">
      <c r="A633" s="488"/>
      <c r="B633" s="497"/>
      <c r="C633" s="9"/>
      <c r="D633" s="229" t="s">
        <v>264</v>
      </c>
      <c r="E633" s="117">
        <f>IF('Cumulative Budget Request '!$L633='Split budget (D)'!$L$1,'Cumulative Budget Request '!E633,0)</f>
        <v>0</v>
      </c>
      <c r="F633" s="117">
        <f>IF('Cumulative Budget Request '!$L633='Split budget (D)'!$L$1,'Cumulative Budget Request '!F633,0)</f>
        <v>0</v>
      </c>
      <c r="G633" s="117">
        <f>IF('Cumulative Budget Request '!$L633='Split budget (D)'!$L$1,'Cumulative Budget Request '!G633,0)</f>
        <v>0</v>
      </c>
      <c r="H633" s="117">
        <f>IF('Cumulative Budget Request '!$L633='Split budget (D)'!$L$1,'Cumulative Budget Request '!H633,0)</f>
        <v>0</v>
      </c>
      <c r="I633" s="117">
        <f>IF('Cumulative Budget Request '!$L633='Split budget (D)'!$L$1,'Cumulative Budget Request '!I633,0)</f>
        <v>0</v>
      </c>
      <c r="J633" s="73"/>
      <c r="K633" s="2"/>
      <c r="L633" s="2"/>
      <c r="M633" s="2"/>
    </row>
    <row r="634" spans="1:17" hidden="1">
      <c r="A634" s="488" t="s">
        <v>169</v>
      </c>
      <c r="B634" s="497"/>
      <c r="C634" s="9"/>
      <c r="D634" s="229" t="s">
        <v>265</v>
      </c>
      <c r="E634" s="117">
        <f>IF('Cumulative Budget Request '!$L634='Split budget (D)'!$L$1,'Cumulative Budget Request '!E634,0)</f>
        <v>0</v>
      </c>
      <c r="F634" s="117">
        <f>IF('Cumulative Budget Request '!$L634='Split budget (D)'!$L$1,'Cumulative Budget Request '!F634,0)</f>
        <v>0</v>
      </c>
      <c r="G634" s="117">
        <f>IF('Cumulative Budget Request '!$L634='Split budget (D)'!$L$1,'Cumulative Budget Request '!G634,0)</f>
        <v>0</v>
      </c>
      <c r="H634" s="117">
        <f>IF('Cumulative Budget Request '!$L634='Split budget (D)'!$L$1,'Cumulative Budget Request '!H634,0)</f>
        <v>0</v>
      </c>
      <c r="I634" s="117">
        <f>IF('Cumulative Budget Request '!$L634='Split budget (D)'!$L$1,'Cumulative Budget Request '!I634,0)</f>
        <v>0</v>
      </c>
      <c r="J634" s="73"/>
      <c r="K634" s="2"/>
      <c r="L634" s="2"/>
      <c r="M634" s="2"/>
    </row>
    <row r="635" spans="1:17" hidden="1">
      <c r="A635" s="800">
        <f>IF('Cumulative Budget Request '!L636='Split budget (D)'!$L$1,'Cumulative Budget Request '!A636,0)</f>
        <v>0</v>
      </c>
      <c r="B635" s="486"/>
      <c r="D635" s="229" t="s">
        <v>266</v>
      </c>
      <c r="E635" s="117">
        <f>IF('Cumulative Budget Request '!$L635='Split budget (D)'!$L$1,'Cumulative Budget Request '!E635,0)</f>
        <v>0</v>
      </c>
      <c r="F635" s="117">
        <f>IF('Cumulative Budget Request '!$L635='Split budget (D)'!$L$1,'Cumulative Budget Request '!F635,0)</f>
        <v>0</v>
      </c>
      <c r="G635" s="117">
        <f>IF('Cumulative Budget Request '!$L635='Split budget (D)'!$L$1,'Cumulative Budget Request '!G635,0)</f>
        <v>0</v>
      </c>
      <c r="H635" s="117">
        <f>IF('Cumulative Budget Request '!$L635='Split budget (D)'!$L$1,'Cumulative Budget Request '!H635,0)</f>
        <v>0</v>
      </c>
      <c r="I635" s="117">
        <f>IF('Cumulative Budget Request '!$L635='Split budget (D)'!$L$1,'Cumulative Budget Request '!I635,0)</f>
        <v>0</v>
      </c>
      <c r="J635" s="46"/>
      <c r="K635" s="2"/>
      <c r="L635" s="2"/>
      <c r="M635" s="2"/>
    </row>
    <row r="636" spans="1:17" hidden="1">
      <c r="A636" s="800"/>
      <c r="B636" s="489" t="s">
        <v>41</v>
      </c>
      <c r="C636" s="68" t="s">
        <v>42</v>
      </c>
      <c r="D636" s="26"/>
      <c r="E636" s="2"/>
      <c r="F636" s="2"/>
      <c r="G636" s="228"/>
      <c r="H636" s="228"/>
      <c r="I636" s="228"/>
      <c r="J636" s="46"/>
      <c r="K636" s="2"/>
      <c r="L636" s="2"/>
      <c r="M636" s="2"/>
    </row>
    <row r="637" spans="1:17" hidden="1">
      <c r="A637" s="801"/>
      <c r="B637" s="498" t="s">
        <v>43</v>
      </c>
      <c r="C637" s="116">
        <f>IF('Cumulative Budget Request '!$L637='Split budget (D)'!$L$1,'Cumulative Budget Request '!C637,0)</f>
        <v>0</v>
      </c>
      <c r="D637" s="26"/>
      <c r="E637" s="235">
        <f>IF('Cumulative Budget Request '!$L637='Split budget (D)'!$L$1,'Cumulative Budget Request '!E637,0)</f>
        <v>0</v>
      </c>
      <c r="F637" s="235">
        <f>IF('Cumulative Budget Request '!$L637='Split budget (D)'!$L$1,'Cumulative Budget Request '!F637,0)</f>
        <v>0</v>
      </c>
      <c r="G637" s="235">
        <f>IF('Cumulative Budget Request '!$L637='Split budget (D)'!$L$1,'Cumulative Budget Request '!G637,0)</f>
        <v>0</v>
      </c>
      <c r="H637" s="235">
        <f>IF('Cumulative Budget Request '!$L637='Split budget (D)'!$L$1,'Cumulative Budget Request '!H637,0)</f>
        <v>0</v>
      </c>
      <c r="I637" s="235">
        <f>IF('Cumulative Budget Request '!$L637='Split budget (D)'!$L$1,'Cumulative Budget Request '!I637,0)</f>
        <v>0</v>
      </c>
      <c r="J637" s="158">
        <f t="shared" ref="J637:J642" si="351">SUM(E637:I637)</f>
        <v>0</v>
      </c>
      <c r="K637" s="2"/>
      <c r="L637" s="2"/>
      <c r="M637" s="2"/>
    </row>
    <row r="638" spans="1:17" hidden="1">
      <c r="A638" s="801"/>
      <c r="B638" s="498" t="s">
        <v>44</v>
      </c>
      <c r="C638" s="116">
        <f>IF('Cumulative Budget Request '!$L638='Split budget (D)'!$L$1,'Cumulative Budget Request '!C638,0)</f>
        <v>0</v>
      </c>
      <c r="D638" s="26"/>
      <c r="E638" s="235">
        <f>IF('Cumulative Budget Request '!$L638='Split budget (D)'!$L$1,'Cumulative Budget Request '!E638,0)</f>
        <v>0</v>
      </c>
      <c r="F638" s="235">
        <f>IF('Cumulative Budget Request '!$L638='Split budget (D)'!$L$1,'Cumulative Budget Request '!F638,0)</f>
        <v>0</v>
      </c>
      <c r="G638" s="235">
        <f>IF('Cumulative Budget Request '!$L638='Split budget (D)'!$L$1,'Cumulative Budget Request '!G638,0)</f>
        <v>0</v>
      </c>
      <c r="H638" s="235">
        <f>IF('Cumulative Budget Request '!$L638='Split budget (D)'!$L$1,'Cumulative Budget Request '!H638,0)</f>
        <v>0</v>
      </c>
      <c r="I638" s="235">
        <f>IF('Cumulative Budget Request '!$L638='Split budget (D)'!$L$1,'Cumulative Budget Request '!I638,0)</f>
        <v>0</v>
      </c>
      <c r="J638" s="158">
        <f t="shared" si="351"/>
        <v>0</v>
      </c>
      <c r="K638" s="2"/>
      <c r="L638" s="2"/>
      <c r="M638" s="2"/>
    </row>
    <row r="639" spans="1:17" hidden="1">
      <c r="A639" s="801"/>
      <c r="B639" s="498" t="s">
        <v>182</v>
      </c>
      <c r="C639" s="116">
        <f>IF('Cumulative Budget Request '!$L639='Split budget (D)'!$L$1,'Cumulative Budget Request '!C639,0)</f>
        <v>0</v>
      </c>
      <c r="D639" s="26"/>
      <c r="E639" s="235">
        <f>IF('Cumulative Budget Request '!$L639='Split budget (D)'!$L$1,'Cumulative Budget Request '!E639,0)</f>
        <v>0</v>
      </c>
      <c r="F639" s="235">
        <f>IF('Cumulative Budget Request '!$L639='Split budget (D)'!$L$1,'Cumulative Budget Request '!F639,0)</f>
        <v>0</v>
      </c>
      <c r="G639" s="235">
        <f>IF('Cumulative Budget Request '!$L639='Split budget (D)'!$L$1,'Cumulative Budget Request '!G639,0)</f>
        <v>0</v>
      </c>
      <c r="H639" s="235">
        <f>IF('Cumulative Budget Request '!$L639='Split budget (D)'!$L$1,'Cumulative Budget Request '!H639,0)</f>
        <v>0</v>
      </c>
      <c r="I639" s="235">
        <f>IF('Cumulative Budget Request '!$L639='Split budget (D)'!$L$1,'Cumulative Budget Request '!I639,0)</f>
        <v>0</v>
      </c>
      <c r="J639" s="158">
        <f t="shared" si="351"/>
        <v>0</v>
      </c>
      <c r="K639" s="2"/>
      <c r="L639" s="2"/>
      <c r="M639" s="2"/>
    </row>
    <row r="640" spans="1:17" hidden="1">
      <c r="A640" s="801"/>
      <c r="B640" s="498" t="s">
        <v>45</v>
      </c>
      <c r="C640" s="116">
        <f>IF('Cumulative Budget Request '!$L640='Split budget (D)'!$L$1,'Cumulative Budget Request '!C640,0)</f>
        <v>0</v>
      </c>
      <c r="D640" s="26"/>
      <c r="E640" s="235">
        <f>IF('Cumulative Budget Request '!$L640='Split budget (D)'!$L$1,'Cumulative Budget Request '!E640,0)</f>
        <v>0</v>
      </c>
      <c r="F640" s="235">
        <f>IF('Cumulative Budget Request '!$L640='Split budget (D)'!$L$1,'Cumulative Budget Request '!F640,0)</f>
        <v>0</v>
      </c>
      <c r="G640" s="235">
        <f>IF('Cumulative Budget Request '!$L640='Split budget (D)'!$L$1,'Cumulative Budget Request '!G640,0)</f>
        <v>0</v>
      </c>
      <c r="H640" s="235">
        <f>IF('Cumulative Budget Request '!$L640='Split budget (D)'!$L$1,'Cumulative Budget Request '!H640,0)</f>
        <v>0</v>
      </c>
      <c r="I640" s="235">
        <f>IF('Cumulative Budget Request '!$L640='Split budget (D)'!$L$1,'Cumulative Budget Request '!I640,0)</f>
        <v>0</v>
      </c>
      <c r="J640" s="158">
        <f t="shared" si="351"/>
        <v>0</v>
      </c>
      <c r="K640" s="2"/>
      <c r="L640" s="2"/>
      <c r="M640" s="8"/>
      <c r="N640" s="2"/>
      <c r="O640" s="2"/>
      <c r="P640" s="2"/>
      <c r="Q640" s="2"/>
    </row>
    <row r="641" spans="1:16" hidden="1">
      <c r="A641" s="801"/>
      <c r="B641" s="498" t="s">
        <v>46</v>
      </c>
      <c r="C641" s="116">
        <f>IF('Cumulative Budget Request '!$L641='Split budget (D)'!$L$1,'Cumulative Budget Request '!C641,0)</f>
        <v>0</v>
      </c>
      <c r="D641" s="26"/>
      <c r="E641" s="235">
        <f>IF('Cumulative Budget Request '!$L641='Split budget (D)'!$L$1,'Cumulative Budget Request '!E641,0)</f>
        <v>0</v>
      </c>
      <c r="F641" s="235">
        <f>IF('Cumulative Budget Request '!$L641='Split budget (D)'!$L$1,'Cumulative Budget Request '!F641,0)</f>
        <v>0</v>
      </c>
      <c r="G641" s="235">
        <f>IF('Cumulative Budget Request '!$L641='Split budget (D)'!$L$1,'Cumulative Budget Request '!G641,0)</f>
        <v>0</v>
      </c>
      <c r="H641" s="235">
        <f>IF('Cumulative Budget Request '!$L641='Split budget (D)'!$L$1,'Cumulative Budget Request '!H641,0)</f>
        <v>0</v>
      </c>
      <c r="I641" s="235">
        <f>IF('Cumulative Budget Request '!$L641='Split budget (D)'!$L$1,'Cumulative Budget Request '!I641,0)</f>
        <v>0</v>
      </c>
      <c r="J641" s="158">
        <f t="shared" si="351"/>
        <v>0</v>
      </c>
      <c r="K641" s="2"/>
      <c r="L641" s="2"/>
      <c r="M641" s="2"/>
      <c r="N641" s="8"/>
      <c r="O641" s="8"/>
      <c r="P641" s="8"/>
    </row>
    <row r="642" spans="1:16" hidden="1">
      <c r="A642" s="801"/>
      <c r="B642" s="498" t="s">
        <v>47</v>
      </c>
      <c r="C642" s="116">
        <f>IF('Cumulative Budget Request '!$L642='Split budget (D)'!$L$1,'Cumulative Budget Request '!C642,0)</f>
        <v>0</v>
      </c>
      <c r="D642" s="26"/>
      <c r="E642" s="235">
        <f>IF('Cumulative Budget Request '!$L642='Split budget (D)'!$L$1,'Cumulative Budget Request '!E642,0)</f>
        <v>0</v>
      </c>
      <c r="F642" s="235">
        <f>IF('Cumulative Budget Request '!$L642='Split budget (D)'!$L$1,'Cumulative Budget Request '!F642,0)</f>
        <v>0</v>
      </c>
      <c r="G642" s="235">
        <f>IF('Cumulative Budget Request '!$L642='Split budget (D)'!$L$1,'Cumulative Budget Request '!G642,0)</f>
        <v>0</v>
      </c>
      <c r="H642" s="235">
        <f>IF('Cumulative Budget Request '!$L642='Split budget (D)'!$L$1,'Cumulative Budget Request '!H642,0)</f>
        <v>0</v>
      </c>
      <c r="I642" s="235">
        <f>IF('Cumulative Budget Request '!$L642='Split budget (D)'!$L$1,'Cumulative Budget Request '!I642,0)</f>
        <v>0</v>
      </c>
      <c r="J642" s="158">
        <f t="shared" si="351"/>
        <v>0</v>
      </c>
      <c r="K642" s="29"/>
      <c r="L642" s="29"/>
      <c r="N642" s="8"/>
      <c r="O642" s="8"/>
      <c r="P642" s="8"/>
    </row>
    <row r="643" spans="1:16" hidden="1">
      <c r="A643" s="740" t="s">
        <v>57</v>
      </c>
      <c r="B643" s="740"/>
      <c r="C643" s="740"/>
      <c r="D643" s="740"/>
      <c r="E643" s="185">
        <f>SUM(E637:E642)</f>
        <v>0</v>
      </c>
      <c r="F643" s="185">
        <f t="shared" ref="F643:J643" si="352">SUM(F637:F642)</f>
        <v>0</v>
      </c>
      <c r="G643" s="185">
        <f t="shared" si="352"/>
        <v>0</v>
      </c>
      <c r="H643" s="185">
        <f t="shared" si="352"/>
        <v>0</v>
      </c>
      <c r="I643" s="185">
        <f t="shared" si="352"/>
        <v>0</v>
      </c>
      <c r="J643" s="186">
        <f t="shared" si="352"/>
        <v>0</v>
      </c>
    </row>
    <row r="644" spans="1:16">
      <c r="A644" s="74"/>
      <c r="B644" s="757" t="s">
        <v>58</v>
      </c>
      <c r="C644" s="757"/>
      <c r="D644" s="757"/>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92">
        <f>IF('Cumulative Budget Request '!L647='Split budget (D)'!$L$1,'Cumulative Budget Request '!B647,0)</f>
        <v>0</v>
      </c>
      <c r="C647" s="361"/>
      <c r="D647" s="362"/>
      <c r="E647" s="235">
        <f>IF('Cumulative Budget Request '!$L647='Split budget (D)'!$L$1,'Cumulative Budget Request '!E647,0)</f>
        <v>0</v>
      </c>
      <c r="F647" s="235">
        <f>IF('Cumulative Budget Request '!$L647='Split budget (D)'!$L$1,'Cumulative Budget Request '!F647,0)</f>
        <v>0</v>
      </c>
      <c r="G647" s="235">
        <f>IF('Cumulative Budget Request '!$L647='Split budget (D)'!$L$1,'Cumulative Budget Request '!G647,0)</f>
        <v>0</v>
      </c>
      <c r="H647" s="235">
        <f>IF('Cumulative Budget Request '!$L647='Split budget (D)'!$L$1,'Cumulative Budget Request '!H647,0)</f>
        <v>0</v>
      </c>
      <c r="I647" s="235">
        <f>IF('Cumulative Budget Request '!$L647='Split budget (D)'!$L$1,'Cumulative Budget Request '!I647,0)</f>
        <v>0</v>
      </c>
      <c r="J647" s="158">
        <f>SUM(E647:I647)</f>
        <v>0</v>
      </c>
    </row>
    <row r="648" spans="1:16" hidden="1">
      <c r="A648" s="5">
        <v>2</v>
      </c>
      <c r="B648" s="492">
        <f>IF('Cumulative Budget Request '!L648='Split budget (D)'!$L$1,'Cumulative Budget Request '!B648,0)</f>
        <v>0</v>
      </c>
      <c r="C648" s="361"/>
      <c r="D648" s="362"/>
      <c r="E648" s="235">
        <f>IF('Cumulative Budget Request '!$L648='Split budget (D)'!$L$1,'Cumulative Budget Request '!E648,0)</f>
        <v>0</v>
      </c>
      <c r="F648" s="235">
        <f>IF('Cumulative Budget Request '!$L648='Split budget (D)'!$L$1,'Cumulative Budget Request '!F648,0)</f>
        <v>0</v>
      </c>
      <c r="G648" s="235">
        <f>IF('Cumulative Budget Request '!$L648='Split budget (D)'!$L$1,'Cumulative Budget Request '!G648,0)</f>
        <v>0</v>
      </c>
      <c r="H648" s="235">
        <f>IF('Cumulative Budget Request '!$L648='Split budget (D)'!$L$1,'Cumulative Budget Request '!H648,0)</f>
        <v>0</v>
      </c>
      <c r="I648" s="235">
        <f>IF('Cumulative Budget Request '!$L648='Split budget (D)'!$L$1,'Cumulative Budget Request '!I648,0)</f>
        <v>0</v>
      </c>
      <c r="J648" s="158">
        <f t="shared" ref="J648:J656" si="354">SUM(E648:I648)</f>
        <v>0</v>
      </c>
    </row>
    <row r="649" spans="1:16" hidden="1">
      <c r="A649" s="5">
        <v>3</v>
      </c>
      <c r="B649" s="492">
        <f>IF('Cumulative Budget Request '!L649='Split budget (D)'!$L$1,'Cumulative Budget Request '!B649,0)</f>
        <v>0</v>
      </c>
      <c r="C649" s="361"/>
      <c r="D649" s="362"/>
      <c r="E649" s="235">
        <f>IF('Cumulative Budget Request '!$L649='Split budget (D)'!$L$1,'Cumulative Budget Request '!E649,0)</f>
        <v>0</v>
      </c>
      <c r="F649" s="235">
        <f>IF('Cumulative Budget Request '!$L649='Split budget (D)'!$L$1,'Cumulative Budget Request '!F649,0)</f>
        <v>0</v>
      </c>
      <c r="G649" s="235">
        <f>IF('Cumulative Budget Request '!$L649='Split budget (D)'!$L$1,'Cumulative Budget Request '!G649,0)</f>
        <v>0</v>
      </c>
      <c r="H649" s="235">
        <f>IF('Cumulative Budget Request '!$L649='Split budget (D)'!$L$1,'Cumulative Budget Request '!H649,0)</f>
        <v>0</v>
      </c>
      <c r="I649" s="235">
        <f>IF('Cumulative Budget Request '!$L649='Split budget (D)'!$L$1,'Cumulative Budget Request '!I649,0)</f>
        <v>0</v>
      </c>
      <c r="J649" s="158">
        <f t="shared" si="354"/>
        <v>0</v>
      </c>
    </row>
    <row r="650" spans="1:16" hidden="1">
      <c r="A650" s="9">
        <v>4</v>
      </c>
      <c r="B650" s="492">
        <f>IF('Cumulative Budget Request '!L650='Split budget (D)'!$L$1,'Cumulative Budget Request '!B650,0)</f>
        <v>0</v>
      </c>
      <c r="C650" s="361"/>
      <c r="D650" s="362"/>
      <c r="E650" s="235">
        <f>IF('Cumulative Budget Request '!$L650='Split budget (D)'!$L$1,'Cumulative Budget Request '!E650,0)</f>
        <v>0</v>
      </c>
      <c r="F650" s="235">
        <f>IF('Cumulative Budget Request '!$L650='Split budget (D)'!$L$1,'Cumulative Budget Request '!F650,0)</f>
        <v>0</v>
      </c>
      <c r="G650" s="235">
        <f>IF('Cumulative Budget Request '!$L650='Split budget (D)'!$L$1,'Cumulative Budget Request '!G650,0)</f>
        <v>0</v>
      </c>
      <c r="H650" s="235">
        <f>IF('Cumulative Budget Request '!$L650='Split budget (D)'!$L$1,'Cumulative Budget Request '!H650,0)</f>
        <v>0</v>
      </c>
      <c r="I650" s="235">
        <f>IF('Cumulative Budget Request '!$L650='Split budget (D)'!$L$1,'Cumulative Budget Request '!I650,0)</f>
        <v>0</v>
      </c>
      <c r="J650" s="158">
        <f t="shared" si="354"/>
        <v>0</v>
      </c>
    </row>
    <row r="651" spans="1:16" hidden="1">
      <c r="A651" s="9">
        <v>5</v>
      </c>
      <c r="B651" s="492">
        <f>IF('Cumulative Budget Request '!L651='Split budget (D)'!$L$1,'Cumulative Budget Request '!B651,0)</f>
        <v>0</v>
      </c>
      <c r="C651" s="361"/>
      <c r="D651" s="362"/>
      <c r="E651" s="235">
        <f>IF('Cumulative Budget Request '!$L651='Split budget (D)'!$L$1,'Cumulative Budget Request '!E651,0)</f>
        <v>0</v>
      </c>
      <c r="F651" s="235">
        <f>IF('Cumulative Budget Request '!$L651='Split budget (D)'!$L$1,'Cumulative Budget Request '!F651,0)</f>
        <v>0</v>
      </c>
      <c r="G651" s="235">
        <f>IF('Cumulative Budget Request '!$L651='Split budget (D)'!$L$1,'Cumulative Budget Request '!G651,0)</f>
        <v>0</v>
      </c>
      <c r="H651" s="235">
        <f>IF('Cumulative Budget Request '!$L651='Split budget (D)'!$L$1,'Cumulative Budget Request '!H651,0)</f>
        <v>0</v>
      </c>
      <c r="I651" s="235">
        <f>IF('Cumulative Budget Request '!$L651='Split budget (D)'!$L$1,'Cumulative Budget Request '!I651,0)</f>
        <v>0</v>
      </c>
      <c r="J651" s="158">
        <f t="shared" si="354"/>
        <v>0</v>
      </c>
    </row>
    <row r="652" spans="1:16" hidden="1">
      <c r="A652" s="9">
        <v>6</v>
      </c>
      <c r="B652" s="492">
        <f>IF('Cumulative Budget Request '!L652='Split budget (D)'!$L$1,'Cumulative Budget Request '!B652,0)</f>
        <v>0</v>
      </c>
      <c r="C652" s="361"/>
      <c r="D652" s="362"/>
      <c r="E652" s="235">
        <f>IF('Cumulative Budget Request '!$L652='Split budget (D)'!$L$1,'Cumulative Budget Request '!E652,0)</f>
        <v>0</v>
      </c>
      <c r="F652" s="235">
        <f>IF('Cumulative Budget Request '!$L652='Split budget (D)'!$L$1,'Cumulative Budget Request '!F652,0)</f>
        <v>0</v>
      </c>
      <c r="G652" s="235">
        <f>IF('Cumulative Budget Request '!$L652='Split budget (D)'!$L$1,'Cumulative Budget Request '!G652,0)</f>
        <v>0</v>
      </c>
      <c r="H652" s="235">
        <f>IF('Cumulative Budget Request '!$L652='Split budget (D)'!$L$1,'Cumulative Budget Request '!H652,0)</f>
        <v>0</v>
      </c>
      <c r="I652" s="235">
        <f>IF('Cumulative Budget Request '!$L652='Split budget (D)'!$L$1,'Cumulative Budget Request '!I652,0)</f>
        <v>0</v>
      </c>
      <c r="J652" s="158">
        <f t="shared" si="354"/>
        <v>0</v>
      </c>
    </row>
    <row r="653" spans="1:16" hidden="1">
      <c r="A653" s="9">
        <v>7</v>
      </c>
      <c r="B653" s="492">
        <f>IF('Cumulative Budget Request '!L653='Split budget (D)'!$L$1,'Cumulative Budget Request '!B653,0)</f>
        <v>0</v>
      </c>
      <c r="C653" s="361"/>
      <c r="D653" s="362"/>
      <c r="E653" s="235">
        <f>IF('Cumulative Budget Request '!$L653='Split budget (D)'!$L$1,'Cumulative Budget Request '!E653,0)</f>
        <v>0</v>
      </c>
      <c r="F653" s="235">
        <f>IF('Cumulative Budget Request '!$L653='Split budget (D)'!$L$1,'Cumulative Budget Request '!F653,0)</f>
        <v>0</v>
      </c>
      <c r="G653" s="235">
        <f>IF('Cumulative Budget Request '!$L653='Split budget (D)'!$L$1,'Cumulative Budget Request '!G653,0)</f>
        <v>0</v>
      </c>
      <c r="H653" s="235">
        <f>IF('Cumulative Budget Request '!$L653='Split budget (D)'!$L$1,'Cumulative Budget Request '!H653,0)</f>
        <v>0</v>
      </c>
      <c r="I653" s="235">
        <f>IF('Cumulative Budget Request '!$L653='Split budget (D)'!$L$1,'Cumulative Budget Request '!I653,0)</f>
        <v>0</v>
      </c>
      <c r="J653" s="158">
        <f t="shared" si="354"/>
        <v>0</v>
      </c>
    </row>
    <row r="654" spans="1:16" hidden="1">
      <c r="A654" s="9">
        <v>8</v>
      </c>
      <c r="B654" s="492">
        <f>IF('Cumulative Budget Request '!L654='Split budget (D)'!$L$1,'Cumulative Budget Request '!B654,0)</f>
        <v>0</v>
      </c>
      <c r="C654" s="361"/>
      <c r="D654" s="362"/>
      <c r="E654" s="235">
        <f>IF('Cumulative Budget Request '!$L654='Split budget (D)'!$L$1,'Cumulative Budget Request '!E654,0)</f>
        <v>0</v>
      </c>
      <c r="F654" s="235">
        <f>IF('Cumulative Budget Request '!$L654='Split budget (D)'!$L$1,'Cumulative Budget Request '!F654,0)</f>
        <v>0</v>
      </c>
      <c r="G654" s="235">
        <f>IF('Cumulative Budget Request '!$L654='Split budget (D)'!$L$1,'Cumulative Budget Request '!G654,0)</f>
        <v>0</v>
      </c>
      <c r="H654" s="235">
        <f>IF('Cumulative Budget Request '!$L654='Split budget (D)'!$L$1,'Cumulative Budget Request '!H654,0)</f>
        <v>0</v>
      </c>
      <c r="I654" s="235">
        <f>IF('Cumulative Budget Request '!$L654='Split budget (D)'!$L$1,'Cumulative Budget Request '!I654,0)</f>
        <v>0</v>
      </c>
      <c r="J654" s="158">
        <f t="shared" si="354"/>
        <v>0</v>
      </c>
      <c r="N654" s="8"/>
      <c r="O654" s="8"/>
      <c r="P654" s="8"/>
    </row>
    <row r="655" spans="1:16" hidden="1">
      <c r="A655" s="9">
        <v>9</v>
      </c>
      <c r="B655" s="492">
        <f>IF('Cumulative Budget Request '!L655='Split budget (D)'!$L$1,'Cumulative Budget Request '!B655,0)</f>
        <v>0</v>
      </c>
      <c r="C655" s="361"/>
      <c r="D655" s="362"/>
      <c r="E655" s="235">
        <f>IF('Cumulative Budget Request '!$L655='Split budget (D)'!$L$1,'Cumulative Budget Request '!E655,0)</f>
        <v>0</v>
      </c>
      <c r="F655" s="235">
        <f>IF('Cumulative Budget Request '!$L655='Split budget (D)'!$L$1,'Cumulative Budget Request '!F655,0)</f>
        <v>0</v>
      </c>
      <c r="G655" s="235">
        <f>IF('Cumulative Budget Request '!$L655='Split budget (D)'!$L$1,'Cumulative Budget Request '!G655,0)</f>
        <v>0</v>
      </c>
      <c r="H655" s="235">
        <f>IF('Cumulative Budget Request '!$L655='Split budget (D)'!$L$1,'Cumulative Budget Request '!H655,0)</f>
        <v>0</v>
      </c>
      <c r="I655" s="235">
        <f>IF('Cumulative Budget Request '!$L655='Split budget (D)'!$L$1,'Cumulative Budget Request '!I655,0)</f>
        <v>0</v>
      </c>
      <c r="J655" s="158">
        <f t="shared" si="354"/>
        <v>0</v>
      </c>
      <c r="K655" s="20"/>
      <c r="L655" s="16"/>
    </row>
    <row r="656" spans="1:16" hidden="1">
      <c r="A656" s="9">
        <v>10</v>
      </c>
      <c r="B656" s="492">
        <f>IF('Cumulative Budget Request '!L656='Split budget (D)'!$L$1,'Cumulative Budget Request '!B656,0)</f>
        <v>0</v>
      </c>
      <c r="C656" s="361"/>
      <c r="D656" s="362"/>
      <c r="E656" s="235">
        <f>IF('Cumulative Budget Request '!$L656='Split budget (D)'!$L$1,'Cumulative Budget Request '!E656,0)</f>
        <v>0</v>
      </c>
      <c r="F656" s="235">
        <f>IF('Cumulative Budget Request '!$L656='Split budget (D)'!$L$1,'Cumulative Budget Request '!F656,0)</f>
        <v>0</v>
      </c>
      <c r="G656" s="235">
        <f>IF('Cumulative Budget Request '!$L656='Split budget (D)'!$L$1,'Cumulative Budget Request '!G656,0)</f>
        <v>0</v>
      </c>
      <c r="H656" s="235">
        <f>IF('Cumulative Budget Request '!$L656='Split budget (D)'!$L$1,'Cumulative Budget Request '!H656,0)</f>
        <v>0</v>
      </c>
      <c r="I656" s="235">
        <f>IF('Cumulative Budget Request '!$L656='Split budget (D)'!$L$1,'Cumulative Budget Request '!I656,0)</f>
        <v>0</v>
      </c>
      <c r="J656" s="158">
        <f t="shared" si="354"/>
        <v>0</v>
      </c>
    </row>
    <row r="657" spans="1:16">
      <c r="A657" s="79"/>
      <c r="B657" s="770" t="s">
        <v>36</v>
      </c>
      <c r="C657" s="770"/>
      <c r="D657" s="770"/>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93">
        <f>IF('Cumulative Budget Request '!L660='Split budget (D)'!$L$1,'Cumulative Budget Request '!B660,0)</f>
        <v>0</v>
      </c>
      <c r="C660" s="9"/>
      <c r="E660" s="235">
        <f>IF('Cumulative Budget Request '!$L660='Split budget (D)'!$L$1,'Cumulative Budget Request '!E660,0)</f>
        <v>0</v>
      </c>
      <c r="F660" s="235">
        <f>IF('Cumulative Budget Request '!$L660='Split budget (D)'!$L$1,'Cumulative Budget Request '!F660,0)</f>
        <v>0</v>
      </c>
      <c r="G660" s="235">
        <f>IF('Cumulative Budget Request '!$L660='Split budget (D)'!$L$1,'Cumulative Budget Request '!G660,0)</f>
        <v>0</v>
      </c>
      <c r="H660" s="235">
        <f>IF('Cumulative Budget Request '!$L660='Split budget (D)'!$L$1,'Cumulative Budget Request '!H660,0)</f>
        <v>0</v>
      </c>
      <c r="I660" s="235">
        <f>IF('Cumulative Budget Request '!$L660='Split budget (D)'!$L$1,'Cumulative Budget Request '!I660,0)</f>
        <v>0</v>
      </c>
      <c r="J660" s="158">
        <f>SUM(E660:I660)</f>
        <v>0</v>
      </c>
    </row>
    <row r="661" spans="1:16" hidden="1">
      <c r="A661" s="30"/>
      <c r="B661" s="493">
        <f>IF('Cumulative Budget Request '!L661='Split budget (D)'!$L$1,'Cumulative Budget Request '!B661,0)</f>
        <v>0</v>
      </c>
      <c r="C661" s="9"/>
      <c r="E661" s="235">
        <f>IF('Cumulative Budget Request '!$L661='Split budget (D)'!$L$1,'Cumulative Budget Request '!E661,0)</f>
        <v>0</v>
      </c>
      <c r="F661" s="235">
        <f>IF('Cumulative Budget Request '!$L661='Split budget (D)'!$L$1,'Cumulative Budget Request '!F661,0)</f>
        <v>0</v>
      </c>
      <c r="G661" s="235">
        <f>IF('Cumulative Budget Request '!$L661='Split budget (D)'!$L$1,'Cumulative Budget Request '!G661,0)</f>
        <v>0</v>
      </c>
      <c r="H661" s="235">
        <f>IF('Cumulative Budget Request '!$L661='Split budget (D)'!$L$1,'Cumulative Budget Request '!H661,0)</f>
        <v>0</v>
      </c>
      <c r="I661" s="235">
        <f>IF('Cumulative Budget Request '!$L661='Split budget (D)'!$L$1,'Cumulative Budget Request '!I661,0)</f>
        <v>0</v>
      </c>
      <c r="J661" s="158">
        <f t="shared" ref="J661:J664" si="356">SUM(E661:I661)</f>
        <v>0</v>
      </c>
    </row>
    <row r="662" spans="1:16" hidden="1">
      <c r="A662" s="30"/>
      <c r="B662" s="493">
        <f>IF('Cumulative Budget Request '!L662='Split budget (D)'!$L$1,'Cumulative Budget Request '!B662,0)</f>
        <v>0</v>
      </c>
      <c r="C662" s="9"/>
      <c r="E662" s="235">
        <f>IF('Cumulative Budget Request '!$L662='Split budget (D)'!$L$1,'Cumulative Budget Request '!E662,0)</f>
        <v>0</v>
      </c>
      <c r="F662" s="235">
        <f>IF('Cumulative Budget Request '!$L662='Split budget (D)'!$L$1,'Cumulative Budget Request '!F662,0)</f>
        <v>0</v>
      </c>
      <c r="G662" s="235">
        <f>IF('Cumulative Budget Request '!$L662='Split budget (D)'!$L$1,'Cumulative Budget Request '!G662,0)</f>
        <v>0</v>
      </c>
      <c r="H662" s="235">
        <f>IF('Cumulative Budget Request '!$L662='Split budget (D)'!$L$1,'Cumulative Budget Request '!H662,0)</f>
        <v>0</v>
      </c>
      <c r="I662" s="235">
        <f>IF('Cumulative Budget Request '!$L662='Split budget (D)'!$L$1,'Cumulative Budget Request '!I662,0)</f>
        <v>0</v>
      </c>
      <c r="J662" s="158">
        <f t="shared" si="356"/>
        <v>0</v>
      </c>
    </row>
    <row r="663" spans="1:16" hidden="1">
      <c r="A663" s="30"/>
      <c r="B663" s="493">
        <f>IF('Cumulative Budget Request '!L663='Split budget (D)'!$L$1,'Cumulative Budget Request '!B663,0)</f>
        <v>0</v>
      </c>
      <c r="C663" s="9"/>
      <c r="E663" s="235">
        <f>IF('Cumulative Budget Request '!$L663='Split budget (D)'!$L$1,'Cumulative Budget Request '!E663,0)</f>
        <v>0</v>
      </c>
      <c r="F663" s="235">
        <f>IF('Cumulative Budget Request '!$L663='Split budget (D)'!$L$1,'Cumulative Budget Request '!F663,0)</f>
        <v>0</v>
      </c>
      <c r="G663" s="235">
        <f>IF('Cumulative Budget Request '!$L663='Split budget (D)'!$L$1,'Cumulative Budget Request '!G663,0)</f>
        <v>0</v>
      </c>
      <c r="H663" s="235">
        <f>IF('Cumulative Budget Request '!$L663='Split budget (D)'!$L$1,'Cumulative Budget Request '!H663,0)</f>
        <v>0</v>
      </c>
      <c r="I663" s="235">
        <f>IF('Cumulative Budget Request '!$L663='Split budget (D)'!$L$1,'Cumulative Budget Request '!I663,0)</f>
        <v>0</v>
      </c>
      <c r="J663" s="158">
        <f t="shared" si="356"/>
        <v>0</v>
      </c>
      <c r="N663" s="8"/>
      <c r="O663" s="8"/>
      <c r="P663" s="8"/>
    </row>
    <row r="664" spans="1:16" hidden="1">
      <c r="A664" s="30"/>
      <c r="B664" s="493">
        <f>IF('Cumulative Budget Request '!L664='Split budget (D)'!$L$1,'Cumulative Budget Request '!B664,0)</f>
        <v>0</v>
      </c>
      <c r="C664" s="9"/>
      <c r="E664" s="235">
        <f>IF('Cumulative Budget Request '!$L664='Split budget (D)'!$L$1,'Cumulative Budget Request '!E664,0)</f>
        <v>0</v>
      </c>
      <c r="F664" s="235">
        <f>IF('Cumulative Budget Request '!$L664='Split budget (D)'!$L$1,'Cumulative Budget Request '!F664,0)</f>
        <v>0</v>
      </c>
      <c r="G664" s="235">
        <f>IF('Cumulative Budget Request '!$L664='Split budget (D)'!$L$1,'Cumulative Budget Request '!G664,0)</f>
        <v>0</v>
      </c>
      <c r="H664" s="235">
        <f>IF('Cumulative Budget Request '!$L664='Split budget (D)'!$L$1,'Cumulative Budget Request '!H664,0)</f>
        <v>0</v>
      </c>
      <c r="I664" s="235">
        <f>IF('Cumulative Budget Request '!$L664='Split budget (D)'!$L$1,'Cumulative Budget Request '!I664,0)</f>
        <v>0</v>
      </c>
      <c r="J664" s="158">
        <f t="shared" si="356"/>
        <v>0</v>
      </c>
    </row>
    <row r="665" spans="1:16">
      <c r="A665" s="80"/>
      <c r="B665" s="757" t="s">
        <v>82</v>
      </c>
      <c r="C665" s="757"/>
      <c r="D665" s="757"/>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6"/>
      <c r="D667" s="3"/>
      <c r="E667" s="16"/>
      <c r="F667" s="16"/>
      <c r="G667" s="16"/>
      <c r="H667" s="16"/>
      <c r="I667" s="20"/>
      <c r="J667" s="25"/>
      <c r="K667" s="2"/>
      <c r="L667" s="2"/>
      <c r="M667" s="2"/>
    </row>
    <row r="668" spans="1:16">
      <c r="B668" s="493">
        <f>IF('Cumulative Budget Request '!L668='Split budget (D)'!$L$1,'Cumulative Budget Request '!B668,0)</f>
        <v>0</v>
      </c>
      <c r="C668" s="9"/>
      <c r="E668" s="235">
        <f>IF('Cumulative Budget Request '!$L668='Split budget (D)'!$L$1,'Cumulative Budget Request '!E668,0)</f>
        <v>0</v>
      </c>
      <c r="F668" s="235">
        <f>IF('Cumulative Budget Request '!$L668='Split budget (D)'!$L$1,'Cumulative Budget Request '!F668,0)</f>
        <v>0</v>
      </c>
      <c r="G668" s="235">
        <f>IF('Cumulative Budget Request '!$L668='Split budget (D)'!$L$1,'Cumulative Budget Request '!G668,0)</f>
        <v>0</v>
      </c>
      <c r="H668" s="235">
        <f>IF('Cumulative Budget Request '!$L668='Split budget (D)'!$L$1,'Cumulative Budget Request '!H668,0)</f>
        <v>0</v>
      </c>
      <c r="I668" s="235">
        <f>IF('Cumulative Budget Request '!$L668='Split budget (D)'!$L$1,'Cumulative Budget Request '!I668,0)</f>
        <v>0</v>
      </c>
      <c r="J668" s="158">
        <f t="shared" ref="J668:J681" si="358">SUM(E668:I668)</f>
        <v>0</v>
      </c>
      <c r="K668" s="2"/>
      <c r="L668" s="2"/>
      <c r="M668" s="2"/>
    </row>
    <row r="669" spans="1:16">
      <c r="B669" s="493">
        <f>IF('Cumulative Budget Request '!L669='Split budget (D)'!$L$1,'Cumulative Budget Request '!B669,0)</f>
        <v>0</v>
      </c>
      <c r="C669" s="9"/>
      <c r="D669" s="10"/>
      <c r="E669" s="235">
        <f>IF('Cumulative Budget Request '!$L669='Split budget (D)'!$L$1,'Cumulative Budget Request '!E669,0)</f>
        <v>0</v>
      </c>
      <c r="F669" s="235">
        <f>IF('Cumulative Budget Request '!$L669='Split budget (D)'!$L$1,'Cumulative Budget Request '!F669,0)</f>
        <v>0</v>
      </c>
      <c r="G669" s="235">
        <f>IF('Cumulative Budget Request '!$L669='Split budget (D)'!$L$1,'Cumulative Budget Request '!G669,0)</f>
        <v>0</v>
      </c>
      <c r="H669" s="235">
        <f>IF('Cumulative Budget Request '!$L669='Split budget (D)'!$L$1,'Cumulative Budget Request '!H669,0)</f>
        <v>0</v>
      </c>
      <c r="I669" s="235">
        <f>IF('Cumulative Budget Request '!$L669='Split budget (D)'!$L$1,'Cumulative Budget Request '!I669,0)</f>
        <v>0</v>
      </c>
      <c r="J669" s="158">
        <f t="shared" si="358"/>
        <v>0</v>
      </c>
      <c r="K669" s="2"/>
      <c r="L669" s="2"/>
      <c r="M669" s="2"/>
    </row>
    <row r="670" spans="1:16">
      <c r="B670" s="493">
        <f>IF('Cumulative Budget Request '!L670='Split budget (D)'!$L$1,'Cumulative Budget Request '!B670,0)</f>
        <v>0</v>
      </c>
      <c r="C670" s="9"/>
      <c r="D670" s="10"/>
      <c r="E670" s="235">
        <f>IF('Cumulative Budget Request '!$L670='Split budget (D)'!$L$1,'Cumulative Budget Request '!E670,0)</f>
        <v>0</v>
      </c>
      <c r="F670" s="235">
        <f>IF('Cumulative Budget Request '!$L670='Split budget (D)'!$L$1,'Cumulative Budget Request '!F670,0)</f>
        <v>0</v>
      </c>
      <c r="G670" s="235">
        <f>IF('Cumulative Budget Request '!$L670='Split budget (D)'!$L$1,'Cumulative Budget Request '!G670,0)</f>
        <v>0</v>
      </c>
      <c r="H670" s="235">
        <f>IF('Cumulative Budget Request '!$L670='Split budget (D)'!$L$1,'Cumulative Budget Request '!H670,0)</f>
        <v>0</v>
      </c>
      <c r="I670" s="235">
        <f>IF('Cumulative Budget Request '!$L670='Split budget (D)'!$L$1,'Cumulative Budget Request '!I670,0)</f>
        <v>0</v>
      </c>
      <c r="J670" s="158">
        <f t="shared" si="358"/>
        <v>0</v>
      </c>
      <c r="K670" s="2"/>
      <c r="L670" s="2"/>
      <c r="M670" s="2"/>
    </row>
    <row r="671" spans="1:16">
      <c r="B671" s="493">
        <f>IF('Cumulative Budget Request '!L671='Split budget (D)'!$L$1,'Cumulative Budget Request '!B671,0)</f>
        <v>0</v>
      </c>
      <c r="C671" s="9"/>
      <c r="D671" s="10"/>
      <c r="E671" s="235">
        <f>IF('Cumulative Budget Request '!$L671='Split budget (D)'!$L$1,'Cumulative Budget Request '!E671,0)</f>
        <v>0</v>
      </c>
      <c r="F671" s="235">
        <f>IF('Cumulative Budget Request '!$L671='Split budget (D)'!$L$1,'Cumulative Budget Request '!F671,0)</f>
        <v>0</v>
      </c>
      <c r="G671" s="235">
        <f>IF('Cumulative Budget Request '!$L671='Split budget (D)'!$L$1,'Cumulative Budget Request '!G671,0)</f>
        <v>0</v>
      </c>
      <c r="H671" s="235">
        <f>IF('Cumulative Budget Request '!$L671='Split budget (D)'!$L$1,'Cumulative Budget Request '!H671,0)</f>
        <v>0</v>
      </c>
      <c r="I671" s="235">
        <f>IF('Cumulative Budget Request '!$L671='Split budget (D)'!$L$1,'Cumulative Budget Request '!I671,0)</f>
        <v>0</v>
      </c>
      <c r="J671" s="158">
        <f t="shared" si="358"/>
        <v>0</v>
      </c>
      <c r="K671" s="2"/>
      <c r="L671" s="2"/>
      <c r="M671" s="2"/>
    </row>
    <row r="672" spans="1:16">
      <c r="B672" s="493">
        <f>IF('Cumulative Budget Request '!L672='Split budget (D)'!$L$1,'Cumulative Budget Request '!B672,0)</f>
        <v>0</v>
      </c>
      <c r="C672" s="9"/>
      <c r="D672" s="10"/>
      <c r="E672" s="235">
        <f>IF('Cumulative Budget Request '!$L672='Split budget (D)'!$L$1,'Cumulative Budget Request '!E672,0)</f>
        <v>0</v>
      </c>
      <c r="F672" s="235">
        <f>IF('Cumulative Budget Request '!$L672='Split budget (D)'!$L$1,'Cumulative Budget Request '!F672,0)</f>
        <v>0</v>
      </c>
      <c r="G672" s="235">
        <f>IF('Cumulative Budget Request '!$L672='Split budget (D)'!$L$1,'Cumulative Budget Request '!G672,0)</f>
        <v>0</v>
      </c>
      <c r="H672" s="235">
        <f>IF('Cumulative Budget Request '!$L672='Split budget (D)'!$L$1,'Cumulative Budget Request '!H672,0)</f>
        <v>0</v>
      </c>
      <c r="I672" s="235">
        <f>IF('Cumulative Budget Request '!$L672='Split budget (D)'!$L$1,'Cumulative Budget Request '!I672,0)</f>
        <v>0</v>
      </c>
      <c r="J672" s="158">
        <f t="shared" si="358"/>
        <v>0</v>
      </c>
      <c r="K672" s="2"/>
      <c r="L672" s="2"/>
      <c r="M672" s="2"/>
    </row>
    <row r="673" spans="1:36">
      <c r="B673" s="493">
        <f>IF('Cumulative Budget Request '!L673='Split budget (D)'!$L$1,'Cumulative Budget Request '!B673,0)</f>
        <v>0</v>
      </c>
      <c r="C673" s="9"/>
      <c r="D673" s="10"/>
      <c r="E673" s="235">
        <f>IF('Cumulative Budget Request '!$L673='Split budget (D)'!$L$1,'Cumulative Budget Request '!E673,0)</f>
        <v>0</v>
      </c>
      <c r="F673" s="235">
        <f>IF('Cumulative Budget Request '!$L673='Split budget (D)'!$L$1,'Cumulative Budget Request '!F673,0)</f>
        <v>0</v>
      </c>
      <c r="G673" s="235">
        <f>IF('Cumulative Budget Request '!$L673='Split budget (D)'!$L$1,'Cumulative Budget Request '!G673,0)</f>
        <v>0</v>
      </c>
      <c r="H673" s="235">
        <f>IF('Cumulative Budget Request '!$L673='Split budget (D)'!$L$1,'Cumulative Budget Request '!H673,0)</f>
        <v>0</v>
      </c>
      <c r="I673" s="235">
        <f>IF('Cumulative Budget Request '!$L673='Split budget (D)'!$L$1,'Cumulative Budget Request '!I673,0)</f>
        <v>0</v>
      </c>
      <c r="J673" s="158">
        <f t="shared" si="358"/>
        <v>0</v>
      </c>
      <c r="K673" s="2"/>
      <c r="L673" s="2"/>
      <c r="M673" s="2"/>
    </row>
    <row r="674" spans="1:36">
      <c r="B674" s="493">
        <f>IF('Cumulative Budget Request '!L674='Split budget (D)'!$L$1,'Cumulative Budget Request '!B674,0)</f>
        <v>0</v>
      </c>
      <c r="C674" s="9"/>
      <c r="D674" s="10"/>
      <c r="E674" s="235">
        <f>IF('Cumulative Budget Request '!$L674='Split budget (D)'!$L$1,'Cumulative Budget Request '!E674,0)</f>
        <v>0</v>
      </c>
      <c r="F674" s="235">
        <f>IF('Cumulative Budget Request '!$L674='Split budget (D)'!$L$1,'Cumulative Budget Request '!F674,0)</f>
        <v>0</v>
      </c>
      <c r="G674" s="235">
        <f>IF('Cumulative Budget Request '!$L674='Split budget (D)'!$L$1,'Cumulative Budget Request '!G674,0)</f>
        <v>0</v>
      </c>
      <c r="H674" s="235">
        <f>IF('Cumulative Budget Request '!$L674='Split budget (D)'!$L$1,'Cumulative Budget Request '!H674,0)</f>
        <v>0</v>
      </c>
      <c r="I674" s="235">
        <f>IF('Cumulative Budget Request '!$L674='Split budget (D)'!$L$1,'Cumulative Budget Request '!I674,0)</f>
        <v>0</v>
      </c>
      <c r="J674" s="158">
        <f t="shared" si="358"/>
        <v>0</v>
      </c>
      <c r="K674" s="2"/>
      <c r="L674" s="2"/>
      <c r="M674" s="2"/>
    </row>
    <row r="675" spans="1:36">
      <c r="B675" s="493">
        <f>IF('Cumulative Budget Request '!L675='Split budget (D)'!$L$1,'Cumulative Budget Request '!B675,0)</f>
        <v>0</v>
      </c>
      <c r="C675" s="9"/>
      <c r="D675" s="10"/>
      <c r="E675" s="235">
        <f>IF('Cumulative Budget Request '!$L675='Split budget (D)'!$L$1,'Cumulative Budget Request '!E675,0)</f>
        <v>0</v>
      </c>
      <c r="F675" s="235">
        <f>IF('Cumulative Budget Request '!$L675='Split budget (D)'!$L$1,'Cumulative Budget Request '!F675,0)</f>
        <v>0</v>
      </c>
      <c r="G675" s="235">
        <f>IF('Cumulative Budget Request '!$L675='Split budget (D)'!$L$1,'Cumulative Budget Request '!G675,0)</f>
        <v>0</v>
      </c>
      <c r="H675" s="235">
        <f>IF('Cumulative Budget Request '!$L675='Split budget (D)'!$L$1,'Cumulative Budget Request '!H675,0)</f>
        <v>0</v>
      </c>
      <c r="I675" s="235">
        <f>IF('Cumulative Budget Request '!$L675='Split budget (D)'!$L$1,'Cumulative Budget Request '!I675,0)</f>
        <v>0</v>
      </c>
      <c r="J675" s="158">
        <f t="shared" si="358"/>
        <v>0</v>
      </c>
      <c r="K675" s="2"/>
      <c r="L675" s="2"/>
      <c r="M675" s="2"/>
    </row>
    <row r="676" spans="1:36">
      <c r="B676" s="493">
        <f>IF('Cumulative Budget Request '!L676='Split budget (D)'!$L$1,'Cumulative Budget Request '!B676,0)</f>
        <v>0</v>
      </c>
      <c r="C676" s="9"/>
      <c r="D676" s="10"/>
      <c r="E676" s="235">
        <f>IF('Cumulative Budget Request '!$L676='Split budget (D)'!$L$1,'Cumulative Budget Request '!E676,0)</f>
        <v>0</v>
      </c>
      <c r="F676" s="235">
        <f>IF('Cumulative Budget Request '!$L676='Split budget (D)'!$L$1,'Cumulative Budget Request '!F676,0)</f>
        <v>0</v>
      </c>
      <c r="G676" s="235">
        <f>IF('Cumulative Budget Request '!$L676='Split budget (D)'!$L$1,'Cumulative Budget Request '!G676,0)</f>
        <v>0</v>
      </c>
      <c r="H676" s="235">
        <f>IF('Cumulative Budget Request '!$L676='Split budget (D)'!$L$1,'Cumulative Budget Request '!H676,0)</f>
        <v>0</v>
      </c>
      <c r="I676" s="235">
        <f>IF('Cumulative Budget Request '!$L676='Split budget (D)'!$L$1,'Cumulative Budget Request '!I676,0)</f>
        <v>0</v>
      </c>
      <c r="J676" s="158">
        <f t="shared" si="358"/>
        <v>0</v>
      </c>
      <c r="K676" s="2"/>
      <c r="L676" s="2"/>
      <c r="M676" s="2"/>
    </row>
    <row r="677" spans="1:36">
      <c r="B677" s="493">
        <f>IF('Cumulative Budget Request '!L677='Split budget (D)'!$L$1,'Cumulative Budget Request '!B677,0)</f>
        <v>0</v>
      </c>
      <c r="C677" s="9"/>
      <c r="D677" s="10"/>
      <c r="E677" s="235">
        <f>IF('Cumulative Budget Request '!$L677='Split budget (D)'!$L$1,'Cumulative Budget Request '!E677,0)</f>
        <v>0</v>
      </c>
      <c r="F677" s="235">
        <f>IF('Cumulative Budget Request '!$L677='Split budget (D)'!$L$1,'Cumulative Budget Request '!F677,0)</f>
        <v>0</v>
      </c>
      <c r="G677" s="235">
        <f>IF('Cumulative Budget Request '!$L677='Split budget (D)'!$L$1,'Cumulative Budget Request '!G677,0)</f>
        <v>0</v>
      </c>
      <c r="H677" s="235">
        <f>IF('Cumulative Budget Request '!$L677='Split budget (D)'!$L$1,'Cumulative Budget Request '!H677,0)</f>
        <v>0</v>
      </c>
      <c r="I677" s="235">
        <f>IF('Cumulative Budget Request '!$L677='Split budget (D)'!$L$1,'Cumulative Budget Request '!I677,0)</f>
        <v>0</v>
      </c>
      <c r="J677" s="158">
        <f t="shared" si="358"/>
        <v>0</v>
      </c>
      <c r="K677" s="2"/>
      <c r="L677" s="2"/>
      <c r="M677" s="2"/>
    </row>
    <row r="678" spans="1:36" hidden="1">
      <c r="B678" s="493">
        <f>IF('Cumulative Budget Request '!L678='Split budget (D)'!$L$1,'Cumulative Budget Request '!B678,0)</f>
        <v>0</v>
      </c>
      <c r="C678" s="9"/>
      <c r="D678" s="10"/>
      <c r="E678" s="235">
        <f>IF('Cumulative Budget Request '!$L678='Split budget (D)'!$L$1,'Cumulative Budget Request '!E678,0)</f>
        <v>0</v>
      </c>
      <c r="F678" s="235">
        <f>IF('Cumulative Budget Request '!$L678='Split budget (D)'!$L$1,'Cumulative Budget Request '!F678,0)</f>
        <v>0</v>
      </c>
      <c r="G678" s="235">
        <f>IF('Cumulative Budget Request '!$L678='Split budget (D)'!$L$1,'Cumulative Budget Request '!G678,0)</f>
        <v>0</v>
      </c>
      <c r="H678" s="235">
        <f>IF('Cumulative Budget Request '!$L678='Split budget (D)'!$L$1,'Cumulative Budget Request '!H678,0)</f>
        <v>0</v>
      </c>
      <c r="I678" s="235">
        <f>IF('Cumulative Budget Request '!$L678='Split budget (D)'!$L$1,'Cumulative Budget Request '!I678,0)</f>
        <v>0</v>
      </c>
      <c r="J678" s="158">
        <f t="shared" si="358"/>
        <v>0</v>
      </c>
      <c r="K678" s="2"/>
      <c r="L678" s="2"/>
      <c r="M678" s="2"/>
    </row>
    <row r="679" spans="1:36" hidden="1">
      <c r="B679" s="493">
        <f>IF('Cumulative Budget Request '!L679='Split budget (D)'!$L$1,'Cumulative Budget Request '!B679,0)</f>
        <v>0</v>
      </c>
      <c r="C679" s="9"/>
      <c r="D679" s="10"/>
      <c r="E679" s="235">
        <f>IF('Cumulative Budget Request '!$L679='Split budget (D)'!$L$1,'Cumulative Budget Request '!E679,0)</f>
        <v>0</v>
      </c>
      <c r="F679" s="235">
        <f>IF('Cumulative Budget Request '!$L679='Split budget (D)'!$L$1,'Cumulative Budget Request '!F679,0)</f>
        <v>0</v>
      </c>
      <c r="G679" s="235">
        <f>IF('Cumulative Budget Request '!$L679='Split budget (D)'!$L$1,'Cumulative Budget Request '!G679,0)</f>
        <v>0</v>
      </c>
      <c r="H679" s="235">
        <f>IF('Cumulative Budget Request '!$L679='Split budget (D)'!$L$1,'Cumulative Budget Request '!H679,0)</f>
        <v>0</v>
      </c>
      <c r="I679" s="235">
        <f>IF('Cumulative Budget Request '!$L679='Split budget (D)'!$L$1,'Cumulative Budget Request '!I679,0)</f>
        <v>0</v>
      </c>
      <c r="J679" s="158">
        <f t="shared" si="358"/>
        <v>0</v>
      </c>
      <c r="K679" s="2"/>
      <c r="L679" s="2"/>
      <c r="M679" s="2"/>
      <c r="N679" s="2"/>
      <c r="O679" s="2"/>
      <c r="P679" s="2"/>
      <c r="Q679" s="2"/>
    </row>
    <row r="680" spans="1:36" hidden="1">
      <c r="B680" s="493">
        <f>IF('Cumulative Budget Request '!L680='Split budget (D)'!$L$1,'Cumulative Budget Request '!B680,0)</f>
        <v>0</v>
      </c>
      <c r="C680" s="9"/>
      <c r="D680" s="10"/>
      <c r="E680" s="235">
        <f>IF('Cumulative Budget Request '!$L680='Split budget (D)'!$L$1,'Cumulative Budget Request '!E680,0)</f>
        <v>0</v>
      </c>
      <c r="F680" s="235">
        <f>IF('Cumulative Budget Request '!$L680='Split budget (D)'!$L$1,'Cumulative Budget Request '!F680,0)</f>
        <v>0</v>
      </c>
      <c r="G680" s="235">
        <f>IF('Cumulative Budget Request '!$L680='Split budget (D)'!$L$1,'Cumulative Budget Request '!G680,0)</f>
        <v>0</v>
      </c>
      <c r="H680" s="235">
        <f>IF('Cumulative Budget Request '!$L680='Split budget (D)'!$L$1,'Cumulative Budget Request '!H680,0)</f>
        <v>0</v>
      </c>
      <c r="I680" s="235">
        <f>IF('Cumulative Budget Request '!$L680='Split budget (D)'!$L$1,'Cumulative Budget Request '!I680,0)</f>
        <v>0</v>
      </c>
      <c r="J680" s="158">
        <f t="shared" si="358"/>
        <v>0</v>
      </c>
      <c r="K680" s="20"/>
      <c r="L680" s="272"/>
      <c r="M680" s="2"/>
      <c r="N680" s="8"/>
      <c r="O680" s="8"/>
      <c r="P680" s="8"/>
    </row>
    <row r="681" spans="1:36" hidden="1">
      <c r="B681" s="493">
        <f>IF('Cumulative Budget Request '!L681='Split budget (D)'!$L$1,'Cumulative Budget Request '!B681,0)</f>
        <v>0</v>
      </c>
      <c r="C681" s="9"/>
      <c r="D681" s="10"/>
      <c r="E681" s="235">
        <f>IF('Cumulative Budget Request '!$L681='Split budget (D)'!$L$1,'Cumulative Budget Request '!E681,0)</f>
        <v>0</v>
      </c>
      <c r="F681" s="235">
        <f>IF('Cumulative Budget Request '!$L681='Split budget (D)'!$L$1,'Cumulative Budget Request '!F681,0)</f>
        <v>0</v>
      </c>
      <c r="G681" s="235">
        <f>IF('Cumulative Budget Request '!$L681='Split budget (D)'!$L$1,'Cumulative Budget Request '!G681,0)</f>
        <v>0</v>
      </c>
      <c r="H681" s="235">
        <f>IF('Cumulative Budget Request '!$L681='Split budget (D)'!$L$1,'Cumulative Budget Request '!H681,0)</f>
        <v>0</v>
      </c>
      <c r="I681" s="235">
        <f>IF('Cumulative Budget Request '!$L681='Split budget (D)'!$L$1,'Cumulative Budget Request '!I681,0)</f>
        <v>0</v>
      </c>
      <c r="J681" s="158">
        <f t="shared" si="358"/>
        <v>0</v>
      </c>
    </row>
    <row r="682" spans="1:36">
      <c r="A682" s="79"/>
      <c r="B682" s="749" t="s">
        <v>37</v>
      </c>
      <c r="C682" s="749"/>
      <c r="D682" s="749"/>
      <c r="E682" s="159">
        <f t="shared" ref="E682:J682" si="359">SUM(E668:E681)</f>
        <v>0</v>
      </c>
      <c r="F682" s="159">
        <f t="shared" si="359"/>
        <v>0</v>
      </c>
      <c r="G682" s="159">
        <f t="shared" si="359"/>
        <v>0</v>
      </c>
      <c r="H682" s="159">
        <f t="shared" si="359"/>
        <v>0</v>
      </c>
      <c r="I682" s="159">
        <f t="shared" si="359"/>
        <v>0</v>
      </c>
      <c r="J682" s="160">
        <f t="shared" si="359"/>
        <v>0</v>
      </c>
      <c r="L682" s="23"/>
      <c r="M682" s="725"/>
      <c r="N682" s="726"/>
      <c r="O682" s="726"/>
      <c r="P682" s="727"/>
      <c r="Q682" s="27"/>
      <c r="R682" s="27"/>
      <c r="S682" s="27"/>
      <c r="T682" s="27"/>
    </row>
    <row r="683" spans="1:36">
      <c r="A683" s="5"/>
      <c r="G683" s="16"/>
      <c r="H683" s="16"/>
      <c r="I683" s="16"/>
      <c r="J683" s="25"/>
      <c r="L683" s="23"/>
      <c r="M683" s="726"/>
      <c r="N683" s="728"/>
      <c r="O683" s="728"/>
      <c r="P683" s="728"/>
      <c r="Q683" s="728"/>
      <c r="R683" s="728"/>
      <c r="S683" s="728"/>
      <c r="T683" s="728"/>
    </row>
    <row r="684" spans="1:36">
      <c r="A684" s="30" t="s">
        <v>311</v>
      </c>
      <c r="J684" s="32"/>
      <c r="L684" s="23"/>
      <c r="M684" s="728"/>
      <c r="N684" s="729"/>
      <c r="O684" s="729"/>
      <c r="P684" s="729"/>
      <c r="Q684" s="729"/>
      <c r="R684" s="729"/>
      <c r="S684" s="729"/>
      <c r="T684" s="729"/>
    </row>
    <row r="685" spans="1:36">
      <c r="A685" s="9"/>
      <c r="B685" s="493">
        <f>IF('Cumulative Budget Request '!L685='Split budget (D)'!$L$1,'Cumulative Budget Request '!B685,0)</f>
        <v>0</v>
      </c>
      <c r="C685" s="9"/>
      <c r="E685" s="235">
        <f>IF('Cumulative Budget Request '!$L685='Split budget (D)'!$L$1,'Cumulative Budget Request '!E685,0)</f>
        <v>0</v>
      </c>
      <c r="F685" s="235">
        <f>IF('Cumulative Budget Request '!$L685='Split budget (D)'!$L$1,'Cumulative Budget Request '!F685,0)</f>
        <v>0</v>
      </c>
      <c r="G685" s="235">
        <f>IF('Cumulative Budget Request '!$L685='Split budget (D)'!$L$1,'Cumulative Budget Request '!G685,0)</f>
        <v>0</v>
      </c>
      <c r="H685" s="235">
        <f>IF('Cumulative Budget Request '!$L685='Split budget (D)'!$L$1,'Cumulative Budget Request '!H685,0)</f>
        <v>0</v>
      </c>
      <c r="I685" s="235">
        <f>IF('Cumulative Budget Request '!$L685='Split budget (D)'!$L$1,'Cumulative Budget Request '!I685,0)</f>
        <v>0</v>
      </c>
      <c r="J685" s="158">
        <f t="shared" ref="J685:J688" si="360">SUM(E685:I685)</f>
        <v>0</v>
      </c>
      <c r="L685" s="23"/>
      <c r="M685" s="729"/>
      <c r="AI685" s="148"/>
    </row>
    <row r="686" spans="1:36" hidden="1">
      <c r="A686" s="9"/>
      <c r="B686" s="493">
        <f>IF('Cumulative Budget Request '!L686='Split budget (D)'!$L$1,'Cumulative Budget Request '!B686,0)</f>
        <v>0</v>
      </c>
      <c r="C686" s="9"/>
      <c r="E686" s="235">
        <f>IF('Cumulative Budget Request '!$L686='Split budget (D)'!$L$1,'Cumulative Budget Request '!E686,0)</f>
        <v>0</v>
      </c>
      <c r="F686" s="235">
        <f>IF('Cumulative Budget Request '!$L686='Split budget (D)'!$L$1,'Cumulative Budget Request '!F686,0)</f>
        <v>0</v>
      </c>
      <c r="G686" s="235">
        <f>IF('Cumulative Budget Request '!$L686='Split budget (D)'!$L$1,'Cumulative Budget Request '!G686,0)</f>
        <v>0</v>
      </c>
      <c r="H686" s="235">
        <f>IF('Cumulative Budget Request '!$L686='Split budget (D)'!$L$1,'Cumulative Budget Request '!H686,0)</f>
        <v>0</v>
      </c>
      <c r="I686" s="235">
        <f>IF('Cumulative Budget Request '!$L686='Split budget (D)'!$L$1,'Cumulative Budget Request '!I686,0)</f>
        <v>0</v>
      </c>
      <c r="J686" s="158">
        <f t="shared" si="360"/>
        <v>0</v>
      </c>
      <c r="N686" s="2"/>
      <c r="O686" s="2"/>
      <c r="P686" s="2"/>
      <c r="Q686" s="2"/>
      <c r="AI686" s="241"/>
    </row>
    <row r="687" spans="1:36" hidden="1">
      <c r="A687" s="9"/>
      <c r="B687" s="493">
        <f>IF('Cumulative Budget Request '!L687='Split budget (D)'!$L$1,'Cumulative Budget Request '!B687,0)</f>
        <v>0</v>
      </c>
      <c r="C687" s="9"/>
      <c r="E687" s="235">
        <f>IF('Cumulative Budget Request '!$L687='Split budget (D)'!$L$1,'Cumulative Budget Request '!E687,0)</f>
        <v>0</v>
      </c>
      <c r="F687" s="235">
        <f>IF('Cumulative Budget Request '!$L687='Split budget (D)'!$L$1,'Cumulative Budget Request '!F687,0)</f>
        <v>0</v>
      </c>
      <c r="G687" s="235">
        <f>IF('Cumulative Budget Request '!$L687='Split budget (D)'!$L$1,'Cumulative Budget Request '!G687,0)</f>
        <v>0</v>
      </c>
      <c r="H687" s="235">
        <f>IF('Cumulative Budget Request '!$L687='Split budget (D)'!$L$1,'Cumulative Budget Request '!H687,0)</f>
        <v>0</v>
      </c>
      <c r="I687" s="235">
        <f>IF('Cumulative Budget Request '!$L687='Split budget (D)'!$L$1,'Cumulative Budget Request '!I687,0)</f>
        <v>0</v>
      </c>
      <c r="J687" s="158">
        <f t="shared" si="360"/>
        <v>0</v>
      </c>
      <c r="K687" s="20"/>
      <c r="L687" s="16"/>
      <c r="M687" s="2"/>
      <c r="AI687" s="241"/>
      <c r="AJ687" s="9"/>
    </row>
    <row r="688" spans="1:36" hidden="1">
      <c r="A688" s="9"/>
      <c r="B688" s="493">
        <f>IF('Cumulative Budget Request '!L688='Split budget (D)'!$L$1,'Cumulative Budget Request '!B688,0)</f>
        <v>0</v>
      </c>
      <c r="C688" s="9"/>
      <c r="E688" s="235">
        <f>IF('Cumulative Budget Request '!$L688='Split budget (D)'!$L$1,'Cumulative Budget Request '!E688,0)</f>
        <v>0</v>
      </c>
      <c r="F688" s="235">
        <f>IF('Cumulative Budget Request '!$L688='Split budget (D)'!$L$1,'Cumulative Budget Request '!F688,0)</f>
        <v>0</v>
      </c>
      <c r="G688" s="235">
        <f>IF('Cumulative Budget Request '!$L688='Split budget (D)'!$L$1,'Cumulative Budget Request '!G688,0)</f>
        <v>0</v>
      </c>
      <c r="H688" s="235">
        <f>IF('Cumulative Budget Request '!$L688='Split budget (D)'!$L$1,'Cumulative Budget Request '!H688,0)</f>
        <v>0</v>
      </c>
      <c r="I688" s="235">
        <f>IF('Cumulative Budget Request '!$L688='Split budget (D)'!$L$1,'Cumulative Budget Request '!I688,0)</f>
        <v>0</v>
      </c>
      <c r="J688" s="158">
        <f t="shared" si="360"/>
        <v>0</v>
      </c>
      <c r="K688" s="2"/>
      <c r="L688" s="2"/>
      <c r="AA688" s="123"/>
      <c r="AB688" s="123"/>
      <c r="AC688" s="123"/>
      <c r="AD688" s="123"/>
      <c r="AE688" s="123"/>
      <c r="AF688" s="123"/>
      <c r="AG688" s="123"/>
      <c r="AJ688" s="9"/>
    </row>
    <row r="689" spans="1:34">
      <c r="A689" s="309"/>
      <c r="B689" s="757" t="s">
        <v>248</v>
      </c>
      <c r="C689" s="757"/>
      <c r="D689" s="757"/>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6"/>
      <c r="E691" s="16"/>
      <c r="F691" s="16"/>
      <c r="G691" s="16"/>
      <c r="H691" s="16"/>
      <c r="I691" s="20"/>
      <c r="J691" s="25"/>
      <c r="K691" s="2"/>
      <c r="L691" s="2"/>
      <c r="M691" s="2"/>
      <c r="N691" s="2"/>
      <c r="O691" s="2"/>
      <c r="P691" s="2"/>
      <c r="AH691" s="9"/>
    </row>
    <row r="692" spans="1:34">
      <c r="A692" s="9"/>
      <c r="B692" s="449">
        <f t="shared" ref="B692:B711" si="362">B777</f>
        <v>0</v>
      </c>
      <c r="C692" s="9" t="str">
        <f>'Cumulative Budget Request '!C692</f>
        <v xml:space="preserve"> </v>
      </c>
      <c r="E692" s="235">
        <f>IF('Cumulative Budget Request '!$L692='Split budget (D)'!$L$1,'Cumulative Budget Request '!E692,0)</f>
        <v>0</v>
      </c>
      <c r="F692" s="235">
        <f>IF('Cumulative Budget Request '!$L692='Split budget (D)'!$L$1,'Cumulative Budget Request '!F692,0)</f>
        <v>0</v>
      </c>
      <c r="G692" s="235">
        <f>IF('Cumulative Budget Request '!$L692='Split budget (D)'!$L$1,'Cumulative Budget Request '!G692,0)</f>
        <v>0</v>
      </c>
      <c r="H692" s="235">
        <f>IF('Cumulative Budget Request '!$L692='Split budget (D)'!$L$1,'Cumulative Budget Request '!H692,0)</f>
        <v>0</v>
      </c>
      <c r="I692" s="235">
        <f>IF('Cumulative Budget Request '!$L692='Split budget (D)'!$L$1,'Cumulative Budget Request '!I692,0)</f>
        <v>0</v>
      </c>
      <c r="J692" s="158">
        <f>SUM(E692:I692)</f>
        <v>0</v>
      </c>
      <c r="K692" s="2"/>
      <c r="L692" s="2"/>
      <c r="M692" s="107" t="s">
        <v>166</v>
      </c>
      <c r="N692" s="108"/>
      <c r="O692" s="108"/>
      <c r="P692" s="108"/>
      <c r="Q692" s="108"/>
      <c r="AH692" s="123"/>
    </row>
    <row r="693" spans="1:34">
      <c r="A693" s="9"/>
      <c r="B693" s="449">
        <f t="shared" si="362"/>
        <v>0</v>
      </c>
      <c r="C693" s="9" t="str">
        <f>'Cumulative Budget Request '!C693</f>
        <v xml:space="preserve"> </v>
      </c>
      <c r="E693" s="235">
        <f>IF('Cumulative Budget Request '!$L693='Split budget (D)'!$L$1,'Cumulative Budget Request '!E693,0)</f>
        <v>0</v>
      </c>
      <c r="F693" s="235">
        <f>IF('Cumulative Budget Request '!$L693='Split budget (D)'!$L$1,'Cumulative Budget Request '!F693,0)</f>
        <v>0</v>
      </c>
      <c r="G693" s="235">
        <f>IF('Cumulative Budget Request '!$L693='Split budget (D)'!$L$1,'Cumulative Budget Request '!G693,0)</f>
        <v>0</v>
      </c>
      <c r="H693" s="235">
        <f>IF('Cumulative Budget Request '!$L693='Split budget (D)'!$L$1,'Cumulative Budget Request '!H693,0)</f>
        <v>0</v>
      </c>
      <c r="I693" s="235">
        <f>IF('Cumulative Budget Request '!$L693='Split budget (D)'!$L$1,'Cumulative Budget Request '!I693,0)</f>
        <v>0</v>
      </c>
      <c r="J693" s="158">
        <f t="shared" ref="J693:J694" si="363">SUM(E693:I693)</f>
        <v>0</v>
      </c>
      <c r="K693" s="2"/>
      <c r="L693" s="2"/>
      <c r="M693" s="107" t="s">
        <v>160</v>
      </c>
      <c r="N693" s="108"/>
      <c r="O693" s="108"/>
      <c r="P693" s="108"/>
      <c r="Q693" s="108"/>
    </row>
    <row r="694" spans="1:34">
      <c r="A694" s="9"/>
      <c r="B694" s="449">
        <f t="shared" si="362"/>
        <v>0</v>
      </c>
      <c r="C694" s="9" t="str">
        <f>'Cumulative Budget Request '!C694</f>
        <v xml:space="preserve"> </v>
      </c>
      <c r="E694" s="235">
        <f>IF('Cumulative Budget Request '!$L694='Split budget (D)'!$L$1,'Cumulative Budget Request '!E694,0)</f>
        <v>0</v>
      </c>
      <c r="F694" s="235">
        <f>IF('Cumulative Budget Request '!$L694='Split budget (D)'!$L$1,'Cumulative Budget Request '!F694,0)</f>
        <v>0</v>
      </c>
      <c r="G694" s="235">
        <f>IF('Cumulative Budget Request '!$L694='Split budget (D)'!$L$1,'Cumulative Budget Request '!G694,0)</f>
        <v>0</v>
      </c>
      <c r="H694" s="235">
        <f>IF('Cumulative Budget Request '!$L694='Split budget (D)'!$L$1,'Cumulative Budget Request '!H694,0)</f>
        <v>0</v>
      </c>
      <c r="I694" s="235">
        <f>IF('Cumulative Budget Request '!$L694='Split budget (D)'!$L$1,'Cumulative Budget Request '!I694,0)</f>
        <v>0</v>
      </c>
      <c r="J694" s="158">
        <f t="shared" si="363"/>
        <v>0</v>
      </c>
      <c r="K694" s="2"/>
      <c r="L694" s="2"/>
      <c r="M694" s="2"/>
      <c r="N694" s="2"/>
      <c r="O694" s="2"/>
      <c r="P694" s="2"/>
    </row>
    <row r="695" spans="1:34" hidden="1">
      <c r="A695" s="5"/>
      <c r="B695" s="449">
        <f t="shared" si="362"/>
        <v>0</v>
      </c>
      <c r="C695" s="9" t="str">
        <f>'Cumulative Budget Request '!C695</f>
        <v xml:space="preserve"> </v>
      </c>
      <c r="E695" s="235">
        <f>IF('Cumulative Budget Request '!$L695='Split budget (D)'!$L$1,'Cumulative Budget Request '!E695,0)</f>
        <v>0</v>
      </c>
      <c r="F695" s="235">
        <f>IF('Cumulative Budget Request '!$L695='Split budget (D)'!$L$1,'Cumulative Budget Request '!F695,0)</f>
        <v>0</v>
      </c>
      <c r="G695" s="235">
        <f>IF('Cumulative Budget Request '!$L695='Split budget (D)'!$L$1,'Cumulative Budget Request '!G695,0)</f>
        <v>0</v>
      </c>
      <c r="H695" s="235">
        <f>IF('Cumulative Budget Request '!$L695='Split budget (D)'!$L$1,'Cumulative Budget Request '!H695,0)</f>
        <v>0</v>
      </c>
      <c r="I695" s="235">
        <f>IF('Cumulative Budget Request '!$L695='Split budget (D)'!$L$1,'Cumulative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9">
        <f t="shared" si="362"/>
        <v>0</v>
      </c>
      <c r="C696" s="9" t="str">
        <f>'Cumulative Budget Request '!C696</f>
        <v xml:space="preserve"> </v>
      </c>
      <c r="E696" s="235">
        <f>IF('Cumulative Budget Request '!$L696='Split budget (D)'!$L$1,'Cumulative Budget Request '!E696,0)</f>
        <v>0</v>
      </c>
      <c r="F696" s="235">
        <f>IF('Cumulative Budget Request '!$L696='Split budget (D)'!$L$1,'Cumulative Budget Request '!F696,0)</f>
        <v>0</v>
      </c>
      <c r="G696" s="235">
        <f>IF('Cumulative Budget Request '!$L696='Split budget (D)'!$L$1,'Cumulative Budget Request '!G696,0)</f>
        <v>0</v>
      </c>
      <c r="H696" s="235">
        <f>IF('Cumulative Budget Request '!$L696='Split budget (D)'!$L$1,'Cumulative Budget Request '!H696,0)</f>
        <v>0</v>
      </c>
      <c r="I696" s="235">
        <f>IF('Cumulative Budget Request '!$L696='Split budget (D)'!$L$1,'Cumulative Budget Request '!I696,0)</f>
        <v>0</v>
      </c>
      <c r="J696" s="158">
        <f t="shared" ref="J696:J711" si="364">SUM(E696:I696)</f>
        <v>0</v>
      </c>
      <c r="K696" s="2"/>
      <c r="L696" s="2"/>
      <c r="M696" s="2"/>
      <c r="N696" s="2"/>
      <c r="O696" s="2"/>
      <c r="P696" s="2"/>
    </row>
    <row r="697" spans="1:34" hidden="1">
      <c r="A697" s="5"/>
      <c r="B697" s="449">
        <f t="shared" si="362"/>
        <v>0</v>
      </c>
      <c r="C697" s="9" t="str">
        <f>'Cumulative Budget Request '!C697</f>
        <v xml:space="preserve"> </v>
      </c>
      <c r="E697" s="235">
        <f>IF('Cumulative Budget Request '!$L697='Split budget (D)'!$L$1,'Cumulative Budget Request '!E697,0)</f>
        <v>0</v>
      </c>
      <c r="F697" s="235">
        <f>IF('Cumulative Budget Request '!$L697='Split budget (D)'!$L$1,'Cumulative Budget Request '!F697,0)</f>
        <v>0</v>
      </c>
      <c r="G697" s="235">
        <f>IF('Cumulative Budget Request '!$L697='Split budget (D)'!$L$1,'Cumulative Budget Request '!G697,0)</f>
        <v>0</v>
      </c>
      <c r="H697" s="235">
        <f>IF('Cumulative Budget Request '!$L697='Split budget (D)'!$L$1,'Cumulative Budget Request '!H697,0)</f>
        <v>0</v>
      </c>
      <c r="I697" s="235">
        <f>IF('Cumulative Budget Request '!$L697='Split budget (D)'!$L$1,'Cumulative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9">
        <f t="shared" si="362"/>
        <v>0</v>
      </c>
      <c r="C698" s="9" t="str">
        <f>'Cumulative Budget Request '!C698</f>
        <v xml:space="preserve"> </v>
      </c>
      <c r="E698" s="235">
        <f>IF('Cumulative Budget Request '!$L698='Split budget (D)'!$L$1,'Cumulative Budget Request '!E698,0)</f>
        <v>0</v>
      </c>
      <c r="F698" s="235">
        <f>IF('Cumulative Budget Request '!$L698='Split budget (D)'!$L$1,'Cumulative Budget Request '!F698,0)</f>
        <v>0</v>
      </c>
      <c r="G698" s="235">
        <f>IF('Cumulative Budget Request '!$L698='Split budget (D)'!$L$1,'Cumulative Budget Request '!G698,0)</f>
        <v>0</v>
      </c>
      <c r="H698" s="235">
        <f>IF('Cumulative Budget Request '!$L698='Split budget (D)'!$L$1,'Cumulative Budget Request '!H698,0)</f>
        <v>0</v>
      </c>
      <c r="I698" s="235">
        <f>IF('Cumulative Budget Request '!$L698='Split budget (D)'!$L$1,'Cumulative Budget Request '!I698,0)</f>
        <v>0</v>
      </c>
      <c r="J698" s="158">
        <f t="shared" si="364"/>
        <v>0</v>
      </c>
      <c r="K698" s="2"/>
      <c r="L698" s="2"/>
      <c r="M698" s="2"/>
      <c r="N698" s="2"/>
      <c r="O698" s="2"/>
      <c r="P698" s="2"/>
    </row>
    <row r="699" spans="1:34" hidden="1">
      <c r="A699" s="5"/>
      <c r="B699" s="449">
        <f t="shared" si="362"/>
        <v>0</v>
      </c>
      <c r="C699" s="9" t="str">
        <f>'Cumulative Budget Request '!C699</f>
        <v xml:space="preserve"> </v>
      </c>
      <c r="E699" s="235">
        <f>IF('Cumulative Budget Request '!$L699='Split budget (D)'!$L$1,'Cumulative Budget Request '!E699,0)</f>
        <v>0</v>
      </c>
      <c r="F699" s="235">
        <f>IF('Cumulative Budget Request '!$L699='Split budget (D)'!$L$1,'Cumulative Budget Request '!F699,0)</f>
        <v>0</v>
      </c>
      <c r="G699" s="235">
        <f>IF('Cumulative Budget Request '!$L699='Split budget (D)'!$L$1,'Cumulative Budget Request '!G699,0)</f>
        <v>0</v>
      </c>
      <c r="H699" s="235">
        <f>IF('Cumulative Budget Request '!$L699='Split budget (D)'!$L$1,'Cumulative Budget Request '!H699,0)</f>
        <v>0</v>
      </c>
      <c r="I699" s="235">
        <f>IF('Cumulative Budget Request '!$L699='Split budget (D)'!$L$1,'Cumulative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9">
        <f t="shared" si="362"/>
        <v>0</v>
      </c>
      <c r="C700" s="9" t="str">
        <f>'Cumulative Budget Request '!C700</f>
        <v xml:space="preserve"> </v>
      </c>
      <c r="E700" s="235">
        <f>IF('Cumulative Budget Request '!$L700='Split budget (D)'!$L$1,'Cumulative Budget Request '!E700,0)</f>
        <v>0</v>
      </c>
      <c r="F700" s="235">
        <f>IF('Cumulative Budget Request '!$L700='Split budget (D)'!$L$1,'Cumulative Budget Request '!F700,0)</f>
        <v>0</v>
      </c>
      <c r="G700" s="235">
        <f>IF('Cumulative Budget Request '!$L700='Split budget (D)'!$L$1,'Cumulative Budget Request '!G700,0)</f>
        <v>0</v>
      </c>
      <c r="H700" s="235">
        <f>IF('Cumulative Budget Request '!$L700='Split budget (D)'!$L$1,'Cumulative Budget Request '!H700,0)</f>
        <v>0</v>
      </c>
      <c r="I700" s="235">
        <f>IF('Cumulative Budget Request '!$L700='Split budget (D)'!$L$1,'Cumulative Budget Request '!I700,0)</f>
        <v>0</v>
      </c>
      <c r="J700" s="158">
        <f t="shared" si="364"/>
        <v>0</v>
      </c>
      <c r="K700" s="2"/>
      <c r="L700" s="2"/>
      <c r="M700" s="2"/>
      <c r="N700" s="2"/>
      <c r="O700" s="2"/>
      <c r="P700" s="2"/>
    </row>
    <row r="701" spans="1:34" hidden="1">
      <c r="A701" s="5"/>
      <c r="B701" s="449">
        <f t="shared" si="362"/>
        <v>0</v>
      </c>
      <c r="C701" s="9" t="str">
        <f>'Cumulative Budget Request '!C701</f>
        <v xml:space="preserve"> </v>
      </c>
      <c r="E701" s="235">
        <f>IF('Cumulative Budget Request '!$L701='Split budget (D)'!$L$1,'Cumulative Budget Request '!E701,0)</f>
        <v>0</v>
      </c>
      <c r="F701" s="235">
        <f>IF('Cumulative Budget Request '!$L701='Split budget (D)'!$L$1,'Cumulative Budget Request '!F701,0)</f>
        <v>0</v>
      </c>
      <c r="G701" s="235">
        <f>IF('Cumulative Budget Request '!$L701='Split budget (D)'!$L$1,'Cumulative Budget Request '!G701,0)</f>
        <v>0</v>
      </c>
      <c r="H701" s="235">
        <f>IF('Cumulative Budget Request '!$L701='Split budget (D)'!$L$1,'Cumulative Budget Request '!H701,0)</f>
        <v>0</v>
      </c>
      <c r="I701" s="235">
        <f>IF('Cumulative Budget Request '!$L701='Split budget (D)'!$L$1,'Cumulative Budget Request '!I701,0)</f>
        <v>0</v>
      </c>
      <c r="J701" s="158">
        <f t="shared" si="364"/>
        <v>0</v>
      </c>
      <c r="K701" s="2"/>
      <c r="L701" s="2"/>
      <c r="M701" s="2"/>
      <c r="N701" s="2"/>
      <c r="O701" s="2"/>
      <c r="P701" s="2"/>
      <c r="AH701" s="128"/>
    </row>
    <row r="702" spans="1:34" hidden="1">
      <c r="A702" s="5"/>
      <c r="B702" s="449">
        <f t="shared" si="362"/>
        <v>0</v>
      </c>
      <c r="C702" s="9" t="str">
        <f>'Cumulative Budget Request '!C702</f>
        <v xml:space="preserve"> </v>
      </c>
      <c r="E702" s="235">
        <f>IF('Cumulative Budget Request '!$L702='Split budget (D)'!$L$1,'Cumulative Budget Request '!E702,0)</f>
        <v>0</v>
      </c>
      <c r="F702" s="235">
        <f>IF('Cumulative Budget Request '!$L702='Split budget (D)'!$L$1,'Cumulative Budget Request '!F702,0)</f>
        <v>0</v>
      </c>
      <c r="G702" s="235">
        <f>IF('Cumulative Budget Request '!$L702='Split budget (D)'!$L$1,'Cumulative Budget Request '!G702,0)</f>
        <v>0</v>
      </c>
      <c r="H702" s="235">
        <f>IF('Cumulative Budget Request '!$L702='Split budget (D)'!$L$1,'Cumulative Budget Request '!H702,0)</f>
        <v>0</v>
      </c>
      <c r="I702" s="235">
        <f>IF('Cumulative Budget Request '!$L702='Split budget (D)'!$L$1,'Cumulative Budget Request '!I702,0)</f>
        <v>0</v>
      </c>
      <c r="J702" s="158">
        <f t="shared" si="364"/>
        <v>0</v>
      </c>
      <c r="K702" s="2"/>
      <c r="L702" s="2"/>
      <c r="M702" s="2"/>
      <c r="N702" s="2"/>
      <c r="O702" s="2"/>
      <c r="P702" s="2"/>
    </row>
    <row r="703" spans="1:34" hidden="1">
      <c r="A703" s="5"/>
      <c r="B703" s="449">
        <f t="shared" si="362"/>
        <v>0</v>
      </c>
      <c r="C703" s="9" t="str">
        <f>'Cumulative Budget Request '!C703</f>
        <v xml:space="preserve"> </v>
      </c>
      <c r="E703" s="235">
        <f>IF('Cumulative Budget Request '!$L703='Split budget (D)'!$L$1,'Cumulative Budget Request '!E703,0)</f>
        <v>0</v>
      </c>
      <c r="F703" s="235">
        <f>IF('Cumulative Budget Request '!$L703='Split budget (D)'!$L$1,'Cumulative Budget Request '!F703,0)</f>
        <v>0</v>
      </c>
      <c r="G703" s="235">
        <f>IF('Cumulative Budget Request '!$L703='Split budget (D)'!$L$1,'Cumulative Budget Request '!G703,0)</f>
        <v>0</v>
      </c>
      <c r="H703" s="235">
        <f>IF('Cumulative Budget Request '!$L703='Split budget (D)'!$L$1,'Cumulative Budget Request '!H703,0)</f>
        <v>0</v>
      </c>
      <c r="I703" s="235">
        <f>IF('Cumulative Budget Request '!$L703='Split budget (D)'!$L$1,'Cumulative Budget Request '!I703,0)</f>
        <v>0</v>
      </c>
      <c r="J703" s="158">
        <f t="shared" si="364"/>
        <v>0</v>
      </c>
      <c r="K703" s="2"/>
      <c r="L703" s="2"/>
      <c r="M703" s="2"/>
      <c r="N703" s="2"/>
      <c r="O703" s="2"/>
      <c r="P703" s="2"/>
    </row>
    <row r="704" spans="1:34" hidden="1">
      <c r="A704" s="5"/>
      <c r="B704" s="449">
        <f t="shared" si="362"/>
        <v>0</v>
      </c>
      <c r="C704" s="9" t="str">
        <f>'Cumulative Budget Request '!C704</f>
        <v xml:space="preserve"> </v>
      </c>
      <c r="E704" s="235">
        <f>IF('Cumulative Budget Request '!$L704='Split budget (D)'!$L$1,'Cumulative Budget Request '!E704,0)</f>
        <v>0</v>
      </c>
      <c r="F704" s="235">
        <f>IF('Cumulative Budget Request '!$L704='Split budget (D)'!$L$1,'Cumulative Budget Request '!F704,0)</f>
        <v>0</v>
      </c>
      <c r="G704" s="235">
        <f>IF('Cumulative Budget Request '!$L704='Split budget (D)'!$L$1,'Cumulative Budget Request '!G704,0)</f>
        <v>0</v>
      </c>
      <c r="H704" s="235">
        <f>IF('Cumulative Budget Request '!$L704='Split budget (D)'!$L$1,'Cumulative Budget Request '!H704,0)</f>
        <v>0</v>
      </c>
      <c r="I704" s="235">
        <f>IF('Cumulative Budget Request '!$L704='Split budget (D)'!$L$1,'Cumulative Budget Request '!I704,0)</f>
        <v>0</v>
      </c>
      <c r="J704" s="158">
        <f t="shared" si="364"/>
        <v>0</v>
      </c>
      <c r="K704" s="2"/>
      <c r="L704" s="2"/>
      <c r="M704" s="2"/>
      <c r="N704" s="2"/>
      <c r="O704" s="2"/>
      <c r="P704" s="2"/>
    </row>
    <row r="705" spans="1:33" hidden="1">
      <c r="A705" s="5"/>
      <c r="B705" s="449">
        <f t="shared" si="362"/>
        <v>0</v>
      </c>
      <c r="C705" s="9" t="str">
        <f>'Cumulative Budget Request '!C705</f>
        <v xml:space="preserve"> </v>
      </c>
      <c r="E705" s="235">
        <f>IF('Cumulative Budget Request '!$L705='Split budget (D)'!$L$1,'Cumulative Budget Request '!E705,0)</f>
        <v>0</v>
      </c>
      <c r="F705" s="235">
        <f>IF('Cumulative Budget Request '!$L705='Split budget (D)'!$L$1,'Cumulative Budget Request '!F705,0)</f>
        <v>0</v>
      </c>
      <c r="G705" s="235">
        <f>IF('Cumulative Budget Request '!$L705='Split budget (D)'!$L$1,'Cumulative Budget Request '!G705,0)</f>
        <v>0</v>
      </c>
      <c r="H705" s="235">
        <f>IF('Cumulative Budget Request '!$L705='Split budget (D)'!$L$1,'Cumulative Budget Request '!H705,0)</f>
        <v>0</v>
      </c>
      <c r="I705" s="235">
        <f>IF('Cumulative Budget Request '!$L705='Split budget (D)'!$L$1,'Cumulative Budget Request '!I705,0)</f>
        <v>0</v>
      </c>
      <c r="J705" s="158">
        <f t="shared" si="364"/>
        <v>0</v>
      </c>
      <c r="K705" s="2"/>
      <c r="L705" s="2"/>
      <c r="M705" s="2"/>
      <c r="N705" s="2"/>
      <c r="O705" s="2"/>
      <c r="P705" s="2"/>
    </row>
    <row r="706" spans="1:33" hidden="1">
      <c r="A706" s="5"/>
      <c r="B706" s="449">
        <f t="shared" si="362"/>
        <v>0</v>
      </c>
      <c r="C706" s="9" t="str">
        <f>'Cumulative Budget Request '!C706</f>
        <v xml:space="preserve"> </v>
      </c>
      <c r="E706" s="235">
        <f>IF('Cumulative Budget Request '!$L706='Split budget (D)'!$L$1,'Cumulative Budget Request '!E706,0)</f>
        <v>0</v>
      </c>
      <c r="F706" s="235">
        <f>IF('Cumulative Budget Request '!$L706='Split budget (D)'!$L$1,'Cumulative Budget Request '!F706,0)</f>
        <v>0</v>
      </c>
      <c r="G706" s="235">
        <f>IF('Cumulative Budget Request '!$L706='Split budget (D)'!$L$1,'Cumulative Budget Request '!G706,0)</f>
        <v>0</v>
      </c>
      <c r="H706" s="235">
        <f>IF('Cumulative Budget Request '!$L706='Split budget (D)'!$L$1,'Cumulative Budget Request '!H706,0)</f>
        <v>0</v>
      </c>
      <c r="I706" s="235">
        <f>IF('Cumulative Budget Request '!$L706='Split budget (D)'!$L$1,'Cumulative Budget Request '!I706,0)</f>
        <v>0</v>
      </c>
      <c r="J706" s="158">
        <f t="shared" si="364"/>
        <v>0</v>
      </c>
      <c r="K706" s="2"/>
      <c r="L706" s="2"/>
      <c r="M706" s="2"/>
      <c r="N706" s="2"/>
      <c r="O706" s="2"/>
      <c r="P706" s="2"/>
    </row>
    <row r="707" spans="1:33" hidden="1">
      <c r="A707" s="5"/>
      <c r="B707" s="449">
        <f t="shared" si="362"/>
        <v>0</v>
      </c>
      <c r="C707" s="9" t="str">
        <f>'Cumulative Budget Request '!C707</f>
        <v xml:space="preserve"> </v>
      </c>
      <c r="E707" s="235">
        <f>IF('Cumulative Budget Request '!$L707='Split budget (D)'!$L$1,'Cumulative Budget Request '!E707,0)</f>
        <v>0</v>
      </c>
      <c r="F707" s="235">
        <f>IF('Cumulative Budget Request '!$L707='Split budget (D)'!$L$1,'Cumulative Budget Request '!F707,0)</f>
        <v>0</v>
      </c>
      <c r="G707" s="235">
        <f>IF('Cumulative Budget Request '!$L707='Split budget (D)'!$L$1,'Cumulative Budget Request '!G707,0)</f>
        <v>0</v>
      </c>
      <c r="H707" s="235">
        <f>IF('Cumulative Budget Request '!$L707='Split budget (D)'!$L$1,'Cumulative Budget Request '!H707,0)</f>
        <v>0</v>
      </c>
      <c r="I707" s="235">
        <f>IF('Cumulative Budget Request '!$L707='Split budget (D)'!$L$1,'Cumulative Budget Request '!I707,0)</f>
        <v>0</v>
      </c>
      <c r="J707" s="158">
        <f t="shared" si="364"/>
        <v>0</v>
      </c>
      <c r="K707" s="2"/>
      <c r="L707" s="2"/>
      <c r="M707" s="2"/>
      <c r="N707" s="2"/>
      <c r="O707" s="2"/>
      <c r="P707" s="2"/>
    </row>
    <row r="708" spans="1:33" hidden="1">
      <c r="A708" s="5"/>
      <c r="B708" s="449">
        <f t="shared" si="362"/>
        <v>0</v>
      </c>
      <c r="C708" s="9" t="str">
        <f>'Cumulative Budget Request '!C708</f>
        <v xml:space="preserve"> </v>
      </c>
      <c r="E708" s="235">
        <f>IF('Cumulative Budget Request '!$L708='Split budget (D)'!$L$1,'Cumulative Budget Request '!E708,0)</f>
        <v>0</v>
      </c>
      <c r="F708" s="235">
        <f>IF('Cumulative Budget Request '!$L708='Split budget (D)'!$L$1,'Cumulative Budget Request '!F708,0)</f>
        <v>0</v>
      </c>
      <c r="G708" s="235">
        <f>IF('Cumulative Budget Request '!$L708='Split budget (D)'!$L$1,'Cumulative Budget Request '!G708,0)</f>
        <v>0</v>
      </c>
      <c r="H708" s="235">
        <f>IF('Cumulative Budget Request '!$L708='Split budget (D)'!$L$1,'Cumulative Budget Request '!H708,0)</f>
        <v>0</v>
      </c>
      <c r="I708" s="235">
        <f>IF('Cumulative Budget Request '!$L708='Split budget (D)'!$L$1,'Cumulative Budget Request '!I708,0)</f>
        <v>0</v>
      </c>
      <c r="J708" s="158">
        <f t="shared" si="364"/>
        <v>0</v>
      </c>
      <c r="K708" s="2"/>
      <c r="L708" s="2"/>
      <c r="M708" s="2"/>
      <c r="N708" s="2"/>
      <c r="O708" s="2"/>
      <c r="P708" s="2"/>
    </row>
    <row r="709" spans="1:33" hidden="1">
      <c r="A709" s="5"/>
      <c r="B709" s="449">
        <f t="shared" si="362"/>
        <v>0</v>
      </c>
      <c r="C709" s="9" t="str">
        <f>'Cumulative Budget Request '!C709</f>
        <v xml:space="preserve"> </v>
      </c>
      <c r="E709" s="235">
        <f>IF('Cumulative Budget Request '!$L709='Split budget (D)'!$L$1,'Cumulative Budget Request '!E709,0)</f>
        <v>0</v>
      </c>
      <c r="F709" s="235">
        <f>IF('Cumulative Budget Request '!$L709='Split budget (D)'!$L$1,'Cumulative Budget Request '!F709,0)</f>
        <v>0</v>
      </c>
      <c r="G709" s="235">
        <f>IF('Cumulative Budget Request '!$L709='Split budget (D)'!$L$1,'Cumulative Budget Request '!G709,0)</f>
        <v>0</v>
      </c>
      <c r="H709" s="235">
        <f>IF('Cumulative Budget Request '!$L709='Split budget (D)'!$L$1,'Cumulative Budget Request '!H709,0)</f>
        <v>0</v>
      </c>
      <c r="I709" s="235">
        <f>IF('Cumulative Budget Request '!$L709='Split budget (D)'!$L$1,'Cumulative Budget Request '!I709,0)</f>
        <v>0</v>
      </c>
      <c r="J709" s="158">
        <f t="shared" si="364"/>
        <v>0</v>
      </c>
      <c r="K709" s="2"/>
      <c r="L709" s="2"/>
      <c r="M709" s="2"/>
      <c r="N709" s="2"/>
      <c r="O709" s="2"/>
      <c r="P709" s="2"/>
    </row>
    <row r="710" spans="1:33" hidden="1">
      <c r="A710" s="5"/>
      <c r="B710" s="449">
        <f t="shared" si="362"/>
        <v>0</v>
      </c>
      <c r="C710" s="9" t="str">
        <f>'Cumulative Budget Request '!C710</f>
        <v xml:space="preserve"> </v>
      </c>
      <c r="E710" s="235">
        <f>IF('Cumulative Budget Request '!$L710='Split budget (D)'!$L$1,'Cumulative Budget Request '!E710,0)</f>
        <v>0</v>
      </c>
      <c r="F710" s="235">
        <f>IF('Cumulative Budget Request '!$L710='Split budget (D)'!$L$1,'Cumulative Budget Request '!F710,0)</f>
        <v>0</v>
      </c>
      <c r="G710" s="235">
        <f>IF('Cumulative Budget Request '!$L710='Split budget (D)'!$L$1,'Cumulative Budget Request '!G710,0)</f>
        <v>0</v>
      </c>
      <c r="H710" s="235">
        <f>IF('Cumulative Budget Request '!$L710='Split budget (D)'!$L$1,'Cumulative Budget Request '!H710,0)</f>
        <v>0</v>
      </c>
      <c r="I710" s="235">
        <f>IF('Cumulative Budget Request '!$L710='Split budget (D)'!$L$1,'Cumulative Budget Request '!I710,0)</f>
        <v>0</v>
      </c>
      <c r="J710" s="158">
        <f t="shared" si="364"/>
        <v>0</v>
      </c>
      <c r="K710" s="2"/>
      <c r="L710" s="2"/>
      <c r="M710" s="2"/>
      <c r="N710" s="2"/>
      <c r="O710" s="2"/>
      <c r="P710" s="2"/>
      <c r="Q710" s="2"/>
      <c r="R710" s="2"/>
    </row>
    <row r="711" spans="1:33" ht="15" hidden="1">
      <c r="A711" s="5"/>
      <c r="B711" s="449">
        <f t="shared" si="362"/>
        <v>0</v>
      </c>
      <c r="C711" s="9" t="str">
        <f>'Cumulative Budget Request '!C711</f>
        <v xml:space="preserve"> </v>
      </c>
      <c r="E711" s="235">
        <f>IF('Cumulative Budget Request '!$L711='Split budget (D)'!$L$1,'Cumulative Budget Request '!E711,0)</f>
        <v>0</v>
      </c>
      <c r="F711" s="235">
        <f>IF('Cumulative Budget Request '!$L711='Split budget (D)'!$L$1,'Cumulative Budget Request '!F711,0)</f>
        <v>0</v>
      </c>
      <c r="G711" s="235">
        <f>IF('Cumulative Budget Request '!$L711='Split budget (D)'!$L$1,'Cumulative Budget Request '!G711,0)</f>
        <v>0</v>
      </c>
      <c r="H711" s="235">
        <f>IF('Cumulative Budget Request '!$L711='Split budget (D)'!$L$1,'Cumulative Budget Request '!H711,0)</f>
        <v>0</v>
      </c>
      <c r="I711" s="235">
        <f>IF('Cumulative Budget Request '!$L711='Split budget (D)'!$L$1,'Cumulative Budget Request '!I711,0)</f>
        <v>0</v>
      </c>
      <c r="J711" s="158">
        <f t="shared" si="364"/>
        <v>0</v>
      </c>
      <c r="K711" s="16"/>
      <c r="L711" s="16"/>
      <c r="M711" s="2"/>
      <c r="N711" s="2"/>
      <c r="O711" s="2"/>
      <c r="P711" s="2"/>
      <c r="AA711" s="85"/>
      <c r="AB711" s="85"/>
      <c r="AC711" s="85"/>
      <c r="AD711" s="85"/>
      <c r="AE711" s="85"/>
      <c r="AF711" s="85"/>
      <c r="AG711" s="85"/>
    </row>
    <row r="712" spans="1:33">
      <c r="A712" s="79"/>
      <c r="B712" s="749" t="s">
        <v>136</v>
      </c>
      <c r="C712" s="749"/>
      <c r="D712" s="749"/>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4" t="s">
        <v>338</v>
      </c>
      <c r="B715" s="449"/>
      <c r="C715" s="449"/>
      <c r="E715" s="52"/>
      <c r="F715" s="52"/>
      <c r="G715" s="52"/>
      <c r="H715" s="52"/>
      <c r="I715" s="52"/>
      <c r="J715" s="158"/>
      <c r="K715" s="2"/>
      <c r="L715" s="23"/>
      <c r="M715" s="2"/>
      <c r="N715" s="2"/>
      <c r="O715" s="2"/>
      <c r="P715" s="2"/>
    </row>
    <row r="716" spans="1:33">
      <c r="A716" s="494"/>
      <c r="B716" s="493">
        <f>IF('Cumulative Budget Request '!L716='Split budget (D)'!$L$1,'Cumulative Budget Request '!B716,0)</f>
        <v>0</v>
      </c>
      <c r="C716" s="449"/>
      <c r="E716" s="235">
        <f>IF('Cumulative Budget Request '!$L716='Split budget (D)'!$L$1,'Cumulative Budget Request '!E716,0)</f>
        <v>0</v>
      </c>
      <c r="F716" s="235">
        <f>IF('Cumulative Budget Request '!$L716='Split budget (D)'!$L$1,'Cumulative Budget Request '!F716,0)</f>
        <v>0</v>
      </c>
      <c r="G716" s="235">
        <f>IF('Cumulative Budget Request '!$L716='Split budget (D)'!$L$1,'Cumulative Budget Request '!G716,0)</f>
        <v>0</v>
      </c>
      <c r="H716" s="235">
        <f>IF('Cumulative Budget Request '!$L716='Split budget (D)'!$L$1,'Cumulative Budget Request '!H716,0)</f>
        <v>0</v>
      </c>
      <c r="I716" s="235">
        <f>IF('Cumulative Budget Request '!$L716='Split budget (D)'!$L$1,'Cumulative Budget Request '!I716,0)</f>
        <v>0</v>
      </c>
      <c r="J716" s="158">
        <f t="shared" ref="J716:J718" si="366">SUM(E716:I716)</f>
        <v>0</v>
      </c>
      <c r="K716" s="2"/>
      <c r="L716" s="23"/>
      <c r="M716" s="2"/>
      <c r="N716" s="2"/>
      <c r="O716" s="2"/>
      <c r="P716" s="2"/>
    </row>
    <row r="717" spans="1:33">
      <c r="A717" s="486"/>
      <c r="B717" s="493">
        <f>IF('Cumulative Budget Request '!L717='Split budget (D)'!$L$1,'Cumulative Budget Request '!B717,0)</f>
        <v>0</v>
      </c>
      <c r="C717" s="449"/>
      <c r="E717" s="235">
        <f>IF('Cumulative Budget Request '!$L717='Split budget (D)'!$L$1,'Cumulative Budget Request '!E717,0)</f>
        <v>0</v>
      </c>
      <c r="F717" s="235">
        <f>IF('Cumulative Budget Request '!$L717='Split budget (D)'!$L$1,'Cumulative Budget Request '!F717,0)</f>
        <v>0</v>
      </c>
      <c r="G717" s="235">
        <f>IF('Cumulative Budget Request '!$L717='Split budget (D)'!$L$1,'Cumulative Budget Request '!G717,0)</f>
        <v>0</v>
      </c>
      <c r="H717" s="235">
        <f>IF('Cumulative Budget Request '!$L717='Split budget (D)'!$L$1,'Cumulative Budget Request '!H717,0)</f>
        <v>0</v>
      </c>
      <c r="I717" s="235">
        <f>IF('Cumulative Budget Request '!$L717='Split budget (D)'!$L$1,'Cumulative Budget Request '!I717,0)</f>
        <v>0</v>
      </c>
      <c r="J717" s="158">
        <f t="shared" si="366"/>
        <v>0</v>
      </c>
      <c r="K717" s="2"/>
      <c r="L717" s="23"/>
      <c r="M717" s="2"/>
      <c r="N717" s="2"/>
      <c r="O717" s="2"/>
      <c r="P717" s="2"/>
    </row>
    <row r="718" spans="1:33">
      <c r="A718" s="486"/>
      <c r="B718" s="493">
        <f>IF('Cumulative Budget Request '!L718='Split budget (D)'!$L$1,'Cumulative Budget Request '!B718,0)</f>
        <v>0</v>
      </c>
      <c r="C718" s="449"/>
      <c r="E718" s="235">
        <f>IF('Cumulative Budget Request '!$L718='Split budget (D)'!$L$1,'Cumulative Budget Request '!E718,0)</f>
        <v>0</v>
      </c>
      <c r="F718" s="235">
        <f>IF('Cumulative Budget Request '!$L718='Split budget (D)'!$L$1,'Cumulative Budget Request '!F718,0)</f>
        <v>0</v>
      </c>
      <c r="G718" s="235">
        <f>IF('Cumulative Budget Request '!$L718='Split budget (D)'!$L$1,'Cumulative Budget Request '!G718,0)</f>
        <v>0</v>
      </c>
      <c r="H718" s="235">
        <f>IF('Cumulative Budget Request '!$L718='Split budget (D)'!$L$1,'Cumulative Budget Request '!H718,0)</f>
        <v>0</v>
      </c>
      <c r="I718" s="235">
        <f>IF('Cumulative Budget Request '!$L718='Split budget (D)'!$L$1,'Cumulative Budget Request '!I718,0)</f>
        <v>0</v>
      </c>
      <c r="J718" s="158">
        <f t="shared" si="366"/>
        <v>0</v>
      </c>
      <c r="K718" s="2"/>
      <c r="L718" s="23"/>
      <c r="M718" s="65"/>
      <c r="N718" s="65"/>
      <c r="O718" s="65"/>
      <c r="P718" s="65"/>
      <c r="Q718" s="65"/>
      <c r="R718" s="65"/>
    </row>
    <row r="719" spans="1:33">
      <c r="A719" s="494" t="s">
        <v>314</v>
      </c>
      <c r="B719" s="486"/>
      <c r="C719" s="449"/>
      <c r="E719" s="52"/>
      <c r="F719" s="52"/>
      <c r="G719" s="52"/>
      <c r="H719" s="52"/>
      <c r="I719" s="52"/>
      <c r="J719" s="158"/>
      <c r="K719" s="2"/>
      <c r="L719" s="23"/>
      <c r="M719" s="2"/>
      <c r="N719" s="2"/>
      <c r="O719" s="2"/>
      <c r="P719" s="2"/>
    </row>
    <row r="720" spans="1:33">
      <c r="A720" s="495"/>
      <c r="B720" s="810">
        <f>IF('Cumulative Budget Request '!L720='Split budget (D)'!$L$1,'Cumulative Budget Request '!B720,0)</f>
        <v>0</v>
      </c>
      <c r="C720" s="810"/>
      <c r="E720" s="235">
        <f>IF('Cumulative Budget Request '!$L720='Split budget (D)'!$L$1,'Cumulative Budget Request '!E720,0)</f>
        <v>0</v>
      </c>
      <c r="F720" s="235">
        <f>IF('Cumulative Budget Request '!$L720='Split budget (D)'!$L$1,'Cumulative Budget Request '!F720,0)</f>
        <v>0</v>
      </c>
      <c r="G720" s="235">
        <f>IF('Cumulative Budget Request '!$L720='Split budget (D)'!$L$1,'Cumulative Budget Request '!G720,0)</f>
        <v>0</v>
      </c>
      <c r="H720" s="235">
        <f>IF('Cumulative Budget Request '!$L720='Split budget (D)'!$L$1,'Cumulative Budget Request '!H720,0)</f>
        <v>0</v>
      </c>
      <c r="I720" s="235">
        <f>IF('Cumulative Budget Request '!$L720='Split budget (D)'!$L$1,'Cumulative Budget Request '!I720,0)</f>
        <v>0</v>
      </c>
      <c r="J720" s="158">
        <f t="shared" ref="J720:J722" si="367">SUM(E720:I720)</f>
        <v>0</v>
      </c>
      <c r="K720" s="2"/>
      <c r="L720" s="23"/>
      <c r="M720" s="2"/>
      <c r="N720" s="2"/>
      <c r="O720" s="2"/>
      <c r="P720" s="2"/>
    </row>
    <row r="721" spans="1:34">
      <c r="A721" s="495"/>
      <c r="B721" s="810">
        <f>IF('Cumulative Budget Request '!L721='Split budget (D)'!$L$1,'Cumulative Budget Request '!B721,0)</f>
        <v>0</v>
      </c>
      <c r="C721" s="810"/>
      <c r="E721" s="235">
        <f>IF('Cumulative Budget Request '!$L721='Split budget (D)'!$L$1,'Cumulative Budget Request '!E721,0)</f>
        <v>0</v>
      </c>
      <c r="F721" s="235">
        <f>IF('Cumulative Budget Request '!$L721='Split budget (D)'!$L$1,'Cumulative Budget Request '!F721,0)</f>
        <v>0</v>
      </c>
      <c r="G721" s="235">
        <f>IF('Cumulative Budget Request '!$L721='Split budget (D)'!$L$1,'Cumulative Budget Request '!G721,0)</f>
        <v>0</v>
      </c>
      <c r="H721" s="235">
        <f>IF('Cumulative Budget Request '!$L721='Split budget (D)'!$L$1,'Cumulative Budget Request '!H721,0)</f>
        <v>0</v>
      </c>
      <c r="I721" s="235">
        <f>IF('Cumulative Budget Request '!$L721='Split budget (D)'!$L$1,'Cumulative Budget Request '!I721,0)</f>
        <v>0</v>
      </c>
      <c r="J721" s="158">
        <f t="shared" si="367"/>
        <v>0</v>
      </c>
      <c r="K721" s="2"/>
      <c r="L721" s="23"/>
      <c r="M721" s="2"/>
      <c r="N721" s="2"/>
      <c r="O721" s="2"/>
      <c r="P721" s="2"/>
    </row>
    <row r="722" spans="1:34">
      <c r="A722" s="495"/>
      <c r="B722" s="810">
        <f>IF('Cumulative Budget Request '!L722='Split budget (D)'!$L$1,'Cumulative Budget Request '!B722,0)</f>
        <v>0</v>
      </c>
      <c r="C722" s="810"/>
      <c r="E722" s="235">
        <f>IF('Cumulative Budget Request '!$L722='Split budget (D)'!$L$1,'Cumulative Budget Request '!E722,0)</f>
        <v>0</v>
      </c>
      <c r="F722" s="235">
        <f>IF('Cumulative Budget Request '!$L722='Split budget (D)'!$L$1,'Cumulative Budget Request '!F722,0)</f>
        <v>0</v>
      </c>
      <c r="G722" s="235">
        <f>IF('Cumulative Budget Request '!$L722='Split budget (D)'!$L$1,'Cumulative Budget Request '!G722,0)</f>
        <v>0</v>
      </c>
      <c r="H722" s="235">
        <f>IF('Cumulative Budget Request '!$L722='Split budget (D)'!$L$1,'Cumulative Budget Request '!H722,0)</f>
        <v>0</v>
      </c>
      <c r="I722" s="235">
        <f>IF('Cumulative Budget Request '!$L722='Split budget (D)'!$L$1,'Cumulative Budget Request '!I722,0)</f>
        <v>0</v>
      </c>
      <c r="J722" s="158">
        <f t="shared" si="367"/>
        <v>0</v>
      </c>
      <c r="K722" s="2"/>
      <c r="L722" s="23"/>
      <c r="M722" s="2"/>
      <c r="N722" s="2"/>
      <c r="O722" s="2"/>
      <c r="P722" s="2"/>
    </row>
    <row r="723" spans="1:34">
      <c r="A723" s="494" t="s">
        <v>322</v>
      </c>
      <c r="B723" s="449"/>
      <c r="C723" s="449"/>
      <c r="E723" s="52"/>
      <c r="F723" s="52"/>
      <c r="G723" s="52"/>
      <c r="H723" s="52"/>
      <c r="I723" s="52"/>
      <c r="J723" s="158"/>
      <c r="K723" s="2"/>
      <c r="L723" s="23"/>
      <c r="M723" s="2"/>
      <c r="N723" s="2"/>
      <c r="O723" s="2"/>
      <c r="P723" s="2"/>
    </row>
    <row r="724" spans="1:34">
      <c r="A724" s="486"/>
      <c r="B724" s="449">
        <f>IF('Cumulative Budget Request '!L724='Split budget (D)'!$L$1,'Cumulative Budget Request '!B724,0)</f>
        <v>0</v>
      </c>
      <c r="C724" s="449"/>
      <c r="E724" s="235">
        <f>IF('Cumulative Budget Request '!$L724='Split budget (D)'!$L$1,'Cumulative Budget Request '!E724,0)</f>
        <v>0</v>
      </c>
      <c r="F724" s="235">
        <f>IF('Cumulative Budget Request '!$L724='Split budget (D)'!$L$1,'Cumulative Budget Request '!F724,0)</f>
        <v>0</v>
      </c>
      <c r="G724" s="235">
        <f>IF('Cumulative Budget Request '!$L724='Split budget (D)'!$L$1,'Cumulative Budget Request '!G724,0)</f>
        <v>0</v>
      </c>
      <c r="H724" s="235">
        <f>IF('Cumulative Budget Request '!$L724='Split budget (D)'!$L$1,'Cumulative Budget Request '!H724,0)</f>
        <v>0</v>
      </c>
      <c r="I724" s="235">
        <f>IF('Cumulative Budget Request '!$L724='Split budget (D)'!$L$1,'Cumulative Budget Request '!I724,0)</f>
        <v>0</v>
      </c>
      <c r="J724" s="158">
        <f>SUM(E724:I724)</f>
        <v>0</v>
      </c>
      <c r="K724" s="2"/>
      <c r="L724" s="23"/>
      <c r="M724" s="2"/>
      <c r="N724" s="2"/>
      <c r="O724" s="2"/>
      <c r="P724" s="2"/>
    </row>
    <row r="725" spans="1:34">
      <c r="A725" s="486"/>
      <c r="B725" s="449">
        <f>IF('Cumulative Budget Request '!L725='Split budget (D)'!$L$1,'Cumulative Budget Request '!B725,0)</f>
        <v>0</v>
      </c>
      <c r="C725" s="449"/>
      <c r="E725" s="235">
        <f>IF('Cumulative Budget Request '!$L725='Split budget (D)'!$L$1,'Cumulative Budget Request '!E725,0)</f>
        <v>0</v>
      </c>
      <c r="F725" s="235">
        <f>IF('Cumulative Budget Request '!$L725='Split budget (D)'!$L$1,'Cumulative Budget Request '!F725,0)</f>
        <v>0</v>
      </c>
      <c r="G725" s="235">
        <f>IF('Cumulative Budget Request '!$L725='Split budget (D)'!$L$1,'Cumulative Budget Request '!G725,0)</f>
        <v>0</v>
      </c>
      <c r="H725" s="235">
        <f>IF('Cumulative Budget Request '!$L725='Split budget (D)'!$L$1,'Cumulative Budget Request '!H725,0)</f>
        <v>0</v>
      </c>
      <c r="I725" s="235">
        <f>IF('Cumulative Budget Request '!$L725='Split budget (D)'!$L$1,'Cumulative Budget Request '!I725,0)</f>
        <v>0</v>
      </c>
      <c r="J725" s="158">
        <f>SUM(E725:I725)</f>
        <v>0</v>
      </c>
      <c r="K725" s="2"/>
      <c r="L725" s="23"/>
      <c r="M725" s="2"/>
      <c r="N725" s="2"/>
      <c r="O725" s="2"/>
      <c r="P725" s="2"/>
    </row>
    <row r="726" spans="1:34">
      <c r="A726" s="494" t="s">
        <v>47</v>
      </c>
      <c r="B726" s="449"/>
      <c r="C726" s="449"/>
      <c r="E726" s="52"/>
      <c r="F726" s="52"/>
      <c r="G726" s="52"/>
      <c r="H726" s="52"/>
      <c r="I726" s="52"/>
      <c r="J726" s="158"/>
      <c r="K726" s="2"/>
      <c r="L726" s="23"/>
      <c r="M726" s="2"/>
      <c r="N726" s="2"/>
      <c r="O726" s="2"/>
      <c r="P726" s="2"/>
    </row>
    <row r="727" spans="1:34">
      <c r="A727" s="494"/>
      <c r="B727" s="449">
        <f>IF('Cumulative Budget Request '!L727='Split budget (D)'!$L$1,'Cumulative Budget Request '!B727,0)</f>
        <v>0</v>
      </c>
      <c r="C727" s="449"/>
      <c r="E727" s="235">
        <f>IF('Cumulative Budget Request '!$L727='Split budget (D)'!$L$1,'Cumulative Budget Request '!E727,0)</f>
        <v>0</v>
      </c>
      <c r="F727" s="235">
        <f>IF('Cumulative Budget Request '!$L727='Split budget (D)'!$L$1,'Cumulative Budget Request '!F727,0)</f>
        <v>0</v>
      </c>
      <c r="G727" s="235">
        <f>IF('Cumulative Budget Request '!$L727='Split budget (D)'!$L$1,'Cumulative Budget Request '!G727,0)</f>
        <v>0</v>
      </c>
      <c r="H727" s="235">
        <f>IF('Cumulative Budget Request '!$L727='Split budget (D)'!$L$1,'Cumulative Budget Request '!H727,0)</f>
        <v>0</v>
      </c>
      <c r="I727" s="235">
        <f>IF('Cumulative Budget Request '!$L727='Split budget (D)'!$L$1,'Cumulative Budget Request '!I727,0)</f>
        <v>0</v>
      </c>
      <c r="J727" s="158">
        <f>SUM(E727:I727)</f>
        <v>0</v>
      </c>
      <c r="K727" s="2"/>
      <c r="L727" s="23"/>
      <c r="M727" s="2"/>
      <c r="N727" s="2"/>
      <c r="O727" s="2"/>
      <c r="P727" s="2"/>
    </row>
    <row r="728" spans="1:34">
      <c r="A728" s="486"/>
      <c r="B728" s="449">
        <f>IF('Cumulative Budget Request '!L728='Split budget (D)'!$L$1,'Cumulative Budget Request '!B728,0)</f>
        <v>0</v>
      </c>
      <c r="C728" s="449"/>
      <c r="E728" s="235">
        <f>IF('Cumulative Budget Request '!$L728='Split budget (D)'!$L$1,'Cumulative Budget Request '!E728,0)</f>
        <v>0</v>
      </c>
      <c r="F728" s="235">
        <f>IF('Cumulative Budget Request '!$L728='Split budget (D)'!$L$1,'Cumulative Budget Request '!F728,0)</f>
        <v>0</v>
      </c>
      <c r="G728" s="235">
        <f>IF('Cumulative Budget Request '!$L728='Split budget (D)'!$L$1,'Cumulative Budget Request '!G728,0)</f>
        <v>0</v>
      </c>
      <c r="H728" s="235">
        <f>IF('Cumulative Budget Request '!$L728='Split budget (D)'!$L$1,'Cumulative Budget Request '!H728,0)</f>
        <v>0</v>
      </c>
      <c r="I728" s="235">
        <f>IF('Cumulative Budget Request '!$L728='Split budget (D)'!$L$1,'Cumulative Budget Request '!I728,0)</f>
        <v>0</v>
      </c>
      <c r="J728" s="158">
        <f>SUM(E728:I728)</f>
        <v>0</v>
      </c>
      <c r="K728" s="2"/>
      <c r="L728" s="23"/>
      <c r="M728" s="2"/>
      <c r="N728" s="2"/>
      <c r="O728" s="2"/>
      <c r="P728" s="2"/>
    </row>
    <row r="729" spans="1:34" ht="15">
      <c r="A729" s="486"/>
      <c r="B729" s="449">
        <f>IF('Cumulative Budget Request '!L729='Split budget (D)'!$L$1,'Cumulative Budget Request '!B729,0)</f>
        <v>0</v>
      </c>
      <c r="C729" s="449"/>
      <c r="E729" s="235">
        <f>IF('Cumulative Budget Request '!$L729='Split budget (D)'!$L$1,'Cumulative Budget Request '!E729,0)</f>
        <v>0</v>
      </c>
      <c r="F729" s="235">
        <f>IF('Cumulative Budget Request '!$L729='Split budget (D)'!$L$1,'Cumulative Budget Request '!F729,0)</f>
        <v>0</v>
      </c>
      <c r="G729" s="235">
        <f>IF('Cumulative Budget Request '!$L729='Split budget (D)'!$L$1,'Cumulative Budget Request '!G729,0)</f>
        <v>0</v>
      </c>
      <c r="H729" s="235">
        <f>IF('Cumulative Budget Request '!$L729='Split budget (D)'!$L$1,'Cumulative Budget Request '!H729,0)</f>
        <v>0</v>
      </c>
      <c r="I729" s="235">
        <f>IF('Cumulative Budget Request '!$L729='Split budget (D)'!$L$1,'Cumulative Budget Request '!I729,0)</f>
        <v>0</v>
      </c>
      <c r="J729" s="158">
        <f>SUM(E729:I729)</f>
        <v>0</v>
      </c>
      <c r="K729" s="2"/>
      <c r="L729" s="23"/>
      <c r="M729" s="2"/>
      <c r="N729" s="2"/>
      <c r="O729" s="2"/>
      <c r="P729" s="2"/>
      <c r="AA729" s="85"/>
      <c r="AB729" s="85"/>
      <c r="AC729" s="85"/>
      <c r="AD729" s="85"/>
      <c r="AE729" s="85"/>
      <c r="AF729" s="85"/>
      <c r="AG729" s="85"/>
    </row>
    <row r="730" spans="1:34">
      <c r="A730" s="494"/>
      <c r="B730" s="449">
        <f>IF('Cumulative Budget Request '!L730='Split budget (D)'!$L$1,'Cumulative Budget Request '!B730,0)</f>
        <v>0</v>
      </c>
      <c r="C730" s="449"/>
      <c r="E730" s="235">
        <f>IF('Cumulative Budget Request '!$L730='Split budget (D)'!$L$1,'Cumulative Budget Request '!E730,0)</f>
        <v>0</v>
      </c>
      <c r="F730" s="235">
        <f>IF('Cumulative Budget Request '!$L730='Split budget (D)'!$L$1,'Cumulative Budget Request '!F730,0)</f>
        <v>0</v>
      </c>
      <c r="G730" s="235">
        <f>IF('Cumulative Budget Request '!$L730='Split budget (D)'!$L$1,'Cumulative Budget Request '!G730,0)</f>
        <v>0</v>
      </c>
      <c r="H730" s="235">
        <f>IF('Cumulative Budget Request '!$L730='Split budget (D)'!$L$1,'Cumulative Budget Request '!H730,0)</f>
        <v>0</v>
      </c>
      <c r="I730" s="235">
        <f>IF('Cumulative Budget Request '!$L730='Split budget (D)'!$L$1,'Cumulative Budget Request '!I730,0)</f>
        <v>0</v>
      </c>
      <c r="J730" s="158">
        <f>SUM(E730:I730)</f>
        <v>0</v>
      </c>
      <c r="K730" s="2"/>
      <c r="L730" s="23"/>
      <c r="M730" s="2"/>
      <c r="N730" s="2"/>
      <c r="O730" s="2"/>
      <c r="P730" s="2"/>
    </row>
    <row r="731" spans="1:34">
      <c r="A731" s="494"/>
      <c r="B731" s="449">
        <f>IF('Cumulative Budget Request '!L731='Split budget (D)'!$L$1,'Cumulative Budget Request '!B731,0)</f>
        <v>0</v>
      </c>
      <c r="C731" s="449"/>
      <c r="E731" s="235">
        <f>IF('Cumulative Budget Request '!$L731='Split budget (D)'!$L$1,'Cumulative Budget Request '!E731,0)</f>
        <v>0</v>
      </c>
      <c r="F731" s="235">
        <f>IF('Cumulative Budget Request '!$L731='Split budget (D)'!$L$1,'Cumulative Budget Request '!F731,0)</f>
        <v>0</v>
      </c>
      <c r="G731" s="235">
        <f>IF('Cumulative Budget Request '!$L731='Split budget (D)'!$L$1,'Cumulative Budget Request '!G731,0)</f>
        <v>0</v>
      </c>
      <c r="H731" s="235">
        <f>IF('Cumulative Budget Request '!$L731='Split budget (D)'!$L$1,'Cumulative Budget Request '!H731,0)</f>
        <v>0</v>
      </c>
      <c r="I731" s="235">
        <f>IF('Cumulative Budget Request '!$L731='Split budget (D)'!$L$1,'Cumulative Budget Request '!I731,0)</f>
        <v>0</v>
      </c>
      <c r="J731" s="158">
        <f t="shared" ref="J731" si="368">SUM(E731:I731)</f>
        <v>0</v>
      </c>
      <c r="K731" s="2"/>
      <c r="L731" s="23"/>
      <c r="M731" s="2"/>
      <c r="N731" s="2"/>
      <c r="O731" s="2"/>
      <c r="P731" s="2"/>
    </row>
    <row r="732" spans="1:34" ht="15">
      <c r="A732" s="86"/>
      <c r="B732" s="749" t="s">
        <v>337</v>
      </c>
      <c r="C732" s="749"/>
      <c r="D732" s="749"/>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3.8">
      <c r="A734" s="30" t="s">
        <v>76</v>
      </c>
      <c r="B734" s="486"/>
      <c r="C734" s="496"/>
      <c r="D734" s="486"/>
      <c r="F734"/>
      <c r="J734" s="32"/>
    </row>
    <row r="735" spans="1:34">
      <c r="A735" s="315"/>
      <c r="B735" s="495">
        <f>IF('Cumulative Budget Request '!L735='Split budget (D)'!$L$1,'Cumulative Budget Request '!B735,0)</f>
        <v>0</v>
      </c>
      <c r="C735" s="449"/>
      <c r="D735" s="486"/>
      <c r="E735" s="235">
        <f>IF('Cumulative Budget Request '!$L735='Split budget (D)'!$L$1,'Cumulative Budget Request '!E735,0)</f>
        <v>0</v>
      </c>
      <c r="F735" s="235">
        <f>IF('Cumulative Budget Request '!$L735='Split budget (D)'!$L$1,'Cumulative Budget Request '!F735,0)</f>
        <v>0</v>
      </c>
      <c r="G735" s="235">
        <f>IF('Cumulative Budget Request '!$L735='Split budget (D)'!$L$1,'Cumulative Budget Request '!G735,0)</f>
        <v>0</v>
      </c>
      <c r="H735" s="235">
        <f>IF('Cumulative Budget Request '!$L735='Split budget (D)'!$L$1,'Cumulative Budget Request '!H735,0)</f>
        <v>0</v>
      </c>
      <c r="I735" s="235">
        <f>IF('Cumulative Budget Request '!$L735='Split budget (D)'!$L$1,'Cumulative Budget Request '!I735,0)</f>
        <v>0</v>
      </c>
      <c r="J735" s="158">
        <f>SUM(E735:I735)</f>
        <v>0</v>
      </c>
      <c r="M735" s="808" t="s">
        <v>175</v>
      </c>
      <c r="N735" s="808"/>
      <c r="O735" s="808"/>
      <c r="P735" s="808"/>
    </row>
    <row r="736" spans="1:34">
      <c r="A736" s="315"/>
      <c r="B736" s="495">
        <f>IF('Cumulative Budget Request '!L736='Split budget (D)'!$L$1,'Cumulative Budget Request '!B736,0)</f>
        <v>0</v>
      </c>
      <c r="C736" s="449"/>
      <c r="D736" s="486"/>
      <c r="E736" s="235"/>
      <c r="F736" s="235"/>
      <c r="G736" s="235"/>
      <c r="H736" s="235"/>
      <c r="I736" s="235"/>
      <c r="J736" s="158"/>
      <c r="M736" s="66"/>
    </row>
    <row r="737" spans="1:19">
      <c r="A737" s="315"/>
      <c r="B737" s="495"/>
      <c r="C737" s="449">
        <f>IF('Cumulative Budget Request '!L737='Split budget (D)'!$L$1,'Cumulative Budget Request '!C737,0)</f>
        <v>0</v>
      </c>
      <c r="D737" s="486"/>
      <c r="E737" s="235">
        <f>IF('Cumulative Budget Request '!$L737='Split budget (D)'!$L$1,'Cumulative Budget Request '!E737,0)</f>
        <v>0</v>
      </c>
      <c r="F737" s="235">
        <f>IF('Cumulative Budget Request '!$L737='Split budget (D)'!$L$1,'Cumulative Budget Request '!F737,0)</f>
        <v>0</v>
      </c>
      <c r="G737" s="235">
        <f>IF('Cumulative Budget Request '!$L737='Split budget (D)'!$L$1,'Cumulative Budget Request '!G737,0)</f>
        <v>0</v>
      </c>
      <c r="H737" s="235">
        <f>IF('Cumulative Budget Request '!$L737='Split budget (D)'!$L$1,'Cumulative Budget Request '!H737,0)</f>
        <v>0</v>
      </c>
      <c r="I737" s="235">
        <f>IF('Cumulative Budget Request '!$L737='Split budget (D)'!$L$1,'Cumulative Budget Request '!I737,0)</f>
        <v>0</v>
      </c>
      <c r="J737" s="158">
        <f t="shared" ref="J737:J747" si="370">SUM(E737:I737)</f>
        <v>0</v>
      </c>
      <c r="M737" s="66"/>
    </row>
    <row r="738" spans="1:19">
      <c r="A738" s="315"/>
      <c r="B738" s="495"/>
      <c r="C738" s="449">
        <f>IF('Cumulative Budget Request '!L738='Split budget (D)'!$L$1,'Cumulative Budget Request '!C738,0)</f>
        <v>0</v>
      </c>
      <c r="D738" s="486"/>
      <c r="E738" s="235">
        <f>IF('Cumulative Budget Request '!$L738='Split budget (D)'!$L$1,'Cumulative Budget Request '!E738,0)</f>
        <v>0</v>
      </c>
      <c r="F738" s="235">
        <f>IF('Cumulative Budget Request '!$L738='Split budget (D)'!$L$1,'Cumulative Budget Request '!F738,0)</f>
        <v>0</v>
      </c>
      <c r="G738" s="235">
        <f>IF('Cumulative Budget Request '!$L738='Split budget (D)'!$L$1,'Cumulative Budget Request '!G738,0)</f>
        <v>0</v>
      </c>
      <c r="H738" s="235">
        <f>IF('Cumulative Budget Request '!$L738='Split budget (D)'!$L$1,'Cumulative Budget Request '!H738,0)</f>
        <v>0</v>
      </c>
      <c r="I738" s="235">
        <f>IF('Cumulative Budget Request '!$L738='Split budget (D)'!$L$1,'Cumulative Budget Request '!I738,0)</f>
        <v>0</v>
      </c>
      <c r="J738" s="158">
        <f t="shared" si="370"/>
        <v>0</v>
      </c>
      <c r="M738" s="66"/>
    </row>
    <row r="739" spans="1:19">
      <c r="A739" s="315"/>
      <c r="B739" s="495"/>
      <c r="C739" s="449">
        <f>IF('Cumulative Budget Request '!L739='Split budget (D)'!$L$1,'Cumulative Budget Request '!C739,0)</f>
        <v>0</v>
      </c>
      <c r="D739" s="486"/>
      <c r="E739" s="235">
        <f>IF('Cumulative Budget Request '!$L739='Split budget (D)'!$L$1,'Cumulative Budget Request '!E739,0)</f>
        <v>0</v>
      </c>
      <c r="F739" s="235">
        <f>IF('Cumulative Budget Request '!$L739='Split budget (D)'!$L$1,'Cumulative Budget Request '!F739,0)</f>
        <v>0</v>
      </c>
      <c r="G739" s="235">
        <f>IF('Cumulative Budget Request '!$L739='Split budget (D)'!$L$1,'Cumulative Budget Request '!G739,0)</f>
        <v>0</v>
      </c>
      <c r="H739" s="235">
        <f>IF('Cumulative Budget Request '!$L739='Split budget (D)'!$L$1,'Cumulative Budget Request '!H739,0)</f>
        <v>0</v>
      </c>
      <c r="I739" s="235">
        <f>IF('Cumulative Budget Request '!$L739='Split budget (D)'!$L$1,'Cumulative Budget Request '!I739,0)</f>
        <v>0</v>
      </c>
      <c r="J739" s="158">
        <f t="shared" si="370"/>
        <v>0</v>
      </c>
      <c r="M739" s="66"/>
    </row>
    <row r="740" spans="1:19">
      <c r="A740" s="315"/>
      <c r="B740" s="495">
        <f>IF('Cumulative Budget Request '!L740='Split budget (D)'!$L$1,'Cumulative Budget Request '!B740,0)</f>
        <v>0</v>
      </c>
      <c r="C740" s="449"/>
      <c r="D740" s="486"/>
      <c r="E740" s="235"/>
      <c r="F740" s="235"/>
      <c r="G740" s="235"/>
      <c r="H740" s="235"/>
      <c r="I740" s="235"/>
      <c r="J740" s="158"/>
      <c r="M740" s="66"/>
    </row>
    <row r="741" spans="1:19">
      <c r="A741" s="315"/>
      <c r="B741" s="495"/>
      <c r="C741" s="449">
        <f>IF('Cumulative Budget Request '!L741='Split budget (D)'!$L$1,'Cumulative Budget Request '!C741,0)</f>
        <v>0</v>
      </c>
      <c r="D741" s="486"/>
      <c r="E741" s="235">
        <f>IF('Cumulative Budget Request '!$L741='Split budget (D)'!$L$1,'Cumulative Budget Request '!E741,0)</f>
        <v>0</v>
      </c>
      <c r="F741" s="235">
        <f>IF('Cumulative Budget Request '!$L741='Split budget (D)'!$L$1,'Cumulative Budget Request '!F741,0)</f>
        <v>0</v>
      </c>
      <c r="G741" s="235">
        <f>IF('Cumulative Budget Request '!$L741='Split budget (D)'!$L$1,'Cumulative Budget Request '!G741,0)</f>
        <v>0</v>
      </c>
      <c r="H741" s="235">
        <f>IF('Cumulative Budget Request '!$L741='Split budget (D)'!$L$1,'Cumulative Budget Request '!H741,0)</f>
        <v>0</v>
      </c>
      <c r="I741" s="235">
        <f>IF('Cumulative Budget Request '!$L741='Split budget (D)'!$L$1,'Cumulative Budget Request '!I741,0)</f>
        <v>0</v>
      </c>
      <c r="J741" s="158">
        <f t="shared" si="370"/>
        <v>0</v>
      </c>
      <c r="M741" s="66"/>
    </row>
    <row r="742" spans="1:19">
      <c r="A742" s="315"/>
      <c r="B742" s="495"/>
      <c r="C742" s="449">
        <f>IF('Cumulative Budget Request '!L742='Split budget (D)'!$L$1,'Cumulative Budget Request '!C742,0)</f>
        <v>0</v>
      </c>
      <c r="D742" s="486"/>
      <c r="E742" s="235">
        <f>IF('Cumulative Budget Request '!$L742='Split budget (D)'!$L$1,'Cumulative Budget Request '!E742,0)</f>
        <v>0</v>
      </c>
      <c r="F742" s="235">
        <f>IF('Cumulative Budget Request '!$L742='Split budget (D)'!$L$1,'Cumulative Budget Request '!F742,0)</f>
        <v>0</v>
      </c>
      <c r="G742" s="235">
        <f>IF('Cumulative Budget Request '!$L742='Split budget (D)'!$L$1,'Cumulative Budget Request '!G742,0)</f>
        <v>0</v>
      </c>
      <c r="H742" s="235">
        <f>IF('Cumulative Budget Request '!$L742='Split budget (D)'!$L$1,'Cumulative Budget Request '!H742,0)</f>
        <v>0</v>
      </c>
      <c r="I742" s="235">
        <f>IF('Cumulative Budget Request '!$L742='Split budget (D)'!$L$1,'Cumulative Budget Request '!I742,0)</f>
        <v>0</v>
      </c>
      <c r="J742" s="158">
        <f t="shared" si="370"/>
        <v>0</v>
      </c>
      <c r="M742" s="66"/>
    </row>
    <row r="743" spans="1:19">
      <c r="A743" s="315"/>
      <c r="B743" s="495">
        <f>IF('Cumulative Budget Request '!L743='Split budget (D)'!$L$1,'Cumulative Budget Request '!B743,0)</f>
        <v>0</v>
      </c>
      <c r="C743" s="449"/>
      <c r="D743" s="486"/>
      <c r="E743" s="235">
        <f>IF('Cumulative Budget Request '!$L743='Split budget (D)'!$L$1,'Cumulative Budget Request '!E743,0)</f>
        <v>0</v>
      </c>
      <c r="F743" s="235">
        <f>IF('Cumulative Budget Request '!$L743='Split budget (D)'!$L$1,'Cumulative Budget Request '!F743,0)</f>
        <v>0</v>
      </c>
      <c r="G743" s="235">
        <f>IF('Cumulative Budget Request '!$L743='Split budget (D)'!$L$1,'Cumulative Budget Request '!G743,0)</f>
        <v>0</v>
      </c>
      <c r="H743" s="235">
        <f>IF('Cumulative Budget Request '!$L743='Split budget (D)'!$L$1,'Cumulative Budget Request '!H743,0)</f>
        <v>0</v>
      </c>
      <c r="I743" s="235">
        <f>IF('Cumulative Budget Request '!$L743='Split budget (D)'!$L$1,'Cumulative Budget Request '!I743,0)</f>
        <v>0</v>
      </c>
      <c r="J743" s="158">
        <f t="shared" si="370"/>
        <v>0</v>
      </c>
      <c r="M743" s="66"/>
    </row>
    <row r="744" spans="1:19">
      <c r="A744" s="315"/>
      <c r="B744" s="495">
        <f>IF('Cumulative Budget Request '!L744='Split budget (D)'!$L$1,'Cumulative Budget Request '!B744,0)</f>
        <v>0</v>
      </c>
      <c r="C744" s="449"/>
      <c r="D744" s="486"/>
      <c r="E744" s="235">
        <f>IF('Cumulative Budget Request '!$L744='Split budget (D)'!$L$1,'Cumulative Budget Request '!E744,0)</f>
        <v>0</v>
      </c>
      <c r="F744" s="235">
        <f>IF('Cumulative Budget Request '!$L744='Split budget (D)'!$L$1,'Cumulative Budget Request '!F744,0)</f>
        <v>0</v>
      </c>
      <c r="G744" s="235">
        <f>IF('Cumulative Budget Request '!$L744='Split budget (D)'!$L$1,'Cumulative Budget Request '!G744,0)</f>
        <v>0</v>
      </c>
      <c r="H744" s="235">
        <f>IF('Cumulative Budget Request '!$L744='Split budget (D)'!$L$1,'Cumulative Budget Request '!H744,0)</f>
        <v>0</v>
      </c>
      <c r="I744" s="235">
        <f>IF('Cumulative Budget Request '!$L744='Split budget (D)'!$L$1,'Cumulative Budget Request '!I744,0)</f>
        <v>0</v>
      </c>
      <c r="J744" s="158">
        <f t="shared" si="370"/>
        <v>0</v>
      </c>
      <c r="M744" s="66"/>
    </row>
    <row r="745" spans="1:19">
      <c r="A745" s="315"/>
      <c r="B745" s="495">
        <f>IF('Cumulative Budget Request '!L745='Split budget (D)'!$L$1,'Cumulative Budget Request '!B745,0)</f>
        <v>0</v>
      </c>
      <c r="C745" s="449"/>
      <c r="D745" s="486"/>
      <c r="E745" s="235">
        <f>IF('Cumulative Budget Request '!$L745='Split budget (D)'!$L$1,'Cumulative Budget Request '!E745,0)</f>
        <v>0</v>
      </c>
      <c r="F745" s="235">
        <f>IF('Cumulative Budget Request '!$L745='Split budget (D)'!$L$1,'Cumulative Budget Request '!F745,0)</f>
        <v>0</v>
      </c>
      <c r="G745" s="235">
        <f>IF('Cumulative Budget Request '!$L745='Split budget (D)'!$L$1,'Cumulative Budget Request '!G745,0)</f>
        <v>0</v>
      </c>
      <c r="H745" s="235">
        <f>IF('Cumulative Budget Request '!$L745='Split budget (D)'!$L$1,'Cumulative Budget Request '!H745,0)</f>
        <v>0</v>
      </c>
      <c r="I745" s="235">
        <f>IF('Cumulative Budget Request '!$L745='Split budget (D)'!$L$1,'Cumulative Budget Request '!I745,0)</f>
        <v>0</v>
      </c>
      <c r="J745" s="158">
        <f t="shared" si="370"/>
        <v>0</v>
      </c>
    </row>
    <row r="746" spans="1:19">
      <c r="A746" s="315"/>
      <c r="B746" s="495">
        <f>IF('Cumulative Budget Request '!L746='Split budget (D)'!$L$1,'Cumulative Budget Request '!B746,0)</f>
        <v>0</v>
      </c>
      <c r="C746" s="449"/>
      <c r="D746" s="486"/>
      <c r="E746" s="235">
        <f>IF('Cumulative Budget Request '!$L746='Split budget (D)'!$L$1,'Cumulative Budget Request '!E746,0)</f>
        <v>0</v>
      </c>
      <c r="F746" s="235">
        <f>IF('Cumulative Budget Request '!$L746='Split budget (D)'!$L$1,'Cumulative Budget Request '!F746,0)</f>
        <v>0</v>
      </c>
      <c r="G746" s="235">
        <f>IF('Cumulative Budget Request '!$L746='Split budget (D)'!$L$1,'Cumulative Budget Request '!G746,0)</f>
        <v>0</v>
      </c>
      <c r="H746" s="235">
        <f>IF('Cumulative Budget Request '!$L746='Split budget (D)'!$L$1,'Cumulative Budget Request '!H746,0)</f>
        <v>0</v>
      </c>
      <c r="I746" s="235">
        <f>IF('Cumulative Budget Request '!$L746='Split budget (D)'!$L$1,'Cumulative Budget Request '!I746,0)</f>
        <v>0</v>
      </c>
      <c r="J746" s="158">
        <f t="shared" si="370"/>
        <v>0</v>
      </c>
      <c r="M746" s="2"/>
    </row>
    <row r="747" spans="1:19">
      <c r="A747" s="315"/>
      <c r="B747" s="495">
        <f>IF('Cumulative Budget Request '!L747='Split budget (D)'!$L$1,'Cumulative Budget Request '!B747,0)</f>
        <v>0</v>
      </c>
      <c r="C747" s="449"/>
      <c r="D747" s="486"/>
      <c r="E747" s="235">
        <f>IF('Cumulative Budget Request '!$L747='Split budget (D)'!$L$1,'Cumulative Budget Request '!E747,0)</f>
        <v>0</v>
      </c>
      <c r="F747" s="235">
        <f>IF('Cumulative Budget Request '!$L747='Split budget (D)'!$L$1,'Cumulative Budget Request '!F747,0)</f>
        <v>0</v>
      </c>
      <c r="G747" s="235">
        <f>IF('Cumulative Budget Request '!$L747='Split budget (D)'!$L$1,'Cumulative Budget Request '!G747,0)</f>
        <v>0</v>
      </c>
      <c r="H747" s="235">
        <f>IF('Cumulative Budget Request '!$L747='Split budget (D)'!$L$1,'Cumulative Budget Request '!H747,0)</f>
        <v>0</v>
      </c>
      <c r="I747" s="235">
        <f>IF('Cumulative Budget Request '!$L747='Split budget (D)'!$L$1,'Cumulative Budget Request '!I747,0)</f>
        <v>0</v>
      </c>
      <c r="J747" s="158">
        <f t="shared" si="370"/>
        <v>0</v>
      </c>
    </row>
    <row r="748" spans="1:19">
      <c r="A748" s="315"/>
      <c r="B748" s="495">
        <f>IF('Cumulative Budget Request '!L748='Split budget (D)'!$L$1,'Cumulative Budget Request '!B748,0)</f>
        <v>0</v>
      </c>
      <c r="C748" s="449"/>
      <c r="D748" s="486"/>
      <c r="E748" s="235">
        <f>IF('Cumulative Budget Request '!$L748='Split budget (D)'!$L$1,'Cumulative Budget Request '!E748,0)</f>
        <v>0</v>
      </c>
      <c r="F748" s="235">
        <f>IF('Cumulative Budget Request '!$L748='Split budget (D)'!$L$1,'Cumulative Budget Request '!F748,0)</f>
        <v>0</v>
      </c>
      <c r="G748" s="235">
        <f>IF('Cumulative Budget Request '!$L748='Split budget (D)'!$L$1,'Cumulative Budget Request '!G748,0)</f>
        <v>0</v>
      </c>
      <c r="H748" s="235">
        <f>IF('Cumulative Budget Request '!$L748='Split budget (D)'!$L$1,'Cumulative Budget Request '!H748,0)</f>
        <v>0</v>
      </c>
      <c r="I748" s="235">
        <f>IF('Cumulative Budget Request '!$L748='Split budget (D)'!$L$1,'Cumulative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(D)'!$L$1,'Cumulative Budget Request '!E749,0)</f>
        <v>0</v>
      </c>
      <c r="F749" s="118">
        <f>IF('Cumulative Budget Request '!$L749='Split budget (D)'!$L$1,'Cumulative Budget Request '!F749,0)</f>
        <v>0</v>
      </c>
      <c r="G749" s="118">
        <f>IF('Cumulative Budget Request '!$L749='Split budget (D)'!$L$1,'Cumulative Budget Request '!G749,0)</f>
        <v>0</v>
      </c>
      <c r="H749" s="118">
        <f>IF('Cumulative Budget Request '!$L749='Split budget (D)'!$L$1,'Cumulative Budget Request '!H749,0)</f>
        <v>0</v>
      </c>
      <c r="I749" s="118">
        <f>IF('Cumulative Budget Request '!$L749='Split budget (D)'!$L$1,'Cumulative Budget Request '!I749,0)</f>
        <v>0</v>
      </c>
      <c r="J749" s="109"/>
      <c r="K749" s="16"/>
      <c r="L749" s="16"/>
    </row>
    <row r="750" spans="1:19">
      <c r="A750" s="79"/>
      <c r="B750" s="757" t="s">
        <v>70</v>
      </c>
      <c r="C750" s="757"/>
      <c r="D750" s="757"/>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09"/>
      <c r="F753" s="809"/>
      <c r="G753" s="809"/>
      <c r="H753" s="809"/>
      <c r="I753" s="809"/>
      <c r="J753" s="25"/>
      <c r="K753" s="16"/>
      <c r="L753" s="16"/>
    </row>
    <row r="754" spans="1:45">
      <c r="A754" s="480">
        <f>IF('Cumulative Budget Request '!$L754='Split budget (D)'!$L$1,'Cumulative Budget Request '!A754,0)</f>
        <v>0</v>
      </c>
      <c r="B754" s="482">
        <f>IF('Cumulative Budget Request '!$L754='Split budget (D)'!$L$1,'Cumulative Budget Request '!B754,0)</f>
        <v>0</v>
      </c>
      <c r="C754" s="482">
        <f>IF('Cumulative Budget Request '!$L754='Split budget (D)'!$L$1,'Cumulative Budget Request '!C754,0)</f>
        <v>0</v>
      </c>
      <c r="E754" s="235">
        <f>IF('Cumulative Budget Request '!$L754='Split budget (D)'!$L$1,'Cumulative Budget Request '!E754,0)</f>
        <v>0</v>
      </c>
      <c r="F754" s="235">
        <f>IF('Cumulative Budget Request '!$L754='Split budget (D)'!$L$1,'Cumulative Budget Request '!F754,0)</f>
        <v>0</v>
      </c>
      <c r="G754" s="235">
        <f>IF('Cumulative Budget Request '!$L754='Split budget (D)'!$L$1,'Cumulative Budget Request '!G754,0)</f>
        <v>0</v>
      </c>
      <c r="H754" s="235">
        <f>IF('Cumulative Budget Request '!$L754='Split budget (D)'!$L$1,'Cumulative Budget Request '!H754,0)</f>
        <v>0</v>
      </c>
      <c r="I754" s="235">
        <f>IF('Cumulative Budget Request '!$L754='Split budget (D)'!$L$1,'Cumulative Budget Request '!I754,0)</f>
        <v>0</v>
      </c>
      <c r="J754" s="158">
        <f>SUM(E754:I754)</f>
        <v>0</v>
      </c>
      <c r="K754" s="16"/>
      <c r="L754" s="16"/>
      <c r="M754" s="274"/>
      <c r="N754" s="274"/>
      <c r="O754" s="274"/>
      <c r="P754" s="274"/>
      <c r="Q754" s="274"/>
      <c r="R754" s="274"/>
      <c r="S754" s="274"/>
      <c r="T754" s="274"/>
    </row>
    <row r="755" spans="1:45" hidden="1">
      <c r="A755" s="480">
        <f>IF('Cumulative Budget Request '!$L755='Split budget (D)'!$L$1,'Cumulative Budget Request '!A755,0)</f>
        <v>0</v>
      </c>
      <c r="B755" s="482">
        <f>IF('Cumulative Budget Request '!$L755='Split budget (D)'!$L$1,'Cumulative Budget Request '!B755,0)</f>
        <v>0</v>
      </c>
      <c r="C755" s="482">
        <f>IF('Cumulative Budget Request '!$L755='Split budget (D)'!$L$1,'Cumulative Budget Request '!C755,0)</f>
        <v>0</v>
      </c>
      <c r="E755" s="235">
        <f>IF('Cumulative Budget Request '!$L755='Split budget (D)'!$L$1,'Cumulative Budget Request '!E755,0)</f>
        <v>0</v>
      </c>
      <c r="F755" s="235">
        <f>IF('Cumulative Budget Request '!$L755='Split budget (D)'!$L$1,'Cumulative Budget Request '!F755,0)</f>
        <v>0</v>
      </c>
      <c r="G755" s="235">
        <f>IF('Cumulative Budget Request '!$L755='Split budget (D)'!$L$1,'Cumulative Budget Request '!G755,0)</f>
        <v>0</v>
      </c>
      <c r="H755" s="235">
        <f>IF('Cumulative Budget Request '!$L755='Split budget (D)'!$L$1,'Cumulative Budget Request '!H755,0)</f>
        <v>0</v>
      </c>
      <c r="I755" s="235">
        <f>IF('Cumulative Budget Request '!$L755='Split budget (D)'!$L$1,'Cumulative Budget Request '!I755,0)</f>
        <v>0</v>
      </c>
      <c r="J755" s="158">
        <f>SUM(E755:I755)</f>
        <v>0</v>
      </c>
      <c r="K755" s="2"/>
      <c r="L755" s="2"/>
    </row>
    <row r="756" spans="1:45" hidden="1">
      <c r="A756" s="480">
        <f>IF('Cumulative Budget Request '!$L756='Split budget (D)'!$L$1,'Cumulative Budget Request '!A756,0)</f>
        <v>0</v>
      </c>
      <c r="B756" s="482">
        <f>IF('Cumulative Budget Request '!$L756='Split budget (D)'!$L$1,'Cumulative Budget Request '!B756,0)</f>
        <v>0</v>
      </c>
      <c r="C756" s="482">
        <f>IF('Cumulative Budget Request '!$L756='Split budget (D)'!$L$1,'Cumulative Budget Request '!C756,0)</f>
        <v>0</v>
      </c>
      <c r="E756" s="235">
        <f>IF('Cumulative Budget Request '!$L756='Split budget (D)'!$L$1,'Cumulative Budget Request '!E756,0)</f>
        <v>0</v>
      </c>
      <c r="F756" s="235">
        <f>IF('Cumulative Budget Request '!$L756='Split budget (D)'!$L$1,'Cumulative Budget Request '!F756,0)</f>
        <v>0</v>
      </c>
      <c r="G756" s="235">
        <f>IF('Cumulative Budget Request '!$L756='Split budget (D)'!$L$1,'Cumulative Budget Request '!G756,0)</f>
        <v>0</v>
      </c>
      <c r="H756" s="235">
        <f>IF('Cumulative Budget Request '!$L756='Split budget (D)'!$L$1,'Cumulative Budget Request '!H756,0)</f>
        <v>0</v>
      </c>
      <c r="I756" s="235">
        <f>IF('Cumulative Budget Request '!$L756='Split budget (D)'!$L$1,'Cumulative Budget Request '!I756,0)</f>
        <v>0</v>
      </c>
      <c r="J756" s="158">
        <f>SUM(E756:I756)</f>
        <v>0</v>
      </c>
      <c r="K756" s="2"/>
      <c r="L756" s="2"/>
    </row>
    <row r="757" spans="1:45" hidden="1">
      <c r="A757" s="480">
        <f>IF('Cumulative Budget Request '!$L757='Split budget (D)'!$L$1,'Cumulative Budget Request '!A757,0)</f>
        <v>0</v>
      </c>
      <c r="B757" s="482">
        <f>IF('Cumulative Budget Request '!$L757='Split budget (D)'!$L$1,'Cumulative Budget Request '!B757,0)</f>
        <v>0</v>
      </c>
      <c r="C757" s="482">
        <f>IF('Cumulative Budget Request '!$L757='Split budget (D)'!$L$1,'Cumulative Budget Request '!C757,0)</f>
        <v>0</v>
      </c>
      <c r="E757" s="235">
        <f>IF('Cumulative Budget Request '!$L757='Split budget (D)'!$L$1,'Cumulative Budget Request '!E757,0)</f>
        <v>0</v>
      </c>
      <c r="F757" s="235">
        <f>IF('Cumulative Budget Request '!$L757='Split budget (D)'!$L$1,'Cumulative Budget Request '!F757,0)</f>
        <v>0</v>
      </c>
      <c r="G757" s="235">
        <f>IF('Cumulative Budget Request '!$L757='Split budget (D)'!$L$1,'Cumulative Budget Request '!G757,0)</f>
        <v>0</v>
      </c>
      <c r="H757" s="235">
        <f>IF('Cumulative Budget Request '!$L757='Split budget (D)'!$L$1,'Cumulative Budget Request '!H757,0)</f>
        <v>0</v>
      </c>
      <c r="I757" s="235">
        <f>IF('Cumulative Budget Request '!$L757='Split budget (D)'!$L$1,'Cumulative Budget Request '!I757,0)</f>
        <v>0</v>
      </c>
      <c r="J757" s="158">
        <f>SUM(E757:I757)</f>
        <v>0</v>
      </c>
      <c r="K757" s="2"/>
      <c r="L757" s="2"/>
    </row>
    <row r="758" spans="1:45" hidden="1">
      <c r="A758" s="480">
        <f>IF('Cumulative Budget Request '!$L758='Split budget (D)'!$L$1,'Cumulative Budget Request '!A758,0)</f>
        <v>0</v>
      </c>
      <c r="B758" s="482">
        <f>IF('Cumulative Budget Request '!$L758='Split budget (D)'!$L$1,'Cumulative Budget Request '!B758,0)</f>
        <v>0</v>
      </c>
      <c r="C758" s="482">
        <f>IF('Cumulative Budget Request '!$L758='Split budget (D)'!$L$1,'Cumulative Budget Request '!C758,0)</f>
        <v>0</v>
      </c>
      <c r="E758" s="235">
        <f>IF('Cumulative Budget Request '!$L758='Split budget (D)'!$L$1,'Cumulative Budget Request '!E758,0)</f>
        <v>0</v>
      </c>
      <c r="F758" s="235">
        <f>IF('Cumulative Budget Request '!$L758='Split budget (D)'!$L$1,'Cumulative Budget Request '!F758,0)</f>
        <v>0</v>
      </c>
      <c r="G758" s="235">
        <f>IF('Cumulative Budget Request '!$L758='Split budget (D)'!$L$1,'Cumulative Budget Request '!G758,0)</f>
        <v>0</v>
      </c>
      <c r="H758" s="235">
        <f>IF('Cumulative Budget Request '!$L758='Split budget (D)'!$L$1,'Cumulative Budget Request '!H758,0)</f>
        <v>0</v>
      </c>
      <c r="I758" s="235">
        <f>IF('Cumulative Budget Request '!$L758='Split budget (D)'!$L$1,'Cumulative Budget Request '!I758,0)</f>
        <v>0</v>
      </c>
      <c r="J758" s="158">
        <f>SUM(E758:I758)</f>
        <v>0</v>
      </c>
      <c r="K758" s="2"/>
      <c r="L758" s="2"/>
    </row>
    <row r="759" spans="1:45" hidden="1">
      <c r="A759" s="480">
        <f>IF('Cumulative Budget Request '!$L759='Split budget (D)'!$L$1,'Cumulative Budget Request '!A759,0)</f>
        <v>0</v>
      </c>
      <c r="B759" s="482">
        <f>IF('Cumulative Budget Request '!$L759='Split budget (D)'!$L$1,'Cumulative Budget Request '!B759,0)</f>
        <v>0</v>
      </c>
      <c r="C759" s="482">
        <f>IF('Cumulative Budget Request '!$L759='Split budget (D)'!$L$1,'Cumulative Budget Request '!C759,0)</f>
        <v>0</v>
      </c>
      <c r="E759" s="235">
        <f>IF('Cumulative Budget Request '!$L759='Split budget (D)'!$L$1,'Cumulative Budget Request '!E759,0)</f>
        <v>0</v>
      </c>
      <c r="F759" s="235">
        <f>IF('Cumulative Budget Request '!$L759='Split budget (D)'!$L$1,'Cumulative Budget Request '!F759,0)</f>
        <v>0</v>
      </c>
      <c r="G759" s="235">
        <f>IF('Cumulative Budget Request '!$L759='Split budget (D)'!$L$1,'Cumulative Budget Request '!G759,0)</f>
        <v>0</v>
      </c>
      <c r="H759" s="235">
        <f>IF('Cumulative Budget Request '!$L759='Split budget (D)'!$L$1,'Cumulative Budget Request '!H759,0)</f>
        <v>0</v>
      </c>
      <c r="I759" s="235">
        <f>IF('Cumulative Budget Request '!$L759='Split budget (D)'!$L$1,'Cumulative Budget Request '!I759,0)</f>
        <v>0</v>
      </c>
      <c r="J759" s="158">
        <f t="shared" ref="J759:J763" si="372">SUM(E759:I759)</f>
        <v>0</v>
      </c>
      <c r="K759" s="2"/>
      <c r="L759" s="2"/>
    </row>
    <row r="760" spans="1:45" hidden="1">
      <c r="A760" s="480">
        <f>IF('Cumulative Budget Request '!$L760='Split budget (D)'!$L$1,'Cumulative Budget Request '!A760,0)</f>
        <v>0</v>
      </c>
      <c r="B760" s="482">
        <f>IF('Cumulative Budget Request '!$L760='Split budget (D)'!$L$1,'Cumulative Budget Request '!B760,0)</f>
        <v>0</v>
      </c>
      <c r="C760" s="482">
        <f>IF('Cumulative Budget Request '!$L760='Split budget (D)'!$L$1,'Cumulative Budget Request '!C760,0)</f>
        <v>0</v>
      </c>
      <c r="E760" s="235">
        <f>IF('Cumulative Budget Request '!$L760='Split budget (D)'!$L$1,'Cumulative Budget Request '!E760,0)</f>
        <v>0</v>
      </c>
      <c r="F760" s="235">
        <f>IF('Cumulative Budget Request '!$L760='Split budget (D)'!$L$1,'Cumulative Budget Request '!F760,0)</f>
        <v>0</v>
      </c>
      <c r="G760" s="235">
        <f>IF('Cumulative Budget Request '!$L760='Split budget (D)'!$L$1,'Cumulative Budget Request '!G760,0)</f>
        <v>0</v>
      </c>
      <c r="H760" s="235">
        <f>IF('Cumulative Budget Request '!$L760='Split budget (D)'!$L$1,'Cumulative Budget Request '!H760,0)</f>
        <v>0</v>
      </c>
      <c r="I760" s="235">
        <f>IF('Cumulative Budget Request '!$L760='Split budget (D)'!$L$1,'Cumulative Budget Request '!I760,0)</f>
        <v>0</v>
      </c>
      <c r="J760" s="158">
        <f t="shared" si="372"/>
        <v>0</v>
      </c>
      <c r="K760" s="2"/>
      <c r="L760" s="2"/>
    </row>
    <row r="761" spans="1:45" hidden="1">
      <c r="A761" s="480">
        <f>IF('Cumulative Budget Request '!$L761='Split budget (D)'!$L$1,'Cumulative Budget Request '!A761,0)</f>
        <v>0</v>
      </c>
      <c r="B761" s="482">
        <f>IF('Cumulative Budget Request '!$L761='Split budget (D)'!$L$1,'Cumulative Budget Request '!B761,0)</f>
        <v>0</v>
      </c>
      <c r="C761" s="482">
        <f>IF('Cumulative Budget Request '!$L761='Split budget (D)'!$L$1,'Cumulative Budget Request '!C761,0)</f>
        <v>0</v>
      </c>
      <c r="E761" s="235">
        <f>IF('Cumulative Budget Request '!$L761='Split budget (D)'!$L$1,'Cumulative Budget Request '!E761,0)</f>
        <v>0</v>
      </c>
      <c r="F761" s="235">
        <f>IF('Cumulative Budget Request '!$L761='Split budget (D)'!$L$1,'Cumulative Budget Request '!F761,0)</f>
        <v>0</v>
      </c>
      <c r="G761" s="235">
        <f>IF('Cumulative Budget Request '!$L761='Split budget (D)'!$L$1,'Cumulative Budget Request '!G761,0)</f>
        <v>0</v>
      </c>
      <c r="H761" s="235">
        <f>IF('Cumulative Budget Request '!$L761='Split budget (D)'!$L$1,'Cumulative Budget Request '!H761,0)</f>
        <v>0</v>
      </c>
      <c r="I761" s="235">
        <f>IF('Cumulative Budget Request '!$L761='Split budget (D)'!$L$1,'Cumulative Budget Request '!I761,0)</f>
        <v>0</v>
      </c>
      <c r="J761" s="158">
        <f t="shared" si="372"/>
        <v>0</v>
      </c>
      <c r="K761" s="2"/>
      <c r="L761" s="2"/>
      <c r="M761" s="2"/>
      <c r="N761" s="2"/>
      <c r="O761" s="2"/>
      <c r="P761" s="2"/>
    </row>
    <row r="762" spans="1:45" hidden="1">
      <c r="A762" s="480">
        <f>IF('Cumulative Budget Request '!$L762='Split budget (D)'!$L$1,'Cumulative Budget Request '!A762,0)</f>
        <v>0</v>
      </c>
      <c r="B762" s="482">
        <f>IF('Cumulative Budget Request '!$L762='Split budget (D)'!$L$1,'Cumulative Budget Request '!B762,0)</f>
        <v>0</v>
      </c>
      <c r="C762" s="482">
        <f>IF('Cumulative Budget Request '!$L762='Split budget (D)'!$L$1,'Cumulative Budget Request '!C762,0)</f>
        <v>0</v>
      </c>
      <c r="E762" s="235">
        <f>IF('Cumulative Budget Request '!$L762='Split budget (D)'!$L$1,'Cumulative Budget Request '!E762,0)</f>
        <v>0</v>
      </c>
      <c r="F762" s="235">
        <f>IF('Cumulative Budget Request '!$L762='Split budget (D)'!$L$1,'Cumulative Budget Request '!F762,0)</f>
        <v>0</v>
      </c>
      <c r="G762" s="235">
        <f>IF('Cumulative Budget Request '!$L762='Split budget (D)'!$L$1,'Cumulative Budget Request '!G762,0)</f>
        <v>0</v>
      </c>
      <c r="H762" s="235">
        <f>IF('Cumulative Budget Request '!$L762='Split budget (D)'!$L$1,'Cumulative Budget Request '!H762,0)</f>
        <v>0</v>
      </c>
      <c r="I762" s="235">
        <f>IF('Cumulative Budget Request '!$L762='Split budget (D)'!$L$1,'Cumulative Budget Request '!I762,0)</f>
        <v>0</v>
      </c>
      <c r="J762" s="158">
        <f t="shared" si="372"/>
        <v>0</v>
      </c>
      <c r="K762" s="2"/>
      <c r="L762" s="2"/>
      <c r="M762" s="2"/>
      <c r="N762" s="2"/>
      <c r="O762" s="2"/>
      <c r="P762" s="2"/>
    </row>
    <row r="763" spans="1:45" hidden="1">
      <c r="A763" s="480">
        <f>IF('Cumulative Budget Request '!$L763='Split budget (D)'!$L$1,'Cumulative Budget Request '!A763,0)</f>
        <v>0</v>
      </c>
      <c r="B763" s="482">
        <f>IF('Cumulative Budget Request '!$L763='Split budget (D)'!$L$1,'Cumulative Budget Request '!B763,0)</f>
        <v>0</v>
      </c>
      <c r="C763" s="482">
        <f>IF('Cumulative Budget Request '!$L763='Split budget (D)'!$L$1,'Cumulative Budget Request '!C763,0)</f>
        <v>0</v>
      </c>
      <c r="E763" s="235">
        <f>IF('Cumulative Budget Request '!$L763='Split budget (D)'!$L$1,'Cumulative Budget Request '!E763,0)</f>
        <v>0</v>
      </c>
      <c r="F763" s="235">
        <f>IF('Cumulative Budget Request '!$L763='Split budget (D)'!$L$1,'Cumulative Budget Request '!F763,0)</f>
        <v>0</v>
      </c>
      <c r="G763" s="235">
        <f>IF('Cumulative Budget Request '!$L763='Split budget (D)'!$L$1,'Cumulative Budget Request '!G763,0)</f>
        <v>0</v>
      </c>
      <c r="H763" s="235">
        <f>IF('Cumulative Budget Request '!$L763='Split budget (D)'!$L$1,'Cumulative Budget Request '!H763,0)</f>
        <v>0</v>
      </c>
      <c r="I763" s="235">
        <f>IF('Cumulative Budget Request '!$L763='Split budget (D)'!$L$1,'Cumulative Budget Request '!I763,0)</f>
        <v>0</v>
      </c>
      <c r="J763" s="158">
        <f t="shared" si="372"/>
        <v>0</v>
      </c>
      <c r="K763" s="2"/>
      <c r="L763" s="2"/>
      <c r="M763" s="123"/>
      <c r="N763" s="123"/>
      <c r="O763" s="123"/>
      <c r="P763" s="123"/>
      <c r="Q763" s="123"/>
      <c r="R763" s="123"/>
      <c r="S763" s="123"/>
      <c r="T763" s="123"/>
      <c r="U763" s="123"/>
    </row>
    <row r="764" spans="1:45" s="123" customFormat="1">
      <c r="A764" s="86"/>
      <c r="B764" s="749" t="s">
        <v>268</v>
      </c>
      <c r="C764" s="749"/>
      <c r="D764" s="749"/>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4.4" thickBot="1">
      <c r="A766" s="758" t="s">
        <v>11</v>
      </c>
      <c r="B766" s="758"/>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4.4" thickBot="1">
      <c r="A767" s="758" t="s">
        <v>12</v>
      </c>
      <c r="B767" s="758"/>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0.52500000000000002</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8" thickBot="1">
      <c r="A768" s="1" t="s">
        <v>5</v>
      </c>
      <c r="D768" s="53" t="s">
        <v>167</v>
      </c>
      <c r="E768" s="343">
        <f>M767</f>
        <v>0.52500000000000002</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8"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4.4"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6">
      <c r="A773" s="750" t="s">
        <v>172</v>
      </c>
      <c r="B773" s="750"/>
      <c r="C773" s="750"/>
      <c r="D773" s="750"/>
      <c r="E773" s="750"/>
      <c r="F773" s="750"/>
      <c r="G773" s="750"/>
      <c r="H773" s="750"/>
      <c r="I773" s="750"/>
      <c r="J773" s="750"/>
    </row>
    <row r="774" spans="1:45" ht="15.6" thickBot="1">
      <c r="B774" s="360"/>
      <c r="C774" s="360"/>
      <c r="D774" s="360"/>
      <c r="E774" s="360"/>
      <c r="F774" s="360"/>
      <c r="G774" s="360"/>
      <c r="H774" s="360"/>
      <c r="I774" s="360"/>
      <c r="J774" s="360"/>
      <c r="W774" s="221"/>
      <c r="AI774" s="85"/>
      <c r="AJ774" s="85"/>
      <c r="AK774" s="85"/>
      <c r="AL774" s="85"/>
      <c r="AM774" s="85"/>
      <c r="AN774" s="85"/>
      <c r="AO774" s="85"/>
    </row>
    <row r="775" spans="1:45">
      <c r="B775" s="743" t="s">
        <v>158</v>
      </c>
      <c r="C775" s="744"/>
      <c r="D775" s="744"/>
      <c r="E775" s="744"/>
      <c r="F775" s="744"/>
      <c r="G775" s="744"/>
      <c r="H775" s="744"/>
      <c r="I775" s="744"/>
      <c r="J775" s="745"/>
      <c r="M775" s="107" t="s">
        <v>160</v>
      </c>
      <c r="N775" s="108"/>
      <c r="O775" s="108"/>
      <c r="P775" s="108"/>
      <c r="Q775" s="108"/>
      <c r="R775" s="108"/>
      <c r="S775" s="108"/>
      <c r="T775" s="108"/>
      <c r="V775" s="1"/>
      <c r="W775" s="221"/>
    </row>
    <row r="776" spans="1:45">
      <c r="B776" s="741" t="s">
        <v>137</v>
      </c>
      <c r="C776" s="742"/>
      <c r="D776" s="742"/>
      <c r="E776" s="217" t="s">
        <v>31</v>
      </c>
      <c r="F776" s="217" t="s">
        <v>32</v>
      </c>
      <c r="G776" s="218" t="s">
        <v>33</v>
      </c>
      <c r="H776" s="218" t="s">
        <v>34</v>
      </c>
      <c r="I776" s="218" t="s">
        <v>35</v>
      </c>
      <c r="J776" s="219" t="s">
        <v>1</v>
      </c>
      <c r="W776" s="221"/>
    </row>
    <row r="777" spans="1:45">
      <c r="B777" s="813">
        <f>IF('Cumulative Budget Request '!$L828='Split budget (D)'!$L$1,'Cumulative Budget Request '!B828,0)</f>
        <v>0</v>
      </c>
      <c r="C777" s="814"/>
      <c r="D777" s="814"/>
      <c r="E777" s="244">
        <f>IF('Cumulative Budget Request '!$L828='Split budget (D)'!$L$1,'Cumulative Budget Request '!E828,0)</f>
        <v>0</v>
      </c>
      <c r="F777" s="244">
        <f>IF('Cumulative Budget Request '!$L828='Split budget (D)'!$L$1,'Cumulative Budget Request '!F828,0)</f>
        <v>0</v>
      </c>
      <c r="G777" s="244">
        <f>IF('Cumulative Budget Request '!$L828='Split budget (D)'!$L$1,'Cumulative Budget Request '!G828,0)</f>
        <v>0</v>
      </c>
      <c r="H777" s="244">
        <f>IF('Cumulative Budget Request '!$L828='Split budget (D)'!$L$1,'Cumulative Budget Request '!H828,0)</f>
        <v>0</v>
      </c>
      <c r="I777" s="244">
        <f>IF('Cumulative Budget Request '!$L828='Split budget (D)'!$L$1,'Cumulative Budget Request '!I828,0)</f>
        <v>0</v>
      </c>
      <c r="J777" s="317">
        <f>SUM(E777:I777)</f>
        <v>0</v>
      </c>
      <c r="W777" s="221"/>
    </row>
    <row r="778" spans="1:45">
      <c r="B778" s="811">
        <f>IF('Cumulative Budget Request '!$L829='Split budget (D)'!$L$1,'Cumulative Budget Request '!B829,0)</f>
        <v>0</v>
      </c>
      <c r="C778" s="812"/>
      <c r="D778" s="812"/>
      <c r="E778" s="244">
        <f>IF('Cumulative Budget Request '!$L829='Split budget (D)'!$L$1,'Cumulative Budget Request '!E829,0)</f>
        <v>0</v>
      </c>
      <c r="F778" s="244">
        <f>IF('Cumulative Budget Request '!$L829='Split budget (D)'!$L$1,'Cumulative Budget Request '!F829,0)</f>
        <v>0</v>
      </c>
      <c r="G778" s="244">
        <f>IF('Cumulative Budget Request '!$L829='Split budget (D)'!$L$1,'Cumulative Budget Request '!G829,0)</f>
        <v>0</v>
      </c>
      <c r="H778" s="244">
        <f>IF('Cumulative Budget Request '!$L829='Split budget (D)'!$L$1,'Cumulative Budget Request '!H829,0)</f>
        <v>0</v>
      </c>
      <c r="I778" s="244">
        <f>IF('Cumulative Budget Request '!$L829='Split budget (D)'!$L$1,'Cumulative Budget Request '!I829,0)</f>
        <v>0</v>
      </c>
      <c r="J778" s="317">
        <f t="shared" ref="J778:J796" si="376">SUM(E778:I778)</f>
        <v>0</v>
      </c>
      <c r="W778" s="221"/>
    </row>
    <row r="779" spans="1:45">
      <c r="B779" s="811">
        <f>IF('Cumulative Budget Request '!$L830='Split budget (D)'!$L$1,'Cumulative Budget Request '!B830,0)</f>
        <v>0</v>
      </c>
      <c r="C779" s="812"/>
      <c r="D779" s="812"/>
      <c r="E779" s="244">
        <f>IF('Cumulative Budget Request '!$L830='Split budget (D)'!$L$1,'Cumulative Budget Request '!E830,0)</f>
        <v>0</v>
      </c>
      <c r="F779" s="244">
        <f>IF('Cumulative Budget Request '!$L830='Split budget (D)'!$L$1,'Cumulative Budget Request '!F830,0)</f>
        <v>0</v>
      </c>
      <c r="G779" s="244">
        <f>IF('Cumulative Budget Request '!$L830='Split budget (D)'!$L$1,'Cumulative Budget Request '!G830,0)</f>
        <v>0</v>
      </c>
      <c r="H779" s="244">
        <f>IF('Cumulative Budget Request '!$L830='Split budget (D)'!$L$1,'Cumulative Budget Request '!H830,0)</f>
        <v>0</v>
      </c>
      <c r="I779" s="244">
        <f>IF('Cumulative Budget Request '!$L830='Split budget (D)'!$L$1,'Cumulative Budget Request '!I830,0)</f>
        <v>0</v>
      </c>
      <c r="J779" s="317">
        <f t="shared" si="376"/>
        <v>0</v>
      </c>
      <c r="W779" s="221"/>
    </row>
    <row r="780" spans="1:45" hidden="1">
      <c r="B780" s="811">
        <f>IF('Cumulative Budget Request '!$L831='Split budget (D)'!$L$1,'Cumulative Budget Request '!B831,0)</f>
        <v>0</v>
      </c>
      <c r="C780" s="812"/>
      <c r="D780" s="812"/>
      <c r="E780" s="244">
        <f>IF('Cumulative Budget Request '!$L831='Split budget (D)'!$L$1,'Cumulative Budget Request '!E831,0)</f>
        <v>0</v>
      </c>
      <c r="F780" s="244">
        <f>IF('Cumulative Budget Request '!$L831='Split budget (D)'!$L$1,'Cumulative Budget Request '!F831,0)</f>
        <v>0</v>
      </c>
      <c r="G780" s="244">
        <f>IF('Cumulative Budget Request '!$L831='Split budget (D)'!$L$1,'Cumulative Budget Request '!G831,0)</f>
        <v>0</v>
      </c>
      <c r="H780" s="244">
        <f>IF('Cumulative Budget Request '!$L831='Split budget (D)'!$L$1,'Cumulative Budget Request '!H831,0)</f>
        <v>0</v>
      </c>
      <c r="I780" s="244">
        <f>IF('Cumulative Budget Request '!$L831='Split budget (D)'!$L$1,'Cumulative Budget Request '!I831,0)</f>
        <v>0</v>
      </c>
      <c r="J780" s="317">
        <f t="shared" si="376"/>
        <v>0</v>
      </c>
      <c r="W780" s="221"/>
    </row>
    <row r="781" spans="1:45" hidden="1">
      <c r="B781" s="811">
        <f>IF('Cumulative Budget Request '!$L832='Split budget (D)'!$L$1,'Cumulative Budget Request '!B832,0)</f>
        <v>0</v>
      </c>
      <c r="C781" s="812"/>
      <c r="D781" s="812"/>
      <c r="E781" s="244">
        <f>IF('Cumulative Budget Request '!$L832='Split budget (D)'!$L$1,'Cumulative Budget Request '!E832,0)</f>
        <v>0</v>
      </c>
      <c r="F781" s="244">
        <f>IF('Cumulative Budget Request '!$L832='Split budget (D)'!$L$1,'Cumulative Budget Request '!F832,0)</f>
        <v>0</v>
      </c>
      <c r="G781" s="244">
        <f>IF('Cumulative Budget Request '!$L832='Split budget (D)'!$L$1,'Cumulative Budget Request '!G832,0)</f>
        <v>0</v>
      </c>
      <c r="H781" s="244">
        <f>IF('Cumulative Budget Request '!$L832='Split budget (D)'!$L$1,'Cumulative Budget Request '!H832,0)</f>
        <v>0</v>
      </c>
      <c r="I781" s="244">
        <f>IF('Cumulative Budget Request '!$L832='Split budget (D)'!$L$1,'Cumulative Budget Request '!I832,0)</f>
        <v>0</v>
      </c>
      <c r="J781" s="317">
        <f t="shared" si="376"/>
        <v>0</v>
      </c>
      <c r="W781" s="221"/>
    </row>
    <row r="782" spans="1:45" hidden="1">
      <c r="B782" s="811">
        <f>IF('Cumulative Budget Request '!$L833='Split budget (D)'!$L$1,'Cumulative Budget Request '!B833,0)</f>
        <v>0</v>
      </c>
      <c r="C782" s="812"/>
      <c r="D782" s="812"/>
      <c r="E782" s="244">
        <f>IF('Cumulative Budget Request '!$L833='Split budget (D)'!$L$1,'Cumulative Budget Request '!E833,0)</f>
        <v>0</v>
      </c>
      <c r="F782" s="244">
        <f>IF('Cumulative Budget Request '!$L833='Split budget (D)'!$L$1,'Cumulative Budget Request '!F833,0)</f>
        <v>0</v>
      </c>
      <c r="G782" s="244">
        <f>IF('Cumulative Budget Request '!$L833='Split budget (D)'!$L$1,'Cumulative Budget Request '!G833,0)</f>
        <v>0</v>
      </c>
      <c r="H782" s="244">
        <f>IF('Cumulative Budget Request '!$L833='Split budget (D)'!$L$1,'Cumulative Budget Request '!H833,0)</f>
        <v>0</v>
      </c>
      <c r="I782" s="244">
        <f>IF('Cumulative Budget Request '!$L833='Split budget (D)'!$L$1,'Cumulative Budget Request '!I833,0)</f>
        <v>0</v>
      </c>
      <c r="J782" s="317">
        <f t="shared" si="376"/>
        <v>0</v>
      </c>
      <c r="W782" s="221"/>
    </row>
    <row r="783" spans="1:45" hidden="1">
      <c r="B783" s="811">
        <f>IF('Cumulative Budget Request '!$L834='Split budget (D)'!$L$1,'Cumulative Budget Request '!B834,0)</f>
        <v>0</v>
      </c>
      <c r="C783" s="812"/>
      <c r="D783" s="812"/>
      <c r="E783" s="244">
        <f>IF('Cumulative Budget Request '!$L834='Split budget (D)'!$L$1,'Cumulative Budget Request '!E834,0)</f>
        <v>0</v>
      </c>
      <c r="F783" s="244">
        <f>IF('Cumulative Budget Request '!$L834='Split budget (D)'!$L$1,'Cumulative Budget Request '!F834,0)</f>
        <v>0</v>
      </c>
      <c r="G783" s="244">
        <f>IF('Cumulative Budget Request '!$L834='Split budget (D)'!$L$1,'Cumulative Budget Request '!G834,0)</f>
        <v>0</v>
      </c>
      <c r="H783" s="244">
        <f>IF('Cumulative Budget Request '!$L834='Split budget (D)'!$L$1,'Cumulative Budget Request '!H834,0)</f>
        <v>0</v>
      </c>
      <c r="I783" s="244">
        <f>IF('Cumulative Budget Request '!$L834='Split budget (D)'!$L$1,'Cumulative Budget Request '!I834,0)</f>
        <v>0</v>
      </c>
      <c r="J783" s="317">
        <f t="shared" si="376"/>
        <v>0</v>
      </c>
      <c r="W783" s="221"/>
    </row>
    <row r="784" spans="1:45" hidden="1">
      <c r="B784" s="811">
        <f>IF('Cumulative Budget Request '!$L835='Split budget (D)'!$L$1,'Cumulative Budget Request '!B835,0)</f>
        <v>0</v>
      </c>
      <c r="C784" s="812"/>
      <c r="D784" s="812"/>
      <c r="E784" s="244">
        <f>IF('Cumulative Budget Request '!$L835='Split budget (D)'!$L$1,'Cumulative Budget Request '!E835,0)</f>
        <v>0</v>
      </c>
      <c r="F784" s="244">
        <f>IF('Cumulative Budget Request '!$L835='Split budget (D)'!$L$1,'Cumulative Budget Request '!F835,0)</f>
        <v>0</v>
      </c>
      <c r="G784" s="244">
        <f>IF('Cumulative Budget Request '!$L835='Split budget (D)'!$L$1,'Cumulative Budget Request '!G835,0)</f>
        <v>0</v>
      </c>
      <c r="H784" s="244">
        <f>IF('Cumulative Budget Request '!$L835='Split budget (D)'!$L$1,'Cumulative Budget Request '!H835,0)</f>
        <v>0</v>
      </c>
      <c r="I784" s="244">
        <f>IF('Cumulative Budget Request '!$L835='Split budget (D)'!$L$1,'Cumulative Budget Request '!I835,0)</f>
        <v>0</v>
      </c>
      <c r="J784" s="317">
        <f t="shared" si="376"/>
        <v>0</v>
      </c>
      <c r="W784" s="221"/>
    </row>
    <row r="785" spans="2:35" hidden="1">
      <c r="B785" s="811">
        <f>IF('Cumulative Budget Request '!$L836='Split budget (D)'!$L$1,'Cumulative Budget Request '!B836,0)</f>
        <v>0</v>
      </c>
      <c r="C785" s="812"/>
      <c r="D785" s="812"/>
      <c r="E785" s="244">
        <f>IF('Cumulative Budget Request '!$L836='Split budget (D)'!$L$1,'Cumulative Budget Request '!E836,0)</f>
        <v>0</v>
      </c>
      <c r="F785" s="244">
        <f>IF('Cumulative Budget Request '!$L836='Split budget (D)'!$L$1,'Cumulative Budget Request '!F836,0)</f>
        <v>0</v>
      </c>
      <c r="G785" s="244">
        <f>IF('Cumulative Budget Request '!$L836='Split budget (D)'!$L$1,'Cumulative Budget Request '!G836,0)</f>
        <v>0</v>
      </c>
      <c r="H785" s="244">
        <f>IF('Cumulative Budget Request '!$L836='Split budget (D)'!$L$1,'Cumulative Budget Request '!H836,0)</f>
        <v>0</v>
      </c>
      <c r="I785" s="244">
        <f>IF('Cumulative Budget Request '!$L836='Split budget (D)'!$L$1,'Cumulative Budget Request '!I836,0)</f>
        <v>0</v>
      </c>
      <c r="J785" s="317">
        <f t="shared" si="376"/>
        <v>0</v>
      </c>
      <c r="W785" s="221"/>
    </row>
    <row r="786" spans="2:35" hidden="1">
      <c r="B786" s="811">
        <f>IF('Cumulative Budget Request '!$L837='Split budget (D)'!$L$1,'Cumulative Budget Request '!B837,0)</f>
        <v>0</v>
      </c>
      <c r="C786" s="812"/>
      <c r="D786" s="812"/>
      <c r="E786" s="244">
        <f>IF('Cumulative Budget Request '!$L837='Split budget (D)'!$L$1,'Cumulative Budget Request '!E837,0)</f>
        <v>0</v>
      </c>
      <c r="F786" s="244">
        <f>IF('Cumulative Budget Request '!$L837='Split budget (D)'!$L$1,'Cumulative Budget Request '!F837,0)</f>
        <v>0</v>
      </c>
      <c r="G786" s="244">
        <f>IF('Cumulative Budget Request '!$L837='Split budget (D)'!$L$1,'Cumulative Budget Request '!G837,0)</f>
        <v>0</v>
      </c>
      <c r="H786" s="244">
        <f>IF('Cumulative Budget Request '!$L837='Split budget (D)'!$L$1,'Cumulative Budget Request '!H837,0)</f>
        <v>0</v>
      </c>
      <c r="I786" s="244">
        <f>IF('Cumulative Budget Request '!$L837='Split budget (D)'!$L$1,'Cumulative Budget Request '!I837,0)</f>
        <v>0</v>
      </c>
      <c r="J786" s="317">
        <f t="shared" si="376"/>
        <v>0</v>
      </c>
      <c r="W786" s="221"/>
    </row>
    <row r="787" spans="2:35" hidden="1">
      <c r="B787" s="811">
        <f>IF('Cumulative Budget Request '!$L838='Split budget (D)'!$L$1,'Cumulative Budget Request '!B838,0)</f>
        <v>0</v>
      </c>
      <c r="C787" s="812"/>
      <c r="D787" s="812"/>
      <c r="E787" s="244">
        <f>IF('Cumulative Budget Request '!$L838='Split budget (D)'!$L$1,'Cumulative Budget Request '!E838,0)</f>
        <v>0</v>
      </c>
      <c r="F787" s="244">
        <f>IF('Cumulative Budget Request '!$L838='Split budget (D)'!$L$1,'Cumulative Budget Request '!F838,0)</f>
        <v>0</v>
      </c>
      <c r="G787" s="244">
        <f>IF('Cumulative Budget Request '!$L838='Split budget (D)'!$L$1,'Cumulative Budget Request '!G838,0)</f>
        <v>0</v>
      </c>
      <c r="H787" s="244">
        <f>IF('Cumulative Budget Request '!$L838='Split budget (D)'!$L$1,'Cumulative Budget Request '!H838,0)</f>
        <v>0</v>
      </c>
      <c r="I787" s="244">
        <f>IF('Cumulative Budget Request '!$L838='Split budget (D)'!$L$1,'Cumulative Budget Request '!I838,0)</f>
        <v>0</v>
      </c>
      <c r="J787" s="317">
        <f t="shared" si="376"/>
        <v>0</v>
      </c>
      <c r="W787" s="221"/>
    </row>
    <row r="788" spans="2:35" hidden="1">
      <c r="B788" s="811">
        <f>IF('Cumulative Budget Request '!$L839='Split budget (D)'!$L$1,'Cumulative Budget Request '!B839,0)</f>
        <v>0</v>
      </c>
      <c r="C788" s="812"/>
      <c r="D788" s="812"/>
      <c r="E788" s="244">
        <f>IF('Cumulative Budget Request '!$L839='Split budget (D)'!$L$1,'Cumulative Budget Request '!E839,0)</f>
        <v>0</v>
      </c>
      <c r="F788" s="244">
        <f>IF('Cumulative Budget Request '!$L839='Split budget (D)'!$L$1,'Cumulative Budget Request '!F839,0)</f>
        <v>0</v>
      </c>
      <c r="G788" s="244">
        <f>IF('Cumulative Budget Request '!$L839='Split budget (D)'!$L$1,'Cumulative Budget Request '!G839,0)</f>
        <v>0</v>
      </c>
      <c r="H788" s="244">
        <f>IF('Cumulative Budget Request '!$L839='Split budget (D)'!$L$1,'Cumulative Budget Request '!H839,0)</f>
        <v>0</v>
      </c>
      <c r="I788" s="244">
        <f>IF('Cumulative Budget Request '!$L839='Split budget (D)'!$L$1,'Cumulative Budget Request '!I839,0)</f>
        <v>0</v>
      </c>
      <c r="J788" s="317">
        <f t="shared" si="376"/>
        <v>0</v>
      </c>
      <c r="W788" s="221"/>
    </row>
    <row r="789" spans="2:35" hidden="1">
      <c r="B789" s="811">
        <f>IF('Cumulative Budget Request '!$L840='Split budget (D)'!$L$1,'Cumulative Budget Request '!B840,0)</f>
        <v>0</v>
      </c>
      <c r="C789" s="812"/>
      <c r="D789" s="812"/>
      <c r="E789" s="244">
        <f>IF('Cumulative Budget Request '!$L840='Split budget (D)'!$L$1,'Cumulative Budget Request '!E840,0)</f>
        <v>0</v>
      </c>
      <c r="F789" s="244">
        <f>IF('Cumulative Budget Request '!$L840='Split budget (D)'!$L$1,'Cumulative Budget Request '!F840,0)</f>
        <v>0</v>
      </c>
      <c r="G789" s="244">
        <f>IF('Cumulative Budget Request '!$L840='Split budget (D)'!$L$1,'Cumulative Budget Request '!G840,0)</f>
        <v>0</v>
      </c>
      <c r="H789" s="244">
        <f>IF('Cumulative Budget Request '!$L840='Split budget (D)'!$L$1,'Cumulative Budget Request '!H840,0)</f>
        <v>0</v>
      </c>
      <c r="I789" s="244">
        <f>IF('Cumulative Budget Request '!$L840='Split budget (D)'!$L$1,'Cumulative Budget Request '!I840,0)</f>
        <v>0</v>
      </c>
      <c r="J789" s="317">
        <f t="shared" si="376"/>
        <v>0</v>
      </c>
      <c r="W789" s="221"/>
    </row>
    <row r="790" spans="2:35" hidden="1">
      <c r="B790" s="811">
        <f>IF('Cumulative Budget Request '!$L841='Split budget (D)'!$L$1,'Cumulative Budget Request '!B841,0)</f>
        <v>0</v>
      </c>
      <c r="C790" s="812"/>
      <c r="D790" s="812"/>
      <c r="E790" s="244">
        <f>IF('Cumulative Budget Request '!$L841='Split budget (D)'!$L$1,'Cumulative Budget Request '!E841,0)</f>
        <v>0</v>
      </c>
      <c r="F790" s="244">
        <f>IF('Cumulative Budget Request '!$L841='Split budget (D)'!$L$1,'Cumulative Budget Request '!F841,0)</f>
        <v>0</v>
      </c>
      <c r="G790" s="244">
        <f>IF('Cumulative Budget Request '!$L841='Split budget (D)'!$L$1,'Cumulative Budget Request '!G841,0)</f>
        <v>0</v>
      </c>
      <c r="H790" s="244">
        <f>IF('Cumulative Budget Request '!$L841='Split budget (D)'!$L$1,'Cumulative Budget Request '!H841,0)</f>
        <v>0</v>
      </c>
      <c r="I790" s="244">
        <f>IF('Cumulative Budget Request '!$L841='Split budget (D)'!$L$1,'Cumulative Budget Request '!I841,0)</f>
        <v>0</v>
      </c>
      <c r="J790" s="317">
        <f t="shared" si="376"/>
        <v>0</v>
      </c>
      <c r="W790" s="221"/>
    </row>
    <row r="791" spans="2:35" hidden="1">
      <c r="B791" s="811">
        <f>IF('Cumulative Budget Request '!$L842='Split budget (D)'!$L$1,'Cumulative Budget Request '!B842,0)</f>
        <v>0</v>
      </c>
      <c r="C791" s="812"/>
      <c r="D791" s="812"/>
      <c r="E791" s="244">
        <f>IF('Cumulative Budget Request '!$L842='Split budget (D)'!$L$1,'Cumulative Budget Request '!E842,0)</f>
        <v>0</v>
      </c>
      <c r="F791" s="244">
        <f>IF('Cumulative Budget Request '!$L842='Split budget (D)'!$L$1,'Cumulative Budget Request '!F842,0)</f>
        <v>0</v>
      </c>
      <c r="G791" s="244">
        <f>IF('Cumulative Budget Request '!$L842='Split budget (D)'!$L$1,'Cumulative Budget Request '!G842,0)</f>
        <v>0</v>
      </c>
      <c r="H791" s="244">
        <f>IF('Cumulative Budget Request '!$L842='Split budget (D)'!$L$1,'Cumulative Budget Request '!H842,0)</f>
        <v>0</v>
      </c>
      <c r="I791" s="244">
        <f>IF('Cumulative Budget Request '!$L842='Split budget (D)'!$L$1,'Cumulative Budget Request '!I842,0)</f>
        <v>0</v>
      </c>
      <c r="J791" s="317">
        <f t="shared" si="376"/>
        <v>0</v>
      </c>
      <c r="W791" s="221"/>
    </row>
    <row r="792" spans="2:35" hidden="1">
      <c r="B792" s="811">
        <f>IF('Cumulative Budget Request '!$L843='Split budget (D)'!$L$1,'Cumulative Budget Request '!B843,0)</f>
        <v>0</v>
      </c>
      <c r="C792" s="812"/>
      <c r="D792" s="812"/>
      <c r="E792" s="244">
        <f>IF('Cumulative Budget Request '!$L843='Split budget (D)'!$L$1,'Cumulative Budget Request '!E843,0)</f>
        <v>0</v>
      </c>
      <c r="F792" s="244">
        <f>IF('Cumulative Budget Request '!$L843='Split budget (D)'!$L$1,'Cumulative Budget Request '!F843,0)</f>
        <v>0</v>
      </c>
      <c r="G792" s="244">
        <f>IF('Cumulative Budget Request '!$L843='Split budget (D)'!$L$1,'Cumulative Budget Request '!G843,0)</f>
        <v>0</v>
      </c>
      <c r="H792" s="244">
        <f>IF('Cumulative Budget Request '!$L843='Split budget (D)'!$L$1,'Cumulative Budget Request '!H843,0)</f>
        <v>0</v>
      </c>
      <c r="I792" s="244">
        <f>IF('Cumulative Budget Request '!$L843='Split budget (D)'!$L$1,'Cumulative Budget Request '!I843,0)</f>
        <v>0</v>
      </c>
      <c r="J792" s="317">
        <f t="shared" si="376"/>
        <v>0</v>
      </c>
      <c r="W792" s="221"/>
    </row>
    <row r="793" spans="2:35" ht="16.8" hidden="1">
      <c r="B793" s="811">
        <f>IF('Cumulative Budget Request '!$L844='Split budget (D)'!$L$1,'Cumulative Budget Request '!B844,0)</f>
        <v>0</v>
      </c>
      <c r="C793" s="812"/>
      <c r="D793" s="812"/>
      <c r="E793" s="244">
        <f>IF('Cumulative Budget Request '!$L844='Split budget (D)'!$L$1,'Cumulative Budget Request '!E844,0)</f>
        <v>0</v>
      </c>
      <c r="F793" s="244">
        <f>IF('Cumulative Budget Request '!$L844='Split budget (D)'!$L$1,'Cumulative Budget Request '!F844,0)</f>
        <v>0</v>
      </c>
      <c r="G793" s="244">
        <f>IF('Cumulative Budget Request '!$L844='Split budget (D)'!$L$1,'Cumulative Budget Request '!G844,0)</f>
        <v>0</v>
      </c>
      <c r="H793" s="244">
        <f>IF('Cumulative Budget Request '!$L844='Split budget (D)'!$L$1,'Cumulative Budget Request '!H844,0)</f>
        <v>0</v>
      </c>
      <c r="I793" s="244">
        <f>IF('Cumulative Budget Request '!$L844='Split budget (D)'!$L$1,'Cumulative Budget Request '!I844,0)</f>
        <v>0</v>
      </c>
      <c r="J793" s="317">
        <f t="shared" si="376"/>
        <v>0</v>
      </c>
      <c r="W793" s="222"/>
    </row>
    <row r="794" spans="2:35" hidden="1">
      <c r="B794" s="811">
        <f>IF('Cumulative Budget Request '!$L845='Split budget (D)'!$L$1,'Cumulative Budget Request '!B845,0)</f>
        <v>0</v>
      </c>
      <c r="C794" s="812"/>
      <c r="D794" s="812"/>
      <c r="E794" s="244">
        <f>IF('Cumulative Budget Request '!$L845='Split budget (D)'!$L$1,'Cumulative Budget Request '!E845,0)</f>
        <v>0</v>
      </c>
      <c r="F794" s="244">
        <f>IF('Cumulative Budget Request '!$L845='Split budget (D)'!$L$1,'Cumulative Budget Request '!F845,0)</f>
        <v>0</v>
      </c>
      <c r="G794" s="244">
        <f>IF('Cumulative Budget Request '!$L845='Split budget (D)'!$L$1,'Cumulative Budget Request '!G845,0)</f>
        <v>0</v>
      </c>
      <c r="H794" s="244">
        <f>IF('Cumulative Budget Request '!$L845='Split budget (D)'!$L$1,'Cumulative Budget Request '!H845,0)</f>
        <v>0</v>
      </c>
      <c r="I794" s="244">
        <f>IF('Cumulative Budget Request '!$L845='Split budget (D)'!$L$1,'Cumulative Budget Request '!I845,0)</f>
        <v>0</v>
      </c>
      <c r="J794" s="317">
        <f t="shared" si="376"/>
        <v>0</v>
      </c>
    </row>
    <row r="795" spans="2:35" hidden="1">
      <c r="B795" s="811">
        <f>IF('Cumulative Budget Request '!$L846='Split budget (D)'!$L$1,'Cumulative Budget Request '!B846,0)</f>
        <v>0</v>
      </c>
      <c r="C795" s="812"/>
      <c r="D795" s="812"/>
      <c r="E795" s="244">
        <f>IF('Cumulative Budget Request '!$L846='Split budget (D)'!$L$1,'Cumulative Budget Request '!E846,0)</f>
        <v>0</v>
      </c>
      <c r="F795" s="244">
        <f>IF('Cumulative Budget Request '!$L846='Split budget (D)'!$L$1,'Cumulative Budget Request '!F846,0)</f>
        <v>0</v>
      </c>
      <c r="G795" s="244">
        <f>IF('Cumulative Budget Request '!$L846='Split budget (D)'!$L$1,'Cumulative Budget Request '!G846,0)</f>
        <v>0</v>
      </c>
      <c r="H795" s="244">
        <f>IF('Cumulative Budget Request '!$L846='Split budget (D)'!$L$1,'Cumulative Budget Request '!H846,0)</f>
        <v>0</v>
      </c>
      <c r="I795" s="244">
        <f>IF('Cumulative Budget Request '!$L846='Split budget (D)'!$L$1,'Cumulative Budget Request '!I846,0)</f>
        <v>0</v>
      </c>
      <c r="J795" s="317">
        <f t="shared" si="376"/>
        <v>0</v>
      </c>
      <c r="K795" s="20"/>
      <c r="L795" s="16"/>
      <c r="M795" s="20"/>
      <c r="N795" s="20"/>
      <c r="O795" s="20"/>
      <c r="P795" s="20"/>
    </row>
    <row r="796" spans="2:35" hidden="1">
      <c r="B796" s="815">
        <f>IF('Cumulative Budget Request '!$L847='Split budget (D)'!$L$1,'Cumulative Budget Request '!B847,0)</f>
        <v>0</v>
      </c>
      <c r="C796" s="816"/>
      <c r="D796" s="816"/>
      <c r="E796" s="244">
        <f>IF('Cumulative Budget Request '!$L847='Split budget (D)'!$L$1,'Cumulative Budget Request '!E847,0)</f>
        <v>0</v>
      </c>
      <c r="F796" s="244">
        <f>IF('Cumulative Budget Request '!$L847='Split budget (D)'!$L$1,'Cumulative Budget Request '!F847,0)</f>
        <v>0</v>
      </c>
      <c r="G796" s="244">
        <f>IF('Cumulative Budget Request '!$L847='Split budget (D)'!$L$1,'Cumulative Budget Request '!G847,0)</f>
        <v>0</v>
      </c>
      <c r="H796" s="244">
        <f>IF('Cumulative Budget Request '!$L847='Split budget (D)'!$L$1,'Cumulative Budget Request '!H847,0)</f>
        <v>0</v>
      </c>
      <c r="I796" s="244">
        <f>IF('Cumulative Budget Request '!$L847='Split budget (D)'!$L$1,'Cumulative Budget Request '!I847,0)</f>
        <v>0</v>
      </c>
      <c r="J796" s="318">
        <f t="shared" si="376"/>
        <v>0</v>
      </c>
      <c r="K796" s="20"/>
      <c r="L796" s="16"/>
      <c r="M796" s="20"/>
      <c r="N796" s="20"/>
      <c r="O796" s="20"/>
      <c r="P796" s="20"/>
    </row>
    <row r="797" spans="2:35" ht="13.8" thickBot="1">
      <c r="B797" s="736" t="s">
        <v>1</v>
      </c>
      <c r="C797" s="737"/>
      <c r="D797" s="737"/>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8" thickBot="1">
      <c r="F798"/>
      <c r="H798" s="20"/>
      <c r="I798" s="16"/>
      <c r="J798" s="20"/>
      <c r="K798" s="20"/>
      <c r="L798" s="16"/>
      <c r="M798" s="20"/>
      <c r="N798" s="20"/>
      <c r="O798" s="20"/>
      <c r="P798" s="20"/>
      <c r="AI798" s="1"/>
    </row>
    <row r="799" spans="2:35">
      <c r="B799" s="743" t="s">
        <v>159</v>
      </c>
      <c r="C799" s="744"/>
      <c r="D799" s="744"/>
      <c r="E799" s="744"/>
      <c r="F799" s="744"/>
      <c r="G799" s="744"/>
      <c r="H799" s="744"/>
      <c r="I799" s="744"/>
      <c r="J799" s="745"/>
      <c r="K799" s="20"/>
      <c r="L799" s="16"/>
      <c r="M799" s="20"/>
      <c r="N799" s="20"/>
      <c r="O799" s="20"/>
      <c r="P799" s="20"/>
    </row>
    <row r="800" spans="2:35">
      <c r="B800" s="741" t="s">
        <v>137</v>
      </c>
      <c r="C800" s="742"/>
      <c r="D800" s="742"/>
      <c r="E800" s="217" t="s">
        <v>31</v>
      </c>
      <c r="F800" s="217" t="s">
        <v>32</v>
      </c>
      <c r="G800" s="218" t="s">
        <v>33</v>
      </c>
      <c r="H800" s="218" t="s">
        <v>34</v>
      </c>
      <c r="I800" s="218" t="s">
        <v>35</v>
      </c>
      <c r="J800" s="219" t="s">
        <v>1</v>
      </c>
      <c r="K800" s="20"/>
      <c r="L800" s="16"/>
      <c r="M800" s="20"/>
      <c r="N800" s="20"/>
      <c r="O800" s="20"/>
      <c r="P800" s="20"/>
    </row>
    <row r="801" spans="2:16">
      <c r="B801" s="813">
        <f t="shared" ref="B801:B821" si="378">B777</f>
        <v>0</v>
      </c>
      <c r="C801" s="814"/>
      <c r="D801" s="814"/>
      <c r="E801" s="244">
        <f>IF('Cumulative Budget Request '!$L852='Split budget (D)'!$L$1,'Cumulative Budget Request '!E852,0)</f>
        <v>0</v>
      </c>
      <c r="F801" s="244">
        <f>IF('Cumulative Budget Request '!$L852='Split budget (D)'!$L$1,'Cumulative Budget Request '!F852,0)</f>
        <v>0</v>
      </c>
      <c r="G801" s="244">
        <f>IF('Cumulative Budget Request '!$L852='Split budget (D)'!$L$1,'Cumulative Budget Request '!G852,0)</f>
        <v>0</v>
      </c>
      <c r="H801" s="244">
        <f>IF('Cumulative Budget Request '!$L852='Split budget (D)'!$L$1,'Cumulative Budget Request '!H852,0)</f>
        <v>0</v>
      </c>
      <c r="I801" s="244">
        <f>IF('Cumulative Budget Request '!$L852='Split budget (D)'!$L$1,'Cumulative Budget Request '!I852,0)</f>
        <v>0</v>
      </c>
      <c r="J801" s="317">
        <f t="shared" ref="J801:J820" si="379">SUM(E801:I801)</f>
        <v>0</v>
      </c>
      <c r="K801" s="20"/>
      <c r="L801" s="16"/>
      <c r="M801" s="20"/>
      <c r="N801" s="20"/>
      <c r="O801" s="20"/>
      <c r="P801" s="20"/>
    </row>
    <row r="802" spans="2:16">
      <c r="B802" s="811">
        <f t="shared" si="378"/>
        <v>0</v>
      </c>
      <c r="C802" s="812"/>
      <c r="D802" s="812"/>
      <c r="E802" s="244">
        <f>IF('Cumulative Budget Request '!$L853='Split budget (D)'!$L$1,'Cumulative Budget Request '!E853,0)</f>
        <v>0</v>
      </c>
      <c r="F802" s="244">
        <f>IF('Cumulative Budget Request '!$L853='Split budget (D)'!$L$1,'Cumulative Budget Request '!F853,0)</f>
        <v>0</v>
      </c>
      <c r="G802" s="244">
        <f>IF('Cumulative Budget Request '!$L853='Split budget (D)'!$L$1,'Cumulative Budget Request '!G853,0)</f>
        <v>0</v>
      </c>
      <c r="H802" s="244">
        <f>IF('Cumulative Budget Request '!$L853='Split budget (D)'!$L$1,'Cumulative Budget Request '!H853,0)</f>
        <v>0</v>
      </c>
      <c r="I802" s="244">
        <f>IF('Cumulative Budget Request '!$L853='Split budget (D)'!$L$1,'Cumulative Budget Request '!I853,0)</f>
        <v>0</v>
      </c>
      <c r="J802" s="317">
        <f t="shared" si="379"/>
        <v>0</v>
      </c>
      <c r="K802" s="20"/>
      <c r="L802" s="16"/>
      <c r="M802" s="20"/>
      <c r="N802" s="20"/>
      <c r="O802" s="20"/>
      <c r="P802" s="20"/>
    </row>
    <row r="803" spans="2:16">
      <c r="B803" s="811">
        <f t="shared" si="378"/>
        <v>0</v>
      </c>
      <c r="C803" s="812"/>
      <c r="D803" s="812"/>
      <c r="E803" s="244">
        <f>IF('Cumulative Budget Request '!$L854='Split budget (D)'!$L$1,'Cumulative Budget Request '!E854,0)</f>
        <v>0</v>
      </c>
      <c r="F803" s="244">
        <f>IF('Cumulative Budget Request '!$L854='Split budget (D)'!$L$1,'Cumulative Budget Request '!F854,0)</f>
        <v>0</v>
      </c>
      <c r="G803" s="244">
        <f>IF('Cumulative Budget Request '!$L854='Split budget (D)'!$L$1,'Cumulative Budget Request '!G854,0)</f>
        <v>0</v>
      </c>
      <c r="H803" s="244">
        <f>IF('Cumulative Budget Request '!$L854='Split budget (D)'!$L$1,'Cumulative Budget Request '!H854,0)</f>
        <v>0</v>
      </c>
      <c r="I803" s="244">
        <f>IF('Cumulative Budget Request '!$L854='Split budget (D)'!$L$1,'Cumulative Budget Request '!I854,0)</f>
        <v>0</v>
      </c>
      <c r="J803" s="317">
        <f t="shared" si="379"/>
        <v>0</v>
      </c>
      <c r="K803" s="20"/>
      <c r="L803" s="16"/>
      <c r="M803" s="20"/>
      <c r="N803" s="20"/>
      <c r="O803" s="20"/>
      <c r="P803" s="20"/>
    </row>
    <row r="804" spans="2:16" hidden="1">
      <c r="B804" s="811">
        <f t="shared" si="378"/>
        <v>0</v>
      </c>
      <c r="C804" s="812"/>
      <c r="D804" s="812"/>
      <c r="E804" s="244">
        <f>IF('Cumulative Budget Request '!$L855='Split budget (D)'!$L$1,'Cumulative Budget Request '!E855,0)</f>
        <v>0</v>
      </c>
      <c r="F804" s="244">
        <f>IF('Cumulative Budget Request '!$L855='Split budget (D)'!$L$1,'Cumulative Budget Request '!F855,0)</f>
        <v>0</v>
      </c>
      <c r="G804" s="244">
        <f>IF('Cumulative Budget Request '!$L855='Split budget (D)'!$L$1,'Cumulative Budget Request '!G855,0)</f>
        <v>0</v>
      </c>
      <c r="H804" s="244">
        <f>IF('Cumulative Budget Request '!$L855='Split budget (D)'!$L$1,'Cumulative Budget Request '!H855,0)</f>
        <v>0</v>
      </c>
      <c r="I804" s="244">
        <f>IF('Cumulative Budget Request '!$L855='Split budget (D)'!$L$1,'Cumulative Budget Request '!I855,0)</f>
        <v>0</v>
      </c>
      <c r="J804" s="317">
        <f t="shared" si="379"/>
        <v>0</v>
      </c>
      <c r="K804" s="20"/>
      <c r="L804" s="16"/>
      <c r="M804" s="20"/>
      <c r="N804" s="20"/>
      <c r="O804" s="20"/>
      <c r="P804" s="20"/>
    </row>
    <row r="805" spans="2:16" hidden="1">
      <c r="B805" s="811">
        <f t="shared" si="378"/>
        <v>0</v>
      </c>
      <c r="C805" s="812"/>
      <c r="D805" s="812"/>
      <c r="E805" s="244">
        <f>IF('Cumulative Budget Request '!$L856='Split budget (D)'!$L$1,'Cumulative Budget Request '!E856,0)</f>
        <v>0</v>
      </c>
      <c r="F805" s="244">
        <f>IF('Cumulative Budget Request '!$L856='Split budget (D)'!$L$1,'Cumulative Budget Request '!F856,0)</f>
        <v>0</v>
      </c>
      <c r="G805" s="244">
        <f>IF('Cumulative Budget Request '!$L856='Split budget (D)'!$L$1,'Cumulative Budget Request '!G856,0)</f>
        <v>0</v>
      </c>
      <c r="H805" s="244">
        <f>IF('Cumulative Budget Request '!$L856='Split budget (D)'!$L$1,'Cumulative Budget Request '!H856,0)</f>
        <v>0</v>
      </c>
      <c r="I805" s="244">
        <f>IF('Cumulative Budget Request '!$L856='Split budget (D)'!$L$1,'Cumulative Budget Request '!I856,0)</f>
        <v>0</v>
      </c>
      <c r="J805" s="317">
        <f t="shared" si="379"/>
        <v>0</v>
      </c>
      <c r="K805" s="20"/>
      <c r="L805" s="16"/>
      <c r="M805" s="20"/>
      <c r="N805" s="20"/>
      <c r="O805" s="20"/>
      <c r="P805" s="20"/>
    </row>
    <row r="806" spans="2:16" hidden="1">
      <c r="B806" s="811">
        <f t="shared" si="378"/>
        <v>0</v>
      </c>
      <c r="C806" s="812"/>
      <c r="D806" s="812"/>
      <c r="E806" s="244">
        <f>IF('Cumulative Budget Request '!$L857='Split budget (D)'!$L$1,'Cumulative Budget Request '!E857,0)</f>
        <v>0</v>
      </c>
      <c r="F806" s="244">
        <f>IF('Cumulative Budget Request '!$L857='Split budget (D)'!$L$1,'Cumulative Budget Request '!F857,0)</f>
        <v>0</v>
      </c>
      <c r="G806" s="244">
        <f>IF('Cumulative Budget Request '!$L857='Split budget (D)'!$L$1,'Cumulative Budget Request '!G857,0)</f>
        <v>0</v>
      </c>
      <c r="H806" s="244">
        <f>IF('Cumulative Budget Request '!$L857='Split budget (D)'!$L$1,'Cumulative Budget Request '!H857,0)</f>
        <v>0</v>
      </c>
      <c r="I806" s="244">
        <f>IF('Cumulative Budget Request '!$L857='Split budget (D)'!$L$1,'Cumulative Budget Request '!I857,0)</f>
        <v>0</v>
      </c>
      <c r="J806" s="317">
        <f t="shared" si="379"/>
        <v>0</v>
      </c>
      <c r="K806" s="20"/>
      <c r="L806" s="16"/>
      <c r="M806" s="20"/>
      <c r="N806" s="20"/>
      <c r="O806" s="20"/>
      <c r="P806" s="20"/>
    </row>
    <row r="807" spans="2:16" hidden="1">
      <c r="B807" s="811">
        <f t="shared" si="378"/>
        <v>0</v>
      </c>
      <c r="C807" s="812"/>
      <c r="D807" s="812"/>
      <c r="E807" s="244">
        <f>IF('Cumulative Budget Request '!$L858='Split budget (D)'!$L$1,'Cumulative Budget Request '!E858,0)</f>
        <v>0</v>
      </c>
      <c r="F807" s="244">
        <f>IF('Cumulative Budget Request '!$L858='Split budget (D)'!$L$1,'Cumulative Budget Request '!F858,0)</f>
        <v>0</v>
      </c>
      <c r="G807" s="244">
        <f>IF('Cumulative Budget Request '!$L858='Split budget (D)'!$L$1,'Cumulative Budget Request '!G858,0)</f>
        <v>0</v>
      </c>
      <c r="H807" s="244">
        <f>IF('Cumulative Budget Request '!$L858='Split budget (D)'!$L$1,'Cumulative Budget Request '!H858,0)</f>
        <v>0</v>
      </c>
      <c r="I807" s="244">
        <f>IF('Cumulative Budget Request '!$L858='Split budget (D)'!$L$1,'Cumulative Budget Request '!I858,0)</f>
        <v>0</v>
      </c>
      <c r="J807" s="317">
        <f t="shared" si="379"/>
        <v>0</v>
      </c>
      <c r="K807" s="20"/>
      <c r="L807" s="16"/>
      <c r="M807" s="20"/>
      <c r="N807" s="20"/>
      <c r="O807" s="20"/>
      <c r="P807" s="20"/>
    </row>
    <row r="808" spans="2:16" hidden="1">
      <c r="B808" s="811">
        <f t="shared" si="378"/>
        <v>0</v>
      </c>
      <c r="C808" s="812"/>
      <c r="D808" s="812"/>
      <c r="E808" s="244">
        <f>IF('Cumulative Budget Request '!$L859='Split budget (D)'!$L$1,'Cumulative Budget Request '!E859,0)</f>
        <v>0</v>
      </c>
      <c r="F808" s="244">
        <f>IF('Cumulative Budget Request '!$L859='Split budget (D)'!$L$1,'Cumulative Budget Request '!F859,0)</f>
        <v>0</v>
      </c>
      <c r="G808" s="244">
        <f>IF('Cumulative Budget Request '!$L859='Split budget (D)'!$L$1,'Cumulative Budget Request '!G859,0)</f>
        <v>0</v>
      </c>
      <c r="H808" s="244">
        <f>IF('Cumulative Budget Request '!$L859='Split budget (D)'!$L$1,'Cumulative Budget Request '!H859,0)</f>
        <v>0</v>
      </c>
      <c r="I808" s="244">
        <f>IF('Cumulative Budget Request '!$L859='Split budget (D)'!$L$1,'Cumulative Budget Request '!I859,0)</f>
        <v>0</v>
      </c>
      <c r="J808" s="317">
        <f t="shared" si="379"/>
        <v>0</v>
      </c>
      <c r="K808" s="20"/>
      <c r="L808" s="16"/>
      <c r="M808" s="20"/>
      <c r="N808" s="20"/>
      <c r="O808" s="20"/>
      <c r="P808" s="20"/>
    </row>
    <row r="809" spans="2:16" hidden="1">
      <c r="B809" s="811">
        <f t="shared" si="378"/>
        <v>0</v>
      </c>
      <c r="C809" s="812"/>
      <c r="D809" s="812"/>
      <c r="E809" s="244">
        <f>IF('Cumulative Budget Request '!$L860='Split budget (D)'!$L$1,'Cumulative Budget Request '!E860,0)</f>
        <v>0</v>
      </c>
      <c r="F809" s="244">
        <f>IF('Cumulative Budget Request '!$L860='Split budget (D)'!$L$1,'Cumulative Budget Request '!F860,0)</f>
        <v>0</v>
      </c>
      <c r="G809" s="244">
        <f>IF('Cumulative Budget Request '!$L860='Split budget (D)'!$L$1,'Cumulative Budget Request '!G860,0)</f>
        <v>0</v>
      </c>
      <c r="H809" s="244">
        <f>IF('Cumulative Budget Request '!$L860='Split budget (D)'!$L$1,'Cumulative Budget Request '!H860,0)</f>
        <v>0</v>
      </c>
      <c r="I809" s="244">
        <f>IF('Cumulative Budget Request '!$L860='Split budget (D)'!$L$1,'Cumulative Budget Request '!I860,0)</f>
        <v>0</v>
      </c>
      <c r="J809" s="317">
        <f t="shared" si="379"/>
        <v>0</v>
      </c>
      <c r="K809" s="20"/>
      <c r="L809" s="16"/>
      <c r="M809" s="20"/>
      <c r="N809" s="20"/>
      <c r="O809" s="20"/>
      <c r="P809" s="20"/>
    </row>
    <row r="810" spans="2:16" hidden="1">
      <c r="B810" s="811">
        <f t="shared" si="378"/>
        <v>0</v>
      </c>
      <c r="C810" s="812"/>
      <c r="D810" s="812"/>
      <c r="E810" s="244">
        <f>IF('Cumulative Budget Request '!$L861='Split budget (D)'!$L$1,'Cumulative Budget Request '!E861,0)</f>
        <v>0</v>
      </c>
      <c r="F810" s="244">
        <f>IF('Cumulative Budget Request '!$L861='Split budget (D)'!$L$1,'Cumulative Budget Request '!F861,0)</f>
        <v>0</v>
      </c>
      <c r="G810" s="244">
        <f>IF('Cumulative Budget Request '!$L861='Split budget (D)'!$L$1,'Cumulative Budget Request '!G861,0)</f>
        <v>0</v>
      </c>
      <c r="H810" s="244">
        <f>IF('Cumulative Budget Request '!$L861='Split budget (D)'!$L$1,'Cumulative Budget Request '!H861,0)</f>
        <v>0</v>
      </c>
      <c r="I810" s="244">
        <f>IF('Cumulative Budget Request '!$L861='Split budget (D)'!$L$1,'Cumulative Budget Request '!I861,0)</f>
        <v>0</v>
      </c>
      <c r="J810" s="317">
        <f t="shared" si="379"/>
        <v>0</v>
      </c>
      <c r="K810" s="20"/>
      <c r="L810" s="16"/>
      <c r="M810" s="20"/>
      <c r="N810" s="20"/>
      <c r="O810" s="20"/>
      <c r="P810" s="20"/>
    </row>
    <row r="811" spans="2:16" hidden="1">
      <c r="B811" s="811">
        <f t="shared" si="378"/>
        <v>0</v>
      </c>
      <c r="C811" s="812"/>
      <c r="D811" s="812"/>
      <c r="E811" s="244">
        <f>IF('Cumulative Budget Request '!$L862='Split budget (D)'!$L$1,'Cumulative Budget Request '!E862,0)</f>
        <v>0</v>
      </c>
      <c r="F811" s="244">
        <f>IF('Cumulative Budget Request '!$L862='Split budget (D)'!$L$1,'Cumulative Budget Request '!F862,0)</f>
        <v>0</v>
      </c>
      <c r="G811" s="244">
        <f>IF('Cumulative Budget Request '!$L862='Split budget (D)'!$L$1,'Cumulative Budget Request '!G862,0)</f>
        <v>0</v>
      </c>
      <c r="H811" s="244">
        <f>IF('Cumulative Budget Request '!$L862='Split budget (D)'!$L$1,'Cumulative Budget Request '!H862,0)</f>
        <v>0</v>
      </c>
      <c r="I811" s="244">
        <f>IF('Cumulative Budget Request '!$L862='Split budget (D)'!$L$1,'Cumulative Budget Request '!I862,0)</f>
        <v>0</v>
      </c>
      <c r="J811" s="317">
        <f t="shared" si="379"/>
        <v>0</v>
      </c>
      <c r="K811" s="20"/>
      <c r="L811" s="16"/>
      <c r="M811" s="20"/>
      <c r="N811" s="20"/>
      <c r="O811" s="20"/>
      <c r="P811" s="20"/>
    </row>
    <row r="812" spans="2:16" hidden="1">
      <c r="B812" s="811">
        <f t="shared" si="378"/>
        <v>0</v>
      </c>
      <c r="C812" s="812"/>
      <c r="D812" s="812"/>
      <c r="E812" s="244">
        <f>IF('Cumulative Budget Request '!$L863='Split budget (D)'!$L$1,'Cumulative Budget Request '!E863,0)</f>
        <v>0</v>
      </c>
      <c r="F812" s="244">
        <f>IF('Cumulative Budget Request '!$L863='Split budget (D)'!$L$1,'Cumulative Budget Request '!F863,0)</f>
        <v>0</v>
      </c>
      <c r="G812" s="244">
        <f>IF('Cumulative Budget Request '!$L863='Split budget (D)'!$L$1,'Cumulative Budget Request '!G863,0)</f>
        <v>0</v>
      </c>
      <c r="H812" s="244">
        <f>IF('Cumulative Budget Request '!$L863='Split budget (D)'!$L$1,'Cumulative Budget Request '!H863,0)</f>
        <v>0</v>
      </c>
      <c r="I812" s="244">
        <f>IF('Cumulative Budget Request '!$L863='Split budget (D)'!$L$1,'Cumulative Budget Request '!I863,0)</f>
        <v>0</v>
      </c>
      <c r="J812" s="317">
        <f t="shared" si="379"/>
        <v>0</v>
      </c>
      <c r="K812" s="20"/>
      <c r="L812" s="16"/>
      <c r="M812" s="20"/>
      <c r="N812" s="20"/>
      <c r="O812" s="20"/>
      <c r="P812" s="20"/>
    </row>
    <row r="813" spans="2:16" hidden="1">
      <c r="B813" s="811">
        <f t="shared" si="378"/>
        <v>0</v>
      </c>
      <c r="C813" s="812"/>
      <c r="D813" s="812"/>
      <c r="E813" s="244">
        <f>IF('Cumulative Budget Request '!$L864='Split budget (D)'!$L$1,'Cumulative Budget Request '!E864,0)</f>
        <v>0</v>
      </c>
      <c r="F813" s="244">
        <f>IF('Cumulative Budget Request '!$L864='Split budget (D)'!$L$1,'Cumulative Budget Request '!F864,0)</f>
        <v>0</v>
      </c>
      <c r="G813" s="244">
        <f>IF('Cumulative Budget Request '!$L864='Split budget (D)'!$L$1,'Cumulative Budget Request '!G864,0)</f>
        <v>0</v>
      </c>
      <c r="H813" s="244">
        <f>IF('Cumulative Budget Request '!$L864='Split budget (D)'!$L$1,'Cumulative Budget Request '!H864,0)</f>
        <v>0</v>
      </c>
      <c r="I813" s="244">
        <f>IF('Cumulative Budget Request '!$L864='Split budget (D)'!$L$1,'Cumulative Budget Request '!I864,0)</f>
        <v>0</v>
      </c>
      <c r="J813" s="317">
        <f t="shared" si="379"/>
        <v>0</v>
      </c>
      <c r="K813" s="20"/>
      <c r="L813" s="16"/>
      <c r="M813" s="20"/>
      <c r="N813" s="20"/>
      <c r="O813" s="20"/>
      <c r="P813" s="20"/>
    </row>
    <row r="814" spans="2:16" hidden="1">
      <c r="B814" s="811">
        <f t="shared" si="378"/>
        <v>0</v>
      </c>
      <c r="C814" s="812"/>
      <c r="D814" s="812"/>
      <c r="E814" s="244">
        <f>IF('Cumulative Budget Request '!$L865='Split budget (D)'!$L$1,'Cumulative Budget Request '!E865,0)</f>
        <v>0</v>
      </c>
      <c r="F814" s="244">
        <f>IF('Cumulative Budget Request '!$L865='Split budget (D)'!$L$1,'Cumulative Budget Request '!F865,0)</f>
        <v>0</v>
      </c>
      <c r="G814" s="244">
        <f>IF('Cumulative Budget Request '!$L865='Split budget (D)'!$L$1,'Cumulative Budget Request '!G865,0)</f>
        <v>0</v>
      </c>
      <c r="H814" s="244">
        <f>IF('Cumulative Budget Request '!$L865='Split budget (D)'!$L$1,'Cumulative Budget Request '!H865,0)</f>
        <v>0</v>
      </c>
      <c r="I814" s="244">
        <f>IF('Cumulative Budget Request '!$L865='Split budget (D)'!$L$1,'Cumulative Budget Request '!I865,0)</f>
        <v>0</v>
      </c>
      <c r="J814" s="317">
        <f t="shared" si="379"/>
        <v>0</v>
      </c>
      <c r="K814" s="20"/>
      <c r="L814" s="16"/>
      <c r="M814" s="20"/>
      <c r="N814" s="20"/>
      <c r="O814" s="20"/>
      <c r="P814" s="20"/>
    </row>
    <row r="815" spans="2:16" hidden="1">
      <c r="B815" s="811">
        <f t="shared" si="378"/>
        <v>0</v>
      </c>
      <c r="C815" s="812"/>
      <c r="D815" s="812"/>
      <c r="E815" s="244">
        <f>IF('Cumulative Budget Request '!$L866='Split budget (D)'!$L$1,'Cumulative Budget Request '!E866,0)</f>
        <v>0</v>
      </c>
      <c r="F815" s="244">
        <f>IF('Cumulative Budget Request '!$L866='Split budget (D)'!$L$1,'Cumulative Budget Request '!F866,0)</f>
        <v>0</v>
      </c>
      <c r="G815" s="244">
        <f>IF('Cumulative Budget Request '!$L866='Split budget (D)'!$L$1,'Cumulative Budget Request '!G866,0)</f>
        <v>0</v>
      </c>
      <c r="H815" s="244">
        <f>IF('Cumulative Budget Request '!$L866='Split budget (D)'!$L$1,'Cumulative Budget Request '!H866,0)</f>
        <v>0</v>
      </c>
      <c r="I815" s="244">
        <f>IF('Cumulative Budget Request '!$L866='Split budget (D)'!$L$1,'Cumulative Budget Request '!I866,0)</f>
        <v>0</v>
      </c>
      <c r="J815" s="317">
        <f t="shared" si="379"/>
        <v>0</v>
      </c>
      <c r="K815" s="20"/>
      <c r="L815" s="16"/>
      <c r="M815" s="20"/>
      <c r="N815" s="20"/>
      <c r="O815" s="20"/>
      <c r="P815" s="20"/>
    </row>
    <row r="816" spans="2:16" hidden="1">
      <c r="B816" s="811">
        <f t="shared" si="378"/>
        <v>0</v>
      </c>
      <c r="C816" s="812"/>
      <c r="D816" s="812"/>
      <c r="E816" s="244">
        <f>IF('Cumulative Budget Request '!$L867='Split budget (D)'!$L$1,'Cumulative Budget Request '!E867,0)</f>
        <v>0</v>
      </c>
      <c r="F816" s="244">
        <f>IF('Cumulative Budget Request '!$L867='Split budget (D)'!$L$1,'Cumulative Budget Request '!F867,0)</f>
        <v>0</v>
      </c>
      <c r="G816" s="244">
        <f>IF('Cumulative Budget Request '!$L867='Split budget (D)'!$L$1,'Cumulative Budget Request '!G867,0)</f>
        <v>0</v>
      </c>
      <c r="H816" s="244">
        <f>IF('Cumulative Budget Request '!$L867='Split budget (D)'!$L$1,'Cumulative Budget Request '!H867,0)</f>
        <v>0</v>
      </c>
      <c r="I816" s="244">
        <f>IF('Cumulative Budget Request '!$L867='Split budget (D)'!$L$1,'Cumulative Budget Request '!I867,0)</f>
        <v>0</v>
      </c>
      <c r="J816" s="317">
        <f t="shared" si="379"/>
        <v>0</v>
      </c>
      <c r="K816" s="20"/>
      <c r="L816" s="16"/>
      <c r="M816" s="20"/>
      <c r="N816" s="20"/>
      <c r="O816" s="20"/>
      <c r="P816" s="20"/>
    </row>
    <row r="817" spans="2:16" hidden="1">
      <c r="B817" s="811">
        <f t="shared" si="378"/>
        <v>0</v>
      </c>
      <c r="C817" s="812"/>
      <c r="D817" s="812"/>
      <c r="E817" s="244">
        <f>IF('Cumulative Budget Request '!$L868='Split budget (D)'!$L$1,'Cumulative Budget Request '!E868,0)</f>
        <v>0</v>
      </c>
      <c r="F817" s="244">
        <f>IF('Cumulative Budget Request '!$L868='Split budget (D)'!$L$1,'Cumulative Budget Request '!F868,0)</f>
        <v>0</v>
      </c>
      <c r="G817" s="244">
        <f>IF('Cumulative Budget Request '!$L868='Split budget (D)'!$L$1,'Cumulative Budget Request '!G868,0)</f>
        <v>0</v>
      </c>
      <c r="H817" s="244">
        <f>IF('Cumulative Budget Request '!$L868='Split budget (D)'!$L$1,'Cumulative Budget Request '!H868,0)</f>
        <v>0</v>
      </c>
      <c r="I817" s="244">
        <f>IF('Cumulative Budget Request '!$L868='Split budget (D)'!$L$1,'Cumulative Budget Request '!I868,0)</f>
        <v>0</v>
      </c>
      <c r="J817" s="317">
        <f t="shared" si="379"/>
        <v>0</v>
      </c>
      <c r="K817" s="20"/>
      <c r="L817" s="16"/>
      <c r="M817" s="20"/>
      <c r="N817" s="20"/>
      <c r="O817" s="20"/>
      <c r="P817" s="20"/>
    </row>
    <row r="818" spans="2:16" hidden="1">
      <c r="B818" s="811">
        <f t="shared" si="378"/>
        <v>0</v>
      </c>
      <c r="C818" s="812"/>
      <c r="D818" s="812"/>
      <c r="E818" s="244">
        <f>IF('Cumulative Budget Request '!$L869='Split budget (D)'!$L$1,'Cumulative Budget Request '!E869,0)</f>
        <v>0</v>
      </c>
      <c r="F818" s="244">
        <f>IF('Cumulative Budget Request '!$L869='Split budget (D)'!$L$1,'Cumulative Budget Request '!F869,0)</f>
        <v>0</v>
      </c>
      <c r="G818" s="244">
        <f>IF('Cumulative Budget Request '!$L869='Split budget (D)'!$L$1,'Cumulative Budget Request '!G869,0)</f>
        <v>0</v>
      </c>
      <c r="H818" s="244">
        <f>IF('Cumulative Budget Request '!$L869='Split budget (D)'!$L$1,'Cumulative Budget Request '!H869,0)</f>
        <v>0</v>
      </c>
      <c r="I818" s="244">
        <f>IF('Cumulative Budget Request '!$L869='Split budget (D)'!$L$1,'Cumulative Budget Request '!I869,0)</f>
        <v>0</v>
      </c>
      <c r="J818" s="317">
        <f t="shared" si="379"/>
        <v>0</v>
      </c>
      <c r="K818" s="20"/>
      <c r="L818" s="16"/>
    </row>
    <row r="819" spans="2:16" hidden="1">
      <c r="B819" s="811">
        <f t="shared" si="378"/>
        <v>0</v>
      </c>
      <c r="C819" s="812"/>
      <c r="D819" s="812"/>
      <c r="E819" s="244">
        <f>IF('Cumulative Budget Request '!$L870='Split budget (D)'!$L$1,'Cumulative Budget Request '!E870,0)</f>
        <v>0</v>
      </c>
      <c r="F819" s="244">
        <f>IF('Cumulative Budget Request '!$L870='Split budget (D)'!$L$1,'Cumulative Budget Request '!F870,0)</f>
        <v>0</v>
      </c>
      <c r="G819" s="244">
        <f>IF('Cumulative Budget Request '!$L870='Split budget (D)'!$L$1,'Cumulative Budget Request '!G870,0)</f>
        <v>0</v>
      </c>
      <c r="H819" s="244">
        <f>IF('Cumulative Budget Request '!$L870='Split budget (D)'!$L$1,'Cumulative Budget Request '!H870,0)</f>
        <v>0</v>
      </c>
      <c r="I819" s="244">
        <f>IF('Cumulative Budget Request '!$L870='Split budget (D)'!$L$1,'Cumulative Budget Request '!I870,0)</f>
        <v>0</v>
      </c>
      <c r="J819" s="317">
        <f t="shared" si="379"/>
        <v>0</v>
      </c>
    </row>
    <row r="820" spans="2:16" hidden="1">
      <c r="B820" s="815">
        <f t="shared" si="378"/>
        <v>0</v>
      </c>
      <c r="C820" s="816"/>
      <c r="D820" s="816"/>
      <c r="E820" s="244">
        <f>IF('Cumulative Budget Request '!$L871='Split budget (D)'!$L$1,'Cumulative Budget Request '!E871,0)</f>
        <v>0</v>
      </c>
      <c r="F820" s="244">
        <f>IF('Cumulative Budget Request '!$L871='Split budget (D)'!$L$1,'Cumulative Budget Request '!F871,0)</f>
        <v>0</v>
      </c>
      <c r="G820" s="244">
        <f>IF('Cumulative Budget Request '!$L871='Split budget (D)'!$L$1,'Cumulative Budget Request '!G871,0)</f>
        <v>0</v>
      </c>
      <c r="H820" s="244">
        <f>IF('Cumulative Budget Request '!$L871='Split budget (D)'!$L$1,'Cumulative Budget Request '!H871,0)</f>
        <v>0</v>
      </c>
      <c r="I820" s="244">
        <f>IF('Cumulative Budget Request '!$L871='Split budget (D)'!$L$1,'Cumulative Budget Request '!I871,0)</f>
        <v>0</v>
      </c>
      <c r="J820" s="318">
        <f t="shared" si="379"/>
        <v>0</v>
      </c>
    </row>
    <row r="821" spans="2:16" ht="13.8" thickBot="1">
      <c r="B821" s="736" t="str">
        <f t="shared" si="378"/>
        <v>TOTAL</v>
      </c>
      <c r="C821" s="737"/>
      <c r="D821" s="737"/>
      <c r="E821" s="320">
        <f>SUM(E801:E820)</f>
        <v>0</v>
      </c>
      <c r="F821" s="320">
        <f t="shared" ref="F821:I821" si="380">SUM(F801:F820)</f>
        <v>0</v>
      </c>
      <c r="G821" s="320">
        <f t="shared" si="380"/>
        <v>0</v>
      </c>
      <c r="H821" s="320">
        <f t="shared" si="380"/>
        <v>0</v>
      </c>
      <c r="I821" s="320">
        <f t="shared" si="380"/>
        <v>0</v>
      </c>
      <c r="J821" s="319">
        <f>SUM(J801:J820)</f>
        <v>0</v>
      </c>
    </row>
    <row r="822" spans="2:16" ht="13.8" thickBot="1">
      <c r="E822" s="20"/>
      <c r="F822" s="16"/>
      <c r="G822" s="20"/>
      <c r="H822" s="20"/>
      <c r="I822" s="20"/>
      <c r="J822" s="20"/>
    </row>
    <row r="823" spans="2:16">
      <c r="B823" s="743" t="s">
        <v>136</v>
      </c>
      <c r="C823" s="744"/>
      <c r="D823" s="744"/>
      <c r="E823" s="744"/>
      <c r="F823" s="744"/>
      <c r="G823" s="744"/>
      <c r="H823" s="744"/>
      <c r="I823" s="744"/>
      <c r="J823" s="745"/>
    </row>
    <row r="824" spans="2:16">
      <c r="B824" s="741" t="s">
        <v>137</v>
      </c>
      <c r="C824" s="742"/>
      <c r="D824" s="742"/>
      <c r="E824" s="217" t="s">
        <v>31</v>
      </c>
      <c r="F824" s="217" t="s">
        <v>32</v>
      </c>
      <c r="G824" s="218" t="s">
        <v>33</v>
      </c>
      <c r="H824" s="218" t="s">
        <v>34</v>
      </c>
      <c r="I824" s="218" t="s">
        <v>35</v>
      </c>
      <c r="J824" s="219" t="s">
        <v>1</v>
      </c>
    </row>
    <row r="825" spans="2:16">
      <c r="B825" s="813">
        <f t="shared" ref="B825:B845" si="381">B801</f>
        <v>0</v>
      </c>
      <c r="C825" s="814"/>
      <c r="D825" s="814"/>
      <c r="E825" s="244">
        <f>IF('Cumulative Budget Request '!$L876='Split budget (D)'!$L$1,'Cumulative Budget Request '!E876,0)</f>
        <v>0</v>
      </c>
      <c r="F825" s="244">
        <f>IF('Cumulative Budget Request '!$L876='Split budget (D)'!$L$1,'Cumulative Budget Request '!F876,0)</f>
        <v>0</v>
      </c>
      <c r="G825" s="244">
        <f>IF('Cumulative Budget Request '!$L876='Split budget (D)'!$L$1,'Cumulative Budget Request '!G876,0)</f>
        <v>0</v>
      </c>
      <c r="H825" s="244">
        <f>IF('Cumulative Budget Request '!$L876='Split budget (D)'!$L$1,'Cumulative Budget Request '!H876,0)</f>
        <v>0</v>
      </c>
      <c r="I825" s="244">
        <f>IF('Cumulative Budget Request '!$L876='Split budget (D)'!$L$1,'Cumulative Budget Request '!I876,0)</f>
        <v>0</v>
      </c>
      <c r="J825" s="317">
        <f t="shared" ref="J825:J844" si="382">SUM(E825:I825)</f>
        <v>0</v>
      </c>
    </row>
    <row r="826" spans="2:16">
      <c r="B826" s="811">
        <f t="shared" si="381"/>
        <v>0</v>
      </c>
      <c r="C826" s="812"/>
      <c r="D826" s="812"/>
      <c r="E826" s="244">
        <f>IF('Cumulative Budget Request '!$L877='Split budget (D)'!$L$1,'Cumulative Budget Request '!E877,0)</f>
        <v>0</v>
      </c>
      <c r="F826" s="244">
        <f>IF('Cumulative Budget Request '!$L877='Split budget (D)'!$L$1,'Cumulative Budget Request '!F877,0)</f>
        <v>0</v>
      </c>
      <c r="G826" s="244">
        <f>IF('Cumulative Budget Request '!$L877='Split budget (D)'!$L$1,'Cumulative Budget Request '!G877,0)</f>
        <v>0</v>
      </c>
      <c r="H826" s="244">
        <f>IF('Cumulative Budget Request '!$L877='Split budget (D)'!$L$1,'Cumulative Budget Request '!H877,0)</f>
        <v>0</v>
      </c>
      <c r="I826" s="244">
        <f>IF('Cumulative Budget Request '!$L877='Split budget (D)'!$L$1,'Cumulative Budget Request '!I877,0)</f>
        <v>0</v>
      </c>
      <c r="J826" s="317">
        <f t="shared" si="382"/>
        <v>0</v>
      </c>
    </row>
    <row r="827" spans="2:16">
      <c r="B827" s="811">
        <f t="shared" si="381"/>
        <v>0</v>
      </c>
      <c r="C827" s="812"/>
      <c r="D827" s="812"/>
      <c r="E827" s="244">
        <f>IF('Cumulative Budget Request '!$L878='Split budget (D)'!$L$1,'Cumulative Budget Request '!E878,0)</f>
        <v>0</v>
      </c>
      <c r="F827" s="244">
        <f>IF('Cumulative Budget Request '!$L878='Split budget (D)'!$L$1,'Cumulative Budget Request '!F878,0)</f>
        <v>0</v>
      </c>
      <c r="G827" s="244">
        <f>IF('Cumulative Budget Request '!$L878='Split budget (D)'!$L$1,'Cumulative Budget Request '!G878,0)</f>
        <v>0</v>
      </c>
      <c r="H827" s="244">
        <f>IF('Cumulative Budget Request '!$L878='Split budget (D)'!$L$1,'Cumulative Budget Request '!H878,0)</f>
        <v>0</v>
      </c>
      <c r="I827" s="244">
        <f>IF('Cumulative Budget Request '!$L878='Split budget (D)'!$L$1,'Cumulative Budget Request '!I878,0)</f>
        <v>0</v>
      </c>
      <c r="J827" s="317">
        <f t="shared" si="382"/>
        <v>0</v>
      </c>
    </row>
    <row r="828" spans="2:16" hidden="1">
      <c r="B828" s="811">
        <f t="shared" si="381"/>
        <v>0</v>
      </c>
      <c r="C828" s="812"/>
      <c r="D828" s="812"/>
      <c r="E828" s="244">
        <f>IF('Cumulative Budget Request '!$L879='Split budget (D)'!$L$1,'Cumulative Budget Request '!E879,0)</f>
        <v>0</v>
      </c>
      <c r="F828" s="244">
        <f>IF('Cumulative Budget Request '!$L879='Split budget (D)'!$L$1,'Cumulative Budget Request '!F879,0)</f>
        <v>0</v>
      </c>
      <c r="G828" s="244">
        <f>IF('Cumulative Budget Request '!$L879='Split budget (D)'!$L$1,'Cumulative Budget Request '!G879,0)</f>
        <v>0</v>
      </c>
      <c r="H828" s="244">
        <f>IF('Cumulative Budget Request '!$L879='Split budget (D)'!$L$1,'Cumulative Budget Request '!H879,0)</f>
        <v>0</v>
      </c>
      <c r="I828" s="244">
        <f>IF('Cumulative Budget Request '!$L879='Split budget (D)'!$L$1,'Cumulative Budget Request '!I879,0)</f>
        <v>0</v>
      </c>
      <c r="J828" s="317">
        <f t="shared" si="382"/>
        <v>0</v>
      </c>
    </row>
    <row r="829" spans="2:16" hidden="1">
      <c r="B829" s="811">
        <f t="shared" si="381"/>
        <v>0</v>
      </c>
      <c r="C829" s="812"/>
      <c r="D829" s="812"/>
      <c r="E829" s="244">
        <f>IF('Cumulative Budget Request '!$L880='Split budget (D)'!$L$1,'Cumulative Budget Request '!E880,0)</f>
        <v>0</v>
      </c>
      <c r="F829" s="244">
        <f>IF('Cumulative Budget Request '!$L880='Split budget (D)'!$L$1,'Cumulative Budget Request '!F880,0)</f>
        <v>0</v>
      </c>
      <c r="G829" s="244">
        <f>IF('Cumulative Budget Request '!$L880='Split budget (D)'!$L$1,'Cumulative Budget Request '!G880,0)</f>
        <v>0</v>
      </c>
      <c r="H829" s="244">
        <f>IF('Cumulative Budget Request '!$L880='Split budget (D)'!$L$1,'Cumulative Budget Request '!H880,0)</f>
        <v>0</v>
      </c>
      <c r="I829" s="244">
        <f>IF('Cumulative Budget Request '!$L880='Split budget (D)'!$L$1,'Cumulative Budget Request '!I880,0)</f>
        <v>0</v>
      </c>
      <c r="J829" s="317">
        <f t="shared" si="382"/>
        <v>0</v>
      </c>
    </row>
    <row r="830" spans="2:16" hidden="1">
      <c r="B830" s="811">
        <f t="shared" si="381"/>
        <v>0</v>
      </c>
      <c r="C830" s="812"/>
      <c r="D830" s="812"/>
      <c r="E830" s="244">
        <f>IF('Cumulative Budget Request '!$L881='Split budget (D)'!$L$1,'Cumulative Budget Request '!E881,0)</f>
        <v>0</v>
      </c>
      <c r="F830" s="244">
        <f>IF('Cumulative Budget Request '!$L881='Split budget (D)'!$L$1,'Cumulative Budget Request '!F881,0)</f>
        <v>0</v>
      </c>
      <c r="G830" s="244">
        <f>IF('Cumulative Budget Request '!$L881='Split budget (D)'!$L$1,'Cumulative Budget Request '!G881,0)</f>
        <v>0</v>
      </c>
      <c r="H830" s="244">
        <f>IF('Cumulative Budget Request '!$L881='Split budget (D)'!$L$1,'Cumulative Budget Request '!H881,0)</f>
        <v>0</v>
      </c>
      <c r="I830" s="244">
        <f>IF('Cumulative Budget Request '!$L881='Split budget (D)'!$L$1,'Cumulative Budget Request '!I881,0)</f>
        <v>0</v>
      </c>
      <c r="J830" s="317">
        <f t="shared" si="382"/>
        <v>0</v>
      </c>
    </row>
    <row r="831" spans="2:16" hidden="1">
      <c r="B831" s="811">
        <f t="shared" si="381"/>
        <v>0</v>
      </c>
      <c r="C831" s="812"/>
      <c r="D831" s="812"/>
      <c r="E831" s="244">
        <f>IF('Cumulative Budget Request '!$L882='Split budget (D)'!$L$1,'Cumulative Budget Request '!E882,0)</f>
        <v>0</v>
      </c>
      <c r="F831" s="244">
        <f>IF('Cumulative Budget Request '!$L882='Split budget (D)'!$L$1,'Cumulative Budget Request '!F882,0)</f>
        <v>0</v>
      </c>
      <c r="G831" s="244">
        <f>IF('Cumulative Budget Request '!$L882='Split budget (D)'!$L$1,'Cumulative Budget Request '!G882,0)</f>
        <v>0</v>
      </c>
      <c r="H831" s="244">
        <f>IF('Cumulative Budget Request '!$L882='Split budget (D)'!$L$1,'Cumulative Budget Request '!H882,0)</f>
        <v>0</v>
      </c>
      <c r="I831" s="244">
        <f>IF('Cumulative Budget Request '!$L882='Split budget (D)'!$L$1,'Cumulative Budget Request '!I882,0)</f>
        <v>0</v>
      </c>
      <c r="J831" s="317">
        <f t="shared" si="382"/>
        <v>0</v>
      </c>
    </row>
    <row r="832" spans="2:16" hidden="1">
      <c r="B832" s="811">
        <f t="shared" si="381"/>
        <v>0</v>
      </c>
      <c r="C832" s="812"/>
      <c r="D832" s="812"/>
      <c r="E832" s="244">
        <f>IF('Cumulative Budget Request '!$L883='Split budget (D)'!$L$1,'Cumulative Budget Request '!E883,0)</f>
        <v>0</v>
      </c>
      <c r="F832" s="244">
        <f>IF('Cumulative Budget Request '!$L883='Split budget (D)'!$L$1,'Cumulative Budget Request '!F883,0)</f>
        <v>0</v>
      </c>
      <c r="G832" s="244">
        <f>IF('Cumulative Budget Request '!$L883='Split budget (D)'!$L$1,'Cumulative Budget Request '!G883,0)</f>
        <v>0</v>
      </c>
      <c r="H832" s="244">
        <f>IF('Cumulative Budget Request '!$L883='Split budget (D)'!$L$1,'Cumulative Budget Request '!H883,0)</f>
        <v>0</v>
      </c>
      <c r="I832" s="244">
        <f>IF('Cumulative Budget Request '!$L883='Split budget (D)'!$L$1,'Cumulative Budget Request '!I883,0)</f>
        <v>0</v>
      </c>
      <c r="J832" s="317">
        <f t="shared" si="382"/>
        <v>0</v>
      </c>
    </row>
    <row r="833" spans="2:10" hidden="1">
      <c r="B833" s="811">
        <f t="shared" si="381"/>
        <v>0</v>
      </c>
      <c r="C833" s="812"/>
      <c r="D833" s="812"/>
      <c r="E833" s="244">
        <f>IF('Cumulative Budget Request '!$L884='Split budget (D)'!$L$1,'Cumulative Budget Request '!E884,0)</f>
        <v>0</v>
      </c>
      <c r="F833" s="244">
        <f>IF('Cumulative Budget Request '!$L884='Split budget (D)'!$L$1,'Cumulative Budget Request '!F884,0)</f>
        <v>0</v>
      </c>
      <c r="G833" s="244">
        <f>IF('Cumulative Budget Request '!$L884='Split budget (D)'!$L$1,'Cumulative Budget Request '!G884,0)</f>
        <v>0</v>
      </c>
      <c r="H833" s="244">
        <f>IF('Cumulative Budget Request '!$L884='Split budget (D)'!$L$1,'Cumulative Budget Request '!H884,0)</f>
        <v>0</v>
      </c>
      <c r="I833" s="244">
        <f>IF('Cumulative Budget Request '!$L884='Split budget (D)'!$L$1,'Cumulative Budget Request '!I884,0)</f>
        <v>0</v>
      </c>
      <c r="J833" s="317">
        <f t="shared" si="382"/>
        <v>0</v>
      </c>
    </row>
    <row r="834" spans="2:10" hidden="1">
      <c r="B834" s="811">
        <f t="shared" si="381"/>
        <v>0</v>
      </c>
      <c r="C834" s="812"/>
      <c r="D834" s="812"/>
      <c r="E834" s="244">
        <f>IF('Cumulative Budget Request '!$L885='Split budget (D)'!$L$1,'Cumulative Budget Request '!E885,0)</f>
        <v>0</v>
      </c>
      <c r="F834" s="244">
        <f>IF('Cumulative Budget Request '!$L885='Split budget (D)'!$L$1,'Cumulative Budget Request '!F885,0)</f>
        <v>0</v>
      </c>
      <c r="G834" s="244">
        <f>IF('Cumulative Budget Request '!$L885='Split budget (D)'!$L$1,'Cumulative Budget Request '!G885,0)</f>
        <v>0</v>
      </c>
      <c r="H834" s="244">
        <f>IF('Cumulative Budget Request '!$L885='Split budget (D)'!$L$1,'Cumulative Budget Request '!H885,0)</f>
        <v>0</v>
      </c>
      <c r="I834" s="244">
        <f>IF('Cumulative Budget Request '!$L885='Split budget (D)'!$L$1,'Cumulative Budget Request '!I885,0)</f>
        <v>0</v>
      </c>
      <c r="J834" s="317">
        <f t="shared" si="382"/>
        <v>0</v>
      </c>
    </row>
    <row r="835" spans="2:10" hidden="1">
      <c r="B835" s="811">
        <f t="shared" si="381"/>
        <v>0</v>
      </c>
      <c r="C835" s="812"/>
      <c r="D835" s="812"/>
      <c r="E835" s="244">
        <f>IF('Cumulative Budget Request '!$L886='Split budget (D)'!$L$1,'Cumulative Budget Request '!E886,0)</f>
        <v>0</v>
      </c>
      <c r="F835" s="244">
        <f>IF('Cumulative Budget Request '!$L886='Split budget (D)'!$L$1,'Cumulative Budget Request '!F886,0)</f>
        <v>0</v>
      </c>
      <c r="G835" s="244">
        <f>IF('Cumulative Budget Request '!$L886='Split budget (D)'!$L$1,'Cumulative Budget Request '!G886,0)</f>
        <v>0</v>
      </c>
      <c r="H835" s="244">
        <f>IF('Cumulative Budget Request '!$L886='Split budget (D)'!$L$1,'Cumulative Budget Request '!H886,0)</f>
        <v>0</v>
      </c>
      <c r="I835" s="244">
        <f>IF('Cumulative Budget Request '!$L886='Split budget (D)'!$L$1,'Cumulative Budget Request '!I886,0)</f>
        <v>0</v>
      </c>
      <c r="J835" s="317">
        <f t="shared" si="382"/>
        <v>0</v>
      </c>
    </row>
    <row r="836" spans="2:10" hidden="1">
      <c r="B836" s="811">
        <f t="shared" si="381"/>
        <v>0</v>
      </c>
      <c r="C836" s="812"/>
      <c r="D836" s="812"/>
      <c r="E836" s="244">
        <f>IF('Cumulative Budget Request '!$L887='Split budget (D)'!$L$1,'Cumulative Budget Request '!E887,0)</f>
        <v>0</v>
      </c>
      <c r="F836" s="244">
        <f>IF('Cumulative Budget Request '!$L887='Split budget (D)'!$L$1,'Cumulative Budget Request '!F887,0)</f>
        <v>0</v>
      </c>
      <c r="G836" s="244">
        <f>IF('Cumulative Budget Request '!$L887='Split budget (D)'!$L$1,'Cumulative Budget Request '!G887,0)</f>
        <v>0</v>
      </c>
      <c r="H836" s="244">
        <f>IF('Cumulative Budget Request '!$L887='Split budget (D)'!$L$1,'Cumulative Budget Request '!H887,0)</f>
        <v>0</v>
      </c>
      <c r="I836" s="244">
        <f>IF('Cumulative Budget Request '!$L887='Split budget (D)'!$L$1,'Cumulative Budget Request '!I887,0)</f>
        <v>0</v>
      </c>
      <c r="J836" s="317">
        <f t="shared" si="382"/>
        <v>0</v>
      </c>
    </row>
    <row r="837" spans="2:10" hidden="1">
      <c r="B837" s="811">
        <f t="shared" si="381"/>
        <v>0</v>
      </c>
      <c r="C837" s="812"/>
      <c r="D837" s="812"/>
      <c r="E837" s="244">
        <f>IF('Cumulative Budget Request '!$L888='Split budget (D)'!$L$1,'Cumulative Budget Request '!E888,0)</f>
        <v>0</v>
      </c>
      <c r="F837" s="244">
        <f>IF('Cumulative Budget Request '!$L888='Split budget (D)'!$L$1,'Cumulative Budget Request '!F888,0)</f>
        <v>0</v>
      </c>
      <c r="G837" s="244">
        <f>IF('Cumulative Budget Request '!$L888='Split budget (D)'!$L$1,'Cumulative Budget Request '!G888,0)</f>
        <v>0</v>
      </c>
      <c r="H837" s="244">
        <f>IF('Cumulative Budget Request '!$L888='Split budget (D)'!$L$1,'Cumulative Budget Request '!H888,0)</f>
        <v>0</v>
      </c>
      <c r="I837" s="244">
        <f>IF('Cumulative Budget Request '!$L888='Split budget (D)'!$L$1,'Cumulative Budget Request '!I888,0)</f>
        <v>0</v>
      </c>
      <c r="J837" s="317">
        <f t="shared" si="382"/>
        <v>0</v>
      </c>
    </row>
    <row r="838" spans="2:10" hidden="1">
      <c r="B838" s="811">
        <f t="shared" si="381"/>
        <v>0</v>
      </c>
      <c r="C838" s="812"/>
      <c r="D838" s="812"/>
      <c r="E838" s="244">
        <f>IF('Cumulative Budget Request '!$L889='Split budget (D)'!$L$1,'Cumulative Budget Request '!E889,0)</f>
        <v>0</v>
      </c>
      <c r="F838" s="244">
        <f>IF('Cumulative Budget Request '!$L889='Split budget (D)'!$L$1,'Cumulative Budget Request '!F889,0)</f>
        <v>0</v>
      </c>
      <c r="G838" s="244">
        <f>IF('Cumulative Budget Request '!$L889='Split budget (D)'!$L$1,'Cumulative Budget Request '!G889,0)</f>
        <v>0</v>
      </c>
      <c r="H838" s="244">
        <f>IF('Cumulative Budget Request '!$L889='Split budget (D)'!$L$1,'Cumulative Budget Request '!H889,0)</f>
        <v>0</v>
      </c>
      <c r="I838" s="244">
        <f>IF('Cumulative Budget Request '!$L889='Split budget (D)'!$L$1,'Cumulative Budget Request '!I889,0)</f>
        <v>0</v>
      </c>
      <c r="J838" s="317">
        <f t="shared" si="382"/>
        <v>0</v>
      </c>
    </row>
    <row r="839" spans="2:10" hidden="1">
      <c r="B839" s="811">
        <f t="shared" si="381"/>
        <v>0</v>
      </c>
      <c r="C839" s="812"/>
      <c r="D839" s="812"/>
      <c r="E839" s="244">
        <f>IF('Cumulative Budget Request '!$L890='Split budget (D)'!$L$1,'Cumulative Budget Request '!E890,0)</f>
        <v>0</v>
      </c>
      <c r="F839" s="244">
        <f>IF('Cumulative Budget Request '!$L890='Split budget (D)'!$L$1,'Cumulative Budget Request '!F890,0)</f>
        <v>0</v>
      </c>
      <c r="G839" s="244">
        <f>IF('Cumulative Budget Request '!$L890='Split budget (D)'!$L$1,'Cumulative Budget Request '!G890,0)</f>
        <v>0</v>
      </c>
      <c r="H839" s="244">
        <f>IF('Cumulative Budget Request '!$L890='Split budget (D)'!$L$1,'Cumulative Budget Request '!H890,0)</f>
        <v>0</v>
      </c>
      <c r="I839" s="244">
        <f>IF('Cumulative Budget Request '!$L890='Split budget (D)'!$L$1,'Cumulative Budget Request '!I890,0)</f>
        <v>0</v>
      </c>
      <c r="J839" s="317">
        <f t="shared" si="382"/>
        <v>0</v>
      </c>
    </row>
    <row r="840" spans="2:10" hidden="1">
      <c r="B840" s="811">
        <f t="shared" si="381"/>
        <v>0</v>
      </c>
      <c r="C840" s="812"/>
      <c r="D840" s="812"/>
      <c r="E840" s="244">
        <f>IF('Cumulative Budget Request '!$L891='Split budget (D)'!$L$1,'Cumulative Budget Request '!E891,0)</f>
        <v>0</v>
      </c>
      <c r="F840" s="244">
        <f>IF('Cumulative Budget Request '!$L891='Split budget (D)'!$L$1,'Cumulative Budget Request '!F891,0)</f>
        <v>0</v>
      </c>
      <c r="G840" s="244">
        <f>IF('Cumulative Budget Request '!$L891='Split budget (D)'!$L$1,'Cumulative Budget Request '!G891,0)</f>
        <v>0</v>
      </c>
      <c r="H840" s="244">
        <f>IF('Cumulative Budget Request '!$L891='Split budget (D)'!$L$1,'Cumulative Budget Request '!H891,0)</f>
        <v>0</v>
      </c>
      <c r="I840" s="244">
        <f>IF('Cumulative Budget Request '!$L891='Split budget (D)'!$L$1,'Cumulative Budget Request '!I891,0)</f>
        <v>0</v>
      </c>
      <c r="J840" s="317">
        <f t="shared" si="382"/>
        <v>0</v>
      </c>
    </row>
    <row r="841" spans="2:10" hidden="1">
      <c r="B841" s="811">
        <f t="shared" si="381"/>
        <v>0</v>
      </c>
      <c r="C841" s="812"/>
      <c r="D841" s="812"/>
      <c r="E841" s="244">
        <f>IF('Cumulative Budget Request '!$L892='Split budget (D)'!$L$1,'Cumulative Budget Request '!E892,0)</f>
        <v>0</v>
      </c>
      <c r="F841" s="244">
        <f>IF('Cumulative Budget Request '!$L892='Split budget (D)'!$L$1,'Cumulative Budget Request '!F892,0)</f>
        <v>0</v>
      </c>
      <c r="G841" s="244">
        <f>IF('Cumulative Budget Request '!$L892='Split budget (D)'!$L$1,'Cumulative Budget Request '!G892,0)</f>
        <v>0</v>
      </c>
      <c r="H841" s="244">
        <f>IF('Cumulative Budget Request '!$L892='Split budget (D)'!$L$1,'Cumulative Budget Request '!H892,0)</f>
        <v>0</v>
      </c>
      <c r="I841" s="244">
        <f>IF('Cumulative Budget Request '!$L892='Split budget (D)'!$L$1,'Cumulative Budget Request '!I892,0)</f>
        <v>0</v>
      </c>
      <c r="J841" s="317">
        <f t="shared" si="382"/>
        <v>0</v>
      </c>
    </row>
    <row r="842" spans="2:10" hidden="1">
      <c r="B842" s="811">
        <f t="shared" si="381"/>
        <v>0</v>
      </c>
      <c r="C842" s="812"/>
      <c r="D842" s="812"/>
      <c r="E842" s="244">
        <f>IF('Cumulative Budget Request '!$L893='Split budget (D)'!$L$1,'Cumulative Budget Request '!E893,0)</f>
        <v>0</v>
      </c>
      <c r="F842" s="244">
        <f>IF('Cumulative Budget Request '!$L893='Split budget (D)'!$L$1,'Cumulative Budget Request '!F893,0)</f>
        <v>0</v>
      </c>
      <c r="G842" s="244">
        <f>IF('Cumulative Budget Request '!$L893='Split budget (D)'!$L$1,'Cumulative Budget Request '!G893,0)</f>
        <v>0</v>
      </c>
      <c r="H842" s="244">
        <f>IF('Cumulative Budget Request '!$L893='Split budget (D)'!$L$1,'Cumulative Budget Request '!H893,0)</f>
        <v>0</v>
      </c>
      <c r="I842" s="244">
        <f>IF('Cumulative Budget Request '!$L893='Split budget (D)'!$L$1,'Cumulative Budget Request '!I893,0)</f>
        <v>0</v>
      </c>
      <c r="J842" s="317">
        <f t="shared" si="382"/>
        <v>0</v>
      </c>
    </row>
    <row r="843" spans="2:10" hidden="1">
      <c r="B843" s="811">
        <f t="shared" si="381"/>
        <v>0</v>
      </c>
      <c r="C843" s="812"/>
      <c r="D843" s="812"/>
      <c r="E843" s="244">
        <f>IF('Cumulative Budget Request '!$L894='Split budget (D)'!$L$1,'Cumulative Budget Request '!E894,0)</f>
        <v>0</v>
      </c>
      <c r="F843" s="244">
        <f>IF('Cumulative Budget Request '!$L894='Split budget (D)'!$L$1,'Cumulative Budget Request '!F894,0)</f>
        <v>0</v>
      </c>
      <c r="G843" s="244">
        <f>IF('Cumulative Budget Request '!$L894='Split budget (D)'!$L$1,'Cumulative Budget Request '!G894,0)</f>
        <v>0</v>
      </c>
      <c r="H843" s="244">
        <f>IF('Cumulative Budget Request '!$L894='Split budget (D)'!$L$1,'Cumulative Budget Request '!H894,0)</f>
        <v>0</v>
      </c>
      <c r="I843" s="244">
        <f>IF('Cumulative Budget Request '!$L894='Split budget (D)'!$L$1,'Cumulative Budget Request '!I894,0)</f>
        <v>0</v>
      </c>
      <c r="J843" s="317">
        <f t="shared" si="382"/>
        <v>0</v>
      </c>
    </row>
    <row r="844" spans="2:10" hidden="1">
      <c r="B844" s="815">
        <f t="shared" si="381"/>
        <v>0</v>
      </c>
      <c r="C844" s="816"/>
      <c r="D844" s="816"/>
      <c r="E844" s="244">
        <f>IF('Cumulative Budget Request '!$L895='Split budget (D)'!$L$1,'Cumulative Budget Request '!E895,0)</f>
        <v>0</v>
      </c>
      <c r="F844" s="244">
        <f>IF('Cumulative Budget Request '!$L895='Split budget (D)'!$L$1,'Cumulative Budget Request '!F895,0)</f>
        <v>0</v>
      </c>
      <c r="G844" s="244">
        <f>IF('Cumulative Budget Request '!$L895='Split budget (D)'!$L$1,'Cumulative Budget Request '!G895,0)</f>
        <v>0</v>
      </c>
      <c r="H844" s="244">
        <f>IF('Cumulative Budget Request '!$L895='Split budget (D)'!$L$1,'Cumulative Budget Request '!H895,0)</f>
        <v>0</v>
      </c>
      <c r="I844" s="244">
        <f>IF('Cumulative Budget Request '!$L895='Split budget (D)'!$L$1,'Cumulative Budget Request '!I895,0)</f>
        <v>0</v>
      </c>
      <c r="J844" s="318">
        <f t="shared" si="382"/>
        <v>0</v>
      </c>
    </row>
    <row r="845" spans="2:10" ht="13.8" thickBot="1">
      <c r="B845" s="736" t="str">
        <f t="shared" si="381"/>
        <v>TOTAL</v>
      </c>
      <c r="C845" s="737"/>
      <c r="D845" s="737"/>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promptTitle="Contract Services" sqref="B724:B725 B727:B731 B735:B736 C737:C739 C741:C742 B740 B743:B748" xr:uid="{49F43FBD-30C1-4E38-B34D-2F0F7147CF17}"/>
    <dataValidation allowBlank="1" sqref="B723 B726" xr:uid="{5093C721-CF04-4F39-B069-2458D7FE97C1}"/>
  </dataValidations>
  <pageMargins left="1" right="0.5" top="0.5" bottom="0.5" header="0.5" footer="0.5"/>
  <pageSetup scale="10" fitToHeight="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EB53B-BD9B-4FFB-A8B0-0365F5DA8FA1}">
  <sheetPr>
    <tabColor rgb="FF00B0F0"/>
    <pageSetUpPr fitToPage="1"/>
  </sheetPr>
  <dimension ref="A1:AS1187"/>
  <sheetViews>
    <sheetView topLeftCell="D393" zoomScaleNormal="100" workbookViewId="0">
      <selection sqref="A1:K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85" customFormat="1" ht="18" thickBot="1">
      <c r="A1" s="780" t="s">
        <v>200</v>
      </c>
      <c r="B1" s="780"/>
      <c r="C1" s="780"/>
      <c r="D1" s="780"/>
      <c r="E1" s="780"/>
      <c r="F1" s="780"/>
      <c r="G1" s="780"/>
      <c r="H1" s="780"/>
      <c r="I1" s="780"/>
      <c r="J1" s="780"/>
      <c r="K1" s="82"/>
      <c r="L1" s="234" t="s">
        <v>244</v>
      </c>
      <c r="M1" s="84"/>
      <c r="N1" s="410" t="s">
        <v>339</v>
      </c>
      <c r="O1" s="411"/>
      <c r="P1" s="412"/>
      <c r="Q1" s="413" t="str">
        <f>'Cumulative Budget Request '!Q2</f>
        <v>FY2025</v>
      </c>
      <c r="R1" s="83"/>
    </row>
    <row r="2" spans="1:29" s="85" customFormat="1" ht="16.2"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2" thickBot="1">
      <c r="A3" s="82" t="s">
        <v>78</v>
      </c>
      <c r="B3" s="791">
        <f>'Cumulative Budget Request '!B3</f>
        <v>0</v>
      </c>
      <c r="C3" s="791"/>
      <c r="D3" s="791"/>
      <c r="K3" s="82"/>
      <c r="L3" s="113"/>
      <c r="M3" s="84"/>
      <c r="N3" s="36" t="s">
        <v>170</v>
      </c>
      <c r="O3" s="313"/>
      <c r="P3" s="313"/>
      <c r="Q3" s="210">
        <f>'Cumulative Budget Request '!Q4</f>
        <v>0.03</v>
      </c>
      <c r="R3" s="771" t="s">
        <v>454</v>
      </c>
      <c r="S3" s="772"/>
      <c r="T3" s="772"/>
      <c r="U3" s="772"/>
      <c r="V3" s="773"/>
    </row>
    <row r="4" spans="1:29" s="85" customFormat="1" ht="16.2" thickBot="1">
      <c r="A4" s="82" t="s">
        <v>69</v>
      </c>
      <c r="B4" s="791">
        <f>'Cumulative Budget Request '!B4</f>
        <v>0</v>
      </c>
      <c r="C4" s="791"/>
      <c r="D4" s="791"/>
      <c r="K4" s="82"/>
      <c r="L4" s="113"/>
      <c r="N4" s="414" t="s">
        <v>171</v>
      </c>
      <c r="O4" s="415"/>
      <c r="P4" s="415"/>
      <c r="Q4" s="416">
        <f>'Cumulative Budget Request '!Q5</f>
        <v>0.03</v>
      </c>
      <c r="R4" s="565" t="s">
        <v>2</v>
      </c>
      <c r="S4" s="566" t="s">
        <v>3</v>
      </c>
      <c r="T4" s="566" t="s">
        <v>4</v>
      </c>
      <c r="U4" s="566" t="s">
        <v>8</v>
      </c>
      <c r="V4" s="571" t="s">
        <v>9</v>
      </c>
    </row>
    <row r="5" spans="1:29" s="85" customFormat="1" ht="16.2" thickBot="1">
      <c r="A5" s="82" t="s">
        <v>86</v>
      </c>
      <c r="B5" s="791">
        <f>'Cumulative Budget Request '!B5</f>
        <v>0</v>
      </c>
      <c r="C5" s="791"/>
      <c r="D5" s="791"/>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29" s="85" customFormat="1" ht="16.2" thickBot="1">
      <c r="A6" s="82" t="s">
        <v>252</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29" s="85" customFormat="1" ht="15.6">
      <c r="A7" s="82"/>
      <c r="B7" s="113"/>
      <c r="C7" s="113"/>
      <c r="D7" s="113"/>
      <c r="F7" s="83"/>
      <c r="K7" s="82"/>
      <c r="L7" s="113"/>
      <c r="N7" s="261"/>
    </row>
    <row r="8" spans="1:29">
      <c r="A8" s="781" t="s">
        <v>253</v>
      </c>
      <c r="B8" s="781"/>
      <c r="C8" s="781"/>
      <c r="D8" s="781"/>
      <c r="E8" s="781"/>
      <c r="F8" s="781"/>
      <c r="G8" s="781"/>
      <c r="H8" s="781"/>
      <c r="I8" s="781"/>
      <c r="J8" s="781"/>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62" t="s">
        <v>118</v>
      </c>
      <c r="V10" s="762"/>
      <c r="W10" s="762"/>
      <c r="X10" s="762"/>
      <c r="Y10" s="762"/>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5">
        <f>IF('Cumulative Budget Request '!L12='Split budget (E)'!$L$1,'Cumulative Budget Request '!A12,0)</f>
        <v>0</v>
      </c>
      <c r="B13" s="480">
        <f>IF('Cumulative Budget Request '!L12='Split budget (E)'!$L$1,'Cumulative Budget Request '!B12,0)</f>
        <v>0</v>
      </c>
      <c r="C13" s="486"/>
      <c r="D13" s="33" t="s">
        <v>123</v>
      </c>
      <c r="E13" s="76">
        <f>ROUND($R13*$S13,6)</f>
        <v>0</v>
      </c>
      <c r="F13" s="76">
        <f>ROUND($R14*$S14,6)</f>
        <v>0</v>
      </c>
      <c r="G13" s="76">
        <f>ROUND($R15*$S15,6)</f>
        <v>0</v>
      </c>
      <c r="H13" s="76">
        <f>ROUND($R16*$S16,6)</f>
        <v>0</v>
      </c>
      <c r="I13" s="76">
        <f>ROUND($R17*$S17,6)</f>
        <v>0</v>
      </c>
      <c r="J13" s="46"/>
      <c r="M13" s="133">
        <f>IF('Cumulative Budget Request '!L12='Split budget (E)'!$L$1,'Cumulative Budget Request '!M12,0)</f>
        <v>0</v>
      </c>
      <c r="N13" s="214">
        <f>ROUND(M13/12,2)</f>
        <v>0</v>
      </c>
      <c r="O13" s="214">
        <f>IF('Cumulative Budget Request '!L12='Split budget (E)'!$L$1,'Cumulative Budget Request '!O12,0)</f>
        <v>0</v>
      </c>
      <c r="P13" s="209">
        <f>IF('Cumulative Budget Request '!L12='Split budget (E)'!$L$1,'Cumulative Budget Request '!P12,0)</f>
        <v>0</v>
      </c>
      <c r="Q13" s="211">
        <f>IF('Cumulative Budget Request '!L12='Split budget (E)'!$L$1,'Cumulative Budget Request '!Q12,0)</f>
        <v>0</v>
      </c>
      <c r="R13" s="212">
        <f>IF('Cumulative Budget Request '!L12='Split budget (E)'!$L$1,'Cumulative Budget Request '!R12,0)</f>
        <v>0</v>
      </c>
      <c r="S13" s="209">
        <f>IF('Cumulative Budget Request '!L12='Split budget (E)'!$L$1,'Cumulative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6"/>
      <c r="B14" s="481"/>
      <c r="C14" s="480"/>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(E)'!$L$1,'Cumulative Budget Request '!Q13,0)</f>
        <v>0</v>
      </c>
      <c r="R14" s="212">
        <f>IF('Cumulative Budget Request '!L13='Split budget (E)'!$L$1,'Cumulative Budget Request '!R13,0)</f>
        <v>0</v>
      </c>
      <c r="S14" s="209">
        <f>IF('Cumulative Budget Request '!L13='Split budget (E)'!$L$1,'Cumulative Budget Request '!S13,0)</f>
        <v>0</v>
      </c>
      <c r="T14" s="16"/>
      <c r="U14" s="324"/>
      <c r="V14" s="324"/>
      <c r="W14" s="324"/>
      <c r="X14" s="324"/>
      <c r="Y14" s="324"/>
    </row>
    <row r="15" spans="1:29">
      <c r="A15" s="449"/>
      <c r="B15" s="481"/>
      <c r="C15" s="480"/>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(E)'!$L$1,'Cumulative Budget Request '!Q14,0)</f>
        <v>0</v>
      </c>
      <c r="R15" s="212">
        <f>IF('Cumulative Budget Request '!L14='Split budget (E)'!$L$1,'Cumulative Budget Request '!R14,0)</f>
        <v>0</v>
      </c>
      <c r="S15" s="209">
        <f>IF('Cumulative Budget Request '!L14='Split budget (E)'!$L$1,'Cumulative Budget Request '!S14,0)</f>
        <v>0</v>
      </c>
      <c r="T15" s="16"/>
      <c r="U15" s="323"/>
      <c r="V15" s="323"/>
      <c r="W15" s="323"/>
      <c r="X15" s="323"/>
      <c r="Y15" s="323"/>
    </row>
    <row r="16" spans="1:29" ht="15">
      <c r="A16" s="449"/>
      <c r="B16" s="481"/>
      <c r="C16" s="480"/>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(E)'!$L$1,'Cumulative Budget Request '!Q15,0)</f>
        <v>0</v>
      </c>
      <c r="R16" s="212">
        <f>IF('Cumulative Budget Request '!L15='Split budget (E)'!$L$1,'Cumulative Budget Request '!R15,0)</f>
        <v>0</v>
      </c>
      <c r="S16" s="209">
        <f>IF('Cumulative Budget Request '!L15='Split budget (E)'!$L$1,'Cumulative Budget Request '!S15,0)</f>
        <v>0</v>
      </c>
      <c r="T16" s="16"/>
      <c r="U16" s="323"/>
      <c r="V16" s="323"/>
      <c r="W16" s="323"/>
      <c r="X16" s="323"/>
      <c r="Y16" s="323"/>
    </row>
    <row r="17" spans="1:25">
      <c r="A17" s="449"/>
      <c r="B17" s="481"/>
      <c r="C17" s="480"/>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(E)'!$L$1,'Cumulative Budget Request '!Q16,0)</f>
        <v>0</v>
      </c>
      <c r="R17" s="212">
        <f>IF('Cumulative Budget Request '!L16='Split budget (E)'!$L$1,'Cumulative Budget Request '!R16,0)</f>
        <v>0</v>
      </c>
      <c r="S17" s="209">
        <f>IF('Cumulative Budget Request '!L16='Split budget (E)'!$L$1,'Cumulative Budget Request '!S16,0)</f>
        <v>0</v>
      </c>
      <c r="T17" s="16"/>
      <c r="U17" s="323"/>
      <c r="V17" s="323"/>
      <c r="W17" s="323"/>
      <c r="X17" s="323"/>
      <c r="Y17" s="323"/>
    </row>
    <row r="18" spans="1:25" hidden="1">
      <c r="A18" s="449"/>
      <c r="B18" s="481"/>
      <c r="C18" s="480"/>
      <c r="D18" s="59"/>
      <c r="E18" s="16"/>
      <c r="F18" s="16"/>
      <c r="G18" s="16"/>
      <c r="H18" s="16"/>
      <c r="I18" s="16"/>
      <c r="J18" s="25"/>
      <c r="M18" s="215"/>
      <c r="N18" s="56"/>
      <c r="O18" s="56"/>
      <c r="P18" s="56"/>
      <c r="Q18" s="31"/>
      <c r="R18" s="56"/>
      <c r="S18" s="31"/>
      <c r="T18" s="16"/>
      <c r="U18" s="325"/>
      <c r="V18" s="326"/>
      <c r="W18" s="324"/>
      <c r="X18" s="324"/>
      <c r="Y18" s="324"/>
    </row>
    <row r="19" spans="1:25" hidden="1">
      <c r="A19" s="485">
        <f>IF('Cumulative Budget Request '!L18='Split budget (E)'!$L$1,'Cumulative Budget Request '!A18,0)</f>
        <v>0</v>
      </c>
      <c r="B19" s="480">
        <f>IF('Cumulative Budget Request '!L18='Split budget (E)'!$L$1,'Cumulative Budget Request '!B18,0)</f>
        <v>0</v>
      </c>
      <c r="C19" s="481"/>
      <c r="D19" s="33" t="s">
        <v>123</v>
      </c>
      <c r="E19" s="76">
        <f>ROUND($R19*$S19,6)</f>
        <v>0</v>
      </c>
      <c r="F19" s="76">
        <f>ROUND($R20*$S20,6)</f>
        <v>0</v>
      </c>
      <c r="G19" s="76">
        <f>ROUND($R21*$S21,6)</f>
        <v>0</v>
      </c>
      <c r="H19" s="76">
        <f>ROUND($R22*$S22,6)</f>
        <v>0</v>
      </c>
      <c r="I19" s="76">
        <f>ROUND($R23*$S23,6)</f>
        <v>0</v>
      </c>
      <c r="J19" s="46"/>
      <c r="M19" s="133">
        <f>IF('Cumulative Budget Request '!L18='Split budget (E)'!$L$1,'Cumulative Budget Request '!M18,0)</f>
        <v>0</v>
      </c>
      <c r="N19" s="214">
        <f>ROUND(M19/12,2)</f>
        <v>0</v>
      </c>
      <c r="O19" s="214">
        <f>IF('Cumulative Budget Request '!L18='Split budget (E)'!$L$1,'Cumulative Budget Request '!O18,0)</f>
        <v>0</v>
      </c>
      <c r="P19" s="209">
        <f>IF('Cumulative Budget Request '!L18='Split budget (E)'!$L$1,'Cumulative Budget Request '!P18,0)</f>
        <v>0</v>
      </c>
      <c r="Q19" s="211">
        <f>IF('Cumulative Budget Request '!L18='Split budget (E)'!$L$1,'Cumulative Budget Request '!Q18,0)</f>
        <v>0</v>
      </c>
      <c r="R19" s="212">
        <f>IF('Cumulative Budget Request '!L18='Split budget (E)'!$L$1,'Cumulative Budget Request '!R18,0)</f>
        <v>0</v>
      </c>
      <c r="S19" s="61">
        <f>IF('Cumulative Budget Request '!L18='Split budget (E)'!$L$1,'Cumulative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9"/>
      <c r="B20" s="481"/>
      <c r="C20" s="480"/>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(E)'!$L$1,'Cumulative Budget Request '!Q19,0)</f>
        <v>0</v>
      </c>
      <c r="R20" s="212">
        <f>IF('Cumulative Budget Request '!L19='Split budget (E)'!$L$1,'Cumulative Budget Request '!R19,0)</f>
        <v>0</v>
      </c>
      <c r="S20" s="61">
        <f>IF('Cumulative Budget Request '!L19='Split budget (E)'!$L$1,'Cumulative Budget Request '!S19,0)</f>
        <v>0</v>
      </c>
      <c r="T20" s="16"/>
      <c r="U20" s="324"/>
      <c r="V20" s="324"/>
      <c r="W20" s="324"/>
      <c r="X20" s="324"/>
      <c r="Y20" s="324"/>
    </row>
    <row r="21" spans="1:25" hidden="1">
      <c r="A21" s="449"/>
      <c r="B21" s="481"/>
      <c r="C21" s="480"/>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(E)'!$L$1,'Cumulative Budget Request '!Q20,0)</f>
        <v>0</v>
      </c>
      <c r="R21" s="212">
        <f>IF('Cumulative Budget Request '!L20='Split budget (E)'!$L$1,'Cumulative Budget Request '!R20,0)</f>
        <v>0</v>
      </c>
      <c r="S21" s="61">
        <f>IF('Cumulative Budget Request '!L20='Split budget (E)'!$L$1,'Cumulative Budget Request '!S20,0)</f>
        <v>0</v>
      </c>
      <c r="T21" s="16"/>
      <c r="U21" s="323"/>
      <c r="V21" s="323"/>
      <c r="W21" s="323"/>
      <c r="X21" s="323"/>
      <c r="Y21" s="323"/>
    </row>
    <row r="22" spans="1:25" ht="15" hidden="1">
      <c r="A22" s="449"/>
      <c r="B22" s="481"/>
      <c r="C22" s="480"/>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(E)'!$L$1,'Cumulative Budget Request '!Q21,0)</f>
        <v>0</v>
      </c>
      <c r="R22" s="212">
        <f>IF('Cumulative Budget Request '!L21='Split budget (E)'!$L$1,'Cumulative Budget Request '!R21,0)</f>
        <v>0</v>
      </c>
      <c r="S22" s="61">
        <f>IF('Cumulative Budget Request '!L21='Split budget (E)'!$L$1,'Cumulative Budget Request '!S21,0)</f>
        <v>0</v>
      </c>
      <c r="T22" s="16"/>
      <c r="U22" s="323"/>
      <c r="V22" s="323"/>
      <c r="W22" s="323"/>
      <c r="X22" s="323"/>
      <c r="Y22" s="323"/>
    </row>
    <row r="23" spans="1:25" hidden="1">
      <c r="A23" s="449"/>
      <c r="B23" s="481"/>
      <c r="C23" s="480"/>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(E)'!$L$1,'Cumulative Budget Request '!Q22,0)</f>
        <v>0</v>
      </c>
      <c r="R23" s="212">
        <f>IF('Cumulative Budget Request '!L22='Split budget (E)'!$L$1,'Cumulative Budget Request '!R22,0)</f>
        <v>0</v>
      </c>
      <c r="S23" s="61">
        <f>IF('Cumulative Budget Request '!L22='Split budget (E)'!$L$1,'Cumulative Budget Request '!S22,0)</f>
        <v>0</v>
      </c>
      <c r="T23" s="16"/>
      <c r="U23" s="323"/>
      <c r="V23" s="323"/>
      <c r="W23" s="323"/>
      <c r="X23" s="323"/>
      <c r="Y23" s="323"/>
    </row>
    <row r="24" spans="1:25" hidden="1">
      <c r="A24" s="449"/>
      <c r="B24" s="481"/>
      <c r="C24" s="480"/>
      <c r="D24" s="59"/>
      <c r="E24" s="16"/>
      <c r="F24" s="16"/>
      <c r="G24" s="16"/>
      <c r="H24" s="16"/>
      <c r="I24" s="16"/>
      <c r="J24" s="25"/>
      <c r="M24" s="215"/>
      <c r="N24" s="56"/>
      <c r="O24" s="56"/>
      <c r="P24" s="56"/>
      <c r="Q24" s="31"/>
      <c r="R24" s="56"/>
      <c r="S24" s="31"/>
      <c r="T24" s="16"/>
      <c r="U24" s="325"/>
      <c r="V24" s="326"/>
      <c r="W24" s="324"/>
      <c r="X24" s="324"/>
      <c r="Y24" s="324"/>
    </row>
    <row r="25" spans="1:25" hidden="1">
      <c r="A25" s="485">
        <f>IF('Cumulative Budget Request '!L24='Split budget (E)'!$L$1,'Cumulative Budget Request '!A24,0)</f>
        <v>0</v>
      </c>
      <c r="B25" s="480">
        <f>IF('Cumulative Budget Request '!L24='Split budget (E)'!$L$1,'Cumulative Budget Request '!B24,0)</f>
        <v>0</v>
      </c>
      <c r="C25" s="481"/>
      <c r="D25" s="33" t="s">
        <v>123</v>
      </c>
      <c r="E25" s="76">
        <f>ROUND($R25*$S25,6)</f>
        <v>0</v>
      </c>
      <c r="F25" s="76">
        <f>ROUND($R26*$S26,6)</f>
        <v>0</v>
      </c>
      <c r="G25" s="76">
        <f>ROUND($R27*$S27,6)</f>
        <v>0</v>
      </c>
      <c r="H25" s="76">
        <f>ROUND($R28*$S28,6)</f>
        <v>0</v>
      </c>
      <c r="I25" s="76">
        <f>ROUND($R29*$S29,6)</f>
        <v>0</v>
      </c>
      <c r="J25" s="46"/>
      <c r="M25" s="133">
        <f>IF('Cumulative Budget Request '!L24='Split budget (E)'!$L$1,'Cumulative Budget Request '!M24,0)</f>
        <v>0</v>
      </c>
      <c r="N25" s="214">
        <f>ROUND(M25/12,2)</f>
        <v>0</v>
      </c>
      <c r="O25" s="214">
        <f>IF('Cumulative Budget Request '!L24='Split budget (E)'!$L$1,'Cumulative Budget Request '!O24,0)</f>
        <v>0</v>
      </c>
      <c r="P25" s="209">
        <f>IF('Cumulative Budget Request '!L24='Split budget (E)'!$L$1,'Cumulative Budget Request '!P24,0)</f>
        <v>0</v>
      </c>
      <c r="Q25" s="211">
        <f>IF('Cumulative Budget Request '!L24='Split budget (E)'!$L$1,'Cumulative Budget Request '!Q24,0)</f>
        <v>0</v>
      </c>
      <c r="R25" s="212">
        <f>IF('Cumulative Budget Request '!L24='Split budget (E)'!$L$1,'Cumulative Budget Request '!R24,0)</f>
        <v>0</v>
      </c>
      <c r="S25" s="61">
        <f>IF('Cumulative Budget Request '!L24='Split budget (E)'!$L$1,'Cumulative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6"/>
      <c r="B26" s="481"/>
      <c r="C26" s="480"/>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(E)'!$L$1,'Cumulative Budget Request '!Q25,0)</f>
        <v>0</v>
      </c>
      <c r="R26" s="212">
        <f>IF('Cumulative Budget Request '!L25='Split budget (E)'!$L$1,'Cumulative Budget Request '!R25,0)</f>
        <v>0</v>
      </c>
      <c r="S26" s="61">
        <f>IF('Cumulative Budget Request '!L25='Split budget (E)'!$L$1,'Cumulative Budget Request '!S25,0)</f>
        <v>0</v>
      </c>
      <c r="T26" s="16"/>
      <c r="U26" s="324"/>
      <c r="V26" s="324"/>
      <c r="W26" s="324"/>
      <c r="X26" s="324"/>
      <c r="Y26" s="324"/>
    </row>
    <row r="27" spans="1:25" hidden="1">
      <c r="A27" s="449"/>
      <c r="B27" s="481"/>
      <c r="C27" s="480"/>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(E)'!$L$1,'Cumulative Budget Request '!Q26,0)</f>
        <v>0</v>
      </c>
      <c r="R27" s="212">
        <f>IF('Cumulative Budget Request '!L26='Split budget (E)'!$L$1,'Cumulative Budget Request '!R26,0)</f>
        <v>0</v>
      </c>
      <c r="S27" s="61">
        <f>IF('Cumulative Budget Request '!L26='Split budget (E)'!$L$1,'Cumulative Budget Request '!S26,0)</f>
        <v>0</v>
      </c>
      <c r="T27" s="16"/>
      <c r="U27" s="323"/>
      <c r="V27" s="323"/>
      <c r="W27" s="323"/>
      <c r="X27" s="323"/>
      <c r="Y27" s="323"/>
    </row>
    <row r="28" spans="1:25" ht="15" hidden="1">
      <c r="A28" s="449"/>
      <c r="B28" s="481"/>
      <c r="C28" s="480"/>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(E)'!$L$1,'Cumulative Budget Request '!Q27,0)</f>
        <v>0</v>
      </c>
      <c r="R28" s="212">
        <f>IF('Cumulative Budget Request '!L27='Split budget (E)'!$L$1,'Cumulative Budget Request '!R27,0)</f>
        <v>0</v>
      </c>
      <c r="S28" s="61">
        <f>IF('Cumulative Budget Request '!L27='Split budget (E)'!$L$1,'Cumulative Budget Request '!S27,0)</f>
        <v>0</v>
      </c>
      <c r="T28" s="16"/>
      <c r="U28" s="323"/>
      <c r="V28" s="323"/>
      <c r="W28" s="323"/>
      <c r="X28" s="323"/>
      <c r="Y28" s="323"/>
    </row>
    <row r="29" spans="1:25" hidden="1">
      <c r="A29" s="449"/>
      <c r="B29" s="481"/>
      <c r="C29" s="480"/>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(E)'!$L$1,'Cumulative Budget Request '!Q28,0)</f>
        <v>0</v>
      </c>
      <c r="R29" s="212">
        <f>IF('Cumulative Budget Request '!L28='Split budget (E)'!$L$1,'Cumulative Budget Request '!R28,0)</f>
        <v>0</v>
      </c>
      <c r="S29" s="61">
        <f>IF('Cumulative Budget Request '!L28='Split budget (E)'!$L$1,'Cumulative Budget Request '!S28,0)</f>
        <v>0</v>
      </c>
      <c r="T29" s="16"/>
      <c r="U29" s="323"/>
      <c r="V29" s="323"/>
      <c r="W29" s="323"/>
      <c r="X29" s="323"/>
      <c r="Y29" s="323"/>
    </row>
    <row r="30" spans="1:25" hidden="1">
      <c r="A30" s="449"/>
      <c r="B30" s="481"/>
      <c r="C30" s="480"/>
      <c r="D30" s="59"/>
      <c r="E30" s="16"/>
      <c r="F30" s="16"/>
      <c r="G30" s="16"/>
      <c r="H30" s="16"/>
      <c r="I30" s="16"/>
      <c r="J30" s="25"/>
      <c r="M30" s="215"/>
      <c r="N30" s="56"/>
      <c r="O30" s="56"/>
      <c r="P30" s="56"/>
      <c r="Q30" s="31"/>
      <c r="R30" s="56"/>
      <c r="S30" s="31"/>
      <c r="T30" s="16"/>
      <c r="U30" s="325"/>
      <c r="V30" s="326"/>
      <c r="W30" s="324"/>
      <c r="X30" s="324"/>
      <c r="Y30" s="324"/>
    </row>
    <row r="31" spans="1:25" hidden="1">
      <c r="A31" s="485">
        <f>IF('Cumulative Budget Request '!L30='Split budget (E)'!$L$1,'Cumulative Budget Request '!A30,0)</f>
        <v>0</v>
      </c>
      <c r="B31" s="480">
        <f>IF('Cumulative Budget Request '!L30='Split budget (E)'!$L$1,'Cumulative Budget Request '!B30,0)</f>
        <v>0</v>
      </c>
      <c r="C31" s="481"/>
      <c r="D31" s="33" t="s">
        <v>123</v>
      </c>
      <c r="E31" s="76">
        <f>ROUND($R31*$S31,6)</f>
        <v>0</v>
      </c>
      <c r="F31" s="76">
        <f>ROUND($R32*$S32,6)</f>
        <v>0</v>
      </c>
      <c r="G31" s="76">
        <f>ROUND($R33*$S33,6)</f>
        <v>0</v>
      </c>
      <c r="H31" s="76">
        <f>ROUND($R34*$S34,6)</f>
        <v>0</v>
      </c>
      <c r="I31" s="76">
        <f>ROUND($R35*$S35,6)</f>
        <v>0</v>
      </c>
      <c r="J31" s="46"/>
      <c r="M31" s="133">
        <f>IF('Cumulative Budget Request '!L30='Split budget (E)'!$L$1,'Cumulative Budget Request '!M30,0)</f>
        <v>0</v>
      </c>
      <c r="N31" s="214">
        <f>ROUND(M31/12,2)</f>
        <v>0</v>
      </c>
      <c r="O31" s="214">
        <f>IF('Cumulative Budget Request '!L30='Split budget (E)'!$L$1,'Cumulative Budget Request '!O30,0)</f>
        <v>0</v>
      </c>
      <c r="P31" s="209">
        <f>IF('Cumulative Budget Request '!L30='Split budget (E)'!$L$1,'Cumulative Budget Request '!P30,0)</f>
        <v>0</v>
      </c>
      <c r="Q31" s="211">
        <f>IF('Cumulative Budget Request '!L30='Split budget (E)'!$L$1,'Cumulative Budget Request '!Q30,0)</f>
        <v>0</v>
      </c>
      <c r="R31" s="212">
        <f>IF('Cumulative Budget Request '!L30='Split budget (E)'!$L$1,'Cumulative Budget Request '!R30,0)</f>
        <v>0</v>
      </c>
      <c r="S31" s="61">
        <f>IF('Cumulative Budget Request '!L30='Split budget (E)'!$L$1,'Cumulative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9"/>
      <c r="B32" s="486"/>
      <c r="C32" s="480"/>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(E)'!$L$1,'Cumulative Budget Request '!Q31,0)</f>
        <v>0</v>
      </c>
      <c r="R32" s="212">
        <f>IF('Cumulative Budget Request '!L31='Split budget (E)'!$L$1,'Cumulative Budget Request '!R31,0)</f>
        <v>0</v>
      </c>
      <c r="S32" s="61">
        <f>IF('Cumulative Budget Request '!L31='Split budget (E)'!$L$1,'Cumulative Budget Request '!S31,0)</f>
        <v>0</v>
      </c>
      <c r="T32" s="16"/>
      <c r="U32" s="324"/>
      <c r="V32" s="324"/>
      <c r="W32" s="324"/>
      <c r="X32" s="324"/>
      <c r="Y32" s="324"/>
    </row>
    <row r="33" spans="1:25" hidden="1">
      <c r="A33" s="449"/>
      <c r="B33" s="481"/>
      <c r="C33" s="480"/>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(E)'!$L$1,'Cumulative Budget Request '!Q32,0)</f>
        <v>0</v>
      </c>
      <c r="R33" s="212">
        <f>IF('Cumulative Budget Request '!L32='Split budget (E)'!$L$1,'Cumulative Budget Request '!R32,0)</f>
        <v>0</v>
      </c>
      <c r="S33" s="61">
        <f>IF('Cumulative Budget Request '!L32='Split budget (E)'!$L$1,'Cumulative Budget Request '!S32,0)</f>
        <v>0</v>
      </c>
      <c r="T33" s="16"/>
      <c r="U33" s="323"/>
      <c r="V33" s="323"/>
      <c r="W33" s="323"/>
      <c r="X33" s="323"/>
      <c r="Y33" s="323"/>
    </row>
    <row r="34" spans="1:25" ht="15" hidden="1">
      <c r="A34" s="449"/>
      <c r="B34" s="481"/>
      <c r="C34" s="480"/>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(E)'!$L$1,'Cumulative Budget Request '!Q33,0)</f>
        <v>0</v>
      </c>
      <c r="R34" s="212">
        <f>IF('Cumulative Budget Request '!L33='Split budget (E)'!$L$1,'Cumulative Budget Request '!R33,0)</f>
        <v>0</v>
      </c>
      <c r="S34" s="61">
        <f>IF('Cumulative Budget Request '!L33='Split budget (E)'!$L$1,'Cumulative Budget Request '!S33,0)</f>
        <v>0</v>
      </c>
      <c r="T34" s="16"/>
      <c r="U34" s="323"/>
      <c r="V34" s="323"/>
      <c r="W34" s="323"/>
      <c r="X34" s="323"/>
      <c r="Y34" s="323"/>
    </row>
    <row r="35" spans="1:25" hidden="1">
      <c r="A35" s="449"/>
      <c r="B35" s="481"/>
      <c r="C35" s="480"/>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(E)'!$L$1,'Cumulative Budget Request '!Q34,0)</f>
        <v>0</v>
      </c>
      <c r="R35" s="212">
        <f>IF('Cumulative Budget Request '!L34='Split budget (E)'!$L$1,'Cumulative Budget Request '!R34,0)</f>
        <v>0</v>
      </c>
      <c r="S35" s="61">
        <f>IF('Cumulative Budget Request '!L34='Split budget (E)'!$L$1,'Cumulative Budget Request '!S34,0)</f>
        <v>0</v>
      </c>
      <c r="T35" s="16"/>
      <c r="U35" s="323"/>
      <c r="V35" s="323"/>
      <c r="W35" s="323"/>
      <c r="X35" s="323"/>
      <c r="Y35" s="323"/>
    </row>
    <row r="36" spans="1:25" hidden="1">
      <c r="A36" s="449"/>
      <c r="B36" s="481"/>
      <c r="C36" s="480"/>
      <c r="D36" s="59"/>
      <c r="E36" s="16"/>
      <c r="F36" s="16"/>
      <c r="G36" s="16"/>
      <c r="H36" s="16"/>
      <c r="I36" s="16"/>
      <c r="J36" s="25"/>
      <c r="M36" s="215"/>
      <c r="N36" s="56"/>
      <c r="O36" s="56"/>
      <c r="P36" s="56"/>
      <c r="Q36" s="31"/>
      <c r="R36" s="56"/>
      <c r="S36" s="31"/>
      <c r="T36" s="16"/>
      <c r="U36" s="325"/>
      <c r="V36" s="326"/>
      <c r="W36" s="324"/>
      <c r="X36" s="324"/>
      <c r="Y36" s="324"/>
    </row>
    <row r="37" spans="1:25" hidden="1">
      <c r="A37" s="485">
        <f>IF('Cumulative Budget Request '!L36='Split budget (E)'!$L$1,'Cumulative Budget Request '!A36,0)</f>
        <v>0</v>
      </c>
      <c r="B37" s="480">
        <f>IF('Cumulative Budget Request '!L36='Split budget (E)'!$L$1,'Cumulative Budget Request '!B36,0)</f>
        <v>0</v>
      </c>
      <c r="C37" s="481"/>
      <c r="D37" s="33" t="s">
        <v>123</v>
      </c>
      <c r="E37" s="76">
        <f>ROUND($R37*$S37,6)</f>
        <v>0</v>
      </c>
      <c r="F37" s="76">
        <f>ROUND($R38*$S38,6)</f>
        <v>0</v>
      </c>
      <c r="G37" s="76">
        <f>ROUND($R39*$S39,6)</f>
        <v>0</v>
      </c>
      <c r="H37" s="76">
        <f>ROUND($R40*$S40,6)</f>
        <v>0</v>
      </c>
      <c r="I37" s="76">
        <f>ROUND($R41*$S41,6)</f>
        <v>0</v>
      </c>
      <c r="J37" s="46"/>
      <c r="M37" s="133">
        <f>IF('Cumulative Budget Request '!L36='Split budget (E)'!$L$1,'Cumulative Budget Request '!M36,0)</f>
        <v>0</v>
      </c>
      <c r="N37" s="214">
        <f>ROUND(M37/12,2)</f>
        <v>0</v>
      </c>
      <c r="O37" s="214">
        <f>IF('Cumulative Budget Request '!L36='Split budget (E)'!$L$1,'Cumulative Budget Request '!O36,0)</f>
        <v>0</v>
      </c>
      <c r="P37" s="209">
        <f>IF('Cumulative Budget Request '!L36='Split budget (E)'!$L$1,'Cumulative Budget Request '!P36,0)</f>
        <v>0</v>
      </c>
      <c r="Q37" s="211">
        <f>IF('Cumulative Budget Request '!L36='Split budget (E)'!$L$1,'Cumulative Budget Request '!Q36,0)</f>
        <v>0</v>
      </c>
      <c r="R37" s="212">
        <f>IF('Cumulative Budget Request '!L36='Split budget (E)'!$L$1,'Cumulative Budget Request '!R36,0)</f>
        <v>0</v>
      </c>
      <c r="S37" s="61">
        <f>IF('Cumulative Budget Request '!L36='Split budget (E)'!$L$1,'Cumulative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9"/>
      <c r="B38" s="486"/>
      <c r="C38" s="480"/>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(E)'!$L$1,'Cumulative Budget Request '!Q37,0)</f>
        <v>0</v>
      </c>
      <c r="R38" s="212">
        <f>IF('Cumulative Budget Request '!L37='Split budget (E)'!$L$1,'Cumulative Budget Request '!R37,0)</f>
        <v>0</v>
      </c>
      <c r="S38" s="61">
        <f>IF('Cumulative Budget Request '!L37='Split budget (E)'!$L$1,'Cumulative Budget Request '!S37,0)</f>
        <v>0</v>
      </c>
      <c r="T38" s="16"/>
      <c r="U38" s="324"/>
      <c r="V38" s="324"/>
      <c r="W38" s="324"/>
      <c r="X38" s="324"/>
      <c r="Y38" s="324"/>
    </row>
    <row r="39" spans="1:25" hidden="1">
      <c r="A39" s="449"/>
      <c r="B39" s="481"/>
      <c r="C39" s="480"/>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(E)'!$L$1,'Cumulative Budget Request '!Q38,0)</f>
        <v>0</v>
      </c>
      <c r="R39" s="212">
        <f>IF('Cumulative Budget Request '!L38='Split budget (E)'!$L$1,'Cumulative Budget Request '!R38,0)</f>
        <v>0</v>
      </c>
      <c r="S39" s="61">
        <f>IF('Cumulative Budget Request '!L38='Split budget (E)'!$L$1,'Cumulative Budget Request '!S38,0)</f>
        <v>0</v>
      </c>
      <c r="T39" s="16"/>
      <c r="U39" s="323"/>
      <c r="V39" s="323"/>
      <c r="W39" s="323"/>
      <c r="X39" s="323"/>
      <c r="Y39" s="323"/>
    </row>
    <row r="40" spans="1:25" ht="15" hidden="1">
      <c r="A40" s="449"/>
      <c r="B40" s="481"/>
      <c r="C40" s="480"/>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(E)'!$L$1,'Cumulative Budget Request '!Q39,0)</f>
        <v>0</v>
      </c>
      <c r="R40" s="212">
        <f>IF('Cumulative Budget Request '!L39='Split budget (E)'!$L$1,'Cumulative Budget Request '!R39,0)</f>
        <v>0</v>
      </c>
      <c r="S40" s="61">
        <f>IF('Cumulative Budget Request '!L39='Split budget (E)'!$L$1,'Cumulative Budget Request '!S39,0)</f>
        <v>0</v>
      </c>
      <c r="T40" s="16"/>
      <c r="U40" s="323"/>
      <c r="V40" s="323"/>
      <c r="W40" s="323"/>
      <c r="X40" s="323"/>
      <c r="Y40" s="323"/>
    </row>
    <row r="41" spans="1:25" hidden="1">
      <c r="A41" s="449"/>
      <c r="B41" s="481"/>
      <c r="C41" s="480"/>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(E)'!$L$1,'Cumulative Budget Request '!Q40,0)</f>
        <v>0</v>
      </c>
      <c r="R41" s="212">
        <f>IF('Cumulative Budget Request '!L40='Split budget (E)'!$L$1,'Cumulative Budget Request '!R40,0)</f>
        <v>0</v>
      </c>
      <c r="S41" s="61">
        <f>IF('Cumulative Budget Request '!L40='Split budget (E)'!$L$1,'Cumulative Budget Request '!S40,0)</f>
        <v>0</v>
      </c>
      <c r="T41" s="16"/>
      <c r="U41" s="323"/>
      <c r="V41" s="323"/>
      <c r="W41" s="323"/>
      <c r="X41" s="323"/>
      <c r="Y41" s="323"/>
    </row>
    <row r="42" spans="1:25" hidden="1">
      <c r="A42" s="449"/>
      <c r="B42" s="481"/>
      <c r="C42" s="480"/>
      <c r="D42" s="59"/>
      <c r="E42" s="16"/>
      <c r="F42" s="16"/>
      <c r="G42" s="16"/>
      <c r="H42" s="16"/>
      <c r="I42" s="16"/>
      <c r="J42" s="25"/>
      <c r="M42" s="215"/>
      <c r="N42" s="56"/>
      <c r="O42" s="56"/>
      <c r="P42" s="56"/>
      <c r="Q42" s="31"/>
      <c r="R42" s="56"/>
      <c r="S42" s="31"/>
      <c r="T42" s="16"/>
      <c r="U42" s="325"/>
      <c r="V42" s="326"/>
      <c r="W42" s="324"/>
      <c r="X42" s="324"/>
      <c r="Y42" s="324"/>
    </row>
    <row r="43" spans="1:25" hidden="1">
      <c r="A43" s="485">
        <f>IF('Cumulative Budget Request '!L42='Split budget (E)'!$L$1,'Cumulative Budget Request '!A42,0)</f>
        <v>0</v>
      </c>
      <c r="B43" s="480">
        <f>IF('Cumulative Budget Request '!L42='Split budget (E)'!$L$1,'Cumulative Budget Request '!B42,0)</f>
        <v>0</v>
      </c>
      <c r="C43" s="481"/>
      <c r="D43" s="33" t="s">
        <v>123</v>
      </c>
      <c r="E43" s="76">
        <f>ROUND($R43*$S43,6)</f>
        <v>0</v>
      </c>
      <c r="F43" s="76">
        <f>ROUND($R44*$S44,6)</f>
        <v>0</v>
      </c>
      <c r="G43" s="76">
        <f>ROUND($R45*$S45,6)</f>
        <v>0</v>
      </c>
      <c r="H43" s="76">
        <f>ROUND($R46*$S46,6)</f>
        <v>0</v>
      </c>
      <c r="I43" s="76">
        <f>ROUND($R47*$S47,6)</f>
        <v>0</v>
      </c>
      <c r="J43" s="46"/>
      <c r="M43" s="133">
        <f>IF('Cumulative Budget Request '!L42='Split budget (E)'!$L$1,'Cumulative Budget Request '!M42,0)</f>
        <v>0</v>
      </c>
      <c r="N43" s="214">
        <f>ROUND(M43/12,2)</f>
        <v>0</v>
      </c>
      <c r="O43" s="214">
        <f>IF('Cumulative Budget Request '!L42='Split budget (E)'!$L$1,'Cumulative Budget Request '!O42,0)</f>
        <v>0</v>
      </c>
      <c r="P43" s="209">
        <f>IF('Cumulative Budget Request '!L42='Split budget (E)'!$L$1,'Cumulative Budget Request '!P42,0)</f>
        <v>0</v>
      </c>
      <c r="Q43" s="211">
        <f>IF('Cumulative Budget Request '!L42='Split budget (E)'!$L$1,'Cumulative Budget Request '!Q42,0)</f>
        <v>0</v>
      </c>
      <c r="R43" s="212">
        <f>IF('Cumulative Budget Request '!L42='Split budget (E)'!$L$1,'Cumulative Budget Request '!R42,0)</f>
        <v>0</v>
      </c>
      <c r="S43" s="61">
        <f>IF('Cumulative Budget Request '!L42='Split budget (E)'!$L$1,'Cumulative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9"/>
      <c r="B44" s="486"/>
      <c r="C44" s="480"/>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(E)'!$L$1,'Cumulative Budget Request '!Q43,0)</f>
        <v>0</v>
      </c>
      <c r="R44" s="212">
        <f>IF('Cumulative Budget Request '!L43='Split budget (E)'!$L$1,'Cumulative Budget Request '!R43,0)</f>
        <v>0</v>
      </c>
      <c r="S44" s="61">
        <f>IF('Cumulative Budget Request '!L43='Split budget (E)'!$L$1,'Cumulative Budget Request '!S43,0)</f>
        <v>0</v>
      </c>
      <c r="T44" s="16"/>
      <c r="U44" s="324"/>
      <c r="V44" s="324"/>
      <c r="W44" s="324"/>
      <c r="X44" s="324"/>
      <c r="Y44" s="324"/>
    </row>
    <row r="45" spans="1:25" hidden="1">
      <c r="A45" s="449"/>
      <c r="B45" s="481"/>
      <c r="C45" s="480"/>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(E)'!$L$1,'Cumulative Budget Request '!Q44,0)</f>
        <v>0</v>
      </c>
      <c r="R45" s="212">
        <f>IF('Cumulative Budget Request '!L44='Split budget (E)'!$L$1,'Cumulative Budget Request '!R44,0)</f>
        <v>0</v>
      </c>
      <c r="S45" s="61">
        <f>IF('Cumulative Budget Request '!L44='Split budget (E)'!$L$1,'Cumulative Budget Request '!S44,0)</f>
        <v>0</v>
      </c>
      <c r="T45" s="16"/>
      <c r="U45" s="323"/>
      <c r="V45" s="323"/>
      <c r="W45" s="323"/>
      <c r="X45" s="323"/>
      <c r="Y45" s="323"/>
    </row>
    <row r="46" spans="1:25" ht="15" hidden="1">
      <c r="A46" s="449"/>
      <c r="B46" s="481"/>
      <c r="C46" s="480"/>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(E)'!$L$1,'Cumulative Budget Request '!Q45,0)</f>
        <v>0</v>
      </c>
      <c r="R46" s="212">
        <f>IF('Cumulative Budget Request '!L45='Split budget (E)'!$L$1,'Cumulative Budget Request '!R45,0)</f>
        <v>0</v>
      </c>
      <c r="S46" s="61">
        <f>IF('Cumulative Budget Request '!L45='Split budget (E)'!$L$1,'Cumulative Budget Request '!S45,0)</f>
        <v>0</v>
      </c>
      <c r="T46" s="16"/>
      <c r="U46" s="323"/>
      <c r="V46" s="323"/>
      <c r="W46" s="323"/>
      <c r="X46" s="323"/>
      <c r="Y46" s="323"/>
    </row>
    <row r="47" spans="1:25" hidden="1">
      <c r="A47" s="449"/>
      <c r="B47" s="481"/>
      <c r="C47" s="480"/>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(E)'!$L$1,'Cumulative Budget Request '!Q46,0)</f>
        <v>0</v>
      </c>
      <c r="R47" s="212">
        <f>IF('Cumulative Budget Request '!L46='Split budget (E)'!$L$1,'Cumulative Budget Request '!R46,0)</f>
        <v>0</v>
      </c>
      <c r="S47" s="61">
        <f>IF('Cumulative Budget Request '!L46='Split budget (E)'!$L$1,'Cumulative Budget Request '!S46,0)</f>
        <v>0</v>
      </c>
      <c r="T47" s="16"/>
      <c r="U47" s="323"/>
      <c r="V47" s="323"/>
      <c r="W47" s="323"/>
      <c r="X47" s="323"/>
      <c r="Y47" s="323"/>
    </row>
    <row r="48" spans="1:25" hidden="1">
      <c r="A48" s="449"/>
      <c r="B48" s="481"/>
      <c r="C48" s="480"/>
      <c r="D48" s="59"/>
      <c r="E48" s="16"/>
      <c r="F48" s="16"/>
      <c r="G48" s="16"/>
      <c r="H48" s="16"/>
      <c r="I48" s="16"/>
      <c r="J48" s="25"/>
      <c r="M48" s="215"/>
      <c r="N48" s="56"/>
      <c r="O48" s="56"/>
      <c r="P48" s="56"/>
      <c r="Q48" s="31"/>
      <c r="R48" s="56"/>
      <c r="S48" s="31"/>
      <c r="T48" s="16"/>
      <c r="U48" s="325"/>
      <c r="V48" s="326"/>
      <c r="W48" s="324"/>
      <c r="X48" s="324"/>
      <c r="Y48" s="324"/>
    </row>
    <row r="49" spans="1:25" hidden="1">
      <c r="A49" s="485">
        <f>IF('Cumulative Budget Request '!L48='Split budget (E)'!$L$1,'Cumulative Budget Request '!A48,0)</f>
        <v>0</v>
      </c>
      <c r="B49" s="480">
        <f>IF('Cumulative Budget Request '!L48='Split budget (E)'!$L$1,'Cumulative Budget Request '!B48,0)</f>
        <v>0</v>
      </c>
      <c r="C49" s="481"/>
      <c r="D49" s="33" t="s">
        <v>123</v>
      </c>
      <c r="E49" s="76">
        <f>ROUND($R49*$S49,6)</f>
        <v>0</v>
      </c>
      <c r="F49" s="76">
        <f>ROUND($R50*$S50,6)</f>
        <v>0</v>
      </c>
      <c r="G49" s="76">
        <f>ROUND($R51*$S51,6)</f>
        <v>0</v>
      </c>
      <c r="H49" s="76">
        <f>ROUND($R52*$S52,6)</f>
        <v>0</v>
      </c>
      <c r="I49" s="76">
        <f>ROUND($R53*$S53,6)</f>
        <v>0</v>
      </c>
      <c r="J49" s="46"/>
      <c r="M49" s="133">
        <f>IF('Cumulative Budget Request '!L48='Split budget (E)'!$L$1,'Cumulative Budget Request '!M48,0)</f>
        <v>0</v>
      </c>
      <c r="N49" s="214">
        <f>ROUND(M49/12,2)</f>
        <v>0</v>
      </c>
      <c r="O49" s="214">
        <f>IF('Cumulative Budget Request '!L48='Split budget (E)'!$L$1,'Cumulative Budget Request '!O48,0)</f>
        <v>0</v>
      </c>
      <c r="P49" s="209">
        <f>IF('Cumulative Budget Request '!L48='Split budget (E)'!$L$1,'Cumulative Budget Request '!P48,0)</f>
        <v>0</v>
      </c>
      <c r="Q49" s="211">
        <f>IF('Cumulative Budget Request '!L48='Split budget (E)'!$L$1,'Cumulative Budget Request '!Q48,0)</f>
        <v>0</v>
      </c>
      <c r="R49" s="212">
        <f>IF('Cumulative Budget Request '!L48='Split budget (E)'!$L$1,'Cumulative Budget Request '!R48,0)</f>
        <v>0</v>
      </c>
      <c r="S49" s="61">
        <f>IF('Cumulative Budget Request '!L48='Split budget (E)'!$L$1,'Cumulative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9"/>
      <c r="B50" s="486"/>
      <c r="C50" s="480"/>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(E)'!$L$1,'Cumulative Budget Request '!Q49,0)</f>
        <v>0</v>
      </c>
      <c r="R50" s="212">
        <f>IF('Cumulative Budget Request '!L49='Split budget (E)'!$L$1,'Cumulative Budget Request '!R49,0)</f>
        <v>0</v>
      </c>
      <c r="S50" s="61">
        <f>IF('Cumulative Budget Request '!L49='Split budget (E)'!$L$1,'Cumulative Budget Request '!S49,0)</f>
        <v>0</v>
      </c>
      <c r="T50" s="16"/>
      <c r="U50" s="324"/>
      <c r="V50" s="324"/>
      <c r="W50" s="324"/>
      <c r="X50" s="324"/>
      <c r="Y50" s="324"/>
    </row>
    <row r="51" spans="1:25" hidden="1">
      <c r="A51" s="449"/>
      <c r="B51" s="481"/>
      <c r="C51" s="480"/>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(E)'!$L$1,'Cumulative Budget Request '!Q50,0)</f>
        <v>0</v>
      </c>
      <c r="R51" s="212">
        <f>IF('Cumulative Budget Request '!L50='Split budget (E)'!$L$1,'Cumulative Budget Request '!R50,0)</f>
        <v>0</v>
      </c>
      <c r="S51" s="61">
        <f>IF('Cumulative Budget Request '!L50='Split budget (E)'!$L$1,'Cumulative Budget Request '!S50,0)</f>
        <v>0</v>
      </c>
      <c r="T51" s="16"/>
      <c r="U51" s="323"/>
      <c r="V51" s="323"/>
      <c r="W51" s="323"/>
      <c r="X51" s="323"/>
      <c r="Y51" s="323"/>
    </row>
    <row r="52" spans="1:25" ht="15" hidden="1">
      <c r="A52" s="449"/>
      <c r="B52" s="481"/>
      <c r="C52" s="480"/>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(E)'!$L$1,'Cumulative Budget Request '!Q51,0)</f>
        <v>0</v>
      </c>
      <c r="R52" s="212">
        <f>IF('Cumulative Budget Request '!L51='Split budget (E)'!$L$1,'Cumulative Budget Request '!R51,0)</f>
        <v>0</v>
      </c>
      <c r="S52" s="61">
        <f>IF('Cumulative Budget Request '!L51='Split budget (E)'!$L$1,'Cumulative Budget Request '!S51,0)</f>
        <v>0</v>
      </c>
      <c r="T52" s="16"/>
      <c r="U52" s="323"/>
      <c r="V52" s="323"/>
      <c r="W52" s="323"/>
      <c r="X52" s="323"/>
      <c r="Y52" s="323"/>
    </row>
    <row r="53" spans="1:25" hidden="1">
      <c r="A53" s="449"/>
      <c r="B53" s="481"/>
      <c r="C53" s="480"/>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(E)'!$L$1,'Cumulative Budget Request '!Q52,0)</f>
        <v>0</v>
      </c>
      <c r="R53" s="212">
        <f>IF('Cumulative Budget Request '!L52='Split budget (E)'!$L$1,'Cumulative Budget Request '!R52,0)</f>
        <v>0</v>
      </c>
      <c r="S53" s="61">
        <f>IF('Cumulative Budget Request '!L52='Split budget (E)'!$L$1,'Cumulative Budget Request '!S52,0)</f>
        <v>0</v>
      </c>
      <c r="T53" s="16"/>
      <c r="U53" s="323"/>
      <c r="V53" s="323"/>
      <c r="W53" s="323"/>
      <c r="X53" s="323"/>
      <c r="Y53" s="323"/>
    </row>
    <row r="54" spans="1:25" hidden="1">
      <c r="A54" s="449"/>
      <c r="B54" s="481"/>
      <c r="C54" s="480"/>
      <c r="D54" s="59"/>
      <c r="E54" s="16"/>
      <c r="F54" s="16"/>
      <c r="G54" s="16"/>
      <c r="H54" s="16"/>
      <c r="I54" s="16"/>
      <c r="J54" s="25"/>
      <c r="M54" s="215"/>
      <c r="N54" s="56"/>
      <c r="O54" s="56"/>
      <c r="P54" s="56"/>
      <c r="Q54" s="31"/>
      <c r="R54" s="56"/>
      <c r="S54" s="31"/>
      <c r="T54" s="16"/>
      <c r="U54" s="325"/>
      <c r="V54" s="326"/>
      <c r="W54" s="324"/>
      <c r="X54" s="324"/>
      <c r="Y54" s="324"/>
    </row>
    <row r="55" spans="1:25" hidden="1">
      <c r="A55" s="485">
        <f>IF('Cumulative Budget Request '!L54='Split budget (E)'!$L$1,'Cumulative Budget Request '!A54,0)</f>
        <v>0</v>
      </c>
      <c r="B55" s="480">
        <f>IF('Cumulative Budget Request '!L54='Split budget (E)'!$L$1,'Cumulative Budget Request '!B54,0)</f>
        <v>0</v>
      </c>
      <c r="C55" s="481"/>
      <c r="D55" s="33" t="s">
        <v>123</v>
      </c>
      <c r="E55" s="76">
        <f>ROUND($R55*$S55,6)</f>
        <v>0</v>
      </c>
      <c r="F55" s="76">
        <f>ROUND($R56*$S56,6)</f>
        <v>0</v>
      </c>
      <c r="G55" s="76">
        <f>ROUND($R57*$S57,6)</f>
        <v>0</v>
      </c>
      <c r="H55" s="76">
        <f>ROUND($R58*$S58,6)</f>
        <v>0</v>
      </c>
      <c r="I55" s="76">
        <f>ROUND($R59*$S59,6)</f>
        <v>0</v>
      </c>
      <c r="J55" s="46"/>
      <c r="M55" s="133">
        <f>IF('Cumulative Budget Request '!L54='Split budget (E)'!$L$1,'Cumulative Budget Request '!M54,0)</f>
        <v>0</v>
      </c>
      <c r="N55" s="214">
        <f>ROUND(M55/12,2)</f>
        <v>0</v>
      </c>
      <c r="O55" s="214">
        <f>IF('Cumulative Budget Request '!L54='Split budget (E)'!$L$1,'Cumulative Budget Request '!O54,0)</f>
        <v>0</v>
      </c>
      <c r="P55" s="209">
        <f>IF('Cumulative Budget Request '!L54='Split budget (E)'!$L$1,'Cumulative Budget Request '!P54,0)</f>
        <v>0</v>
      </c>
      <c r="Q55" s="211">
        <f>IF('Cumulative Budget Request '!L54='Split budget (E)'!$L$1,'Cumulative Budget Request '!Q54,0)</f>
        <v>0</v>
      </c>
      <c r="R55" s="212">
        <f>IF('Cumulative Budget Request '!L54='Split budget (E)'!$L$1,'Cumulative Budget Request '!R54,0)</f>
        <v>0</v>
      </c>
      <c r="S55" s="61">
        <f>IF('Cumulative Budget Request '!L54='Split budget (E)'!$L$1,'Cumulative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9"/>
      <c r="B56" s="486"/>
      <c r="C56" s="480"/>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(E)'!$L$1,'Cumulative Budget Request '!Q55,0)</f>
        <v>0</v>
      </c>
      <c r="R56" s="212">
        <f>IF('Cumulative Budget Request '!L55='Split budget (E)'!$L$1,'Cumulative Budget Request '!R55,0)</f>
        <v>0</v>
      </c>
      <c r="S56" s="61">
        <f>IF('Cumulative Budget Request '!L55='Split budget (E)'!$L$1,'Cumulative Budget Request '!S55,0)</f>
        <v>0</v>
      </c>
      <c r="T56" s="16"/>
      <c r="U56" s="324"/>
      <c r="V56" s="324"/>
      <c r="W56" s="324"/>
      <c r="X56" s="324"/>
      <c r="Y56" s="324"/>
    </row>
    <row r="57" spans="1:25" hidden="1">
      <c r="A57" s="449"/>
      <c r="B57" s="486"/>
      <c r="C57" s="480"/>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(E)'!$L$1,'Cumulative Budget Request '!Q56,0)</f>
        <v>0</v>
      </c>
      <c r="R57" s="212">
        <f>IF('Cumulative Budget Request '!L56='Split budget (E)'!$L$1,'Cumulative Budget Request '!R56,0)</f>
        <v>0</v>
      </c>
      <c r="S57" s="61">
        <f>IF('Cumulative Budget Request '!L56='Split budget (E)'!$L$1,'Cumulative Budget Request '!S56,0)</f>
        <v>0</v>
      </c>
      <c r="T57" s="16"/>
      <c r="U57" s="323"/>
      <c r="V57" s="323"/>
      <c r="W57" s="323"/>
      <c r="X57" s="323"/>
      <c r="Y57" s="323"/>
    </row>
    <row r="58" spans="1:25" ht="15" hidden="1">
      <c r="A58" s="449"/>
      <c r="B58" s="486"/>
      <c r="C58" s="480"/>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(E)'!$L$1,'Cumulative Budget Request '!Q57,0)</f>
        <v>0</v>
      </c>
      <c r="R58" s="212">
        <f>IF('Cumulative Budget Request '!L57='Split budget (E)'!$L$1,'Cumulative Budget Request '!R57,0)</f>
        <v>0</v>
      </c>
      <c r="S58" s="61">
        <f>IF('Cumulative Budget Request '!L57='Split budget (E)'!$L$1,'Cumulative Budget Request '!S57,0)</f>
        <v>0</v>
      </c>
      <c r="T58" s="16"/>
      <c r="U58" s="324"/>
      <c r="V58" s="324"/>
      <c r="W58" s="324"/>
      <c r="X58" s="324"/>
      <c r="Y58" s="324"/>
    </row>
    <row r="59" spans="1:25" hidden="1">
      <c r="A59" s="449"/>
      <c r="B59" s="486"/>
      <c r="C59" s="480"/>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(E)'!$L$1,'Cumulative Budget Request '!Q58,0)</f>
        <v>0</v>
      </c>
      <c r="R59" s="212">
        <f>IF('Cumulative Budget Request '!L58='Split budget (E)'!$L$1,'Cumulative Budget Request '!R58,0)</f>
        <v>0</v>
      </c>
      <c r="S59" s="61">
        <f>IF('Cumulative Budget Request '!L58='Split budget (E)'!$L$1,'Cumulative Budget Request '!S58,0)</f>
        <v>0</v>
      </c>
      <c r="T59" s="16"/>
      <c r="U59" s="323"/>
      <c r="V59" s="323"/>
      <c r="W59" s="323"/>
      <c r="X59" s="323"/>
      <c r="Y59" s="323"/>
    </row>
    <row r="60" spans="1:25" hidden="1">
      <c r="A60" s="449"/>
      <c r="B60" s="481"/>
      <c r="C60" s="480"/>
      <c r="D60" s="59"/>
      <c r="E60" s="16"/>
      <c r="F60" s="16"/>
      <c r="G60" s="16"/>
      <c r="H60" s="16"/>
      <c r="I60" s="16"/>
      <c r="J60" s="25"/>
      <c r="M60" s="215"/>
      <c r="N60" s="56"/>
      <c r="O60" s="56"/>
      <c r="P60" s="56"/>
      <c r="Q60" s="31"/>
      <c r="R60" s="56"/>
      <c r="S60" s="31"/>
      <c r="T60" s="16"/>
      <c r="U60" s="325"/>
      <c r="V60" s="326"/>
      <c r="W60" s="324"/>
      <c r="X60" s="324"/>
      <c r="Y60" s="324"/>
    </row>
    <row r="61" spans="1:25" hidden="1">
      <c r="A61" s="485">
        <f>IF('Cumulative Budget Request '!L60='Split budget (E)'!$L$1,'Cumulative Budget Request '!A60,0)</f>
        <v>0</v>
      </c>
      <c r="B61" s="480">
        <f>IF('Cumulative Budget Request '!L60='Split budget (E)'!$L$1,'Cumulative Budget Request '!B60,0)</f>
        <v>0</v>
      </c>
      <c r="C61" s="481"/>
      <c r="D61" s="33" t="s">
        <v>123</v>
      </c>
      <c r="E61" s="76">
        <f>ROUND($R61*$S61,6)</f>
        <v>0</v>
      </c>
      <c r="F61" s="76">
        <f>ROUND($R62*$S62,6)</f>
        <v>0</v>
      </c>
      <c r="G61" s="76">
        <f>ROUND($R63*$S63,6)</f>
        <v>0</v>
      </c>
      <c r="H61" s="76">
        <f>ROUND($R64*$S64,6)</f>
        <v>0</v>
      </c>
      <c r="I61" s="76">
        <f>ROUND($R65*$S65,6)</f>
        <v>0</v>
      </c>
      <c r="J61" s="46"/>
      <c r="M61" s="133">
        <f>IF('Cumulative Budget Request '!L60='Split budget (E)'!$L$1,'Cumulative Budget Request '!M60,0)</f>
        <v>0</v>
      </c>
      <c r="N61" s="214">
        <f>ROUND(M61/12,2)</f>
        <v>0</v>
      </c>
      <c r="O61" s="214">
        <f>IF('Cumulative Budget Request '!L60='Split budget (E)'!$L$1,'Cumulative Budget Request '!O60,0)</f>
        <v>0</v>
      </c>
      <c r="P61" s="209">
        <f>IF('Cumulative Budget Request '!L60='Split budget (E)'!$L$1,'Cumulative Budget Request '!P60,0)</f>
        <v>0</v>
      </c>
      <c r="Q61" s="211">
        <f>IF('Cumulative Budget Request '!L60='Split budget (E)'!$L$1,'Cumulative Budget Request '!Q60,0)</f>
        <v>0</v>
      </c>
      <c r="R61" s="212">
        <f>IF('Cumulative Budget Request '!L60='Split budget (E)'!$L$1,'Cumulative Budget Request '!R60,0)</f>
        <v>0</v>
      </c>
      <c r="S61" s="61">
        <f>IF('Cumulative Budget Request '!L60='Split budget (E)'!$L$1,'Cumulative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9"/>
      <c r="B62" s="486"/>
      <c r="C62" s="480"/>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(E)'!$L$1,'Cumulative Budget Request '!Q61,0)</f>
        <v>0</v>
      </c>
      <c r="R62" s="212">
        <f>IF('Cumulative Budget Request '!L61='Split budget (E)'!$L$1,'Cumulative Budget Request '!R61,0)</f>
        <v>0</v>
      </c>
      <c r="S62" s="61">
        <f>IF('Cumulative Budget Request '!L61='Split budget (E)'!$L$1,'Cumulative Budget Request '!S61,0)</f>
        <v>0</v>
      </c>
      <c r="T62" s="16"/>
      <c r="U62" s="324"/>
      <c r="V62" s="324"/>
      <c r="W62" s="324"/>
      <c r="X62" s="324"/>
      <c r="Y62" s="324"/>
    </row>
    <row r="63" spans="1:25" hidden="1">
      <c r="A63" s="449"/>
      <c r="B63" s="486"/>
      <c r="C63" s="480"/>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(E)'!$L$1,'Cumulative Budget Request '!Q62,0)</f>
        <v>0</v>
      </c>
      <c r="R63" s="212">
        <f>IF('Cumulative Budget Request '!L62='Split budget (E)'!$L$1,'Cumulative Budget Request '!R62,0)</f>
        <v>0</v>
      </c>
      <c r="S63" s="61">
        <f>IF('Cumulative Budget Request '!L62='Split budget (E)'!$L$1,'Cumulative Budget Request '!S62,0)</f>
        <v>0</v>
      </c>
      <c r="T63" s="16"/>
      <c r="U63" s="323"/>
      <c r="V63" s="323"/>
      <c r="W63" s="323"/>
      <c r="X63" s="323"/>
      <c r="Y63" s="323"/>
    </row>
    <row r="64" spans="1:25" ht="15" hidden="1">
      <c r="A64" s="449"/>
      <c r="B64" s="486"/>
      <c r="C64" s="480"/>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(E)'!$L$1,'Cumulative Budget Request '!Q63,0)</f>
        <v>0</v>
      </c>
      <c r="R64" s="212">
        <f>IF('Cumulative Budget Request '!L63='Split budget (E)'!$L$1,'Cumulative Budget Request '!R63,0)</f>
        <v>0</v>
      </c>
      <c r="S64" s="61">
        <f>IF('Cumulative Budget Request '!L63='Split budget (E)'!$L$1,'Cumulative Budget Request '!S63,0)</f>
        <v>0</v>
      </c>
      <c r="T64" s="16"/>
      <c r="U64" s="324"/>
      <c r="V64" s="324"/>
      <c r="W64" s="324"/>
      <c r="X64" s="324"/>
      <c r="Y64" s="324"/>
    </row>
    <row r="65" spans="1:25" hidden="1">
      <c r="A65" s="449"/>
      <c r="B65" s="486"/>
      <c r="C65" s="480"/>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(E)'!$L$1,'Cumulative Budget Request '!Q64,0)</f>
        <v>0</v>
      </c>
      <c r="R65" s="212">
        <f>IF('Cumulative Budget Request '!L64='Split budget (E)'!$L$1,'Cumulative Budget Request '!R64,0)</f>
        <v>0</v>
      </c>
      <c r="S65" s="61">
        <f>IF('Cumulative Budget Request '!L64='Split budget (E)'!$L$1,'Cumulative Budget Request '!S64,0)</f>
        <v>0</v>
      </c>
      <c r="T65" s="16"/>
      <c r="U65" s="323"/>
      <c r="V65" s="323"/>
      <c r="W65" s="323"/>
      <c r="X65" s="323"/>
      <c r="Y65" s="323"/>
    </row>
    <row r="66" spans="1:25" hidden="1">
      <c r="A66" s="449"/>
      <c r="B66" s="481"/>
      <c r="C66" s="480"/>
      <c r="D66" s="59"/>
      <c r="E66" s="16"/>
      <c r="F66" s="16"/>
      <c r="G66" s="16"/>
      <c r="H66" s="16"/>
      <c r="I66" s="16"/>
      <c r="J66" s="25"/>
      <c r="M66" s="215"/>
      <c r="N66" s="56"/>
      <c r="O66" s="56"/>
      <c r="P66" s="56"/>
      <c r="Q66" s="31"/>
      <c r="R66" s="56"/>
      <c r="S66" s="31"/>
      <c r="T66" s="16"/>
      <c r="U66" s="325"/>
      <c r="V66" s="326"/>
      <c r="W66" s="324"/>
      <c r="X66" s="324"/>
      <c r="Y66" s="324"/>
    </row>
    <row r="67" spans="1:25" hidden="1">
      <c r="A67" s="485">
        <f>IF('Cumulative Budget Request '!L66='Split budget (E)'!$L$1,'Cumulative Budget Request '!A66,0)</f>
        <v>0</v>
      </c>
      <c r="B67" s="480">
        <f>IF('Cumulative Budget Request '!L66='Split budget (E)'!$L$1,'Cumulative Budget Request '!B66,0)</f>
        <v>0</v>
      </c>
      <c r="C67" s="481"/>
      <c r="D67" s="33" t="s">
        <v>123</v>
      </c>
      <c r="E67" s="76">
        <f>ROUND($R67*$S67,6)</f>
        <v>0</v>
      </c>
      <c r="F67" s="76">
        <f>ROUND($R68*$S68,6)</f>
        <v>0</v>
      </c>
      <c r="G67" s="76">
        <f>ROUND($R69*$S69,6)</f>
        <v>0</v>
      </c>
      <c r="H67" s="76">
        <f>ROUND($R70*$S70,6)</f>
        <v>0</v>
      </c>
      <c r="I67" s="76">
        <f>ROUND($R71*$S71,6)</f>
        <v>0</v>
      </c>
      <c r="J67" s="46"/>
      <c r="M67" s="133">
        <f>IF('Cumulative Budget Request '!L66='Split budget (E)'!$L$1,'Cumulative Budget Request '!M66,0)</f>
        <v>0</v>
      </c>
      <c r="N67" s="214">
        <f>ROUND(M67/12,2)</f>
        <v>0</v>
      </c>
      <c r="O67" s="214">
        <f>IF('Cumulative Budget Request '!L66='Split budget (E)'!$L$1,'Cumulative Budget Request '!O66,0)</f>
        <v>0</v>
      </c>
      <c r="P67" s="209">
        <f>IF('Cumulative Budget Request '!L66='Split budget (E)'!$L$1,'Cumulative Budget Request '!P66,0)</f>
        <v>0</v>
      </c>
      <c r="Q67" s="211">
        <f>IF('Cumulative Budget Request '!L66='Split budget (E)'!$L$1,'Cumulative Budget Request '!Q66,0)</f>
        <v>0</v>
      </c>
      <c r="R67" s="212">
        <f>IF('Cumulative Budget Request '!L66='Split budget (E)'!$L$1,'Cumulative Budget Request '!R66,0)</f>
        <v>0</v>
      </c>
      <c r="S67" s="61">
        <f>IF('Cumulative Budget Request '!L66='Split budget (E)'!$L$1,'Cumulative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9"/>
      <c r="B68" s="486"/>
      <c r="C68" s="480"/>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(E)'!$L$1,'Cumulative Budget Request '!Q67,0)</f>
        <v>0</v>
      </c>
      <c r="R68" s="212">
        <f>IF('Cumulative Budget Request '!L67='Split budget (E)'!$L$1,'Cumulative Budget Request '!R67,0)</f>
        <v>0</v>
      </c>
      <c r="S68" s="61">
        <f>IF('Cumulative Budget Request '!L67='Split budget (E)'!$L$1,'Cumulative Budget Request '!S67,0)</f>
        <v>0</v>
      </c>
      <c r="T68" s="16"/>
      <c r="U68" s="324"/>
      <c r="V68" s="324"/>
      <c r="W68" s="324"/>
      <c r="X68" s="324"/>
      <c r="Y68" s="324"/>
    </row>
    <row r="69" spans="1:25" hidden="1">
      <c r="A69" s="449"/>
      <c r="B69" s="486"/>
      <c r="C69" s="480"/>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(E)'!$L$1,'Cumulative Budget Request '!Q68,0)</f>
        <v>0</v>
      </c>
      <c r="R69" s="212">
        <f>IF('Cumulative Budget Request '!L68='Split budget (E)'!$L$1,'Cumulative Budget Request '!R68,0)</f>
        <v>0</v>
      </c>
      <c r="S69" s="61">
        <f>IF('Cumulative Budget Request '!L68='Split budget (E)'!$L$1,'Cumulative Budget Request '!S68,0)</f>
        <v>0</v>
      </c>
      <c r="T69" s="16"/>
      <c r="U69" s="323"/>
      <c r="V69" s="323"/>
      <c r="W69" s="323"/>
      <c r="X69" s="323"/>
      <c r="Y69" s="323"/>
    </row>
    <row r="70" spans="1:25" ht="15" hidden="1">
      <c r="A70" s="449"/>
      <c r="B70" s="486"/>
      <c r="C70" s="480"/>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(E)'!$L$1,'Cumulative Budget Request '!Q69,0)</f>
        <v>0</v>
      </c>
      <c r="R70" s="212">
        <f>IF('Cumulative Budget Request '!L69='Split budget (E)'!$L$1,'Cumulative Budget Request '!R69,0)</f>
        <v>0</v>
      </c>
      <c r="S70" s="61">
        <f>IF('Cumulative Budget Request '!L69='Split budget (E)'!$L$1,'Cumulative Budget Request '!S69,0)</f>
        <v>0</v>
      </c>
      <c r="T70" s="16"/>
      <c r="U70" s="324"/>
      <c r="V70" s="324"/>
      <c r="W70" s="324"/>
      <c r="X70" s="324"/>
      <c r="Y70" s="324"/>
    </row>
    <row r="71" spans="1:25" hidden="1">
      <c r="A71" s="449"/>
      <c r="B71" s="486"/>
      <c r="C71" s="480"/>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(E)'!$L$1,'Cumulative Budget Request '!Q70,0)</f>
        <v>0</v>
      </c>
      <c r="R71" s="212">
        <f>IF('Cumulative Budget Request '!L70='Split budget (E)'!$L$1,'Cumulative Budget Request '!R70,0)</f>
        <v>0</v>
      </c>
      <c r="S71" s="61">
        <f>IF('Cumulative Budget Request '!L70='Split budget (E)'!$L$1,'Cumulative Budget Request '!S70,0)</f>
        <v>0</v>
      </c>
      <c r="T71" s="16"/>
      <c r="U71" s="323"/>
      <c r="V71" s="323"/>
      <c r="W71" s="323"/>
      <c r="X71" s="323"/>
      <c r="Y71" s="323"/>
    </row>
    <row r="72" spans="1:25" hidden="1">
      <c r="A72" s="449"/>
      <c r="B72" s="481"/>
      <c r="C72" s="480"/>
      <c r="D72" s="59"/>
      <c r="E72" s="16"/>
      <c r="F72" s="16"/>
      <c r="G72" s="16"/>
      <c r="H72" s="16"/>
      <c r="I72" s="16"/>
      <c r="J72" s="25"/>
      <c r="M72" s="215"/>
      <c r="N72" s="56"/>
      <c r="O72" s="56"/>
      <c r="P72" s="56"/>
      <c r="Q72" s="31"/>
      <c r="R72" s="56"/>
      <c r="S72" s="31"/>
      <c r="T72" s="16"/>
      <c r="U72" s="325"/>
      <c r="V72" s="326"/>
      <c r="W72" s="324"/>
      <c r="X72" s="324"/>
      <c r="Y72" s="324"/>
    </row>
    <row r="73" spans="1:25" hidden="1">
      <c r="A73" s="485">
        <f>IF('Cumulative Budget Request '!L72='Split budget (E)'!$L$1,'Cumulative Budget Request '!A72,0)</f>
        <v>0</v>
      </c>
      <c r="B73" s="480">
        <f>IF('Cumulative Budget Request '!L72='Split budget (E)'!$L$1,'Cumulative Budget Request '!B72,0)</f>
        <v>0</v>
      </c>
      <c r="C73" s="481"/>
      <c r="D73" s="33" t="s">
        <v>123</v>
      </c>
      <c r="E73" s="76">
        <f>ROUND($R73*$S73,6)</f>
        <v>0</v>
      </c>
      <c r="F73" s="76">
        <f>ROUND($R74*$S74,6)</f>
        <v>0</v>
      </c>
      <c r="G73" s="76">
        <f>ROUND($R75*$S75,6)</f>
        <v>0</v>
      </c>
      <c r="H73" s="76">
        <f>ROUND($R76*$S76,6)</f>
        <v>0</v>
      </c>
      <c r="I73" s="76">
        <f>ROUND($R77*$S77,6)</f>
        <v>0</v>
      </c>
      <c r="J73" s="46"/>
      <c r="M73" s="133">
        <f>IF('Cumulative Budget Request '!L72='Split budget (E)'!$L$1,'Cumulative Budget Request '!M72,0)</f>
        <v>0</v>
      </c>
      <c r="N73" s="214">
        <f>ROUND(M73/12,2)</f>
        <v>0</v>
      </c>
      <c r="O73" s="214">
        <f>IF('Cumulative Budget Request '!L72='Split budget (E)'!$L$1,'Cumulative Budget Request '!O72,0)</f>
        <v>0</v>
      </c>
      <c r="P73" s="209">
        <f>IF('Cumulative Budget Request '!L72='Split budget (E)'!$L$1,'Cumulative Budget Request '!P72,0)</f>
        <v>0</v>
      </c>
      <c r="Q73" s="211">
        <f>IF('Cumulative Budget Request '!L72='Split budget (E)'!$L$1,'Cumulative Budget Request '!Q72,0)</f>
        <v>0</v>
      </c>
      <c r="R73" s="212">
        <f>IF('Cumulative Budget Request '!L72='Split budget (E)'!$L$1,'Cumulative Budget Request '!R72,0)</f>
        <v>0</v>
      </c>
      <c r="S73" s="61">
        <f>IF('Cumulative Budget Request '!L72='Split budget (E)'!$L$1,'Cumulative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9"/>
      <c r="B74" s="486"/>
      <c r="C74" s="480"/>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(E)'!$L$1,'Cumulative Budget Request '!Q73,0)</f>
        <v>0</v>
      </c>
      <c r="R74" s="212">
        <f>IF('Cumulative Budget Request '!L73='Split budget (E)'!$L$1,'Cumulative Budget Request '!R73,0)</f>
        <v>0</v>
      </c>
      <c r="S74" s="61">
        <f>IF('Cumulative Budget Request '!L73='Split budget (E)'!$L$1,'Cumulative Budget Request '!S73,0)</f>
        <v>0</v>
      </c>
      <c r="T74" s="16"/>
      <c r="U74" s="324"/>
      <c r="V74" s="324"/>
      <c r="W74" s="324"/>
      <c r="X74" s="324"/>
      <c r="Y74" s="324"/>
    </row>
    <row r="75" spans="1:25" hidden="1">
      <c r="A75" s="449"/>
      <c r="B75" s="486"/>
      <c r="C75" s="480"/>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(E)'!$L$1,'Cumulative Budget Request '!Q74,0)</f>
        <v>0</v>
      </c>
      <c r="R75" s="212">
        <f>IF('Cumulative Budget Request '!L74='Split budget (E)'!$L$1,'Cumulative Budget Request '!R74,0)</f>
        <v>0</v>
      </c>
      <c r="S75" s="61">
        <f>IF('Cumulative Budget Request '!L74='Split budget (E)'!$L$1,'Cumulative Budget Request '!S74,0)</f>
        <v>0</v>
      </c>
      <c r="T75" s="16"/>
      <c r="U75" s="323"/>
      <c r="V75" s="323"/>
      <c r="W75" s="323"/>
      <c r="X75" s="323"/>
      <c r="Y75" s="323"/>
    </row>
    <row r="76" spans="1:25" ht="15" hidden="1">
      <c r="A76" s="449"/>
      <c r="B76" s="486"/>
      <c r="C76" s="480"/>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(E)'!$L$1,'Cumulative Budget Request '!Q75,0)</f>
        <v>0</v>
      </c>
      <c r="R76" s="212">
        <f>IF('Cumulative Budget Request '!L75='Split budget (E)'!$L$1,'Cumulative Budget Request '!R75,0)</f>
        <v>0</v>
      </c>
      <c r="S76" s="61">
        <f>IF('Cumulative Budget Request '!L75='Split budget (E)'!$L$1,'Cumulative Budget Request '!S75,0)</f>
        <v>0</v>
      </c>
      <c r="T76" s="16"/>
      <c r="U76" s="324"/>
      <c r="V76" s="324"/>
      <c r="W76" s="324"/>
      <c r="X76" s="324"/>
      <c r="Y76" s="324"/>
    </row>
    <row r="77" spans="1:25" hidden="1">
      <c r="A77" s="449"/>
      <c r="B77" s="486"/>
      <c r="C77" s="480"/>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(E)'!$L$1,'Cumulative Budget Request '!Q76,0)</f>
        <v>0</v>
      </c>
      <c r="R77" s="212">
        <f>IF('Cumulative Budget Request '!L76='Split budget (E)'!$L$1,'Cumulative Budget Request '!R76,0)</f>
        <v>0</v>
      </c>
      <c r="S77" s="61">
        <f>IF('Cumulative Budget Request '!L76='Split budget (E)'!$L$1,'Cumulative Budget Request '!S76,0)</f>
        <v>0</v>
      </c>
      <c r="T77" s="16"/>
      <c r="U77" s="323"/>
      <c r="V77" s="323"/>
      <c r="W77" s="323"/>
      <c r="X77" s="323"/>
      <c r="Y77" s="323"/>
    </row>
    <row r="78" spans="1:25" hidden="1">
      <c r="A78" s="449"/>
      <c r="B78" s="481"/>
      <c r="C78" s="480"/>
      <c r="D78" s="59"/>
      <c r="E78" s="16"/>
      <c r="F78" s="16"/>
      <c r="G78" s="16"/>
      <c r="H78" s="16"/>
      <c r="I78" s="16"/>
      <c r="J78" s="25"/>
      <c r="M78" s="215"/>
      <c r="N78" s="56"/>
      <c r="O78" s="56"/>
      <c r="P78" s="56"/>
      <c r="Q78" s="31"/>
      <c r="R78" s="56"/>
      <c r="S78" s="31"/>
      <c r="T78" s="16"/>
      <c r="U78" s="325"/>
      <c r="V78" s="326"/>
      <c r="W78" s="324"/>
      <c r="X78" s="324"/>
      <c r="Y78" s="324"/>
    </row>
    <row r="79" spans="1:25" hidden="1">
      <c r="A79" s="485">
        <f>IF('Cumulative Budget Request '!L78='Split budget (E)'!$L$1,'Cumulative Budget Request '!A78,0)</f>
        <v>0</v>
      </c>
      <c r="B79" s="480">
        <f>IF('Cumulative Budget Request '!L78='Split budget (E)'!$L$1,'Cumulative Budget Request '!B78,0)</f>
        <v>0</v>
      </c>
      <c r="C79" s="481"/>
      <c r="D79" s="33" t="s">
        <v>123</v>
      </c>
      <c r="E79" s="76">
        <f>ROUND($R79*$S79,6)</f>
        <v>0</v>
      </c>
      <c r="F79" s="76">
        <f>ROUND($R80*$S80,6)</f>
        <v>0</v>
      </c>
      <c r="G79" s="76">
        <f>ROUND($R81*$S81,6)</f>
        <v>0</v>
      </c>
      <c r="H79" s="76">
        <f>ROUND($R82*$S82,6)</f>
        <v>0</v>
      </c>
      <c r="I79" s="76">
        <f>ROUND($R83*$S83,6)</f>
        <v>0</v>
      </c>
      <c r="J79" s="46"/>
      <c r="M79" s="133">
        <f>IF('Cumulative Budget Request '!L78='Split budget (E)'!$L$1,'Cumulative Budget Request '!M78,0)</f>
        <v>0</v>
      </c>
      <c r="N79" s="214">
        <f>ROUND(M79/12,2)</f>
        <v>0</v>
      </c>
      <c r="O79" s="214">
        <f>IF('Cumulative Budget Request '!L78='Split budget (E)'!$L$1,'Cumulative Budget Request '!O78,0)</f>
        <v>0</v>
      </c>
      <c r="P79" s="209">
        <f>IF('Cumulative Budget Request '!L78='Split budget (E)'!$L$1,'Cumulative Budget Request '!P78,0)</f>
        <v>0</v>
      </c>
      <c r="Q79" s="211">
        <f>IF('Cumulative Budget Request '!L78='Split budget (E)'!$L$1,'Cumulative Budget Request '!Q78,0)</f>
        <v>0</v>
      </c>
      <c r="R79" s="212">
        <f>IF('Cumulative Budget Request '!L78='Split budget (E)'!$L$1,'Cumulative Budget Request '!R78,0)</f>
        <v>0</v>
      </c>
      <c r="S79" s="61">
        <f>IF('Cumulative Budget Request '!L78='Split budget (E)'!$L$1,'Cumulative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9"/>
      <c r="B80" s="486"/>
      <c r="C80" s="480"/>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(E)'!$L$1,'Cumulative Budget Request '!Q79,0)</f>
        <v>0</v>
      </c>
      <c r="R80" s="212">
        <f>IF('Cumulative Budget Request '!L79='Split budget (E)'!$L$1,'Cumulative Budget Request '!R79,0)</f>
        <v>0</v>
      </c>
      <c r="S80" s="61">
        <f>IF('Cumulative Budget Request '!L79='Split budget (E)'!$L$1,'Cumulative Budget Request '!S79,0)</f>
        <v>0</v>
      </c>
      <c r="T80" s="16"/>
      <c r="U80" s="324"/>
      <c r="V80" s="324"/>
      <c r="W80" s="324"/>
      <c r="X80" s="324"/>
      <c r="Y80" s="324"/>
    </row>
    <row r="81" spans="1:25" hidden="1">
      <c r="A81" s="449"/>
      <c r="B81" s="486"/>
      <c r="C81" s="480"/>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(E)'!$L$1,'Cumulative Budget Request '!Q80,0)</f>
        <v>0</v>
      </c>
      <c r="R81" s="212">
        <f>IF('Cumulative Budget Request '!L80='Split budget (E)'!$L$1,'Cumulative Budget Request '!R80,0)</f>
        <v>0</v>
      </c>
      <c r="S81" s="61">
        <f>IF('Cumulative Budget Request '!L80='Split budget (E)'!$L$1,'Cumulative Budget Request '!S80,0)</f>
        <v>0</v>
      </c>
      <c r="T81" s="16"/>
      <c r="U81" s="323"/>
      <c r="V81" s="323"/>
      <c r="W81" s="323"/>
      <c r="X81" s="323"/>
      <c r="Y81" s="323"/>
    </row>
    <row r="82" spans="1:25" ht="15" hidden="1">
      <c r="A82" s="449"/>
      <c r="B82" s="486"/>
      <c r="C82" s="480"/>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(E)'!$L$1,'Cumulative Budget Request '!Q81,0)</f>
        <v>0</v>
      </c>
      <c r="R82" s="212">
        <f>IF('Cumulative Budget Request '!L81='Split budget (E)'!$L$1,'Cumulative Budget Request '!R81,0)</f>
        <v>0</v>
      </c>
      <c r="S82" s="61">
        <f>IF('Cumulative Budget Request '!L81='Split budget (E)'!$L$1,'Cumulative Budget Request '!S81,0)</f>
        <v>0</v>
      </c>
      <c r="T82" s="16"/>
      <c r="U82" s="324"/>
      <c r="V82" s="324"/>
      <c r="W82" s="324"/>
      <c r="X82" s="324"/>
      <c r="Y82" s="324"/>
    </row>
    <row r="83" spans="1:25" hidden="1">
      <c r="A83" s="449"/>
      <c r="B83" s="486"/>
      <c r="C83" s="480"/>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(E)'!$L$1,'Cumulative Budget Request '!Q82,0)</f>
        <v>0</v>
      </c>
      <c r="R83" s="212">
        <f>IF('Cumulative Budget Request '!L82='Split budget (E)'!$L$1,'Cumulative Budget Request '!R82,0)</f>
        <v>0</v>
      </c>
      <c r="S83" s="61">
        <f>IF('Cumulative Budget Request '!L82='Split budget (E)'!$L$1,'Cumulative Budget Request '!S82,0)</f>
        <v>0</v>
      </c>
      <c r="T83" s="16"/>
      <c r="U83" s="323"/>
      <c r="V83" s="323"/>
      <c r="W83" s="323"/>
      <c r="X83" s="323"/>
      <c r="Y83" s="323"/>
    </row>
    <row r="84" spans="1:25" hidden="1">
      <c r="A84" s="449"/>
      <c r="B84" s="481"/>
      <c r="C84" s="480"/>
      <c r="D84" s="59"/>
      <c r="E84" s="16"/>
      <c r="F84" s="16"/>
      <c r="G84" s="16"/>
      <c r="H84" s="16"/>
      <c r="I84" s="16"/>
      <c r="J84" s="25"/>
      <c r="M84" s="215"/>
      <c r="N84" s="56"/>
      <c r="O84" s="56"/>
      <c r="P84" s="56"/>
      <c r="Q84" s="31"/>
      <c r="R84" s="56"/>
      <c r="S84" s="31"/>
      <c r="T84" s="16"/>
      <c r="U84" s="325"/>
      <c r="V84" s="326"/>
      <c r="W84" s="324"/>
      <c r="X84" s="324"/>
      <c r="Y84" s="324"/>
    </row>
    <row r="85" spans="1:25" hidden="1">
      <c r="A85" s="485">
        <f>IF('Cumulative Budget Request '!L84='Split budget (E)'!$L$1,'Cumulative Budget Request '!A84,0)</f>
        <v>0</v>
      </c>
      <c r="B85" s="480">
        <f>IF('Cumulative Budget Request '!L84='Split budget (E)'!$L$1,'Cumulative Budget Request '!B84,0)</f>
        <v>0</v>
      </c>
      <c r="C85" s="481"/>
      <c r="D85" s="33" t="s">
        <v>123</v>
      </c>
      <c r="E85" s="76">
        <f>ROUND($R85*$S85,6)</f>
        <v>0</v>
      </c>
      <c r="F85" s="76">
        <f>ROUND($R86*$S86,6)</f>
        <v>0</v>
      </c>
      <c r="G85" s="76">
        <f>ROUND($R87*$S87,6)</f>
        <v>0</v>
      </c>
      <c r="H85" s="76">
        <f>ROUND($R88*$S88,6)</f>
        <v>0</v>
      </c>
      <c r="I85" s="76">
        <f>ROUND($R89*$S89,6)</f>
        <v>0</v>
      </c>
      <c r="J85" s="46"/>
      <c r="M85" s="133">
        <f>IF('Cumulative Budget Request '!L84='Split budget (E)'!$L$1,'Cumulative Budget Request '!M84,0)</f>
        <v>0</v>
      </c>
      <c r="N85" s="214">
        <f>ROUND(M85/12,2)</f>
        <v>0</v>
      </c>
      <c r="O85" s="214">
        <f>IF('Cumulative Budget Request '!L84='Split budget (E)'!$L$1,'Cumulative Budget Request '!O84,0)</f>
        <v>0</v>
      </c>
      <c r="P85" s="209">
        <f>IF('Cumulative Budget Request '!L84='Split budget (E)'!$L$1,'Cumulative Budget Request '!P84,0)</f>
        <v>0</v>
      </c>
      <c r="Q85" s="211">
        <f>IF('Cumulative Budget Request '!L84='Split budget (E)'!$L$1,'Cumulative Budget Request '!Q84,0)</f>
        <v>0</v>
      </c>
      <c r="R85" s="212">
        <f>IF('Cumulative Budget Request '!L84='Split budget (E)'!$L$1,'Cumulative Budget Request '!R84,0)</f>
        <v>0</v>
      </c>
      <c r="S85" s="61">
        <f>IF('Cumulative Budget Request '!L84='Split budget (E)'!$L$1,'Cumulative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9"/>
      <c r="B86" s="486"/>
      <c r="C86" s="480"/>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(E)'!$L$1,'Cumulative Budget Request '!Q85,0)</f>
        <v>0</v>
      </c>
      <c r="R86" s="212">
        <f>IF('Cumulative Budget Request '!L85='Split budget (E)'!$L$1,'Cumulative Budget Request '!R85,0)</f>
        <v>0</v>
      </c>
      <c r="S86" s="61">
        <f>IF('Cumulative Budget Request '!L85='Split budget (E)'!$L$1,'Cumulative Budget Request '!S85,0)</f>
        <v>0</v>
      </c>
      <c r="T86" s="16"/>
      <c r="U86" s="324"/>
      <c r="V86" s="324"/>
      <c r="W86" s="324"/>
      <c r="X86" s="324"/>
      <c r="Y86" s="324"/>
    </row>
    <row r="87" spans="1:25" hidden="1">
      <c r="A87" s="449"/>
      <c r="B87" s="486"/>
      <c r="C87" s="480"/>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(E)'!$L$1,'Cumulative Budget Request '!Q86,0)</f>
        <v>0</v>
      </c>
      <c r="R87" s="212">
        <f>IF('Cumulative Budget Request '!L86='Split budget (E)'!$L$1,'Cumulative Budget Request '!R86,0)</f>
        <v>0</v>
      </c>
      <c r="S87" s="61">
        <f>IF('Cumulative Budget Request '!L86='Split budget (E)'!$L$1,'Cumulative Budget Request '!S86,0)</f>
        <v>0</v>
      </c>
      <c r="T87" s="16"/>
      <c r="U87" s="323"/>
      <c r="V87" s="323"/>
      <c r="W87" s="323"/>
      <c r="X87" s="323"/>
      <c r="Y87" s="323"/>
    </row>
    <row r="88" spans="1:25" ht="15" hidden="1">
      <c r="A88" s="449"/>
      <c r="B88" s="486"/>
      <c r="C88" s="480"/>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(E)'!$L$1,'Cumulative Budget Request '!Q87,0)</f>
        <v>0</v>
      </c>
      <c r="R88" s="212">
        <f>IF('Cumulative Budget Request '!L87='Split budget (E)'!$L$1,'Cumulative Budget Request '!R87,0)</f>
        <v>0</v>
      </c>
      <c r="S88" s="61">
        <f>IF('Cumulative Budget Request '!L87='Split budget (E)'!$L$1,'Cumulative Budget Request '!S87,0)</f>
        <v>0</v>
      </c>
      <c r="T88" s="16"/>
      <c r="U88" s="324"/>
      <c r="V88" s="324"/>
      <c r="W88" s="324"/>
      <c r="X88" s="324"/>
      <c r="Y88" s="324"/>
    </row>
    <row r="89" spans="1:25" hidden="1">
      <c r="A89" s="449"/>
      <c r="B89" s="486"/>
      <c r="C89" s="480"/>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(E)'!$L$1,'Cumulative Budget Request '!Q88,0)</f>
        <v>0</v>
      </c>
      <c r="R89" s="212">
        <f>IF('Cumulative Budget Request '!L88='Split budget (E)'!$L$1,'Cumulative Budget Request '!R88,0)</f>
        <v>0</v>
      </c>
      <c r="S89" s="61">
        <f>IF('Cumulative Budget Request '!L88='Split budget (E)'!$L$1,'Cumulative Budget Request '!S88,0)</f>
        <v>0</v>
      </c>
      <c r="T89" s="16"/>
      <c r="U89" s="323"/>
      <c r="V89" s="323"/>
      <c r="W89" s="323"/>
      <c r="X89" s="323"/>
      <c r="Y89" s="323"/>
    </row>
    <row r="90" spans="1:25" hidden="1">
      <c r="A90" s="449"/>
      <c r="B90" s="481"/>
      <c r="C90" s="480"/>
      <c r="D90" s="59"/>
      <c r="E90" s="16"/>
      <c r="F90" s="16"/>
      <c r="G90" s="16"/>
      <c r="H90" s="16"/>
      <c r="I90" s="16"/>
      <c r="J90" s="25"/>
      <c r="M90" s="215"/>
      <c r="N90" s="56"/>
      <c r="O90" s="56"/>
      <c r="P90" s="56"/>
      <c r="Q90" s="31"/>
      <c r="R90" s="56"/>
      <c r="S90" s="31"/>
      <c r="T90" s="16"/>
      <c r="U90" s="325"/>
      <c r="V90" s="326"/>
      <c r="W90" s="324"/>
      <c r="X90" s="324"/>
      <c r="Y90" s="324"/>
    </row>
    <row r="91" spans="1:25" hidden="1">
      <c r="A91" s="485">
        <f>IF('Cumulative Budget Request '!L90='Split budget (E)'!$L$1,'Cumulative Budget Request '!A90,0)</f>
        <v>0</v>
      </c>
      <c r="B91" s="480">
        <f>IF('Cumulative Budget Request '!L90='Split budget (E)'!$L$1,'Cumulative Budget Request '!B90,0)</f>
        <v>0</v>
      </c>
      <c r="C91" s="481"/>
      <c r="D91" s="33" t="s">
        <v>123</v>
      </c>
      <c r="E91" s="76">
        <f>ROUND($R91*$S91,6)</f>
        <v>0</v>
      </c>
      <c r="F91" s="76">
        <f>ROUND($R92*$S92,6)</f>
        <v>0</v>
      </c>
      <c r="G91" s="76">
        <f>ROUND($R93*$S93,6)</f>
        <v>0</v>
      </c>
      <c r="H91" s="76">
        <f>ROUND($R94*$S94,6)</f>
        <v>0</v>
      </c>
      <c r="I91" s="76">
        <f>ROUND($R95*$S95,6)</f>
        <v>0</v>
      </c>
      <c r="J91" s="46"/>
      <c r="M91" s="133">
        <f>IF('Cumulative Budget Request '!L90='Split budget (E)'!$L$1,'Cumulative Budget Request '!M90,0)</f>
        <v>0</v>
      </c>
      <c r="N91" s="214">
        <f>ROUND(M91/12,2)</f>
        <v>0</v>
      </c>
      <c r="O91" s="214">
        <f>IF('Cumulative Budget Request '!L90='Split budget (E)'!$L$1,'Cumulative Budget Request '!O90,0)</f>
        <v>0</v>
      </c>
      <c r="P91" s="209">
        <f>IF('Cumulative Budget Request '!L90='Split budget (E)'!$L$1,'Cumulative Budget Request '!P90,0)</f>
        <v>0</v>
      </c>
      <c r="Q91" s="211">
        <f>IF('Cumulative Budget Request '!L90='Split budget (E)'!$L$1,'Cumulative Budget Request '!Q90,0)</f>
        <v>0</v>
      </c>
      <c r="R91" s="212">
        <f>IF('Cumulative Budget Request '!L90='Split budget (E)'!$L$1,'Cumulative Budget Request '!R90,0)</f>
        <v>0</v>
      </c>
      <c r="S91" s="61">
        <f>IF('Cumulative Budget Request '!L90='Split budget (E)'!$L$1,'Cumulative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9"/>
      <c r="B92" s="486"/>
      <c r="C92" s="480"/>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(E)'!$L$1,'Cumulative Budget Request '!Q91,0)</f>
        <v>0</v>
      </c>
      <c r="R92" s="212">
        <f>IF('Cumulative Budget Request '!L91='Split budget (E)'!$L$1,'Cumulative Budget Request '!R91,0)</f>
        <v>0</v>
      </c>
      <c r="S92" s="61">
        <f>IF('Cumulative Budget Request '!L91='Split budget (E)'!$L$1,'Cumulative Budget Request '!S91,0)</f>
        <v>0</v>
      </c>
      <c r="T92" s="16"/>
      <c r="U92" s="324"/>
      <c r="V92" s="324"/>
      <c r="W92" s="324"/>
      <c r="X92" s="324"/>
      <c r="Y92" s="324"/>
    </row>
    <row r="93" spans="1:25" hidden="1">
      <c r="A93" s="449"/>
      <c r="B93" s="486"/>
      <c r="C93" s="480"/>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(E)'!$L$1,'Cumulative Budget Request '!Q92,0)</f>
        <v>0</v>
      </c>
      <c r="R93" s="212">
        <f>IF('Cumulative Budget Request '!L92='Split budget (E)'!$L$1,'Cumulative Budget Request '!R92,0)</f>
        <v>0</v>
      </c>
      <c r="S93" s="61">
        <f>IF('Cumulative Budget Request '!L92='Split budget (E)'!$L$1,'Cumulative Budget Request '!S92,0)</f>
        <v>0</v>
      </c>
      <c r="T93" s="16"/>
      <c r="U93" s="323"/>
      <c r="V93" s="323"/>
      <c r="W93" s="323"/>
      <c r="X93" s="323"/>
      <c r="Y93" s="323"/>
    </row>
    <row r="94" spans="1:25" ht="15" hidden="1">
      <c r="A94" s="449"/>
      <c r="B94" s="486"/>
      <c r="C94" s="480"/>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(E)'!$L$1,'Cumulative Budget Request '!Q93,0)</f>
        <v>0</v>
      </c>
      <c r="R94" s="212">
        <f>IF('Cumulative Budget Request '!L93='Split budget (E)'!$L$1,'Cumulative Budget Request '!R93,0)</f>
        <v>0</v>
      </c>
      <c r="S94" s="61">
        <f>IF('Cumulative Budget Request '!L93='Split budget (E)'!$L$1,'Cumulative Budget Request '!S93,0)</f>
        <v>0</v>
      </c>
      <c r="T94" s="16"/>
      <c r="U94" s="324"/>
      <c r="V94" s="324"/>
      <c r="W94" s="324"/>
      <c r="X94" s="324"/>
      <c r="Y94" s="324"/>
    </row>
    <row r="95" spans="1:25" hidden="1">
      <c r="A95" s="449"/>
      <c r="B95" s="486"/>
      <c r="C95" s="480"/>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(E)'!$L$1,'Cumulative Budget Request '!Q94,0)</f>
        <v>0</v>
      </c>
      <c r="R95" s="212">
        <f>IF('Cumulative Budget Request '!L94='Split budget (E)'!$L$1,'Cumulative Budget Request '!R94,0)</f>
        <v>0</v>
      </c>
      <c r="S95" s="61">
        <f>IF('Cumulative Budget Request '!L94='Split budget (E)'!$L$1,'Cumulative Budget Request '!S94,0)</f>
        <v>0</v>
      </c>
      <c r="T95" s="16"/>
      <c r="U95" s="323"/>
      <c r="V95" s="323"/>
      <c r="W95" s="323"/>
      <c r="X95" s="323"/>
      <c r="Y95" s="323"/>
    </row>
    <row r="96" spans="1:25" hidden="1">
      <c r="A96" s="449"/>
      <c r="B96" s="481"/>
      <c r="C96" s="480"/>
      <c r="D96" s="59"/>
      <c r="E96" s="16"/>
      <c r="F96" s="16"/>
      <c r="G96" s="16"/>
      <c r="H96" s="16"/>
      <c r="I96" s="16"/>
      <c r="J96" s="25"/>
      <c r="M96" s="215"/>
      <c r="N96" s="56"/>
      <c r="O96" s="56"/>
      <c r="P96" s="56"/>
      <c r="Q96" s="31"/>
      <c r="R96" s="56"/>
      <c r="S96" s="31"/>
      <c r="T96" s="16"/>
      <c r="U96" s="325"/>
      <c r="V96" s="326"/>
      <c r="W96" s="324"/>
      <c r="X96" s="324"/>
      <c r="Y96" s="324"/>
    </row>
    <row r="97" spans="1:25" hidden="1">
      <c r="A97" s="485">
        <f>IF('Cumulative Budget Request '!L96='Split budget (E)'!$L$1,'Cumulative Budget Request '!A96,0)</f>
        <v>0</v>
      </c>
      <c r="B97" s="480">
        <f>IF('Cumulative Budget Request '!L96='Split budget (E)'!$L$1,'Cumulative Budget Request '!B96,0)</f>
        <v>0</v>
      </c>
      <c r="C97" s="481"/>
      <c r="D97" s="33" t="s">
        <v>123</v>
      </c>
      <c r="E97" s="76">
        <f>ROUND($R97*$S97,6)</f>
        <v>0</v>
      </c>
      <c r="F97" s="76">
        <f>ROUND($R98*$S98,6)</f>
        <v>0</v>
      </c>
      <c r="G97" s="76">
        <f>ROUND($R99*$S99,6)</f>
        <v>0</v>
      </c>
      <c r="H97" s="76">
        <f>ROUND($R100*$S100,6)</f>
        <v>0</v>
      </c>
      <c r="I97" s="76">
        <f>ROUND($R101*$S101,6)</f>
        <v>0</v>
      </c>
      <c r="J97" s="46"/>
      <c r="M97" s="133">
        <f>IF('Cumulative Budget Request '!L96='Split budget (E)'!$L$1,'Cumulative Budget Request '!M96,0)</f>
        <v>0</v>
      </c>
      <c r="N97" s="214">
        <f>ROUND(M97/12,2)</f>
        <v>0</v>
      </c>
      <c r="O97" s="214">
        <f>IF('Cumulative Budget Request '!L96='Split budget (E)'!$L$1,'Cumulative Budget Request '!O96,0)</f>
        <v>0</v>
      </c>
      <c r="P97" s="209">
        <f>IF('Cumulative Budget Request '!L96='Split budget (E)'!$L$1,'Cumulative Budget Request '!P96,0)</f>
        <v>0</v>
      </c>
      <c r="Q97" s="211">
        <f>IF('Cumulative Budget Request '!L96='Split budget (E)'!$L$1,'Cumulative Budget Request '!Q96,0)</f>
        <v>0</v>
      </c>
      <c r="R97" s="212">
        <f>IF('Cumulative Budget Request '!L96='Split budget (E)'!$L$1,'Cumulative Budget Request '!R96,0)</f>
        <v>0</v>
      </c>
      <c r="S97" s="61">
        <f>IF('Cumulative Budget Request '!L96='Split budget (E)'!$L$1,'Cumulative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9"/>
      <c r="B98" s="486"/>
      <c r="C98" s="480"/>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(E)'!$L$1,'Cumulative Budget Request '!Q97,0)</f>
        <v>0</v>
      </c>
      <c r="R98" s="212">
        <f>IF('Cumulative Budget Request '!L97='Split budget (E)'!$L$1,'Cumulative Budget Request '!R97,0)</f>
        <v>0</v>
      </c>
      <c r="S98" s="61">
        <f>IF('Cumulative Budget Request '!L97='Split budget (E)'!$L$1,'Cumulative Budget Request '!S97,0)</f>
        <v>0</v>
      </c>
      <c r="T98" s="16"/>
      <c r="U98" s="324"/>
      <c r="V98" s="324"/>
      <c r="W98" s="324"/>
      <c r="X98" s="324"/>
      <c r="Y98" s="324"/>
    </row>
    <row r="99" spans="1:25" hidden="1">
      <c r="A99" s="449"/>
      <c r="B99" s="486"/>
      <c r="C99" s="480"/>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(E)'!$L$1,'Cumulative Budget Request '!Q98,0)</f>
        <v>0</v>
      </c>
      <c r="R99" s="212">
        <f>IF('Cumulative Budget Request '!L98='Split budget (E)'!$L$1,'Cumulative Budget Request '!R98,0)</f>
        <v>0</v>
      </c>
      <c r="S99" s="61">
        <f>IF('Cumulative Budget Request '!L98='Split budget (E)'!$L$1,'Cumulative Budget Request '!S98,0)</f>
        <v>0</v>
      </c>
      <c r="T99" s="16"/>
      <c r="U99" s="323"/>
      <c r="V99" s="323"/>
      <c r="W99" s="323"/>
      <c r="X99" s="323"/>
      <c r="Y99" s="323"/>
    </row>
    <row r="100" spans="1:25" ht="15" hidden="1">
      <c r="A100" s="449"/>
      <c r="B100" s="486"/>
      <c r="C100" s="480"/>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(E)'!$L$1,'Cumulative Budget Request '!Q99,0)</f>
        <v>0</v>
      </c>
      <c r="R100" s="212">
        <f>IF('Cumulative Budget Request '!L99='Split budget (E)'!$L$1,'Cumulative Budget Request '!R99,0)</f>
        <v>0</v>
      </c>
      <c r="S100" s="61">
        <f>IF('Cumulative Budget Request '!L99='Split budget (E)'!$L$1,'Cumulative Budget Request '!S99,0)</f>
        <v>0</v>
      </c>
      <c r="T100" s="16"/>
      <c r="U100" s="324"/>
      <c r="V100" s="324"/>
      <c r="W100" s="324"/>
      <c r="X100" s="324"/>
      <c r="Y100" s="324"/>
    </row>
    <row r="101" spans="1:25" hidden="1">
      <c r="A101" s="449"/>
      <c r="B101" s="486"/>
      <c r="C101" s="480"/>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(E)'!$L$1,'Cumulative Budget Request '!Q100,0)</f>
        <v>0</v>
      </c>
      <c r="R101" s="212">
        <f>IF('Cumulative Budget Request '!L100='Split budget (E)'!$L$1,'Cumulative Budget Request '!R100,0)</f>
        <v>0</v>
      </c>
      <c r="S101" s="61">
        <f>IF('Cumulative Budget Request '!L100='Split budget (E)'!$L$1,'Cumulative Budget Request '!S100,0)</f>
        <v>0</v>
      </c>
      <c r="T101" s="16"/>
      <c r="U101" s="323"/>
      <c r="V101" s="323"/>
      <c r="W101" s="323"/>
      <c r="X101" s="323"/>
      <c r="Y101" s="323"/>
    </row>
    <row r="102" spans="1:25" hidden="1">
      <c r="A102" s="449"/>
      <c r="B102" s="481"/>
      <c r="C102" s="480"/>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5">
        <f>IF('Cumulative Budget Request '!L102='Split budget (E)'!$L$1,'Cumulative Budget Request '!A102,0)</f>
        <v>0</v>
      </c>
      <c r="B103" s="480">
        <f>IF('Cumulative Budget Request '!L102='Split budget (E)'!$L$1,'Cumulative Budget Request '!B102,0)</f>
        <v>0</v>
      </c>
      <c r="C103" s="481"/>
      <c r="D103" s="33" t="s">
        <v>123</v>
      </c>
      <c r="E103" s="76">
        <f>ROUND($R103*$S103,6)</f>
        <v>0</v>
      </c>
      <c r="F103" s="76">
        <f>ROUND($R104*$S104,6)</f>
        <v>0</v>
      </c>
      <c r="G103" s="76">
        <f>ROUND($R105*$S105,6)</f>
        <v>0</v>
      </c>
      <c r="H103" s="76">
        <f>ROUND($R106*$S106,6)</f>
        <v>0</v>
      </c>
      <c r="I103" s="76">
        <f>ROUND($R107*$S107,6)</f>
        <v>0</v>
      </c>
      <c r="J103" s="46"/>
      <c r="M103" s="133">
        <f>IF('Cumulative Budget Request '!L102='Split budget (E)'!$L$1,'Cumulative Budget Request '!M102,0)</f>
        <v>0</v>
      </c>
      <c r="N103" s="214">
        <f>ROUND(M103/12,2)</f>
        <v>0</v>
      </c>
      <c r="O103" s="214">
        <f>IF('Cumulative Budget Request '!L102='Split budget (E)'!$L$1,'Cumulative Budget Request '!O102,0)</f>
        <v>0</v>
      </c>
      <c r="P103" s="209">
        <f>IF('Cumulative Budget Request '!L102='Split budget (E)'!$L$1,'Cumulative Budget Request '!P102,0)</f>
        <v>0</v>
      </c>
      <c r="Q103" s="211">
        <f>IF('Cumulative Budget Request '!L102='Split budget (E)'!$L$1,'Cumulative Budget Request '!Q102,0)</f>
        <v>0</v>
      </c>
      <c r="R103" s="212">
        <f>IF('Cumulative Budget Request '!L102='Split budget (E)'!$L$1,'Cumulative Budget Request '!R102,0)</f>
        <v>0</v>
      </c>
      <c r="S103" s="61">
        <f>IF('Cumulative Budget Request '!L102='Split budget (E)'!$L$1,'Cumulative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9"/>
      <c r="B104" s="486"/>
      <c r="C104" s="480"/>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(E)'!$L$1,'Cumulative Budget Request '!Q103,0)</f>
        <v>0</v>
      </c>
      <c r="R104" s="212">
        <f>IF('Cumulative Budget Request '!L103='Split budget (E)'!$L$1,'Cumulative Budget Request '!R103,0)</f>
        <v>0</v>
      </c>
      <c r="S104" s="61">
        <f>IF('Cumulative Budget Request '!L103='Split budget (E)'!$L$1,'Cumulative Budget Request '!S103,0)</f>
        <v>0</v>
      </c>
      <c r="T104" s="16"/>
      <c r="U104" s="324"/>
      <c r="V104" s="324"/>
      <c r="W104" s="324"/>
      <c r="X104" s="324"/>
      <c r="Y104" s="324"/>
    </row>
    <row r="105" spans="1:25" hidden="1">
      <c r="A105" s="449"/>
      <c r="B105" s="486"/>
      <c r="C105" s="480"/>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(E)'!$L$1,'Cumulative Budget Request '!Q104,0)</f>
        <v>0</v>
      </c>
      <c r="R105" s="212">
        <f>IF('Cumulative Budget Request '!L104='Split budget (E)'!$L$1,'Cumulative Budget Request '!R104,0)</f>
        <v>0</v>
      </c>
      <c r="S105" s="61">
        <f>IF('Cumulative Budget Request '!L104='Split budget (E)'!$L$1,'Cumulative Budget Request '!S104,0)</f>
        <v>0</v>
      </c>
      <c r="T105" s="16"/>
      <c r="U105" s="323"/>
      <c r="V105" s="323"/>
      <c r="W105" s="323"/>
      <c r="X105" s="323"/>
      <c r="Y105" s="323"/>
    </row>
    <row r="106" spans="1:25" ht="15" hidden="1">
      <c r="A106" s="449"/>
      <c r="B106" s="486"/>
      <c r="C106" s="480"/>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(E)'!$L$1,'Cumulative Budget Request '!Q105,0)</f>
        <v>0</v>
      </c>
      <c r="R106" s="212">
        <f>IF('Cumulative Budget Request '!L105='Split budget (E)'!$L$1,'Cumulative Budget Request '!R105,0)</f>
        <v>0</v>
      </c>
      <c r="S106" s="61">
        <f>IF('Cumulative Budget Request '!L105='Split budget (E)'!$L$1,'Cumulative Budget Request '!S105,0)</f>
        <v>0</v>
      </c>
      <c r="T106" s="16"/>
      <c r="U106" s="324"/>
      <c r="V106" s="324"/>
      <c r="W106" s="324"/>
      <c r="X106" s="324"/>
      <c r="Y106" s="324"/>
    </row>
    <row r="107" spans="1:25" hidden="1">
      <c r="A107" s="449"/>
      <c r="B107" s="486"/>
      <c r="C107" s="480"/>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(E)'!$L$1,'Cumulative Budget Request '!Q106,0)</f>
        <v>0</v>
      </c>
      <c r="R107" s="212">
        <f>IF('Cumulative Budget Request '!L106='Split budget (E)'!$L$1,'Cumulative Budget Request '!R106,0)</f>
        <v>0</v>
      </c>
      <c r="S107" s="61">
        <f>IF('Cumulative Budget Request '!L106='Split budget (E)'!$L$1,'Cumulative Budget Request '!S106,0)</f>
        <v>0</v>
      </c>
      <c r="T107" s="16"/>
      <c r="U107" s="323"/>
      <c r="V107" s="323"/>
      <c r="W107" s="323"/>
      <c r="X107" s="323"/>
      <c r="Y107" s="323"/>
    </row>
    <row r="108" spans="1:25" hidden="1">
      <c r="A108" s="449"/>
      <c r="B108" s="481"/>
      <c r="C108" s="480"/>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5">
        <f>IF('Cumulative Budget Request '!L108='Split budget (E)'!$L$1,'Cumulative Budget Request '!A108,0)</f>
        <v>0</v>
      </c>
      <c r="B109" s="480">
        <f>IF('Cumulative Budget Request '!L108='Split budget (E)'!$L$1,'Cumulative Budget Request '!B108,0)</f>
        <v>0</v>
      </c>
      <c r="C109" s="481"/>
      <c r="D109" s="33" t="s">
        <v>123</v>
      </c>
      <c r="E109" s="76">
        <f>ROUND($R109*$S109,6)</f>
        <v>0</v>
      </c>
      <c r="F109" s="76">
        <f>ROUND($R110*$S110,6)</f>
        <v>0</v>
      </c>
      <c r="G109" s="76">
        <f>ROUND($R111*$S111,6)</f>
        <v>0</v>
      </c>
      <c r="H109" s="76">
        <f>ROUND($R112*$S112,6)</f>
        <v>0</v>
      </c>
      <c r="I109" s="76">
        <f>ROUND($R113*$S113,6)</f>
        <v>0</v>
      </c>
      <c r="J109" s="46"/>
      <c r="M109" s="133">
        <f>IF('Cumulative Budget Request '!L108='Split budget (E)'!$L$1,'Cumulative Budget Request '!M108,0)</f>
        <v>0</v>
      </c>
      <c r="N109" s="214">
        <f>ROUND(M109/12,2)</f>
        <v>0</v>
      </c>
      <c r="O109" s="214">
        <f>IF('Cumulative Budget Request '!L108='Split budget (E)'!$L$1,'Cumulative Budget Request '!O108,0)</f>
        <v>0</v>
      </c>
      <c r="P109" s="209">
        <f>IF('Cumulative Budget Request '!L108='Split budget (E)'!$L$1,'Cumulative Budget Request '!P108,0)</f>
        <v>0</v>
      </c>
      <c r="Q109" s="211">
        <f>IF('Cumulative Budget Request '!L108='Split budget (E)'!$L$1,'Cumulative Budget Request '!Q108,0)</f>
        <v>0</v>
      </c>
      <c r="R109" s="212">
        <f>IF('Cumulative Budget Request '!L108='Split budget (E)'!$L$1,'Cumulative Budget Request '!R108,0)</f>
        <v>0</v>
      </c>
      <c r="S109" s="61">
        <f>IF('Cumulative Budget Request '!L108='Split budget (E)'!$L$1,'Cumulative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9"/>
      <c r="B110" s="486"/>
      <c r="C110" s="480"/>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(E)'!$L$1,'Cumulative Budget Request '!Q109,0)</f>
        <v>0</v>
      </c>
      <c r="R110" s="212">
        <f>IF('Cumulative Budget Request '!L109='Split budget (E)'!$L$1,'Cumulative Budget Request '!R109,0)</f>
        <v>0</v>
      </c>
      <c r="S110" s="61">
        <f>IF('Cumulative Budget Request '!L109='Split budget (E)'!$L$1,'Cumulative Budget Request '!S109,0)</f>
        <v>0</v>
      </c>
      <c r="T110" s="16"/>
      <c r="U110" s="324"/>
      <c r="V110" s="324"/>
      <c r="W110" s="324"/>
      <c r="X110" s="324"/>
      <c r="Y110" s="324"/>
    </row>
    <row r="111" spans="1:25" hidden="1">
      <c r="A111" s="449"/>
      <c r="B111" s="486"/>
      <c r="C111" s="480"/>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(E)'!$L$1,'Cumulative Budget Request '!Q110,0)</f>
        <v>0</v>
      </c>
      <c r="R111" s="212">
        <f>IF('Cumulative Budget Request '!L110='Split budget (E)'!$L$1,'Cumulative Budget Request '!R110,0)</f>
        <v>0</v>
      </c>
      <c r="S111" s="61">
        <f>IF('Cumulative Budget Request '!L110='Split budget (E)'!$L$1,'Cumulative Budget Request '!S110,0)</f>
        <v>0</v>
      </c>
      <c r="T111" s="16"/>
      <c r="U111" s="323"/>
      <c r="V111" s="323"/>
      <c r="W111" s="323"/>
      <c r="X111" s="323"/>
      <c r="Y111" s="323"/>
    </row>
    <row r="112" spans="1:25" ht="15" hidden="1">
      <c r="A112" s="449"/>
      <c r="B112" s="486"/>
      <c r="C112" s="480"/>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(E)'!$L$1,'Cumulative Budget Request '!Q111,0)</f>
        <v>0</v>
      </c>
      <c r="R112" s="212">
        <f>IF('Cumulative Budget Request '!L111='Split budget (E)'!$L$1,'Cumulative Budget Request '!R111,0)</f>
        <v>0</v>
      </c>
      <c r="S112" s="61">
        <f>IF('Cumulative Budget Request '!L111='Split budget (E)'!$L$1,'Cumulative Budget Request '!S111,0)</f>
        <v>0</v>
      </c>
      <c r="T112" s="16"/>
      <c r="U112" s="324"/>
      <c r="V112" s="324"/>
      <c r="W112" s="324"/>
      <c r="X112" s="324"/>
      <c r="Y112" s="324"/>
    </row>
    <row r="113" spans="1:25" hidden="1">
      <c r="A113" s="449"/>
      <c r="B113" s="486"/>
      <c r="C113" s="480"/>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(E)'!$L$1,'Cumulative Budget Request '!Q112,0)</f>
        <v>0</v>
      </c>
      <c r="R113" s="212">
        <f>IF('Cumulative Budget Request '!L112='Split budget (E)'!$L$1,'Cumulative Budget Request '!R112,0)</f>
        <v>0</v>
      </c>
      <c r="S113" s="61">
        <f>IF('Cumulative Budget Request '!L112='Split budget (E)'!$L$1,'Cumulative Budget Request '!S112,0)</f>
        <v>0</v>
      </c>
      <c r="T113" s="16"/>
      <c r="U113" s="323"/>
      <c r="V113" s="323"/>
      <c r="W113" s="323"/>
      <c r="X113" s="323"/>
      <c r="Y113" s="323"/>
    </row>
    <row r="114" spans="1:25" hidden="1">
      <c r="A114" s="449"/>
      <c r="B114" s="481"/>
      <c r="C114" s="480"/>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5">
        <f>IF('Cumulative Budget Request '!L114='Split budget (E)'!$L$1,'Cumulative Budget Request '!A114,0)</f>
        <v>0</v>
      </c>
      <c r="B115" s="480">
        <f>IF('Cumulative Budget Request '!L114='Split budget (E)'!$L$1,'Cumulative Budget Request '!B114,0)</f>
        <v>0</v>
      </c>
      <c r="C115" s="481"/>
      <c r="D115" s="33" t="s">
        <v>123</v>
      </c>
      <c r="E115" s="76">
        <f>ROUND($R115*$S115,6)</f>
        <v>0</v>
      </c>
      <c r="F115" s="76">
        <f>ROUND($R116*$S116,6)</f>
        <v>0</v>
      </c>
      <c r="G115" s="76">
        <f>ROUND($R117*$S117,6)</f>
        <v>0</v>
      </c>
      <c r="H115" s="76">
        <f>ROUND($R118*$S118,6)</f>
        <v>0</v>
      </c>
      <c r="I115" s="76">
        <f>ROUND($R119*$S119,6)</f>
        <v>0</v>
      </c>
      <c r="J115" s="46"/>
      <c r="M115" s="133">
        <f>IF('Cumulative Budget Request '!L114='Split budget (E)'!$L$1,'Cumulative Budget Request '!M114,0)</f>
        <v>0</v>
      </c>
      <c r="N115" s="214">
        <f>ROUND(M115/12,2)</f>
        <v>0</v>
      </c>
      <c r="O115" s="214">
        <f>IF('Cumulative Budget Request '!L114='Split budget (E)'!$L$1,'Cumulative Budget Request '!O114,0)</f>
        <v>0</v>
      </c>
      <c r="P115" s="209">
        <f>IF('Cumulative Budget Request '!L114='Split budget (E)'!$L$1,'Cumulative Budget Request '!P114,0)</f>
        <v>0</v>
      </c>
      <c r="Q115" s="211">
        <f>IF('Cumulative Budget Request '!L114='Split budget (E)'!$L$1,'Cumulative Budget Request '!Q114,0)</f>
        <v>0</v>
      </c>
      <c r="R115" s="212">
        <f>IF('Cumulative Budget Request '!L114='Split budget (E)'!$L$1,'Cumulative Budget Request '!R114,0)</f>
        <v>0</v>
      </c>
      <c r="S115" s="61">
        <f>IF('Cumulative Budget Request '!L114='Split budget (E)'!$L$1,'Cumulative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9"/>
      <c r="B116" s="486"/>
      <c r="C116" s="480"/>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(E)'!$L$1,'Cumulative Budget Request '!Q115,0)</f>
        <v>0</v>
      </c>
      <c r="R116" s="212">
        <f>IF('Cumulative Budget Request '!L115='Split budget (E)'!$L$1,'Cumulative Budget Request '!R115,0)</f>
        <v>0</v>
      </c>
      <c r="S116" s="61">
        <f>IF('Cumulative Budget Request '!L115='Split budget (E)'!$L$1,'Cumulative Budget Request '!S115,0)</f>
        <v>0</v>
      </c>
      <c r="T116" s="16"/>
      <c r="U116" s="324"/>
      <c r="V116" s="324"/>
      <c r="W116" s="324"/>
      <c r="X116" s="324"/>
      <c r="Y116" s="324"/>
    </row>
    <row r="117" spans="1:25" hidden="1">
      <c r="A117" s="449"/>
      <c r="B117" s="486"/>
      <c r="C117" s="480"/>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(E)'!$L$1,'Cumulative Budget Request '!Q116,0)</f>
        <v>0</v>
      </c>
      <c r="R117" s="212">
        <f>IF('Cumulative Budget Request '!L116='Split budget (E)'!$L$1,'Cumulative Budget Request '!R116,0)</f>
        <v>0</v>
      </c>
      <c r="S117" s="61">
        <f>IF('Cumulative Budget Request '!L116='Split budget (E)'!$L$1,'Cumulative Budget Request '!S116,0)</f>
        <v>0</v>
      </c>
      <c r="T117" s="16"/>
      <c r="U117" s="323"/>
      <c r="V117" s="323"/>
      <c r="W117" s="323"/>
      <c r="X117" s="323"/>
      <c r="Y117" s="323"/>
    </row>
    <row r="118" spans="1:25" ht="15" hidden="1">
      <c r="A118" s="449"/>
      <c r="B118" s="486"/>
      <c r="C118" s="480"/>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(E)'!$L$1,'Cumulative Budget Request '!Q117,0)</f>
        <v>0</v>
      </c>
      <c r="R118" s="212">
        <f>IF('Cumulative Budget Request '!L117='Split budget (E)'!$L$1,'Cumulative Budget Request '!R117,0)</f>
        <v>0</v>
      </c>
      <c r="S118" s="61">
        <f>IF('Cumulative Budget Request '!L117='Split budget (E)'!$L$1,'Cumulative Budget Request '!S117,0)</f>
        <v>0</v>
      </c>
      <c r="T118" s="16"/>
      <c r="U118" s="324"/>
      <c r="V118" s="324"/>
      <c r="W118" s="324"/>
      <c r="X118" s="324"/>
      <c r="Y118" s="324"/>
    </row>
    <row r="119" spans="1:25" hidden="1">
      <c r="A119" s="449"/>
      <c r="B119" s="486"/>
      <c r="C119" s="480"/>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(E)'!$L$1,'Cumulative Budget Request '!Q118,0)</f>
        <v>0</v>
      </c>
      <c r="R119" s="212">
        <f>IF('Cumulative Budget Request '!L118='Split budget (E)'!$L$1,'Cumulative Budget Request '!R118,0)</f>
        <v>0</v>
      </c>
      <c r="S119" s="61">
        <f>IF('Cumulative Budget Request '!L118='Split budget (E)'!$L$1,'Cumulative Budget Request '!S118,0)</f>
        <v>0</v>
      </c>
      <c r="T119" s="16"/>
      <c r="U119" s="323"/>
      <c r="V119" s="323"/>
      <c r="W119" s="323"/>
      <c r="X119" s="323"/>
      <c r="Y119" s="323"/>
    </row>
    <row r="120" spans="1:25" hidden="1">
      <c r="A120" s="449"/>
      <c r="B120" s="481"/>
      <c r="C120" s="480"/>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5">
        <f>IF('Cumulative Budget Request '!L120='Split budget (E)'!$L$1,'Cumulative Budget Request '!A120,0)</f>
        <v>0</v>
      </c>
      <c r="B121" s="480">
        <f>IF('Cumulative Budget Request '!L120='Split budget (E)'!$L$1,'Cumulative Budget Request '!B120,0)</f>
        <v>0</v>
      </c>
      <c r="C121" s="481"/>
      <c r="D121" s="33" t="s">
        <v>123</v>
      </c>
      <c r="E121" s="76">
        <f>ROUND($R121*$S121,6)</f>
        <v>0</v>
      </c>
      <c r="F121" s="76">
        <f>ROUND($R122*$S122,6)</f>
        <v>0</v>
      </c>
      <c r="G121" s="76">
        <f>ROUND($R123*$S123,6)</f>
        <v>0</v>
      </c>
      <c r="H121" s="76">
        <f>ROUND($R124*$S124,6)</f>
        <v>0</v>
      </c>
      <c r="I121" s="76">
        <f>ROUND($R125*$S125,6)</f>
        <v>0</v>
      </c>
      <c r="J121" s="46"/>
      <c r="M121" s="133">
        <f>IF('Cumulative Budget Request '!L120='Split budget (E)'!$L$1,'Cumulative Budget Request '!M120,0)</f>
        <v>0</v>
      </c>
      <c r="N121" s="214">
        <f>ROUND(M121/12,2)</f>
        <v>0</v>
      </c>
      <c r="O121" s="214">
        <f>IF('Cumulative Budget Request '!L120='Split budget (E)'!$L$1,'Cumulative Budget Request '!O120,0)</f>
        <v>0</v>
      </c>
      <c r="P121" s="209">
        <f>IF('Cumulative Budget Request '!L120='Split budget (E)'!$L$1,'Cumulative Budget Request '!P120,0)</f>
        <v>0</v>
      </c>
      <c r="Q121" s="211">
        <f>IF('Cumulative Budget Request '!L120='Split budget (E)'!$L$1,'Cumulative Budget Request '!Q120,0)</f>
        <v>0</v>
      </c>
      <c r="R121" s="212">
        <f>IF('Cumulative Budget Request '!L120='Split budget (E)'!$L$1,'Cumulative Budget Request '!R120,0)</f>
        <v>0</v>
      </c>
      <c r="S121" s="61">
        <f>IF('Cumulative Budget Request '!L120='Split budget (E)'!$L$1,'Cumulative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9"/>
      <c r="B122" s="486"/>
      <c r="C122" s="480"/>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(E)'!$L$1,'Cumulative Budget Request '!Q121,0)</f>
        <v>0</v>
      </c>
      <c r="R122" s="212">
        <f>IF('Cumulative Budget Request '!L121='Split budget (E)'!$L$1,'Cumulative Budget Request '!R121,0)</f>
        <v>0</v>
      </c>
      <c r="S122" s="61">
        <f>IF('Cumulative Budget Request '!L121='Split budget (E)'!$L$1,'Cumulative Budget Request '!S121,0)</f>
        <v>0</v>
      </c>
      <c r="T122" s="16"/>
      <c r="U122" s="324"/>
      <c r="V122" s="324"/>
      <c r="W122" s="324"/>
      <c r="X122" s="324"/>
      <c r="Y122" s="324"/>
    </row>
    <row r="123" spans="1:25" hidden="1">
      <c r="A123" s="449"/>
      <c r="B123" s="486"/>
      <c r="C123" s="480"/>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(E)'!$L$1,'Cumulative Budget Request '!Q122,0)</f>
        <v>0</v>
      </c>
      <c r="R123" s="212">
        <f>IF('Cumulative Budget Request '!L122='Split budget (E)'!$L$1,'Cumulative Budget Request '!R122,0)</f>
        <v>0</v>
      </c>
      <c r="S123" s="61">
        <f>IF('Cumulative Budget Request '!L122='Split budget (E)'!$L$1,'Cumulative Budget Request '!S122,0)</f>
        <v>0</v>
      </c>
      <c r="T123" s="16"/>
      <c r="U123" s="323"/>
      <c r="V123" s="323"/>
      <c r="W123" s="323"/>
      <c r="X123" s="323"/>
      <c r="Y123" s="323"/>
    </row>
    <row r="124" spans="1:25" ht="15" hidden="1">
      <c r="A124" s="449"/>
      <c r="B124" s="486"/>
      <c r="C124" s="480"/>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(E)'!$L$1,'Cumulative Budget Request '!Q123,0)</f>
        <v>0</v>
      </c>
      <c r="R124" s="212">
        <f>IF('Cumulative Budget Request '!L123='Split budget (E)'!$L$1,'Cumulative Budget Request '!R123,0)</f>
        <v>0</v>
      </c>
      <c r="S124" s="61">
        <f>IF('Cumulative Budget Request '!L123='Split budget (E)'!$L$1,'Cumulative Budget Request '!S123,0)</f>
        <v>0</v>
      </c>
      <c r="T124" s="16"/>
      <c r="U124" s="324"/>
      <c r="V124" s="324"/>
      <c r="W124" s="324"/>
      <c r="X124" s="324"/>
      <c r="Y124" s="324"/>
    </row>
    <row r="125" spans="1:25" hidden="1">
      <c r="A125" s="449"/>
      <c r="B125" s="486"/>
      <c r="C125" s="480"/>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(E)'!$L$1,'Cumulative Budget Request '!Q124,0)</f>
        <v>0</v>
      </c>
      <c r="R125" s="212">
        <f>IF('Cumulative Budget Request '!L124='Split budget (E)'!$L$1,'Cumulative Budget Request '!R124,0)</f>
        <v>0</v>
      </c>
      <c r="S125" s="61">
        <f>IF('Cumulative Budget Request '!L124='Split budget (E)'!$L$1,'Cumulative Budget Request '!S124,0)</f>
        <v>0</v>
      </c>
      <c r="T125" s="16"/>
      <c r="U125" s="323"/>
      <c r="V125" s="323"/>
      <c r="W125" s="323"/>
      <c r="X125" s="323"/>
      <c r="Y125" s="323"/>
    </row>
    <row r="126" spans="1:25" hidden="1">
      <c r="A126" s="449"/>
      <c r="B126" s="481"/>
      <c r="C126" s="480"/>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5">
        <f>IF('Cumulative Budget Request '!L126='Split budget (E)'!$L$1,'Cumulative Budget Request '!A126,0)</f>
        <v>0</v>
      </c>
      <c r="B127" s="480">
        <f>IF('Cumulative Budget Request '!L126='Split budget (E)'!$L$1,'Cumulative Budget Request '!B126,0)</f>
        <v>0</v>
      </c>
      <c r="C127" s="481"/>
      <c r="D127" s="33" t="s">
        <v>123</v>
      </c>
      <c r="E127" s="76">
        <f>ROUND($R127*$S127,6)</f>
        <v>0</v>
      </c>
      <c r="F127" s="76">
        <f>ROUND($R128*$S128,6)</f>
        <v>0</v>
      </c>
      <c r="G127" s="76">
        <f>ROUND($R129*$S129,6)</f>
        <v>0</v>
      </c>
      <c r="H127" s="76">
        <f>ROUND($R130*$S130,6)</f>
        <v>0</v>
      </c>
      <c r="I127" s="76">
        <f>ROUND($R131*$S131,6)</f>
        <v>0</v>
      </c>
      <c r="J127" s="46"/>
      <c r="M127" s="133">
        <f>IF('Cumulative Budget Request '!L126='Split budget (E)'!$L$1,'Cumulative Budget Request '!M126,0)</f>
        <v>0</v>
      </c>
      <c r="N127" s="214">
        <f>ROUND(M127/12,2)</f>
        <v>0</v>
      </c>
      <c r="O127" s="214">
        <f>IF('Cumulative Budget Request '!L126='Split budget (E)'!$L$1,'Cumulative Budget Request '!O126,0)</f>
        <v>0</v>
      </c>
      <c r="P127" s="209">
        <f>IF('Cumulative Budget Request '!L126='Split budget (E)'!$L$1,'Cumulative Budget Request '!P126,0)</f>
        <v>0</v>
      </c>
      <c r="Q127" s="211">
        <f>IF('Cumulative Budget Request '!L126='Split budget (E)'!$L$1,'Cumulative Budget Request '!Q126,0)</f>
        <v>0</v>
      </c>
      <c r="R127" s="212">
        <f>IF('Cumulative Budget Request '!L126='Split budget (E)'!$L$1,'Cumulative Budget Request '!R126,0)</f>
        <v>0</v>
      </c>
      <c r="S127" s="61">
        <f>IF('Cumulative Budget Request '!L126='Split budget (E)'!$L$1,'Cumulative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9"/>
      <c r="B128" s="486"/>
      <c r="C128" s="480"/>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(E)'!$L$1,'Cumulative Budget Request '!Q127,0)</f>
        <v>0</v>
      </c>
      <c r="R128" s="212">
        <f>IF('Cumulative Budget Request '!L127='Split budget (E)'!$L$1,'Cumulative Budget Request '!R127,0)</f>
        <v>0</v>
      </c>
      <c r="S128" s="61">
        <f>IF('Cumulative Budget Request '!L127='Split budget (E)'!$L$1,'Cumulative Budget Request '!S127,0)</f>
        <v>0</v>
      </c>
      <c r="T128" s="16"/>
      <c r="U128" s="324"/>
      <c r="V128" s="324"/>
      <c r="W128" s="324"/>
      <c r="X128" s="324"/>
      <c r="Y128" s="324"/>
    </row>
    <row r="129" spans="1:25" hidden="1">
      <c r="A129" s="449"/>
      <c r="B129" s="486"/>
      <c r="C129" s="480"/>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(E)'!$L$1,'Cumulative Budget Request '!Q128,0)</f>
        <v>0</v>
      </c>
      <c r="R129" s="212">
        <f>IF('Cumulative Budget Request '!L128='Split budget (E)'!$L$1,'Cumulative Budget Request '!R128,0)</f>
        <v>0</v>
      </c>
      <c r="S129" s="61">
        <f>IF('Cumulative Budget Request '!L128='Split budget (E)'!$L$1,'Cumulative Budget Request '!S128,0)</f>
        <v>0</v>
      </c>
      <c r="T129" s="16"/>
      <c r="U129" s="323"/>
      <c r="V129" s="323"/>
      <c r="W129" s="323"/>
      <c r="X129" s="323"/>
      <c r="Y129" s="323"/>
    </row>
    <row r="130" spans="1:25" ht="15" hidden="1">
      <c r="A130" s="449"/>
      <c r="B130" s="486"/>
      <c r="C130" s="480"/>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(E)'!$L$1,'Cumulative Budget Request '!Q129,0)</f>
        <v>0</v>
      </c>
      <c r="R130" s="212">
        <f>IF('Cumulative Budget Request '!L129='Split budget (E)'!$L$1,'Cumulative Budget Request '!R129,0)</f>
        <v>0</v>
      </c>
      <c r="S130" s="61">
        <f>IF('Cumulative Budget Request '!L129='Split budget (E)'!$L$1,'Cumulative Budget Request '!S129,0)</f>
        <v>0</v>
      </c>
      <c r="T130" s="16"/>
      <c r="U130" s="324"/>
      <c r="V130" s="324"/>
      <c r="W130" s="324"/>
      <c r="X130" s="324"/>
      <c r="Y130" s="324"/>
    </row>
    <row r="131" spans="1:25" hidden="1">
      <c r="A131" s="449"/>
      <c r="B131" s="486"/>
      <c r="C131" s="480"/>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(E)'!$L$1,'Cumulative Budget Request '!Q130,0)</f>
        <v>0</v>
      </c>
      <c r="R131" s="212">
        <f>IF('Cumulative Budget Request '!L130='Split budget (E)'!$L$1,'Cumulative Budget Request '!R130,0)</f>
        <v>0</v>
      </c>
      <c r="S131" s="61">
        <f>IF('Cumulative Budget Request '!L130='Split budget (E)'!$L$1,'Cumulative Budget Request '!S130,0)</f>
        <v>0</v>
      </c>
      <c r="T131" s="16"/>
      <c r="U131" s="323"/>
      <c r="V131" s="323"/>
      <c r="W131" s="323"/>
      <c r="X131" s="323"/>
      <c r="Y131" s="323"/>
    </row>
    <row r="132" spans="1:25" hidden="1">
      <c r="A132" s="449"/>
      <c r="B132" s="481"/>
      <c r="C132" s="480"/>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5">
        <f>IF('Cumulative Budget Request '!L132='Split budget (E)'!$L$1,'Cumulative Budget Request '!A132,0)</f>
        <v>0</v>
      </c>
      <c r="B133" s="480">
        <f>IF('Cumulative Budget Request '!L132='Split budget (E)'!$L$1,'Cumulative Budget Request '!B132,0)</f>
        <v>0</v>
      </c>
      <c r="C133" s="481"/>
      <c r="D133" s="33" t="s">
        <v>123</v>
      </c>
      <c r="E133" s="76">
        <f>ROUND($R133*$S133,6)</f>
        <v>0</v>
      </c>
      <c r="F133" s="76">
        <f>ROUND($R134*$S134,6)</f>
        <v>0</v>
      </c>
      <c r="G133" s="76">
        <f>ROUND($R135*$S135,6)</f>
        <v>0</v>
      </c>
      <c r="H133" s="76">
        <f>ROUND($R136*$S136,6)</f>
        <v>0</v>
      </c>
      <c r="I133" s="76">
        <f>ROUND($R137*$S137,6)</f>
        <v>0</v>
      </c>
      <c r="J133" s="46"/>
      <c r="M133" s="133">
        <f>IF('Cumulative Budget Request '!L132='Split budget (E)'!$L$1,'Cumulative Budget Request '!M132,0)</f>
        <v>0</v>
      </c>
      <c r="N133" s="214">
        <f>ROUND(M133/12,2)</f>
        <v>0</v>
      </c>
      <c r="O133" s="214">
        <f>IF('Cumulative Budget Request '!L132='Split budget (E)'!$L$1,'Cumulative Budget Request '!O132,0)</f>
        <v>0</v>
      </c>
      <c r="P133" s="209">
        <f>IF('Cumulative Budget Request '!L132='Split budget (E)'!$L$1,'Cumulative Budget Request '!P132,0)</f>
        <v>0</v>
      </c>
      <c r="Q133" s="211">
        <f>IF('Cumulative Budget Request '!L132='Split budget (E)'!$L$1,'Cumulative Budget Request '!Q132,0)</f>
        <v>0</v>
      </c>
      <c r="R133" s="212">
        <f>IF('Cumulative Budget Request '!L132='Split budget (E)'!$L$1,'Cumulative Budget Request '!R132,0)</f>
        <v>0</v>
      </c>
      <c r="S133" s="61">
        <f>IF('Cumulative Budget Request '!L132='Split budget (E)'!$L$1,'Cumulative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9"/>
      <c r="B134" s="486"/>
      <c r="C134" s="480"/>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(E)'!$L$1,'Cumulative Budget Request '!Q133,0)</f>
        <v>0</v>
      </c>
      <c r="R134" s="212">
        <f>IF('Cumulative Budget Request '!L133='Split budget (E)'!$L$1,'Cumulative Budget Request '!R133,0)</f>
        <v>0</v>
      </c>
      <c r="S134" s="61">
        <f>IF('Cumulative Budget Request '!L133='Split budget (E)'!$L$1,'Cumulative Budget Request '!S133,0)</f>
        <v>0</v>
      </c>
      <c r="T134" s="16"/>
      <c r="U134" s="324"/>
      <c r="V134" s="324"/>
      <c r="W134" s="324"/>
      <c r="X134" s="324"/>
      <c r="Y134" s="324"/>
    </row>
    <row r="135" spans="1:25" hidden="1">
      <c r="A135" s="449"/>
      <c r="B135" s="486"/>
      <c r="C135" s="480"/>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(E)'!$L$1,'Cumulative Budget Request '!Q134,0)</f>
        <v>0</v>
      </c>
      <c r="R135" s="212">
        <f>IF('Cumulative Budget Request '!L134='Split budget (E)'!$L$1,'Cumulative Budget Request '!R134,0)</f>
        <v>0</v>
      </c>
      <c r="S135" s="61">
        <f>IF('Cumulative Budget Request '!L134='Split budget (E)'!$L$1,'Cumulative Budget Request '!S134,0)</f>
        <v>0</v>
      </c>
      <c r="T135" s="16"/>
      <c r="U135" s="323"/>
      <c r="V135" s="323"/>
      <c r="W135" s="323"/>
      <c r="X135" s="323"/>
      <c r="Y135" s="323"/>
    </row>
    <row r="136" spans="1:25" ht="15" hidden="1">
      <c r="A136" s="449"/>
      <c r="B136" s="486"/>
      <c r="C136" s="480"/>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(E)'!$L$1,'Cumulative Budget Request '!Q135,0)</f>
        <v>0</v>
      </c>
      <c r="R136" s="212">
        <f>IF('Cumulative Budget Request '!L135='Split budget (E)'!$L$1,'Cumulative Budget Request '!R135,0)</f>
        <v>0</v>
      </c>
      <c r="S136" s="61">
        <f>IF('Cumulative Budget Request '!L135='Split budget (E)'!$L$1,'Cumulative Budget Request '!S135,0)</f>
        <v>0</v>
      </c>
      <c r="T136" s="16"/>
      <c r="U136" s="324"/>
      <c r="V136" s="324"/>
      <c r="W136" s="324"/>
      <c r="X136" s="324"/>
      <c r="Y136" s="324"/>
    </row>
    <row r="137" spans="1:25" hidden="1">
      <c r="A137" s="449"/>
      <c r="B137" s="486"/>
      <c r="C137" s="480"/>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(E)'!$L$1,'Cumulative Budget Request '!Q136,0)</f>
        <v>0</v>
      </c>
      <c r="R137" s="212">
        <f>IF('Cumulative Budget Request '!L136='Split budget (E)'!$L$1,'Cumulative Budget Request '!R136,0)</f>
        <v>0</v>
      </c>
      <c r="S137" s="61">
        <f>IF('Cumulative Budget Request '!L136='Split budget (E)'!$L$1,'Cumulative Budget Request '!S136,0)</f>
        <v>0</v>
      </c>
      <c r="T137" s="16"/>
      <c r="U137" s="323"/>
      <c r="V137" s="323"/>
      <c r="W137" s="323"/>
      <c r="X137" s="323"/>
      <c r="Y137" s="323"/>
    </row>
    <row r="138" spans="1:25" hidden="1">
      <c r="A138" s="449"/>
      <c r="B138" s="481"/>
      <c r="C138" s="480"/>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5">
        <f>IF('Cumulative Budget Request '!L138='Split budget (E)'!$L$1,'Cumulative Budget Request '!A138,0)</f>
        <v>0</v>
      </c>
      <c r="B139" s="480">
        <f>IF('Cumulative Budget Request '!L138='Split budget (E)'!$L$1,'Cumulative Budget Request '!B138,0)</f>
        <v>0</v>
      </c>
      <c r="C139" s="481"/>
      <c r="D139" s="33" t="s">
        <v>123</v>
      </c>
      <c r="E139" s="76">
        <f>ROUND($R139*$S139,6)</f>
        <v>0</v>
      </c>
      <c r="F139" s="76">
        <f>ROUND($R140*$S140,6)</f>
        <v>0</v>
      </c>
      <c r="G139" s="76">
        <f>ROUND($R141*$S141,6)</f>
        <v>0</v>
      </c>
      <c r="H139" s="76">
        <f>ROUND($R142*$S142,6)</f>
        <v>0</v>
      </c>
      <c r="I139" s="76">
        <f>ROUND($R143*$S143,6)</f>
        <v>0</v>
      </c>
      <c r="J139" s="46"/>
      <c r="M139" s="133">
        <f>IF('Cumulative Budget Request '!L138='Split budget (E)'!$L$1,'Cumulative Budget Request '!M138,0)</f>
        <v>0</v>
      </c>
      <c r="N139" s="214">
        <f>ROUND(M139/12,2)</f>
        <v>0</v>
      </c>
      <c r="O139" s="214">
        <f>IF('Cumulative Budget Request '!L138='Split budget (E)'!$L$1,'Cumulative Budget Request '!O138,0)</f>
        <v>0</v>
      </c>
      <c r="P139" s="209">
        <f>IF('Cumulative Budget Request '!L138='Split budget (E)'!$L$1,'Cumulative Budget Request '!P138,0)</f>
        <v>0</v>
      </c>
      <c r="Q139" s="211">
        <f>IF('Cumulative Budget Request '!L138='Split budget (E)'!$L$1,'Cumulative Budget Request '!Q138,0)</f>
        <v>0</v>
      </c>
      <c r="R139" s="212">
        <f>IF('Cumulative Budget Request '!L138='Split budget (E)'!$L$1,'Cumulative Budget Request '!R138,0)</f>
        <v>0</v>
      </c>
      <c r="S139" s="61">
        <f>IF('Cumulative Budget Request '!L138='Split budget (E)'!$L$1,'Cumulative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9"/>
      <c r="B140" s="486"/>
      <c r="C140" s="480"/>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(E)'!$L$1,'Cumulative Budget Request '!Q139,0)</f>
        <v>0</v>
      </c>
      <c r="R140" s="212">
        <f>IF('Cumulative Budget Request '!L139='Split budget (E)'!$L$1,'Cumulative Budget Request '!R139,0)</f>
        <v>0</v>
      </c>
      <c r="S140" s="61">
        <f>IF('Cumulative Budget Request '!L139='Split budget (E)'!$L$1,'Cumulative Budget Request '!S139,0)</f>
        <v>0</v>
      </c>
      <c r="T140" s="16"/>
      <c r="U140" s="324"/>
      <c r="V140" s="324"/>
      <c r="W140" s="324"/>
      <c r="X140" s="324"/>
      <c r="Y140" s="324"/>
    </row>
    <row r="141" spans="1:25" hidden="1">
      <c r="A141" s="449"/>
      <c r="B141" s="486"/>
      <c r="C141" s="480"/>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(E)'!$L$1,'Cumulative Budget Request '!Q140,0)</f>
        <v>0</v>
      </c>
      <c r="R141" s="212">
        <f>IF('Cumulative Budget Request '!L140='Split budget (E)'!$L$1,'Cumulative Budget Request '!R140,0)</f>
        <v>0</v>
      </c>
      <c r="S141" s="61">
        <f>IF('Cumulative Budget Request '!L140='Split budget (E)'!$L$1,'Cumulative Budget Request '!S140,0)</f>
        <v>0</v>
      </c>
      <c r="T141" s="16"/>
      <c r="U141" s="323"/>
      <c r="V141" s="323"/>
      <c r="W141" s="323"/>
      <c r="X141" s="323"/>
      <c r="Y141" s="323"/>
    </row>
    <row r="142" spans="1:25" ht="15" hidden="1">
      <c r="A142" s="449"/>
      <c r="B142" s="486"/>
      <c r="C142" s="480"/>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(E)'!$L$1,'Cumulative Budget Request '!Q141,0)</f>
        <v>0</v>
      </c>
      <c r="R142" s="212">
        <f>IF('Cumulative Budget Request '!L141='Split budget (E)'!$L$1,'Cumulative Budget Request '!R141,0)</f>
        <v>0</v>
      </c>
      <c r="S142" s="61">
        <f>IF('Cumulative Budget Request '!L141='Split budget (E)'!$L$1,'Cumulative Budget Request '!S141,0)</f>
        <v>0</v>
      </c>
      <c r="T142" s="16"/>
      <c r="U142" s="324"/>
      <c r="V142" s="324"/>
      <c r="W142" s="324"/>
      <c r="X142" s="324"/>
      <c r="Y142" s="324"/>
    </row>
    <row r="143" spans="1:25" hidden="1">
      <c r="A143" s="449"/>
      <c r="B143" s="486"/>
      <c r="C143" s="480"/>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(E)'!$L$1,'Cumulative Budget Request '!Q142,0)</f>
        <v>0</v>
      </c>
      <c r="R143" s="212">
        <f>IF('Cumulative Budget Request '!L142='Split budget (E)'!$L$1,'Cumulative Budget Request '!R142,0)</f>
        <v>0</v>
      </c>
      <c r="S143" s="61">
        <f>IF('Cumulative Budget Request '!L142='Split budget (E)'!$L$1,'Cumulative Budget Request '!S142,0)</f>
        <v>0</v>
      </c>
      <c r="T143" s="16"/>
      <c r="U143" s="323"/>
      <c r="V143" s="323"/>
      <c r="W143" s="323"/>
      <c r="X143" s="323"/>
      <c r="Y143" s="323"/>
    </row>
    <row r="144" spans="1:25" hidden="1">
      <c r="A144" s="449"/>
      <c r="B144" s="481"/>
      <c r="C144" s="480"/>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5">
        <f>IF('Cumulative Budget Request '!L144='Split budget (E)'!$L$1,'Cumulative Budget Request '!A144,0)</f>
        <v>0</v>
      </c>
      <c r="B145" s="480">
        <f>IF('Cumulative Budget Request '!L144='Split budget (E)'!$L$1,'Cumulative Budget Request '!B144,0)</f>
        <v>0</v>
      </c>
      <c r="C145" s="481"/>
      <c r="D145" s="33" t="s">
        <v>123</v>
      </c>
      <c r="E145" s="76">
        <f>ROUND($R145*$S145,6)</f>
        <v>0</v>
      </c>
      <c r="F145" s="76">
        <f>ROUND($R146*$S146,6)</f>
        <v>0</v>
      </c>
      <c r="G145" s="76">
        <f>ROUND($R147*$S147,6)</f>
        <v>0</v>
      </c>
      <c r="H145" s="76">
        <f>ROUND($R148*$S148,6)</f>
        <v>0</v>
      </c>
      <c r="I145" s="76">
        <f>ROUND($R149*$S149,6)</f>
        <v>0</v>
      </c>
      <c r="J145" s="46"/>
      <c r="M145" s="133">
        <f>IF('Cumulative Budget Request '!L144='Split budget (E)'!$L$1,'Cumulative Budget Request '!M144,0)</f>
        <v>0</v>
      </c>
      <c r="N145" s="214">
        <f>ROUND(M145/12,2)</f>
        <v>0</v>
      </c>
      <c r="O145" s="214">
        <f>IF('Cumulative Budget Request '!L144='Split budget (E)'!$L$1,'Cumulative Budget Request '!O144,0)</f>
        <v>0</v>
      </c>
      <c r="P145" s="209">
        <f>IF('Cumulative Budget Request '!L144='Split budget (E)'!$L$1,'Cumulative Budget Request '!P144,0)</f>
        <v>0</v>
      </c>
      <c r="Q145" s="211">
        <f>IF('Cumulative Budget Request '!L144='Split budget (E)'!$L$1,'Cumulative Budget Request '!Q144,0)</f>
        <v>0</v>
      </c>
      <c r="R145" s="212">
        <f>IF('Cumulative Budget Request '!L144='Split budget (E)'!$L$1,'Cumulative Budget Request '!R144,0)</f>
        <v>0</v>
      </c>
      <c r="S145" s="61">
        <f>IF('Cumulative Budget Request '!L144='Split budget (E)'!$L$1,'Cumulative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9"/>
      <c r="B146" s="486"/>
      <c r="C146" s="480"/>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(E)'!$L$1,'Cumulative Budget Request '!Q145,0)</f>
        <v>0</v>
      </c>
      <c r="R146" s="212">
        <f>IF('Cumulative Budget Request '!L145='Split budget (E)'!$L$1,'Cumulative Budget Request '!R145,0)</f>
        <v>0</v>
      </c>
      <c r="S146" s="61">
        <f>IF('Cumulative Budget Request '!L145='Split budget (E)'!$L$1,'Cumulative Budget Request '!S145,0)</f>
        <v>0</v>
      </c>
      <c r="T146" s="16"/>
      <c r="U146" s="324"/>
      <c r="V146" s="324"/>
      <c r="W146" s="324"/>
      <c r="X146" s="324"/>
      <c r="Y146" s="324"/>
    </row>
    <row r="147" spans="1:25" hidden="1">
      <c r="A147" s="449"/>
      <c r="B147" s="486"/>
      <c r="C147" s="480"/>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(E)'!$L$1,'Cumulative Budget Request '!Q146,0)</f>
        <v>0</v>
      </c>
      <c r="R147" s="212">
        <f>IF('Cumulative Budget Request '!L146='Split budget (E)'!$L$1,'Cumulative Budget Request '!R146,0)</f>
        <v>0</v>
      </c>
      <c r="S147" s="61">
        <f>IF('Cumulative Budget Request '!L146='Split budget (E)'!$L$1,'Cumulative Budget Request '!S146,0)</f>
        <v>0</v>
      </c>
      <c r="T147" s="16"/>
      <c r="U147" s="323"/>
      <c r="V147" s="323"/>
      <c r="W147" s="323"/>
      <c r="X147" s="323"/>
      <c r="Y147" s="323"/>
    </row>
    <row r="148" spans="1:25" ht="15" hidden="1">
      <c r="A148" s="449"/>
      <c r="B148" s="486"/>
      <c r="C148" s="480"/>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(E)'!$L$1,'Cumulative Budget Request '!Q147,0)</f>
        <v>0</v>
      </c>
      <c r="R148" s="212">
        <f>IF('Cumulative Budget Request '!L147='Split budget (E)'!$L$1,'Cumulative Budget Request '!R147,0)</f>
        <v>0</v>
      </c>
      <c r="S148" s="61">
        <f>IF('Cumulative Budget Request '!L147='Split budget (E)'!$L$1,'Cumulative Budget Request '!S147,0)</f>
        <v>0</v>
      </c>
      <c r="T148" s="16"/>
      <c r="U148" s="324"/>
      <c r="V148" s="324"/>
      <c r="W148" s="324"/>
      <c r="X148" s="324"/>
      <c r="Y148" s="324"/>
    </row>
    <row r="149" spans="1:25" hidden="1">
      <c r="A149" s="449"/>
      <c r="B149" s="486"/>
      <c r="C149" s="480"/>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(E)'!$L$1,'Cumulative Budget Request '!Q148,0)</f>
        <v>0</v>
      </c>
      <c r="R149" s="212">
        <f>IF('Cumulative Budget Request '!L148='Split budget (E)'!$L$1,'Cumulative Budget Request '!R148,0)</f>
        <v>0</v>
      </c>
      <c r="S149" s="61">
        <f>IF('Cumulative Budget Request '!L148='Split budget (E)'!$L$1,'Cumulative Budget Request '!S148,0)</f>
        <v>0</v>
      </c>
      <c r="T149" s="16"/>
      <c r="U149" s="323"/>
      <c r="V149" s="323"/>
      <c r="W149" s="323"/>
      <c r="X149" s="323"/>
      <c r="Y149" s="323"/>
    </row>
    <row r="150" spans="1:25" hidden="1">
      <c r="A150" s="449"/>
      <c r="B150" s="481"/>
      <c r="C150" s="480"/>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5">
        <f>IF('Cumulative Budget Request '!L150='Split budget (E)'!$L$1,'Cumulative Budget Request '!A150,0)</f>
        <v>0</v>
      </c>
      <c r="B151" s="480">
        <f>IF('Cumulative Budget Request '!L150='Split budget (E)'!$L$1,'Cumulative Budget Request '!B150,0)</f>
        <v>0</v>
      </c>
      <c r="C151" s="481"/>
      <c r="D151" s="33" t="s">
        <v>123</v>
      </c>
      <c r="E151" s="76">
        <f>ROUND($R151*$S151,6)</f>
        <v>0</v>
      </c>
      <c r="F151" s="76">
        <f>ROUND($R152*$S152,6)</f>
        <v>0</v>
      </c>
      <c r="G151" s="76">
        <f>ROUND($R153*$S153,6)</f>
        <v>0</v>
      </c>
      <c r="H151" s="76">
        <f>ROUND($R154*$S154,6)</f>
        <v>0</v>
      </c>
      <c r="I151" s="76">
        <f>ROUND($R155*$S155,6)</f>
        <v>0</v>
      </c>
      <c r="J151" s="46"/>
      <c r="M151" s="133">
        <f>IF('Cumulative Budget Request '!L150='Split budget (E)'!$L$1,'Cumulative Budget Request '!M150,0)</f>
        <v>0</v>
      </c>
      <c r="N151" s="214">
        <f>ROUND(M151/12,2)</f>
        <v>0</v>
      </c>
      <c r="O151" s="214">
        <f>IF('Cumulative Budget Request '!L150='Split budget (E)'!$L$1,'Cumulative Budget Request '!O150,0)</f>
        <v>0</v>
      </c>
      <c r="P151" s="209">
        <f>IF('Cumulative Budget Request '!L150='Split budget (E)'!$L$1,'Cumulative Budget Request '!P150,0)</f>
        <v>0</v>
      </c>
      <c r="Q151" s="211">
        <f>IF('Cumulative Budget Request '!L150='Split budget (E)'!$L$1,'Cumulative Budget Request '!Q150,0)</f>
        <v>0</v>
      </c>
      <c r="R151" s="212">
        <f>IF('Cumulative Budget Request '!L150='Split budget (E)'!$L$1,'Cumulative Budget Request '!R150,0)</f>
        <v>0</v>
      </c>
      <c r="S151" s="61">
        <f>IF('Cumulative Budget Request '!L150='Split budget (E)'!$L$1,'Cumulative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9"/>
      <c r="B152" s="486"/>
      <c r="C152" s="480"/>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(E)'!$L$1,'Cumulative Budget Request '!Q151,0)</f>
        <v>0</v>
      </c>
      <c r="R152" s="212">
        <f>IF('Cumulative Budget Request '!L151='Split budget (E)'!$L$1,'Cumulative Budget Request '!R151,0)</f>
        <v>0</v>
      </c>
      <c r="S152" s="61">
        <f>IF('Cumulative Budget Request '!L151='Split budget (E)'!$L$1,'Cumulative Budget Request '!S151,0)</f>
        <v>0</v>
      </c>
      <c r="T152" s="16"/>
      <c r="U152" s="324"/>
      <c r="V152" s="324"/>
      <c r="W152" s="324"/>
      <c r="X152" s="324"/>
      <c r="Y152" s="324"/>
    </row>
    <row r="153" spans="1:25" hidden="1">
      <c r="A153" s="449"/>
      <c r="B153" s="486"/>
      <c r="C153" s="480"/>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(E)'!$L$1,'Cumulative Budget Request '!Q152,0)</f>
        <v>0</v>
      </c>
      <c r="R153" s="212">
        <f>IF('Cumulative Budget Request '!L152='Split budget (E)'!$L$1,'Cumulative Budget Request '!R152,0)</f>
        <v>0</v>
      </c>
      <c r="S153" s="61">
        <f>IF('Cumulative Budget Request '!L152='Split budget (E)'!$L$1,'Cumulative Budget Request '!S152,0)</f>
        <v>0</v>
      </c>
      <c r="T153" s="16"/>
      <c r="U153" s="323"/>
      <c r="V153" s="323"/>
      <c r="W153" s="323"/>
      <c r="X153" s="323"/>
      <c r="Y153" s="323"/>
    </row>
    <row r="154" spans="1:25" ht="15" hidden="1">
      <c r="A154" s="449"/>
      <c r="B154" s="486"/>
      <c r="C154" s="480"/>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(E)'!$L$1,'Cumulative Budget Request '!Q153,0)</f>
        <v>0</v>
      </c>
      <c r="R154" s="212">
        <f>IF('Cumulative Budget Request '!L153='Split budget (E)'!$L$1,'Cumulative Budget Request '!R153,0)</f>
        <v>0</v>
      </c>
      <c r="S154" s="61">
        <f>IF('Cumulative Budget Request '!L153='Split budget (E)'!$L$1,'Cumulative Budget Request '!S153,0)</f>
        <v>0</v>
      </c>
      <c r="T154" s="16"/>
      <c r="U154" s="324"/>
      <c r="V154" s="324"/>
      <c r="W154" s="324"/>
      <c r="X154" s="324"/>
      <c r="Y154" s="324"/>
    </row>
    <row r="155" spans="1:25" hidden="1">
      <c r="A155" s="449"/>
      <c r="B155" s="486"/>
      <c r="C155" s="480"/>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(E)'!$L$1,'Cumulative Budget Request '!Q154,0)</f>
        <v>0</v>
      </c>
      <c r="R155" s="212">
        <f>IF('Cumulative Budget Request '!L154='Split budget (E)'!$L$1,'Cumulative Budget Request '!R154,0)</f>
        <v>0</v>
      </c>
      <c r="S155" s="61">
        <f>IF('Cumulative Budget Request '!L154='Split budget (E)'!$L$1,'Cumulative Budget Request '!S154,0)</f>
        <v>0</v>
      </c>
      <c r="T155" s="16"/>
      <c r="U155" s="323"/>
      <c r="V155" s="323"/>
      <c r="W155" s="323"/>
      <c r="X155" s="323"/>
      <c r="Y155" s="323"/>
    </row>
    <row r="156" spans="1:25" hidden="1">
      <c r="A156" s="449"/>
      <c r="B156" s="481"/>
      <c r="C156" s="480"/>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5">
        <f>IF('Cumulative Budget Request '!L156='Split budget (E)'!$L$1,'Cumulative Budget Request '!A156,0)</f>
        <v>0</v>
      </c>
      <c r="B157" s="480">
        <f>IF('Cumulative Budget Request '!L156='Split budget (E)'!$L$1,'Cumulative Budget Request '!B156,0)</f>
        <v>0</v>
      </c>
      <c r="C157" s="481"/>
      <c r="D157" s="33" t="s">
        <v>123</v>
      </c>
      <c r="E157" s="76">
        <f>ROUND($R157*$S157,6)</f>
        <v>0</v>
      </c>
      <c r="F157" s="76">
        <f>ROUND($R158*$S158,6)</f>
        <v>0</v>
      </c>
      <c r="G157" s="76">
        <f>ROUND($R159*$S159,6)</f>
        <v>0</v>
      </c>
      <c r="H157" s="76">
        <f>ROUND($R160*$S160,6)</f>
        <v>0</v>
      </c>
      <c r="I157" s="76">
        <f>ROUND($R161*$S161,6)</f>
        <v>0</v>
      </c>
      <c r="J157" s="46"/>
      <c r="M157" s="133">
        <f>IF('Cumulative Budget Request '!L156='Split budget (E)'!$L$1,'Cumulative Budget Request '!M156,0)</f>
        <v>0</v>
      </c>
      <c r="N157" s="214">
        <f>ROUND(M157/12,2)</f>
        <v>0</v>
      </c>
      <c r="O157" s="214">
        <f>IF('Cumulative Budget Request '!L156='Split budget (E)'!$L$1,'Cumulative Budget Request '!O156,0)</f>
        <v>0</v>
      </c>
      <c r="P157" s="209">
        <f>IF('Cumulative Budget Request '!L156='Split budget (E)'!$L$1,'Cumulative Budget Request '!P156,0)</f>
        <v>0</v>
      </c>
      <c r="Q157" s="211">
        <f>IF('Cumulative Budget Request '!L156='Split budget (E)'!$L$1,'Cumulative Budget Request '!Q156,0)</f>
        <v>0</v>
      </c>
      <c r="R157" s="212">
        <f>IF('Cumulative Budget Request '!L156='Split budget (E)'!$L$1,'Cumulative Budget Request '!R156,0)</f>
        <v>0</v>
      </c>
      <c r="S157" s="61">
        <f>IF('Cumulative Budget Request '!L156='Split budget (E)'!$L$1,'Cumulative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9"/>
      <c r="B158" s="486"/>
      <c r="C158" s="480"/>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(E)'!$L$1,'Cumulative Budget Request '!Q157,0)</f>
        <v>0</v>
      </c>
      <c r="R158" s="212">
        <f>IF('Cumulative Budget Request '!L157='Split budget (E)'!$L$1,'Cumulative Budget Request '!R157,0)</f>
        <v>0</v>
      </c>
      <c r="S158" s="61">
        <f>IF('Cumulative Budget Request '!L157='Split budget (E)'!$L$1,'Cumulative Budget Request '!S157,0)</f>
        <v>0</v>
      </c>
      <c r="T158" s="16"/>
      <c r="U158" s="324"/>
      <c r="V158" s="324"/>
      <c r="W158" s="324"/>
      <c r="X158" s="324"/>
      <c r="Y158" s="324"/>
    </row>
    <row r="159" spans="1:25" hidden="1">
      <c r="A159" s="449"/>
      <c r="B159" s="486"/>
      <c r="C159" s="480"/>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(E)'!$L$1,'Cumulative Budget Request '!Q158,0)</f>
        <v>0</v>
      </c>
      <c r="R159" s="212">
        <f>IF('Cumulative Budget Request '!L158='Split budget (E)'!$L$1,'Cumulative Budget Request '!R158,0)</f>
        <v>0</v>
      </c>
      <c r="S159" s="61">
        <f>IF('Cumulative Budget Request '!L158='Split budget (E)'!$L$1,'Cumulative Budget Request '!S158,0)</f>
        <v>0</v>
      </c>
      <c r="T159" s="16"/>
      <c r="U159" s="323"/>
      <c r="V159" s="323"/>
      <c r="W159" s="323"/>
      <c r="X159" s="323"/>
      <c r="Y159" s="323"/>
    </row>
    <row r="160" spans="1:25" ht="15" hidden="1">
      <c r="A160" s="449"/>
      <c r="B160" s="486"/>
      <c r="C160" s="480"/>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(E)'!$L$1,'Cumulative Budget Request '!Q159,0)</f>
        <v>0</v>
      </c>
      <c r="R160" s="212">
        <f>IF('Cumulative Budget Request '!L159='Split budget (E)'!$L$1,'Cumulative Budget Request '!R159,0)</f>
        <v>0</v>
      </c>
      <c r="S160" s="61">
        <f>IF('Cumulative Budget Request '!L159='Split budget (E)'!$L$1,'Cumulative Budget Request '!S159,0)</f>
        <v>0</v>
      </c>
      <c r="T160" s="16"/>
      <c r="U160" s="324"/>
      <c r="V160" s="324"/>
      <c r="W160" s="324"/>
      <c r="X160" s="324"/>
      <c r="Y160" s="324"/>
    </row>
    <row r="161" spans="1:25" hidden="1">
      <c r="A161" s="449"/>
      <c r="B161" s="486"/>
      <c r="C161" s="480"/>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(E)'!$L$1,'Cumulative Budget Request '!Q160,0)</f>
        <v>0</v>
      </c>
      <c r="R161" s="212">
        <f>IF('Cumulative Budget Request '!L160='Split budget (E)'!$L$1,'Cumulative Budget Request '!R160,0)</f>
        <v>0</v>
      </c>
      <c r="S161" s="61">
        <f>IF('Cumulative Budget Request '!L160='Split budget (E)'!$L$1,'Cumulative Budget Request '!S160,0)</f>
        <v>0</v>
      </c>
      <c r="T161" s="16"/>
      <c r="U161" s="323"/>
      <c r="V161" s="323"/>
      <c r="W161" s="323"/>
      <c r="X161" s="323"/>
      <c r="Y161" s="323"/>
    </row>
    <row r="162" spans="1:25" hidden="1">
      <c r="A162" s="449"/>
      <c r="B162" s="481"/>
      <c r="C162" s="480"/>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5">
        <f>IF('Cumulative Budget Request '!L162='Split budget (E)'!$L$1,'Cumulative Budget Request '!A162,0)</f>
        <v>0</v>
      </c>
      <c r="B163" s="480">
        <f>IF('Cumulative Budget Request '!L162='Split budget (E)'!$L$1,'Cumulative Budget Request '!B162,0)</f>
        <v>0</v>
      </c>
      <c r="C163" s="481"/>
      <c r="D163" s="33" t="s">
        <v>123</v>
      </c>
      <c r="E163" s="76">
        <f>ROUND($R163*$S163,6)</f>
        <v>0</v>
      </c>
      <c r="F163" s="76">
        <f>ROUND($R164*$S164,6)</f>
        <v>0</v>
      </c>
      <c r="G163" s="76">
        <f>ROUND($R165*$S165,6)</f>
        <v>0</v>
      </c>
      <c r="H163" s="76">
        <f>ROUND($R166*$S166,6)</f>
        <v>0</v>
      </c>
      <c r="I163" s="76">
        <f>ROUND($R167*$S167,6)</f>
        <v>0</v>
      </c>
      <c r="J163" s="46"/>
      <c r="M163" s="133">
        <f>IF('Cumulative Budget Request '!L162='Split budget (E)'!$L$1,'Cumulative Budget Request '!M162,0)</f>
        <v>0</v>
      </c>
      <c r="N163" s="214">
        <f>ROUND(M163/12,2)</f>
        <v>0</v>
      </c>
      <c r="O163" s="214">
        <f>IF('Cumulative Budget Request '!L162='Split budget (E)'!$L$1,'Cumulative Budget Request '!O162,0)</f>
        <v>0</v>
      </c>
      <c r="P163" s="209">
        <f>IF('Cumulative Budget Request '!L162='Split budget (E)'!$L$1,'Cumulative Budget Request '!P162,0)</f>
        <v>0</v>
      </c>
      <c r="Q163" s="211">
        <f>IF('Cumulative Budget Request '!L162='Split budget (E)'!$L$1,'Cumulative Budget Request '!Q162,0)</f>
        <v>0</v>
      </c>
      <c r="R163" s="212">
        <f>IF('Cumulative Budget Request '!L162='Split budget (E)'!$L$1,'Cumulative Budget Request '!R162,0)</f>
        <v>0</v>
      </c>
      <c r="S163" s="61">
        <f>IF('Cumulative Budget Request '!L162='Split budget (E)'!$L$1,'Cumulative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9"/>
      <c r="B164" s="486"/>
      <c r="C164" s="480"/>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(E)'!$L$1,'Cumulative Budget Request '!Q163,0)</f>
        <v>0</v>
      </c>
      <c r="R164" s="212">
        <f>IF('Cumulative Budget Request '!L163='Split budget (E)'!$L$1,'Cumulative Budget Request '!R163,0)</f>
        <v>0</v>
      </c>
      <c r="S164" s="61">
        <f>IF('Cumulative Budget Request '!L163='Split budget (E)'!$L$1,'Cumulative Budget Request '!S163,0)</f>
        <v>0</v>
      </c>
      <c r="T164" s="16"/>
      <c r="U164" s="324"/>
      <c r="V164" s="324"/>
      <c r="W164" s="324"/>
      <c r="X164" s="324"/>
      <c r="Y164" s="324"/>
    </row>
    <row r="165" spans="1:25" hidden="1">
      <c r="A165" s="449"/>
      <c r="B165" s="486"/>
      <c r="C165" s="480"/>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(E)'!$L$1,'Cumulative Budget Request '!Q164,0)</f>
        <v>0</v>
      </c>
      <c r="R165" s="212">
        <f>IF('Cumulative Budget Request '!L164='Split budget (E)'!$L$1,'Cumulative Budget Request '!R164,0)</f>
        <v>0</v>
      </c>
      <c r="S165" s="61">
        <f>IF('Cumulative Budget Request '!L164='Split budget (E)'!$L$1,'Cumulative Budget Request '!S164,0)</f>
        <v>0</v>
      </c>
      <c r="T165" s="16"/>
      <c r="U165" s="323"/>
      <c r="V165" s="323"/>
      <c r="W165" s="323"/>
      <c r="X165" s="323"/>
      <c r="Y165" s="323"/>
    </row>
    <row r="166" spans="1:25" ht="15" hidden="1">
      <c r="A166" s="449"/>
      <c r="B166" s="486"/>
      <c r="C166" s="480"/>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(E)'!$L$1,'Cumulative Budget Request '!Q165,0)</f>
        <v>0</v>
      </c>
      <c r="R166" s="212">
        <f>IF('Cumulative Budget Request '!L165='Split budget (E)'!$L$1,'Cumulative Budget Request '!R165,0)</f>
        <v>0</v>
      </c>
      <c r="S166" s="61">
        <f>IF('Cumulative Budget Request '!L165='Split budget (E)'!$L$1,'Cumulative Budget Request '!S165,0)</f>
        <v>0</v>
      </c>
      <c r="T166" s="16"/>
      <c r="U166" s="324"/>
      <c r="V166" s="324"/>
      <c r="W166" s="324"/>
      <c r="X166" s="324"/>
      <c r="Y166" s="324"/>
    </row>
    <row r="167" spans="1:25" hidden="1">
      <c r="A167" s="449"/>
      <c r="B167" s="486"/>
      <c r="C167" s="480"/>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(E)'!$L$1,'Cumulative Budget Request '!Q166,0)</f>
        <v>0</v>
      </c>
      <c r="R167" s="212">
        <f>IF('Cumulative Budget Request '!L166='Split budget (E)'!$L$1,'Cumulative Budget Request '!R166,0)</f>
        <v>0</v>
      </c>
      <c r="S167" s="61">
        <f>IF('Cumulative Budget Request '!L166='Split budget (E)'!$L$1,'Cumulative Budget Request '!S166,0)</f>
        <v>0</v>
      </c>
      <c r="T167" s="16"/>
      <c r="U167" s="323"/>
      <c r="V167" s="323"/>
      <c r="W167" s="323"/>
      <c r="X167" s="323"/>
      <c r="Y167" s="323"/>
    </row>
    <row r="168" spans="1:25" hidden="1">
      <c r="A168" s="449"/>
      <c r="B168" s="481"/>
      <c r="C168" s="480"/>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5">
        <f>IF('Cumulative Budget Request '!L168='Split budget (E)'!$L$1,'Cumulative Budget Request '!A168,0)</f>
        <v>0</v>
      </c>
      <c r="B169" s="480">
        <f>IF('Cumulative Budget Request '!L168='Split budget (E)'!$L$1,'Cumulative Budget Request '!B168,0)</f>
        <v>0</v>
      </c>
      <c r="C169" s="481"/>
      <c r="D169" s="33" t="s">
        <v>123</v>
      </c>
      <c r="E169" s="76">
        <f>ROUND($R169*$S169,6)</f>
        <v>0</v>
      </c>
      <c r="F169" s="76">
        <f>ROUND($R170*$S170,6)</f>
        <v>0</v>
      </c>
      <c r="G169" s="76">
        <f>ROUND($R171*$S171,6)</f>
        <v>0</v>
      </c>
      <c r="H169" s="76">
        <f>ROUND($R172*$S172,6)</f>
        <v>0</v>
      </c>
      <c r="I169" s="76">
        <f>ROUND($R173*$S173,6)</f>
        <v>0</v>
      </c>
      <c r="J169" s="46"/>
      <c r="M169" s="133">
        <f>IF('Cumulative Budget Request '!L168='Split budget (E)'!$L$1,'Cumulative Budget Request '!M168,0)</f>
        <v>0</v>
      </c>
      <c r="N169" s="214">
        <f>ROUND(M169/12,2)</f>
        <v>0</v>
      </c>
      <c r="O169" s="214">
        <f>IF('Cumulative Budget Request '!L168='Split budget (E)'!$L$1,'Cumulative Budget Request '!O168,0)</f>
        <v>0</v>
      </c>
      <c r="P169" s="209">
        <f>IF('Cumulative Budget Request '!L168='Split budget (E)'!$L$1,'Cumulative Budget Request '!P168,0)</f>
        <v>0</v>
      </c>
      <c r="Q169" s="211">
        <f>IF('Cumulative Budget Request '!L168='Split budget (E)'!$L$1,'Cumulative Budget Request '!Q168,0)</f>
        <v>0</v>
      </c>
      <c r="R169" s="212">
        <f>IF('Cumulative Budget Request '!L168='Split budget (E)'!$L$1,'Cumulative Budget Request '!R168,0)</f>
        <v>0</v>
      </c>
      <c r="S169" s="61">
        <f>IF('Cumulative Budget Request '!L168='Split budget (E)'!$L$1,'Cumulative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9"/>
      <c r="B170" s="486"/>
      <c r="C170" s="480"/>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(E)'!$L$1,'Cumulative Budget Request '!Q169,0)</f>
        <v>0</v>
      </c>
      <c r="R170" s="212">
        <f>IF('Cumulative Budget Request '!L169='Split budget (E)'!$L$1,'Cumulative Budget Request '!R169,0)</f>
        <v>0</v>
      </c>
      <c r="S170" s="61">
        <f>IF('Cumulative Budget Request '!L169='Split budget (E)'!$L$1,'Cumulative Budget Request '!S169,0)</f>
        <v>0</v>
      </c>
      <c r="T170" s="16"/>
      <c r="U170" s="324"/>
      <c r="V170" s="324"/>
      <c r="W170" s="324"/>
      <c r="X170" s="324"/>
      <c r="Y170" s="324"/>
    </row>
    <row r="171" spans="1:25" hidden="1">
      <c r="A171" s="449"/>
      <c r="B171" s="486"/>
      <c r="C171" s="480"/>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(E)'!$L$1,'Cumulative Budget Request '!Q170,0)</f>
        <v>0</v>
      </c>
      <c r="R171" s="212">
        <f>IF('Cumulative Budget Request '!L170='Split budget (E)'!$L$1,'Cumulative Budget Request '!R170,0)</f>
        <v>0</v>
      </c>
      <c r="S171" s="61">
        <f>IF('Cumulative Budget Request '!L170='Split budget (E)'!$L$1,'Cumulative Budget Request '!S170,0)</f>
        <v>0</v>
      </c>
      <c r="T171" s="16"/>
      <c r="U171" s="323"/>
      <c r="V171" s="323"/>
      <c r="W171" s="323"/>
      <c r="X171" s="323"/>
      <c r="Y171" s="323"/>
    </row>
    <row r="172" spans="1:25" ht="15" hidden="1">
      <c r="A172" s="449"/>
      <c r="B172" s="486"/>
      <c r="C172" s="480"/>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(E)'!$L$1,'Cumulative Budget Request '!Q171,0)</f>
        <v>0</v>
      </c>
      <c r="R172" s="212">
        <f>IF('Cumulative Budget Request '!L171='Split budget (E)'!$L$1,'Cumulative Budget Request '!R171,0)</f>
        <v>0</v>
      </c>
      <c r="S172" s="61">
        <f>IF('Cumulative Budget Request '!L171='Split budget (E)'!$L$1,'Cumulative Budget Request '!S171,0)</f>
        <v>0</v>
      </c>
      <c r="T172" s="16"/>
      <c r="U172" s="324"/>
      <c r="V172" s="324"/>
      <c r="W172" s="324"/>
      <c r="X172" s="324"/>
      <c r="Y172" s="324"/>
    </row>
    <row r="173" spans="1:25" hidden="1">
      <c r="A173" s="449"/>
      <c r="B173" s="486"/>
      <c r="C173" s="480"/>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(E)'!$L$1,'Cumulative Budget Request '!Q172,0)</f>
        <v>0</v>
      </c>
      <c r="R173" s="212">
        <f>IF('Cumulative Budget Request '!L172='Split budget (E)'!$L$1,'Cumulative Budget Request '!R172,0)</f>
        <v>0</v>
      </c>
      <c r="S173" s="61">
        <f>IF('Cumulative Budget Request '!L172='Split budget (E)'!$L$1,'Cumulative Budget Request '!S172,0)</f>
        <v>0</v>
      </c>
      <c r="T173" s="16"/>
      <c r="U173" s="323"/>
      <c r="V173" s="323"/>
      <c r="W173" s="323"/>
      <c r="X173" s="323"/>
      <c r="Y173" s="323"/>
    </row>
    <row r="174" spans="1:25" hidden="1">
      <c r="A174" s="449"/>
      <c r="B174" s="481"/>
      <c r="C174" s="480"/>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5">
        <f>IF('Cumulative Budget Request '!L174='Split budget (E)'!$L$1,'Cumulative Budget Request '!A174,0)</f>
        <v>0</v>
      </c>
      <c r="B175" s="480">
        <f>IF('Cumulative Budget Request '!L174='Split budget (E)'!$L$1,'Cumulative Budget Request '!B174,0)</f>
        <v>0</v>
      </c>
      <c r="C175" s="481"/>
      <c r="D175" s="33" t="s">
        <v>123</v>
      </c>
      <c r="E175" s="76">
        <f>ROUND($R175*$S175,6)</f>
        <v>0</v>
      </c>
      <c r="F175" s="76">
        <f>ROUND($R176*$S176,6)</f>
        <v>0</v>
      </c>
      <c r="G175" s="76">
        <f>ROUND($R177*$S177,6)</f>
        <v>0</v>
      </c>
      <c r="H175" s="76">
        <f>ROUND($R178*$S178,6)</f>
        <v>0</v>
      </c>
      <c r="I175" s="76">
        <f>ROUND($R179*$S179,6)</f>
        <v>0</v>
      </c>
      <c r="J175" s="46"/>
      <c r="M175" s="133">
        <f>IF('Cumulative Budget Request '!L174='Split budget (E)'!$L$1,'Cumulative Budget Request '!M174,0)</f>
        <v>0</v>
      </c>
      <c r="N175" s="214">
        <f>ROUND(M175/12,2)</f>
        <v>0</v>
      </c>
      <c r="O175" s="214">
        <f>IF('Cumulative Budget Request '!L174='Split budget (E)'!$L$1,'Cumulative Budget Request '!O174,0)</f>
        <v>0</v>
      </c>
      <c r="P175" s="209">
        <f>IF('Cumulative Budget Request '!L174='Split budget (E)'!$L$1,'Cumulative Budget Request '!P174,0)</f>
        <v>0</v>
      </c>
      <c r="Q175" s="211">
        <f>IF('Cumulative Budget Request '!L174='Split budget (E)'!$L$1,'Cumulative Budget Request '!Q174,0)</f>
        <v>0</v>
      </c>
      <c r="R175" s="212">
        <f>IF('Cumulative Budget Request '!L174='Split budget (E)'!$L$1,'Cumulative Budget Request '!R174,0)</f>
        <v>0</v>
      </c>
      <c r="S175" s="61">
        <f>IF('Cumulative Budget Request '!L174='Split budget (E)'!$L$1,'Cumulative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9"/>
      <c r="B176" s="486"/>
      <c r="C176" s="480"/>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(E)'!$L$1,'Cumulative Budget Request '!Q175,0)</f>
        <v>0</v>
      </c>
      <c r="R176" s="212">
        <f>IF('Cumulative Budget Request '!L175='Split budget (E)'!$L$1,'Cumulative Budget Request '!R175,0)</f>
        <v>0</v>
      </c>
      <c r="S176" s="61">
        <f>IF('Cumulative Budget Request '!L175='Split budget (E)'!$L$1,'Cumulative Budget Request '!S175,0)</f>
        <v>0</v>
      </c>
      <c r="T176" s="16"/>
      <c r="U176" s="324"/>
      <c r="V176" s="324"/>
      <c r="W176" s="324"/>
      <c r="X176" s="324"/>
      <c r="Y176" s="324"/>
    </row>
    <row r="177" spans="1:25" hidden="1">
      <c r="A177" s="449"/>
      <c r="B177" s="486"/>
      <c r="C177" s="480"/>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(E)'!$L$1,'Cumulative Budget Request '!Q176,0)</f>
        <v>0</v>
      </c>
      <c r="R177" s="212">
        <f>IF('Cumulative Budget Request '!L176='Split budget (E)'!$L$1,'Cumulative Budget Request '!R176,0)</f>
        <v>0</v>
      </c>
      <c r="S177" s="61">
        <f>IF('Cumulative Budget Request '!L176='Split budget (E)'!$L$1,'Cumulative Budget Request '!S176,0)</f>
        <v>0</v>
      </c>
      <c r="T177" s="16"/>
      <c r="U177" s="323"/>
      <c r="V177" s="323"/>
      <c r="W177" s="323"/>
      <c r="X177" s="323"/>
      <c r="Y177" s="323"/>
    </row>
    <row r="178" spans="1:25" ht="15" hidden="1">
      <c r="A178" s="449"/>
      <c r="B178" s="486"/>
      <c r="C178" s="480"/>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(E)'!$L$1,'Cumulative Budget Request '!Q177,0)</f>
        <v>0</v>
      </c>
      <c r="R178" s="212">
        <f>IF('Cumulative Budget Request '!L177='Split budget (E)'!$L$1,'Cumulative Budget Request '!R177,0)</f>
        <v>0</v>
      </c>
      <c r="S178" s="61">
        <f>IF('Cumulative Budget Request '!L177='Split budget (E)'!$L$1,'Cumulative Budget Request '!S177,0)</f>
        <v>0</v>
      </c>
      <c r="T178" s="16"/>
      <c r="U178" s="324"/>
      <c r="V178" s="324"/>
      <c r="W178" s="324"/>
      <c r="X178" s="324"/>
      <c r="Y178" s="324"/>
    </row>
    <row r="179" spans="1:25" hidden="1">
      <c r="A179" s="449"/>
      <c r="B179" s="486"/>
      <c r="C179" s="480"/>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(E)'!$L$1,'Cumulative Budget Request '!Q178,0)</f>
        <v>0</v>
      </c>
      <c r="R179" s="212">
        <f>IF('Cumulative Budget Request '!L178='Split budget (E)'!$L$1,'Cumulative Budget Request '!R178,0)</f>
        <v>0</v>
      </c>
      <c r="S179" s="61">
        <f>IF('Cumulative Budget Request '!L178='Split budget (E)'!$L$1,'Cumulative Budget Request '!S178,0)</f>
        <v>0</v>
      </c>
      <c r="T179" s="16"/>
      <c r="U179" s="323"/>
      <c r="V179" s="323"/>
      <c r="W179" s="323"/>
      <c r="X179" s="323"/>
      <c r="Y179" s="323"/>
    </row>
    <row r="180" spans="1:25" hidden="1">
      <c r="A180" s="449"/>
      <c r="B180" s="481"/>
      <c r="C180" s="480"/>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5">
        <f>IF('Cumulative Budget Request '!L180='Split budget (E)'!$L$1,'Cumulative Budget Request '!A180,0)</f>
        <v>0</v>
      </c>
      <c r="B181" s="480">
        <f>IF('Cumulative Budget Request '!L180='Split budget (E)'!$L$1,'Cumulative Budget Request '!B180,0)</f>
        <v>0</v>
      </c>
      <c r="C181" s="481"/>
      <c r="D181" s="33" t="s">
        <v>123</v>
      </c>
      <c r="E181" s="76">
        <f>ROUND($R181*$S181,6)</f>
        <v>0</v>
      </c>
      <c r="F181" s="76">
        <f>ROUND($R182*$S182,6)</f>
        <v>0</v>
      </c>
      <c r="G181" s="76">
        <f>ROUND($R183*$S183,6)</f>
        <v>0</v>
      </c>
      <c r="H181" s="76">
        <f>ROUND($R184*$S184,6)</f>
        <v>0</v>
      </c>
      <c r="I181" s="76">
        <f>ROUND($R185*$S185,6)</f>
        <v>0</v>
      </c>
      <c r="J181" s="46"/>
      <c r="M181" s="133">
        <f>IF('Cumulative Budget Request '!L180='Split budget (E)'!$L$1,'Cumulative Budget Request '!M180,0)</f>
        <v>0</v>
      </c>
      <c r="N181" s="214">
        <f>ROUND(M181/12,2)</f>
        <v>0</v>
      </c>
      <c r="O181" s="214">
        <f>IF('Cumulative Budget Request '!L180='Split budget (E)'!$L$1,'Cumulative Budget Request '!O180,0)</f>
        <v>0</v>
      </c>
      <c r="P181" s="209">
        <f>IF('Cumulative Budget Request '!L180='Split budget (E)'!$L$1,'Cumulative Budget Request '!P180,0)</f>
        <v>0</v>
      </c>
      <c r="Q181" s="211">
        <f>IF('Cumulative Budget Request '!L180='Split budget (E)'!$L$1,'Cumulative Budget Request '!Q180,0)</f>
        <v>0</v>
      </c>
      <c r="R181" s="212">
        <f>IF('Cumulative Budget Request '!L180='Split budget (E)'!$L$1,'Cumulative Budget Request '!R180,0)</f>
        <v>0</v>
      </c>
      <c r="S181" s="61">
        <f>IF('Cumulative Budget Request '!L180='Split budget (E)'!$L$1,'Cumulative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9"/>
      <c r="B182" s="486"/>
      <c r="C182" s="480"/>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(E)'!$L$1,'Cumulative Budget Request '!Q181,0)</f>
        <v>0</v>
      </c>
      <c r="R182" s="212">
        <f>IF('Cumulative Budget Request '!L181='Split budget (E)'!$L$1,'Cumulative Budget Request '!R181,0)</f>
        <v>0</v>
      </c>
      <c r="S182" s="61">
        <f>IF('Cumulative Budget Request '!L181='Split budget (E)'!$L$1,'Cumulative Budget Request '!S181,0)</f>
        <v>0</v>
      </c>
      <c r="T182" s="16"/>
      <c r="U182" s="324"/>
      <c r="V182" s="324"/>
      <c r="W182" s="324"/>
      <c r="X182" s="324"/>
      <c r="Y182" s="324"/>
    </row>
    <row r="183" spans="1:25" hidden="1">
      <c r="A183" s="449"/>
      <c r="B183" s="486"/>
      <c r="C183" s="480"/>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(E)'!$L$1,'Cumulative Budget Request '!Q182,0)</f>
        <v>0</v>
      </c>
      <c r="R183" s="212">
        <f>IF('Cumulative Budget Request '!L182='Split budget (E)'!$L$1,'Cumulative Budget Request '!R182,0)</f>
        <v>0</v>
      </c>
      <c r="S183" s="61">
        <f>IF('Cumulative Budget Request '!L182='Split budget (E)'!$L$1,'Cumulative Budget Request '!S182,0)</f>
        <v>0</v>
      </c>
      <c r="T183" s="16"/>
      <c r="U183" s="323"/>
      <c r="V183" s="323"/>
      <c r="W183" s="323"/>
      <c r="X183" s="323"/>
      <c r="Y183" s="323"/>
    </row>
    <row r="184" spans="1:25" ht="15" hidden="1">
      <c r="A184" s="449"/>
      <c r="B184" s="486"/>
      <c r="C184" s="480"/>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(E)'!$L$1,'Cumulative Budget Request '!Q183,0)</f>
        <v>0</v>
      </c>
      <c r="R184" s="212">
        <f>IF('Cumulative Budget Request '!L183='Split budget (E)'!$L$1,'Cumulative Budget Request '!R183,0)</f>
        <v>0</v>
      </c>
      <c r="S184" s="61">
        <f>IF('Cumulative Budget Request '!L183='Split budget (E)'!$L$1,'Cumulative Budget Request '!S183,0)</f>
        <v>0</v>
      </c>
      <c r="T184" s="16"/>
      <c r="U184" s="324"/>
      <c r="V184" s="324"/>
      <c r="W184" s="324"/>
      <c r="X184" s="324"/>
      <c r="Y184" s="324"/>
    </row>
    <row r="185" spans="1:25" hidden="1">
      <c r="A185" s="449"/>
      <c r="B185" s="486"/>
      <c r="C185" s="480"/>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(E)'!$L$1,'Cumulative Budget Request '!Q184,0)</f>
        <v>0</v>
      </c>
      <c r="R185" s="212">
        <f>IF('Cumulative Budget Request '!L184='Split budget (E)'!$L$1,'Cumulative Budget Request '!R184,0)</f>
        <v>0</v>
      </c>
      <c r="S185" s="61">
        <f>IF('Cumulative Budget Request '!L184='Split budget (E)'!$L$1,'Cumulative Budget Request '!S184,0)</f>
        <v>0</v>
      </c>
      <c r="T185" s="16"/>
      <c r="U185" s="323"/>
      <c r="V185" s="323"/>
      <c r="W185" s="323"/>
      <c r="X185" s="323"/>
      <c r="Y185" s="323"/>
    </row>
    <row r="186" spans="1:25" hidden="1">
      <c r="A186" s="449"/>
      <c r="B186" s="481"/>
      <c r="C186" s="480"/>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5">
        <f>IF('Cumulative Budget Request '!L186='Split budget (E)'!$L$1,'Cumulative Budget Request '!A186,0)</f>
        <v>0</v>
      </c>
      <c r="B187" s="480">
        <f>IF('Cumulative Budget Request '!L186='Split budget (E)'!$L$1,'Cumulative Budget Request '!B186,0)</f>
        <v>0</v>
      </c>
      <c r="C187" s="481"/>
      <c r="D187" s="33" t="s">
        <v>123</v>
      </c>
      <c r="E187" s="76">
        <f>ROUND($R187*$S187,6)</f>
        <v>0</v>
      </c>
      <c r="F187" s="76">
        <f>ROUND($R188*$S188,6)</f>
        <v>0</v>
      </c>
      <c r="G187" s="76">
        <f>ROUND($R189*$S189,6)</f>
        <v>0</v>
      </c>
      <c r="H187" s="76">
        <f>ROUND($R190*$S190,6)</f>
        <v>0</v>
      </c>
      <c r="I187" s="76">
        <f>ROUND($R191*$S191,6)</f>
        <v>0</v>
      </c>
      <c r="J187" s="46"/>
      <c r="M187" s="133">
        <f>IF('Cumulative Budget Request '!L186='Split budget (E)'!$L$1,'Cumulative Budget Request '!M186,0)</f>
        <v>0</v>
      </c>
      <c r="N187" s="214">
        <f>ROUND(M187/12,2)</f>
        <v>0</v>
      </c>
      <c r="O187" s="214">
        <f>IF('Cumulative Budget Request '!L186='Split budget (E)'!$L$1,'Cumulative Budget Request '!O186,0)</f>
        <v>0</v>
      </c>
      <c r="P187" s="209">
        <f>IF('Cumulative Budget Request '!L186='Split budget (E)'!$L$1,'Cumulative Budget Request '!P186,0)</f>
        <v>0</v>
      </c>
      <c r="Q187" s="211">
        <f>IF('Cumulative Budget Request '!L186='Split budget (E)'!$L$1,'Cumulative Budget Request '!Q186,0)</f>
        <v>0</v>
      </c>
      <c r="R187" s="212">
        <f>IF('Cumulative Budget Request '!L186='Split budget (E)'!$L$1,'Cumulative Budget Request '!R186,0)</f>
        <v>0</v>
      </c>
      <c r="S187" s="61">
        <f>IF('Cumulative Budget Request '!L186='Split budget (E)'!$L$1,'Cumulative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9"/>
      <c r="B188" s="486"/>
      <c r="C188" s="480"/>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(E)'!$L$1,'Cumulative Budget Request '!Q187,0)</f>
        <v>0</v>
      </c>
      <c r="R188" s="212">
        <f>IF('Cumulative Budget Request '!L187='Split budget (E)'!$L$1,'Cumulative Budget Request '!R187,0)</f>
        <v>0</v>
      </c>
      <c r="S188" s="61">
        <f>IF('Cumulative Budget Request '!L187='Split budget (E)'!$L$1,'Cumulative Budget Request '!S187,0)</f>
        <v>0</v>
      </c>
      <c r="T188" s="16"/>
      <c r="U188" s="324"/>
      <c r="V188" s="324"/>
      <c r="W188" s="324"/>
      <c r="X188" s="324"/>
      <c r="Y188" s="324"/>
    </row>
    <row r="189" spans="1:25" hidden="1">
      <c r="A189" s="449"/>
      <c r="B189" s="486"/>
      <c r="C189" s="480"/>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(E)'!$L$1,'Cumulative Budget Request '!Q188,0)</f>
        <v>0</v>
      </c>
      <c r="R189" s="212">
        <f>IF('Cumulative Budget Request '!L188='Split budget (E)'!$L$1,'Cumulative Budget Request '!R188,0)</f>
        <v>0</v>
      </c>
      <c r="S189" s="61">
        <f>IF('Cumulative Budget Request '!L188='Split budget (E)'!$L$1,'Cumulative Budget Request '!S188,0)</f>
        <v>0</v>
      </c>
      <c r="T189" s="16"/>
      <c r="U189" s="323"/>
      <c r="V189" s="323"/>
      <c r="W189" s="323"/>
      <c r="X189" s="323"/>
      <c r="Y189" s="323"/>
    </row>
    <row r="190" spans="1:25" ht="15" hidden="1">
      <c r="A190" s="449"/>
      <c r="B190" s="486"/>
      <c r="C190" s="480"/>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(E)'!$L$1,'Cumulative Budget Request '!Q189,0)</f>
        <v>0</v>
      </c>
      <c r="R190" s="212">
        <f>IF('Cumulative Budget Request '!L189='Split budget (E)'!$L$1,'Cumulative Budget Request '!R189,0)</f>
        <v>0</v>
      </c>
      <c r="S190" s="61">
        <f>IF('Cumulative Budget Request '!L189='Split budget (E)'!$L$1,'Cumulative Budget Request '!S189,0)</f>
        <v>0</v>
      </c>
      <c r="T190" s="16"/>
      <c r="U190" s="324"/>
      <c r="V190" s="324"/>
      <c r="W190" s="324"/>
      <c r="X190" s="324"/>
      <c r="Y190" s="324"/>
    </row>
    <row r="191" spans="1:25" hidden="1">
      <c r="A191" s="449"/>
      <c r="B191" s="486"/>
      <c r="C191" s="480"/>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(E)'!$L$1,'Cumulative Budget Request '!Q190,0)</f>
        <v>0</v>
      </c>
      <c r="R191" s="212">
        <f>IF('Cumulative Budget Request '!L190='Split budget (E)'!$L$1,'Cumulative Budget Request '!R190,0)</f>
        <v>0</v>
      </c>
      <c r="S191" s="61">
        <f>IF('Cumulative Budget Request '!L190='Split budget (E)'!$L$1,'Cumulative Budget Request '!S190,0)</f>
        <v>0</v>
      </c>
      <c r="T191" s="16"/>
      <c r="U191" s="323"/>
      <c r="V191" s="323"/>
      <c r="W191" s="323"/>
      <c r="X191" s="323"/>
      <c r="Y191" s="323"/>
    </row>
    <row r="192" spans="1:25" hidden="1">
      <c r="A192" s="449"/>
      <c r="B192" s="481"/>
      <c r="C192" s="480"/>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5">
        <f>IF('Cumulative Budget Request '!L192='Split budget (E)'!$L$1,'Cumulative Budget Request '!A192,0)</f>
        <v>0</v>
      </c>
      <c r="B193" s="480">
        <f>IF('Cumulative Budget Request '!L192='Split budget (E)'!$L$1,'Cumulative Budget Request '!B192,0)</f>
        <v>0</v>
      </c>
      <c r="C193" s="481"/>
      <c r="D193" s="33" t="s">
        <v>123</v>
      </c>
      <c r="E193" s="76">
        <f>ROUND($R193*$S193,6)</f>
        <v>0</v>
      </c>
      <c r="F193" s="76">
        <f>ROUND($R194*$S194,6)</f>
        <v>0</v>
      </c>
      <c r="G193" s="76">
        <f>ROUND($R195*$S195,6)</f>
        <v>0</v>
      </c>
      <c r="H193" s="76">
        <f>ROUND($R196*$S196,6)</f>
        <v>0</v>
      </c>
      <c r="I193" s="76">
        <f>ROUND($R197*$S197,6)</f>
        <v>0</v>
      </c>
      <c r="J193" s="46"/>
      <c r="M193" s="133">
        <f>IF('Cumulative Budget Request '!L192='Split budget (E)'!$L$1,'Cumulative Budget Request '!M192,0)</f>
        <v>0</v>
      </c>
      <c r="N193" s="214">
        <f>ROUND(M193/12,2)</f>
        <v>0</v>
      </c>
      <c r="O193" s="214">
        <f>IF('Cumulative Budget Request '!L192='Split budget (E)'!$L$1,'Cumulative Budget Request '!O192,0)</f>
        <v>0</v>
      </c>
      <c r="P193" s="209">
        <f>IF('Cumulative Budget Request '!L192='Split budget (E)'!$L$1,'Cumulative Budget Request '!P192,0)</f>
        <v>0</v>
      </c>
      <c r="Q193" s="211">
        <f>IF('Cumulative Budget Request '!L192='Split budget (E)'!$L$1,'Cumulative Budget Request '!Q192,0)</f>
        <v>0</v>
      </c>
      <c r="R193" s="212">
        <f>IF('Cumulative Budget Request '!L192='Split budget (E)'!$L$1,'Cumulative Budget Request '!R192,0)</f>
        <v>0</v>
      </c>
      <c r="S193" s="61">
        <f>IF('Cumulative Budget Request '!L192='Split budget (E)'!$L$1,'Cumulative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9"/>
      <c r="B194" s="486"/>
      <c r="C194" s="480"/>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(E)'!$L$1,'Cumulative Budget Request '!Q193,0)</f>
        <v>0</v>
      </c>
      <c r="R194" s="212">
        <f>IF('Cumulative Budget Request '!L193='Split budget (E)'!$L$1,'Cumulative Budget Request '!R193,0)</f>
        <v>0</v>
      </c>
      <c r="S194" s="61">
        <f>IF('Cumulative Budget Request '!L193='Split budget (E)'!$L$1,'Cumulative Budget Request '!S193,0)</f>
        <v>0</v>
      </c>
      <c r="T194" s="16"/>
      <c r="U194" s="324"/>
      <c r="V194" s="324"/>
      <c r="W194" s="324"/>
      <c r="X194" s="324"/>
      <c r="Y194" s="324"/>
    </row>
    <row r="195" spans="1:25" hidden="1">
      <c r="A195" s="449"/>
      <c r="B195" s="486"/>
      <c r="C195" s="480"/>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(E)'!$L$1,'Cumulative Budget Request '!Q194,0)</f>
        <v>0</v>
      </c>
      <c r="R195" s="212">
        <f>IF('Cumulative Budget Request '!L194='Split budget (E)'!$L$1,'Cumulative Budget Request '!R194,0)</f>
        <v>0</v>
      </c>
      <c r="S195" s="61">
        <f>IF('Cumulative Budget Request '!L194='Split budget (E)'!$L$1,'Cumulative Budget Request '!S194,0)</f>
        <v>0</v>
      </c>
      <c r="T195" s="16"/>
      <c r="U195" s="323"/>
      <c r="V195" s="323"/>
      <c r="W195" s="323"/>
      <c r="X195" s="323"/>
      <c r="Y195" s="323"/>
    </row>
    <row r="196" spans="1:25" ht="15" hidden="1">
      <c r="A196" s="449"/>
      <c r="B196" s="486"/>
      <c r="C196" s="480"/>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(E)'!$L$1,'Cumulative Budget Request '!Q195,0)</f>
        <v>0</v>
      </c>
      <c r="R196" s="212">
        <f>IF('Cumulative Budget Request '!L195='Split budget (E)'!$L$1,'Cumulative Budget Request '!R195,0)</f>
        <v>0</v>
      </c>
      <c r="S196" s="61">
        <f>IF('Cumulative Budget Request '!L195='Split budget (E)'!$L$1,'Cumulative Budget Request '!S195,0)</f>
        <v>0</v>
      </c>
      <c r="T196" s="16"/>
      <c r="U196" s="324"/>
      <c r="V196" s="324"/>
      <c r="W196" s="324"/>
      <c r="X196" s="324"/>
      <c r="Y196" s="324"/>
    </row>
    <row r="197" spans="1:25" hidden="1">
      <c r="A197" s="449"/>
      <c r="B197" s="486"/>
      <c r="C197" s="480"/>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(E)'!$L$1,'Cumulative Budget Request '!Q196,0)</f>
        <v>0</v>
      </c>
      <c r="R197" s="212">
        <f>IF('Cumulative Budget Request '!L196='Split budget (E)'!$L$1,'Cumulative Budget Request '!R196,0)</f>
        <v>0</v>
      </c>
      <c r="S197" s="61">
        <f>IF('Cumulative Budget Request '!L196='Split budget (E)'!$L$1,'Cumulative Budget Request '!S196,0)</f>
        <v>0</v>
      </c>
      <c r="T197" s="16"/>
      <c r="U197" s="323"/>
      <c r="V197" s="323"/>
      <c r="W197" s="323"/>
      <c r="X197" s="323"/>
      <c r="Y197" s="323"/>
    </row>
    <row r="198" spans="1:25" hidden="1">
      <c r="A198" s="449"/>
      <c r="B198" s="481"/>
      <c r="C198" s="480"/>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5">
        <f>IF('Cumulative Budget Request '!L198='Split budget (E)'!$L$1,'Cumulative Budget Request '!A198,0)</f>
        <v>0</v>
      </c>
      <c r="B199" s="480">
        <f>IF('Cumulative Budget Request '!L198='Split budget (E)'!$L$1,'Cumulative Budget Request '!B198,0)</f>
        <v>0</v>
      </c>
      <c r="C199" s="481"/>
      <c r="D199" s="33" t="s">
        <v>123</v>
      </c>
      <c r="E199" s="76">
        <f>ROUND($R199*$S199,6)</f>
        <v>0</v>
      </c>
      <c r="F199" s="76">
        <f>ROUND($R200*$S200,6)</f>
        <v>0</v>
      </c>
      <c r="G199" s="76">
        <f>ROUND($R201*$S201,6)</f>
        <v>0</v>
      </c>
      <c r="H199" s="76">
        <f>ROUND($R202*$S202,6)</f>
        <v>0</v>
      </c>
      <c r="I199" s="76">
        <f>ROUND($R203*$S203,6)</f>
        <v>0</v>
      </c>
      <c r="J199" s="46"/>
      <c r="M199" s="133">
        <f>IF('Cumulative Budget Request '!L198='Split budget (E)'!$L$1,'Cumulative Budget Request '!M198,0)</f>
        <v>0</v>
      </c>
      <c r="N199" s="214">
        <f>ROUND(M199/12,2)</f>
        <v>0</v>
      </c>
      <c r="O199" s="214">
        <f>IF('Cumulative Budget Request '!L198='Split budget (E)'!$L$1,'Cumulative Budget Request '!O198,0)</f>
        <v>0</v>
      </c>
      <c r="P199" s="209">
        <f>IF('Cumulative Budget Request '!L198='Split budget (E)'!$L$1,'Cumulative Budget Request '!P198,0)</f>
        <v>0</v>
      </c>
      <c r="Q199" s="211">
        <f>IF('Cumulative Budget Request '!L198='Split budget (E)'!$L$1,'Cumulative Budget Request '!Q198,0)</f>
        <v>0</v>
      </c>
      <c r="R199" s="212">
        <f>IF('Cumulative Budget Request '!L198='Split budget (E)'!$L$1,'Cumulative Budget Request '!R198,0)</f>
        <v>0</v>
      </c>
      <c r="S199" s="61">
        <f>IF('Cumulative Budget Request '!L198='Split budget (E)'!$L$1,'Cumulative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9"/>
      <c r="B200" s="486"/>
      <c r="C200" s="480"/>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(E)'!$L$1,'Cumulative Budget Request '!Q199,0)</f>
        <v>0</v>
      </c>
      <c r="R200" s="212">
        <f>IF('Cumulative Budget Request '!L199='Split budget (E)'!$L$1,'Cumulative Budget Request '!R199,0)</f>
        <v>0</v>
      </c>
      <c r="S200" s="61">
        <f>IF('Cumulative Budget Request '!L199='Split budget (E)'!$L$1,'Cumulative Budget Request '!S199,0)</f>
        <v>0</v>
      </c>
      <c r="T200" s="16"/>
      <c r="U200" s="324"/>
      <c r="V200" s="324"/>
      <c r="W200" s="324"/>
      <c r="X200" s="324"/>
      <c r="Y200" s="324"/>
    </row>
    <row r="201" spans="1:25" hidden="1">
      <c r="A201" s="449"/>
      <c r="B201" s="486"/>
      <c r="C201" s="480"/>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(E)'!$L$1,'Cumulative Budget Request '!Q200,0)</f>
        <v>0</v>
      </c>
      <c r="R201" s="212">
        <f>IF('Cumulative Budget Request '!L200='Split budget (E)'!$L$1,'Cumulative Budget Request '!R200,0)</f>
        <v>0</v>
      </c>
      <c r="S201" s="61">
        <f>IF('Cumulative Budget Request '!L200='Split budget (E)'!$L$1,'Cumulative Budget Request '!S200,0)</f>
        <v>0</v>
      </c>
      <c r="T201" s="16"/>
      <c r="U201" s="323"/>
      <c r="V201" s="323"/>
      <c r="W201" s="323"/>
      <c r="X201" s="323"/>
      <c r="Y201" s="323"/>
    </row>
    <row r="202" spans="1:25" ht="15" hidden="1">
      <c r="A202" s="449"/>
      <c r="B202" s="486"/>
      <c r="C202" s="480"/>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(E)'!$L$1,'Cumulative Budget Request '!Q201,0)</f>
        <v>0</v>
      </c>
      <c r="R202" s="212">
        <f>IF('Cumulative Budget Request '!L201='Split budget (E)'!$L$1,'Cumulative Budget Request '!R201,0)</f>
        <v>0</v>
      </c>
      <c r="S202" s="61">
        <f>IF('Cumulative Budget Request '!L201='Split budget (E)'!$L$1,'Cumulative Budget Request '!S201,0)</f>
        <v>0</v>
      </c>
      <c r="T202" s="16"/>
      <c r="U202" s="324"/>
      <c r="V202" s="324"/>
      <c r="W202" s="324"/>
      <c r="X202" s="324"/>
      <c r="Y202" s="324"/>
    </row>
    <row r="203" spans="1:25" hidden="1">
      <c r="A203" s="449"/>
      <c r="B203" s="486"/>
      <c r="C203" s="480"/>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(E)'!$L$1,'Cumulative Budget Request '!Q202,0)</f>
        <v>0</v>
      </c>
      <c r="R203" s="212">
        <f>IF('Cumulative Budget Request '!L202='Split budget (E)'!$L$1,'Cumulative Budget Request '!R202,0)</f>
        <v>0</v>
      </c>
      <c r="S203" s="61">
        <f>IF('Cumulative Budget Request '!L202='Split budget (E)'!$L$1,'Cumulative Budget Request '!S202,0)</f>
        <v>0</v>
      </c>
      <c r="T203" s="16"/>
      <c r="U203" s="323"/>
      <c r="V203" s="323"/>
      <c r="W203" s="323"/>
      <c r="X203" s="323"/>
      <c r="Y203" s="323"/>
    </row>
    <row r="204" spans="1:25" hidden="1">
      <c r="A204" s="449"/>
      <c r="B204" s="481"/>
      <c r="C204" s="480"/>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5">
        <f>IF('Cumulative Budget Request '!L204='Split budget (E)'!$L$1,'Cumulative Budget Request '!A204,0)</f>
        <v>0</v>
      </c>
      <c r="B205" s="480">
        <f>IF('Cumulative Budget Request '!L204='Split budget (E)'!$L$1,'Cumulative Budget Request '!B204,0)</f>
        <v>0</v>
      </c>
      <c r="C205" s="481"/>
      <c r="D205" s="33" t="s">
        <v>123</v>
      </c>
      <c r="E205" s="76">
        <f>ROUND($R205*$S205,6)</f>
        <v>0</v>
      </c>
      <c r="F205" s="76">
        <f>ROUND($R206*$S206,6)</f>
        <v>0</v>
      </c>
      <c r="G205" s="76">
        <f>ROUND($R207*$S207,6)</f>
        <v>0</v>
      </c>
      <c r="H205" s="76">
        <f>ROUND($R208*$S208,6)</f>
        <v>0</v>
      </c>
      <c r="I205" s="76">
        <f>ROUND($R209*$S209,6)</f>
        <v>0</v>
      </c>
      <c r="J205" s="46"/>
      <c r="M205" s="133">
        <f>IF('Cumulative Budget Request '!L204='Split budget (E)'!$L$1,'Cumulative Budget Request '!M204,0)</f>
        <v>0</v>
      </c>
      <c r="N205" s="214">
        <f>ROUND(M205/12,2)</f>
        <v>0</v>
      </c>
      <c r="O205" s="214">
        <f>IF('Cumulative Budget Request '!L204='Split budget (E)'!$L$1,'Cumulative Budget Request '!O204,0)</f>
        <v>0</v>
      </c>
      <c r="P205" s="209">
        <f>IF('Cumulative Budget Request '!L204='Split budget (E)'!$L$1,'Cumulative Budget Request '!P204,0)</f>
        <v>0</v>
      </c>
      <c r="Q205" s="211">
        <f>IF('Cumulative Budget Request '!L204='Split budget (E)'!$L$1,'Cumulative Budget Request '!Q204,0)</f>
        <v>0</v>
      </c>
      <c r="R205" s="212">
        <f>IF('Cumulative Budget Request '!L204='Split budget (E)'!$L$1,'Cumulative Budget Request '!R204,0)</f>
        <v>0</v>
      </c>
      <c r="S205" s="61">
        <f>IF('Cumulative Budget Request '!L204='Split budget (E)'!$L$1,'Cumulative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9"/>
      <c r="B206" s="486"/>
      <c r="C206" s="480"/>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(E)'!$L$1,'Cumulative Budget Request '!Q205,0)</f>
        <v>0</v>
      </c>
      <c r="R206" s="212">
        <f>IF('Cumulative Budget Request '!L205='Split budget (E)'!$L$1,'Cumulative Budget Request '!R205,0)</f>
        <v>0</v>
      </c>
      <c r="S206" s="61">
        <f>IF('Cumulative Budget Request '!L205='Split budget (E)'!$L$1,'Cumulative Budget Request '!S205,0)</f>
        <v>0</v>
      </c>
      <c r="T206" s="16"/>
      <c r="U206" s="324"/>
      <c r="V206" s="324"/>
      <c r="W206" s="324"/>
      <c r="X206" s="324"/>
      <c r="Y206" s="324"/>
    </row>
    <row r="207" spans="1:25" hidden="1">
      <c r="A207" s="449"/>
      <c r="B207" s="486"/>
      <c r="C207" s="480"/>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(E)'!$L$1,'Cumulative Budget Request '!Q206,0)</f>
        <v>0</v>
      </c>
      <c r="R207" s="212">
        <f>IF('Cumulative Budget Request '!L206='Split budget (E)'!$L$1,'Cumulative Budget Request '!R206,0)</f>
        <v>0</v>
      </c>
      <c r="S207" s="61">
        <f>IF('Cumulative Budget Request '!L206='Split budget (E)'!$L$1,'Cumulative Budget Request '!S206,0)</f>
        <v>0</v>
      </c>
      <c r="T207" s="16"/>
      <c r="U207" s="323"/>
      <c r="V207" s="323"/>
      <c r="W207" s="323"/>
      <c r="X207" s="323"/>
      <c r="Y207" s="323"/>
    </row>
    <row r="208" spans="1:25" ht="15" hidden="1">
      <c r="A208" s="449"/>
      <c r="B208" s="486"/>
      <c r="C208" s="480"/>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(E)'!$L$1,'Cumulative Budget Request '!Q207,0)</f>
        <v>0</v>
      </c>
      <c r="R208" s="212">
        <f>IF('Cumulative Budget Request '!L207='Split budget (E)'!$L$1,'Cumulative Budget Request '!R207,0)</f>
        <v>0</v>
      </c>
      <c r="S208" s="61">
        <f>IF('Cumulative Budget Request '!L207='Split budget (E)'!$L$1,'Cumulative Budget Request '!S207,0)</f>
        <v>0</v>
      </c>
      <c r="T208" s="16"/>
      <c r="U208" s="324"/>
      <c r="V208" s="324"/>
      <c r="W208" s="324"/>
      <c r="X208" s="324"/>
      <c r="Y208" s="324"/>
    </row>
    <row r="209" spans="1:25" hidden="1">
      <c r="A209" s="449"/>
      <c r="B209" s="486"/>
      <c r="C209" s="480"/>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(E)'!$L$1,'Cumulative Budget Request '!Q208,0)</f>
        <v>0</v>
      </c>
      <c r="R209" s="212">
        <f>IF('Cumulative Budget Request '!L208='Split budget (E)'!$L$1,'Cumulative Budget Request '!R208,0)</f>
        <v>0</v>
      </c>
      <c r="S209" s="61">
        <f>IF('Cumulative Budget Request '!L208='Split budget (E)'!$L$1,'Cumulative Budget Request '!S208,0)</f>
        <v>0</v>
      </c>
      <c r="T209" s="16"/>
      <c r="U209" s="323"/>
      <c r="V209" s="323"/>
      <c r="W209" s="323"/>
      <c r="X209" s="323"/>
      <c r="Y209" s="323"/>
    </row>
    <row r="210" spans="1:25" hidden="1">
      <c r="A210" s="449"/>
      <c r="B210" s="481"/>
      <c r="C210" s="480"/>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5">
        <f>IF('Cumulative Budget Request '!L210='Split budget (E)'!$L$1,'Cumulative Budget Request '!A210,0)</f>
        <v>0</v>
      </c>
      <c r="B211" s="480">
        <f>IF('Cumulative Budget Request '!L210='Split budget (E)'!$L$1,'Cumulative Budget Request '!B210,0)</f>
        <v>0</v>
      </c>
      <c r="C211" s="481"/>
      <c r="D211" s="33" t="s">
        <v>123</v>
      </c>
      <c r="E211" s="76">
        <f>ROUND($R211*$S211,6)</f>
        <v>0</v>
      </c>
      <c r="F211" s="76">
        <f>ROUND($R212*$S212,6)</f>
        <v>0</v>
      </c>
      <c r="G211" s="76">
        <f>ROUND($R213*$S213,6)</f>
        <v>0</v>
      </c>
      <c r="H211" s="76">
        <f>ROUND($R214*$S214,6)</f>
        <v>0</v>
      </c>
      <c r="I211" s="76">
        <f>ROUND($R215*$S215,6)</f>
        <v>0</v>
      </c>
      <c r="J211" s="46"/>
      <c r="M211" s="133">
        <f>IF('Cumulative Budget Request '!L210='Split budget (E)'!$L$1,'Cumulative Budget Request '!M210,0)</f>
        <v>0</v>
      </c>
      <c r="N211" s="214">
        <f>ROUND(M211/12,2)</f>
        <v>0</v>
      </c>
      <c r="O211" s="214">
        <f>IF('Cumulative Budget Request '!L210='Split budget (E)'!$L$1,'Cumulative Budget Request '!O210,0)</f>
        <v>0</v>
      </c>
      <c r="P211" s="209">
        <f>IF('Cumulative Budget Request '!L210='Split budget (E)'!$L$1,'Cumulative Budget Request '!P210,0)</f>
        <v>0</v>
      </c>
      <c r="Q211" s="211">
        <f>IF('Cumulative Budget Request '!L210='Split budget (E)'!$L$1,'Cumulative Budget Request '!Q210,0)</f>
        <v>0</v>
      </c>
      <c r="R211" s="212">
        <f>IF('Cumulative Budget Request '!L210='Split budget (E)'!$L$1,'Cumulative Budget Request '!R210,0)</f>
        <v>0</v>
      </c>
      <c r="S211" s="61">
        <f>IF('Cumulative Budget Request '!L210='Split budget (E)'!$L$1,'Cumulative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9"/>
      <c r="B212" s="486"/>
      <c r="C212" s="480"/>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(E)'!$L$1,'Cumulative Budget Request '!Q211,0)</f>
        <v>0</v>
      </c>
      <c r="R212" s="212">
        <f>IF('Cumulative Budget Request '!L211='Split budget (E)'!$L$1,'Cumulative Budget Request '!R211,0)</f>
        <v>0</v>
      </c>
      <c r="S212" s="61">
        <f>IF('Cumulative Budget Request '!L211='Split budget (E)'!$L$1,'Cumulative Budget Request '!S211,0)</f>
        <v>0</v>
      </c>
      <c r="T212" s="16"/>
      <c r="U212" s="324"/>
      <c r="V212" s="324"/>
      <c r="W212" s="324"/>
      <c r="X212" s="324"/>
      <c r="Y212" s="324"/>
    </row>
    <row r="213" spans="1:25" hidden="1">
      <c r="A213" s="449"/>
      <c r="B213" s="486"/>
      <c r="C213" s="480"/>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(E)'!$L$1,'Cumulative Budget Request '!Q212,0)</f>
        <v>0</v>
      </c>
      <c r="R213" s="212">
        <f>IF('Cumulative Budget Request '!L212='Split budget (E)'!$L$1,'Cumulative Budget Request '!R212,0)</f>
        <v>0</v>
      </c>
      <c r="S213" s="61">
        <f>IF('Cumulative Budget Request '!L212='Split budget (E)'!$L$1,'Cumulative Budget Request '!S212,0)</f>
        <v>0</v>
      </c>
      <c r="T213" s="16"/>
      <c r="U213" s="323"/>
      <c r="V213" s="323"/>
      <c r="W213" s="323"/>
      <c r="X213" s="323"/>
      <c r="Y213" s="323"/>
    </row>
    <row r="214" spans="1:25" ht="15" hidden="1">
      <c r="A214" s="449"/>
      <c r="B214" s="486"/>
      <c r="C214" s="480"/>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(E)'!$L$1,'Cumulative Budget Request '!Q213,0)</f>
        <v>0</v>
      </c>
      <c r="R214" s="212">
        <f>IF('Cumulative Budget Request '!L213='Split budget (E)'!$L$1,'Cumulative Budget Request '!R213,0)</f>
        <v>0</v>
      </c>
      <c r="S214" s="61">
        <f>IF('Cumulative Budget Request '!L213='Split budget (E)'!$L$1,'Cumulative Budget Request '!S213,0)</f>
        <v>0</v>
      </c>
      <c r="T214" s="16"/>
      <c r="U214" s="324"/>
      <c r="V214" s="324"/>
      <c r="W214" s="324"/>
      <c r="X214" s="324"/>
      <c r="Y214" s="324"/>
    </row>
    <row r="215" spans="1:25" hidden="1">
      <c r="A215" s="449"/>
      <c r="B215" s="486"/>
      <c r="C215" s="480"/>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(E)'!$L$1,'Cumulative Budget Request '!Q214,0)</f>
        <v>0</v>
      </c>
      <c r="R215" s="212">
        <f>IF('Cumulative Budget Request '!L214='Split budget (E)'!$L$1,'Cumulative Budget Request '!R214,0)</f>
        <v>0</v>
      </c>
      <c r="S215" s="61">
        <f>IF('Cumulative Budget Request '!L214='Split budget (E)'!$L$1,'Cumulative Budget Request '!S214,0)</f>
        <v>0</v>
      </c>
      <c r="T215" s="16"/>
      <c r="U215" s="323"/>
      <c r="V215" s="323"/>
      <c r="W215" s="323"/>
      <c r="X215" s="323"/>
      <c r="Y215" s="323"/>
    </row>
    <row r="216" spans="1:25" hidden="1">
      <c r="A216" s="449"/>
      <c r="B216" s="481"/>
      <c r="C216" s="480"/>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5">
        <f>IF('Cumulative Budget Request '!L216='Split budget (E)'!$L$1,'Cumulative Budget Request '!A216,0)</f>
        <v>0</v>
      </c>
      <c r="B217" s="480">
        <f>IF('Cumulative Budget Request '!L216='Split budget (E)'!$L$1,'Cumulative Budget Request '!B216,0)</f>
        <v>0</v>
      </c>
      <c r="C217" s="481"/>
      <c r="D217" s="33" t="s">
        <v>123</v>
      </c>
      <c r="E217" s="76">
        <f>ROUND($R217*$S217,6)</f>
        <v>0</v>
      </c>
      <c r="F217" s="76">
        <f>ROUND($R218*$S218,6)</f>
        <v>0</v>
      </c>
      <c r="G217" s="76">
        <f>ROUND($R219*$S219,6)</f>
        <v>0</v>
      </c>
      <c r="H217" s="76">
        <f>ROUND($R220*$S220,6)</f>
        <v>0</v>
      </c>
      <c r="I217" s="76">
        <f>ROUND($R221*$S221,6)</f>
        <v>0</v>
      </c>
      <c r="J217" s="46"/>
      <c r="M217" s="133">
        <f>IF('Cumulative Budget Request '!L216='Split budget (E)'!$L$1,'Cumulative Budget Request '!M216,0)</f>
        <v>0</v>
      </c>
      <c r="N217" s="214">
        <f>ROUND(M217/12,2)</f>
        <v>0</v>
      </c>
      <c r="O217" s="214">
        <f>IF('Cumulative Budget Request '!L216='Split budget (E)'!$L$1,'Cumulative Budget Request '!O216,0)</f>
        <v>0</v>
      </c>
      <c r="P217" s="209">
        <f>IF('Cumulative Budget Request '!L216='Split budget (E)'!$L$1,'Cumulative Budget Request '!P216,0)</f>
        <v>0</v>
      </c>
      <c r="Q217" s="211">
        <f>IF('Cumulative Budget Request '!L216='Split budget (E)'!$L$1,'Cumulative Budget Request '!Q216,0)</f>
        <v>0</v>
      </c>
      <c r="R217" s="212">
        <f>IF('Cumulative Budget Request '!L216='Split budget (E)'!$L$1,'Cumulative Budget Request '!R216,0)</f>
        <v>0</v>
      </c>
      <c r="S217" s="61">
        <f>IF('Cumulative Budget Request '!L216='Split budget (E)'!$L$1,'Cumulative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9"/>
      <c r="B218" s="486"/>
      <c r="C218" s="480"/>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(E)'!$L$1,'Cumulative Budget Request '!Q217,0)</f>
        <v>0</v>
      </c>
      <c r="R218" s="212">
        <f>IF('Cumulative Budget Request '!L217='Split budget (E)'!$L$1,'Cumulative Budget Request '!R217,0)</f>
        <v>0</v>
      </c>
      <c r="S218" s="61">
        <f>IF('Cumulative Budget Request '!L217='Split budget (E)'!$L$1,'Cumulative Budget Request '!S217,0)</f>
        <v>0</v>
      </c>
      <c r="T218" s="16"/>
      <c r="U218" s="324"/>
      <c r="V218" s="324"/>
      <c r="W218" s="324"/>
      <c r="X218" s="324"/>
      <c r="Y218" s="324"/>
    </row>
    <row r="219" spans="1:25" hidden="1">
      <c r="A219" s="449"/>
      <c r="B219" s="486"/>
      <c r="C219" s="480"/>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(E)'!$L$1,'Cumulative Budget Request '!Q218,0)</f>
        <v>0</v>
      </c>
      <c r="R219" s="212">
        <f>IF('Cumulative Budget Request '!L218='Split budget (E)'!$L$1,'Cumulative Budget Request '!R218,0)</f>
        <v>0</v>
      </c>
      <c r="S219" s="61">
        <f>IF('Cumulative Budget Request '!L218='Split budget (E)'!$L$1,'Cumulative Budget Request '!S218,0)</f>
        <v>0</v>
      </c>
      <c r="T219" s="16"/>
      <c r="U219" s="323"/>
      <c r="V219" s="323"/>
      <c r="W219" s="323"/>
      <c r="X219" s="323"/>
      <c r="Y219" s="323"/>
    </row>
    <row r="220" spans="1:25" ht="15" hidden="1">
      <c r="A220" s="449"/>
      <c r="B220" s="486"/>
      <c r="C220" s="480"/>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(E)'!$L$1,'Cumulative Budget Request '!Q219,0)</f>
        <v>0</v>
      </c>
      <c r="R220" s="212">
        <f>IF('Cumulative Budget Request '!L219='Split budget (E)'!$L$1,'Cumulative Budget Request '!R219,0)</f>
        <v>0</v>
      </c>
      <c r="S220" s="61">
        <f>IF('Cumulative Budget Request '!L219='Split budget (E)'!$L$1,'Cumulative Budget Request '!S219,0)</f>
        <v>0</v>
      </c>
      <c r="T220" s="16"/>
      <c r="U220" s="324"/>
      <c r="V220" s="324"/>
      <c r="W220" s="324"/>
      <c r="X220" s="324"/>
      <c r="Y220" s="324"/>
    </row>
    <row r="221" spans="1:25" hidden="1">
      <c r="A221" s="449"/>
      <c r="B221" s="486"/>
      <c r="C221" s="480"/>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(E)'!$L$1,'Cumulative Budget Request '!Q220,0)</f>
        <v>0</v>
      </c>
      <c r="R221" s="212">
        <f>IF('Cumulative Budget Request '!L220='Split budget (E)'!$L$1,'Cumulative Budget Request '!R220,0)</f>
        <v>0</v>
      </c>
      <c r="S221" s="61">
        <f>IF('Cumulative Budget Request '!L220='Split budget (E)'!$L$1,'Cumulative Budget Request '!S220,0)</f>
        <v>0</v>
      </c>
      <c r="T221" s="16"/>
      <c r="U221" s="323"/>
      <c r="V221" s="323"/>
      <c r="W221" s="323"/>
      <c r="X221" s="323"/>
      <c r="Y221" s="323"/>
    </row>
    <row r="222" spans="1:25" hidden="1">
      <c r="A222" s="449"/>
      <c r="B222" s="481"/>
      <c r="C222" s="480"/>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5">
        <f>IF('Cumulative Budget Request '!L222='Split budget (E)'!$L$1,'Cumulative Budget Request '!A222,0)</f>
        <v>0</v>
      </c>
      <c r="B223" s="480">
        <f>IF('Cumulative Budget Request '!L222='Split budget (E)'!$L$1,'Cumulative Budget Request '!B222,0)</f>
        <v>0</v>
      </c>
      <c r="C223" s="481"/>
      <c r="D223" s="33" t="s">
        <v>123</v>
      </c>
      <c r="E223" s="76">
        <f>ROUND($R223*$S223,6)</f>
        <v>0</v>
      </c>
      <c r="F223" s="76">
        <f>ROUND($R224*$S224,6)</f>
        <v>0</v>
      </c>
      <c r="G223" s="76">
        <f>ROUND($R225*$S225,6)</f>
        <v>0</v>
      </c>
      <c r="H223" s="76">
        <f>ROUND($R226*$S226,6)</f>
        <v>0</v>
      </c>
      <c r="I223" s="76">
        <f>ROUND($R227*$S227,6)</f>
        <v>0</v>
      </c>
      <c r="J223" s="46"/>
      <c r="M223" s="133">
        <f>IF('Cumulative Budget Request '!L222='Split budget (E)'!$L$1,'Cumulative Budget Request '!M222,0)</f>
        <v>0</v>
      </c>
      <c r="N223" s="214">
        <f>ROUND(M223/12,2)</f>
        <v>0</v>
      </c>
      <c r="O223" s="214">
        <f>IF('Cumulative Budget Request '!L222='Split budget (E)'!$L$1,'Cumulative Budget Request '!O222,0)</f>
        <v>0</v>
      </c>
      <c r="P223" s="209">
        <f>IF('Cumulative Budget Request '!L222='Split budget (E)'!$L$1,'Cumulative Budget Request '!P222,0)</f>
        <v>0</v>
      </c>
      <c r="Q223" s="211">
        <f>IF('Cumulative Budget Request '!L222='Split budget (E)'!$L$1,'Cumulative Budget Request '!Q222,0)</f>
        <v>0</v>
      </c>
      <c r="R223" s="212">
        <f>IF('Cumulative Budget Request '!L222='Split budget (E)'!$L$1,'Cumulative Budget Request '!R222,0)</f>
        <v>0</v>
      </c>
      <c r="S223" s="61">
        <f>IF('Cumulative Budget Request '!L222='Split budget (E)'!$L$1,'Cumulative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9"/>
      <c r="B224" s="486"/>
      <c r="C224" s="480"/>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(E)'!$L$1,'Cumulative Budget Request '!Q223,0)</f>
        <v>0</v>
      </c>
      <c r="R224" s="212">
        <f>IF('Cumulative Budget Request '!L223='Split budget (E)'!$L$1,'Cumulative Budget Request '!R223,0)</f>
        <v>0</v>
      </c>
      <c r="S224" s="61">
        <f>IF('Cumulative Budget Request '!L223='Split budget (E)'!$L$1,'Cumulative Budget Request '!S223,0)</f>
        <v>0</v>
      </c>
      <c r="T224" s="16"/>
      <c r="U224" s="324"/>
      <c r="V224" s="324"/>
      <c r="W224" s="324"/>
      <c r="X224" s="324"/>
      <c r="Y224" s="324"/>
    </row>
    <row r="225" spans="1:25" hidden="1">
      <c r="A225" s="449"/>
      <c r="B225" s="486"/>
      <c r="C225" s="480"/>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(E)'!$L$1,'Cumulative Budget Request '!Q224,0)</f>
        <v>0</v>
      </c>
      <c r="R225" s="212">
        <f>IF('Cumulative Budget Request '!L224='Split budget (E)'!$L$1,'Cumulative Budget Request '!R224,0)</f>
        <v>0</v>
      </c>
      <c r="S225" s="61">
        <f>IF('Cumulative Budget Request '!L224='Split budget (E)'!$L$1,'Cumulative Budget Request '!S224,0)</f>
        <v>0</v>
      </c>
      <c r="T225" s="16"/>
      <c r="U225" s="323"/>
      <c r="V225" s="323"/>
      <c r="W225" s="323"/>
      <c r="X225" s="323"/>
      <c r="Y225" s="323"/>
    </row>
    <row r="226" spans="1:25" ht="15" hidden="1">
      <c r="A226" s="449"/>
      <c r="B226" s="486"/>
      <c r="C226" s="480"/>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(E)'!$L$1,'Cumulative Budget Request '!Q225,0)</f>
        <v>0</v>
      </c>
      <c r="R226" s="212">
        <f>IF('Cumulative Budget Request '!L225='Split budget (E)'!$L$1,'Cumulative Budget Request '!R225,0)</f>
        <v>0</v>
      </c>
      <c r="S226" s="61">
        <f>IF('Cumulative Budget Request '!L225='Split budget (E)'!$L$1,'Cumulative Budget Request '!S225,0)</f>
        <v>0</v>
      </c>
      <c r="T226" s="16"/>
      <c r="U226" s="324"/>
      <c r="V226" s="324"/>
      <c r="W226" s="324"/>
      <c r="X226" s="324"/>
      <c r="Y226" s="324"/>
    </row>
    <row r="227" spans="1:25" hidden="1">
      <c r="A227" s="449"/>
      <c r="B227" s="486"/>
      <c r="C227" s="480"/>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(E)'!$L$1,'Cumulative Budget Request '!Q226,0)</f>
        <v>0</v>
      </c>
      <c r="R227" s="212">
        <f>IF('Cumulative Budget Request '!L226='Split budget (E)'!$L$1,'Cumulative Budget Request '!R226,0)</f>
        <v>0</v>
      </c>
      <c r="S227" s="61">
        <f>IF('Cumulative Budget Request '!L226='Split budget (E)'!$L$1,'Cumulative Budget Request '!S226,0)</f>
        <v>0</v>
      </c>
      <c r="T227" s="16"/>
      <c r="U227" s="323"/>
      <c r="V227" s="323"/>
      <c r="W227" s="323"/>
      <c r="X227" s="323"/>
      <c r="Y227" s="323"/>
    </row>
    <row r="228" spans="1:25" hidden="1">
      <c r="A228" s="449"/>
      <c r="B228" s="481"/>
      <c r="C228" s="480"/>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5">
        <f>IF('Cumulative Budget Request '!L228='Split budget (E)'!$L$1,'Cumulative Budget Request '!A228,0)</f>
        <v>0</v>
      </c>
      <c r="B229" s="480">
        <f>IF('Cumulative Budget Request '!L228='Split budget (E)'!$L$1,'Cumulative Budget Request '!B228,0)</f>
        <v>0</v>
      </c>
      <c r="C229" s="481"/>
      <c r="D229" s="33" t="s">
        <v>123</v>
      </c>
      <c r="E229" s="76">
        <f>ROUND($R229*$S229,6)</f>
        <v>0</v>
      </c>
      <c r="F229" s="76">
        <f>ROUND($R230*$S230,6)</f>
        <v>0</v>
      </c>
      <c r="G229" s="76">
        <f>ROUND($R231*$S231,6)</f>
        <v>0</v>
      </c>
      <c r="H229" s="76">
        <f>ROUND($R232*$S232,6)</f>
        <v>0</v>
      </c>
      <c r="I229" s="76">
        <f>ROUND($R233*$S233,6)</f>
        <v>0</v>
      </c>
      <c r="J229" s="46"/>
      <c r="M229" s="133">
        <f>IF('Cumulative Budget Request '!L228='Split budget (E)'!$L$1,'Cumulative Budget Request '!M228,0)</f>
        <v>0</v>
      </c>
      <c r="N229" s="214">
        <f>ROUND(M229/12,2)</f>
        <v>0</v>
      </c>
      <c r="O229" s="214">
        <f>IF('Cumulative Budget Request '!L228='Split budget (E)'!$L$1,'Cumulative Budget Request '!O228,0)</f>
        <v>0</v>
      </c>
      <c r="P229" s="209">
        <f>IF('Cumulative Budget Request '!L228='Split budget (E)'!$L$1,'Cumulative Budget Request '!P228,0)</f>
        <v>0</v>
      </c>
      <c r="Q229" s="211">
        <f>IF('Cumulative Budget Request '!L228='Split budget (E)'!$L$1,'Cumulative Budget Request '!Q228,0)</f>
        <v>0</v>
      </c>
      <c r="R229" s="212">
        <f>IF('Cumulative Budget Request '!L228='Split budget (E)'!$L$1,'Cumulative Budget Request '!R228,0)</f>
        <v>0</v>
      </c>
      <c r="S229" s="61">
        <f>IF('Cumulative Budget Request '!L228='Split budget (E)'!$L$1,'Cumulative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9"/>
      <c r="B230" s="486"/>
      <c r="C230" s="480"/>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(E)'!$L$1,'Cumulative Budget Request '!Q229,0)</f>
        <v>0</v>
      </c>
      <c r="R230" s="212">
        <f>IF('Cumulative Budget Request '!L229='Split budget (E)'!$L$1,'Cumulative Budget Request '!R229,0)</f>
        <v>0</v>
      </c>
      <c r="S230" s="61">
        <f>IF('Cumulative Budget Request '!L229='Split budget (E)'!$L$1,'Cumulative Budget Request '!S229,0)</f>
        <v>0</v>
      </c>
      <c r="T230" s="16"/>
      <c r="U230" s="324"/>
      <c r="V230" s="324"/>
      <c r="W230" s="324"/>
      <c r="X230" s="324"/>
      <c r="Y230" s="324"/>
    </row>
    <row r="231" spans="1:25" hidden="1">
      <c r="A231" s="449"/>
      <c r="B231" s="486"/>
      <c r="C231" s="480"/>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(E)'!$L$1,'Cumulative Budget Request '!Q230,0)</f>
        <v>0</v>
      </c>
      <c r="R231" s="212">
        <f>IF('Cumulative Budget Request '!L230='Split budget (E)'!$L$1,'Cumulative Budget Request '!R230,0)</f>
        <v>0</v>
      </c>
      <c r="S231" s="61">
        <f>IF('Cumulative Budget Request '!L230='Split budget (E)'!$L$1,'Cumulative Budget Request '!S230,0)</f>
        <v>0</v>
      </c>
      <c r="T231" s="16"/>
      <c r="U231" s="323"/>
      <c r="V231" s="323"/>
      <c r="W231" s="323"/>
      <c r="X231" s="323"/>
      <c r="Y231" s="323"/>
    </row>
    <row r="232" spans="1:25" ht="15" hidden="1">
      <c r="A232" s="449"/>
      <c r="B232" s="486"/>
      <c r="C232" s="480"/>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(E)'!$L$1,'Cumulative Budget Request '!Q231,0)</f>
        <v>0</v>
      </c>
      <c r="R232" s="212">
        <f>IF('Cumulative Budget Request '!L231='Split budget (E)'!$L$1,'Cumulative Budget Request '!R231,0)</f>
        <v>0</v>
      </c>
      <c r="S232" s="61">
        <f>IF('Cumulative Budget Request '!L231='Split budget (E)'!$L$1,'Cumulative Budget Request '!S231,0)</f>
        <v>0</v>
      </c>
      <c r="T232" s="16"/>
      <c r="U232" s="324"/>
      <c r="V232" s="324"/>
      <c r="W232" s="324"/>
      <c r="X232" s="324"/>
      <c r="Y232" s="324"/>
    </row>
    <row r="233" spans="1:25" hidden="1">
      <c r="A233" s="449"/>
      <c r="B233" s="486"/>
      <c r="C233" s="480"/>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(E)'!$L$1,'Cumulative Budget Request '!Q232,0)</f>
        <v>0</v>
      </c>
      <c r="R233" s="212">
        <f>IF('Cumulative Budget Request '!L232='Split budget (E)'!$L$1,'Cumulative Budget Request '!R232,0)</f>
        <v>0</v>
      </c>
      <c r="S233" s="61">
        <f>IF('Cumulative Budget Request '!L232='Split budget (E)'!$L$1,'Cumulative Budget Request '!S232,0)</f>
        <v>0</v>
      </c>
      <c r="T233" s="16"/>
      <c r="U233" s="323"/>
      <c r="V233" s="323"/>
      <c r="W233" s="323"/>
      <c r="X233" s="323"/>
      <c r="Y233" s="323"/>
    </row>
    <row r="234" spans="1:25" hidden="1">
      <c r="A234" s="449"/>
      <c r="B234" s="481"/>
      <c r="C234" s="480"/>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5">
        <f>IF('Cumulative Budget Request '!L234='Split budget (E)'!$L$1,'Cumulative Budget Request '!A234,0)</f>
        <v>0</v>
      </c>
      <c r="B235" s="480">
        <f>IF('Cumulative Budget Request '!L234='Split budget (E)'!$L$1,'Cumulative Budget Request '!B234,0)</f>
        <v>0</v>
      </c>
      <c r="C235" s="481"/>
      <c r="D235" s="33" t="s">
        <v>123</v>
      </c>
      <c r="E235" s="76">
        <f>ROUND($R235*$S235,6)</f>
        <v>0</v>
      </c>
      <c r="F235" s="76">
        <f>ROUND($R236*$S236,6)</f>
        <v>0</v>
      </c>
      <c r="G235" s="76">
        <f>ROUND($R237*$S237,6)</f>
        <v>0</v>
      </c>
      <c r="H235" s="76">
        <f>ROUND($R238*$S238,6)</f>
        <v>0</v>
      </c>
      <c r="I235" s="76">
        <f>ROUND($R239*$S239,6)</f>
        <v>0</v>
      </c>
      <c r="J235" s="46"/>
      <c r="M235" s="133">
        <f>IF('Cumulative Budget Request '!L234='Split budget (E)'!$L$1,'Cumulative Budget Request '!M234,0)</f>
        <v>0</v>
      </c>
      <c r="N235" s="214">
        <f>ROUND(M235/12,2)</f>
        <v>0</v>
      </c>
      <c r="O235" s="214">
        <f>IF('Cumulative Budget Request '!L234='Split budget (E)'!$L$1,'Cumulative Budget Request '!O234,0)</f>
        <v>0</v>
      </c>
      <c r="P235" s="209">
        <f>IF('Cumulative Budget Request '!L234='Split budget (E)'!$L$1,'Cumulative Budget Request '!P234,0)</f>
        <v>0</v>
      </c>
      <c r="Q235" s="211">
        <f>IF('Cumulative Budget Request '!L234='Split budget (E)'!$L$1,'Cumulative Budget Request '!Q234,0)</f>
        <v>0</v>
      </c>
      <c r="R235" s="212">
        <f>IF('Cumulative Budget Request '!L234='Split budget (E)'!$L$1,'Cumulative Budget Request '!R234,0)</f>
        <v>0</v>
      </c>
      <c r="S235" s="61">
        <f>IF('Cumulative Budget Request '!L234='Split budget (E)'!$L$1,'Cumulative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9"/>
      <c r="B236" s="486"/>
      <c r="C236" s="480"/>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(E)'!$L$1,'Cumulative Budget Request '!Q235,0)</f>
        <v>0</v>
      </c>
      <c r="R236" s="212">
        <f>IF('Cumulative Budget Request '!L235='Split budget (E)'!$L$1,'Cumulative Budget Request '!R235,0)</f>
        <v>0</v>
      </c>
      <c r="S236" s="61">
        <f>IF('Cumulative Budget Request '!L235='Split budget (E)'!$L$1,'Cumulative Budget Request '!S235,0)</f>
        <v>0</v>
      </c>
      <c r="T236" s="16"/>
      <c r="U236" s="324"/>
      <c r="V236" s="324"/>
      <c r="W236" s="324"/>
      <c r="X236" s="324"/>
      <c r="Y236" s="324"/>
    </row>
    <row r="237" spans="1:25" hidden="1">
      <c r="A237" s="449"/>
      <c r="B237" s="486"/>
      <c r="C237" s="480"/>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(E)'!$L$1,'Cumulative Budget Request '!Q236,0)</f>
        <v>0</v>
      </c>
      <c r="R237" s="212">
        <f>IF('Cumulative Budget Request '!L236='Split budget (E)'!$L$1,'Cumulative Budget Request '!R236,0)</f>
        <v>0</v>
      </c>
      <c r="S237" s="61">
        <f>IF('Cumulative Budget Request '!L236='Split budget (E)'!$L$1,'Cumulative Budget Request '!S236,0)</f>
        <v>0</v>
      </c>
      <c r="T237" s="16"/>
      <c r="U237" s="323"/>
      <c r="V237" s="323"/>
      <c r="W237" s="323"/>
      <c r="X237" s="323"/>
      <c r="Y237" s="323"/>
    </row>
    <row r="238" spans="1:25" ht="15" hidden="1">
      <c r="A238" s="449"/>
      <c r="B238" s="486"/>
      <c r="C238" s="480"/>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(E)'!$L$1,'Cumulative Budget Request '!Q237,0)</f>
        <v>0</v>
      </c>
      <c r="R238" s="212">
        <f>IF('Cumulative Budget Request '!L237='Split budget (E)'!$L$1,'Cumulative Budget Request '!R237,0)</f>
        <v>0</v>
      </c>
      <c r="S238" s="61">
        <f>IF('Cumulative Budget Request '!L237='Split budget (E)'!$L$1,'Cumulative Budget Request '!S237,0)</f>
        <v>0</v>
      </c>
      <c r="T238" s="16"/>
      <c r="U238" s="324"/>
      <c r="V238" s="324"/>
      <c r="W238" s="324"/>
      <c r="X238" s="324"/>
      <c r="Y238" s="324"/>
    </row>
    <row r="239" spans="1:25" hidden="1">
      <c r="A239" s="449"/>
      <c r="B239" s="486"/>
      <c r="C239" s="480"/>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(E)'!$L$1,'Cumulative Budget Request '!Q238,0)</f>
        <v>0</v>
      </c>
      <c r="R239" s="212">
        <f>IF('Cumulative Budget Request '!L238='Split budget (E)'!$L$1,'Cumulative Budget Request '!R238,0)</f>
        <v>0</v>
      </c>
      <c r="S239" s="61">
        <f>IF('Cumulative Budget Request '!L238='Split budget (E)'!$L$1,'Cumulative Budget Request '!S238,0)</f>
        <v>0</v>
      </c>
      <c r="T239" s="16"/>
      <c r="U239" s="323"/>
      <c r="V239" s="323"/>
      <c r="W239" s="323"/>
      <c r="X239" s="323"/>
      <c r="Y239" s="323"/>
    </row>
    <row r="240" spans="1:25" hidden="1">
      <c r="A240" s="449"/>
      <c r="B240" s="481"/>
      <c r="C240" s="480"/>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5">
        <f>IF('Cumulative Budget Request '!L240='Split budget (E)'!$L$1,'Cumulative Budget Request '!A240,0)</f>
        <v>0</v>
      </c>
      <c r="B241" s="480">
        <f>IF('Cumulative Budget Request '!L240='Split budget (E)'!$L$1,'Cumulative Budget Request '!B240,0)</f>
        <v>0</v>
      </c>
      <c r="C241" s="481"/>
      <c r="D241" s="33" t="s">
        <v>123</v>
      </c>
      <c r="E241" s="76">
        <f>ROUND($R241*$S241,6)</f>
        <v>0</v>
      </c>
      <c r="F241" s="76">
        <f>ROUND($R242*$S242,6)</f>
        <v>0</v>
      </c>
      <c r="G241" s="76">
        <f>ROUND($R243*$S243,6)</f>
        <v>0</v>
      </c>
      <c r="H241" s="76">
        <f>ROUND($R244*$S244,6)</f>
        <v>0</v>
      </c>
      <c r="I241" s="76">
        <f>ROUND($R245*$S245,6)</f>
        <v>0</v>
      </c>
      <c r="J241" s="46"/>
      <c r="M241" s="133">
        <f>IF('Cumulative Budget Request '!L240='Split budget (E)'!$L$1,'Cumulative Budget Request '!M240,0)</f>
        <v>0</v>
      </c>
      <c r="N241" s="214">
        <f>ROUND(M241/12,2)</f>
        <v>0</v>
      </c>
      <c r="O241" s="214">
        <f>IF('Cumulative Budget Request '!L240='Split budget (E)'!$L$1,'Cumulative Budget Request '!O240,0)</f>
        <v>0</v>
      </c>
      <c r="P241" s="209">
        <f>IF('Cumulative Budget Request '!L240='Split budget (E)'!$L$1,'Cumulative Budget Request '!P240,0)</f>
        <v>0</v>
      </c>
      <c r="Q241" s="211">
        <f>IF('Cumulative Budget Request '!L240='Split budget (E)'!$L$1,'Cumulative Budget Request '!Q240,0)</f>
        <v>0</v>
      </c>
      <c r="R241" s="212">
        <f>IF('Cumulative Budget Request '!L240='Split budget (E)'!$L$1,'Cumulative Budget Request '!R240,0)</f>
        <v>0</v>
      </c>
      <c r="S241" s="61">
        <f>IF('Cumulative Budget Request '!L240='Split budget (E)'!$L$1,'Cumulative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9"/>
      <c r="B242" s="486"/>
      <c r="C242" s="480"/>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(E)'!$L$1,'Cumulative Budget Request '!Q241,0)</f>
        <v>0</v>
      </c>
      <c r="R242" s="212">
        <f>IF('Cumulative Budget Request '!L241='Split budget (E)'!$L$1,'Cumulative Budget Request '!R241,0)</f>
        <v>0</v>
      </c>
      <c r="S242" s="61">
        <f>IF('Cumulative Budget Request '!L241='Split budget (E)'!$L$1,'Cumulative Budget Request '!S241,0)</f>
        <v>0</v>
      </c>
      <c r="T242" s="16"/>
      <c r="U242" s="324"/>
      <c r="V242" s="324"/>
      <c r="W242" s="324"/>
      <c r="X242" s="324"/>
      <c r="Y242" s="324"/>
    </row>
    <row r="243" spans="1:25" hidden="1">
      <c r="A243" s="449"/>
      <c r="B243" s="486"/>
      <c r="C243" s="480"/>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(E)'!$L$1,'Cumulative Budget Request '!Q242,0)</f>
        <v>0</v>
      </c>
      <c r="R243" s="212">
        <f>IF('Cumulative Budget Request '!L242='Split budget (E)'!$L$1,'Cumulative Budget Request '!R242,0)</f>
        <v>0</v>
      </c>
      <c r="S243" s="61">
        <f>IF('Cumulative Budget Request '!L242='Split budget (E)'!$L$1,'Cumulative Budget Request '!S242,0)</f>
        <v>0</v>
      </c>
      <c r="T243" s="16"/>
      <c r="U243" s="323"/>
      <c r="V243" s="323"/>
      <c r="W243" s="323"/>
      <c r="X243" s="323"/>
      <c r="Y243" s="323"/>
    </row>
    <row r="244" spans="1:25" ht="15" hidden="1">
      <c r="A244" s="449"/>
      <c r="B244" s="486"/>
      <c r="C244" s="480"/>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(E)'!$L$1,'Cumulative Budget Request '!Q243,0)</f>
        <v>0</v>
      </c>
      <c r="R244" s="212">
        <f>IF('Cumulative Budget Request '!L243='Split budget (E)'!$L$1,'Cumulative Budget Request '!R243,0)</f>
        <v>0</v>
      </c>
      <c r="S244" s="61">
        <f>IF('Cumulative Budget Request '!L243='Split budget (E)'!$L$1,'Cumulative Budget Request '!S243,0)</f>
        <v>0</v>
      </c>
      <c r="T244" s="16"/>
      <c r="U244" s="324"/>
      <c r="V244" s="324"/>
      <c r="W244" s="324"/>
      <c r="X244" s="324"/>
      <c r="Y244" s="324"/>
    </row>
    <row r="245" spans="1:25" hidden="1">
      <c r="A245" s="449"/>
      <c r="B245" s="486"/>
      <c r="C245" s="480"/>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(E)'!$L$1,'Cumulative Budget Request '!Q244,0)</f>
        <v>0</v>
      </c>
      <c r="R245" s="212">
        <f>IF('Cumulative Budget Request '!L244='Split budget (E)'!$L$1,'Cumulative Budget Request '!R244,0)</f>
        <v>0</v>
      </c>
      <c r="S245" s="61">
        <f>IF('Cumulative Budget Request '!L244='Split budget (E)'!$L$1,'Cumulative Budget Request '!S244,0)</f>
        <v>0</v>
      </c>
      <c r="T245" s="16"/>
      <c r="U245" s="323"/>
      <c r="V245" s="323"/>
      <c r="W245" s="323"/>
      <c r="X245" s="323"/>
      <c r="Y245" s="323"/>
    </row>
    <row r="246" spans="1:25" hidden="1">
      <c r="A246" s="449"/>
      <c r="B246" s="481"/>
      <c r="C246" s="480"/>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5">
        <f>IF('Cumulative Budget Request '!L246='Split budget (E)'!$L$1,'Cumulative Budget Request '!A246,0)</f>
        <v>0</v>
      </c>
      <c r="B247" s="480">
        <f>IF('Cumulative Budget Request '!L246='Split budget (E)'!$L$1,'Cumulative Budget Request '!B246,0)</f>
        <v>0</v>
      </c>
      <c r="C247" s="481"/>
      <c r="D247" s="33" t="s">
        <v>123</v>
      </c>
      <c r="E247" s="76">
        <f>ROUND($R247*$S247,6)</f>
        <v>0</v>
      </c>
      <c r="F247" s="76">
        <f>ROUND($R248*$S248,6)</f>
        <v>0</v>
      </c>
      <c r="G247" s="76">
        <f>ROUND($R249*$S249,6)</f>
        <v>0</v>
      </c>
      <c r="H247" s="76">
        <f>ROUND($R250*$S250,6)</f>
        <v>0</v>
      </c>
      <c r="I247" s="76">
        <f>ROUND($R251*$S251,6)</f>
        <v>0</v>
      </c>
      <c r="J247" s="46"/>
      <c r="M247" s="133">
        <f>IF('Cumulative Budget Request '!L246='Split budget (E)'!$L$1,'Cumulative Budget Request '!M246,0)</f>
        <v>0</v>
      </c>
      <c r="N247" s="214">
        <f>ROUND(M247/12,2)</f>
        <v>0</v>
      </c>
      <c r="O247" s="214">
        <f>IF('Cumulative Budget Request '!L246='Split budget (E)'!$L$1,'Cumulative Budget Request '!O246,0)</f>
        <v>0</v>
      </c>
      <c r="P247" s="209">
        <f>IF('Cumulative Budget Request '!L246='Split budget (E)'!$L$1,'Cumulative Budget Request '!P246,0)</f>
        <v>0</v>
      </c>
      <c r="Q247" s="211">
        <f>IF('Cumulative Budget Request '!L246='Split budget (E)'!$L$1,'Cumulative Budget Request '!Q246,0)</f>
        <v>0</v>
      </c>
      <c r="R247" s="212">
        <f>IF('Cumulative Budget Request '!L246='Split budget (E)'!$L$1,'Cumulative Budget Request '!R246,0)</f>
        <v>0</v>
      </c>
      <c r="S247" s="61">
        <f>IF('Cumulative Budget Request '!L246='Split budget (E)'!$L$1,'Cumulative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9"/>
      <c r="B248" s="486"/>
      <c r="C248" s="480"/>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(E)'!$L$1,'Cumulative Budget Request '!Q247,0)</f>
        <v>0</v>
      </c>
      <c r="R248" s="212">
        <f>IF('Cumulative Budget Request '!L247='Split budget (E)'!$L$1,'Cumulative Budget Request '!R247,0)</f>
        <v>0</v>
      </c>
      <c r="S248" s="61">
        <f>IF('Cumulative Budget Request '!L247='Split budget (E)'!$L$1,'Cumulative Budget Request '!S247,0)</f>
        <v>0</v>
      </c>
      <c r="T248" s="16"/>
      <c r="U248" s="324"/>
      <c r="V248" s="324"/>
      <c r="W248" s="324"/>
      <c r="X248" s="324"/>
      <c r="Y248" s="324"/>
    </row>
    <row r="249" spans="1:25" hidden="1">
      <c r="A249" s="449"/>
      <c r="B249" s="486"/>
      <c r="C249" s="480"/>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(E)'!$L$1,'Cumulative Budget Request '!Q248,0)</f>
        <v>0</v>
      </c>
      <c r="R249" s="212">
        <f>IF('Cumulative Budget Request '!L248='Split budget (E)'!$L$1,'Cumulative Budget Request '!R248,0)</f>
        <v>0</v>
      </c>
      <c r="S249" s="61">
        <f>IF('Cumulative Budget Request '!L248='Split budget (E)'!$L$1,'Cumulative Budget Request '!S248,0)</f>
        <v>0</v>
      </c>
      <c r="T249" s="16"/>
      <c r="U249" s="323"/>
      <c r="V249" s="323"/>
      <c r="W249" s="323"/>
      <c r="X249" s="323"/>
      <c r="Y249" s="323"/>
    </row>
    <row r="250" spans="1:25" ht="15" hidden="1">
      <c r="A250" s="449"/>
      <c r="B250" s="486"/>
      <c r="C250" s="480"/>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(E)'!$L$1,'Cumulative Budget Request '!Q249,0)</f>
        <v>0</v>
      </c>
      <c r="R250" s="212">
        <f>IF('Cumulative Budget Request '!L249='Split budget (E)'!$L$1,'Cumulative Budget Request '!R249,0)</f>
        <v>0</v>
      </c>
      <c r="S250" s="61">
        <f>IF('Cumulative Budget Request '!L249='Split budget (E)'!$L$1,'Cumulative Budget Request '!S249,0)</f>
        <v>0</v>
      </c>
      <c r="T250" s="16"/>
      <c r="U250" s="324"/>
      <c r="V250" s="324"/>
      <c r="W250" s="324"/>
      <c r="X250" s="324"/>
      <c r="Y250" s="324"/>
    </row>
    <row r="251" spans="1:25" hidden="1">
      <c r="A251" s="449"/>
      <c r="B251" s="486"/>
      <c r="C251" s="480"/>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(E)'!$L$1,'Cumulative Budget Request '!Q250,0)</f>
        <v>0</v>
      </c>
      <c r="R251" s="212">
        <f>IF('Cumulative Budget Request '!L250='Split budget (E)'!$L$1,'Cumulative Budget Request '!R250,0)</f>
        <v>0</v>
      </c>
      <c r="S251" s="61">
        <f>IF('Cumulative Budget Request '!L250='Split budget (E)'!$L$1,'Cumulative Budget Request '!S250,0)</f>
        <v>0</v>
      </c>
      <c r="T251" s="16"/>
      <c r="U251" s="323"/>
      <c r="V251" s="323"/>
      <c r="W251" s="323"/>
      <c r="X251" s="323"/>
      <c r="Y251" s="323"/>
    </row>
    <row r="252" spans="1:25" hidden="1">
      <c r="A252" s="449"/>
      <c r="B252" s="481"/>
      <c r="C252" s="480"/>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5">
        <f>IF('Cumulative Budget Request '!L252='Split budget (E)'!$L$1,'Cumulative Budget Request '!A252,0)</f>
        <v>0</v>
      </c>
      <c r="B253" s="480">
        <f>IF('Cumulative Budget Request '!L252='Split budget (E)'!$L$1,'Cumulative Budget Request '!B252,0)</f>
        <v>0</v>
      </c>
      <c r="C253" s="481"/>
      <c r="D253" s="33" t="s">
        <v>123</v>
      </c>
      <c r="E253" s="76">
        <f>ROUND($R253*$S253,6)</f>
        <v>0</v>
      </c>
      <c r="F253" s="76">
        <f>ROUND($R254*$S254,6)</f>
        <v>0</v>
      </c>
      <c r="G253" s="76">
        <f>ROUND($R255*$S255,6)</f>
        <v>0</v>
      </c>
      <c r="H253" s="76">
        <f>ROUND($R256*$S256,6)</f>
        <v>0</v>
      </c>
      <c r="I253" s="76">
        <f>ROUND($R257*$S257,6)</f>
        <v>0</v>
      </c>
      <c r="J253" s="46"/>
      <c r="M253" s="133">
        <f>IF('Cumulative Budget Request '!L252='Split budget (E)'!$L$1,'Cumulative Budget Request '!M252,0)</f>
        <v>0</v>
      </c>
      <c r="N253" s="214">
        <f>ROUND(M253/12,2)</f>
        <v>0</v>
      </c>
      <c r="O253" s="214">
        <f>IF('Cumulative Budget Request '!L252='Split budget (E)'!$L$1,'Cumulative Budget Request '!O252,0)</f>
        <v>0</v>
      </c>
      <c r="P253" s="209">
        <f>IF('Cumulative Budget Request '!L252='Split budget (E)'!$L$1,'Cumulative Budget Request '!P252,0)</f>
        <v>0</v>
      </c>
      <c r="Q253" s="211">
        <f>IF('Cumulative Budget Request '!L252='Split budget (E)'!$L$1,'Cumulative Budget Request '!Q252,0)</f>
        <v>0</v>
      </c>
      <c r="R253" s="212">
        <f>IF('Cumulative Budget Request '!L252='Split budget (E)'!$L$1,'Cumulative Budget Request '!R252,0)</f>
        <v>0</v>
      </c>
      <c r="S253" s="61">
        <f>IF('Cumulative Budget Request '!L252='Split budget (E)'!$L$1,'Cumulative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9"/>
      <c r="B254" s="486"/>
      <c r="C254" s="480"/>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(E)'!$L$1,'Cumulative Budget Request '!Q253,0)</f>
        <v>0</v>
      </c>
      <c r="R254" s="212">
        <f>IF('Cumulative Budget Request '!L253='Split budget (E)'!$L$1,'Cumulative Budget Request '!R253,0)</f>
        <v>0</v>
      </c>
      <c r="S254" s="61">
        <f>IF('Cumulative Budget Request '!L253='Split budget (E)'!$L$1,'Cumulative Budget Request '!S253,0)</f>
        <v>0</v>
      </c>
      <c r="T254" s="16"/>
      <c r="U254" s="324"/>
      <c r="V254" s="324"/>
      <c r="W254" s="324"/>
      <c r="X254" s="324"/>
      <c r="Y254" s="324"/>
    </row>
    <row r="255" spans="1:25" hidden="1">
      <c r="A255" s="449"/>
      <c r="B255" s="486"/>
      <c r="C255" s="480"/>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(E)'!$L$1,'Cumulative Budget Request '!Q254,0)</f>
        <v>0</v>
      </c>
      <c r="R255" s="212">
        <f>IF('Cumulative Budget Request '!L254='Split budget (E)'!$L$1,'Cumulative Budget Request '!R254,0)</f>
        <v>0</v>
      </c>
      <c r="S255" s="61">
        <f>IF('Cumulative Budget Request '!L254='Split budget (E)'!$L$1,'Cumulative Budget Request '!S254,0)</f>
        <v>0</v>
      </c>
      <c r="T255" s="16"/>
      <c r="U255" s="323"/>
      <c r="V255" s="323"/>
      <c r="W255" s="323"/>
      <c r="X255" s="323"/>
      <c r="Y255" s="323"/>
    </row>
    <row r="256" spans="1:25" ht="15" hidden="1">
      <c r="A256" s="449"/>
      <c r="B256" s="486"/>
      <c r="C256" s="480"/>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(E)'!$L$1,'Cumulative Budget Request '!Q255,0)</f>
        <v>0</v>
      </c>
      <c r="R256" s="212">
        <f>IF('Cumulative Budget Request '!L255='Split budget (E)'!$L$1,'Cumulative Budget Request '!R255,0)</f>
        <v>0</v>
      </c>
      <c r="S256" s="61">
        <f>IF('Cumulative Budget Request '!L255='Split budget (E)'!$L$1,'Cumulative Budget Request '!S255,0)</f>
        <v>0</v>
      </c>
      <c r="T256" s="16"/>
      <c r="U256" s="324"/>
      <c r="V256" s="324"/>
      <c r="W256" s="324"/>
      <c r="X256" s="324"/>
      <c r="Y256" s="324"/>
    </row>
    <row r="257" spans="1:25" hidden="1">
      <c r="A257" s="449"/>
      <c r="B257" s="486"/>
      <c r="C257" s="480"/>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(E)'!$L$1,'Cumulative Budget Request '!Q256,0)</f>
        <v>0</v>
      </c>
      <c r="R257" s="212">
        <f>IF('Cumulative Budget Request '!L256='Split budget (E)'!$L$1,'Cumulative Budget Request '!R256,0)</f>
        <v>0</v>
      </c>
      <c r="S257" s="61">
        <f>IF('Cumulative Budget Request '!L256='Split budget (E)'!$L$1,'Cumulative Budget Request '!S256,0)</f>
        <v>0</v>
      </c>
      <c r="T257" s="16"/>
      <c r="U257" s="323"/>
      <c r="V257" s="323"/>
      <c r="W257" s="323"/>
      <c r="X257" s="323"/>
      <c r="Y257" s="323"/>
    </row>
    <row r="258" spans="1:25" hidden="1">
      <c r="A258" s="449"/>
      <c r="B258" s="481"/>
      <c r="C258" s="480"/>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5">
        <f>IF('Cumulative Budget Request '!L258='Split budget (E)'!$L$1,'Cumulative Budget Request '!A258,0)</f>
        <v>0</v>
      </c>
      <c r="B259" s="480">
        <f>IF('Cumulative Budget Request '!L258='Split budget (E)'!$L$1,'Cumulative Budget Request '!B258,0)</f>
        <v>0</v>
      </c>
      <c r="C259" s="481"/>
      <c r="D259" s="33" t="s">
        <v>123</v>
      </c>
      <c r="E259" s="76">
        <f>ROUND($R259*$S259,6)</f>
        <v>0</v>
      </c>
      <c r="F259" s="76">
        <f>ROUND($R260*$S260,6)</f>
        <v>0</v>
      </c>
      <c r="G259" s="76">
        <f>ROUND($R261*$S261,6)</f>
        <v>0</v>
      </c>
      <c r="H259" s="76">
        <f>ROUND($R262*$S262,6)</f>
        <v>0</v>
      </c>
      <c r="I259" s="76">
        <f>ROUND($R263*$S263,6)</f>
        <v>0</v>
      </c>
      <c r="J259" s="46"/>
      <c r="M259" s="133">
        <f>IF('Cumulative Budget Request '!L258='Split budget (E)'!$L$1,'Cumulative Budget Request '!M258,0)</f>
        <v>0</v>
      </c>
      <c r="N259" s="214">
        <f>ROUND(M259/12,2)</f>
        <v>0</v>
      </c>
      <c r="O259" s="214">
        <f>IF('Cumulative Budget Request '!L258='Split budget (E)'!$L$1,'Cumulative Budget Request '!O258,0)</f>
        <v>0</v>
      </c>
      <c r="P259" s="209">
        <f>IF('Cumulative Budget Request '!L258='Split budget (E)'!$L$1,'Cumulative Budget Request '!P258,0)</f>
        <v>0</v>
      </c>
      <c r="Q259" s="211">
        <f>IF('Cumulative Budget Request '!L258='Split budget (E)'!$L$1,'Cumulative Budget Request '!Q258,0)</f>
        <v>0</v>
      </c>
      <c r="R259" s="212">
        <f>IF('Cumulative Budget Request '!L258='Split budget (E)'!$L$1,'Cumulative Budget Request '!R258,0)</f>
        <v>0</v>
      </c>
      <c r="S259" s="61">
        <f>IF('Cumulative Budget Request '!L258='Split budget (E)'!$L$1,'Cumulative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9"/>
      <c r="B260" s="486"/>
      <c r="C260" s="480"/>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(E)'!$L$1,'Cumulative Budget Request '!Q259,0)</f>
        <v>0</v>
      </c>
      <c r="R260" s="212">
        <f>IF('Cumulative Budget Request '!L259='Split budget (E)'!$L$1,'Cumulative Budget Request '!R259,0)</f>
        <v>0</v>
      </c>
      <c r="S260" s="61">
        <f>IF('Cumulative Budget Request '!L259='Split budget (E)'!$L$1,'Cumulative Budget Request '!S259,0)</f>
        <v>0</v>
      </c>
      <c r="T260" s="16"/>
      <c r="U260" s="324"/>
      <c r="V260" s="324"/>
      <c r="W260" s="324"/>
      <c r="X260" s="324"/>
      <c r="Y260" s="324"/>
    </row>
    <row r="261" spans="1:25" hidden="1">
      <c r="A261" s="449"/>
      <c r="B261" s="486"/>
      <c r="C261" s="480"/>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(E)'!$L$1,'Cumulative Budget Request '!Q260,0)</f>
        <v>0</v>
      </c>
      <c r="R261" s="212">
        <f>IF('Cumulative Budget Request '!L260='Split budget (E)'!$L$1,'Cumulative Budget Request '!R260,0)</f>
        <v>0</v>
      </c>
      <c r="S261" s="61">
        <f>IF('Cumulative Budget Request '!L260='Split budget (E)'!$L$1,'Cumulative Budget Request '!S260,0)</f>
        <v>0</v>
      </c>
      <c r="T261" s="16"/>
      <c r="U261" s="323"/>
      <c r="V261" s="323"/>
      <c r="W261" s="323"/>
      <c r="X261" s="323"/>
      <c r="Y261" s="323"/>
    </row>
    <row r="262" spans="1:25" ht="15" hidden="1">
      <c r="A262" s="449"/>
      <c r="B262" s="486"/>
      <c r="C262" s="480"/>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(E)'!$L$1,'Cumulative Budget Request '!Q261,0)</f>
        <v>0</v>
      </c>
      <c r="R262" s="212">
        <f>IF('Cumulative Budget Request '!L261='Split budget (E)'!$L$1,'Cumulative Budget Request '!R261,0)</f>
        <v>0</v>
      </c>
      <c r="S262" s="61">
        <f>IF('Cumulative Budget Request '!L261='Split budget (E)'!$L$1,'Cumulative Budget Request '!S261,0)</f>
        <v>0</v>
      </c>
      <c r="T262" s="16"/>
      <c r="U262" s="324"/>
      <c r="V262" s="324"/>
      <c r="W262" s="324"/>
      <c r="X262" s="324"/>
      <c r="Y262" s="324"/>
    </row>
    <row r="263" spans="1:25" hidden="1">
      <c r="A263" s="449"/>
      <c r="B263" s="486"/>
      <c r="C263" s="480"/>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(E)'!$L$1,'Cumulative Budget Request '!Q262,0)</f>
        <v>0</v>
      </c>
      <c r="R263" s="212">
        <f>IF('Cumulative Budget Request '!L262='Split budget (E)'!$L$1,'Cumulative Budget Request '!R262,0)</f>
        <v>0</v>
      </c>
      <c r="S263" s="61">
        <f>IF('Cumulative Budget Request '!L262='Split budget (E)'!$L$1,'Cumulative Budget Request '!S262,0)</f>
        <v>0</v>
      </c>
      <c r="T263" s="16"/>
      <c r="U263" s="323"/>
      <c r="V263" s="323"/>
      <c r="W263" s="323"/>
      <c r="X263" s="323"/>
      <c r="Y263" s="323"/>
    </row>
    <row r="264" spans="1:25" hidden="1">
      <c r="A264" s="449"/>
      <c r="B264" s="481"/>
      <c r="C264" s="480"/>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5">
        <f>IF('Cumulative Budget Request '!L264='Split budget (E)'!$L$1,'Cumulative Budget Request '!A264,0)</f>
        <v>0</v>
      </c>
      <c r="B265" s="480">
        <f>IF('Cumulative Budget Request '!L264='Split budget (E)'!$L$1,'Cumulative Budget Request '!B264,0)</f>
        <v>0</v>
      </c>
      <c r="C265" s="481"/>
      <c r="D265" s="33" t="s">
        <v>123</v>
      </c>
      <c r="E265" s="76">
        <f>ROUND($R265*$S265,6)</f>
        <v>0</v>
      </c>
      <c r="F265" s="76">
        <f>ROUND($R266*$S266,6)</f>
        <v>0</v>
      </c>
      <c r="G265" s="76">
        <f>ROUND($R267*$S267,6)</f>
        <v>0</v>
      </c>
      <c r="H265" s="76">
        <f>ROUND($R268*$S268,6)</f>
        <v>0</v>
      </c>
      <c r="I265" s="76">
        <f>ROUND($R269*$S269,6)</f>
        <v>0</v>
      </c>
      <c r="J265" s="46"/>
      <c r="M265" s="133">
        <f>IF('Cumulative Budget Request '!L264='Split budget (E)'!$L$1,'Cumulative Budget Request '!M264,0)</f>
        <v>0</v>
      </c>
      <c r="N265" s="214">
        <f>ROUND(M265/12,2)</f>
        <v>0</v>
      </c>
      <c r="O265" s="214">
        <f>IF('Cumulative Budget Request '!L264='Split budget (E)'!$L$1,'Cumulative Budget Request '!O264,0)</f>
        <v>0</v>
      </c>
      <c r="P265" s="209">
        <f>IF('Cumulative Budget Request '!L264='Split budget (E)'!$L$1,'Cumulative Budget Request '!P264,0)</f>
        <v>0</v>
      </c>
      <c r="Q265" s="211">
        <f>IF('Cumulative Budget Request '!L264='Split budget (E)'!$L$1,'Cumulative Budget Request '!Q264,0)</f>
        <v>0</v>
      </c>
      <c r="R265" s="212">
        <f>IF('Cumulative Budget Request '!L264='Split budget (E)'!$L$1,'Cumulative Budget Request '!R264,0)</f>
        <v>0</v>
      </c>
      <c r="S265" s="61">
        <f>IF('Cumulative Budget Request '!L264='Split budget (E)'!$L$1,'Cumulative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9"/>
      <c r="B266" s="486"/>
      <c r="C266" s="480"/>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(E)'!$L$1,'Cumulative Budget Request '!Q265,0)</f>
        <v>0</v>
      </c>
      <c r="R266" s="212">
        <f>IF('Cumulative Budget Request '!L265='Split budget (E)'!$L$1,'Cumulative Budget Request '!R265,0)</f>
        <v>0</v>
      </c>
      <c r="S266" s="61">
        <f>IF('Cumulative Budget Request '!L265='Split budget (E)'!$L$1,'Cumulative Budget Request '!S265,0)</f>
        <v>0</v>
      </c>
      <c r="T266" s="16"/>
      <c r="U266" s="324"/>
      <c r="V266" s="324"/>
      <c r="W266" s="324"/>
      <c r="X266" s="324"/>
      <c r="Y266" s="324"/>
    </row>
    <row r="267" spans="1:25" hidden="1">
      <c r="A267" s="449"/>
      <c r="B267" s="486"/>
      <c r="C267" s="480"/>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(E)'!$L$1,'Cumulative Budget Request '!Q266,0)</f>
        <v>0</v>
      </c>
      <c r="R267" s="212">
        <f>IF('Cumulative Budget Request '!L266='Split budget (E)'!$L$1,'Cumulative Budget Request '!R266,0)</f>
        <v>0</v>
      </c>
      <c r="S267" s="61">
        <f>IF('Cumulative Budget Request '!L266='Split budget (E)'!$L$1,'Cumulative Budget Request '!S266,0)</f>
        <v>0</v>
      </c>
      <c r="T267" s="16"/>
      <c r="U267" s="323"/>
      <c r="V267" s="323"/>
      <c r="W267" s="323"/>
      <c r="X267" s="323"/>
      <c r="Y267" s="323"/>
    </row>
    <row r="268" spans="1:25" ht="15" hidden="1">
      <c r="A268" s="449"/>
      <c r="B268" s="486"/>
      <c r="C268" s="480"/>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(E)'!$L$1,'Cumulative Budget Request '!Q267,0)</f>
        <v>0</v>
      </c>
      <c r="R268" s="212">
        <f>IF('Cumulative Budget Request '!L267='Split budget (E)'!$L$1,'Cumulative Budget Request '!R267,0)</f>
        <v>0</v>
      </c>
      <c r="S268" s="61">
        <f>IF('Cumulative Budget Request '!L267='Split budget (E)'!$L$1,'Cumulative Budget Request '!S267,0)</f>
        <v>0</v>
      </c>
      <c r="T268" s="16"/>
      <c r="U268" s="324"/>
      <c r="V268" s="324"/>
      <c r="W268" s="324"/>
      <c r="X268" s="324"/>
      <c r="Y268" s="324"/>
    </row>
    <row r="269" spans="1:25" hidden="1">
      <c r="A269" s="449"/>
      <c r="B269" s="486"/>
      <c r="C269" s="480"/>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(E)'!$L$1,'Cumulative Budget Request '!Q268,0)</f>
        <v>0</v>
      </c>
      <c r="R269" s="212">
        <f>IF('Cumulative Budget Request '!L268='Split budget (E)'!$L$1,'Cumulative Budget Request '!R268,0)</f>
        <v>0</v>
      </c>
      <c r="S269" s="61">
        <f>IF('Cumulative Budget Request '!L268='Split budget (E)'!$L$1,'Cumulative Budget Request '!S268,0)</f>
        <v>0</v>
      </c>
      <c r="T269" s="16"/>
      <c r="U269" s="323"/>
      <c r="V269" s="323"/>
      <c r="W269" s="323"/>
      <c r="X269" s="323"/>
      <c r="Y269" s="323"/>
    </row>
    <row r="270" spans="1:25" hidden="1">
      <c r="A270" s="449"/>
      <c r="B270" s="481"/>
      <c r="C270" s="480"/>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5">
        <f>IF('Cumulative Budget Request '!L270='Split budget (E)'!$L$1,'Cumulative Budget Request '!A270,0)</f>
        <v>0</v>
      </c>
      <c r="B271" s="480">
        <f>IF('Cumulative Budget Request '!L270='Split budget (E)'!$L$1,'Cumulative Budget Request '!B270,0)</f>
        <v>0</v>
      </c>
      <c r="C271" s="481"/>
      <c r="D271" s="33" t="s">
        <v>123</v>
      </c>
      <c r="E271" s="76">
        <f>ROUND($R271*$S271,6)</f>
        <v>0</v>
      </c>
      <c r="F271" s="76">
        <f>ROUND($R272*$S272,6)</f>
        <v>0</v>
      </c>
      <c r="G271" s="76">
        <f>ROUND($R273*$S273,6)</f>
        <v>0</v>
      </c>
      <c r="H271" s="76">
        <f>ROUND($R274*$S274,6)</f>
        <v>0</v>
      </c>
      <c r="I271" s="76">
        <f>ROUND($R275*$S275,6)</f>
        <v>0</v>
      </c>
      <c r="J271" s="46"/>
      <c r="M271" s="133">
        <f>IF('Cumulative Budget Request '!L270='Split budget (E)'!$L$1,'Cumulative Budget Request '!M270,0)</f>
        <v>0</v>
      </c>
      <c r="N271" s="214">
        <f>ROUND(M271/12,2)</f>
        <v>0</v>
      </c>
      <c r="O271" s="214">
        <f>IF('Cumulative Budget Request '!L270='Split budget (E)'!$L$1,'Cumulative Budget Request '!O270,0)</f>
        <v>0</v>
      </c>
      <c r="P271" s="209">
        <f>IF('Cumulative Budget Request '!L270='Split budget (E)'!$L$1,'Cumulative Budget Request '!P270,0)</f>
        <v>0</v>
      </c>
      <c r="Q271" s="211">
        <f>IF('Cumulative Budget Request '!L270='Split budget (E)'!$L$1,'Cumulative Budget Request '!Q270,0)</f>
        <v>0</v>
      </c>
      <c r="R271" s="212">
        <f>IF('Cumulative Budget Request '!L270='Split budget (E)'!$L$1,'Cumulative Budget Request '!R270,0)</f>
        <v>0</v>
      </c>
      <c r="S271" s="61">
        <f>IF('Cumulative Budget Request '!L270='Split budget (E)'!$L$1,'Cumulative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9"/>
      <c r="B272" s="486"/>
      <c r="C272" s="480"/>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(E)'!$L$1,'Cumulative Budget Request '!Q271,0)</f>
        <v>0</v>
      </c>
      <c r="R272" s="212">
        <f>IF('Cumulative Budget Request '!L271='Split budget (E)'!$L$1,'Cumulative Budget Request '!R271,0)</f>
        <v>0</v>
      </c>
      <c r="S272" s="61">
        <f>IF('Cumulative Budget Request '!L271='Split budget (E)'!$L$1,'Cumulative Budget Request '!S271,0)</f>
        <v>0</v>
      </c>
      <c r="T272" s="16"/>
      <c r="U272" s="324"/>
      <c r="V272" s="324"/>
      <c r="W272" s="324"/>
      <c r="X272" s="324"/>
      <c r="Y272" s="324"/>
    </row>
    <row r="273" spans="1:25" hidden="1">
      <c r="A273" s="449"/>
      <c r="B273" s="486"/>
      <c r="C273" s="480"/>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(E)'!$L$1,'Cumulative Budget Request '!Q272,0)</f>
        <v>0</v>
      </c>
      <c r="R273" s="212">
        <f>IF('Cumulative Budget Request '!L272='Split budget (E)'!$L$1,'Cumulative Budget Request '!R272,0)</f>
        <v>0</v>
      </c>
      <c r="S273" s="61">
        <f>IF('Cumulative Budget Request '!L272='Split budget (E)'!$L$1,'Cumulative Budget Request '!S272,0)</f>
        <v>0</v>
      </c>
      <c r="T273" s="16"/>
      <c r="U273" s="323"/>
      <c r="V273" s="323"/>
      <c r="W273" s="323"/>
      <c r="X273" s="323"/>
      <c r="Y273" s="323"/>
    </row>
    <row r="274" spans="1:25" ht="15" hidden="1">
      <c r="A274" s="449"/>
      <c r="B274" s="486"/>
      <c r="C274" s="480"/>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(E)'!$L$1,'Cumulative Budget Request '!Q273,0)</f>
        <v>0</v>
      </c>
      <c r="R274" s="212">
        <f>IF('Cumulative Budget Request '!L273='Split budget (E)'!$L$1,'Cumulative Budget Request '!R273,0)</f>
        <v>0</v>
      </c>
      <c r="S274" s="61">
        <f>IF('Cumulative Budget Request '!L273='Split budget (E)'!$L$1,'Cumulative Budget Request '!S273,0)</f>
        <v>0</v>
      </c>
      <c r="T274" s="16"/>
      <c r="U274" s="324"/>
      <c r="V274" s="324"/>
      <c r="W274" s="324"/>
      <c r="X274" s="324"/>
      <c r="Y274" s="324"/>
    </row>
    <row r="275" spans="1:25" hidden="1">
      <c r="A275" s="449"/>
      <c r="B275" s="486"/>
      <c r="C275" s="480"/>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(E)'!$L$1,'Cumulative Budget Request '!Q274,0)</f>
        <v>0</v>
      </c>
      <c r="R275" s="212">
        <f>IF('Cumulative Budget Request '!L274='Split budget (E)'!$L$1,'Cumulative Budget Request '!R274,0)</f>
        <v>0</v>
      </c>
      <c r="S275" s="61">
        <f>IF('Cumulative Budget Request '!L274='Split budget (E)'!$L$1,'Cumulative Budget Request '!S274,0)</f>
        <v>0</v>
      </c>
      <c r="T275" s="16"/>
      <c r="U275" s="323"/>
      <c r="V275" s="323"/>
      <c r="W275" s="323"/>
      <c r="X275" s="323"/>
      <c r="Y275" s="323"/>
    </row>
    <row r="276" spans="1:25" hidden="1">
      <c r="A276" s="449"/>
      <c r="B276" s="481"/>
      <c r="C276" s="480"/>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5">
        <f>IF('Cumulative Budget Request '!L276='Split budget (E)'!$L$1,'Cumulative Budget Request '!A276,0)</f>
        <v>0</v>
      </c>
      <c r="B277" s="480">
        <f>IF('Cumulative Budget Request '!L276='Split budget (E)'!$L$1,'Cumulative Budget Request '!B276,0)</f>
        <v>0</v>
      </c>
      <c r="C277" s="481"/>
      <c r="D277" s="33" t="s">
        <v>123</v>
      </c>
      <c r="E277" s="76">
        <f>ROUND($R277*$S277,6)</f>
        <v>0</v>
      </c>
      <c r="F277" s="76">
        <f>ROUND($R278*$S278,6)</f>
        <v>0</v>
      </c>
      <c r="G277" s="76">
        <f>ROUND($R279*$S279,6)</f>
        <v>0</v>
      </c>
      <c r="H277" s="76">
        <f>ROUND($R280*$S280,6)</f>
        <v>0</v>
      </c>
      <c r="I277" s="76">
        <f>ROUND($R281*$S281,6)</f>
        <v>0</v>
      </c>
      <c r="J277" s="46"/>
      <c r="M277" s="133">
        <f>IF('Cumulative Budget Request '!L276='Split budget (E)'!$L$1,'Cumulative Budget Request '!M276,0)</f>
        <v>0</v>
      </c>
      <c r="N277" s="214">
        <f>ROUND(M277/12,2)</f>
        <v>0</v>
      </c>
      <c r="O277" s="214">
        <f>IF('Cumulative Budget Request '!L276='Split budget (E)'!$L$1,'Cumulative Budget Request '!O276,0)</f>
        <v>0</v>
      </c>
      <c r="P277" s="209">
        <f>IF('Cumulative Budget Request '!L276='Split budget (E)'!$L$1,'Cumulative Budget Request '!P276,0)</f>
        <v>0</v>
      </c>
      <c r="Q277" s="211">
        <f>IF('Cumulative Budget Request '!L276='Split budget (E)'!$L$1,'Cumulative Budget Request '!Q276,0)</f>
        <v>0</v>
      </c>
      <c r="R277" s="212">
        <f>IF('Cumulative Budget Request '!L276='Split budget (E)'!$L$1,'Cumulative Budget Request '!R276,0)</f>
        <v>0</v>
      </c>
      <c r="S277" s="61">
        <f>IF('Cumulative Budget Request '!L276='Split budget (E)'!$L$1,'Cumulative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9"/>
      <c r="B278" s="486"/>
      <c r="C278" s="480"/>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(E)'!$L$1,'Cumulative Budget Request '!Q277,0)</f>
        <v>0</v>
      </c>
      <c r="R278" s="212">
        <f>IF('Cumulative Budget Request '!L277='Split budget (E)'!$L$1,'Cumulative Budget Request '!R277,0)</f>
        <v>0</v>
      </c>
      <c r="S278" s="61">
        <f>IF('Cumulative Budget Request '!L277='Split budget (E)'!$L$1,'Cumulative Budget Request '!S277,0)</f>
        <v>0</v>
      </c>
      <c r="T278" s="16"/>
      <c r="U278" s="324"/>
      <c r="V278" s="324"/>
      <c r="W278" s="324"/>
      <c r="X278" s="324"/>
      <c r="Y278" s="324"/>
    </row>
    <row r="279" spans="1:25" hidden="1">
      <c r="A279" s="449"/>
      <c r="B279" s="486"/>
      <c r="C279" s="480"/>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(E)'!$L$1,'Cumulative Budget Request '!Q278,0)</f>
        <v>0</v>
      </c>
      <c r="R279" s="212">
        <f>IF('Cumulative Budget Request '!L278='Split budget (E)'!$L$1,'Cumulative Budget Request '!R278,0)</f>
        <v>0</v>
      </c>
      <c r="S279" s="61">
        <f>IF('Cumulative Budget Request '!L278='Split budget (E)'!$L$1,'Cumulative Budget Request '!S278,0)</f>
        <v>0</v>
      </c>
      <c r="T279" s="16"/>
      <c r="U279" s="323"/>
      <c r="V279" s="323"/>
      <c r="W279" s="323"/>
      <c r="X279" s="323"/>
      <c r="Y279" s="323"/>
    </row>
    <row r="280" spans="1:25" ht="15" hidden="1">
      <c r="A280" s="449"/>
      <c r="B280" s="486"/>
      <c r="C280" s="480"/>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(E)'!$L$1,'Cumulative Budget Request '!Q279,0)</f>
        <v>0</v>
      </c>
      <c r="R280" s="212">
        <f>IF('Cumulative Budget Request '!L279='Split budget (E)'!$L$1,'Cumulative Budget Request '!R279,0)</f>
        <v>0</v>
      </c>
      <c r="S280" s="61">
        <f>IF('Cumulative Budget Request '!L279='Split budget (E)'!$L$1,'Cumulative Budget Request '!S279,0)</f>
        <v>0</v>
      </c>
      <c r="T280" s="16"/>
      <c r="U280" s="324"/>
      <c r="V280" s="324"/>
      <c r="W280" s="324"/>
      <c r="X280" s="324"/>
      <c r="Y280" s="324"/>
    </row>
    <row r="281" spans="1:25" hidden="1">
      <c r="A281" s="449"/>
      <c r="B281" s="486"/>
      <c r="C281" s="480"/>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(E)'!$L$1,'Cumulative Budget Request '!Q280,0)</f>
        <v>0</v>
      </c>
      <c r="R281" s="212">
        <f>IF('Cumulative Budget Request '!L280='Split budget (E)'!$L$1,'Cumulative Budget Request '!R280,0)</f>
        <v>0</v>
      </c>
      <c r="S281" s="61">
        <f>IF('Cumulative Budget Request '!L280='Split budget (E)'!$L$1,'Cumulative Budget Request '!S280,0)</f>
        <v>0</v>
      </c>
      <c r="T281" s="16"/>
      <c r="U281" s="323"/>
      <c r="V281" s="323"/>
      <c r="W281" s="323"/>
      <c r="X281" s="323"/>
      <c r="Y281" s="323"/>
    </row>
    <row r="282" spans="1:25" hidden="1">
      <c r="A282" s="449"/>
      <c r="B282" s="481"/>
      <c r="C282" s="480"/>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5">
        <f>IF('Cumulative Budget Request '!L282='Split budget (E)'!$L$1,'Cumulative Budget Request '!A282,0)</f>
        <v>0</v>
      </c>
      <c r="B283" s="480">
        <f>IF('Cumulative Budget Request '!L282='Split budget (E)'!$L$1,'Cumulative Budget Request '!B282,0)</f>
        <v>0</v>
      </c>
      <c r="C283" s="481"/>
      <c r="D283" s="33" t="s">
        <v>123</v>
      </c>
      <c r="E283" s="76">
        <f>ROUND($R283*$S283,6)</f>
        <v>0</v>
      </c>
      <c r="F283" s="76">
        <f>ROUND($R284*$S284,6)</f>
        <v>0</v>
      </c>
      <c r="G283" s="76">
        <f>ROUND($R285*$S285,6)</f>
        <v>0</v>
      </c>
      <c r="H283" s="76">
        <f>ROUND($R286*$S286,6)</f>
        <v>0</v>
      </c>
      <c r="I283" s="76">
        <f>ROUND($R287*$S287,6)</f>
        <v>0</v>
      </c>
      <c r="J283" s="46"/>
      <c r="M283" s="133">
        <f>IF('Cumulative Budget Request '!L282='Split budget (E)'!$L$1,'Cumulative Budget Request '!M282,0)</f>
        <v>0</v>
      </c>
      <c r="N283" s="214">
        <f>ROUND(M283/12,2)</f>
        <v>0</v>
      </c>
      <c r="O283" s="214">
        <f>IF('Cumulative Budget Request '!L282='Split budget (E)'!$L$1,'Cumulative Budget Request '!O282,0)</f>
        <v>0</v>
      </c>
      <c r="P283" s="209">
        <f>IF('Cumulative Budget Request '!L282='Split budget (E)'!$L$1,'Cumulative Budget Request '!P282,0)</f>
        <v>0</v>
      </c>
      <c r="Q283" s="211">
        <f>IF('Cumulative Budget Request '!L282='Split budget (E)'!$L$1,'Cumulative Budget Request '!Q282,0)</f>
        <v>0</v>
      </c>
      <c r="R283" s="212">
        <f>IF('Cumulative Budget Request '!L282='Split budget (E)'!$L$1,'Cumulative Budget Request '!R282,0)</f>
        <v>0</v>
      </c>
      <c r="S283" s="61">
        <f>IF('Cumulative Budget Request '!L282='Split budget (E)'!$L$1,'Cumulative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9"/>
      <c r="B284" s="486"/>
      <c r="C284" s="480"/>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(E)'!$L$1,'Cumulative Budget Request '!Q283,0)</f>
        <v>0</v>
      </c>
      <c r="R284" s="212">
        <f>IF('Cumulative Budget Request '!L283='Split budget (E)'!$L$1,'Cumulative Budget Request '!R283,0)</f>
        <v>0</v>
      </c>
      <c r="S284" s="61">
        <f>IF('Cumulative Budget Request '!L283='Split budget (E)'!$L$1,'Cumulative Budget Request '!S283,0)</f>
        <v>0</v>
      </c>
      <c r="T284" s="16"/>
      <c r="U284" s="324"/>
      <c r="V284" s="324"/>
      <c r="W284" s="324"/>
      <c r="X284" s="324"/>
      <c r="Y284" s="324"/>
    </row>
    <row r="285" spans="1:25" hidden="1">
      <c r="A285" s="449"/>
      <c r="B285" s="486"/>
      <c r="C285" s="480"/>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(E)'!$L$1,'Cumulative Budget Request '!Q284,0)</f>
        <v>0</v>
      </c>
      <c r="R285" s="212">
        <f>IF('Cumulative Budget Request '!L284='Split budget (E)'!$L$1,'Cumulative Budget Request '!R284,0)</f>
        <v>0</v>
      </c>
      <c r="S285" s="61">
        <f>IF('Cumulative Budget Request '!L284='Split budget (E)'!$L$1,'Cumulative Budget Request '!S284,0)</f>
        <v>0</v>
      </c>
      <c r="T285" s="16"/>
      <c r="U285" s="323"/>
      <c r="V285" s="323"/>
      <c r="W285" s="323"/>
      <c r="X285" s="323"/>
      <c r="Y285" s="323"/>
    </row>
    <row r="286" spans="1:25" ht="15" hidden="1">
      <c r="A286" s="449"/>
      <c r="B286" s="486"/>
      <c r="C286" s="480"/>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(E)'!$L$1,'Cumulative Budget Request '!Q285,0)</f>
        <v>0</v>
      </c>
      <c r="R286" s="212">
        <f>IF('Cumulative Budget Request '!L285='Split budget (E)'!$L$1,'Cumulative Budget Request '!R285,0)</f>
        <v>0</v>
      </c>
      <c r="S286" s="61">
        <f>IF('Cumulative Budget Request '!L285='Split budget (E)'!$L$1,'Cumulative Budget Request '!S285,0)</f>
        <v>0</v>
      </c>
      <c r="T286" s="16"/>
      <c r="U286" s="324"/>
      <c r="V286" s="324"/>
      <c r="W286" s="324"/>
      <c r="X286" s="324"/>
      <c r="Y286" s="324"/>
    </row>
    <row r="287" spans="1:25" hidden="1">
      <c r="A287" s="449"/>
      <c r="B287" s="486"/>
      <c r="C287" s="480"/>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(E)'!$L$1,'Cumulative Budget Request '!Q286,0)</f>
        <v>0</v>
      </c>
      <c r="R287" s="212">
        <f>IF('Cumulative Budget Request '!L286='Split budget (E)'!$L$1,'Cumulative Budget Request '!R286,0)</f>
        <v>0</v>
      </c>
      <c r="S287" s="61">
        <f>IF('Cumulative Budget Request '!L286='Split budget (E)'!$L$1,'Cumulative Budget Request '!S286,0)</f>
        <v>0</v>
      </c>
      <c r="T287" s="16"/>
      <c r="U287" s="323"/>
      <c r="V287" s="323"/>
      <c r="W287" s="323"/>
      <c r="X287" s="323"/>
      <c r="Y287" s="323"/>
    </row>
    <row r="288" spans="1:25" hidden="1">
      <c r="A288" s="449"/>
      <c r="B288" s="481"/>
      <c r="C288" s="480"/>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5">
        <f>IF('Cumulative Budget Request '!L288='Split budget (E)'!$L$1,'Cumulative Budget Request '!A288,0)</f>
        <v>0</v>
      </c>
      <c r="B289" s="480">
        <f>IF('Cumulative Budget Request '!L288='Split budget (E)'!$L$1,'Cumulative Budget Request '!B288,0)</f>
        <v>0</v>
      </c>
      <c r="C289" s="481"/>
      <c r="D289" s="33" t="s">
        <v>123</v>
      </c>
      <c r="E289" s="76">
        <f>ROUND($R289*$S289,6)</f>
        <v>0</v>
      </c>
      <c r="F289" s="76">
        <f>ROUND($R290*$S290,6)</f>
        <v>0</v>
      </c>
      <c r="G289" s="76">
        <f>ROUND($R291*$S291,6)</f>
        <v>0</v>
      </c>
      <c r="H289" s="76">
        <f>ROUND($R292*$S292,6)</f>
        <v>0</v>
      </c>
      <c r="I289" s="76">
        <f>ROUND($R293*$S293,6)</f>
        <v>0</v>
      </c>
      <c r="J289" s="46"/>
      <c r="M289" s="133">
        <f>IF('Cumulative Budget Request '!L288='Split budget (E)'!$L$1,'Cumulative Budget Request '!M288,0)</f>
        <v>0</v>
      </c>
      <c r="N289" s="214">
        <f>ROUND(M289/12,2)</f>
        <v>0</v>
      </c>
      <c r="O289" s="214">
        <f>IF('Cumulative Budget Request '!L288='Split budget (E)'!$L$1,'Cumulative Budget Request '!O288,0)</f>
        <v>0</v>
      </c>
      <c r="P289" s="209">
        <f>IF('Cumulative Budget Request '!L288='Split budget (E)'!$L$1,'Cumulative Budget Request '!P288,0)</f>
        <v>0</v>
      </c>
      <c r="Q289" s="211">
        <f>IF('Cumulative Budget Request '!L288='Split budget (E)'!$L$1,'Cumulative Budget Request '!Q288,0)</f>
        <v>0</v>
      </c>
      <c r="R289" s="212">
        <f>IF('Cumulative Budget Request '!L288='Split budget (E)'!$L$1,'Cumulative Budget Request '!R288,0)</f>
        <v>0</v>
      </c>
      <c r="S289" s="61">
        <f>IF('Cumulative Budget Request '!L288='Split budget (E)'!$L$1,'Cumulative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9"/>
      <c r="B290" s="486"/>
      <c r="C290" s="480"/>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(E)'!$L$1,'Cumulative Budget Request '!Q289,0)</f>
        <v>0</v>
      </c>
      <c r="R290" s="212">
        <f>IF('Cumulative Budget Request '!L289='Split budget (E)'!$L$1,'Cumulative Budget Request '!R289,0)</f>
        <v>0</v>
      </c>
      <c r="S290" s="61">
        <f>IF('Cumulative Budget Request '!L289='Split budget (E)'!$L$1,'Cumulative Budget Request '!S289,0)</f>
        <v>0</v>
      </c>
      <c r="T290" s="16"/>
      <c r="U290" s="324"/>
      <c r="V290" s="324"/>
      <c r="W290" s="324"/>
      <c r="X290" s="324"/>
      <c r="Y290" s="324"/>
    </row>
    <row r="291" spans="1:25" hidden="1">
      <c r="A291" s="449"/>
      <c r="B291" s="486"/>
      <c r="C291" s="480"/>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(E)'!$L$1,'Cumulative Budget Request '!Q290,0)</f>
        <v>0</v>
      </c>
      <c r="R291" s="212">
        <f>IF('Cumulative Budget Request '!L290='Split budget (E)'!$L$1,'Cumulative Budget Request '!R290,0)</f>
        <v>0</v>
      </c>
      <c r="S291" s="61">
        <f>IF('Cumulative Budget Request '!L290='Split budget (E)'!$L$1,'Cumulative Budget Request '!S290,0)</f>
        <v>0</v>
      </c>
      <c r="T291" s="16"/>
      <c r="U291" s="323"/>
      <c r="V291" s="323"/>
      <c r="W291" s="323"/>
      <c r="X291" s="323"/>
      <c r="Y291" s="323"/>
    </row>
    <row r="292" spans="1:25" ht="15" hidden="1">
      <c r="A292" s="449"/>
      <c r="B292" s="486"/>
      <c r="C292" s="480"/>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(E)'!$L$1,'Cumulative Budget Request '!Q291,0)</f>
        <v>0</v>
      </c>
      <c r="R292" s="212">
        <f>IF('Cumulative Budget Request '!L291='Split budget (E)'!$L$1,'Cumulative Budget Request '!R291,0)</f>
        <v>0</v>
      </c>
      <c r="S292" s="61">
        <f>IF('Cumulative Budget Request '!L291='Split budget (E)'!$L$1,'Cumulative Budget Request '!S291,0)</f>
        <v>0</v>
      </c>
      <c r="T292" s="16"/>
      <c r="U292" s="324"/>
      <c r="V292" s="324"/>
      <c r="W292" s="324"/>
      <c r="X292" s="324"/>
      <c r="Y292" s="324"/>
    </row>
    <row r="293" spans="1:25" hidden="1">
      <c r="A293" s="449"/>
      <c r="B293" s="486"/>
      <c r="C293" s="480"/>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(E)'!$L$1,'Cumulative Budget Request '!Q292,0)</f>
        <v>0</v>
      </c>
      <c r="R293" s="212">
        <f>IF('Cumulative Budget Request '!L292='Split budget (E)'!$L$1,'Cumulative Budget Request '!R292,0)</f>
        <v>0</v>
      </c>
      <c r="S293" s="61">
        <f>IF('Cumulative Budget Request '!L292='Split budget (E)'!$L$1,'Cumulative Budget Request '!S292,0)</f>
        <v>0</v>
      </c>
      <c r="T293" s="16"/>
      <c r="U293" s="323"/>
      <c r="V293" s="323"/>
      <c r="W293" s="323"/>
      <c r="X293" s="323"/>
      <c r="Y293" s="323"/>
    </row>
    <row r="294" spans="1:25" hidden="1">
      <c r="A294" s="449"/>
      <c r="B294" s="481"/>
      <c r="C294" s="480"/>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5">
        <f>IF('Cumulative Budget Request '!L294='Split budget (E)'!$L$1,'Cumulative Budget Request '!A294,0)</f>
        <v>0</v>
      </c>
      <c r="B295" s="480">
        <f>IF('Cumulative Budget Request '!L294='Split budget (E)'!$L$1,'Cumulative Budget Request '!B294,0)</f>
        <v>0</v>
      </c>
      <c r="C295" s="481"/>
      <c r="D295" s="33" t="s">
        <v>123</v>
      </c>
      <c r="E295" s="76">
        <f>ROUND($R295*$S295,6)</f>
        <v>0</v>
      </c>
      <c r="F295" s="76">
        <f>ROUND($R296*$S296,6)</f>
        <v>0</v>
      </c>
      <c r="G295" s="76">
        <f>ROUND($R297*$S297,6)</f>
        <v>0</v>
      </c>
      <c r="H295" s="76">
        <f>ROUND($R298*$S298,6)</f>
        <v>0</v>
      </c>
      <c r="I295" s="76">
        <f>ROUND($R299*$S299,6)</f>
        <v>0</v>
      </c>
      <c r="J295" s="46"/>
      <c r="M295" s="133">
        <f>IF('Cumulative Budget Request '!L294='Split budget (E)'!$L$1,'Cumulative Budget Request '!M294,0)</f>
        <v>0</v>
      </c>
      <c r="N295" s="214">
        <f>ROUND(M295/12,2)</f>
        <v>0</v>
      </c>
      <c r="O295" s="214">
        <f>IF('Cumulative Budget Request '!L294='Split budget (E)'!$L$1,'Cumulative Budget Request '!O294,0)</f>
        <v>0</v>
      </c>
      <c r="P295" s="209">
        <f>IF('Cumulative Budget Request '!L294='Split budget (E)'!$L$1,'Cumulative Budget Request '!P294,0)</f>
        <v>0</v>
      </c>
      <c r="Q295" s="211">
        <f>IF('Cumulative Budget Request '!L294='Split budget (E)'!$L$1,'Cumulative Budget Request '!Q294,0)</f>
        <v>0</v>
      </c>
      <c r="R295" s="212">
        <f>IF('Cumulative Budget Request '!L294='Split budget (E)'!$L$1,'Cumulative Budget Request '!R294,0)</f>
        <v>0</v>
      </c>
      <c r="S295" s="61">
        <f>IF('Cumulative Budget Request '!L294='Split budget (E)'!$L$1,'Cumulative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9"/>
      <c r="B296" s="486"/>
      <c r="C296" s="480"/>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(E)'!$L$1,'Cumulative Budget Request '!Q295,0)</f>
        <v>0</v>
      </c>
      <c r="R296" s="212">
        <f>IF('Cumulative Budget Request '!L295='Split budget (E)'!$L$1,'Cumulative Budget Request '!R295,0)</f>
        <v>0</v>
      </c>
      <c r="S296" s="61">
        <f>IF('Cumulative Budget Request '!L295='Split budget (E)'!$L$1,'Cumulative Budget Request '!S295,0)</f>
        <v>0</v>
      </c>
      <c r="T296" s="16"/>
      <c r="U296" s="324"/>
      <c r="V296" s="324"/>
      <c r="W296" s="324"/>
      <c r="X296" s="324"/>
      <c r="Y296" s="324"/>
    </row>
    <row r="297" spans="1:25" hidden="1">
      <c r="A297" s="449"/>
      <c r="B297" s="486"/>
      <c r="C297" s="480"/>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(E)'!$L$1,'Cumulative Budget Request '!Q296,0)</f>
        <v>0</v>
      </c>
      <c r="R297" s="212">
        <f>IF('Cumulative Budget Request '!L296='Split budget (E)'!$L$1,'Cumulative Budget Request '!R296,0)</f>
        <v>0</v>
      </c>
      <c r="S297" s="61">
        <f>IF('Cumulative Budget Request '!L296='Split budget (E)'!$L$1,'Cumulative Budget Request '!S296,0)</f>
        <v>0</v>
      </c>
      <c r="T297" s="16"/>
      <c r="U297" s="323"/>
      <c r="V297" s="323"/>
      <c r="W297" s="323"/>
      <c r="X297" s="323"/>
      <c r="Y297" s="323"/>
    </row>
    <row r="298" spans="1:25" ht="15" hidden="1">
      <c r="A298" s="449"/>
      <c r="B298" s="486"/>
      <c r="C298" s="480"/>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(E)'!$L$1,'Cumulative Budget Request '!Q297,0)</f>
        <v>0</v>
      </c>
      <c r="R298" s="212">
        <f>IF('Cumulative Budget Request '!L297='Split budget (E)'!$L$1,'Cumulative Budget Request '!R297,0)</f>
        <v>0</v>
      </c>
      <c r="S298" s="61">
        <f>IF('Cumulative Budget Request '!L297='Split budget (E)'!$L$1,'Cumulative Budget Request '!S297,0)</f>
        <v>0</v>
      </c>
      <c r="T298" s="16"/>
      <c r="U298" s="324"/>
      <c r="V298" s="324"/>
      <c r="W298" s="324"/>
      <c r="X298" s="324"/>
      <c r="Y298" s="324"/>
    </row>
    <row r="299" spans="1:25" hidden="1">
      <c r="A299" s="449"/>
      <c r="B299" s="486"/>
      <c r="C299" s="480"/>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(E)'!$L$1,'Cumulative Budget Request '!Q298,0)</f>
        <v>0</v>
      </c>
      <c r="R299" s="212">
        <f>IF('Cumulative Budget Request '!L298='Split budget (E)'!$L$1,'Cumulative Budget Request '!R298,0)</f>
        <v>0</v>
      </c>
      <c r="S299" s="61">
        <f>IF('Cumulative Budget Request '!L298='Split budget (E)'!$L$1,'Cumulative Budget Request '!S298,0)</f>
        <v>0</v>
      </c>
      <c r="T299" s="16"/>
      <c r="U299" s="323"/>
      <c r="V299" s="323"/>
      <c r="W299" s="323"/>
      <c r="X299" s="323"/>
      <c r="Y299" s="323"/>
    </row>
    <row r="300" spans="1:25" hidden="1">
      <c r="A300" s="449"/>
      <c r="B300" s="481"/>
      <c r="C300" s="480"/>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5">
        <f>IF('Cumulative Budget Request '!L300='Split budget (E)'!$L$1,'Cumulative Budget Request '!A300,0)</f>
        <v>0</v>
      </c>
      <c r="B301" s="480">
        <f>IF('Cumulative Budget Request '!L300='Split budget (E)'!$L$1,'Cumulative Budget Request '!B300,0)</f>
        <v>0</v>
      </c>
      <c r="C301" s="481"/>
      <c r="D301" s="33" t="s">
        <v>123</v>
      </c>
      <c r="E301" s="76">
        <f>ROUND($R301*$S301,6)</f>
        <v>0</v>
      </c>
      <c r="F301" s="76">
        <f>ROUND($R302*$S302,6)</f>
        <v>0</v>
      </c>
      <c r="G301" s="76">
        <f>ROUND($R303*$S303,6)</f>
        <v>0</v>
      </c>
      <c r="H301" s="76">
        <f>ROUND($R304*$S304,6)</f>
        <v>0</v>
      </c>
      <c r="I301" s="76">
        <f>ROUND($R305*$S305,6)</f>
        <v>0</v>
      </c>
      <c r="J301" s="46"/>
      <c r="M301" s="133">
        <f>IF('Cumulative Budget Request '!L300='Split budget (E)'!$L$1,'Cumulative Budget Request '!M300,0)</f>
        <v>0</v>
      </c>
      <c r="N301" s="214">
        <f>ROUND(M301/12,2)</f>
        <v>0</v>
      </c>
      <c r="O301" s="214">
        <f>IF('Cumulative Budget Request '!L300='Split budget (E)'!$L$1,'Cumulative Budget Request '!O300,0)</f>
        <v>0</v>
      </c>
      <c r="P301" s="209">
        <f>IF('Cumulative Budget Request '!L300='Split budget (E)'!$L$1,'Cumulative Budget Request '!P300,0)</f>
        <v>0</v>
      </c>
      <c r="Q301" s="211">
        <f>IF('Cumulative Budget Request '!L300='Split budget (E)'!$L$1,'Cumulative Budget Request '!Q300,0)</f>
        <v>0</v>
      </c>
      <c r="R301" s="212">
        <f>IF('Cumulative Budget Request '!L300='Split budget (E)'!$L$1,'Cumulative Budget Request '!R300,0)</f>
        <v>0</v>
      </c>
      <c r="S301" s="61">
        <f>IF('Cumulative Budget Request '!L300='Split budget (E)'!$L$1,'Cumulative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9"/>
      <c r="B302" s="486"/>
      <c r="C302" s="480"/>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(E)'!$L$1,'Cumulative Budget Request '!Q301,0)</f>
        <v>0</v>
      </c>
      <c r="R302" s="212">
        <f>IF('Cumulative Budget Request '!L301='Split budget (E)'!$L$1,'Cumulative Budget Request '!R301,0)</f>
        <v>0</v>
      </c>
      <c r="S302" s="61">
        <f>IF('Cumulative Budget Request '!L301='Split budget (E)'!$L$1,'Cumulative Budget Request '!S301,0)</f>
        <v>0</v>
      </c>
      <c r="T302" s="16"/>
      <c r="U302" s="324"/>
      <c r="V302" s="324"/>
      <c r="W302" s="324"/>
      <c r="X302" s="324"/>
      <c r="Y302" s="324"/>
    </row>
    <row r="303" spans="1:25" hidden="1">
      <c r="A303" s="449"/>
      <c r="B303" s="486"/>
      <c r="C303" s="480"/>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(E)'!$L$1,'Cumulative Budget Request '!Q302,0)</f>
        <v>0</v>
      </c>
      <c r="R303" s="212">
        <f>IF('Cumulative Budget Request '!L302='Split budget (E)'!$L$1,'Cumulative Budget Request '!R302,0)</f>
        <v>0</v>
      </c>
      <c r="S303" s="61">
        <f>IF('Cumulative Budget Request '!L302='Split budget (E)'!$L$1,'Cumulative Budget Request '!S302,0)</f>
        <v>0</v>
      </c>
      <c r="T303" s="16"/>
      <c r="U303" s="323"/>
      <c r="V303" s="323"/>
      <c r="W303" s="323"/>
      <c r="X303" s="323"/>
      <c r="Y303" s="323"/>
    </row>
    <row r="304" spans="1:25" ht="15" hidden="1">
      <c r="A304" s="449"/>
      <c r="B304" s="486"/>
      <c r="C304" s="480"/>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(E)'!$L$1,'Cumulative Budget Request '!Q303,0)</f>
        <v>0</v>
      </c>
      <c r="R304" s="212">
        <f>IF('Cumulative Budget Request '!L303='Split budget (E)'!$L$1,'Cumulative Budget Request '!R303,0)</f>
        <v>0</v>
      </c>
      <c r="S304" s="61">
        <f>IF('Cumulative Budget Request '!L303='Split budget (E)'!$L$1,'Cumulative Budget Request '!S303,0)</f>
        <v>0</v>
      </c>
      <c r="T304" s="16"/>
      <c r="U304" s="324"/>
      <c r="V304" s="324"/>
      <c r="W304" s="324"/>
      <c r="X304" s="324"/>
      <c r="Y304" s="324"/>
    </row>
    <row r="305" spans="1:25" hidden="1">
      <c r="A305" s="449"/>
      <c r="B305" s="486"/>
      <c r="C305" s="480"/>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(E)'!$L$1,'Cumulative Budget Request '!Q304,0)</f>
        <v>0</v>
      </c>
      <c r="R305" s="212">
        <f>IF('Cumulative Budget Request '!L304='Split budget (E)'!$L$1,'Cumulative Budget Request '!R304,0)</f>
        <v>0</v>
      </c>
      <c r="S305" s="61">
        <f>IF('Cumulative Budget Request '!L304='Split budget (E)'!$L$1,'Cumulative Budget Request '!S304,0)</f>
        <v>0</v>
      </c>
      <c r="T305" s="16"/>
      <c r="U305" s="323"/>
      <c r="V305" s="323"/>
      <c r="W305" s="323"/>
      <c r="X305" s="323"/>
      <c r="Y305" s="323"/>
    </row>
    <row r="306" spans="1:25" hidden="1">
      <c r="A306" s="449"/>
      <c r="B306" s="481"/>
      <c r="C306" s="480"/>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5">
        <f>IF('Cumulative Budget Request '!L306='Split budget (E)'!$L$1,'Cumulative Budget Request '!A306,0)</f>
        <v>0</v>
      </c>
      <c r="B307" s="480">
        <f>IF('Cumulative Budget Request '!L306='Split budget (E)'!$L$1,'Cumulative Budget Request '!B306,0)</f>
        <v>0</v>
      </c>
      <c r="C307" s="481"/>
      <c r="D307" s="33" t="s">
        <v>123</v>
      </c>
      <c r="E307" s="76">
        <f>ROUND($R307*$S307,6)</f>
        <v>0</v>
      </c>
      <c r="F307" s="76">
        <f>ROUND($R308*$S308,6)</f>
        <v>0</v>
      </c>
      <c r="G307" s="76">
        <f>ROUND($R309*$S309,6)</f>
        <v>0</v>
      </c>
      <c r="H307" s="76">
        <f>ROUND($R310*$S310,6)</f>
        <v>0</v>
      </c>
      <c r="I307" s="76">
        <f>ROUND($R311*$S311,6)</f>
        <v>0</v>
      </c>
      <c r="J307" s="46"/>
      <c r="M307" s="133">
        <f>IF('Cumulative Budget Request '!L306='Split budget (E)'!$L$1,'Cumulative Budget Request '!M306,0)</f>
        <v>0</v>
      </c>
      <c r="N307" s="214">
        <f>ROUND(M307/12,2)</f>
        <v>0</v>
      </c>
      <c r="O307" s="214">
        <f>IF('Cumulative Budget Request '!L306='Split budget (E)'!$L$1,'Cumulative Budget Request '!O306,0)</f>
        <v>0</v>
      </c>
      <c r="P307" s="209">
        <f>IF('Cumulative Budget Request '!L306='Split budget (E)'!$L$1,'Cumulative Budget Request '!P306,0)</f>
        <v>0</v>
      </c>
      <c r="Q307" s="211">
        <f>IF('Cumulative Budget Request '!L306='Split budget (E)'!$L$1,'Cumulative Budget Request '!Q306,0)</f>
        <v>0</v>
      </c>
      <c r="R307" s="212">
        <f>IF('Cumulative Budget Request '!L306='Split budget (E)'!$L$1,'Cumulative Budget Request '!R306,0)</f>
        <v>0</v>
      </c>
      <c r="S307" s="61">
        <f>IF('Cumulative Budget Request '!L306='Split budget (E)'!$L$1,'Cumulative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9"/>
      <c r="B308" s="486"/>
      <c r="C308" s="480"/>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(E)'!$L$1,'Cumulative Budget Request '!Q307,0)</f>
        <v>0</v>
      </c>
      <c r="R308" s="212">
        <f>IF('Cumulative Budget Request '!L307='Split budget (E)'!$L$1,'Cumulative Budget Request '!R307,0)</f>
        <v>0</v>
      </c>
      <c r="S308" s="61">
        <f>IF('Cumulative Budget Request '!L307='Split budget (E)'!$L$1,'Cumulative Budget Request '!S307,0)</f>
        <v>0</v>
      </c>
      <c r="T308" s="16"/>
      <c r="U308" s="324"/>
      <c r="V308" s="324"/>
      <c r="W308" s="324"/>
      <c r="X308" s="324"/>
      <c r="Y308" s="324"/>
    </row>
    <row r="309" spans="1:25" hidden="1">
      <c r="A309" s="449"/>
      <c r="B309" s="486"/>
      <c r="C309" s="480"/>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(E)'!$L$1,'Cumulative Budget Request '!Q308,0)</f>
        <v>0</v>
      </c>
      <c r="R309" s="212">
        <f>IF('Cumulative Budget Request '!L308='Split budget (E)'!$L$1,'Cumulative Budget Request '!R308,0)</f>
        <v>0</v>
      </c>
      <c r="S309" s="61">
        <f>IF('Cumulative Budget Request '!L308='Split budget (E)'!$L$1,'Cumulative Budget Request '!S308,0)</f>
        <v>0</v>
      </c>
      <c r="T309" s="16"/>
      <c r="U309" s="323"/>
      <c r="V309" s="323"/>
      <c r="W309" s="323"/>
      <c r="X309" s="323"/>
      <c r="Y309" s="323"/>
    </row>
    <row r="310" spans="1:25" ht="15" hidden="1">
      <c r="A310" s="449"/>
      <c r="B310" s="486"/>
      <c r="C310" s="480"/>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(E)'!$L$1,'Cumulative Budget Request '!Q309,0)</f>
        <v>0</v>
      </c>
      <c r="R310" s="212">
        <f>IF('Cumulative Budget Request '!L309='Split budget (E)'!$L$1,'Cumulative Budget Request '!R309,0)</f>
        <v>0</v>
      </c>
      <c r="S310" s="61">
        <f>IF('Cumulative Budget Request '!L309='Split budget (E)'!$L$1,'Cumulative Budget Request '!S309,0)</f>
        <v>0</v>
      </c>
      <c r="T310" s="16"/>
      <c r="U310" s="324"/>
      <c r="V310" s="324"/>
      <c r="W310" s="324"/>
      <c r="X310" s="324"/>
      <c r="Y310" s="324"/>
    </row>
    <row r="311" spans="1:25" hidden="1">
      <c r="A311" s="449"/>
      <c r="B311" s="486"/>
      <c r="C311" s="480"/>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(E)'!$L$1,'Cumulative Budget Request '!Q310,0)</f>
        <v>0</v>
      </c>
      <c r="R311" s="212">
        <f>IF('Cumulative Budget Request '!L310='Split budget (E)'!$L$1,'Cumulative Budget Request '!R310,0)</f>
        <v>0</v>
      </c>
      <c r="S311" s="61">
        <f>IF('Cumulative Budget Request '!L310='Split budget (E)'!$L$1,'Cumulative Budget Request '!S310,0)</f>
        <v>0</v>
      </c>
      <c r="T311" s="16"/>
      <c r="U311" s="323"/>
      <c r="V311" s="323"/>
      <c r="W311" s="323"/>
      <c r="X311" s="323"/>
      <c r="Y311" s="323"/>
    </row>
    <row r="312" spans="1:25" hidden="1">
      <c r="A312" s="449"/>
      <c r="C312" s="76"/>
      <c r="D312" s="59"/>
      <c r="E312" s="16"/>
      <c r="F312" s="16"/>
      <c r="G312" s="16"/>
      <c r="H312" s="16"/>
      <c r="I312" s="16"/>
      <c r="J312" s="25"/>
      <c r="M312" s="2"/>
      <c r="N312" s="2"/>
      <c r="O312" s="2"/>
      <c r="P312" s="2"/>
      <c r="Q312" s="2"/>
      <c r="R312" s="4"/>
      <c r="S312" s="3"/>
      <c r="T312" s="16"/>
      <c r="U312" s="24"/>
      <c r="V312" s="24"/>
      <c r="W312" s="24"/>
      <c r="X312" s="24"/>
      <c r="Y312" s="24"/>
    </row>
    <row r="313" spans="1:25" ht="5.4" customHeight="1">
      <c r="A313" s="449"/>
      <c r="D313" s="21"/>
      <c r="E313" s="21"/>
      <c r="F313" s="21"/>
      <c r="G313" s="21"/>
      <c r="H313" s="21"/>
      <c r="I313" s="21"/>
      <c r="J313" s="61"/>
      <c r="S313" s="16"/>
    </row>
    <row r="314" spans="1:25">
      <c r="A314" s="487"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62" t="s">
        <v>118</v>
      </c>
      <c r="V318" s="762"/>
      <c r="W318" s="762"/>
      <c r="X318" s="762"/>
      <c r="Y318" s="762"/>
    </row>
    <row r="319" spans="1:25">
      <c r="A319" s="786" t="s">
        <v>422</v>
      </c>
      <c r="B319" s="786"/>
      <c r="C319" s="786"/>
      <c r="D319" s="786"/>
      <c r="E319" s="786"/>
      <c r="F319" s="786"/>
      <c r="G319" s="786"/>
      <c r="H319" s="786"/>
      <c r="I319" s="786"/>
      <c r="J319" s="786"/>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5">
        <f>IF('Cumulative Budget Request '!L320='Split budget (E)'!$L$1,'Cumulative Budget Request '!A320,0)</f>
        <v>0</v>
      </c>
      <c r="B321" s="480">
        <f>IF('Cumulative Budget Request '!L320='Split budget (E)'!$L$1,'Cumulative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(E)'!$L$1,'Cumulative Budget Request '!M320,0)</f>
        <v>0</v>
      </c>
      <c r="N321" s="214">
        <f>ROUND(M321/12,2)</f>
        <v>0</v>
      </c>
      <c r="O321" s="214">
        <f>IF('Cumulative Budget Request '!L320='Split budget (E)'!$L$1,'Cumulative Budget Request '!O320,0)</f>
        <v>0</v>
      </c>
      <c r="P321" s="209">
        <f>IF('Cumulative Budget Request '!L320='Split budget (E)'!$L$1,'Cumulative Budget Request '!P320,0)</f>
        <v>0</v>
      </c>
      <c r="Q321" s="211">
        <f>IF('Cumulative Budget Request '!L320='Split budget (E)'!$L$1,'Cumulative Budget Request '!Q320,0)</f>
        <v>0</v>
      </c>
      <c r="R321" s="212">
        <f>IF('Cumulative Budget Request '!L320='Split budget (E)'!$L$1,'Cumulative Budget Request '!R320,0)</f>
        <v>0</v>
      </c>
      <c r="S321" s="61">
        <f>IF('Cumulative Budget Request '!L320='Split budget (E)'!$L$1,'Cumulative Budget Request '!S320,0)</f>
        <v>0</v>
      </c>
      <c r="T321" s="211">
        <f>IF('Cumulative Budget Request '!L320='Split budget (E)'!$L$1,'Cumulative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8"/>
      <c r="B322" s="480"/>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(E)'!$L$1,'Cumulative Budget Request '!Q321,0)</f>
        <v>0</v>
      </c>
      <c r="R322" s="212">
        <f>IF('Cumulative Budget Request '!L321='Split budget (E)'!$L$1,'Cumulative Budget Request '!R321,0)</f>
        <v>0</v>
      </c>
      <c r="S322" s="61">
        <f>IF('Cumulative Budget Request '!L321='Split budget (E)'!$L$1,'Cumulative Budget Request '!S321,0)</f>
        <v>0</v>
      </c>
      <c r="T322" s="211">
        <f>IF('Cumulative Budget Request '!L321='Split budget (E)'!$L$1,'Cumulative Budget Request '!T321,0)</f>
        <v>0</v>
      </c>
      <c r="U322" s="323"/>
      <c r="V322" s="323"/>
      <c r="W322" s="323"/>
      <c r="X322" s="323"/>
      <c r="Y322" s="323"/>
    </row>
    <row r="323" spans="1:25">
      <c r="A323" s="449"/>
      <c r="B323" s="486"/>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(E)'!$L$1,'Cumulative Budget Request '!Q322,0)</f>
        <v>0</v>
      </c>
      <c r="R323" s="212">
        <f>IF('Cumulative Budget Request '!L322='Split budget (E)'!$L$1,'Cumulative Budget Request '!R322,0)</f>
        <v>0</v>
      </c>
      <c r="S323" s="61">
        <f>IF('Cumulative Budget Request '!L322='Split budget (E)'!$L$1,'Cumulative Budget Request '!S322,0)</f>
        <v>0</v>
      </c>
      <c r="T323" s="211">
        <f>IF('Cumulative Budget Request '!L322='Split budget (E)'!$L$1,'Cumulative Budget Request '!T322,0)</f>
        <v>0</v>
      </c>
      <c r="U323" s="324"/>
      <c r="V323" s="324"/>
      <c r="W323" s="324"/>
      <c r="X323" s="324"/>
      <c r="Y323" s="324"/>
    </row>
    <row r="324" spans="1:25">
      <c r="A324" s="449"/>
      <c r="B324" s="480"/>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(E)'!$L$1,'Cumulative Budget Request '!Q323,0)</f>
        <v>0</v>
      </c>
      <c r="R324" s="212">
        <f>IF('Cumulative Budget Request '!L323='Split budget (E)'!$L$1,'Cumulative Budget Request '!R323,0)</f>
        <v>0</v>
      </c>
      <c r="S324" s="61">
        <f>IF('Cumulative Budget Request '!L323='Split budget (E)'!$L$1,'Cumulative Budget Request '!S323,0)</f>
        <v>0</v>
      </c>
      <c r="T324" s="211">
        <f>IF('Cumulative Budget Request '!L323='Split budget (E)'!$L$1,'Cumulative Budget Request '!T323,0)</f>
        <v>0</v>
      </c>
      <c r="U324" s="323"/>
      <c r="V324" s="323"/>
      <c r="W324" s="323"/>
      <c r="X324" s="323"/>
      <c r="Y324" s="323"/>
    </row>
    <row r="325" spans="1:25" ht="15">
      <c r="A325" s="449"/>
      <c r="B325" s="480"/>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(E)'!$L$1,'Cumulative Budget Request '!Q324,0)</f>
        <v>0</v>
      </c>
      <c r="R325" s="212">
        <f>IF('Cumulative Budget Request '!L324='Split budget (E)'!$L$1,'Cumulative Budget Request '!R324,0)</f>
        <v>0</v>
      </c>
      <c r="S325" s="61">
        <f>IF('Cumulative Budget Request '!L324='Split budget (E)'!$L$1,'Cumulative Budget Request '!S324,0)</f>
        <v>0</v>
      </c>
      <c r="T325" s="211">
        <f>IF('Cumulative Budget Request '!L324='Split budget (E)'!$L$1,'Cumulative Budget Request '!T324,0)</f>
        <v>0</v>
      </c>
      <c r="U325" s="323"/>
      <c r="V325" s="323"/>
      <c r="W325" s="323"/>
      <c r="X325" s="323"/>
      <c r="Y325" s="323"/>
    </row>
    <row r="326" spans="1:25">
      <c r="A326" s="449"/>
      <c r="B326" s="480"/>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9"/>
      <c r="B327" s="480"/>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5">
        <f>IF('Cumulative Budget Request '!L327='Split budget (E)'!$L$1,'Cumulative Budget Request '!A327,0)</f>
        <v>0</v>
      </c>
      <c r="B328" s="480">
        <f>IF('Cumulative Budget Request '!L327='Split budget (E)'!$L$1,'Cumulative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(E)'!$L$1,'Cumulative Budget Request '!M327,0)</f>
        <v>0</v>
      </c>
      <c r="N328" s="214">
        <f>ROUND(M328/12,2)</f>
        <v>0</v>
      </c>
      <c r="O328" s="214">
        <f>IF('Cumulative Budget Request '!L327='Split budget (E)'!$L$1,'Cumulative Budget Request '!O327,0)</f>
        <v>0</v>
      </c>
      <c r="P328" s="209">
        <f>IF('Cumulative Budget Request '!L327='Split budget (E)'!$L$1,'Cumulative Budget Request '!P327,0)</f>
        <v>0</v>
      </c>
      <c r="Q328" s="211">
        <f>IF('Cumulative Budget Request '!L327='Split budget (E)'!$L$1,'Cumulative Budget Request '!Q327,0)</f>
        <v>0</v>
      </c>
      <c r="R328" s="212">
        <f>IF('Cumulative Budget Request '!L327='Split budget (E)'!$L$1,'Cumulative Budget Request '!R327,0)</f>
        <v>0</v>
      </c>
      <c r="S328" s="61">
        <f>IF('Cumulative Budget Request '!L327='Split budget (E)'!$L$1,'Cumulative Budget Request '!S327,0)</f>
        <v>0</v>
      </c>
      <c r="T328" s="211">
        <f>IF('Cumulative Budget Request '!L327='Split budget (E)'!$L$1,'Cumulative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6"/>
      <c r="B329" s="480"/>
      <c r="D329" s="33" t="s">
        <v>179</v>
      </c>
      <c r="E329" s="21">
        <f>T328</f>
        <v>0</v>
      </c>
      <c r="F329" s="21">
        <f>T329</f>
        <v>0</v>
      </c>
      <c r="G329" s="21">
        <f>T330</f>
        <v>0</v>
      </c>
      <c r="H329" s="21">
        <f>T331</f>
        <v>0</v>
      </c>
      <c r="I329" s="21">
        <f>T332</f>
        <v>0</v>
      </c>
      <c r="J329" s="149"/>
      <c r="M329" s="215"/>
      <c r="N329" s="214"/>
      <c r="O329" s="214"/>
      <c r="P329" s="214"/>
      <c r="Q329" s="211">
        <f>IF('Cumulative Budget Request '!L328='Split budget (E)'!$L$1,'Cumulative Budget Request '!Q328,0)</f>
        <v>0</v>
      </c>
      <c r="R329" s="212">
        <f>IF('Cumulative Budget Request '!L328='Split budget (E)'!$L$1,'Cumulative Budget Request '!R328,0)</f>
        <v>0</v>
      </c>
      <c r="S329" s="61">
        <f>IF('Cumulative Budget Request '!L328='Split budget (E)'!$L$1,'Cumulative Budget Request '!S328,0)</f>
        <v>0</v>
      </c>
      <c r="T329" s="211">
        <f>IF('Cumulative Budget Request '!L328='Split budget (E)'!$L$1,'Cumulative Budget Request '!T328,0)</f>
        <v>0</v>
      </c>
      <c r="U329" s="323"/>
      <c r="V329" s="323"/>
      <c r="W329" s="323"/>
      <c r="X329" s="323"/>
      <c r="Y329" s="323"/>
    </row>
    <row r="330" spans="1:25" hidden="1">
      <c r="A330" s="449"/>
      <c r="B330" s="486"/>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(E)'!$L$1,'Cumulative Budget Request '!Q329,0)</f>
        <v>0</v>
      </c>
      <c r="R330" s="212">
        <f>IF('Cumulative Budget Request '!L329='Split budget (E)'!$L$1,'Cumulative Budget Request '!R329,0)</f>
        <v>0</v>
      </c>
      <c r="S330" s="61">
        <f>IF('Cumulative Budget Request '!L329='Split budget (E)'!$L$1,'Cumulative Budget Request '!S329,0)</f>
        <v>0</v>
      </c>
      <c r="T330" s="211">
        <f>IF('Cumulative Budget Request '!L329='Split budget (E)'!$L$1,'Cumulative Budget Request '!T329,0)</f>
        <v>0</v>
      </c>
      <c r="U330" s="324"/>
      <c r="V330" s="324"/>
      <c r="W330" s="324"/>
      <c r="X330" s="324"/>
      <c r="Y330" s="324"/>
    </row>
    <row r="331" spans="1:25" hidden="1">
      <c r="A331" s="449"/>
      <c r="B331" s="480"/>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(E)'!$L$1,'Cumulative Budget Request '!Q330,0)</f>
        <v>0</v>
      </c>
      <c r="R331" s="212">
        <f>IF('Cumulative Budget Request '!L330='Split budget (E)'!$L$1,'Cumulative Budget Request '!R330,0)</f>
        <v>0</v>
      </c>
      <c r="S331" s="61">
        <f>IF('Cumulative Budget Request '!L330='Split budget (E)'!$L$1,'Cumulative Budget Request '!S330,0)</f>
        <v>0</v>
      </c>
      <c r="T331" s="211">
        <f>IF('Cumulative Budget Request '!L330='Split budget (E)'!$L$1,'Cumulative Budget Request '!T330,0)</f>
        <v>0</v>
      </c>
      <c r="U331" s="323"/>
      <c r="V331" s="323"/>
      <c r="W331" s="323"/>
      <c r="X331" s="323"/>
      <c r="Y331" s="323"/>
    </row>
    <row r="332" spans="1:25" ht="15" hidden="1">
      <c r="A332" s="449"/>
      <c r="B332" s="480"/>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(E)'!$L$1,'Cumulative Budget Request '!Q331,0)</f>
        <v>0</v>
      </c>
      <c r="R332" s="212">
        <f>IF('Cumulative Budget Request '!L331='Split budget (E)'!$L$1,'Cumulative Budget Request '!R331,0)</f>
        <v>0</v>
      </c>
      <c r="S332" s="61">
        <f>IF('Cumulative Budget Request '!L331='Split budget (E)'!$L$1,'Cumulative Budget Request '!S331,0)</f>
        <v>0</v>
      </c>
      <c r="T332" s="211">
        <f>IF('Cumulative Budget Request '!L331='Split budget (E)'!$L$1,'Cumulative Budget Request '!T331,0)</f>
        <v>0</v>
      </c>
      <c r="U332" s="323"/>
      <c r="V332" s="323"/>
      <c r="W332" s="323"/>
      <c r="X332" s="323"/>
      <c r="Y332" s="323"/>
    </row>
    <row r="333" spans="1:25" hidden="1">
      <c r="A333" s="449"/>
      <c r="B333" s="480"/>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9"/>
      <c r="B334" s="480"/>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5">
        <f>IF('Cumulative Budget Request '!L334='Split budget (E)'!$L$1,'Cumulative Budget Request '!A334,0)</f>
        <v>0</v>
      </c>
      <c r="B335" s="480">
        <f>IF('Cumulative Budget Request '!L334='Split budget (E)'!$L$1,'Cumulative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(E)'!$L$1,'Cumulative Budget Request '!M334,0)</f>
        <v>0</v>
      </c>
      <c r="N335" s="214">
        <f>ROUND(M335/12,2)</f>
        <v>0</v>
      </c>
      <c r="O335" s="214">
        <f>IF('Cumulative Budget Request '!L334='Split budget (E)'!$L$1,'Cumulative Budget Request '!O334,0)</f>
        <v>0</v>
      </c>
      <c r="P335" s="209">
        <f>IF('Cumulative Budget Request '!L334='Split budget (E)'!$L$1,'Cumulative Budget Request '!P334,0)</f>
        <v>0</v>
      </c>
      <c r="Q335" s="211">
        <f>IF('Cumulative Budget Request '!L334='Split budget (E)'!$L$1,'Cumulative Budget Request '!Q334,0)</f>
        <v>0</v>
      </c>
      <c r="R335" s="212">
        <f>IF('Cumulative Budget Request '!L334='Split budget (E)'!$L$1,'Cumulative Budget Request '!R334,0)</f>
        <v>0</v>
      </c>
      <c r="S335" s="61">
        <f>IF('Cumulative Budget Request '!L334='Split budget (E)'!$L$1,'Cumulative Budget Request '!S334,0)</f>
        <v>0</v>
      </c>
      <c r="T335" s="211">
        <f>IF('Cumulative Budget Request '!L334='Split budget (E)'!$L$1,'Cumulative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6"/>
      <c r="B336" s="480"/>
      <c r="D336" s="33" t="s">
        <v>179</v>
      </c>
      <c r="E336" s="21">
        <f>T335</f>
        <v>0</v>
      </c>
      <c r="F336" s="21">
        <f>T336</f>
        <v>0</v>
      </c>
      <c r="G336" s="21">
        <f>T337</f>
        <v>0</v>
      </c>
      <c r="H336" s="21">
        <f>T338</f>
        <v>0</v>
      </c>
      <c r="I336" s="21">
        <f>T339</f>
        <v>0</v>
      </c>
      <c r="J336" s="45"/>
      <c r="M336" s="215"/>
      <c r="N336" s="214"/>
      <c r="O336" s="214"/>
      <c r="P336" s="214"/>
      <c r="Q336" s="211">
        <f>IF('Cumulative Budget Request '!L335='Split budget (E)'!$L$1,'Cumulative Budget Request '!Q335,0)</f>
        <v>0</v>
      </c>
      <c r="R336" s="212">
        <f>IF('Cumulative Budget Request '!L335='Split budget (E)'!$L$1,'Cumulative Budget Request '!R335,0)</f>
        <v>0</v>
      </c>
      <c r="S336" s="61">
        <f>IF('Cumulative Budget Request '!L335='Split budget (E)'!$L$1,'Cumulative Budget Request '!S335,0)</f>
        <v>0</v>
      </c>
      <c r="T336" s="211">
        <f>IF('Cumulative Budget Request '!L335='Split budget (E)'!$L$1,'Cumulative Budget Request '!T335,0)</f>
        <v>0</v>
      </c>
      <c r="U336" s="323"/>
      <c r="V336" s="323"/>
      <c r="W336" s="323"/>
      <c r="X336" s="323"/>
      <c r="Y336" s="323"/>
    </row>
    <row r="337" spans="1:25" hidden="1">
      <c r="A337" s="449"/>
      <c r="B337" s="486"/>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(E)'!$L$1,'Cumulative Budget Request '!Q336,0)</f>
        <v>0</v>
      </c>
      <c r="R337" s="212">
        <f>IF('Cumulative Budget Request '!L336='Split budget (E)'!$L$1,'Cumulative Budget Request '!R336,0)</f>
        <v>0</v>
      </c>
      <c r="S337" s="61">
        <f>IF('Cumulative Budget Request '!L336='Split budget (E)'!$L$1,'Cumulative Budget Request '!S336,0)</f>
        <v>0</v>
      </c>
      <c r="T337" s="211">
        <f>IF('Cumulative Budget Request '!L336='Split budget (E)'!$L$1,'Cumulative Budget Request '!T336,0)</f>
        <v>0</v>
      </c>
      <c r="U337" s="324"/>
      <c r="V337" s="324"/>
      <c r="W337" s="324"/>
      <c r="X337" s="324"/>
      <c r="Y337" s="324"/>
    </row>
    <row r="338" spans="1:25" hidden="1">
      <c r="A338" s="449"/>
      <c r="B338" s="480"/>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(E)'!$L$1,'Cumulative Budget Request '!Q337,0)</f>
        <v>0</v>
      </c>
      <c r="R338" s="212">
        <f>IF('Cumulative Budget Request '!L337='Split budget (E)'!$L$1,'Cumulative Budget Request '!R337,0)</f>
        <v>0</v>
      </c>
      <c r="S338" s="61">
        <f>IF('Cumulative Budget Request '!L337='Split budget (E)'!$L$1,'Cumulative Budget Request '!S337,0)</f>
        <v>0</v>
      </c>
      <c r="T338" s="211">
        <f>IF('Cumulative Budget Request '!L337='Split budget (E)'!$L$1,'Cumulative Budget Request '!T337,0)</f>
        <v>0</v>
      </c>
      <c r="U338" s="324"/>
      <c r="V338" s="324"/>
      <c r="W338" s="324"/>
      <c r="X338" s="324"/>
      <c r="Y338" s="324"/>
    </row>
    <row r="339" spans="1:25" ht="15" hidden="1">
      <c r="A339" s="449"/>
      <c r="B339" s="480"/>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(E)'!$L$1,'Cumulative Budget Request '!Q338,0)</f>
        <v>0</v>
      </c>
      <c r="R339" s="212">
        <f>IF('Cumulative Budget Request '!L338='Split budget (E)'!$L$1,'Cumulative Budget Request '!R338,0)</f>
        <v>0</v>
      </c>
      <c r="S339" s="61">
        <f>IF('Cumulative Budget Request '!L338='Split budget (E)'!$L$1,'Cumulative Budget Request '!S338,0)</f>
        <v>0</v>
      </c>
      <c r="T339" s="211">
        <f>IF('Cumulative Budget Request '!L338='Split budget (E)'!$L$1,'Cumulative Budget Request '!T338,0)</f>
        <v>0</v>
      </c>
      <c r="U339" s="323"/>
      <c r="V339" s="323"/>
      <c r="W339" s="323"/>
      <c r="X339" s="323"/>
      <c r="Y339" s="323"/>
    </row>
    <row r="340" spans="1:25" hidden="1">
      <c r="A340" s="449"/>
      <c r="B340" s="480"/>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9"/>
      <c r="B341" s="480"/>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5">
        <f>IF('Cumulative Budget Request '!L341='Split budget (E)'!$L$1,'Cumulative Budget Request '!A341,0)</f>
        <v>0</v>
      </c>
      <c r="B342" s="480">
        <f>IF('Cumulative Budget Request '!L341='Split budget (E)'!$L$1,'Cumulative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(E)'!$L$1,'Cumulative Budget Request '!M341,0)</f>
        <v>0</v>
      </c>
      <c r="N342" s="214">
        <f>ROUND(M342/12,2)</f>
        <v>0</v>
      </c>
      <c r="O342" s="214">
        <f>IF('Cumulative Budget Request '!L341='Split budget (E)'!$L$1,'Cumulative Budget Request '!O341,0)</f>
        <v>0</v>
      </c>
      <c r="P342" s="209">
        <f>IF('Cumulative Budget Request '!L341='Split budget (E)'!$L$1,'Cumulative Budget Request '!P341,0)</f>
        <v>0</v>
      </c>
      <c r="Q342" s="211">
        <f>IF('Cumulative Budget Request '!L341='Split budget (E)'!$L$1,'Cumulative Budget Request '!Q341,0)</f>
        <v>0</v>
      </c>
      <c r="R342" s="212">
        <f>IF('Cumulative Budget Request '!L341='Split budget (E)'!$L$1,'Cumulative Budget Request '!R341,0)</f>
        <v>0</v>
      </c>
      <c r="S342" s="61">
        <f>IF('Cumulative Budget Request '!L341='Split budget (E)'!$L$1,'Cumulative Budget Request '!S341,0)</f>
        <v>0</v>
      </c>
      <c r="T342" s="211">
        <f>IF('Cumulative Budget Request '!L341='Split budget (E)'!$L$1,'Cumulative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6"/>
      <c r="B343" s="480"/>
      <c r="D343" s="33" t="s">
        <v>179</v>
      </c>
      <c r="E343" s="21">
        <f>T342</f>
        <v>0</v>
      </c>
      <c r="F343" s="21">
        <f>T343</f>
        <v>0</v>
      </c>
      <c r="G343" s="21">
        <f>T344</f>
        <v>0</v>
      </c>
      <c r="H343" s="21">
        <f>T345</f>
        <v>0</v>
      </c>
      <c r="I343" s="21">
        <f>T346</f>
        <v>0</v>
      </c>
      <c r="J343" s="45"/>
      <c r="M343" s="215"/>
      <c r="N343" s="214"/>
      <c r="O343" s="214"/>
      <c r="P343" s="214"/>
      <c r="Q343" s="211">
        <f>IF('Cumulative Budget Request '!L342='Split budget (E)'!$L$1,'Cumulative Budget Request '!Q342,0)</f>
        <v>0</v>
      </c>
      <c r="R343" s="212">
        <f>IF('Cumulative Budget Request '!L342='Split budget (E)'!$L$1,'Cumulative Budget Request '!R342,0)</f>
        <v>0</v>
      </c>
      <c r="S343" s="61">
        <f>IF('Cumulative Budget Request '!L342='Split budget (E)'!$L$1,'Cumulative Budget Request '!S342,0)</f>
        <v>0</v>
      </c>
      <c r="T343" s="211">
        <f>IF('Cumulative Budget Request '!L342='Split budget (E)'!$L$1,'Cumulative Budget Request '!T342,0)</f>
        <v>0</v>
      </c>
      <c r="U343" s="323"/>
      <c r="V343" s="323"/>
      <c r="W343" s="323"/>
      <c r="X343" s="323"/>
      <c r="Y343" s="323"/>
    </row>
    <row r="344" spans="1:25" hidden="1">
      <c r="A344" s="449"/>
      <c r="B344" s="486"/>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(E)'!$L$1,'Cumulative Budget Request '!Q343,0)</f>
        <v>0</v>
      </c>
      <c r="R344" s="212">
        <f>IF('Cumulative Budget Request '!L343='Split budget (E)'!$L$1,'Cumulative Budget Request '!R343,0)</f>
        <v>0</v>
      </c>
      <c r="S344" s="61">
        <f>IF('Cumulative Budget Request '!L343='Split budget (E)'!$L$1,'Cumulative Budget Request '!S343,0)</f>
        <v>0</v>
      </c>
      <c r="T344" s="211">
        <f>IF('Cumulative Budget Request '!L343='Split budget (E)'!$L$1,'Cumulative Budget Request '!T343,0)</f>
        <v>0</v>
      </c>
      <c r="U344" s="324"/>
      <c r="V344" s="324"/>
      <c r="W344" s="324"/>
      <c r="X344" s="324"/>
      <c r="Y344" s="324"/>
    </row>
    <row r="345" spans="1:25" hidden="1">
      <c r="A345" s="449"/>
      <c r="B345" s="480"/>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(E)'!$L$1,'Cumulative Budget Request '!Q344,0)</f>
        <v>0</v>
      </c>
      <c r="R345" s="212">
        <f>IF('Cumulative Budget Request '!L344='Split budget (E)'!$L$1,'Cumulative Budget Request '!R344,0)</f>
        <v>0</v>
      </c>
      <c r="S345" s="61">
        <f>IF('Cumulative Budget Request '!L344='Split budget (E)'!$L$1,'Cumulative Budget Request '!S344,0)</f>
        <v>0</v>
      </c>
      <c r="T345" s="211">
        <f>IF('Cumulative Budget Request '!L344='Split budget (E)'!$L$1,'Cumulative Budget Request '!T344,0)</f>
        <v>0</v>
      </c>
      <c r="U345" s="324"/>
      <c r="V345" s="324"/>
      <c r="W345" s="324"/>
      <c r="X345" s="324"/>
      <c r="Y345" s="324"/>
    </row>
    <row r="346" spans="1:25" ht="15" hidden="1">
      <c r="A346" s="449"/>
      <c r="B346" s="480"/>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(E)'!$L$1,'Cumulative Budget Request '!Q345,0)</f>
        <v>0</v>
      </c>
      <c r="R346" s="212">
        <f>IF('Cumulative Budget Request '!L345='Split budget (E)'!$L$1,'Cumulative Budget Request '!R345,0)</f>
        <v>0</v>
      </c>
      <c r="S346" s="61">
        <f>IF('Cumulative Budget Request '!L345='Split budget (E)'!$L$1,'Cumulative Budget Request '!S345,0)</f>
        <v>0</v>
      </c>
      <c r="T346" s="211">
        <f>IF('Cumulative Budget Request '!L345='Split budget (E)'!$L$1,'Cumulative Budget Request '!T345,0)</f>
        <v>0</v>
      </c>
      <c r="U346" s="323"/>
      <c r="V346" s="323"/>
      <c r="W346" s="323"/>
      <c r="X346" s="323"/>
      <c r="Y346" s="323"/>
    </row>
    <row r="347" spans="1:25" hidden="1">
      <c r="A347" s="449"/>
      <c r="B347" s="480"/>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9"/>
      <c r="B348" s="480"/>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5">
        <f>IF('Cumulative Budget Request '!L348='Split budget (E)'!$L$1,'Cumulative Budget Request '!A348,0)</f>
        <v>0</v>
      </c>
      <c r="B349" s="480">
        <f>IF('Cumulative Budget Request '!L348='Split budget (E)'!$L$1,'Cumulative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(E)'!$L$1,'Cumulative Budget Request '!M348,0)</f>
        <v>0</v>
      </c>
      <c r="N349" s="214">
        <f>ROUND(M349/12,2)</f>
        <v>0</v>
      </c>
      <c r="O349" s="214">
        <f>IF('Cumulative Budget Request '!L348='Split budget (E)'!$L$1,'Cumulative Budget Request '!O348,0)</f>
        <v>0</v>
      </c>
      <c r="P349" s="209">
        <f>IF('Cumulative Budget Request '!L348='Split budget (E)'!$L$1,'Cumulative Budget Request '!P348,0)</f>
        <v>0</v>
      </c>
      <c r="Q349" s="211">
        <f>IF('Cumulative Budget Request '!L348='Split budget (E)'!$L$1,'Cumulative Budget Request '!Q348,0)</f>
        <v>0</v>
      </c>
      <c r="R349" s="212">
        <f>IF('Cumulative Budget Request '!L348='Split budget (E)'!$L$1,'Cumulative Budget Request '!R348,0)</f>
        <v>0</v>
      </c>
      <c r="S349" s="61">
        <f>IF('Cumulative Budget Request '!L348='Split budget (E)'!$L$1,'Cumulative Budget Request '!S348,0)</f>
        <v>0</v>
      </c>
      <c r="T349" s="211">
        <f>IF('Cumulative Budget Request '!L348='Split budget (E)'!$L$1,'Cumulative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6"/>
      <c r="B350" s="480"/>
      <c r="D350" s="33" t="s">
        <v>179</v>
      </c>
      <c r="E350" s="21">
        <f>T349</f>
        <v>0</v>
      </c>
      <c r="F350" s="21">
        <f>T350</f>
        <v>0</v>
      </c>
      <c r="G350" s="21">
        <f>T351</f>
        <v>0</v>
      </c>
      <c r="H350" s="21">
        <f>T352</f>
        <v>0</v>
      </c>
      <c r="I350" s="21">
        <f>T353</f>
        <v>0</v>
      </c>
      <c r="J350" s="45"/>
      <c r="M350" s="215"/>
      <c r="N350" s="214"/>
      <c r="O350" s="214"/>
      <c r="P350" s="214"/>
      <c r="Q350" s="211">
        <f>IF('Cumulative Budget Request '!L349='Split budget (E)'!$L$1,'Cumulative Budget Request '!Q349,0)</f>
        <v>0</v>
      </c>
      <c r="R350" s="212">
        <f>IF('Cumulative Budget Request '!L349='Split budget (E)'!$L$1,'Cumulative Budget Request '!R349,0)</f>
        <v>0</v>
      </c>
      <c r="S350" s="61">
        <f>IF('Cumulative Budget Request '!L349='Split budget (E)'!$L$1,'Cumulative Budget Request '!S349,0)</f>
        <v>0</v>
      </c>
      <c r="T350" s="211">
        <f>IF('Cumulative Budget Request '!L349='Split budget (E)'!$L$1,'Cumulative Budget Request '!T349,0)</f>
        <v>0</v>
      </c>
      <c r="U350" s="323"/>
      <c r="V350" s="323"/>
      <c r="W350" s="323"/>
      <c r="X350" s="323"/>
      <c r="Y350" s="323"/>
    </row>
    <row r="351" spans="1:25" hidden="1">
      <c r="A351" s="449"/>
      <c r="B351" s="486"/>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(E)'!$L$1,'Cumulative Budget Request '!Q350,0)</f>
        <v>0</v>
      </c>
      <c r="R351" s="212">
        <f>IF('Cumulative Budget Request '!L350='Split budget (E)'!$L$1,'Cumulative Budget Request '!R350,0)</f>
        <v>0</v>
      </c>
      <c r="S351" s="61">
        <f>IF('Cumulative Budget Request '!L350='Split budget (E)'!$L$1,'Cumulative Budget Request '!S350,0)</f>
        <v>0</v>
      </c>
      <c r="T351" s="211">
        <f>IF('Cumulative Budget Request '!L350='Split budget (E)'!$L$1,'Cumulative Budget Request '!T350,0)</f>
        <v>0</v>
      </c>
      <c r="U351" s="324"/>
      <c r="V351" s="324"/>
      <c r="W351" s="324"/>
      <c r="X351" s="324"/>
      <c r="Y351" s="324"/>
    </row>
    <row r="352" spans="1:25" hidden="1">
      <c r="A352" s="449"/>
      <c r="B352" s="480"/>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(E)'!$L$1,'Cumulative Budget Request '!Q351,0)</f>
        <v>0</v>
      </c>
      <c r="R352" s="212">
        <f>IF('Cumulative Budget Request '!L351='Split budget (E)'!$L$1,'Cumulative Budget Request '!R351,0)</f>
        <v>0</v>
      </c>
      <c r="S352" s="61">
        <f>IF('Cumulative Budget Request '!L351='Split budget (E)'!$L$1,'Cumulative Budget Request '!S351,0)</f>
        <v>0</v>
      </c>
      <c r="T352" s="211">
        <f>IF('Cumulative Budget Request '!L351='Split budget (E)'!$L$1,'Cumulative Budget Request '!T351,0)</f>
        <v>0</v>
      </c>
      <c r="U352" s="324"/>
      <c r="V352" s="324"/>
      <c r="W352" s="324"/>
      <c r="X352" s="324"/>
      <c r="Y352" s="324"/>
    </row>
    <row r="353" spans="1:25" ht="15" hidden="1">
      <c r="A353" s="449"/>
      <c r="B353" s="480"/>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(E)'!$L$1,'Cumulative Budget Request '!Q352,0)</f>
        <v>0</v>
      </c>
      <c r="R353" s="212">
        <f>IF('Cumulative Budget Request '!L352='Split budget (E)'!$L$1,'Cumulative Budget Request '!R352,0)</f>
        <v>0</v>
      </c>
      <c r="S353" s="61">
        <f>IF('Cumulative Budget Request '!L352='Split budget (E)'!$L$1,'Cumulative Budget Request '!S352,0)</f>
        <v>0</v>
      </c>
      <c r="T353" s="211">
        <f>IF('Cumulative Budget Request '!L352='Split budget (E)'!$L$1,'Cumulative Budget Request '!T352,0)</f>
        <v>0</v>
      </c>
      <c r="U353" s="323"/>
      <c r="V353" s="323"/>
      <c r="W353" s="323"/>
      <c r="X353" s="323"/>
      <c r="Y353" s="323"/>
    </row>
    <row r="354" spans="1:25" hidden="1">
      <c r="A354" s="449"/>
      <c r="B354" s="480"/>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9"/>
      <c r="B355" s="480"/>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5">
        <f>IF('Cumulative Budget Request '!L355='Split budget (E)'!$L$1,'Cumulative Budget Request '!A355,0)</f>
        <v>0</v>
      </c>
      <c r="B356" s="480">
        <f>IF('Cumulative Budget Request '!L355='Split budget (E)'!$L$1,'Cumulative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(E)'!$L$1,'Cumulative Budget Request '!M355,0)</f>
        <v>0</v>
      </c>
      <c r="N356" s="214">
        <f>ROUND(M356/12,2)</f>
        <v>0</v>
      </c>
      <c r="O356" s="214">
        <f>IF('Cumulative Budget Request '!L355='Split budget (E)'!$L$1,'Cumulative Budget Request '!O355,0)</f>
        <v>0</v>
      </c>
      <c r="P356" s="209">
        <f>IF('Cumulative Budget Request '!L355='Split budget (E)'!$L$1,'Cumulative Budget Request '!P355,0)</f>
        <v>0</v>
      </c>
      <c r="Q356" s="211">
        <f>IF('Cumulative Budget Request '!L355='Split budget (E)'!$L$1,'Cumulative Budget Request '!Q355,0)</f>
        <v>0</v>
      </c>
      <c r="R356" s="212">
        <f>IF('Cumulative Budget Request '!L355='Split budget (E)'!$L$1,'Cumulative Budget Request '!R355,0)</f>
        <v>0</v>
      </c>
      <c r="S356" s="61">
        <f>IF('Cumulative Budget Request '!L355='Split budget (E)'!$L$1,'Cumulative Budget Request '!S355,0)</f>
        <v>0</v>
      </c>
      <c r="T356" s="211">
        <f>IF('Cumulative Budget Request '!L355='Split budget (E)'!$L$1,'Cumulative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6"/>
      <c r="B357" s="480"/>
      <c r="D357" s="33" t="s">
        <v>179</v>
      </c>
      <c r="E357" s="21">
        <f>T356</f>
        <v>0</v>
      </c>
      <c r="F357" s="21">
        <f>T357</f>
        <v>0</v>
      </c>
      <c r="G357" s="21">
        <f>T358</f>
        <v>0</v>
      </c>
      <c r="H357" s="21">
        <f>T359</f>
        <v>0</v>
      </c>
      <c r="I357" s="21">
        <f>T360</f>
        <v>0</v>
      </c>
      <c r="J357" s="45"/>
      <c r="M357" s="215"/>
      <c r="N357" s="214"/>
      <c r="O357" s="214"/>
      <c r="P357" s="214"/>
      <c r="Q357" s="211">
        <f>IF('Cumulative Budget Request '!L356='Split budget (E)'!$L$1,'Cumulative Budget Request '!Q356,0)</f>
        <v>0</v>
      </c>
      <c r="R357" s="212">
        <f>IF('Cumulative Budget Request '!L356='Split budget (E)'!$L$1,'Cumulative Budget Request '!R356,0)</f>
        <v>0</v>
      </c>
      <c r="S357" s="61">
        <f>IF('Cumulative Budget Request '!L356='Split budget (E)'!$L$1,'Cumulative Budget Request '!S356,0)</f>
        <v>0</v>
      </c>
      <c r="T357" s="211">
        <f>IF('Cumulative Budget Request '!L356='Split budget (E)'!$L$1,'Cumulative Budget Request '!T356,0)</f>
        <v>0</v>
      </c>
      <c r="U357" s="323"/>
      <c r="V357" s="323"/>
      <c r="W357" s="323"/>
      <c r="X357" s="323"/>
      <c r="Y357" s="323"/>
    </row>
    <row r="358" spans="1:25" hidden="1">
      <c r="A358" s="449"/>
      <c r="B358" s="486"/>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(E)'!$L$1,'Cumulative Budget Request '!Q357,0)</f>
        <v>0</v>
      </c>
      <c r="R358" s="212">
        <f>IF('Cumulative Budget Request '!L357='Split budget (E)'!$L$1,'Cumulative Budget Request '!R357,0)</f>
        <v>0</v>
      </c>
      <c r="S358" s="61">
        <f>IF('Cumulative Budget Request '!L357='Split budget (E)'!$L$1,'Cumulative Budget Request '!S357,0)</f>
        <v>0</v>
      </c>
      <c r="T358" s="211">
        <f>IF('Cumulative Budget Request '!L357='Split budget (E)'!$L$1,'Cumulative Budget Request '!T357,0)</f>
        <v>0</v>
      </c>
      <c r="U358" s="324"/>
      <c r="V358" s="324"/>
      <c r="W358" s="324"/>
      <c r="X358" s="324"/>
      <c r="Y358" s="324"/>
    </row>
    <row r="359" spans="1:25" hidden="1">
      <c r="A359" s="449"/>
      <c r="B359" s="480"/>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(E)'!$L$1,'Cumulative Budget Request '!Q358,0)</f>
        <v>0</v>
      </c>
      <c r="R359" s="212">
        <f>IF('Cumulative Budget Request '!L358='Split budget (E)'!$L$1,'Cumulative Budget Request '!R358,0)</f>
        <v>0</v>
      </c>
      <c r="S359" s="61">
        <f>IF('Cumulative Budget Request '!L358='Split budget (E)'!$L$1,'Cumulative Budget Request '!S358,0)</f>
        <v>0</v>
      </c>
      <c r="T359" s="211">
        <f>IF('Cumulative Budget Request '!L358='Split budget (E)'!$L$1,'Cumulative Budget Request '!T358,0)</f>
        <v>0</v>
      </c>
      <c r="U359" s="324"/>
      <c r="V359" s="324"/>
      <c r="W359" s="324"/>
      <c r="X359" s="324"/>
      <c r="Y359" s="324"/>
    </row>
    <row r="360" spans="1:25" ht="15" hidden="1">
      <c r="A360" s="449"/>
      <c r="B360" s="480"/>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(E)'!$L$1,'Cumulative Budget Request '!Q359,0)</f>
        <v>0</v>
      </c>
      <c r="R360" s="212">
        <f>IF('Cumulative Budget Request '!L359='Split budget (E)'!$L$1,'Cumulative Budget Request '!R359,0)</f>
        <v>0</v>
      </c>
      <c r="S360" s="61">
        <f>IF('Cumulative Budget Request '!L359='Split budget (E)'!$L$1,'Cumulative Budget Request '!S359,0)</f>
        <v>0</v>
      </c>
      <c r="T360" s="211">
        <f>IF('Cumulative Budget Request '!L359='Split budget (E)'!$L$1,'Cumulative Budget Request '!T359,0)</f>
        <v>0</v>
      </c>
      <c r="U360" s="323"/>
      <c r="V360" s="323"/>
      <c r="W360" s="323"/>
      <c r="X360" s="323"/>
      <c r="Y360" s="323"/>
    </row>
    <row r="361" spans="1:25" hidden="1">
      <c r="A361" s="449"/>
      <c r="B361" s="480"/>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9"/>
      <c r="B362" s="480"/>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5">
        <f>IF('Cumulative Budget Request '!L362='Split budget (E)'!$L$1,'Cumulative Budget Request '!A362,0)</f>
        <v>0</v>
      </c>
      <c r="B363" s="480">
        <f>IF('Cumulative Budget Request '!L362='Split budget (E)'!$L$1,'Cumulative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(E)'!$L$1,'Cumulative Budget Request '!M362,0)</f>
        <v>0</v>
      </c>
      <c r="N363" s="214">
        <f>ROUND(M363/12,2)</f>
        <v>0</v>
      </c>
      <c r="O363" s="214">
        <f>IF('Cumulative Budget Request '!L362='Split budget (E)'!$L$1,'Cumulative Budget Request '!O362,0)</f>
        <v>0</v>
      </c>
      <c r="P363" s="209">
        <f>IF('Cumulative Budget Request '!L362='Split budget (E)'!$L$1,'Cumulative Budget Request '!P362,0)</f>
        <v>0</v>
      </c>
      <c r="Q363" s="211">
        <f>IF('Cumulative Budget Request '!L362='Split budget (E)'!$L$1,'Cumulative Budget Request '!Q362,0)</f>
        <v>0</v>
      </c>
      <c r="R363" s="212">
        <f>IF('Cumulative Budget Request '!L362='Split budget (E)'!$L$1,'Cumulative Budget Request '!R362,0)</f>
        <v>0</v>
      </c>
      <c r="S363" s="61">
        <f>IF('Cumulative Budget Request '!L362='Split budget (E)'!$L$1,'Cumulative Budget Request '!S362,0)</f>
        <v>0</v>
      </c>
      <c r="T363" s="211">
        <f>IF('Cumulative Budget Request '!L362='Split budget (E)'!$L$1,'Cumulative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6"/>
      <c r="B364" s="480"/>
      <c r="D364" s="33" t="s">
        <v>179</v>
      </c>
      <c r="E364" s="21">
        <f>T363</f>
        <v>0</v>
      </c>
      <c r="F364" s="21">
        <f>T364</f>
        <v>0</v>
      </c>
      <c r="G364" s="21">
        <f>T365</f>
        <v>0</v>
      </c>
      <c r="H364" s="21">
        <f>T366</f>
        <v>0</v>
      </c>
      <c r="I364" s="21">
        <f>T367</f>
        <v>0</v>
      </c>
      <c r="J364" s="45"/>
      <c r="M364" s="215"/>
      <c r="N364" s="214"/>
      <c r="O364" s="214"/>
      <c r="P364" s="214"/>
      <c r="Q364" s="211">
        <f>IF('Cumulative Budget Request '!L363='Split budget (E)'!$L$1,'Cumulative Budget Request '!Q363,0)</f>
        <v>0</v>
      </c>
      <c r="R364" s="212">
        <f>IF('Cumulative Budget Request '!L363='Split budget (E)'!$L$1,'Cumulative Budget Request '!R363,0)</f>
        <v>0</v>
      </c>
      <c r="S364" s="61">
        <f>IF('Cumulative Budget Request '!L363='Split budget (E)'!$L$1,'Cumulative Budget Request '!S363,0)</f>
        <v>0</v>
      </c>
      <c r="T364" s="211">
        <f>IF('Cumulative Budget Request '!L363='Split budget (E)'!$L$1,'Cumulative Budget Request '!T363,0)</f>
        <v>0</v>
      </c>
      <c r="U364" s="323"/>
      <c r="V364" s="323"/>
      <c r="W364" s="323"/>
      <c r="X364" s="323"/>
      <c r="Y364" s="323"/>
    </row>
    <row r="365" spans="1:25" hidden="1">
      <c r="A365" s="449"/>
      <c r="B365" s="486"/>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(E)'!$L$1,'Cumulative Budget Request '!Q364,0)</f>
        <v>0</v>
      </c>
      <c r="R365" s="212">
        <f>IF('Cumulative Budget Request '!L364='Split budget (E)'!$L$1,'Cumulative Budget Request '!R364,0)</f>
        <v>0</v>
      </c>
      <c r="S365" s="61">
        <f>IF('Cumulative Budget Request '!L364='Split budget (E)'!$L$1,'Cumulative Budget Request '!S364,0)</f>
        <v>0</v>
      </c>
      <c r="T365" s="211">
        <f>IF('Cumulative Budget Request '!L364='Split budget (E)'!$L$1,'Cumulative Budget Request '!T364,0)</f>
        <v>0</v>
      </c>
      <c r="U365" s="324"/>
      <c r="V365" s="324"/>
      <c r="W365" s="324"/>
      <c r="X365" s="324"/>
      <c r="Y365" s="324"/>
    </row>
    <row r="366" spans="1:25" hidden="1">
      <c r="A366" s="449"/>
      <c r="B366" s="480"/>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(E)'!$L$1,'Cumulative Budget Request '!Q365,0)</f>
        <v>0</v>
      </c>
      <c r="R366" s="212">
        <f>IF('Cumulative Budget Request '!L365='Split budget (E)'!$L$1,'Cumulative Budget Request '!R365,0)</f>
        <v>0</v>
      </c>
      <c r="S366" s="61">
        <f>IF('Cumulative Budget Request '!L365='Split budget (E)'!$L$1,'Cumulative Budget Request '!S365,0)</f>
        <v>0</v>
      </c>
      <c r="T366" s="211">
        <f>IF('Cumulative Budget Request '!L365='Split budget (E)'!$L$1,'Cumulative Budget Request '!T365,0)</f>
        <v>0</v>
      </c>
      <c r="U366" s="324"/>
      <c r="V366" s="324"/>
      <c r="W366" s="324"/>
      <c r="X366" s="324"/>
      <c r="Y366" s="324"/>
    </row>
    <row r="367" spans="1:25" ht="15" hidden="1">
      <c r="A367" s="449"/>
      <c r="B367" s="480"/>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(E)'!$L$1,'Cumulative Budget Request '!Q366,0)</f>
        <v>0</v>
      </c>
      <c r="R367" s="212">
        <f>IF('Cumulative Budget Request '!L366='Split budget (E)'!$L$1,'Cumulative Budget Request '!R366,0)</f>
        <v>0</v>
      </c>
      <c r="S367" s="61">
        <f>IF('Cumulative Budget Request '!L366='Split budget (E)'!$L$1,'Cumulative Budget Request '!S366,0)</f>
        <v>0</v>
      </c>
      <c r="T367" s="211">
        <f>IF('Cumulative Budget Request '!L366='Split budget (E)'!$L$1,'Cumulative Budget Request '!T366,0)</f>
        <v>0</v>
      </c>
      <c r="U367" s="323"/>
      <c r="V367" s="323"/>
      <c r="W367" s="323"/>
      <c r="X367" s="323"/>
      <c r="Y367" s="323"/>
    </row>
    <row r="368" spans="1:25" hidden="1">
      <c r="A368" s="449"/>
      <c r="B368" s="480"/>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9"/>
      <c r="B369" s="480"/>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5">
        <f>IF('Cumulative Budget Request '!L369='Split budget (E)'!$L$1,'Cumulative Budget Request '!A369,0)</f>
        <v>0</v>
      </c>
      <c r="B370" s="480">
        <f>IF('Cumulative Budget Request '!L369='Split budget (E)'!$L$1,'Cumulative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(E)'!$L$1,'Cumulative Budget Request '!M369,0)</f>
        <v>0</v>
      </c>
      <c r="N370" s="214">
        <f>ROUND(M370/12,2)</f>
        <v>0</v>
      </c>
      <c r="O370" s="214">
        <f>IF('Cumulative Budget Request '!L369='Split budget (E)'!$L$1,'Cumulative Budget Request '!O369,0)</f>
        <v>0</v>
      </c>
      <c r="P370" s="209">
        <f>IF('Cumulative Budget Request '!L369='Split budget (E)'!$L$1,'Cumulative Budget Request '!P369,0)</f>
        <v>0</v>
      </c>
      <c r="Q370" s="211">
        <f>IF('Cumulative Budget Request '!L369='Split budget (E)'!$L$1,'Cumulative Budget Request '!Q369,0)</f>
        <v>0</v>
      </c>
      <c r="R370" s="212">
        <f>IF('Cumulative Budget Request '!L369='Split budget (E)'!$L$1,'Cumulative Budget Request '!R369,0)</f>
        <v>0</v>
      </c>
      <c r="S370" s="61">
        <f>IF('Cumulative Budget Request '!L369='Split budget (E)'!$L$1,'Cumulative Budget Request '!S369,0)</f>
        <v>0</v>
      </c>
      <c r="T370" s="211">
        <f>IF('Cumulative Budget Request '!L369='Split budget (E)'!$L$1,'Cumulative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6"/>
      <c r="B371" s="480"/>
      <c r="D371" s="33" t="s">
        <v>179</v>
      </c>
      <c r="E371" s="21">
        <f>T370</f>
        <v>0</v>
      </c>
      <c r="F371" s="21">
        <f>T371</f>
        <v>0</v>
      </c>
      <c r="G371" s="21">
        <f>T372</f>
        <v>0</v>
      </c>
      <c r="H371" s="21">
        <f>T373</f>
        <v>0</v>
      </c>
      <c r="I371" s="21">
        <f>T374</f>
        <v>0</v>
      </c>
      <c r="J371" s="45"/>
      <c r="M371" s="215"/>
      <c r="N371" s="214"/>
      <c r="O371" s="214"/>
      <c r="P371" s="214"/>
      <c r="Q371" s="211">
        <f>IF('Cumulative Budget Request '!L370='Split budget (E)'!$L$1,'Cumulative Budget Request '!Q370,0)</f>
        <v>0</v>
      </c>
      <c r="R371" s="212">
        <f>IF('Cumulative Budget Request '!L370='Split budget (E)'!$L$1,'Cumulative Budget Request '!R370,0)</f>
        <v>0</v>
      </c>
      <c r="S371" s="61">
        <f>IF('Cumulative Budget Request '!L370='Split budget (E)'!$L$1,'Cumulative Budget Request '!S370,0)</f>
        <v>0</v>
      </c>
      <c r="T371" s="211">
        <f>IF('Cumulative Budget Request '!L370='Split budget (E)'!$L$1,'Cumulative Budget Request '!T370,0)</f>
        <v>0</v>
      </c>
      <c r="U371" s="323"/>
      <c r="V371" s="323"/>
      <c r="W371" s="323"/>
      <c r="X371" s="323"/>
      <c r="Y371" s="323"/>
    </row>
    <row r="372" spans="1:25" hidden="1">
      <c r="A372" s="449"/>
      <c r="B372" s="486"/>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(E)'!$L$1,'Cumulative Budget Request '!Q371,0)</f>
        <v>0</v>
      </c>
      <c r="R372" s="212">
        <f>IF('Cumulative Budget Request '!L371='Split budget (E)'!$L$1,'Cumulative Budget Request '!R371,0)</f>
        <v>0</v>
      </c>
      <c r="S372" s="61">
        <f>IF('Cumulative Budget Request '!L371='Split budget (E)'!$L$1,'Cumulative Budget Request '!S371,0)</f>
        <v>0</v>
      </c>
      <c r="T372" s="211">
        <f>IF('Cumulative Budget Request '!L371='Split budget (E)'!$L$1,'Cumulative Budget Request '!T371,0)</f>
        <v>0</v>
      </c>
      <c r="U372" s="324"/>
      <c r="V372" s="324"/>
      <c r="W372" s="324"/>
      <c r="X372" s="324"/>
      <c r="Y372" s="324"/>
    </row>
    <row r="373" spans="1:25" hidden="1">
      <c r="A373" s="449"/>
      <c r="B373" s="480"/>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(E)'!$L$1,'Cumulative Budget Request '!Q372,0)</f>
        <v>0</v>
      </c>
      <c r="R373" s="212">
        <f>IF('Cumulative Budget Request '!L372='Split budget (E)'!$L$1,'Cumulative Budget Request '!R372,0)</f>
        <v>0</v>
      </c>
      <c r="S373" s="61">
        <f>IF('Cumulative Budget Request '!L372='Split budget (E)'!$L$1,'Cumulative Budget Request '!S372,0)</f>
        <v>0</v>
      </c>
      <c r="T373" s="211">
        <f>IF('Cumulative Budget Request '!L372='Split budget (E)'!$L$1,'Cumulative Budget Request '!T372,0)</f>
        <v>0</v>
      </c>
      <c r="U373" s="324"/>
      <c r="V373" s="324"/>
      <c r="W373" s="324"/>
      <c r="X373" s="324"/>
      <c r="Y373" s="324"/>
    </row>
    <row r="374" spans="1:25" ht="15" hidden="1">
      <c r="A374" s="449"/>
      <c r="B374" s="480"/>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(E)'!$L$1,'Cumulative Budget Request '!Q373,0)</f>
        <v>0</v>
      </c>
      <c r="R374" s="212">
        <f>IF('Cumulative Budget Request '!L373='Split budget (E)'!$L$1,'Cumulative Budget Request '!R373,0)</f>
        <v>0</v>
      </c>
      <c r="S374" s="61">
        <f>IF('Cumulative Budget Request '!L373='Split budget (E)'!$L$1,'Cumulative Budget Request '!S373,0)</f>
        <v>0</v>
      </c>
      <c r="T374" s="211">
        <f>IF('Cumulative Budget Request '!L373='Split budget (E)'!$L$1,'Cumulative Budget Request '!T373,0)</f>
        <v>0</v>
      </c>
      <c r="U374" s="323"/>
      <c r="V374" s="323"/>
      <c r="W374" s="323"/>
      <c r="X374" s="323"/>
      <c r="Y374" s="323"/>
    </row>
    <row r="375" spans="1:25" hidden="1">
      <c r="A375" s="449"/>
      <c r="B375" s="480"/>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9"/>
      <c r="B376" s="480"/>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5">
        <f>IF('Cumulative Budget Request '!L376='Split budget (E)'!$L$1,'Cumulative Budget Request '!A376,0)</f>
        <v>0</v>
      </c>
      <c r="B377" s="480">
        <f>IF('Cumulative Budget Request '!L376='Split budget (E)'!$L$1,'Cumulative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(E)'!$L$1,'Cumulative Budget Request '!M376,0)</f>
        <v>0</v>
      </c>
      <c r="N377" s="214">
        <f>ROUND(M377/12,2)</f>
        <v>0</v>
      </c>
      <c r="O377" s="214">
        <f>IF('Cumulative Budget Request '!L376='Split budget (E)'!$L$1,'Cumulative Budget Request '!O376,0)</f>
        <v>0</v>
      </c>
      <c r="P377" s="209">
        <f>IF('Cumulative Budget Request '!L376='Split budget (E)'!$L$1,'Cumulative Budget Request '!P376,0)</f>
        <v>0</v>
      </c>
      <c r="Q377" s="211">
        <f>IF('Cumulative Budget Request '!L376='Split budget (E)'!$L$1,'Cumulative Budget Request '!Q376,0)</f>
        <v>0</v>
      </c>
      <c r="R377" s="212">
        <f>IF('Cumulative Budget Request '!L376='Split budget (E)'!$L$1,'Cumulative Budget Request '!R376,0)</f>
        <v>0</v>
      </c>
      <c r="S377" s="61">
        <f>IF('Cumulative Budget Request '!L376='Split budget (E)'!$L$1,'Cumulative Budget Request '!S376,0)</f>
        <v>0</v>
      </c>
      <c r="T377" s="211">
        <f>IF('Cumulative Budget Request '!L376='Split budget (E)'!$L$1,'Cumulative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6"/>
      <c r="B378" s="480"/>
      <c r="D378" s="33" t="s">
        <v>179</v>
      </c>
      <c r="E378" s="21">
        <f>T377</f>
        <v>0</v>
      </c>
      <c r="F378" s="21">
        <f>T378</f>
        <v>0</v>
      </c>
      <c r="G378" s="21">
        <f>T379</f>
        <v>0</v>
      </c>
      <c r="H378" s="21">
        <f>T380</f>
        <v>0</v>
      </c>
      <c r="I378" s="21">
        <f>T381</f>
        <v>0</v>
      </c>
      <c r="J378" s="45"/>
      <c r="M378" s="215"/>
      <c r="N378" s="214"/>
      <c r="O378" s="214"/>
      <c r="P378" s="214"/>
      <c r="Q378" s="211">
        <f>IF('Cumulative Budget Request '!L377='Split budget (E)'!$L$1,'Cumulative Budget Request '!Q377,0)</f>
        <v>0</v>
      </c>
      <c r="R378" s="212">
        <f>IF('Cumulative Budget Request '!L377='Split budget (E)'!$L$1,'Cumulative Budget Request '!R377,0)</f>
        <v>0</v>
      </c>
      <c r="S378" s="61">
        <f>IF('Cumulative Budget Request '!L377='Split budget (E)'!$L$1,'Cumulative Budget Request '!S377,0)</f>
        <v>0</v>
      </c>
      <c r="T378" s="211">
        <f>IF('Cumulative Budget Request '!L377='Split budget (E)'!$L$1,'Cumulative Budget Request '!T377,0)</f>
        <v>0</v>
      </c>
      <c r="U378" s="323"/>
      <c r="V378" s="323"/>
      <c r="W378" s="323"/>
      <c r="X378" s="323"/>
      <c r="Y378" s="323"/>
    </row>
    <row r="379" spans="1:25" hidden="1">
      <c r="A379" s="449"/>
      <c r="B379" s="486"/>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(E)'!$L$1,'Cumulative Budget Request '!Q378,0)</f>
        <v>0</v>
      </c>
      <c r="R379" s="212">
        <f>IF('Cumulative Budget Request '!L378='Split budget (E)'!$L$1,'Cumulative Budget Request '!R378,0)</f>
        <v>0</v>
      </c>
      <c r="S379" s="61">
        <f>IF('Cumulative Budget Request '!L378='Split budget (E)'!$L$1,'Cumulative Budget Request '!S378,0)</f>
        <v>0</v>
      </c>
      <c r="T379" s="211">
        <f>IF('Cumulative Budget Request '!L378='Split budget (E)'!$L$1,'Cumulative Budget Request '!T378,0)</f>
        <v>0</v>
      </c>
      <c r="U379" s="324"/>
      <c r="V379" s="324"/>
      <c r="W379" s="324"/>
      <c r="X379" s="324"/>
      <c r="Y379" s="324"/>
    </row>
    <row r="380" spans="1:25" hidden="1">
      <c r="A380" s="449"/>
      <c r="B380" s="480"/>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(E)'!$L$1,'Cumulative Budget Request '!Q379,0)</f>
        <v>0</v>
      </c>
      <c r="R380" s="212">
        <f>IF('Cumulative Budget Request '!L379='Split budget (E)'!$L$1,'Cumulative Budget Request '!R379,0)</f>
        <v>0</v>
      </c>
      <c r="S380" s="61">
        <f>IF('Cumulative Budget Request '!L379='Split budget (E)'!$L$1,'Cumulative Budget Request '!S379,0)</f>
        <v>0</v>
      </c>
      <c r="T380" s="211">
        <f>IF('Cumulative Budget Request '!L379='Split budget (E)'!$L$1,'Cumulative Budget Request '!T379,0)</f>
        <v>0</v>
      </c>
      <c r="U380" s="324"/>
      <c r="V380" s="324"/>
      <c r="W380" s="324"/>
      <c r="X380" s="324"/>
      <c r="Y380" s="324"/>
    </row>
    <row r="381" spans="1:25" ht="15" hidden="1">
      <c r="A381" s="449"/>
      <c r="B381" s="480"/>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(E)'!$L$1,'Cumulative Budget Request '!Q380,0)</f>
        <v>0</v>
      </c>
      <c r="R381" s="212">
        <f>IF('Cumulative Budget Request '!L380='Split budget (E)'!$L$1,'Cumulative Budget Request '!R380,0)</f>
        <v>0</v>
      </c>
      <c r="S381" s="61">
        <f>IF('Cumulative Budget Request '!L380='Split budget (E)'!$L$1,'Cumulative Budget Request '!S380,0)</f>
        <v>0</v>
      </c>
      <c r="T381" s="211">
        <f>IF('Cumulative Budget Request '!L380='Split budget (E)'!$L$1,'Cumulative Budget Request '!T380,0)</f>
        <v>0</v>
      </c>
      <c r="U381" s="323"/>
      <c r="V381" s="323"/>
      <c r="W381" s="323"/>
      <c r="X381" s="323"/>
      <c r="Y381" s="323"/>
    </row>
    <row r="382" spans="1:25" hidden="1">
      <c r="A382" s="449"/>
      <c r="B382" s="480"/>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9"/>
      <c r="B383" s="480"/>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5">
        <f>IF('Cumulative Budget Request '!L383='Split budget (E)'!$L$1,'Cumulative Budget Request '!A383,0)</f>
        <v>0</v>
      </c>
      <c r="B384" s="480">
        <f>IF('Cumulative Budget Request '!L383='Split budget (E)'!$L$1,'Cumulative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(E)'!$L$1,'Cumulative Budget Request '!M383,0)</f>
        <v>0</v>
      </c>
      <c r="N384" s="214">
        <f>ROUND(M384/12,2)</f>
        <v>0</v>
      </c>
      <c r="O384" s="214">
        <f>IF('Cumulative Budget Request '!L383='Split budget (E)'!$L$1,'Cumulative Budget Request '!O383,0)</f>
        <v>0</v>
      </c>
      <c r="P384" s="209">
        <f>IF('Cumulative Budget Request '!L383='Split budget (E)'!$L$1,'Cumulative Budget Request '!P383,0)</f>
        <v>0</v>
      </c>
      <c r="Q384" s="211">
        <f>IF('Cumulative Budget Request '!L383='Split budget (E)'!$L$1,'Cumulative Budget Request '!Q383,0)</f>
        <v>0</v>
      </c>
      <c r="R384" s="212">
        <f>IF('Cumulative Budget Request '!L383='Split budget (E)'!$L$1,'Cumulative Budget Request '!R383,0)</f>
        <v>0</v>
      </c>
      <c r="S384" s="61">
        <f>IF('Cumulative Budget Request '!L383='Split budget (E)'!$L$1,'Cumulative Budget Request '!S383,0)</f>
        <v>0</v>
      </c>
      <c r="T384" s="211">
        <f>IF('Cumulative Budget Request '!L383='Split budget (E)'!$L$1,'Cumulative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6"/>
      <c r="B385" s="480"/>
      <c r="D385" s="33" t="s">
        <v>179</v>
      </c>
      <c r="E385" s="21">
        <f>T384</f>
        <v>0</v>
      </c>
      <c r="F385" s="21">
        <f>T385</f>
        <v>0</v>
      </c>
      <c r="G385" s="21">
        <f>T386</f>
        <v>0</v>
      </c>
      <c r="H385" s="21">
        <f>T387</f>
        <v>0</v>
      </c>
      <c r="I385" s="21">
        <f>T388</f>
        <v>0</v>
      </c>
      <c r="J385" s="45"/>
      <c r="M385" s="215"/>
      <c r="N385" s="214"/>
      <c r="O385" s="214"/>
      <c r="P385" s="214"/>
      <c r="Q385" s="211">
        <f>IF('Cumulative Budget Request '!L384='Split budget (E)'!$L$1,'Cumulative Budget Request '!Q384,0)</f>
        <v>0</v>
      </c>
      <c r="R385" s="212">
        <f>IF('Cumulative Budget Request '!L384='Split budget (E)'!$L$1,'Cumulative Budget Request '!R384,0)</f>
        <v>0</v>
      </c>
      <c r="S385" s="61">
        <f>IF('Cumulative Budget Request '!L384='Split budget (E)'!$L$1,'Cumulative Budget Request '!S384,0)</f>
        <v>0</v>
      </c>
      <c r="T385" s="211">
        <f>IF('Cumulative Budget Request '!L384='Split budget (E)'!$L$1,'Cumulative Budget Request '!T384,0)</f>
        <v>0</v>
      </c>
      <c r="U385" s="323"/>
      <c r="V385" s="323"/>
      <c r="W385" s="323"/>
      <c r="X385" s="323"/>
      <c r="Y385" s="323"/>
    </row>
    <row r="386" spans="1:25" hidden="1">
      <c r="A386" s="449"/>
      <c r="B386" s="486"/>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(E)'!$L$1,'Cumulative Budget Request '!Q385,0)</f>
        <v>0</v>
      </c>
      <c r="R386" s="212">
        <f>IF('Cumulative Budget Request '!L385='Split budget (E)'!$L$1,'Cumulative Budget Request '!R385,0)</f>
        <v>0</v>
      </c>
      <c r="S386" s="61">
        <f>IF('Cumulative Budget Request '!L385='Split budget (E)'!$L$1,'Cumulative Budget Request '!S385,0)</f>
        <v>0</v>
      </c>
      <c r="T386" s="211">
        <f>IF('Cumulative Budget Request '!L385='Split budget (E)'!$L$1,'Cumulative Budget Request '!T385,0)</f>
        <v>0</v>
      </c>
      <c r="U386" s="324"/>
      <c r="V386" s="324"/>
      <c r="W386" s="324"/>
      <c r="X386" s="324"/>
      <c r="Y386" s="324"/>
    </row>
    <row r="387" spans="1:25" hidden="1">
      <c r="A387" s="449"/>
      <c r="B387" s="480"/>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(E)'!$L$1,'Cumulative Budget Request '!Q386,0)</f>
        <v>0</v>
      </c>
      <c r="R387" s="212">
        <f>IF('Cumulative Budget Request '!L386='Split budget (E)'!$L$1,'Cumulative Budget Request '!R386,0)</f>
        <v>0</v>
      </c>
      <c r="S387" s="61">
        <f>IF('Cumulative Budget Request '!L386='Split budget (E)'!$L$1,'Cumulative Budget Request '!S386,0)</f>
        <v>0</v>
      </c>
      <c r="T387" s="211">
        <f>IF('Cumulative Budget Request '!L386='Split budget (E)'!$L$1,'Cumulative Budget Request '!T386,0)</f>
        <v>0</v>
      </c>
      <c r="U387" s="324"/>
      <c r="V387" s="324"/>
      <c r="W387" s="324"/>
      <c r="X387" s="324"/>
      <c r="Y387" s="324"/>
    </row>
    <row r="388" spans="1:25" ht="15" hidden="1">
      <c r="A388" s="449"/>
      <c r="B388" s="480"/>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(E)'!$L$1,'Cumulative Budget Request '!Q387,0)</f>
        <v>0</v>
      </c>
      <c r="R388" s="212">
        <f>IF('Cumulative Budget Request '!L387='Split budget (E)'!$L$1,'Cumulative Budget Request '!R387,0)</f>
        <v>0</v>
      </c>
      <c r="S388" s="61">
        <f>IF('Cumulative Budget Request '!L387='Split budget (E)'!$L$1,'Cumulative Budget Request '!S387,0)</f>
        <v>0</v>
      </c>
      <c r="T388" s="211">
        <f>IF('Cumulative Budget Request '!L387='Split budget (E)'!$L$1,'Cumulative Budget Request '!T387,0)</f>
        <v>0</v>
      </c>
      <c r="U388" s="323"/>
      <c r="V388" s="323"/>
      <c r="W388" s="323"/>
      <c r="X388" s="323"/>
      <c r="Y388" s="323"/>
    </row>
    <row r="389" spans="1:25" hidden="1">
      <c r="A389" s="449"/>
      <c r="B389" s="480"/>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9"/>
      <c r="B390" s="480"/>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9"/>
      <c r="B391" s="486"/>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9"/>
      <c r="B392" s="486"/>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62"/>
      <c r="V392" s="762"/>
      <c r="W392" s="762"/>
      <c r="X392" s="762"/>
      <c r="Y392" s="762"/>
    </row>
    <row r="393" spans="1:25">
      <c r="A393" s="785" t="s">
        <v>421</v>
      </c>
      <c r="B393" s="785"/>
      <c r="C393" s="785"/>
      <c r="D393" s="785"/>
      <c r="E393" s="785"/>
      <c r="F393" s="785"/>
      <c r="G393" s="785"/>
      <c r="H393" s="785"/>
      <c r="I393" s="785"/>
      <c r="J393" s="785"/>
      <c r="M393" s="53" t="s">
        <v>120</v>
      </c>
      <c r="N393" s="57" t="s">
        <v>79</v>
      </c>
      <c r="O393" s="57"/>
      <c r="P393" s="57" t="s">
        <v>249</v>
      </c>
      <c r="Q393" s="57" t="s">
        <v>109</v>
      </c>
      <c r="R393" s="57" t="s">
        <v>18</v>
      </c>
      <c r="S393" s="57"/>
      <c r="T393" s="57" t="s">
        <v>176</v>
      </c>
      <c r="U393" s="762" t="s">
        <v>118</v>
      </c>
      <c r="V393" s="762"/>
      <c r="W393" s="762"/>
      <c r="X393" s="762"/>
      <c r="Y393" s="762"/>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5">
        <f>IF('Cumulative Budget Request '!L394='Split budget (E)'!$L$1,'Cumulative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(E)'!$L$1,'Cumulative Budget Request '!M394,0)</f>
        <v>0</v>
      </c>
      <c r="N395" s="214">
        <f>ROUND(M395/12,2)</f>
        <v>0</v>
      </c>
      <c r="O395" s="214">
        <f>IF('Cumulative Budget Request '!L394='Split budget (E)'!$L$1,'Cumulative Budget Request '!O394,0)</f>
        <v>0</v>
      </c>
      <c r="P395" s="209">
        <f>IF('Cumulative Budget Request '!L394='Split budget (E)'!$L$1,'Cumulative Budget Request '!P394,0)</f>
        <v>0</v>
      </c>
      <c r="Q395" s="211">
        <f>IF('Cumulative Budget Request '!L394='Split budget (E)'!$L$1,'Cumulative Budget Request '!Q394,0)</f>
        <v>0</v>
      </c>
      <c r="R395" s="212">
        <f>IF('Cumulative Budget Request '!L394='Split budget (E)'!$L$1,'Cumulative Budget Request '!R394,0)</f>
        <v>0</v>
      </c>
      <c r="S395" s="61">
        <f>IF('Cumulative Budget Request '!L394='Split budget (E)'!$L$1,'Cumulative Budget Request '!S394,0)</f>
        <v>0</v>
      </c>
      <c r="T395" s="211">
        <f>IF('Cumulative Budget Request '!L394='Split budget (E)'!$L$1,'Cumulative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6"/>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(E)'!$L$1,'Cumulative Budget Request '!Q395,0)</f>
        <v>0</v>
      </c>
      <c r="R396" s="212">
        <f>IF('Cumulative Budget Request '!L395='Split budget (E)'!$L$1,'Cumulative Budget Request '!R395,0)</f>
        <v>0</v>
      </c>
      <c r="S396" s="61">
        <f>IF('Cumulative Budget Request '!L395='Split budget (E)'!$L$1,'Cumulative Budget Request '!S395,0)</f>
        <v>0</v>
      </c>
      <c r="T396" s="211">
        <f>IF('Cumulative Budget Request '!L395='Split budget (E)'!$L$1,'Cumulative Budget Request '!T395,0)</f>
        <v>0</v>
      </c>
      <c r="U396" s="323"/>
      <c r="V396" s="323"/>
      <c r="W396" s="323"/>
      <c r="X396" s="323"/>
      <c r="Y396" s="323"/>
    </row>
    <row r="397" spans="1:25">
      <c r="A397" s="449"/>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(E)'!$L$1,'Cumulative Budget Request '!Q396,0)</f>
        <v>0</v>
      </c>
      <c r="R397" s="212">
        <f>IF('Cumulative Budget Request '!L396='Split budget (E)'!$L$1,'Cumulative Budget Request '!R396,0)</f>
        <v>0</v>
      </c>
      <c r="S397" s="61">
        <f>IF('Cumulative Budget Request '!L396='Split budget (E)'!$L$1,'Cumulative Budget Request '!S396,0)</f>
        <v>0</v>
      </c>
      <c r="T397" s="211">
        <f>IF('Cumulative Budget Request '!L396='Split budget (E)'!$L$1,'Cumulative Budget Request '!T396,0)</f>
        <v>0</v>
      </c>
      <c r="U397" s="323"/>
      <c r="V397" s="323"/>
      <c r="W397" s="323"/>
      <c r="X397" s="323"/>
      <c r="Y397" s="323"/>
    </row>
    <row r="398" spans="1:25">
      <c r="A398" s="449"/>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(E)'!$L$1,'Cumulative Budget Request '!Q397,0)</f>
        <v>0</v>
      </c>
      <c r="R398" s="212">
        <f>IF('Cumulative Budget Request '!L397='Split budget (E)'!$L$1,'Cumulative Budget Request '!R397,0)</f>
        <v>0</v>
      </c>
      <c r="S398" s="61">
        <f>IF('Cumulative Budget Request '!L397='Split budget (E)'!$L$1,'Cumulative Budget Request '!S397,0)</f>
        <v>0</v>
      </c>
      <c r="T398" s="211">
        <f>IF('Cumulative Budget Request '!L397='Split budget (E)'!$L$1,'Cumulative Budget Request '!T397,0)</f>
        <v>0</v>
      </c>
      <c r="U398" s="323"/>
      <c r="V398" s="323"/>
      <c r="W398" s="323"/>
      <c r="X398" s="323"/>
      <c r="Y398" s="323"/>
    </row>
    <row r="399" spans="1:25" ht="15">
      <c r="A399" s="449"/>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(E)'!$L$1,'Cumulative Budget Request '!Q398,0)</f>
        <v>0</v>
      </c>
      <c r="R399" s="212">
        <f>IF('Cumulative Budget Request '!L398='Split budget (E)'!$L$1,'Cumulative Budget Request '!R398,0)</f>
        <v>0</v>
      </c>
      <c r="S399" s="61">
        <f>IF('Cumulative Budget Request '!L398='Split budget (E)'!$L$1,'Cumulative Budget Request '!S398,0)</f>
        <v>0</v>
      </c>
      <c r="T399" s="211">
        <f>IF('Cumulative Budget Request '!L398='Split budget (E)'!$L$1,'Cumulative Budget Request '!T398,0)</f>
        <v>0</v>
      </c>
      <c r="U399" s="323"/>
      <c r="V399" s="323"/>
      <c r="W399" s="323"/>
      <c r="X399" s="323"/>
      <c r="Y399" s="323"/>
    </row>
    <row r="400" spans="1:25">
      <c r="A400" s="449"/>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6"/>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5">
        <f>IF('Cumulative Budget Request '!L401='Split budget (E)'!$L$1,'Cumulative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(E)'!$L$1,'Cumulative Budget Request '!M401,0)</f>
        <v>0</v>
      </c>
      <c r="N402" s="214">
        <f>ROUND(M402/12,2)</f>
        <v>0</v>
      </c>
      <c r="O402" s="214">
        <f>IF('Cumulative Budget Request '!L401='Split budget (E)'!$L$1,'Cumulative Budget Request '!O401,0)</f>
        <v>0</v>
      </c>
      <c r="P402" s="209">
        <f>IF('Cumulative Budget Request '!L401='Split budget (E)'!$L$1,'Cumulative Budget Request '!P401,0)</f>
        <v>0</v>
      </c>
      <c r="Q402" s="211">
        <f>IF('Cumulative Budget Request '!L401='Split budget (E)'!$L$1,'Cumulative Budget Request '!Q401,0)</f>
        <v>0</v>
      </c>
      <c r="R402" s="212">
        <f>IF('Cumulative Budget Request '!L401='Split budget (E)'!$L$1,'Cumulative Budget Request '!R401,0)</f>
        <v>0</v>
      </c>
      <c r="S402" s="61">
        <f>IF('Cumulative Budget Request '!L401='Split budget (E)'!$L$1,'Cumulative Budget Request '!S401,0)</f>
        <v>0</v>
      </c>
      <c r="T402" s="211">
        <f>IF('Cumulative Budget Request '!L401='Split budget (E)'!$L$1,'Cumulative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6"/>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(E)'!$L$1,'Cumulative Budget Request '!Q402,0)</f>
        <v>0</v>
      </c>
      <c r="R403" s="212">
        <f>IF('Cumulative Budget Request '!L402='Split budget (E)'!$L$1,'Cumulative Budget Request '!R402,0)</f>
        <v>0</v>
      </c>
      <c r="S403" s="61">
        <f>IF('Cumulative Budget Request '!L402='Split budget (E)'!$L$1,'Cumulative Budget Request '!S402,0)</f>
        <v>0</v>
      </c>
      <c r="T403" s="211">
        <f>IF('Cumulative Budget Request '!L402='Split budget (E)'!$L$1,'Cumulative Budget Request '!T402,0)</f>
        <v>0</v>
      </c>
      <c r="U403" s="323"/>
      <c r="V403" s="323"/>
      <c r="W403" s="323"/>
      <c r="X403" s="323"/>
      <c r="Y403" s="323"/>
    </row>
    <row r="404" spans="1:25" hidden="1">
      <c r="A404" s="449"/>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(E)'!$L$1,'Cumulative Budget Request '!Q403,0)</f>
        <v>0</v>
      </c>
      <c r="R404" s="212">
        <f>IF('Cumulative Budget Request '!L403='Split budget (E)'!$L$1,'Cumulative Budget Request '!R403,0)</f>
        <v>0</v>
      </c>
      <c r="S404" s="61">
        <f>IF('Cumulative Budget Request '!L403='Split budget (E)'!$L$1,'Cumulative Budget Request '!S403,0)</f>
        <v>0</v>
      </c>
      <c r="T404" s="211">
        <f>IF('Cumulative Budget Request '!L403='Split budget (E)'!$L$1,'Cumulative Budget Request '!T403,0)</f>
        <v>0</v>
      </c>
      <c r="U404" s="323"/>
      <c r="V404" s="323"/>
      <c r="W404" s="323"/>
      <c r="X404" s="323"/>
      <c r="Y404" s="323"/>
    </row>
    <row r="405" spans="1:25" hidden="1">
      <c r="A405" s="449"/>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(E)'!$L$1,'Cumulative Budget Request '!Q404,0)</f>
        <v>0</v>
      </c>
      <c r="R405" s="212">
        <f>IF('Cumulative Budget Request '!L404='Split budget (E)'!$L$1,'Cumulative Budget Request '!R404,0)</f>
        <v>0</v>
      </c>
      <c r="S405" s="61">
        <f>IF('Cumulative Budget Request '!L404='Split budget (E)'!$L$1,'Cumulative Budget Request '!S404,0)</f>
        <v>0</v>
      </c>
      <c r="T405" s="211">
        <f>IF('Cumulative Budget Request '!L404='Split budget (E)'!$L$1,'Cumulative Budget Request '!T404,0)</f>
        <v>0</v>
      </c>
      <c r="U405" s="323"/>
      <c r="V405" s="323"/>
      <c r="W405" s="323"/>
      <c r="X405" s="323"/>
      <c r="Y405" s="323"/>
    </row>
    <row r="406" spans="1:25" ht="15" hidden="1">
      <c r="A406" s="449"/>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(E)'!$L$1,'Cumulative Budget Request '!Q405,0)</f>
        <v>0</v>
      </c>
      <c r="R406" s="212">
        <f>IF('Cumulative Budget Request '!L405='Split budget (E)'!$L$1,'Cumulative Budget Request '!R405,0)</f>
        <v>0</v>
      </c>
      <c r="S406" s="61">
        <f>IF('Cumulative Budget Request '!L405='Split budget (E)'!$L$1,'Cumulative Budget Request '!S405,0)</f>
        <v>0</v>
      </c>
      <c r="T406" s="211">
        <f>IF('Cumulative Budget Request '!L405='Split budget (E)'!$L$1,'Cumulative Budget Request '!T405,0)</f>
        <v>0</v>
      </c>
      <c r="U406" s="323"/>
      <c r="V406" s="323"/>
      <c r="W406" s="323"/>
      <c r="X406" s="323"/>
      <c r="Y406" s="323"/>
    </row>
    <row r="407" spans="1:25" hidden="1">
      <c r="A407" s="449"/>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9"/>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5">
        <f>IF('Cumulative Budget Request '!L408='Split budget (E)'!$L$1,'Cumulative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(E)'!$L$1,'Cumulative Budget Request '!M408,0)</f>
        <v>0</v>
      </c>
      <c r="N409" s="214">
        <f>ROUND(M409/12,2)</f>
        <v>0</v>
      </c>
      <c r="O409" s="214">
        <f>IF('Cumulative Budget Request '!L408='Split budget (E)'!$L$1,'Cumulative Budget Request '!O408,0)</f>
        <v>0</v>
      </c>
      <c r="P409" s="209">
        <f>IF('Cumulative Budget Request '!L408='Split budget (E)'!$L$1,'Cumulative Budget Request '!P408,0)</f>
        <v>0</v>
      </c>
      <c r="Q409" s="211">
        <f>IF('Cumulative Budget Request '!L408='Split budget (E)'!$L$1,'Cumulative Budget Request '!Q408,0)</f>
        <v>0</v>
      </c>
      <c r="R409" s="212">
        <f>IF('Cumulative Budget Request '!L408='Split budget (E)'!$L$1,'Cumulative Budget Request '!R408,0)</f>
        <v>0</v>
      </c>
      <c r="S409" s="61">
        <f>IF('Cumulative Budget Request '!L408='Split budget (E)'!$L$1,'Cumulative Budget Request '!S408,0)</f>
        <v>0</v>
      </c>
      <c r="T409" s="211">
        <f>IF('Cumulative Budget Request '!L408='Split budget (E)'!$L$1,'Cumulative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6"/>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(E)'!$L$1,'Cumulative Budget Request '!Q409,0)</f>
        <v>0</v>
      </c>
      <c r="R410" s="212">
        <f>IF('Cumulative Budget Request '!L409='Split budget (E)'!$L$1,'Cumulative Budget Request '!R409,0)</f>
        <v>0</v>
      </c>
      <c r="S410" s="61">
        <f>IF('Cumulative Budget Request '!L409='Split budget (E)'!$L$1,'Cumulative Budget Request '!S409,0)</f>
        <v>0</v>
      </c>
      <c r="T410" s="211">
        <f>IF('Cumulative Budget Request '!L409='Split budget (E)'!$L$1,'Cumulative Budget Request '!T409,0)</f>
        <v>0</v>
      </c>
      <c r="U410" s="323"/>
      <c r="V410" s="323"/>
      <c r="W410" s="323"/>
      <c r="X410" s="323"/>
      <c r="Y410" s="323"/>
    </row>
    <row r="411" spans="1:25" hidden="1">
      <c r="A411" s="449"/>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(E)'!$L$1,'Cumulative Budget Request '!Q410,0)</f>
        <v>0</v>
      </c>
      <c r="R411" s="212">
        <f>IF('Cumulative Budget Request '!L410='Split budget (E)'!$L$1,'Cumulative Budget Request '!R410,0)</f>
        <v>0</v>
      </c>
      <c r="S411" s="61">
        <f>IF('Cumulative Budget Request '!L410='Split budget (E)'!$L$1,'Cumulative Budget Request '!S410,0)</f>
        <v>0</v>
      </c>
      <c r="T411" s="211">
        <f>IF('Cumulative Budget Request '!L410='Split budget (E)'!$L$1,'Cumulative Budget Request '!T410,0)</f>
        <v>0</v>
      </c>
      <c r="U411" s="324"/>
      <c r="V411" s="324"/>
      <c r="W411" s="324"/>
      <c r="X411" s="324"/>
      <c r="Y411" s="324"/>
    </row>
    <row r="412" spans="1:25" hidden="1">
      <c r="A412" s="449"/>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(E)'!$L$1,'Cumulative Budget Request '!Q411,0)</f>
        <v>0</v>
      </c>
      <c r="R412" s="212">
        <f>IF('Cumulative Budget Request '!L411='Split budget (E)'!$L$1,'Cumulative Budget Request '!R411,0)</f>
        <v>0</v>
      </c>
      <c r="S412" s="61">
        <f>IF('Cumulative Budget Request '!L411='Split budget (E)'!$L$1,'Cumulative Budget Request '!S411,0)</f>
        <v>0</v>
      </c>
      <c r="T412" s="211">
        <f>IF('Cumulative Budget Request '!L411='Split budget (E)'!$L$1,'Cumulative Budget Request '!T411,0)</f>
        <v>0</v>
      </c>
      <c r="U412" s="324"/>
      <c r="V412" s="324"/>
      <c r="W412" s="324"/>
      <c r="X412" s="324"/>
      <c r="Y412" s="324"/>
    </row>
    <row r="413" spans="1:25" ht="15" hidden="1">
      <c r="A413" s="449"/>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(E)'!$L$1,'Cumulative Budget Request '!Q412,0)</f>
        <v>0</v>
      </c>
      <c r="R413" s="212">
        <f>IF('Cumulative Budget Request '!L412='Split budget (E)'!$L$1,'Cumulative Budget Request '!R412,0)</f>
        <v>0</v>
      </c>
      <c r="S413" s="61">
        <f>IF('Cumulative Budget Request '!L412='Split budget (E)'!$L$1,'Cumulative Budget Request '!S412,0)</f>
        <v>0</v>
      </c>
      <c r="T413" s="211">
        <f>IF('Cumulative Budget Request '!L412='Split budget (E)'!$L$1,'Cumulative Budget Request '!T412,0)</f>
        <v>0</v>
      </c>
      <c r="U413" s="323"/>
      <c r="V413" s="323"/>
      <c r="W413" s="323"/>
      <c r="X413" s="323"/>
      <c r="Y413" s="323"/>
    </row>
    <row r="414" spans="1:25" hidden="1">
      <c r="A414" s="449"/>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9"/>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5">
        <f>IF('Cumulative Budget Request '!L415='Split budget (E)'!$L$1,'Cumulative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(E)'!$L$1,'Cumulative Budget Request '!M415,0)</f>
        <v>0</v>
      </c>
      <c r="N416" s="214">
        <f>ROUND(M416/12,2)</f>
        <v>0</v>
      </c>
      <c r="O416" s="214">
        <f>IF('Cumulative Budget Request '!L415='Split budget (E)'!$L$1,'Cumulative Budget Request '!O415,0)</f>
        <v>0</v>
      </c>
      <c r="P416" s="209">
        <f>IF('Cumulative Budget Request '!L415='Split budget (E)'!$L$1,'Cumulative Budget Request '!P415,0)</f>
        <v>0</v>
      </c>
      <c r="Q416" s="211">
        <f>IF('Cumulative Budget Request '!L415='Split budget (E)'!$L$1,'Cumulative Budget Request '!Q415,0)</f>
        <v>0</v>
      </c>
      <c r="R416" s="212">
        <f>IF('Cumulative Budget Request '!L415='Split budget (E)'!$L$1,'Cumulative Budget Request '!R415,0)</f>
        <v>0</v>
      </c>
      <c r="S416" s="61">
        <f>IF('Cumulative Budget Request '!L415='Split budget (E)'!$L$1,'Cumulative Budget Request '!S415,0)</f>
        <v>0</v>
      </c>
      <c r="T416" s="211">
        <f>IF('Cumulative Budget Request '!L415='Split budget (E)'!$L$1,'Cumulative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6"/>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(E)'!$L$1,'Cumulative Budget Request '!Q416,0)</f>
        <v>0</v>
      </c>
      <c r="R417" s="212">
        <f>IF('Cumulative Budget Request '!L416='Split budget (E)'!$L$1,'Cumulative Budget Request '!R416,0)</f>
        <v>0</v>
      </c>
      <c r="S417" s="61">
        <f>IF('Cumulative Budget Request '!L416='Split budget (E)'!$L$1,'Cumulative Budget Request '!S416,0)</f>
        <v>0</v>
      </c>
      <c r="T417" s="211">
        <f>IF('Cumulative Budget Request '!L416='Split budget (E)'!$L$1,'Cumulative Budget Request '!T416,0)</f>
        <v>0</v>
      </c>
      <c r="U417" s="323"/>
      <c r="V417" s="323"/>
      <c r="W417" s="323"/>
      <c r="X417" s="323"/>
      <c r="Y417" s="323"/>
    </row>
    <row r="418" spans="1:25" hidden="1">
      <c r="A418" s="449"/>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(E)'!$L$1,'Cumulative Budget Request '!Q417,0)</f>
        <v>0</v>
      </c>
      <c r="R418" s="212">
        <f>IF('Cumulative Budget Request '!L417='Split budget (E)'!$L$1,'Cumulative Budget Request '!R417,0)</f>
        <v>0</v>
      </c>
      <c r="S418" s="61">
        <f>IF('Cumulative Budget Request '!L417='Split budget (E)'!$L$1,'Cumulative Budget Request '!S417,0)</f>
        <v>0</v>
      </c>
      <c r="T418" s="211">
        <f>IF('Cumulative Budget Request '!L417='Split budget (E)'!$L$1,'Cumulative Budget Request '!T417,0)</f>
        <v>0</v>
      </c>
      <c r="U418" s="324"/>
      <c r="V418" s="324"/>
      <c r="W418" s="324"/>
      <c r="X418" s="324"/>
      <c r="Y418" s="324"/>
    </row>
    <row r="419" spans="1:25" hidden="1">
      <c r="A419" s="449"/>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(E)'!$L$1,'Cumulative Budget Request '!Q418,0)</f>
        <v>0</v>
      </c>
      <c r="R419" s="212">
        <f>IF('Cumulative Budget Request '!L418='Split budget (E)'!$L$1,'Cumulative Budget Request '!R418,0)</f>
        <v>0</v>
      </c>
      <c r="S419" s="61">
        <f>IF('Cumulative Budget Request '!L418='Split budget (E)'!$L$1,'Cumulative Budget Request '!S418,0)</f>
        <v>0</v>
      </c>
      <c r="T419" s="211">
        <f>IF('Cumulative Budget Request '!L418='Split budget (E)'!$L$1,'Cumulative Budget Request '!T418,0)</f>
        <v>0</v>
      </c>
      <c r="U419" s="324"/>
      <c r="V419" s="324"/>
      <c r="W419" s="324"/>
      <c r="X419" s="324"/>
      <c r="Y419" s="324"/>
    </row>
    <row r="420" spans="1:25" ht="15" hidden="1">
      <c r="A420" s="449"/>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(E)'!$L$1,'Cumulative Budget Request '!Q419,0)</f>
        <v>0</v>
      </c>
      <c r="R420" s="212">
        <f>IF('Cumulative Budget Request '!L419='Split budget (E)'!$L$1,'Cumulative Budget Request '!R419,0)</f>
        <v>0</v>
      </c>
      <c r="S420" s="61">
        <f>IF('Cumulative Budget Request '!L419='Split budget (E)'!$L$1,'Cumulative Budget Request '!S419,0)</f>
        <v>0</v>
      </c>
      <c r="T420" s="211">
        <f>IF('Cumulative Budget Request '!L419='Split budget (E)'!$L$1,'Cumulative Budget Request '!T419,0)</f>
        <v>0</v>
      </c>
      <c r="U420" s="323"/>
      <c r="V420" s="323"/>
      <c r="W420" s="323"/>
      <c r="X420" s="323"/>
      <c r="Y420" s="323"/>
    </row>
    <row r="421" spans="1:25" hidden="1">
      <c r="A421" s="449"/>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9"/>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5">
        <f>IF('Cumulative Budget Request '!L422='Split budget (E)'!$L$1,'Cumulative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(E)'!$L$1,'Cumulative Budget Request '!M422,0)</f>
        <v>0</v>
      </c>
      <c r="N423" s="214">
        <f>ROUND(M423/12,2)</f>
        <v>0</v>
      </c>
      <c r="O423" s="214">
        <f>IF('Cumulative Budget Request '!L422='Split budget (E)'!$L$1,'Cumulative Budget Request '!O422,0)</f>
        <v>0</v>
      </c>
      <c r="P423" s="209">
        <f>IF('Cumulative Budget Request '!L422='Split budget (E)'!$L$1,'Cumulative Budget Request '!P422,0)</f>
        <v>0</v>
      </c>
      <c r="Q423" s="211">
        <f>IF('Cumulative Budget Request '!L422='Split budget (E)'!$L$1,'Cumulative Budget Request '!Q422,0)</f>
        <v>0</v>
      </c>
      <c r="R423" s="212">
        <f>IF('Cumulative Budget Request '!L422='Split budget (E)'!$L$1,'Cumulative Budget Request '!R422,0)</f>
        <v>0</v>
      </c>
      <c r="S423" s="61">
        <f>IF('Cumulative Budget Request '!L422='Split budget (E)'!$L$1,'Cumulative Budget Request '!S422,0)</f>
        <v>0</v>
      </c>
      <c r="T423" s="211">
        <f>IF('Cumulative Budget Request '!L422='Split budget (E)'!$L$1,'Cumulative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6"/>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(E)'!$L$1,'Cumulative Budget Request '!Q423,0)</f>
        <v>0</v>
      </c>
      <c r="R424" s="212">
        <f>IF('Cumulative Budget Request '!L423='Split budget (E)'!$L$1,'Cumulative Budget Request '!R423,0)</f>
        <v>0</v>
      </c>
      <c r="S424" s="61">
        <f>IF('Cumulative Budget Request '!L423='Split budget (E)'!$L$1,'Cumulative Budget Request '!S423,0)</f>
        <v>0</v>
      </c>
      <c r="T424" s="211">
        <f>IF('Cumulative Budget Request '!L423='Split budget (E)'!$L$1,'Cumulative Budget Request '!T423,0)</f>
        <v>0</v>
      </c>
      <c r="U424" s="323"/>
      <c r="V424" s="323"/>
      <c r="W424" s="323"/>
      <c r="X424" s="323"/>
      <c r="Y424" s="323"/>
    </row>
    <row r="425" spans="1:25" hidden="1">
      <c r="A425" s="449"/>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(E)'!$L$1,'Cumulative Budget Request '!Q424,0)</f>
        <v>0</v>
      </c>
      <c r="R425" s="212">
        <f>IF('Cumulative Budget Request '!L424='Split budget (E)'!$L$1,'Cumulative Budget Request '!R424,0)</f>
        <v>0</v>
      </c>
      <c r="S425" s="61">
        <f>IF('Cumulative Budget Request '!L424='Split budget (E)'!$L$1,'Cumulative Budget Request '!S424,0)</f>
        <v>0</v>
      </c>
      <c r="T425" s="211">
        <f>IF('Cumulative Budget Request '!L424='Split budget (E)'!$L$1,'Cumulative Budget Request '!T424,0)</f>
        <v>0</v>
      </c>
      <c r="U425" s="324"/>
      <c r="V425" s="324"/>
      <c r="W425" s="324"/>
      <c r="X425" s="324"/>
      <c r="Y425" s="324"/>
    </row>
    <row r="426" spans="1:25" hidden="1">
      <c r="A426" s="449"/>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(E)'!$L$1,'Cumulative Budget Request '!Q425,0)</f>
        <v>0</v>
      </c>
      <c r="R426" s="212">
        <f>IF('Cumulative Budget Request '!L425='Split budget (E)'!$L$1,'Cumulative Budget Request '!R425,0)</f>
        <v>0</v>
      </c>
      <c r="S426" s="61">
        <f>IF('Cumulative Budget Request '!L425='Split budget (E)'!$L$1,'Cumulative Budget Request '!S425,0)</f>
        <v>0</v>
      </c>
      <c r="T426" s="211">
        <f>IF('Cumulative Budget Request '!L425='Split budget (E)'!$L$1,'Cumulative Budget Request '!T425,0)</f>
        <v>0</v>
      </c>
      <c r="U426" s="324"/>
      <c r="V426" s="324"/>
      <c r="W426" s="324"/>
      <c r="X426" s="324"/>
      <c r="Y426" s="324"/>
    </row>
    <row r="427" spans="1:25" ht="15" hidden="1">
      <c r="A427" s="449"/>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(E)'!$L$1,'Cumulative Budget Request '!Q426,0)</f>
        <v>0</v>
      </c>
      <c r="R427" s="212">
        <f>IF('Cumulative Budget Request '!L426='Split budget (E)'!$L$1,'Cumulative Budget Request '!R426,0)</f>
        <v>0</v>
      </c>
      <c r="S427" s="61">
        <f>IF('Cumulative Budget Request '!L426='Split budget (E)'!$L$1,'Cumulative Budget Request '!S426,0)</f>
        <v>0</v>
      </c>
      <c r="T427" s="211">
        <f>IF('Cumulative Budget Request '!L426='Split budget (E)'!$L$1,'Cumulative Budget Request '!T426,0)</f>
        <v>0</v>
      </c>
      <c r="U427" s="323"/>
      <c r="V427" s="323"/>
      <c r="W427" s="323"/>
      <c r="X427" s="323"/>
      <c r="Y427" s="323"/>
    </row>
    <row r="428" spans="1:25" hidden="1">
      <c r="A428" s="449"/>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9"/>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5">
        <f>IF('Cumulative Budget Request '!L429='Split budget (E)'!$L$1,'Cumulative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(E)'!$L$1,'Cumulative Budget Request '!M429,0)</f>
        <v>0</v>
      </c>
      <c r="N430" s="214">
        <f>ROUND(M430/12,2)</f>
        <v>0</v>
      </c>
      <c r="O430" s="214">
        <f>IF('Cumulative Budget Request '!L429='Split budget (E)'!$L$1,'Cumulative Budget Request '!O429,0)</f>
        <v>0</v>
      </c>
      <c r="P430" s="209">
        <f>IF('Cumulative Budget Request '!L429='Split budget (E)'!$L$1,'Cumulative Budget Request '!P429,0)</f>
        <v>0</v>
      </c>
      <c r="Q430" s="211">
        <f>IF('Cumulative Budget Request '!L429='Split budget (E)'!$L$1,'Cumulative Budget Request '!Q429,0)</f>
        <v>0</v>
      </c>
      <c r="R430" s="212">
        <f>IF('Cumulative Budget Request '!L429='Split budget (E)'!$L$1,'Cumulative Budget Request '!R429,0)</f>
        <v>0</v>
      </c>
      <c r="S430" s="61">
        <f>IF('Cumulative Budget Request '!L429='Split budget (E)'!$L$1,'Cumulative Budget Request '!S429,0)</f>
        <v>0</v>
      </c>
      <c r="T430" s="211">
        <f>IF('Cumulative Budget Request '!L429='Split budget (E)'!$L$1,'Cumulative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6"/>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(E)'!$L$1,'Cumulative Budget Request '!Q430,0)</f>
        <v>0</v>
      </c>
      <c r="R431" s="212">
        <f>IF('Cumulative Budget Request '!L430='Split budget (E)'!$L$1,'Cumulative Budget Request '!R430,0)</f>
        <v>0</v>
      </c>
      <c r="S431" s="61">
        <f>IF('Cumulative Budget Request '!L430='Split budget (E)'!$L$1,'Cumulative Budget Request '!S430,0)</f>
        <v>0</v>
      </c>
      <c r="T431" s="211">
        <f>IF('Cumulative Budget Request '!L430='Split budget (E)'!$L$1,'Cumulative Budget Request '!T430,0)</f>
        <v>0</v>
      </c>
      <c r="U431" s="323"/>
      <c r="V431" s="323"/>
      <c r="W431" s="323"/>
      <c r="X431" s="323"/>
      <c r="Y431" s="323"/>
    </row>
    <row r="432" spans="1:25" hidden="1">
      <c r="A432" s="449"/>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(E)'!$L$1,'Cumulative Budget Request '!Q431,0)</f>
        <v>0</v>
      </c>
      <c r="R432" s="212">
        <f>IF('Cumulative Budget Request '!L431='Split budget (E)'!$L$1,'Cumulative Budget Request '!R431,0)</f>
        <v>0</v>
      </c>
      <c r="S432" s="61">
        <f>IF('Cumulative Budget Request '!L431='Split budget (E)'!$L$1,'Cumulative Budget Request '!S431,0)</f>
        <v>0</v>
      </c>
      <c r="T432" s="211">
        <f>IF('Cumulative Budget Request '!L431='Split budget (E)'!$L$1,'Cumulative Budget Request '!T431,0)</f>
        <v>0</v>
      </c>
      <c r="U432" s="324"/>
      <c r="V432" s="324"/>
      <c r="W432" s="324"/>
      <c r="X432" s="324"/>
      <c r="Y432" s="324"/>
    </row>
    <row r="433" spans="1:25" hidden="1">
      <c r="A433" s="449"/>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(E)'!$L$1,'Cumulative Budget Request '!Q432,0)</f>
        <v>0</v>
      </c>
      <c r="R433" s="212">
        <f>IF('Cumulative Budget Request '!L432='Split budget (E)'!$L$1,'Cumulative Budget Request '!R432,0)</f>
        <v>0</v>
      </c>
      <c r="S433" s="61">
        <f>IF('Cumulative Budget Request '!L432='Split budget (E)'!$L$1,'Cumulative Budget Request '!S432,0)</f>
        <v>0</v>
      </c>
      <c r="T433" s="211">
        <f>IF('Cumulative Budget Request '!L432='Split budget (E)'!$L$1,'Cumulative Budget Request '!T432,0)</f>
        <v>0</v>
      </c>
      <c r="U433" s="324"/>
      <c r="V433" s="324"/>
      <c r="W433" s="324"/>
      <c r="X433" s="324"/>
      <c r="Y433" s="324"/>
    </row>
    <row r="434" spans="1:25" ht="15" hidden="1">
      <c r="A434" s="449"/>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(E)'!$L$1,'Cumulative Budget Request '!Q433,0)</f>
        <v>0</v>
      </c>
      <c r="R434" s="212">
        <f>IF('Cumulative Budget Request '!L433='Split budget (E)'!$L$1,'Cumulative Budget Request '!R433,0)</f>
        <v>0</v>
      </c>
      <c r="S434" s="61">
        <f>IF('Cumulative Budget Request '!L433='Split budget (E)'!$L$1,'Cumulative Budget Request '!S433,0)</f>
        <v>0</v>
      </c>
      <c r="T434" s="211">
        <f>IF('Cumulative Budget Request '!L433='Split budget (E)'!$L$1,'Cumulative Budget Request '!T433,0)</f>
        <v>0</v>
      </c>
      <c r="U434" s="323"/>
      <c r="V434" s="323"/>
      <c r="W434" s="323"/>
      <c r="X434" s="323"/>
      <c r="Y434" s="323"/>
    </row>
    <row r="435" spans="1:25" hidden="1">
      <c r="A435" s="449"/>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9"/>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5">
        <f>IF('Cumulative Budget Request '!L436='Split budget (E)'!$L$1,'Cumulative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(E)'!$L$1,'Cumulative Budget Request '!M436,0)</f>
        <v>0</v>
      </c>
      <c r="N437" s="214">
        <f>ROUND(M437/12,2)</f>
        <v>0</v>
      </c>
      <c r="O437" s="214">
        <f>IF('Cumulative Budget Request '!L436='Split budget (E)'!$L$1,'Cumulative Budget Request '!O436,0)</f>
        <v>0</v>
      </c>
      <c r="P437" s="209">
        <f>IF('Cumulative Budget Request '!L436='Split budget (E)'!$L$1,'Cumulative Budget Request '!P436,0)</f>
        <v>0</v>
      </c>
      <c r="Q437" s="211">
        <f>IF('Cumulative Budget Request '!L436='Split budget (E)'!$L$1,'Cumulative Budget Request '!Q436,0)</f>
        <v>0</v>
      </c>
      <c r="R437" s="212">
        <f>IF('Cumulative Budget Request '!L436='Split budget (E)'!$L$1,'Cumulative Budget Request '!R436,0)</f>
        <v>0</v>
      </c>
      <c r="S437" s="61">
        <f>IF('Cumulative Budget Request '!L436='Split budget (E)'!$L$1,'Cumulative Budget Request '!S436,0)</f>
        <v>0</v>
      </c>
      <c r="T437" s="211">
        <f>IF('Cumulative Budget Request '!L436='Split budget (E)'!$L$1,'Cumulative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6"/>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(E)'!$L$1,'Cumulative Budget Request '!Q437,0)</f>
        <v>0</v>
      </c>
      <c r="R438" s="212">
        <f>IF('Cumulative Budget Request '!L437='Split budget (E)'!$L$1,'Cumulative Budget Request '!R437,0)</f>
        <v>0</v>
      </c>
      <c r="S438" s="61">
        <f>IF('Cumulative Budget Request '!L437='Split budget (E)'!$L$1,'Cumulative Budget Request '!S437,0)</f>
        <v>0</v>
      </c>
      <c r="T438" s="211">
        <f>IF('Cumulative Budget Request '!L437='Split budget (E)'!$L$1,'Cumulative Budget Request '!T437,0)</f>
        <v>0</v>
      </c>
      <c r="U438" s="323"/>
      <c r="V438" s="323"/>
      <c r="W438" s="323"/>
      <c r="X438" s="323"/>
      <c r="Y438" s="323"/>
    </row>
    <row r="439" spans="1:25" hidden="1">
      <c r="A439" s="449"/>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(E)'!$L$1,'Cumulative Budget Request '!Q438,0)</f>
        <v>0</v>
      </c>
      <c r="R439" s="212">
        <f>IF('Cumulative Budget Request '!L438='Split budget (E)'!$L$1,'Cumulative Budget Request '!R438,0)</f>
        <v>0</v>
      </c>
      <c r="S439" s="61">
        <f>IF('Cumulative Budget Request '!L438='Split budget (E)'!$L$1,'Cumulative Budget Request '!S438,0)</f>
        <v>0</v>
      </c>
      <c r="T439" s="211">
        <f>IF('Cumulative Budget Request '!L438='Split budget (E)'!$L$1,'Cumulative Budget Request '!T438,0)</f>
        <v>0</v>
      </c>
      <c r="U439" s="324"/>
      <c r="V439" s="324"/>
      <c r="W439" s="324"/>
      <c r="X439" s="324"/>
      <c r="Y439" s="324"/>
    </row>
    <row r="440" spans="1:25" hidden="1">
      <c r="A440" s="449"/>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(E)'!$L$1,'Cumulative Budget Request '!Q439,0)</f>
        <v>0</v>
      </c>
      <c r="R440" s="212">
        <f>IF('Cumulative Budget Request '!L439='Split budget (E)'!$L$1,'Cumulative Budget Request '!R439,0)</f>
        <v>0</v>
      </c>
      <c r="S440" s="61">
        <f>IF('Cumulative Budget Request '!L439='Split budget (E)'!$L$1,'Cumulative Budget Request '!S439,0)</f>
        <v>0</v>
      </c>
      <c r="T440" s="211">
        <f>IF('Cumulative Budget Request '!L439='Split budget (E)'!$L$1,'Cumulative Budget Request '!T439,0)</f>
        <v>0</v>
      </c>
      <c r="U440" s="324"/>
      <c r="V440" s="324"/>
      <c r="W440" s="324"/>
      <c r="X440" s="324"/>
      <c r="Y440" s="324"/>
    </row>
    <row r="441" spans="1:25" ht="15" hidden="1">
      <c r="A441" s="449"/>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(E)'!$L$1,'Cumulative Budget Request '!Q440,0)</f>
        <v>0</v>
      </c>
      <c r="R441" s="212">
        <f>IF('Cumulative Budget Request '!L440='Split budget (E)'!$L$1,'Cumulative Budget Request '!R440,0)</f>
        <v>0</v>
      </c>
      <c r="S441" s="61">
        <f>IF('Cumulative Budget Request '!L440='Split budget (E)'!$L$1,'Cumulative Budget Request '!S440,0)</f>
        <v>0</v>
      </c>
      <c r="T441" s="211">
        <f>IF('Cumulative Budget Request '!L440='Split budget (E)'!$L$1,'Cumulative Budget Request '!T440,0)</f>
        <v>0</v>
      </c>
      <c r="U441" s="323"/>
      <c r="V441" s="323"/>
      <c r="W441" s="323"/>
      <c r="X441" s="323"/>
      <c r="Y441" s="323"/>
    </row>
    <row r="442" spans="1:25" hidden="1">
      <c r="A442" s="449"/>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9"/>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5">
        <f>IF('Cumulative Budget Request '!L443='Split budget (E)'!$L$1,'Cumulative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(E)'!$L$1,'Cumulative Budget Request '!M443,0)</f>
        <v>0</v>
      </c>
      <c r="N444" s="214">
        <f>ROUND(M444/12,2)</f>
        <v>0</v>
      </c>
      <c r="O444" s="214">
        <f>IF('Cumulative Budget Request '!L443='Split budget (E)'!$L$1,'Cumulative Budget Request '!O443,0)</f>
        <v>0</v>
      </c>
      <c r="P444" s="209">
        <f>IF('Cumulative Budget Request '!L443='Split budget (E)'!$L$1,'Cumulative Budget Request '!P443,0)</f>
        <v>0</v>
      </c>
      <c r="Q444" s="211">
        <f>IF('Cumulative Budget Request '!L443='Split budget (E)'!$L$1,'Cumulative Budget Request '!Q443,0)</f>
        <v>0</v>
      </c>
      <c r="R444" s="212">
        <f>IF('Cumulative Budget Request '!L443='Split budget (E)'!$L$1,'Cumulative Budget Request '!R443,0)</f>
        <v>0</v>
      </c>
      <c r="S444" s="61">
        <f>IF('Cumulative Budget Request '!L443='Split budget (E)'!$L$1,'Cumulative Budget Request '!S443,0)</f>
        <v>0</v>
      </c>
      <c r="T444" s="211">
        <f>IF('Cumulative Budget Request '!L443='Split budget (E)'!$L$1,'Cumulative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6"/>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(E)'!$L$1,'Cumulative Budget Request '!Q444,0)</f>
        <v>0</v>
      </c>
      <c r="R445" s="212">
        <f>IF('Cumulative Budget Request '!L444='Split budget (E)'!$L$1,'Cumulative Budget Request '!R444,0)</f>
        <v>0</v>
      </c>
      <c r="S445" s="61">
        <f>IF('Cumulative Budget Request '!L444='Split budget (E)'!$L$1,'Cumulative Budget Request '!S444,0)</f>
        <v>0</v>
      </c>
      <c r="T445" s="211">
        <f>IF('Cumulative Budget Request '!L444='Split budget (E)'!$L$1,'Cumulative Budget Request '!T444,0)</f>
        <v>0</v>
      </c>
      <c r="U445" s="323"/>
      <c r="V445" s="323"/>
      <c r="W445" s="323"/>
      <c r="X445" s="323"/>
      <c r="Y445" s="323"/>
    </row>
    <row r="446" spans="1:25" hidden="1">
      <c r="A446" s="449"/>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(E)'!$L$1,'Cumulative Budget Request '!Q445,0)</f>
        <v>0</v>
      </c>
      <c r="R446" s="212">
        <f>IF('Cumulative Budget Request '!L445='Split budget (E)'!$L$1,'Cumulative Budget Request '!R445,0)</f>
        <v>0</v>
      </c>
      <c r="S446" s="61">
        <f>IF('Cumulative Budget Request '!L445='Split budget (E)'!$L$1,'Cumulative Budget Request '!S445,0)</f>
        <v>0</v>
      </c>
      <c r="T446" s="211">
        <f>IF('Cumulative Budget Request '!L445='Split budget (E)'!$L$1,'Cumulative Budget Request '!T445,0)</f>
        <v>0</v>
      </c>
      <c r="U446" s="324"/>
      <c r="V446" s="324"/>
      <c r="W446" s="324"/>
      <c r="X446" s="324"/>
      <c r="Y446" s="324"/>
    </row>
    <row r="447" spans="1:25" hidden="1">
      <c r="A447" s="449"/>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(E)'!$L$1,'Cumulative Budget Request '!Q446,0)</f>
        <v>0</v>
      </c>
      <c r="R447" s="212">
        <f>IF('Cumulative Budget Request '!L446='Split budget (E)'!$L$1,'Cumulative Budget Request '!R446,0)</f>
        <v>0</v>
      </c>
      <c r="S447" s="61">
        <f>IF('Cumulative Budget Request '!L446='Split budget (E)'!$L$1,'Cumulative Budget Request '!S446,0)</f>
        <v>0</v>
      </c>
      <c r="T447" s="211">
        <f>IF('Cumulative Budget Request '!L446='Split budget (E)'!$L$1,'Cumulative Budget Request '!T446,0)</f>
        <v>0</v>
      </c>
      <c r="U447" s="324"/>
      <c r="V447" s="324"/>
      <c r="W447" s="324"/>
      <c r="X447" s="324"/>
      <c r="Y447" s="324"/>
    </row>
    <row r="448" spans="1:25" ht="15" hidden="1">
      <c r="A448" s="449"/>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(E)'!$L$1,'Cumulative Budget Request '!Q447,0)</f>
        <v>0</v>
      </c>
      <c r="R448" s="212">
        <f>IF('Cumulative Budget Request '!L447='Split budget (E)'!$L$1,'Cumulative Budget Request '!R447,0)</f>
        <v>0</v>
      </c>
      <c r="S448" s="61">
        <f>IF('Cumulative Budget Request '!L447='Split budget (E)'!$L$1,'Cumulative Budget Request '!S447,0)</f>
        <v>0</v>
      </c>
      <c r="T448" s="211">
        <f>IF('Cumulative Budget Request '!L447='Split budget (E)'!$L$1,'Cumulative Budget Request '!T447,0)</f>
        <v>0</v>
      </c>
      <c r="U448" s="323"/>
      <c r="V448" s="323"/>
      <c r="W448" s="323"/>
      <c r="X448" s="323"/>
      <c r="Y448" s="323"/>
    </row>
    <row r="449" spans="1:25" hidden="1">
      <c r="A449" s="449"/>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9"/>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5">
        <f>IF('Cumulative Budget Request '!L450='Split budget (E)'!$L$1,'Cumulative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(E)'!$L$1,'Cumulative Budget Request '!M450,0)</f>
        <v>0</v>
      </c>
      <c r="N451" s="214">
        <f>ROUND(M451/12,2)</f>
        <v>0</v>
      </c>
      <c r="O451" s="214">
        <f>IF('Cumulative Budget Request '!L450='Split budget (E)'!$L$1,'Cumulative Budget Request '!O450,0)</f>
        <v>0</v>
      </c>
      <c r="P451" s="209">
        <f>IF('Cumulative Budget Request '!L450='Split budget (E)'!$L$1,'Cumulative Budget Request '!P450,0)</f>
        <v>0</v>
      </c>
      <c r="Q451" s="211">
        <f>IF('Cumulative Budget Request '!L450='Split budget (E)'!$L$1,'Cumulative Budget Request '!Q450,0)</f>
        <v>0</v>
      </c>
      <c r="R451" s="212">
        <f>IF('Cumulative Budget Request '!L450='Split budget (E)'!$L$1,'Cumulative Budget Request '!R450,0)</f>
        <v>0</v>
      </c>
      <c r="S451" s="61">
        <f>IF('Cumulative Budget Request '!L450='Split budget (E)'!$L$1,'Cumulative Budget Request '!S450,0)</f>
        <v>0</v>
      </c>
      <c r="T451" s="211">
        <f>IF('Cumulative Budget Request '!L450='Split budget (E)'!$L$1,'Cumulative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6"/>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(E)'!$L$1,'Cumulative Budget Request '!Q451,0)</f>
        <v>0</v>
      </c>
      <c r="R452" s="212">
        <f>IF('Cumulative Budget Request '!L451='Split budget (E)'!$L$1,'Cumulative Budget Request '!R451,0)</f>
        <v>0</v>
      </c>
      <c r="S452" s="61">
        <f>IF('Cumulative Budget Request '!L451='Split budget (E)'!$L$1,'Cumulative Budget Request '!S451,0)</f>
        <v>0</v>
      </c>
      <c r="T452" s="211">
        <f>IF('Cumulative Budget Request '!L451='Split budget (E)'!$L$1,'Cumulative Budget Request '!T451,0)</f>
        <v>0</v>
      </c>
      <c r="U452" s="323"/>
      <c r="V452" s="323"/>
      <c r="W452" s="323"/>
      <c r="X452" s="323"/>
      <c r="Y452" s="323"/>
    </row>
    <row r="453" spans="1:25" hidden="1">
      <c r="A453" s="449"/>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(E)'!$L$1,'Cumulative Budget Request '!Q452,0)</f>
        <v>0</v>
      </c>
      <c r="R453" s="212">
        <f>IF('Cumulative Budget Request '!L452='Split budget (E)'!$L$1,'Cumulative Budget Request '!R452,0)</f>
        <v>0</v>
      </c>
      <c r="S453" s="61">
        <f>IF('Cumulative Budget Request '!L452='Split budget (E)'!$L$1,'Cumulative Budget Request '!S452,0)</f>
        <v>0</v>
      </c>
      <c r="T453" s="211">
        <f>IF('Cumulative Budget Request '!L452='Split budget (E)'!$L$1,'Cumulative Budget Request '!T452,0)</f>
        <v>0</v>
      </c>
      <c r="U453" s="324"/>
      <c r="V453" s="324"/>
      <c r="W453" s="324"/>
      <c r="X453" s="324"/>
      <c r="Y453" s="324"/>
    </row>
    <row r="454" spans="1:25" hidden="1">
      <c r="A454" s="449"/>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(E)'!$L$1,'Cumulative Budget Request '!Q453,0)</f>
        <v>0</v>
      </c>
      <c r="R454" s="212">
        <f>IF('Cumulative Budget Request '!L453='Split budget (E)'!$L$1,'Cumulative Budget Request '!R453,0)</f>
        <v>0</v>
      </c>
      <c r="S454" s="61">
        <f>IF('Cumulative Budget Request '!L453='Split budget (E)'!$L$1,'Cumulative Budget Request '!S453,0)</f>
        <v>0</v>
      </c>
      <c r="T454" s="211">
        <f>IF('Cumulative Budget Request '!L453='Split budget (E)'!$L$1,'Cumulative Budget Request '!T453,0)</f>
        <v>0</v>
      </c>
      <c r="U454" s="324"/>
      <c r="V454" s="324"/>
      <c r="W454" s="324"/>
      <c r="X454" s="324"/>
      <c r="Y454" s="324"/>
    </row>
    <row r="455" spans="1:25" ht="15" hidden="1">
      <c r="A455" s="449"/>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(E)'!$L$1,'Cumulative Budget Request '!Q454,0)</f>
        <v>0</v>
      </c>
      <c r="R455" s="212">
        <f>IF('Cumulative Budget Request '!L454='Split budget (E)'!$L$1,'Cumulative Budget Request '!R454,0)</f>
        <v>0</v>
      </c>
      <c r="S455" s="61">
        <f>IF('Cumulative Budget Request '!L454='Split budget (E)'!$L$1,'Cumulative Budget Request '!S454,0)</f>
        <v>0</v>
      </c>
      <c r="T455" s="211">
        <f>IF('Cumulative Budget Request '!L454='Split budget (E)'!$L$1,'Cumulative Budget Request '!T454,0)</f>
        <v>0</v>
      </c>
      <c r="U455" s="323"/>
      <c r="V455" s="323"/>
      <c r="W455" s="323"/>
      <c r="X455" s="323"/>
      <c r="Y455" s="323"/>
    </row>
    <row r="456" spans="1:25" hidden="1">
      <c r="A456" s="449"/>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9"/>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5">
        <f>IF('Cumulative Budget Request '!L457='Split budget (E)'!$L$1,'Cumulative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(E)'!$L$1,'Cumulative Budget Request '!M457,0)</f>
        <v>0</v>
      </c>
      <c r="N458" s="214">
        <f>ROUND(M458/12,2)</f>
        <v>0</v>
      </c>
      <c r="O458" s="214">
        <f>IF('Cumulative Budget Request '!L457='Split budget (E)'!$L$1,'Cumulative Budget Request '!O457,0)</f>
        <v>0</v>
      </c>
      <c r="P458" s="209">
        <f>IF('Cumulative Budget Request '!L457='Split budget (E)'!$L$1,'Cumulative Budget Request '!P457,0)</f>
        <v>0</v>
      </c>
      <c r="Q458" s="211">
        <f>IF('Cumulative Budget Request '!L457='Split budget (E)'!$L$1,'Cumulative Budget Request '!Q457,0)</f>
        <v>0</v>
      </c>
      <c r="R458" s="212">
        <f>IF('Cumulative Budget Request '!L457='Split budget (E)'!$L$1,'Cumulative Budget Request '!R457,0)</f>
        <v>0</v>
      </c>
      <c r="S458" s="61">
        <f>IF('Cumulative Budget Request '!L457='Split budget (E)'!$L$1,'Cumulative Budget Request '!S457,0)</f>
        <v>0</v>
      </c>
      <c r="T458" s="211">
        <f>IF('Cumulative Budget Request '!L457='Split budget (E)'!$L$1,'Cumulative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6"/>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(E)'!$L$1,'Cumulative Budget Request '!Q458,0)</f>
        <v>0</v>
      </c>
      <c r="R459" s="212">
        <f>IF('Cumulative Budget Request '!L458='Split budget (E)'!$L$1,'Cumulative Budget Request '!R458,0)</f>
        <v>0</v>
      </c>
      <c r="S459" s="61">
        <f>IF('Cumulative Budget Request '!L458='Split budget (E)'!$L$1,'Cumulative Budget Request '!S458,0)</f>
        <v>0</v>
      </c>
      <c r="T459" s="211">
        <f>IF('Cumulative Budget Request '!L458='Split budget (E)'!$L$1,'Cumulative Budget Request '!T458,0)</f>
        <v>0</v>
      </c>
      <c r="U459" s="323"/>
      <c r="V459" s="323"/>
      <c r="W459" s="323"/>
      <c r="X459" s="323"/>
      <c r="Y459" s="323"/>
    </row>
    <row r="460" spans="1:25" hidden="1">
      <c r="A460" s="449"/>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(E)'!$L$1,'Cumulative Budget Request '!Q459,0)</f>
        <v>0</v>
      </c>
      <c r="R460" s="212">
        <f>IF('Cumulative Budget Request '!L459='Split budget (E)'!$L$1,'Cumulative Budget Request '!R459,0)</f>
        <v>0</v>
      </c>
      <c r="S460" s="61">
        <f>IF('Cumulative Budget Request '!L459='Split budget (E)'!$L$1,'Cumulative Budget Request '!S459,0)</f>
        <v>0</v>
      </c>
      <c r="T460" s="211">
        <f>IF('Cumulative Budget Request '!L459='Split budget (E)'!$L$1,'Cumulative Budget Request '!T459,0)</f>
        <v>0</v>
      </c>
      <c r="U460" s="324"/>
      <c r="V460" s="324"/>
      <c r="W460" s="324"/>
      <c r="X460" s="324"/>
      <c r="Y460" s="324"/>
    </row>
    <row r="461" spans="1:25" hidden="1">
      <c r="A461" s="449"/>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(E)'!$L$1,'Cumulative Budget Request '!Q460,0)</f>
        <v>0</v>
      </c>
      <c r="R461" s="212">
        <f>IF('Cumulative Budget Request '!L460='Split budget (E)'!$L$1,'Cumulative Budget Request '!R460,0)</f>
        <v>0</v>
      </c>
      <c r="S461" s="61">
        <f>IF('Cumulative Budget Request '!L460='Split budget (E)'!$L$1,'Cumulative Budget Request '!S460,0)</f>
        <v>0</v>
      </c>
      <c r="T461" s="211">
        <f>IF('Cumulative Budget Request '!L460='Split budget (E)'!$L$1,'Cumulative Budget Request '!T460,0)</f>
        <v>0</v>
      </c>
      <c r="U461" s="324"/>
      <c r="V461" s="324"/>
      <c r="W461" s="324"/>
      <c r="X461" s="324"/>
      <c r="Y461" s="324"/>
    </row>
    <row r="462" spans="1:25" ht="15" hidden="1">
      <c r="A462" s="449"/>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(E)'!$L$1,'Cumulative Budget Request '!Q461,0)</f>
        <v>0</v>
      </c>
      <c r="R462" s="212">
        <f>IF('Cumulative Budget Request '!L461='Split budget (E)'!$L$1,'Cumulative Budget Request '!R461,0)</f>
        <v>0</v>
      </c>
      <c r="S462" s="61">
        <f>IF('Cumulative Budget Request '!L461='Split budget (E)'!$L$1,'Cumulative Budget Request '!S461,0)</f>
        <v>0</v>
      </c>
      <c r="T462" s="211">
        <f>IF('Cumulative Budget Request '!L461='Split budget (E)'!$L$1,'Cumulative Budget Request '!T461,0)</f>
        <v>0</v>
      </c>
      <c r="U462" s="323"/>
      <c r="V462" s="323"/>
      <c r="W462" s="323"/>
      <c r="X462" s="323"/>
      <c r="Y462" s="323"/>
    </row>
    <row r="463" spans="1:25" hidden="1">
      <c r="A463" s="449"/>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9"/>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8" thickBot="1">
      <c r="A465" s="449"/>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9"/>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62"/>
      <c r="V466" s="762"/>
      <c r="W466" s="762"/>
      <c r="X466" s="762"/>
      <c r="Y466" s="792"/>
      <c r="Z466" s="793" t="s">
        <v>66</v>
      </c>
      <c r="AA466" s="794"/>
      <c r="AB466" s="794"/>
      <c r="AC466" s="794"/>
      <c r="AD466" s="794"/>
      <c r="AE466" s="794"/>
      <c r="AF466" s="795"/>
      <c r="AH466" s="796" t="s">
        <v>134</v>
      </c>
      <c r="AI466" s="797"/>
      <c r="AJ466" s="797"/>
      <c r="AK466" s="797"/>
      <c r="AL466" s="797"/>
      <c r="AM466" s="797"/>
      <c r="AN466" s="797"/>
      <c r="AO466" s="798"/>
    </row>
    <row r="467" spans="1:41">
      <c r="A467" s="449"/>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9"/>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785" t="s">
        <v>426</v>
      </c>
      <c r="B469" s="785"/>
      <c r="C469" s="785"/>
      <c r="D469" s="785"/>
      <c r="E469" s="785"/>
      <c r="F469" s="785"/>
      <c r="G469" s="785"/>
      <c r="H469" s="785"/>
      <c r="I469" s="785"/>
      <c r="J469" s="785"/>
      <c r="M469" s="53" t="s">
        <v>120</v>
      </c>
      <c r="N469" s="57" t="s">
        <v>79</v>
      </c>
      <c r="O469" s="57" t="s">
        <v>109</v>
      </c>
      <c r="P469" s="57" t="s">
        <v>18</v>
      </c>
      <c r="Q469" s="57"/>
      <c r="R469" s="57" t="s">
        <v>176</v>
      </c>
      <c r="S469" s="57"/>
      <c r="T469" s="57"/>
      <c r="U469" s="762" t="s">
        <v>118</v>
      </c>
      <c r="V469" s="762"/>
      <c r="W469" s="762"/>
      <c r="X469" s="762"/>
      <c r="Y469" s="792"/>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5">
        <f>IF('Cumulative Budget Request '!L471='Split budget (E)'!$L$1,'Cumulative Budget Request '!A471,0)</f>
        <v>0</v>
      </c>
      <c r="B471" s="489" t="s">
        <v>417</v>
      </c>
      <c r="C471" s="489" t="s">
        <v>415</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(E)'!$L$1,'Cumulative Budget Request '!M471,0)</f>
        <v>0</v>
      </c>
      <c r="N471" s="214">
        <f>ROUND(M471/12,2)</f>
        <v>0</v>
      </c>
      <c r="O471" s="211">
        <f>IF('Cumulative Budget Request '!L471='Split budget (E)'!$L$1,'Cumulative Budget Request '!O471,0)</f>
        <v>0</v>
      </c>
      <c r="P471" s="212">
        <f>IF('Cumulative Budget Request '!L471='Split budget (E)'!$L$1,'Cumulative Budget Request '!P471,0)</f>
        <v>0</v>
      </c>
      <c r="Q471" s="61">
        <f>IF('Cumulative Budget Request '!L471='Split budget (E)'!$L$1,'Cumulative Budget Request '!Q471,0)</f>
        <v>0</v>
      </c>
      <c r="R471" s="211">
        <f>IF('Cumulative Budget Request '!L471='Split budget (E)'!$L$1,'Cumulative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9"/>
      <c r="B472" s="480">
        <f>IF('Cumulative Budget Request '!L472='Split budget (E)'!$L$1,'Cumulative Budget Request '!B472,0)</f>
        <v>0</v>
      </c>
      <c r="C472" s="490">
        <f>IF('Cumulative Budget Request '!L472='Split budget (E)'!$L$1,'Cumulative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(E)'!$L$1,'Cumulative Budget Request '!O472,0)</f>
        <v>0</v>
      </c>
      <c r="P472" s="212">
        <f>IF('Cumulative Budget Request '!L472='Split budget (E)'!$L$1,'Cumulative Budget Request '!P472,0)</f>
        <v>0</v>
      </c>
      <c r="Q472" s="61">
        <f>IF('Cumulative Budget Request '!L472='Split budget (E)'!$L$1,'Cumulative Budget Request '!Q472,0)</f>
        <v>0</v>
      </c>
      <c r="R472" s="211">
        <f>IF('Cumulative Budget Request '!L472='Split budget (E)'!$L$1,'Cumulative Budget Request '!R472,0)</f>
        <v>0</v>
      </c>
      <c r="S472" s="61"/>
      <c r="T472" s="59"/>
      <c r="U472" s="323"/>
      <c r="V472" s="323"/>
      <c r="W472" s="323"/>
      <c r="X472" s="323"/>
      <c r="Y472" s="323"/>
      <c r="Z472" s="141"/>
      <c r="AA472" s="109"/>
      <c r="AB472" s="109"/>
      <c r="AC472" s="109"/>
      <c r="AD472" s="109"/>
      <c r="AE472" s="109"/>
      <c r="AF472" s="144"/>
      <c r="AH472" s="799" t="s">
        <v>133</v>
      </c>
      <c r="AI472" s="748"/>
      <c r="AJ472" s="748"/>
      <c r="AK472" s="136">
        <v>1</v>
      </c>
      <c r="AL472" s="136">
        <v>1.05</v>
      </c>
      <c r="AM472" s="136">
        <v>1.05</v>
      </c>
      <c r="AN472" s="136">
        <v>1.05</v>
      </c>
      <c r="AO472" s="137">
        <v>1.05</v>
      </c>
    </row>
    <row r="473" spans="1:41">
      <c r="A473" s="449"/>
      <c r="B473" s="480">
        <f>IF('Cumulative Budget Request '!L473='Split budget (E)'!$L$1,'Cumulative Budget Request '!B473,0)</f>
        <v>0</v>
      </c>
      <c r="C473" s="490">
        <f>IF('Cumulative Budget Request '!L473='Split budget (E)'!$L$1,'Cumulative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(E)'!$L$1,'Cumulative Budget Request '!O473,0)</f>
        <v>0</v>
      </c>
      <c r="P473" s="212">
        <f>IF('Cumulative Budget Request '!L473='Split budget (E)'!$L$1,'Cumulative Budget Request '!P473,0)</f>
        <v>0</v>
      </c>
      <c r="Q473" s="61">
        <f>IF('Cumulative Budget Request '!L473='Split budget (E)'!$L$1,'Cumulative Budget Request '!Q473,0)</f>
        <v>0</v>
      </c>
      <c r="R473" s="211">
        <f>IF('Cumulative Budget Request '!L473='Split budget (E)'!$L$1,'Cumulative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9"/>
      <c r="B474" s="480">
        <f>IF('Cumulative Budget Request '!L474='Split budget (E)'!$L$1,'Cumulative Budget Request '!B474,0)</f>
        <v>0</v>
      </c>
      <c r="C474" s="490">
        <f>IF('Cumulative Budget Request '!L474='Split budget (E)'!$L$1,'Cumulative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(E)'!$L$1,'Cumulative Budget Request '!O474,0)</f>
        <v>0</v>
      </c>
      <c r="P474" s="212">
        <f>IF('Cumulative Budget Request '!L474='Split budget (E)'!$L$1,'Cumulative Budget Request '!P474,0)</f>
        <v>0</v>
      </c>
      <c r="Q474" s="61">
        <f>IF('Cumulative Budget Request '!L474='Split budget (E)'!$L$1,'Cumulative Budget Request '!Q474,0)</f>
        <v>0</v>
      </c>
      <c r="R474" s="211">
        <f>IF('Cumulative Budget Request '!L474='Split budget (E)'!$L$1,'Cumulative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9"/>
      <c r="B475" s="480">
        <f>IF('Cumulative Budget Request '!L475='Split budget (E)'!$L$1,'Cumulative Budget Request '!B475,0)</f>
        <v>0</v>
      </c>
      <c r="C475" s="490">
        <f>IF('Cumulative Budget Request '!L475='Split budget (E)'!$L$1,'Cumulative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(E)'!$L$1,'Cumulative Budget Request '!O475,0)</f>
        <v>0</v>
      </c>
      <c r="P475" s="212">
        <f>IF('Cumulative Budget Request '!L475='Split budget (E)'!$L$1,'Cumulative Budget Request '!P475,0)</f>
        <v>0</v>
      </c>
      <c r="Q475" s="61">
        <f>IF('Cumulative Budget Request '!L475='Split budget (E)'!$L$1,'Cumulative Budget Request '!Q475,0)</f>
        <v>0</v>
      </c>
      <c r="R475" s="211">
        <f>IF('Cumulative Budget Request '!L475='Split budget (E)'!$L$1,'Cumulative Budget Request '!R475,0)</f>
        <v>0</v>
      </c>
      <c r="S475" s="61"/>
      <c r="T475" s="59"/>
      <c r="U475" s="323"/>
      <c r="V475" s="323"/>
      <c r="W475" s="323"/>
      <c r="X475" s="323"/>
      <c r="Y475" s="323"/>
      <c r="Z475" s="55"/>
      <c r="AA475" s="109"/>
      <c r="AB475" s="109"/>
      <c r="AC475" s="109"/>
      <c r="AD475" s="109"/>
      <c r="AE475" s="109"/>
      <c r="AF475" s="144"/>
      <c r="AH475" s="92"/>
      <c r="AO475" s="96"/>
    </row>
    <row r="476" spans="1:41" ht="13.8" thickBot="1">
      <c r="A476" s="449"/>
      <c r="B476" s="480">
        <f>IF('Cumulative Budget Request '!L476='Split budget (E)'!$L$1,'Cumulative Budget Request '!B476,0)</f>
        <v>0</v>
      </c>
      <c r="C476" s="490">
        <f>IF('Cumulative Budget Request '!L476='Split budget (E)'!$L$1,'Cumulative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8" hidden="1" thickBot="1">
      <c r="A477" s="449"/>
      <c r="B477" s="491"/>
      <c r="C477" s="482"/>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8" hidden="1" thickBot="1">
      <c r="A478" s="485">
        <f>IF('Cumulative Budget Request '!L478='Split budget (E)'!$L$1,'Cumulative Budget Request '!A478,0)</f>
        <v>0</v>
      </c>
      <c r="B478" s="489" t="s">
        <v>417</v>
      </c>
      <c r="C478" s="489" t="s">
        <v>415</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(E)'!$L$1,'Cumulative Budget Request '!M478,0)</f>
        <v>0</v>
      </c>
      <c r="N478" s="214">
        <f>ROUND(M478/12,2)</f>
        <v>0</v>
      </c>
      <c r="O478" s="211">
        <f>IF('Cumulative Budget Request '!L478='Split budget (E)'!$L$1,'Cumulative Budget Request '!O478,0)</f>
        <v>0</v>
      </c>
      <c r="P478" s="212">
        <f>IF('Cumulative Budget Request '!L478='Split budget (E)'!$L$1,'Cumulative Budget Request '!P478,0)</f>
        <v>0</v>
      </c>
      <c r="Q478" s="61">
        <f>IF('Cumulative Budget Request '!L478='Split budget (E)'!$L$1,'Cumulative Budget Request '!Q478,0)</f>
        <v>0</v>
      </c>
      <c r="R478" s="211">
        <f>IF('Cumulative Budget Request '!L478='Split budget (E)'!$L$1,'Cumulative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8" hidden="1" thickBot="1">
      <c r="A479" s="486"/>
      <c r="B479" s="480">
        <f>IF('Cumulative Budget Request '!L479='Split budget (E)'!$L$1,'Cumulative Budget Request '!B478,0)</f>
        <v>0</v>
      </c>
      <c r="C479" s="490">
        <f>IF('Cumulative Budget Request '!L479='Split budget (E)'!$L$1,'Cumulative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(E)'!$L$1,'Cumulative Budget Request '!O479,0)</f>
        <v>0</v>
      </c>
      <c r="P479" s="212">
        <f>IF('Cumulative Budget Request '!L479='Split budget (E)'!$L$1,'Cumulative Budget Request '!P479,0)</f>
        <v>0</v>
      </c>
      <c r="Q479" s="61">
        <f>IF('Cumulative Budget Request '!L479='Split budget (E)'!$L$1,'Cumulative Budget Request '!Q479,0)</f>
        <v>0</v>
      </c>
      <c r="R479" s="211">
        <f>IF('Cumulative Budget Request '!L479='Split budget (E)'!$L$1,'Cumulative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8" hidden="1" thickBot="1">
      <c r="A480" s="449"/>
      <c r="B480" s="480">
        <f>IF('Cumulative Budget Request '!L480='Split budget (E)'!$L$1,'Cumulative Budget Request '!B479,0)</f>
        <v>0</v>
      </c>
      <c r="C480" s="490">
        <f>IF('Cumulative Budget Request '!L480='Split budget (E)'!$L$1,'Cumulative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(E)'!$L$1,'Cumulative Budget Request '!O480,0)</f>
        <v>0</v>
      </c>
      <c r="P480" s="212">
        <f>IF('Cumulative Budget Request '!L480='Split budget (E)'!$L$1,'Cumulative Budget Request '!P480,0)</f>
        <v>0</v>
      </c>
      <c r="Q480" s="61">
        <f>IF('Cumulative Budget Request '!L480='Split budget (E)'!$L$1,'Cumulative Budget Request '!Q480,0)</f>
        <v>0</v>
      </c>
      <c r="R480" s="211">
        <f>IF('Cumulative Budget Request '!L480='Split budget (E)'!$L$1,'Cumulative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8" hidden="1" thickBot="1">
      <c r="A481" s="449"/>
      <c r="B481" s="480">
        <f>IF('Cumulative Budget Request '!L481='Split budget (E)'!$L$1,'Cumulative Budget Request '!B480,0)</f>
        <v>0</v>
      </c>
      <c r="C481" s="490">
        <f>IF('Cumulative Budget Request '!L481='Split budget (E)'!$L$1,'Cumulative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(E)'!$L$1,'Cumulative Budget Request '!O481,0)</f>
        <v>0</v>
      </c>
      <c r="P481" s="212">
        <f>IF('Cumulative Budget Request '!L481='Split budget (E)'!$L$1,'Cumulative Budget Request '!P481,0)</f>
        <v>0</v>
      </c>
      <c r="Q481" s="61">
        <f>IF('Cumulative Budget Request '!L481='Split budget (E)'!$L$1,'Cumulative Budget Request '!Q481,0)</f>
        <v>0</v>
      </c>
      <c r="R481" s="211">
        <f>IF('Cumulative Budget Request '!L481='Split budget (E)'!$L$1,'Cumulative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6" hidden="1" thickBot="1">
      <c r="A482" s="449"/>
      <c r="B482" s="480">
        <f>IF('Cumulative Budget Request '!L482='Split budget (E)'!$L$1,'Cumulative Budget Request '!B481,0)</f>
        <v>0</v>
      </c>
      <c r="C482" s="490">
        <f>IF('Cumulative Budget Request '!L482='Split budget (E)'!$L$1,'Cumulative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(E)'!$L$1,'Cumulative Budget Request '!O482,0)</f>
        <v>0</v>
      </c>
      <c r="P482" s="212">
        <f>IF('Cumulative Budget Request '!L482='Split budget (E)'!$L$1,'Cumulative Budget Request '!P482,0)</f>
        <v>0</v>
      </c>
      <c r="Q482" s="61">
        <f>IF('Cumulative Budget Request '!L482='Split budget (E)'!$L$1,'Cumulative Budget Request '!Q482,0)</f>
        <v>0</v>
      </c>
      <c r="R482" s="211">
        <f>IF('Cumulative Budget Request '!L482='Split budget (E)'!$L$1,'Cumulative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8" hidden="1" thickBot="1">
      <c r="A483" s="449"/>
      <c r="B483" s="480">
        <f>IF('Cumulative Budget Request '!L483='Split budget (E)'!$L$1,'Cumulative Budget Request '!B482,0)</f>
        <v>0</v>
      </c>
      <c r="C483" s="490">
        <f>IF('Cumulative Budget Request '!L483='Split budget (E)'!$L$1,'Cumulative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8" hidden="1" thickBot="1">
      <c r="A484" s="449"/>
      <c r="B484" s="491"/>
      <c r="C484" s="482"/>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8" hidden="1" thickBot="1">
      <c r="A485" s="485">
        <f>IF('Cumulative Budget Request '!L485='Split budget (E)'!$L$1,'Cumulative Budget Request '!A485,0)</f>
        <v>0</v>
      </c>
      <c r="B485" s="489" t="s">
        <v>417</v>
      </c>
      <c r="C485" s="489" t="s">
        <v>415</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(E)'!$L$1,'Cumulative Budget Request '!M485,0)</f>
        <v>0</v>
      </c>
      <c r="N485" s="214">
        <f>ROUND(M485/12,2)</f>
        <v>0</v>
      </c>
      <c r="O485" s="211">
        <f>IF('Cumulative Budget Request '!L485='Split budget (E)'!$L$1,'Cumulative Budget Request '!O485,0)</f>
        <v>0</v>
      </c>
      <c r="P485" s="212">
        <f>IF('Cumulative Budget Request '!L485='Split budget (E)'!$L$1,'Cumulative Budget Request '!P485,0)</f>
        <v>0</v>
      </c>
      <c r="Q485" s="61">
        <f>IF('Cumulative Budget Request '!L485='Split budget (E)'!$L$1,'Cumulative Budget Request '!Q485,0)</f>
        <v>0</v>
      </c>
      <c r="R485" s="211">
        <f>IF('Cumulative Budget Request '!L485='Split budget (E)'!$L$1,'Cumulative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8" hidden="1" thickBot="1">
      <c r="A486" s="486"/>
      <c r="B486" s="480">
        <f>IF('Cumulative Budget Request '!L486='Split budget (E)'!$L$1,'Cumulative Budget Request '!B485,0)</f>
        <v>0</v>
      </c>
      <c r="C486" s="490">
        <f>IF('Cumulative Budget Request '!L486='Split budget (E)'!$L$1,'Cumulative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(E)'!$L$1,'Cumulative Budget Request '!O486,0)</f>
        <v>0</v>
      </c>
      <c r="P486" s="212">
        <f>IF('Cumulative Budget Request '!L486='Split budget (E)'!$L$1,'Cumulative Budget Request '!P486,0)</f>
        <v>0</v>
      </c>
      <c r="Q486" s="61">
        <f>IF('Cumulative Budget Request '!L486='Split budget (E)'!$L$1,'Cumulative Budget Request '!Q486,0)</f>
        <v>0</v>
      </c>
      <c r="R486" s="211">
        <f>IF('Cumulative Budget Request '!L486='Split budget (E)'!$L$1,'Cumulative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8" hidden="1" thickBot="1">
      <c r="A487" s="449"/>
      <c r="B487" s="480">
        <f>IF('Cumulative Budget Request '!L487='Split budget (E)'!$L$1,'Cumulative Budget Request '!B486,0)</f>
        <v>0</v>
      </c>
      <c r="C487" s="490">
        <f>IF('Cumulative Budget Request '!L487='Split budget (E)'!$L$1,'Cumulative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(E)'!$L$1,'Cumulative Budget Request '!O487,0)</f>
        <v>0</v>
      </c>
      <c r="P487" s="212">
        <f>IF('Cumulative Budget Request '!L487='Split budget (E)'!$L$1,'Cumulative Budget Request '!P487,0)</f>
        <v>0</v>
      </c>
      <c r="Q487" s="61">
        <f>IF('Cumulative Budget Request '!L487='Split budget (E)'!$L$1,'Cumulative Budget Request '!Q487,0)</f>
        <v>0</v>
      </c>
      <c r="R487" s="211">
        <f>IF('Cumulative Budget Request '!L487='Split budget (E)'!$L$1,'Cumulative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8" hidden="1" thickBot="1">
      <c r="A488" s="449"/>
      <c r="B488" s="480">
        <f>IF('Cumulative Budget Request '!L488='Split budget (E)'!$L$1,'Cumulative Budget Request '!B487,0)</f>
        <v>0</v>
      </c>
      <c r="C488" s="490">
        <f>IF('Cumulative Budget Request '!L488='Split budget (E)'!$L$1,'Cumulative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(E)'!$L$1,'Cumulative Budget Request '!O488,0)</f>
        <v>0</v>
      </c>
      <c r="P488" s="212">
        <f>IF('Cumulative Budget Request '!L488='Split budget (E)'!$L$1,'Cumulative Budget Request '!P488,0)</f>
        <v>0</v>
      </c>
      <c r="Q488" s="61">
        <f>IF('Cumulative Budget Request '!L488='Split budget (E)'!$L$1,'Cumulative Budget Request '!Q488,0)</f>
        <v>0</v>
      </c>
      <c r="R488" s="211">
        <f>IF('Cumulative Budget Request '!L488='Split budget (E)'!$L$1,'Cumulative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6" hidden="1" thickBot="1">
      <c r="A489" s="449"/>
      <c r="B489" s="480">
        <f>IF('Cumulative Budget Request '!L489='Split budget (E)'!$L$1,'Cumulative Budget Request '!B488,0)</f>
        <v>0</v>
      </c>
      <c r="C489" s="490">
        <f>IF('Cumulative Budget Request '!L489='Split budget (E)'!$L$1,'Cumulative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(E)'!$L$1,'Cumulative Budget Request '!O489,0)</f>
        <v>0</v>
      </c>
      <c r="P489" s="212">
        <f>IF('Cumulative Budget Request '!L489='Split budget (E)'!$L$1,'Cumulative Budget Request '!P489,0)</f>
        <v>0</v>
      </c>
      <c r="Q489" s="61">
        <f>IF('Cumulative Budget Request '!L489='Split budget (E)'!$L$1,'Cumulative Budget Request '!Q489,0)</f>
        <v>0</v>
      </c>
      <c r="R489" s="211">
        <f>IF('Cumulative Budget Request '!L489='Split budget (E)'!$L$1,'Cumulative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8" hidden="1" thickBot="1">
      <c r="A490" s="449"/>
      <c r="B490" s="480">
        <f>IF('Cumulative Budget Request '!L490='Split budget (E)'!$L$1,'Cumulative Budget Request '!B489,0)</f>
        <v>0</v>
      </c>
      <c r="C490" s="490">
        <f>IF('Cumulative Budget Request '!L490='Split budget (E)'!$L$1,'Cumulative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8" hidden="1" thickBot="1">
      <c r="A491" s="449"/>
      <c r="B491" s="491"/>
      <c r="C491" s="482"/>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8" hidden="1" thickBot="1">
      <c r="A492" s="485">
        <f>IF('Cumulative Budget Request '!L492='Split budget (E)'!$L$1,'Cumulative Budget Request '!A492,0)</f>
        <v>0</v>
      </c>
      <c r="B492" s="489" t="s">
        <v>417</v>
      </c>
      <c r="C492" s="489" t="s">
        <v>415</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(E)'!$L$1,'Cumulative Budget Request '!M492,0)</f>
        <v>0</v>
      </c>
      <c r="N492" s="214">
        <f>ROUND(M492/12,2)</f>
        <v>0</v>
      </c>
      <c r="O492" s="211">
        <f>IF('Cumulative Budget Request '!L492='Split budget (E)'!$L$1,'Cumulative Budget Request '!O492,0)</f>
        <v>0</v>
      </c>
      <c r="P492" s="212">
        <f>IF('Cumulative Budget Request '!L492='Split budget (E)'!$L$1,'Cumulative Budget Request '!P492,0)</f>
        <v>0</v>
      </c>
      <c r="Q492" s="61">
        <f>IF('Cumulative Budget Request '!L492='Split budget (E)'!$L$1,'Cumulative Budget Request '!Q492,0)</f>
        <v>0</v>
      </c>
      <c r="R492" s="211">
        <f>IF('Cumulative Budget Request '!L492='Split budget (E)'!$L$1,'Cumulative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8" hidden="1" thickBot="1">
      <c r="A493" s="486"/>
      <c r="B493" s="480">
        <f>IF('Cumulative Budget Request '!L493='Split budget (E)'!$L$1,'Cumulative Budget Request '!B492,0)</f>
        <v>0</v>
      </c>
      <c r="C493" s="490">
        <f>IF('Cumulative Budget Request '!L493='Split budget (E)'!$L$1,'Cumulative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(E)'!$L$1,'Cumulative Budget Request '!O493,0)</f>
        <v>0</v>
      </c>
      <c r="P493" s="212">
        <f>IF('Cumulative Budget Request '!L493='Split budget (E)'!$L$1,'Cumulative Budget Request '!P493,0)</f>
        <v>0</v>
      </c>
      <c r="Q493" s="61">
        <f>IF('Cumulative Budget Request '!L493='Split budget (E)'!$L$1,'Cumulative Budget Request '!Q493,0)</f>
        <v>0</v>
      </c>
      <c r="R493" s="211">
        <f>IF('Cumulative Budget Request '!L493='Split budget (E)'!$L$1,'Cumulative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8" hidden="1" thickBot="1">
      <c r="A494" s="449"/>
      <c r="B494" s="480">
        <f>IF('Cumulative Budget Request '!L494='Split budget (E)'!$L$1,'Cumulative Budget Request '!B493,0)</f>
        <v>0</v>
      </c>
      <c r="C494" s="490">
        <f>IF('Cumulative Budget Request '!L494='Split budget (E)'!$L$1,'Cumulative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(E)'!$L$1,'Cumulative Budget Request '!O494,0)</f>
        <v>0</v>
      </c>
      <c r="P494" s="212">
        <f>IF('Cumulative Budget Request '!L494='Split budget (E)'!$L$1,'Cumulative Budget Request '!P494,0)</f>
        <v>0</v>
      </c>
      <c r="Q494" s="61">
        <f>IF('Cumulative Budget Request '!L494='Split budget (E)'!$L$1,'Cumulative Budget Request '!Q494,0)</f>
        <v>0</v>
      </c>
      <c r="R494" s="211">
        <f>IF('Cumulative Budget Request '!L494='Split budget (E)'!$L$1,'Cumulative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8" hidden="1" thickBot="1">
      <c r="A495" s="449"/>
      <c r="B495" s="480">
        <f>IF('Cumulative Budget Request '!L495='Split budget (E)'!$L$1,'Cumulative Budget Request '!B494,0)</f>
        <v>0</v>
      </c>
      <c r="C495" s="490">
        <f>IF('Cumulative Budget Request '!L495='Split budget (E)'!$L$1,'Cumulative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(E)'!$L$1,'Cumulative Budget Request '!O495,0)</f>
        <v>0</v>
      </c>
      <c r="P495" s="212">
        <f>IF('Cumulative Budget Request '!L495='Split budget (E)'!$L$1,'Cumulative Budget Request '!P495,0)</f>
        <v>0</v>
      </c>
      <c r="Q495" s="61">
        <f>IF('Cumulative Budget Request '!L495='Split budget (E)'!$L$1,'Cumulative Budget Request '!Q495,0)</f>
        <v>0</v>
      </c>
      <c r="R495" s="211">
        <f>IF('Cumulative Budget Request '!L495='Split budget (E)'!$L$1,'Cumulative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6" hidden="1" thickBot="1">
      <c r="A496" s="449"/>
      <c r="B496" s="480">
        <f>IF('Cumulative Budget Request '!L496='Split budget (E)'!$L$1,'Cumulative Budget Request '!B495,0)</f>
        <v>0</v>
      </c>
      <c r="C496" s="490">
        <f>IF('Cumulative Budget Request '!L496='Split budget (E)'!$L$1,'Cumulative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(E)'!$L$1,'Cumulative Budget Request '!O496,0)</f>
        <v>0</v>
      </c>
      <c r="P496" s="212">
        <f>IF('Cumulative Budget Request '!L496='Split budget (E)'!$L$1,'Cumulative Budget Request '!P496,0)</f>
        <v>0</v>
      </c>
      <c r="Q496" s="61">
        <f>IF('Cumulative Budget Request '!L496='Split budget (E)'!$L$1,'Cumulative Budget Request '!Q496,0)</f>
        <v>0</v>
      </c>
      <c r="R496" s="211">
        <f>IF('Cumulative Budget Request '!L496='Split budget (E)'!$L$1,'Cumulative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8" hidden="1" thickBot="1">
      <c r="A497" s="449"/>
      <c r="B497" s="480">
        <f>IF('Cumulative Budget Request '!L497='Split budget (E)'!$L$1,'Cumulative Budget Request '!B496,0)</f>
        <v>0</v>
      </c>
      <c r="C497" s="490">
        <f>IF('Cumulative Budget Request '!L497='Split budget (E)'!$L$1,'Cumulative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8" hidden="1" thickBot="1">
      <c r="A498" s="449"/>
      <c r="B498" s="491"/>
      <c r="C498" s="482"/>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8" hidden="1" thickBot="1">
      <c r="A499" s="485">
        <f>IF('Cumulative Budget Request '!L499='Split budget (E)'!$L$1,'Cumulative Budget Request '!A499,0)</f>
        <v>0</v>
      </c>
      <c r="B499" s="489" t="s">
        <v>417</v>
      </c>
      <c r="C499" s="489" t="s">
        <v>415</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(E)'!$L$1,'Cumulative Budget Request '!M499,0)</f>
        <v>0</v>
      </c>
      <c r="N499" s="214">
        <f>ROUND(M499/12,2)</f>
        <v>0</v>
      </c>
      <c r="O499" s="211">
        <f>IF('Cumulative Budget Request '!L499='Split budget (E)'!$L$1,'Cumulative Budget Request '!O499,0)</f>
        <v>0</v>
      </c>
      <c r="P499" s="212">
        <f>IF('Cumulative Budget Request '!L499='Split budget (E)'!$L$1,'Cumulative Budget Request '!P499,0)</f>
        <v>0</v>
      </c>
      <c r="Q499" s="61">
        <f>IF('Cumulative Budget Request '!L499='Split budget (E)'!$L$1,'Cumulative Budget Request '!Q499,0)</f>
        <v>0</v>
      </c>
      <c r="R499" s="211">
        <f>IF('Cumulative Budget Request '!L499='Split budget (E)'!$L$1,'Cumulative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8" hidden="1" thickBot="1">
      <c r="A500" s="486"/>
      <c r="B500" s="480">
        <f>IF('Cumulative Budget Request '!L500='Split budget (E)'!$L$1,'Cumulative Budget Request '!B499,0)</f>
        <v>0</v>
      </c>
      <c r="C500" s="490">
        <f>IF('Cumulative Budget Request '!L500='Split budget (E)'!$L$1,'Cumulative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(E)'!$L$1,'Cumulative Budget Request '!O500,0)</f>
        <v>0</v>
      </c>
      <c r="P500" s="212">
        <f>IF('Cumulative Budget Request '!L500='Split budget (E)'!$L$1,'Cumulative Budget Request '!P500,0)</f>
        <v>0</v>
      </c>
      <c r="Q500" s="61">
        <f>IF('Cumulative Budget Request '!L500='Split budget (E)'!$L$1,'Cumulative Budget Request '!Q500,0)</f>
        <v>0</v>
      </c>
      <c r="R500" s="211">
        <f>IF('Cumulative Budget Request '!L500='Split budget (E)'!$L$1,'Cumulative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8" hidden="1" thickBot="1">
      <c r="A501" s="449"/>
      <c r="B501" s="480">
        <f>IF('Cumulative Budget Request '!L501='Split budget (E)'!$L$1,'Cumulative Budget Request '!B500,0)</f>
        <v>0</v>
      </c>
      <c r="C501" s="490">
        <f>IF('Cumulative Budget Request '!L501='Split budget (E)'!$L$1,'Cumulative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(E)'!$L$1,'Cumulative Budget Request '!O501,0)</f>
        <v>0</v>
      </c>
      <c r="P501" s="212">
        <f>IF('Cumulative Budget Request '!L501='Split budget (E)'!$L$1,'Cumulative Budget Request '!P501,0)</f>
        <v>0</v>
      </c>
      <c r="Q501" s="61">
        <f>IF('Cumulative Budget Request '!L501='Split budget (E)'!$L$1,'Cumulative Budget Request '!Q501,0)</f>
        <v>0</v>
      </c>
      <c r="R501" s="211">
        <f>IF('Cumulative Budget Request '!L501='Split budget (E)'!$L$1,'Cumulative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8" hidden="1" thickBot="1">
      <c r="A502" s="449"/>
      <c r="B502" s="480">
        <f>IF('Cumulative Budget Request '!L502='Split budget (E)'!$L$1,'Cumulative Budget Request '!B501,0)</f>
        <v>0</v>
      </c>
      <c r="C502" s="490">
        <f>IF('Cumulative Budget Request '!L502='Split budget (E)'!$L$1,'Cumulative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(E)'!$L$1,'Cumulative Budget Request '!O502,0)</f>
        <v>0</v>
      </c>
      <c r="P502" s="212">
        <f>IF('Cumulative Budget Request '!L502='Split budget (E)'!$L$1,'Cumulative Budget Request '!P502,0)</f>
        <v>0</v>
      </c>
      <c r="Q502" s="61">
        <f>IF('Cumulative Budget Request '!L502='Split budget (E)'!$L$1,'Cumulative Budget Request '!Q502,0)</f>
        <v>0</v>
      </c>
      <c r="R502" s="211">
        <f>IF('Cumulative Budget Request '!L502='Split budget (E)'!$L$1,'Cumulative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6" hidden="1" thickBot="1">
      <c r="A503" s="449"/>
      <c r="B503" s="480">
        <f>IF('Cumulative Budget Request '!L503='Split budget (E)'!$L$1,'Cumulative Budget Request '!B502,0)</f>
        <v>0</v>
      </c>
      <c r="C503" s="490">
        <f>IF('Cumulative Budget Request '!L503='Split budget (E)'!$L$1,'Cumulative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(E)'!$L$1,'Cumulative Budget Request '!O503,0)</f>
        <v>0</v>
      </c>
      <c r="P503" s="212">
        <f>IF('Cumulative Budget Request '!L503='Split budget (E)'!$L$1,'Cumulative Budget Request '!P503,0)</f>
        <v>0</v>
      </c>
      <c r="Q503" s="61">
        <f>IF('Cumulative Budget Request '!L503='Split budget (E)'!$L$1,'Cumulative Budget Request '!Q503,0)</f>
        <v>0</v>
      </c>
      <c r="R503" s="211">
        <f>IF('Cumulative Budget Request '!L503='Split budget (E)'!$L$1,'Cumulative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8" hidden="1" thickBot="1">
      <c r="A504" s="449"/>
      <c r="B504" s="480">
        <f>IF('Cumulative Budget Request '!L504='Split budget (E)'!$L$1,'Cumulative Budget Request '!B503,0)</f>
        <v>0</v>
      </c>
      <c r="C504" s="490">
        <f>IF('Cumulative Budget Request '!L504='Split budget (E)'!$L$1,'Cumulative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8" hidden="1" thickBot="1">
      <c r="A505" s="449"/>
      <c r="B505" s="491"/>
      <c r="C505" s="482"/>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8" hidden="1" thickBot="1">
      <c r="A506" s="485">
        <f>IF('Cumulative Budget Request '!L506='Split budget (E)'!$L$1,'Cumulative Budget Request '!A506,0)</f>
        <v>0</v>
      </c>
      <c r="B506" s="489" t="s">
        <v>417</v>
      </c>
      <c r="C506" s="489" t="s">
        <v>415</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(E)'!$L$1,'Cumulative Budget Request '!M506,0)</f>
        <v>0</v>
      </c>
      <c r="N506" s="214">
        <f>ROUND(M506/12,2)</f>
        <v>0</v>
      </c>
      <c r="O506" s="211">
        <f>IF('Cumulative Budget Request '!L506='Split budget (E)'!$L$1,'Cumulative Budget Request '!O506,0)</f>
        <v>0</v>
      </c>
      <c r="P506" s="212">
        <f>IF('Cumulative Budget Request '!L506='Split budget (E)'!$L$1,'Cumulative Budget Request '!P506,0)</f>
        <v>0</v>
      </c>
      <c r="Q506" s="61">
        <f>IF('Cumulative Budget Request '!L506='Split budget (E)'!$L$1,'Cumulative Budget Request '!Q506,0)</f>
        <v>0</v>
      </c>
      <c r="R506" s="211">
        <f>IF('Cumulative Budget Request '!L506='Split budget (E)'!$L$1,'Cumulative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8" hidden="1" thickBot="1">
      <c r="A507" s="486"/>
      <c r="B507" s="480">
        <f>IF('Cumulative Budget Request '!L507='Split budget (E)'!$L$1,'Cumulative Budget Request '!B506,0)</f>
        <v>0</v>
      </c>
      <c r="C507" s="490">
        <f>IF('Cumulative Budget Request '!L507='Split budget (E)'!$L$1,'Cumulative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(E)'!$L$1,'Cumulative Budget Request '!O507,0)</f>
        <v>0</v>
      </c>
      <c r="P507" s="212">
        <f>IF('Cumulative Budget Request '!L507='Split budget (E)'!$L$1,'Cumulative Budget Request '!P507,0)</f>
        <v>0</v>
      </c>
      <c r="Q507" s="61">
        <f>IF('Cumulative Budget Request '!L507='Split budget (E)'!$L$1,'Cumulative Budget Request '!Q507,0)</f>
        <v>0</v>
      </c>
      <c r="R507" s="211">
        <f>IF('Cumulative Budget Request '!L507='Split budget (E)'!$L$1,'Cumulative Budget Request '!R507,0)</f>
        <v>0</v>
      </c>
      <c r="S507" s="61"/>
      <c r="T507" s="59"/>
      <c r="U507" s="323"/>
      <c r="V507" s="323"/>
      <c r="W507" s="323"/>
      <c r="X507" s="323"/>
      <c r="Y507" s="323"/>
      <c r="Z507" s="141"/>
      <c r="AA507" s="109"/>
      <c r="AB507" s="109"/>
      <c r="AC507" s="109"/>
      <c r="AD507" s="109"/>
      <c r="AE507" s="109"/>
      <c r="AF507" s="144"/>
    </row>
    <row r="508" spans="1:41" ht="13.8" hidden="1" thickBot="1">
      <c r="A508" s="449"/>
      <c r="B508" s="480">
        <f>IF('Cumulative Budget Request '!L508='Split budget (E)'!$L$1,'Cumulative Budget Request '!B507,0)</f>
        <v>0</v>
      </c>
      <c r="C508" s="490">
        <f>IF('Cumulative Budget Request '!L508='Split budget (E)'!$L$1,'Cumulative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(E)'!$L$1,'Cumulative Budget Request '!O508,0)</f>
        <v>0</v>
      </c>
      <c r="P508" s="212">
        <f>IF('Cumulative Budget Request '!L508='Split budget (E)'!$L$1,'Cumulative Budget Request '!P508,0)</f>
        <v>0</v>
      </c>
      <c r="Q508" s="61">
        <f>IF('Cumulative Budget Request '!L508='Split budget (E)'!$L$1,'Cumulative Budget Request '!Q508,0)</f>
        <v>0</v>
      </c>
      <c r="R508" s="211">
        <f>IF('Cumulative Budget Request '!L508='Split budget (E)'!$L$1,'Cumulative Budget Request '!R508,0)</f>
        <v>0</v>
      </c>
      <c r="S508" s="61"/>
      <c r="T508" s="59"/>
      <c r="U508" s="323"/>
      <c r="V508" s="323"/>
      <c r="W508" s="323"/>
      <c r="X508" s="323"/>
      <c r="Y508" s="323"/>
      <c r="Z508" s="55"/>
      <c r="AA508" s="109"/>
      <c r="AB508" s="109"/>
      <c r="AC508" s="109"/>
      <c r="AD508" s="109"/>
      <c r="AE508" s="109"/>
      <c r="AF508" s="144"/>
    </row>
    <row r="509" spans="1:41" ht="13.8" hidden="1" thickBot="1">
      <c r="A509" s="449"/>
      <c r="B509" s="480">
        <f>IF('Cumulative Budget Request '!L509='Split budget (E)'!$L$1,'Cumulative Budget Request '!B508,0)</f>
        <v>0</v>
      </c>
      <c r="C509" s="490">
        <f>IF('Cumulative Budget Request '!L509='Split budget (E)'!$L$1,'Cumulative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(E)'!$L$1,'Cumulative Budget Request '!O509,0)</f>
        <v>0</v>
      </c>
      <c r="P509" s="212">
        <f>IF('Cumulative Budget Request '!L509='Split budget (E)'!$L$1,'Cumulative Budget Request '!P509,0)</f>
        <v>0</v>
      </c>
      <c r="Q509" s="61">
        <f>IF('Cumulative Budget Request '!L509='Split budget (E)'!$L$1,'Cumulative Budget Request '!Q509,0)</f>
        <v>0</v>
      </c>
      <c r="R509" s="211">
        <f>IF('Cumulative Budget Request '!L509='Split budget (E)'!$L$1,'Cumulative Budget Request '!R509,0)</f>
        <v>0</v>
      </c>
      <c r="S509" s="61"/>
      <c r="T509" s="59"/>
      <c r="U509" s="323"/>
      <c r="V509" s="323"/>
      <c r="W509" s="323"/>
      <c r="X509" s="323"/>
      <c r="Y509" s="323"/>
      <c r="Z509" s="55"/>
      <c r="AA509" s="109"/>
      <c r="AB509" s="109"/>
      <c r="AC509" s="109"/>
      <c r="AD509" s="109"/>
      <c r="AE509" s="109"/>
      <c r="AF509" s="144"/>
    </row>
    <row r="510" spans="1:41" ht="15.6" hidden="1" thickBot="1">
      <c r="A510" s="449"/>
      <c r="B510" s="480">
        <f>IF('Cumulative Budget Request '!L510='Split budget (E)'!$L$1,'Cumulative Budget Request '!B509,0)</f>
        <v>0</v>
      </c>
      <c r="C510" s="490">
        <f>IF('Cumulative Budget Request '!L510='Split budget (E)'!$L$1,'Cumulative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(E)'!$L$1,'Cumulative Budget Request '!O510,0)</f>
        <v>0</v>
      </c>
      <c r="P510" s="212">
        <f>IF('Cumulative Budget Request '!L510='Split budget (E)'!$L$1,'Cumulative Budget Request '!P510,0)</f>
        <v>0</v>
      </c>
      <c r="Q510" s="61">
        <f>IF('Cumulative Budget Request '!L510='Split budget (E)'!$L$1,'Cumulative Budget Request '!Q510,0)</f>
        <v>0</v>
      </c>
      <c r="R510" s="211">
        <f>IF('Cumulative Budget Request '!L510='Split budget (E)'!$L$1,'Cumulative Budget Request '!R510,0)</f>
        <v>0</v>
      </c>
      <c r="S510" s="61"/>
      <c r="T510" s="59"/>
      <c r="U510" s="323"/>
      <c r="V510" s="323"/>
      <c r="W510" s="323"/>
      <c r="X510" s="323"/>
      <c r="Y510" s="323"/>
      <c r="Z510" s="55"/>
      <c r="AA510" s="109"/>
      <c r="AB510" s="109"/>
      <c r="AC510" s="109"/>
      <c r="AD510" s="109"/>
      <c r="AE510" s="109"/>
      <c r="AF510" s="144"/>
    </row>
    <row r="511" spans="1:41" ht="13.8" hidden="1" thickBot="1">
      <c r="A511" s="449"/>
      <c r="B511" s="480">
        <f>IF('Cumulative Budget Request '!L511='Split budget (E)'!$L$1,'Cumulative Budget Request '!B510,0)</f>
        <v>0</v>
      </c>
      <c r="C511" s="490">
        <f>IF('Cumulative Budget Request '!L511='Split budget (E)'!$L$1,'Cumulative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8" hidden="1" thickBot="1">
      <c r="A512" s="449"/>
      <c r="B512" s="491"/>
      <c r="C512" s="482"/>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8" hidden="1" thickBot="1">
      <c r="A513" s="485">
        <f>IF('Cumulative Budget Request '!L513='Split budget (E)'!$L$1,'Cumulative Budget Request '!A513,0)</f>
        <v>0</v>
      </c>
      <c r="B513" s="489" t="s">
        <v>417</v>
      </c>
      <c r="C513" s="489" t="s">
        <v>415</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(E)'!$L$1,'Cumulative Budget Request '!M513,0)</f>
        <v>0</v>
      </c>
      <c r="N513" s="214">
        <f>ROUND(M513/12,2)</f>
        <v>0</v>
      </c>
      <c r="O513" s="211">
        <f>IF('Cumulative Budget Request '!L513='Split budget (E)'!$L$1,'Cumulative Budget Request '!O513,0)</f>
        <v>0</v>
      </c>
      <c r="P513" s="212">
        <f>IF('Cumulative Budget Request '!L513='Split budget (E)'!$L$1,'Cumulative Budget Request '!P513,0)</f>
        <v>0</v>
      </c>
      <c r="Q513" s="61">
        <f>IF('Cumulative Budget Request '!L513='Split budget (E)'!$L$1,'Cumulative Budget Request '!Q513,0)</f>
        <v>0</v>
      </c>
      <c r="R513" s="211">
        <f>IF('Cumulative Budget Request '!L513='Split budget (E)'!$L$1,'Cumulative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8" hidden="1" thickBot="1">
      <c r="A514" s="486"/>
      <c r="B514" s="480">
        <f>IF('Cumulative Budget Request '!L514='Split budget (E)'!$L$1,'Cumulative Budget Request '!B513,0)</f>
        <v>0</v>
      </c>
      <c r="C514" s="490">
        <f>IF('Cumulative Budget Request '!L514='Split budget (E)'!$L$1,'Cumulative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(E)'!$L$1,'Cumulative Budget Request '!O514,0)</f>
        <v>0</v>
      </c>
      <c r="P514" s="212">
        <f>IF('Cumulative Budget Request '!L514='Split budget (E)'!$L$1,'Cumulative Budget Request '!P514,0)</f>
        <v>0</v>
      </c>
      <c r="Q514" s="61">
        <f>IF('Cumulative Budget Request '!L514='Split budget (E)'!$L$1,'Cumulative Budget Request '!Q514,0)</f>
        <v>0</v>
      </c>
      <c r="R514" s="211">
        <f>IF('Cumulative Budget Request '!L514='Split budget (E)'!$L$1,'Cumulative Budget Request '!R514,0)</f>
        <v>0</v>
      </c>
      <c r="S514" s="61"/>
      <c r="T514" s="59"/>
      <c r="U514" s="323"/>
      <c r="V514" s="323"/>
      <c r="W514" s="323"/>
      <c r="X514" s="323"/>
      <c r="Y514" s="323"/>
      <c r="Z514" s="141"/>
      <c r="AA514" s="109"/>
      <c r="AB514" s="109"/>
      <c r="AC514" s="109"/>
      <c r="AD514" s="109"/>
      <c r="AE514" s="109"/>
      <c r="AF514" s="144"/>
    </row>
    <row r="515" spans="1:32" ht="13.8" hidden="1" thickBot="1">
      <c r="A515" s="449"/>
      <c r="B515" s="480">
        <f>IF('Cumulative Budget Request '!L515='Split budget (E)'!$L$1,'Cumulative Budget Request '!B514,0)</f>
        <v>0</v>
      </c>
      <c r="C515" s="490">
        <f>IF('Cumulative Budget Request '!L515='Split budget (E)'!$L$1,'Cumulative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(E)'!$L$1,'Cumulative Budget Request '!O515,0)</f>
        <v>0</v>
      </c>
      <c r="P515" s="212">
        <f>IF('Cumulative Budget Request '!L515='Split budget (E)'!$L$1,'Cumulative Budget Request '!P515,0)</f>
        <v>0</v>
      </c>
      <c r="Q515" s="61">
        <f>IF('Cumulative Budget Request '!L515='Split budget (E)'!$L$1,'Cumulative Budget Request '!Q515,0)</f>
        <v>0</v>
      </c>
      <c r="R515" s="211">
        <f>IF('Cumulative Budget Request '!L515='Split budget (E)'!$L$1,'Cumulative Budget Request '!R515,0)</f>
        <v>0</v>
      </c>
      <c r="S515" s="61"/>
      <c r="T515" s="59"/>
      <c r="U515" s="323"/>
      <c r="V515" s="323"/>
      <c r="W515" s="323"/>
      <c r="X515" s="323"/>
      <c r="Y515" s="323"/>
      <c r="Z515" s="55"/>
      <c r="AA515" s="109"/>
      <c r="AB515" s="109"/>
      <c r="AC515" s="109"/>
      <c r="AD515" s="109"/>
      <c r="AE515" s="109"/>
      <c r="AF515" s="144"/>
    </row>
    <row r="516" spans="1:32" ht="13.8" hidden="1" thickBot="1">
      <c r="A516" s="449"/>
      <c r="B516" s="480">
        <f>IF('Cumulative Budget Request '!L516='Split budget (E)'!$L$1,'Cumulative Budget Request '!B515,0)</f>
        <v>0</v>
      </c>
      <c r="C516" s="490">
        <f>IF('Cumulative Budget Request '!L516='Split budget (E)'!$L$1,'Cumulative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(E)'!$L$1,'Cumulative Budget Request '!O516,0)</f>
        <v>0</v>
      </c>
      <c r="P516" s="212">
        <f>IF('Cumulative Budget Request '!L516='Split budget (E)'!$L$1,'Cumulative Budget Request '!P516,0)</f>
        <v>0</v>
      </c>
      <c r="Q516" s="61">
        <f>IF('Cumulative Budget Request '!L516='Split budget (E)'!$L$1,'Cumulative Budget Request '!Q516,0)</f>
        <v>0</v>
      </c>
      <c r="R516" s="211">
        <f>IF('Cumulative Budget Request '!L516='Split budget (E)'!$L$1,'Cumulative Budget Request '!R516,0)</f>
        <v>0</v>
      </c>
      <c r="S516" s="61"/>
      <c r="T516" s="59"/>
      <c r="U516" s="323"/>
      <c r="V516" s="323"/>
      <c r="W516" s="323"/>
      <c r="X516" s="323"/>
      <c r="Y516" s="323"/>
      <c r="Z516" s="55"/>
      <c r="AA516" s="109"/>
      <c r="AB516" s="109"/>
      <c r="AC516" s="109"/>
      <c r="AD516" s="109"/>
      <c r="AE516" s="109"/>
      <c r="AF516" s="144"/>
    </row>
    <row r="517" spans="1:32" ht="15.6" hidden="1" thickBot="1">
      <c r="A517" s="449"/>
      <c r="B517" s="480">
        <f>IF('Cumulative Budget Request '!L517='Split budget (E)'!$L$1,'Cumulative Budget Request '!B516,0)</f>
        <v>0</v>
      </c>
      <c r="C517" s="490">
        <f>IF('Cumulative Budget Request '!L517='Split budget (E)'!$L$1,'Cumulative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(E)'!$L$1,'Cumulative Budget Request '!O517,0)</f>
        <v>0</v>
      </c>
      <c r="P517" s="212">
        <f>IF('Cumulative Budget Request '!L517='Split budget (E)'!$L$1,'Cumulative Budget Request '!P517,0)</f>
        <v>0</v>
      </c>
      <c r="Q517" s="61">
        <f>IF('Cumulative Budget Request '!L517='Split budget (E)'!$L$1,'Cumulative Budget Request '!Q517,0)</f>
        <v>0</v>
      </c>
      <c r="R517" s="211">
        <f>IF('Cumulative Budget Request '!L517='Split budget (E)'!$L$1,'Cumulative Budget Request '!R517,0)</f>
        <v>0</v>
      </c>
      <c r="S517" s="61"/>
      <c r="T517" s="59"/>
      <c r="U517" s="323"/>
      <c r="V517" s="323"/>
      <c r="W517" s="323"/>
      <c r="X517" s="323"/>
      <c r="Y517" s="323"/>
      <c r="Z517" s="55"/>
      <c r="AA517" s="109"/>
      <c r="AB517" s="109"/>
      <c r="AC517" s="109"/>
      <c r="AD517" s="109"/>
      <c r="AE517" s="109"/>
      <c r="AF517" s="144"/>
    </row>
    <row r="518" spans="1:32" ht="13.8" hidden="1" thickBot="1">
      <c r="A518" s="449"/>
      <c r="B518" s="480">
        <f>IF('Cumulative Budget Request '!L518='Split budget (E)'!$L$1,'Cumulative Budget Request '!B517,0)</f>
        <v>0</v>
      </c>
      <c r="C518" s="490">
        <f>IF('Cumulative Budget Request '!L518='Split budget (E)'!$L$1,'Cumulative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8" hidden="1" thickBot="1">
      <c r="A519" s="449"/>
      <c r="B519" s="491"/>
      <c r="C519" s="482"/>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8" hidden="1" thickBot="1">
      <c r="A520" s="485">
        <f>IF('Cumulative Budget Request '!L520='Split budget (E)'!$L$1,'Cumulative Budget Request '!A520,0)</f>
        <v>0</v>
      </c>
      <c r="B520" s="489" t="s">
        <v>417</v>
      </c>
      <c r="C520" s="489" t="s">
        <v>415</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(E)'!$L$1,'Cumulative Budget Request '!M520,0)</f>
        <v>0</v>
      </c>
      <c r="N520" s="214">
        <f>ROUND(M520/12,2)</f>
        <v>0</v>
      </c>
      <c r="O520" s="211">
        <f>IF('Cumulative Budget Request '!L520='Split budget (E)'!$L$1,'Cumulative Budget Request '!O520,0)</f>
        <v>0</v>
      </c>
      <c r="P520" s="212">
        <f>IF('Cumulative Budget Request '!L520='Split budget (E)'!$L$1,'Cumulative Budget Request '!P520,0)</f>
        <v>0</v>
      </c>
      <c r="Q520" s="61">
        <f>IF('Cumulative Budget Request '!L520='Split budget (E)'!$L$1,'Cumulative Budget Request '!Q520,0)</f>
        <v>0</v>
      </c>
      <c r="R520" s="211">
        <f>IF('Cumulative Budget Request '!L520='Split budget (E)'!$L$1,'Cumulative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8" hidden="1" thickBot="1">
      <c r="A521" s="486"/>
      <c r="B521" s="480">
        <f>IF('Cumulative Budget Request '!L521='Split budget (E)'!$L$1,'Cumulative Budget Request '!B520,0)</f>
        <v>0</v>
      </c>
      <c r="C521" s="490">
        <f>IF('Cumulative Budget Request '!L521='Split budget (E)'!$L$1,'Cumulative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(E)'!$L$1,'Cumulative Budget Request '!O521,0)</f>
        <v>0</v>
      </c>
      <c r="P521" s="212">
        <f>IF('Cumulative Budget Request '!L521='Split budget (E)'!$L$1,'Cumulative Budget Request '!P521,0)</f>
        <v>0</v>
      </c>
      <c r="Q521" s="61">
        <f>IF('Cumulative Budget Request '!L521='Split budget (E)'!$L$1,'Cumulative Budget Request '!Q521,0)</f>
        <v>0</v>
      </c>
      <c r="R521" s="211">
        <f>IF('Cumulative Budget Request '!L521='Split budget (E)'!$L$1,'Cumulative Budget Request '!R521,0)</f>
        <v>0</v>
      </c>
      <c r="S521" s="61"/>
      <c r="T521" s="59"/>
      <c r="U521" s="323"/>
      <c r="V521" s="323"/>
      <c r="W521" s="323"/>
      <c r="X521" s="323"/>
      <c r="Y521" s="323"/>
      <c r="Z521" s="141"/>
      <c r="AA521" s="109"/>
      <c r="AB521" s="109"/>
      <c r="AC521" s="109"/>
      <c r="AD521" s="109"/>
      <c r="AE521" s="109"/>
      <c r="AF521" s="144"/>
    </row>
    <row r="522" spans="1:32" ht="13.8" hidden="1" thickBot="1">
      <c r="A522" s="449"/>
      <c r="B522" s="480">
        <f>IF('Cumulative Budget Request '!L522='Split budget (E)'!$L$1,'Cumulative Budget Request '!B521,0)</f>
        <v>0</v>
      </c>
      <c r="C522" s="490">
        <f>IF('Cumulative Budget Request '!L522='Split budget (E)'!$L$1,'Cumulative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(E)'!$L$1,'Cumulative Budget Request '!O522,0)</f>
        <v>0</v>
      </c>
      <c r="P522" s="212">
        <f>IF('Cumulative Budget Request '!L522='Split budget (E)'!$L$1,'Cumulative Budget Request '!P522,0)</f>
        <v>0</v>
      </c>
      <c r="Q522" s="61">
        <f>IF('Cumulative Budget Request '!L522='Split budget (E)'!$L$1,'Cumulative Budget Request '!Q522,0)</f>
        <v>0</v>
      </c>
      <c r="R522" s="211">
        <f>IF('Cumulative Budget Request '!L522='Split budget (E)'!$L$1,'Cumulative Budget Request '!R522,0)</f>
        <v>0</v>
      </c>
      <c r="S522" s="61"/>
      <c r="T522" s="59"/>
      <c r="U522" s="323"/>
      <c r="V522" s="323"/>
      <c r="W522" s="323"/>
      <c r="X522" s="323"/>
      <c r="Y522" s="323"/>
      <c r="Z522" s="55"/>
      <c r="AA522" s="109"/>
      <c r="AB522" s="109"/>
      <c r="AC522" s="109"/>
      <c r="AD522" s="109"/>
      <c r="AE522" s="109"/>
      <c r="AF522" s="144"/>
    </row>
    <row r="523" spans="1:32" ht="13.8" hidden="1" thickBot="1">
      <c r="A523" s="449"/>
      <c r="B523" s="480">
        <f>IF('Cumulative Budget Request '!L523='Split budget (E)'!$L$1,'Cumulative Budget Request '!B522,0)</f>
        <v>0</v>
      </c>
      <c r="C523" s="490">
        <f>IF('Cumulative Budget Request '!L523='Split budget (E)'!$L$1,'Cumulative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(E)'!$L$1,'Cumulative Budget Request '!O523,0)</f>
        <v>0</v>
      </c>
      <c r="P523" s="212">
        <f>IF('Cumulative Budget Request '!L523='Split budget (E)'!$L$1,'Cumulative Budget Request '!P523,0)</f>
        <v>0</v>
      </c>
      <c r="Q523" s="61">
        <f>IF('Cumulative Budget Request '!L523='Split budget (E)'!$L$1,'Cumulative Budget Request '!Q523,0)</f>
        <v>0</v>
      </c>
      <c r="R523" s="211">
        <f>IF('Cumulative Budget Request '!L523='Split budget (E)'!$L$1,'Cumulative Budget Request '!R523,0)</f>
        <v>0</v>
      </c>
      <c r="S523" s="61"/>
      <c r="T523" s="59"/>
      <c r="U523" s="323"/>
      <c r="V523" s="323"/>
      <c r="W523" s="323"/>
      <c r="X523" s="323"/>
      <c r="Y523" s="323"/>
      <c r="Z523" s="55"/>
      <c r="AA523" s="109"/>
      <c r="AB523" s="109"/>
      <c r="AC523" s="109"/>
      <c r="AD523" s="109"/>
      <c r="AE523" s="109"/>
      <c r="AF523" s="144"/>
    </row>
    <row r="524" spans="1:32" ht="15.6" hidden="1" thickBot="1">
      <c r="A524" s="449"/>
      <c r="B524" s="480">
        <f>IF('Cumulative Budget Request '!L524='Split budget (E)'!$L$1,'Cumulative Budget Request '!B523,0)</f>
        <v>0</v>
      </c>
      <c r="C524" s="490">
        <f>IF('Cumulative Budget Request '!L524='Split budget (E)'!$L$1,'Cumulative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(E)'!$L$1,'Cumulative Budget Request '!O524,0)</f>
        <v>0</v>
      </c>
      <c r="P524" s="212">
        <f>IF('Cumulative Budget Request '!L524='Split budget (E)'!$L$1,'Cumulative Budget Request '!P524,0)</f>
        <v>0</v>
      </c>
      <c r="Q524" s="61">
        <f>IF('Cumulative Budget Request '!L524='Split budget (E)'!$L$1,'Cumulative Budget Request '!Q524,0)</f>
        <v>0</v>
      </c>
      <c r="R524" s="211">
        <f>IF('Cumulative Budget Request '!L524='Split budget (E)'!$L$1,'Cumulative Budget Request '!R524,0)</f>
        <v>0</v>
      </c>
      <c r="S524" s="61"/>
      <c r="T524" s="59"/>
      <c r="U524" s="323"/>
      <c r="V524" s="323"/>
      <c r="W524" s="323"/>
      <c r="X524" s="323"/>
      <c r="Y524" s="323"/>
      <c r="Z524" s="55"/>
      <c r="AA524" s="109"/>
      <c r="AB524" s="109"/>
      <c r="AC524" s="109"/>
      <c r="AD524" s="109"/>
      <c r="AE524" s="109"/>
      <c r="AF524" s="144"/>
    </row>
    <row r="525" spans="1:32" ht="13.8" hidden="1" thickBot="1">
      <c r="A525" s="449"/>
      <c r="B525" s="480">
        <f>IF('Cumulative Budget Request '!L525='Split budget (E)'!$L$1,'Cumulative Budget Request '!B524,0)</f>
        <v>0</v>
      </c>
      <c r="C525" s="490">
        <f>IF('Cumulative Budget Request '!L525='Split budget (E)'!$L$1,'Cumulative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8" hidden="1" thickBot="1">
      <c r="A526" s="449"/>
      <c r="B526" s="491"/>
      <c r="C526" s="482"/>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8" hidden="1" thickBot="1">
      <c r="A527" s="485">
        <f>IF('Cumulative Budget Request '!L527='Split budget (E)'!$L$1,'Cumulative Budget Request '!A527,0)</f>
        <v>0</v>
      </c>
      <c r="B527" s="489" t="s">
        <v>417</v>
      </c>
      <c r="C527" s="489" t="s">
        <v>415</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(E)'!$L$1,'Cumulative Budget Request '!M527,0)</f>
        <v>0</v>
      </c>
      <c r="N527" s="214">
        <f>ROUND(M527/12,2)</f>
        <v>0</v>
      </c>
      <c r="O527" s="211">
        <f>IF('Cumulative Budget Request '!L527='Split budget (E)'!$L$1,'Cumulative Budget Request '!O527,0)</f>
        <v>0</v>
      </c>
      <c r="P527" s="212">
        <f>IF('Cumulative Budget Request '!L527='Split budget (E)'!$L$1,'Cumulative Budget Request '!P527,0)</f>
        <v>0</v>
      </c>
      <c r="Q527" s="61">
        <f>IF('Cumulative Budget Request '!L527='Split budget (E)'!$L$1,'Cumulative Budget Request '!Q527,0)</f>
        <v>0</v>
      </c>
      <c r="R527" s="211">
        <f>IF('Cumulative Budget Request '!L527='Split budget (E)'!$L$1,'Cumulative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8" hidden="1" thickBot="1">
      <c r="A528" s="486"/>
      <c r="B528" s="480">
        <f>IF('Cumulative Budget Request '!L528='Split budget (E)'!$L$1,'Cumulative Budget Request '!B527,0)</f>
        <v>0</v>
      </c>
      <c r="C528" s="490">
        <f>IF('Cumulative Budget Request '!L528='Split budget (E)'!$L$1,'Cumulative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(E)'!$L$1,'Cumulative Budget Request '!O528,0)</f>
        <v>0</v>
      </c>
      <c r="P528" s="212">
        <f>IF('Cumulative Budget Request '!L528='Split budget (E)'!$L$1,'Cumulative Budget Request '!P528,0)</f>
        <v>0</v>
      </c>
      <c r="Q528" s="61">
        <f>IF('Cumulative Budget Request '!L528='Split budget (E)'!$L$1,'Cumulative Budget Request '!Q528,0)</f>
        <v>0</v>
      </c>
      <c r="R528" s="211">
        <f>IF('Cumulative Budget Request '!L528='Split budget (E)'!$L$1,'Cumulative Budget Request '!R528,0)</f>
        <v>0</v>
      </c>
      <c r="S528" s="61"/>
      <c r="T528" s="59"/>
      <c r="U528" s="323"/>
      <c r="V528" s="323"/>
      <c r="W528" s="323"/>
      <c r="X528" s="323"/>
      <c r="Y528" s="323"/>
      <c r="Z528" s="141"/>
      <c r="AA528" s="109"/>
      <c r="AB528" s="109"/>
      <c r="AC528" s="109"/>
      <c r="AD528" s="109"/>
      <c r="AE528" s="109"/>
      <c r="AF528" s="144"/>
    </row>
    <row r="529" spans="1:32" ht="13.8" hidden="1" thickBot="1">
      <c r="A529" s="449"/>
      <c r="B529" s="480">
        <f>IF('Cumulative Budget Request '!L529='Split budget (E)'!$L$1,'Cumulative Budget Request '!B528,0)</f>
        <v>0</v>
      </c>
      <c r="C529" s="490">
        <f>IF('Cumulative Budget Request '!L529='Split budget (E)'!$L$1,'Cumulative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(E)'!$L$1,'Cumulative Budget Request '!O529,0)</f>
        <v>0</v>
      </c>
      <c r="P529" s="212">
        <f>IF('Cumulative Budget Request '!L529='Split budget (E)'!$L$1,'Cumulative Budget Request '!P529,0)</f>
        <v>0</v>
      </c>
      <c r="Q529" s="61">
        <f>IF('Cumulative Budget Request '!L529='Split budget (E)'!$L$1,'Cumulative Budget Request '!Q529,0)</f>
        <v>0</v>
      </c>
      <c r="R529" s="211">
        <f>IF('Cumulative Budget Request '!L529='Split budget (E)'!$L$1,'Cumulative Budget Request '!R529,0)</f>
        <v>0</v>
      </c>
      <c r="S529" s="61"/>
      <c r="T529" s="59"/>
      <c r="U529" s="323"/>
      <c r="V529" s="323"/>
      <c r="W529" s="323"/>
      <c r="X529" s="323"/>
      <c r="Y529" s="323"/>
      <c r="Z529" s="55"/>
      <c r="AA529" s="109"/>
      <c r="AB529" s="109"/>
      <c r="AC529" s="109"/>
      <c r="AD529" s="109"/>
      <c r="AE529" s="109"/>
      <c r="AF529" s="144"/>
    </row>
    <row r="530" spans="1:32" ht="13.8" hidden="1" thickBot="1">
      <c r="A530" s="449"/>
      <c r="B530" s="480">
        <f>IF('Cumulative Budget Request '!L530='Split budget (E)'!$L$1,'Cumulative Budget Request '!B529,0)</f>
        <v>0</v>
      </c>
      <c r="C530" s="490">
        <f>IF('Cumulative Budget Request '!L530='Split budget (E)'!$L$1,'Cumulative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(E)'!$L$1,'Cumulative Budget Request '!O530,0)</f>
        <v>0</v>
      </c>
      <c r="P530" s="212">
        <f>IF('Cumulative Budget Request '!L530='Split budget (E)'!$L$1,'Cumulative Budget Request '!P530,0)</f>
        <v>0</v>
      </c>
      <c r="Q530" s="61">
        <f>IF('Cumulative Budget Request '!L530='Split budget (E)'!$L$1,'Cumulative Budget Request '!Q530,0)</f>
        <v>0</v>
      </c>
      <c r="R530" s="211">
        <f>IF('Cumulative Budget Request '!L530='Split budget (E)'!$L$1,'Cumulative Budget Request '!R530,0)</f>
        <v>0</v>
      </c>
      <c r="S530" s="61"/>
      <c r="T530" s="59"/>
      <c r="U530" s="323"/>
      <c r="V530" s="323"/>
      <c r="W530" s="323"/>
      <c r="X530" s="323"/>
      <c r="Y530" s="323"/>
      <c r="Z530" s="55"/>
      <c r="AA530" s="109"/>
      <c r="AB530" s="109"/>
      <c r="AC530" s="109"/>
      <c r="AD530" s="109"/>
      <c r="AE530" s="109"/>
      <c r="AF530" s="144"/>
    </row>
    <row r="531" spans="1:32" ht="15.6" hidden="1" thickBot="1">
      <c r="A531" s="449"/>
      <c r="B531" s="480">
        <f>IF('Cumulative Budget Request '!L531='Split budget (E)'!$L$1,'Cumulative Budget Request '!B530,0)</f>
        <v>0</v>
      </c>
      <c r="C531" s="490">
        <f>IF('Cumulative Budget Request '!L531='Split budget (E)'!$L$1,'Cumulative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(E)'!$L$1,'Cumulative Budget Request '!O531,0)</f>
        <v>0</v>
      </c>
      <c r="P531" s="212">
        <f>IF('Cumulative Budget Request '!L531='Split budget (E)'!$L$1,'Cumulative Budget Request '!P531,0)</f>
        <v>0</v>
      </c>
      <c r="Q531" s="61">
        <f>IF('Cumulative Budget Request '!L531='Split budget (E)'!$L$1,'Cumulative Budget Request '!Q531,0)</f>
        <v>0</v>
      </c>
      <c r="R531" s="211">
        <f>IF('Cumulative Budget Request '!L531='Split budget (E)'!$L$1,'Cumulative Budget Request '!R531,0)</f>
        <v>0</v>
      </c>
      <c r="S531" s="61"/>
      <c r="T531" s="59"/>
      <c r="U531" s="323"/>
      <c r="V531" s="323"/>
      <c r="W531" s="323"/>
      <c r="X531" s="323"/>
      <c r="Y531" s="323"/>
      <c r="Z531" s="55"/>
      <c r="AA531" s="109"/>
      <c r="AB531" s="109"/>
      <c r="AC531" s="109"/>
      <c r="AD531" s="109"/>
      <c r="AE531" s="109"/>
      <c r="AF531" s="144"/>
    </row>
    <row r="532" spans="1:32" ht="13.8" hidden="1" thickBot="1">
      <c r="A532" s="449"/>
      <c r="B532" s="480">
        <f>IF('Cumulative Budget Request '!L532='Split budget (E)'!$L$1,'Cumulative Budget Request '!B531,0)</f>
        <v>0</v>
      </c>
      <c r="C532" s="490">
        <f>IF('Cumulative Budget Request '!L532='Split budget (E)'!$L$1,'Cumulative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8" hidden="1" thickBot="1">
      <c r="A533" s="449"/>
      <c r="B533" s="491"/>
      <c r="C533" s="482"/>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8" hidden="1" thickBot="1">
      <c r="A534" s="485">
        <f>IF('Cumulative Budget Request '!L534='Split budget (E)'!$L$1,'Cumulative Budget Request '!A534,0)</f>
        <v>0</v>
      </c>
      <c r="B534" s="489" t="s">
        <v>417</v>
      </c>
      <c r="C534" s="489" t="s">
        <v>415</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(E)'!$L$1,'Cumulative Budget Request '!M534,0)</f>
        <v>0</v>
      </c>
      <c r="N534" s="214">
        <f>ROUND(M534/12,2)</f>
        <v>0</v>
      </c>
      <c r="O534" s="211">
        <f>IF('Cumulative Budget Request '!L534='Split budget (E)'!$L$1,'Cumulative Budget Request '!O534,0)</f>
        <v>0</v>
      </c>
      <c r="P534" s="212">
        <f>IF('Cumulative Budget Request '!L534='Split budget (E)'!$L$1,'Cumulative Budget Request '!P534,0)</f>
        <v>0</v>
      </c>
      <c r="Q534" s="61">
        <f>IF('Cumulative Budget Request '!L534='Split budget (E)'!$L$1,'Cumulative Budget Request '!Q534,0)</f>
        <v>0</v>
      </c>
      <c r="R534" s="211">
        <f>IF('Cumulative Budget Request '!L534='Split budget (E)'!$L$1,'Cumulative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8" hidden="1" thickBot="1">
      <c r="A535" s="486"/>
      <c r="B535" s="480">
        <f>IF('Cumulative Budget Request '!L535='Split budget (E)'!$L$1,'Cumulative Budget Request '!B534,0)</f>
        <v>0</v>
      </c>
      <c r="C535" s="490">
        <f>IF('Cumulative Budget Request '!L535='Split budget (E)'!$L$1,'Cumulative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(E)'!$L$1,'Cumulative Budget Request '!O535,0)</f>
        <v>0</v>
      </c>
      <c r="P535" s="212">
        <f>IF('Cumulative Budget Request '!L535='Split budget (E)'!$L$1,'Cumulative Budget Request '!P535,0)</f>
        <v>0</v>
      </c>
      <c r="Q535" s="61">
        <f>IF('Cumulative Budget Request '!L535='Split budget (E)'!$L$1,'Cumulative Budget Request '!Q535,0)</f>
        <v>0</v>
      </c>
      <c r="R535" s="211">
        <f>IF('Cumulative Budget Request '!L535='Split budget (E)'!$L$1,'Cumulative Budget Request '!R535,0)</f>
        <v>0</v>
      </c>
      <c r="S535" s="61"/>
      <c r="T535" s="59"/>
      <c r="U535" s="323"/>
      <c r="V535" s="323"/>
      <c r="W535" s="323"/>
      <c r="X535" s="323"/>
      <c r="Y535" s="323"/>
      <c r="Z535" s="141"/>
      <c r="AA535" s="109"/>
      <c r="AB535" s="109"/>
      <c r="AC535" s="109"/>
      <c r="AD535" s="109"/>
      <c r="AE535" s="109"/>
      <c r="AF535" s="144"/>
    </row>
    <row r="536" spans="1:32" ht="13.8" hidden="1" thickBot="1">
      <c r="A536" s="449"/>
      <c r="B536" s="480">
        <f>IF('Cumulative Budget Request '!L536='Split budget (E)'!$L$1,'Cumulative Budget Request '!B535,0)</f>
        <v>0</v>
      </c>
      <c r="C536" s="490">
        <f>IF('Cumulative Budget Request '!L536='Split budget (E)'!$L$1,'Cumulative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(E)'!$L$1,'Cumulative Budget Request '!O536,0)</f>
        <v>0</v>
      </c>
      <c r="P536" s="212">
        <f>IF('Cumulative Budget Request '!L536='Split budget (E)'!$L$1,'Cumulative Budget Request '!P536,0)</f>
        <v>0</v>
      </c>
      <c r="Q536" s="61">
        <f>IF('Cumulative Budget Request '!L536='Split budget (E)'!$L$1,'Cumulative Budget Request '!Q536,0)</f>
        <v>0</v>
      </c>
      <c r="R536" s="211">
        <f>IF('Cumulative Budget Request '!L536='Split budget (E)'!$L$1,'Cumulative Budget Request '!R536,0)</f>
        <v>0</v>
      </c>
      <c r="S536" s="61"/>
      <c r="T536" s="59"/>
      <c r="U536" s="324"/>
      <c r="V536" s="324"/>
      <c r="W536" s="324"/>
      <c r="X536" s="324"/>
      <c r="Y536" s="324"/>
      <c r="Z536" s="55"/>
      <c r="AA536" s="109"/>
      <c r="AB536" s="109"/>
      <c r="AC536" s="109"/>
      <c r="AD536" s="109"/>
      <c r="AE536" s="109"/>
      <c r="AF536" s="144"/>
    </row>
    <row r="537" spans="1:32" ht="13.8" hidden="1" thickBot="1">
      <c r="A537" s="449"/>
      <c r="B537" s="480">
        <f>IF('Cumulative Budget Request '!L537='Split budget (E)'!$L$1,'Cumulative Budget Request '!B536,0)</f>
        <v>0</v>
      </c>
      <c r="C537" s="490">
        <f>IF('Cumulative Budget Request '!L537='Split budget (E)'!$L$1,'Cumulative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(E)'!$L$1,'Cumulative Budget Request '!O537,0)</f>
        <v>0</v>
      </c>
      <c r="P537" s="212">
        <f>IF('Cumulative Budget Request '!L537='Split budget (E)'!$L$1,'Cumulative Budget Request '!P537,0)</f>
        <v>0</v>
      </c>
      <c r="Q537" s="61">
        <f>IF('Cumulative Budget Request '!L537='Split budget (E)'!$L$1,'Cumulative Budget Request '!Q537,0)</f>
        <v>0</v>
      </c>
      <c r="R537" s="211">
        <f>IF('Cumulative Budget Request '!L537='Split budget (E)'!$L$1,'Cumulative Budget Request '!R537,0)</f>
        <v>0</v>
      </c>
      <c r="S537" s="61"/>
      <c r="T537" s="59"/>
      <c r="U537" s="324"/>
      <c r="V537" s="324"/>
      <c r="W537" s="324"/>
      <c r="X537" s="324"/>
      <c r="Y537" s="324"/>
      <c r="Z537" s="55"/>
      <c r="AA537" s="109"/>
      <c r="AB537" s="109"/>
      <c r="AC537" s="109"/>
      <c r="AD537" s="109"/>
      <c r="AE537" s="109"/>
      <c r="AF537" s="144"/>
    </row>
    <row r="538" spans="1:32" ht="15.6" hidden="1" thickBot="1">
      <c r="A538" s="449"/>
      <c r="B538" s="480">
        <f>IF('Cumulative Budget Request '!L538='Split budget (E)'!$L$1,'Cumulative Budget Request '!B537,0)</f>
        <v>0</v>
      </c>
      <c r="C538" s="490">
        <f>IF('Cumulative Budget Request '!L538='Split budget (E)'!$L$1,'Cumulative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(E)'!$L$1,'Cumulative Budget Request '!O538,0)</f>
        <v>0</v>
      </c>
      <c r="P538" s="212">
        <f>IF('Cumulative Budget Request '!L538='Split budget (E)'!$L$1,'Cumulative Budget Request '!P538,0)</f>
        <v>0</v>
      </c>
      <c r="Q538" s="61">
        <f>IF('Cumulative Budget Request '!L538='Split budget (E)'!$L$1,'Cumulative Budget Request '!Q538,0)</f>
        <v>0</v>
      </c>
      <c r="R538" s="211">
        <f>IF('Cumulative Budget Request '!L538='Split budget (E)'!$L$1,'Cumulative Budget Request '!R538,0)</f>
        <v>0</v>
      </c>
      <c r="S538" s="61"/>
      <c r="T538" s="59"/>
      <c r="U538" s="323"/>
      <c r="V538" s="323"/>
      <c r="W538" s="323"/>
      <c r="X538" s="323"/>
      <c r="Y538" s="323"/>
      <c r="Z538" s="55"/>
      <c r="AA538" s="109"/>
      <c r="AB538" s="109"/>
      <c r="AC538" s="109"/>
      <c r="AD538" s="109"/>
      <c r="AE538" s="109"/>
      <c r="AF538" s="144"/>
    </row>
    <row r="539" spans="1:32" ht="13.8" hidden="1" thickBot="1">
      <c r="A539" s="449"/>
      <c r="B539" s="480">
        <f>IF('Cumulative Budget Request '!L539='Split budget (E)'!$L$1,'Cumulative Budget Request '!B538,0)</f>
        <v>0</v>
      </c>
      <c r="C539" s="490">
        <f>IF('Cumulative Budget Request '!L539='Split budget (E)'!$L$1,'Cumulative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8" thickBot="1">
      <c r="A540" s="449"/>
      <c r="B540" s="491"/>
      <c r="C540" s="480"/>
      <c r="D540" s="59"/>
      <c r="E540" s="21"/>
      <c r="F540" s="21"/>
      <c r="G540" s="21"/>
      <c r="H540" s="21"/>
      <c r="I540" s="21"/>
      <c r="J540" s="61"/>
      <c r="M540" s="18"/>
      <c r="N540" s="36" t="s">
        <v>170</v>
      </c>
      <c r="O540" s="313"/>
      <c r="P540" s="313"/>
      <c r="Q540" s="37"/>
      <c r="R540" s="38"/>
      <c r="S540" s="210">
        <f>'Cumulative Budget Request '!S540</f>
        <v>0</v>
      </c>
      <c r="T540" s="802">
        <f>'Cumulative Budget Request '!T540</f>
        <v>0</v>
      </c>
      <c r="U540" s="803"/>
      <c r="V540" s="804"/>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8" thickBot="1">
      <c r="A541" s="449"/>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05"/>
      <c r="U541" s="806"/>
      <c r="V541" s="807"/>
    </row>
    <row r="542" spans="1:32">
      <c r="A542" s="449"/>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8" thickBot="1">
      <c r="A543" s="449"/>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8"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63" t="s">
        <v>181</v>
      </c>
      <c r="O544" s="764"/>
      <c r="P544" s="764"/>
      <c r="Q544" s="764"/>
      <c r="R544" s="764"/>
      <c r="S544" s="764"/>
      <c r="T544" s="764"/>
      <c r="U544" s="765"/>
      <c r="V544" s="384"/>
    </row>
    <row r="545" spans="1:33" ht="13.8" thickBot="1">
      <c r="A545" s="785" t="s">
        <v>423</v>
      </c>
      <c r="B545" s="785"/>
      <c r="C545" s="785"/>
      <c r="D545" s="785"/>
      <c r="E545" s="785"/>
      <c r="F545" s="785"/>
      <c r="G545" s="785"/>
      <c r="H545" s="785"/>
      <c r="I545" s="785"/>
      <c r="J545" s="785"/>
      <c r="M545" s="15"/>
      <c r="N545" s="782"/>
      <c r="O545" s="783"/>
      <c r="P545" s="783"/>
      <c r="Q545" s="178" t="s">
        <v>31</v>
      </c>
      <c r="R545" s="179" t="s">
        <v>32</v>
      </c>
      <c r="S545" s="179" t="s">
        <v>33</v>
      </c>
      <c r="T545" s="178" t="s">
        <v>34</v>
      </c>
      <c r="U545" s="180" t="s">
        <v>35</v>
      </c>
      <c r="V545" s="24"/>
    </row>
    <row r="546" spans="1:33" ht="13.8" thickBot="1">
      <c r="A546" s="486"/>
      <c r="C546" s="68"/>
      <c r="D546" s="45"/>
      <c r="E546" s="17" t="str">
        <f>E11</f>
        <v>Year 1</v>
      </c>
      <c r="F546" s="17" t="str">
        <f>F11</f>
        <v>Year 2</v>
      </c>
      <c r="G546" s="17" t="str">
        <f>G11</f>
        <v>Year 3</v>
      </c>
      <c r="H546" s="17" t="str">
        <f>H11</f>
        <v>Year 4</v>
      </c>
      <c r="I546" s="17" t="str">
        <f>I11</f>
        <v>Year 5</v>
      </c>
      <c r="J546" s="45" t="s">
        <v>1</v>
      </c>
      <c r="N546" s="782" t="s">
        <v>302</v>
      </c>
      <c r="O546" s="783"/>
      <c r="P546" s="783"/>
      <c r="Q546" s="382">
        <f>IF('Cumulative Budget Request '!L547='Split budget (E)'!$L$1,'Cumulative Budget Request '!Q548,0)</f>
        <v>0</v>
      </c>
      <c r="R546" s="382">
        <f>IF('Cumulative Budget Request '!L547='Split budget (E)'!$L$1,'Cumulative Budget Request '!R548,0)</f>
        <v>0</v>
      </c>
      <c r="S546" s="382">
        <f>IF('Cumulative Budget Request '!L547='Split budget (E)'!$L$1,'Cumulative Budget Request '!S548,0)</f>
        <v>0</v>
      </c>
      <c r="T546" s="382">
        <f>IF('Cumulative Budget Request '!L547='Split budget (E)'!$L$1,'Cumulative Budget Request '!T548,0)</f>
        <v>0</v>
      </c>
      <c r="U546" s="383">
        <f>IF('Cumulative Budget Request '!L547='Split budget (E)'!$L$1,'Cumulative Budget Request '!U548,0)</f>
        <v>0</v>
      </c>
      <c r="V546" s="762" t="s">
        <v>118</v>
      </c>
      <c r="W546" s="762"/>
      <c r="X546" s="762"/>
      <c r="Y546" s="762"/>
      <c r="Z546" s="762"/>
    </row>
    <row r="547" spans="1:33">
      <c r="A547" s="493">
        <f>IF('Cumulative Budget Request '!L549='Split budget (E)'!$L$1,'Cumulative Budget Request '!A547,0)</f>
        <v>0</v>
      </c>
      <c r="C547" s="68"/>
      <c r="D547" s="33" t="s">
        <v>123</v>
      </c>
      <c r="E547" s="76">
        <f>IF('Cumulative Budget Request '!$L547='Split budget (E)'!$L$1,'Cumulative Budget Request '!E547,0)</f>
        <v>0</v>
      </c>
      <c r="F547" s="76">
        <f>IF('Cumulative Budget Request '!$L547='Split budget (E)'!$L$1,'Cumulative Budget Request '!F547,0)</f>
        <v>0</v>
      </c>
      <c r="G547" s="76">
        <f>IF('Cumulative Budget Request '!$L547='Split budget (E)'!$L$1,'Cumulative Budget Request '!G547,0)</f>
        <v>0</v>
      </c>
      <c r="H547" s="76">
        <f>IF('Cumulative Budget Request '!$L547='Split budget (E)'!$L$1,'Cumulative Budget Request '!H547,0)</f>
        <v>0</v>
      </c>
      <c r="I547" s="76">
        <f>IF('Cumulative Budget Request '!$L547='Split budget (E)'!$L$1,'Cumulative Budget Request '!I547,0)</f>
        <v>0</v>
      </c>
      <c r="J547" s="45"/>
      <c r="N547" s="386" t="s">
        <v>303</v>
      </c>
      <c r="O547" s="45"/>
      <c r="P547" s="375" t="s">
        <v>299</v>
      </c>
      <c r="Q547" s="211">
        <f>IF('Cumulative Budget Request '!L547='Split budget (E)'!$L$1,'Cumulative Budget Request '!Q549,0)</f>
        <v>0</v>
      </c>
      <c r="R547" s="211">
        <f>IF('Cumulative Budget Request '!L547='Split budget (E)'!$L$1,'Cumulative Budget Request '!R549,0)</f>
        <v>0</v>
      </c>
      <c r="S547" s="211">
        <f>IF('Cumulative Budget Request '!L547='Split budget (E)'!$L$1,'Cumulative Budget Request '!S549,0)</f>
        <v>0</v>
      </c>
      <c r="T547" s="211">
        <f>IF('Cumulative Budget Request '!L547='Split budget (E)'!$L$1,'Cumulative Budget Request '!T549,0)</f>
        <v>0</v>
      </c>
      <c r="U547" s="316">
        <f>IF('Cumulative Budget Request '!L547='Split budget (E)'!$L$1,'Cumulative Budget Request '!U549,0)</f>
        <v>0</v>
      </c>
      <c r="V547" s="321" t="s">
        <v>31</v>
      </c>
      <c r="W547" s="322" t="s">
        <v>32</v>
      </c>
      <c r="X547" s="322" t="s">
        <v>33</v>
      </c>
      <c r="Y547" s="322" t="s">
        <v>34</v>
      </c>
      <c r="Z547" s="322" t="s">
        <v>35</v>
      </c>
    </row>
    <row r="548" spans="1:33">
      <c r="A548" s="486"/>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(E)'!$L$1,'Cumulative Budget Request '!Q550,0)</f>
        <v>0</v>
      </c>
      <c r="R548" s="211">
        <f>IF('Cumulative Budget Request '!L547='Split budget (E)'!$L$1,'Cumulative Budget Request '!R550,0)</f>
        <v>0</v>
      </c>
      <c r="S548" s="211">
        <f>IF('Cumulative Budget Request '!L547='Split budget (E)'!$L$1,'Cumulative Budget Request '!S550,0)</f>
        <v>0</v>
      </c>
      <c r="T548" s="211">
        <f>IF('Cumulative Budget Request '!L547='Split budget (E)'!$L$1,'Cumulative Budget Request '!T550,0)</f>
        <v>0</v>
      </c>
      <c r="U548" s="316">
        <f>IF('Cumulative Budget Request '!L547='Split budget (E)'!$L$1,'Cumulative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9"/>
      <c r="C549" s="134"/>
      <c r="D549" s="131" t="s">
        <v>173</v>
      </c>
      <c r="E549" s="161">
        <f>IF('Cumulative Budget Request '!$L549='Split budget (E)'!$L$1,'Cumulative Budget Request '!E549,0)</f>
        <v>0</v>
      </c>
      <c r="F549" s="161">
        <f>IF('Cumulative Budget Request '!$L549='Split budget (E)'!$L$1,'Cumulative Budget Request '!F549,0)</f>
        <v>0</v>
      </c>
      <c r="G549" s="161">
        <f>IF('Cumulative Budget Request '!$L549='Split budget (E)'!$L$1,'Cumulative Budget Request '!G549,0)</f>
        <v>0</v>
      </c>
      <c r="H549" s="161">
        <f>IF('Cumulative Budget Request '!$L549='Split budget (E)'!$L$1,'Cumulative Budget Request '!H549,0)</f>
        <v>0</v>
      </c>
      <c r="I549" s="161">
        <f>IF('Cumulative Budget Request '!$L549='Split budget (E)'!$L$1,'Cumulative Budget Request '!I549,0)</f>
        <v>0</v>
      </c>
      <c r="J549" s="158">
        <f>SUM(E549:I549)</f>
        <v>0</v>
      </c>
      <c r="N549" s="182"/>
      <c r="O549" s="377">
        <f>IF('Cumulative Budget Request '!L547='Split budget (E)'!$L$1,'Cumulative Budget Request '!O551,0)</f>
        <v>0</v>
      </c>
      <c r="P549" s="375" t="s">
        <v>301</v>
      </c>
      <c r="Q549" s="211">
        <f>IF('Cumulative Budget Request '!L547='Split budget (E)'!$L$1,'Cumulative Budget Request '!Q551,0)</f>
        <v>0</v>
      </c>
      <c r="R549" s="211">
        <f>IF('Cumulative Budget Request '!L547='Split budget (E)'!$L$1,'Cumulative Budget Request '!R551,0)</f>
        <v>0</v>
      </c>
      <c r="S549" s="211">
        <f>IF('Cumulative Budget Request '!L547='Split budget (E)'!$L$1,'Cumulative Budget Request '!S551,0)</f>
        <v>0</v>
      </c>
      <c r="T549" s="211">
        <f>IF('Cumulative Budget Request '!L547='Split budget (E)'!$L$1,'Cumulative Budget Request '!T551,0)</f>
        <v>0</v>
      </c>
      <c r="U549" s="316">
        <f>IF('Cumulative Budget Request '!L547='Split budget (E)'!$L$1,'Cumulative Budget Request '!U551,0)</f>
        <v>0</v>
      </c>
      <c r="V549" s="324"/>
      <c r="W549" s="324"/>
      <c r="X549" s="324"/>
      <c r="Y549" s="324"/>
      <c r="Z549" s="324"/>
      <c r="AA549" s="53"/>
      <c r="AB549" s="53"/>
      <c r="AC549" s="53"/>
      <c r="AD549" s="53"/>
      <c r="AE549" s="53"/>
      <c r="AF549" s="53"/>
      <c r="AG549" s="53"/>
    </row>
    <row r="550" spans="1:33">
      <c r="A550" s="486"/>
      <c r="D550" s="33" t="s">
        <v>30</v>
      </c>
      <c r="E550" s="161">
        <f>IF('Cumulative Budget Request '!$L550='Split budget (E)'!$L$1,'Cumulative Budget Request '!E550,0)</f>
        <v>0</v>
      </c>
      <c r="F550" s="161">
        <f>IF('Cumulative Budget Request '!$L550='Split budget (E)'!$L$1,'Cumulative Budget Request '!F550,0)</f>
        <v>0</v>
      </c>
      <c r="G550" s="161">
        <f>IF('Cumulative Budget Request '!$L550='Split budget (E)'!$L$1,'Cumulative Budget Request '!G550,0)</f>
        <v>0</v>
      </c>
      <c r="H550" s="161">
        <f>IF('Cumulative Budget Request '!$L550='Split budget (E)'!$L$1,'Cumulative Budget Request '!H550,0)</f>
        <v>0</v>
      </c>
      <c r="I550" s="161">
        <f>IF('Cumulative Budget Request '!$L550='Split budget (E)'!$L$1,'Cumulative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6"/>
      <c r="C551" s="68"/>
      <c r="D551" s="45"/>
      <c r="E551" s="16"/>
      <c r="F551" s="16"/>
      <c r="G551" s="16"/>
      <c r="H551" s="16"/>
      <c r="I551" s="16"/>
      <c r="J551" s="25"/>
      <c r="N551" s="386" t="s">
        <v>304</v>
      </c>
      <c r="O551" s="45"/>
      <c r="P551" s="375" t="s">
        <v>299</v>
      </c>
      <c r="Q551" s="211">
        <f>IF('Cumulative Budget Request '!L552='Split budget (E)'!$L$1,'Cumulative Budget Request '!Q553,0)</f>
        <v>0</v>
      </c>
      <c r="R551" s="211">
        <f>IF('Cumulative Budget Request '!L552='Split budget (E)'!$L$1,'Cumulative Budget Request '!R553,0)</f>
        <v>0</v>
      </c>
      <c r="S551" s="211">
        <f>IF('Cumulative Budget Request '!L552='Split budget (E)'!$L$1,'Cumulative Budget Request '!S553,0)</f>
        <v>0</v>
      </c>
      <c r="T551" s="211">
        <f>IF('Cumulative Budget Request '!L552='Split budget (E)'!$L$1,'Cumulative Budget Request '!T553,0)</f>
        <v>0</v>
      </c>
      <c r="U551" s="316">
        <f>IF('Cumulative Budget Request '!L552='Split budget (E)'!$L$1,'Cumulative Budget Request '!U553,0)</f>
        <v>0</v>
      </c>
      <c r="V551" s="324"/>
      <c r="W551" s="324"/>
      <c r="X551" s="324"/>
      <c r="Y551" s="324"/>
      <c r="Z551" s="324"/>
      <c r="AA551" s="748"/>
      <c r="AB551" s="748"/>
      <c r="AC551" s="748"/>
      <c r="AD551" s="114"/>
      <c r="AE551" s="114"/>
      <c r="AF551" s="114"/>
      <c r="AG551" s="114"/>
    </row>
    <row r="552" spans="1:33">
      <c r="A552" s="493">
        <f>IF('Cumulative Budget Request '!L553='Split budget (E)'!$L$1,'Cumulative Budget Request '!A552,0)</f>
        <v>0</v>
      </c>
      <c r="C552" s="68"/>
      <c r="D552" s="33" t="s">
        <v>123</v>
      </c>
      <c r="E552" s="76">
        <f>IF('Cumulative Budget Request '!$L552='Split budget (E)'!$L$1,'Cumulative Budget Request '!E552,0)</f>
        <v>0</v>
      </c>
      <c r="F552" s="76">
        <f>IF('Cumulative Budget Request '!$L552='Split budget (E)'!$L$1,'Cumulative Budget Request '!F552,0)</f>
        <v>0</v>
      </c>
      <c r="G552" s="76">
        <f>IF('Cumulative Budget Request '!$L552='Split budget (E)'!$L$1,'Cumulative Budget Request '!G552,0)</f>
        <v>0</v>
      </c>
      <c r="H552" s="76">
        <f>IF('Cumulative Budget Request '!$L552='Split budget (E)'!$L$1,'Cumulative Budget Request '!H552,0)</f>
        <v>0</v>
      </c>
      <c r="I552" s="76">
        <f>IF('Cumulative Budget Request '!$L552='Split budget (E)'!$L$1,'Cumulative Budget Request '!I552,0)</f>
        <v>0</v>
      </c>
      <c r="J552" s="25"/>
      <c r="N552" s="154"/>
      <c r="O552" s="376" t="s">
        <v>121</v>
      </c>
      <c r="P552" s="375" t="s">
        <v>300</v>
      </c>
      <c r="Q552" s="211">
        <f>IF('Cumulative Budget Request '!L552='Split budget (E)'!$L$1,'Cumulative Budget Request '!Q554,0)</f>
        <v>0</v>
      </c>
      <c r="R552" s="211">
        <f>IF('Cumulative Budget Request '!L552='Split budget (E)'!$L$1,'Cumulative Budget Request '!R554,0)</f>
        <v>0</v>
      </c>
      <c r="S552" s="211">
        <f>IF('Cumulative Budget Request '!L552='Split budget (E)'!$L$1,'Cumulative Budget Request '!S554,0)</f>
        <v>0</v>
      </c>
      <c r="T552" s="211">
        <f>IF('Cumulative Budget Request '!L552='Split budget (E)'!$L$1,'Cumulative Budget Request '!T554,0)</f>
        <v>0</v>
      </c>
      <c r="U552" s="316">
        <f>IF('Cumulative Budget Request '!L552='Split budget (E)'!$L$1,'Cumulative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6"/>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(E)'!$L$1,'Cumulative Budget Request '!O555,0)</f>
        <v>0</v>
      </c>
      <c r="P553" s="375" t="s">
        <v>301</v>
      </c>
      <c r="Q553" s="211">
        <f>IF('Cumulative Budget Request '!L552='Split budget (E)'!$L$1,'Cumulative Budget Request '!Q555,0)</f>
        <v>0</v>
      </c>
      <c r="R553" s="211">
        <f>IF('Cumulative Budget Request '!L552='Split budget (E)'!$L$1,'Cumulative Budget Request '!R555,0)</f>
        <v>0</v>
      </c>
      <c r="S553" s="211">
        <f>IF('Cumulative Budget Request '!L552='Split budget (E)'!$L$1,'Cumulative Budget Request '!S555,0)</f>
        <v>0</v>
      </c>
      <c r="T553" s="211">
        <f>IF('Cumulative Budget Request '!L552='Split budget (E)'!$L$1,'Cumulative Budget Request '!T555,0)</f>
        <v>0</v>
      </c>
      <c r="U553" s="316">
        <f>IF('Cumulative Budget Request '!L552='Split budget (E)'!$L$1,'Cumulative Budget Request '!U555,0)</f>
        <v>0</v>
      </c>
      <c r="V553" s="324"/>
      <c r="W553" s="324"/>
      <c r="X553" s="324"/>
      <c r="Y553" s="324"/>
      <c r="Z553" s="324"/>
      <c r="AA553" s="53"/>
      <c r="AB553" s="53"/>
      <c r="AC553" s="53"/>
      <c r="AD553" s="53"/>
      <c r="AE553" s="53"/>
      <c r="AF553" s="53"/>
      <c r="AG553" s="53"/>
    </row>
    <row r="554" spans="1:33">
      <c r="A554" s="449"/>
      <c r="C554" s="134"/>
      <c r="D554" s="131" t="s">
        <v>173</v>
      </c>
      <c r="E554" s="161">
        <f>IF('Cumulative Budget Request '!$L553='Split budget (E)'!$L$1,'Cumulative Budget Request '!E554,0)</f>
        <v>0</v>
      </c>
      <c r="F554" s="161">
        <f>IF('Cumulative Budget Request '!$L553='Split budget (E)'!$L$1,'Cumulative Budget Request '!F554,0)</f>
        <v>0</v>
      </c>
      <c r="G554" s="161">
        <f>IF('Cumulative Budget Request '!$L553='Split budget (E)'!$L$1,'Cumulative Budget Request '!G554,0)</f>
        <v>0</v>
      </c>
      <c r="H554" s="161">
        <f>IF('Cumulative Budget Request '!$L553='Split budget (E)'!$L$1,'Cumulative Budget Request '!H554,0)</f>
        <v>0</v>
      </c>
      <c r="I554" s="161">
        <f>IF('Cumulative Budget Request '!$L553='Split budget (E)'!$L$1,'Cumulative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6"/>
      <c r="D555" s="33" t="s">
        <v>30</v>
      </c>
      <c r="E555" s="161">
        <f>IF('Cumulative Budget Request '!$L554='Split budget (E)'!$L$1,'Cumulative Budget Request '!E555,0)</f>
        <v>0</v>
      </c>
      <c r="F555" s="161">
        <f>IF('Cumulative Budget Request '!$L554='Split budget (E)'!$L$1,'Cumulative Budget Request '!F555,0)</f>
        <v>0</v>
      </c>
      <c r="G555" s="161">
        <f>IF('Cumulative Budget Request '!$L554='Split budget (E)'!$L$1,'Cumulative Budget Request '!G555,0)</f>
        <v>0</v>
      </c>
      <c r="H555" s="161">
        <f>IF('Cumulative Budget Request '!$L554='Split budget (E)'!$L$1,'Cumulative Budget Request '!H555,0)</f>
        <v>0</v>
      </c>
      <c r="I555" s="161">
        <f>IF('Cumulative Budget Request '!$L554='Split budget (E)'!$L$1,'Cumulative Budget Request '!I555,0)</f>
        <v>0</v>
      </c>
      <c r="J555" s="158">
        <f>SUM(E555:I555)</f>
        <v>0</v>
      </c>
      <c r="N555" s="396" t="s">
        <v>305</v>
      </c>
      <c r="O555" s="45"/>
      <c r="P555" s="375" t="s">
        <v>299</v>
      </c>
      <c r="Q555" s="211">
        <f>IF('Cumulative Budget Request '!L557='Split budget (E)'!$L$1,'Cumulative Budget Request '!Q557,0)</f>
        <v>0</v>
      </c>
      <c r="R555" s="211">
        <f>IF('Cumulative Budget Request '!L557='Split budget (E)'!$L$1,'Cumulative Budget Request '!R557,0)</f>
        <v>0</v>
      </c>
      <c r="S555" s="211">
        <f>IF('Cumulative Budget Request '!L557='Split budget (E)'!$L$1,'Cumulative Budget Request '!S557,0)</f>
        <v>0</v>
      </c>
      <c r="T555" s="211">
        <f>IF('Cumulative Budget Request '!L557='Split budget (E)'!$L$1,'Cumulative Budget Request '!T557,0)</f>
        <v>0</v>
      </c>
      <c r="U555" s="316">
        <f>IF('Cumulative Budget Request '!L557='Split budget (E)'!$L$1,'Cumulative Budget Request '!U557,0)</f>
        <v>0</v>
      </c>
      <c r="V555" s="324"/>
      <c r="W555" s="324"/>
      <c r="X555" s="324"/>
      <c r="Y555" s="324"/>
      <c r="Z555" s="324"/>
      <c r="AA555" s="748"/>
      <c r="AB555" s="748"/>
      <c r="AC555" s="748"/>
      <c r="AD555" s="114"/>
      <c r="AE555" s="114"/>
      <c r="AF555" s="114"/>
      <c r="AG555" s="114"/>
    </row>
    <row r="556" spans="1:33">
      <c r="A556" s="486"/>
      <c r="C556" s="68"/>
      <c r="D556" s="45"/>
      <c r="E556" s="16"/>
      <c r="F556" s="16"/>
      <c r="G556" s="16"/>
      <c r="H556" s="16"/>
      <c r="I556" s="16"/>
      <c r="J556" s="25"/>
      <c r="N556" s="154"/>
      <c r="O556" s="376" t="s">
        <v>121</v>
      </c>
      <c r="P556" s="375" t="s">
        <v>300</v>
      </c>
      <c r="Q556" s="211">
        <f>IF('Cumulative Budget Request '!L557='Split budget (E)'!$L$1,'Cumulative Budget Request '!Q558,0)</f>
        <v>0</v>
      </c>
      <c r="R556" s="211">
        <f>IF('Cumulative Budget Request '!L557='Split budget (E)'!$L$1,'Cumulative Budget Request '!R558,0)</f>
        <v>0</v>
      </c>
      <c r="S556" s="211">
        <f>IF('Cumulative Budget Request '!L557='Split budget (E)'!$L$1,'Cumulative Budget Request '!S558,0)</f>
        <v>0</v>
      </c>
      <c r="T556" s="211">
        <f>IF('Cumulative Budget Request '!L557='Split budget (E)'!$L$1,'Cumulative Budget Request '!T558,0)</f>
        <v>0</v>
      </c>
      <c r="U556" s="316">
        <f>IF('Cumulative Budget Request '!L557='Split budget (E)'!$L$1,'Cumulative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6"/>
      <c r="C557" s="68"/>
      <c r="D557" s="33" t="s">
        <v>123</v>
      </c>
      <c r="E557" s="76">
        <f>IF('Cumulative Budget Request '!$L557='Split budget (E)'!$L$1,'Cumulative Budget Request '!E557,0)</f>
        <v>0</v>
      </c>
      <c r="F557" s="76">
        <f>IF('Cumulative Budget Request '!$L557='Split budget (E)'!$L$1,'Cumulative Budget Request '!F557,0)</f>
        <v>0</v>
      </c>
      <c r="G557" s="76">
        <f>IF('Cumulative Budget Request '!$L557='Split budget (E)'!$L$1,'Cumulative Budget Request '!G557,0)</f>
        <v>0</v>
      </c>
      <c r="H557" s="76">
        <f>IF('Cumulative Budget Request '!$L557='Split budget (E)'!$L$1,'Cumulative Budget Request '!H557,0)</f>
        <v>0</v>
      </c>
      <c r="I557" s="76">
        <f>IF('Cumulative Budget Request '!$L557='Split budget (E)'!$L$1,'Cumulative Budget Request '!I557,0)</f>
        <v>0</v>
      </c>
      <c r="J557" s="25"/>
      <c r="M557" s="2"/>
      <c r="N557" s="182"/>
      <c r="O557" s="377">
        <f>IF('Cumulative Budget Request '!L555='Split budget (E)'!$L$1,'Cumulative Budget Request '!O559,0)</f>
        <v>0</v>
      </c>
      <c r="P557" s="375" t="s">
        <v>301</v>
      </c>
      <c r="Q557" s="211">
        <f>IF('Cumulative Budget Request '!L557='Split budget (E)'!$L$1,'Cumulative Budget Request '!Q559,0)</f>
        <v>0</v>
      </c>
      <c r="R557" s="211">
        <f>IF('Cumulative Budget Request '!L557='Split budget (E)'!$L$1,'Cumulative Budget Request '!R559,0)</f>
        <v>0</v>
      </c>
      <c r="S557" s="211">
        <f>IF('Cumulative Budget Request '!L557='Split budget (E)'!$L$1,'Cumulative Budget Request '!S559,0)</f>
        <v>0</v>
      </c>
      <c r="T557" s="211">
        <f>IF('Cumulative Budget Request '!L557='Split budget (E)'!$L$1,'Cumulative Budget Request '!T559,0)</f>
        <v>0</v>
      </c>
      <c r="U557" s="316">
        <f>IF('Cumulative Budget Request '!L557='Split budget (E)'!$L$1,'Cumulative Budget Request '!U559,0)</f>
        <v>0</v>
      </c>
      <c r="V557" s="324"/>
      <c r="W557" s="324"/>
      <c r="X557" s="324"/>
      <c r="Y557" s="324"/>
      <c r="Z557" s="324"/>
    </row>
    <row r="558" spans="1:33" ht="13.8" thickBot="1">
      <c r="A558" s="493">
        <f>IF('Cumulative Budget Request '!L558='Split budget (E)'!$L$1,'Cumulative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6"/>
      <c r="C559" s="134"/>
      <c r="D559" s="131" t="s">
        <v>173</v>
      </c>
      <c r="E559" s="161">
        <f>IF('Cumulative Budget Request '!$L558='Split budget (E)'!$L$1,'Cumulative Budget Request '!E559,0)</f>
        <v>0</v>
      </c>
      <c r="F559" s="161">
        <f>IF('Cumulative Budget Request '!$L558='Split budget (E)'!$L$1,'Cumulative Budget Request '!F559,0)</f>
        <v>0</v>
      </c>
      <c r="G559" s="161">
        <f>IF('Cumulative Budget Request '!$L558='Split budget (E)'!$L$1,'Cumulative Budget Request '!G559,0)</f>
        <v>0</v>
      </c>
      <c r="H559" s="161">
        <f>IF('Cumulative Budget Request '!$L558='Split budget (E)'!$L$1,'Cumulative Budget Request '!H559,0)</f>
        <v>0</v>
      </c>
      <c r="I559" s="161">
        <f>IF('Cumulative Budget Request '!$L558='Split budget (E)'!$L$1,'Cumulative Budget Request '!I559,0)</f>
        <v>0</v>
      </c>
      <c r="J559" s="158">
        <f>SUM(E559:I559)</f>
        <v>0</v>
      </c>
      <c r="M559" s="2"/>
      <c r="V559" s="324"/>
      <c r="W559" s="324"/>
      <c r="X559" s="324"/>
      <c r="Y559" s="324"/>
      <c r="Z559" s="324"/>
    </row>
    <row r="560" spans="1:33" ht="13.8" thickBot="1">
      <c r="A560" s="449"/>
      <c r="D560" s="33" t="s">
        <v>30</v>
      </c>
      <c r="E560" s="161">
        <f>IF('Cumulative Budget Request '!$L559='Split budget (E)'!$L$1,'Cumulative Budget Request '!E560,0)</f>
        <v>0</v>
      </c>
      <c r="F560" s="161">
        <f>IF('Cumulative Budget Request '!$L559='Split budget (E)'!$L$1,'Cumulative Budget Request '!F560,0)</f>
        <v>0</v>
      </c>
      <c r="G560" s="161">
        <f>IF('Cumulative Budget Request '!$L559='Split budget (E)'!$L$1,'Cumulative Budget Request '!G560,0)</f>
        <v>0</v>
      </c>
      <c r="H560" s="161">
        <f>IF('Cumulative Budget Request '!$L559='Split budget (E)'!$L$1,'Cumulative Budget Request '!H560,0)</f>
        <v>0</v>
      </c>
      <c r="I560" s="161">
        <f>IF('Cumulative Budget Request '!$L559='Split budget (E)'!$L$1,'Cumulative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8"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57" t="s">
        <v>168</v>
      </c>
      <c r="C571" s="757"/>
      <c r="D571" s="757"/>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93">
        <f>IF('Cumulative Budget Request '!L580='Split budget (E)'!$L$1,'Cumulative Budget Request '!B575,0)</f>
        <v>0</v>
      </c>
      <c r="D575" s="3"/>
      <c r="E575" s="161">
        <f>IF('Cumulative Budget Request '!$L575='Split budget (E)'!$L$1,'Cumulative Budget Request '!E575,0)</f>
        <v>0</v>
      </c>
      <c r="F575" s="161">
        <f>IF('Cumulative Budget Request '!$L575='Split budget (E)'!$L$1,'Cumulative Budget Request '!F575,0)</f>
        <v>0</v>
      </c>
      <c r="G575" s="161">
        <f>IF('Cumulative Budget Request '!$L575='Split budget (E)'!$L$1,'Cumulative Budget Request '!G575,0)</f>
        <v>0</v>
      </c>
      <c r="H575" s="161">
        <f>IF('Cumulative Budget Request '!$L575='Split budget (E)'!$L$1,'Cumulative Budget Request '!H575,0)</f>
        <v>0</v>
      </c>
      <c r="I575" s="161">
        <f>IF('Cumulative Budget Request '!$L575='Split budget (E)'!$L$1,'Cumulative Budget Request '!I575,0)</f>
        <v>0</v>
      </c>
      <c r="J575" s="158">
        <f>SUM(E575:I575)</f>
        <v>0</v>
      </c>
      <c r="K575" s="2"/>
      <c r="L575" s="2"/>
      <c r="M575" s="2"/>
      <c r="Q575" s="199"/>
      <c r="R575" s="199"/>
      <c r="S575" s="199"/>
      <c r="T575" s="4"/>
    </row>
    <row r="576" spans="1:20" hidden="1">
      <c r="B576" s="493">
        <f>IF('Cumulative Budget Request '!L581='Split budget (E)'!$L$1,'Cumulative Budget Request '!B576,0)</f>
        <v>0</v>
      </c>
      <c r="D576" s="3"/>
      <c r="E576" s="161">
        <f>IF('Cumulative Budget Request '!$L576='Split budget (E)'!$L$1,'Cumulative Budget Request '!E576,0)</f>
        <v>0</v>
      </c>
      <c r="F576" s="161">
        <f>IF('Cumulative Budget Request '!$L576='Split budget (E)'!$L$1,'Cumulative Budget Request '!F576,0)</f>
        <v>0</v>
      </c>
      <c r="G576" s="161">
        <f>IF('Cumulative Budget Request '!$L576='Split budget (E)'!$L$1,'Cumulative Budget Request '!G576,0)</f>
        <v>0</v>
      </c>
      <c r="H576" s="161">
        <f>IF('Cumulative Budget Request '!$L576='Split budget (E)'!$L$1,'Cumulative Budget Request '!H576,0)</f>
        <v>0</v>
      </c>
      <c r="I576" s="161">
        <f>IF('Cumulative Budget Request '!$L576='Split budget (E)'!$L$1,'Cumulative Budget Request '!I576,0)</f>
        <v>0</v>
      </c>
      <c r="J576" s="158">
        <f t="shared" ref="J576:J580" si="340">SUM(E576:I576)</f>
        <v>0</v>
      </c>
      <c r="K576" s="2"/>
      <c r="L576" s="2"/>
      <c r="M576" s="2"/>
    </row>
    <row r="577" spans="1:16" hidden="1">
      <c r="B577" s="493">
        <f>IF('Cumulative Budget Request '!L582='Split budget (E)'!$L$1,'Cumulative Budget Request '!B577,0)</f>
        <v>0</v>
      </c>
      <c r="D577" s="3"/>
      <c r="E577" s="161">
        <f>IF('Cumulative Budget Request '!$L577='Split budget (E)'!$L$1,'Cumulative Budget Request '!E577,0)</f>
        <v>0</v>
      </c>
      <c r="F577" s="161">
        <f>IF('Cumulative Budget Request '!$L577='Split budget (E)'!$L$1,'Cumulative Budget Request '!F577,0)</f>
        <v>0</v>
      </c>
      <c r="G577" s="161">
        <f>IF('Cumulative Budget Request '!$L577='Split budget (E)'!$L$1,'Cumulative Budget Request '!G577,0)</f>
        <v>0</v>
      </c>
      <c r="H577" s="161">
        <f>IF('Cumulative Budget Request '!$L577='Split budget (E)'!$L$1,'Cumulative Budget Request '!H577,0)</f>
        <v>0</v>
      </c>
      <c r="I577" s="161">
        <f>IF('Cumulative Budget Request '!$L577='Split budget (E)'!$L$1,'Cumulative Budget Request '!I577,0)</f>
        <v>0</v>
      </c>
      <c r="J577" s="158">
        <f t="shared" si="340"/>
        <v>0</v>
      </c>
      <c r="K577" s="2"/>
      <c r="L577" s="2"/>
      <c r="M577" s="2"/>
      <c r="N577" s="2"/>
      <c r="O577" s="2"/>
      <c r="P577" s="2"/>
    </row>
    <row r="578" spans="1:16" hidden="1">
      <c r="B578" s="493">
        <f>IF('Cumulative Budget Request '!L583='Split budget (E)'!$L$1,'Cumulative Budget Request '!B578,0)</f>
        <v>0</v>
      </c>
      <c r="D578" s="3"/>
      <c r="E578" s="161">
        <f>IF('Cumulative Budget Request '!$L578='Split budget (E)'!$L$1,'Cumulative Budget Request '!E578,0)</f>
        <v>0</v>
      </c>
      <c r="F578" s="161">
        <f>IF('Cumulative Budget Request '!$L578='Split budget (E)'!$L$1,'Cumulative Budget Request '!F578,0)</f>
        <v>0</v>
      </c>
      <c r="G578" s="161">
        <f>IF('Cumulative Budget Request '!$L578='Split budget (E)'!$L$1,'Cumulative Budget Request '!G578,0)</f>
        <v>0</v>
      </c>
      <c r="H578" s="161">
        <f>IF('Cumulative Budget Request '!$L578='Split budget (E)'!$L$1,'Cumulative Budget Request '!H578,0)</f>
        <v>0</v>
      </c>
      <c r="I578" s="161">
        <f>IF('Cumulative Budget Request '!$L578='Split budget (E)'!$L$1,'Cumulative Budget Request '!I578,0)</f>
        <v>0</v>
      </c>
      <c r="J578" s="158">
        <f t="shared" si="340"/>
        <v>0</v>
      </c>
      <c r="K578" s="2"/>
      <c r="L578" s="2"/>
      <c r="M578" s="2"/>
      <c r="N578" s="2"/>
      <c r="O578" s="2"/>
      <c r="P578" s="2"/>
    </row>
    <row r="579" spans="1:16" hidden="1">
      <c r="B579" s="493">
        <f>IF('Cumulative Budget Request '!L584='Split budget (E)'!$L$1,'Cumulative Budget Request '!B579,0)</f>
        <v>0</v>
      </c>
      <c r="D579" s="3"/>
      <c r="E579" s="161">
        <f>IF('Cumulative Budget Request '!$L579='Split budget (E)'!$L$1,'Cumulative Budget Request '!E579,0)</f>
        <v>0</v>
      </c>
      <c r="F579" s="161">
        <f>IF('Cumulative Budget Request '!$L579='Split budget (E)'!$L$1,'Cumulative Budget Request '!F579,0)</f>
        <v>0</v>
      </c>
      <c r="G579" s="161">
        <f>IF('Cumulative Budget Request '!$L579='Split budget (E)'!$L$1,'Cumulative Budget Request '!G579,0)</f>
        <v>0</v>
      </c>
      <c r="H579" s="161">
        <f>IF('Cumulative Budget Request '!$L579='Split budget (E)'!$L$1,'Cumulative Budget Request '!H579,0)</f>
        <v>0</v>
      </c>
      <c r="I579" s="161">
        <f>IF('Cumulative Budget Request '!$L579='Split budget (E)'!$L$1,'Cumulative Budget Request '!I579,0)</f>
        <v>0</v>
      </c>
      <c r="J579" s="158">
        <f t="shared" si="340"/>
        <v>0</v>
      </c>
      <c r="K579" s="2"/>
      <c r="L579" s="2"/>
      <c r="M579" s="2"/>
    </row>
    <row r="580" spans="1:16" hidden="1">
      <c r="B580" s="493">
        <f>IF('Cumulative Budget Request '!L585='Split budget (E)'!$L$1,'Cumulative Budget Request '!B580,0)</f>
        <v>0</v>
      </c>
      <c r="D580" s="3"/>
      <c r="E580" s="161">
        <f>IF('Cumulative Budget Request '!$L580='Split budget (E)'!$L$1,'Cumulative Budget Request '!E580,0)</f>
        <v>0</v>
      </c>
      <c r="F580" s="161">
        <f>IF('Cumulative Budget Request '!$L580='Split budget (E)'!$L$1,'Cumulative Budget Request '!F580,0)</f>
        <v>0</v>
      </c>
      <c r="G580" s="161">
        <f>IF('Cumulative Budget Request '!$L580='Split budget (E)'!$L$1,'Cumulative Budget Request '!G580,0)</f>
        <v>0</v>
      </c>
      <c r="H580" s="161">
        <f>IF('Cumulative Budget Request '!$L580='Split budget (E)'!$L$1,'Cumulative Budget Request '!H580,0)</f>
        <v>0</v>
      </c>
      <c r="I580" s="161">
        <f>IF('Cumulative Budget Request '!$L580='Split budget (E)'!$L$1,'Cumulative Budget Request '!I580,0)</f>
        <v>0</v>
      </c>
      <c r="J580" s="158">
        <f t="shared" si="340"/>
        <v>0</v>
      </c>
      <c r="K580" s="2"/>
      <c r="L580" s="2"/>
      <c r="M580" s="2"/>
    </row>
    <row r="581" spans="1:16">
      <c r="A581" s="740" t="s">
        <v>57</v>
      </c>
      <c r="B581" s="740"/>
      <c r="C581" s="740"/>
      <c r="D581" s="740"/>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6"/>
      <c r="B582" s="486"/>
      <c r="E582" s="3"/>
      <c r="F582" s="2"/>
      <c r="G582" s="2"/>
      <c r="H582" s="2"/>
      <c r="I582" s="2"/>
      <c r="J582" s="46"/>
      <c r="K582" s="2"/>
      <c r="L582" s="2"/>
      <c r="M582" s="2"/>
    </row>
    <row r="583" spans="1:16" hidden="1">
      <c r="A583" s="488" t="s">
        <v>122</v>
      </c>
      <c r="B583" s="497"/>
      <c r="C583" s="9"/>
      <c r="D583" s="229" t="s">
        <v>184</v>
      </c>
      <c r="E583" s="117">
        <f>IF('Cumulative Budget Request '!$L583='Split budget (E)'!$L$1,'Cumulative Budget Request '!E583,0)</f>
        <v>0</v>
      </c>
      <c r="F583" s="117">
        <f>IF('Cumulative Budget Request '!$L583='Split budget (E)'!$L$1,'Cumulative Budget Request '!F583,0)</f>
        <v>0</v>
      </c>
      <c r="G583" s="117">
        <f>IF('Cumulative Budget Request '!$L583='Split budget (E)'!$L$1,'Cumulative Budget Request '!G583,0)</f>
        <v>0</v>
      </c>
      <c r="H583" s="117">
        <f>IF('Cumulative Budget Request '!$L583='Split budget (E)'!$L$1,'Cumulative Budget Request '!H583,0)</f>
        <v>0</v>
      </c>
      <c r="I583" s="117">
        <f>IF('Cumulative Budget Request '!$L583='Split budget (E)'!$L$1,'Cumulative Budget Request '!I583,0)</f>
        <v>0</v>
      </c>
      <c r="J583" s="73"/>
      <c r="K583" s="2"/>
      <c r="L583" s="2"/>
      <c r="M583" s="2"/>
    </row>
    <row r="584" spans="1:16" hidden="1">
      <c r="A584" s="486"/>
      <c r="B584" s="486"/>
      <c r="D584" s="229" t="s">
        <v>264</v>
      </c>
      <c r="E584" s="117">
        <f>IF('Cumulative Budget Request '!$L584='Split budget (E)'!$L$1,'Cumulative Budget Request '!E584,0)</f>
        <v>0</v>
      </c>
      <c r="F584" s="117">
        <f>IF('Cumulative Budget Request '!$L584='Split budget (E)'!$L$1,'Cumulative Budget Request '!F584,0)</f>
        <v>0</v>
      </c>
      <c r="G584" s="117">
        <f>IF('Cumulative Budget Request '!$L584='Split budget (E)'!$L$1,'Cumulative Budget Request '!G584,0)</f>
        <v>0</v>
      </c>
      <c r="H584" s="117">
        <f>IF('Cumulative Budget Request '!$L584='Split budget (E)'!$L$1,'Cumulative Budget Request '!H584,0)</f>
        <v>0</v>
      </c>
      <c r="I584" s="117">
        <f>IF('Cumulative Budget Request '!$L584='Split budget (E)'!$L$1,'Cumulative Budget Request '!I584,0)</f>
        <v>0</v>
      </c>
      <c r="J584" s="73"/>
      <c r="K584" s="2"/>
      <c r="L584" s="2"/>
      <c r="M584" s="2"/>
    </row>
    <row r="585" spans="1:16" hidden="1">
      <c r="A585" s="488" t="s">
        <v>169</v>
      </c>
      <c r="B585" s="497"/>
      <c r="C585" s="9"/>
      <c r="D585" s="229" t="s">
        <v>265</v>
      </c>
      <c r="E585" s="117">
        <f>IF('Cumulative Budget Request '!$L585='Split budget (E)'!$L$1,'Cumulative Budget Request '!E585,0)</f>
        <v>0</v>
      </c>
      <c r="F585" s="117">
        <f>IF('Cumulative Budget Request '!$L585='Split budget (E)'!$L$1,'Cumulative Budget Request '!F585,0)</f>
        <v>0</v>
      </c>
      <c r="G585" s="117">
        <f>IF('Cumulative Budget Request '!$L585='Split budget (E)'!$L$1,'Cumulative Budget Request '!G585,0)</f>
        <v>0</v>
      </c>
      <c r="H585" s="117">
        <f>IF('Cumulative Budget Request '!$L585='Split budget (E)'!$L$1,'Cumulative Budget Request '!H585,0)</f>
        <v>0</v>
      </c>
      <c r="I585" s="117">
        <f>IF('Cumulative Budget Request '!$L585='Split budget (E)'!$L$1,'Cumulative Budget Request '!I585,0)</f>
        <v>0</v>
      </c>
      <c r="J585" s="73"/>
      <c r="K585" s="2"/>
      <c r="L585" s="2"/>
      <c r="M585" s="2"/>
    </row>
    <row r="586" spans="1:16" hidden="1">
      <c r="A586" s="800">
        <f>IF('Cumulative Budget Request '!L587='Split budget (E)'!$L$1,'Cumulative Budget Request '!A587,0)</f>
        <v>0</v>
      </c>
      <c r="B586" s="486"/>
      <c r="D586" s="229" t="s">
        <v>266</v>
      </c>
      <c r="E586" s="117">
        <f>IF('Cumulative Budget Request '!$L586='Split budget (E)'!$L$1,'Cumulative Budget Request '!E586,0)</f>
        <v>0</v>
      </c>
      <c r="F586" s="117">
        <f>IF('Cumulative Budget Request '!$L586='Split budget (E)'!$L$1,'Cumulative Budget Request '!F586,0)</f>
        <v>0</v>
      </c>
      <c r="G586" s="117">
        <f>IF('Cumulative Budget Request '!$L586='Split budget (E)'!$L$1,'Cumulative Budget Request '!G586,0)</f>
        <v>0</v>
      </c>
      <c r="H586" s="117">
        <f>IF('Cumulative Budget Request '!$L586='Split budget (E)'!$L$1,'Cumulative Budget Request '!H586,0)</f>
        <v>0</v>
      </c>
      <c r="I586" s="117">
        <f>IF('Cumulative Budget Request '!$L586='Split budget (E)'!$L$1,'Cumulative Budget Request '!I586,0)</f>
        <v>0</v>
      </c>
      <c r="J586" s="46"/>
      <c r="K586" s="2"/>
      <c r="L586" s="2"/>
      <c r="M586" s="2"/>
    </row>
    <row r="587" spans="1:16" hidden="1">
      <c r="A587" s="800"/>
      <c r="B587" s="489" t="s">
        <v>41</v>
      </c>
      <c r="C587" s="68" t="s">
        <v>42</v>
      </c>
      <c r="D587" s="26"/>
      <c r="E587" s="14"/>
      <c r="F587" s="14"/>
      <c r="G587" s="14"/>
      <c r="H587" s="14"/>
      <c r="I587" s="14"/>
      <c r="J587" s="46"/>
      <c r="K587" s="2"/>
      <c r="L587" s="2"/>
      <c r="M587" s="2"/>
    </row>
    <row r="588" spans="1:16" hidden="1">
      <c r="A588" s="801"/>
      <c r="B588" s="498" t="s">
        <v>43</v>
      </c>
      <c r="C588" s="116">
        <f>IF('Cumulative Budget Request '!$L588='Split budget (E)'!$L$1,'Cumulative Budget Request '!C588,0)</f>
        <v>0</v>
      </c>
      <c r="D588" s="26"/>
      <c r="E588" s="235">
        <f>IF('Cumulative Budget Request '!$L588='Split budget (E)'!$L$1,'Cumulative Budget Request '!E588,0)</f>
        <v>0</v>
      </c>
      <c r="F588" s="235">
        <f>IF('Cumulative Budget Request '!$L588='Split budget (E)'!$L$1,'Cumulative Budget Request '!F588,0)</f>
        <v>0</v>
      </c>
      <c r="G588" s="235">
        <f>IF('Cumulative Budget Request '!$L588='Split budget (E)'!$L$1,'Cumulative Budget Request '!G588,0)</f>
        <v>0</v>
      </c>
      <c r="H588" s="235">
        <f>IF('Cumulative Budget Request '!$L588='Split budget (E)'!$L$1,'Cumulative Budget Request '!H588,0)</f>
        <v>0</v>
      </c>
      <c r="I588" s="235">
        <f>IF('Cumulative Budget Request '!$L588='Split budget (E)'!$L$1,'Cumulative Budget Request '!I588,0)</f>
        <v>0</v>
      </c>
      <c r="J588" s="158">
        <f t="shared" ref="J588:J593" si="342">SUM(E588:I588)</f>
        <v>0</v>
      </c>
      <c r="K588" s="2"/>
      <c r="L588" s="2"/>
      <c r="M588" s="2"/>
    </row>
    <row r="589" spans="1:16" hidden="1">
      <c r="A589" s="801"/>
      <c r="B589" s="498" t="s">
        <v>44</v>
      </c>
      <c r="C589" s="116">
        <f>IF('Cumulative Budget Request '!$L589='Split budget (E)'!$L$1,'Cumulative Budget Request '!C589,0)</f>
        <v>0</v>
      </c>
      <c r="D589" s="26"/>
      <c r="E589" s="235">
        <f>IF('Cumulative Budget Request '!$L589='Split budget (E)'!$L$1,'Cumulative Budget Request '!E589,0)</f>
        <v>0</v>
      </c>
      <c r="F589" s="235">
        <f>IF('Cumulative Budget Request '!$L589='Split budget (E)'!$L$1,'Cumulative Budget Request '!F589,0)</f>
        <v>0</v>
      </c>
      <c r="G589" s="235">
        <f>IF('Cumulative Budget Request '!$L589='Split budget (E)'!$L$1,'Cumulative Budget Request '!G589,0)</f>
        <v>0</v>
      </c>
      <c r="H589" s="235">
        <f>IF('Cumulative Budget Request '!$L589='Split budget (E)'!$L$1,'Cumulative Budget Request '!H589,0)</f>
        <v>0</v>
      </c>
      <c r="I589" s="235">
        <f>IF('Cumulative Budget Request '!$L589='Split budget (E)'!$L$1,'Cumulative Budget Request '!I589,0)</f>
        <v>0</v>
      </c>
      <c r="J589" s="158">
        <f t="shared" si="342"/>
        <v>0</v>
      </c>
      <c r="K589" s="2"/>
      <c r="L589" s="2"/>
      <c r="M589" s="2"/>
    </row>
    <row r="590" spans="1:16" hidden="1">
      <c r="A590" s="801"/>
      <c r="B590" s="498" t="s">
        <v>182</v>
      </c>
      <c r="C590" s="116">
        <f>IF('Cumulative Budget Request '!$L590='Split budget (E)'!$L$1,'Cumulative Budget Request '!C590,0)</f>
        <v>0</v>
      </c>
      <c r="D590" s="26"/>
      <c r="E590" s="235">
        <f>IF('Cumulative Budget Request '!$L590='Split budget (E)'!$L$1,'Cumulative Budget Request '!E590,0)</f>
        <v>0</v>
      </c>
      <c r="F590" s="235">
        <f>IF('Cumulative Budget Request '!$L590='Split budget (E)'!$L$1,'Cumulative Budget Request '!F590,0)</f>
        <v>0</v>
      </c>
      <c r="G590" s="235">
        <f>IF('Cumulative Budget Request '!$L590='Split budget (E)'!$L$1,'Cumulative Budget Request '!G590,0)</f>
        <v>0</v>
      </c>
      <c r="H590" s="235">
        <f>IF('Cumulative Budget Request '!$L590='Split budget (E)'!$L$1,'Cumulative Budget Request '!H590,0)</f>
        <v>0</v>
      </c>
      <c r="I590" s="235">
        <f>IF('Cumulative Budget Request '!$L590='Split budget (E)'!$L$1,'Cumulative Budget Request '!I590,0)</f>
        <v>0</v>
      </c>
      <c r="J590" s="158">
        <f t="shared" si="342"/>
        <v>0</v>
      </c>
      <c r="K590" s="2"/>
      <c r="L590" s="2"/>
      <c r="M590" s="2"/>
    </row>
    <row r="591" spans="1:16" hidden="1">
      <c r="A591" s="801"/>
      <c r="B591" s="498" t="s">
        <v>45</v>
      </c>
      <c r="C591" s="116">
        <f>IF('Cumulative Budget Request '!$L591='Split budget (E)'!$L$1,'Cumulative Budget Request '!C591,0)</f>
        <v>0</v>
      </c>
      <c r="D591" s="26"/>
      <c r="E591" s="235">
        <f>IF('Cumulative Budget Request '!$L591='Split budget (E)'!$L$1,'Cumulative Budget Request '!E591,0)</f>
        <v>0</v>
      </c>
      <c r="F591" s="235">
        <f>IF('Cumulative Budget Request '!$L591='Split budget (E)'!$L$1,'Cumulative Budget Request '!F591,0)</f>
        <v>0</v>
      </c>
      <c r="G591" s="235">
        <f>IF('Cumulative Budget Request '!$L591='Split budget (E)'!$L$1,'Cumulative Budget Request '!G591,0)</f>
        <v>0</v>
      </c>
      <c r="H591" s="235">
        <f>IF('Cumulative Budget Request '!$L591='Split budget (E)'!$L$1,'Cumulative Budget Request '!H591,0)</f>
        <v>0</v>
      </c>
      <c r="I591" s="235">
        <f>IF('Cumulative Budget Request '!$L591='Split budget (E)'!$L$1,'Cumulative Budget Request '!I591,0)</f>
        <v>0</v>
      </c>
      <c r="J591" s="158">
        <f t="shared" si="342"/>
        <v>0</v>
      </c>
      <c r="K591" s="2"/>
      <c r="L591" s="2"/>
      <c r="M591" s="8"/>
      <c r="N591" s="2"/>
      <c r="O591" s="2"/>
      <c r="P591" s="2"/>
    </row>
    <row r="592" spans="1:16" hidden="1">
      <c r="A592" s="801"/>
      <c r="B592" s="498" t="s">
        <v>46</v>
      </c>
      <c r="C592" s="116">
        <f>IF('Cumulative Budget Request '!$L592='Split budget (E)'!$L$1,'Cumulative Budget Request '!C592,0)</f>
        <v>0</v>
      </c>
      <c r="D592" s="26"/>
      <c r="E592" s="235">
        <f>IF('Cumulative Budget Request '!$L592='Split budget (E)'!$L$1,'Cumulative Budget Request '!E592,0)</f>
        <v>0</v>
      </c>
      <c r="F592" s="235">
        <f>IF('Cumulative Budget Request '!$L592='Split budget (E)'!$L$1,'Cumulative Budget Request '!F592,0)</f>
        <v>0</v>
      </c>
      <c r="G592" s="235">
        <f>IF('Cumulative Budget Request '!$L592='Split budget (E)'!$L$1,'Cumulative Budget Request '!G592,0)</f>
        <v>0</v>
      </c>
      <c r="H592" s="235">
        <f>IF('Cumulative Budget Request '!$L592='Split budget (E)'!$L$1,'Cumulative Budget Request '!H592,0)</f>
        <v>0</v>
      </c>
      <c r="I592" s="235">
        <f>IF('Cumulative Budget Request '!$L592='Split budget (E)'!$L$1,'Cumulative Budget Request '!I592,0)</f>
        <v>0</v>
      </c>
      <c r="J592" s="158">
        <f t="shared" si="342"/>
        <v>0</v>
      </c>
      <c r="K592" s="2"/>
      <c r="L592" s="2"/>
      <c r="M592" s="2"/>
    </row>
    <row r="593" spans="1:17" hidden="1">
      <c r="A593" s="801"/>
      <c r="B593" s="498" t="s">
        <v>47</v>
      </c>
      <c r="C593" s="116">
        <f>IF('Cumulative Budget Request '!$L593='Split budget (E)'!$L$1,'Cumulative Budget Request '!C593,0)</f>
        <v>0</v>
      </c>
      <c r="D593" s="26"/>
      <c r="E593" s="235">
        <f>IF('Cumulative Budget Request '!$L593='Split budget (E)'!$L$1,'Cumulative Budget Request '!E593,0)</f>
        <v>0</v>
      </c>
      <c r="F593" s="235">
        <f>IF('Cumulative Budget Request '!$L593='Split budget (E)'!$L$1,'Cumulative Budget Request '!F593,0)</f>
        <v>0</v>
      </c>
      <c r="G593" s="235">
        <f>IF('Cumulative Budget Request '!$L593='Split budget (E)'!$L$1,'Cumulative Budget Request '!G593,0)</f>
        <v>0</v>
      </c>
      <c r="H593" s="235">
        <f>IF('Cumulative Budget Request '!$L593='Split budget (E)'!$L$1,'Cumulative Budget Request '!H593,0)</f>
        <v>0</v>
      </c>
      <c r="I593" s="235">
        <f>IF('Cumulative Budget Request '!$L593='Split budget (E)'!$L$1,'Cumulative Budget Request '!I593,0)</f>
        <v>0</v>
      </c>
      <c r="J593" s="158">
        <f t="shared" si="342"/>
        <v>0</v>
      </c>
      <c r="K593" s="2"/>
      <c r="L593" s="2"/>
      <c r="M593" s="2"/>
    </row>
    <row r="594" spans="1:17" hidden="1">
      <c r="A594" s="740" t="s">
        <v>57</v>
      </c>
      <c r="B594" s="740"/>
      <c r="C594" s="740"/>
      <c r="D594" s="740"/>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6"/>
      <c r="B595" s="486"/>
      <c r="E595" s="3"/>
      <c r="F595" s="2"/>
      <c r="G595" s="2"/>
      <c r="H595" s="2"/>
      <c r="I595" s="2"/>
      <c r="J595" s="46"/>
      <c r="K595" s="2"/>
      <c r="L595" s="2"/>
      <c r="M595" s="2"/>
    </row>
    <row r="596" spans="1:17" hidden="1">
      <c r="A596" s="488" t="s">
        <v>122</v>
      </c>
      <c r="B596" s="497"/>
      <c r="C596" s="9"/>
      <c r="D596" s="229" t="s">
        <v>184</v>
      </c>
      <c r="E596" s="117">
        <f>IF('Cumulative Budget Request '!$L596='Split budget (E)'!$L$1,'Cumulative Budget Request '!E596,0)</f>
        <v>0</v>
      </c>
      <c r="F596" s="117">
        <f>IF('Cumulative Budget Request '!$L596='Split budget (E)'!$L$1,'Cumulative Budget Request '!F596,0)</f>
        <v>0</v>
      </c>
      <c r="G596" s="117">
        <f>IF('Cumulative Budget Request '!$L596='Split budget (E)'!$L$1,'Cumulative Budget Request '!G596,0)</f>
        <v>0</v>
      </c>
      <c r="H596" s="117">
        <f>IF('Cumulative Budget Request '!$L596='Split budget (E)'!$L$1,'Cumulative Budget Request '!H596,0)</f>
        <v>0</v>
      </c>
      <c r="I596" s="117">
        <f>IF('Cumulative Budget Request '!$L596='Split budget (E)'!$L$1,'Cumulative Budget Request '!I596,0)</f>
        <v>0</v>
      </c>
      <c r="J596" s="73"/>
      <c r="K596" s="2"/>
      <c r="L596" s="2"/>
      <c r="M596" s="2"/>
    </row>
    <row r="597" spans="1:17" hidden="1">
      <c r="A597" s="486"/>
      <c r="B597" s="486"/>
      <c r="D597" s="229" t="s">
        <v>264</v>
      </c>
      <c r="E597" s="117">
        <f>IF('Cumulative Budget Request '!$L597='Split budget (E)'!$L$1,'Cumulative Budget Request '!E597,0)</f>
        <v>0</v>
      </c>
      <c r="F597" s="117">
        <f>IF('Cumulative Budget Request '!$L597='Split budget (E)'!$L$1,'Cumulative Budget Request '!F597,0)</f>
        <v>0</v>
      </c>
      <c r="G597" s="117">
        <f>IF('Cumulative Budget Request '!$L597='Split budget (E)'!$L$1,'Cumulative Budget Request '!G597,0)</f>
        <v>0</v>
      </c>
      <c r="H597" s="117">
        <f>IF('Cumulative Budget Request '!$L597='Split budget (E)'!$L$1,'Cumulative Budget Request '!H597,0)</f>
        <v>0</v>
      </c>
      <c r="I597" s="117">
        <f>IF('Cumulative Budget Request '!$L597='Split budget (E)'!$L$1,'Cumulative Budget Request '!I597,0)</f>
        <v>0</v>
      </c>
      <c r="J597" s="73"/>
      <c r="K597" s="2"/>
      <c r="L597" s="2"/>
      <c r="M597" s="2"/>
    </row>
    <row r="598" spans="1:17" hidden="1">
      <c r="A598" s="488" t="s">
        <v>169</v>
      </c>
      <c r="B598" s="497"/>
      <c r="C598" s="9"/>
      <c r="D598" s="229" t="s">
        <v>265</v>
      </c>
      <c r="E598" s="117">
        <f>IF('Cumulative Budget Request '!$L598='Split budget (E)'!$L$1,'Cumulative Budget Request '!E598,0)</f>
        <v>0</v>
      </c>
      <c r="F598" s="117">
        <f>IF('Cumulative Budget Request '!$L598='Split budget (E)'!$L$1,'Cumulative Budget Request '!F598,0)</f>
        <v>0</v>
      </c>
      <c r="G598" s="117">
        <f>IF('Cumulative Budget Request '!$L598='Split budget (E)'!$L$1,'Cumulative Budget Request '!G598,0)</f>
        <v>0</v>
      </c>
      <c r="H598" s="117">
        <f>IF('Cumulative Budget Request '!$L598='Split budget (E)'!$L$1,'Cumulative Budget Request '!H598,0)</f>
        <v>0</v>
      </c>
      <c r="I598" s="117">
        <f>IF('Cumulative Budget Request '!$L598='Split budget (E)'!$L$1,'Cumulative Budget Request '!I598,0)</f>
        <v>0</v>
      </c>
      <c r="J598" s="73"/>
      <c r="K598" s="2"/>
      <c r="L598" s="2"/>
      <c r="M598" s="2"/>
    </row>
    <row r="599" spans="1:17" hidden="1">
      <c r="A599" s="800">
        <f>IF('Cumulative Budget Request '!L600='Split budget (E)'!$L$1,'Cumulative Budget Request '!A600,0)</f>
        <v>0</v>
      </c>
      <c r="B599" s="486"/>
      <c r="D599" s="229" t="s">
        <v>266</v>
      </c>
      <c r="E599" s="117">
        <f>IF('Cumulative Budget Request '!$L599='Split budget (E)'!$L$1,'Cumulative Budget Request '!E599,0)</f>
        <v>0</v>
      </c>
      <c r="F599" s="117">
        <f>IF('Cumulative Budget Request '!$L599='Split budget (E)'!$L$1,'Cumulative Budget Request '!F599,0)</f>
        <v>0</v>
      </c>
      <c r="G599" s="117">
        <f>IF('Cumulative Budget Request '!$L599='Split budget (E)'!$L$1,'Cumulative Budget Request '!G599,0)</f>
        <v>0</v>
      </c>
      <c r="H599" s="117">
        <f>IF('Cumulative Budget Request '!$L599='Split budget (E)'!$L$1,'Cumulative Budget Request '!H599,0)</f>
        <v>0</v>
      </c>
      <c r="I599" s="117">
        <f>IF('Cumulative Budget Request '!$L599='Split budget (E)'!$L$1,'Cumulative Budget Request '!I599,0)</f>
        <v>0</v>
      </c>
      <c r="J599" s="46"/>
      <c r="K599" s="2"/>
      <c r="L599" s="2"/>
      <c r="M599" s="2"/>
    </row>
    <row r="600" spans="1:17" hidden="1">
      <c r="A600" s="800"/>
      <c r="B600" s="489" t="s">
        <v>41</v>
      </c>
      <c r="C600" s="68" t="s">
        <v>42</v>
      </c>
      <c r="D600" s="26"/>
      <c r="E600" s="2"/>
      <c r="F600" s="2"/>
      <c r="G600" s="228"/>
      <c r="H600" s="228"/>
      <c r="I600" s="228"/>
      <c r="J600" s="46"/>
      <c r="K600" s="2"/>
      <c r="L600" s="2"/>
      <c r="M600" s="2"/>
    </row>
    <row r="601" spans="1:17" hidden="1">
      <c r="A601" s="801"/>
      <c r="B601" s="498" t="s">
        <v>43</v>
      </c>
      <c r="C601" s="116">
        <f>IF('Cumulative Budget Request '!$L601='Split budget (E)'!$L$1,'Cumulative Budget Request '!C601,0)</f>
        <v>0</v>
      </c>
      <c r="D601" s="26"/>
      <c r="E601" s="235">
        <f>IF('Cumulative Budget Request '!$L601='Split budget (E)'!$L$1,'Cumulative Budget Request '!E601,0)</f>
        <v>0</v>
      </c>
      <c r="F601" s="235">
        <f>IF('Cumulative Budget Request '!$L601='Split budget (E)'!$L$1,'Cumulative Budget Request '!F601,0)</f>
        <v>0</v>
      </c>
      <c r="G601" s="235">
        <f>IF('Cumulative Budget Request '!$L601='Split budget (E)'!$L$1,'Cumulative Budget Request '!G601,0)</f>
        <v>0</v>
      </c>
      <c r="H601" s="235">
        <f>IF('Cumulative Budget Request '!$L601='Split budget (E)'!$L$1,'Cumulative Budget Request '!H601,0)</f>
        <v>0</v>
      </c>
      <c r="I601" s="235">
        <f>IF('Cumulative Budget Request '!$L601='Split budget (E)'!$L$1,'Cumulative Budget Request '!I601,0)</f>
        <v>0</v>
      </c>
      <c r="J601" s="158">
        <f t="shared" ref="J601:J606" si="344">SUM(E601:I601)</f>
        <v>0</v>
      </c>
      <c r="K601" s="2"/>
      <c r="L601" s="2"/>
      <c r="M601" s="2"/>
    </row>
    <row r="602" spans="1:17" hidden="1">
      <c r="A602" s="801"/>
      <c r="B602" s="498" t="s">
        <v>44</v>
      </c>
      <c r="C602" s="116">
        <f>IF('Cumulative Budget Request '!$L602='Split budget (E)'!$L$1,'Cumulative Budget Request '!C602,0)</f>
        <v>0</v>
      </c>
      <c r="D602" s="26"/>
      <c r="E602" s="235">
        <f>IF('Cumulative Budget Request '!$L602='Split budget (E)'!$L$1,'Cumulative Budget Request '!E602,0)</f>
        <v>0</v>
      </c>
      <c r="F602" s="235">
        <f>IF('Cumulative Budget Request '!$L602='Split budget (E)'!$L$1,'Cumulative Budget Request '!F602,0)</f>
        <v>0</v>
      </c>
      <c r="G602" s="235">
        <f>IF('Cumulative Budget Request '!$L602='Split budget (E)'!$L$1,'Cumulative Budget Request '!G602,0)</f>
        <v>0</v>
      </c>
      <c r="H602" s="235">
        <f>IF('Cumulative Budget Request '!$L602='Split budget (E)'!$L$1,'Cumulative Budget Request '!H602,0)</f>
        <v>0</v>
      </c>
      <c r="I602" s="235">
        <f>IF('Cumulative Budget Request '!$L602='Split budget (E)'!$L$1,'Cumulative Budget Request '!I602,0)</f>
        <v>0</v>
      </c>
      <c r="J602" s="158">
        <f t="shared" si="344"/>
        <v>0</v>
      </c>
      <c r="K602" s="2"/>
      <c r="L602" s="2"/>
      <c r="M602" s="2"/>
    </row>
    <row r="603" spans="1:17" hidden="1">
      <c r="A603" s="801"/>
      <c r="B603" s="498" t="s">
        <v>182</v>
      </c>
      <c r="C603" s="116">
        <f>IF('Cumulative Budget Request '!$L603='Split budget (E)'!$L$1,'Cumulative Budget Request '!C603,0)</f>
        <v>0</v>
      </c>
      <c r="D603" s="26"/>
      <c r="E603" s="235">
        <f>IF('Cumulative Budget Request '!$L603='Split budget (E)'!$L$1,'Cumulative Budget Request '!E603,0)</f>
        <v>0</v>
      </c>
      <c r="F603" s="235">
        <f>IF('Cumulative Budget Request '!$L603='Split budget (E)'!$L$1,'Cumulative Budget Request '!F603,0)</f>
        <v>0</v>
      </c>
      <c r="G603" s="235">
        <f>IF('Cumulative Budget Request '!$L603='Split budget (E)'!$L$1,'Cumulative Budget Request '!G603,0)</f>
        <v>0</v>
      </c>
      <c r="H603" s="235">
        <f>IF('Cumulative Budget Request '!$L603='Split budget (E)'!$L$1,'Cumulative Budget Request '!H603,0)</f>
        <v>0</v>
      </c>
      <c r="I603" s="235">
        <f>IF('Cumulative Budget Request '!$L603='Split budget (E)'!$L$1,'Cumulative Budget Request '!I603,0)</f>
        <v>0</v>
      </c>
      <c r="J603" s="158">
        <f t="shared" si="344"/>
        <v>0</v>
      </c>
      <c r="K603" s="2"/>
      <c r="L603" s="2"/>
      <c r="M603" s="2"/>
    </row>
    <row r="604" spans="1:17" hidden="1">
      <c r="A604" s="801"/>
      <c r="B604" s="498" t="s">
        <v>45</v>
      </c>
      <c r="C604" s="116">
        <f>IF('Cumulative Budget Request '!$L604='Split budget (E)'!$L$1,'Cumulative Budget Request '!C604,0)</f>
        <v>0</v>
      </c>
      <c r="D604" s="26"/>
      <c r="E604" s="235">
        <f>IF('Cumulative Budget Request '!$L604='Split budget (E)'!$L$1,'Cumulative Budget Request '!E604,0)</f>
        <v>0</v>
      </c>
      <c r="F604" s="235">
        <f>IF('Cumulative Budget Request '!$L604='Split budget (E)'!$L$1,'Cumulative Budget Request '!F604,0)</f>
        <v>0</v>
      </c>
      <c r="G604" s="235">
        <f>IF('Cumulative Budget Request '!$L604='Split budget (E)'!$L$1,'Cumulative Budget Request '!G604,0)</f>
        <v>0</v>
      </c>
      <c r="H604" s="235">
        <f>IF('Cumulative Budget Request '!$L604='Split budget (E)'!$L$1,'Cumulative Budget Request '!H604,0)</f>
        <v>0</v>
      </c>
      <c r="I604" s="235">
        <f>IF('Cumulative Budget Request '!$L604='Split budget (E)'!$L$1,'Cumulative Budget Request '!I604,0)</f>
        <v>0</v>
      </c>
      <c r="J604" s="158">
        <f t="shared" si="344"/>
        <v>0</v>
      </c>
      <c r="K604" s="2"/>
      <c r="L604" s="2"/>
      <c r="M604" s="8"/>
      <c r="N604" s="2"/>
      <c r="O604" s="2"/>
      <c r="P604" s="2"/>
      <c r="Q604" s="2"/>
    </row>
    <row r="605" spans="1:17" hidden="1">
      <c r="A605" s="801"/>
      <c r="B605" s="498" t="s">
        <v>46</v>
      </c>
      <c r="C605" s="116">
        <f>IF('Cumulative Budget Request '!$L605='Split budget (E)'!$L$1,'Cumulative Budget Request '!C605,0)</f>
        <v>0</v>
      </c>
      <c r="D605" s="26"/>
      <c r="E605" s="235">
        <f>IF('Cumulative Budget Request '!$L605='Split budget (E)'!$L$1,'Cumulative Budget Request '!E605,0)</f>
        <v>0</v>
      </c>
      <c r="F605" s="235">
        <f>IF('Cumulative Budget Request '!$L605='Split budget (E)'!$L$1,'Cumulative Budget Request '!F605,0)</f>
        <v>0</v>
      </c>
      <c r="G605" s="235">
        <f>IF('Cumulative Budget Request '!$L605='Split budget (E)'!$L$1,'Cumulative Budget Request '!G605,0)</f>
        <v>0</v>
      </c>
      <c r="H605" s="235">
        <f>IF('Cumulative Budget Request '!$L605='Split budget (E)'!$L$1,'Cumulative Budget Request '!H605,0)</f>
        <v>0</v>
      </c>
      <c r="I605" s="235">
        <f>IF('Cumulative Budget Request '!$L605='Split budget (E)'!$L$1,'Cumulative Budget Request '!I605,0)</f>
        <v>0</v>
      </c>
      <c r="J605" s="158">
        <f t="shared" si="344"/>
        <v>0</v>
      </c>
      <c r="K605" s="2"/>
      <c r="L605" s="2"/>
      <c r="M605" s="2"/>
      <c r="N605" s="2"/>
      <c r="O605" s="2"/>
      <c r="P605" s="2"/>
      <c r="Q605" s="2"/>
    </row>
    <row r="606" spans="1:17" hidden="1">
      <c r="A606" s="801"/>
      <c r="B606" s="498" t="s">
        <v>47</v>
      </c>
      <c r="C606" s="116">
        <f>IF('Cumulative Budget Request '!$L606='Split budget (E)'!$L$1,'Cumulative Budget Request '!C606,0)</f>
        <v>0</v>
      </c>
      <c r="D606" s="26"/>
      <c r="E606" s="235">
        <f>IF('Cumulative Budget Request '!$L606='Split budget (E)'!$L$1,'Cumulative Budget Request '!E606,0)</f>
        <v>0</v>
      </c>
      <c r="F606" s="235">
        <f>IF('Cumulative Budget Request '!$L606='Split budget (E)'!$L$1,'Cumulative Budget Request '!F606,0)</f>
        <v>0</v>
      </c>
      <c r="G606" s="235">
        <f>IF('Cumulative Budget Request '!$L606='Split budget (E)'!$L$1,'Cumulative Budget Request '!G606,0)</f>
        <v>0</v>
      </c>
      <c r="H606" s="235">
        <f>IF('Cumulative Budget Request '!$L606='Split budget (E)'!$L$1,'Cumulative Budget Request '!H606,0)</f>
        <v>0</v>
      </c>
      <c r="I606" s="235">
        <f>IF('Cumulative Budget Request '!$L606='Split budget (E)'!$L$1,'Cumulative Budget Request '!I606,0)</f>
        <v>0</v>
      </c>
      <c r="J606" s="158">
        <f t="shared" si="344"/>
        <v>0</v>
      </c>
      <c r="K606" s="29"/>
      <c r="L606" s="29"/>
      <c r="M606" s="2"/>
    </row>
    <row r="607" spans="1:17" hidden="1">
      <c r="A607" s="740" t="s">
        <v>57</v>
      </c>
      <c r="B607" s="740"/>
      <c r="C607" s="740"/>
      <c r="D607" s="740"/>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57" t="s">
        <v>51</v>
      </c>
      <c r="C608" s="757"/>
      <c r="D608" s="757"/>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93">
        <f>IF('Cumulative Budget Request '!L611='Split budget (E)'!$L$1,'Cumulative Budget Request '!B611,0)</f>
        <v>0</v>
      </c>
      <c r="D611" s="3"/>
      <c r="E611" s="161">
        <f>IF('Cumulative Budget Request '!$L611='Split budget (E)'!$L$1,'Cumulative Budget Request '!E611,0)</f>
        <v>0</v>
      </c>
      <c r="F611" s="161">
        <f>IF('Cumulative Budget Request '!$L611='Split budget (E)'!$L$1,'Cumulative Budget Request '!F611,0)</f>
        <v>0</v>
      </c>
      <c r="G611" s="161">
        <f>IF('Cumulative Budget Request '!$L611='Split budget (E)'!$L$1,'Cumulative Budget Request '!G611,0)</f>
        <v>0</v>
      </c>
      <c r="H611" s="161">
        <f>IF('Cumulative Budget Request '!$L611='Split budget (E)'!$L$1,'Cumulative Budget Request '!H611,0)</f>
        <v>0</v>
      </c>
      <c r="I611" s="161">
        <f>IF('Cumulative Budget Request '!$L611='Split budget (E)'!$L$1,'Cumulative Budget Request '!I611,0)</f>
        <v>0</v>
      </c>
      <c r="J611" s="70">
        <f>SUM(E611:I611)</f>
        <v>0</v>
      </c>
      <c r="K611" s="2"/>
      <c r="L611" s="2"/>
      <c r="M611" s="2"/>
    </row>
    <row r="612" spans="1:16" hidden="1">
      <c r="B612" s="493">
        <f>IF('Cumulative Budget Request '!L612='Split budget (E)'!$L$1,'Cumulative Budget Request '!B612,0)</f>
        <v>0</v>
      </c>
      <c r="D612" s="3"/>
      <c r="E612" s="161">
        <f>IF('Cumulative Budget Request '!$L612='Split budget (E)'!$L$1,'Cumulative Budget Request '!E612,0)</f>
        <v>0</v>
      </c>
      <c r="F612" s="161">
        <f>IF('Cumulative Budget Request '!$L612='Split budget (E)'!$L$1,'Cumulative Budget Request '!F612,0)</f>
        <v>0</v>
      </c>
      <c r="G612" s="161">
        <f>IF('Cumulative Budget Request '!$L612='Split budget (E)'!$L$1,'Cumulative Budget Request '!G612,0)</f>
        <v>0</v>
      </c>
      <c r="H612" s="161">
        <f>IF('Cumulative Budget Request '!$L612='Split budget (E)'!$L$1,'Cumulative Budget Request '!H612,0)</f>
        <v>0</v>
      </c>
      <c r="I612" s="161">
        <f>IF('Cumulative Budget Request '!$L612='Split budget (E)'!$L$1,'Cumulative Budget Request '!I612,0)</f>
        <v>0</v>
      </c>
      <c r="J612" s="70">
        <f t="shared" ref="J612:J616" si="347">SUM(E612:I612)</f>
        <v>0</v>
      </c>
      <c r="K612" s="2"/>
      <c r="L612" s="2"/>
      <c r="M612" s="2"/>
    </row>
    <row r="613" spans="1:16" hidden="1">
      <c r="B613" s="493">
        <f>IF('Cumulative Budget Request '!L613='Split budget (E)'!$L$1,'Cumulative Budget Request '!B613,0)</f>
        <v>0</v>
      </c>
      <c r="D613" s="3"/>
      <c r="E613" s="161">
        <f>IF('Cumulative Budget Request '!$L613='Split budget (E)'!$L$1,'Cumulative Budget Request '!E613,0)</f>
        <v>0</v>
      </c>
      <c r="F613" s="161">
        <f>IF('Cumulative Budget Request '!$L613='Split budget (E)'!$L$1,'Cumulative Budget Request '!F613,0)</f>
        <v>0</v>
      </c>
      <c r="G613" s="161">
        <f>IF('Cumulative Budget Request '!$L613='Split budget (E)'!$L$1,'Cumulative Budget Request '!G613,0)</f>
        <v>0</v>
      </c>
      <c r="H613" s="161">
        <f>IF('Cumulative Budget Request '!$L613='Split budget (E)'!$L$1,'Cumulative Budget Request '!H613,0)</f>
        <v>0</v>
      </c>
      <c r="I613" s="161">
        <f>IF('Cumulative Budget Request '!$L613='Split budget (E)'!$L$1,'Cumulative Budget Request '!I613,0)</f>
        <v>0</v>
      </c>
      <c r="J613" s="70">
        <f t="shared" si="347"/>
        <v>0</v>
      </c>
      <c r="K613" s="2"/>
      <c r="L613" s="2"/>
      <c r="M613" s="2"/>
      <c r="N613" s="2"/>
      <c r="O613" s="2"/>
      <c r="P613" s="2"/>
    </row>
    <row r="614" spans="1:16" hidden="1">
      <c r="B614" s="493">
        <f>IF('Cumulative Budget Request '!L614='Split budget (E)'!$L$1,'Cumulative Budget Request '!B614,0)</f>
        <v>0</v>
      </c>
      <c r="D614" s="3"/>
      <c r="E614" s="161">
        <f>IF('Cumulative Budget Request '!$L614='Split budget (E)'!$L$1,'Cumulative Budget Request '!E614,0)</f>
        <v>0</v>
      </c>
      <c r="F614" s="161">
        <f>IF('Cumulative Budget Request '!$L614='Split budget (E)'!$L$1,'Cumulative Budget Request '!F614,0)</f>
        <v>0</v>
      </c>
      <c r="G614" s="161">
        <f>IF('Cumulative Budget Request '!$L614='Split budget (E)'!$L$1,'Cumulative Budget Request '!G614,0)</f>
        <v>0</v>
      </c>
      <c r="H614" s="161">
        <f>IF('Cumulative Budget Request '!$L614='Split budget (E)'!$L$1,'Cumulative Budget Request '!H614,0)</f>
        <v>0</v>
      </c>
      <c r="I614" s="161">
        <f>IF('Cumulative Budget Request '!$L614='Split budget (E)'!$L$1,'Cumulative Budget Request '!I614,0)</f>
        <v>0</v>
      </c>
      <c r="J614" s="70">
        <f t="shared" si="347"/>
        <v>0</v>
      </c>
      <c r="K614" s="2"/>
      <c r="L614" s="2"/>
      <c r="M614" s="2"/>
      <c r="N614" s="2"/>
      <c r="O614" s="2"/>
      <c r="P614" s="2"/>
    </row>
    <row r="615" spans="1:16" hidden="1">
      <c r="B615" s="493">
        <f>IF('Cumulative Budget Request '!L615='Split budget (E)'!$L$1,'Cumulative Budget Request '!B615,0)</f>
        <v>0</v>
      </c>
      <c r="D615" s="3"/>
      <c r="E615" s="161">
        <f>IF('Cumulative Budget Request '!$L615='Split budget (E)'!$L$1,'Cumulative Budget Request '!E615,0)</f>
        <v>0</v>
      </c>
      <c r="F615" s="161">
        <f>IF('Cumulative Budget Request '!$L615='Split budget (E)'!$L$1,'Cumulative Budget Request '!F615,0)</f>
        <v>0</v>
      </c>
      <c r="G615" s="161">
        <f>IF('Cumulative Budget Request '!$L615='Split budget (E)'!$L$1,'Cumulative Budget Request '!G615,0)</f>
        <v>0</v>
      </c>
      <c r="H615" s="161">
        <f>IF('Cumulative Budget Request '!$L615='Split budget (E)'!$L$1,'Cumulative Budget Request '!H615,0)</f>
        <v>0</v>
      </c>
      <c r="I615" s="161">
        <f>IF('Cumulative Budget Request '!$L615='Split budget (E)'!$L$1,'Cumulative Budget Request '!I615,0)</f>
        <v>0</v>
      </c>
      <c r="J615" s="70">
        <f t="shared" si="347"/>
        <v>0</v>
      </c>
      <c r="K615" s="2"/>
      <c r="L615" s="2"/>
      <c r="M615" s="2"/>
    </row>
    <row r="616" spans="1:16" hidden="1">
      <c r="B616" s="493">
        <f>IF('Cumulative Budget Request '!L616='Split budget (E)'!$L$1,'Cumulative Budget Request '!B616,0)</f>
        <v>0</v>
      </c>
      <c r="D616" s="3"/>
      <c r="E616" s="161">
        <f>IF('Cumulative Budget Request '!$L616='Split budget (E)'!$L$1,'Cumulative Budget Request '!E616,0)</f>
        <v>0</v>
      </c>
      <c r="F616" s="161">
        <f>IF('Cumulative Budget Request '!$L616='Split budget (E)'!$L$1,'Cumulative Budget Request '!F616,0)</f>
        <v>0</v>
      </c>
      <c r="G616" s="161">
        <f>IF('Cumulative Budget Request '!$L616='Split budget (E)'!$L$1,'Cumulative Budget Request '!G616,0)</f>
        <v>0</v>
      </c>
      <c r="H616" s="161">
        <f>IF('Cumulative Budget Request '!$L616='Split budget (E)'!$L$1,'Cumulative Budget Request '!H616,0)</f>
        <v>0</v>
      </c>
      <c r="I616" s="161">
        <f>IF('Cumulative Budget Request '!$L616='Split budget (E)'!$L$1,'Cumulative Budget Request '!I616,0)</f>
        <v>0</v>
      </c>
      <c r="J616" s="70">
        <f t="shared" si="347"/>
        <v>0</v>
      </c>
      <c r="K616" s="2"/>
      <c r="L616" s="2"/>
      <c r="M616" s="2"/>
    </row>
    <row r="617" spans="1:16">
      <c r="A617" s="740" t="s">
        <v>57</v>
      </c>
      <c r="B617" s="740"/>
      <c r="C617" s="740"/>
      <c r="D617" s="740"/>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6"/>
      <c r="B618" s="486"/>
      <c r="E618" s="3"/>
      <c r="F618" s="2"/>
      <c r="G618" s="2"/>
      <c r="H618" s="2"/>
      <c r="I618" s="2"/>
      <c r="J618" s="46"/>
      <c r="K618" s="2"/>
      <c r="L618" s="2"/>
      <c r="M618" s="2"/>
    </row>
    <row r="619" spans="1:16" hidden="1">
      <c r="A619" s="488" t="s">
        <v>122</v>
      </c>
      <c r="B619" s="486"/>
      <c r="C619" s="228"/>
      <c r="D619" s="229" t="s">
        <v>184</v>
      </c>
      <c r="E619" s="117">
        <f>IF('Cumulative Budget Request '!$L619='Split budget (E)'!$L$1,'Cumulative Budget Request '!E619,0)</f>
        <v>0</v>
      </c>
      <c r="F619" s="117">
        <f>IF('Cumulative Budget Request '!$L619='Split budget (E)'!$L$1,'Cumulative Budget Request '!F619,0)</f>
        <v>0</v>
      </c>
      <c r="G619" s="117">
        <f>IF('Cumulative Budget Request '!$L619='Split budget (E)'!$L$1,'Cumulative Budget Request '!G619,0)</f>
        <v>0</v>
      </c>
      <c r="H619" s="117">
        <f>IF('Cumulative Budget Request '!$L619='Split budget (E)'!$L$1,'Cumulative Budget Request '!H619,0)</f>
        <v>0</v>
      </c>
      <c r="I619" s="117">
        <f>IF('Cumulative Budget Request '!$L619='Split budget (E)'!$L$1,'Cumulative Budget Request '!I619,0)</f>
        <v>0</v>
      </c>
      <c r="J619" s="73"/>
      <c r="K619" s="2"/>
      <c r="L619" s="2"/>
      <c r="M619" s="2"/>
    </row>
    <row r="620" spans="1:16" hidden="1">
      <c r="A620" s="488"/>
      <c r="B620" s="497"/>
      <c r="C620" s="9"/>
      <c r="D620" s="229" t="s">
        <v>264</v>
      </c>
      <c r="E620" s="117">
        <f>IF('Cumulative Budget Request '!$L620='Split budget (E)'!$L$1,'Cumulative Budget Request '!E620,0)</f>
        <v>0</v>
      </c>
      <c r="F620" s="117">
        <f>IF('Cumulative Budget Request '!$L620='Split budget (E)'!$L$1,'Cumulative Budget Request '!F620,0)</f>
        <v>0</v>
      </c>
      <c r="G620" s="117">
        <f>IF('Cumulative Budget Request '!$L620='Split budget (E)'!$L$1,'Cumulative Budget Request '!G620,0)</f>
        <v>0</v>
      </c>
      <c r="H620" s="117">
        <f>IF('Cumulative Budget Request '!$L620='Split budget (E)'!$L$1,'Cumulative Budget Request '!H620,0)</f>
        <v>0</v>
      </c>
      <c r="I620" s="117">
        <f>IF('Cumulative Budget Request '!$L620='Split budget (E)'!$L$1,'Cumulative Budget Request '!I620,0)</f>
        <v>0</v>
      </c>
      <c r="J620" s="73"/>
      <c r="K620" s="2"/>
      <c r="L620" s="2"/>
      <c r="M620" s="2"/>
    </row>
    <row r="621" spans="1:16" hidden="1">
      <c r="A621" s="488" t="s">
        <v>169</v>
      </c>
      <c r="B621" s="497"/>
      <c r="C621" s="9"/>
      <c r="D621" s="229" t="s">
        <v>265</v>
      </c>
      <c r="E621" s="117">
        <f>IF('Cumulative Budget Request '!$L621='Split budget (E)'!$L$1,'Cumulative Budget Request '!E621,0)</f>
        <v>0</v>
      </c>
      <c r="F621" s="117">
        <f>IF('Cumulative Budget Request '!$L621='Split budget (E)'!$L$1,'Cumulative Budget Request '!F621,0)</f>
        <v>0</v>
      </c>
      <c r="G621" s="117">
        <f>IF('Cumulative Budget Request '!$L621='Split budget (E)'!$L$1,'Cumulative Budget Request '!G621,0)</f>
        <v>0</v>
      </c>
      <c r="H621" s="117">
        <f>IF('Cumulative Budget Request '!$L621='Split budget (E)'!$L$1,'Cumulative Budget Request '!H621,0)</f>
        <v>0</v>
      </c>
      <c r="I621" s="117">
        <f>IF('Cumulative Budget Request '!$L621='Split budget (E)'!$L$1,'Cumulative Budget Request '!I621,0)</f>
        <v>0</v>
      </c>
      <c r="J621" s="73"/>
      <c r="K621" s="2"/>
      <c r="L621" s="2"/>
      <c r="M621" s="2"/>
    </row>
    <row r="622" spans="1:16" hidden="1">
      <c r="A622" s="800">
        <f>IF('Cumulative Budget Request '!L623='Split budget (E)'!$L$1,'Cumulative Budget Request '!A623,0)</f>
        <v>0</v>
      </c>
      <c r="B622" s="486"/>
      <c r="D622" s="229" t="s">
        <v>266</v>
      </c>
      <c r="E622" s="117">
        <f>IF('Cumulative Budget Request '!$L622='Split budget (E)'!$L$1,'Cumulative Budget Request '!E622,0)</f>
        <v>0</v>
      </c>
      <c r="F622" s="117">
        <f>IF('Cumulative Budget Request '!$L622='Split budget (E)'!$L$1,'Cumulative Budget Request '!F622,0)</f>
        <v>0</v>
      </c>
      <c r="G622" s="117">
        <f>IF('Cumulative Budget Request '!$L622='Split budget (E)'!$L$1,'Cumulative Budget Request '!G622,0)</f>
        <v>0</v>
      </c>
      <c r="H622" s="117">
        <f>IF('Cumulative Budget Request '!$L622='Split budget (E)'!$L$1,'Cumulative Budget Request '!H622,0)</f>
        <v>0</v>
      </c>
      <c r="I622" s="117">
        <f>IF('Cumulative Budget Request '!$L622='Split budget (E)'!$L$1,'Cumulative Budget Request '!I622,0)</f>
        <v>0</v>
      </c>
      <c r="J622" s="46"/>
      <c r="K622" s="2"/>
      <c r="L622" s="2"/>
      <c r="M622" s="2"/>
    </row>
    <row r="623" spans="1:16" hidden="1">
      <c r="A623" s="800"/>
      <c r="B623" s="489" t="s">
        <v>41</v>
      </c>
      <c r="C623" s="68" t="s">
        <v>42</v>
      </c>
      <c r="D623" s="26"/>
      <c r="E623" s="2"/>
      <c r="F623" s="2"/>
      <c r="G623" s="228"/>
      <c r="H623" s="228"/>
      <c r="I623" s="228"/>
      <c r="J623" s="46"/>
      <c r="K623" s="2"/>
      <c r="L623" s="2"/>
      <c r="M623" s="2"/>
    </row>
    <row r="624" spans="1:16" hidden="1">
      <c r="A624" s="801"/>
      <c r="B624" s="498" t="s">
        <v>43</v>
      </c>
      <c r="C624" s="116">
        <f>IF('Cumulative Budget Request '!$L624='Split budget (E)'!$L$1,'Cumulative Budget Request '!C624,0)</f>
        <v>0</v>
      </c>
      <c r="D624" s="26"/>
      <c r="E624" s="235">
        <f>IF('Cumulative Budget Request '!$L624='Split budget (E)'!$L$1,'Cumulative Budget Request '!E624,0)</f>
        <v>0</v>
      </c>
      <c r="F624" s="235">
        <f>IF('Cumulative Budget Request '!$L624='Split budget (E)'!$L$1,'Cumulative Budget Request '!F624,0)</f>
        <v>0</v>
      </c>
      <c r="G624" s="235">
        <f>IF('Cumulative Budget Request '!$L624='Split budget (E)'!$L$1,'Cumulative Budget Request '!G624,0)</f>
        <v>0</v>
      </c>
      <c r="H624" s="235">
        <f>IF('Cumulative Budget Request '!$L624='Split budget (E)'!$L$1,'Cumulative Budget Request '!H624,0)</f>
        <v>0</v>
      </c>
      <c r="I624" s="235">
        <f>IF('Cumulative Budget Request '!$L624='Split budget (E)'!$L$1,'Cumulative Budget Request '!I624,0)</f>
        <v>0</v>
      </c>
      <c r="J624" s="158">
        <f t="shared" ref="J624:J629" si="349">SUM(E624:I624)</f>
        <v>0</v>
      </c>
      <c r="K624" s="2"/>
      <c r="L624" s="2"/>
      <c r="M624" s="2"/>
    </row>
    <row r="625" spans="1:17" hidden="1">
      <c r="A625" s="801"/>
      <c r="B625" s="498" t="s">
        <v>44</v>
      </c>
      <c r="C625" s="116">
        <f>IF('Cumulative Budget Request '!$L625='Split budget (E)'!$L$1,'Cumulative Budget Request '!C625,0)</f>
        <v>0</v>
      </c>
      <c r="D625" s="26"/>
      <c r="E625" s="235">
        <f>IF('Cumulative Budget Request '!$L625='Split budget (E)'!$L$1,'Cumulative Budget Request '!E625,0)</f>
        <v>0</v>
      </c>
      <c r="F625" s="235">
        <f>IF('Cumulative Budget Request '!$L625='Split budget (E)'!$L$1,'Cumulative Budget Request '!F625,0)</f>
        <v>0</v>
      </c>
      <c r="G625" s="235">
        <f>IF('Cumulative Budget Request '!$L625='Split budget (E)'!$L$1,'Cumulative Budget Request '!G625,0)</f>
        <v>0</v>
      </c>
      <c r="H625" s="235">
        <f>IF('Cumulative Budget Request '!$L625='Split budget (E)'!$L$1,'Cumulative Budget Request '!H625,0)</f>
        <v>0</v>
      </c>
      <c r="I625" s="235">
        <f>IF('Cumulative Budget Request '!$L625='Split budget (E)'!$L$1,'Cumulative Budget Request '!I625,0)</f>
        <v>0</v>
      </c>
      <c r="J625" s="158">
        <f t="shared" si="349"/>
        <v>0</v>
      </c>
      <c r="K625" s="2"/>
      <c r="L625" s="2"/>
      <c r="M625" s="2"/>
    </row>
    <row r="626" spans="1:17" hidden="1">
      <c r="A626" s="801"/>
      <c r="B626" s="498" t="s">
        <v>182</v>
      </c>
      <c r="C626" s="116">
        <f>IF('Cumulative Budget Request '!$L626='Split budget (E)'!$L$1,'Cumulative Budget Request '!C626,0)</f>
        <v>0</v>
      </c>
      <c r="D626" s="26"/>
      <c r="E626" s="235">
        <f>IF('Cumulative Budget Request '!$L626='Split budget (E)'!$L$1,'Cumulative Budget Request '!E626,0)</f>
        <v>0</v>
      </c>
      <c r="F626" s="235">
        <f>IF('Cumulative Budget Request '!$L626='Split budget (E)'!$L$1,'Cumulative Budget Request '!F626,0)</f>
        <v>0</v>
      </c>
      <c r="G626" s="235">
        <f>IF('Cumulative Budget Request '!$L626='Split budget (E)'!$L$1,'Cumulative Budget Request '!G626,0)</f>
        <v>0</v>
      </c>
      <c r="H626" s="235">
        <f>IF('Cumulative Budget Request '!$L626='Split budget (E)'!$L$1,'Cumulative Budget Request '!H626,0)</f>
        <v>0</v>
      </c>
      <c r="I626" s="235">
        <f>IF('Cumulative Budget Request '!$L626='Split budget (E)'!$L$1,'Cumulative Budget Request '!I626,0)</f>
        <v>0</v>
      </c>
      <c r="J626" s="158">
        <f t="shared" si="349"/>
        <v>0</v>
      </c>
      <c r="K626" s="2"/>
      <c r="L626" s="2"/>
      <c r="M626" s="2"/>
    </row>
    <row r="627" spans="1:17" hidden="1">
      <c r="A627" s="801"/>
      <c r="B627" s="498" t="s">
        <v>45</v>
      </c>
      <c r="C627" s="116">
        <f>IF('Cumulative Budget Request '!$L627='Split budget (E)'!$L$1,'Cumulative Budget Request '!C627,0)</f>
        <v>0</v>
      </c>
      <c r="D627" s="26"/>
      <c r="E627" s="235">
        <f>IF('Cumulative Budget Request '!$L627='Split budget (E)'!$L$1,'Cumulative Budget Request '!E627,0)</f>
        <v>0</v>
      </c>
      <c r="F627" s="235">
        <f>IF('Cumulative Budget Request '!$L627='Split budget (E)'!$L$1,'Cumulative Budget Request '!F627,0)</f>
        <v>0</v>
      </c>
      <c r="G627" s="235">
        <f>IF('Cumulative Budget Request '!$L627='Split budget (E)'!$L$1,'Cumulative Budget Request '!G627,0)</f>
        <v>0</v>
      </c>
      <c r="H627" s="235">
        <f>IF('Cumulative Budget Request '!$L627='Split budget (E)'!$L$1,'Cumulative Budget Request '!H627,0)</f>
        <v>0</v>
      </c>
      <c r="I627" s="235">
        <f>IF('Cumulative Budget Request '!$L627='Split budget (E)'!$L$1,'Cumulative Budget Request '!I627,0)</f>
        <v>0</v>
      </c>
      <c r="J627" s="158">
        <f t="shared" si="349"/>
        <v>0</v>
      </c>
      <c r="K627" s="2"/>
      <c r="L627" s="2"/>
      <c r="M627" s="8"/>
      <c r="N627" s="2"/>
      <c r="O627" s="2"/>
      <c r="P627" s="2"/>
    </row>
    <row r="628" spans="1:17" hidden="1">
      <c r="A628" s="801"/>
      <c r="B628" s="498" t="s">
        <v>46</v>
      </c>
      <c r="C628" s="116">
        <f>IF('Cumulative Budget Request '!$L628='Split budget (E)'!$L$1,'Cumulative Budget Request '!C628,0)</f>
        <v>0</v>
      </c>
      <c r="D628" s="26"/>
      <c r="E628" s="235">
        <f>IF('Cumulative Budget Request '!$L628='Split budget (E)'!$L$1,'Cumulative Budget Request '!E628,0)</f>
        <v>0</v>
      </c>
      <c r="F628" s="235">
        <f>IF('Cumulative Budget Request '!$L628='Split budget (E)'!$L$1,'Cumulative Budget Request '!F628,0)</f>
        <v>0</v>
      </c>
      <c r="G628" s="235">
        <f>IF('Cumulative Budget Request '!$L628='Split budget (E)'!$L$1,'Cumulative Budget Request '!G628,0)</f>
        <v>0</v>
      </c>
      <c r="H628" s="235">
        <f>IF('Cumulative Budget Request '!$L628='Split budget (E)'!$L$1,'Cumulative Budget Request '!H628,0)</f>
        <v>0</v>
      </c>
      <c r="I628" s="235">
        <f>IF('Cumulative Budget Request '!$L628='Split budget (E)'!$L$1,'Cumulative Budget Request '!I628,0)</f>
        <v>0</v>
      </c>
      <c r="J628" s="158">
        <f t="shared" si="349"/>
        <v>0</v>
      </c>
      <c r="K628" s="2"/>
      <c r="L628" s="2"/>
      <c r="M628" s="2"/>
    </row>
    <row r="629" spans="1:17" hidden="1">
      <c r="A629" s="801"/>
      <c r="B629" s="498" t="s">
        <v>47</v>
      </c>
      <c r="C629" s="116">
        <f>IF('Cumulative Budget Request '!$L629='Split budget (E)'!$L$1,'Cumulative Budget Request '!C629,0)</f>
        <v>0</v>
      </c>
      <c r="D629" s="26"/>
      <c r="E629" s="235">
        <f>IF('Cumulative Budget Request '!$L629='Split budget (E)'!$L$1,'Cumulative Budget Request '!E629,0)</f>
        <v>0</v>
      </c>
      <c r="F629" s="235">
        <f>IF('Cumulative Budget Request '!$L629='Split budget (E)'!$L$1,'Cumulative Budget Request '!F629,0)</f>
        <v>0</v>
      </c>
      <c r="G629" s="235">
        <f>IF('Cumulative Budget Request '!$L629='Split budget (E)'!$L$1,'Cumulative Budget Request '!G629,0)</f>
        <v>0</v>
      </c>
      <c r="H629" s="235">
        <f>IF('Cumulative Budget Request '!$L629='Split budget (E)'!$L$1,'Cumulative Budget Request '!H629,0)</f>
        <v>0</v>
      </c>
      <c r="I629" s="235">
        <f>IF('Cumulative Budget Request '!$L629='Split budget (E)'!$L$1,'Cumulative Budget Request '!I629,0)</f>
        <v>0</v>
      </c>
      <c r="J629" s="158">
        <f t="shared" si="349"/>
        <v>0</v>
      </c>
      <c r="K629" s="2"/>
      <c r="L629" s="2"/>
      <c r="M629" s="2"/>
    </row>
    <row r="630" spans="1:17" hidden="1">
      <c r="A630" s="740" t="s">
        <v>57</v>
      </c>
      <c r="B630" s="740"/>
      <c r="C630" s="740"/>
      <c r="D630" s="740"/>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8" t="s">
        <v>122</v>
      </c>
      <c r="B632" s="486"/>
      <c r="C632" s="228"/>
      <c r="D632" s="229" t="s">
        <v>184</v>
      </c>
      <c r="E632" s="117">
        <f>IF('Cumulative Budget Request '!$L632='Split budget (E)'!$L$1,'Cumulative Budget Request '!E632,0)</f>
        <v>0</v>
      </c>
      <c r="F632" s="117">
        <f>IF('Cumulative Budget Request '!$L632='Split budget (E)'!$L$1,'Cumulative Budget Request '!F632,0)</f>
        <v>0</v>
      </c>
      <c r="G632" s="117">
        <f>IF('Cumulative Budget Request '!$L632='Split budget (E)'!$L$1,'Cumulative Budget Request '!G632,0)</f>
        <v>0</v>
      </c>
      <c r="H632" s="117">
        <f>IF('Cumulative Budget Request '!$L632='Split budget (E)'!$L$1,'Cumulative Budget Request '!H632,0)</f>
        <v>0</v>
      </c>
      <c r="I632" s="117">
        <f>IF('Cumulative Budget Request '!$L632='Split budget (E)'!$L$1,'Cumulative Budget Request '!I632,0)</f>
        <v>0</v>
      </c>
      <c r="J632" s="73"/>
      <c r="K632" s="2"/>
      <c r="L632" s="2"/>
      <c r="M632" s="2"/>
    </row>
    <row r="633" spans="1:17" hidden="1">
      <c r="A633" s="488"/>
      <c r="B633" s="497"/>
      <c r="C633" s="9"/>
      <c r="D633" s="229" t="s">
        <v>264</v>
      </c>
      <c r="E633" s="117">
        <f>IF('Cumulative Budget Request '!$L633='Split budget (E)'!$L$1,'Cumulative Budget Request '!E633,0)</f>
        <v>0</v>
      </c>
      <c r="F633" s="117">
        <f>IF('Cumulative Budget Request '!$L633='Split budget (E)'!$L$1,'Cumulative Budget Request '!F633,0)</f>
        <v>0</v>
      </c>
      <c r="G633" s="117">
        <f>IF('Cumulative Budget Request '!$L633='Split budget (E)'!$L$1,'Cumulative Budget Request '!G633,0)</f>
        <v>0</v>
      </c>
      <c r="H633" s="117">
        <f>IF('Cumulative Budget Request '!$L633='Split budget (E)'!$L$1,'Cumulative Budget Request '!H633,0)</f>
        <v>0</v>
      </c>
      <c r="I633" s="117">
        <f>IF('Cumulative Budget Request '!$L633='Split budget (E)'!$L$1,'Cumulative Budget Request '!I633,0)</f>
        <v>0</v>
      </c>
      <c r="J633" s="73"/>
      <c r="K633" s="2"/>
      <c r="L633" s="2"/>
      <c r="M633" s="2"/>
    </row>
    <row r="634" spans="1:17" hidden="1">
      <c r="A634" s="488" t="s">
        <v>169</v>
      </c>
      <c r="B634" s="497"/>
      <c r="C634" s="9"/>
      <c r="D634" s="229" t="s">
        <v>265</v>
      </c>
      <c r="E634" s="117">
        <f>IF('Cumulative Budget Request '!$L634='Split budget (E)'!$L$1,'Cumulative Budget Request '!E634,0)</f>
        <v>0</v>
      </c>
      <c r="F634" s="117">
        <f>IF('Cumulative Budget Request '!$L634='Split budget (E)'!$L$1,'Cumulative Budget Request '!F634,0)</f>
        <v>0</v>
      </c>
      <c r="G634" s="117">
        <f>IF('Cumulative Budget Request '!$L634='Split budget (E)'!$L$1,'Cumulative Budget Request '!G634,0)</f>
        <v>0</v>
      </c>
      <c r="H634" s="117">
        <f>IF('Cumulative Budget Request '!$L634='Split budget (E)'!$L$1,'Cumulative Budget Request '!H634,0)</f>
        <v>0</v>
      </c>
      <c r="I634" s="117">
        <f>IF('Cumulative Budget Request '!$L634='Split budget (E)'!$L$1,'Cumulative Budget Request '!I634,0)</f>
        <v>0</v>
      </c>
      <c r="J634" s="73"/>
      <c r="K634" s="2"/>
      <c r="L634" s="2"/>
      <c r="M634" s="2"/>
    </row>
    <row r="635" spans="1:17" hidden="1">
      <c r="A635" s="800">
        <f>IF('Cumulative Budget Request '!L636='Split budget (E)'!$L$1,'Cumulative Budget Request '!A636,0)</f>
        <v>0</v>
      </c>
      <c r="B635" s="486"/>
      <c r="D635" s="229" t="s">
        <v>266</v>
      </c>
      <c r="E635" s="117">
        <f>IF('Cumulative Budget Request '!$L635='Split budget (E)'!$L$1,'Cumulative Budget Request '!E635,0)</f>
        <v>0</v>
      </c>
      <c r="F635" s="117">
        <f>IF('Cumulative Budget Request '!$L635='Split budget (E)'!$L$1,'Cumulative Budget Request '!F635,0)</f>
        <v>0</v>
      </c>
      <c r="G635" s="117">
        <f>IF('Cumulative Budget Request '!$L635='Split budget (E)'!$L$1,'Cumulative Budget Request '!G635,0)</f>
        <v>0</v>
      </c>
      <c r="H635" s="117">
        <f>IF('Cumulative Budget Request '!$L635='Split budget (E)'!$L$1,'Cumulative Budget Request '!H635,0)</f>
        <v>0</v>
      </c>
      <c r="I635" s="117">
        <f>IF('Cumulative Budget Request '!$L635='Split budget (E)'!$L$1,'Cumulative Budget Request '!I635,0)</f>
        <v>0</v>
      </c>
      <c r="J635" s="46"/>
      <c r="K635" s="2"/>
      <c r="L635" s="2"/>
      <c r="M635" s="2"/>
    </row>
    <row r="636" spans="1:17" hidden="1">
      <c r="A636" s="800"/>
      <c r="B636" s="489" t="s">
        <v>41</v>
      </c>
      <c r="C636" s="68" t="s">
        <v>42</v>
      </c>
      <c r="D636" s="26"/>
      <c r="E636" s="2"/>
      <c r="F636" s="2"/>
      <c r="G636" s="228"/>
      <c r="H636" s="228"/>
      <c r="I636" s="228"/>
      <c r="J636" s="46"/>
      <c r="K636" s="2"/>
      <c r="L636" s="2"/>
      <c r="M636" s="2"/>
    </row>
    <row r="637" spans="1:17" hidden="1">
      <c r="A637" s="801"/>
      <c r="B637" s="498" t="s">
        <v>43</v>
      </c>
      <c r="C637" s="116">
        <f>IF('Cumulative Budget Request '!$L637='Split budget (E)'!$L$1,'Cumulative Budget Request '!C637,0)</f>
        <v>0</v>
      </c>
      <c r="D637" s="26"/>
      <c r="E637" s="235">
        <f>IF('Cumulative Budget Request '!$L637='Split budget (E)'!$L$1,'Cumulative Budget Request '!E637,0)</f>
        <v>0</v>
      </c>
      <c r="F637" s="235">
        <f>IF('Cumulative Budget Request '!$L637='Split budget (E)'!$L$1,'Cumulative Budget Request '!F637,0)</f>
        <v>0</v>
      </c>
      <c r="G637" s="235">
        <f>IF('Cumulative Budget Request '!$L637='Split budget (E)'!$L$1,'Cumulative Budget Request '!G637,0)</f>
        <v>0</v>
      </c>
      <c r="H637" s="235">
        <f>IF('Cumulative Budget Request '!$L637='Split budget (E)'!$L$1,'Cumulative Budget Request '!H637,0)</f>
        <v>0</v>
      </c>
      <c r="I637" s="235">
        <f>IF('Cumulative Budget Request '!$L637='Split budget (E)'!$L$1,'Cumulative Budget Request '!I637,0)</f>
        <v>0</v>
      </c>
      <c r="J637" s="158">
        <f t="shared" ref="J637:J642" si="351">SUM(E637:I637)</f>
        <v>0</v>
      </c>
      <c r="K637" s="2"/>
      <c r="L637" s="2"/>
      <c r="M637" s="2"/>
    </row>
    <row r="638" spans="1:17" hidden="1">
      <c r="A638" s="801"/>
      <c r="B638" s="498" t="s">
        <v>44</v>
      </c>
      <c r="C638" s="116">
        <f>IF('Cumulative Budget Request '!$L638='Split budget (E)'!$L$1,'Cumulative Budget Request '!C638,0)</f>
        <v>0</v>
      </c>
      <c r="D638" s="26"/>
      <c r="E638" s="235">
        <f>IF('Cumulative Budget Request '!$L638='Split budget (E)'!$L$1,'Cumulative Budget Request '!E638,0)</f>
        <v>0</v>
      </c>
      <c r="F638" s="235">
        <f>IF('Cumulative Budget Request '!$L638='Split budget (E)'!$L$1,'Cumulative Budget Request '!F638,0)</f>
        <v>0</v>
      </c>
      <c r="G638" s="235">
        <f>IF('Cumulative Budget Request '!$L638='Split budget (E)'!$L$1,'Cumulative Budget Request '!G638,0)</f>
        <v>0</v>
      </c>
      <c r="H638" s="235">
        <f>IF('Cumulative Budget Request '!$L638='Split budget (E)'!$L$1,'Cumulative Budget Request '!H638,0)</f>
        <v>0</v>
      </c>
      <c r="I638" s="235">
        <f>IF('Cumulative Budget Request '!$L638='Split budget (E)'!$L$1,'Cumulative Budget Request '!I638,0)</f>
        <v>0</v>
      </c>
      <c r="J638" s="158">
        <f t="shared" si="351"/>
        <v>0</v>
      </c>
      <c r="K638" s="2"/>
      <c r="L638" s="2"/>
      <c r="M638" s="2"/>
    </row>
    <row r="639" spans="1:17" hidden="1">
      <c r="A639" s="801"/>
      <c r="B639" s="498" t="s">
        <v>182</v>
      </c>
      <c r="C639" s="116">
        <f>IF('Cumulative Budget Request '!$L639='Split budget (E)'!$L$1,'Cumulative Budget Request '!C639,0)</f>
        <v>0</v>
      </c>
      <c r="D639" s="26"/>
      <c r="E639" s="235">
        <f>IF('Cumulative Budget Request '!$L639='Split budget (E)'!$L$1,'Cumulative Budget Request '!E639,0)</f>
        <v>0</v>
      </c>
      <c r="F639" s="235">
        <f>IF('Cumulative Budget Request '!$L639='Split budget (E)'!$L$1,'Cumulative Budget Request '!F639,0)</f>
        <v>0</v>
      </c>
      <c r="G639" s="235">
        <f>IF('Cumulative Budget Request '!$L639='Split budget (E)'!$L$1,'Cumulative Budget Request '!G639,0)</f>
        <v>0</v>
      </c>
      <c r="H639" s="235">
        <f>IF('Cumulative Budget Request '!$L639='Split budget (E)'!$L$1,'Cumulative Budget Request '!H639,0)</f>
        <v>0</v>
      </c>
      <c r="I639" s="235">
        <f>IF('Cumulative Budget Request '!$L639='Split budget (E)'!$L$1,'Cumulative Budget Request '!I639,0)</f>
        <v>0</v>
      </c>
      <c r="J639" s="158">
        <f t="shared" si="351"/>
        <v>0</v>
      </c>
      <c r="K639" s="2"/>
      <c r="L639" s="2"/>
      <c r="M639" s="2"/>
    </row>
    <row r="640" spans="1:17" hidden="1">
      <c r="A640" s="801"/>
      <c r="B640" s="498" t="s">
        <v>45</v>
      </c>
      <c r="C640" s="116">
        <f>IF('Cumulative Budget Request '!$L640='Split budget (E)'!$L$1,'Cumulative Budget Request '!C640,0)</f>
        <v>0</v>
      </c>
      <c r="D640" s="26"/>
      <c r="E640" s="235">
        <f>IF('Cumulative Budget Request '!$L640='Split budget (E)'!$L$1,'Cumulative Budget Request '!E640,0)</f>
        <v>0</v>
      </c>
      <c r="F640" s="235">
        <f>IF('Cumulative Budget Request '!$L640='Split budget (E)'!$L$1,'Cumulative Budget Request '!F640,0)</f>
        <v>0</v>
      </c>
      <c r="G640" s="235">
        <f>IF('Cumulative Budget Request '!$L640='Split budget (E)'!$L$1,'Cumulative Budget Request '!G640,0)</f>
        <v>0</v>
      </c>
      <c r="H640" s="235">
        <f>IF('Cumulative Budget Request '!$L640='Split budget (E)'!$L$1,'Cumulative Budget Request '!H640,0)</f>
        <v>0</v>
      </c>
      <c r="I640" s="235">
        <f>IF('Cumulative Budget Request '!$L640='Split budget (E)'!$L$1,'Cumulative Budget Request '!I640,0)</f>
        <v>0</v>
      </c>
      <c r="J640" s="158">
        <f t="shared" si="351"/>
        <v>0</v>
      </c>
      <c r="K640" s="2"/>
      <c r="L640" s="2"/>
      <c r="M640" s="8"/>
      <c r="N640" s="2"/>
      <c r="O640" s="2"/>
      <c r="P640" s="2"/>
      <c r="Q640" s="2"/>
    </row>
    <row r="641" spans="1:16" hidden="1">
      <c r="A641" s="801"/>
      <c r="B641" s="498" t="s">
        <v>46</v>
      </c>
      <c r="C641" s="116">
        <f>IF('Cumulative Budget Request '!$L641='Split budget (E)'!$L$1,'Cumulative Budget Request '!C641,0)</f>
        <v>0</v>
      </c>
      <c r="D641" s="26"/>
      <c r="E641" s="235">
        <f>IF('Cumulative Budget Request '!$L641='Split budget (E)'!$L$1,'Cumulative Budget Request '!E641,0)</f>
        <v>0</v>
      </c>
      <c r="F641" s="235">
        <f>IF('Cumulative Budget Request '!$L641='Split budget (E)'!$L$1,'Cumulative Budget Request '!F641,0)</f>
        <v>0</v>
      </c>
      <c r="G641" s="235">
        <f>IF('Cumulative Budget Request '!$L641='Split budget (E)'!$L$1,'Cumulative Budget Request '!G641,0)</f>
        <v>0</v>
      </c>
      <c r="H641" s="235">
        <f>IF('Cumulative Budget Request '!$L641='Split budget (E)'!$L$1,'Cumulative Budget Request '!H641,0)</f>
        <v>0</v>
      </c>
      <c r="I641" s="235">
        <f>IF('Cumulative Budget Request '!$L641='Split budget (E)'!$L$1,'Cumulative Budget Request '!I641,0)</f>
        <v>0</v>
      </c>
      <c r="J641" s="158">
        <f t="shared" si="351"/>
        <v>0</v>
      </c>
      <c r="K641" s="2"/>
      <c r="L641" s="2"/>
      <c r="M641" s="2"/>
      <c r="N641" s="8"/>
      <c r="O641" s="8"/>
      <c r="P641" s="8"/>
    </row>
    <row r="642" spans="1:16" hidden="1">
      <c r="A642" s="801"/>
      <c r="B642" s="498" t="s">
        <v>47</v>
      </c>
      <c r="C642" s="116">
        <f>IF('Cumulative Budget Request '!$L642='Split budget (E)'!$L$1,'Cumulative Budget Request '!C642,0)</f>
        <v>0</v>
      </c>
      <c r="D642" s="26"/>
      <c r="E642" s="235">
        <f>IF('Cumulative Budget Request '!$L642='Split budget (E)'!$L$1,'Cumulative Budget Request '!E642,0)</f>
        <v>0</v>
      </c>
      <c r="F642" s="235">
        <f>IF('Cumulative Budget Request '!$L642='Split budget (E)'!$L$1,'Cumulative Budget Request '!F642,0)</f>
        <v>0</v>
      </c>
      <c r="G642" s="235">
        <f>IF('Cumulative Budget Request '!$L642='Split budget (E)'!$L$1,'Cumulative Budget Request '!G642,0)</f>
        <v>0</v>
      </c>
      <c r="H642" s="235">
        <f>IF('Cumulative Budget Request '!$L642='Split budget (E)'!$L$1,'Cumulative Budget Request '!H642,0)</f>
        <v>0</v>
      </c>
      <c r="I642" s="235">
        <f>IF('Cumulative Budget Request '!$L642='Split budget (E)'!$L$1,'Cumulative Budget Request '!I642,0)</f>
        <v>0</v>
      </c>
      <c r="J642" s="158">
        <f t="shared" si="351"/>
        <v>0</v>
      </c>
      <c r="K642" s="29"/>
      <c r="L642" s="29"/>
      <c r="N642" s="8"/>
      <c r="O642" s="8"/>
      <c r="P642" s="8"/>
    </row>
    <row r="643" spans="1:16" hidden="1">
      <c r="A643" s="740" t="s">
        <v>57</v>
      </c>
      <c r="B643" s="740"/>
      <c r="C643" s="740"/>
      <c r="D643" s="740"/>
      <c r="E643" s="185">
        <f>SUM(E637:E642)</f>
        <v>0</v>
      </c>
      <c r="F643" s="185">
        <f t="shared" ref="F643:J643" si="352">SUM(F637:F642)</f>
        <v>0</v>
      </c>
      <c r="G643" s="185">
        <f t="shared" si="352"/>
        <v>0</v>
      </c>
      <c r="H643" s="185">
        <f t="shared" si="352"/>
        <v>0</v>
      </c>
      <c r="I643" s="185">
        <f t="shared" si="352"/>
        <v>0</v>
      </c>
      <c r="J643" s="186">
        <f t="shared" si="352"/>
        <v>0</v>
      </c>
    </row>
    <row r="644" spans="1:16">
      <c r="A644" s="74"/>
      <c r="B644" s="757" t="s">
        <v>58</v>
      </c>
      <c r="C644" s="757"/>
      <c r="D644" s="757"/>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92">
        <f>IF('Cumulative Budget Request '!L647='Split budget (E)'!$L$1,'Cumulative Budget Request '!B647,0)</f>
        <v>0</v>
      </c>
      <c r="C647" s="361"/>
      <c r="D647" s="362"/>
      <c r="E647" s="235">
        <f>IF('Cumulative Budget Request '!$L647='Split budget (E)'!$L$1,'Cumulative Budget Request '!E647,0)</f>
        <v>0</v>
      </c>
      <c r="F647" s="235">
        <f>IF('Cumulative Budget Request '!$L647='Split budget (E)'!$L$1,'Cumulative Budget Request '!F647,0)</f>
        <v>0</v>
      </c>
      <c r="G647" s="235">
        <f>IF('Cumulative Budget Request '!$L647='Split budget (E)'!$L$1,'Cumulative Budget Request '!G647,0)</f>
        <v>0</v>
      </c>
      <c r="H647" s="235">
        <f>IF('Cumulative Budget Request '!$L647='Split budget (E)'!$L$1,'Cumulative Budget Request '!H647,0)</f>
        <v>0</v>
      </c>
      <c r="I647" s="235">
        <f>IF('Cumulative Budget Request '!$L647='Split budget (E)'!$L$1,'Cumulative Budget Request '!I647,0)</f>
        <v>0</v>
      </c>
      <c r="J647" s="158">
        <f>SUM(E647:I647)</f>
        <v>0</v>
      </c>
    </row>
    <row r="648" spans="1:16" hidden="1">
      <c r="A648" s="5">
        <v>2</v>
      </c>
      <c r="B648" s="492">
        <f>IF('Cumulative Budget Request '!L648='Split budget (E)'!$L$1,'Cumulative Budget Request '!B648,0)</f>
        <v>0</v>
      </c>
      <c r="C648" s="361"/>
      <c r="D648" s="362"/>
      <c r="E648" s="235">
        <f>IF('Cumulative Budget Request '!$L648='Split budget (E)'!$L$1,'Cumulative Budget Request '!E648,0)</f>
        <v>0</v>
      </c>
      <c r="F648" s="235">
        <f>IF('Cumulative Budget Request '!$L648='Split budget (E)'!$L$1,'Cumulative Budget Request '!F648,0)</f>
        <v>0</v>
      </c>
      <c r="G648" s="235">
        <f>IF('Cumulative Budget Request '!$L648='Split budget (E)'!$L$1,'Cumulative Budget Request '!G648,0)</f>
        <v>0</v>
      </c>
      <c r="H648" s="235">
        <f>IF('Cumulative Budget Request '!$L648='Split budget (E)'!$L$1,'Cumulative Budget Request '!H648,0)</f>
        <v>0</v>
      </c>
      <c r="I648" s="235">
        <f>IF('Cumulative Budget Request '!$L648='Split budget (E)'!$L$1,'Cumulative Budget Request '!I648,0)</f>
        <v>0</v>
      </c>
      <c r="J648" s="158">
        <f t="shared" ref="J648:J656" si="354">SUM(E648:I648)</f>
        <v>0</v>
      </c>
    </row>
    <row r="649" spans="1:16" hidden="1">
      <c r="A649" s="5">
        <v>3</v>
      </c>
      <c r="B649" s="492">
        <f>IF('Cumulative Budget Request '!L649='Split budget (E)'!$L$1,'Cumulative Budget Request '!B649,0)</f>
        <v>0</v>
      </c>
      <c r="C649" s="361"/>
      <c r="D649" s="362"/>
      <c r="E649" s="235">
        <f>IF('Cumulative Budget Request '!$L649='Split budget (E)'!$L$1,'Cumulative Budget Request '!E649,0)</f>
        <v>0</v>
      </c>
      <c r="F649" s="235">
        <f>IF('Cumulative Budget Request '!$L649='Split budget (E)'!$L$1,'Cumulative Budget Request '!F649,0)</f>
        <v>0</v>
      </c>
      <c r="G649" s="235">
        <f>IF('Cumulative Budget Request '!$L649='Split budget (E)'!$L$1,'Cumulative Budget Request '!G649,0)</f>
        <v>0</v>
      </c>
      <c r="H649" s="235">
        <f>IF('Cumulative Budget Request '!$L649='Split budget (E)'!$L$1,'Cumulative Budget Request '!H649,0)</f>
        <v>0</v>
      </c>
      <c r="I649" s="235">
        <f>IF('Cumulative Budget Request '!$L649='Split budget (E)'!$L$1,'Cumulative Budget Request '!I649,0)</f>
        <v>0</v>
      </c>
      <c r="J649" s="158">
        <f t="shared" si="354"/>
        <v>0</v>
      </c>
    </row>
    <row r="650" spans="1:16" hidden="1">
      <c r="A650" s="9">
        <v>4</v>
      </c>
      <c r="B650" s="492">
        <f>IF('Cumulative Budget Request '!L650='Split budget (E)'!$L$1,'Cumulative Budget Request '!B650,0)</f>
        <v>0</v>
      </c>
      <c r="C650" s="361"/>
      <c r="D650" s="362"/>
      <c r="E650" s="235">
        <f>IF('Cumulative Budget Request '!$L650='Split budget (E)'!$L$1,'Cumulative Budget Request '!E650,0)</f>
        <v>0</v>
      </c>
      <c r="F650" s="235">
        <f>IF('Cumulative Budget Request '!$L650='Split budget (E)'!$L$1,'Cumulative Budget Request '!F650,0)</f>
        <v>0</v>
      </c>
      <c r="G650" s="235">
        <f>IF('Cumulative Budget Request '!$L650='Split budget (E)'!$L$1,'Cumulative Budget Request '!G650,0)</f>
        <v>0</v>
      </c>
      <c r="H650" s="235">
        <f>IF('Cumulative Budget Request '!$L650='Split budget (E)'!$L$1,'Cumulative Budget Request '!H650,0)</f>
        <v>0</v>
      </c>
      <c r="I650" s="235">
        <f>IF('Cumulative Budget Request '!$L650='Split budget (E)'!$L$1,'Cumulative Budget Request '!I650,0)</f>
        <v>0</v>
      </c>
      <c r="J650" s="158">
        <f t="shared" si="354"/>
        <v>0</v>
      </c>
    </row>
    <row r="651" spans="1:16" hidden="1">
      <c r="A651" s="9">
        <v>5</v>
      </c>
      <c r="B651" s="492">
        <f>IF('Cumulative Budget Request '!L651='Split budget (E)'!$L$1,'Cumulative Budget Request '!B651,0)</f>
        <v>0</v>
      </c>
      <c r="C651" s="361"/>
      <c r="D651" s="362"/>
      <c r="E651" s="235">
        <f>IF('Cumulative Budget Request '!$L651='Split budget (E)'!$L$1,'Cumulative Budget Request '!E651,0)</f>
        <v>0</v>
      </c>
      <c r="F651" s="235">
        <f>IF('Cumulative Budget Request '!$L651='Split budget (E)'!$L$1,'Cumulative Budget Request '!F651,0)</f>
        <v>0</v>
      </c>
      <c r="G651" s="235">
        <f>IF('Cumulative Budget Request '!$L651='Split budget (E)'!$L$1,'Cumulative Budget Request '!G651,0)</f>
        <v>0</v>
      </c>
      <c r="H651" s="235">
        <f>IF('Cumulative Budget Request '!$L651='Split budget (E)'!$L$1,'Cumulative Budget Request '!H651,0)</f>
        <v>0</v>
      </c>
      <c r="I651" s="235">
        <f>IF('Cumulative Budget Request '!$L651='Split budget (E)'!$L$1,'Cumulative Budget Request '!I651,0)</f>
        <v>0</v>
      </c>
      <c r="J651" s="158">
        <f t="shared" si="354"/>
        <v>0</v>
      </c>
    </row>
    <row r="652" spans="1:16" hidden="1">
      <c r="A652" s="9">
        <v>6</v>
      </c>
      <c r="B652" s="492">
        <f>IF('Cumulative Budget Request '!L652='Split budget (E)'!$L$1,'Cumulative Budget Request '!B652,0)</f>
        <v>0</v>
      </c>
      <c r="C652" s="361"/>
      <c r="D652" s="362"/>
      <c r="E652" s="235">
        <f>IF('Cumulative Budget Request '!$L652='Split budget (E)'!$L$1,'Cumulative Budget Request '!E652,0)</f>
        <v>0</v>
      </c>
      <c r="F652" s="235">
        <f>IF('Cumulative Budget Request '!$L652='Split budget (E)'!$L$1,'Cumulative Budget Request '!F652,0)</f>
        <v>0</v>
      </c>
      <c r="G652" s="235">
        <f>IF('Cumulative Budget Request '!$L652='Split budget (E)'!$L$1,'Cumulative Budget Request '!G652,0)</f>
        <v>0</v>
      </c>
      <c r="H652" s="235">
        <f>IF('Cumulative Budget Request '!$L652='Split budget (E)'!$L$1,'Cumulative Budget Request '!H652,0)</f>
        <v>0</v>
      </c>
      <c r="I652" s="235">
        <f>IF('Cumulative Budget Request '!$L652='Split budget (E)'!$L$1,'Cumulative Budget Request '!I652,0)</f>
        <v>0</v>
      </c>
      <c r="J652" s="158">
        <f t="shared" si="354"/>
        <v>0</v>
      </c>
    </row>
    <row r="653" spans="1:16" hidden="1">
      <c r="A653" s="9">
        <v>7</v>
      </c>
      <c r="B653" s="492">
        <f>IF('Cumulative Budget Request '!L653='Split budget (E)'!$L$1,'Cumulative Budget Request '!B653,0)</f>
        <v>0</v>
      </c>
      <c r="C653" s="361"/>
      <c r="D653" s="362"/>
      <c r="E653" s="235">
        <f>IF('Cumulative Budget Request '!$L653='Split budget (E)'!$L$1,'Cumulative Budget Request '!E653,0)</f>
        <v>0</v>
      </c>
      <c r="F653" s="235">
        <f>IF('Cumulative Budget Request '!$L653='Split budget (E)'!$L$1,'Cumulative Budget Request '!F653,0)</f>
        <v>0</v>
      </c>
      <c r="G653" s="235">
        <f>IF('Cumulative Budget Request '!$L653='Split budget (E)'!$L$1,'Cumulative Budget Request '!G653,0)</f>
        <v>0</v>
      </c>
      <c r="H653" s="235">
        <f>IF('Cumulative Budget Request '!$L653='Split budget (E)'!$L$1,'Cumulative Budget Request '!H653,0)</f>
        <v>0</v>
      </c>
      <c r="I653" s="235">
        <f>IF('Cumulative Budget Request '!$L653='Split budget (E)'!$L$1,'Cumulative Budget Request '!I653,0)</f>
        <v>0</v>
      </c>
      <c r="J653" s="158">
        <f t="shared" si="354"/>
        <v>0</v>
      </c>
    </row>
    <row r="654" spans="1:16" hidden="1">
      <c r="A654" s="9">
        <v>8</v>
      </c>
      <c r="B654" s="492">
        <f>IF('Cumulative Budget Request '!L654='Split budget (E)'!$L$1,'Cumulative Budget Request '!B654,0)</f>
        <v>0</v>
      </c>
      <c r="C654" s="361"/>
      <c r="D654" s="362"/>
      <c r="E654" s="235">
        <f>IF('Cumulative Budget Request '!$L654='Split budget (E)'!$L$1,'Cumulative Budget Request '!E654,0)</f>
        <v>0</v>
      </c>
      <c r="F654" s="235">
        <f>IF('Cumulative Budget Request '!$L654='Split budget (E)'!$L$1,'Cumulative Budget Request '!F654,0)</f>
        <v>0</v>
      </c>
      <c r="G654" s="235">
        <f>IF('Cumulative Budget Request '!$L654='Split budget (E)'!$L$1,'Cumulative Budget Request '!G654,0)</f>
        <v>0</v>
      </c>
      <c r="H654" s="235">
        <f>IF('Cumulative Budget Request '!$L654='Split budget (E)'!$L$1,'Cumulative Budget Request '!H654,0)</f>
        <v>0</v>
      </c>
      <c r="I654" s="235">
        <f>IF('Cumulative Budget Request '!$L654='Split budget (E)'!$L$1,'Cumulative Budget Request '!I654,0)</f>
        <v>0</v>
      </c>
      <c r="J654" s="158">
        <f t="shared" si="354"/>
        <v>0</v>
      </c>
      <c r="N654" s="8"/>
      <c r="O654" s="8"/>
      <c r="P654" s="8"/>
    </row>
    <row r="655" spans="1:16" hidden="1">
      <c r="A655" s="9">
        <v>9</v>
      </c>
      <c r="B655" s="492">
        <f>IF('Cumulative Budget Request '!L655='Split budget (E)'!$L$1,'Cumulative Budget Request '!B655,0)</f>
        <v>0</v>
      </c>
      <c r="C655" s="361"/>
      <c r="D655" s="362"/>
      <c r="E655" s="235">
        <f>IF('Cumulative Budget Request '!$L655='Split budget (E)'!$L$1,'Cumulative Budget Request '!E655,0)</f>
        <v>0</v>
      </c>
      <c r="F655" s="235">
        <f>IF('Cumulative Budget Request '!$L655='Split budget (E)'!$L$1,'Cumulative Budget Request '!F655,0)</f>
        <v>0</v>
      </c>
      <c r="G655" s="235">
        <f>IF('Cumulative Budget Request '!$L655='Split budget (E)'!$L$1,'Cumulative Budget Request '!G655,0)</f>
        <v>0</v>
      </c>
      <c r="H655" s="235">
        <f>IF('Cumulative Budget Request '!$L655='Split budget (E)'!$L$1,'Cumulative Budget Request '!H655,0)</f>
        <v>0</v>
      </c>
      <c r="I655" s="235">
        <f>IF('Cumulative Budget Request '!$L655='Split budget (E)'!$L$1,'Cumulative Budget Request '!I655,0)</f>
        <v>0</v>
      </c>
      <c r="J655" s="158">
        <f t="shared" si="354"/>
        <v>0</v>
      </c>
      <c r="K655" s="20"/>
      <c r="L655" s="16"/>
    </row>
    <row r="656" spans="1:16" hidden="1">
      <c r="A656" s="9">
        <v>10</v>
      </c>
      <c r="B656" s="492">
        <f>IF('Cumulative Budget Request '!L656='Split budget (E)'!$L$1,'Cumulative Budget Request '!B656,0)</f>
        <v>0</v>
      </c>
      <c r="C656" s="361"/>
      <c r="D656" s="362"/>
      <c r="E656" s="235">
        <f>IF('Cumulative Budget Request '!$L656='Split budget (E)'!$L$1,'Cumulative Budget Request '!E656,0)</f>
        <v>0</v>
      </c>
      <c r="F656" s="235">
        <f>IF('Cumulative Budget Request '!$L656='Split budget (E)'!$L$1,'Cumulative Budget Request '!F656,0)</f>
        <v>0</v>
      </c>
      <c r="G656" s="235">
        <f>IF('Cumulative Budget Request '!$L656='Split budget (E)'!$L$1,'Cumulative Budget Request '!G656,0)</f>
        <v>0</v>
      </c>
      <c r="H656" s="235">
        <f>IF('Cumulative Budget Request '!$L656='Split budget (E)'!$L$1,'Cumulative Budget Request '!H656,0)</f>
        <v>0</v>
      </c>
      <c r="I656" s="235">
        <f>IF('Cumulative Budget Request '!$L656='Split budget (E)'!$L$1,'Cumulative Budget Request '!I656,0)</f>
        <v>0</v>
      </c>
      <c r="J656" s="158">
        <f t="shared" si="354"/>
        <v>0</v>
      </c>
    </row>
    <row r="657" spans="1:16">
      <c r="A657" s="79"/>
      <c r="B657" s="770" t="s">
        <v>36</v>
      </c>
      <c r="C657" s="770"/>
      <c r="D657" s="770"/>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93">
        <f>IF('Cumulative Budget Request '!L660='Split budget (E)'!$L$1,'Cumulative Budget Request '!B660,0)</f>
        <v>0</v>
      </c>
      <c r="C660" s="9"/>
      <c r="E660" s="235">
        <f>IF('Cumulative Budget Request '!$L660='Split budget (E)'!$L$1,'Cumulative Budget Request '!E660,0)</f>
        <v>0</v>
      </c>
      <c r="F660" s="235">
        <f>IF('Cumulative Budget Request '!$L660='Split budget (E)'!$L$1,'Cumulative Budget Request '!F660,0)</f>
        <v>0</v>
      </c>
      <c r="G660" s="235">
        <f>IF('Cumulative Budget Request '!$L660='Split budget (E)'!$L$1,'Cumulative Budget Request '!G660,0)</f>
        <v>0</v>
      </c>
      <c r="H660" s="235">
        <f>IF('Cumulative Budget Request '!$L660='Split budget (E)'!$L$1,'Cumulative Budget Request '!H660,0)</f>
        <v>0</v>
      </c>
      <c r="I660" s="235">
        <f>IF('Cumulative Budget Request '!$L660='Split budget (E)'!$L$1,'Cumulative Budget Request '!I660,0)</f>
        <v>0</v>
      </c>
      <c r="J660" s="158">
        <f>SUM(E660:I660)</f>
        <v>0</v>
      </c>
    </row>
    <row r="661" spans="1:16" hidden="1">
      <c r="A661" s="30"/>
      <c r="B661" s="493">
        <f>IF('Cumulative Budget Request '!L661='Split budget (E)'!$L$1,'Cumulative Budget Request '!B661,0)</f>
        <v>0</v>
      </c>
      <c r="C661" s="9"/>
      <c r="E661" s="235">
        <f>IF('Cumulative Budget Request '!$L661='Split budget (E)'!$L$1,'Cumulative Budget Request '!E661,0)</f>
        <v>0</v>
      </c>
      <c r="F661" s="235">
        <f>IF('Cumulative Budget Request '!$L661='Split budget (E)'!$L$1,'Cumulative Budget Request '!F661,0)</f>
        <v>0</v>
      </c>
      <c r="G661" s="235">
        <f>IF('Cumulative Budget Request '!$L661='Split budget (E)'!$L$1,'Cumulative Budget Request '!G661,0)</f>
        <v>0</v>
      </c>
      <c r="H661" s="235">
        <f>IF('Cumulative Budget Request '!$L661='Split budget (E)'!$L$1,'Cumulative Budget Request '!H661,0)</f>
        <v>0</v>
      </c>
      <c r="I661" s="235">
        <f>IF('Cumulative Budget Request '!$L661='Split budget (E)'!$L$1,'Cumulative Budget Request '!I661,0)</f>
        <v>0</v>
      </c>
      <c r="J661" s="158">
        <f t="shared" ref="J661:J664" si="356">SUM(E661:I661)</f>
        <v>0</v>
      </c>
    </row>
    <row r="662" spans="1:16" hidden="1">
      <c r="A662" s="30"/>
      <c r="B662" s="493">
        <f>IF('Cumulative Budget Request '!L662='Split budget (E)'!$L$1,'Cumulative Budget Request '!B662,0)</f>
        <v>0</v>
      </c>
      <c r="C662" s="9"/>
      <c r="E662" s="235">
        <f>IF('Cumulative Budget Request '!$L662='Split budget (E)'!$L$1,'Cumulative Budget Request '!E662,0)</f>
        <v>0</v>
      </c>
      <c r="F662" s="235">
        <f>IF('Cumulative Budget Request '!$L662='Split budget (E)'!$L$1,'Cumulative Budget Request '!F662,0)</f>
        <v>0</v>
      </c>
      <c r="G662" s="235">
        <f>IF('Cumulative Budget Request '!$L662='Split budget (E)'!$L$1,'Cumulative Budget Request '!G662,0)</f>
        <v>0</v>
      </c>
      <c r="H662" s="235">
        <f>IF('Cumulative Budget Request '!$L662='Split budget (E)'!$L$1,'Cumulative Budget Request '!H662,0)</f>
        <v>0</v>
      </c>
      <c r="I662" s="235">
        <f>IF('Cumulative Budget Request '!$L662='Split budget (E)'!$L$1,'Cumulative Budget Request '!I662,0)</f>
        <v>0</v>
      </c>
      <c r="J662" s="158">
        <f t="shared" si="356"/>
        <v>0</v>
      </c>
    </row>
    <row r="663" spans="1:16" hidden="1">
      <c r="A663" s="30"/>
      <c r="B663" s="493">
        <f>IF('Cumulative Budget Request '!L663='Split budget (E)'!$L$1,'Cumulative Budget Request '!B663,0)</f>
        <v>0</v>
      </c>
      <c r="C663" s="9"/>
      <c r="E663" s="235">
        <f>IF('Cumulative Budget Request '!$L663='Split budget (E)'!$L$1,'Cumulative Budget Request '!E663,0)</f>
        <v>0</v>
      </c>
      <c r="F663" s="235">
        <f>IF('Cumulative Budget Request '!$L663='Split budget (E)'!$L$1,'Cumulative Budget Request '!F663,0)</f>
        <v>0</v>
      </c>
      <c r="G663" s="235">
        <f>IF('Cumulative Budget Request '!$L663='Split budget (E)'!$L$1,'Cumulative Budget Request '!G663,0)</f>
        <v>0</v>
      </c>
      <c r="H663" s="235">
        <f>IF('Cumulative Budget Request '!$L663='Split budget (E)'!$L$1,'Cumulative Budget Request '!H663,0)</f>
        <v>0</v>
      </c>
      <c r="I663" s="235">
        <f>IF('Cumulative Budget Request '!$L663='Split budget (E)'!$L$1,'Cumulative Budget Request '!I663,0)</f>
        <v>0</v>
      </c>
      <c r="J663" s="158">
        <f t="shared" si="356"/>
        <v>0</v>
      </c>
      <c r="N663" s="8"/>
      <c r="O663" s="8"/>
      <c r="P663" s="8"/>
    </row>
    <row r="664" spans="1:16" hidden="1">
      <c r="A664" s="30"/>
      <c r="B664" s="493">
        <f>IF('Cumulative Budget Request '!L664='Split budget (E)'!$L$1,'Cumulative Budget Request '!B664,0)</f>
        <v>0</v>
      </c>
      <c r="C664" s="9"/>
      <c r="E664" s="235">
        <f>IF('Cumulative Budget Request '!$L664='Split budget (E)'!$L$1,'Cumulative Budget Request '!E664,0)</f>
        <v>0</v>
      </c>
      <c r="F664" s="235">
        <f>IF('Cumulative Budget Request '!$L664='Split budget (E)'!$L$1,'Cumulative Budget Request '!F664,0)</f>
        <v>0</v>
      </c>
      <c r="G664" s="235">
        <f>IF('Cumulative Budget Request '!$L664='Split budget (E)'!$L$1,'Cumulative Budget Request '!G664,0)</f>
        <v>0</v>
      </c>
      <c r="H664" s="235">
        <f>IF('Cumulative Budget Request '!$L664='Split budget (E)'!$L$1,'Cumulative Budget Request '!H664,0)</f>
        <v>0</v>
      </c>
      <c r="I664" s="235">
        <f>IF('Cumulative Budget Request '!$L664='Split budget (E)'!$L$1,'Cumulative Budget Request '!I664,0)</f>
        <v>0</v>
      </c>
      <c r="J664" s="158">
        <f t="shared" si="356"/>
        <v>0</v>
      </c>
    </row>
    <row r="665" spans="1:16">
      <c r="A665" s="80"/>
      <c r="B665" s="757" t="s">
        <v>82</v>
      </c>
      <c r="C665" s="757"/>
      <c r="D665" s="757"/>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6"/>
      <c r="D667" s="3"/>
      <c r="E667" s="16"/>
      <c r="F667" s="16"/>
      <c r="G667" s="16"/>
      <c r="H667" s="16"/>
      <c r="I667" s="20"/>
      <c r="J667" s="25"/>
      <c r="K667" s="2"/>
      <c r="L667" s="2"/>
      <c r="M667" s="2"/>
    </row>
    <row r="668" spans="1:16">
      <c r="B668" s="493">
        <f>IF('Cumulative Budget Request '!L668='Split budget (E)'!$L$1,'Cumulative Budget Request '!B668,0)</f>
        <v>0</v>
      </c>
      <c r="C668" s="9"/>
      <c r="E668" s="235">
        <f>IF('Cumulative Budget Request '!$L668='Split budget (E)'!$L$1,'Cumulative Budget Request '!E668,0)</f>
        <v>0</v>
      </c>
      <c r="F668" s="235">
        <f>IF('Cumulative Budget Request '!$L668='Split budget (E)'!$L$1,'Cumulative Budget Request '!F668,0)</f>
        <v>0</v>
      </c>
      <c r="G668" s="235">
        <f>IF('Cumulative Budget Request '!$L668='Split budget (E)'!$L$1,'Cumulative Budget Request '!G668,0)</f>
        <v>0</v>
      </c>
      <c r="H668" s="235">
        <f>IF('Cumulative Budget Request '!$L668='Split budget (E)'!$L$1,'Cumulative Budget Request '!H668,0)</f>
        <v>0</v>
      </c>
      <c r="I668" s="235">
        <f>IF('Cumulative Budget Request '!$L668='Split budget (E)'!$L$1,'Cumulative Budget Request '!I668,0)</f>
        <v>0</v>
      </c>
      <c r="J668" s="158">
        <f t="shared" ref="J668:J681" si="358">SUM(E668:I668)</f>
        <v>0</v>
      </c>
      <c r="K668" s="2"/>
      <c r="L668" s="2"/>
      <c r="M668" s="2"/>
    </row>
    <row r="669" spans="1:16">
      <c r="B669" s="493">
        <f>IF('Cumulative Budget Request '!L669='Split budget (E)'!$L$1,'Cumulative Budget Request '!B669,0)</f>
        <v>0</v>
      </c>
      <c r="C669" s="9"/>
      <c r="D669" s="10"/>
      <c r="E669" s="235">
        <f>IF('Cumulative Budget Request '!$L669='Split budget (E)'!$L$1,'Cumulative Budget Request '!E669,0)</f>
        <v>0</v>
      </c>
      <c r="F669" s="235">
        <f>IF('Cumulative Budget Request '!$L669='Split budget (E)'!$L$1,'Cumulative Budget Request '!F669,0)</f>
        <v>0</v>
      </c>
      <c r="G669" s="235">
        <f>IF('Cumulative Budget Request '!$L669='Split budget (E)'!$L$1,'Cumulative Budget Request '!G669,0)</f>
        <v>0</v>
      </c>
      <c r="H669" s="235">
        <f>IF('Cumulative Budget Request '!$L669='Split budget (E)'!$L$1,'Cumulative Budget Request '!H669,0)</f>
        <v>0</v>
      </c>
      <c r="I669" s="235">
        <f>IF('Cumulative Budget Request '!$L669='Split budget (E)'!$L$1,'Cumulative Budget Request '!I669,0)</f>
        <v>0</v>
      </c>
      <c r="J669" s="158">
        <f t="shared" si="358"/>
        <v>0</v>
      </c>
      <c r="K669" s="2"/>
      <c r="L669" s="2"/>
      <c r="M669" s="2"/>
    </row>
    <row r="670" spans="1:16">
      <c r="B670" s="493">
        <f>IF('Cumulative Budget Request '!L670='Split budget (E)'!$L$1,'Cumulative Budget Request '!B670,0)</f>
        <v>0</v>
      </c>
      <c r="C670" s="9"/>
      <c r="D670" s="10"/>
      <c r="E670" s="235">
        <f>IF('Cumulative Budget Request '!$L670='Split budget (E)'!$L$1,'Cumulative Budget Request '!E670,0)</f>
        <v>0</v>
      </c>
      <c r="F670" s="235">
        <f>IF('Cumulative Budget Request '!$L670='Split budget (E)'!$L$1,'Cumulative Budget Request '!F670,0)</f>
        <v>0</v>
      </c>
      <c r="G670" s="235">
        <f>IF('Cumulative Budget Request '!$L670='Split budget (E)'!$L$1,'Cumulative Budget Request '!G670,0)</f>
        <v>0</v>
      </c>
      <c r="H670" s="235">
        <f>IF('Cumulative Budget Request '!$L670='Split budget (E)'!$L$1,'Cumulative Budget Request '!H670,0)</f>
        <v>0</v>
      </c>
      <c r="I670" s="235">
        <f>IF('Cumulative Budget Request '!$L670='Split budget (E)'!$L$1,'Cumulative Budget Request '!I670,0)</f>
        <v>0</v>
      </c>
      <c r="J670" s="158">
        <f t="shared" si="358"/>
        <v>0</v>
      </c>
      <c r="K670" s="2"/>
      <c r="L670" s="2"/>
      <c r="M670" s="2"/>
    </row>
    <row r="671" spans="1:16">
      <c r="B671" s="493">
        <f>IF('Cumulative Budget Request '!L671='Split budget (E)'!$L$1,'Cumulative Budget Request '!B671,0)</f>
        <v>0</v>
      </c>
      <c r="C671" s="9"/>
      <c r="D671" s="10"/>
      <c r="E671" s="235">
        <f>IF('Cumulative Budget Request '!$L671='Split budget (E)'!$L$1,'Cumulative Budget Request '!E671,0)</f>
        <v>0</v>
      </c>
      <c r="F671" s="235">
        <f>IF('Cumulative Budget Request '!$L671='Split budget (E)'!$L$1,'Cumulative Budget Request '!F671,0)</f>
        <v>0</v>
      </c>
      <c r="G671" s="235">
        <f>IF('Cumulative Budget Request '!$L671='Split budget (E)'!$L$1,'Cumulative Budget Request '!G671,0)</f>
        <v>0</v>
      </c>
      <c r="H671" s="235">
        <f>IF('Cumulative Budget Request '!$L671='Split budget (E)'!$L$1,'Cumulative Budget Request '!H671,0)</f>
        <v>0</v>
      </c>
      <c r="I671" s="235">
        <f>IF('Cumulative Budget Request '!$L671='Split budget (E)'!$L$1,'Cumulative Budget Request '!I671,0)</f>
        <v>0</v>
      </c>
      <c r="J671" s="158">
        <f t="shared" si="358"/>
        <v>0</v>
      </c>
      <c r="K671" s="2"/>
      <c r="L671" s="2"/>
      <c r="M671" s="2"/>
    </row>
    <row r="672" spans="1:16">
      <c r="B672" s="493">
        <f>IF('Cumulative Budget Request '!L672='Split budget (E)'!$L$1,'Cumulative Budget Request '!B672,0)</f>
        <v>0</v>
      </c>
      <c r="C672" s="9"/>
      <c r="D672" s="10"/>
      <c r="E672" s="235">
        <f>IF('Cumulative Budget Request '!$L672='Split budget (E)'!$L$1,'Cumulative Budget Request '!E672,0)</f>
        <v>0</v>
      </c>
      <c r="F672" s="235">
        <f>IF('Cumulative Budget Request '!$L672='Split budget (E)'!$L$1,'Cumulative Budget Request '!F672,0)</f>
        <v>0</v>
      </c>
      <c r="G672" s="235">
        <f>IF('Cumulative Budget Request '!$L672='Split budget (E)'!$L$1,'Cumulative Budget Request '!G672,0)</f>
        <v>0</v>
      </c>
      <c r="H672" s="235">
        <f>IF('Cumulative Budget Request '!$L672='Split budget (E)'!$L$1,'Cumulative Budget Request '!H672,0)</f>
        <v>0</v>
      </c>
      <c r="I672" s="235">
        <f>IF('Cumulative Budget Request '!$L672='Split budget (E)'!$L$1,'Cumulative Budget Request '!I672,0)</f>
        <v>0</v>
      </c>
      <c r="J672" s="158">
        <f t="shared" si="358"/>
        <v>0</v>
      </c>
      <c r="K672" s="2"/>
      <c r="L672" s="2"/>
      <c r="M672" s="2"/>
    </row>
    <row r="673" spans="1:36">
      <c r="B673" s="493">
        <f>IF('Cumulative Budget Request '!L673='Split budget (E)'!$L$1,'Cumulative Budget Request '!B673,0)</f>
        <v>0</v>
      </c>
      <c r="C673" s="9"/>
      <c r="D673" s="10"/>
      <c r="E673" s="235">
        <f>IF('Cumulative Budget Request '!$L673='Split budget (E)'!$L$1,'Cumulative Budget Request '!E673,0)</f>
        <v>0</v>
      </c>
      <c r="F673" s="235">
        <f>IF('Cumulative Budget Request '!$L673='Split budget (E)'!$L$1,'Cumulative Budget Request '!F673,0)</f>
        <v>0</v>
      </c>
      <c r="G673" s="235">
        <f>IF('Cumulative Budget Request '!$L673='Split budget (E)'!$L$1,'Cumulative Budget Request '!G673,0)</f>
        <v>0</v>
      </c>
      <c r="H673" s="235">
        <f>IF('Cumulative Budget Request '!$L673='Split budget (E)'!$L$1,'Cumulative Budget Request '!H673,0)</f>
        <v>0</v>
      </c>
      <c r="I673" s="235">
        <f>IF('Cumulative Budget Request '!$L673='Split budget (E)'!$L$1,'Cumulative Budget Request '!I673,0)</f>
        <v>0</v>
      </c>
      <c r="J673" s="158">
        <f t="shared" si="358"/>
        <v>0</v>
      </c>
      <c r="K673" s="2"/>
      <c r="L673" s="2"/>
      <c r="M673" s="2"/>
    </row>
    <row r="674" spans="1:36">
      <c r="B674" s="493">
        <f>IF('Cumulative Budget Request '!L674='Split budget (E)'!$L$1,'Cumulative Budget Request '!B674,0)</f>
        <v>0</v>
      </c>
      <c r="C674" s="9"/>
      <c r="D674" s="10"/>
      <c r="E674" s="235">
        <f>IF('Cumulative Budget Request '!$L674='Split budget (E)'!$L$1,'Cumulative Budget Request '!E674,0)</f>
        <v>0</v>
      </c>
      <c r="F674" s="235">
        <f>IF('Cumulative Budget Request '!$L674='Split budget (E)'!$L$1,'Cumulative Budget Request '!F674,0)</f>
        <v>0</v>
      </c>
      <c r="G674" s="235">
        <f>IF('Cumulative Budget Request '!$L674='Split budget (E)'!$L$1,'Cumulative Budget Request '!G674,0)</f>
        <v>0</v>
      </c>
      <c r="H674" s="235">
        <f>IF('Cumulative Budget Request '!$L674='Split budget (E)'!$L$1,'Cumulative Budget Request '!H674,0)</f>
        <v>0</v>
      </c>
      <c r="I674" s="235">
        <f>IF('Cumulative Budget Request '!$L674='Split budget (E)'!$L$1,'Cumulative Budget Request '!I674,0)</f>
        <v>0</v>
      </c>
      <c r="J674" s="158">
        <f t="shared" si="358"/>
        <v>0</v>
      </c>
      <c r="K674" s="2"/>
      <c r="L674" s="2"/>
      <c r="M674" s="2"/>
    </row>
    <row r="675" spans="1:36">
      <c r="B675" s="493">
        <f>IF('Cumulative Budget Request '!L675='Split budget (E)'!$L$1,'Cumulative Budget Request '!B675,0)</f>
        <v>0</v>
      </c>
      <c r="C675" s="9"/>
      <c r="D675" s="10"/>
      <c r="E675" s="235">
        <f>IF('Cumulative Budget Request '!$L675='Split budget (E)'!$L$1,'Cumulative Budget Request '!E675,0)</f>
        <v>0</v>
      </c>
      <c r="F675" s="235">
        <f>IF('Cumulative Budget Request '!$L675='Split budget (E)'!$L$1,'Cumulative Budget Request '!F675,0)</f>
        <v>0</v>
      </c>
      <c r="G675" s="235">
        <f>IF('Cumulative Budget Request '!$L675='Split budget (E)'!$L$1,'Cumulative Budget Request '!G675,0)</f>
        <v>0</v>
      </c>
      <c r="H675" s="235">
        <f>IF('Cumulative Budget Request '!$L675='Split budget (E)'!$L$1,'Cumulative Budget Request '!H675,0)</f>
        <v>0</v>
      </c>
      <c r="I675" s="235">
        <f>IF('Cumulative Budget Request '!$L675='Split budget (E)'!$L$1,'Cumulative Budget Request '!I675,0)</f>
        <v>0</v>
      </c>
      <c r="J675" s="158">
        <f t="shared" si="358"/>
        <v>0</v>
      </c>
      <c r="K675" s="2"/>
      <c r="L675" s="2"/>
      <c r="M675" s="2"/>
    </row>
    <row r="676" spans="1:36">
      <c r="B676" s="493">
        <f>IF('Cumulative Budget Request '!L676='Split budget (E)'!$L$1,'Cumulative Budget Request '!B676,0)</f>
        <v>0</v>
      </c>
      <c r="C676" s="9"/>
      <c r="D676" s="10"/>
      <c r="E676" s="235">
        <f>IF('Cumulative Budget Request '!$L676='Split budget (E)'!$L$1,'Cumulative Budget Request '!E676,0)</f>
        <v>0</v>
      </c>
      <c r="F676" s="235">
        <f>IF('Cumulative Budget Request '!$L676='Split budget (E)'!$L$1,'Cumulative Budget Request '!F676,0)</f>
        <v>0</v>
      </c>
      <c r="G676" s="235">
        <f>IF('Cumulative Budget Request '!$L676='Split budget (E)'!$L$1,'Cumulative Budget Request '!G676,0)</f>
        <v>0</v>
      </c>
      <c r="H676" s="235">
        <f>IF('Cumulative Budget Request '!$L676='Split budget (E)'!$L$1,'Cumulative Budget Request '!H676,0)</f>
        <v>0</v>
      </c>
      <c r="I676" s="235">
        <f>IF('Cumulative Budget Request '!$L676='Split budget (E)'!$L$1,'Cumulative Budget Request '!I676,0)</f>
        <v>0</v>
      </c>
      <c r="J676" s="158">
        <f t="shared" si="358"/>
        <v>0</v>
      </c>
      <c r="K676" s="2"/>
      <c r="L676" s="2"/>
      <c r="M676" s="2"/>
    </row>
    <row r="677" spans="1:36" hidden="1">
      <c r="B677" s="493">
        <f>IF('Cumulative Budget Request '!L677='Split budget (E)'!$L$1,'Cumulative Budget Request '!B677,0)</f>
        <v>0</v>
      </c>
      <c r="C677" s="9"/>
      <c r="D677" s="10"/>
      <c r="E677" s="235">
        <f>IF('Cumulative Budget Request '!$L677='Split budget (E)'!$L$1,'Cumulative Budget Request '!E677,0)</f>
        <v>0</v>
      </c>
      <c r="F677" s="235">
        <f>IF('Cumulative Budget Request '!$L677='Split budget (E)'!$L$1,'Cumulative Budget Request '!F677,0)</f>
        <v>0</v>
      </c>
      <c r="G677" s="235">
        <f>IF('Cumulative Budget Request '!$L677='Split budget (E)'!$L$1,'Cumulative Budget Request '!G677,0)</f>
        <v>0</v>
      </c>
      <c r="H677" s="235">
        <f>IF('Cumulative Budget Request '!$L677='Split budget (E)'!$L$1,'Cumulative Budget Request '!H677,0)</f>
        <v>0</v>
      </c>
      <c r="I677" s="235">
        <f>IF('Cumulative Budget Request '!$L677='Split budget (E)'!$L$1,'Cumulative Budget Request '!I677,0)</f>
        <v>0</v>
      </c>
      <c r="J677" s="158">
        <f t="shared" si="358"/>
        <v>0</v>
      </c>
      <c r="K677" s="2"/>
      <c r="L677" s="2"/>
      <c r="M677" s="2"/>
    </row>
    <row r="678" spans="1:36" hidden="1">
      <c r="B678" s="493">
        <f>IF('Cumulative Budget Request '!L678='Split budget (E)'!$L$1,'Cumulative Budget Request '!B678,0)</f>
        <v>0</v>
      </c>
      <c r="C678" s="9"/>
      <c r="D678" s="10"/>
      <c r="E678" s="235">
        <f>IF('Cumulative Budget Request '!$L678='Split budget (E)'!$L$1,'Cumulative Budget Request '!E678,0)</f>
        <v>0</v>
      </c>
      <c r="F678" s="235">
        <f>IF('Cumulative Budget Request '!$L678='Split budget (E)'!$L$1,'Cumulative Budget Request '!F678,0)</f>
        <v>0</v>
      </c>
      <c r="G678" s="235">
        <f>IF('Cumulative Budget Request '!$L678='Split budget (E)'!$L$1,'Cumulative Budget Request '!G678,0)</f>
        <v>0</v>
      </c>
      <c r="H678" s="235">
        <f>IF('Cumulative Budget Request '!$L678='Split budget (E)'!$L$1,'Cumulative Budget Request '!H678,0)</f>
        <v>0</v>
      </c>
      <c r="I678" s="235">
        <f>IF('Cumulative Budget Request '!$L678='Split budget (E)'!$L$1,'Cumulative Budget Request '!I678,0)</f>
        <v>0</v>
      </c>
      <c r="J678" s="158">
        <f t="shared" si="358"/>
        <v>0</v>
      </c>
      <c r="K678" s="2"/>
      <c r="L678" s="2"/>
      <c r="M678" s="2"/>
    </row>
    <row r="679" spans="1:36" hidden="1">
      <c r="B679" s="493">
        <f>IF('Cumulative Budget Request '!L679='Split budget (E)'!$L$1,'Cumulative Budget Request '!B679,0)</f>
        <v>0</v>
      </c>
      <c r="C679" s="9"/>
      <c r="D679" s="10"/>
      <c r="E679" s="235">
        <f>IF('Cumulative Budget Request '!$L679='Split budget (E)'!$L$1,'Cumulative Budget Request '!E679,0)</f>
        <v>0</v>
      </c>
      <c r="F679" s="235">
        <f>IF('Cumulative Budget Request '!$L679='Split budget (E)'!$L$1,'Cumulative Budget Request '!F679,0)</f>
        <v>0</v>
      </c>
      <c r="G679" s="235">
        <f>IF('Cumulative Budget Request '!$L679='Split budget (E)'!$L$1,'Cumulative Budget Request '!G679,0)</f>
        <v>0</v>
      </c>
      <c r="H679" s="235">
        <f>IF('Cumulative Budget Request '!$L679='Split budget (E)'!$L$1,'Cumulative Budget Request '!H679,0)</f>
        <v>0</v>
      </c>
      <c r="I679" s="235">
        <f>IF('Cumulative Budget Request '!$L679='Split budget (E)'!$L$1,'Cumulative Budget Request '!I679,0)</f>
        <v>0</v>
      </c>
      <c r="J679" s="158">
        <f t="shared" si="358"/>
        <v>0</v>
      </c>
      <c r="K679" s="2"/>
      <c r="L679" s="2"/>
      <c r="M679" s="2"/>
      <c r="N679" s="2"/>
      <c r="O679" s="2"/>
      <c r="P679" s="2"/>
      <c r="Q679" s="2"/>
    </row>
    <row r="680" spans="1:36" hidden="1">
      <c r="B680" s="493">
        <f>IF('Cumulative Budget Request '!L680='Split budget (E)'!$L$1,'Cumulative Budget Request '!B680,0)</f>
        <v>0</v>
      </c>
      <c r="C680" s="9"/>
      <c r="D680" s="10"/>
      <c r="E680" s="235">
        <f>IF('Cumulative Budget Request '!$L680='Split budget (E)'!$L$1,'Cumulative Budget Request '!E680,0)</f>
        <v>0</v>
      </c>
      <c r="F680" s="235">
        <f>IF('Cumulative Budget Request '!$L680='Split budget (E)'!$L$1,'Cumulative Budget Request '!F680,0)</f>
        <v>0</v>
      </c>
      <c r="G680" s="235">
        <f>IF('Cumulative Budget Request '!$L680='Split budget (E)'!$L$1,'Cumulative Budget Request '!G680,0)</f>
        <v>0</v>
      </c>
      <c r="H680" s="235">
        <f>IF('Cumulative Budget Request '!$L680='Split budget (E)'!$L$1,'Cumulative Budget Request '!H680,0)</f>
        <v>0</v>
      </c>
      <c r="I680" s="235">
        <f>IF('Cumulative Budget Request '!$L680='Split budget (E)'!$L$1,'Cumulative Budget Request '!I680,0)</f>
        <v>0</v>
      </c>
      <c r="J680" s="158">
        <f t="shared" si="358"/>
        <v>0</v>
      </c>
      <c r="K680" s="20"/>
      <c r="L680" s="272"/>
      <c r="M680" s="2"/>
      <c r="N680" s="8"/>
      <c r="O680" s="8"/>
      <c r="P680" s="8"/>
    </row>
    <row r="681" spans="1:36" hidden="1">
      <c r="B681" s="493">
        <f>IF('Cumulative Budget Request '!L681='Split budget (E)'!$L$1,'Cumulative Budget Request '!B681,0)</f>
        <v>0</v>
      </c>
      <c r="C681" s="9"/>
      <c r="D681" s="10"/>
      <c r="E681" s="235">
        <f>IF('Cumulative Budget Request '!$L681='Split budget (E)'!$L$1,'Cumulative Budget Request '!E681,0)</f>
        <v>0</v>
      </c>
      <c r="F681" s="235">
        <f>IF('Cumulative Budget Request '!$L681='Split budget (E)'!$L$1,'Cumulative Budget Request '!F681,0)</f>
        <v>0</v>
      </c>
      <c r="G681" s="235">
        <f>IF('Cumulative Budget Request '!$L681='Split budget (E)'!$L$1,'Cumulative Budget Request '!G681,0)</f>
        <v>0</v>
      </c>
      <c r="H681" s="235">
        <f>IF('Cumulative Budget Request '!$L681='Split budget (E)'!$L$1,'Cumulative Budget Request '!H681,0)</f>
        <v>0</v>
      </c>
      <c r="I681" s="235">
        <f>IF('Cumulative Budget Request '!$L681='Split budget (E)'!$L$1,'Cumulative Budget Request '!I681,0)</f>
        <v>0</v>
      </c>
      <c r="J681" s="158">
        <f t="shared" si="358"/>
        <v>0</v>
      </c>
    </row>
    <row r="682" spans="1:36">
      <c r="A682" s="79"/>
      <c r="B682" s="749" t="s">
        <v>37</v>
      </c>
      <c r="C682" s="749"/>
      <c r="D682" s="749"/>
      <c r="E682" s="159">
        <f t="shared" ref="E682:J682" si="359">SUM(E668:E681)</f>
        <v>0</v>
      </c>
      <c r="F682" s="159">
        <f t="shared" si="359"/>
        <v>0</v>
      </c>
      <c r="G682" s="159">
        <f t="shared" si="359"/>
        <v>0</v>
      </c>
      <c r="H682" s="159">
        <f t="shared" si="359"/>
        <v>0</v>
      </c>
      <c r="I682" s="159">
        <f t="shared" si="359"/>
        <v>0</v>
      </c>
      <c r="J682" s="160">
        <f t="shared" si="359"/>
        <v>0</v>
      </c>
      <c r="L682" s="23"/>
      <c r="M682" s="725"/>
      <c r="N682" s="726"/>
      <c r="O682" s="726"/>
      <c r="P682" s="727"/>
      <c r="Q682" s="27"/>
      <c r="R682" s="27"/>
      <c r="S682" s="27"/>
      <c r="T682" s="27"/>
    </row>
    <row r="683" spans="1:36">
      <c r="A683" s="5"/>
      <c r="G683" s="16"/>
      <c r="H683" s="16"/>
      <c r="I683" s="16"/>
      <c r="J683" s="25"/>
      <c r="L683" s="23"/>
      <c r="M683" s="726"/>
      <c r="N683" s="728"/>
      <c r="O683" s="728"/>
      <c r="P683" s="728"/>
      <c r="Q683" s="728"/>
      <c r="R683" s="728"/>
      <c r="S683" s="728"/>
      <c r="T683" s="728"/>
    </row>
    <row r="684" spans="1:36">
      <c r="A684" s="30" t="s">
        <v>311</v>
      </c>
      <c r="J684" s="32"/>
      <c r="L684" s="23"/>
      <c r="M684" s="728"/>
      <c r="N684" s="729"/>
      <c r="O684" s="729"/>
      <c r="P684" s="729"/>
      <c r="Q684" s="729"/>
      <c r="R684" s="729"/>
      <c r="S684" s="729"/>
      <c r="T684" s="729"/>
    </row>
    <row r="685" spans="1:36">
      <c r="A685" s="9"/>
      <c r="B685" s="493">
        <f>IF('Cumulative Budget Request '!L685='Split budget (E)'!$L$1,'Cumulative Budget Request '!B685,0)</f>
        <v>0</v>
      </c>
      <c r="C685" s="9"/>
      <c r="E685" s="235">
        <f>IF('Cumulative Budget Request '!$L685='Split budget (E)'!$L$1,'Cumulative Budget Request '!E685,0)</f>
        <v>0</v>
      </c>
      <c r="F685" s="235">
        <f>IF('Cumulative Budget Request '!$L685='Split budget (E)'!$L$1,'Cumulative Budget Request '!F685,0)</f>
        <v>0</v>
      </c>
      <c r="G685" s="235">
        <f>IF('Cumulative Budget Request '!$L685='Split budget (E)'!$L$1,'Cumulative Budget Request '!G685,0)</f>
        <v>0</v>
      </c>
      <c r="H685" s="235">
        <f>IF('Cumulative Budget Request '!$L685='Split budget (E)'!$L$1,'Cumulative Budget Request '!H685,0)</f>
        <v>0</v>
      </c>
      <c r="I685" s="235">
        <f>IF('Cumulative Budget Request '!$L685='Split budget (E)'!$L$1,'Cumulative Budget Request '!I685,0)</f>
        <v>0</v>
      </c>
      <c r="J685" s="158">
        <f t="shared" ref="J685:J688" si="360">SUM(E685:I685)</f>
        <v>0</v>
      </c>
      <c r="L685" s="23"/>
      <c r="M685" s="729"/>
      <c r="AI685" s="148"/>
    </row>
    <row r="686" spans="1:36" hidden="1">
      <c r="A686" s="9"/>
      <c r="B686" s="493">
        <f>IF('Cumulative Budget Request '!L686='Split budget (E)'!$L$1,'Cumulative Budget Request '!B686,0)</f>
        <v>0</v>
      </c>
      <c r="C686" s="9"/>
      <c r="E686" s="235">
        <f>IF('Cumulative Budget Request '!$L686='Split budget (E)'!$L$1,'Cumulative Budget Request '!E686,0)</f>
        <v>0</v>
      </c>
      <c r="F686" s="235">
        <f>IF('Cumulative Budget Request '!$L686='Split budget (E)'!$L$1,'Cumulative Budget Request '!F686,0)</f>
        <v>0</v>
      </c>
      <c r="G686" s="235">
        <f>IF('Cumulative Budget Request '!$L686='Split budget (E)'!$L$1,'Cumulative Budget Request '!G686,0)</f>
        <v>0</v>
      </c>
      <c r="H686" s="235">
        <f>IF('Cumulative Budget Request '!$L686='Split budget (E)'!$L$1,'Cumulative Budget Request '!H686,0)</f>
        <v>0</v>
      </c>
      <c r="I686" s="235">
        <f>IF('Cumulative Budget Request '!$L686='Split budget (E)'!$L$1,'Cumulative Budget Request '!I686,0)</f>
        <v>0</v>
      </c>
      <c r="J686" s="158">
        <f t="shared" si="360"/>
        <v>0</v>
      </c>
      <c r="N686" s="2"/>
      <c r="O686" s="2"/>
      <c r="P686" s="2"/>
      <c r="Q686" s="2"/>
      <c r="AI686" s="241"/>
    </row>
    <row r="687" spans="1:36" hidden="1">
      <c r="A687" s="9"/>
      <c r="B687" s="493">
        <f>IF('Cumulative Budget Request '!L687='Split budget (E)'!$L$1,'Cumulative Budget Request '!B687,0)</f>
        <v>0</v>
      </c>
      <c r="C687" s="9"/>
      <c r="E687" s="235">
        <f>IF('Cumulative Budget Request '!$L687='Split budget (E)'!$L$1,'Cumulative Budget Request '!E687,0)</f>
        <v>0</v>
      </c>
      <c r="F687" s="235">
        <f>IF('Cumulative Budget Request '!$L687='Split budget (E)'!$L$1,'Cumulative Budget Request '!F687,0)</f>
        <v>0</v>
      </c>
      <c r="G687" s="235">
        <f>IF('Cumulative Budget Request '!$L687='Split budget (E)'!$L$1,'Cumulative Budget Request '!G687,0)</f>
        <v>0</v>
      </c>
      <c r="H687" s="235">
        <f>IF('Cumulative Budget Request '!$L687='Split budget (E)'!$L$1,'Cumulative Budget Request '!H687,0)</f>
        <v>0</v>
      </c>
      <c r="I687" s="235">
        <f>IF('Cumulative Budget Request '!$L687='Split budget (E)'!$L$1,'Cumulative Budget Request '!I687,0)</f>
        <v>0</v>
      </c>
      <c r="J687" s="158">
        <f t="shared" si="360"/>
        <v>0</v>
      </c>
      <c r="K687" s="20"/>
      <c r="L687" s="16"/>
      <c r="M687" s="2"/>
      <c r="AI687" s="241"/>
      <c r="AJ687" s="9"/>
    </row>
    <row r="688" spans="1:36" hidden="1">
      <c r="A688" s="9"/>
      <c r="B688" s="493">
        <f>IF('Cumulative Budget Request '!L688='Split budget (E)'!$L$1,'Cumulative Budget Request '!B688,0)</f>
        <v>0</v>
      </c>
      <c r="C688" s="9"/>
      <c r="E688" s="235">
        <f>IF('Cumulative Budget Request '!$L688='Split budget (E)'!$L$1,'Cumulative Budget Request '!E688,0)</f>
        <v>0</v>
      </c>
      <c r="F688" s="235">
        <f>IF('Cumulative Budget Request '!$L688='Split budget (E)'!$L$1,'Cumulative Budget Request '!F688,0)</f>
        <v>0</v>
      </c>
      <c r="G688" s="235">
        <f>IF('Cumulative Budget Request '!$L688='Split budget (E)'!$L$1,'Cumulative Budget Request '!G688,0)</f>
        <v>0</v>
      </c>
      <c r="H688" s="235">
        <f>IF('Cumulative Budget Request '!$L688='Split budget (E)'!$L$1,'Cumulative Budget Request '!H688,0)</f>
        <v>0</v>
      </c>
      <c r="I688" s="235">
        <f>IF('Cumulative Budget Request '!$L688='Split budget (E)'!$L$1,'Cumulative Budget Request '!I688,0)</f>
        <v>0</v>
      </c>
      <c r="J688" s="158">
        <f t="shared" si="360"/>
        <v>0</v>
      </c>
      <c r="K688" s="2"/>
      <c r="L688" s="2"/>
      <c r="M688" s="262"/>
      <c r="AA688" s="123"/>
      <c r="AB688" s="123"/>
      <c r="AC688" s="123"/>
      <c r="AD688" s="123"/>
      <c r="AE688" s="123"/>
      <c r="AF688" s="123"/>
      <c r="AG688" s="123"/>
      <c r="AJ688" s="9"/>
    </row>
    <row r="689" spans="1:34">
      <c r="A689" s="309"/>
      <c r="B689" s="757" t="s">
        <v>248</v>
      </c>
      <c r="C689" s="757"/>
      <c r="D689" s="757"/>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6"/>
      <c r="E691" s="16"/>
      <c r="F691" s="16"/>
      <c r="G691" s="16"/>
      <c r="H691" s="16"/>
      <c r="I691" s="20"/>
      <c r="J691" s="25"/>
      <c r="K691" s="2"/>
      <c r="L691" s="2"/>
      <c r="M691" s="2"/>
      <c r="N691" s="2"/>
      <c r="O691" s="2"/>
      <c r="P691" s="2"/>
      <c r="AH691" s="9"/>
    </row>
    <row r="692" spans="1:34">
      <c r="A692" s="9"/>
      <c r="B692" s="449">
        <f t="shared" ref="B692:B711" si="362">B777</f>
        <v>0</v>
      </c>
      <c r="C692" s="9" t="str">
        <f>'Cumulative Budget Request '!C692</f>
        <v xml:space="preserve"> </v>
      </c>
      <c r="E692" s="235">
        <f>IF('Cumulative Budget Request '!$L692='Split budget (E)'!$L$1,'Cumulative Budget Request '!E692,0)</f>
        <v>0</v>
      </c>
      <c r="F692" s="235">
        <f>IF('Cumulative Budget Request '!$L692='Split budget (E)'!$L$1,'Cumulative Budget Request '!F692,0)</f>
        <v>0</v>
      </c>
      <c r="G692" s="235">
        <f>IF('Cumulative Budget Request '!$L692='Split budget (E)'!$L$1,'Cumulative Budget Request '!G692,0)</f>
        <v>0</v>
      </c>
      <c r="H692" s="235">
        <f>IF('Cumulative Budget Request '!$L692='Split budget (E)'!$L$1,'Cumulative Budget Request '!H692,0)</f>
        <v>0</v>
      </c>
      <c r="I692" s="235">
        <f>IF('Cumulative Budget Request '!$L692='Split budget (E)'!$L$1,'Cumulative Budget Request '!I692,0)</f>
        <v>0</v>
      </c>
      <c r="J692" s="158">
        <f>SUM(E692:I692)</f>
        <v>0</v>
      </c>
      <c r="K692" s="2"/>
      <c r="L692" s="2"/>
      <c r="M692" s="107" t="s">
        <v>160</v>
      </c>
      <c r="N692" s="108"/>
      <c r="O692" s="108"/>
      <c r="P692" s="108"/>
      <c r="Q692" s="108"/>
      <c r="AH692" s="123"/>
    </row>
    <row r="693" spans="1:34">
      <c r="A693" s="9"/>
      <c r="B693" s="449">
        <f t="shared" si="362"/>
        <v>0</v>
      </c>
      <c r="C693" s="9" t="str">
        <f>'Cumulative Budget Request '!C693</f>
        <v xml:space="preserve"> </v>
      </c>
      <c r="E693" s="235">
        <f>IF('Cumulative Budget Request '!$L693='Split budget (E)'!$L$1,'Cumulative Budget Request '!E693,0)</f>
        <v>0</v>
      </c>
      <c r="F693" s="235">
        <f>IF('Cumulative Budget Request '!$L693='Split budget (E)'!$L$1,'Cumulative Budget Request '!F693,0)</f>
        <v>0</v>
      </c>
      <c r="G693" s="235">
        <f>IF('Cumulative Budget Request '!$L693='Split budget (E)'!$L$1,'Cumulative Budget Request '!G693,0)</f>
        <v>0</v>
      </c>
      <c r="H693" s="235">
        <f>IF('Cumulative Budget Request '!$L693='Split budget (E)'!$L$1,'Cumulative Budget Request '!H693,0)</f>
        <v>0</v>
      </c>
      <c r="I693" s="235">
        <f>IF('Cumulative Budget Request '!$L693='Split budget (E)'!$L$1,'Cumulative Budget Request '!I693,0)</f>
        <v>0</v>
      </c>
      <c r="J693" s="158">
        <f t="shared" ref="J693:J694" si="363">SUM(E693:I693)</f>
        <v>0</v>
      </c>
      <c r="K693" s="2"/>
      <c r="L693" s="2"/>
      <c r="M693" s="2"/>
      <c r="N693" s="2"/>
      <c r="O693" s="2"/>
      <c r="P693" s="2"/>
    </row>
    <row r="694" spans="1:34">
      <c r="A694" s="9"/>
      <c r="B694" s="449">
        <f t="shared" si="362"/>
        <v>0</v>
      </c>
      <c r="C694" s="9" t="str">
        <f>'Cumulative Budget Request '!C694</f>
        <v xml:space="preserve"> </v>
      </c>
      <c r="E694" s="235">
        <f>IF('Cumulative Budget Request '!$L694='Split budget (E)'!$L$1,'Cumulative Budget Request '!E694,0)</f>
        <v>0</v>
      </c>
      <c r="F694" s="235">
        <f>IF('Cumulative Budget Request '!$L694='Split budget (E)'!$L$1,'Cumulative Budget Request '!F694,0)</f>
        <v>0</v>
      </c>
      <c r="G694" s="235">
        <f>IF('Cumulative Budget Request '!$L694='Split budget (E)'!$L$1,'Cumulative Budget Request '!G694,0)</f>
        <v>0</v>
      </c>
      <c r="H694" s="235">
        <f>IF('Cumulative Budget Request '!$L694='Split budget (E)'!$L$1,'Cumulative Budget Request '!H694,0)</f>
        <v>0</v>
      </c>
      <c r="I694" s="235">
        <f>IF('Cumulative Budget Request '!$L694='Split budget (E)'!$L$1,'Cumulative Budget Request '!I694,0)</f>
        <v>0</v>
      </c>
      <c r="J694" s="158">
        <f t="shared" si="363"/>
        <v>0</v>
      </c>
      <c r="K694" s="2"/>
      <c r="L694" s="2"/>
      <c r="M694" s="2"/>
      <c r="N694" s="2"/>
      <c r="O694" s="2"/>
      <c r="P694" s="2"/>
    </row>
    <row r="695" spans="1:34" hidden="1">
      <c r="A695" s="5"/>
      <c r="B695" s="449">
        <f t="shared" si="362"/>
        <v>0</v>
      </c>
      <c r="C695" s="9" t="str">
        <f>'Cumulative Budget Request '!C695</f>
        <v xml:space="preserve"> </v>
      </c>
      <c r="E695" s="235">
        <f>IF('Cumulative Budget Request '!$L695='Split budget (E)'!$L$1,'Cumulative Budget Request '!E695,0)</f>
        <v>0</v>
      </c>
      <c r="F695" s="235">
        <f>IF('Cumulative Budget Request '!$L695='Split budget (E)'!$L$1,'Cumulative Budget Request '!F695,0)</f>
        <v>0</v>
      </c>
      <c r="G695" s="235">
        <f>IF('Cumulative Budget Request '!$L695='Split budget (E)'!$L$1,'Cumulative Budget Request '!G695,0)</f>
        <v>0</v>
      </c>
      <c r="H695" s="235">
        <f>IF('Cumulative Budget Request '!$L695='Split budget (E)'!$L$1,'Cumulative Budget Request '!H695,0)</f>
        <v>0</v>
      </c>
      <c r="I695" s="235">
        <f>IF('Cumulative Budget Request '!$L695='Split budget (E)'!$L$1,'Cumulative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9">
        <f t="shared" si="362"/>
        <v>0</v>
      </c>
      <c r="C696" s="9" t="str">
        <f>'Cumulative Budget Request '!C696</f>
        <v xml:space="preserve"> </v>
      </c>
      <c r="E696" s="235">
        <f>IF('Cumulative Budget Request '!$L696='Split budget (E)'!$L$1,'Cumulative Budget Request '!E696,0)</f>
        <v>0</v>
      </c>
      <c r="F696" s="235">
        <f>IF('Cumulative Budget Request '!$L696='Split budget (E)'!$L$1,'Cumulative Budget Request '!F696,0)</f>
        <v>0</v>
      </c>
      <c r="G696" s="235">
        <f>IF('Cumulative Budget Request '!$L696='Split budget (E)'!$L$1,'Cumulative Budget Request '!G696,0)</f>
        <v>0</v>
      </c>
      <c r="H696" s="235">
        <f>IF('Cumulative Budget Request '!$L696='Split budget (E)'!$L$1,'Cumulative Budget Request '!H696,0)</f>
        <v>0</v>
      </c>
      <c r="I696" s="235">
        <f>IF('Cumulative Budget Request '!$L696='Split budget (E)'!$L$1,'Cumulative Budget Request '!I696,0)</f>
        <v>0</v>
      </c>
      <c r="J696" s="158">
        <f t="shared" ref="J696:J711" si="364">SUM(E696:I696)</f>
        <v>0</v>
      </c>
      <c r="K696" s="2"/>
      <c r="L696" s="2"/>
      <c r="M696" s="2"/>
      <c r="N696" s="2"/>
      <c r="O696" s="2"/>
      <c r="P696" s="2"/>
    </row>
    <row r="697" spans="1:34" hidden="1">
      <c r="A697" s="5"/>
      <c r="B697" s="449">
        <f t="shared" si="362"/>
        <v>0</v>
      </c>
      <c r="C697" s="9" t="str">
        <f>'Cumulative Budget Request '!C697</f>
        <v xml:space="preserve"> </v>
      </c>
      <c r="E697" s="235">
        <f>IF('Cumulative Budget Request '!$L697='Split budget (E)'!$L$1,'Cumulative Budget Request '!E697,0)</f>
        <v>0</v>
      </c>
      <c r="F697" s="235">
        <f>IF('Cumulative Budget Request '!$L697='Split budget (E)'!$L$1,'Cumulative Budget Request '!F697,0)</f>
        <v>0</v>
      </c>
      <c r="G697" s="235">
        <f>IF('Cumulative Budget Request '!$L697='Split budget (E)'!$L$1,'Cumulative Budget Request '!G697,0)</f>
        <v>0</v>
      </c>
      <c r="H697" s="235">
        <f>IF('Cumulative Budget Request '!$L697='Split budget (E)'!$L$1,'Cumulative Budget Request '!H697,0)</f>
        <v>0</v>
      </c>
      <c r="I697" s="235">
        <f>IF('Cumulative Budget Request '!$L697='Split budget (E)'!$L$1,'Cumulative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9">
        <f t="shared" si="362"/>
        <v>0</v>
      </c>
      <c r="C698" s="9" t="str">
        <f>'Cumulative Budget Request '!C698</f>
        <v xml:space="preserve"> </v>
      </c>
      <c r="E698" s="235">
        <f>IF('Cumulative Budget Request '!$L698='Split budget (E)'!$L$1,'Cumulative Budget Request '!E698,0)</f>
        <v>0</v>
      </c>
      <c r="F698" s="235">
        <f>IF('Cumulative Budget Request '!$L698='Split budget (E)'!$L$1,'Cumulative Budget Request '!F698,0)</f>
        <v>0</v>
      </c>
      <c r="G698" s="235">
        <f>IF('Cumulative Budget Request '!$L698='Split budget (E)'!$L$1,'Cumulative Budget Request '!G698,0)</f>
        <v>0</v>
      </c>
      <c r="H698" s="235">
        <f>IF('Cumulative Budget Request '!$L698='Split budget (E)'!$L$1,'Cumulative Budget Request '!H698,0)</f>
        <v>0</v>
      </c>
      <c r="I698" s="235">
        <f>IF('Cumulative Budget Request '!$L698='Split budget (E)'!$L$1,'Cumulative Budget Request '!I698,0)</f>
        <v>0</v>
      </c>
      <c r="J698" s="158">
        <f t="shared" si="364"/>
        <v>0</v>
      </c>
      <c r="K698" s="2"/>
      <c r="L698" s="2"/>
      <c r="M698" s="2"/>
      <c r="N698" s="2"/>
      <c r="O698" s="2"/>
      <c r="P698" s="2"/>
    </row>
    <row r="699" spans="1:34" hidden="1">
      <c r="A699" s="5"/>
      <c r="B699" s="449">
        <f t="shared" si="362"/>
        <v>0</v>
      </c>
      <c r="C699" s="9" t="str">
        <f>'Cumulative Budget Request '!C699</f>
        <v xml:space="preserve"> </v>
      </c>
      <c r="E699" s="235">
        <f>IF('Cumulative Budget Request '!$L699='Split budget (E)'!$L$1,'Cumulative Budget Request '!E699,0)</f>
        <v>0</v>
      </c>
      <c r="F699" s="235">
        <f>IF('Cumulative Budget Request '!$L699='Split budget (E)'!$L$1,'Cumulative Budget Request '!F699,0)</f>
        <v>0</v>
      </c>
      <c r="G699" s="235">
        <f>IF('Cumulative Budget Request '!$L699='Split budget (E)'!$L$1,'Cumulative Budget Request '!G699,0)</f>
        <v>0</v>
      </c>
      <c r="H699" s="235">
        <f>IF('Cumulative Budget Request '!$L699='Split budget (E)'!$L$1,'Cumulative Budget Request '!H699,0)</f>
        <v>0</v>
      </c>
      <c r="I699" s="235">
        <f>IF('Cumulative Budget Request '!$L699='Split budget (E)'!$L$1,'Cumulative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9">
        <f t="shared" si="362"/>
        <v>0</v>
      </c>
      <c r="C700" s="9" t="str">
        <f>'Cumulative Budget Request '!C700</f>
        <v xml:space="preserve"> </v>
      </c>
      <c r="E700" s="235">
        <f>IF('Cumulative Budget Request '!$L700='Split budget (E)'!$L$1,'Cumulative Budget Request '!E700,0)</f>
        <v>0</v>
      </c>
      <c r="F700" s="235">
        <f>IF('Cumulative Budget Request '!$L700='Split budget (E)'!$L$1,'Cumulative Budget Request '!F700,0)</f>
        <v>0</v>
      </c>
      <c r="G700" s="235">
        <f>IF('Cumulative Budget Request '!$L700='Split budget (E)'!$L$1,'Cumulative Budget Request '!G700,0)</f>
        <v>0</v>
      </c>
      <c r="H700" s="235">
        <f>IF('Cumulative Budget Request '!$L700='Split budget (E)'!$L$1,'Cumulative Budget Request '!H700,0)</f>
        <v>0</v>
      </c>
      <c r="I700" s="235">
        <f>IF('Cumulative Budget Request '!$L700='Split budget (E)'!$L$1,'Cumulative Budget Request '!I700,0)</f>
        <v>0</v>
      </c>
      <c r="J700" s="158">
        <f t="shared" si="364"/>
        <v>0</v>
      </c>
      <c r="K700" s="2"/>
      <c r="L700" s="2"/>
      <c r="M700" s="2"/>
      <c r="N700" s="2"/>
      <c r="O700" s="2"/>
      <c r="P700" s="2"/>
    </row>
    <row r="701" spans="1:34" hidden="1">
      <c r="A701" s="5"/>
      <c r="B701" s="449">
        <f t="shared" si="362"/>
        <v>0</v>
      </c>
      <c r="C701" s="9" t="str">
        <f>'Cumulative Budget Request '!C701</f>
        <v xml:space="preserve"> </v>
      </c>
      <c r="E701" s="235">
        <f>IF('Cumulative Budget Request '!$L701='Split budget (E)'!$L$1,'Cumulative Budget Request '!E701,0)</f>
        <v>0</v>
      </c>
      <c r="F701" s="235">
        <f>IF('Cumulative Budget Request '!$L701='Split budget (E)'!$L$1,'Cumulative Budget Request '!F701,0)</f>
        <v>0</v>
      </c>
      <c r="G701" s="235">
        <f>IF('Cumulative Budget Request '!$L701='Split budget (E)'!$L$1,'Cumulative Budget Request '!G701,0)</f>
        <v>0</v>
      </c>
      <c r="H701" s="235">
        <f>IF('Cumulative Budget Request '!$L701='Split budget (E)'!$L$1,'Cumulative Budget Request '!H701,0)</f>
        <v>0</v>
      </c>
      <c r="I701" s="235">
        <f>IF('Cumulative Budget Request '!$L701='Split budget (E)'!$L$1,'Cumulative Budget Request '!I701,0)</f>
        <v>0</v>
      </c>
      <c r="J701" s="158">
        <f t="shared" si="364"/>
        <v>0</v>
      </c>
      <c r="K701" s="2"/>
      <c r="L701" s="2"/>
      <c r="M701" s="2"/>
      <c r="N701" s="2"/>
      <c r="O701" s="2"/>
      <c r="P701" s="2"/>
      <c r="AH701" s="128"/>
    </row>
    <row r="702" spans="1:34" hidden="1">
      <c r="A702" s="5"/>
      <c r="B702" s="449">
        <f t="shared" si="362"/>
        <v>0</v>
      </c>
      <c r="C702" s="9" t="str">
        <f>'Cumulative Budget Request '!C702</f>
        <v xml:space="preserve"> </v>
      </c>
      <c r="E702" s="235">
        <f>IF('Cumulative Budget Request '!$L702='Split budget (E)'!$L$1,'Cumulative Budget Request '!E702,0)</f>
        <v>0</v>
      </c>
      <c r="F702" s="235">
        <f>IF('Cumulative Budget Request '!$L702='Split budget (E)'!$L$1,'Cumulative Budget Request '!F702,0)</f>
        <v>0</v>
      </c>
      <c r="G702" s="235">
        <f>IF('Cumulative Budget Request '!$L702='Split budget (E)'!$L$1,'Cumulative Budget Request '!G702,0)</f>
        <v>0</v>
      </c>
      <c r="H702" s="235">
        <f>IF('Cumulative Budget Request '!$L702='Split budget (E)'!$L$1,'Cumulative Budget Request '!H702,0)</f>
        <v>0</v>
      </c>
      <c r="I702" s="235">
        <f>IF('Cumulative Budget Request '!$L702='Split budget (E)'!$L$1,'Cumulative Budget Request '!I702,0)</f>
        <v>0</v>
      </c>
      <c r="J702" s="158">
        <f t="shared" si="364"/>
        <v>0</v>
      </c>
      <c r="K702" s="2"/>
      <c r="L702" s="2"/>
      <c r="M702" s="2"/>
      <c r="N702" s="2"/>
      <c r="O702" s="2"/>
      <c r="P702" s="2"/>
    </row>
    <row r="703" spans="1:34" hidden="1">
      <c r="A703" s="5"/>
      <c r="B703" s="449">
        <f t="shared" si="362"/>
        <v>0</v>
      </c>
      <c r="C703" s="9" t="str">
        <f>'Cumulative Budget Request '!C703</f>
        <v xml:space="preserve"> </v>
      </c>
      <c r="E703" s="235">
        <f>IF('Cumulative Budget Request '!$L703='Split budget (E)'!$L$1,'Cumulative Budget Request '!E703,0)</f>
        <v>0</v>
      </c>
      <c r="F703" s="235">
        <f>IF('Cumulative Budget Request '!$L703='Split budget (E)'!$L$1,'Cumulative Budget Request '!F703,0)</f>
        <v>0</v>
      </c>
      <c r="G703" s="235">
        <f>IF('Cumulative Budget Request '!$L703='Split budget (E)'!$L$1,'Cumulative Budget Request '!G703,0)</f>
        <v>0</v>
      </c>
      <c r="H703" s="235">
        <f>IF('Cumulative Budget Request '!$L703='Split budget (E)'!$L$1,'Cumulative Budget Request '!H703,0)</f>
        <v>0</v>
      </c>
      <c r="I703" s="235">
        <f>IF('Cumulative Budget Request '!$L703='Split budget (E)'!$L$1,'Cumulative Budget Request '!I703,0)</f>
        <v>0</v>
      </c>
      <c r="J703" s="158">
        <f t="shared" si="364"/>
        <v>0</v>
      </c>
      <c r="K703" s="2"/>
      <c r="L703" s="2"/>
      <c r="M703" s="2"/>
      <c r="N703" s="2"/>
      <c r="O703" s="2"/>
      <c r="P703" s="2"/>
    </row>
    <row r="704" spans="1:34" hidden="1">
      <c r="A704" s="5"/>
      <c r="B704" s="449">
        <f t="shared" si="362"/>
        <v>0</v>
      </c>
      <c r="C704" s="9" t="str">
        <f>'Cumulative Budget Request '!C704</f>
        <v xml:space="preserve"> </v>
      </c>
      <c r="E704" s="235">
        <f>IF('Cumulative Budget Request '!$L704='Split budget (E)'!$L$1,'Cumulative Budget Request '!E704,0)</f>
        <v>0</v>
      </c>
      <c r="F704" s="235">
        <f>IF('Cumulative Budget Request '!$L704='Split budget (E)'!$L$1,'Cumulative Budget Request '!F704,0)</f>
        <v>0</v>
      </c>
      <c r="G704" s="235">
        <f>IF('Cumulative Budget Request '!$L704='Split budget (E)'!$L$1,'Cumulative Budget Request '!G704,0)</f>
        <v>0</v>
      </c>
      <c r="H704" s="235">
        <f>IF('Cumulative Budget Request '!$L704='Split budget (E)'!$L$1,'Cumulative Budget Request '!H704,0)</f>
        <v>0</v>
      </c>
      <c r="I704" s="235">
        <f>IF('Cumulative Budget Request '!$L704='Split budget (E)'!$L$1,'Cumulative Budget Request '!I704,0)</f>
        <v>0</v>
      </c>
      <c r="J704" s="158">
        <f t="shared" si="364"/>
        <v>0</v>
      </c>
      <c r="K704" s="2"/>
      <c r="L704" s="2"/>
      <c r="M704" s="2"/>
      <c r="N704" s="2"/>
      <c r="O704" s="2"/>
      <c r="P704" s="2"/>
    </row>
    <row r="705" spans="1:33" hidden="1">
      <c r="A705" s="5"/>
      <c r="B705" s="449">
        <f t="shared" si="362"/>
        <v>0</v>
      </c>
      <c r="C705" s="9" t="str">
        <f>'Cumulative Budget Request '!C705</f>
        <v xml:space="preserve"> </v>
      </c>
      <c r="E705" s="235">
        <f>IF('Cumulative Budget Request '!$L705='Split budget (E)'!$L$1,'Cumulative Budget Request '!E705,0)</f>
        <v>0</v>
      </c>
      <c r="F705" s="235">
        <f>IF('Cumulative Budget Request '!$L705='Split budget (E)'!$L$1,'Cumulative Budget Request '!F705,0)</f>
        <v>0</v>
      </c>
      <c r="G705" s="235">
        <f>IF('Cumulative Budget Request '!$L705='Split budget (E)'!$L$1,'Cumulative Budget Request '!G705,0)</f>
        <v>0</v>
      </c>
      <c r="H705" s="235">
        <f>IF('Cumulative Budget Request '!$L705='Split budget (E)'!$L$1,'Cumulative Budget Request '!H705,0)</f>
        <v>0</v>
      </c>
      <c r="I705" s="235">
        <f>IF('Cumulative Budget Request '!$L705='Split budget (E)'!$L$1,'Cumulative Budget Request '!I705,0)</f>
        <v>0</v>
      </c>
      <c r="J705" s="158">
        <f t="shared" si="364"/>
        <v>0</v>
      </c>
      <c r="K705" s="2"/>
      <c r="L705" s="2"/>
      <c r="M705" s="2"/>
      <c r="N705" s="2"/>
      <c r="O705" s="2"/>
      <c r="P705" s="2"/>
    </row>
    <row r="706" spans="1:33" hidden="1">
      <c r="A706" s="5"/>
      <c r="B706" s="449">
        <f t="shared" si="362"/>
        <v>0</v>
      </c>
      <c r="C706" s="9" t="str">
        <f>'Cumulative Budget Request '!C706</f>
        <v xml:space="preserve"> </v>
      </c>
      <c r="E706" s="235">
        <f>IF('Cumulative Budget Request '!$L706='Split budget (E)'!$L$1,'Cumulative Budget Request '!E706,0)</f>
        <v>0</v>
      </c>
      <c r="F706" s="235">
        <f>IF('Cumulative Budget Request '!$L706='Split budget (E)'!$L$1,'Cumulative Budget Request '!F706,0)</f>
        <v>0</v>
      </c>
      <c r="G706" s="235">
        <f>IF('Cumulative Budget Request '!$L706='Split budget (E)'!$L$1,'Cumulative Budget Request '!G706,0)</f>
        <v>0</v>
      </c>
      <c r="H706" s="235">
        <f>IF('Cumulative Budget Request '!$L706='Split budget (E)'!$L$1,'Cumulative Budget Request '!H706,0)</f>
        <v>0</v>
      </c>
      <c r="I706" s="235">
        <f>IF('Cumulative Budget Request '!$L706='Split budget (E)'!$L$1,'Cumulative Budget Request '!I706,0)</f>
        <v>0</v>
      </c>
      <c r="J706" s="158">
        <f t="shared" si="364"/>
        <v>0</v>
      </c>
      <c r="K706" s="2"/>
      <c r="L706" s="2"/>
      <c r="M706" s="2"/>
      <c r="N706" s="2"/>
      <c r="O706" s="2"/>
      <c r="P706" s="2"/>
    </row>
    <row r="707" spans="1:33" hidden="1">
      <c r="A707" s="5"/>
      <c r="B707" s="449">
        <f t="shared" si="362"/>
        <v>0</v>
      </c>
      <c r="C707" s="9" t="str">
        <f>'Cumulative Budget Request '!C707</f>
        <v xml:space="preserve"> </v>
      </c>
      <c r="E707" s="235">
        <f>IF('Cumulative Budget Request '!$L707='Split budget (E)'!$L$1,'Cumulative Budget Request '!E707,0)</f>
        <v>0</v>
      </c>
      <c r="F707" s="235">
        <f>IF('Cumulative Budget Request '!$L707='Split budget (E)'!$L$1,'Cumulative Budget Request '!F707,0)</f>
        <v>0</v>
      </c>
      <c r="G707" s="235">
        <f>IF('Cumulative Budget Request '!$L707='Split budget (E)'!$L$1,'Cumulative Budget Request '!G707,0)</f>
        <v>0</v>
      </c>
      <c r="H707" s="235">
        <f>IF('Cumulative Budget Request '!$L707='Split budget (E)'!$L$1,'Cumulative Budget Request '!H707,0)</f>
        <v>0</v>
      </c>
      <c r="I707" s="235">
        <f>IF('Cumulative Budget Request '!$L707='Split budget (E)'!$L$1,'Cumulative Budget Request '!I707,0)</f>
        <v>0</v>
      </c>
      <c r="J707" s="158">
        <f t="shared" si="364"/>
        <v>0</v>
      </c>
      <c r="K707" s="2"/>
      <c r="L707" s="2"/>
      <c r="M707" s="2"/>
      <c r="N707" s="2"/>
      <c r="O707" s="2"/>
      <c r="P707" s="2"/>
    </row>
    <row r="708" spans="1:33" hidden="1">
      <c r="A708" s="5"/>
      <c r="B708" s="449">
        <f t="shared" si="362"/>
        <v>0</v>
      </c>
      <c r="C708" s="9" t="str">
        <f>'Cumulative Budget Request '!C708</f>
        <v xml:space="preserve"> </v>
      </c>
      <c r="E708" s="235">
        <f>IF('Cumulative Budget Request '!$L708='Split budget (E)'!$L$1,'Cumulative Budget Request '!E708,0)</f>
        <v>0</v>
      </c>
      <c r="F708" s="235">
        <f>IF('Cumulative Budget Request '!$L708='Split budget (E)'!$L$1,'Cumulative Budget Request '!F708,0)</f>
        <v>0</v>
      </c>
      <c r="G708" s="235">
        <f>IF('Cumulative Budget Request '!$L708='Split budget (E)'!$L$1,'Cumulative Budget Request '!G708,0)</f>
        <v>0</v>
      </c>
      <c r="H708" s="235">
        <f>IF('Cumulative Budget Request '!$L708='Split budget (E)'!$L$1,'Cumulative Budget Request '!H708,0)</f>
        <v>0</v>
      </c>
      <c r="I708" s="235">
        <f>IF('Cumulative Budget Request '!$L708='Split budget (E)'!$L$1,'Cumulative Budget Request '!I708,0)</f>
        <v>0</v>
      </c>
      <c r="J708" s="158">
        <f t="shared" si="364"/>
        <v>0</v>
      </c>
      <c r="K708" s="2"/>
      <c r="L708" s="2"/>
      <c r="M708" s="2"/>
      <c r="N708" s="2"/>
      <c r="O708" s="2"/>
      <c r="P708" s="2"/>
    </row>
    <row r="709" spans="1:33" hidden="1">
      <c r="A709" s="5"/>
      <c r="B709" s="449">
        <f t="shared" si="362"/>
        <v>0</v>
      </c>
      <c r="C709" s="9" t="str">
        <f>'Cumulative Budget Request '!C709</f>
        <v xml:space="preserve"> </v>
      </c>
      <c r="E709" s="235">
        <f>IF('Cumulative Budget Request '!$L709='Split budget (E)'!$L$1,'Cumulative Budget Request '!E709,0)</f>
        <v>0</v>
      </c>
      <c r="F709" s="235">
        <f>IF('Cumulative Budget Request '!$L709='Split budget (E)'!$L$1,'Cumulative Budget Request '!F709,0)</f>
        <v>0</v>
      </c>
      <c r="G709" s="235">
        <f>IF('Cumulative Budget Request '!$L709='Split budget (E)'!$L$1,'Cumulative Budget Request '!G709,0)</f>
        <v>0</v>
      </c>
      <c r="H709" s="235">
        <f>IF('Cumulative Budget Request '!$L709='Split budget (E)'!$L$1,'Cumulative Budget Request '!H709,0)</f>
        <v>0</v>
      </c>
      <c r="I709" s="235">
        <f>IF('Cumulative Budget Request '!$L709='Split budget (E)'!$L$1,'Cumulative Budget Request '!I709,0)</f>
        <v>0</v>
      </c>
      <c r="J709" s="158">
        <f t="shared" si="364"/>
        <v>0</v>
      </c>
      <c r="K709" s="2"/>
      <c r="L709" s="2"/>
      <c r="M709" s="2"/>
      <c r="N709" s="2"/>
      <c r="O709" s="2"/>
      <c r="P709" s="2"/>
    </row>
    <row r="710" spans="1:33" hidden="1">
      <c r="A710" s="5"/>
      <c r="B710" s="449">
        <f t="shared" si="362"/>
        <v>0</v>
      </c>
      <c r="C710" s="9" t="str">
        <f>'Cumulative Budget Request '!C710</f>
        <v xml:space="preserve"> </v>
      </c>
      <c r="E710" s="235">
        <f>IF('Cumulative Budget Request '!$L710='Split budget (E)'!$L$1,'Cumulative Budget Request '!E710,0)</f>
        <v>0</v>
      </c>
      <c r="F710" s="235">
        <f>IF('Cumulative Budget Request '!$L710='Split budget (E)'!$L$1,'Cumulative Budget Request '!F710,0)</f>
        <v>0</v>
      </c>
      <c r="G710" s="235">
        <f>IF('Cumulative Budget Request '!$L710='Split budget (E)'!$L$1,'Cumulative Budget Request '!G710,0)</f>
        <v>0</v>
      </c>
      <c r="H710" s="235">
        <f>IF('Cumulative Budget Request '!$L710='Split budget (E)'!$L$1,'Cumulative Budget Request '!H710,0)</f>
        <v>0</v>
      </c>
      <c r="I710" s="235">
        <f>IF('Cumulative Budget Request '!$L710='Split budget (E)'!$L$1,'Cumulative Budget Request '!I710,0)</f>
        <v>0</v>
      </c>
      <c r="J710" s="158">
        <f t="shared" si="364"/>
        <v>0</v>
      </c>
      <c r="K710" s="2"/>
      <c r="L710" s="2"/>
      <c r="M710" s="2"/>
      <c r="N710" s="2"/>
      <c r="O710" s="2"/>
      <c r="P710" s="2"/>
      <c r="Q710" s="2"/>
      <c r="R710" s="2"/>
    </row>
    <row r="711" spans="1:33" ht="15" hidden="1">
      <c r="A711" s="5"/>
      <c r="B711" s="449">
        <f t="shared" si="362"/>
        <v>0</v>
      </c>
      <c r="C711" s="9" t="str">
        <f>'Cumulative Budget Request '!C711</f>
        <v xml:space="preserve"> </v>
      </c>
      <c r="E711" s="235">
        <f>IF('Cumulative Budget Request '!$L711='Split budget (E)'!$L$1,'Cumulative Budget Request '!E711,0)</f>
        <v>0</v>
      </c>
      <c r="F711" s="235">
        <f>IF('Cumulative Budget Request '!$L711='Split budget (E)'!$L$1,'Cumulative Budget Request '!F711,0)</f>
        <v>0</v>
      </c>
      <c r="G711" s="235">
        <f>IF('Cumulative Budget Request '!$L711='Split budget (E)'!$L$1,'Cumulative Budget Request '!G711,0)</f>
        <v>0</v>
      </c>
      <c r="H711" s="235">
        <f>IF('Cumulative Budget Request '!$L711='Split budget (E)'!$L$1,'Cumulative Budget Request '!H711,0)</f>
        <v>0</v>
      </c>
      <c r="I711" s="235">
        <f>IF('Cumulative Budget Request '!$L711='Split budget (E)'!$L$1,'Cumulative Budget Request '!I711,0)</f>
        <v>0</v>
      </c>
      <c r="J711" s="158">
        <f t="shared" si="364"/>
        <v>0</v>
      </c>
      <c r="K711" s="16"/>
      <c r="L711" s="16"/>
      <c r="M711" s="2"/>
      <c r="N711" s="2"/>
      <c r="O711" s="2"/>
      <c r="P711" s="2"/>
      <c r="AA711" s="85"/>
      <c r="AB711" s="85"/>
      <c r="AC711" s="85"/>
      <c r="AD711" s="85"/>
      <c r="AE711" s="85"/>
      <c r="AF711" s="85"/>
      <c r="AG711" s="85"/>
    </row>
    <row r="712" spans="1:33">
      <c r="A712" s="79"/>
      <c r="B712" s="749" t="s">
        <v>136</v>
      </c>
      <c r="C712" s="749"/>
      <c r="D712" s="749"/>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4" t="s">
        <v>338</v>
      </c>
      <c r="B715" s="449"/>
      <c r="C715" s="449"/>
      <c r="E715" s="52"/>
      <c r="F715" s="52"/>
      <c r="G715" s="52"/>
      <c r="H715" s="52"/>
      <c r="I715" s="52"/>
      <c r="J715" s="158"/>
      <c r="K715" s="2"/>
      <c r="L715" s="23"/>
      <c r="M715" s="2"/>
      <c r="N715" s="2"/>
      <c r="O715" s="2"/>
      <c r="P715" s="2"/>
    </row>
    <row r="716" spans="1:33">
      <c r="A716" s="494"/>
      <c r="B716" s="493">
        <f>IF('Cumulative Budget Request '!L716='Split budget (E)'!$L$1,'Cumulative Budget Request '!B716,0)</f>
        <v>0</v>
      </c>
      <c r="C716" s="449"/>
      <c r="E716" s="235">
        <f>IF('Cumulative Budget Request '!$L716='Split budget (E)'!$L$1,'Cumulative Budget Request '!E716,0)</f>
        <v>0</v>
      </c>
      <c r="F716" s="235">
        <f>IF('Cumulative Budget Request '!$L716='Split budget (E)'!$L$1,'Cumulative Budget Request '!F716,0)</f>
        <v>0</v>
      </c>
      <c r="G716" s="235">
        <f>IF('Cumulative Budget Request '!$L716='Split budget (E)'!$L$1,'Cumulative Budget Request '!G716,0)</f>
        <v>0</v>
      </c>
      <c r="H716" s="235">
        <f>IF('Cumulative Budget Request '!$L716='Split budget (E)'!$L$1,'Cumulative Budget Request '!H716,0)</f>
        <v>0</v>
      </c>
      <c r="I716" s="235">
        <f>IF('Cumulative Budget Request '!$L716='Split budget (E)'!$L$1,'Cumulative Budget Request '!I716,0)</f>
        <v>0</v>
      </c>
      <c r="J716" s="158">
        <f t="shared" ref="J716:J718" si="366">SUM(E716:I716)</f>
        <v>0</v>
      </c>
      <c r="K716" s="2"/>
      <c r="L716" s="23"/>
      <c r="M716" s="2"/>
      <c r="N716" s="2"/>
      <c r="O716" s="2"/>
      <c r="P716" s="2"/>
    </row>
    <row r="717" spans="1:33">
      <c r="A717" s="486"/>
      <c r="B717" s="493">
        <f>IF('Cumulative Budget Request '!L717='Split budget (E)'!$L$1,'Cumulative Budget Request '!B717,0)</f>
        <v>0</v>
      </c>
      <c r="C717" s="449"/>
      <c r="E717" s="235">
        <f>IF('Cumulative Budget Request '!$L717='Split budget (E)'!$L$1,'Cumulative Budget Request '!E717,0)</f>
        <v>0</v>
      </c>
      <c r="F717" s="235">
        <f>IF('Cumulative Budget Request '!$L717='Split budget (E)'!$L$1,'Cumulative Budget Request '!F717,0)</f>
        <v>0</v>
      </c>
      <c r="G717" s="235">
        <f>IF('Cumulative Budget Request '!$L717='Split budget (E)'!$L$1,'Cumulative Budget Request '!G717,0)</f>
        <v>0</v>
      </c>
      <c r="H717" s="235">
        <f>IF('Cumulative Budget Request '!$L717='Split budget (E)'!$L$1,'Cumulative Budget Request '!H717,0)</f>
        <v>0</v>
      </c>
      <c r="I717" s="235">
        <f>IF('Cumulative Budget Request '!$L717='Split budget (E)'!$L$1,'Cumulative Budget Request '!I717,0)</f>
        <v>0</v>
      </c>
      <c r="J717" s="158">
        <f t="shared" si="366"/>
        <v>0</v>
      </c>
      <c r="K717" s="2"/>
      <c r="L717" s="23"/>
      <c r="M717" s="2"/>
      <c r="N717" s="2"/>
      <c r="O717" s="2"/>
      <c r="P717" s="2"/>
    </row>
    <row r="718" spans="1:33">
      <c r="A718" s="486"/>
      <c r="B718" s="493">
        <f>IF('Cumulative Budget Request '!L718='Split budget (E)'!$L$1,'Cumulative Budget Request '!B718,0)</f>
        <v>0</v>
      </c>
      <c r="C718" s="449"/>
      <c r="E718" s="235">
        <f>IF('Cumulative Budget Request '!$L718='Split budget (E)'!$L$1,'Cumulative Budget Request '!E718,0)</f>
        <v>0</v>
      </c>
      <c r="F718" s="235">
        <f>IF('Cumulative Budget Request '!$L718='Split budget (E)'!$L$1,'Cumulative Budget Request '!F718,0)</f>
        <v>0</v>
      </c>
      <c r="G718" s="235">
        <f>IF('Cumulative Budget Request '!$L718='Split budget (E)'!$L$1,'Cumulative Budget Request '!G718,0)</f>
        <v>0</v>
      </c>
      <c r="H718" s="235">
        <f>IF('Cumulative Budget Request '!$L718='Split budget (E)'!$L$1,'Cumulative Budget Request '!H718,0)</f>
        <v>0</v>
      </c>
      <c r="I718" s="235">
        <f>IF('Cumulative Budget Request '!$L718='Split budget (E)'!$L$1,'Cumulative Budget Request '!I718,0)</f>
        <v>0</v>
      </c>
      <c r="J718" s="158">
        <f t="shared" si="366"/>
        <v>0</v>
      </c>
      <c r="K718" s="2"/>
      <c r="L718" s="23"/>
      <c r="M718" s="65"/>
      <c r="N718" s="65"/>
      <c r="O718" s="65"/>
      <c r="P718" s="65"/>
      <c r="Q718" s="65"/>
      <c r="R718" s="65"/>
    </row>
    <row r="719" spans="1:33">
      <c r="A719" s="494" t="s">
        <v>314</v>
      </c>
      <c r="B719" s="486"/>
      <c r="C719" s="449"/>
      <c r="E719" s="52"/>
      <c r="F719" s="52"/>
      <c r="G719" s="52"/>
      <c r="H719" s="52"/>
      <c r="I719" s="52"/>
      <c r="J719" s="158"/>
      <c r="K719" s="2"/>
      <c r="L719" s="23"/>
      <c r="M719" s="2"/>
      <c r="N719" s="2"/>
      <c r="O719" s="2"/>
      <c r="P719" s="2"/>
    </row>
    <row r="720" spans="1:33">
      <c r="A720" s="495"/>
      <c r="B720" s="810">
        <f>IF('Cumulative Budget Request '!L720='Split budget (E)'!$L$1,'Cumulative Budget Request '!B720,0)</f>
        <v>0</v>
      </c>
      <c r="C720" s="810"/>
      <c r="E720" s="235">
        <f>IF('Cumulative Budget Request '!$L720='Split budget (E)'!$L$1,'Cumulative Budget Request '!E720,0)</f>
        <v>0</v>
      </c>
      <c r="F720" s="235">
        <f>IF('Cumulative Budget Request '!$L720='Split budget (E)'!$L$1,'Cumulative Budget Request '!F720,0)</f>
        <v>0</v>
      </c>
      <c r="G720" s="235">
        <f>IF('Cumulative Budget Request '!$L720='Split budget (E)'!$L$1,'Cumulative Budget Request '!G720,0)</f>
        <v>0</v>
      </c>
      <c r="H720" s="235">
        <f>IF('Cumulative Budget Request '!$L720='Split budget (E)'!$L$1,'Cumulative Budget Request '!H720,0)</f>
        <v>0</v>
      </c>
      <c r="I720" s="235">
        <f>IF('Cumulative Budget Request '!$L720='Split budget (E)'!$L$1,'Cumulative Budget Request '!I720,0)</f>
        <v>0</v>
      </c>
      <c r="J720" s="158">
        <f t="shared" ref="J720:J722" si="367">SUM(E720:I720)</f>
        <v>0</v>
      </c>
      <c r="K720" s="2"/>
      <c r="L720" s="23"/>
      <c r="M720" s="2"/>
      <c r="N720" s="2"/>
      <c r="O720" s="2"/>
      <c r="P720" s="2"/>
    </row>
    <row r="721" spans="1:34">
      <c r="A721" s="495"/>
      <c r="B721" s="810">
        <f>IF('Cumulative Budget Request '!L721='Split budget (E)'!$L$1,'Cumulative Budget Request '!B721,0)</f>
        <v>0</v>
      </c>
      <c r="C721" s="810"/>
      <c r="E721" s="235">
        <f>IF('Cumulative Budget Request '!$L721='Split budget (E)'!$L$1,'Cumulative Budget Request '!E721,0)</f>
        <v>0</v>
      </c>
      <c r="F721" s="235">
        <f>IF('Cumulative Budget Request '!$L721='Split budget (E)'!$L$1,'Cumulative Budget Request '!F721,0)</f>
        <v>0</v>
      </c>
      <c r="G721" s="235">
        <f>IF('Cumulative Budget Request '!$L721='Split budget (E)'!$L$1,'Cumulative Budget Request '!G721,0)</f>
        <v>0</v>
      </c>
      <c r="H721" s="235">
        <f>IF('Cumulative Budget Request '!$L721='Split budget (E)'!$L$1,'Cumulative Budget Request '!H721,0)</f>
        <v>0</v>
      </c>
      <c r="I721" s="235">
        <f>IF('Cumulative Budget Request '!$L721='Split budget (E)'!$L$1,'Cumulative Budget Request '!I721,0)</f>
        <v>0</v>
      </c>
      <c r="J721" s="158">
        <f t="shared" si="367"/>
        <v>0</v>
      </c>
      <c r="K721" s="2"/>
      <c r="L721" s="23"/>
      <c r="M721" s="2"/>
      <c r="N721" s="2"/>
      <c r="O721" s="2"/>
      <c r="P721" s="2"/>
    </row>
    <row r="722" spans="1:34">
      <c r="A722" s="495"/>
      <c r="B722" s="810">
        <f>IF('Cumulative Budget Request '!L722='Split budget (E)'!$L$1,'Cumulative Budget Request '!B722,0)</f>
        <v>0</v>
      </c>
      <c r="C722" s="810"/>
      <c r="E722" s="235">
        <f>IF('Cumulative Budget Request '!$L722='Split budget (E)'!$L$1,'Cumulative Budget Request '!E722,0)</f>
        <v>0</v>
      </c>
      <c r="F722" s="235">
        <f>IF('Cumulative Budget Request '!$L722='Split budget (E)'!$L$1,'Cumulative Budget Request '!F722,0)</f>
        <v>0</v>
      </c>
      <c r="G722" s="235">
        <f>IF('Cumulative Budget Request '!$L722='Split budget (E)'!$L$1,'Cumulative Budget Request '!G722,0)</f>
        <v>0</v>
      </c>
      <c r="H722" s="235">
        <f>IF('Cumulative Budget Request '!$L722='Split budget (E)'!$L$1,'Cumulative Budget Request '!H722,0)</f>
        <v>0</v>
      </c>
      <c r="I722" s="235">
        <f>IF('Cumulative Budget Request '!$L722='Split budget (E)'!$L$1,'Cumulative Budget Request '!I722,0)</f>
        <v>0</v>
      </c>
      <c r="J722" s="158">
        <f t="shared" si="367"/>
        <v>0</v>
      </c>
      <c r="K722" s="2"/>
      <c r="L722" s="23"/>
      <c r="M722" s="2"/>
      <c r="N722" s="2"/>
      <c r="O722" s="2"/>
      <c r="P722" s="2"/>
    </row>
    <row r="723" spans="1:34">
      <c r="A723" s="494" t="s">
        <v>322</v>
      </c>
      <c r="B723" s="449"/>
      <c r="C723" s="449"/>
      <c r="E723" s="52"/>
      <c r="F723" s="52"/>
      <c r="G723" s="52"/>
      <c r="H723" s="52"/>
      <c r="I723" s="52"/>
      <c r="J723" s="158"/>
      <c r="K723" s="2"/>
      <c r="L723" s="23"/>
      <c r="M723" s="2"/>
      <c r="N723" s="2"/>
      <c r="O723" s="2"/>
      <c r="P723" s="2"/>
    </row>
    <row r="724" spans="1:34">
      <c r="A724" s="486"/>
      <c r="B724" s="449">
        <f>IF('Cumulative Budget Request '!L724='Split budget (E)'!$L$1,'Cumulative Budget Request '!B724,0)</f>
        <v>0</v>
      </c>
      <c r="C724" s="449"/>
      <c r="E724" s="235">
        <f>IF('Cumulative Budget Request '!$L724='Split budget (E)'!$L$1,'Cumulative Budget Request '!E724,0)</f>
        <v>0</v>
      </c>
      <c r="F724" s="235">
        <f>IF('Cumulative Budget Request '!$L724='Split budget (E)'!$L$1,'Cumulative Budget Request '!F724,0)</f>
        <v>0</v>
      </c>
      <c r="G724" s="235">
        <f>IF('Cumulative Budget Request '!$L724='Split budget (E)'!$L$1,'Cumulative Budget Request '!G724,0)</f>
        <v>0</v>
      </c>
      <c r="H724" s="235">
        <f>IF('Cumulative Budget Request '!$L724='Split budget (E)'!$L$1,'Cumulative Budget Request '!H724,0)</f>
        <v>0</v>
      </c>
      <c r="I724" s="235">
        <f>IF('Cumulative Budget Request '!$L724='Split budget (E)'!$L$1,'Cumulative Budget Request '!I724,0)</f>
        <v>0</v>
      </c>
      <c r="J724" s="158">
        <f>SUM(E724:I724)</f>
        <v>0</v>
      </c>
      <c r="K724" s="2"/>
      <c r="L724" s="23"/>
      <c r="M724" s="2"/>
      <c r="N724" s="2"/>
      <c r="O724" s="2"/>
      <c r="P724" s="2"/>
    </row>
    <row r="725" spans="1:34">
      <c r="A725" s="486"/>
      <c r="B725" s="449">
        <f>IF('Cumulative Budget Request '!L725='Split budget (E)'!$L$1,'Cumulative Budget Request '!B725,0)</f>
        <v>0</v>
      </c>
      <c r="C725" s="449"/>
      <c r="E725" s="235">
        <f>IF('Cumulative Budget Request '!$L725='Split budget (E)'!$L$1,'Cumulative Budget Request '!E725,0)</f>
        <v>0</v>
      </c>
      <c r="F725" s="235">
        <f>IF('Cumulative Budget Request '!$L725='Split budget (E)'!$L$1,'Cumulative Budget Request '!F725,0)</f>
        <v>0</v>
      </c>
      <c r="G725" s="235">
        <f>IF('Cumulative Budget Request '!$L725='Split budget (E)'!$L$1,'Cumulative Budget Request '!G725,0)</f>
        <v>0</v>
      </c>
      <c r="H725" s="235">
        <f>IF('Cumulative Budget Request '!$L725='Split budget (E)'!$L$1,'Cumulative Budget Request '!H725,0)</f>
        <v>0</v>
      </c>
      <c r="I725" s="235">
        <f>IF('Cumulative Budget Request '!$L725='Split budget (E)'!$L$1,'Cumulative Budget Request '!I725,0)</f>
        <v>0</v>
      </c>
      <c r="J725" s="158">
        <f>SUM(E725:I725)</f>
        <v>0</v>
      </c>
      <c r="K725" s="2"/>
      <c r="L725" s="23"/>
      <c r="M725" s="2"/>
      <c r="N725" s="2"/>
      <c r="O725" s="2"/>
      <c r="P725" s="2"/>
    </row>
    <row r="726" spans="1:34">
      <c r="A726" s="494" t="s">
        <v>47</v>
      </c>
      <c r="B726" s="449"/>
      <c r="C726" s="449"/>
      <c r="E726" s="52"/>
      <c r="F726" s="52"/>
      <c r="G726" s="52"/>
      <c r="H726" s="52"/>
      <c r="I726" s="52"/>
      <c r="J726" s="158"/>
      <c r="K726" s="2"/>
      <c r="L726" s="23"/>
      <c r="M726" s="2"/>
      <c r="N726" s="2"/>
      <c r="O726" s="2"/>
      <c r="P726" s="2"/>
    </row>
    <row r="727" spans="1:34">
      <c r="A727" s="494"/>
      <c r="B727" s="449">
        <f>IF('Cumulative Budget Request '!L727='Split budget (E)'!$L$1,'Cumulative Budget Request '!B727,0)</f>
        <v>0</v>
      </c>
      <c r="C727" s="449"/>
      <c r="E727" s="235">
        <f>IF('Cumulative Budget Request '!$L727='Split budget (E)'!$L$1,'Cumulative Budget Request '!E727,0)</f>
        <v>0</v>
      </c>
      <c r="F727" s="235">
        <f>IF('Cumulative Budget Request '!$L727='Split budget (E)'!$L$1,'Cumulative Budget Request '!F727,0)</f>
        <v>0</v>
      </c>
      <c r="G727" s="235">
        <f>IF('Cumulative Budget Request '!$L727='Split budget (E)'!$L$1,'Cumulative Budget Request '!G727,0)</f>
        <v>0</v>
      </c>
      <c r="H727" s="235">
        <f>IF('Cumulative Budget Request '!$L727='Split budget (E)'!$L$1,'Cumulative Budget Request '!H727,0)</f>
        <v>0</v>
      </c>
      <c r="I727" s="235">
        <f>IF('Cumulative Budget Request '!$L727='Split budget (E)'!$L$1,'Cumulative Budget Request '!I727,0)</f>
        <v>0</v>
      </c>
      <c r="J727" s="158">
        <f>SUM(E727:I727)</f>
        <v>0</v>
      </c>
      <c r="K727" s="2"/>
      <c r="L727" s="23"/>
      <c r="M727" s="2"/>
      <c r="N727" s="2"/>
      <c r="O727" s="2"/>
      <c r="P727" s="2"/>
    </row>
    <row r="728" spans="1:34">
      <c r="A728" s="486"/>
      <c r="B728" s="449">
        <f>IF('Cumulative Budget Request '!L728='Split budget (E)'!$L$1,'Cumulative Budget Request '!B728,0)</f>
        <v>0</v>
      </c>
      <c r="C728" s="449"/>
      <c r="E728" s="235">
        <f>IF('Cumulative Budget Request '!$L728='Split budget (E)'!$L$1,'Cumulative Budget Request '!E728,0)</f>
        <v>0</v>
      </c>
      <c r="F728" s="235">
        <f>IF('Cumulative Budget Request '!$L728='Split budget (E)'!$L$1,'Cumulative Budget Request '!F728,0)</f>
        <v>0</v>
      </c>
      <c r="G728" s="235">
        <f>IF('Cumulative Budget Request '!$L728='Split budget (E)'!$L$1,'Cumulative Budget Request '!G728,0)</f>
        <v>0</v>
      </c>
      <c r="H728" s="235">
        <f>IF('Cumulative Budget Request '!$L728='Split budget (E)'!$L$1,'Cumulative Budget Request '!H728,0)</f>
        <v>0</v>
      </c>
      <c r="I728" s="235">
        <f>IF('Cumulative Budget Request '!$L728='Split budget (E)'!$L$1,'Cumulative Budget Request '!I728,0)</f>
        <v>0</v>
      </c>
      <c r="J728" s="158">
        <f>SUM(E728:I728)</f>
        <v>0</v>
      </c>
      <c r="K728" s="2"/>
      <c r="L728" s="23"/>
      <c r="M728" s="2"/>
      <c r="N728" s="2"/>
      <c r="O728" s="2"/>
      <c r="P728" s="2"/>
    </row>
    <row r="729" spans="1:34" ht="15">
      <c r="A729" s="486"/>
      <c r="B729" s="449">
        <f>IF('Cumulative Budget Request '!L729='Split budget (E)'!$L$1,'Cumulative Budget Request '!B729,0)</f>
        <v>0</v>
      </c>
      <c r="C729" s="449"/>
      <c r="E729" s="235">
        <f>IF('Cumulative Budget Request '!$L729='Split budget (E)'!$L$1,'Cumulative Budget Request '!E729,0)</f>
        <v>0</v>
      </c>
      <c r="F729" s="235">
        <f>IF('Cumulative Budget Request '!$L729='Split budget (E)'!$L$1,'Cumulative Budget Request '!F729,0)</f>
        <v>0</v>
      </c>
      <c r="G729" s="235">
        <f>IF('Cumulative Budget Request '!$L729='Split budget (E)'!$L$1,'Cumulative Budget Request '!G729,0)</f>
        <v>0</v>
      </c>
      <c r="H729" s="235">
        <f>IF('Cumulative Budget Request '!$L729='Split budget (E)'!$L$1,'Cumulative Budget Request '!H729,0)</f>
        <v>0</v>
      </c>
      <c r="I729" s="235">
        <f>IF('Cumulative Budget Request '!$L729='Split budget (E)'!$L$1,'Cumulative Budget Request '!I729,0)</f>
        <v>0</v>
      </c>
      <c r="J729" s="158">
        <f>SUM(E729:I729)</f>
        <v>0</v>
      </c>
      <c r="K729" s="2"/>
      <c r="L729" s="23"/>
      <c r="M729" s="2"/>
      <c r="N729" s="2"/>
      <c r="O729" s="2"/>
      <c r="P729" s="2"/>
      <c r="AA729" s="85"/>
      <c r="AB729" s="85"/>
      <c r="AC729" s="85"/>
      <c r="AD729" s="85"/>
      <c r="AE729" s="85"/>
      <c r="AF729" s="85"/>
      <c r="AG729" s="85"/>
    </row>
    <row r="730" spans="1:34">
      <c r="A730" s="494"/>
      <c r="B730" s="449">
        <f>IF('Cumulative Budget Request '!L730='Split budget (E)'!$L$1,'Cumulative Budget Request '!B730,0)</f>
        <v>0</v>
      </c>
      <c r="C730" s="449"/>
      <c r="E730" s="235">
        <f>IF('Cumulative Budget Request '!$L730='Split budget (E)'!$L$1,'Cumulative Budget Request '!E730,0)</f>
        <v>0</v>
      </c>
      <c r="F730" s="235">
        <f>IF('Cumulative Budget Request '!$L730='Split budget (E)'!$L$1,'Cumulative Budget Request '!F730,0)</f>
        <v>0</v>
      </c>
      <c r="G730" s="235">
        <f>IF('Cumulative Budget Request '!$L730='Split budget (E)'!$L$1,'Cumulative Budget Request '!G730,0)</f>
        <v>0</v>
      </c>
      <c r="H730" s="235">
        <f>IF('Cumulative Budget Request '!$L730='Split budget (E)'!$L$1,'Cumulative Budget Request '!H730,0)</f>
        <v>0</v>
      </c>
      <c r="I730" s="235">
        <f>IF('Cumulative Budget Request '!$L730='Split budget (E)'!$L$1,'Cumulative Budget Request '!I730,0)</f>
        <v>0</v>
      </c>
      <c r="J730" s="158">
        <f>SUM(E730:I730)</f>
        <v>0</v>
      </c>
      <c r="K730" s="2"/>
      <c r="L730" s="23"/>
      <c r="M730" s="2"/>
      <c r="N730" s="2"/>
      <c r="O730" s="2"/>
      <c r="P730" s="2"/>
    </row>
    <row r="731" spans="1:34">
      <c r="A731" s="494"/>
      <c r="B731" s="449">
        <f>IF('Cumulative Budget Request '!L731='Split budget (E)'!$L$1,'Cumulative Budget Request '!B731,0)</f>
        <v>0</v>
      </c>
      <c r="C731" s="449"/>
      <c r="E731" s="235">
        <f>IF('Cumulative Budget Request '!$L731='Split budget (E)'!$L$1,'Cumulative Budget Request '!E731,0)</f>
        <v>0</v>
      </c>
      <c r="F731" s="235">
        <f>IF('Cumulative Budget Request '!$L731='Split budget (E)'!$L$1,'Cumulative Budget Request '!F731,0)</f>
        <v>0</v>
      </c>
      <c r="G731" s="235">
        <f>IF('Cumulative Budget Request '!$L731='Split budget (E)'!$L$1,'Cumulative Budget Request '!G731,0)</f>
        <v>0</v>
      </c>
      <c r="H731" s="235">
        <f>IF('Cumulative Budget Request '!$L731='Split budget (E)'!$L$1,'Cumulative Budget Request '!H731,0)</f>
        <v>0</v>
      </c>
      <c r="I731" s="235">
        <f>IF('Cumulative Budget Request '!$L731='Split budget (E)'!$L$1,'Cumulative Budget Request '!I731,0)</f>
        <v>0</v>
      </c>
      <c r="J731" s="158">
        <f t="shared" ref="J731" si="368">SUM(E731:I731)</f>
        <v>0</v>
      </c>
      <c r="K731" s="2"/>
      <c r="L731" s="23"/>
      <c r="M731" s="2"/>
      <c r="N731" s="2"/>
      <c r="O731" s="2"/>
      <c r="P731" s="2"/>
    </row>
    <row r="732" spans="1:34" ht="15">
      <c r="A732" s="86"/>
      <c r="B732" s="749" t="s">
        <v>337</v>
      </c>
      <c r="C732" s="749"/>
      <c r="D732" s="749"/>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3.8">
      <c r="A734" s="30" t="s">
        <v>76</v>
      </c>
      <c r="B734" s="486"/>
      <c r="C734" s="496"/>
      <c r="D734" s="486"/>
      <c r="F734"/>
      <c r="J734" s="32"/>
    </row>
    <row r="735" spans="1:34">
      <c r="A735" s="315"/>
      <c r="B735" s="495">
        <f>IF('Cumulative Budget Request '!L735='Split budget (E)'!$L$1,'Cumulative Budget Request '!B735,0)</f>
        <v>0</v>
      </c>
      <c r="C735" s="449"/>
      <c r="D735" s="486"/>
      <c r="E735" s="235">
        <f>IF('Cumulative Budget Request '!$L735='Split budget (E)'!$L$1,'Cumulative Budget Request '!E735,0)</f>
        <v>0</v>
      </c>
      <c r="F735" s="235">
        <f>IF('Cumulative Budget Request '!$L735='Split budget (E)'!$L$1,'Cumulative Budget Request '!F735,0)</f>
        <v>0</v>
      </c>
      <c r="G735" s="235">
        <f>IF('Cumulative Budget Request '!$L735='Split budget (E)'!$L$1,'Cumulative Budget Request '!G735,0)</f>
        <v>0</v>
      </c>
      <c r="H735" s="235">
        <f>IF('Cumulative Budget Request '!$L735='Split budget (E)'!$L$1,'Cumulative Budget Request '!H735,0)</f>
        <v>0</v>
      </c>
      <c r="I735" s="235">
        <f>IF('Cumulative Budget Request '!$L735='Split budget (E)'!$L$1,'Cumulative Budget Request '!I735,0)</f>
        <v>0</v>
      </c>
      <c r="J735" s="158">
        <f>SUM(E735:I735)</f>
        <v>0</v>
      </c>
      <c r="M735" s="808" t="s">
        <v>175</v>
      </c>
      <c r="N735" s="808"/>
      <c r="O735" s="808"/>
      <c r="P735" s="808"/>
    </row>
    <row r="736" spans="1:34">
      <c r="A736" s="315"/>
      <c r="B736" s="495">
        <f>IF('Cumulative Budget Request '!L736='Split budget (E)'!$L$1,'Cumulative Budget Request '!B736,0)</f>
        <v>0</v>
      </c>
      <c r="C736" s="449"/>
      <c r="D736" s="486"/>
      <c r="E736" s="235"/>
      <c r="F736" s="235"/>
      <c r="G736" s="235"/>
      <c r="H736" s="235"/>
      <c r="I736" s="235"/>
      <c r="J736" s="158"/>
      <c r="M736" s="66"/>
    </row>
    <row r="737" spans="1:19">
      <c r="A737" s="315"/>
      <c r="B737" s="495"/>
      <c r="C737" s="449">
        <f>IF('Cumulative Budget Request '!L737='Split budget (E)'!$L$1,'Cumulative Budget Request '!C737,0)</f>
        <v>0</v>
      </c>
      <c r="D737" s="486"/>
      <c r="E737" s="235">
        <f>IF('Cumulative Budget Request '!$L737='Split budget (E)'!$L$1,'Cumulative Budget Request '!E737,0)</f>
        <v>0</v>
      </c>
      <c r="F737" s="235">
        <f>IF('Cumulative Budget Request '!$L737='Split budget (E)'!$L$1,'Cumulative Budget Request '!F737,0)</f>
        <v>0</v>
      </c>
      <c r="G737" s="235">
        <f>IF('Cumulative Budget Request '!$L737='Split budget (E)'!$L$1,'Cumulative Budget Request '!G737,0)</f>
        <v>0</v>
      </c>
      <c r="H737" s="235">
        <f>IF('Cumulative Budget Request '!$L737='Split budget (E)'!$L$1,'Cumulative Budget Request '!H737,0)</f>
        <v>0</v>
      </c>
      <c r="I737" s="235">
        <f>IF('Cumulative Budget Request '!$L737='Split budget (E)'!$L$1,'Cumulative Budget Request '!I737,0)</f>
        <v>0</v>
      </c>
      <c r="J737" s="158">
        <f t="shared" ref="J737:J747" si="370">SUM(E737:I737)</f>
        <v>0</v>
      </c>
      <c r="M737" s="66"/>
    </row>
    <row r="738" spans="1:19">
      <c r="A738" s="315"/>
      <c r="B738" s="495"/>
      <c r="C738" s="449">
        <f>IF('Cumulative Budget Request '!L738='Split budget (E)'!$L$1,'Cumulative Budget Request '!C738,0)</f>
        <v>0</v>
      </c>
      <c r="D738" s="486"/>
      <c r="E738" s="235">
        <f>IF('Cumulative Budget Request '!$L738='Split budget (E)'!$L$1,'Cumulative Budget Request '!E738,0)</f>
        <v>0</v>
      </c>
      <c r="F738" s="235">
        <f>IF('Cumulative Budget Request '!$L738='Split budget (E)'!$L$1,'Cumulative Budget Request '!F738,0)</f>
        <v>0</v>
      </c>
      <c r="G738" s="235">
        <f>IF('Cumulative Budget Request '!$L738='Split budget (E)'!$L$1,'Cumulative Budget Request '!G738,0)</f>
        <v>0</v>
      </c>
      <c r="H738" s="235">
        <f>IF('Cumulative Budget Request '!$L738='Split budget (E)'!$L$1,'Cumulative Budget Request '!H738,0)</f>
        <v>0</v>
      </c>
      <c r="I738" s="235">
        <f>IF('Cumulative Budget Request '!$L738='Split budget (E)'!$L$1,'Cumulative Budget Request '!I738,0)</f>
        <v>0</v>
      </c>
      <c r="J738" s="158">
        <f t="shared" si="370"/>
        <v>0</v>
      </c>
      <c r="M738" s="66"/>
    </row>
    <row r="739" spans="1:19">
      <c r="A739" s="315"/>
      <c r="B739" s="495"/>
      <c r="C739" s="449">
        <f>IF('Cumulative Budget Request '!L739='Split budget (E)'!$L$1,'Cumulative Budget Request '!C739,0)</f>
        <v>0</v>
      </c>
      <c r="D739" s="486"/>
      <c r="E739" s="235">
        <f>IF('Cumulative Budget Request '!$L739='Split budget (E)'!$L$1,'Cumulative Budget Request '!E739,0)</f>
        <v>0</v>
      </c>
      <c r="F739" s="235">
        <f>IF('Cumulative Budget Request '!$L739='Split budget (E)'!$L$1,'Cumulative Budget Request '!F739,0)</f>
        <v>0</v>
      </c>
      <c r="G739" s="235">
        <f>IF('Cumulative Budget Request '!$L739='Split budget (E)'!$L$1,'Cumulative Budget Request '!G739,0)</f>
        <v>0</v>
      </c>
      <c r="H739" s="235">
        <f>IF('Cumulative Budget Request '!$L739='Split budget (E)'!$L$1,'Cumulative Budget Request '!H739,0)</f>
        <v>0</v>
      </c>
      <c r="I739" s="235">
        <f>IF('Cumulative Budget Request '!$L739='Split budget (E)'!$L$1,'Cumulative Budget Request '!I739,0)</f>
        <v>0</v>
      </c>
      <c r="J739" s="158">
        <f t="shared" si="370"/>
        <v>0</v>
      </c>
      <c r="M739" s="66"/>
    </row>
    <row r="740" spans="1:19">
      <c r="A740" s="315"/>
      <c r="B740" s="495">
        <f>IF('Cumulative Budget Request '!L740='Split budget (E)'!$L$1,'Cumulative Budget Request '!B740,0)</f>
        <v>0</v>
      </c>
      <c r="C740" s="449"/>
      <c r="D740" s="486"/>
      <c r="E740" s="235"/>
      <c r="F740" s="235"/>
      <c r="G740" s="235"/>
      <c r="H740" s="235"/>
      <c r="I740" s="235"/>
      <c r="J740" s="158"/>
      <c r="M740" s="66"/>
    </row>
    <row r="741" spans="1:19">
      <c r="A741" s="315"/>
      <c r="B741" s="495"/>
      <c r="C741" s="449">
        <f>IF('Cumulative Budget Request '!L741='Split budget (E)'!$L$1,'Cumulative Budget Request '!C741,0)</f>
        <v>0</v>
      </c>
      <c r="D741" s="486"/>
      <c r="E741" s="235">
        <f>IF('Cumulative Budget Request '!$L741='Split budget (E)'!$L$1,'Cumulative Budget Request '!E741,0)</f>
        <v>0</v>
      </c>
      <c r="F741" s="235">
        <f>IF('Cumulative Budget Request '!$L741='Split budget (E)'!$L$1,'Cumulative Budget Request '!F741,0)</f>
        <v>0</v>
      </c>
      <c r="G741" s="235">
        <f>IF('Cumulative Budget Request '!$L741='Split budget (E)'!$L$1,'Cumulative Budget Request '!G741,0)</f>
        <v>0</v>
      </c>
      <c r="H741" s="235">
        <f>IF('Cumulative Budget Request '!$L741='Split budget (E)'!$L$1,'Cumulative Budget Request '!H741,0)</f>
        <v>0</v>
      </c>
      <c r="I741" s="235">
        <f>IF('Cumulative Budget Request '!$L741='Split budget (E)'!$L$1,'Cumulative Budget Request '!I741,0)</f>
        <v>0</v>
      </c>
      <c r="J741" s="158">
        <f t="shared" si="370"/>
        <v>0</v>
      </c>
      <c r="M741" s="66"/>
    </row>
    <row r="742" spans="1:19">
      <c r="A742" s="315"/>
      <c r="B742" s="495"/>
      <c r="C742" s="449">
        <f>IF('Cumulative Budget Request '!L742='Split budget (E)'!$L$1,'Cumulative Budget Request '!C742,0)</f>
        <v>0</v>
      </c>
      <c r="D742" s="486"/>
      <c r="E742" s="235">
        <f>IF('Cumulative Budget Request '!$L742='Split budget (E)'!$L$1,'Cumulative Budget Request '!E742,0)</f>
        <v>0</v>
      </c>
      <c r="F742" s="235">
        <f>IF('Cumulative Budget Request '!$L742='Split budget (E)'!$L$1,'Cumulative Budget Request '!F742,0)</f>
        <v>0</v>
      </c>
      <c r="G742" s="235">
        <f>IF('Cumulative Budget Request '!$L742='Split budget (E)'!$L$1,'Cumulative Budget Request '!G742,0)</f>
        <v>0</v>
      </c>
      <c r="H742" s="235">
        <f>IF('Cumulative Budget Request '!$L742='Split budget (E)'!$L$1,'Cumulative Budget Request '!H742,0)</f>
        <v>0</v>
      </c>
      <c r="I742" s="235">
        <f>IF('Cumulative Budget Request '!$L742='Split budget (E)'!$L$1,'Cumulative Budget Request '!I742,0)</f>
        <v>0</v>
      </c>
      <c r="J742" s="158">
        <f t="shared" si="370"/>
        <v>0</v>
      </c>
      <c r="M742" s="66"/>
    </row>
    <row r="743" spans="1:19">
      <c r="A743" s="315"/>
      <c r="B743" s="495">
        <f>IF('Cumulative Budget Request '!L743='Split budget (E)'!$L$1,'Cumulative Budget Request '!B743,0)</f>
        <v>0</v>
      </c>
      <c r="C743" s="449"/>
      <c r="D743" s="486"/>
      <c r="E743" s="235">
        <f>IF('Cumulative Budget Request '!$L743='Split budget (E)'!$L$1,'Cumulative Budget Request '!E743,0)</f>
        <v>0</v>
      </c>
      <c r="F743" s="235">
        <f>IF('Cumulative Budget Request '!$L743='Split budget (E)'!$L$1,'Cumulative Budget Request '!F743,0)</f>
        <v>0</v>
      </c>
      <c r="G743" s="235">
        <f>IF('Cumulative Budget Request '!$L743='Split budget (E)'!$L$1,'Cumulative Budget Request '!G743,0)</f>
        <v>0</v>
      </c>
      <c r="H743" s="235">
        <f>IF('Cumulative Budget Request '!$L743='Split budget (E)'!$L$1,'Cumulative Budget Request '!H743,0)</f>
        <v>0</v>
      </c>
      <c r="I743" s="235">
        <f>IF('Cumulative Budget Request '!$L743='Split budget (E)'!$L$1,'Cumulative Budget Request '!I743,0)</f>
        <v>0</v>
      </c>
      <c r="J743" s="158">
        <f t="shared" si="370"/>
        <v>0</v>
      </c>
      <c r="M743" s="66"/>
    </row>
    <row r="744" spans="1:19">
      <c r="A744" s="315"/>
      <c r="B744" s="495">
        <f>IF('Cumulative Budget Request '!L744='Split budget (E)'!$L$1,'Cumulative Budget Request '!B744,0)</f>
        <v>0</v>
      </c>
      <c r="C744" s="449"/>
      <c r="D744" s="486"/>
      <c r="E744" s="235">
        <f>IF('Cumulative Budget Request '!$L744='Split budget (E)'!$L$1,'Cumulative Budget Request '!E744,0)</f>
        <v>0</v>
      </c>
      <c r="F744" s="235">
        <f>IF('Cumulative Budget Request '!$L744='Split budget (E)'!$L$1,'Cumulative Budget Request '!F744,0)</f>
        <v>0</v>
      </c>
      <c r="G744" s="235">
        <f>IF('Cumulative Budget Request '!$L744='Split budget (E)'!$L$1,'Cumulative Budget Request '!G744,0)</f>
        <v>0</v>
      </c>
      <c r="H744" s="235">
        <f>IF('Cumulative Budget Request '!$L744='Split budget (E)'!$L$1,'Cumulative Budget Request '!H744,0)</f>
        <v>0</v>
      </c>
      <c r="I744" s="235">
        <f>IF('Cumulative Budget Request '!$L744='Split budget (E)'!$L$1,'Cumulative Budget Request '!I744,0)</f>
        <v>0</v>
      </c>
      <c r="J744" s="158">
        <f t="shared" si="370"/>
        <v>0</v>
      </c>
      <c r="M744" s="66"/>
    </row>
    <row r="745" spans="1:19">
      <c r="A745" s="315"/>
      <c r="B745" s="495">
        <f>IF('Cumulative Budget Request '!L745='Split budget (E)'!$L$1,'Cumulative Budget Request '!B745,0)</f>
        <v>0</v>
      </c>
      <c r="C745" s="449"/>
      <c r="D745" s="486"/>
      <c r="E745" s="235">
        <f>IF('Cumulative Budget Request '!$L745='Split budget (E)'!$L$1,'Cumulative Budget Request '!E745,0)</f>
        <v>0</v>
      </c>
      <c r="F745" s="235">
        <f>IF('Cumulative Budget Request '!$L745='Split budget (E)'!$L$1,'Cumulative Budget Request '!F745,0)</f>
        <v>0</v>
      </c>
      <c r="G745" s="235">
        <f>IF('Cumulative Budget Request '!$L745='Split budget (E)'!$L$1,'Cumulative Budget Request '!G745,0)</f>
        <v>0</v>
      </c>
      <c r="H745" s="235">
        <f>IF('Cumulative Budget Request '!$L745='Split budget (E)'!$L$1,'Cumulative Budget Request '!H745,0)</f>
        <v>0</v>
      </c>
      <c r="I745" s="235">
        <f>IF('Cumulative Budget Request '!$L745='Split budget (E)'!$L$1,'Cumulative Budget Request '!I745,0)</f>
        <v>0</v>
      </c>
      <c r="J745" s="158">
        <f t="shared" si="370"/>
        <v>0</v>
      </c>
    </row>
    <row r="746" spans="1:19">
      <c r="A746" s="315"/>
      <c r="B746" s="495">
        <f>IF('Cumulative Budget Request '!L746='Split budget (E)'!$L$1,'Cumulative Budget Request '!B746,0)</f>
        <v>0</v>
      </c>
      <c r="C746" s="449"/>
      <c r="D746" s="486"/>
      <c r="E746" s="235">
        <f>IF('Cumulative Budget Request '!$L746='Split budget (E)'!$L$1,'Cumulative Budget Request '!E746,0)</f>
        <v>0</v>
      </c>
      <c r="F746" s="235">
        <f>IF('Cumulative Budget Request '!$L746='Split budget (E)'!$L$1,'Cumulative Budget Request '!F746,0)</f>
        <v>0</v>
      </c>
      <c r="G746" s="235">
        <f>IF('Cumulative Budget Request '!$L746='Split budget (E)'!$L$1,'Cumulative Budget Request '!G746,0)</f>
        <v>0</v>
      </c>
      <c r="H746" s="235">
        <f>IF('Cumulative Budget Request '!$L746='Split budget (E)'!$L$1,'Cumulative Budget Request '!H746,0)</f>
        <v>0</v>
      </c>
      <c r="I746" s="235">
        <f>IF('Cumulative Budget Request '!$L746='Split budget (E)'!$L$1,'Cumulative Budget Request '!I746,0)</f>
        <v>0</v>
      </c>
      <c r="J746" s="158">
        <f t="shared" si="370"/>
        <v>0</v>
      </c>
      <c r="M746" s="2"/>
    </row>
    <row r="747" spans="1:19">
      <c r="A747" s="315"/>
      <c r="B747" s="495">
        <f>IF('Cumulative Budget Request '!L747='Split budget (E)'!$L$1,'Cumulative Budget Request '!B747,0)</f>
        <v>0</v>
      </c>
      <c r="C747" s="449"/>
      <c r="D747" s="486"/>
      <c r="E747" s="235">
        <f>IF('Cumulative Budget Request '!$L747='Split budget (E)'!$L$1,'Cumulative Budget Request '!E747,0)</f>
        <v>0</v>
      </c>
      <c r="F747" s="235">
        <f>IF('Cumulative Budget Request '!$L747='Split budget (E)'!$L$1,'Cumulative Budget Request '!F747,0)</f>
        <v>0</v>
      </c>
      <c r="G747" s="235">
        <f>IF('Cumulative Budget Request '!$L747='Split budget (E)'!$L$1,'Cumulative Budget Request '!G747,0)</f>
        <v>0</v>
      </c>
      <c r="H747" s="235">
        <f>IF('Cumulative Budget Request '!$L747='Split budget (E)'!$L$1,'Cumulative Budget Request '!H747,0)</f>
        <v>0</v>
      </c>
      <c r="I747" s="235">
        <f>IF('Cumulative Budget Request '!$L747='Split budget (E)'!$L$1,'Cumulative Budget Request '!I747,0)</f>
        <v>0</v>
      </c>
      <c r="J747" s="158">
        <f t="shared" si="370"/>
        <v>0</v>
      </c>
    </row>
    <row r="748" spans="1:19">
      <c r="A748" s="315"/>
      <c r="B748" s="495">
        <f>IF('Cumulative Budget Request '!L748='Split budget (E)'!$L$1,'Cumulative Budget Request '!B748,0)</f>
        <v>0</v>
      </c>
      <c r="C748" s="449"/>
      <c r="D748" s="486"/>
      <c r="E748" s="235">
        <f>IF('Cumulative Budget Request '!$L748='Split budget (E)'!$L$1,'Cumulative Budget Request '!E748,0)</f>
        <v>0</v>
      </c>
      <c r="F748" s="235">
        <f>IF('Cumulative Budget Request '!$L748='Split budget (E)'!$L$1,'Cumulative Budget Request '!F748,0)</f>
        <v>0</v>
      </c>
      <c r="G748" s="235">
        <f>IF('Cumulative Budget Request '!$L748='Split budget (E)'!$L$1,'Cumulative Budget Request '!G748,0)</f>
        <v>0</v>
      </c>
      <c r="H748" s="235">
        <f>IF('Cumulative Budget Request '!$L748='Split budget (E)'!$L$1,'Cumulative Budget Request '!H748,0)</f>
        <v>0</v>
      </c>
      <c r="I748" s="235">
        <f>IF('Cumulative Budget Request '!$L748='Split budget (E)'!$L$1,'Cumulative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(E)'!$L$1,'Cumulative Budget Request '!E749,0)</f>
        <v>0</v>
      </c>
      <c r="F749" s="118">
        <f>IF('Cumulative Budget Request '!$L749='Split budget (E)'!$L$1,'Cumulative Budget Request '!F749,0)</f>
        <v>0</v>
      </c>
      <c r="G749" s="118">
        <f>IF('Cumulative Budget Request '!$L749='Split budget (E)'!$L$1,'Cumulative Budget Request '!G749,0)</f>
        <v>0</v>
      </c>
      <c r="H749" s="118">
        <f>IF('Cumulative Budget Request '!$L749='Split budget (E)'!$L$1,'Cumulative Budget Request '!H749,0)</f>
        <v>0</v>
      </c>
      <c r="I749" s="118">
        <f>IF('Cumulative Budget Request '!$L749='Split budget (E)'!$L$1,'Cumulative Budget Request '!I749,0)</f>
        <v>0</v>
      </c>
      <c r="J749" s="109"/>
      <c r="K749" s="16"/>
      <c r="L749" s="16"/>
    </row>
    <row r="750" spans="1:19">
      <c r="A750" s="79"/>
      <c r="B750" s="757" t="s">
        <v>70</v>
      </c>
      <c r="C750" s="757"/>
      <c r="D750" s="757"/>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09"/>
      <c r="F753" s="809"/>
      <c r="G753" s="809"/>
      <c r="H753" s="809"/>
      <c r="I753" s="809"/>
      <c r="J753" s="25"/>
      <c r="K753" s="16"/>
      <c r="L753" s="16"/>
    </row>
    <row r="754" spans="1:45">
      <c r="A754" s="480">
        <f>IF('Cumulative Budget Request '!$L754='Split budget (E)'!$L$1,'Cumulative Budget Request '!A754,0)</f>
        <v>0</v>
      </c>
      <c r="B754" s="482">
        <f>IF('Cumulative Budget Request '!$L754='Split budget (E)'!$L$1,'Cumulative Budget Request '!B754,0)</f>
        <v>0</v>
      </c>
      <c r="C754" s="482">
        <f>IF('Cumulative Budget Request '!$L754='Split budget (E)'!$L$1,'Cumulative Budget Request '!C754,0)</f>
        <v>0</v>
      </c>
      <c r="E754" s="235">
        <f>IF('Cumulative Budget Request '!$L754='Split budget (E)'!$L$1,'Cumulative Budget Request '!E754,0)</f>
        <v>0</v>
      </c>
      <c r="F754" s="235">
        <f>IF('Cumulative Budget Request '!$L754='Split budget (E)'!$L$1,'Cumulative Budget Request '!F754,0)</f>
        <v>0</v>
      </c>
      <c r="G754" s="235">
        <f>IF('Cumulative Budget Request '!$L754='Split budget (E)'!$L$1,'Cumulative Budget Request '!G754,0)</f>
        <v>0</v>
      </c>
      <c r="H754" s="235">
        <f>IF('Cumulative Budget Request '!$L754='Split budget (E)'!$L$1,'Cumulative Budget Request '!H754,0)</f>
        <v>0</v>
      </c>
      <c r="I754" s="235">
        <f>IF('Cumulative Budget Request '!$L754='Split budget (E)'!$L$1,'Cumulative Budget Request '!I754,0)</f>
        <v>0</v>
      </c>
      <c r="J754" s="158">
        <f>SUM(E754:I754)</f>
        <v>0</v>
      </c>
      <c r="K754" s="16"/>
      <c r="L754" s="16"/>
      <c r="M754" s="274"/>
      <c r="N754" s="274"/>
      <c r="O754" s="274"/>
      <c r="P754" s="274"/>
      <c r="Q754" s="274"/>
      <c r="R754" s="274"/>
      <c r="S754" s="274"/>
      <c r="T754" s="274"/>
    </row>
    <row r="755" spans="1:45" hidden="1">
      <c r="A755" s="480">
        <f>IF('Cumulative Budget Request '!$L755='Split budget (E)'!$L$1,'Cumulative Budget Request '!A755,0)</f>
        <v>0</v>
      </c>
      <c r="B755" s="482">
        <f>IF('Cumulative Budget Request '!$L755='Split budget (E)'!$L$1,'Cumulative Budget Request '!B755,0)</f>
        <v>0</v>
      </c>
      <c r="C755" s="482">
        <f>IF('Cumulative Budget Request '!$L755='Split budget (E)'!$L$1,'Cumulative Budget Request '!C755,0)</f>
        <v>0</v>
      </c>
      <c r="E755" s="235">
        <f>IF('Cumulative Budget Request '!$L755='Split budget (E)'!$L$1,'Cumulative Budget Request '!E755,0)</f>
        <v>0</v>
      </c>
      <c r="F755" s="235">
        <f>IF('Cumulative Budget Request '!$L755='Split budget (E)'!$L$1,'Cumulative Budget Request '!F755,0)</f>
        <v>0</v>
      </c>
      <c r="G755" s="235">
        <f>IF('Cumulative Budget Request '!$L755='Split budget (E)'!$L$1,'Cumulative Budget Request '!G755,0)</f>
        <v>0</v>
      </c>
      <c r="H755" s="235">
        <f>IF('Cumulative Budget Request '!$L755='Split budget (E)'!$L$1,'Cumulative Budget Request '!H755,0)</f>
        <v>0</v>
      </c>
      <c r="I755" s="235">
        <f>IF('Cumulative Budget Request '!$L755='Split budget (E)'!$L$1,'Cumulative Budget Request '!I755,0)</f>
        <v>0</v>
      </c>
      <c r="J755" s="158">
        <f>SUM(E755:I755)</f>
        <v>0</v>
      </c>
      <c r="K755" s="2"/>
      <c r="L755" s="2"/>
    </row>
    <row r="756" spans="1:45" hidden="1">
      <c r="A756" s="480">
        <f>IF('Cumulative Budget Request '!$L756='Split budget (E)'!$L$1,'Cumulative Budget Request '!A756,0)</f>
        <v>0</v>
      </c>
      <c r="B756" s="482">
        <f>IF('Cumulative Budget Request '!$L756='Split budget (E)'!$L$1,'Cumulative Budget Request '!B756,0)</f>
        <v>0</v>
      </c>
      <c r="C756" s="482">
        <f>IF('Cumulative Budget Request '!$L756='Split budget (E)'!$L$1,'Cumulative Budget Request '!C756,0)</f>
        <v>0</v>
      </c>
      <c r="E756" s="235">
        <f>IF('Cumulative Budget Request '!$L756='Split budget (E)'!$L$1,'Cumulative Budget Request '!E756,0)</f>
        <v>0</v>
      </c>
      <c r="F756" s="235">
        <f>IF('Cumulative Budget Request '!$L756='Split budget (E)'!$L$1,'Cumulative Budget Request '!F756,0)</f>
        <v>0</v>
      </c>
      <c r="G756" s="235">
        <f>IF('Cumulative Budget Request '!$L756='Split budget (E)'!$L$1,'Cumulative Budget Request '!G756,0)</f>
        <v>0</v>
      </c>
      <c r="H756" s="235">
        <f>IF('Cumulative Budget Request '!$L756='Split budget (E)'!$L$1,'Cumulative Budget Request '!H756,0)</f>
        <v>0</v>
      </c>
      <c r="I756" s="235">
        <f>IF('Cumulative Budget Request '!$L756='Split budget (E)'!$L$1,'Cumulative Budget Request '!I756,0)</f>
        <v>0</v>
      </c>
      <c r="J756" s="158">
        <f>SUM(E756:I756)</f>
        <v>0</v>
      </c>
      <c r="K756" s="2"/>
      <c r="L756" s="2"/>
    </row>
    <row r="757" spans="1:45" hidden="1">
      <c r="A757" s="480">
        <f>IF('Cumulative Budget Request '!$L757='Split budget (E)'!$L$1,'Cumulative Budget Request '!A757,0)</f>
        <v>0</v>
      </c>
      <c r="B757" s="482">
        <f>IF('Cumulative Budget Request '!$L757='Split budget (E)'!$L$1,'Cumulative Budget Request '!B757,0)</f>
        <v>0</v>
      </c>
      <c r="C757" s="482">
        <f>IF('Cumulative Budget Request '!$L757='Split budget (E)'!$L$1,'Cumulative Budget Request '!C757,0)</f>
        <v>0</v>
      </c>
      <c r="E757" s="235">
        <f>IF('Cumulative Budget Request '!$L757='Split budget (E)'!$L$1,'Cumulative Budget Request '!E757,0)</f>
        <v>0</v>
      </c>
      <c r="F757" s="235">
        <f>IF('Cumulative Budget Request '!$L757='Split budget (E)'!$L$1,'Cumulative Budget Request '!F757,0)</f>
        <v>0</v>
      </c>
      <c r="G757" s="235">
        <f>IF('Cumulative Budget Request '!$L757='Split budget (E)'!$L$1,'Cumulative Budget Request '!G757,0)</f>
        <v>0</v>
      </c>
      <c r="H757" s="235">
        <f>IF('Cumulative Budget Request '!$L757='Split budget (E)'!$L$1,'Cumulative Budget Request '!H757,0)</f>
        <v>0</v>
      </c>
      <c r="I757" s="235">
        <f>IF('Cumulative Budget Request '!$L757='Split budget (E)'!$L$1,'Cumulative Budget Request '!I757,0)</f>
        <v>0</v>
      </c>
      <c r="J757" s="158">
        <f>SUM(E757:I757)</f>
        <v>0</v>
      </c>
      <c r="K757" s="2"/>
      <c r="L757" s="2"/>
    </row>
    <row r="758" spans="1:45" hidden="1">
      <c r="A758" s="480">
        <f>IF('Cumulative Budget Request '!$L758='Split budget (E)'!$L$1,'Cumulative Budget Request '!A758,0)</f>
        <v>0</v>
      </c>
      <c r="B758" s="482">
        <f>IF('Cumulative Budget Request '!$L758='Split budget (E)'!$L$1,'Cumulative Budget Request '!B758,0)</f>
        <v>0</v>
      </c>
      <c r="C758" s="482">
        <f>IF('Cumulative Budget Request '!$L758='Split budget (E)'!$L$1,'Cumulative Budget Request '!C758,0)</f>
        <v>0</v>
      </c>
      <c r="E758" s="235">
        <f>IF('Cumulative Budget Request '!$L758='Split budget (E)'!$L$1,'Cumulative Budget Request '!E758,0)</f>
        <v>0</v>
      </c>
      <c r="F758" s="235">
        <f>IF('Cumulative Budget Request '!$L758='Split budget (E)'!$L$1,'Cumulative Budget Request '!F758,0)</f>
        <v>0</v>
      </c>
      <c r="G758" s="235">
        <f>IF('Cumulative Budget Request '!$L758='Split budget (E)'!$L$1,'Cumulative Budget Request '!G758,0)</f>
        <v>0</v>
      </c>
      <c r="H758" s="235">
        <f>IF('Cumulative Budget Request '!$L758='Split budget (E)'!$L$1,'Cumulative Budget Request '!H758,0)</f>
        <v>0</v>
      </c>
      <c r="I758" s="235">
        <f>IF('Cumulative Budget Request '!$L758='Split budget (E)'!$L$1,'Cumulative Budget Request '!I758,0)</f>
        <v>0</v>
      </c>
      <c r="J758" s="158">
        <f>SUM(E758:I758)</f>
        <v>0</v>
      </c>
      <c r="K758" s="2"/>
      <c r="L758" s="2"/>
    </row>
    <row r="759" spans="1:45" hidden="1">
      <c r="A759" s="480">
        <f>IF('Cumulative Budget Request '!$L759='Split budget (E)'!$L$1,'Cumulative Budget Request '!A759,0)</f>
        <v>0</v>
      </c>
      <c r="B759" s="482">
        <f>IF('Cumulative Budget Request '!$L759='Split budget (E)'!$L$1,'Cumulative Budget Request '!B759,0)</f>
        <v>0</v>
      </c>
      <c r="C759" s="482">
        <f>IF('Cumulative Budget Request '!$L759='Split budget (E)'!$L$1,'Cumulative Budget Request '!C759,0)</f>
        <v>0</v>
      </c>
      <c r="E759" s="235">
        <f>IF('Cumulative Budget Request '!$L759='Split budget (E)'!$L$1,'Cumulative Budget Request '!E759,0)</f>
        <v>0</v>
      </c>
      <c r="F759" s="235">
        <f>IF('Cumulative Budget Request '!$L759='Split budget (E)'!$L$1,'Cumulative Budget Request '!F759,0)</f>
        <v>0</v>
      </c>
      <c r="G759" s="235">
        <f>IF('Cumulative Budget Request '!$L759='Split budget (E)'!$L$1,'Cumulative Budget Request '!G759,0)</f>
        <v>0</v>
      </c>
      <c r="H759" s="235">
        <f>IF('Cumulative Budget Request '!$L759='Split budget (E)'!$L$1,'Cumulative Budget Request '!H759,0)</f>
        <v>0</v>
      </c>
      <c r="I759" s="235">
        <f>IF('Cumulative Budget Request '!$L759='Split budget (E)'!$L$1,'Cumulative Budget Request '!I759,0)</f>
        <v>0</v>
      </c>
      <c r="J759" s="158">
        <f t="shared" ref="J759:J763" si="372">SUM(E759:I759)</f>
        <v>0</v>
      </c>
      <c r="K759" s="2"/>
      <c r="L759" s="2"/>
    </row>
    <row r="760" spans="1:45" hidden="1">
      <c r="A760" s="480">
        <f>IF('Cumulative Budget Request '!$L760='Split budget (E)'!$L$1,'Cumulative Budget Request '!A760,0)</f>
        <v>0</v>
      </c>
      <c r="B760" s="482">
        <f>IF('Cumulative Budget Request '!$L760='Split budget (E)'!$L$1,'Cumulative Budget Request '!B760,0)</f>
        <v>0</v>
      </c>
      <c r="C760" s="482">
        <f>IF('Cumulative Budget Request '!$L760='Split budget (E)'!$L$1,'Cumulative Budget Request '!C760,0)</f>
        <v>0</v>
      </c>
      <c r="E760" s="235">
        <f>IF('Cumulative Budget Request '!$L760='Split budget (E)'!$L$1,'Cumulative Budget Request '!E760,0)</f>
        <v>0</v>
      </c>
      <c r="F760" s="235">
        <f>IF('Cumulative Budget Request '!$L760='Split budget (E)'!$L$1,'Cumulative Budget Request '!F760,0)</f>
        <v>0</v>
      </c>
      <c r="G760" s="235">
        <f>IF('Cumulative Budget Request '!$L760='Split budget (E)'!$L$1,'Cumulative Budget Request '!G760,0)</f>
        <v>0</v>
      </c>
      <c r="H760" s="235">
        <f>IF('Cumulative Budget Request '!$L760='Split budget (E)'!$L$1,'Cumulative Budget Request '!H760,0)</f>
        <v>0</v>
      </c>
      <c r="I760" s="235">
        <f>IF('Cumulative Budget Request '!$L760='Split budget (E)'!$L$1,'Cumulative Budget Request '!I760,0)</f>
        <v>0</v>
      </c>
      <c r="J760" s="158">
        <f t="shared" si="372"/>
        <v>0</v>
      </c>
      <c r="K760" s="2"/>
      <c r="L760" s="2"/>
    </row>
    <row r="761" spans="1:45" hidden="1">
      <c r="A761" s="480">
        <f>IF('Cumulative Budget Request '!$L761='Split budget (E)'!$L$1,'Cumulative Budget Request '!A761,0)</f>
        <v>0</v>
      </c>
      <c r="B761" s="482">
        <f>IF('Cumulative Budget Request '!$L761='Split budget (E)'!$L$1,'Cumulative Budget Request '!B761,0)</f>
        <v>0</v>
      </c>
      <c r="C761" s="482">
        <f>IF('Cumulative Budget Request '!$L761='Split budget (E)'!$L$1,'Cumulative Budget Request '!C761,0)</f>
        <v>0</v>
      </c>
      <c r="E761" s="235">
        <f>IF('Cumulative Budget Request '!$L761='Split budget (E)'!$L$1,'Cumulative Budget Request '!E761,0)</f>
        <v>0</v>
      </c>
      <c r="F761" s="235">
        <f>IF('Cumulative Budget Request '!$L761='Split budget (E)'!$L$1,'Cumulative Budget Request '!F761,0)</f>
        <v>0</v>
      </c>
      <c r="G761" s="235">
        <f>IF('Cumulative Budget Request '!$L761='Split budget (E)'!$L$1,'Cumulative Budget Request '!G761,0)</f>
        <v>0</v>
      </c>
      <c r="H761" s="235">
        <f>IF('Cumulative Budget Request '!$L761='Split budget (E)'!$L$1,'Cumulative Budget Request '!H761,0)</f>
        <v>0</v>
      </c>
      <c r="I761" s="235">
        <f>IF('Cumulative Budget Request '!$L761='Split budget (E)'!$L$1,'Cumulative Budget Request '!I761,0)</f>
        <v>0</v>
      </c>
      <c r="J761" s="158">
        <f t="shared" si="372"/>
        <v>0</v>
      </c>
      <c r="K761" s="2"/>
      <c r="L761" s="2"/>
      <c r="M761" s="2"/>
      <c r="N761" s="2"/>
      <c r="O761" s="2"/>
      <c r="P761" s="2"/>
    </row>
    <row r="762" spans="1:45" hidden="1">
      <c r="A762" s="480">
        <f>IF('Cumulative Budget Request '!$L762='Split budget (E)'!$L$1,'Cumulative Budget Request '!A762,0)</f>
        <v>0</v>
      </c>
      <c r="B762" s="482">
        <f>IF('Cumulative Budget Request '!$L762='Split budget (E)'!$L$1,'Cumulative Budget Request '!B762,0)</f>
        <v>0</v>
      </c>
      <c r="C762" s="482">
        <f>IF('Cumulative Budget Request '!$L762='Split budget (E)'!$L$1,'Cumulative Budget Request '!C762,0)</f>
        <v>0</v>
      </c>
      <c r="E762" s="235">
        <f>IF('Cumulative Budget Request '!$L762='Split budget (E)'!$L$1,'Cumulative Budget Request '!E762,0)</f>
        <v>0</v>
      </c>
      <c r="F762" s="235">
        <f>IF('Cumulative Budget Request '!$L762='Split budget (E)'!$L$1,'Cumulative Budget Request '!F762,0)</f>
        <v>0</v>
      </c>
      <c r="G762" s="235">
        <f>IF('Cumulative Budget Request '!$L762='Split budget (E)'!$L$1,'Cumulative Budget Request '!G762,0)</f>
        <v>0</v>
      </c>
      <c r="H762" s="235">
        <f>IF('Cumulative Budget Request '!$L762='Split budget (E)'!$L$1,'Cumulative Budget Request '!H762,0)</f>
        <v>0</v>
      </c>
      <c r="I762" s="235">
        <f>IF('Cumulative Budget Request '!$L762='Split budget (E)'!$L$1,'Cumulative Budget Request '!I762,0)</f>
        <v>0</v>
      </c>
      <c r="J762" s="158">
        <f t="shared" si="372"/>
        <v>0</v>
      </c>
      <c r="K762" s="2"/>
      <c r="L762" s="2"/>
      <c r="M762" s="2"/>
      <c r="N762" s="2"/>
      <c r="O762" s="2"/>
      <c r="P762" s="2"/>
    </row>
    <row r="763" spans="1:45" hidden="1">
      <c r="A763" s="480">
        <f>IF('Cumulative Budget Request '!$L763='Split budget (E)'!$L$1,'Cumulative Budget Request '!A763,0)</f>
        <v>0</v>
      </c>
      <c r="B763" s="482">
        <f>IF('Cumulative Budget Request '!$L763='Split budget (E)'!$L$1,'Cumulative Budget Request '!B763,0)</f>
        <v>0</v>
      </c>
      <c r="C763" s="482">
        <f>IF('Cumulative Budget Request '!$L763='Split budget (E)'!$L$1,'Cumulative Budget Request '!C763,0)</f>
        <v>0</v>
      </c>
      <c r="E763" s="235">
        <f>IF('Cumulative Budget Request '!$L763='Split budget (E)'!$L$1,'Cumulative Budget Request '!E763,0)</f>
        <v>0</v>
      </c>
      <c r="F763" s="235">
        <f>IF('Cumulative Budget Request '!$L763='Split budget (E)'!$L$1,'Cumulative Budget Request '!F763,0)</f>
        <v>0</v>
      </c>
      <c r="G763" s="235">
        <f>IF('Cumulative Budget Request '!$L763='Split budget (E)'!$L$1,'Cumulative Budget Request '!G763,0)</f>
        <v>0</v>
      </c>
      <c r="H763" s="235">
        <f>IF('Cumulative Budget Request '!$L763='Split budget (E)'!$L$1,'Cumulative Budget Request '!H763,0)</f>
        <v>0</v>
      </c>
      <c r="I763" s="235">
        <f>IF('Cumulative Budget Request '!$L763='Split budget (E)'!$L$1,'Cumulative Budget Request '!I763,0)</f>
        <v>0</v>
      </c>
      <c r="J763" s="158">
        <f t="shared" si="372"/>
        <v>0</v>
      </c>
      <c r="K763" s="2"/>
      <c r="L763" s="2"/>
      <c r="M763" s="123"/>
      <c r="N763" s="123"/>
      <c r="O763" s="123"/>
      <c r="P763" s="123"/>
      <c r="Q763" s="123"/>
      <c r="R763" s="123"/>
      <c r="S763" s="123"/>
      <c r="T763" s="123"/>
      <c r="U763" s="123"/>
    </row>
    <row r="764" spans="1:45" s="123" customFormat="1">
      <c r="A764" s="86"/>
      <c r="B764" s="749" t="s">
        <v>268</v>
      </c>
      <c r="C764" s="749"/>
      <c r="D764" s="749"/>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4.4" thickBot="1">
      <c r="A766" s="758" t="s">
        <v>11</v>
      </c>
      <c r="B766" s="758"/>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4.4" thickBot="1">
      <c r="A767" s="758" t="s">
        <v>12</v>
      </c>
      <c r="B767" s="758"/>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0.52500000000000002</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8" thickBot="1">
      <c r="A768" s="1" t="s">
        <v>5</v>
      </c>
      <c r="D768" s="53" t="s">
        <v>167</v>
      </c>
      <c r="E768" s="343">
        <f>M767</f>
        <v>0.52500000000000002</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8"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4.4"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6">
      <c r="A773" s="750" t="s">
        <v>172</v>
      </c>
      <c r="B773" s="750"/>
      <c r="C773" s="750"/>
      <c r="D773" s="750"/>
      <c r="E773" s="750"/>
      <c r="F773" s="750"/>
      <c r="G773" s="750"/>
      <c r="H773" s="750"/>
      <c r="I773" s="750"/>
      <c r="J773" s="750"/>
    </row>
    <row r="774" spans="1:45" ht="15.6" thickBot="1">
      <c r="B774" s="360"/>
      <c r="C774" s="360"/>
      <c r="D774" s="360"/>
      <c r="E774" s="360"/>
      <c r="F774" s="360"/>
      <c r="G774" s="360"/>
      <c r="H774" s="360"/>
      <c r="I774" s="360"/>
      <c r="J774" s="360"/>
      <c r="W774" s="221"/>
      <c r="AI774" s="85"/>
      <c r="AJ774" s="85"/>
      <c r="AK774" s="85"/>
      <c r="AL774" s="85"/>
      <c r="AM774" s="85"/>
      <c r="AN774" s="85"/>
      <c r="AO774" s="85"/>
    </row>
    <row r="775" spans="1:45">
      <c r="B775" s="743" t="s">
        <v>158</v>
      </c>
      <c r="C775" s="744"/>
      <c r="D775" s="744"/>
      <c r="E775" s="744"/>
      <c r="F775" s="744"/>
      <c r="G775" s="744"/>
      <c r="H775" s="744"/>
      <c r="I775" s="744"/>
      <c r="J775" s="745"/>
      <c r="M775" s="107" t="s">
        <v>160</v>
      </c>
      <c r="N775" s="108"/>
      <c r="O775" s="108"/>
      <c r="P775" s="108"/>
      <c r="Q775" s="108"/>
      <c r="R775" s="108"/>
      <c r="S775" s="108"/>
      <c r="T775" s="108"/>
      <c r="V775" s="1"/>
      <c r="W775" s="221"/>
    </row>
    <row r="776" spans="1:45">
      <c r="B776" s="741" t="s">
        <v>137</v>
      </c>
      <c r="C776" s="742"/>
      <c r="D776" s="742"/>
      <c r="E776" s="217" t="s">
        <v>31</v>
      </c>
      <c r="F776" s="217" t="s">
        <v>32</v>
      </c>
      <c r="G776" s="218" t="s">
        <v>33</v>
      </c>
      <c r="H776" s="218" t="s">
        <v>34</v>
      </c>
      <c r="I776" s="218" t="s">
        <v>35</v>
      </c>
      <c r="J776" s="219" t="s">
        <v>1</v>
      </c>
      <c r="W776" s="221"/>
    </row>
    <row r="777" spans="1:45">
      <c r="B777" s="813">
        <f>IF('Cumulative Budget Request '!$L828='Split budget (E)'!$L$1,'Cumulative Budget Request '!B828,0)</f>
        <v>0</v>
      </c>
      <c r="C777" s="814"/>
      <c r="D777" s="814"/>
      <c r="E777" s="244">
        <f>IF('Cumulative Budget Request '!$L828='Split budget (E)'!$L$1,'Cumulative Budget Request '!E828,0)</f>
        <v>0</v>
      </c>
      <c r="F777" s="244">
        <f>IF('Cumulative Budget Request '!$L828='Split budget (E)'!$L$1,'Cumulative Budget Request '!F828,0)</f>
        <v>0</v>
      </c>
      <c r="G777" s="244">
        <f>IF('Cumulative Budget Request '!$L828='Split budget (E)'!$L$1,'Cumulative Budget Request '!G828,0)</f>
        <v>0</v>
      </c>
      <c r="H777" s="244">
        <f>IF('Cumulative Budget Request '!$L828='Split budget (E)'!$L$1,'Cumulative Budget Request '!H828,0)</f>
        <v>0</v>
      </c>
      <c r="I777" s="244">
        <f>IF('Cumulative Budget Request '!$L828='Split budget (E)'!$L$1,'Cumulative Budget Request '!I828,0)</f>
        <v>0</v>
      </c>
      <c r="J777" s="317">
        <f>SUM(E777:I777)</f>
        <v>0</v>
      </c>
      <c r="W777" s="221"/>
    </row>
    <row r="778" spans="1:45">
      <c r="B778" s="811">
        <f>IF('Cumulative Budget Request '!$L829='Split budget (E)'!$L$1,'Cumulative Budget Request '!B829,0)</f>
        <v>0</v>
      </c>
      <c r="C778" s="812"/>
      <c r="D778" s="812"/>
      <c r="E778" s="244">
        <f>IF('Cumulative Budget Request '!$L829='Split budget (E)'!$L$1,'Cumulative Budget Request '!E829,0)</f>
        <v>0</v>
      </c>
      <c r="F778" s="244">
        <f>IF('Cumulative Budget Request '!$L829='Split budget (E)'!$L$1,'Cumulative Budget Request '!F829,0)</f>
        <v>0</v>
      </c>
      <c r="G778" s="244">
        <f>IF('Cumulative Budget Request '!$L829='Split budget (E)'!$L$1,'Cumulative Budget Request '!G829,0)</f>
        <v>0</v>
      </c>
      <c r="H778" s="244">
        <f>IF('Cumulative Budget Request '!$L829='Split budget (E)'!$L$1,'Cumulative Budget Request '!H829,0)</f>
        <v>0</v>
      </c>
      <c r="I778" s="244">
        <f>IF('Cumulative Budget Request '!$L829='Split budget (E)'!$L$1,'Cumulative Budget Request '!I829,0)</f>
        <v>0</v>
      </c>
      <c r="J778" s="317">
        <f t="shared" ref="J778:J796" si="376">SUM(E778:I778)</f>
        <v>0</v>
      </c>
      <c r="W778" s="221"/>
    </row>
    <row r="779" spans="1:45">
      <c r="B779" s="811">
        <f>IF('Cumulative Budget Request '!$L830='Split budget (E)'!$L$1,'Cumulative Budget Request '!B830,0)</f>
        <v>0</v>
      </c>
      <c r="C779" s="812"/>
      <c r="D779" s="812"/>
      <c r="E779" s="244">
        <f>IF('Cumulative Budget Request '!$L830='Split budget (E)'!$L$1,'Cumulative Budget Request '!E830,0)</f>
        <v>0</v>
      </c>
      <c r="F779" s="244">
        <f>IF('Cumulative Budget Request '!$L830='Split budget (E)'!$L$1,'Cumulative Budget Request '!F830,0)</f>
        <v>0</v>
      </c>
      <c r="G779" s="244">
        <f>IF('Cumulative Budget Request '!$L830='Split budget (E)'!$L$1,'Cumulative Budget Request '!G830,0)</f>
        <v>0</v>
      </c>
      <c r="H779" s="244">
        <f>IF('Cumulative Budget Request '!$L830='Split budget (E)'!$L$1,'Cumulative Budget Request '!H830,0)</f>
        <v>0</v>
      </c>
      <c r="I779" s="244">
        <f>IF('Cumulative Budget Request '!$L830='Split budget (E)'!$L$1,'Cumulative Budget Request '!I830,0)</f>
        <v>0</v>
      </c>
      <c r="J779" s="317">
        <f t="shared" si="376"/>
        <v>0</v>
      </c>
      <c r="W779" s="221"/>
    </row>
    <row r="780" spans="1:45" hidden="1">
      <c r="B780" s="811">
        <f>IF('Cumulative Budget Request '!$L831='Split budget (E)'!$L$1,'Cumulative Budget Request '!B831,0)</f>
        <v>0</v>
      </c>
      <c r="C780" s="812"/>
      <c r="D780" s="812"/>
      <c r="E780" s="244">
        <f>IF('Cumulative Budget Request '!$L831='Split budget (E)'!$L$1,'Cumulative Budget Request '!E831,0)</f>
        <v>0</v>
      </c>
      <c r="F780" s="244">
        <f>IF('Cumulative Budget Request '!$L831='Split budget (E)'!$L$1,'Cumulative Budget Request '!F831,0)</f>
        <v>0</v>
      </c>
      <c r="G780" s="244">
        <f>IF('Cumulative Budget Request '!$L831='Split budget (E)'!$L$1,'Cumulative Budget Request '!G831,0)</f>
        <v>0</v>
      </c>
      <c r="H780" s="244">
        <f>IF('Cumulative Budget Request '!$L831='Split budget (E)'!$L$1,'Cumulative Budget Request '!H831,0)</f>
        <v>0</v>
      </c>
      <c r="I780" s="244">
        <f>IF('Cumulative Budget Request '!$L831='Split budget (E)'!$L$1,'Cumulative Budget Request '!I831,0)</f>
        <v>0</v>
      </c>
      <c r="J780" s="317">
        <f t="shared" si="376"/>
        <v>0</v>
      </c>
      <c r="W780" s="221"/>
    </row>
    <row r="781" spans="1:45" hidden="1">
      <c r="B781" s="811">
        <f>IF('Cumulative Budget Request '!$L832='Split budget (E)'!$L$1,'Cumulative Budget Request '!B832,0)</f>
        <v>0</v>
      </c>
      <c r="C781" s="812"/>
      <c r="D781" s="812"/>
      <c r="E781" s="244">
        <f>IF('Cumulative Budget Request '!$L832='Split budget (E)'!$L$1,'Cumulative Budget Request '!E832,0)</f>
        <v>0</v>
      </c>
      <c r="F781" s="244">
        <f>IF('Cumulative Budget Request '!$L832='Split budget (E)'!$L$1,'Cumulative Budget Request '!F832,0)</f>
        <v>0</v>
      </c>
      <c r="G781" s="244">
        <f>IF('Cumulative Budget Request '!$L832='Split budget (E)'!$L$1,'Cumulative Budget Request '!G832,0)</f>
        <v>0</v>
      </c>
      <c r="H781" s="244">
        <f>IF('Cumulative Budget Request '!$L832='Split budget (E)'!$L$1,'Cumulative Budget Request '!H832,0)</f>
        <v>0</v>
      </c>
      <c r="I781" s="244">
        <f>IF('Cumulative Budget Request '!$L832='Split budget (E)'!$L$1,'Cumulative Budget Request '!I832,0)</f>
        <v>0</v>
      </c>
      <c r="J781" s="317">
        <f t="shared" si="376"/>
        <v>0</v>
      </c>
      <c r="W781" s="221"/>
    </row>
    <row r="782" spans="1:45" hidden="1">
      <c r="B782" s="811">
        <f>IF('Cumulative Budget Request '!$L833='Split budget (E)'!$L$1,'Cumulative Budget Request '!B833,0)</f>
        <v>0</v>
      </c>
      <c r="C782" s="812"/>
      <c r="D782" s="812"/>
      <c r="E782" s="244">
        <f>IF('Cumulative Budget Request '!$L833='Split budget (E)'!$L$1,'Cumulative Budget Request '!E833,0)</f>
        <v>0</v>
      </c>
      <c r="F782" s="244">
        <f>IF('Cumulative Budget Request '!$L833='Split budget (E)'!$L$1,'Cumulative Budget Request '!F833,0)</f>
        <v>0</v>
      </c>
      <c r="G782" s="244">
        <f>IF('Cumulative Budget Request '!$L833='Split budget (E)'!$L$1,'Cumulative Budget Request '!G833,0)</f>
        <v>0</v>
      </c>
      <c r="H782" s="244">
        <f>IF('Cumulative Budget Request '!$L833='Split budget (E)'!$L$1,'Cumulative Budget Request '!H833,0)</f>
        <v>0</v>
      </c>
      <c r="I782" s="244">
        <f>IF('Cumulative Budget Request '!$L833='Split budget (E)'!$L$1,'Cumulative Budget Request '!I833,0)</f>
        <v>0</v>
      </c>
      <c r="J782" s="317">
        <f t="shared" si="376"/>
        <v>0</v>
      </c>
      <c r="W782" s="221"/>
    </row>
    <row r="783" spans="1:45" hidden="1">
      <c r="B783" s="811">
        <f>IF('Cumulative Budget Request '!$L834='Split budget (E)'!$L$1,'Cumulative Budget Request '!B834,0)</f>
        <v>0</v>
      </c>
      <c r="C783" s="812"/>
      <c r="D783" s="812"/>
      <c r="E783" s="244">
        <f>IF('Cumulative Budget Request '!$L834='Split budget (E)'!$L$1,'Cumulative Budget Request '!E834,0)</f>
        <v>0</v>
      </c>
      <c r="F783" s="244">
        <f>IF('Cumulative Budget Request '!$L834='Split budget (E)'!$L$1,'Cumulative Budget Request '!F834,0)</f>
        <v>0</v>
      </c>
      <c r="G783" s="244">
        <f>IF('Cumulative Budget Request '!$L834='Split budget (E)'!$L$1,'Cumulative Budget Request '!G834,0)</f>
        <v>0</v>
      </c>
      <c r="H783" s="244">
        <f>IF('Cumulative Budget Request '!$L834='Split budget (E)'!$L$1,'Cumulative Budget Request '!H834,0)</f>
        <v>0</v>
      </c>
      <c r="I783" s="244">
        <f>IF('Cumulative Budget Request '!$L834='Split budget (E)'!$L$1,'Cumulative Budget Request '!I834,0)</f>
        <v>0</v>
      </c>
      <c r="J783" s="317">
        <f t="shared" si="376"/>
        <v>0</v>
      </c>
      <c r="W783" s="221"/>
    </row>
    <row r="784" spans="1:45" hidden="1">
      <c r="B784" s="811">
        <f>IF('Cumulative Budget Request '!$L835='Split budget (E)'!$L$1,'Cumulative Budget Request '!B835,0)</f>
        <v>0</v>
      </c>
      <c r="C784" s="812"/>
      <c r="D784" s="812"/>
      <c r="E784" s="244">
        <f>IF('Cumulative Budget Request '!$L835='Split budget (E)'!$L$1,'Cumulative Budget Request '!E835,0)</f>
        <v>0</v>
      </c>
      <c r="F784" s="244">
        <f>IF('Cumulative Budget Request '!$L835='Split budget (E)'!$L$1,'Cumulative Budget Request '!F835,0)</f>
        <v>0</v>
      </c>
      <c r="G784" s="244">
        <f>IF('Cumulative Budget Request '!$L835='Split budget (E)'!$L$1,'Cumulative Budget Request '!G835,0)</f>
        <v>0</v>
      </c>
      <c r="H784" s="244">
        <f>IF('Cumulative Budget Request '!$L835='Split budget (E)'!$L$1,'Cumulative Budget Request '!H835,0)</f>
        <v>0</v>
      </c>
      <c r="I784" s="244">
        <f>IF('Cumulative Budget Request '!$L835='Split budget (E)'!$L$1,'Cumulative Budget Request '!I835,0)</f>
        <v>0</v>
      </c>
      <c r="J784" s="317">
        <f t="shared" si="376"/>
        <v>0</v>
      </c>
      <c r="W784" s="221"/>
    </row>
    <row r="785" spans="2:35" hidden="1">
      <c r="B785" s="811">
        <f>IF('Cumulative Budget Request '!$L836='Split budget (E)'!$L$1,'Cumulative Budget Request '!B836,0)</f>
        <v>0</v>
      </c>
      <c r="C785" s="812"/>
      <c r="D785" s="812"/>
      <c r="E785" s="244">
        <f>IF('Cumulative Budget Request '!$L836='Split budget (E)'!$L$1,'Cumulative Budget Request '!E836,0)</f>
        <v>0</v>
      </c>
      <c r="F785" s="244">
        <f>IF('Cumulative Budget Request '!$L836='Split budget (E)'!$L$1,'Cumulative Budget Request '!F836,0)</f>
        <v>0</v>
      </c>
      <c r="G785" s="244">
        <f>IF('Cumulative Budget Request '!$L836='Split budget (E)'!$L$1,'Cumulative Budget Request '!G836,0)</f>
        <v>0</v>
      </c>
      <c r="H785" s="244">
        <f>IF('Cumulative Budget Request '!$L836='Split budget (E)'!$L$1,'Cumulative Budget Request '!H836,0)</f>
        <v>0</v>
      </c>
      <c r="I785" s="244">
        <f>IF('Cumulative Budget Request '!$L836='Split budget (E)'!$L$1,'Cumulative Budget Request '!I836,0)</f>
        <v>0</v>
      </c>
      <c r="J785" s="317">
        <f t="shared" si="376"/>
        <v>0</v>
      </c>
      <c r="W785" s="221"/>
    </row>
    <row r="786" spans="2:35" hidden="1">
      <c r="B786" s="811">
        <f>IF('Cumulative Budget Request '!$L837='Split budget (E)'!$L$1,'Cumulative Budget Request '!B837,0)</f>
        <v>0</v>
      </c>
      <c r="C786" s="812"/>
      <c r="D786" s="812"/>
      <c r="E786" s="244">
        <f>IF('Cumulative Budget Request '!$L837='Split budget (E)'!$L$1,'Cumulative Budget Request '!E837,0)</f>
        <v>0</v>
      </c>
      <c r="F786" s="244">
        <f>IF('Cumulative Budget Request '!$L837='Split budget (E)'!$L$1,'Cumulative Budget Request '!F837,0)</f>
        <v>0</v>
      </c>
      <c r="G786" s="244">
        <f>IF('Cumulative Budget Request '!$L837='Split budget (E)'!$L$1,'Cumulative Budget Request '!G837,0)</f>
        <v>0</v>
      </c>
      <c r="H786" s="244">
        <f>IF('Cumulative Budget Request '!$L837='Split budget (E)'!$L$1,'Cumulative Budget Request '!H837,0)</f>
        <v>0</v>
      </c>
      <c r="I786" s="244">
        <f>IF('Cumulative Budget Request '!$L837='Split budget (E)'!$L$1,'Cumulative Budget Request '!I837,0)</f>
        <v>0</v>
      </c>
      <c r="J786" s="317">
        <f t="shared" si="376"/>
        <v>0</v>
      </c>
      <c r="W786" s="221"/>
    </row>
    <row r="787" spans="2:35" hidden="1">
      <c r="B787" s="811">
        <f>IF('Cumulative Budget Request '!$L838='Split budget (E)'!$L$1,'Cumulative Budget Request '!B838,0)</f>
        <v>0</v>
      </c>
      <c r="C787" s="812"/>
      <c r="D787" s="812"/>
      <c r="E787" s="244">
        <f>IF('Cumulative Budget Request '!$L838='Split budget (E)'!$L$1,'Cumulative Budget Request '!E838,0)</f>
        <v>0</v>
      </c>
      <c r="F787" s="244">
        <f>IF('Cumulative Budget Request '!$L838='Split budget (E)'!$L$1,'Cumulative Budget Request '!F838,0)</f>
        <v>0</v>
      </c>
      <c r="G787" s="244">
        <f>IF('Cumulative Budget Request '!$L838='Split budget (E)'!$L$1,'Cumulative Budget Request '!G838,0)</f>
        <v>0</v>
      </c>
      <c r="H787" s="244">
        <f>IF('Cumulative Budget Request '!$L838='Split budget (E)'!$L$1,'Cumulative Budget Request '!H838,0)</f>
        <v>0</v>
      </c>
      <c r="I787" s="244">
        <f>IF('Cumulative Budget Request '!$L838='Split budget (E)'!$L$1,'Cumulative Budget Request '!I838,0)</f>
        <v>0</v>
      </c>
      <c r="J787" s="317">
        <f t="shared" si="376"/>
        <v>0</v>
      </c>
      <c r="W787" s="221"/>
    </row>
    <row r="788" spans="2:35" hidden="1">
      <c r="B788" s="811">
        <f>IF('Cumulative Budget Request '!$L839='Split budget (E)'!$L$1,'Cumulative Budget Request '!B839,0)</f>
        <v>0</v>
      </c>
      <c r="C788" s="812"/>
      <c r="D788" s="812"/>
      <c r="E788" s="244">
        <f>IF('Cumulative Budget Request '!$L839='Split budget (E)'!$L$1,'Cumulative Budget Request '!E839,0)</f>
        <v>0</v>
      </c>
      <c r="F788" s="244">
        <f>IF('Cumulative Budget Request '!$L839='Split budget (E)'!$L$1,'Cumulative Budget Request '!F839,0)</f>
        <v>0</v>
      </c>
      <c r="G788" s="244">
        <f>IF('Cumulative Budget Request '!$L839='Split budget (E)'!$L$1,'Cumulative Budget Request '!G839,0)</f>
        <v>0</v>
      </c>
      <c r="H788" s="244">
        <f>IF('Cumulative Budget Request '!$L839='Split budget (E)'!$L$1,'Cumulative Budget Request '!H839,0)</f>
        <v>0</v>
      </c>
      <c r="I788" s="244">
        <f>IF('Cumulative Budget Request '!$L839='Split budget (E)'!$L$1,'Cumulative Budget Request '!I839,0)</f>
        <v>0</v>
      </c>
      <c r="J788" s="317">
        <f t="shared" si="376"/>
        <v>0</v>
      </c>
      <c r="W788" s="221"/>
    </row>
    <row r="789" spans="2:35" hidden="1">
      <c r="B789" s="811">
        <f>IF('Cumulative Budget Request '!$L840='Split budget (E)'!$L$1,'Cumulative Budget Request '!B840,0)</f>
        <v>0</v>
      </c>
      <c r="C789" s="812"/>
      <c r="D789" s="812"/>
      <c r="E789" s="244">
        <f>IF('Cumulative Budget Request '!$L840='Split budget (E)'!$L$1,'Cumulative Budget Request '!E840,0)</f>
        <v>0</v>
      </c>
      <c r="F789" s="244">
        <f>IF('Cumulative Budget Request '!$L840='Split budget (E)'!$L$1,'Cumulative Budget Request '!F840,0)</f>
        <v>0</v>
      </c>
      <c r="G789" s="244">
        <f>IF('Cumulative Budget Request '!$L840='Split budget (E)'!$L$1,'Cumulative Budget Request '!G840,0)</f>
        <v>0</v>
      </c>
      <c r="H789" s="244">
        <f>IF('Cumulative Budget Request '!$L840='Split budget (E)'!$L$1,'Cumulative Budget Request '!H840,0)</f>
        <v>0</v>
      </c>
      <c r="I789" s="244">
        <f>IF('Cumulative Budget Request '!$L840='Split budget (E)'!$L$1,'Cumulative Budget Request '!I840,0)</f>
        <v>0</v>
      </c>
      <c r="J789" s="317">
        <f t="shared" si="376"/>
        <v>0</v>
      </c>
      <c r="W789" s="221"/>
    </row>
    <row r="790" spans="2:35" hidden="1">
      <c r="B790" s="811">
        <f>IF('Cumulative Budget Request '!$L841='Split budget (E)'!$L$1,'Cumulative Budget Request '!B841,0)</f>
        <v>0</v>
      </c>
      <c r="C790" s="812"/>
      <c r="D790" s="812"/>
      <c r="E790" s="244">
        <f>IF('Cumulative Budget Request '!$L841='Split budget (E)'!$L$1,'Cumulative Budget Request '!E841,0)</f>
        <v>0</v>
      </c>
      <c r="F790" s="244">
        <f>IF('Cumulative Budget Request '!$L841='Split budget (E)'!$L$1,'Cumulative Budget Request '!F841,0)</f>
        <v>0</v>
      </c>
      <c r="G790" s="244">
        <f>IF('Cumulative Budget Request '!$L841='Split budget (E)'!$L$1,'Cumulative Budget Request '!G841,0)</f>
        <v>0</v>
      </c>
      <c r="H790" s="244">
        <f>IF('Cumulative Budget Request '!$L841='Split budget (E)'!$L$1,'Cumulative Budget Request '!H841,0)</f>
        <v>0</v>
      </c>
      <c r="I790" s="244">
        <f>IF('Cumulative Budget Request '!$L841='Split budget (E)'!$L$1,'Cumulative Budget Request '!I841,0)</f>
        <v>0</v>
      </c>
      <c r="J790" s="317">
        <f t="shared" si="376"/>
        <v>0</v>
      </c>
      <c r="W790" s="221"/>
    </row>
    <row r="791" spans="2:35" hidden="1">
      <c r="B791" s="811">
        <f>IF('Cumulative Budget Request '!$L842='Split budget (E)'!$L$1,'Cumulative Budget Request '!B842,0)</f>
        <v>0</v>
      </c>
      <c r="C791" s="812"/>
      <c r="D791" s="812"/>
      <c r="E791" s="244">
        <f>IF('Cumulative Budget Request '!$L842='Split budget (E)'!$L$1,'Cumulative Budget Request '!E842,0)</f>
        <v>0</v>
      </c>
      <c r="F791" s="244">
        <f>IF('Cumulative Budget Request '!$L842='Split budget (E)'!$L$1,'Cumulative Budget Request '!F842,0)</f>
        <v>0</v>
      </c>
      <c r="G791" s="244">
        <f>IF('Cumulative Budget Request '!$L842='Split budget (E)'!$L$1,'Cumulative Budget Request '!G842,0)</f>
        <v>0</v>
      </c>
      <c r="H791" s="244">
        <f>IF('Cumulative Budget Request '!$L842='Split budget (E)'!$L$1,'Cumulative Budget Request '!H842,0)</f>
        <v>0</v>
      </c>
      <c r="I791" s="244">
        <f>IF('Cumulative Budget Request '!$L842='Split budget (E)'!$L$1,'Cumulative Budget Request '!I842,0)</f>
        <v>0</v>
      </c>
      <c r="J791" s="317">
        <f t="shared" si="376"/>
        <v>0</v>
      </c>
      <c r="W791" s="221"/>
    </row>
    <row r="792" spans="2:35" hidden="1">
      <c r="B792" s="811">
        <f>IF('Cumulative Budget Request '!$L843='Split budget (E)'!$L$1,'Cumulative Budget Request '!B843,0)</f>
        <v>0</v>
      </c>
      <c r="C792" s="812"/>
      <c r="D792" s="812"/>
      <c r="E792" s="244">
        <f>IF('Cumulative Budget Request '!$L843='Split budget (E)'!$L$1,'Cumulative Budget Request '!E843,0)</f>
        <v>0</v>
      </c>
      <c r="F792" s="244">
        <f>IF('Cumulative Budget Request '!$L843='Split budget (E)'!$L$1,'Cumulative Budget Request '!F843,0)</f>
        <v>0</v>
      </c>
      <c r="G792" s="244">
        <f>IF('Cumulative Budget Request '!$L843='Split budget (E)'!$L$1,'Cumulative Budget Request '!G843,0)</f>
        <v>0</v>
      </c>
      <c r="H792" s="244">
        <f>IF('Cumulative Budget Request '!$L843='Split budget (E)'!$L$1,'Cumulative Budget Request '!H843,0)</f>
        <v>0</v>
      </c>
      <c r="I792" s="244">
        <f>IF('Cumulative Budget Request '!$L843='Split budget (E)'!$L$1,'Cumulative Budget Request '!I843,0)</f>
        <v>0</v>
      </c>
      <c r="J792" s="317">
        <f t="shared" si="376"/>
        <v>0</v>
      </c>
      <c r="W792" s="221"/>
    </row>
    <row r="793" spans="2:35" ht="16.8" hidden="1">
      <c r="B793" s="811">
        <f>IF('Cumulative Budget Request '!$L844='Split budget (E)'!$L$1,'Cumulative Budget Request '!B844,0)</f>
        <v>0</v>
      </c>
      <c r="C793" s="812"/>
      <c r="D793" s="812"/>
      <c r="E793" s="244">
        <f>IF('Cumulative Budget Request '!$L844='Split budget (E)'!$L$1,'Cumulative Budget Request '!E844,0)</f>
        <v>0</v>
      </c>
      <c r="F793" s="244">
        <f>IF('Cumulative Budget Request '!$L844='Split budget (E)'!$L$1,'Cumulative Budget Request '!F844,0)</f>
        <v>0</v>
      </c>
      <c r="G793" s="244">
        <f>IF('Cumulative Budget Request '!$L844='Split budget (E)'!$L$1,'Cumulative Budget Request '!G844,0)</f>
        <v>0</v>
      </c>
      <c r="H793" s="244">
        <f>IF('Cumulative Budget Request '!$L844='Split budget (E)'!$L$1,'Cumulative Budget Request '!H844,0)</f>
        <v>0</v>
      </c>
      <c r="I793" s="244">
        <f>IF('Cumulative Budget Request '!$L844='Split budget (E)'!$L$1,'Cumulative Budget Request '!I844,0)</f>
        <v>0</v>
      </c>
      <c r="J793" s="317">
        <f t="shared" si="376"/>
        <v>0</v>
      </c>
      <c r="W793" s="222"/>
    </row>
    <row r="794" spans="2:35" hidden="1">
      <c r="B794" s="811">
        <f>IF('Cumulative Budget Request '!$L845='Split budget (E)'!$L$1,'Cumulative Budget Request '!B845,0)</f>
        <v>0</v>
      </c>
      <c r="C794" s="812"/>
      <c r="D794" s="812"/>
      <c r="E794" s="244">
        <f>IF('Cumulative Budget Request '!$L845='Split budget (E)'!$L$1,'Cumulative Budget Request '!E845,0)</f>
        <v>0</v>
      </c>
      <c r="F794" s="244">
        <f>IF('Cumulative Budget Request '!$L845='Split budget (E)'!$L$1,'Cumulative Budget Request '!F845,0)</f>
        <v>0</v>
      </c>
      <c r="G794" s="244">
        <f>IF('Cumulative Budget Request '!$L845='Split budget (E)'!$L$1,'Cumulative Budget Request '!G845,0)</f>
        <v>0</v>
      </c>
      <c r="H794" s="244">
        <f>IF('Cumulative Budget Request '!$L845='Split budget (E)'!$L$1,'Cumulative Budget Request '!H845,0)</f>
        <v>0</v>
      </c>
      <c r="I794" s="244">
        <f>IF('Cumulative Budget Request '!$L845='Split budget (E)'!$L$1,'Cumulative Budget Request '!I845,0)</f>
        <v>0</v>
      </c>
      <c r="J794" s="317">
        <f t="shared" si="376"/>
        <v>0</v>
      </c>
    </row>
    <row r="795" spans="2:35" hidden="1">
      <c r="B795" s="811">
        <f>IF('Cumulative Budget Request '!$L846='Split budget (E)'!$L$1,'Cumulative Budget Request '!B846,0)</f>
        <v>0</v>
      </c>
      <c r="C795" s="812"/>
      <c r="D795" s="812"/>
      <c r="E795" s="244">
        <f>IF('Cumulative Budget Request '!$L846='Split budget (E)'!$L$1,'Cumulative Budget Request '!E846,0)</f>
        <v>0</v>
      </c>
      <c r="F795" s="244">
        <f>IF('Cumulative Budget Request '!$L846='Split budget (E)'!$L$1,'Cumulative Budget Request '!F846,0)</f>
        <v>0</v>
      </c>
      <c r="G795" s="244">
        <f>IF('Cumulative Budget Request '!$L846='Split budget (E)'!$L$1,'Cumulative Budget Request '!G846,0)</f>
        <v>0</v>
      </c>
      <c r="H795" s="244">
        <f>IF('Cumulative Budget Request '!$L846='Split budget (E)'!$L$1,'Cumulative Budget Request '!H846,0)</f>
        <v>0</v>
      </c>
      <c r="I795" s="244">
        <f>IF('Cumulative Budget Request '!$L846='Split budget (E)'!$L$1,'Cumulative Budget Request '!I846,0)</f>
        <v>0</v>
      </c>
      <c r="J795" s="317">
        <f t="shared" si="376"/>
        <v>0</v>
      </c>
      <c r="K795" s="20"/>
      <c r="L795" s="16"/>
      <c r="M795" s="20"/>
      <c r="N795" s="20"/>
      <c r="O795" s="20"/>
      <c r="P795" s="20"/>
    </row>
    <row r="796" spans="2:35" hidden="1">
      <c r="B796" s="815">
        <f>IF('Cumulative Budget Request '!$L847='Split budget (E)'!$L$1,'Cumulative Budget Request '!B847,0)</f>
        <v>0</v>
      </c>
      <c r="C796" s="816"/>
      <c r="D796" s="816"/>
      <c r="E796" s="244">
        <f>IF('Cumulative Budget Request '!$L847='Split budget (E)'!$L$1,'Cumulative Budget Request '!E847,0)</f>
        <v>0</v>
      </c>
      <c r="F796" s="244">
        <f>IF('Cumulative Budget Request '!$L847='Split budget (E)'!$L$1,'Cumulative Budget Request '!F847,0)</f>
        <v>0</v>
      </c>
      <c r="G796" s="244">
        <f>IF('Cumulative Budget Request '!$L847='Split budget (E)'!$L$1,'Cumulative Budget Request '!G847,0)</f>
        <v>0</v>
      </c>
      <c r="H796" s="244">
        <f>IF('Cumulative Budget Request '!$L847='Split budget (E)'!$L$1,'Cumulative Budget Request '!H847,0)</f>
        <v>0</v>
      </c>
      <c r="I796" s="244">
        <f>IF('Cumulative Budget Request '!$L847='Split budget (E)'!$L$1,'Cumulative Budget Request '!I847,0)</f>
        <v>0</v>
      </c>
      <c r="J796" s="318">
        <f t="shared" si="376"/>
        <v>0</v>
      </c>
      <c r="K796" s="20"/>
      <c r="L796" s="16"/>
      <c r="M796" s="20"/>
      <c r="N796" s="20"/>
      <c r="O796" s="20"/>
      <c r="P796" s="20"/>
    </row>
    <row r="797" spans="2:35" ht="13.8" thickBot="1">
      <c r="B797" s="736" t="s">
        <v>1</v>
      </c>
      <c r="C797" s="737"/>
      <c r="D797" s="737"/>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8" thickBot="1">
      <c r="F798"/>
      <c r="H798" s="20"/>
      <c r="I798" s="16"/>
      <c r="J798" s="20"/>
      <c r="K798" s="20"/>
      <c r="L798" s="16"/>
      <c r="M798" s="20"/>
      <c r="N798" s="20"/>
      <c r="O798" s="20"/>
      <c r="P798" s="20"/>
      <c r="AI798" s="1"/>
    </row>
    <row r="799" spans="2:35">
      <c r="B799" s="743" t="s">
        <v>159</v>
      </c>
      <c r="C799" s="744"/>
      <c r="D799" s="744"/>
      <c r="E799" s="744"/>
      <c r="F799" s="744"/>
      <c r="G799" s="744"/>
      <c r="H799" s="744"/>
      <c r="I799" s="744"/>
      <c r="J799" s="745"/>
      <c r="K799" s="20"/>
      <c r="L799" s="16"/>
      <c r="M799" s="20"/>
      <c r="N799" s="20"/>
      <c r="O799" s="20"/>
      <c r="P799" s="20"/>
    </row>
    <row r="800" spans="2:35">
      <c r="B800" s="741" t="s">
        <v>137</v>
      </c>
      <c r="C800" s="742"/>
      <c r="D800" s="742"/>
      <c r="E800" s="217" t="s">
        <v>31</v>
      </c>
      <c r="F800" s="217" t="s">
        <v>32</v>
      </c>
      <c r="G800" s="218" t="s">
        <v>33</v>
      </c>
      <c r="H800" s="218" t="s">
        <v>34</v>
      </c>
      <c r="I800" s="218" t="s">
        <v>35</v>
      </c>
      <c r="J800" s="219" t="s">
        <v>1</v>
      </c>
      <c r="K800" s="20"/>
      <c r="L800" s="16"/>
      <c r="M800" s="20"/>
      <c r="N800" s="20"/>
      <c r="O800" s="20"/>
      <c r="P800" s="20"/>
    </row>
    <row r="801" spans="2:16">
      <c r="B801" s="813">
        <f t="shared" ref="B801:B821" si="378">B777</f>
        <v>0</v>
      </c>
      <c r="C801" s="814"/>
      <c r="D801" s="814"/>
      <c r="E801" s="244">
        <f>IF('Cumulative Budget Request '!$L852='Split budget (E)'!$L$1,'Cumulative Budget Request '!E852,0)</f>
        <v>0</v>
      </c>
      <c r="F801" s="244">
        <f>IF('Cumulative Budget Request '!$L852='Split budget (E)'!$L$1,'Cumulative Budget Request '!F852,0)</f>
        <v>0</v>
      </c>
      <c r="G801" s="244">
        <f>IF('Cumulative Budget Request '!$L852='Split budget (E)'!$L$1,'Cumulative Budget Request '!G852,0)</f>
        <v>0</v>
      </c>
      <c r="H801" s="244">
        <f>IF('Cumulative Budget Request '!$L852='Split budget (E)'!$L$1,'Cumulative Budget Request '!H852,0)</f>
        <v>0</v>
      </c>
      <c r="I801" s="244">
        <f>IF('Cumulative Budget Request '!$L852='Split budget (E)'!$L$1,'Cumulative Budget Request '!I852,0)</f>
        <v>0</v>
      </c>
      <c r="J801" s="317">
        <f t="shared" ref="J801:J820" si="379">SUM(E801:I801)</f>
        <v>0</v>
      </c>
      <c r="K801" s="20"/>
      <c r="L801" s="16"/>
      <c r="M801" s="20"/>
      <c r="N801" s="20"/>
      <c r="O801" s="20"/>
      <c r="P801" s="20"/>
    </row>
    <row r="802" spans="2:16">
      <c r="B802" s="811">
        <f t="shared" si="378"/>
        <v>0</v>
      </c>
      <c r="C802" s="812"/>
      <c r="D802" s="812"/>
      <c r="E802" s="244">
        <f>IF('Cumulative Budget Request '!$L853='Split budget (E)'!$L$1,'Cumulative Budget Request '!E853,0)</f>
        <v>0</v>
      </c>
      <c r="F802" s="244">
        <f>IF('Cumulative Budget Request '!$L853='Split budget (E)'!$L$1,'Cumulative Budget Request '!F853,0)</f>
        <v>0</v>
      </c>
      <c r="G802" s="244">
        <f>IF('Cumulative Budget Request '!$L853='Split budget (E)'!$L$1,'Cumulative Budget Request '!G853,0)</f>
        <v>0</v>
      </c>
      <c r="H802" s="244">
        <f>IF('Cumulative Budget Request '!$L853='Split budget (E)'!$L$1,'Cumulative Budget Request '!H853,0)</f>
        <v>0</v>
      </c>
      <c r="I802" s="244">
        <f>IF('Cumulative Budget Request '!$L853='Split budget (E)'!$L$1,'Cumulative Budget Request '!I853,0)</f>
        <v>0</v>
      </c>
      <c r="J802" s="317">
        <f t="shared" si="379"/>
        <v>0</v>
      </c>
      <c r="K802" s="20"/>
      <c r="L802" s="16"/>
      <c r="M802" s="20"/>
      <c r="N802" s="20"/>
      <c r="O802" s="20"/>
      <c r="P802" s="20"/>
    </row>
    <row r="803" spans="2:16">
      <c r="B803" s="811">
        <f t="shared" si="378"/>
        <v>0</v>
      </c>
      <c r="C803" s="812"/>
      <c r="D803" s="812"/>
      <c r="E803" s="244">
        <f>IF('Cumulative Budget Request '!$L854='Split budget (E)'!$L$1,'Cumulative Budget Request '!E854,0)</f>
        <v>0</v>
      </c>
      <c r="F803" s="244">
        <f>IF('Cumulative Budget Request '!$L854='Split budget (E)'!$L$1,'Cumulative Budget Request '!F854,0)</f>
        <v>0</v>
      </c>
      <c r="G803" s="244">
        <f>IF('Cumulative Budget Request '!$L854='Split budget (E)'!$L$1,'Cumulative Budget Request '!G854,0)</f>
        <v>0</v>
      </c>
      <c r="H803" s="244">
        <f>IF('Cumulative Budget Request '!$L854='Split budget (E)'!$L$1,'Cumulative Budget Request '!H854,0)</f>
        <v>0</v>
      </c>
      <c r="I803" s="244">
        <f>IF('Cumulative Budget Request '!$L854='Split budget (E)'!$L$1,'Cumulative Budget Request '!I854,0)</f>
        <v>0</v>
      </c>
      <c r="J803" s="317">
        <f t="shared" si="379"/>
        <v>0</v>
      </c>
      <c r="K803" s="20"/>
      <c r="L803" s="16"/>
      <c r="M803" s="20"/>
      <c r="N803" s="20"/>
      <c r="O803" s="20"/>
      <c r="P803" s="20"/>
    </row>
    <row r="804" spans="2:16" hidden="1">
      <c r="B804" s="811">
        <f t="shared" si="378"/>
        <v>0</v>
      </c>
      <c r="C804" s="812"/>
      <c r="D804" s="812"/>
      <c r="E804" s="244">
        <f>IF('Cumulative Budget Request '!$L855='Split budget (E)'!$L$1,'Cumulative Budget Request '!E855,0)</f>
        <v>0</v>
      </c>
      <c r="F804" s="244">
        <f>IF('Cumulative Budget Request '!$L855='Split budget (E)'!$L$1,'Cumulative Budget Request '!F855,0)</f>
        <v>0</v>
      </c>
      <c r="G804" s="244">
        <f>IF('Cumulative Budget Request '!$L855='Split budget (E)'!$L$1,'Cumulative Budget Request '!G855,0)</f>
        <v>0</v>
      </c>
      <c r="H804" s="244">
        <f>IF('Cumulative Budget Request '!$L855='Split budget (E)'!$L$1,'Cumulative Budget Request '!H855,0)</f>
        <v>0</v>
      </c>
      <c r="I804" s="244">
        <f>IF('Cumulative Budget Request '!$L855='Split budget (E)'!$L$1,'Cumulative Budget Request '!I855,0)</f>
        <v>0</v>
      </c>
      <c r="J804" s="317">
        <f t="shared" si="379"/>
        <v>0</v>
      </c>
      <c r="K804" s="20"/>
      <c r="L804" s="16"/>
      <c r="M804" s="20"/>
      <c r="N804" s="20"/>
      <c r="O804" s="20"/>
      <c r="P804" s="20"/>
    </row>
    <row r="805" spans="2:16" hidden="1">
      <c r="B805" s="811">
        <f t="shared" si="378"/>
        <v>0</v>
      </c>
      <c r="C805" s="812"/>
      <c r="D805" s="812"/>
      <c r="E805" s="244">
        <f>IF('Cumulative Budget Request '!$L856='Split budget (E)'!$L$1,'Cumulative Budget Request '!E856,0)</f>
        <v>0</v>
      </c>
      <c r="F805" s="244">
        <f>IF('Cumulative Budget Request '!$L856='Split budget (E)'!$L$1,'Cumulative Budget Request '!F856,0)</f>
        <v>0</v>
      </c>
      <c r="G805" s="244">
        <f>IF('Cumulative Budget Request '!$L856='Split budget (E)'!$L$1,'Cumulative Budget Request '!G856,0)</f>
        <v>0</v>
      </c>
      <c r="H805" s="244">
        <f>IF('Cumulative Budget Request '!$L856='Split budget (E)'!$L$1,'Cumulative Budget Request '!H856,0)</f>
        <v>0</v>
      </c>
      <c r="I805" s="244">
        <f>IF('Cumulative Budget Request '!$L856='Split budget (E)'!$L$1,'Cumulative Budget Request '!I856,0)</f>
        <v>0</v>
      </c>
      <c r="J805" s="317">
        <f t="shared" si="379"/>
        <v>0</v>
      </c>
      <c r="K805" s="20"/>
      <c r="L805" s="16"/>
      <c r="M805" s="20"/>
      <c r="N805" s="20"/>
      <c r="O805" s="20"/>
      <c r="P805" s="20"/>
    </row>
    <row r="806" spans="2:16" hidden="1">
      <c r="B806" s="811">
        <f t="shared" si="378"/>
        <v>0</v>
      </c>
      <c r="C806" s="812"/>
      <c r="D806" s="812"/>
      <c r="E806" s="244">
        <f>IF('Cumulative Budget Request '!$L857='Split budget (E)'!$L$1,'Cumulative Budget Request '!E857,0)</f>
        <v>0</v>
      </c>
      <c r="F806" s="244">
        <f>IF('Cumulative Budget Request '!$L857='Split budget (E)'!$L$1,'Cumulative Budget Request '!F857,0)</f>
        <v>0</v>
      </c>
      <c r="G806" s="244">
        <f>IF('Cumulative Budget Request '!$L857='Split budget (E)'!$L$1,'Cumulative Budget Request '!G857,0)</f>
        <v>0</v>
      </c>
      <c r="H806" s="244">
        <f>IF('Cumulative Budget Request '!$L857='Split budget (E)'!$L$1,'Cumulative Budget Request '!H857,0)</f>
        <v>0</v>
      </c>
      <c r="I806" s="244">
        <f>IF('Cumulative Budget Request '!$L857='Split budget (E)'!$L$1,'Cumulative Budget Request '!I857,0)</f>
        <v>0</v>
      </c>
      <c r="J806" s="317">
        <f t="shared" si="379"/>
        <v>0</v>
      </c>
      <c r="K806" s="20"/>
      <c r="L806" s="16"/>
      <c r="M806" s="20"/>
      <c r="N806" s="20"/>
      <c r="O806" s="20"/>
      <c r="P806" s="20"/>
    </row>
    <row r="807" spans="2:16" hidden="1">
      <c r="B807" s="811">
        <f t="shared" si="378"/>
        <v>0</v>
      </c>
      <c r="C807" s="812"/>
      <c r="D807" s="812"/>
      <c r="E807" s="244">
        <f>IF('Cumulative Budget Request '!$L858='Split budget (E)'!$L$1,'Cumulative Budget Request '!E858,0)</f>
        <v>0</v>
      </c>
      <c r="F807" s="244">
        <f>IF('Cumulative Budget Request '!$L858='Split budget (E)'!$L$1,'Cumulative Budget Request '!F858,0)</f>
        <v>0</v>
      </c>
      <c r="G807" s="244">
        <f>IF('Cumulative Budget Request '!$L858='Split budget (E)'!$L$1,'Cumulative Budget Request '!G858,0)</f>
        <v>0</v>
      </c>
      <c r="H807" s="244">
        <f>IF('Cumulative Budget Request '!$L858='Split budget (E)'!$L$1,'Cumulative Budget Request '!H858,0)</f>
        <v>0</v>
      </c>
      <c r="I807" s="244">
        <f>IF('Cumulative Budget Request '!$L858='Split budget (E)'!$L$1,'Cumulative Budget Request '!I858,0)</f>
        <v>0</v>
      </c>
      <c r="J807" s="317">
        <f t="shared" si="379"/>
        <v>0</v>
      </c>
      <c r="K807" s="20"/>
      <c r="L807" s="16"/>
      <c r="M807" s="20"/>
      <c r="N807" s="20"/>
      <c r="O807" s="20"/>
      <c r="P807" s="20"/>
    </row>
    <row r="808" spans="2:16" hidden="1">
      <c r="B808" s="811">
        <f t="shared" si="378"/>
        <v>0</v>
      </c>
      <c r="C808" s="812"/>
      <c r="D808" s="812"/>
      <c r="E808" s="244">
        <f>IF('Cumulative Budget Request '!$L859='Split budget (E)'!$L$1,'Cumulative Budget Request '!E859,0)</f>
        <v>0</v>
      </c>
      <c r="F808" s="244">
        <f>IF('Cumulative Budget Request '!$L859='Split budget (E)'!$L$1,'Cumulative Budget Request '!F859,0)</f>
        <v>0</v>
      </c>
      <c r="G808" s="244">
        <f>IF('Cumulative Budget Request '!$L859='Split budget (E)'!$L$1,'Cumulative Budget Request '!G859,0)</f>
        <v>0</v>
      </c>
      <c r="H808" s="244">
        <f>IF('Cumulative Budget Request '!$L859='Split budget (E)'!$L$1,'Cumulative Budget Request '!H859,0)</f>
        <v>0</v>
      </c>
      <c r="I808" s="244">
        <f>IF('Cumulative Budget Request '!$L859='Split budget (E)'!$L$1,'Cumulative Budget Request '!I859,0)</f>
        <v>0</v>
      </c>
      <c r="J808" s="317">
        <f t="shared" si="379"/>
        <v>0</v>
      </c>
      <c r="K808" s="20"/>
      <c r="L808" s="16"/>
      <c r="M808" s="20"/>
      <c r="N808" s="20"/>
      <c r="O808" s="20"/>
      <c r="P808" s="20"/>
    </row>
    <row r="809" spans="2:16" hidden="1">
      <c r="B809" s="811">
        <f t="shared" si="378"/>
        <v>0</v>
      </c>
      <c r="C809" s="812"/>
      <c r="D809" s="812"/>
      <c r="E809" s="244">
        <f>IF('Cumulative Budget Request '!$L860='Split budget (E)'!$L$1,'Cumulative Budget Request '!E860,0)</f>
        <v>0</v>
      </c>
      <c r="F809" s="244">
        <f>IF('Cumulative Budget Request '!$L860='Split budget (E)'!$L$1,'Cumulative Budget Request '!F860,0)</f>
        <v>0</v>
      </c>
      <c r="G809" s="244">
        <f>IF('Cumulative Budget Request '!$L860='Split budget (E)'!$L$1,'Cumulative Budget Request '!G860,0)</f>
        <v>0</v>
      </c>
      <c r="H809" s="244">
        <f>IF('Cumulative Budget Request '!$L860='Split budget (E)'!$L$1,'Cumulative Budget Request '!H860,0)</f>
        <v>0</v>
      </c>
      <c r="I809" s="244">
        <f>IF('Cumulative Budget Request '!$L860='Split budget (E)'!$L$1,'Cumulative Budget Request '!I860,0)</f>
        <v>0</v>
      </c>
      <c r="J809" s="317">
        <f t="shared" si="379"/>
        <v>0</v>
      </c>
      <c r="K809" s="20"/>
      <c r="L809" s="16"/>
      <c r="M809" s="20"/>
      <c r="N809" s="20"/>
      <c r="O809" s="20"/>
      <c r="P809" s="20"/>
    </row>
    <row r="810" spans="2:16" hidden="1">
      <c r="B810" s="811">
        <f t="shared" si="378"/>
        <v>0</v>
      </c>
      <c r="C810" s="812"/>
      <c r="D810" s="812"/>
      <c r="E810" s="244">
        <f>IF('Cumulative Budget Request '!$L861='Split budget (E)'!$L$1,'Cumulative Budget Request '!E861,0)</f>
        <v>0</v>
      </c>
      <c r="F810" s="244">
        <f>IF('Cumulative Budget Request '!$L861='Split budget (E)'!$L$1,'Cumulative Budget Request '!F861,0)</f>
        <v>0</v>
      </c>
      <c r="G810" s="244">
        <f>IF('Cumulative Budget Request '!$L861='Split budget (E)'!$L$1,'Cumulative Budget Request '!G861,0)</f>
        <v>0</v>
      </c>
      <c r="H810" s="244">
        <f>IF('Cumulative Budget Request '!$L861='Split budget (E)'!$L$1,'Cumulative Budget Request '!H861,0)</f>
        <v>0</v>
      </c>
      <c r="I810" s="244">
        <f>IF('Cumulative Budget Request '!$L861='Split budget (E)'!$L$1,'Cumulative Budget Request '!I861,0)</f>
        <v>0</v>
      </c>
      <c r="J810" s="317">
        <f t="shared" si="379"/>
        <v>0</v>
      </c>
      <c r="K810" s="20"/>
      <c r="L810" s="16"/>
      <c r="M810" s="20"/>
      <c r="N810" s="20"/>
      <c r="O810" s="20"/>
      <c r="P810" s="20"/>
    </row>
    <row r="811" spans="2:16" hidden="1">
      <c r="B811" s="811">
        <f t="shared" si="378"/>
        <v>0</v>
      </c>
      <c r="C811" s="812"/>
      <c r="D811" s="812"/>
      <c r="E811" s="244">
        <f>IF('Cumulative Budget Request '!$L862='Split budget (E)'!$L$1,'Cumulative Budget Request '!E862,0)</f>
        <v>0</v>
      </c>
      <c r="F811" s="244">
        <f>IF('Cumulative Budget Request '!$L862='Split budget (E)'!$L$1,'Cumulative Budget Request '!F862,0)</f>
        <v>0</v>
      </c>
      <c r="G811" s="244">
        <f>IF('Cumulative Budget Request '!$L862='Split budget (E)'!$L$1,'Cumulative Budget Request '!G862,0)</f>
        <v>0</v>
      </c>
      <c r="H811" s="244">
        <f>IF('Cumulative Budget Request '!$L862='Split budget (E)'!$L$1,'Cumulative Budget Request '!H862,0)</f>
        <v>0</v>
      </c>
      <c r="I811" s="244">
        <f>IF('Cumulative Budget Request '!$L862='Split budget (E)'!$L$1,'Cumulative Budget Request '!I862,0)</f>
        <v>0</v>
      </c>
      <c r="J811" s="317">
        <f t="shared" si="379"/>
        <v>0</v>
      </c>
      <c r="K811" s="20"/>
      <c r="L811" s="16"/>
      <c r="M811" s="20"/>
      <c r="N811" s="20"/>
      <c r="O811" s="20"/>
      <c r="P811" s="20"/>
    </row>
    <row r="812" spans="2:16" hidden="1">
      <c r="B812" s="811">
        <f t="shared" si="378"/>
        <v>0</v>
      </c>
      <c r="C812" s="812"/>
      <c r="D812" s="812"/>
      <c r="E812" s="244">
        <f>IF('Cumulative Budget Request '!$L863='Split budget (E)'!$L$1,'Cumulative Budget Request '!E863,0)</f>
        <v>0</v>
      </c>
      <c r="F812" s="244">
        <f>IF('Cumulative Budget Request '!$L863='Split budget (E)'!$L$1,'Cumulative Budget Request '!F863,0)</f>
        <v>0</v>
      </c>
      <c r="G812" s="244">
        <f>IF('Cumulative Budget Request '!$L863='Split budget (E)'!$L$1,'Cumulative Budget Request '!G863,0)</f>
        <v>0</v>
      </c>
      <c r="H812" s="244">
        <f>IF('Cumulative Budget Request '!$L863='Split budget (E)'!$L$1,'Cumulative Budget Request '!H863,0)</f>
        <v>0</v>
      </c>
      <c r="I812" s="244">
        <f>IF('Cumulative Budget Request '!$L863='Split budget (E)'!$L$1,'Cumulative Budget Request '!I863,0)</f>
        <v>0</v>
      </c>
      <c r="J812" s="317">
        <f t="shared" si="379"/>
        <v>0</v>
      </c>
      <c r="K812" s="20"/>
      <c r="L812" s="16"/>
      <c r="M812" s="20"/>
      <c r="N812" s="20"/>
      <c r="O812" s="20"/>
      <c r="P812" s="20"/>
    </row>
    <row r="813" spans="2:16" hidden="1">
      <c r="B813" s="811">
        <f t="shared" si="378"/>
        <v>0</v>
      </c>
      <c r="C813" s="812"/>
      <c r="D813" s="812"/>
      <c r="E813" s="244">
        <f>IF('Cumulative Budget Request '!$L864='Split budget (E)'!$L$1,'Cumulative Budget Request '!E864,0)</f>
        <v>0</v>
      </c>
      <c r="F813" s="244">
        <f>IF('Cumulative Budget Request '!$L864='Split budget (E)'!$L$1,'Cumulative Budget Request '!F864,0)</f>
        <v>0</v>
      </c>
      <c r="G813" s="244">
        <f>IF('Cumulative Budget Request '!$L864='Split budget (E)'!$L$1,'Cumulative Budget Request '!G864,0)</f>
        <v>0</v>
      </c>
      <c r="H813" s="244">
        <f>IF('Cumulative Budget Request '!$L864='Split budget (E)'!$L$1,'Cumulative Budget Request '!H864,0)</f>
        <v>0</v>
      </c>
      <c r="I813" s="244">
        <f>IF('Cumulative Budget Request '!$L864='Split budget (E)'!$L$1,'Cumulative Budget Request '!I864,0)</f>
        <v>0</v>
      </c>
      <c r="J813" s="317">
        <f t="shared" si="379"/>
        <v>0</v>
      </c>
      <c r="K813" s="20"/>
      <c r="L813" s="16"/>
      <c r="M813" s="20"/>
      <c r="N813" s="20"/>
      <c r="O813" s="20"/>
      <c r="P813" s="20"/>
    </row>
    <row r="814" spans="2:16" hidden="1">
      <c r="B814" s="811">
        <f t="shared" si="378"/>
        <v>0</v>
      </c>
      <c r="C814" s="812"/>
      <c r="D814" s="812"/>
      <c r="E814" s="244">
        <f>IF('Cumulative Budget Request '!$L865='Split budget (E)'!$L$1,'Cumulative Budget Request '!E865,0)</f>
        <v>0</v>
      </c>
      <c r="F814" s="244">
        <f>IF('Cumulative Budget Request '!$L865='Split budget (E)'!$L$1,'Cumulative Budget Request '!F865,0)</f>
        <v>0</v>
      </c>
      <c r="G814" s="244">
        <f>IF('Cumulative Budget Request '!$L865='Split budget (E)'!$L$1,'Cumulative Budget Request '!G865,0)</f>
        <v>0</v>
      </c>
      <c r="H814" s="244">
        <f>IF('Cumulative Budget Request '!$L865='Split budget (E)'!$L$1,'Cumulative Budget Request '!H865,0)</f>
        <v>0</v>
      </c>
      <c r="I814" s="244">
        <f>IF('Cumulative Budget Request '!$L865='Split budget (E)'!$L$1,'Cumulative Budget Request '!I865,0)</f>
        <v>0</v>
      </c>
      <c r="J814" s="317">
        <f t="shared" si="379"/>
        <v>0</v>
      </c>
      <c r="K814" s="20"/>
      <c r="L814" s="16"/>
      <c r="M814" s="20"/>
      <c r="N814" s="20"/>
      <c r="O814" s="20"/>
      <c r="P814" s="20"/>
    </row>
    <row r="815" spans="2:16" hidden="1">
      <c r="B815" s="811">
        <f t="shared" si="378"/>
        <v>0</v>
      </c>
      <c r="C815" s="812"/>
      <c r="D815" s="812"/>
      <c r="E815" s="244">
        <f>IF('Cumulative Budget Request '!$L866='Split budget (E)'!$L$1,'Cumulative Budget Request '!E866,0)</f>
        <v>0</v>
      </c>
      <c r="F815" s="244">
        <f>IF('Cumulative Budget Request '!$L866='Split budget (E)'!$L$1,'Cumulative Budget Request '!F866,0)</f>
        <v>0</v>
      </c>
      <c r="G815" s="244">
        <f>IF('Cumulative Budget Request '!$L866='Split budget (E)'!$L$1,'Cumulative Budget Request '!G866,0)</f>
        <v>0</v>
      </c>
      <c r="H815" s="244">
        <f>IF('Cumulative Budget Request '!$L866='Split budget (E)'!$L$1,'Cumulative Budget Request '!H866,0)</f>
        <v>0</v>
      </c>
      <c r="I815" s="244">
        <f>IF('Cumulative Budget Request '!$L866='Split budget (E)'!$L$1,'Cumulative Budget Request '!I866,0)</f>
        <v>0</v>
      </c>
      <c r="J815" s="317">
        <f t="shared" si="379"/>
        <v>0</v>
      </c>
      <c r="K815" s="20"/>
      <c r="L815" s="16"/>
      <c r="M815" s="20"/>
      <c r="N815" s="20"/>
      <c r="O815" s="20"/>
      <c r="P815" s="20"/>
    </row>
    <row r="816" spans="2:16" hidden="1">
      <c r="B816" s="811">
        <f t="shared" si="378"/>
        <v>0</v>
      </c>
      <c r="C816" s="812"/>
      <c r="D816" s="812"/>
      <c r="E816" s="244">
        <f>IF('Cumulative Budget Request '!$L867='Split budget (E)'!$L$1,'Cumulative Budget Request '!E867,0)</f>
        <v>0</v>
      </c>
      <c r="F816" s="244">
        <f>IF('Cumulative Budget Request '!$L867='Split budget (E)'!$L$1,'Cumulative Budget Request '!F867,0)</f>
        <v>0</v>
      </c>
      <c r="G816" s="244">
        <f>IF('Cumulative Budget Request '!$L867='Split budget (E)'!$L$1,'Cumulative Budget Request '!G867,0)</f>
        <v>0</v>
      </c>
      <c r="H816" s="244">
        <f>IF('Cumulative Budget Request '!$L867='Split budget (E)'!$L$1,'Cumulative Budget Request '!H867,0)</f>
        <v>0</v>
      </c>
      <c r="I816" s="244">
        <f>IF('Cumulative Budget Request '!$L867='Split budget (E)'!$L$1,'Cumulative Budget Request '!I867,0)</f>
        <v>0</v>
      </c>
      <c r="J816" s="317">
        <f t="shared" si="379"/>
        <v>0</v>
      </c>
      <c r="K816" s="20"/>
      <c r="L816" s="16"/>
      <c r="M816" s="20"/>
      <c r="N816" s="20"/>
      <c r="O816" s="20"/>
      <c r="P816" s="20"/>
    </row>
    <row r="817" spans="2:16" hidden="1">
      <c r="B817" s="811">
        <f t="shared" si="378"/>
        <v>0</v>
      </c>
      <c r="C817" s="812"/>
      <c r="D817" s="812"/>
      <c r="E817" s="244">
        <f>IF('Cumulative Budget Request '!$L868='Split budget (E)'!$L$1,'Cumulative Budget Request '!E868,0)</f>
        <v>0</v>
      </c>
      <c r="F817" s="244">
        <f>IF('Cumulative Budget Request '!$L868='Split budget (E)'!$L$1,'Cumulative Budget Request '!F868,0)</f>
        <v>0</v>
      </c>
      <c r="G817" s="244">
        <f>IF('Cumulative Budget Request '!$L868='Split budget (E)'!$L$1,'Cumulative Budget Request '!G868,0)</f>
        <v>0</v>
      </c>
      <c r="H817" s="244">
        <f>IF('Cumulative Budget Request '!$L868='Split budget (E)'!$L$1,'Cumulative Budget Request '!H868,0)</f>
        <v>0</v>
      </c>
      <c r="I817" s="244">
        <f>IF('Cumulative Budget Request '!$L868='Split budget (E)'!$L$1,'Cumulative Budget Request '!I868,0)</f>
        <v>0</v>
      </c>
      <c r="J817" s="317">
        <f t="shared" si="379"/>
        <v>0</v>
      </c>
      <c r="K817" s="20"/>
      <c r="L817" s="16"/>
      <c r="M817" s="20"/>
      <c r="N817" s="20"/>
      <c r="O817" s="20"/>
      <c r="P817" s="20"/>
    </row>
    <row r="818" spans="2:16" hidden="1">
      <c r="B818" s="811">
        <f t="shared" si="378"/>
        <v>0</v>
      </c>
      <c r="C818" s="812"/>
      <c r="D818" s="812"/>
      <c r="E818" s="244">
        <f>IF('Cumulative Budget Request '!$L869='Split budget (E)'!$L$1,'Cumulative Budget Request '!E869,0)</f>
        <v>0</v>
      </c>
      <c r="F818" s="244">
        <f>IF('Cumulative Budget Request '!$L869='Split budget (E)'!$L$1,'Cumulative Budget Request '!F869,0)</f>
        <v>0</v>
      </c>
      <c r="G818" s="244">
        <f>IF('Cumulative Budget Request '!$L869='Split budget (E)'!$L$1,'Cumulative Budget Request '!G869,0)</f>
        <v>0</v>
      </c>
      <c r="H818" s="244">
        <f>IF('Cumulative Budget Request '!$L869='Split budget (E)'!$L$1,'Cumulative Budget Request '!H869,0)</f>
        <v>0</v>
      </c>
      <c r="I818" s="244">
        <f>IF('Cumulative Budget Request '!$L869='Split budget (E)'!$L$1,'Cumulative Budget Request '!I869,0)</f>
        <v>0</v>
      </c>
      <c r="J818" s="317">
        <f t="shared" si="379"/>
        <v>0</v>
      </c>
      <c r="K818" s="20"/>
      <c r="L818" s="16"/>
    </row>
    <row r="819" spans="2:16" hidden="1">
      <c r="B819" s="811">
        <f t="shared" si="378"/>
        <v>0</v>
      </c>
      <c r="C819" s="812"/>
      <c r="D819" s="812"/>
      <c r="E819" s="244">
        <f>IF('Cumulative Budget Request '!$L870='Split budget (E)'!$L$1,'Cumulative Budget Request '!E870,0)</f>
        <v>0</v>
      </c>
      <c r="F819" s="244">
        <f>IF('Cumulative Budget Request '!$L870='Split budget (E)'!$L$1,'Cumulative Budget Request '!F870,0)</f>
        <v>0</v>
      </c>
      <c r="G819" s="244">
        <f>IF('Cumulative Budget Request '!$L870='Split budget (E)'!$L$1,'Cumulative Budget Request '!G870,0)</f>
        <v>0</v>
      </c>
      <c r="H819" s="244">
        <f>IF('Cumulative Budget Request '!$L870='Split budget (E)'!$L$1,'Cumulative Budget Request '!H870,0)</f>
        <v>0</v>
      </c>
      <c r="I819" s="244">
        <f>IF('Cumulative Budget Request '!$L870='Split budget (E)'!$L$1,'Cumulative Budget Request '!I870,0)</f>
        <v>0</v>
      </c>
      <c r="J819" s="317">
        <f t="shared" si="379"/>
        <v>0</v>
      </c>
    </row>
    <row r="820" spans="2:16" hidden="1">
      <c r="B820" s="815">
        <f t="shared" si="378"/>
        <v>0</v>
      </c>
      <c r="C820" s="816"/>
      <c r="D820" s="816"/>
      <c r="E820" s="244">
        <f>IF('Cumulative Budget Request '!$L871='Split budget (E)'!$L$1,'Cumulative Budget Request '!E871,0)</f>
        <v>0</v>
      </c>
      <c r="F820" s="244">
        <f>IF('Cumulative Budget Request '!$L871='Split budget (E)'!$L$1,'Cumulative Budget Request '!F871,0)</f>
        <v>0</v>
      </c>
      <c r="G820" s="244">
        <f>IF('Cumulative Budget Request '!$L871='Split budget (E)'!$L$1,'Cumulative Budget Request '!G871,0)</f>
        <v>0</v>
      </c>
      <c r="H820" s="244">
        <f>IF('Cumulative Budget Request '!$L871='Split budget (E)'!$L$1,'Cumulative Budget Request '!H871,0)</f>
        <v>0</v>
      </c>
      <c r="I820" s="244">
        <f>IF('Cumulative Budget Request '!$L871='Split budget (E)'!$L$1,'Cumulative Budget Request '!I871,0)</f>
        <v>0</v>
      </c>
      <c r="J820" s="318">
        <f t="shared" si="379"/>
        <v>0</v>
      </c>
    </row>
    <row r="821" spans="2:16" ht="13.8" thickBot="1">
      <c r="B821" s="736" t="str">
        <f t="shared" si="378"/>
        <v>TOTAL</v>
      </c>
      <c r="C821" s="737"/>
      <c r="D821" s="737"/>
      <c r="E821" s="320">
        <f>SUM(E801:E820)</f>
        <v>0</v>
      </c>
      <c r="F821" s="320">
        <f t="shared" ref="F821:I821" si="380">SUM(F801:F820)</f>
        <v>0</v>
      </c>
      <c r="G821" s="320">
        <f t="shared" si="380"/>
        <v>0</v>
      </c>
      <c r="H821" s="320">
        <f t="shared" si="380"/>
        <v>0</v>
      </c>
      <c r="I821" s="320">
        <f t="shared" si="380"/>
        <v>0</v>
      </c>
      <c r="J821" s="319">
        <f>SUM(J801:J820)</f>
        <v>0</v>
      </c>
    </row>
    <row r="822" spans="2:16" ht="13.8" thickBot="1">
      <c r="E822" s="20"/>
      <c r="F822" s="16"/>
      <c r="G822" s="20"/>
      <c r="H822" s="20"/>
      <c r="I822" s="20"/>
      <c r="J822" s="20"/>
    </row>
    <row r="823" spans="2:16">
      <c r="B823" s="743" t="s">
        <v>136</v>
      </c>
      <c r="C823" s="744"/>
      <c r="D823" s="744"/>
      <c r="E823" s="744"/>
      <c r="F823" s="744"/>
      <c r="G823" s="744"/>
      <c r="H823" s="744"/>
      <c r="I823" s="744"/>
      <c r="J823" s="745"/>
    </row>
    <row r="824" spans="2:16">
      <c r="B824" s="741" t="s">
        <v>137</v>
      </c>
      <c r="C824" s="742"/>
      <c r="D824" s="742"/>
      <c r="E824" s="217" t="s">
        <v>31</v>
      </c>
      <c r="F824" s="217" t="s">
        <v>32</v>
      </c>
      <c r="G824" s="218" t="s">
        <v>33</v>
      </c>
      <c r="H824" s="218" t="s">
        <v>34</v>
      </c>
      <c r="I824" s="218" t="s">
        <v>35</v>
      </c>
      <c r="J824" s="219" t="s">
        <v>1</v>
      </c>
    </row>
    <row r="825" spans="2:16">
      <c r="B825" s="813">
        <f t="shared" ref="B825:B845" si="381">B801</f>
        <v>0</v>
      </c>
      <c r="C825" s="814"/>
      <c r="D825" s="814"/>
      <c r="E825" s="244">
        <f>IF('Cumulative Budget Request '!$L876='Split budget (E)'!$L$1,'Cumulative Budget Request '!E876,0)</f>
        <v>0</v>
      </c>
      <c r="F825" s="244">
        <f>IF('Cumulative Budget Request '!$L876='Split budget (E)'!$L$1,'Cumulative Budget Request '!F876,0)</f>
        <v>0</v>
      </c>
      <c r="G825" s="244">
        <f>IF('Cumulative Budget Request '!$L876='Split budget (E)'!$L$1,'Cumulative Budget Request '!G876,0)</f>
        <v>0</v>
      </c>
      <c r="H825" s="244">
        <f>IF('Cumulative Budget Request '!$L876='Split budget (E)'!$L$1,'Cumulative Budget Request '!H876,0)</f>
        <v>0</v>
      </c>
      <c r="I825" s="244">
        <f>IF('Cumulative Budget Request '!$L876='Split budget (E)'!$L$1,'Cumulative Budget Request '!I876,0)</f>
        <v>0</v>
      </c>
      <c r="J825" s="317">
        <f t="shared" ref="J825:J844" si="382">SUM(E825:I825)</f>
        <v>0</v>
      </c>
    </row>
    <row r="826" spans="2:16">
      <c r="B826" s="811">
        <f t="shared" si="381"/>
        <v>0</v>
      </c>
      <c r="C826" s="812"/>
      <c r="D826" s="812"/>
      <c r="E826" s="244">
        <f>IF('Cumulative Budget Request '!$L877='Split budget (E)'!$L$1,'Cumulative Budget Request '!E877,0)</f>
        <v>0</v>
      </c>
      <c r="F826" s="244">
        <f>IF('Cumulative Budget Request '!$L877='Split budget (E)'!$L$1,'Cumulative Budget Request '!F877,0)</f>
        <v>0</v>
      </c>
      <c r="G826" s="244">
        <f>IF('Cumulative Budget Request '!$L877='Split budget (E)'!$L$1,'Cumulative Budget Request '!G877,0)</f>
        <v>0</v>
      </c>
      <c r="H826" s="244">
        <f>IF('Cumulative Budget Request '!$L877='Split budget (E)'!$L$1,'Cumulative Budget Request '!H877,0)</f>
        <v>0</v>
      </c>
      <c r="I826" s="244">
        <f>IF('Cumulative Budget Request '!$L877='Split budget (E)'!$L$1,'Cumulative Budget Request '!I877,0)</f>
        <v>0</v>
      </c>
      <c r="J826" s="317">
        <f t="shared" si="382"/>
        <v>0</v>
      </c>
    </row>
    <row r="827" spans="2:16">
      <c r="B827" s="811">
        <f t="shared" si="381"/>
        <v>0</v>
      </c>
      <c r="C827" s="812"/>
      <c r="D827" s="812"/>
      <c r="E827" s="244">
        <f>IF('Cumulative Budget Request '!$L878='Split budget (E)'!$L$1,'Cumulative Budget Request '!E878,0)</f>
        <v>0</v>
      </c>
      <c r="F827" s="244">
        <f>IF('Cumulative Budget Request '!$L878='Split budget (E)'!$L$1,'Cumulative Budget Request '!F878,0)</f>
        <v>0</v>
      </c>
      <c r="G827" s="244">
        <f>IF('Cumulative Budget Request '!$L878='Split budget (E)'!$L$1,'Cumulative Budget Request '!G878,0)</f>
        <v>0</v>
      </c>
      <c r="H827" s="244">
        <f>IF('Cumulative Budget Request '!$L878='Split budget (E)'!$L$1,'Cumulative Budget Request '!H878,0)</f>
        <v>0</v>
      </c>
      <c r="I827" s="244">
        <f>IF('Cumulative Budget Request '!$L878='Split budget (E)'!$L$1,'Cumulative Budget Request '!I878,0)</f>
        <v>0</v>
      </c>
      <c r="J827" s="317">
        <f t="shared" si="382"/>
        <v>0</v>
      </c>
    </row>
    <row r="828" spans="2:16" hidden="1">
      <c r="B828" s="811">
        <f t="shared" si="381"/>
        <v>0</v>
      </c>
      <c r="C828" s="812"/>
      <c r="D828" s="812"/>
      <c r="E828" s="244">
        <f>IF('Cumulative Budget Request '!$L879='Split budget (E)'!$L$1,'Cumulative Budget Request '!E879,0)</f>
        <v>0</v>
      </c>
      <c r="F828" s="244">
        <f>IF('Cumulative Budget Request '!$L879='Split budget (E)'!$L$1,'Cumulative Budget Request '!F879,0)</f>
        <v>0</v>
      </c>
      <c r="G828" s="244">
        <f>IF('Cumulative Budget Request '!$L879='Split budget (E)'!$L$1,'Cumulative Budget Request '!G879,0)</f>
        <v>0</v>
      </c>
      <c r="H828" s="244">
        <f>IF('Cumulative Budget Request '!$L879='Split budget (E)'!$L$1,'Cumulative Budget Request '!H879,0)</f>
        <v>0</v>
      </c>
      <c r="I828" s="244">
        <f>IF('Cumulative Budget Request '!$L879='Split budget (E)'!$L$1,'Cumulative Budget Request '!I879,0)</f>
        <v>0</v>
      </c>
      <c r="J828" s="317">
        <f t="shared" si="382"/>
        <v>0</v>
      </c>
    </row>
    <row r="829" spans="2:16" hidden="1">
      <c r="B829" s="811">
        <f t="shared" si="381"/>
        <v>0</v>
      </c>
      <c r="C829" s="812"/>
      <c r="D829" s="812"/>
      <c r="E829" s="244">
        <f>IF('Cumulative Budget Request '!$L880='Split budget (E)'!$L$1,'Cumulative Budget Request '!E880,0)</f>
        <v>0</v>
      </c>
      <c r="F829" s="244">
        <f>IF('Cumulative Budget Request '!$L880='Split budget (E)'!$L$1,'Cumulative Budget Request '!F880,0)</f>
        <v>0</v>
      </c>
      <c r="G829" s="244">
        <f>IF('Cumulative Budget Request '!$L880='Split budget (E)'!$L$1,'Cumulative Budget Request '!G880,0)</f>
        <v>0</v>
      </c>
      <c r="H829" s="244">
        <f>IF('Cumulative Budget Request '!$L880='Split budget (E)'!$L$1,'Cumulative Budget Request '!H880,0)</f>
        <v>0</v>
      </c>
      <c r="I829" s="244">
        <f>IF('Cumulative Budget Request '!$L880='Split budget (E)'!$L$1,'Cumulative Budget Request '!I880,0)</f>
        <v>0</v>
      </c>
      <c r="J829" s="317">
        <f t="shared" si="382"/>
        <v>0</v>
      </c>
    </row>
    <row r="830" spans="2:16" hidden="1">
      <c r="B830" s="811">
        <f t="shared" si="381"/>
        <v>0</v>
      </c>
      <c r="C830" s="812"/>
      <c r="D830" s="812"/>
      <c r="E830" s="244">
        <f>IF('Cumulative Budget Request '!$L881='Split budget (E)'!$L$1,'Cumulative Budget Request '!E881,0)</f>
        <v>0</v>
      </c>
      <c r="F830" s="244">
        <f>IF('Cumulative Budget Request '!$L881='Split budget (E)'!$L$1,'Cumulative Budget Request '!F881,0)</f>
        <v>0</v>
      </c>
      <c r="G830" s="244">
        <f>IF('Cumulative Budget Request '!$L881='Split budget (E)'!$L$1,'Cumulative Budget Request '!G881,0)</f>
        <v>0</v>
      </c>
      <c r="H830" s="244">
        <f>IF('Cumulative Budget Request '!$L881='Split budget (E)'!$L$1,'Cumulative Budget Request '!H881,0)</f>
        <v>0</v>
      </c>
      <c r="I830" s="244">
        <f>IF('Cumulative Budget Request '!$L881='Split budget (E)'!$L$1,'Cumulative Budget Request '!I881,0)</f>
        <v>0</v>
      </c>
      <c r="J830" s="317">
        <f t="shared" si="382"/>
        <v>0</v>
      </c>
    </row>
    <row r="831" spans="2:16" hidden="1">
      <c r="B831" s="811">
        <f t="shared" si="381"/>
        <v>0</v>
      </c>
      <c r="C831" s="812"/>
      <c r="D831" s="812"/>
      <c r="E831" s="244">
        <f>IF('Cumulative Budget Request '!$L882='Split budget (E)'!$L$1,'Cumulative Budget Request '!E882,0)</f>
        <v>0</v>
      </c>
      <c r="F831" s="244">
        <f>IF('Cumulative Budget Request '!$L882='Split budget (E)'!$L$1,'Cumulative Budget Request '!F882,0)</f>
        <v>0</v>
      </c>
      <c r="G831" s="244">
        <f>IF('Cumulative Budget Request '!$L882='Split budget (E)'!$L$1,'Cumulative Budget Request '!G882,0)</f>
        <v>0</v>
      </c>
      <c r="H831" s="244">
        <f>IF('Cumulative Budget Request '!$L882='Split budget (E)'!$L$1,'Cumulative Budget Request '!H882,0)</f>
        <v>0</v>
      </c>
      <c r="I831" s="244">
        <f>IF('Cumulative Budget Request '!$L882='Split budget (E)'!$L$1,'Cumulative Budget Request '!I882,0)</f>
        <v>0</v>
      </c>
      <c r="J831" s="317">
        <f t="shared" si="382"/>
        <v>0</v>
      </c>
    </row>
    <row r="832" spans="2:16" hidden="1">
      <c r="B832" s="811">
        <f t="shared" si="381"/>
        <v>0</v>
      </c>
      <c r="C832" s="812"/>
      <c r="D832" s="812"/>
      <c r="E832" s="244">
        <f>IF('Cumulative Budget Request '!$L883='Split budget (E)'!$L$1,'Cumulative Budget Request '!E883,0)</f>
        <v>0</v>
      </c>
      <c r="F832" s="244">
        <f>IF('Cumulative Budget Request '!$L883='Split budget (E)'!$L$1,'Cumulative Budget Request '!F883,0)</f>
        <v>0</v>
      </c>
      <c r="G832" s="244">
        <f>IF('Cumulative Budget Request '!$L883='Split budget (E)'!$L$1,'Cumulative Budget Request '!G883,0)</f>
        <v>0</v>
      </c>
      <c r="H832" s="244">
        <f>IF('Cumulative Budget Request '!$L883='Split budget (E)'!$L$1,'Cumulative Budget Request '!H883,0)</f>
        <v>0</v>
      </c>
      <c r="I832" s="244">
        <f>IF('Cumulative Budget Request '!$L883='Split budget (E)'!$L$1,'Cumulative Budget Request '!I883,0)</f>
        <v>0</v>
      </c>
      <c r="J832" s="317">
        <f t="shared" si="382"/>
        <v>0</v>
      </c>
    </row>
    <row r="833" spans="2:10" hidden="1">
      <c r="B833" s="811">
        <f t="shared" si="381"/>
        <v>0</v>
      </c>
      <c r="C833" s="812"/>
      <c r="D833" s="812"/>
      <c r="E833" s="244">
        <f>IF('Cumulative Budget Request '!$L884='Split budget (E)'!$L$1,'Cumulative Budget Request '!E884,0)</f>
        <v>0</v>
      </c>
      <c r="F833" s="244">
        <f>IF('Cumulative Budget Request '!$L884='Split budget (E)'!$L$1,'Cumulative Budget Request '!F884,0)</f>
        <v>0</v>
      </c>
      <c r="G833" s="244">
        <f>IF('Cumulative Budget Request '!$L884='Split budget (E)'!$L$1,'Cumulative Budget Request '!G884,0)</f>
        <v>0</v>
      </c>
      <c r="H833" s="244">
        <f>IF('Cumulative Budget Request '!$L884='Split budget (E)'!$L$1,'Cumulative Budget Request '!H884,0)</f>
        <v>0</v>
      </c>
      <c r="I833" s="244">
        <f>IF('Cumulative Budget Request '!$L884='Split budget (E)'!$L$1,'Cumulative Budget Request '!I884,0)</f>
        <v>0</v>
      </c>
      <c r="J833" s="317">
        <f t="shared" si="382"/>
        <v>0</v>
      </c>
    </row>
    <row r="834" spans="2:10" hidden="1">
      <c r="B834" s="811">
        <f t="shared" si="381"/>
        <v>0</v>
      </c>
      <c r="C834" s="812"/>
      <c r="D834" s="812"/>
      <c r="E834" s="244">
        <f>IF('Cumulative Budget Request '!$L885='Split budget (E)'!$L$1,'Cumulative Budget Request '!E885,0)</f>
        <v>0</v>
      </c>
      <c r="F834" s="244">
        <f>IF('Cumulative Budget Request '!$L885='Split budget (E)'!$L$1,'Cumulative Budget Request '!F885,0)</f>
        <v>0</v>
      </c>
      <c r="G834" s="244">
        <f>IF('Cumulative Budget Request '!$L885='Split budget (E)'!$L$1,'Cumulative Budget Request '!G885,0)</f>
        <v>0</v>
      </c>
      <c r="H834" s="244">
        <f>IF('Cumulative Budget Request '!$L885='Split budget (E)'!$L$1,'Cumulative Budget Request '!H885,0)</f>
        <v>0</v>
      </c>
      <c r="I834" s="244">
        <f>IF('Cumulative Budget Request '!$L885='Split budget (E)'!$L$1,'Cumulative Budget Request '!I885,0)</f>
        <v>0</v>
      </c>
      <c r="J834" s="317">
        <f t="shared" si="382"/>
        <v>0</v>
      </c>
    </row>
    <row r="835" spans="2:10" hidden="1">
      <c r="B835" s="811">
        <f t="shared" si="381"/>
        <v>0</v>
      </c>
      <c r="C835" s="812"/>
      <c r="D835" s="812"/>
      <c r="E835" s="244">
        <f>IF('Cumulative Budget Request '!$L886='Split budget (E)'!$L$1,'Cumulative Budget Request '!E886,0)</f>
        <v>0</v>
      </c>
      <c r="F835" s="244">
        <f>IF('Cumulative Budget Request '!$L886='Split budget (E)'!$L$1,'Cumulative Budget Request '!F886,0)</f>
        <v>0</v>
      </c>
      <c r="G835" s="244">
        <f>IF('Cumulative Budget Request '!$L886='Split budget (E)'!$L$1,'Cumulative Budget Request '!G886,0)</f>
        <v>0</v>
      </c>
      <c r="H835" s="244">
        <f>IF('Cumulative Budget Request '!$L886='Split budget (E)'!$L$1,'Cumulative Budget Request '!H886,0)</f>
        <v>0</v>
      </c>
      <c r="I835" s="244">
        <f>IF('Cumulative Budget Request '!$L886='Split budget (E)'!$L$1,'Cumulative Budget Request '!I886,0)</f>
        <v>0</v>
      </c>
      <c r="J835" s="317">
        <f t="shared" si="382"/>
        <v>0</v>
      </c>
    </row>
    <row r="836" spans="2:10" hidden="1">
      <c r="B836" s="811">
        <f t="shared" si="381"/>
        <v>0</v>
      </c>
      <c r="C836" s="812"/>
      <c r="D836" s="812"/>
      <c r="E836" s="244">
        <f>IF('Cumulative Budget Request '!$L887='Split budget (E)'!$L$1,'Cumulative Budget Request '!E887,0)</f>
        <v>0</v>
      </c>
      <c r="F836" s="244">
        <f>IF('Cumulative Budget Request '!$L887='Split budget (E)'!$L$1,'Cumulative Budget Request '!F887,0)</f>
        <v>0</v>
      </c>
      <c r="G836" s="244">
        <f>IF('Cumulative Budget Request '!$L887='Split budget (E)'!$L$1,'Cumulative Budget Request '!G887,0)</f>
        <v>0</v>
      </c>
      <c r="H836" s="244">
        <f>IF('Cumulative Budget Request '!$L887='Split budget (E)'!$L$1,'Cumulative Budget Request '!H887,0)</f>
        <v>0</v>
      </c>
      <c r="I836" s="244">
        <f>IF('Cumulative Budget Request '!$L887='Split budget (E)'!$L$1,'Cumulative Budget Request '!I887,0)</f>
        <v>0</v>
      </c>
      <c r="J836" s="317">
        <f t="shared" si="382"/>
        <v>0</v>
      </c>
    </row>
    <row r="837" spans="2:10" hidden="1">
      <c r="B837" s="811">
        <f t="shared" si="381"/>
        <v>0</v>
      </c>
      <c r="C837" s="812"/>
      <c r="D837" s="812"/>
      <c r="E837" s="244">
        <f>IF('Cumulative Budget Request '!$L888='Split budget (E)'!$L$1,'Cumulative Budget Request '!E888,0)</f>
        <v>0</v>
      </c>
      <c r="F837" s="244">
        <f>IF('Cumulative Budget Request '!$L888='Split budget (E)'!$L$1,'Cumulative Budget Request '!F888,0)</f>
        <v>0</v>
      </c>
      <c r="G837" s="244">
        <f>IF('Cumulative Budget Request '!$L888='Split budget (E)'!$L$1,'Cumulative Budget Request '!G888,0)</f>
        <v>0</v>
      </c>
      <c r="H837" s="244">
        <f>IF('Cumulative Budget Request '!$L888='Split budget (E)'!$L$1,'Cumulative Budget Request '!H888,0)</f>
        <v>0</v>
      </c>
      <c r="I837" s="244">
        <f>IF('Cumulative Budget Request '!$L888='Split budget (E)'!$L$1,'Cumulative Budget Request '!I888,0)</f>
        <v>0</v>
      </c>
      <c r="J837" s="317">
        <f t="shared" si="382"/>
        <v>0</v>
      </c>
    </row>
    <row r="838" spans="2:10" hidden="1">
      <c r="B838" s="811">
        <f t="shared" si="381"/>
        <v>0</v>
      </c>
      <c r="C838" s="812"/>
      <c r="D838" s="812"/>
      <c r="E838" s="244">
        <f>IF('Cumulative Budget Request '!$L889='Split budget (E)'!$L$1,'Cumulative Budget Request '!E889,0)</f>
        <v>0</v>
      </c>
      <c r="F838" s="244">
        <f>IF('Cumulative Budget Request '!$L889='Split budget (E)'!$L$1,'Cumulative Budget Request '!F889,0)</f>
        <v>0</v>
      </c>
      <c r="G838" s="244">
        <f>IF('Cumulative Budget Request '!$L889='Split budget (E)'!$L$1,'Cumulative Budget Request '!G889,0)</f>
        <v>0</v>
      </c>
      <c r="H838" s="244">
        <f>IF('Cumulative Budget Request '!$L889='Split budget (E)'!$L$1,'Cumulative Budget Request '!H889,0)</f>
        <v>0</v>
      </c>
      <c r="I838" s="244">
        <f>IF('Cumulative Budget Request '!$L889='Split budget (E)'!$L$1,'Cumulative Budget Request '!I889,0)</f>
        <v>0</v>
      </c>
      <c r="J838" s="317">
        <f t="shared" si="382"/>
        <v>0</v>
      </c>
    </row>
    <row r="839" spans="2:10" hidden="1">
      <c r="B839" s="811">
        <f t="shared" si="381"/>
        <v>0</v>
      </c>
      <c r="C839" s="812"/>
      <c r="D839" s="812"/>
      <c r="E839" s="244">
        <f>IF('Cumulative Budget Request '!$L890='Split budget (E)'!$L$1,'Cumulative Budget Request '!E890,0)</f>
        <v>0</v>
      </c>
      <c r="F839" s="244">
        <f>IF('Cumulative Budget Request '!$L890='Split budget (E)'!$L$1,'Cumulative Budget Request '!F890,0)</f>
        <v>0</v>
      </c>
      <c r="G839" s="244">
        <f>IF('Cumulative Budget Request '!$L890='Split budget (E)'!$L$1,'Cumulative Budget Request '!G890,0)</f>
        <v>0</v>
      </c>
      <c r="H839" s="244">
        <f>IF('Cumulative Budget Request '!$L890='Split budget (E)'!$L$1,'Cumulative Budget Request '!H890,0)</f>
        <v>0</v>
      </c>
      <c r="I839" s="244">
        <f>IF('Cumulative Budget Request '!$L890='Split budget (E)'!$L$1,'Cumulative Budget Request '!I890,0)</f>
        <v>0</v>
      </c>
      <c r="J839" s="317">
        <f t="shared" si="382"/>
        <v>0</v>
      </c>
    </row>
    <row r="840" spans="2:10" hidden="1">
      <c r="B840" s="811">
        <f t="shared" si="381"/>
        <v>0</v>
      </c>
      <c r="C840" s="812"/>
      <c r="D840" s="812"/>
      <c r="E840" s="244">
        <f>IF('Cumulative Budget Request '!$L891='Split budget (E)'!$L$1,'Cumulative Budget Request '!E891,0)</f>
        <v>0</v>
      </c>
      <c r="F840" s="244">
        <f>IF('Cumulative Budget Request '!$L891='Split budget (E)'!$L$1,'Cumulative Budget Request '!F891,0)</f>
        <v>0</v>
      </c>
      <c r="G840" s="244">
        <f>IF('Cumulative Budget Request '!$L891='Split budget (E)'!$L$1,'Cumulative Budget Request '!G891,0)</f>
        <v>0</v>
      </c>
      <c r="H840" s="244">
        <f>IF('Cumulative Budget Request '!$L891='Split budget (E)'!$L$1,'Cumulative Budget Request '!H891,0)</f>
        <v>0</v>
      </c>
      <c r="I840" s="244">
        <f>IF('Cumulative Budget Request '!$L891='Split budget (E)'!$L$1,'Cumulative Budget Request '!I891,0)</f>
        <v>0</v>
      </c>
      <c r="J840" s="317">
        <f t="shared" si="382"/>
        <v>0</v>
      </c>
    </row>
    <row r="841" spans="2:10" hidden="1">
      <c r="B841" s="811">
        <f t="shared" si="381"/>
        <v>0</v>
      </c>
      <c r="C841" s="812"/>
      <c r="D841" s="812"/>
      <c r="E841" s="244">
        <f>IF('Cumulative Budget Request '!$L892='Split budget (E)'!$L$1,'Cumulative Budget Request '!E892,0)</f>
        <v>0</v>
      </c>
      <c r="F841" s="244">
        <f>IF('Cumulative Budget Request '!$L892='Split budget (E)'!$L$1,'Cumulative Budget Request '!F892,0)</f>
        <v>0</v>
      </c>
      <c r="G841" s="244">
        <f>IF('Cumulative Budget Request '!$L892='Split budget (E)'!$L$1,'Cumulative Budget Request '!G892,0)</f>
        <v>0</v>
      </c>
      <c r="H841" s="244">
        <f>IF('Cumulative Budget Request '!$L892='Split budget (E)'!$L$1,'Cumulative Budget Request '!H892,0)</f>
        <v>0</v>
      </c>
      <c r="I841" s="244">
        <f>IF('Cumulative Budget Request '!$L892='Split budget (E)'!$L$1,'Cumulative Budget Request '!I892,0)</f>
        <v>0</v>
      </c>
      <c r="J841" s="317">
        <f t="shared" si="382"/>
        <v>0</v>
      </c>
    </row>
    <row r="842" spans="2:10" hidden="1">
      <c r="B842" s="811">
        <f t="shared" si="381"/>
        <v>0</v>
      </c>
      <c r="C842" s="812"/>
      <c r="D842" s="812"/>
      <c r="E842" s="244">
        <f>IF('Cumulative Budget Request '!$L893='Split budget (E)'!$L$1,'Cumulative Budget Request '!E893,0)</f>
        <v>0</v>
      </c>
      <c r="F842" s="244">
        <f>IF('Cumulative Budget Request '!$L893='Split budget (E)'!$L$1,'Cumulative Budget Request '!F893,0)</f>
        <v>0</v>
      </c>
      <c r="G842" s="244">
        <f>IF('Cumulative Budget Request '!$L893='Split budget (E)'!$L$1,'Cumulative Budget Request '!G893,0)</f>
        <v>0</v>
      </c>
      <c r="H842" s="244">
        <f>IF('Cumulative Budget Request '!$L893='Split budget (E)'!$L$1,'Cumulative Budget Request '!H893,0)</f>
        <v>0</v>
      </c>
      <c r="I842" s="244">
        <f>IF('Cumulative Budget Request '!$L893='Split budget (E)'!$L$1,'Cumulative Budget Request '!I893,0)</f>
        <v>0</v>
      </c>
      <c r="J842" s="317">
        <f t="shared" si="382"/>
        <v>0</v>
      </c>
    </row>
    <row r="843" spans="2:10" hidden="1">
      <c r="B843" s="811">
        <f t="shared" si="381"/>
        <v>0</v>
      </c>
      <c r="C843" s="812"/>
      <c r="D843" s="812"/>
      <c r="E843" s="244">
        <f>IF('Cumulative Budget Request '!$L894='Split budget (E)'!$L$1,'Cumulative Budget Request '!E894,0)</f>
        <v>0</v>
      </c>
      <c r="F843" s="244">
        <f>IF('Cumulative Budget Request '!$L894='Split budget (E)'!$L$1,'Cumulative Budget Request '!F894,0)</f>
        <v>0</v>
      </c>
      <c r="G843" s="244">
        <f>IF('Cumulative Budget Request '!$L894='Split budget (E)'!$L$1,'Cumulative Budget Request '!G894,0)</f>
        <v>0</v>
      </c>
      <c r="H843" s="244">
        <f>IF('Cumulative Budget Request '!$L894='Split budget (E)'!$L$1,'Cumulative Budget Request '!H894,0)</f>
        <v>0</v>
      </c>
      <c r="I843" s="244">
        <f>IF('Cumulative Budget Request '!$L894='Split budget (E)'!$L$1,'Cumulative Budget Request '!I894,0)</f>
        <v>0</v>
      </c>
      <c r="J843" s="317">
        <f t="shared" si="382"/>
        <v>0</v>
      </c>
    </row>
    <row r="844" spans="2:10" hidden="1">
      <c r="B844" s="815">
        <f t="shared" si="381"/>
        <v>0</v>
      </c>
      <c r="C844" s="816"/>
      <c r="D844" s="816"/>
      <c r="E844" s="244">
        <f>IF('Cumulative Budget Request '!$L895='Split budget (E)'!$L$1,'Cumulative Budget Request '!E895,0)</f>
        <v>0</v>
      </c>
      <c r="F844" s="244">
        <f>IF('Cumulative Budget Request '!$L895='Split budget (E)'!$L$1,'Cumulative Budget Request '!F895,0)</f>
        <v>0</v>
      </c>
      <c r="G844" s="244">
        <f>IF('Cumulative Budget Request '!$L895='Split budget (E)'!$L$1,'Cumulative Budget Request '!G895,0)</f>
        <v>0</v>
      </c>
      <c r="H844" s="244">
        <f>IF('Cumulative Budget Request '!$L895='Split budget (E)'!$L$1,'Cumulative Budget Request '!H895,0)</f>
        <v>0</v>
      </c>
      <c r="I844" s="244">
        <f>IF('Cumulative Budget Request '!$L895='Split budget (E)'!$L$1,'Cumulative Budget Request '!I895,0)</f>
        <v>0</v>
      </c>
      <c r="J844" s="318">
        <f t="shared" si="382"/>
        <v>0</v>
      </c>
    </row>
    <row r="845" spans="2:10" ht="13.8" thickBot="1">
      <c r="B845" s="736" t="str">
        <f t="shared" si="381"/>
        <v>TOTAL</v>
      </c>
      <c r="C845" s="737"/>
      <c r="D845" s="737"/>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sqref="B723 B726" xr:uid="{17A2C53D-76B1-4BBF-8E4C-7C385E9BDF4E}"/>
    <dataValidation allowBlank="1" promptTitle="Contract Services" sqref="B724:B725 B727:B731 B735:B736 C737:C739 C741:C742 B740 B743:B748" xr:uid="{D3E9B757-EC1D-4F52-A6F4-B1C07339F880}"/>
  </dataValidations>
  <pageMargins left="1" right="0.5" top="0.5" bottom="0.5" header="0.5" footer="0.5"/>
  <pageSetup scale="10" fitToHeight="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5086D-CC0D-4E8C-831C-8CF86AD15777}">
  <sheetPr>
    <tabColor rgb="FF00B0F0"/>
    <pageSetUpPr fitToPage="1"/>
  </sheetPr>
  <dimension ref="A1:AS1187"/>
  <sheetViews>
    <sheetView topLeftCell="E318" zoomScaleNormal="100" workbookViewId="0">
      <selection sqref="A1:K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85" customFormat="1" ht="18" thickBot="1">
      <c r="A1" s="780" t="s">
        <v>200</v>
      </c>
      <c r="B1" s="780"/>
      <c r="C1" s="780"/>
      <c r="D1" s="780"/>
      <c r="E1" s="780"/>
      <c r="F1" s="780"/>
      <c r="G1" s="780"/>
      <c r="H1" s="780"/>
      <c r="I1" s="780"/>
      <c r="J1" s="780"/>
      <c r="K1" s="82"/>
      <c r="L1" s="234" t="s">
        <v>245</v>
      </c>
      <c r="M1" s="84"/>
      <c r="N1" s="410" t="s">
        <v>339</v>
      </c>
      <c r="O1" s="411"/>
      <c r="P1" s="412"/>
      <c r="Q1" s="413" t="str">
        <f>'Cumulative Budget Request '!Q2</f>
        <v>FY2025</v>
      </c>
      <c r="R1" s="83"/>
    </row>
    <row r="2" spans="1:29" s="85" customFormat="1" ht="16.2"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2" thickBot="1">
      <c r="A3" s="82" t="s">
        <v>78</v>
      </c>
      <c r="B3" s="791">
        <f>'Cumulative Budget Request '!B3</f>
        <v>0</v>
      </c>
      <c r="C3" s="791"/>
      <c r="D3" s="791"/>
      <c r="K3" s="82"/>
      <c r="L3" s="113"/>
      <c r="M3" s="84"/>
      <c r="N3" s="36" t="s">
        <v>170</v>
      </c>
      <c r="O3" s="313"/>
      <c r="P3" s="313"/>
      <c r="Q3" s="210">
        <f>'Cumulative Budget Request '!Q4</f>
        <v>0.03</v>
      </c>
      <c r="R3" s="771" t="s">
        <v>454</v>
      </c>
      <c r="S3" s="772"/>
      <c r="T3" s="772"/>
      <c r="U3" s="772"/>
      <c r="V3" s="773"/>
    </row>
    <row r="4" spans="1:29" s="85" customFormat="1" ht="16.2" thickBot="1">
      <c r="A4" s="82" t="s">
        <v>69</v>
      </c>
      <c r="B4" s="791">
        <f>'Cumulative Budget Request '!B4</f>
        <v>0</v>
      </c>
      <c r="C4" s="791"/>
      <c r="D4" s="791"/>
      <c r="K4" s="82"/>
      <c r="L4" s="113"/>
      <c r="N4" s="414" t="s">
        <v>171</v>
      </c>
      <c r="O4" s="415"/>
      <c r="P4" s="415"/>
      <c r="Q4" s="416">
        <f>'Cumulative Budget Request '!Q5</f>
        <v>0.03</v>
      </c>
      <c r="R4" s="565" t="s">
        <v>2</v>
      </c>
      <c r="S4" s="566" t="s">
        <v>3</v>
      </c>
      <c r="T4" s="566" t="s">
        <v>4</v>
      </c>
      <c r="U4" s="566" t="s">
        <v>8</v>
      </c>
      <c r="V4" s="571" t="s">
        <v>9</v>
      </c>
    </row>
    <row r="5" spans="1:29" s="85" customFormat="1" ht="16.2" thickBot="1">
      <c r="A5" s="82" t="s">
        <v>86</v>
      </c>
      <c r="B5" s="791">
        <f>'Cumulative Budget Request '!B5</f>
        <v>0</v>
      </c>
      <c r="C5" s="791"/>
      <c r="D5" s="791"/>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29" s="85" customFormat="1" ht="16.2" thickBot="1">
      <c r="A6" s="82" t="s">
        <v>252</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29" s="85" customFormat="1" ht="15.6">
      <c r="A7" s="82"/>
      <c r="B7" s="113"/>
      <c r="C7" s="113"/>
      <c r="D7" s="113"/>
      <c r="F7" s="83"/>
      <c r="K7" s="82"/>
      <c r="L7" s="113"/>
      <c r="N7" s="261"/>
    </row>
    <row r="8" spans="1:29">
      <c r="A8" s="781" t="s">
        <v>253</v>
      </c>
      <c r="B8" s="781"/>
      <c r="C8" s="781"/>
      <c r="D8" s="781"/>
      <c r="E8" s="781"/>
      <c r="F8" s="781"/>
      <c r="G8" s="781"/>
      <c r="H8" s="781"/>
      <c r="I8" s="781"/>
      <c r="J8" s="781"/>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62" t="s">
        <v>118</v>
      </c>
      <c r="V10" s="762"/>
      <c r="W10" s="762"/>
      <c r="X10" s="762"/>
      <c r="Y10" s="762"/>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5">
        <f>IF('Cumulative Budget Request '!L12='Split budget (F)'!$L$1,'Cumulative Budget Request '!A12,0)</f>
        <v>0</v>
      </c>
      <c r="B13" s="480">
        <f>IF('Cumulative Budget Request '!L12='Split budget (F)'!$L$1,'Cumulative Budget Request '!B12,0)</f>
        <v>0</v>
      </c>
      <c r="C13" s="486"/>
      <c r="D13" s="33" t="s">
        <v>123</v>
      </c>
      <c r="E13" s="76">
        <f>ROUND($R13*$S13,6)</f>
        <v>0</v>
      </c>
      <c r="F13" s="76">
        <f>ROUND($R14*$S14,6)</f>
        <v>0</v>
      </c>
      <c r="G13" s="76">
        <f>ROUND($R15*$S15,6)</f>
        <v>0</v>
      </c>
      <c r="H13" s="76">
        <f>ROUND($R16*$S16,6)</f>
        <v>0</v>
      </c>
      <c r="I13" s="76">
        <f>ROUND($R17*$S17,6)</f>
        <v>0</v>
      </c>
      <c r="J13" s="46"/>
      <c r="M13" s="133">
        <f>IF('Cumulative Budget Request '!L12='Split budget (F)'!$L$1,'Cumulative Budget Request '!M12,0)</f>
        <v>0</v>
      </c>
      <c r="N13" s="214">
        <f>ROUND(M13/12,2)</f>
        <v>0</v>
      </c>
      <c r="O13" s="214">
        <f>IF('Cumulative Budget Request '!L12='Split budget (F)'!$L$1,'Cumulative Budget Request '!O12,0)</f>
        <v>0</v>
      </c>
      <c r="P13" s="209">
        <f>IF('Cumulative Budget Request '!L12='Split budget (F)'!$L$1,'Cumulative Budget Request '!P12,0)</f>
        <v>0</v>
      </c>
      <c r="Q13" s="211">
        <f>IF('Cumulative Budget Request '!L12='Split budget (F)'!$L$1,'Cumulative Budget Request '!Q12,0)</f>
        <v>0</v>
      </c>
      <c r="R13" s="212">
        <f>IF('Cumulative Budget Request '!L12='Split budget (F)'!$L$1,'Cumulative Budget Request '!R12,0)</f>
        <v>0</v>
      </c>
      <c r="S13" s="209">
        <f>IF('Cumulative Budget Request '!L12='Split budget (F)'!$L$1,'Cumulative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6"/>
      <c r="B14" s="481"/>
      <c r="C14" s="480"/>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(F)'!$L$1,'Cumulative Budget Request '!Q13,0)</f>
        <v>0</v>
      </c>
      <c r="R14" s="212">
        <f>IF('Cumulative Budget Request '!L13='Split budget (F)'!$L$1,'Cumulative Budget Request '!R13,0)</f>
        <v>0</v>
      </c>
      <c r="S14" s="209">
        <f>IF('Cumulative Budget Request '!L13='Split budget (F)'!$L$1,'Cumulative Budget Request '!S13,0)</f>
        <v>0</v>
      </c>
      <c r="T14" s="16"/>
      <c r="U14" s="324"/>
      <c r="V14" s="324"/>
      <c r="W14" s="324"/>
      <c r="X14" s="324"/>
      <c r="Y14" s="324"/>
    </row>
    <row r="15" spans="1:29">
      <c r="A15" s="449"/>
      <c r="B15" s="481"/>
      <c r="C15" s="480"/>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(F)'!$L$1,'Cumulative Budget Request '!Q14,0)</f>
        <v>0</v>
      </c>
      <c r="R15" s="212">
        <f>IF('Cumulative Budget Request '!L14='Split budget (F)'!$L$1,'Cumulative Budget Request '!R14,0)</f>
        <v>0</v>
      </c>
      <c r="S15" s="209">
        <f>IF('Cumulative Budget Request '!L14='Split budget (F)'!$L$1,'Cumulative Budget Request '!S14,0)</f>
        <v>0</v>
      </c>
      <c r="T15" s="16"/>
      <c r="U15" s="323"/>
      <c r="V15" s="323"/>
      <c r="W15" s="323"/>
      <c r="X15" s="323"/>
      <c r="Y15" s="323"/>
    </row>
    <row r="16" spans="1:29" ht="15">
      <c r="A16" s="449"/>
      <c r="B16" s="481"/>
      <c r="C16" s="480"/>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(F)'!$L$1,'Cumulative Budget Request '!Q15,0)</f>
        <v>0</v>
      </c>
      <c r="R16" s="212">
        <f>IF('Cumulative Budget Request '!L15='Split budget (F)'!$L$1,'Cumulative Budget Request '!R15,0)</f>
        <v>0</v>
      </c>
      <c r="S16" s="209">
        <f>IF('Cumulative Budget Request '!L15='Split budget (F)'!$L$1,'Cumulative Budget Request '!S15,0)</f>
        <v>0</v>
      </c>
      <c r="T16" s="16"/>
      <c r="U16" s="323"/>
      <c r="V16" s="323"/>
      <c r="W16" s="323"/>
      <c r="X16" s="323"/>
      <c r="Y16" s="323"/>
    </row>
    <row r="17" spans="1:25">
      <c r="A17" s="449"/>
      <c r="B17" s="481"/>
      <c r="C17" s="480"/>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(F)'!$L$1,'Cumulative Budget Request '!Q16,0)</f>
        <v>0</v>
      </c>
      <c r="R17" s="212">
        <f>IF('Cumulative Budget Request '!L16='Split budget (F)'!$L$1,'Cumulative Budget Request '!R16,0)</f>
        <v>0</v>
      </c>
      <c r="S17" s="209">
        <f>IF('Cumulative Budget Request '!L16='Split budget (F)'!$L$1,'Cumulative Budget Request '!S16,0)</f>
        <v>0</v>
      </c>
      <c r="T17" s="16"/>
      <c r="U17" s="323"/>
      <c r="V17" s="323"/>
      <c r="W17" s="323"/>
      <c r="X17" s="323"/>
      <c r="Y17" s="323"/>
    </row>
    <row r="18" spans="1:25" hidden="1">
      <c r="A18" s="449"/>
      <c r="B18" s="481"/>
      <c r="C18" s="480"/>
      <c r="D18" s="59"/>
      <c r="E18" s="16"/>
      <c r="F18" s="16"/>
      <c r="G18" s="16"/>
      <c r="H18" s="16"/>
      <c r="I18" s="16"/>
      <c r="J18" s="25"/>
      <c r="M18" s="215"/>
      <c r="N18" s="56"/>
      <c r="O18" s="56"/>
      <c r="P18" s="56"/>
      <c r="Q18" s="31"/>
      <c r="R18" s="56"/>
      <c r="S18" s="31"/>
      <c r="T18" s="16"/>
      <c r="U18" s="325"/>
      <c r="V18" s="326"/>
      <c r="W18" s="324"/>
      <c r="X18" s="324"/>
      <c r="Y18" s="324"/>
    </row>
    <row r="19" spans="1:25" hidden="1">
      <c r="A19" s="485">
        <f>IF('Cumulative Budget Request '!L18='Split budget (F)'!$L$1,'Cumulative Budget Request '!A18,0)</f>
        <v>0</v>
      </c>
      <c r="B19" s="480">
        <f>IF('Cumulative Budget Request '!L18='Split budget (F)'!$L$1,'Cumulative Budget Request '!B18,0)</f>
        <v>0</v>
      </c>
      <c r="C19" s="481"/>
      <c r="D19" s="33" t="s">
        <v>123</v>
      </c>
      <c r="E19" s="76">
        <f>ROUND($R19*$S19,6)</f>
        <v>0</v>
      </c>
      <c r="F19" s="76">
        <f>ROUND($R20*$S20,6)</f>
        <v>0</v>
      </c>
      <c r="G19" s="76">
        <f>ROUND($R21*$S21,6)</f>
        <v>0</v>
      </c>
      <c r="H19" s="76">
        <f>ROUND($R22*$S22,6)</f>
        <v>0</v>
      </c>
      <c r="I19" s="76">
        <f>ROUND($R23*$S23,6)</f>
        <v>0</v>
      </c>
      <c r="J19" s="46"/>
      <c r="M19" s="133">
        <f>IF('Cumulative Budget Request '!L18='Split budget (F)'!$L$1,'Cumulative Budget Request '!M18,0)</f>
        <v>0</v>
      </c>
      <c r="N19" s="214">
        <f>ROUND(M19/12,2)</f>
        <v>0</v>
      </c>
      <c r="O19" s="214">
        <f>IF('Cumulative Budget Request '!L18='Split budget (F)'!$L$1,'Cumulative Budget Request '!O18,0)</f>
        <v>0</v>
      </c>
      <c r="P19" s="209">
        <f>IF('Cumulative Budget Request '!L18='Split budget (F)'!$L$1,'Cumulative Budget Request '!P18,0)</f>
        <v>0</v>
      </c>
      <c r="Q19" s="211">
        <f>IF('Cumulative Budget Request '!L18='Split budget (F)'!$L$1,'Cumulative Budget Request '!Q18,0)</f>
        <v>0</v>
      </c>
      <c r="R19" s="212">
        <f>IF('Cumulative Budget Request '!L18='Split budget (F)'!$L$1,'Cumulative Budget Request '!R18,0)</f>
        <v>0</v>
      </c>
      <c r="S19" s="61">
        <f>IF('Cumulative Budget Request '!L18='Split budget (F)'!$L$1,'Cumulative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9"/>
      <c r="B20" s="481"/>
      <c r="C20" s="480"/>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(F)'!$L$1,'Cumulative Budget Request '!Q19,0)</f>
        <v>0</v>
      </c>
      <c r="R20" s="212">
        <f>IF('Cumulative Budget Request '!L19='Split budget (F)'!$L$1,'Cumulative Budget Request '!R19,0)</f>
        <v>0</v>
      </c>
      <c r="S20" s="61">
        <f>IF('Cumulative Budget Request '!L19='Split budget (F)'!$L$1,'Cumulative Budget Request '!S19,0)</f>
        <v>0</v>
      </c>
      <c r="T20" s="16"/>
      <c r="U20" s="324"/>
      <c r="V20" s="324"/>
      <c r="W20" s="324"/>
      <c r="X20" s="324"/>
      <c r="Y20" s="324"/>
    </row>
    <row r="21" spans="1:25" hidden="1">
      <c r="A21" s="449"/>
      <c r="B21" s="481"/>
      <c r="C21" s="480"/>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(F)'!$L$1,'Cumulative Budget Request '!Q20,0)</f>
        <v>0</v>
      </c>
      <c r="R21" s="212">
        <f>IF('Cumulative Budget Request '!L20='Split budget (F)'!$L$1,'Cumulative Budget Request '!R20,0)</f>
        <v>0</v>
      </c>
      <c r="S21" s="61">
        <f>IF('Cumulative Budget Request '!L20='Split budget (F)'!$L$1,'Cumulative Budget Request '!S20,0)</f>
        <v>0</v>
      </c>
      <c r="T21" s="16"/>
      <c r="U21" s="323"/>
      <c r="V21" s="323"/>
      <c r="W21" s="323"/>
      <c r="X21" s="323"/>
      <c r="Y21" s="323"/>
    </row>
    <row r="22" spans="1:25" ht="15" hidden="1">
      <c r="A22" s="449"/>
      <c r="B22" s="481"/>
      <c r="C22" s="480"/>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(F)'!$L$1,'Cumulative Budget Request '!Q21,0)</f>
        <v>0</v>
      </c>
      <c r="R22" s="212">
        <f>IF('Cumulative Budget Request '!L21='Split budget (F)'!$L$1,'Cumulative Budget Request '!R21,0)</f>
        <v>0</v>
      </c>
      <c r="S22" s="61">
        <f>IF('Cumulative Budget Request '!L21='Split budget (F)'!$L$1,'Cumulative Budget Request '!S21,0)</f>
        <v>0</v>
      </c>
      <c r="T22" s="16"/>
      <c r="U22" s="323"/>
      <c r="V22" s="323"/>
      <c r="W22" s="323"/>
      <c r="X22" s="323"/>
      <c r="Y22" s="323"/>
    </row>
    <row r="23" spans="1:25" hidden="1">
      <c r="A23" s="449"/>
      <c r="B23" s="481"/>
      <c r="C23" s="480"/>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(F)'!$L$1,'Cumulative Budget Request '!Q22,0)</f>
        <v>0</v>
      </c>
      <c r="R23" s="212">
        <f>IF('Cumulative Budget Request '!L22='Split budget (F)'!$L$1,'Cumulative Budget Request '!R22,0)</f>
        <v>0</v>
      </c>
      <c r="S23" s="61">
        <f>IF('Cumulative Budget Request '!L22='Split budget (F)'!$L$1,'Cumulative Budget Request '!S22,0)</f>
        <v>0</v>
      </c>
      <c r="T23" s="16"/>
      <c r="U23" s="323"/>
      <c r="V23" s="323"/>
      <c r="W23" s="323"/>
      <c r="X23" s="323"/>
      <c r="Y23" s="323"/>
    </row>
    <row r="24" spans="1:25" hidden="1">
      <c r="A24" s="449"/>
      <c r="B24" s="481"/>
      <c r="C24" s="480"/>
      <c r="D24" s="59"/>
      <c r="E24" s="16"/>
      <c r="F24" s="16"/>
      <c r="G24" s="16"/>
      <c r="H24" s="16"/>
      <c r="I24" s="16"/>
      <c r="J24" s="25"/>
      <c r="M24" s="215"/>
      <c r="N24" s="56"/>
      <c r="O24" s="56"/>
      <c r="P24" s="56"/>
      <c r="Q24" s="31"/>
      <c r="R24" s="56"/>
      <c r="S24" s="31"/>
      <c r="T24" s="16"/>
      <c r="U24" s="325"/>
      <c r="V24" s="326"/>
      <c r="W24" s="324"/>
      <c r="X24" s="324"/>
      <c r="Y24" s="324"/>
    </row>
    <row r="25" spans="1:25" hidden="1">
      <c r="A25" s="485">
        <f>IF('Cumulative Budget Request '!L24='Split budget (F)'!$L$1,'Cumulative Budget Request '!A24,0)</f>
        <v>0</v>
      </c>
      <c r="B25" s="480">
        <f>IF('Cumulative Budget Request '!L24='Split budget (F)'!$L$1,'Cumulative Budget Request '!B24,0)</f>
        <v>0</v>
      </c>
      <c r="C25" s="481"/>
      <c r="D25" s="33" t="s">
        <v>123</v>
      </c>
      <c r="E25" s="76">
        <f>ROUND($R25*$S25,6)</f>
        <v>0</v>
      </c>
      <c r="F25" s="76">
        <f>ROUND($R26*$S26,6)</f>
        <v>0</v>
      </c>
      <c r="G25" s="76">
        <f>ROUND($R27*$S27,6)</f>
        <v>0</v>
      </c>
      <c r="H25" s="76">
        <f>ROUND($R28*$S28,6)</f>
        <v>0</v>
      </c>
      <c r="I25" s="76">
        <f>ROUND($R29*$S29,6)</f>
        <v>0</v>
      </c>
      <c r="J25" s="46"/>
      <c r="M25" s="133">
        <f>IF('Cumulative Budget Request '!L24='Split budget (F)'!$L$1,'Cumulative Budget Request '!M24,0)</f>
        <v>0</v>
      </c>
      <c r="N25" s="214">
        <f>ROUND(M25/12,2)</f>
        <v>0</v>
      </c>
      <c r="O25" s="214">
        <f>IF('Cumulative Budget Request '!L24='Split budget (F)'!$L$1,'Cumulative Budget Request '!O24,0)</f>
        <v>0</v>
      </c>
      <c r="P25" s="209">
        <f>IF('Cumulative Budget Request '!L24='Split budget (F)'!$L$1,'Cumulative Budget Request '!P24,0)</f>
        <v>0</v>
      </c>
      <c r="Q25" s="211">
        <f>IF('Cumulative Budget Request '!L24='Split budget (F)'!$L$1,'Cumulative Budget Request '!Q24,0)</f>
        <v>0</v>
      </c>
      <c r="R25" s="212">
        <f>IF('Cumulative Budget Request '!L24='Split budget (F)'!$L$1,'Cumulative Budget Request '!R24,0)</f>
        <v>0</v>
      </c>
      <c r="S25" s="61">
        <f>IF('Cumulative Budget Request '!L24='Split budget (F)'!$L$1,'Cumulative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6"/>
      <c r="B26" s="481"/>
      <c r="C26" s="480"/>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(F)'!$L$1,'Cumulative Budget Request '!Q25,0)</f>
        <v>0</v>
      </c>
      <c r="R26" s="212">
        <f>IF('Cumulative Budget Request '!L25='Split budget (F)'!$L$1,'Cumulative Budget Request '!R25,0)</f>
        <v>0</v>
      </c>
      <c r="S26" s="61">
        <f>IF('Cumulative Budget Request '!L25='Split budget (F)'!$L$1,'Cumulative Budget Request '!S25,0)</f>
        <v>0</v>
      </c>
      <c r="T26" s="16"/>
      <c r="U26" s="324"/>
      <c r="V26" s="324"/>
      <c r="W26" s="324"/>
      <c r="X26" s="324"/>
      <c r="Y26" s="324"/>
    </row>
    <row r="27" spans="1:25" hidden="1">
      <c r="A27" s="449"/>
      <c r="B27" s="481"/>
      <c r="C27" s="480"/>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(F)'!$L$1,'Cumulative Budget Request '!Q26,0)</f>
        <v>0</v>
      </c>
      <c r="R27" s="212">
        <f>IF('Cumulative Budget Request '!L26='Split budget (F)'!$L$1,'Cumulative Budget Request '!R26,0)</f>
        <v>0</v>
      </c>
      <c r="S27" s="61">
        <f>IF('Cumulative Budget Request '!L26='Split budget (F)'!$L$1,'Cumulative Budget Request '!S26,0)</f>
        <v>0</v>
      </c>
      <c r="T27" s="16"/>
      <c r="U27" s="323"/>
      <c r="V27" s="323"/>
      <c r="W27" s="323"/>
      <c r="X27" s="323"/>
      <c r="Y27" s="323"/>
    </row>
    <row r="28" spans="1:25" ht="15" hidden="1">
      <c r="A28" s="449"/>
      <c r="B28" s="481"/>
      <c r="C28" s="480"/>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(F)'!$L$1,'Cumulative Budget Request '!Q27,0)</f>
        <v>0</v>
      </c>
      <c r="R28" s="212">
        <f>IF('Cumulative Budget Request '!L27='Split budget (F)'!$L$1,'Cumulative Budget Request '!R27,0)</f>
        <v>0</v>
      </c>
      <c r="S28" s="61">
        <f>IF('Cumulative Budget Request '!L27='Split budget (F)'!$L$1,'Cumulative Budget Request '!S27,0)</f>
        <v>0</v>
      </c>
      <c r="T28" s="16"/>
      <c r="U28" s="323"/>
      <c r="V28" s="323"/>
      <c r="W28" s="323"/>
      <c r="X28" s="323"/>
      <c r="Y28" s="323"/>
    </row>
    <row r="29" spans="1:25" hidden="1">
      <c r="A29" s="449"/>
      <c r="B29" s="481"/>
      <c r="C29" s="480"/>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(F)'!$L$1,'Cumulative Budget Request '!Q28,0)</f>
        <v>0</v>
      </c>
      <c r="R29" s="212">
        <f>IF('Cumulative Budget Request '!L28='Split budget (F)'!$L$1,'Cumulative Budget Request '!R28,0)</f>
        <v>0</v>
      </c>
      <c r="S29" s="61">
        <f>IF('Cumulative Budget Request '!L28='Split budget (F)'!$L$1,'Cumulative Budget Request '!S28,0)</f>
        <v>0</v>
      </c>
      <c r="T29" s="16"/>
      <c r="U29" s="323"/>
      <c r="V29" s="323"/>
      <c r="W29" s="323"/>
      <c r="X29" s="323"/>
      <c r="Y29" s="323"/>
    </row>
    <row r="30" spans="1:25" hidden="1">
      <c r="A30" s="449"/>
      <c r="B30" s="481"/>
      <c r="C30" s="480"/>
      <c r="D30" s="59"/>
      <c r="E30" s="16"/>
      <c r="F30" s="16"/>
      <c r="G30" s="16"/>
      <c r="H30" s="16"/>
      <c r="I30" s="16"/>
      <c r="J30" s="25"/>
      <c r="M30" s="215"/>
      <c r="N30" s="56"/>
      <c r="O30" s="56"/>
      <c r="P30" s="56"/>
      <c r="Q30" s="31"/>
      <c r="R30" s="56"/>
      <c r="S30" s="31"/>
      <c r="T30" s="16"/>
      <c r="U30" s="325"/>
      <c r="V30" s="326"/>
      <c r="W30" s="324"/>
      <c r="X30" s="324"/>
      <c r="Y30" s="324"/>
    </row>
    <row r="31" spans="1:25" hidden="1">
      <c r="A31" s="485">
        <f>IF('Cumulative Budget Request '!L30='Split budget (F)'!$L$1,'Cumulative Budget Request '!A30,0)</f>
        <v>0</v>
      </c>
      <c r="B31" s="480">
        <f>IF('Cumulative Budget Request '!L30='Split budget (F)'!$L$1,'Cumulative Budget Request '!B30,0)</f>
        <v>0</v>
      </c>
      <c r="C31" s="481"/>
      <c r="D31" s="33" t="s">
        <v>123</v>
      </c>
      <c r="E31" s="76">
        <f>ROUND($R31*$S31,6)</f>
        <v>0</v>
      </c>
      <c r="F31" s="76">
        <f>ROUND($R32*$S32,6)</f>
        <v>0</v>
      </c>
      <c r="G31" s="76">
        <f>ROUND($R33*$S33,6)</f>
        <v>0</v>
      </c>
      <c r="H31" s="76">
        <f>ROUND($R34*$S34,6)</f>
        <v>0</v>
      </c>
      <c r="I31" s="76">
        <f>ROUND($R35*$S35,6)</f>
        <v>0</v>
      </c>
      <c r="J31" s="46"/>
      <c r="M31" s="133">
        <f>IF('Cumulative Budget Request '!L30='Split budget (F)'!$L$1,'Cumulative Budget Request '!M30,0)</f>
        <v>0</v>
      </c>
      <c r="N31" s="214">
        <f>ROUND(M31/12,2)</f>
        <v>0</v>
      </c>
      <c r="O31" s="214">
        <f>IF('Cumulative Budget Request '!L30='Split budget (F)'!$L$1,'Cumulative Budget Request '!O30,0)</f>
        <v>0</v>
      </c>
      <c r="P31" s="209">
        <f>IF('Cumulative Budget Request '!L30='Split budget (F)'!$L$1,'Cumulative Budget Request '!P30,0)</f>
        <v>0</v>
      </c>
      <c r="Q31" s="211">
        <f>IF('Cumulative Budget Request '!L30='Split budget (F)'!$L$1,'Cumulative Budget Request '!Q30,0)</f>
        <v>0</v>
      </c>
      <c r="R31" s="212">
        <f>IF('Cumulative Budget Request '!L30='Split budget (F)'!$L$1,'Cumulative Budget Request '!R30,0)</f>
        <v>0</v>
      </c>
      <c r="S31" s="61">
        <f>IF('Cumulative Budget Request '!L30='Split budget (F)'!$L$1,'Cumulative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9"/>
      <c r="B32" s="486"/>
      <c r="C32" s="480"/>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(F)'!$L$1,'Cumulative Budget Request '!Q31,0)</f>
        <v>0</v>
      </c>
      <c r="R32" s="212">
        <f>IF('Cumulative Budget Request '!L31='Split budget (F)'!$L$1,'Cumulative Budget Request '!R31,0)</f>
        <v>0</v>
      </c>
      <c r="S32" s="61">
        <f>IF('Cumulative Budget Request '!L31='Split budget (F)'!$L$1,'Cumulative Budget Request '!S31,0)</f>
        <v>0</v>
      </c>
      <c r="T32" s="16"/>
      <c r="U32" s="324"/>
      <c r="V32" s="324"/>
      <c r="W32" s="324"/>
      <c r="X32" s="324"/>
      <c r="Y32" s="324"/>
    </row>
    <row r="33" spans="1:25" hidden="1">
      <c r="A33" s="449"/>
      <c r="B33" s="481"/>
      <c r="C33" s="480"/>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(F)'!$L$1,'Cumulative Budget Request '!Q32,0)</f>
        <v>0</v>
      </c>
      <c r="R33" s="212">
        <f>IF('Cumulative Budget Request '!L32='Split budget (F)'!$L$1,'Cumulative Budget Request '!R32,0)</f>
        <v>0</v>
      </c>
      <c r="S33" s="61">
        <f>IF('Cumulative Budget Request '!L32='Split budget (F)'!$L$1,'Cumulative Budget Request '!S32,0)</f>
        <v>0</v>
      </c>
      <c r="T33" s="16"/>
      <c r="U33" s="323"/>
      <c r="V33" s="323"/>
      <c r="W33" s="323"/>
      <c r="X33" s="323"/>
      <c r="Y33" s="323"/>
    </row>
    <row r="34" spans="1:25" ht="15" hidden="1">
      <c r="A34" s="449"/>
      <c r="B34" s="481"/>
      <c r="C34" s="480"/>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(F)'!$L$1,'Cumulative Budget Request '!Q33,0)</f>
        <v>0</v>
      </c>
      <c r="R34" s="212">
        <f>IF('Cumulative Budget Request '!L33='Split budget (F)'!$L$1,'Cumulative Budget Request '!R33,0)</f>
        <v>0</v>
      </c>
      <c r="S34" s="61">
        <f>IF('Cumulative Budget Request '!L33='Split budget (F)'!$L$1,'Cumulative Budget Request '!S33,0)</f>
        <v>0</v>
      </c>
      <c r="T34" s="16"/>
      <c r="U34" s="323"/>
      <c r="V34" s="323"/>
      <c r="W34" s="323"/>
      <c r="X34" s="323"/>
      <c r="Y34" s="323"/>
    </row>
    <row r="35" spans="1:25" hidden="1">
      <c r="A35" s="449"/>
      <c r="B35" s="481"/>
      <c r="C35" s="480"/>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(F)'!$L$1,'Cumulative Budget Request '!Q34,0)</f>
        <v>0</v>
      </c>
      <c r="R35" s="212">
        <f>IF('Cumulative Budget Request '!L34='Split budget (F)'!$L$1,'Cumulative Budget Request '!R34,0)</f>
        <v>0</v>
      </c>
      <c r="S35" s="61">
        <f>IF('Cumulative Budget Request '!L34='Split budget (F)'!$L$1,'Cumulative Budget Request '!S34,0)</f>
        <v>0</v>
      </c>
      <c r="T35" s="16"/>
      <c r="U35" s="323"/>
      <c r="V35" s="323"/>
      <c r="W35" s="323"/>
      <c r="X35" s="323"/>
      <c r="Y35" s="323"/>
    </row>
    <row r="36" spans="1:25" hidden="1">
      <c r="A36" s="449"/>
      <c r="B36" s="481"/>
      <c r="C36" s="480"/>
      <c r="D36" s="59"/>
      <c r="E36" s="16"/>
      <c r="F36" s="16"/>
      <c r="G36" s="16"/>
      <c r="H36" s="16"/>
      <c r="I36" s="16"/>
      <c r="J36" s="25"/>
      <c r="M36" s="215"/>
      <c r="N36" s="56"/>
      <c r="O36" s="56"/>
      <c r="P36" s="56"/>
      <c r="Q36" s="31"/>
      <c r="R36" s="56"/>
      <c r="S36" s="31"/>
      <c r="T36" s="16"/>
      <c r="U36" s="325"/>
      <c r="V36" s="326"/>
      <c r="W36" s="324"/>
      <c r="X36" s="324"/>
      <c r="Y36" s="324"/>
    </row>
    <row r="37" spans="1:25" hidden="1">
      <c r="A37" s="485">
        <f>IF('Cumulative Budget Request '!L36='Split budget (F)'!$L$1,'Cumulative Budget Request '!A36,0)</f>
        <v>0</v>
      </c>
      <c r="B37" s="480">
        <f>IF('Cumulative Budget Request '!L36='Split budget (F)'!$L$1,'Cumulative Budget Request '!B36,0)</f>
        <v>0</v>
      </c>
      <c r="C37" s="481"/>
      <c r="D37" s="33" t="s">
        <v>123</v>
      </c>
      <c r="E37" s="76">
        <f>ROUND($R37*$S37,6)</f>
        <v>0</v>
      </c>
      <c r="F37" s="76">
        <f>ROUND($R38*$S38,6)</f>
        <v>0</v>
      </c>
      <c r="G37" s="76">
        <f>ROUND($R39*$S39,6)</f>
        <v>0</v>
      </c>
      <c r="H37" s="76">
        <f>ROUND($R40*$S40,6)</f>
        <v>0</v>
      </c>
      <c r="I37" s="76">
        <f>ROUND($R41*$S41,6)</f>
        <v>0</v>
      </c>
      <c r="J37" s="46"/>
      <c r="M37" s="133">
        <f>IF('Cumulative Budget Request '!L36='Split budget (F)'!$L$1,'Cumulative Budget Request '!M36,0)</f>
        <v>0</v>
      </c>
      <c r="N37" s="214">
        <f>ROUND(M37/12,2)</f>
        <v>0</v>
      </c>
      <c r="O37" s="214">
        <f>IF('Cumulative Budget Request '!L36='Split budget (F)'!$L$1,'Cumulative Budget Request '!O36,0)</f>
        <v>0</v>
      </c>
      <c r="P37" s="209">
        <f>IF('Cumulative Budget Request '!L36='Split budget (F)'!$L$1,'Cumulative Budget Request '!P36,0)</f>
        <v>0</v>
      </c>
      <c r="Q37" s="211">
        <f>IF('Cumulative Budget Request '!L36='Split budget (F)'!$L$1,'Cumulative Budget Request '!Q36,0)</f>
        <v>0</v>
      </c>
      <c r="R37" s="212">
        <f>IF('Cumulative Budget Request '!L36='Split budget (F)'!$L$1,'Cumulative Budget Request '!R36,0)</f>
        <v>0</v>
      </c>
      <c r="S37" s="61">
        <f>IF('Cumulative Budget Request '!L36='Split budget (F)'!$L$1,'Cumulative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9"/>
      <c r="B38" s="486"/>
      <c r="C38" s="480"/>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(F)'!$L$1,'Cumulative Budget Request '!Q37,0)</f>
        <v>0</v>
      </c>
      <c r="R38" s="212">
        <f>IF('Cumulative Budget Request '!L37='Split budget (F)'!$L$1,'Cumulative Budget Request '!R37,0)</f>
        <v>0</v>
      </c>
      <c r="S38" s="61">
        <f>IF('Cumulative Budget Request '!L37='Split budget (F)'!$L$1,'Cumulative Budget Request '!S37,0)</f>
        <v>0</v>
      </c>
      <c r="T38" s="16"/>
      <c r="U38" s="324"/>
      <c r="V38" s="324"/>
      <c r="W38" s="324"/>
      <c r="X38" s="324"/>
      <c r="Y38" s="324"/>
    </row>
    <row r="39" spans="1:25" hidden="1">
      <c r="A39" s="449"/>
      <c r="B39" s="481"/>
      <c r="C39" s="480"/>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(F)'!$L$1,'Cumulative Budget Request '!Q38,0)</f>
        <v>0</v>
      </c>
      <c r="R39" s="212">
        <f>IF('Cumulative Budget Request '!L38='Split budget (F)'!$L$1,'Cumulative Budget Request '!R38,0)</f>
        <v>0</v>
      </c>
      <c r="S39" s="61">
        <f>IF('Cumulative Budget Request '!L38='Split budget (F)'!$L$1,'Cumulative Budget Request '!S38,0)</f>
        <v>0</v>
      </c>
      <c r="T39" s="16"/>
      <c r="U39" s="323"/>
      <c r="V39" s="323"/>
      <c r="W39" s="323"/>
      <c r="X39" s="323"/>
      <c r="Y39" s="323"/>
    </row>
    <row r="40" spans="1:25" ht="15" hidden="1">
      <c r="A40" s="449"/>
      <c r="B40" s="481"/>
      <c r="C40" s="480"/>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(F)'!$L$1,'Cumulative Budget Request '!Q39,0)</f>
        <v>0</v>
      </c>
      <c r="R40" s="212">
        <f>IF('Cumulative Budget Request '!L39='Split budget (F)'!$L$1,'Cumulative Budget Request '!R39,0)</f>
        <v>0</v>
      </c>
      <c r="S40" s="61">
        <f>IF('Cumulative Budget Request '!L39='Split budget (F)'!$L$1,'Cumulative Budget Request '!S39,0)</f>
        <v>0</v>
      </c>
      <c r="T40" s="16"/>
      <c r="U40" s="323"/>
      <c r="V40" s="323"/>
      <c r="W40" s="323"/>
      <c r="X40" s="323"/>
      <c r="Y40" s="323"/>
    </row>
    <row r="41" spans="1:25" hidden="1">
      <c r="A41" s="449"/>
      <c r="B41" s="481"/>
      <c r="C41" s="480"/>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(F)'!$L$1,'Cumulative Budget Request '!Q40,0)</f>
        <v>0</v>
      </c>
      <c r="R41" s="212">
        <f>IF('Cumulative Budget Request '!L40='Split budget (F)'!$L$1,'Cumulative Budget Request '!R40,0)</f>
        <v>0</v>
      </c>
      <c r="S41" s="61">
        <f>IF('Cumulative Budget Request '!L40='Split budget (F)'!$L$1,'Cumulative Budget Request '!S40,0)</f>
        <v>0</v>
      </c>
      <c r="T41" s="16"/>
      <c r="U41" s="323"/>
      <c r="V41" s="323"/>
      <c r="W41" s="323"/>
      <c r="X41" s="323"/>
      <c r="Y41" s="323"/>
    </row>
    <row r="42" spans="1:25" hidden="1">
      <c r="A42" s="449"/>
      <c r="B42" s="481"/>
      <c r="C42" s="480"/>
      <c r="D42" s="59"/>
      <c r="E42" s="16"/>
      <c r="F42" s="16"/>
      <c r="G42" s="16"/>
      <c r="H42" s="16"/>
      <c r="I42" s="16"/>
      <c r="J42" s="25"/>
      <c r="M42" s="215"/>
      <c r="N42" s="56"/>
      <c r="O42" s="56"/>
      <c r="P42" s="56"/>
      <c r="Q42" s="31"/>
      <c r="R42" s="56"/>
      <c r="S42" s="31"/>
      <c r="T42" s="16"/>
      <c r="U42" s="325"/>
      <c r="V42" s="326"/>
      <c r="W42" s="324"/>
      <c r="X42" s="324"/>
      <c r="Y42" s="324"/>
    </row>
    <row r="43" spans="1:25" hidden="1">
      <c r="A43" s="485">
        <f>IF('Cumulative Budget Request '!L42='Split budget (F)'!$L$1,'Cumulative Budget Request '!A42,0)</f>
        <v>0</v>
      </c>
      <c r="B43" s="480">
        <f>IF('Cumulative Budget Request '!L42='Split budget (F)'!$L$1,'Cumulative Budget Request '!B42,0)</f>
        <v>0</v>
      </c>
      <c r="C43" s="481"/>
      <c r="D43" s="33" t="s">
        <v>123</v>
      </c>
      <c r="E43" s="76">
        <f>ROUND($R43*$S43,6)</f>
        <v>0</v>
      </c>
      <c r="F43" s="76">
        <f>ROUND($R44*$S44,6)</f>
        <v>0</v>
      </c>
      <c r="G43" s="76">
        <f>ROUND($R45*$S45,6)</f>
        <v>0</v>
      </c>
      <c r="H43" s="76">
        <f>ROUND($R46*$S46,6)</f>
        <v>0</v>
      </c>
      <c r="I43" s="76">
        <f>ROUND($R47*$S47,6)</f>
        <v>0</v>
      </c>
      <c r="J43" s="46"/>
      <c r="M43" s="133">
        <f>IF('Cumulative Budget Request '!L42='Split budget (F)'!$L$1,'Cumulative Budget Request '!M42,0)</f>
        <v>0</v>
      </c>
      <c r="N43" s="214">
        <f>ROUND(M43/12,2)</f>
        <v>0</v>
      </c>
      <c r="O43" s="214">
        <f>IF('Cumulative Budget Request '!L42='Split budget (F)'!$L$1,'Cumulative Budget Request '!O42,0)</f>
        <v>0</v>
      </c>
      <c r="P43" s="209">
        <f>IF('Cumulative Budget Request '!L42='Split budget (F)'!$L$1,'Cumulative Budget Request '!P42,0)</f>
        <v>0</v>
      </c>
      <c r="Q43" s="211">
        <f>IF('Cumulative Budget Request '!L42='Split budget (F)'!$L$1,'Cumulative Budget Request '!Q42,0)</f>
        <v>0</v>
      </c>
      <c r="R43" s="212">
        <f>IF('Cumulative Budget Request '!L42='Split budget (F)'!$L$1,'Cumulative Budget Request '!R42,0)</f>
        <v>0</v>
      </c>
      <c r="S43" s="61">
        <f>IF('Cumulative Budget Request '!L42='Split budget (F)'!$L$1,'Cumulative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9"/>
      <c r="B44" s="486"/>
      <c r="C44" s="480"/>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(F)'!$L$1,'Cumulative Budget Request '!Q43,0)</f>
        <v>0</v>
      </c>
      <c r="R44" s="212">
        <f>IF('Cumulative Budget Request '!L43='Split budget (F)'!$L$1,'Cumulative Budget Request '!R43,0)</f>
        <v>0</v>
      </c>
      <c r="S44" s="61">
        <f>IF('Cumulative Budget Request '!L43='Split budget (F)'!$L$1,'Cumulative Budget Request '!S43,0)</f>
        <v>0</v>
      </c>
      <c r="T44" s="16"/>
      <c r="U44" s="324"/>
      <c r="V44" s="324"/>
      <c r="W44" s="324"/>
      <c r="X44" s="324"/>
      <c r="Y44" s="324"/>
    </row>
    <row r="45" spans="1:25" hidden="1">
      <c r="A45" s="449"/>
      <c r="B45" s="481"/>
      <c r="C45" s="480"/>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(F)'!$L$1,'Cumulative Budget Request '!Q44,0)</f>
        <v>0</v>
      </c>
      <c r="R45" s="212">
        <f>IF('Cumulative Budget Request '!L44='Split budget (F)'!$L$1,'Cumulative Budget Request '!R44,0)</f>
        <v>0</v>
      </c>
      <c r="S45" s="61">
        <f>IF('Cumulative Budget Request '!L44='Split budget (F)'!$L$1,'Cumulative Budget Request '!S44,0)</f>
        <v>0</v>
      </c>
      <c r="T45" s="16"/>
      <c r="U45" s="323"/>
      <c r="V45" s="323"/>
      <c r="W45" s="323"/>
      <c r="X45" s="323"/>
      <c r="Y45" s="323"/>
    </row>
    <row r="46" spans="1:25" ht="15" hidden="1">
      <c r="A46" s="449"/>
      <c r="B46" s="481"/>
      <c r="C46" s="480"/>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(F)'!$L$1,'Cumulative Budget Request '!Q45,0)</f>
        <v>0</v>
      </c>
      <c r="R46" s="212">
        <f>IF('Cumulative Budget Request '!L45='Split budget (F)'!$L$1,'Cumulative Budget Request '!R45,0)</f>
        <v>0</v>
      </c>
      <c r="S46" s="61">
        <f>IF('Cumulative Budget Request '!L45='Split budget (F)'!$L$1,'Cumulative Budget Request '!S45,0)</f>
        <v>0</v>
      </c>
      <c r="T46" s="16"/>
      <c r="U46" s="323"/>
      <c r="V46" s="323"/>
      <c r="W46" s="323"/>
      <c r="X46" s="323"/>
      <c r="Y46" s="323"/>
    </row>
    <row r="47" spans="1:25" hidden="1">
      <c r="A47" s="449"/>
      <c r="B47" s="481"/>
      <c r="C47" s="480"/>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(F)'!$L$1,'Cumulative Budget Request '!Q46,0)</f>
        <v>0</v>
      </c>
      <c r="R47" s="212">
        <f>IF('Cumulative Budget Request '!L46='Split budget (F)'!$L$1,'Cumulative Budget Request '!R46,0)</f>
        <v>0</v>
      </c>
      <c r="S47" s="61">
        <f>IF('Cumulative Budget Request '!L46='Split budget (F)'!$L$1,'Cumulative Budget Request '!S46,0)</f>
        <v>0</v>
      </c>
      <c r="T47" s="16"/>
      <c r="U47" s="323"/>
      <c r="V47" s="323"/>
      <c r="W47" s="323"/>
      <c r="X47" s="323"/>
      <c r="Y47" s="323"/>
    </row>
    <row r="48" spans="1:25" hidden="1">
      <c r="A48" s="449"/>
      <c r="B48" s="481"/>
      <c r="C48" s="480"/>
      <c r="D48" s="59"/>
      <c r="E48" s="16"/>
      <c r="F48" s="16"/>
      <c r="G48" s="16"/>
      <c r="H48" s="16"/>
      <c r="I48" s="16"/>
      <c r="J48" s="25"/>
      <c r="M48" s="215"/>
      <c r="N48" s="56"/>
      <c r="O48" s="56"/>
      <c r="P48" s="56"/>
      <c r="Q48" s="31"/>
      <c r="R48" s="56"/>
      <c r="S48" s="31"/>
      <c r="T48" s="16"/>
      <c r="U48" s="325"/>
      <c r="V48" s="326"/>
      <c r="W48" s="324"/>
      <c r="X48" s="324"/>
      <c r="Y48" s="324"/>
    </row>
    <row r="49" spans="1:25" hidden="1">
      <c r="A49" s="485">
        <f>IF('Cumulative Budget Request '!L48='Split budget (F)'!$L$1,'Cumulative Budget Request '!A48,0)</f>
        <v>0</v>
      </c>
      <c r="B49" s="480">
        <f>IF('Cumulative Budget Request '!L48='Split budget (F)'!$L$1,'Cumulative Budget Request '!B48,0)</f>
        <v>0</v>
      </c>
      <c r="C49" s="481"/>
      <c r="D49" s="33" t="s">
        <v>123</v>
      </c>
      <c r="E49" s="76">
        <f>ROUND($R49*$S49,6)</f>
        <v>0</v>
      </c>
      <c r="F49" s="76">
        <f>ROUND($R50*$S50,6)</f>
        <v>0</v>
      </c>
      <c r="G49" s="76">
        <f>ROUND($R51*$S51,6)</f>
        <v>0</v>
      </c>
      <c r="H49" s="76">
        <f>ROUND($R52*$S52,6)</f>
        <v>0</v>
      </c>
      <c r="I49" s="76">
        <f>ROUND($R53*$S53,6)</f>
        <v>0</v>
      </c>
      <c r="J49" s="46"/>
      <c r="M49" s="133">
        <f>IF('Cumulative Budget Request '!L48='Split budget (F)'!$L$1,'Cumulative Budget Request '!M48,0)</f>
        <v>0</v>
      </c>
      <c r="N49" s="214">
        <f>ROUND(M49/12,2)</f>
        <v>0</v>
      </c>
      <c r="O49" s="214">
        <f>IF('Cumulative Budget Request '!L48='Split budget (F)'!$L$1,'Cumulative Budget Request '!O48,0)</f>
        <v>0</v>
      </c>
      <c r="P49" s="209">
        <f>IF('Cumulative Budget Request '!L48='Split budget (F)'!$L$1,'Cumulative Budget Request '!P48,0)</f>
        <v>0</v>
      </c>
      <c r="Q49" s="211">
        <f>IF('Cumulative Budget Request '!L48='Split budget (F)'!$L$1,'Cumulative Budget Request '!Q48,0)</f>
        <v>0</v>
      </c>
      <c r="R49" s="212">
        <f>IF('Cumulative Budget Request '!L48='Split budget (F)'!$L$1,'Cumulative Budget Request '!R48,0)</f>
        <v>0</v>
      </c>
      <c r="S49" s="61">
        <f>IF('Cumulative Budget Request '!L48='Split budget (F)'!$L$1,'Cumulative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9"/>
      <c r="B50" s="486"/>
      <c r="C50" s="480"/>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(F)'!$L$1,'Cumulative Budget Request '!Q49,0)</f>
        <v>0</v>
      </c>
      <c r="R50" s="212">
        <f>IF('Cumulative Budget Request '!L49='Split budget (F)'!$L$1,'Cumulative Budget Request '!R49,0)</f>
        <v>0</v>
      </c>
      <c r="S50" s="61">
        <f>IF('Cumulative Budget Request '!L49='Split budget (F)'!$L$1,'Cumulative Budget Request '!S49,0)</f>
        <v>0</v>
      </c>
      <c r="T50" s="16"/>
      <c r="U50" s="324"/>
      <c r="V50" s="324"/>
      <c r="W50" s="324"/>
      <c r="X50" s="324"/>
      <c r="Y50" s="324"/>
    </row>
    <row r="51" spans="1:25" hidden="1">
      <c r="A51" s="449"/>
      <c r="B51" s="481"/>
      <c r="C51" s="480"/>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(F)'!$L$1,'Cumulative Budget Request '!Q50,0)</f>
        <v>0</v>
      </c>
      <c r="R51" s="212">
        <f>IF('Cumulative Budget Request '!L50='Split budget (F)'!$L$1,'Cumulative Budget Request '!R50,0)</f>
        <v>0</v>
      </c>
      <c r="S51" s="61">
        <f>IF('Cumulative Budget Request '!L50='Split budget (F)'!$L$1,'Cumulative Budget Request '!S50,0)</f>
        <v>0</v>
      </c>
      <c r="T51" s="16"/>
      <c r="U51" s="323"/>
      <c r="V51" s="323"/>
      <c r="W51" s="323"/>
      <c r="X51" s="323"/>
      <c r="Y51" s="323"/>
    </row>
    <row r="52" spans="1:25" ht="15" hidden="1">
      <c r="A52" s="449"/>
      <c r="B52" s="481"/>
      <c r="C52" s="480"/>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(F)'!$L$1,'Cumulative Budget Request '!Q51,0)</f>
        <v>0</v>
      </c>
      <c r="R52" s="212">
        <f>IF('Cumulative Budget Request '!L51='Split budget (F)'!$L$1,'Cumulative Budget Request '!R51,0)</f>
        <v>0</v>
      </c>
      <c r="S52" s="61">
        <f>IF('Cumulative Budget Request '!L51='Split budget (F)'!$L$1,'Cumulative Budget Request '!S51,0)</f>
        <v>0</v>
      </c>
      <c r="T52" s="16"/>
      <c r="U52" s="323"/>
      <c r="V52" s="323"/>
      <c r="W52" s="323"/>
      <c r="X52" s="323"/>
      <c r="Y52" s="323"/>
    </row>
    <row r="53" spans="1:25" hidden="1">
      <c r="A53" s="449"/>
      <c r="B53" s="481"/>
      <c r="C53" s="480"/>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(F)'!$L$1,'Cumulative Budget Request '!Q52,0)</f>
        <v>0</v>
      </c>
      <c r="R53" s="212">
        <f>IF('Cumulative Budget Request '!L52='Split budget (F)'!$L$1,'Cumulative Budget Request '!R52,0)</f>
        <v>0</v>
      </c>
      <c r="S53" s="61">
        <f>IF('Cumulative Budget Request '!L52='Split budget (F)'!$L$1,'Cumulative Budget Request '!S52,0)</f>
        <v>0</v>
      </c>
      <c r="T53" s="16"/>
      <c r="U53" s="323"/>
      <c r="V53" s="323"/>
      <c r="W53" s="323"/>
      <c r="X53" s="323"/>
      <c r="Y53" s="323"/>
    </row>
    <row r="54" spans="1:25" hidden="1">
      <c r="A54" s="449"/>
      <c r="B54" s="481"/>
      <c r="C54" s="480"/>
      <c r="D54" s="59"/>
      <c r="E54" s="16"/>
      <c r="F54" s="16"/>
      <c r="G54" s="16"/>
      <c r="H54" s="16"/>
      <c r="I54" s="16"/>
      <c r="J54" s="25"/>
      <c r="M54" s="215"/>
      <c r="N54" s="56"/>
      <c r="O54" s="56"/>
      <c r="P54" s="56"/>
      <c r="Q54" s="31"/>
      <c r="R54" s="56"/>
      <c r="S54" s="31"/>
      <c r="T54" s="16"/>
      <c r="U54" s="325"/>
      <c r="V54" s="326"/>
      <c r="W54" s="324"/>
      <c r="X54" s="324"/>
      <c r="Y54" s="324"/>
    </row>
    <row r="55" spans="1:25" hidden="1">
      <c r="A55" s="485">
        <f>IF('Cumulative Budget Request '!L54='Split budget (F)'!$L$1,'Cumulative Budget Request '!A54,0)</f>
        <v>0</v>
      </c>
      <c r="B55" s="480">
        <f>IF('Cumulative Budget Request '!L54='Split budget (F)'!$L$1,'Cumulative Budget Request '!B54,0)</f>
        <v>0</v>
      </c>
      <c r="C55" s="481"/>
      <c r="D55" s="33" t="s">
        <v>123</v>
      </c>
      <c r="E55" s="76">
        <f>ROUND($R55*$S55,6)</f>
        <v>0</v>
      </c>
      <c r="F55" s="76">
        <f>ROUND($R56*$S56,6)</f>
        <v>0</v>
      </c>
      <c r="G55" s="76">
        <f>ROUND($R57*$S57,6)</f>
        <v>0</v>
      </c>
      <c r="H55" s="76">
        <f>ROUND($R58*$S58,6)</f>
        <v>0</v>
      </c>
      <c r="I55" s="76">
        <f>ROUND($R59*$S59,6)</f>
        <v>0</v>
      </c>
      <c r="J55" s="46"/>
      <c r="M55" s="133">
        <f>IF('Cumulative Budget Request '!L54='Split budget (F)'!$L$1,'Cumulative Budget Request '!M54,0)</f>
        <v>0</v>
      </c>
      <c r="N55" s="214">
        <f>ROUND(M55/12,2)</f>
        <v>0</v>
      </c>
      <c r="O55" s="214">
        <f>IF('Cumulative Budget Request '!L54='Split budget (F)'!$L$1,'Cumulative Budget Request '!O54,0)</f>
        <v>0</v>
      </c>
      <c r="P55" s="209">
        <f>IF('Cumulative Budget Request '!L54='Split budget (F)'!$L$1,'Cumulative Budget Request '!P54,0)</f>
        <v>0</v>
      </c>
      <c r="Q55" s="211">
        <f>IF('Cumulative Budget Request '!L54='Split budget (F)'!$L$1,'Cumulative Budget Request '!Q54,0)</f>
        <v>0</v>
      </c>
      <c r="R55" s="212">
        <f>IF('Cumulative Budget Request '!L54='Split budget (F)'!$L$1,'Cumulative Budget Request '!R54,0)</f>
        <v>0</v>
      </c>
      <c r="S55" s="61">
        <f>IF('Cumulative Budget Request '!L54='Split budget (F)'!$L$1,'Cumulative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9"/>
      <c r="B56" s="486"/>
      <c r="C56" s="480"/>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(F)'!$L$1,'Cumulative Budget Request '!Q55,0)</f>
        <v>0</v>
      </c>
      <c r="R56" s="212">
        <f>IF('Cumulative Budget Request '!L55='Split budget (F)'!$L$1,'Cumulative Budget Request '!R55,0)</f>
        <v>0</v>
      </c>
      <c r="S56" s="61">
        <f>IF('Cumulative Budget Request '!L55='Split budget (F)'!$L$1,'Cumulative Budget Request '!S55,0)</f>
        <v>0</v>
      </c>
      <c r="T56" s="16"/>
      <c r="U56" s="324"/>
      <c r="V56" s="324"/>
      <c r="W56" s="324"/>
      <c r="X56" s="324"/>
      <c r="Y56" s="324"/>
    </row>
    <row r="57" spans="1:25" hidden="1">
      <c r="A57" s="449"/>
      <c r="B57" s="486"/>
      <c r="C57" s="480"/>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(F)'!$L$1,'Cumulative Budget Request '!Q56,0)</f>
        <v>0</v>
      </c>
      <c r="R57" s="212">
        <f>IF('Cumulative Budget Request '!L56='Split budget (F)'!$L$1,'Cumulative Budget Request '!R56,0)</f>
        <v>0</v>
      </c>
      <c r="S57" s="61">
        <f>IF('Cumulative Budget Request '!L56='Split budget (F)'!$L$1,'Cumulative Budget Request '!S56,0)</f>
        <v>0</v>
      </c>
      <c r="T57" s="16"/>
      <c r="U57" s="323"/>
      <c r="V57" s="323"/>
      <c r="W57" s="323"/>
      <c r="X57" s="323"/>
      <c r="Y57" s="323"/>
    </row>
    <row r="58" spans="1:25" ht="15" hidden="1">
      <c r="A58" s="449"/>
      <c r="B58" s="486"/>
      <c r="C58" s="480"/>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(F)'!$L$1,'Cumulative Budget Request '!Q57,0)</f>
        <v>0</v>
      </c>
      <c r="R58" s="212">
        <f>IF('Cumulative Budget Request '!L57='Split budget (F)'!$L$1,'Cumulative Budget Request '!R57,0)</f>
        <v>0</v>
      </c>
      <c r="S58" s="61">
        <f>IF('Cumulative Budget Request '!L57='Split budget (F)'!$L$1,'Cumulative Budget Request '!S57,0)</f>
        <v>0</v>
      </c>
      <c r="T58" s="16"/>
      <c r="U58" s="324"/>
      <c r="V58" s="324"/>
      <c r="W58" s="324"/>
      <c r="X58" s="324"/>
      <c r="Y58" s="324"/>
    </row>
    <row r="59" spans="1:25" hidden="1">
      <c r="A59" s="449"/>
      <c r="B59" s="486"/>
      <c r="C59" s="480"/>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(F)'!$L$1,'Cumulative Budget Request '!Q58,0)</f>
        <v>0</v>
      </c>
      <c r="R59" s="212">
        <f>IF('Cumulative Budget Request '!L58='Split budget (F)'!$L$1,'Cumulative Budget Request '!R58,0)</f>
        <v>0</v>
      </c>
      <c r="S59" s="61">
        <f>IF('Cumulative Budget Request '!L58='Split budget (F)'!$L$1,'Cumulative Budget Request '!S58,0)</f>
        <v>0</v>
      </c>
      <c r="T59" s="16"/>
      <c r="U59" s="323"/>
      <c r="V59" s="323"/>
      <c r="W59" s="323"/>
      <c r="X59" s="323"/>
      <c r="Y59" s="323"/>
    </row>
    <row r="60" spans="1:25" hidden="1">
      <c r="A60" s="449"/>
      <c r="B60" s="481"/>
      <c r="C60" s="480"/>
      <c r="D60" s="59"/>
      <c r="E60" s="16"/>
      <c r="F60" s="16"/>
      <c r="G60" s="16"/>
      <c r="H60" s="16"/>
      <c r="I60" s="16"/>
      <c r="J60" s="25"/>
      <c r="M60" s="215"/>
      <c r="N60" s="56"/>
      <c r="O60" s="56"/>
      <c r="P60" s="56"/>
      <c r="Q60" s="31"/>
      <c r="R60" s="56"/>
      <c r="S60" s="31"/>
      <c r="T60" s="16"/>
      <c r="U60" s="325"/>
      <c r="V60" s="326"/>
      <c r="W60" s="324"/>
      <c r="X60" s="324"/>
      <c r="Y60" s="324"/>
    </row>
    <row r="61" spans="1:25" hidden="1">
      <c r="A61" s="485">
        <f>IF('Cumulative Budget Request '!L60='Split budget (F)'!$L$1,'Cumulative Budget Request '!A60,0)</f>
        <v>0</v>
      </c>
      <c r="B61" s="480">
        <f>IF('Cumulative Budget Request '!L60='Split budget (F)'!$L$1,'Cumulative Budget Request '!B60,0)</f>
        <v>0</v>
      </c>
      <c r="C61" s="481"/>
      <c r="D61" s="33" t="s">
        <v>123</v>
      </c>
      <c r="E61" s="76">
        <f>ROUND($R61*$S61,6)</f>
        <v>0</v>
      </c>
      <c r="F61" s="76">
        <f>ROUND($R62*$S62,6)</f>
        <v>0</v>
      </c>
      <c r="G61" s="76">
        <f>ROUND($R63*$S63,6)</f>
        <v>0</v>
      </c>
      <c r="H61" s="76">
        <f>ROUND($R64*$S64,6)</f>
        <v>0</v>
      </c>
      <c r="I61" s="76">
        <f>ROUND($R65*$S65,6)</f>
        <v>0</v>
      </c>
      <c r="J61" s="46"/>
      <c r="M61" s="133">
        <f>IF('Cumulative Budget Request '!L60='Split budget (F)'!$L$1,'Cumulative Budget Request '!M60,0)</f>
        <v>0</v>
      </c>
      <c r="N61" s="214">
        <f>ROUND(M61/12,2)</f>
        <v>0</v>
      </c>
      <c r="O61" s="214">
        <f>IF('Cumulative Budget Request '!L60='Split budget (F)'!$L$1,'Cumulative Budget Request '!O60,0)</f>
        <v>0</v>
      </c>
      <c r="P61" s="209">
        <f>IF('Cumulative Budget Request '!L60='Split budget (F)'!$L$1,'Cumulative Budget Request '!P60,0)</f>
        <v>0</v>
      </c>
      <c r="Q61" s="211">
        <f>IF('Cumulative Budget Request '!L60='Split budget (F)'!$L$1,'Cumulative Budget Request '!Q60,0)</f>
        <v>0</v>
      </c>
      <c r="R61" s="212">
        <f>IF('Cumulative Budget Request '!L60='Split budget (F)'!$L$1,'Cumulative Budget Request '!R60,0)</f>
        <v>0</v>
      </c>
      <c r="S61" s="61">
        <f>IF('Cumulative Budget Request '!L60='Split budget (F)'!$L$1,'Cumulative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9"/>
      <c r="B62" s="486"/>
      <c r="C62" s="480"/>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(F)'!$L$1,'Cumulative Budget Request '!Q61,0)</f>
        <v>0</v>
      </c>
      <c r="R62" s="212">
        <f>IF('Cumulative Budget Request '!L61='Split budget (F)'!$L$1,'Cumulative Budget Request '!R61,0)</f>
        <v>0</v>
      </c>
      <c r="S62" s="61">
        <f>IF('Cumulative Budget Request '!L61='Split budget (F)'!$L$1,'Cumulative Budget Request '!S61,0)</f>
        <v>0</v>
      </c>
      <c r="T62" s="16"/>
      <c r="U62" s="324"/>
      <c r="V62" s="324"/>
      <c r="W62" s="324"/>
      <c r="X62" s="324"/>
      <c r="Y62" s="324"/>
    </row>
    <row r="63" spans="1:25" hidden="1">
      <c r="A63" s="449"/>
      <c r="B63" s="486"/>
      <c r="C63" s="480"/>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(F)'!$L$1,'Cumulative Budget Request '!Q62,0)</f>
        <v>0</v>
      </c>
      <c r="R63" s="212">
        <f>IF('Cumulative Budget Request '!L62='Split budget (F)'!$L$1,'Cumulative Budget Request '!R62,0)</f>
        <v>0</v>
      </c>
      <c r="S63" s="61">
        <f>IF('Cumulative Budget Request '!L62='Split budget (F)'!$L$1,'Cumulative Budget Request '!S62,0)</f>
        <v>0</v>
      </c>
      <c r="T63" s="16"/>
      <c r="U63" s="323"/>
      <c r="V63" s="323"/>
      <c r="W63" s="323"/>
      <c r="X63" s="323"/>
      <c r="Y63" s="323"/>
    </row>
    <row r="64" spans="1:25" ht="15" hidden="1">
      <c r="A64" s="449"/>
      <c r="B64" s="486"/>
      <c r="C64" s="480"/>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(F)'!$L$1,'Cumulative Budget Request '!Q63,0)</f>
        <v>0</v>
      </c>
      <c r="R64" s="212">
        <f>IF('Cumulative Budget Request '!L63='Split budget (F)'!$L$1,'Cumulative Budget Request '!R63,0)</f>
        <v>0</v>
      </c>
      <c r="S64" s="61">
        <f>IF('Cumulative Budget Request '!L63='Split budget (F)'!$L$1,'Cumulative Budget Request '!S63,0)</f>
        <v>0</v>
      </c>
      <c r="T64" s="16"/>
      <c r="U64" s="324"/>
      <c r="V64" s="324"/>
      <c r="W64" s="324"/>
      <c r="X64" s="324"/>
      <c r="Y64" s="324"/>
    </row>
    <row r="65" spans="1:25" hidden="1">
      <c r="A65" s="449"/>
      <c r="B65" s="486"/>
      <c r="C65" s="480"/>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(F)'!$L$1,'Cumulative Budget Request '!Q64,0)</f>
        <v>0</v>
      </c>
      <c r="R65" s="212">
        <f>IF('Cumulative Budget Request '!L64='Split budget (F)'!$L$1,'Cumulative Budget Request '!R64,0)</f>
        <v>0</v>
      </c>
      <c r="S65" s="61">
        <f>IF('Cumulative Budget Request '!L64='Split budget (F)'!$L$1,'Cumulative Budget Request '!S64,0)</f>
        <v>0</v>
      </c>
      <c r="T65" s="16"/>
      <c r="U65" s="323"/>
      <c r="V65" s="323"/>
      <c r="W65" s="323"/>
      <c r="X65" s="323"/>
      <c r="Y65" s="323"/>
    </row>
    <row r="66" spans="1:25" hidden="1">
      <c r="A66" s="449"/>
      <c r="B66" s="481"/>
      <c r="C66" s="480"/>
      <c r="D66" s="59"/>
      <c r="E66" s="16"/>
      <c r="F66" s="16"/>
      <c r="G66" s="16"/>
      <c r="H66" s="16"/>
      <c r="I66" s="16"/>
      <c r="J66" s="25"/>
      <c r="M66" s="215"/>
      <c r="N66" s="56"/>
      <c r="O66" s="56"/>
      <c r="P66" s="56"/>
      <c r="Q66" s="31"/>
      <c r="R66" s="56"/>
      <c r="S66" s="31"/>
      <c r="T66" s="16"/>
      <c r="U66" s="325"/>
      <c r="V66" s="326"/>
      <c r="W66" s="324"/>
      <c r="X66" s="324"/>
      <c r="Y66" s="324"/>
    </row>
    <row r="67" spans="1:25" hidden="1">
      <c r="A67" s="485">
        <f>IF('Cumulative Budget Request '!L66='Split budget (F)'!$L$1,'Cumulative Budget Request '!A66,0)</f>
        <v>0</v>
      </c>
      <c r="B67" s="480">
        <f>IF('Cumulative Budget Request '!L66='Split budget (F)'!$L$1,'Cumulative Budget Request '!B66,0)</f>
        <v>0</v>
      </c>
      <c r="C67" s="481"/>
      <c r="D67" s="33" t="s">
        <v>123</v>
      </c>
      <c r="E67" s="76">
        <f>ROUND($R67*$S67,6)</f>
        <v>0</v>
      </c>
      <c r="F67" s="76">
        <f>ROUND($R68*$S68,6)</f>
        <v>0</v>
      </c>
      <c r="G67" s="76">
        <f>ROUND($R69*$S69,6)</f>
        <v>0</v>
      </c>
      <c r="H67" s="76">
        <f>ROUND($R70*$S70,6)</f>
        <v>0</v>
      </c>
      <c r="I67" s="76">
        <f>ROUND($R71*$S71,6)</f>
        <v>0</v>
      </c>
      <c r="J67" s="46"/>
      <c r="M67" s="133">
        <f>IF('Cumulative Budget Request '!L66='Split budget (F)'!$L$1,'Cumulative Budget Request '!M66,0)</f>
        <v>0</v>
      </c>
      <c r="N67" s="214">
        <f>ROUND(M67/12,2)</f>
        <v>0</v>
      </c>
      <c r="O67" s="214">
        <f>IF('Cumulative Budget Request '!L66='Split budget (F)'!$L$1,'Cumulative Budget Request '!O66,0)</f>
        <v>0</v>
      </c>
      <c r="P67" s="209">
        <f>IF('Cumulative Budget Request '!L66='Split budget (F)'!$L$1,'Cumulative Budget Request '!P66,0)</f>
        <v>0</v>
      </c>
      <c r="Q67" s="211">
        <f>IF('Cumulative Budget Request '!L66='Split budget (F)'!$L$1,'Cumulative Budget Request '!Q66,0)</f>
        <v>0</v>
      </c>
      <c r="R67" s="212">
        <f>IF('Cumulative Budget Request '!L66='Split budget (F)'!$L$1,'Cumulative Budget Request '!R66,0)</f>
        <v>0</v>
      </c>
      <c r="S67" s="61">
        <f>IF('Cumulative Budget Request '!L66='Split budget (F)'!$L$1,'Cumulative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9"/>
      <c r="B68" s="486"/>
      <c r="C68" s="480"/>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(F)'!$L$1,'Cumulative Budget Request '!Q67,0)</f>
        <v>0</v>
      </c>
      <c r="R68" s="212">
        <f>IF('Cumulative Budget Request '!L67='Split budget (F)'!$L$1,'Cumulative Budget Request '!R67,0)</f>
        <v>0</v>
      </c>
      <c r="S68" s="61">
        <f>IF('Cumulative Budget Request '!L67='Split budget (F)'!$L$1,'Cumulative Budget Request '!S67,0)</f>
        <v>0</v>
      </c>
      <c r="T68" s="16"/>
      <c r="U68" s="324"/>
      <c r="V68" s="324"/>
      <c r="W68" s="324"/>
      <c r="X68" s="324"/>
      <c r="Y68" s="324"/>
    </row>
    <row r="69" spans="1:25" hidden="1">
      <c r="A69" s="449"/>
      <c r="B69" s="486"/>
      <c r="C69" s="480"/>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(F)'!$L$1,'Cumulative Budget Request '!Q68,0)</f>
        <v>0</v>
      </c>
      <c r="R69" s="212">
        <f>IF('Cumulative Budget Request '!L68='Split budget (F)'!$L$1,'Cumulative Budget Request '!R68,0)</f>
        <v>0</v>
      </c>
      <c r="S69" s="61">
        <f>IF('Cumulative Budget Request '!L68='Split budget (F)'!$L$1,'Cumulative Budget Request '!S68,0)</f>
        <v>0</v>
      </c>
      <c r="T69" s="16"/>
      <c r="U69" s="323"/>
      <c r="V69" s="323"/>
      <c r="W69" s="323"/>
      <c r="X69" s="323"/>
      <c r="Y69" s="323"/>
    </row>
    <row r="70" spans="1:25" ht="15" hidden="1">
      <c r="A70" s="449"/>
      <c r="B70" s="486"/>
      <c r="C70" s="480"/>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(F)'!$L$1,'Cumulative Budget Request '!Q69,0)</f>
        <v>0</v>
      </c>
      <c r="R70" s="212">
        <f>IF('Cumulative Budget Request '!L69='Split budget (F)'!$L$1,'Cumulative Budget Request '!R69,0)</f>
        <v>0</v>
      </c>
      <c r="S70" s="61">
        <f>IF('Cumulative Budget Request '!L69='Split budget (F)'!$L$1,'Cumulative Budget Request '!S69,0)</f>
        <v>0</v>
      </c>
      <c r="T70" s="16"/>
      <c r="U70" s="324"/>
      <c r="V70" s="324"/>
      <c r="W70" s="324"/>
      <c r="X70" s="324"/>
      <c r="Y70" s="324"/>
    </row>
    <row r="71" spans="1:25" hidden="1">
      <c r="A71" s="449"/>
      <c r="B71" s="486"/>
      <c r="C71" s="480"/>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(F)'!$L$1,'Cumulative Budget Request '!Q70,0)</f>
        <v>0</v>
      </c>
      <c r="R71" s="212">
        <f>IF('Cumulative Budget Request '!L70='Split budget (F)'!$L$1,'Cumulative Budget Request '!R70,0)</f>
        <v>0</v>
      </c>
      <c r="S71" s="61">
        <f>IF('Cumulative Budget Request '!L70='Split budget (F)'!$L$1,'Cumulative Budget Request '!S70,0)</f>
        <v>0</v>
      </c>
      <c r="T71" s="16"/>
      <c r="U71" s="323"/>
      <c r="V71" s="323"/>
      <c r="W71" s="323"/>
      <c r="X71" s="323"/>
      <c r="Y71" s="323"/>
    </row>
    <row r="72" spans="1:25" hidden="1">
      <c r="A72" s="449"/>
      <c r="B72" s="481"/>
      <c r="C72" s="480"/>
      <c r="D72" s="59"/>
      <c r="E72" s="16"/>
      <c r="F72" s="16"/>
      <c r="G72" s="16"/>
      <c r="H72" s="16"/>
      <c r="I72" s="16"/>
      <c r="J72" s="25"/>
      <c r="M72" s="215"/>
      <c r="N72" s="56"/>
      <c r="O72" s="56"/>
      <c r="P72" s="56"/>
      <c r="Q72" s="31"/>
      <c r="R72" s="56"/>
      <c r="S72" s="31"/>
      <c r="T72" s="16"/>
      <c r="U72" s="325"/>
      <c r="V72" s="326"/>
      <c r="W72" s="324"/>
      <c r="X72" s="324"/>
      <c r="Y72" s="324"/>
    </row>
    <row r="73" spans="1:25" hidden="1">
      <c r="A73" s="485">
        <f>IF('Cumulative Budget Request '!L72='Split budget (F)'!$L$1,'Cumulative Budget Request '!A72,0)</f>
        <v>0</v>
      </c>
      <c r="B73" s="480">
        <f>IF('Cumulative Budget Request '!L72='Split budget (F)'!$L$1,'Cumulative Budget Request '!B72,0)</f>
        <v>0</v>
      </c>
      <c r="C73" s="481"/>
      <c r="D73" s="33" t="s">
        <v>123</v>
      </c>
      <c r="E73" s="76">
        <f>ROUND($R73*$S73,6)</f>
        <v>0</v>
      </c>
      <c r="F73" s="76">
        <f>ROUND($R74*$S74,6)</f>
        <v>0</v>
      </c>
      <c r="G73" s="76">
        <f>ROUND($R75*$S75,6)</f>
        <v>0</v>
      </c>
      <c r="H73" s="76">
        <f>ROUND($R76*$S76,6)</f>
        <v>0</v>
      </c>
      <c r="I73" s="76">
        <f>ROUND($R77*$S77,6)</f>
        <v>0</v>
      </c>
      <c r="J73" s="46"/>
      <c r="M73" s="133">
        <f>IF('Cumulative Budget Request '!L72='Split budget (F)'!$L$1,'Cumulative Budget Request '!M72,0)</f>
        <v>0</v>
      </c>
      <c r="N73" s="214">
        <f>ROUND(M73/12,2)</f>
        <v>0</v>
      </c>
      <c r="O73" s="214">
        <f>IF('Cumulative Budget Request '!L72='Split budget (F)'!$L$1,'Cumulative Budget Request '!O72,0)</f>
        <v>0</v>
      </c>
      <c r="P73" s="209">
        <f>IF('Cumulative Budget Request '!L72='Split budget (F)'!$L$1,'Cumulative Budget Request '!P72,0)</f>
        <v>0</v>
      </c>
      <c r="Q73" s="211">
        <f>IF('Cumulative Budget Request '!L72='Split budget (F)'!$L$1,'Cumulative Budget Request '!Q72,0)</f>
        <v>0</v>
      </c>
      <c r="R73" s="212">
        <f>IF('Cumulative Budget Request '!L72='Split budget (F)'!$L$1,'Cumulative Budget Request '!R72,0)</f>
        <v>0</v>
      </c>
      <c r="S73" s="61">
        <f>IF('Cumulative Budget Request '!L72='Split budget (F)'!$L$1,'Cumulative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9"/>
      <c r="B74" s="486"/>
      <c r="C74" s="480"/>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(F)'!$L$1,'Cumulative Budget Request '!Q73,0)</f>
        <v>0</v>
      </c>
      <c r="R74" s="212">
        <f>IF('Cumulative Budget Request '!L73='Split budget (F)'!$L$1,'Cumulative Budget Request '!R73,0)</f>
        <v>0</v>
      </c>
      <c r="S74" s="61">
        <f>IF('Cumulative Budget Request '!L73='Split budget (F)'!$L$1,'Cumulative Budget Request '!S73,0)</f>
        <v>0</v>
      </c>
      <c r="T74" s="16"/>
      <c r="U74" s="324"/>
      <c r="V74" s="324"/>
      <c r="W74" s="324"/>
      <c r="X74" s="324"/>
      <c r="Y74" s="324"/>
    </row>
    <row r="75" spans="1:25" hidden="1">
      <c r="A75" s="449"/>
      <c r="B75" s="486"/>
      <c r="C75" s="480"/>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(F)'!$L$1,'Cumulative Budget Request '!Q74,0)</f>
        <v>0</v>
      </c>
      <c r="R75" s="212">
        <f>IF('Cumulative Budget Request '!L74='Split budget (F)'!$L$1,'Cumulative Budget Request '!R74,0)</f>
        <v>0</v>
      </c>
      <c r="S75" s="61">
        <f>IF('Cumulative Budget Request '!L74='Split budget (F)'!$L$1,'Cumulative Budget Request '!S74,0)</f>
        <v>0</v>
      </c>
      <c r="T75" s="16"/>
      <c r="U75" s="323"/>
      <c r="V75" s="323"/>
      <c r="W75" s="323"/>
      <c r="X75" s="323"/>
      <c r="Y75" s="323"/>
    </row>
    <row r="76" spans="1:25" ht="15" hidden="1">
      <c r="A76" s="449"/>
      <c r="B76" s="486"/>
      <c r="C76" s="480"/>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(F)'!$L$1,'Cumulative Budget Request '!Q75,0)</f>
        <v>0</v>
      </c>
      <c r="R76" s="212">
        <f>IF('Cumulative Budget Request '!L75='Split budget (F)'!$L$1,'Cumulative Budget Request '!R75,0)</f>
        <v>0</v>
      </c>
      <c r="S76" s="61">
        <f>IF('Cumulative Budget Request '!L75='Split budget (F)'!$L$1,'Cumulative Budget Request '!S75,0)</f>
        <v>0</v>
      </c>
      <c r="T76" s="16"/>
      <c r="U76" s="324"/>
      <c r="V76" s="324"/>
      <c r="W76" s="324"/>
      <c r="X76" s="324"/>
      <c r="Y76" s="324"/>
    </row>
    <row r="77" spans="1:25" hidden="1">
      <c r="A77" s="449"/>
      <c r="B77" s="486"/>
      <c r="C77" s="480"/>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(F)'!$L$1,'Cumulative Budget Request '!Q76,0)</f>
        <v>0</v>
      </c>
      <c r="R77" s="212">
        <f>IF('Cumulative Budget Request '!L76='Split budget (F)'!$L$1,'Cumulative Budget Request '!R76,0)</f>
        <v>0</v>
      </c>
      <c r="S77" s="61">
        <f>IF('Cumulative Budget Request '!L76='Split budget (F)'!$L$1,'Cumulative Budget Request '!S76,0)</f>
        <v>0</v>
      </c>
      <c r="T77" s="16"/>
      <c r="U77" s="323"/>
      <c r="V77" s="323"/>
      <c r="W77" s="323"/>
      <c r="X77" s="323"/>
      <c r="Y77" s="323"/>
    </row>
    <row r="78" spans="1:25" hidden="1">
      <c r="A78" s="449"/>
      <c r="B78" s="481"/>
      <c r="C78" s="480"/>
      <c r="D78" s="59"/>
      <c r="E78" s="16"/>
      <c r="F78" s="16"/>
      <c r="G78" s="16"/>
      <c r="H78" s="16"/>
      <c r="I78" s="16"/>
      <c r="J78" s="25"/>
      <c r="M78" s="215"/>
      <c r="N78" s="56"/>
      <c r="O78" s="56"/>
      <c r="P78" s="56"/>
      <c r="Q78" s="31"/>
      <c r="R78" s="56"/>
      <c r="S78" s="31"/>
      <c r="T78" s="16"/>
      <c r="U78" s="325"/>
      <c r="V78" s="326"/>
      <c r="W78" s="324"/>
      <c r="X78" s="324"/>
      <c r="Y78" s="324"/>
    </row>
    <row r="79" spans="1:25" hidden="1">
      <c r="A79" s="485">
        <f>IF('Cumulative Budget Request '!L78='Split budget (F)'!$L$1,'Cumulative Budget Request '!A78,0)</f>
        <v>0</v>
      </c>
      <c r="B79" s="480">
        <f>IF('Cumulative Budget Request '!L78='Split budget (F)'!$L$1,'Cumulative Budget Request '!B78,0)</f>
        <v>0</v>
      </c>
      <c r="C79" s="481"/>
      <c r="D79" s="33" t="s">
        <v>123</v>
      </c>
      <c r="E79" s="76">
        <f>ROUND($R79*$S79,6)</f>
        <v>0</v>
      </c>
      <c r="F79" s="76">
        <f>ROUND($R80*$S80,6)</f>
        <v>0</v>
      </c>
      <c r="G79" s="76">
        <f>ROUND($R81*$S81,6)</f>
        <v>0</v>
      </c>
      <c r="H79" s="76">
        <f>ROUND($R82*$S82,6)</f>
        <v>0</v>
      </c>
      <c r="I79" s="76">
        <f>ROUND($R83*$S83,6)</f>
        <v>0</v>
      </c>
      <c r="J79" s="46"/>
      <c r="M79" s="133">
        <f>IF('Cumulative Budget Request '!L78='Split budget (F)'!$L$1,'Cumulative Budget Request '!M78,0)</f>
        <v>0</v>
      </c>
      <c r="N79" s="214">
        <f>ROUND(M79/12,2)</f>
        <v>0</v>
      </c>
      <c r="O79" s="214">
        <f>IF('Cumulative Budget Request '!L78='Split budget (F)'!$L$1,'Cumulative Budget Request '!O78,0)</f>
        <v>0</v>
      </c>
      <c r="P79" s="209">
        <f>IF('Cumulative Budget Request '!L78='Split budget (F)'!$L$1,'Cumulative Budget Request '!P78,0)</f>
        <v>0</v>
      </c>
      <c r="Q79" s="211">
        <f>IF('Cumulative Budget Request '!L78='Split budget (F)'!$L$1,'Cumulative Budget Request '!Q78,0)</f>
        <v>0</v>
      </c>
      <c r="R79" s="212">
        <f>IF('Cumulative Budget Request '!L78='Split budget (F)'!$L$1,'Cumulative Budget Request '!R78,0)</f>
        <v>0</v>
      </c>
      <c r="S79" s="61">
        <f>IF('Cumulative Budget Request '!L78='Split budget (F)'!$L$1,'Cumulative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9"/>
      <c r="B80" s="486"/>
      <c r="C80" s="480"/>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(F)'!$L$1,'Cumulative Budget Request '!Q79,0)</f>
        <v>0</v>
      </c>
      <c r="R80" s="212">
        <f>IF('Cumulative Budget Request '!L79='Split budget (F)'!$L$1,'Cumulative Budget Request '!R79,0)</f>
        <v>0</v>
      </c>
      <c r="S80" s="61">
        <f>IF('Cumulative Budget Request '!L79='Split budget (F)'!$L$1,'Cumulative Budget Request '!S79,0)</f>
        <v>0</v>
      </c>
      <c r="T80" s="16"/>
      <c r="U80" s="324"/>
      <c r="V80" s="324"/>
      <c r="W80" s="324"/>
      <c r="X80" s="324"/>
      <c r="Y80" s="324"/>
    </row>
    <row r="81" spans="1:25" hidden="1">
      <c r="A81" s="449"/>
      <c r="B81" s="486"/>
      <c r="C81" s="480"/>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(F)'!$L$1,'Cumulative Budget Request '!Q80,0)</f>
        <v>0</v>
      </c>
      <c r="R81" s="212">
        <f>IF('Cumulative Budget Request '!L80='Split budget (F)'!$L$1,'Cumulative Budget Request '!R80,0)</f>
        <v>0</v>
      </c>
      <c r="S81" s="61">
        <f>IF('Cumulative Budget Request '!L80='Split budget (F)'!$L$1,'Cumulative Budget Request '!S80,0)</f>
        <v>0</v>
      </c>
      <c r="T81" s="16"/>
      <c r="U81" s="323"/>
      <c r="V81" s="323"/>
      <c r="W81" s="323"/>
      <c r="X81" s="323"/>
      <c r="Y81" s="323"/>
    </row>
    <row r="82" spans="1:25" ht="15" hidden="1">
      <c r="A82" s="449"/>
      <c r="B82" s="486"/>
      <c r="C82" s="480"/>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(F)'!$L$1,'Cumulative Budget Request '!Q81,0)</f>
        <v>0</v>
      </c>
      <c r="R82" s="212">
        <f>IF('Cumulative Budget Request '!L81='Split budget (F)'!$L$1,'Cumulative Budget Request '!R81,0)</f>
        <v>0</v>
      </c>
      <c r="S82" s="61">
        <f>IF('Cumulative Budget Request '!L81='Split budget (F)'!$L$1,'Cumulative Budget Request '!S81,0)</f>
        <v>0</v>
      </c>
      <c r="T82" s="16"/>
      <c r="U82" s="324"/>
      <c r="V82" s="324"/>
      <c r="W82" s="324"/>
      <c r="X82" s="324"/>
      <c r="Y82" s="324"/>
    </row>
    <row r="83" spans="1:25" hidden="1">
      <c r="A83" s="449"/>
      <c r="B83" s="486"/>
      <c r="C83" s="480"/>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(F)'!$L$1,'Cumulative Budget Request '!Q82,0)</f>
        <v>0</v>
      </c>
      <c r="R83" s="212">
        <f>IF('Cumulative Budget Request '!L82='Split budget (F)'!$L$1,'Cumulative Budget Request '!R82,0)</f>
        <v>0</v>
      </c>
      <c r="S83" s="61">
        <f>IF('Cumulative Budget Request '!L82='Split budget (F)'!$L$1,'Cumulative Budget Request '!S82,0)</f>
        <v>0</v>
      </c>
      <c r="T83" s="16"/>
      <c r="U83" s="323"/>
      <c r="V83" s="323"/>
      <c r="W83" s="323"/>
      <c r="X83" s="323"/>
      <c r="Y83" s="323"/>
    </row>
    <row r="84" spans="1:25" hidden="1">
      <c r="A84" s="449"/>
      <c r="B84" s="481"/>
      <c r="C84" s="480"/>
      <c r="D84" s="59"/>
      <c r="E84" s="16"/>
      <c r="F84" s="16"/>
      <c r="G84" s="16"/>
      <c r="H84" s="16"/>
      <c r="I84" s="16"/>
      <c r="J84" s="25"/>
      <c r="M84" s="215"/>
      <c r="N84" s="56"/>
      <c r="O84" s="56"/>
      <c r="P84" s="56"/>
      <c r="Q84" s="31"/>
      <c r="R84" s="56"/>
      <c r="S84" s="31"/>
      <c r="T84" s="16"/>
      <c r="U84" s="325"/>
      <c r="V84" s="326"/>
      <c r="W84" s="324"/>
      <c r="X84" s="324"/>
      <c r="Y84" s="324"/>
    </row>
    <row r="85" spans="1:25" hidden="1">
      <c r="A85" s="485">
        <f>IF('Cumulative Budget Request '!L84='Split budget (F)'!$L$1,'Cumulative Budget Request '!A84,0)</f>
        <v>0</v>
      </c>
      <c r="B85" s="480">
        <f>IF('Cumulative Budget Request '!L84='Split budget (F)'!$L$1,'Cumulative Budget Request '!B84,0)</f>
        <v>0</v>
      </c>
      <c r="C85" s="481"/>
      <c r="D85" s="33" t="s">
        <v>123</v>
      </c>
      <c r="E85" s="76">
        <f>ROUND($R85*$S85,6)</f>
        <v>0</v>
      </c>
      <c r="F85" s="76">
        <f>ROUND($R86*$S86,6)</f>
        <v>0</v>
      </c>
      <c r="G85" s="76">
        <f>ROUND($R87*$S87,6)</f>
        <v>0</v>
      </c>
      <c r="H85" s="76">
        <f>ROUND($R88*$S88,6)</f>
        <v>0</v>
      </c>
      <c r="I85" s="76">
        <f>ROUND($R89*$S89,6)</f>
        <v>0</v>
      </c>
      <c r="J85" s="46"/>
      <c r="M85" s="133">
        <f>IF('Cumulative Budget Request '!L84='Split budget (F)'!$L$1,'Cumulative Budget Request '!M84,0)</f>
        <v>0</v>
      </c>
      <c r="N85" s="214">
        <f>ROUND(M85/12,2)</f>
        <v>0</v>
      </c>
      <c r="O85" s="214">
        <f>IF('Cumulative Budget Request '!L84='Split budget (F)'!$L$1,'Cumulative Budget Request '!O84,0)</f>
        <v>0</v>
      </c>
      <c r="P85" s="209">
        <f>IF('Cumulative Budget Request '!L84='Split budget (F)'!$L$1,'Cumulative Budget Request '!P84,0)</f>
        <v>0</v>
      </c>
      <c r="Q85" s="211">
        <f>IF('Cumulative Budget Request '!L84='Split budget (F)'!$L$1,'Cumulative Budget Request '!Q84,0)</f>
        <v>0</v>
      </c>
      <c r="R85" s="212">
        <f>IF('Cumulative Budget Request '!L84='Split budget (F)'!$L$1,'Cumulative Budget Request '!R84,0)</f>
        <v>0</v>
      </c>
      <c r="S85" s="61">
        <f>IF('Cumulative Budget Request '!L84='Split budget (F)'!$L$1,'Cumulative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9"/>
      <c r="B86" s="486"/>
      <c r="C86" s="480"/>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(F)'!$L$1,'Cumulative Budget Request '!Q85,0)</f>
        <v>0</v>
      </c>
      <c r="R86" s="212">
        <f>IF('Cumulative Budget Request '!L85='Split budget (F)'!$L$1,'Cumulative Budget Request '!R85,0)</f>
        <v>0</v>
      </c>
      <c r="S86" s="61">
        <f>IF('Cumulative Budget Request '!L85='Split budget (F)'!$L$1,'Cumulative Budget Request '!S85,0)</f>
        <v>0</v>
      </c>
      <c r="T86" s="16"/>
      <c r="U86" s="324"/>
      <c r="V86" s="324"/>
      <c r="W86" s="324"/>
      <c r="X86" s="324"/>
      <c r="Y86" s="324"/>
    </row>
    <row r="87" spans="1:25" hidden="1">
      <c r="A87" s="449"/>
      <c r="B87" s="486"/>
      <c r="C87" s="480"/>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(F)'!$L$1,'Cumulative Budget Request '!Q86,0)</f>
        <v>0</v>
      </c>
      <c r="R87" s="212">
        <f>IF('Cumulative Budget Request '!L86='Split budget (F)'!$L$1,'Cumulative Budget Request '!R86,0)</f>
        <v>0</v>
      </c>
      <c r="S87" s="61">
        <f>IF('Cumulative Budget Request '!L86='Split budget (F)'!$L$1,'Cumulative Budget Request '!S86,0)</f>
        <v>0</v>
      </c>
      <c r="T87" s="16"/>
      <c r="U87" s="323"/>
      <c r="V87" s="323"/>
      <c r="W87" s="323"/>
      <c r="X87" s="323"/>
      <c r="Y87" s="323"/>
    </row>
    <row r="88" spans="1:25" ht="15" hidden="1">
      <c r="A88" s="449"/>
      <c r="B88" s="486"/>
      <c r="C88" s="480"/>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(F)'!$L$1,'Cumulative Budget Request '!Q87,0)</f>
        <v>0</v>
      </c>
      <c r="R88" s="212">
        <f>IF('Cumulative Budget Request '!L87='Split budget (F)'!$L$1,'Cumulative Budget Request '!R87,0)</f>
        <v>0</v>
      </c>
      <c r="S88" s="61">
        <f>IF('Cumulative Budget Request '!L87='Split budget (F)'!$L$1,'Cumulative Budget Request '!S87,0)</f>
        <v>0</v>
      </c>
      <c r="T88" s="16"/>
      <c r="U88" s="324"/>
      <c r="V88" s="324"/>
      <c r="W88" s="324"/>
      <c r="X88" s="324"/>
      <c r="Y88" s="324"/>
    </row>
    <row r="89" spans="1:25" hidden="1">
      <c r="A89" s="449"/>
      <c r="B89" s="486"/>
      <c r="C89" s="480"/>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(F)'!$L$1,'Cumulative Budget Request '!Q88,0)</f>
        <v>0</v>
      </c>
      <c r="R89" s="212">
        <f>IF('Cumulative Budget Request '!L88='Split budget (F)'!$L$1,'Cumulative Budget Request '!R88,0)</f>
        <v>0</v>
      </c>
      <c r="S89" s="61">
        <f>IF('Cumulative Budget Request '!L88='Split budget (F)'!$L$1,'Cumulative Budget Request '!S88,0)</f>
        <v>0</v>
      </c>
      <c r="T89" s="16"/>
      <c r="U89" s="323"/>
      <c r="V89" s="323"/>
      <c r="W89" s="323"/>
      <c r="X89" s="323"/>
      <c r="Y89" s="323"/>
    </row>
    <row r="90" spans="1:25" hidden="1">
      <c r="A90" s="449"/>
      <c r="B90" s="481"/>
      <c r="C90" s="480"/>
      <c r="D90" s="59"/>
      <c r="E90" s="16"/>
      <c r="F90" s="16"/>
      <c r="G90" s="16"/>
      <c r="H90" s="16"/>
      <c r="I90" s="16"/>
      <c r="J90" s="25"/>
      <c r="M90" s="215"/>
      <c r="N90" s="56"/>
      <c r="O90" s="56"/>
      <c r="P90" s="56"/>
      <c r="Q90" s="31"/>
      <c r="R90" s="56"/>
      <c r="S90" s="31"/>
      <c r="T90" s="16"/>
      <c r="U90" s="325"/>
      <c r="V90" s="326"/>
      <c r="W90" s="324"/>
      <c r="X90" s="324"/>
      <c r="Y90" s="324"/>
    </row>
    <row r="91" spans="1:25" hidden="1">
      <c r="A91" s="485">
        <f>IF('Cumulative Budget Request '!L90='Split budget (F)'!$L$1,'Cumulative Budget Request '!A90,0)</f>
        <v>0</v>
      </c>
      <c r="B91" s="480">
        <f>IF('Cumulative Budget Request '!L90='Split budget (F)'!$L$1,'Cumulative Budget Request '!B90,0)</f>
        <v>0</v>
      </c>
      <c r="C91" s="481"/>
      <c r="D91" s="33" t="s">
        <v>123</v>
      </c>
      <c r="E91" s="76">
        <f>ROUND($R91*$S91,6)</f>
        <v>0</v>
      </c>
      <c r="F91" s="76">
        <f>ROUND($R92*$S92,6)</f>
        <v>0</v>
      </c>
      <c r="G91" s="76">
        <f>ROUND($R93*$S93,6)</f>
        <v>0</v>
      </c>
      <c r="H91" s="76">
        <f>ROUND($R94*$S94,6)</f>
        <v>0</v>
      </c>
      <c r="I91" s="76">
        <f>ROUND($R95*$S95,6)</f>
        <v>0</v>
      </c>
      <c r="J91" s="46"/>
      <c r="M91" s="133">
        <f>IF('Cumulative Budget Request '!L90='Split budget (F)'!$L$1,'Cumulative Budget Request '!M90,0)</f>
        <v>0</v>
      </c>
      <c r="N91" s="214">
        <f>ROUND(M91/12,2)</f>
        <v>0</v>
      </c>
      <c r="O91" s="214">
        <f>IF('Cumulative Budget Request '!L90='Split budget (F)'!$L$1,'Cumulative Budget Request '!O90,0)</f>
        <v>0</v>
      </c>
      <c r="P91" s="209">
        <f>IF('Cumulative Budget Request '!L90='Split budget (F)'!$L$1,'Cumulative Budget Request '!P90,0)</f>
        <v>0</v>
      </c>
      <c r="Q91" s="211">
        <f>IF('Cumulative Budget Request '!L90='Split budget (F)'!$L$1,'Cumulative Budget Request '!Q90,0)</f>
        <v>0</v>
      </c>
      <c r="R91" s="212">
        <f>IF('Cumulative Budget Request '!L90='Split budget (F)'!$L$1,'Cumulative Budget Request '!R90,0)</f>
        <v>0</v>
      </c>
      <c r="S91" s="61">
        <f>IF('Cumulative Budget Request '!L90='Split budget (F)'!$L$1,'Cumulative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9"/>
      <c r="B92" s="486"/>
      <c r="C92" s="480"/>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(F)'!$L$1,'Cumulative Budget Request '!Q91,0)</f>
        <v>0</v>
      </c>
      <c r="R92" s="212">
        <f>IF('Cumulative Budget Request '!L91='Split budget (F)'!$L$1,'Cumulative Budget Request '!R91,0)</f>
        <v>0</v>
      </c>
      <c r="S92" s="61">
        <f>IF('Cumulative Budget Request '!L91='Split budget (F)'!$L$1,'Cumulative Budget Request '!S91,0)</f>
        <v>0</v>
      </c>
      <c r="T92" s="16"/>
      <c r="U92" s="324"/>
      <c r="V92" s="324"/>
      <c r="W92" s="324"/>
      <c r="X92" s="324"/>
      <c r="Y92" s="324"/>
    </row>
    <row r="93" spans="1:25" hidden="1">
      <c r="A93" s="449"/>
      <c r="B93" s="486"/>
      <c r="C93" s="480"/>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(F)'!$L$1,'Cumulative Budget Request '!Q92,0)</f>
        <v>0</v>
      </c>
      <c r="R93" s="212">
        <f>IF('Cumulative Budget Request '!L92='Split budget (F)'!$L$1,'Cumulative Budget Request '!R92,0)</f>
        <v>0</v>
      </c>
      <c r="S93" s="61">
        <f>IF('Cumulative Budget Request '!L92='Split budget (F)'!$L$1,'Cumulative Budget Request '!S92,0)</f>
        <v>0</v>
      </c>
      <c r="T93" s="16"/>
      <c r="U93" s="323"/>
      <c r="V93" s="323"/>
      <c r="W93" s="323"/>
      <c r="X93" s="323"/>
      <c r="Y93" s="323"/>
    </row>
    <row r="94" spans="1:25" ht="15" hidden="1">
      <c r="A94" s="449"/>
      <c r="B94" s="486"/>
      <c r="C94" s="480"/>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(F)'!$L$1,'Cumulative Budget Request '!Q93,0)</f>
        <v>0</v>
      </c>
      <c r="R94" s="212">
        <f>IF('Cumulative Budget Request '!L93='Split budget (F)'!$L$1,'Cumulative Budget Request '!R93,0)</f>
        <v>0</v>
      </c>
      <c r="S94" s="61">
        <f>IF('Cumulative Budget Request '!L93='Split budget (F)'!$L$1,'Cumulative Budget Request '!S93,0)</f>
        <v>0</v>
      </c>
      <c r="T94" s="16"/>
      <c r="U94" s="324"/>
      <c r="V94" s="324"/>
      <c r="W94" s="324"/>
      <c r="X94" s="324"/>
      <c r="Y94" s="324"/>
    </row>
    <row r="95" spans="1:25" hidden="1">
      <c r="A95" s="449"/>
      <c r="B95" s="486"/>
      <c r="C95" s="480"/>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(F)'!$L$1,'Cumulative Budget Request '!Q94,0)</f>
        <v>0</v>
      </c>
      <c r="R95" s="212">
        <f>IF('Cumulative Budget Request '!L94='Split budget (F)'!$L$1,'Cumulative Budget Request '!R94,0)</f>
        <v>0</v>
      </c>
      <c r="S95" s="61">
        <f>IF('Cumulative Budget Request '!L94='Split budget (F)'!$L$1,'Cumulative Budget Request '!S94,0)</f>
        <v>0</v>
      </c>
      <c r="T95" s="16"/>
      <c r="U95" s="323"/>
      <c r="V95" s="323"/>
      <c r="W95" s="323"/>
      <c r="X95" s="323"/>
      <c r="Y95" s="323"/>
    </row>
    <row r="96" spans="1:25" hidden="1">
      <c r="A96" s="449"/>
      <c r="B96" s="481"/>
      <c r="C96" s="480"/>
      <c r="D96" s="59"/>
      <c r="E96" s="16"/>
      <c r="F96" s="16"/>
      <c r="G96" s="16"/>
      <c r="H96" s="16"/>
      <c r="I96" s="16"/>
      <c r="J96" s="25"/>
      <c r="M96" s="215"/>
      <c r="N96" s="56"/>
      <c r="O96" s="56"/>
      <c r="P96" s="56"/>
      <c r="Q96" s="31"/>
      <c r="R96" s="56"/>
      <c r="S96" s="31"/>
      <c r="T96" s="16"/>
      <c r="U96" s="325"/>
      <c r="V96" s="326"/>
      <c r="W96" s="324"/>
      <c r="X96" s="324"/>
      <c r="Y96" s="324"/>
    </row>
    <row r="97" spans="1:25" hidden="1">
      <c r="A97" s="485">
        <f>IF('Cumulative Budget Request '!L96='Split budget (F)'!$L$1,'Cumulative Budget Request '!A96,0)</f>
        <v>0</v>
      </c>
      <c r="B97" s="480">
        <f>IF('Cumulative Budget Request '!L96='Split budget (F)'!$L$1,'Cumulative Budget Request '!B96,0)</f>
        <v>0</v>
      </c>
      <c r="C97" s="481"/>
      <c r="D97" s="33" t="s">
        <v>123</v>
      </c>
      <c r="E97" s="76">
        <f>ROUND($R97*$S97,6)</f>
        <v>0</v>
      </c>
      <c r="F97" s="76">
        <f>ROUND($R98*$S98,6)</f>
        <v>0</v>
      </c>
      <c r="G97" s="76">
        <f>ROUND($R99*$S99,6)</f>
        <v>0</v>
      </c>
      <c r="H97" s="76">
        <f>ROUND($R100*$S100,6)</f>
        <v>0</v>
      </c>
      <c r="I97" s="76">
        <f>ROUND($R101*$S101,6)</f>
        <v>0</v>
      </c>
      <c r="J97" s="46"/>
      <c r="M97" s="133">
        <f>IF('Cumulative Budget Request '!L96='Split budget (F)'!$L$1,'Cumulative Budget Request '!M96,0)</f>
        <v>0</v>
      </c>
      <c r="N97" s="214">
        <f>ROUND(M97/12,2)</f>
        <v>0</v>
      </c>
      <c r="O97" s="214">
        <f>IF('Cumulative Budget Request '!L96='Split budget (F)'!$L$1,'Cumulative Budget Request '!O96,0)</f>
        <v>0</v>
      </c>
      <c r="P97" s="209">
        <f>IF('Cumulative Budget Request '!L96='Split budget (F)'!$L$1,'Cumulative Budget Request '!P96,0)</f>
        <v>0</v>
      </c>
      <c r="Q97" s="211">
        <f>IF('Cumulative Budget Request '!L96='Split budget (F)'!$L$1,'Cumulative Budget Request '!Q96,0)</f>
        <v>0</v>
      </c>
      <c r="R97" s="212">
        <f>IF('Cumulative Budget Request '!L96='Split budget (F)'!$L$1,'Cumulative Budget Request '!R96,0)</f>
        <v>0</v>
      </c>
      <c r="S97" s="61">
        <f>IF('Cumulative Budget Request '!L96='Split budget (F)'!$L$1,'Cumulative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9"/>
      <c r="B98" s="486"/>
      <c r="C98" s="480"/>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(F)'!$L$1,'Cumulative Budget Request '!Q97,0)</f>
        <v>0</v>
      </c>
      <c r="R98" s="212">
        <f>IF('Cumulative Budget Request '!L97='Split budget (F)'!$L$1,'Cumulative Budget Request '!R97,0)</f>
        <v>0</v>
      </c>
      <c r="S98" s="61">
        <f>IF('Cumulative Budget Request '!L97='Split budget (F)'!$L$1,'Cumulative Budget Request '!S97,0)</f>
        <v>0</v>
      </c>
      <c r="T98" s="16"/>
      <c r="U98" s="324"/>
      <c r="V98" s="324"/>
      <c r="W98" s="324"/>
      <c r="X98" s="324"/>
      <c r="Y98" s="324"/>
    </row>
    <row r="99" spans="1:25" hidden="1">
      <c r="A99" s="449"/>
      <c r="B99" s="486"/>
      <c r="C99" s="480"/>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(F)'!$L$1,'Cumulative Budget Request '!Q98,0)</f>
        <v>0</v>
      </c>
      <c r="R99" s="212">
        <f>IF('Cumulative Budget Request '!L98='Split budget (F)'!$L$1,'Cumulative Budget Request '!R98,0)</f>
        <v>0</v>
      </c>
      <c r="S99" s="61">
        <f>IF('Cumulative Budget Request '!L98='Split budget (F)'!$L$1,'Cumulative Budget Request '!S98,0)</f>
        <v>0</v>
      </c>
      <c r="T99" s="16"/>
      <c r="U99" s="323"/>
      <c r="V99" s="323"/>
      <c r="W99" s="323"/>
      <c r="X99" s="323"/>
      <c r="Y99" s="323"/>
    </row>
    <row r="100" spans="1:25" ht="15" hidden="1">
      <c r="A100" s="449"/>
      <c r="B100" s="486"/>
      <c r="C100" s="480"/>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(F)'!$L$1,'Cumulative Budget Request '!Q99,0)</f>
        <v>0</v>
      </c>
      <c r="R100" s="212">
        <f>IF('Cumulative Budget Request '!L99='Split budget (F)'!$L$1,'Cumulative Budget Request '!R99,0)</f>
        <v>0</v>
      </c>
      <c r="S100" s="61">
        <f>IF('Cumulative Budget Request '!L99='Split budget (F)'!$L$1,'Cumulative Budget Request '!S99,0)</f>
        <v>0</v>
      </c>
      <c r="T100" s="16"/>
      <c r="U100" s="324"/>
      <c r="V100" s="324"/>
      <c r="W100" s="324"/>
      <c r="X100" s="324"/>
      <c r="Y100" s="324"/>
    </row>
    <row r="101" spans="1:25" hidden="1">
      <c r="A101" s="449"/>
      <c r="B101" s="486"/>
      <c r="C101" s="480"/>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(F)'!$L$1,'Cumulative Budget Request '!Q100,0)</f>
        <v>0</v>
      </c>
      <c r="R101" s="212">
        <f>IF('Cumulative Budget Request '!L100='Split budget (F)'!$L$1,'Cumulative Budget Request '!R100,0)</f>
        <v>0</v>
      </c>
      <c r="S101" s="61">
        <f>IF('Cumulative Budget Request '!L100='Split budget (F)'!$L$1,'Cumulative Budget Request '!S100,0)</f>
        <v>0</v>
      </c>
      <c r="T101" s="16"/>
      <c r="U101" s="323"/>
      <c r="V101" s="323"/>
      <c r="W101" s="323"/>
      <c r="X101" s="323"/>
      <c r="Y101" s="323"/>
    </row>
    <row r="102" spans="1:25" hidden="1">
      <c r="A102" s="449"/>
      <c r="B102" s="481"/>
      <c r="C102" s="480"/>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5">
        <f>IF('Cumulative Budget Request '!L102='Split budget (F)'!$L$1,'Cumulative Budget Request '!A102,0)</f>
        <v>0</v>
      </c>
      <c r="B103" s="480">
        <f>IF('Cumulative Budget Request '!L102='Split budget (F)'!$L$1,'Cumulative Budget Request '!B102,0)</f>
        <v>0</v>
      </c>
      <c r="C103" s="481"/>
      <c r="D103" s="33" t="s">
        <v>123</v>
      </c>
      <c r="E103" s="76">
        <f>ROUND($R103*$S103,6)</f>
        <v>0</v>
      </c>
      <c r="F103" s="76">
        <f>ROUND($R104*$S104,6)</f>
        <v>0</v>
      </c>
      <c r="G103" s="76">
        <f>ROUND($R105*$S105,6)</f>
        <v>0</v>
      </c>
      <c r="H103" s="76">
        <f>ROUND($R106*$S106,6)</f>
        <v>0</v>
      </c>
      <c r="I103" s="76">
        <f>ROUND($R107*$S107,6)</f>
        <v>0</v>
      </c>
      <c r="J103" s="46"/>
      <c r="M103" s="133">
        <f>IF('Cumulative Budget Request '!L102='Split budget (F)'!$L$1,'Cumulative Budget Request '!M102,0)</f>
        <v>0</v>
      </c>
      <c r="N103" s="214">
        <f>ROUND(M103/12,2)</f>
        <v>0</v>
      </c>
      <c r="O103" s="214">
        <f>IF('Cumulative Budget Request '!L102='Split budget (F)'!$L$1,'Cumulative Budget Request '!O102,0)</f>
        <v>0</v>
      </c>
      <c r="P103" s="209">
        <f>IF('Cumulative Budget Request '!L102='Split budget (F)'!$L$1,'Cumulative Budget Request '!P102,0)</f>
        <v>0</v>
      </c>
      <c r="Q103" s="211">
        <f>IF('Cumulative Budget Request '!L102='Split budget (F)'!$L$1,'Cumulative Budget Request '!Q102,0)</f>
        <v>0</v>
      </c>
      <c r="R103" s="212">
        <f>IF('Cumulative Budget Request '!L102='Split budget (F)'!$L$1,'Cumulative Budget Request '!R102,0)</f>
        <v>0</v>
      </c>
      <c r="S103" s="61">
        <f>IF('Cumulative Budget Request '!L102='Split budget (F)'!$L$1,'Cumulative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9"/>
      <c r="B104" s="486"/>
      <c r="C104" s="480"/>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(F)'!$L$1,'Cumulative Budget Request '!Q103,0)</f>
        <v>0</v>
      </c>
      <c r="R104" s="212">
        <f>IF('Cumulative Budget Request '!L103='Split budget (F)'!$L$1,'Cumulative Budget Request '!R103,0)</f>
        <v>0</v>
      </c>
      <c r="S104" s="61">
        <f>IF('Cumulative Budget Request '!L103='Split budget (F)'!$L$1,'Cumulative Budget Request '!S103,0)</f>
        <v>0</v>
      </c>
      <c r="T104" s="16"/>
      <c r="U104" s="324"/>
      <c r="V104" s="324"/>
      <c r="W104" s="324"/>
      <c r="X104" s="324"/>
      <c r="Y104" s="324"/>
    </row>
    <row r="105" spans="1:25" hidden="1">
      <c r="A105" s="449"/>
      <c r="B105" s="486"/>
      <c r="C105" s="480"/>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(F)'!$L$1,'Cumulative Budget Request '!Q104,0)</f>
        <v>0</v>
      </c>
      <c r="R105" s="212">
        <f>IF('Cumulative Budget Request '!L104='Split budget (F)'!$L$1,'Cumulative Budget Request '!R104,0)</f>
        <v>0</v>
      </c>
      <c r="S105" s="61">
        <f>IF('Cumulative Budget Request '!L104='Split budget (F)'!$L$1,'Cumulative Budget Request '!S104,0)</f>
        <v>0</v>
      </c>
      <c r="T105" s="16"/>
      <c r="U105" s="323"/>
      <c r="V105" s="323"/>
      <c r="W105" s="323"/>
      <c r="X105" s="323"/>
      <c r="Y105" s="323"/>
    </row>
    <row r="106" spans="1:25" ht="15" hidden="1">
      <c r="A106" s="449"/>
      <c r="B106" s="486"/>
      <c r="C106" s="480"/>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(F)'!$L$1,'Cumulative Budget Request '!Q105,0)</f>
        <v>0</v>
      </c>
      <c r="R106" s="212">
        <f>IF('Cumulative Budget Request '!L105='Split budget (F)'!$L$1,'Cumulative Budget Request '!R105,0)</f>
        <v>0</v>
      </c>
      <c r="S106" s="61">
        <f>IF('Cumulative Budget Request '!L105='Split budget (F)'!$L$1,'Cumulative Budget Request '!S105,0)</f>
        <v>0</v>
      </c>
      <c r="T106" s="16"/>
      <c r="U106" s="324"/>
      <c r="V106" s="324"/>
      <c r="W106" s="324"/>
      <c r="X106" s="324"/>
      <c r="Y106" s="324"/>
    </row>
    <row r="107" spans="1:25" hidden="1">
      <c r="A107" s="449"/>
      <c r="B107" s="486"/>
      <c r="C107" s="480"/>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(F)'!$L$1,'Cumulative Budget Request '!Q106,0)</f>
        <v>0</v>
      </c>
      <c r="R107" s="212">
        <f>IF('Cumulative Budget Request '!L106='Split budget (F)'!$L$1,'Cumulative Budget Request '!R106,0)</f>
        <v>0</v>
      </c>
      <c r="S107" s="61">
        <f>IF('Cumulative Budget Request '!L106='Split budget (F)'!$L$1,'Cumulative Budget Request '!S106,0)</f>
        <v>0</v>
      </c>
      <c r="T107" s="16"/>
      <c r="U107" s="323"/>
      <c r="V107" s="323"/>
      <c r="W107" s="323"/>
      <c r="X107" s="323"/>
      <c r="Y107" s="323"/>
    </row>
    <row r="108" spans="1:25" hidden="1">
      <c r="A108" s="449"/>
      <c r="B108" s="481"/>
      <c r="C108" s="480"/>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5">
        <f>IF('Cumulative Budget Request '!L108='Split budget (F)'!$L$1,'Cumulative Budget Request '!A108,0)</f>
        <v>0</v>
      </c>
      <c r="B109" s="480">
        <f>IF('Cumulative Budget Request '!L108='Split budget (F)'!$L$1,'Cumulative Budget Request '!B108,0)</f>
        <v>0</v>
      </c>
      <c r="C109" s="481"/>
      <c r="D109" s="33" t="s">
        <v>123</v>
      </c>
      <c r="E109" s="76">
        <f>ROUND($R109*$S109,6)</f>
        <v>0</v>
      </c>
      <c r="F109" s="76">
        <f>ROUND($R110*$S110,6)</f>
        <v>0</v>
      </c>
      <c r="G109" s="76">
        <f>ROUND($R111*$S111,6)</f>
        <v>0</v>
      </c>
      <c r="H109" s="76">
        <f>ROUND($R112*$S112,6)</f>
        <v>0</v>
      </c>
      <c r="I109" s="76">
        <f>ROUND($R113*$S113,6)</f>
        <v>0</v>
      </c>
      <c r="J109" s="46"/>
      <c r="M109" s="133">
        <f>IF('Cumulative Budget Request '!L108='Split budget (F)'!$L$1,'Cumulative Budget Request '!M108,0)</f>
        <v>0</v>
      </c>
      <c r="N109" s="214">
        <f>ROUND(M109/12,2)</f>
        <v>0</v>
      </c>
      <c r="O109" s="214">
        <f>IF('Cumulative Budget Request '!L108='Split budget (F)'!$L$1,'Cumulative Budget Request '!O108,0)</f>
        <v>0</v>
      </c>
      <c r="P109" s="209">
        <f>IF('Cumulative Budget Request '!L108='Split budget (F)'!$L$1,'Cumulative Budget Request '!P108,0)</f>
        <v>0</v>
      </c>
      <c r="Q109" s="211">
        <f>IF('Cumulative Budget Request '!L108='Split budget (F)'!$L$1,'Cumulative Budget Request '!Q108,0)</f>
        <v>0</v>
      </c>
      <c r="R109" s="212">
        <f>IF('Cumulative Budget Request '!L108='Split budget (F)'!$L$1,'Cumulative Budget Request '!R108,0)</f>
        <v>0</v>
      </c>
      <c r="S109" s="61">
        <f>IF('Cumulative Budget Request '!L108='Split budget (F)'!$L$1,'Cumulative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9"/>
      <c r="B110" s="486"/>
      <c r="C110" s="480"/>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(F)'!$L$1,'Cumulative Budget Request '!Q109,0)</f>
        <v>0</v>
      </c>
      <c r="R110" s="212">
        <f>IF('Cumulative Budget Request '!L109='Split budget (F)'!$L$1,'Cumulative Budget Request '!R109,0)</f>
        <v>0</v>
      </c>
      <c r="S110" s="61">
        <f>IF('Cumulative Budget Request '!L109='Split budget (F)'!$L$1,'Cumulative Budget Request '!S109,0)</f>
        <v>0</v>
      </c>
      <c r="T110" s="16"/>
      <c r="U110" s="324"/>
      <c r="V110" s="324"/>
      <c r="W110" s="324"/>
      <c r="X110" s="324"/>
      <c r="Y110" s="324"/>
    </row>
    <row r="111" spans="1:25" hidden="1">
      <c r="A111" s="449"/>
      <c r="B111" s="486"/>
      <c r="C111" s="480"/>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(F)'!$L$1,'Cumulative Budget Request '!Q110,0)</f>
        <v>0</v>
      </c>
      <c r="R111" s="212">
        <f>IF('Cumulative Budget Request '!L110='Split budget (F)'!$L$1,'Cumulative Budget Request '!R110,0)</f>
        <v>0</v>
      </c>
      <c r="S111" s="61">
        <f>IF('Cumulative Budget Request '!L110='Split budget (F)'!$L$1,'Cumulative Budget Request '!S110,0)</f>
        <v>0</v>
      </c>
      <c r="T111" s="16"/>
      <c r="U111" s="323"/>
      <c r="V111" s="323"/>
      <c r="W111" s="323"/>
      <c r="X111" s="323"/>
      <c r="Y111" s="323"/>
    </row>
    <row r="112" spans="1:25" ht="15" hidden="1">
      <c r="A112" s="449"/>
      <c r="B112" s="486"/>
      <c r="C112" s="480"/>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(F)'!$L$1,'Cumulative Budget Request '!Q111,0)</f>
        <v>0</v>
      </c>
      <c r="R112" s="212">
        <f>IF('Cumulative Budget Request '!L111='Split budget (F)'!$L$1,'Cumulative Budget Request '!R111,0)</f>
        <v>0</v>
      </c>
      <c r="S112" s="61">
        <f>IF('Cumulative Budget Request '!L111='Split budget (F)'!$L$1,'Cumulative Budget Request '!S111,0)</f>
        <v>0</v>
      </c>
      <c r="T112" s="16"/>
      <c r="U112" s="324"/>
      <c r="V112" s="324"/>
      <c r="W112" s="324"/>
      <c r="X112" s="324"/>
      <c r="Y112" s="324"/>
    </row>
    <row r="113" spans="1:25" hidden="1">
      <c r="A113" s="449"/>
      <c r="B113" s="486"/>
      <c r="C113" s="480"/>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(F)'!$L$1,'Cumulative Budget Request '!Q112,0)</f>
        <v>0</v>
      </c>
      <c r="R113" s="212">
        <f>IF('Cumulative Budget Request '!L112='Split budget (F)'!$L$1,'Cumulative Budget Request '!R112,0)</f>
        <v>0</v>
      </c>
      <c r="S113" s="61">
        <f>IF('Cumulative Budget Request '!L112='Split budget (F)'!$L$1,'Cumulative Budget Request '!S112,0)</f>
        <v>0</v>
      </c>
      <c r="T113" s="16"/>
      <c r="U113" s="323"/>
      <c r="V113" s="323"/>
      <c r="W113" s="323"/>
      <c r="X113" s="323"/>
      <c r="Y113" s="323"/>
    </row>
    <row r="114" spans="1:25" hidden="1">
      <c r="A114" s="449"/>
      <c r="B114" s="481"/>
      <c r="C114" s="480"/>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5">
        <f>IF('Cumulative Budget Request '!L114='Split budget (F)'!$L$1,'Cumulative Budget Request '!A114,0)</f>
        <v>0</v>
      </c>
      <c r="B115" s="480">
        <f>IF('Cumulative Budget Request '!L114='Split budget (F)'!$L$1,'Cumulative Budget Request '!B114,0)</f>
        <v>0</v>
      </c>
      <c r="C115" s="481"/>
      <c r="D115" s="33" t="s">
        <v>123</v>
      </c>
      <c r="E115" s="76">
        <f>ROUND($R115*$S115,6)</f>
        <v>0</v>
      </c>
      <c r="F115" s="76">
        <f>ROUND($R116*$S116,6)</f>
        <v>0</v>
      </c>
      <c r="G115" s="76">
        <f>ROUND($R117*$S117,6)</f>
        <v>0</v>
      </c>
      <c r="H115" s="76">
        <f>ROUND($R118*$S118,6)</f>
        <v>0</v>
      </c>
      <c r="I115" s="76">
        <f>ROUND($R119*$S119,6)</f>
        <v>0</v>
      </c>
      <c r="J115" s="46"/>
      <c r="M115" s="133">
        <f>IF('Cumulative Budget Request '!L114='Split budget (F)'!$L$1,'Cumulative Budget Request '!M114,0)</f>
        <v>0</v>
      </c>
      <c r="N115" s="214">
        <f>ROUND(M115/12,2)</f>
        <v>0</v>
      </c>
      <c r="O115" s="214">
        <f>IF('Cumulative Budget Request '!L114='Split budget (F)'!$L$1,'Cumulative Budget Request '!O114,0)</f>
        <v>0</v>
      </c>
      <c r="P115" s="209">
        <f>IF('Cumulative Budget Request '!L114='Split budget (F)'!$L$1,'Cumulative Budget Request '!P114,0)</f>
        <v>0</v>
      </c>
      <c r="Q115" s="211">
        <f>IF('Cumulative Budget Request '!L114='Split budget (F)'!$L$1,'Cumulative Budget Request '!Q114,0)</f>
        <v>0</v>
      </c>
      <c r="R115" s="212">
        <f>IF('Cumulative Budget Request '!L114='Split budget (F)'!$L$1,'Cumulative Budget Request '!R114,0)</f>
        <v>0</v>
      </c>
      <c r="S115" s="61">
        <f>IF('Cumulative Budget Request '!L114='Split budget (F)'!$L$1,'Cumulative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9"/>
      <c r="B116" s="486"/>
      <c r="C116" s="480"/>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(F)'!$L$1,'Cumulative Budget Request '!Q115,0)</f>
        <v>0</v>
      </c>
      <c r="R116" s="212">
        <f>IF('Cumulative Budget Request '!L115='Split budget (F)'!$L$1,'Cumulative Budget Request '!R115,0)</f>
        <v>0</v>
      </c>
      <c r="S116" s="61">
        <f>IF('Cumulative Budget Request '!L115='Split budget (F)'!$L$1,'Cumulative Budget Request '!S115,0)</f>
        <v>0</v>
      </c>
      <c r="T116" s="16"/>
      <c r="U116" s="324"/>
      <c r="V116" s="324"/>
      <c r="W116" s="324"/>
      <c r="X116" s="324"/>
      <c r="Y116" s="324"/>
    </row>
    <row r="117" spans="1:25" hidden="1">
      <c r="A117" s="449"/>
      <c r="B117" s="486"/>
      <c r="C117" s="480"/>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(F)'!$L$1,'Cumulative Budget Request '!Q116,0)</f>
        <v>0</v>
      </c>
      <c r="R117" s="212">
        <f>IF('Cumulative Budget Request '!L116='Split budget (F)'!$L$1,'Cumulative Budget Request '!R116,0)</f>
        <v>0</v>
      </c>
      <c r="S117" s="61">
        <f>IF('Cumulative Budget Request '!L116='Split budget (F)'!$L$1,'Cumulative Budget Request '!S116,0)</f>
        <v>0</v>
      </c>
      <c r="T117" s="16"/>
      <c r="U117" s="323"/>
      <c r="V117" s="323"/>
      <c r="W117" s="323"/>
      <c r="X117" s="323"/>
      <c r="Y117" s="323"/>
    </row>
    <row r="118" spans="1:25" ht="15" hidden="1">
      <c r="A118" s="449"/>
      <c r="B118" s="486"/>
      <c r="C118" s="480"/>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(F)'!$L$1,'Cumulative Budget Request '!Q117,0)</f>
        <v>0</v>
      </c>
      <c r="R118" s="212">
        <f>IF('Cumulative Budget Request '!L117='Split budget (F)'!$L$1,'Cumulative Budget Request '!R117,0)</f>
        <v>0</v>
      </c>
      <c r="S118" s="61">
        <f>IF('Cumulative Budget Request '!L117='Split budget (F)'!$L$1,'Cumulative Budget Request '!S117,0)</f>
        <v>0</v>
      </c>
      <c r="T118" s="16"/>
      <c r="U118" s="324"/>
      <c r="V118" s="324"/>
      <c r="W118" s="324"/>
      <c r="X118" s="324"/>
      <c r="Y118" s="324"/>
    </row>
    <row r="119" spans="1:25" hidden="1">
      <c r="A119" s="449"/>
      <c r="B119" s="486"/>
      <c r="C119" s="480"/>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(F)'!$L$1,'Cumulative Budget Request '!Q118,0)</f>
        <v>0</v>
      </c>
      <c r="R119" s="212">
        <f>IF('Cumulative Budget Request '!L118='Split budget (F)'!$L$1,'Cumulative Budget Request '!R118,0)</f>
        <v>0</v>
      </c>
      <c r="S119" s="61">
        <f>IF('Cumulative Budget Request '!L118='Split budget (F)'!$L$1,'Cumulative Budget Request '!S118,0)</f>
        <v>0</v>
      </c>
      <c r="T119" s="16"/>
      <c r="U119" s="323"/>
      <c r="V119" s="323"/>
      <c r="W119" s="323"/>
      <c r="X119" s="323"/>
      <c r="Y119" s="323"/>
    </row>
    <row r="120" spans="1:25" hidden="1">
      <c r="A120" s="449"/>
      <c r="B120" s="481"/>
      <c r="C120" s="480"/>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5">
        <f>IF('Cumulative Budget Request '!L120='Split budget (F)'!$L$1,'Cumulative Budget Request '!A120,0)</f>
        <v>0</v>
      </c>
      <c r="B121" s="480">
        <f>IF('Cumulative Budget Request '!L120='Split budget (F)'!$L$1,'Cumulative Budget Request '!B120,0)</f>
        <v>0</v>
      </c>
      <c r="C121" s="481"/>
      <c r="D121" s="33" t="s">
        <v>123</v>
      </c>
      <c r="E121" s="76">
        <f>ROUND($R121*$S121,6)</f>
        <v>0</v>
      </c>
      <c r="F121" s="76">
        <f>ROUND($R122*$S122,6)</f>
        <v>0</v>
      </c>
      <c r="G121" s="76">
        <f>ROUND($R123*$S123,6)</f>
        <v>0</v>
      </c>
      <c r="H121" s="76">
        <f>ROUND($R124*$S124,6)</f>
        <v>0</v>
      </c>
      <c r="I121" s="76">
        <f>ROUND($R125*$S125,6)</f>
        <v>0</v>
      </c>
      <c r="J121" s="46"/>
      <c r="M121" s="133">
        <f>IF('Cumulative Budget Request '!L120='Split budget (F)'!$L$1,'Cumulative Budget Request '!M120,0)</f>
        <v>0</v>
      </c>
      <c r="N121" s="214">
        <f>ROUND(M121/12,2)</f>
        <v>0</v>
      </c>
      <c r="O121" s="214">
        <f>IF('Cumulative Budget Request '!L120='Split budget (F)'!$L$1,'Cumulative Budget Request '!O120,0)</f>
        <v>0</v>
      </c>
      <c r="P121" s="209">
        <f>IF('Cumulative Budget Request '!L120='Split budget (F)'!$L$1,'Cumulative Budget Request '!P120,0)</f>
        <v>0</v>
      </c>
      <c r="Q121" s="211">
        <f>IF('Cumulative Budget Request '!L120='Split budget (F)'!$L$1,'Cumulative Budget Request '!Q120,0)</f>
        <v>0</v>
      </c>
      <c r="R121" s="212">
        <f>IF('Cumulative Budget Request '!L120='Split budget (F)'!$L$1,'Cumulative Budget Request '!R120,0)</f>
        <v>0</v>
      </c>
      <c r="S121" s="61">
        <f>IF('Cumulative Budget Request '!L120='Split budget (F)'!$L$1,'Cumulative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9"/>
      <c r="B122" s="486"/>
      <c r="C122" s="480"/>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(F)'!$L$1,'Cumulative Budget Request '!Q121,0)</f>
        <v>0</v>
      </c>
      <c r="R122" s="212">
        <f>IF('Cumulative Budget Request '!L121='Split budget (F)'!$L$1,'Cumulative Budget Request '!R121,0)</f>
        <v>0</v>
      </c>
      <c r="S122" s="61">
        <f>IF('Cumulative Budget Request '!L121='Split budget (F)'!$L$1,'Cumulative Budget Request '!S121,0)</f>
        <v>0</v>
      </c>
      <c r="T122" s="16"/>
      <c r="U122" s="324"/>
      <c r="V122" s="324"/>
      <c r="W122" s="324"/>
      <c r="X122" s="324"/>
      <c r="Y122" s="324"/>
    </row>
    <row r="123" spans="1:25" hidden="1">
      <c r="A123" s="449"/>
      <c r="B123" s="486"/>
      <c r="C123" s="480"/>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(F)'!$L$1,'Cumulative Budget Request '!Q122,0)</f>
        <v>0</v>
      </c>
      <c r="R123" s="212">
        <f>IF('Cumulative Budget Request '!L122='Split budget (F)'!$L$1,'Cumulative Budget Request '!R122,0)</f>
        <v>0</v>
      </c>
      <c r="S123" s="61">
        <f>IF('Cumulative Budget Request '!L122='Split budget (F)'!$L$1,'Cumulative Budget Request '!S122,0)</f>
        <v>0</v>
      </c>
      <c r="T123" s="16"/>
      <c r="U123" s="323"/>
      <c r="V123" s="323"/>
      <c r="W123" s="323"/>
      <c r="X123" s="323"/>
      <c r="Y123" s="323"/>
    </row>
    <row r="124" spans="1:25" ht="15" hidden="1">
      <c r="A124" s="449"/>
      <c r="B124" s="486"/>
      <c r="C124" s="480"/>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(F)'!$L$1,'Cumulative Budget Request '!Q123,0)</f>
        <v>0</v>
      </c>
      <c r="R124" s="212">
        <f>IF('Cumulative Budget Request '!L123='Split budget (F)'!$L$1,'Cumulative Budget Request '!R123,0)</f>
        <v>0</v>
      </c>
      <c r="S124" s="61">
        <f>IF('Cumulative Budget Request '!L123='Split budget (F)'!$L$1,'Cumulative Budget Request '!S123,0)</f>
        <v>0</v>
      </c>
      <c r="T124" s="16"/>
      <c r="U124" s="324"/>
      <c r="V124" s="324"/>
      <c r="W124" s="324"/>
      <c r="X124" s="324"/>
      <c r="Y124" s="324"/>
    </row>
    <row r="125" spans="1:25" hidden="1">
      <c r="A125" s="449"/>
      <c r="B125" s="486"/>
      <c r="C125" s="480"/>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(F)'!$L$1,'Cumulative Budget Request '!Q124,0)</f>
        <v>0</v>
      </c>
      <c r="R125" s="212">
        <f>IF('Cumulative Budget Request '!L124='Split budget (F)'!$L$1,'Cumulative Budget Request '!R124,0)</f>
        <v>0</v>
      </c>
      <c r="S125" s="61">
        <f>IF('Cumulative Budget Request '!L124='Split budget (F)'!$L$1,'Cumulative Budget Request '!S124,0)</f>
        <v>0</v>
      </c>
      <c r="T125" s="16"/>
      <c r="U125" s="323"/>
      <c r="V125" s="323"/>
      <c r="W125" s="323"/>
      <c r="X125" s="323"/>
      <c r="Y125" s="323"/>
    </row>
    <row r="126" spans="1:25" hidden="1">
      <c r="A126" s="449"/>
      <c r="B126" s="481"/>
      <c r="C126" s="480"/>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5">
        <f>IF('Cumulative Budget Request '!L126='Split budget (F)'!$L$1,'Cumulative Budget Request '!A126,0)</f>
        <v>0</v>
      </c>
      <c r="B127" s="480">
        <f>IF('Cumulative Budget Request '!L126='Split budget (F)'!$L$1,'Cumulative Budget Request '!B126,0)</f>
        <v>0</v>
      </c>
      <c r="C127" s="481"/>
      <c r="D127" s="33" t="s">
        <v>123</v>
      </c>
      <c r="E127" s="76">
        <f>ROUND($R127*$S127,6)</f>
        <v>0</v>
      </c>
      <c r="F127" s="76">
        <f>ROUND($R128*$S128,6)</f>
        <v>0</v>
      </c>
      <c r="G127" s="76">
        <f>ROUND($R129*$S129,6)</f>
        <v>0</v>
      </c>
      <c r="H127" s="76">
        <f>ROUND($R130*$S130,6)</f>
        <v>0</v>
      </c>
      <c r="I127" s="76">
        <f>ROUND($R131*$S131,6)</f>
        <v>0</v>
      </c>
      <c r="J127" s="46"/>
      <c r="M127" s="133">
        <f>IF('Cumulative Budget Request '!L126='Split budget (F)'!$L$1,'Cumulative Budget Request '!M126,0)</f>
        <v>0</v>
      </c>
      <c r="N127" s="214">
        <f>ROUND(M127/12,2)</f>
        <v>0</v>
      </c>
      <c r="O127" s="214">
        <f>IF('Cumulative Budget Request '!L126='Split budget (F)'!$L$1,'Cumulative Budget Request '!O126,0)</f>
        <v>0</v>
      </c>
      <c r="P127" s="209">
        <f>IF('Cumulative Budget Request '!L126='Split budget (F)'!$L$1,'Cumulative Budget Request '!P126,0)</f>
        <v>0</v>
      </c>
      <c r="Q127" s="211">
        <f>IF('Cumulative Budget Request '!L126='Split budget (F)'!$L$1,'Cumulative Budget Request '!Q126,0)</f>
        <v>0</v>
      </c>
      <c r="R127" s="212">
        <f>IF('Cumulative Budget Request '!L126='Split budget (F)'!$L$1,'Cumulative Budget Request '!R126,0)</f>
        <v>0</v>
      </c>
      <c r="S127" s="61">
        <f>IF('Cumulative Budget Request '!L126='Split budget (F)'!$L$1,'Cumulative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9"/>
      <c r="B128" s="486"/>
      <c r="C128" s="480"/>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(F)'!$L$1,'Cumulative Budget Request '!Q127,0)</f>
        <v>0</v>
      </c>
      <c r="R128" s="212">
        <f>IF('Cumulative Budget Request '!L127='Split budget (F)'!$L$1,'Cumulative Budget Request '!R127,0)</f>
        <v>0</v>
      </c>
      <c r="S128" s="61">
        <f>IF('Cumulative Budget Request '!L127='Split budget (F)'!$L$1,'Cumulative Budget Request '!S127,0)</f>
        <v>0</v>
      </c>
      <c r="T128" s="16"/>
      <c r="U128" s="324"/>
      <c r="V128" s="324"/>
      <c r="W128" s="324"/>
      <c r="X128" s="324"/>
      <c r="Y128" s="324"/>
    </row>
    <row r="129" spans="1:25" hidden="1">
      <c r="A129" s="449"/>
      <c r="B129" s="486"/>
      <c r="C129" s="480"/>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(F)'!$L$1,'Cumulative Budget Request '!Q128,0)</f>
        <v>0</v>
      </c>
      <c r="R129" s="212">
        <f>IF('Cumulative Budget Request '!L128='Split budget (F)'!$L$1,'Cumulative Budget Request '!R128,0)</f>
        <v>0</v>
      </c>
      <c r="S129" s="61">
        <f>IF('Cumulative Budget Request '!L128='Split budget (F)'!$L$1,'Cumulative Budget Request '!S128,0)</f>
        <v>0</v>
      </c>
      <c r="T129" s="16"/>
      <c r="U129" s="323"/>
      <c r="V129" s="323"/>
      <c r="W129" s="323"/>
      <c r="X129" s="323"/>
      <c r="Y129" s="323"/>
    </row>
    <row r="130" spans="1:25" ht="15" hidden="1">
      <c r="A130" s="449"/>
      <c r="B130" s="486"/>
      <c r="C130" s="480"/>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(F)'!$L$1,'Cumulative Budget Request '!Q129,0)</f>
        <v>0</v>
      </c>
      <c r="R130" s="212">
        <f>IF('Cumulative Budget Request '!L129='Split budget (F)'!$L$1,'Cumulative Budget Request '!R129,0)</f>
        <v>0</v>
      </c>
      <c r="S130" s="61">
        <f>IF('Cumulative Budget Request '!L129='Split budget (F)'!$L$1,'Cumulative Budget Request '!S129,0)</f>
        <v>0</v>
      </c>
      <c r="T130" s="16"/>
      <c r="U130" s="324"/>
      <c r="V130" s="324"/>
      <c r="W130" s="324"/>
      <c r="X130" s="324"/>
      <c r="Y130" s="324"/>
    </row>
    <row r="131" spans="1:25" hidden="1">
      <c r="A131" s="449"/>
      <c r="B131" s="486"/>
      <c r="C131" s="480"/>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(F)'!$L$1,'Cumulative Budget Request '!Q130,0)</f>
        <v>0</v>
      </c>
      <c r="R131" s="212">
        <f>IF('Cumulative Budget Request '!L130='Split budget (F)'!$L$1,'Cumulative Budget Request '!R130,0)</f>
        <v>0</v>
      </c>
      <c r="S131" s="61">
        <f>IF('Cumulative Budget Request '!L130='Split budget (F)'!$L$1,'Cumulative Budget Request '!S130,0)</f>
        <v>0</v>
      </c>
      <c r="T131" s="16"/>
      <c r="U131" s="323"/>
      <c r="V131" s="323"/>
      <c r="W131" s="323"/>
      <c r="X131" s="323"/>
      <c r="Y131" s="323"/>
    </row>
    <row r="132" spans="1:25" hidden="1">
      <c r="A132" s="449"/>
      <c r="B132" s="481"/>
      <c r="C132" s="480"/>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5">
        <f>IF('Cumulative Budget Request '!L132='Split budget (F)'!$L$1,'Cumulative Budget Request '!A132,0)</f>
        <v>0</v>
      </c>
      <c r="B133" s="480">
        <f>IF('Cumulative Budget Request '!L132='Split budget (F)'!$L$1,'Cumulative Budget Request '!B132,0)</f>
        <v>0</v>
      </c>
      <c r="C133" s="481"/>
      <c r="D133" s="33" t="s">
        <v>123</v>
      </c>
      <c r="E133" s="76">
        <f>ROUND($R133*$S133,6)</f>
        <v>0</v>
      </c>
      <c r="F133" s="76">
        <f>ROUND($R134*$S134,6)</f>
        <v>0</v>
      </c>
      <c r="G133" s="76">
        <f>ROUND($R135*$S135,6)</f>
        <v>0</v>
      </c>
      <c r="H133" s="76">
        <f>ROUND($R136*$S136,6)</f>
        <v>0</v>
      </c>
      <c r="I133" s="76">
        <f>ROUND($R137*$S137,6)</f>
        <v>0</v>
      </c>
      <c r="J133" s="46"/>
      <c r="M133" s="133">
        <f>IF('Cumulative Budget Request '!L132='Split budget (F)'!$L$1,'Cumulative Budget Request '!M132,0)</f>
        <v>0</v>
      </c>
      <c r="N133" s="214">
        <f>ROUND(M133/12,2)</f>
        <v>0</v>
      </c>
      <c r="O133" s="214">
        <f>IF('Cumulative Budget Request '!L132='Split budget (F)'!$L$1,'Cumulative Budget Request '!O132,0)</f>
        <v>0</v>
      </c>
      <c r="P133" s="209">
        <f>IF('Cumulative Budget Request '!L132='Split budget (F)'!$L$1,'Cumulative Budget Request '!P132,0)</f>
        <v>0</v>
      </c>
      <c r="Q133" s="211">
        <f>IF('Cumulative Budget Request '!L132='Split budget (F)'!$L$1,'Cumulative Budget Request '!Q132,0)</f>
        <v>0</v>
      </c>
      <c r="R133" s="212">
        <f>IF('Cumulative Budget Request '!L132='Split budget (F)'!$L$1,'Cumulative Budget Request '!R132,0)</f>
        <v>0</v>
      </c>
      <c r="S133" s="61">
        <f>IF('Cumulative Budget Request '!L132='Split budget (F)'!$L$1,'Cumulative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9"/>
      <c r="B134" s="486"/>
      <c r="C134" s="480"/>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(F)'!$L$1,'Cumulative Budget Request '!Q133,0)</f>
        <v>0</v>
      </c>
      <c r="R134" s="212">
        <f>IF('Cumulative Budget Request '!L133='Split budget (F)'!$L$1,'Cumulative Budget Request '!R133,0)</f>
        <v>0</v>
      </c>
      <c r="S134" s="61">
        <f>IF('Cumulative Budget Request '!L133='Split budget (F)'!$L$1,'Cumulative Budget Request '!S133,0)</f>
        <v>0</v>
      </c>
      <c r="T134" s="16"/>
      <c r="U134" s="324"/>
      <c r="V134" s="324"/>
      <c r="W134" s="324"/>
      <c r="X134" s="324"/>
      <c r="Y134" s="324"/>
    </row>
    <row r="135" spans="1:25" hidden="1">
      <c r="A135" s="449"/>
      <c r="B135" s="486"/>
      <c r="C135" s="480"/>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(F)'!$L$1,'Cumulative Budget Request '!Q134,0)</f>
        <v>0</v>
      </c>
      <c r="R135" s="212">
        <f>IF('Cumulative Budget Request '!L134='Split budget (F)'!$L$1,'Cumulative Budget Request '!R134,0)</f>
        <v>0</v>
      </c>
      <c r="S135" s="61">
        <f>IF('Cumulative Budget Request '!L134='Split budget (F)'!$L$1,'Cumulative Budget Request '!S134,0)</f>
        <v>0</v>
      </c>
      <c r="T135" s="16"/>
      <c r="U135" s="323"/>
      <c r="V135" s="323"/>
      <c r="W135" s="323"/>
      <c r="X135" s="323"/>
      <c r="Y135" s="323"/>
    </row>
    <row r="136" spans="1:25" ht="15" hidden="1">
      <c r="A136" s="449"/>
      <c r="B136" s="486"/>
      <c r="C136" s="480"/>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(F)'!$L$1,'Cumulative Budget Request '!Q135,0)</f>
        <v>0</v>
      </c>
      <c r="R136" s="212">
        <f>IF('Cumulative Budget Request '!L135='Split budget (F)'!$L$1,'Cumulative Budget Request '!R135,0)</f>
        <v>0</v>
      </c>
      <c r="S136" s="61">
        <f>IF('Cumulative Budget Request '!L135='Split budget (F)'!$L$1,'Cumulative Budget Request '!S135,0)</f>
        <v>0</v>
      </c>
      <c r="T136" s="16"/>
      <c r="U136" s="324"/>
      <c r="V136" s="324"/>
      <c r="W136" s="324"/>
      <c r="X136" s="324"/>
      <c r="Y136" s="324"/>
    </row>
    <row r="137" spans="1:25" hidden="1">
      <c r="A137" s="449"/>
      <c r="B137" s="486"/>
      <c r="C137" s="480"/>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(F)'!$L$1,'Cumulative Budget Request '!Q136,0)</f>
        <v>0</v>
      </c>
      <c r="R137" s="212">
        <f>IF('Cumulative Budget Request '!L136='Split budget (F)'!$L$1,'Cumulative Budget Request '!R136,0)</f>
        <v>0</v>
      </c>
      <c r="S137" s="61">
        <f>IF('Cumulative Budget Request '!L136='Split budget (F)'!$L$1,'Cumulative Budget Request '!S136,0)</f>
        <v>0</v>
      </c>
      <c r="T137" s="16"/>
      <c r="U137" s="323"/>
      <c r="V137" s="323"/>
      <c r="W137" s="323"/>
      <c r="X137" s="323"/>
      <c r="Y137" s="323"/>
    </row>
    <row r="138" spans="1:25" hidden="1">
      <c r="A138" s="449"/>
      <c r="B138" s="481"/>
      <c r="C138" s="480"/>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5">
        <f>IF('Cumulative Budget Request '!L138='Split budget (F)'!$L$1,'Cumulative Budget Request '!A138,0)</f>
        <v>0</v>
      </c>
      <c r="B139" s="480">
        <f>IF('Cumulative Budget Request '!L138='Split budget (F)'!$L$1,'Cumulative Budget Request '!B138,0)</f>
        <v>0</v>
      </c>
      <c r="C139" s="481"/>
      <c r="D139" s="33" t="s">
        <v>123</v>
      </c>
      <c r="E139" s="76">
        <f>ROUND($R139*$S139,6)</f>
        <v>0</v>
      </c>
      <c r="F139" s="76">
        <f>ROUND($R140*$S140,6)</f>
        <v>0</v>
      </c>
      <c r="G139" s="76">
        <f>ROUND($R141*$S141,6)</f>
        <v>0</v>
      </c>
      <c r="H139" s="76">
        <f>ROUND($R142*$S142,6)</f>
        <v>0</v>
      </c>
      <c r="I139" s="76">
        <f>ROUND($R143*$S143,6)</f>
        <v>0</v>
      </c>
      <c r="J139" s="46"/>
      <c r="M139" s="133">
        <f>IF('Cumulative Budget Request '!L138='Split budget (F)'!$L$1,'Cumulative Budget Request '!M138,0)</f>
        <v>0</v>
      </c>
      <c r="N139" s="214">
        <f>ROUND(M139/12,2)</f>
        <v>0</v>
      </c>
      <c r="O139" s="214">
        <f>IF('Cumulative Budget Request '!L138='Split budget (F)'!$L$1,'Cumulative Budget Request '!O138,0)</f>
        <v>0</v>
      </c>
      <c r="P139" s="209">
        <f>IF('Cumulative Budget Request '!L138='Split budget (F)'!$L$1,'Cumulative Budget Request '!P138,0)</f>
        <v>0</v>
      </c>
      <c r="Q139" s="211">
        <f>IF('Cumulative Budget Request '!L138='Split budget (F)'!$L$1,'Cumulative Budget Request '!Q138,0)</f>
        <v>0</v>
      </c>
      <c r="R139" s="212">
        <f>IF('Cumulative Budget Request '!L138='Split budget (F)'!$L$1,'Cumulative Budget Request '!R138,0)</f>
        <v>0</v>
      </c>
      <c r="S139" s="61">
        <f>IF('Cumulative Budget Request '!L138='Split budget (F)'!$L$1,'Cumulative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9"/>
      <c r="B140" s="486"/>
      <c r="C140" s="480"/>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(F)'!$L$1,'Cumulative Budget Request '!Q139,0)</f>
        <v>0</v>
      </c>
      <c r="R140" s="212">
        <f>IF('Cumulative Budget Request '!L139='Split budget (F)'!$L$1,'Cumulative Budget Request '!R139,0)</f>
        <v>0</v>
      </c>
      <c r="S140" s="61">
        <f>IF('Cumulative Budget Request '!L139='Split budget (F)'!$L$1,'Cumulative Budget Request '!S139,0)</f>
        <v>0</v>
      </c>
      <c r="T140" s="16"/>
      <c r="U140" s="324"/>
      <c r="V140" s="324"/>
      <c r="W140" s="324"/>
      <c r="X140" s="324"/>
      <c r="Y140" s="324"/>
    </row>
    <row r="141" spans="1:25" hidden="1">
      <c r="A141" s="449"/>
      <c r="B141" s="486"/>
      <c r="C141" s="480"/>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(F)'!$L$1,'Cumulative Budget Request '!Q140,0)</f>
        <v>0</v>
      </c>
      <c r="R141" s="212">
        <f>IF('Cumulative Budget Request '!L140='Split budget (F)'!$L$1,'Cumulative Budget Request '!R140,0)</f>
        <v>0</v>
      </c>
      <c r="S141" s="61">
        <f>IF('Cumulative Budget Request '!L140='Split budget (F)'!$L$1,'Cumulative Budget Request '!S140,0)</f>
        <v>0</v>
      </c>
      <c r="T141" s="16"/>
      <c r="U141" s="323"/>
      <c r="V141" s="323"/>
      <c r="W141" s="323"/>
      <c r="X141" s="323"/>
      <c r="Y141" s="323"/>
    </row>
    <row r="142" spans="1:25" ht="15" hidden="1">
      <c r="A142" s="449"/>
      <c r="B142" s="486"/>
      <c r="C142" s="480"/>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(F)'!$L$1,'Cumulative Budget Request '!Q141,0)</f>
        <v>0</v>
      </c>
      <c r="R142" s="212">
        <f>IF('Cumulative Budget Request '!L141='Split budget (F)'!$L$1,'Cumulative Budget Request '!R141,0)</f>
        <v>0</v>
      </c>
      <c r="S142" s="61">
        <f>IF('Cumulative Budget Request '!L141='Split budget (F)'!$L$1,'Cumulative Budget Request '!S141,0)</f>
        <v>0</v>
      </c>
      <c r="T142" s="16"/>
      <c r="U142" s="324"/>
      <c r="V142" s="324"/>
      <c r="W142" s="324"/>
      <c r="X142" s="324"/>
      <c r="Y142" s="324"/>
    </row>
    <row r="143" spans="1:25" hidden="1">
      <c r="A143" s="449"/>
      <c r="B143" s="486"/>
      <c r="C143" s="480"/>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(F)'!$L$1,'Cumulative Budget Request '!Q142,0)</f>
        <v>0</v>
      </c>
      <c r="R143" s="212">
        <f>IF('Cumulative Budget Request '!L142='Split budget (F)'!$L$1,'Cumulative Budget Request '!R142,0)</f>
        <v>0</v>
      </c>
      <c r="S143" s="61">
        <f>IF('Cumulative Budget Request '!L142='Split budget (F)'!$L$1,'Cumulative Budget Request '!S142,0)</f>
        <v>0</v>
      </c>
      <c r="T143" s="16"/>
      <c r="U143" s="323"/>
      <c r="V143" s="323"/>
      <c r="W143" s="323"/>
      <c r="X143" s="323"/>
      <c r="Y143" s="323"/>
    </row>
    <row r="144" spans="1:25" hidden="1">
      <c r="A144" s="449"/>
      <c r="B144" s="481"/>
      <c r="C144" s="480"/>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5">
        <f>IF('Cumulative Budget Request '!L144='Split budget (F)'!$L$1,'Cumulative Budget Request '!A144,0)</f>
        <v>0</v>
      </c>
      <c r="B145" s="480">
        <f>IF('Cumulative Budget Request '!L144='Split budget (F)'!$L$1,'Cumulative Budget Request '!B144,0)</f>
        <v>0</v>
      </c>
      <c r="C145" s="481"/>
      <c r="D145" s="33" t="s">
        <v>123</v>
      </c>
      <c r="E145" s="76">
        <f>ROUND($R145*$S145,6)</f>
        <v>0</v>
      </c>
      <c r="F145" s="76">
        <f>ROUND($R146*$S146,6)</f>
        <v>0</v>
      </c>
      <c r="G145" s="76">
        <f>ROUND($R147*$S147,6)</f>
        <v>0</v>
      </c>
      <c r="H145" s="76">
        <f>ROUND($R148*$S148,6)</f>
        <v>0</v>
      </c>
      <c r="I145" s="76">
        <f>ROUND($R149*$S149,6)</f>
        <v>0</v>
      </c>
      <c r="J145" s="46"/>
      <c r="M145" s="133">
        <f>IF('Cumulative Budget Request '!L144='Split budget (F)'!$L$1,'Cumulative Budget Request '!M144,0)</f>
        <v>0</v>
      </c>
      <c r="N145" s="214">
        <f>ROUND(M145/12,2)</f>
        <v>0</v>
      </c>
      <c r="O145" s="214">
        <f>IF('Cumulative Budget Request '!L144='Split budget (F)'!$L$1,'Cumulative Budget Request '!O144,0)</f>
        <v>0</v>
      </c>
      <c r="P145" s="209">
        <f>IF('Cumulative Budget Request '!L144='Split budget (F)'!$L$1,'Cumulative Budget Request '!P144,0)</f>
        <v>0</v>
      </c>
      <c r="Q145" s="211">
        <f>IF('Cumulative Budget Request '!L144='Split budget (F)'!$L$1,'Cumulative Budget Request '!Q144,0)</f>
        <v>0</v>
      </c>
      <c r="R145" s="212">
        <f>IF('Cumulative Budget Request '!L144='Split budget (F)'!$L$1,'Cumulative Budget Request '!R144,0)</f>
        <v>0</v>
      </c>
      <c r="S145" s="61">
        <f>IF('Cumulative Budget Request '!L144='Split budget (F)'!$L$1,'Cumulative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9"/>
      <c r="B146" s="486"/>
      <c r="C146" s="480"/>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(F)'!$L$1,'Cumulative Budget Request '!Q145,0)</f>
        <v>0</v>
      </c>
      <c r="R146" s="212">
        <f>IF('Cumulative Budget Request '!L145='Split budget (F)'!$L$1,'Cumulative Budget Request '!R145,0)</f>
        <v>0</v>
      </c>
      <c r="S146" s="61">
        <f>IF('Cumulative Budget Request '!L145='Split budget (F)'!$L$1,'Cumulative Budget Request '!S145,0)</f>
        <v>0</v>
      </c>
      <c r="T146" s="16"/>
      <c r="U146" s="324"/>
      <c r="V146" s="324"/>
      <c r="W146" s="324"/>
      <c r="X146" s="324"/>
      <c r="Y146" s="324"/>
    </row>
    <row r="147" spans="1:25" hidden="1">
      <c r="A147" s="449"/>
      <c r="B147" s="486"/>
      <c r="C147" s="480"/>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(F)'!$L$1,'Cumulative Budget Request '!Q146,0)</f>
        <v>0</v>
      </c>
      <c r="R147" s="212">
        <f>IF('Cumulative Budget Request '!L146='Split budget (F)'!$L$1,'Cumulative Budget Request '!R146,0)</f>
        <v>0</v>
      </c>
      <c r="S147" s="61">
        <f>IF('Cumulative Budget Request '!L146='Split budget (F)'!$L$1,'Cumulative Budget Request '!S146,0)</f>
        <v>0</v>
      </c>
      <c r="T147" s="16"/>
      <c r="U147" s="323"/>
      <c r="V147" s="323"/>
      <c r="W147" s="323"/>
      <c r="X147" s="323"/>
      <c r="Y147" s="323"/>
    </row>
    <row r="148" spans="1:25" ht="15" hidden="1">
      <c r="A148" s="449"/>
      <c r="B148" s="486"/>
      <c r="C148" s="480"/>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(F)'!$L$1,'Cumulative Budget Request '!Q147,0)</f>
        <v>0</v>
      </c>
      <c r="R148" s="212">
        <f>IF('Cumulative Budget Request '!L147='Split budget (F)'!$L$1,'Cumulative Budget Request '!R147,0)</f>
        <v>0</v>
      </c>
      <c r="S148" s="61">
        <f>IF('Cumulative Budget Request '!L147='Split budget (F)'!$L$1,'Cumulative Budget Request '!S147,0)</f>
        <v>0</v>
      </c>
      <c r="T148" s="16"/>
      <c r="U148" s="324"/>
      <c r="V148" s="324"/>
      <c r="W148" s="324"/>
      <c r="X148" s="324"/>
      <c r="Y148" s="324"/>
    </row>
    <row r="149" spans="1:25" hidden="1">
      <c r="A149" s="449"/>
      <c r="B149" s="486"/>
      <c r="C149" s="480"/>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(F)'!$L$1,'Cumulative Budget Request '!Q148,0)</f>
        <v>0</v>
      </c>
      <c r="R149" s="212">
        <f>IF('Cumulative Budget Request '!L148='Split budget (F)'!$L$1,'Cumulative Budget Request '!R148,0)</f>
        <v>0</v>
      </c>
      <c r="S149" s="61">
        <f>IF('Cumulative Budget Request '!L148='Split budget (F)'!$L$1,'Cumulative Budget Request '!S148,0)</f>
        <v>0</v>
      </c>
      <c r="T149" s="16"/>
      <c r="U149" s="323"/>
      <c r="V149" s="323"/>
      <c r="W149" s="323"/>
      <c r="X149" s="323"/>
      <c r="Y149" s="323"/>
    </row>
    <row r="150" spans="1:25" hidden="1">
      <c r="A150" s="449"/>
      <c r="B150" s="481"/>
      <c r="C150" s="480"/>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5">
        <f>IF('Cumulative Budget Request '!L150='Split budget (F)'!$L$1,'Cumulative Budget Request '!A150,0)</f>
        <v>0</v>
      </c>
      <c r="B151" s="480">
        <f>IF('Cumulative Budget Request '!L150='Split budget (F)'!$L$1,'Cumulative Budget Request '!B150,0)</f>
        <v>0</v>
      </c>
      <c r="C151" s="481"/>
      <c r="D151" s="33" t="s">
        <v>123</v>
      </c>
      <c r="E151" s="76">
        <f>ROUND($R151*$S151,6)</f>
        <v>0</v>
      </c>
      <c r="F151" s="76">
        <f>ROUND($R152*$S152,6)</f>
        <v>0</v>
      </c>
      <c r="G151" s="76">
        <f>ROUND($R153*$S153,6)</f>
        <v>0</v>
      </c>
      <c r="H151" s="76">
        <f>ROUND($R154*$S154,6)</f>
        <v>0</v>
      </c>
      <c r="I151" s="76">
        <f>ROUND($R155*$S155,6)</f>
        <v>0</v>
      </c>
      <c r="J151" s="46"/>
      <c r="M151" s="133">
        <f>IF('Cumulative Budget Request '!L150='Split budget (F)'!$L$1,'Cumulative Budget Request '!M150,0)</f>
        <v>0</v>
      </c>
      <c r="N151" s="214">
        <f>ROUND(M151/12,2)</f>
        <v>0</v>
      </c>
      <c r="O151" s="214">
        <f>IF('Cumulative Budget Request '!L150='Split budget (F)'!$L$1,'Cumulative Budget Request '!O150,0)</f>
        <v>0</v>
      </c>
      <c r="P151" s="209">
        <f>IF('Cumulative Budget Request '!L150='Split budget (F)'!$L$1,'Cumulative Budget Request '!P150,0)</f>
        <v>0</v>
      </c>
      <c r="Q151" s="211">
        <f>IF('Cumulative Budget Request '!L150='Split budget (F)'!$L$1,'Cumulative Budget Request '!Q150,0)</f>
        <v>0</v>
      </c>
      <c r="R151" s="212">
        <f>IF('Cumulative Budget Request '!L150='Split budget (F)'!$L$1,'Cumulative Budget Request '!R150,0)</f>
        <v>0</v>
      </c>
      <c r="S151" s="61">
        <f>IF('Cumulative Budget Request '!L150='Split budget (F)'!$L$1,'Cumulative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9"/>
      <c r="B152" s="486"/>
      <c r="C152" s="480"/>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(F)'!$L$1,'Cumulative Budget Request '!Q151,0)</f>
        <v>0</v>
      </c>
      <c r="R152" s="212">
        <f>IF('Cumulative Budget Request '!L151='Split budget (F)'!$L$1,'Cumulative Budget Request '!R151,0)</f>
        <v>0</v>
      </c>
      <c r="S152" s="61">
        <f>IF('Cumulative Budget Request '!L151='Split budget (F)'!$L$1,'Cumulative Budget Request '!S151,0)</f>
        <v>0</v>
      </c>
      <c r="T152" s="16"/>
      <c r="U152" s="324"/>
      <c r="V152" s="324"/>
      <c r="W152" s="324"/>
      <c r="X152" s="324"/>
      <c r="Y152" s="324"/>
    </row>
    <row r="153" spans="1:25" hidden="1">
      <c r="A153" s="449"/>
      <c r="B153" s="486"/>
      <c r="C153" s="480"/>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(F)'!$L$1,'Cumulative Budget Request '!Q152,0)</f>
        <v>0</v>
      </c>
      <c r="R153" s="212">
        <f>IF('Cumulative Budget Request '!L152='Split budget (F)'!$L$1,'Cumulative Budget Request '!R152,0)</f>
        <v>0</v>
      </c>
      <c r="S153" s="61">
        <f>IF('Cumulative Budget Request '!L152='Split budget (F)'!$L$1,'Cumulative Budget Request '!S152,0)</f>
        <v>0</v>
      </c>
      <c r="T153" s="16"/>
      <c r="U153" s="323"/>
      <c r="V153" s="323"/>
      <c r="W153" s="323"/>
      <c r="X153" s="323"/>
      <c r="Y153" s="323"/>
    </row>
    <row r="154" spans="1:25" ht="15" hidden="1">
      <c r="A154" s="449"/>
      <c r="B154" s="486"/>
      <c r="C154" s="480"/>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(F)'!$L$1,'Cumulative Budget Request '!Q153,0)</f>
        <v>0</v>
      </c>
      <c r="R154" s="212">
        <f>IF('Cumulative Budget Request '!L153='Split budget (F)'!$L$1,'Cumulative Budget Request '!R153,0)</f>
        <v>0</v>
      </c>
      <c r="S154" s="61">
        <f>IF('Cumulative Budget Request '!L153='Split budget (F)'!$L$1,'Cumulative Budget Request '!S153,0)</f>
        <v>0</v>
      </c>
      <c r="T154" s="16"/>
      <c r="U154" s="324"/>
      <c r="V154" s="324"/>
      <c r="W154" s="324"/>
      <c r="X154" s="324"/>
      <c r="Y154" s="324"/>
    </row>
    <row r="155" spans="1:25" hidden="1">
      <c r="A155" s="449"/>
      <c r="B155" s="486"/>
      <c r="C155" s="480"/>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(F)'!$L$1,'Cumulative Budget Request '!Q154,0)</f>
        <v>0</v>
      </c>
      <c r="R155" s="212">
        <f>IF('Cumulative Budget Request '!L154='Split budget (F)'!$L$1,'Cumulative Budget Request '!R154,0)</f>
        <v>0</v>
      </c>
      <c r="S155" s="61">
        <f>IF('Cumulative Budget Request '!L154='Split budget (F)'!$L$1,'Cumulative Budget Request '!S154,0)</f>
        <v>0</v>
      </c>
      <c r="T155" s="16"/>
      <c r="U155" s="323"/>
      <c r="V155" s="323"/>
      <c r="W155" s="323"/>
      <c r="X155" s="323"/>
      <c r="Y155" s="323"/>
    </row>
    <row r="156" spans="1:25" hidden="1">
      <c r="A156" s="449"/>
      <c r="B156" s="481"/>
      <c r="C156" s="480"/>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5">
        <f>IF('Cumulative Budget Request '!L156='Split budget (F)'!$L$1,'Cumulative Budget Request '!A156,0)</f>
        <v>0</v>
      </c>
      <c r="B157" s="480">
        <f>IF('Cumulative Budget Request '!L156='Split budget (F)'!$L$1,'Cumulative Budget Request '!B156,0)</f>
        <v>0</v>
      </c>
      <c r="C157" s="481"/>
      <c r="D157" s="33" t="s">
        <v>123</v>
      </c>
      <c r="E157" s="76">
        <f>ROUND($R157*$S157,6)</f>
        <v>0</v>
      </c>
      <c r="F157" s="76">
        <f>ROUND($R158*$S158,6)</f>
        <v>0</v>
      </c>
      <c r="G157" s="76">
        <f>ROUND($R159*$S159,6)</f>
        <v>0</v>
      </c>
      <c r="H157" s="76">
        <f>ROUND($R160*$S160,6)</f>
        <v>0</v>
      </c>
      <c r="I157" s="76">
        <f>ROUND($R161*$S161,6)</f>
        <v>0</v>
      </c>
      <c r="J157" s="46"/>
      <c r="M157" s="133">
        <f>IF('Cumulative Budget Request '!L156='Split budget (F)'!$L$1,'Cumulative Budget Request '!M156,0)</f>
        <v>0</v>
      </c>
      <c r="N157" s="214">
        <f>ROUND(M157/12,2)</f>
        <v>0</v>
      </c>
      <c r="O157" s="214">
        <f>IF('Cumulative Budget Request '!L156='Split budget (F)'!$L$1,'Cumulative Budget Request '!O156,0)</f>
        <v>0</v>
      </c>
      <c r="P157" s="209">
        <f>IF('Cumulative Budget Request '!L156='Split budget (F)'!$L$1,'Cumulative Budget Request '!P156,0)</f>
        <v>0</v>
      </c>
      <c r="Q157" s="211">
        <f>IF('Cumulative Budget Request '!L156='Split budget (F)'!$L$1,'Cumulative Budget Request '!Q156,0)</f>
        <v>0</v>
      </c>
      <c r="R157" s="212">
        <f>IF('Cumulative Budget Request '!L156='Split budget (F)'!$L$1,'Cumulative Budget Request '!R156,0)</f>
        <v>0</v>
      </c>
      <c r="S157" s="61">
        <f>IF('Cumulative Budget Request '!L156='Split budget (F)'!$L$1,'Cumulative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9"/>
      <c r="B158" s="486"/>
      <c r="C158" s="480"/>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(F)'!$L$1,'Cumulative Budget Request '!Q157,0)</f>
        <v>0</v>
      </c>
      <c r="R158" s="212">
        <f>IF('Cumulative Budget Request '!L157='Split budget (F)'!$L$1,'Cumulative Budget Request '!R157,0)</f>
        <v>0</v>
      </c>
      <c r="S158" s="61">
        <f>IF('Cumulative Budget Request '!L157='Split budget (F)'!$L$1,'Cumulative Budget Request '!S157,0)</f>
        <v>0</v>
      </c>
      <c r="T158" s="16"/>
      <c r="U158" s="324"/>
      <c r="V158" s="324"/>
      <c r="W158" s="324"/>
      <c r="X158" s="324"/>
      <c r="Y158" s="324"/>
    </row>
    <row r="159" spans="1:25" hidden="1">
      <c r="A159" s="449"/>
      <c r="B159" s="486"/>
      <c r="C159" s="480"/>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(F)'!$L$1,'Cumulative Budget Request '!Q158,0)</f>
        <v>0</v>
      </c>
      <c r="R159" s="212">
        <f>IF('Cumulative Budget Request '!L158='Split budget (F)'!$L$1,'Cumulative Budget Request '!R158,0)</f>
        <v>0</v>
      </c>
      <c r="S159" s="61">
        <f>IF('Cumulative Budget Request '!L158='Split budget (F)'!$L$1,'Cumulative Budget Request '!S158,0)</f>
        <v>0</v>
      </c>
      <c r="T159" s="16"/>
      <c r="U159" s="323"/>
      <c r="V159" s="323"/>
      <c r="W159" s="323"/>
      <c r="X159" s="323"/>
      <c r="Y159" s="323"/>
    </row>
    <row r="160" spans="1:25" ht="15" hidden="1">
      <c r="A160" s="449"/>
      <c r="B160" s="486"/>
      <c r="C160" s="480"/>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(F)'!$L$1,'Cumulative Budget Request '!Q159,0)</f>
        <v>0</v>
      </c>
      <c r="R160" s="212">
        <f>IF('Cumulative Budget Request '!L159='Split budget (F)'!$L$1,'Cumulative Budget Request '!R159,0)</f>
        <v>0</v>
      </c>
      <c r="S160" s="61">
        <f>IF('Cumulative Budget Request '!L159='Split budget (F)'!$L$1,'Cumulative Budget Request '!S159,0)</f>
        <v>0</v>
      </c>
      <c r="T160" s="16"/>
      <c r="U160" s="324"/>
      <c r="V160" s="324"/>
      <c r="W160" s="324"/>
      <c r="X160" s="324"/>
      <c r="Y160" s="324"/>
    </row>
    <row r="161" spans="1:25" hidden="1">
      <c r="A161" s="449"/>
      <c r="B161" s="486"/>
      <c r="C161" s="480"/>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(F)'!$L$1,'Cumulative Budget Request '!Q160,0)</f>
        <v>0</v>
      </c>
      <c r="R161" s="212">
        <f>IF('Cumulative Budget Request '!L160='Split budget (F)'!$L$1,'Cumulative Budget Request '!R160,0)</f>
        <v>0</v>
      </c>
      <c r="S161" s="61">
        <f>IF('Cumulative Budget Request '!L160='Split budget (F)'!$L$1,'Cumulative Budget Request '!S160,0)</f>
        <v>0</v>
      </c>
      <c r="T161" s="16"/>
      <c r="U161" s="323"/>
      <c r="V161" s="323"/>
      <c r="W161" s="323"/>
      <c r="X161" s="323"/>
      <c r="Y161" s="323"/>
    </row>
    <row r="162" spans="1:25" hidden="1">
      <c r="A162" s="449"/>
      <c r="B162" s="481"/>
      <c r="C162" s="480"/>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5">
        <f>IF('Cumulative Budget Request '!L162='Split budget (F)'!$L$1,'Cumulative Budget Request '!A162,0)</f>
        <v>0</v>
      </c>
      <c r="B163" s="480">
        <f>IF('Cumulative Budget Request '!L162='Split budget (F)'!$L$1,'Cumulative Budget Request '!B162,0)</f>
        <v>0</v>
      </c>
      <c r="C163" s="481"/>
      <c r="D163" s="33" t="s">
        <v>123</v>
      </c>
      <c r="E163" s="76">
        <f>ROUND($R163*$S163,6)</f>
        <v>0</v>
      </c>
      <c r="F163" s="76">
        <f>ROUND($R164*$S164,6)</f>
        <v>0</v>
      </c>
      <c r="G163" s="76">
        <f>ROUND($R165*$S165,6)</f>
        <v>0</v>
      </c>
      <c r="H163" s="76">
        <f>ROUND($R166*$S166,6)</f>
        <v>0</v>
      </c>
      <c r="I163" s="76">
        <f>ROUND($R167*$S167,6)</f>
        <v>0</v>
      </c>
      <c r="J163" s="46"/>
      <c r="M163" s="133">
        <f>IF('Cumulative Budget Request '!L162='Split budget (F)'!$L$1,'Cumulative Budget Request '!M162,0)</f>
        <v>0</v>
      </c>
      <c r="N163" s="214">
        <f>ROUND(M163/12,2)</f>
        <v>0</v>
      </c>
      <c r="O163" s="214">
        <f>IF('Cumulative Budget Request '!L162='Split budget (F)'!$L$1,'Cumulative Budget Request '!O162,0)</f>
        <v>0</v>
      </c>
      <c r="P163" s="209">
        <f>IF('Cumulative Budget Request '!L162='Split budget (F)'!$L$1,'Cumulative Budget Request '!P162,0)</f>
        <v>0</v>
      </c>
      <c r="Q163" s="211">
        <f>IF('Cumulative Budget Request '!L162='Split budget (F)'!$L$1,'Cumulative Budget Request '!Q162,0)</f>
        <v>0</v>
      </c>
      <c r="R163" s="212">
        <f>IF('Cumulative Budget Request '!L162='Split budget (F)'!$L$1,'Cumulative Budget Request '!R162,0)</f>
        <v>0</v>
      </c>
      <c r="S163" s="61">
        <f>IF('Cumulative Budget Request '!L162='Split budget (F)'!$L$1,'Cumulative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9"/>
      <c r="B164" s="486"/>
      <c r="C164" s="480"/>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(F)'!$L$1,'Cumulative Budget Request '!Q163,0)</f>
        <v>0</v>
      </c>
      <c r="R164" s="212">
        <f>IF('Cumulative Budget Request '!L163='Split budget (F)'!$L$1,'Cumulative Budget Request '!R163,0)</f>
        <v>0</v>
      </c>
      <c r="S164" s="61">
        <f>IF('Cumulative Budget Request '!L163='Split budget (F)'!$L$1,'Cumulative Budget Request '!S163,0)</f>
        <v>0</v>
      </c>
      <c r="T164" s="16"/>
      <c r="U164" s="324"/>
      <c r="V164" s="324"/>
      <c r="W164" s="324"/>
      <c r="X164" s="324"/>
      <c r="Y164" s="324"/>
    </row>
    <row r="165" spans="1:25" hidden="1">
      <c r="A165" s="449"/>
      <c r="B165" s="486"/>
      <c r="C165" s="480"/>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(F)'!$L$1,'Cumulative Budget Request '!Q164,0)</f>
        <v>0</v>
      </c>
      <c r="R165" s="212">
        <f>IF('Cumulative Budget Request '!L164='Split budget (F)'!$L$1,'Cumulative Budget Request '!R164,0)</f>
        <v>0</v>
      </c>
      <c r="S165" s="61">
        <f>IF('Cumulative Budget Request '!L164='Split budget (F)'!$L$1,'Cumulative Budget Request '!S164,0)</f>
        <v>0</v>
      </c>
      <c r="T165" s="16"/>
      <c r="U165" s="323"/>
      <c r="V165" s="323"/>
      <c r="W165" s="323"/>
      <c r="X165" s="323"/>
      <c r="Y165" s="323"/>
    </row>
    <row r="166" spans="1:25" ht="15" hidden="1">
      <c r="A166" s="449"/>
      <c r="B166" s="486"/>
      <c r="C166" s="480"/>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(F)'!$L$1,'Cumulative Budget Request '!Q165,0)</f>
        <v>0</v>
      </c>
      <c r="R166" s="212">
        <f>IF('Cumulative Budget Request '!L165='Split budget (F)'!$L$1,'Cumulative Budget Request '!R165,0)</f>
        <v>0</v>
      </c>
      <c r="S166" s="61">
        <f>IF('Cumulative Budget Request '!L165='Split budget (F)'!$L$1,'Cumulative Budget Request '!S165,0)</f>
        <v>0</v>
      </c>
      <c r="T166" s="16"/>
      <c r="U166" s="324"/>
      <c r="V166" s="324"/>
      <c r="W166" s="324"/>
      <c r="X166" s="324"/>
      <c r="Y166" s="324"/>
    </row>
    <row r="167" spans="1:25" hidden="1">
      <c r="A167" s="449"/>
      <c r="B167" s="486"/>
      <c r="C167" s="480"/>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(F)'!$L$1,'Cumulative Budget Request '!Q166,0)</f>
        <v>0</v>
      </c>
      <c r="R167" s="212">
        <f>IF('Cumulative Budget Request '!L166='Split budget (F)'!$L$1,'Cumulative Budget Request '!R166,0)</f>
        <v>0</v>
      </c>
      <c r="S167" s="61">
        <f>IF('Cumulative Budget Request '!L166='Split budget (F)'!$L$1,'Cumulative Budget Request '!S166,0)</f>
        <v>0</v>
      </c>
      <c r="T167" s="16"/>
      <c r="U167" s="323"/>
      <c r="V167" s="323"/>
      <c r="W167" s="323"/>
      <c r="X167" s="323"/>
      <c r="Y167" s="323"/>
    </row>
    <row r="168" spans="1:25" hidden="1">
      <c r="A168" s="449"/>
      <c r="B168" s="481"/>
      <c r="C168" s="480"/>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5">
        <f>IF('Cumulative Budget Request '!L168='Split budget (F)'!$L$1,'Cumulative Budget Request '!A168,0)</f>
        <v>0</v>
      </c>
      <c r="B169" s="480">
        <f>IF('Cumulative Budget Request '!L168='Split budget (F)'!$L$1,'Cumulative Budget Request '!B168,0)</f>
        <v>0</v>
      </c>
      <c r="C169" s="481"/>
      <c r="D169" s="33" t="s">
        <v>123</v>
      </c>
      <c r="E169" s="76">
        <f>ROUND($R169*$S169,6)</f>
        <v>0</v>
      </c>
      <c r="F169" s="76">
        <f>ROUND($R170*$S170,6)</f>
        <v>0</v>
      </c>
      <c r="G169" s="76">
        <f>ROUND($R171*$S171,6)</f>
        <v>0</v>
      </c>
      <c r="H169" s="76">
        <f>ROUND($R172*$S172,6)</f>
        <v>0</v>
      </c>
      <c r="I169" s="76">
        <f>ROUND($R173*$S173,6)</f>
        <v>0</v>
      </c>
      <c r="J169" s="46"/>
      <c r="M169" s="133">
        <f>IF('Cumulative Budget Request '!L168='Split budget (F)'!$L$1,'Cumulative Budget Request '!M168,0)</f>
        <v>0</v>
      </c>
      <c r="N169" s="214">
        <f>ROUND(M169/12,2)</f>
        <v>0</v>
      </c>
      <c r="O169" s="214">
        <f>IF('Cumulative Budget Request '!L168='Split budget (F)'!$L$1,'Cumulative Budget Request '!O168,0)</f>
        <v>0</v>
      </c>
      <c r="P169" s="209">
        <f>IF('Cumulative Budget Request '!L168='Split budget (F)'!$L$1,'Cumulative Budget Request '!P168,0)</f>
        <v>0</v>
      </c>
      <c r="Q169" s="211">
        <f>IF('Cumulative Budget Request '!L168='Split budget (F)'!$L$1,'Cumulative Budget Request '!Q168,0)</f>
        <v>0</v>
      </c>
      <c r="R169" s="212">
        <f>IF('Cumulative Budget Request '!L168='Split budget (F)'!$L$1,'Cumulative Budget Request '!R168,0)</f>
        <v>0</v>
      </c>
      <c r="S169" s="61">
        <f>IF('Cumulative Budget Request '!L168='Split budget (F)'!$L$1,'Cumulative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9"/>
      <c r="B170" s="486"/>
      <c r="C170" s="480"/>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(F)'!$L$1,'Cumulative Budget Request '!Q169,0)</f>
        <v>0</v>
      </c>
      <c r="R170" s="212">
        <f>IF('Cumulative Budget Request '!L169='Split budget (F)'!$L$1,'Cumulative Budget Request '!R169,0)</f>
        <v>0</v>
      </c>
      <c r="S170" s="61">
        <f>IF('Cumulative Budget Request '!L169='Split budget (F)'!$L$1,'Cumulative Budget Request '!S169,0)</f>
        <v>0</v>
      </c>
      <c r="T170" s="16"/>
      <c r="U170" s="324"/>
      <c r="V170" s="324"/>
      <c r="W170" s="324"/>
      <c r="X170" s="324"/>
      <c r="Y170" s="324"/>
    </row>
    <row r="171" spans="1:25" hidden="1">
      <c r="A171" s="449"/>
      <c r="B171" s="486"/>
      <c r="C171" s="480"/>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(F)'!$L$1,'Cumulative Budget Request '!Q170,0)</f>
        <v>0</v>
      </c>
      <c r="R171" s="212">
        <f>IF('Cumulative Budget Request '!L170='Split budget (F)'!$L$1,'Cumulative Budget Request '!R170,0)</f>
        <v>0</v>
      </c>
      <c r="S171" s="61">
        <f>IF('Cumulative Budget Request '!L170='Split budget (F)'!$L$1,'Cumulative Budget Request '!S170,0)</f>
        <v>0</v>
      </c>
      <c r="T171" s="16"/>
      <c r="U171" s="323"/>
      <c r="V171" s="323"/>
      <c r="W171" s="323"/>
      <c r="X171" s="323"/>
      <c r="Y171" s="323"/>
    </row>
    <row r="172" spans="1:25" ht="15" hidden="1">
      <c r="A172" s="449"/>
      <c r="B172" s="486"/>
      <c r="C172" s="480"/>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(F)'!$L$1,'Cumulative Budget Request '!Q171,0)</f>
        <v>0</v>
      </c>
      <c r="R172" s="212">
        <f>IF('Cumulative Budget Request '!L171='Split budget (F)'!$L$1,'Cumulative Budget Request '!R171,0)</f>
        <v>0</v>
      </c>
      <c r="S172" s="61">
        <f>IF('Cumulative Budget Request '!L171='Split budget (F)'!$L$1,'Cumulative Budget Request '!S171,0)</f>
        <v>0</v>
      </c>
      <c r="T172" s="16"/>
      <c r="U172" s="324"/>
      <c r="V172" s="324"/>
      <c r="W172" s="324"/>
      <c r="X172" s="324"/>
      <c r="Y172" s="324"/>
    </row>
    <row r="173" spans="1:25" hidden="1">
      <c r="A173" s="449"/>
      <c r="B173" s="486"/>
      <c r="C173" s="480"/>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(F)'!$L$1,'Cumulative Budget Request '!Q172,0)</f>
        <v>0</v>
      </c>
      <c r="R173" s="212">
        <f>IF('Cumulative Budget Request '!L172='Split budget (F)'!$L$1,'Cumulative Budget Request '!R172,0)</f>
        <v>0</v>
      </c>
      <c r="S173" s="61">
        <f>IF('Cumulative Budget Request '!L172='Split budget (F)'!$L$1,'Cumulative Budget Request '!S172,0)</f>
        <v>0</v>
      </c>
      <c r="T173" s="16"/>
      <c r="U173" s="323"/>
      <c r="V173" s="323"/>
      <c r="W173" s="323"/>
      <c r="X173" s="323"/>
      <c r="Y173" s="323"/>
    </row>
    <row r="174" spans="1:25" hidden="1">
      <c r="A174" s="449"/>
      <c r="B174" s="481"/>
      <c r="C174" s="480"/>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5">
        <f>IF('Cumulative Budget Request '!L174='Split budget (F)'!$L$1,'Cumulative Budget Request '!A174,0)</f>
        <v>0</v>
      </c>
      <c r="B175" s="480">
        <f>IF('Cumulative Budget Request '!L174='Split budget (F)'!$L$1,'Cumulative Budget Request '!B174,0)</f>
        <v>0</v>
      </c>
      <c r="C175" s="481"/>
      <c r="D175" s="33" t="s">
        <v>123</v>
      </c>
      <c r="E175" s="76">
        <f>ROUND($R175*$S175,6)</f>
        <v>0</v>
      </c>
      <c r="F175" s="76">
        <f>ROUND($R176*$S176,6)</f>
        <v>0</v>
      </c>
      <c r="G175" s="76">
        <f>ROUND($R177*$S177,6)</f>
        <v>0</v>
      </c>
      <c r="H175" s="76">
        <f>ROUND($R178*$S178,6)</f>
        <v>0</v>
      </c>
      <c r="I175" s="76">
        <f>ROUND($R179*$S179,6)</f>
        <v>0</v>
      </c>
      <c r="J175" s="46"/>
      <c r="M175" s="133">
        <f>IF('Cumulative Budget Request '!L174='Split budget (F)'!$L$1,'Cumulative Budget Request '!M174,0)</f>
        <v>0</v>
      </c>
      <c r="N175" s="214">
        <f>ROUND(M175/12,2)</f>
        <v>0</v>
      </c>
      <c r="O175" s="214">
        <f>IF('Cumulative Budget Request '!L174='Split budget (F)'!$L$1,'Cumulative Budget Request '!O174,0)</f>
        <v>0</v>
      </c>
      <c r="P175" s="209">
        <f>IF('Cumulative Budget Request '!L174='Split budget (F)'!$L$1,'Cumulative Budget Request '!P174,0)</f>
        <v>0</v>
      </c>
      <c r="Q175" s="211">
        <f>IF('Cumulative Budget Request '!L174='Split budget (F)'!$L$1,'Cumulative Budget Request '!Q174,0)</f>
        <v>0</v>
      </c>
      <c r="R175" s="212">
        <f>IF('Cumulative Budget Request '!L174='Split budget (F)'!$L$1,'Cumulative Budget Request '!R174,0)</f>
        <v>0</v>
      </c>
      <c r="S175" s="61">
        <f>IF('Cumulative Budget Request '!L174='Split budget (F)'!$L$1,'Cumulative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9"/>
      <c r="B176" s="486"/>
      <c r="C176" s="480"/>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(F)'!$L$1,'Cumulative Budget Request '!Q175,0)</f>
        <v>0</v>
      </c>
      <c r="R176" s="212">
        <f>IF('Cumulative Budget Request '!L175='Split budget (F)'!$L$1,'Cumulative Budget Request '!R175,0)</f>
        <v>0</v>
      </c>
      <c r="S176" s="61">
        <f>IF('Cumulative Budget Request '!L175='Split budget (F)'!$L$1,'Cumulative Budget Request '!S175,0)</f>
        <v>0</v>
      </c>
      <c r="T176" s="16"/>
      <c r="U176" s="324"/>
      <c r="V176" s="324"/>
      <c r="W176" s="324"/>
      <c r="X176" s="324"/>
      <c r="Y176" s="324"/>
    </row>
    <row r="177" spans="1:25" hidden="1">
      <c r="A177" s="449"/>
      <c r="B177" s="486"/>
      <c r="C177" s="480"/>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(F)'!$L$1,'Cumulative Budget Request '!Q176,0)</f>
        <v>0</v>
      </c>
      <c r="R177" s="212">
        <f>IF('Cumulative Budget Request '!L176='Split budget (F)'!$L$1,'Cumulative Budget Request '!R176,0)</f>
        <v>0</v>
      </c>
      <c r="S177" s="61">
        <f>IF('Cumulative Budget Request '!L176='Split budget (F)'!$L$1,'Cumulative Budget Request '!S176,0)</f>
        <v>0</v>
      </c>
      <c r="T177" s="16"/>
      <c r="U177" s="323"/>
      <c r="V177" s="323"/>
      <c r="W177" s="323"/>
      <c r="X177" s="323"/>
      <c r="Y177" s="323"/>
    </row>
    <row r="178" spans="1:25" ht="15" hidden="1">
      <c r="A178" s="449"/>
      <c r="B178" s="486"/>
      <c r="C178" s="480"/>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(F)'!$L$1,'Cumulative Budget Request '!Q177,0)</f>
        <v>0</v>
      </c>
      <c r="R178" s="212">
        <f>IF('Cumulative Budget Request '!L177='Split budget (F)'!$L$1,'Cumulative Budget Request '!R177,0)</f>
        <v>0</v>
      </c>
      <c r="S178" s="61">
        <f>IF('Cumulative Budget Request '!L177='Split budget (F)'!$L$1,'Cumulative Budget Request '!S177,0)</f>
        <v>0</v>
      </c>
      <c r="T178" s="16"/>
      <c r="U178" s="324"/>
      <c r="V178" s="324"/>
      <c r="W178" s="324"/>
      <c r="X178" s="324"/>
      <c r="Y178" s="324"/>
    </row>
    <row r="179" spans="1:25" hidden="1">
      <c r="A179" s="449"/>
      <c r="B179" s="486"/>
      <c r="C179" s="480"/>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(F)'!$L$1,'Cumulative Budget Request '!Q178,0)</f>
        <v>0</v>
      </c>
      <c r="R179" s="212">
        <f>IF('Cumulative Budget Request '!L178='Split budget (F)'!$L$1,'Cumulative Budget Request '!R178,0)</f>
        <v>0</v>
      </c>
      <c r="S179" s="61">
        <f>IF('Cumulative Budget Request '!L178='Split budget (F)'!$L$1,'Cumulative Budget Request '!S178,0)</f>
        <v>0</v>
      </c>
      <c r="T179" s="16"/>
      <c r="U179" s="323"/>
      <c r="V179" s="323"/>
      <c r="W179" s="323"/>
      <c r="X179" s="323"/>
      <c r="Y179" s="323"/>
    </row>
    <row r="180" spans="1:25" hidden="1">
      <c r="A180" s="449"/>
      <c r="B180" s="481"/>
      <c r="C180" s="480"/>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5">
        <f>IF('Cumulative Budget Request '!L180='Split budget (F)'!$L$1,'Cumulative Budget Request '!A180,0)</f>
        <v>0</v>
      </c>
      <c r="B181" s="480">
        <f>IF('Cumulative Budget Request '!L180='Split budget (F)'!$L$1,'Cumulative Budget Request '!B180,0)</f>
        <v>0</v>
      </c>
      <c r="C181" s="481"/>
      <c r="D181" s="33" t="s">
        <v>123</v>
      </c>
      <c r="E181" s="76">
        <f>ROUND($R181*$S181,6)</f>
        <v>0</v>
      </c>
      <c r="F181" s="76">
        <f>ROUND($R182*$S182,6)</f>
        <v>0</v>
      </c>
      <c r="G181" s="76">
        <f>ROUND($R183*$S183,6)</f>
        <v>0</v>
      </c>
      <c r="H181" s="76">
        <f>ROUND($R184*$S184,6)</f>
        <v>0</v>
      </c>
      <c r="I181" s="76">
        <f>ROUND($R185*$S185,6)</f>
        <v>0</v>
      </c>
      <c r="J181" s="46"/>
      <c r="M181" s="133">
        <f>IF('Cumulative Budget Request '!L180='Split budget (F)'!$L$1,'Cumulative Budget Request '!M180,0)</f>
        <v>0</v>
      </c>
      <c r="N181" s="214">
        <f>ROUND(M181/12,2)</f>
        <v>0</v>
      </c>
      <c r="O181" s="214">
        <f>IF('Cumulative Budget Request '!L180='Split budget (F)'!$L$1,'Cumulative Budget Request '!O180,0)</f>
        <v>0</v>
      </c>
      <c r="P181" s="209">
        <f>IF('Cumulative Budget Request '!L180='Split budget (F)'!$L$1,'Cumulative Budget Request '!P180,0)</f>
        <v>0</v>
      </c>
      <c r="Q181" s="211">
        <f>IF('Cumulative Budget Request '!L180='Split budget (F)'!$L$1,'Cumulative Budget Request '!Q180,0)</f>
        <v>0</v>
      </c>
      <c r="R181" s="212">
        <f>IF('Cumulative Budget Request '!L180='Split budget (F)'!$L$1,'Cumulative Budget Request '!R180,0)</f>
        <v>0</v>
      </c>
      <c r="S181" s="61">
        <f>IF('Cumulative Budget Request '!L180='Split budget (F)'!$L$1,'Cumulative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9"/>
      <c r="B182" s="486"/>
      <c r="C182" s="480"/>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(F)'!$L$1,'Cumulative Budget Request '!Q181,0)</f>
        <v>0</v>
      </c>
      <c r="R182" s="212">
        <f>IF('Cumulative Budget Request '!L181='Split budget (F)'!$L$1,'Cumulative Budget Request '!R181,0)</f>
        <v>0</v>
      </c>
      <c r="S182" s="61">
        <f>IF('Cumulative Budget Request '!L181='Split budget (F)'!$L$1,'Cumulative Budget Request '!S181,0)</f>
        <v>0</v>
      </c>
      <c r="T182" s="16"/>
      <c r="U182" s="324"/>
      <c r="V182" s="324"/>
      <c r="W182" s="324"/>
      <c r="X182" s="324"/>
      <c r="Y182" s="324"/>
    </row>
    <row r="183" spans="1:25" hidden="1">
      <c r="A183" s="449"/>
      <c r="B183" s="486"/>
      <c r="C183" s="480"/>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(F)'!$L$1,'Cumulative Budget Request '!Q182,0)</f>
        <v>0</v>
      </c>
      <c r="R183" s="212">
        <f>IF('Cumulative Budget Request '!L182='Split budget (F)'!$L$1,'Cumulative Budget Request '!R182,0)</f>
        <v>0</v>
      </c>
      <c r="S183" s="61">
        <f>IF('Cumulative Budget Request '!L182='Split budget (F)'!$L$1,'Cumulative Budget Request '!S182,0)</f>
        <v>0</v>
      </c>
      <c r="T183" s="16"/>
      <c r="U183" s="323"/>
      <c r="V183" s="323"/>
      <c r="W183" s="323"/>
      <c r="X183" s="323"/>
      <c r="Y183" s="323"/>
    </row>
    <row r="184" spans="1:25" ht="15" hidden="1">
      <c r="A184" s="449"/>
      <c r="B184" s="486"/>
      <c r="C184" s="480"/>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(F)'!$L$1,'Cumulative Budget Request '!Q183,0)</f>
        <v>0</v>
      </c>
      <c r="R184" s="212">
        <f>IF('Cumulative Budget Request '!L183='Split budget (F)'!$L$1,'Cumulative Budget Request '!R183,0)</f>
        <v>0</v>
      </c>
      <c r="S184" s="61">
        <f>IF('Cumulative Budget Request '!L183='Split budget (F)'!$L$1,'Cumulative Budget Request '!S183,0)</f>
        <v>0</v>
      </c>
      <c r="T184" s="16"/>
      <c r="U184" s="324"/>
      <c r="V184" s="324"/>
      <c r="W184" s="324"/>
      <c r="X184" s="324"/>
      <c r="Y184" s="324"/>
    </row>
    <row r="185" spans="1:25" hidden="1">
      <c r="A185" s="449"/>
      <c r="B185" s="486"/>
      <c r="C185" s="480"/>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(F)'!$L$1,'Cumulative Budget Request '!Q184,0)</f>
        <v>0</v>
      </c>
      <c r="R185" s="212">
        <f>IF('Cumulative Budget Request '!L184='Split budget (F)'!$L$1,'Cumulative Budget Request '!R184,0)</f>
        <v>0</v>
      </c>
      <c r="S185" s="61">
        <f>IF('Cumulative Budget Request '!L184='Split budget (F)'!$L$1,'Cumulative Budget Request '!S184,0)</f>
        <v>0</v>
      </c>
      <c r="T185" s="16"/>
      <c r="U185" s="323"/>
      <c r="V185" s="323"/>
      <c r="W185" s="323"/>
      <c r="X185" s="323"/>
      <c r="Y185" s="323"/>
    </row>
    <row r="186" spans="1:25" hidden="1">
      <c r="A186" s="449"/>
      <c r="B186" s="481"/>
      <c r="C186" s="480"/>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5">
        <f>IF('Cumulative Budget Request '!L186='Split budget (F)'!$L$1,'Cumulative Budget Request '!A186,0)</f>
        <v>0</v>
      </c>
      <c r="B187" s="480">
        <f>IF('Cumulative Budget Request '!L186='Split budget (F)'!$L$1,'Cumulative Budget Request '!B186,0)</f>
        <v>0</v>
      </c>
      <c r="C187" s="481"/>
      <c r="D187" s="33" t="s">
        <v>123</v>
      </c>
      <c r="E187" s="76">
        <f>ROUND($R187*$S187,6)</f>
        <v>0</v>
      </c>
      <c r="F187" s="76">
        <f>ROUND($R188*$S188,6)</f>
        <v>0</v>
      </c>
      <c r="G187" s="76">
        <f>ROUND($R189*$S189,6)</f>
        <v>0</v>
      </c>
      <c r="H187" s="76">
        <f>ROUND($R190*$S190,6)</f>
        <v>0</v>
      </c>
      <c r="I187" s="76">
        <f>ROUND($R191*$S191,6)</f>
        <v>0</v>
      </c>
      <c r="J187" s="46"/>
      <c r="M187" s="133">
        <f>IF('Cumulative Budget Request '!L186='Split budget (F)'!$L$1,'Cumulative Budget Request '!M186,0)</f>
        <v>0</v>
      </c>
      <c r="N187" s="214">
        <f>ROUND(M187/12,2)</f>
        <v>0</v>
      </c>
      <c r="O187" s="214">
        <f>IF('Cumulative Budget Request '!L186='Split budget (F)'!$L$1,'Cumulative Budget Request '!O186,0)</f>
        <v>0</v>
      </c>
      <c r="P187" s="209">
        <f>IF('Cumulative Budget Request '!L186='Split budget (F)'!$L$1,'Cumulative Budget Request '!P186,0)</f>
        <v>0</v>
      </c>
      <c r="Q187" s="211">
        <f>IF('Cumulative Budget Request '!L186='Split budget (F)'!$L$1,'Cumulative Budget Request '!Q186,0)</f>
        <v>0</v>
      </c>
      <c r="R187" s="212">
        <f>IF('Cumulative Budget Request '!L186='Split budget (F)'!$L$1,'Cumulative Budget Request '!R186,0)</f>
        <v>0</v>
      </c>
      <c r="S187" s="61">
        <f>IF('Cumulative Budget Request '!L186='Split budget (F)'!$L$1,'Cumulative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9"/>
      <c r="B188" s="486"/>
      <c r="C188" s="480"/>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(F)'!$L$1,'Cumulative Budget Request '!Q187,0)</f>
        <v>0</v>
      </c>
      <c r="R188" s="212">
        <f>IF('Cumulative Budget Request '!L187='Split budget (F)'!$L$1,'Cumulative Budget Request '!R187,0)</f>
        <v>0</v>
      </c>
      <c r="S188" s="61">
        <f>IF('Cumulative Budget Request '!L187='Split budget (F)'!$L$1,'Cumulative Budget Request '!S187,0)</f>
        <v>0</v>
      </c>
      <c r="T188" s="16"/>
      <c r="U188" s="324"/>
      <c r="V188" s="324"/>
      <c r="W188" s="324"/>
      <c r="X188" s="324"/>
      <c r="Y188" s="324"/>
    </row>
    <row r="189" spans="1:25" hidden="1">
      <c r="A189" s="449"/>
      <c r="B189" s="486"/>
      <c r="C189" s="480"/>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(F)'!$L$1,'Cumulative Budget Request '!Q188,0)</f>
        <v>0</v>
      </c>
      <c r="R189" s="212">
        <f>IF('Cumulative Budget Request '!L188='Split budget (F)'!$L$1,'Cumulative Budget Request '!R188,0)</f>
        <v>0</v>
      </c>
      <c r="S189" s="61">
        <f>IF('Cumulative Budget Request '!L188='Split budget (F)'!$L$1,'Cumulative Budget Request '!S188,0)</f>
        <v>0</v>
      </c>
      <c r="T189" s="16"/>
      <c r="U189" s="323"/>
      <c r="V189" s="323"/>
      <c r="W189" s="323"/>
      <c r="X189" s="323"/>
      <c r="Y189" s="323"/>
    </row>
    <row r="190" spans="1:25" ht="15" hidden="1">
      <c r="A190" s="449"/>
      <c r="B190" s="486"/>
      <c r="C190" s="480"/>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(F)'!$L$1,'Cumulative Budget Request '!Q189,0)</f>
        <v>0</v>
      </c>
      <c r="R190" s="212">
        <f>IF('Cumulative Budget Request '!L189='Split budget (F)'!$L$1,'Cumulative Budget Request '!R189,0)</f>
        <v>0</v>
      </c>
      <c r="S190" s="61">
        <f>IF('Cumulative Budget Request '!L189='Split budget (F)'!$L$1,'Cumulative Budget Request '!S189,0)</f>
        <v>0</v>
      </c>
      <c r="T190" s="16"/>
      <c r="U190" s="324"/>
      <c r="V190" s="324"/>
      <c r="W190" s="324"/>
      <c r="X190" s="324"/>
      <c r="Y190" s="324"/>
    </row>
    <row r="191" spans="1:25" hidden="1">
      <c r="A191" s="449"/>
      <c r="B191" s="486"/>
      <c r="C191" s="480"/>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(F)'!$L$1,'Cumulative Budget Request '!Q190,0)</f>
        <v>0</v>
      </c>
      <c r="R191" s="212">
        <f>IF('Cumulative Budget Request '!L190='Split budget (F)'!$L$1,'Cumulative Budget Request '!R190,0)</f>
        <v>0</v>
      </c>
      <c r="S191" s="61">
        <f>IF('Cumulative Budget Request '!L190='Split budget (F)'!$L$1,'Cumulative Budget Request '!S190,0)</f>
        <v>0</v>
      </c>
      <c r="T191" s="16"/>
      <c r="U191" s="323"/>
      <c r="V191" s="323"/>
      <c r="W191" s="323"/>
      <c r="X191" s="323"/>
      <c r="Y191" s="323"/>
    </row>
    <row r="192" spans="1:25" hidden="1">
      <c r="A192" s="449"/>
      <c r="B192" s="481"/>
      <c r="C192" s="480"/>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5">
        <f>IF('Cumulative Budget Request '!L192='Split budget (F)'!$L$1,'Cumulative Budget Request '!A192,0)</f>
        <v>0</v>
      </c>
      <c r="B193" s="480">
        <f>IF('Cumulative Budget Request '!L192='Split budget (F)'!$L$1,'Cumulative Budget Request '!B192,0)</f>
        <v>0</v>
      </c>
      <c r="C193" s="481"/>
      <c r="D193" s="33" t="s">
        <v>123</v>
      </c>
      <c r="E193" s="76">
        <f>ROUND($R193*$S193,6)</f>
        <v>0</v>
      </c>
      <c r="F193" s="76">
        <f>ROUND($R194*$S194,6)</f>
        <v>0</v>
      </c>
      <c r="G193" s="76">
        <f>ROUND($R195*$S195,6)</f>
        <v>0</v>
      </c>
      <c r="H193" s="76">
        <f>ROUND($R196*$S196,6)</f>
        <v>0</v>
      </c>
      <c r="I193" s="76">
        <f>ROUND($R197*$S197,6)</f>
        <v>0</v>
      </c>
      <c r="J193" s="46"/>
      <c r="M193" s="133">
        <f>IF('Cumulative Budget Request '!L192='Split budget (F)'!$L$1,'Cumulative Budget Request '!M192,0)</f>
        <v>0</v>
      </c>
      <c r="N193" s="214">
        <f>ROUND(M193/12,2)</f>
        <v>0</v>
      </c>
      <c r="O193" s="214">
        <f>IF('Cumulative Budget Request '!L192='Split budget (F)'!$L$1,'Cumulative Budget Request '!O192,0)</f>
        <v>0</v>
      </c>
      <c r="P193" s="209">
        <f>IF('Cumulative Budget Request '!L192='Split budget (F)'!$L$1,'Cumulative Budget Request '!P192,0)</f>
        <v>0</v>
      </c>
      <c r="Q193" s="211">
        <f>IF('Cumulative Budget Request '!L192='Split budget (F)'!$L$1,'Cumulative Budget Request '!Q192,0)</f>
        <v>0</v>
      </c>
      <c r="R193" s="212">
        <f>IF('Cumulative Budget Request '!L192='Split budget (F)'!$L$1,'Cumulative Budget Request '!R192,0)</f>
        <v>0</v>
      </c>
      <c r="S193" s="61">
        <f>IF('Cumulative Budget Request '!L192='Split budget (F)'!$L$1,'Cumulative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9"/>
      <c r="B194" s="486"/>
      <c r="C194" s="480"/>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(F)'!$L$1,'Cumulative Budget Request '!Q193,0)</f>
        <v>0</v>
      </c>
      <c r="R194" s="212">
        <f>IF('Cumulative Budget Request '!L193='Split budget (F)'!$L$1,'Cumulative Budget Request '!R193,0)</f>
        <v>0</v>
      </c>
      <c r="S194" s="61">
        <f>IF('Cumulative Budget Request '!L193='Split budget (F)'!$L$1,'Cumulative Budget Request '!S193,0)</f>
        <v>0</v>
      </c>
      <c r="T194" s="16"/>
      <c r="U194" s="324"/>
      <c r="V194" s="324"/>
      <c r="W194" s="324"/>
      <c r="X194" s="324"/>
      <c r="Y194" s="324"/>
    </row>
    <row r="195" spans="1:25" hidden="1">
      <c r="A195" s="449"/>
      <c r="B195" s="486"/>
      <c r="C195" s="480"/>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(F)'!$L$1,'Cumulative Budget Request '!Q194,0)</f>
        <v>0</v>
      </c>
      <c r="R195" s="212">
        <f>IF('Cumulative Budget Request '!L194='Split budget (F)'!$L$1,'Cumulative Budget Request '!R194,0)</f>
        <v>0</v>
      </c>
      <c r="S195" s="61">
        <f>IF('Cumulative Budget Request '!L194='Split budget (F)'!$L$1,'Cumulative Budget Request '!S194,0)</f>
        <v>0</v>
      </c>
      <c r="T195" s="16"/>
      <c r="U195" s="323"/>
      <c r="V195" s="323"/>
      <c r="W195" s="323"/>
      <c r="X195" s="323"/>
      <c r="Y195" s="323"/>
    </row>
    <row r="196" spans="1:25" ht="15" hidden="1">
      <c r="A196" s="449"/>
      <c r="B196" s="486"/>
      <c r="C196" s="480"/>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(F)'!$L$1,'Cumulative Budget Request '!Q195,0)</f>
        <v>0</v>
      </c>
      <c r="R196" s="212">
        <f>IF('Cumulative Budget Request '!L195='Split budget (F)'!$L$1,'Cumulative Budget Request '!R195,0)</f>
        <v>0</v>
      </c>
      <c r="S196" s="61">
        <f>IF('Cumulative Budget Request '!L195='Split budget (F)'!$L$1,'Cumulative Budget Request '!S195,0)</f>
        <v>0</v>
      </c>
      <c r="T196" s="16"/>
      <c r="U196" s="324"/>
      <c r="V196" s="324"/>
      <c r="W196" s="324"/>
      <c r="X196" s="324"/>
      <c r="Y196" s="324"/>
    </row>
    <row r="197" spans="1:25" hidden="1">
      <c r="A197" s="449"/>
      <c r="B197" s="486"/>
      <c r="C197" s="480"/>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(F)'!$L$1,'Cumulative Budget Request '!Q196,0)</f>
        <v>0</v>
      </c>
      <c r="R197" s="212">
        <f>IF('Cumulative Budget Request '!L196='Split budget (F)'!$L$1,'Cumulative Budget Request '!R196,0)</f>
        <v>0</v>
      </c>
      <c r="S197" s="61">
        <f>IF('Cumulative Budget Request '!L196='Split budget (F)'!$L$1,'Cumulative Budget Request '!S196,0)</f>
        <v>0</v>
      </c>
      <c r="T197" s="16"/>
      <c r="U197" s="323"/>
      <c r="V197" s="323"/>
      <c r="W197" s="323"/>
      <c r="X197" s="323"/>
      <c r="Y197" s="323"/>
    </row>
    <row r="198" spans="1:25" hidden="1">
      <c r="A198" s="449"/>
      <c r="B198" s="481"/>
      <c r="C198" s="480"/>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5">
        <f>IF('Cumulative Budget Request '!L198='Split budget (F)'!$L$1,'Cumulative Budget Request '!A198,0)</f>
        <v>0</v>
      </c>
      <c r="B199" s="480">
        <f>IF('Cumulative Budget Request '!L198='Split budget (F)'!$L$1,'Cumulative Budget Request '!B198,0)</f>
        <v>0</v>
      </c>
      <c r="C199" s="481"/>
      <c r="D199" s="33" t="s">
        <v>123</v>
      </c>
      <c r="E199" s="76">
        <f>ROUND($R199*$S199,6)</f>
        <v>0</v>
      </c>
      <c r="F199" s="76">
        <f>ROUND($R200*$S200,6)</f>
        <v>0</v>
      </c>
      <c r="G199" s="76">
        <f>ROUND($R201*$S201,6)</f>
        <v>0</v>
      </c>
      <c r="H199" s="76">
        <f>ROUND($R202*$S202,6)</f>
        <v>0</v>
      </c>
      <c r="I199" s="76">
        <f>ROUND($R203*$S203,6)</f>
        <v>0</v>
      </c>
      <c r="J199" s="46"/>
      <c r="M199" s="133">
        <f>IF('Cumulative Budget Request '!L198='Split budget (F)'!$L$1,'Cumulative Budget Request '!M198,0)</f>
        <v>0</v>
      </c>
      <c r="N199" s="214">
        <f>ROUND(M199/12,2)</f>
        <v>0</v>
      </c>
      <c r="O199" s="214">
        <f>IF('Cumulative Budget Request '!L198='Split budget (F)'!$L$1,'Cumulative Budget Request '!O198,0)</f>
        <v>0</v>
      </c>
      <c r="P199" s="209">
        <f>IF('Cumulative Budget Request '!L198='Split budget (F)'!$L$1,'Cumulative Budget Request '!P198,0)</f>
        <v>0</v>
      </c>
      <c r="Q199" s="211">
        <f>IF('Cumulative Budget Request '!L198='Split budget (F)'!$L$1,'Cumulative Budget Request '!Q198,0)</f>
        <v>0</v>
      </c>
      <c r="R199" s="212">
        <f>IF('Cumulative Budget Request '!L198='Split budget (F)'!$L$1,'Cumulative Budget Request '!R198,0)</f>
        <v>0</v>
      </c>
      <c r="S199" s="61">
        <f>IF('Cumulative Budget Request '!L198='Split budget (F)'!$L$1,'Cumulative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9"/>
      <c r="B200" s="486"/>
      <c r="C200" s="480"/>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(F)'!$L$1,'Cumulative Budget Request '!Q199,0)</f>
        <v>0</v>
      </c>
      <c r="R200" s="212">
        <f>IF('Cumulative Budget Request '!L199='Split budget (F)'!$L$1,'Cumulative Budget Request '!R199,0)</f>
        <v>0</v>
      </c>
      <c r="S200" s="61">
        <f>IF('Cumulative Budget Request '!L199='Split budget (F)'!$L$1,'Cumulative Budget Request '!S199,0)</f>
        <v>0</v>
      </c>
      <c r="T200" s="16"/>
      <c r="U200" s="324"/>
      <c r="V200" s="324"/>
      <c r="W200" s="324"/>
      <c r="X200" s="324"/>
      <c r="Y200" s="324"/>
    </row>
    <row r="201" spans="1:25" hidden="1">
      <c r="A201" s="449"/>
      <c r="B201" s="486"/>
      <c r="C201" s="480"/>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(F)'!$L$1,'Cumulative Budget Request '!Q200,0)</f>
        <v>0</v>
      </c>
      <c r="R201" s="212">
        <f>IF('Cumulative Budget Request '!L200='Split budget (F)'!$L$1,'Cumulative Budget Request '!R200,0)</f>
        <v>0</v>
      </c>
      <c r="S201" s="61">
        <f>IF('Cumulative Budget Request '!L200='Split budget (F)'!$L$1,'Cumulative Budget Request '!S200,0)</f>
        <v>0</v>
      </c>
      <c r="T201" s="16"/>
      <c r="U201" s="323"/>
      <c r="V201" s="323"/>
      <c r="W201" s="323"/>
      <c r="X201" s="323"/>
      <c r="Y201" s="323"/>
    </row>
    <row r="202" spans="1:25" ht="15" hidden="1">
      <c r="A202" s="449"/>
      <c r="B202" s="486"/>
      <c r="C202" s="480"/>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(F)'!$L$1,'Cumulative Budget Request '!Q201,0)</f>
        <v>0</v>
      </c>
      <c r="R202" s="212">
        <f>IF('Cumulative Budget Request '!L201='Split budget (F)'!$L$1,'Cumulative Budget Request '!R201,0)</f>
        <v>0</v>
      </c>
      <c r="S202" s="61">
        <f>IF('Cumulative Budget Request '!L201='Split budget (F)'!$L$1,'Cumulative Budget Request '!S201,0)</f>
        <v>0</v>
      </c>
      <c r="T202" s="16"/>
      <c r="U202" s="324"/>
      <c r="V202" s="324"/>
      <c r="W202" s="324"/>
      <c r="X202" s="324"/>
      <c r="Y202" s="324"/>
    </row>
    <row r="203" spans="1:25" hidden="1">
      <c r="A203" s="449"/>
      <c r="B203" s="486"/>
      <c r="C203" s="480"/>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(F)'!$L$1,'Cumulative Budget Request '!Q202,0)</f>
        <v>0</v>
      </c>
      <c r="R203" s="212">
        <f>IF('Cumulative Budget Request '!L202='Split budget (F)'!$L$1,'Cumulative Budget Request '!R202,0)</f>
        <v>0</v>
      </c>
      <c r="S203" s="61">
        <f>IF('Cumulative Budget Request '!L202='Split budget (F)'!$L$1,'Cumulative Budget Request '!S202,0)</f>
        <v>0</v>
      </c>
      <c r="T203" s="16"/>
      <c r="U203" s="323"/>
      <c r="V203" s="323"/>
      <c r="W203" s="323"/>
      <c r="X203" s="323"/>
      <c r="Y203" s="323"/>
    </row>
    <row r="204" spans="1:25" hidden="1">
      <c r="A204" s="449"/>
      <c r="B204" s="481"/>
      <c r="C204" s="480"/>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5">
        <f>IF('Cumulative Budget Request '!L204='Split budget (F)'!$L$1,'Cumulative Budget Request '!A204,0)</f>
        <v>0</v>
      </c>
      <c r="B205" s="480">
        <f>IF('Cumulative Budget Request '!L204='Split budget (F)'!$L$1,'Cumulative Budget Request '!B204,0)</f>
        <v>0</v>
      </c>
      <c r="C205" s="481"/>
      <c r="D205" s="33" t="s">
        <v>123</v>
      </c>
      <c r="E205" s="76">
        <f>ROUND($R205*$S205,6)</f>
        <v>0</v>
      </c>
      <c r="F205" s="76">
        <f>ROUND($R206*$S206,6)</f>
        <v>0</v>
      </c>
      <c r="G205" s="76">
        <f>ROUND($R207*$S207,6)</f>
        <v>0</v>
      </c>
      <c r="H205" s="76">
        <f>ROUND($R208*$S208,6)</f>
        <v>0</v>
      </c>
      <c r="I205" s="76">
        <f>ROUND($R209*$S209,6)</f>
        <v>0</v>
      </c>
      <c r="J205" s="46"/>
      <c r="M205" s="133">
        <f>IF('Cumulative Budget Request '!L204='Split budget (F)'!$L$1,'Cumulative Budget Request '!M204,0)</f>
        <v>0</v>
      </c>
      <c r="N205" s="214">
        <f>ROUND(M205/12,2)</f>
        <v>0</v>
      </c>
      <c r="O205" s="214">
        <f>IF('Cumulative Budget Request '!L204='Split budget (F)'!$L$1,'Cumulative Budget Request '!O204,0)</f>
        <v>0</v>
      </c>
      <c r="P205" s="209">
        <f>IF('Cumulative Budget Request '!L204='Split budget (F)'!$L$1,'Cumulative Budget Request '!P204,0)</f>
        <v>0</v>
      </c>
      <c r="Q205" s="211">
        <f>IF('Cumulative Budget Request '!L204='Split budget (F)'!$L$1,'Cumulative Budget Request '!Q204,0)</f>
        <v>0</v>
      </c>
      <c r="R205" s="212">
        <f>IF('Cumulative Budget Request '!L204='Split budget (F)'!$L$1,'Cumulative Budget Request '!R204,0)</f>
        <v>0</v>
      </c>
      <c r="S205" s="61">
        <f>IF('Cumulative Budget Request '!L204='Split budget (F)'!$L$1,'Cumulative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9"/>
      <c r="B206" s="486"/>
      <c r="C206" s="480"/>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(F)'!$L$1,'Cumulative Budget Request '!Q205,0)</f>
        <v>0</v>
      </c>
      <c r="R206" s="212">
        <f>IF('Cumulative Budget Request '!L205='Split budget (F)'!$L$1,'Cumulative Budget Request '!R205,0)</f>
        <v>0</v>
      </c>
      <c r="S206" s="61">
        <f>IF('Cumulative Budget Request '!L205='Split budget (F)'!$L$1,'Cumulative Budget Request '!S205,0)</f>
        <v>0</v>
      </c>
      <c r="T206" s="16"/>
      <c r="U206" s="324"/>
      <c r="V206" s="324"/>
      <c r="W206" s="324"/>
      <c r="X206" s="324"/>
      <c r="Y206" s="324"/>
    </row>
    <row r="207" spans="1:25" hidden="1">
      <c r="A207" s="449"/>
      <c r="B207" s="486"/>
      <c r="C207" s="480"/>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(F)'!$L$1,'Cumulative Budget Request '!Q206,0)</f>
        <v>0</v>
      </c>
      <c r="R207" s="212">
        <f>IF('Cumulative Budget Request '!L206='Split budget (F)'!$L$1,'Cumulative Budget Request '!R206,0)</f>
        <v>0</v>
      </c>
      <c r="S207" s="61">
        <f>IF('Cumulative Budget Request '!L206='Split budget (F)'!$L$1,'Cumulative Budget Request '!S206,0)</f>
        <v>0</v>
      </c>
      <c r="T207" s="16"/>
      <c r="U207" s="323"/>
      <c r="V207" s="323"/>
      <c r="W207" s="323"/>
      <c r="X207" s="323"/>
      <c r="Y207" s="323"/>
    </row>
    <row r="208" spans="1:25" ht="15" hidden="1">
      <c r="A208" s="449"/>
      <c r="B208" s="486"/>
      <c r="C208" s="480"/>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(F)'!$L$1,'Cumulative Budget Request '!Q207,0)</f>
        <v>0</v>
      </c>
      <c r="R208" s="212">
        <f>IF('Cumulative Budget Request '!L207='Split budget (F)'!$L$1,'Cumulative Budget Request '!R207,0)</f>
        <v>0</v>
      </c>
      <c r="S208" s="61">
        <f>IF('Cumulative Budget Request '!L207='Split budget (F)'!$L$1,'Cumulative Budget Request '!S207,0)</f>
        <v>0</v>
      </c>
      <c r="T208" s="16"/>
      <c r="U208" s="324"/>
      <c r="V208" s="324"/>
      <c r="W208" s="324"/>
      <c r="X208" s="324"/>
      <c r="Y208" s="324"/>
    </row>
    <row r="209" spans="1:25" hidden="1">
      <c r="A209" s="449"/>
      <c r="B209" s="486"/>
      <c r="C209" s="480"/>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(F)'!$L$1,'Cumulative Budget Request '!Q208,0)</f>
        <v>0</v>
      </c>
      <c r="R209" s="212">
        <f>IF('Cumulative Budget Request '!L208='Split budget (F)'!$L$1,'Cumulative Budget Request '!R208,0)</f>
        <v>0</v>
      </c>
      <c r="S209" s="61">
        <f>IF('Cumulative Budget Request '!L208='Split budget (F)'!$L$1,'Cumulative Budget Request '!S208,0)</f>
        <v>0</v>
      </c>
      <c r="T209" s="16"/>
      <c r="U209" s="323"/>
      <c r="V209" s="323"/>
      <c r="W209" s="323"/>
      <c r="X209" s="323"/>
      <c r="Y209" s="323"/>
    </row>
    <row r="210" spans="1:25" hidden="1">
      <c r="A210" s="449"/>
      <c r="B210" s="481"/>
      <c r="C210" s="480"/>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5">
        <f>IF('Cumulative Budget Request '!L210='Split budget (F)'!$L$1,'Cumulative Budget Request '!A210,0)</f>
        <v>0</v>
      </c>
      <c r="B211" s="480">
        <f>IF('Cumulative Budget Request '!L210='Split budget (F)'!$L$1,'Cumulative Budget Request '!B210,0)</f>
        <v>0</v>
      </c>
      <c r="C211" s="481"/>
      <c r="D211" s="33" t="s">
        <v>123</v>
      </c>
      <c r="E211" s="76">
        <f>ROUND($R211*$S211,6)</f>
        <v>0</v>
      </c>
      <c r="F211" s="76">
        <f>ROUND($R212*$S212,6)</f>
        <v>0</v>
      </c>
      <c r="G211" s="76">
        <f>ROUND($R213*$S213,6)</f>
        <v>0</v>
      </c>
      <c r="H211" s="76">
        <f>ROUND($R214*$S214,6)</f>
        <v>0</v>
      </c>
      <c r="I211" s="76">
        <f>ROUND($R215*$S215,6)</f>
        <v>0</v>
      </c>
      <c r="J211" s="46"/>
      <c r="M211" s="133">
        <f>IF('Cumulative Budget Request '!L210='Split budget (F)'!$L$1,'Cumulative Budget Request '!M210,0)</f>
        <v>0</v>
      </c>
      <c r="N211" s="214">
        <f>ROUND(M211/12,2)</f>
        <v>0</v>
      </c>
      <c r="O211" s="214">
        <f>IF('Cumulative Budget Request '!L210='Split budget (F)'!$L$1,'Cumulative Budget Request '!O210,0)</f>
        <v>0</v>
      </c>
      <c r="P211" s="209">
        <f>IF('Cumulative Budget Request '!L210='Split budget (F)'!$L$1,'Cumulative Budget Request '!P210,0)</f>
        <v>0</v>
      </c>
      <c r="Q211" s="211">
        <f>IF('Cumulative Budget Request '!L210='Split budget (F)'!$L$1,'Cumulative Budget Request '!Q210,0)</f>
        <v>0</v>
      </c>
      <c r="R211" s="212">
        <f>IF('Cumulative Budget Request '!L210='Split budget (F)'!$L$1,'Cumulative Budget Request '!R210,0)</f>
        <v>0</v>
      </c>
      <c r="S211" s="61">
        <f>IF('Cumulative Budget Request '!L210='Split budget (F)'!$L$1,'Cumulative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9"/>
      <c r="B212" s="486"/>
      <c r="C212" s="480"/>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(F)'!$L$1,'Cumulative Budget Request '!Q211,0)</f>
        <v>0</v>
      </c>
      <c r="R212" s="212">
        <f>IF('Cumulative Budget Request '!L211='Split budget (F)'!$L$1,'Cumulative Budget Request '!R211,0)</f>
        <v>0</v>
      </c>
      <c r="S212" s="61">
        <f>IF('Cumulative Budget Request '!L211='Split budget (F)'!$L$1,'Cumulative Budget Request '!S211,0)</f>
        <v>0</v>
      </c>
      <c r="T212" s="16"/>
      <c r="U212" s="324"/>
      <c r="V212" s="324"/>
      <c r="W212" s="324"/>
      <c r="X212" s="324"/>
      <c r="Y212" s="324"/>
    </row>
    <row r="213" spans="1:25" hidden="1">
      <c r="A213" s="449"/>
      <c r="B213" s="486"/>
      <c r="C213" s="480"/>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(F)'!$L$1,'Cumulative Budget Request '!Q212,0)</f>
        <v>0</v>
      </c>
      <c r="R213" s="212">
        <f>IF('Cumulative Budget Request '!L212='Split budget (F)'!$L$1,'Cumulative Budget Request '!R212,0)</f>
        <v>0</v>
      </c>
      <c r="S213" s="61">
        <f>IF('Cumulative Budget Request '!L212='Split budget (F)'!$L$1,'Cumulative Budget Request '!S212,0)</f>
        <v>0</v>
      </c>
      <c r="T213" s="16"/>
      <c r="U213" s="323"/>
      <c r="V213" s="323"/>
      <c r="W213" s="323"/>
      <c r="X213" s="323"/>
      <c r="Y213" s="323"/>
    </row>
    <row r="214" spans="1:25" ht="15" hidden="1">
      <c r="A214" s="449"/>
      <c r="B214" s="486"/>
      <c r="C214" s="480"/>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(F)'!$L$1,'Cumulative Budget Request '!Q213,0)</f>
        <v>0</v>
      </c>
      <c r="R214" s="212">
        <f>IF('Cumulative Budget Request '!L213='Split budget (F)'!$L$1,'Cumulative Budget Request '!R213,0)</f>
        <v>0</v>
      </c>
      <c r="S214" s="61">
        <f>IF('Cumulative Budget Request '!L213='Split budget (F)'!$L$1,'Cumulative Budget Request '!S213,0)</f>
        <v>0</v>
      </c>
      <c r="T214" s="16"/>
      <c r="U214" s="324"/>
      <c r="V214" s="324"/>
      <c r="W214" s="324"/>
      <c r="X214" s="324"/>
      <c r="Y214" s="324"/>
    </row>
    <row r="215" spans="1:25" hidden="1">
      <c r="A215" s="449"/>
      <c r="B215" s="486"/>
      <c r="C215" s="480"/>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(F)'!$L$1,'Cumulative Budget Request '!Q214,0)</f>
        <v>0</v>
      </c>
      <c r="R215" s="212">
        <f>IF('Cumulative Budget Request '!L214='Split budget (F)'!$L$1,'Cumulative Budget Request '!R214,0)</f>
        <v>0</v>
      </c>
      <c r="S215" s="61">
        <f>IF('Cumulative Budget Request '!L214='Split budget (F)'!$L$1,'Cumulative Budget Request '!S214,0)</f>
        <v>0</v>
      </c>
      <c r="T215" s="16"/>
      <c r="U215" s="323"/>
      <c r="V215" s="323"/>
      <c r="W215" s="323"/>
      <c r="X215" s="323"/>
      <c r="Y215" s="323"/>
    </row>
    <row r="216" spans="1:25" hidden="1">
      <c r="A216" s="449"/>
      <c r="B216" s="481"/>
      <c r="C216" s="480"/>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5">
        <f>IF('Cumulative Budget Request '!L216='Split budget (F)'!$L$1,'Cumulative Budget Request '!A216,0)</f>
        <v>0</v>
      </c>
      <c r="B217" s="480">
        <f>IF('Cumulative Budget Request '!L216='Split budget (F)'!$L$1,'Cumulative Budget Request '!B216,0)</f>
        <v>0</v>
      </c>
      <c r="C217" s="481"/>
      <c r="D217" s="33" t="s">
        <v>123</v>
      </c>
      <c r="E217" s="76">
        <f>ROUND($R217*$S217,6)</f>
        <v>0</v>
      </c>
      <c r="F217" s="76">
        <f>ROUND($R218*$S218,6)</f>
        <v>0</v>
      </c>
      <c r="G217" s="76">
        <f>ROUND($R219*$S219,6)</f>
        <v>0</v>
      </c>
      <c r="H217" s="76">
        <f>ROUND($R220*$S220,6)</f>
        <v>0</v>
      </c>
      <c r="I217" s="76">
        <f>ROUND($R221*$S221,6)</f>
        <v>0</v>
      </c>
      <c r="J217" s="46"/>
      <c r="M217" s="133">
        <f>IF('Cumulative Budget Request '!L216='Split budget (F)'!$L$1,'Cumulative Budget Request '!M216,0)</f>
        <v>0</v>
      </c>
      <c r="N217" s="214">
        <f>ROUND(M217/12,2)</f>
        <v>0</v>
      </c>
      <c r="O217" s="214">
        <f>IF('Cumulative Budget Request '!L216='Split budget (F)'!$L$1,'Cumulative Budget Request '!O216,0)</f>
        <v>0</v>
      </c>
      <c r="P217" s="209">
        <f>IF('Cumulative Budget Request '!L216='Split budget (F)'!$L$1,'Cumulative Budget Request '!P216,0)</f>
        <v>0</v>
      </c>
      <c r="Q217" s="211">
        <f>IF('Cumulative Budget Request '!L216='Split budget (F)'!$L$1,'Cumulative Budget Request '!Q216,0)</f>
        <v>0</v>
      </c>
      <c r="R217" s="212">
        <f>IF('Cumulative Budget Request '!L216='Split budget (F)'!$L$1,'Cumulative Budget Request '!R216,0)</f>
        <v>0</v>
      </c>
      <c r="S217" s="61">
        <f>IF('Cumulative Budget Request '!L216='Split budget (F)'!$L$1,'Cumulative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9"/>
      <c r="B218" s="486"/>
      <c r="C218" s="480"/>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(F)'!$L$1,'Cumulative Budget Request '!Q217,0)</f>
        <v>0</v>
      </c>
      <c r="R218" s="212">
        <f>IF('Cumulative Budget Request '!L217='Split budget (F)'!$L$1,'Cumulative Budget Request '!R217,0)</f>
        <v>0</v>
      </c>
      <c r="S218" s="61">
        <f>IF('Cumulative Budget Request '!L217='Split budget (F)'!$L$1,'Cumulative Budget Request '!S217,0)</f>
        <v>0</v>
      </c>
      <c r="T218" s="16"/>
      <c r="U218" s="324"/>
      <c r="V218" s="324"/>
      <c r="W218" s="324"/>
      <c r="X218" s="324"/>
      <c r="Y218" s="324"/>
    </row>
    <row r="219" spans="1:25" hidden="1">
      <c r="A219" s="449"/>
      <c r="B219" s="486"/>
      <c r="C219" s="480"/>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(F)'!$L$1,'Cumulative Budget Request '!Q218,0)</f>
        <v>0</v>
      </c>
      <c r="R219" s="212">
        <f>IF('Cumulative Budget Request '!L218='Split budget (F)'!$L$1,'Cumulative Budget Request '!R218,0)</f>
        <v>0</v>
      </c>
      <c r="S219" s="61">
        <f>IF('Cumulative Budget Request '!L218='Split budget (F)'!$L$1,'Cumulative Budget Request '!S218,0)</f>
        <v>0</v>
      </c>
      <c r="T219" s="16"/>
      <c r="U219" s="323"/>
      <c r="V219" s="323"/>
      <c r="W219" s="323"/>
      <c r="X219" s="323"/>
      <c r="Y219" s="323"/>
    </row>
    <row r="220" spans="1:25" ht="15" hidden="1">
      <c r="A220" s="449"/>
      <c r="B220" s="486"/>
      <c r="C220" s="480"/>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(F)'!$L$1,'Cumulative Budget Request '!Q219,0)</f>
        <v>0</v>
      </c>
      <c r="R220" s="212">
        <f>IF('Cumulative Budget Request '!L219='Split budget (F)'!$L$1,'Cumulative Budget Request '!R219,0)</f>
        <v>0</v>
      </c>
      <c r="S220" s="61">
        <f>IF('Cumulative Budget Request '!L219='Split budget (F)'!$L$1,'Cumulative Budget Request '!S219,0)</f>
        <v>0</v>
      </c>
      <c r="T220" s="16"/>
      <c r="U220" s="324"/>
      <c r="V220" s="324"/>
      <c r="W220" s="324"/>
      <c r="X220" s="324"/>
      <c r="Y220" s="324"/>
    </row>
    <row r="221" spans="1:25" hidden="1">
      <c r="A221" s="449"/>
      <c r="B221" s="486"/>
      <c r="C221" s="480"/>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(F)'!$L$1,'Cumulative Budget Request '!Q220,0)</f>
        <v>0</v>
      </c>
      <c r="R221" s="212">
        <f>IF('Cumulative Budget Request '!L220='Split budget (F)'!$L$1,'Cumulative Budget Request '!R220,0)</f>
        <v>0</v>
      </c>
      <c r="S221" s="61">
        <f>IF('Cumulative Budget Request '!L220='Split budget (F)'!$L$1,'Cumulative Budget Request '!S220,0)</f>
        <v>0</v>
      </c>
      <c r="T221" s="16"/>
      <c r="U221" s="323"/>
      <c r="V221" s="323"/>
      <c r="W221" s="323"/>
      <c r="X221" s="323"/>
      <c r="Y221" s="323"/>
    </row>
    <row r="222" spans="1:25" hidden="1">
      <c r="A222" s="449"/>
      <c r="B222" s="481"/>
      <c r="C222" s="480"/>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5">
        <f>IF('Cumulative Budget Request '!L222='Split budget (F)'!$L$1,'Cumulative Budget Request '!A222,0)</f>
        <v>0</v>
      </c>
      <c r="B223" s="480">
        <f>IF('Cumulative Budget Request '!L222='Split budget (F)'!$L$1,'Cumulative Budget Request '!B222,0)</f>
        <v>0</v>
      </c>
      <c r="C223" s="481"/>
      <c r="D223" s="33" t="s">
        <v>123</v>
      </c>
      <c r="E223" s="76">
        <f>ROUND($R223*$S223,6)</f>
        <v>0</v>
      </c>
      <c r="F223" s="76">
        <f>ROUND($R224*$S224,6)</f>
        <v>0</v>
      </c>
      <c r="G223" s="76">
        <f>ROUND($R225*$S225,6)</f>
        <v>0</v>
      </c>
      <c r="H223" s="76">
        <f>ROUND($R226*$S226,6)</f>
        <v>0</v>
      </c>
      <c r="I223" s="76">
        <f>ROUND($R227*$S227,6)</f>
        <v>0</v>
      </c>
      <c r="J223" s="46"/>
      <c r="M223" s="133">
        <f>IF('Cumulative Budget Request '!L222='Split budget (F)'!$L$1,'Cumulative Budget Request '!M222,0)</f>
        <v>0</v>
      </c>
      <c r="N223" s="214">
        <f>ROUND(M223/12,2)</f>
        <v>0</v>
      </c>
      <c r="O223" s="214">
        <f>IF('Cumulative Budget Request '!L222='Split budget (F)'!$L$1,'Cumulative Budget Request '!O222,0)</f>
        <v>0</v>
      </c>
      <c r="P223" s="209">
        <f>IF('Cumulative Budget Request '!L222='Split budget (F)'!$L$1,'Cumulative Budget Request '!P222,0)</f>
        <v>0</v>
      </c>
      <c r="Q223" s="211">
        <f>IF('Cumulative Budget Request '!L222='Split budget (F)'!$L$1,'Cumulative Budget Request '!Q222,0)</f>
        <v>0</v>
      </c>
      <c r="R223" s="212">
        <f>IF('Cumulative Budget Request '!L222='Split budget (F)'!$L$1,'Cumulative Budget Request '!R222,0)</f>
        <v>0</v>
      </c>
      <c r="S223" s="61">
        <f>IF('Cumulative Budget Request '!L222='Split budget (F)'!$L$1,'Cumulative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9"/>
      <c r="B224" s="486"/>
      <c r="C224" s="480"/>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(F)'!$L$1,'Cumulative Budget Request '!Q223,0)</f>
        <v>0</v>
      </c>
      <c r="R224" s="212">
        <f>IF('Cumulative Budget Request '!L223='Split budget (F)'!$L$1,'Cumulative Budget Request '!R223,0)</f>
        <v>0</v>
      </c>
      <c r="S224" s="61">
        <f>IF('Cumulative Budget Request '!L223='Split budget (F)'!$L$1,'Cumulative Budget Request '!S223,0)</f>
        <v>0</v>
      </c>
      <c r="T224" s="16"/>
      <c r="U224" s="324"/>
      <c r="V224" s="324"/>
      <c r="W224" s="324"/>
      <c r="X224" s="324"/>
      <c r="Y224" s="324"/>
    </row>
    <row r="225" spans="1:25" hidden="1">
      <c r="A225" s="449"/>
      <c r="B225" s="486"/>
      <c r="C225" s="480"/>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(F)'!$L$1,'Cumulative Budget Request '!Q224,0)</f>
        <v>0</v>
      </c>
      <c r="R225" s="212">
        <f>IF('Cumulative Budget Request '!L224='Split budget (F)'!$L$1,'Cumulative Budget Request '!R224,0)</f>
        <v>0</v>
      </c>
      <c r="S225" s="61">
        <f>IF('Cumulative Budget Request '!L224='Split budget (F)'!$L$1,'Cumulative Budget Request '!S224,0)</f>
        <v>0</v>
      </c>
      <c r="T225" s="16"/>
      <c r="U225" s="323"/>
      <c r="V225" s="323"/>
      <c r="W225" s="323"/>
      <c r="X225" s="323"/>
      <c r="Y225" s="323"/>
    </row>
    <row r="226" spans="1:25" ht="15" hidden="1">
      <c r="A226" s="449"/>
      <c r="B226" s="486"/>
      <c r="C226" s="480"/>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(F)'!$L$1,'Cumulative Budget Request '!Q225,0)</f>
        <v>0</v>
      </c>
      <c r="R226" s="212">
        <f>IF('Cumulative Budget Request '!L225='Split budget (F)'!$L$1,'Cumulative Budget Request '!R225,0)</f>
        <v>0</v>
      </c>
      <c r="S226" s="61">
        <f>IF('Cumulative Budget Request '!L225='Split budget (F)'!$L$1,'Cumulative Budget Request '!S225,0)</f>
        <v>0</v>
      </c>
      <c r="T226" s="16"/>
      <c r="U226" s="324"/>
      <c r="V226" s="324"/>
      <c r="W226" s="324"/>
      <c r="X226" s="324"/>
      <c r="Y226" s="324"/>
    </row>
    <row r="227" spans="1:25" hidden="1">
      <c r="A227" s="449"/>
      <c r="B227" s="486"/>
      <c r="C227" s="480"/>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(F)'!$L$1,'Cumulative Budget Request '!Q226,0)</f>
        <v>0</v>
      </c>
      <c r="R227" s="212">
        <f>IF('Cumulative Budget Request '!L226='Split budget (F)'!$L$1,'Cumulative Budget Request '!R226,0)</f>
        <v>0</v>
      </c>
      <c r="S227" s="61">
        <f>IF('Cumulative Budget Request '!L226='Split budget (F)'!$L$1,'Cumulative Budget Request '!S226,0)</f>
        <v>0</v>
      </c>
      <c r="T227" s="16"/>
      <c r="U227" s="323"/>
      <c r="V227" s="323"/>
      <c r="W227" s="323"/>
      <c r="X227" s="323"/>
      <c r="Y227" s="323"/>
    </row>
    <row r="228" spans="1:25" hidden="1">
      <c r="A228" s="449"/>
      <c r="B228" s="481"/>
      <c r="C228" s="480"/>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5">
        <f>IF('Cumulative Budget Request '!L228='Split budget (F)'!$L$1,'Cumulative Budget Request '!A228,0)</f>
        <v>0</v>
      </c>
      <c r="B229" s="480">
        <f>IF('Cumulative Budget Request '!L228='Split budget (F)'!$L$1,'Cumulative Budget Request '!B228,0)</f>
        <v>0</v>
      </c>
      <c r="C229" s="481"/>
      <c r="D229" s="33" t="s">
        <v>123</v>
      </c>
      <c r="E229" s="76">
        <f>ROUND($R229*$S229,6)</f>
        <v>0</v>
      </c>
      <c r="F229" s="76">
        <f>ROUND($R230*$S230,6)</f>
        <v>0</v>
      </c>
      <c r="G229" s="76">
        <f>ROUND($R231*$S231,6)</f>
        <v>0</v>
      </c>
      <c r="H229" s="76">
        <f>ROUND($R232*$S232,6)</f>
        <v>0</v>
      </c>
      <c r="I229" s="76">
        <f>ROUND($R233*$S233,6)</f>
        <v>0</v>
      </c>
      <c r="J229" s="46"/>
      <c r="M229" s="133">
        <f>IF('Cumulative Budget Request '!L228='Split budget (F)'!$L$1,'Cumulative Budget Request '!M228,0)</f>
        <v>0</v>
      </c>
      <c r="N229" s="214">
        <f>ROUND(M229/12,2)</f>
        <v>0</v>
      </c>
      <c r="O229" s="214">
        <f>IF('Cumulative Budget Request '!L228='Split budget (F)'!$L$1,'Cumulative Budget Request '!O228,0)</f>
        <v>0</v>
      </c>
      <c r="P229" s="209">
        <f>IF('Cumulative Budget Request '!L228='Split budget (F)'!$L$1,'Cumulative Budget Request '!P228,0)</f>
        <v>0</v>
      </c>
      <c r="Q229" s="211">
        <f>IF('Cumulative Budget Request '!L228='Split budget (F)'!$L$1,'Cumulative Budget Request '!Q228,0)</f>
        <v>0</v>
      </c>
      <c r="R229" s="212">
        <f>IF('Cumulative Budget Request '!L228='Split budget (F)'!$L$1,'Cumulative Budget Request '!R228,0)</f>
        <v>0</v>
      </c>
      <c r="S229" s="61">
        <f>IF('Cumulative Budget Request '!L228='Split budget (F)'!$L$1,'Cumulative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9"/>
      <c r="B230" s="486"/>
      <c r="C230" s="480"/>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(F)'!$L$1,'Cumulative Budget Request '!Q229,0)</f>
        <v>0</v>
      </c>
      <c r="R230" s="212">
        <f>IF('Cumulative Budget Request '!L229='Split budget (F)'!$L$1,'Cumulative Budget Request '!R229,0)</f>
        <v>0</v>
      </c>
      <c r="S230" s="61">
        <f>IF('Cumulative Budget Request '!L229='Split budget (F)'!$L$1,'Cumulative Budget Request '!S229,0)</f>
        <v>0</v>
      </c>
      <c r="T230" s="16"/>
      <c r="U230" s="324"/>
      <c r="V230" s="324"/>
      <c r="W230" s="324"/>
      <c r="X230" s="324"/>
      <c r="Y230" s="324"/>
    </row>
    <row r="231" spans="1:25" hidden="1">
      <c r="A231" s="449"/>
      <c r="B231" s="486"/>
      <c r="C231" s="480"/>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(F)'!$L$1,'Cumulative Budget Request '!Q230,0)</f>
        <v>0</v>
      </c>
      <c r="R231" s="212">
        <f>IF('Cumulative Budget Request '!L230='Split budget (F)'!$L$1,'Cumulative Budget Request '!R230,0)</f>
        <v>0</v>
      </c>
      <c r="S231" s="61">
        <f>IF('Cumulative Budget Request '!L230='Split budget (F)'!$L$1,'Cumulative Budget Request '!S230,0)</f>
        <v>0</v>
      </c>
      <c r="T231" s="16"/>
      <c r="U231" s="323"/>
      <c r="V231" s="323"/>
      <c r="W231" s="323"/>
      <c r="X231" s="323"/>
      <c r="Y231" s="323"/>
    </row>
    <row r="232" spans="1:25" ht="15" hidden="1">
      <c r="A232" s="449"/>
      <c r="B232" s="486"/>
      <c r="C232" s="480"/>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(F)'!$L$1,'Cumulative Budget Request '!Q231,0)</f>
        <v>0</v>
      </c>
      <c r="R232" s="212">
        <f>IF('Cumulative Budget Request '!L231='Split budget (F)'!$L$1,'Cumulative Budget Request '!R231,0)</f>
        <v>0</v>
      </c>
      <c r="S232" s="61">
        <f>IF('Cumulative Budget Request '!L231='Split budget (F)'!$L$1,'Cumulative Budget Request '!S231,0)</f>
        <v>0</v>
      </c>
      <c r="T232" s="16"/>
      <c r="U232" s="324"/>
      <c r="V232" s="324"/>
      <c r="W232" s="324"/>
      <c r="X232" s="324"/>
      <c r="Y232" s="324"/>
    </row>
    <row r="233" spans="1:25" hidden="1">
      <c r="A233" s="449"/>
      <c r="B233" s="486"/>
      <c r="C233" s="480"/>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(F)'!$L$1,'Cumulative Budget Request '!Q232,0)</f>
        <v>0</v>
      </c>
      <c r="R233" s="212">
        <f>IF('Cumulative Budget Request '!L232='Split budget (F)'!$L$1,'Cumulative Budget Request '!R232,0)</f>
        <v>0</v>
      </c>
      <c r="S233" s="61">
        <f>IF('Cumulative Budget Request '!L232='Split budget (F)'!$L$1,'Cumulative Budget Request '!S232,0)</f>
        <v>0</v>
      </c>
      <c r="T233" s="16"/>
      <c r="U233" s="323"/>
      <c r="V233" s="323"/>
      <c r="W233" s="323"/>
      <c r="X233" s="323"/>
      <c r="Y233" s="323"/>
    </row>
    <row r="234" spans="1:25" hidden="1">
      <c r="A234" s="449"/>
      <c r="B234" s="481"/>
      <c r="C234" s="480"/>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5">
        <f>IF('Cumulative Budget Request '!L234='Split budget (F)'!$L$1,'Cumulative Budget Request '!A234,0)</f>
        <v>0</v>
      </c>
      <c r="B235" s="480">
        <f>IF('Cumulative Budget Request '!L234='Split budget (F)'!$L$1,'Cumulative Budget Request '!B234,0)</f>
        <v>0</v>
      </c>
      <c r="C235" s="481"/>
      <c r="D235" s="33" t="s">
        <v>123</v>
      </c>
      <c r="E235" s="76">
        <f>ROUND($R235*$S235,6)</f>
        <v>0</v>
      </c>
      <c r="F235" s="76">
        <f>ROUND($R236*$S236,6)</f>
        <v>0</v>
      </c>
      <c r="G235" s="76">
        <f>ROUND($R237*$S237,6)</f>
        <v>0</v>
      </c>
      <c r="H235" s="76">
        <f>ROUND($R238*$S238,6)</f>
        <v>0</v>
      </c>
      <c r="I235" s="76">
        <f>ROUND($R239*$S239,6)</f>
        <v>0</v>
      </c>
      <c r="J235" s="46"/>
      <c r="M235" s="133">
        <f>IF('Cumulative Budget Request '!L234='Split budget (F)'!$L$1,'Cumulative Budget Request '!M234,0)</f>
        <v>0</v>
      </c>
      <c r="N235" s="214">
        <f>ROUND(M235/12,2)</f>
        <v>0</v>
      </c>
      <c r="O235" s="214">
        <f>IF('Cumulative Budget Request '!L234='Split budget (F)'!$L$1,'Cumulative Budget Request '!O234,0)</f>
        <v>0</v>
      </c>
      <c r="P235" s="209">
        <f>IF('Cumulative Budget Request '!L234='Split budget (F)'!$L$1,'Cumulative Budget Request '!P234,0)</f>
        <v>0</v>
      </c>
      <c r="Q235" s="211">
        <f>IF('Cumulative Budget Request '!L234='Split budget (F)'!$L$1,'Cumulative Budget Request '!Q234,0)</f>
        <v>0</v>
      </c>
      <c r="R235" s="212">
        <f>IF('Cumulative Budget Request '!L234='Split budget (F)'!$L$1,'Cumulative Budget Request '!R234,0)</f>
        <v>0</v>
      </c>
      <c r="S235" s="61">
        <f>IF('Cumulative Budget Request '!L234='Split budget (F)'!$L$1,'Cumulative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9"/>
      <c r="B236" s="486"/>
      <c r="C236" s="480"/>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(F)'!$L$1,'Cumulative Budget Request '!Q235,0)</f>
        <v>0</v>
      </c>
      <c r="R236" s="212">
        <f>IF('Cumulative Budget Request '!L235='Split budget (F)'!$L$1,'Cumulative Budget Request '!R235,0)</f>
        <v>0</v>
      </c>
      <c r="S236" s="61">
        <f>IF('Cumulative Budget Request '!L235='Split budget (F)'!$L$1,'Cumulative Budget Request '!S235,0)</f>
        <v>0</v>
      </c>
      <c r="T236" s="16"/>
      <c r="U236" s="324"/>
      <c r="V236" s="324"/>
      <c r="W236" s="324"/>
      <c r="X236" s="324"/>
      <c r="Y236" s="324"/>
    </row>
    <row r="237" spans="1:25" hidden="1">
      <c r="A237" s="449"/>
      <c r="B237" s="486"/>
      <c r="C237" s="480"/>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(F)'!$L$1,'Cumulative Budget Request '!Q236,0)</f>
        <v>0</v>
      </c>
      <c r="R237" s="212">
        <f>IF('Cumulative Budget Request '!L236='Split budget (F)'!$L$1,'Cumulative Budget Request '!R236,0)</f>
        <v>0</v>
      </c>
      <c r="S237" s="61">
        <f>IF('Cumulative Budget Request '!L236='Split budget (F)'!$L$1,'Cumulative Budget Request '!S236,0)</f>
        <v>0</v>
      </c>
      <c r="T237" s="16"/>
      <c r="U237" s="323"/>
      <c r="V237" s="323"/>
      <c r="W237" s="323"/>
      <c r="X237" s="323"/>
      <c r="Y237" s="323"/>
    </row>
    <row r="238" spans="1:25" ht="15" hidden="1">
      <c r="A238" s="449"/>
      <c r="B238" s="486"/>
      <c r="C238" s="480"/>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(F)'!$L$1,'Cumulative Budget Request '!Q237,0)</f>
        <v>0</v>
      </c>
      <c r="R238" s="212">
        <f>IF('Cumulative Budget Request '!L237='Split budget (F)'!$L$1,'Cumulative Budget Request '!R237,0)</f>
        <v>0</v>
      </c>
      <c r="S238" s="61">
        <f>IF('Cumulative Budget Request '!L237='Split budget (F)'!$L$1,'Cumulative Budget Request '!S237,0)</f>
        <v>0</v>
      </c>
      <c r="T238" s="16"/>
      <c r="U238" s="324"/>
      <c r="V238" s="324"/>
      <c r="W238" s="324"/>
      <c r="X238" s="324"/>
      <c r="Y238" s="324"/>
    </row>
    <row r="239" spans="1:25" hidden="1">
      <c r="A239" s="449"/>
      <c r="B239" s="486"/>
      <c r="C239" s="480"/>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(F)'!$L$1,'Cumulative Budget Request '!Q238,0)</f>
        <v>0</v>
      </c>
      <c r="R239" s="212">
        <f>IF('Cumulative Budget Request '!L238='Split budget (F)'!$L$1,'Cumulative Budget Request '!R238,0)</f>
        <v>0</v>
      </c>
      <c r="S239" s="61">
        <f>IF('Cumulative Budget Request '!L238='Split budget (F)'!$L$1,'Cumulative Budget Request '!S238,0)</f>
        <v>0</v>
      </c>
      <c r="T239" s="16"/>
      <c r="U239" s="323"/>
      <c r="V239" s="323"/>
      <c r="W239" s="323"/>
      <c r="X239" s="323"/>
      <c r="Y239" s="323"/>
    </row>
    <row r="240" spans="1:25" hidden="1">
      <c r="A240" s="449"/>
      <c r="B240" s="481"/>
      <c r="C240" s="480"/>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5">
        <f>IF('Cumulative Budget Request '!L240='Split budget (F)'!$L$1,'Cumulative Budget Request '!A240,0)</f>
        <v>0</v>
      </c>
      <c r="B241" s="480">
        <f>IF('Cumulative Budget Request '!L240='Split budget (F)'!$L$1,'Cumulative Budget Request '!B240,0)</f>
        <v>0</v>
      </c>
      <c r="C241" s="481"/>
      <c r="D241" s="33" t="s">
        <v>123</v>
      </c>
      <c r="E241" s="76">
        <f>ROUND($R241*$S241,6)</f>
        <v>0</v>
      </c>
      <c r="F241" s="76">
        <f>ROUND($R242*$S242,6)</f>
        <v>0</v>
      </c>
      <c r="G241" s="76">
        <f>ROUND($R243*$S243,6)</f>
        <v>0</v>
      </c>
      <c r="H241" s="76">
        <f>ROUND($R244*$S244,6)</f>
        <v>0</v>
      </c>
      <c r="I241" s="76">
        <f>ROUND($R245*$S245,6)</f>
        <v>0</v>
      </c>
      <c r="J241" s="46"/>
      <c r="M241" s="133">
        <f>IF('Cumulative Budget Request '!L240='Split budget (F)'!$L$1,'Cumulative Budget Request '!M240,0)</f>
        <v>0</v>
      </c>
      <c r="N241" s="214">
        <f>ROUND(M241/12,2)</f>
        <v>0</v>
      </c>
      <c r="O241" s="214">
        <f>IF('Cumulative Budget Request '!L240='Split budget (F)'!$L$1,'Cumulative Budget Request '!O240,0)</f>
        <v>0</v>
      </c>
      <c r="P241" s="209">
        <f>IF('Cumulative Budget Request '!L240='Split budget (F)'!$L$1,'Cumulative Budget Request '!P240,0)</f>
        <v>0</v>
      </c>
      <c r="Q241" s="211">
        <f>IF('Cumulative Budget Request '!L240='Split budget (F)'!$L$1,'Cumulative Budget Request '!Q240,0)</f>
        <v>0</v>
      </c>
      <c r="R241" s="212">
        <f>IF('Cumulative Budget Request '!L240='Split budget (F)'!$L$1,'Cumulative Budget Request '!R240,0)</f>
        <v>0</v>
      </c>
      <c r="S241" s="61">
        <f>IF('Cumulative Budget Request '!L240='Split budget (F)'!$L$1,'Cumulative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9"/>
      <c r="B242" s="486"/>
      <c r="C242" s="480"/>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(F)'!$L$1,'Cumulative Budget Request '!Q241,0)</f>
        <v>0</v>
      </c>
      <c r="R242" s="212">
        <f>IF('Cumulative Budget Request '!L241='Split budget (F)'!$L$1,'Cumulative Budget Request '!R241,0)</f>
        <v>0</v>
      </c>
      <c r="S242" s="61">
        <f>IF('Cumulative Budget Request '!L241='Split budget (F)'!$L$1,'Cumulative Budget Request '!S241,0)</f>
        <v>0</v>
      </c>
      <c r="T242" s="16"/>
      <c r="U242" s="324"/>
      <c r="V242" s="324"/>
      <c r="W242" s="324"/>
      <c r="X242" s="324"/>
      <c r="Y242" s="324"/>
    </row>
    <row r="243" spans="1:25" hidden="1">
      <c r="A243" s="449"/>
      <c r="B243" s="486"/>
      <c r="C243" s="480"/>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(F)'!$L$1,'Cumulative Budget Request '!Q242,0)</f>
        <v>0</v>
      </c>
      <c r="R243" s="212">
        <f>IF('Cumulative Budget Request '!L242='Split budget (F)'!$L$1,'Cumulative Budget Request '!R242,0)</f>
        <v>0</v>
      </c>
      <c r="S243" s="61">
        <f>IF('Cumulative Budget Request '!L242='Split budget (F)'!$L$1,'Cumulative Budget Request '!S242,0)</f>
        <v>0</v>
      </c>
      <c r="T243" s="16"/>
      <c r="U243" s="323"/>
      <c r="V243" s="323"/>
      <c r="W243" s="323"/>
      <c r="X243" s="323"/>
      <c r="Y243" s="323"/>
    </row>
    <row r="244" spans="1:25" ht="15" hidden="1">
      <c r="A244" s="449"/>
      <c r="B244" s="486"/>
      <c r="C244" s="480"/>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(F)'!$L$1,'Cumulative Budget Request '!Q243,0)</f>
        <v>0</v>
      </c>
      <c r="R244" s="212">
        <f>IF('Cumulative Budget Request '!L243='Split budget (F)'!$L$1,'Cumulative Budget Request '!R243,0)</f>
        <v>0</v>
      </c>
      <c r="S244" s="61">
        <f>IF('Cumulative Budget Request '!L243='Split budget (F)'!$L$1,'Cumulative Budget Request '!S243,0)</f>
        <v>0</v>
      </c>
      <c r="T244" s="16"/>
      <c r="U244" s="324"/>
      <c r="V244" s="324"/>
      <c r="W244" s="324"/>
      <c r="X244" s="324"/>
      <c r="Y244" s="324"/>
    </row>
    <row r="245" spans="1:25" hidden="1">
      <c r="A245" s="449"/>
      <c r="B245" s="486"/>
      <c r="C245" s="480"/>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(F)'!$L$1,'Cumulative Budget Request '!Q244,0)</f>
        <v>0</v>
      </c>
      <c r="R245" s="212">
        <f>IF('Cumulative Budget Request '!L244='Split budget (F)'!$L$1,'Cumulative Budget Request '!R244,0)</f>
        <v>0</v>
      </c>
      <c r="S245" s="61">
        <f>IF('Cumulative Budget Request '!L244='Split budget (F)'!$L$1,'Cumulative Budget Request '!S244,0)</f>
        <v>0</v>
      </c>
      <c r="T245" s="16"/>
      <c r="U245" s="323"/>
      <c r="V245" s="323"/>
      <c r="W245" s="323"/>
      <c r="X245" s="323"/>
      <c r="Y245" s="323"/>
    </row>
    <row r="246" spans="1:25" hidden="1">
      <c r="A246" s="449"/>
      <c r="B246" s="481"/>
      <c r="C246" s="480"/>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5">
        <f>IF('Cumulative Budget Request '!L246='Split budget (F)'!$L$1,'Cumulative Budget Request '!A246,0)</f>
        <v>0</v>
      </c>
      <c r="B247" s="480">
        <f>IF('Cumulative Budget Request '!L246='Split budget (F)'!$L$1,'Cumulative Budget Request '!B246,0)</f>
        <v>0</v>
      </c>
      <c r="C247" s="481"/>
      <c r="D247" s="33" t="s">
        <v>123</v>
      </c>
      <c r="E247" s="76">
        <f>ROUND($R247*$S247,6)</f>
        <v>0</v>
      </c>
      <c r="F247" s="76">
        <f>ROUND($R248*$S248,6)</f>
        <v>0</v>
      </c>
      <c r="G247" s="76">
        <f>ROUND($R249*$S249,6)</f>
        <v>0</v>
      </c>
      <c r="H247" s="76">
        <f>ROUND($R250*$S250,6)</f>
        <v>0</v>
      </c>
      <c r="I247" s="76">
        <f>ROUND($R251*$S251,6)</f>
        <v>0</v>
      </c>
      <c r="J247" s="46"/>
      <c r="M247" s="133">
        <f>IF('Cumulative Budget Request '!L246='Split budget (F)'!$L$1,'Cumulative Budget Request '!M246,0)</f>
        <v>0</v>
      </c>
      <c r="N247" s="214">
        <f>ROUND(M247/12,2)</f>
        <v>0</v>
      </c>
      <c r="O247" s="214">
        <f>IF('Cumulative Budget Request '!L246='Split budget (F)'!$L$1,'Cumulative Budget Request '!O246,0)</f>
        <v>0</v>
      </c>
      <c r="P247" s="209">
        <f>IF('Cumulative Budget Request '!L246='Split budget (F)'!$L$1,'Cumulative Budget Request '!P246,0)</f>
        <v>0</v>
      </c>
      <c r="Q247" s="211">
        <f>IF('Cumulative Budget Request '!L246='Split budget (F)'!$L$1,'Cumulative Budget Request '!Q246,0)</f>
        <v>0</v>
      </c>
      <c r="R247" s="212">
        <f>IF('Cumulative Budget Request '!L246='Split budget (F)'!$L$1,'Cumulative Budget Request '!R246,0)</f>
        <v>0</v>
      </c>
      <c r="S247" s="61">
        <f>IF('Cumulative Budget Request '!L246='Split budget (F)'!$L$1,'Cumulative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9"/>
      <c r="B248" s="486"/>
      <c r="C248" s="480"/>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(F)'!$L$1,'Cumulative Budget Request '!Q247,0)</f>
        <v>0</v>
      </c>
      <c r="R248" s="212">
        <f>IF('Cumulative Budget Request '!L247='Split budget (F)'!$L$1,'Cumulative Budget Request '!R247,0)</f>
        <v>0</v>
      </c>
      <c r="S248" s="61">
        <f>IF('Cumulative Budget Request '!L247='Split budget (F)'!$L$1,'Cumulative Budget Request '!S247,0)</f>
        <v>0</v>
      </c>
      <c r="T248" s="16"/>
      <c r="U248" s="324"/>
      <c r="V248" s="324"/>
      <c r="W248" s="324"/>
      <c r="X248" s="324"/>
      <c r="Y248" s="324"/>
    </row>
    <row r="249" spans="1:25" hidden="1">
      <c r="A249" s="449"/>
      <c r="B249" s="486"/>
      <c r="C249" s="480"/>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(F)'!$L$1,'Cumulative Budget Request '!Q248,0)</f>
        <v>0</v>
      </c>
      <c r="R249" s="212">
        <f>IF('Cumulative Budget Request '!L248='Split budget (F)'!$L$1,'Cumulative Budget Request '!R248,0)</f>
        <v>0</v>
      </c>
      <c r="S249" s="61">
        <f>IF('Cumulative Budget Request '!L248='Split budget (F)'!$L$1,'Cumulative Budget Request '!S248,0)</f>
        <v>0</v>
      </c>
      <c r="T249" s="16"/>
      <c r="U249" s="323"/>
      <c r="V249" s="323"/>
      <c r="W249" s="323"/>
      <c r="X249" s="323"/>
      <c r="Y249" s="323"/>
    </row>
    <row r="250" spans="1:25" ht="15" hidden="1">
      <c r="A250" s="449"/>
      <c r="B250" s="486"/>
      <c r="C250" s="480"/>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(F)'!$L$1,'Cumulative Budget Request '!Q249,0)</f>
        <v>0</v>
      </c>
      <c r="R250" s="212">
        <f>IF('Cumulative Budget Request '!L249='Split budget (F)'!$L$1,'Cumulative Budget Request '!R249,0)</f>
        <v>0</v>
      </c>
      <c r="S250" s="61">
        <f>IF('Cumulative Budget Request '!L249='Split budget (F)'!$L$1,'Cumulative Budget Request '!S249,0)</f>
        <v>0</v>
      </c>
      <c r="T250" s="16"/>
      <c r="U250" s="324"/>
      <c r="V250" s="324"/>
      <c r="W250" s="324"/>
      <c r="X250" s="324"/>
      <c r="Y250" s="324"/>
    </row>
    <row r="251" spans="1:25" hidden="1">
      <c r="A251" s="449"/>
      <c r="B251" s="486"/>
      <c r="C251" s="480"/>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(F)'!$L$1,'Cumulative Budget Request '!Q250,0)</f>
        <v>0</v>
      </c>
      <c r="R251" s="212">
        <f>IF('Cumulative Budget Request '!L250='Split budget (F)'!$L$1,'Cumulative Budget Request '!R250,0)</f>
        <v>0</v>
      </c>
      <c r="S251" s="61">
        <f>IF('Cumulative Budget Request '!L250='Split budget (F)'!$L$1,'Cumulative Budget Request '!S250,0)</f>
        <v>0</v>
      </c>
      <c r="T251" s="16"/>
      <c r="U251" s="323"/>
      <c r="V251" s="323"/>
      <c r="W251" s="323"/>
      <c r="X251" s="323"/>
      <c r="Y251" s="323"/>
    </row>
    <row r="252" spans="1:25" hidden="1">
      <c r="A252" s="449"/>
      <c r="B252" s="481"/>
      <c r="C252" s="480"/>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5">
        <f>IF('Cumulative Budget Request '!L252='Split budget (F)'!$L$1,'Cumulative Budget Request '!A252,0)</f>
        <v>0</v>
      </c>
      <c r="B253" s="480">
        <f>IF('Cumulative Budget Request '!L252='Split budget (F)'!$L$1,'Cumulative Budget Request '!B252,0)</f>
        <v>0</v>
      </c>
      <c r="C253" s="481"/>
      <c r="D253" s="33" t="s">
        <v>123</v>
      </c>
      <c r="E253" s="76">
        <f>ROUND($R253*$S253,6)</f>
        <v>0</v>
      </c>
      <c r="F253" s="76">
        <f>ROUND($R254*$S254,6)</f>
        <v>0</v>
      </c>
      <c r="G253" s="76">
        <f>ROUND($R255*$S255,6)</f>
        <v>0</v>
      </c>
      <c r="H253" s="76">
        <f>ROUND($R256*$S256,6)</f>
        <v>0</v>
      </c>
      <c r="I253" s="76">
        <f>ROUND($R257*$S257,6)</f>
        <v>0</v>
      </c>
      <c r="J253" s="46"/>
      <c r="M253" s="133">
        <f>IF('Cumulative Budget Request '!L252='Split budget (F)'!$L$1,'Cumulative Budget Request '!M252,0)</f>
        <v>0</v>
      </c>
      <c r="N253" s="214">
        <f>ROUND(M253/12,2)</f>
        <v>0</v>
      </c>
      <c r="O253" s="214">
        <f>IF('Cumulative Budget Request '!L252='Split budget (F)'!$L$1,'Cumulative Budget Request '!O252,0)</f>
        <v>0</v>
      </c>
      <c r="P253" s="209">
        <f>IF('Cumulative Budget Request '!L252='Split budget (F)'!$L$1,'Cumulative Budget Request '!P252,0)</f>
        <v>0</v>
      </c>
      <c r="Q253" s="211">
        <f>IF('Cumulative Budget Request '!L252='Split budget (F)'!$L$1,'Cumulative Budget Request '!Q252,0)</f>
        <v>0</v>
      </c>
      <c r="R253" s="212">
        <f>IF('Cumulative Budget Request '!L252='Split budget (F)'!$L$1,'Cumulative Budget Request '!R252,0)</f>
        <v>0</v>
      </c>
      <c r="S253" s="61">
        <f>IF('Cumulative Budget Request '!L252='Split budget (F)'!$L$1,'Cumulative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9"/>
      <c r="B254" s="486"/>
      <c r="C254" s="480"/>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(F)'!$L$1,'Cumulative Budget Request '!Q253,0)</f>
        <v>0</v>
      </c>
      <c r="R254" s="212">
        <f>IF('Cumulative Budget Request '!L253='Split budget (F)'!$L$1,'Cumulative Budget Request '!R253,0)</f>
        <v>0</v>
      </c>
      <c r="S254" s="61">
        <f>IF('Cumulative Budget Request '!L253='Split budget (F)'!$L$1,'Cumulative Budget Request '!S253,0)</f>
        <v>0</v>
      </c>
      <c r="T254" s="16"/>
      <c r="U254" s="324"/>
      <c r="V254" s="324"/>
      <c r="W254" s="324"/>
      <c r="X254" s="324"/>
      <c r="Y254" s="324"/>
    </row>
    <row r="255" spans="1:25" hidden="1">
      <c r="A255" s="449"/>
      <c r="B255" s="486"/>
      <c r="C255" s="480"/>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(F)'!$L$1,'Cumulative Budget Request '!Q254,0)</f>
        <v>0</v>
      </c>
      <c r="R255" s="212">
        <f>IF('Cumulative Budget Request '!L254='Split budget (F)'!$L$1,'Cumulative Budget Request '!R254,0)</f>
        <v>0</v>
      </c>
      <c r="S255" s="61">
        <f>IF('Cumulative Budget Request '!L254='Split budget (F)'!$L$1,'Cumulative Budget Request '!S254,0)</f>
        <v>0</v>
      </c>
      <c r="T255" s="16"/>
      <c r="U255" s="323"/>
      <c r="V255" s="323"/>
      <c r="W255" s="323"/>
      <c r="X255" s="323"/>
      <c r="Y255" s="323"/>
    </row>
    <row r="256" spans="1:25" ht="15" hidden="1">
      <c r="A256" s="449"/>
      <c r="B256" s="486"/>
      <c r="C256" s="480"/>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(F)'!$L$1,'Cumulative Budget Request '!Q255,0)</f>
        <v>0</v>
      </c>
      <c r="R256" s="212">
        <f>IF('Cumulative Budget Request '!L255='Split budget (F)'!$L$1,'Cumulative Budget Request '!R255,0)</f>
        <v>0</v>
      </c>
      <c r="S256" s="61">
        <f>IF('Cumulative Budget Request '!L255='Split budget (F)'!$L$1,'Cumulative Budget Request '!S255,0)</f>
        <v>0</v>
      </c>
      <c r="T256" s="16"/>
      <c r="U256" s="324"/>
      <c r="V256" s="324"/>
      <c r="W256" s="324"/>
      <c r="X256" s="324"/>
      <c r="Y256" s="324"/>
    </row>
    <row r="257" spans="1:25" hidden="1">
      <c r="A257" s="449"/>
      <c r="B257" s="486"/>
      <c r="C257" s="480"/>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(F)'!$L$1,'Cumulative Budget Request '!Q256,0)</f>
        <v>0</v>
      </c>
      <c r="R257" s="212">
        <f>IF('Cumulative Budget Request '!L256='Split budget (F)'!$L$1,'Cumulative Budget Request '!R256,0)</f>
        <v>0</v>
      </c>
      <c r="S257" s="61">
        <f>IF('Cumulative Budget Request '!L256='Split budget (F)'!$L$1,'Cumulative Budget Request '!S256,0)</f>
        <v>0</v>
      </c>
      <c r="T257" s="16"/>
      <c r="U257" s="323"/>
      <c r="V257" s="323"/>
      <c r="W257" s="323"/>
      <c r="X257" s="323"/>
      <c r="Y257" s="323"/>
    </row>
    <row r="258" spans="1:25" hidden="1">
      <c r="A258" s="449"/>
      <c r="B258" s="481"/>
      <c r="C258" s="480"/>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5">
        <f>IF('Cumulative Budget Request '!L258='Split budget (F)'!$L$1,'Cumulative Budget Request '!A258,0)</f>
        <v>0</v>
      </c>
      <c r="B259" s="480">
        <f>IF('Cumulative Budget Request '!L258='Split budget (F)'!$L$1,'Cumulative Budget Request '!B258,0)</f>
        <v>0</v>
      </c>
      <c r="C259" s="481"/>
      <c r="D259" s="33" t="s">
        <v>123</v>
      </c>
      <c r="E259" s="76">
        <f>ROUND($R259*$S259,6)</f>
        <v>0</v>
      </c>
      <c r="F259" s="76">
        <f>ROUND($R260*$S260,6)</f>
        <v>0</v>
      </c>
      <c r="G259" s="76">
        <f>ROUND($R261*$S261,6)</f>
        <v>0</v>
      </c>
      <c r="H259" s="76">
        <f>ROUND($R262*$S262,6)</f>
        <v>0</v>
      </c>
      <c r="I259" s="76">
        <f>ROUND($R263*$S263,6)</f>
        <v>0</v>
      </c>
      <c r="J259" s="46"/>
      <c r="M259" s="133">
        <f>IF('Cumulative Budget Request '!L258='Split budget (F)'!$L$1,'Cumulative Budget Request '!M258,0)</f>
        <v>0</v>
      </c>
      <c r="N259" s="214">
        <f>ROUND(M259/12,2)</f>
        <v>0</v>
      </c>
      <c r="O259" s="214">
        <f>IF('Cumulative Budget Request '!L258='Split budget (F)'!$L$1,'Cumulative Budget Request '!O258,0)</f>
        <v>0</v>
      </c>
      <c r="P259" s="209">
        <f>IF('Cumulative Budget Request '!L258='Split budget (F)'!$L$1,'Cumulative Budget Request '!P258,0)</f>
        <v>0</v>
      </c>
      <c r="Q259" s="211">
        <f>IF('Cumulative Budget Request '!L258='Split budget (F)'!$L$1,'Cumulative Budget Request '!Q258,0)</f>
        <v>0</v>
      </c>
      <c r="R259" s="212">
        <f>IF('Cumulative Budget Request '!L258='Split budget (F)'!$L$1,'Cumulative Budget Request '!R258,0)</f>
        <v>0</v>
      </c>
      <c r="S259" s="61">
        <f>IF('Cumulative Budget Request '!L258='Split budget (F)'!$L$1,'Cumulative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9"/>
      <c r="B260" s="486"/>
      <c r="C260" s="480"/>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(F)'!$L$1,'Cumulative Budget Request '!Q259,0)</f>
        <v>0</v>
      </c>
      <c r="R260" s="212">
        <f>IF('Cumulative Budget Request '!L259='Split budget (F)'!$L$1,'Cumulative Budget Request '!R259,0)</f>
        <v>0</v>
      </c>
      <c r="S260" s="61">
        <f>IF('Cumulative Budget Request '!L259='Split budget (F)'!$L$1,'Cumulative Budget Request '!S259,0)</f>
        <v>0</v>
      </c>
      <c r="T260" s="16"/>
      <c r="U260" s="324"/>
      <c r="V260" s="324"/>
      <c r="W260" s="324"/>
      <c r="X260" s="324"/>
      <c r="Y260" s="324"/>
    </row>
    <row r="261" spans="1:25" hidden="1">
      <c r="A261" s="449"/>
      <c r="B261" s="486"/>
      <c r="C261" s="480"/>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(F)'!$L$1,'Cumulative Budget Request '!Q260,0)</f>
        <v>0</v>
      </c>
      <c r="R261" s="212">
        <f>IF('Cumulative Budget Request '!L260='Split budget (F)'!$L$1,'Cumulative Budget Request '!R260,0)</f>
        <v>0</v>
      </c>
      <c r="S261" s="61">
        <f>IF('Cumulative Budget Request '!L260='Split budget (F)'!$L$1,'Cumulative Budget Request '!S260,0)</f>
        <v>0</v>
      </c>
      <c r="T261" s="16"/>
      <c r="U261" s="323"/>
      <c r="V261" s="323"/>
      <c r="W261" s="323"/>
      <c r="X261" s="323"/>
      <c r="Y261" s="323"/>
    </row>
    <row r="262" spans="1:25" ht="15" hidden="1">
      <c r="A262" s="449"/>
      <c r="B262" s="486"/>
      <c r="C262" s="480"/>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(F)'!$L$1,'Cumulative Budget Request '!Q261,0)</f>
        <v>0</v>
      </c>
      <c r="R262" s="212">
        <f>IF('Cumulative Budget Request '!L261='Split budget (F)'!$L$1,'Cumulative Budget Request '!R261,0)</f>
        <v>0</v>
      </c>
      <c r="S262" s="61">
        <f>IF('Cumulative Budget Request '!L261='Split budget (F)'!$L$1,'Cumulative Budget Request '!S261,0)</f>
        <v>0</v>
      </c>
      <c r="T262" s="16"/>
      <c r="U262" s="324"/>
      <c r="V262" s="324"/>
      <c r="W262" s="324"/>
      <c r="X262" s="324"/>
      <c r="Y262" s="324"/>
    </row>
    <row r="263" spans="1:25" hidden="1">
      <c r="A263" s="449"/>
      <c r="B263" s="486"/>
      <c r="C263" s="480"/>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(F)'!$L$1,'Cumulative Budget Request '!Q262,0)</f>
        <v>0</v>
      </c>
      <c r="R263" s="212">
        <f>IF('Cumulative Budget Request '!L262='Split budget (F)'!$L$1,'Cumulative Budget Request '!R262,0)</f>
        <v>0</v>
      </c>
      <c r="S263" s="61">
        <f>IF('Cumulative Budget Request '!L262='Split budget (F)'!$L$1,'Cumulative Budget Request '!S262,0)</f>
        <v>0</v>
      </c>
      <c r="T263" s="16"/>
      <c r="U263" s="323"/>
      <c r="V263" s="323"/>
      <c r="W263" s="323"/>
      <c r="X263" s="323"/>
      <c r="Y263" s="323"/>
    </row>
    <row r="264" spans="1:25" hidden="1">
      <c r="A264" s="449"/>
      <c r="B264" s="481"/>
      <c r="C264" s="480"/>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5">
        <f>IF('Cumulative Budget Request '!L264='Split budget (F)'!$L$1,'Cumulative Budget Request '!A264,0)</f>
        <v>0</v>
      </c>
      <c r="B265" s="480">
        <f>IF('Cumulative Budget Request '!L264='Split budget (F)'!$L$1,'Cumulative Budget Request '!B264,0)</f>
        <v>0</v>
      </c>
      <c r="C265" s="481"/>
      <c r="D265" s="33" t="s">
        <v>123</v>
      </c>
      <c r="E265" s="76">
        <f>ROUND($R265*$S265,6)</f>
        <v>0</v>
      </c>
      <c r="F265" s="76">
        <f>ROUND($R266*$S266,6)</f>
        <v>0</v>
      </c>
      <c r="G265" s="76">
        <f>ROUND($R267*$S267,6)</f>
        <v>0</v>
      </c>
      <c r="H265" s="76">
        <f>ROUND($R268*$S268,6)</f>
        <v>0</v>
      </c>
      <c r="I265" s="76">
        <f>ROUND($R269*$S269,6)</f>
        <v>0</v>
      </c>
      <c r="J265" s="46"/>
      <c r="M265" s="133">
        <f>IF('Cumulative Budget Request '!L264='Split budget (F)'!$L$1,'Cumulative Budget Request '!M264,0)</f>
        <v>0</v>
      </c>
      <c r="N265" s="214">
        <f>ROUND(M265/12,2)</f>
        <v>0</v>
      </c>
      <c r="O265" s="214">
        <f>IF('Cumulative Budget Request '!L264='Split budget (F)'!$L$1,'Cumulative Budget Request '!O264,0)</f>
        <v>0</v>
      </c>
      <c r="P265" s="209">
        <f>IF('Cumulative Budget Request '!L264='Split budget (F)'!$L$1,'Cumulative Budget Request '!P264,0)</f>
        <v>0</v>
      </c>
      <c r="Q265" s="211">
        <f>IF('Cumulative Budget Request '!L264='Split budget (F)'!$L$1,'Cumulative Budget Request '!Q264,0)</f>
        <v>0</v>
      </c>
      <c r="R265" s="212">
        <f>IF('Cumulative Budget Request '!L264='Split budget (F)'!$L$1,'Cumulative Budget Request '!R264,0)</f>
        <v>0</v>
      </c>
      <c r="S265" s="61">
        <f>IF('Cumulative Budget Request '!L264='Split budget (F)'!$L$1,'Cumulative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9"/>
      <c r="B266" s="486"/>
      <c r="C266" s="480"/>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(F)'!$L$1,'Cumulative Budget Request '!Q265,0)</f>
        <v>0</v>
      </c>
      <c r="R266" s="212">
        <f>IF('Cumulative Budget Request '!L265='Split budget (F)'!$L$1,'Cumulative Budget Request '!R265,0)</f>
        <v>0</v>
      </c>
      <c r="S266" s="61">
        <f>IF('Cumulative Budget Request '!L265='Split budget (F)'!$L$1,'Cumulative Budget Request '!S265,0)</f>
        <v>0</v>
      </c>
      <c r="T266" s="16"/>
      <c r="U266" s="324"/>
      <c r="V266" s="324"/>
      <c r="W266" s="324"/>
      <c r="X266" s="324"/>
      <c r="Y266" s="324"/>
    </row>
    <row r="267" spans="1:25" hidden="1">
      <c r="A267" s="449"/>
      <c r="B267" s="486"/>
      <c r="C267" s="480"/>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(F)'!$L$1,'Cumulative Budget Request '!Q266,0)</f>
        <v>0</v>
      </c>
      <c r="R267" s="212">
        <f>IF('Cumulative Budget Request '!L266='Split budget (F)'!$L$1,'Cumulative Budget Request '!R266,0)</f>
        <v>0</v>
      </c>
      <c r="S267" s="61">
        <f>IF('Cumulative Budget Request '!L266='Split budget (F)'!$L$1,'Cumulative Budget Request '!S266,0)</f>
        <v>0</v>
      </c>
      <c r="T267" s="16"/>
      <c r="U267" s="323"/>
      <c r="V267" s="323"/>
      <c r="W267" s="323"/>
      <c r="X267" s="323"/>
      <c r="Y267" s="323"/>
    </row>
    <row r="268" spans="1:25" ht="15" hidden="1">
      <c r="A268" s="449"/>
      <c r="B268" s="486"/>
      <c r="C268" s="480"/>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(F)'!$L$1,'Cumulative Budget Request '!Q267,0)</f>
        <v>0</v>
      </c>
      <c r="R268" s="212">
        <f>IF('Cumulative Budget Request '!L267='Split budget (F)'!$L$1,'Cumulative Budget Request '!R267,0)</f>
        <v>0</v>
      </c>
      <c r="S268" s="61">
        <f>IF('Cumulative Budget Request '!L267='Split budget (F)'!$L$1,'Cumulative Budget Request '!S267,0)</f>
        <v>0</v>
      </c>
      <c r="T268" s="16"/>
      <c r="U268" s="324"/>
      <c r="V268" s="324"/>
      <c r="W268" s="324"/>
      <c r="X268" s="324"/>
      <c r="Y268" s="324"/>
    </row>
    <row r="269" spans="1:25" hidden="1">
      <c r="A269" s="449"/>
      <c r="B269" s="486"/>
      <c r="C269" s="480"/>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(F)'!$L$1,'Cumulative Budget Request '!Q268,0)</f>
        <v>0</v>
      </c>
      <c r="R269" s="212">
        <f>IF('Cumulative Budget Request '!L268='Split budget (F)'!$L$1,'Cumulative Budget Request '!R268,0)</f>
        <v>0</v>
      </c>
      <c r="S269" s="61">
        <f>IF('Cumulative Budget Request '!L268='Split budget (F)'!$L$1,'Cumulative Budget Request '!S268,0)</f>
        <v>0</v>
      </c>
      <c r="T269" s="16"/>
      <c r="U269" s="323"/>
      <c r="V269" s="323"/>
      <c r="W269" s="323"/>
      <c r="X269" s="323"/>
      <c r="Y269" s="323"/>
    </row>
    <row r="270" spans="1:25" hidden="1">
      <c r="A270" s="449"/>
      <c r="B270" s="481"/>
      <c r="C270" s="480"/>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5">
        <f>IF('Cumulative Budget Request '!L270='Split budget (F)'!$L$1,'Cumulative Budget Request '!A270,0)</f>
        <v>0</v>
      </c>
      <c r="B271" s="480">
        <f>IF('Cumulative Budget Request '!L270='Split budget (F)'!$L$1,'Cumulative Budget Request '!B270,0)</f>
        <v>0</v>
      </c>
      <c r="C271" s="481"/>
      <c r="D271" s="33" t="s">
        <v>123</v>
      </c>
      <c r="E271" s="76">
        <f>ROUND($R271*$S271,6)</f>
        <v>0</v>
      </c>
      <c r="F271" s="76">
        <f>ROUND($R272*$S272,6)</f>
        <v>0</v>
      </c>
      <c r="G271" s="76">
        <f>ROUND($R273*$S273,6)</f>
        <v>0</v>
      </c>
      <c r="H271" s="76">
        <f>ROUND($R274*$S274,6)</f>
        <v>0</v>
      </c>
      <c r="I271" s="76">
        <f>ROUND($R275*$S275,6)</f>
        <v>0</v>
      </c>
      <c r="J271" s="46"/>
      <c r="M271" s="133">
        <f>IF('Cumulative Budget Request '!L270='Split budget (F)'!$L$1,'Cumulative Budget Request '!M270,0)</f>
        <v>0</v>
      </c>
      <c r="N271" s="214">
        <f>ROUND(M271/12,2)</f>
        <v>0</v>
      </c>
      <c r="O271" s="214">
        <f>IF('Cumulative Budget Request '!L270='Split budget (F)'!$L$1,'Cumulative Budget Request '!O270,0)</f>
        <v>0</v>
      </c>
      <c r="P271" s="209">
        <f>IF('Cumulative Budget Request '!L270='Split budget (F)'!$L$1,'Cumulative Budget Request '!P270,0)</f>
        <v>0</v>
      </c>
      <c r="Q271" s="211">
        <f>IF('Cumulative Budget Request '!L270='Split budget (F)'!$L$1,'Cumulative Budget Request '!Q270,0)</f>
        <v>0</v>
      </c>
      <c r="R271" s="212">
        <f>IF('Cumulative Budget Request '!L270='Split budget (F)'!$L$1,'Cumulative Budget Request '!R270,0)</f>
        <v>0</v>
      </c>
      <c r="S271" s="61">
        <f>IF('Cumulative Budget Request '!L270='Split budget (F)'!$L$1,'Cumulative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9"/>
      <c r="B272" s="486"/>
      <c r="C272" s="480"/>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(F)'!$L$1,'Cumulative Budget Request '!Q271,0)</f>
        <v>0</v>
      </c>
      <c r="R272" s="212">
        <f>IF('Cumulative Budget Request '!L271='Split budget (F)'!$L$1,'Cumulative Budget Request '!R271,0)</f>
        <v>0</v>
      </c>
      <c r="S272" s="61">
        <f>IF('Cumulative Budget Request '!L271='Split budget (F)'!$L$1,'Cumulative Budget Request '!S271,0)</f>
        <v>0</v>
      </c>
      <c r="T272" s="16"/>
      <c r="U272" s="324"/>
      <c r="V272" s="324"/>
      <c r="W272" s="324"/>
      <c r="X272" s="324"/>
      <c r="Y272" s="324"/>
    </row>
    <row r="273" spans="1:25" hidden="1">
      <c r="A273" s="449"/>
      <c r="B273" s="486"/>
      <c r="C273" s="480"/>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(F)'!$L$1,'Cumulative Budget Request '!Q272,0)</f>
        <v>0</v>
      </c>
      <c r="R273" s="212">
        <f>IF('Cumulative Budget Request '!L272='Split budget (F)'!$L$1,'Cumulative Budget Request '!R272,0)</f>
        <v>0</v>
      </c>
      <c r="S273" s="61">
        <f>IF('Cumulative Budget Request '!L272='Split budget (F)'!$L$1,'Cumulative Budget Request '!S272,0)</f>
        <v>0</v>
      </c>
      <c r="T273" s="16"/>
      <c r="U273" s="323"/>
      <c r="V273" s="323"/>
      <c r="W273" s="323"/>
      <c r="X273" s="323"/>
      <c r="Y273" s="323"/>
    </row>
    <row r="274" spans="1:25" ht="15" hidden="1">
      <c r="A274" s="449"/>
      <c r="B274" s="486"/>
      <c r="C274" s="480"/>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(F)'!$L$1,'Cumulative Budget Request '!Q273,0)</f>
        <v>0</v>
      </c>
      <c r="R274" s="212">
        <f>IF('Cumulative Budget Request '!L273='Split budget (F)'!$L$1,'Cumulative Budget Request '!R273,0)</f>
        <v>0</v>
      </c>
      <c r="S274" s="61">
        <f>IF('Cumulative Budget Request '!L273='Split budget (F)'!$L$1,'Cumulative Budget Request '!S273,0)</f>
        <v>0</v>
      </c>
      <c r="T274" s="16"/>
      <c r="U274" s="324"/>
      <c r="V274" s="324"/>
      <c r="W274" s="324"/>
      <c r="X274" s="324"/>
      <c r="Y274" s="324"/>
    </row>
    <row r="275" spans="1:25" hidden="1">
      <c r="A275" s="449"/>
      <c r="B275" s="486"/>
      <c r="C275" s="480"/>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(F)'!$L$1,'Cumulative Budget Request '!Q274,0)</f>
        <v>0</v>
      </c>
      <c r="R275" s="212">
        <f>IF('Cumulative Budget Request '!L274='Split budget (F)'!$L$1,'Cumulative Budget Request '!R274,0)</f>
        <v>0</v>
      </c>
      <c r="S275" s="61">
        <f>IF('Cumulative Budget Request '!L274='Split budget (F)'!$L$1,'Cumulative Budget Request '!S274,0)</f>
        <v>0</v>
      </c>
      <c r="T275" s="16"/>
      <c r="U275" s="323"/>
      <c r="V275" s="323"/>
      <c r="W275" s="323"/>
      <c r="X275" s="323"/>
      <c r="Y275" s="323"/>
    </row>
    <row r="276" spans="1:25" hidden="1">
      <c r="A276" s="449"/>
      <c r="B276" s="481"/>
      <c r="C276" s="480"/>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5">
        <f>IF('Cumulative Budget Request '!L276='Split budget (F)'!$L$1,'Cumulative Budget Request '!A276,0)</f>
        <v>0</v>
      </c>
      <c r="B277" s="480">
        <f>IF('Cumulative Budget Request '!L276='Split budget (F)'!$L$1,'Cumulative Budget Request '!B276,0)</f>
        <v>0</v>
      </c>
      <c r="C277" s="481"/>
      <c r="D277" s="33" t="s">
        <v>123</v>
      </c>
      <c r="E277" s="76">
        <f>ROUND($R277*$S277,6)</f>
        <v>0</v>
      </c>
      <c r="F277" s="76">
        <f>ROUND($R278*$S278,6)</f>
        <v>0</v>
      </c>
      <c r="G277" s="76">
        <f>ROUND($R279*$S279,6)</f>
        <v>0</v>
      </c>
      <c r="H277" s="76">
        <f>ROUND($R280*$S280,6)</f>
        <v>0</v>
      </c>
      <c r="I277" s="76">
        <f>ROUND($R281*$S281,6)</f>
        <v>0</v>
      </c>
      <c r="J277" s="46"/>
      <c r="M277" s="133">
        <f>IF('Cumulative Budget Request '!L276='Split budget (F)'!$L$1,'Cumulative Budget Request '!M276,0)</f>
        <v>0</v>
      </c>
      <c r="N277" s="214">
        <f>ROUND(M277/12,2)</f>
        <v>0</v>
      </c>
      <c r="O277" s="214">
        <f>IF('Cumulative Budget Request '!L276='Split budget (F)'!$L$1,'Cumulative Budget Request '!O276,0)</f>
        <v>0</v>
      </c>
      <c r="P277" s="209">
        <f>IF('Cumulative Budget Request '!L276='Split budget (F)'!$L$1,'Cumulative Budget Request '!P276,0)</f>
        <v>0</v>
      </c>
      <c r="Q277" s="211">
        <f>IF('Cumulative Budget Request '!L276='Split budget (F)'!$L$1,'Cumulative Budget Request '!Q276,0)</f>
        <v>0</v>
      </c>
      <c r="R277" s="212">
        <f>IF('Cumulative Budget Request '!L276='Split budget (F)'!$L$1,'Cumulative Budget Request '!R276,0)</f>
        <v>0</v>
      </c>
      <c r="S277" s="61">
        <f>IF('Cumulative Budget Request '!L276='Split budget (F)'!$L$1,'Cumulative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9"/>
      <c r="B278" s="486"/>
      <c r="C278" s="480"/>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(F)'!$L$1,'Cumulative Budget Request '!Q277,0)</f>
        <v>0</v>
      </c>
      <c r="R278" s="212">
        <f>IF('Cumulative Budget Request '!L277='Split budget (F)'!$L$1,'Cumulative Budget Request '!R277,0)</f>
        <v>0</v>
      </c>
      <c r="S278" s="61">
        <f>IF('Cumulative Budget Request '!L277='Split budget (F)'!$L$1,'Cumulative Budget Request '!S277,0)</f>
        <v>0</v>
      </c>
      <c r="T278" s="16"/>
      <c r="U278" s="324"/>
      <c r="V278" s="324"/>
      <c r="W278" s="324"/>
      <c r="X278" s="324"/>
      <c r="Y278" s="324"/>
    </row>
    <row r="279" spans="1:25" hidden="1">
      <c r="A279" s="449"/>
      <c r="B279" s="486"/>
      <c r="C279" s="480"/>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(F)'!$L$1,'Cumulative Budget Request '!Q278,0)</f>
        <v>0</v>
      </c>
      <c r="R279" s="212">
        <f>IF('Cumulative Budget Request '!L278='Split budget (F)'!$L$1,'Cumulative Budget Request '!R278,0)</f>
        <v>0</v>
      </c>
      <c r="S279" s="61">
        <f>IF('Cumulative Budget Request '!L278='Split budget (F)'!$L$1,'Cumulative Budget Request '!S278,0)</f>
        <v>0</v>
      </c>
      <c r="T279" s="16"/>
      <c r="U279" s="323"/>
      <c r="V279" s="323"/>
      <c r="W279" s="323"/>
      <c r="X279" s="323"/>
      <c r="Y279" s="323"/>
    </row>
    <row r="280" spans="1:25" ht="15" hidden="1">
      <c r="A280" s="449"/>
      <c r="B280" s="486"/>
      <c r="C280" s="480"/>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(F)'!$L$1,'Cumulative Budget Request '!Q279,0)</f>
        <v>0</v>
      </c>
      <c r="R280" s="212">
        <f>IF('Cumulative Budget Request '!L279='Split budget (F)'!$L$1,'Cumulative Budget Request '!R279,0)</f>
        <v>0</v>
      </c>
      <c r="S280" s="61">
        <f>IF('Cumulative Budget Request '!L279='Split budget (F)'!$L$1,'Cumulative Budget Request '!S279,0)</f>
        <v>0</v>
      </c>
      <c r="T280" s="16"/>
      <c r="U280" s="324"/>
      <c r="V280" s="324"/>
      <c r="W280" s="324"/>
      <c r="X280" s="324"/>
      <c r="Y280" s="324"/>
    </row>
    <row r="281" spans="1:25" hidden="1">
      <c r="A281" s="449"/>
      <c r="B281" s="486"/>
      <c r="C281" s="480"/>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(F)'!$L$1,'Cumulative Budget Request '!Q280,0)</f>
        <v>0</v>
      </c>
      <c r="R281" s="212">
        <f>IF('Cumulative Budget Request '!L280='Split budget (F)'!$L$1,'Cumulative Budget Request '!R280,0)</f>
        <v>0</v>
      </c>
      <c r="S281" s="61">
        <f>IF('Cumulative Budget Request '!L280='Split budget (F)'!$L$1,'Cumulative Budget Request '!S280,0)</f>
        <v>0</v>
      </c>
      <c r="T281" s="16"/>
      <c r="U281" s="323"/>
      <c r="V281" s="323"/>
      <c r="W281" s="323"/>
      <c r="X281" s="323"/>
      <c r="Y281" s="323"/>
    </row>
    <row r="282" spans="1:25" hidden="1">
      <c r="A282" s="449"/>
      <c r="B282" s="481"/>
      <c r="C282" s="480"/>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5">
        <f>IF('Cumulative Budget Request '!L282='Split budget (F)'!$L$1,'Cumulative Budget Request '!A282,0)</f>
        <v>0</v>
      </c>
      <c r="B283" s="480">
        <f>IF('Cumulative Budget Request '!L282='Split budget (F)'!$L$1,'Cumulative Budget Request '!B282,0)</f>
        <v>0</v>
      </c>
      <c r="C283" s="481"/>
      <c r="D283" s="33" t="s">
        <v>123</v>
      </c>
      <c r="E283" s="76">
        <f>ROUND($R283*$S283,6)</f>
        <v>0</v>
      </c>
      <c r="F283" s="76">
        <f>ROUND($R284*$S284,6)</f>
        <v>0</v>
      </c>
      <c r="G283" s="76">
        <f>ROUND($R285*$S285,6)</f>
        <v>0</v>
      </c>
      <c r="H283" s="76">
        <f>ROUND($R286*$S286,6)</f>
        <v>0</v>
      </c>
      <c r="I283" s="76">
        <f>ROUND($R287*$S287,6)</f>
        <v>0</v>
      </c>
      <c r="J283" s="46"/>
      <c r="M283" s="133">
        <f>IF('Cumulative Budget Request '!L282='Split budget (F)'!$L$1,'Cumulative Budget Request '!M282,0)</f>
        <v>0</v>
      </c>
      <c r="N283" s="214">
        <f>ROUND(M283/12,2)</f>
        <v>0</v>
      </c>
      <c r="O283" s="214">
        <f>IF('Cumulative Budget Request '!L282='Split budget (F)'!$L$1,'Cumulative Budget Request '!O282,0)</f>
        <v>0</v>
      </c>
      <c r="P283" s="209">
        <f>IF('Cumulative Budget Request '!L282='Split budget (F)'!$L$1,'Cumulative Budget Request '!P282,0)</f>
        <v>0</v>
      </c>
      <c r="Q283" s="211">
        <f>IF('Cumulative Budget Request '!L282='Split budget (F)'!$L$1,'Cumulative Budget Request '!Q282,0)</f>
        <v>0</v>
      </c>
      <c r="R283" s="212">
        <f>IF('Cumulative Budget Request '!L282='Split budget (F)'!$L$1,'Cumulative Budget Request '!R282,0)</f>
        <v>0</v>
      </c>
      <c r="S283" s="61">
        <f>IF('Cumulative Budget Request '!L282='Split budget (F)'!$L$1,'Cumulative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9"/>
      <c r="B284" s="486"/>
      <c r="C284" s="480"/>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(F)'!$L$1,'Cumulative Budget Request '!Q283,0)</f>
        <v>0</v>
      </c>
      <c r="R284" s="212">
        <f>IF('Cumulative Budget Request '!L283='Split budget (F)'!$L$1,'Cumulative Budget Request '!R283,0)</f>
        <v>0</v>
      </c>
      <c r="S284" s="61">
        <f>IF('Cumulative Budget Request '!L283='Split budget (F)'!$L$1,'Cumulative Budget Request '!S283,0)</f>
        <v>0</v>
      </c>
      <c r="T284" s="16"/>
      <c r="U284" s="324"/>
      <c r="V284" s="324"/>
      <c r="W284" s="324"/>
      <c r="X284" s="324"/>
      <c r="Y284" s="324"/>
    </row>
    <row r="285" spans="1:25" hidden="1">
      <c r="A285" s="449"/>
      <c r="B285" s="486"/>
      <c r="C285" s="480"/>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(F)'!$L$1,'Cumulative Budget Request '!Q284,0)</f>
        <v>0</v>
      </c>
      <c r="R285" s="212">
        <f>IF('Cumulative Budget Request '!L284='Split budget (F)'!$L$1,'Cumulative Budget Request '!R284,0)</f>
        <v>0</v>
      </c>
      <c r="S285" s="61">
        <f>IF('Cumulative Budget Request '!L284='Split budget (F)'!$L$1,'Cumulative Budget Request '!S284,0)</f>
        <v>0</v>
      </c>
      <c r="T285" s="16"/>
      <c r="U285" s="323"/>
      <c r="V285" s="323"/>
      <c r="W285" s="323"/>
      <c r="X285" s="323"/>
      <c r="Y285" s="323"/>
    </row>
    <row r="286" spans="1:25" ht="15" hidden="1">
      <c r="A286" s="449"/>
      <c r="B286" s="486"/>
      <c r="C286" s="480"/>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(F)'!$L$1,'Cumulative Budget Request '!Q285,0)</f>
        <v>0</v>
      </c>
      <c r="R286" s="212">
        <f>IF('Cumulative Budget Request '!L285='Split budget (F)'!$L$1,'Cumulative Budget Request '!R285,0)</f>
        <v>0</v>
      </c>
      <c r="S286" s="61">
        <f>IF('Cumulative Budget Request '!L285='Split budget (F)'!$L$1,'Cumulative Budget Request '!S285,0)</f>
        <v>0</v>
      </c>
      <c r="T286" s="16"/>
      <c r="U286" s="324"/>
      <c r="V286" s="324"/>
      <c r="W286" s="324"/>
      <c r="X286" s="324"/>
      <c r="Y286" s="324"/>
    </row>
    <row r="287" spans="1:25" hidden="1">
      <c r="A287" s="449"/>
      <c r="B287" s="486"/>
      <c r="C287" s="480"/>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(F)'!$L$1,'Cumulative Budget Request '!Q286,0)</f>
        <v>0</v>
      </c>
      <c r="R287" s="212">
        <f>IF('Cumulative Budget Request '!L286='Split budget (F)'!$L$1,'Cumulative Budget Request '!R286,0)</f>
        <v>0</v>
      </c>
      <c r="S287" s="61">
        <f>IF('Cumulative Budget Request '!L286='Split budget (F)'!$L$1,'Cumulative Budget Request '!S286,0)</f>
        <v>0</v>
      </c>
      <c r="T287" s="16"/>
      <c r="U287" s="323"/>
      <c r="V287" s="323"/>
      <c r="W287" s="323"/>
      <c r="X287" s="323"/>
      <c r="Y287" s="323"/>
    </row>
    <row r="288" spans="1:25" hidden="1">
      <c r="A288" s="449"/>
      <c r="B288" s="481"/>
      <c r="C288" s="480"/>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5">
        <f>IF('Cumulative Budget Request '!L288='Split budget (F)'!$L$1,'Cumulative Budget Request '!A288,0)</f>
        <v>0</v>
      </c>
      <c r="B289" s="480">
        <f>IF('Cumulative Budget Request '!L288='Split budget (F)'!$L$1,'Cumulative Budget Request '!B288,0)</f>
        <v>0</v>
      </c>
      <c r="C289" s="481"/>
      <c r="D289" s="33" t="s">
        <v>123</v>
      </c>
      <c r="E289" s="76">
        <f>ROUND($R289*$S289,6)</f>
        <v>0</v>
      </c>
      <c r="F289" s="76">
        <f>ROUND($R290*$S290,6)</f>
        <v>0</v>
      </c>
      <c r="G289" s="76">
        <f>ROUND($R291*$S291,6)</f>
        <v>0</v>
      </c>
      <c r="H289" s="76">
        <f>ROUND($R292*$S292,6)</f>
        <v>0</v>
      </c>
      <c r="I289" s="76">
        <f>ROUND($R293*$S293,6)</f>
        <v>0</v>
      </c>
      <c r="J289" s="46"/>
      <c r="M289" s="133">
        <f>IF('Cumulative Budget Request '!L288='Split budget (F)'!$L$1,'Cumulative Budget Request '!M288,0)</f>
        <v>0</v>
      </c>
      <c r="N289" s="214">
        <f>ROUND(M289/12,2)</f>
        <v>0</v>
      </c>
      <c r="O289" s="214">
        <f>IF('Cumulative Budget Request '!L288='Split budget (F)'!$L$1,'Cumulative Budget Request '!O288,0)</f>
        <v>0</v>
      </c>
      <c r="P289" s="209">
        <f>IF('Cumulative Budget Request '!L288='Split budget (F)'!$L$1,'Cumulative Budget Request '!P288,0)</f>
        <v>0</v>
      </c>
      <c r="Q289" s="211">
        <f>IF('Cumulative Budget Request '!L288='Split budget (F)'!$L$1,'Cumulative Budget Request '!Q288,0)</f>
        <v>0</v>
      </c>
      <c r="R289" s="212">
        <f>IF('Cumulative Budget Request '!L288='Split budget (F)'!$L$1,'Cumulative Budget Request '!R288,0)</f>
        <v>0</v>
      </c>
      <c r="S289" s="61">
        <f>IF('Cumulative Budget Request '!L288='Split budget (F)'!$L$1,'Cumulative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9"/>
      <c r="B290" s="486"/>
      <c r="C290" s="480"/>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(F)'!$L$1,'Cumulative Budget Request '!Q289,0)</f>
        <v>0</v>
      </c>
      <c r="R290" s="212">
        <f>IF('Cumulative Budget Request '!L289='Split budget (F)'!$L$1,'Cumulative Budget Request '!R289,0)</f>
        <v>0</v>
      </c>
      <c r="S290" s="61">
        <f>IF('Cumulative Budget Request '!L289='Split budget (F)'!$L$1,'Cumulative Budget Request '!S289,0)</f>
        <v>0</v>
      </c>
      <c r="T290" s="16"/>
      <c r="U290" s="324"/>
      <c r="V290" s="324"/>
      <c r="W290" s="324"/>
      <c r="X290" s="324"/>
      <c r="Y290" s="324"/>
    </row>
    <row r="291" spans="1:25" hidden="1">
      <c r="A291" s="449"/>
      <c r="B291" s="486"/>
      <c r="C291" s="480"/>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(F)'!$L$1,'Cumulative Budget Request '!Q290,0)</f>
        <v>0</v>
      </c>
      <c r="R291" s="212">
        <f>IF('Cumulative Budget Request '!L290='Split budget (F)'!$L$1,'Cumulative Budget Request '!R290,0)</f>
        <v>0</v>
      </c>
      <c r="S291" s="61">
        <f>IF('Cumulative Budget Request '!L290='Split budget (F)'!$L$1,'Cumulative Budget Request '!S290,0)</f>
        <v>0</v>
      </c>
      <c r="T291" s="16"/>
      <c r="U291" s="323"/>
      <c r="V291" s="323"/>
      <c r="W291" s="323"/>
      <c r="X291" s="323"/>
      <c r="Y291" s="323"/>
    </row>
    <row r="292" spans="1:25" ht="15" hidden="1">
      <c r="A292" s="449"/>
      <c r="B292" s="486"/>
      <c r="C292" s="480"/>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(F)'!$L$1,'Cumulative Budget Request '!Q291,0)</f>
        <v>0</v>
      </c>
      <c r="R292" s="212">
        <f>IF('Cumulative Budget Request '!L291='Split budget (F)'!$L$1,'Cumulative Budget Request '!R291,0)</f>
        <v>0</v>
      </c>
      <c r="S292" s="61">
        <f>IF('Cumulative Budget Request '!L291='Split budget (F)'!$L$1,'Cumulative Budget Request '!S291,0)</f>
        <v>0</v>
      </c>
      <c r="T292" s="16"/>
      <c r="U292" s="324"/>
      <c r="V292" s="324"/>
      <c r="W292" s="324"/>
      <c r="X292" s="324"/>
      <c r="Y292" s="324"/>
    </row>
    <row r="293" spans="1:25" hidden="1">
      <c r="A293" s="449"/>
      <c r="B293" s="486"/>
      <c r="C293" s="480"/>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(F)'!$L$1,'Cumulative Budget Request '!Q292,0)</f>
        <v>0</v>
      </c>
      <c r="R293" s="212">
        <f>IF('Cumulative Budget Request '!L292='Split budget (F)'!$L$1,'Cumulative Budget Request '!R292,0)</f>
        <v>0</v>
      </c>
      <c r="S293" s="61">
        <f>IF('Cumulative Budget Request '!L292='Split budget (F)'!$L$1,'Cumulative Budget Request '!S292,0)</f>
        <v>0</v>
      </c>
      <c r="T293" s="16"/>
      <c r="U293" s="323"/>
      <c r="V293" s="323"/>
      <c r="W293" s="323"/>
      <c r="X293" s="323"/>
      <c r="Y293" s="323"/>
    </row>
    <row r="294" spans="1:25" hidden="1">
      <c r="A294" s="449"/>
      <c r="B294" s="481"/>
      <c r="C294" s="480"/>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5">
        <f>IF('Cumulative Budget Request '!L294='Split budget (F)'!$L$1,'Cumulative Budget Request '!A294,0)</f>
        <v>0</v>
      </c>
      <c r="B295" s="480">
        <f>IF('Cumulative Budget Request '!L294='Split budget (F)'!$L$1,'Cumulative Budget Request '!B294,0)</f>
        <v>0</v>
      </c>
      <c r="C295" s="481"/>
      <c r="D295" s="33" t="s">
        <v>123</v>
      </c>
      <c r="E295" s="76">
        <f>ROUND($R295*$S295,6)</f>
        <v>0</v>
      </c>
      <c r="F295" s="76">
        <f>ROUND($R296*$S296,6)</f>
        <v>0</v>
      </c>
      <c r="G295" s="76">
        <f>ROUND($R297*$S297,6)</f>
        <v>0</v>
      </c>
      <c r="H295" s="76">
        <f>ROUND($R298*$S298,6)</f>
        <v>0</v>
      </c>
      <c r="I295" s="76">
        <f>ROUND($R299*$S299,6)</f>
        <v>0</v>
      </c>
      <c r="J295" s="46"/>
      <c r="M295" s="133">
        <f>IF('Cumulative Budget Request '!L294='Split budget (F)'!$L$1,'Cumulative Budget Request '!M294,0)</f>
        <v>0</v>
      </c>
      <c r="N295" s="214">
        <f>ROUND(M295/12,2)</f>
        <v>0</v>
      </c>
      <c r="O295" s="214">
        <f>IF('Cumulative Budget Request '!L294='Split budget (F)'!$L$1,'Cumulative Budget Request '!O294,0)</f>
        <v>0</v>
      </c>
      <c r="P295" s="209">
        <f>IF('Cumulative Budget Request '!L294='Split budget (F)'!$L$1,'Cumulative Budget Request '!P294,0)</f>
        <v>0</v>
      </c>
      <c r="Q295" s="211">
        <f>IF('Cumulative Budget Request '!L294='Split budget (F)'!$L$1,'Cumulative Budget Request '!Q294,0)</f>
        <v>0</v>
      </c>
      <c r="R295" s="212">
        <f>IF('Cumulative Budget Request '!L294='Split budget (F)'!$L$1,'Cumulative Budget Request '!R294,0)</f>
        <v>0</v>
      </c>
      <c r="S295" s="61">
        <f>IF('Cumulative Budget Request '!L294='Split budget (F)'!$L$1,'Cumulative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9"/>
      <c r="B296" s="486"/>
      <c r="C296" s="480"/>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(F)'!$L$1,'Cumulative Budget Request '!Q295,0)</f>
        <v>0</v>
      </c>
      <c r="R296" s="212">
        <f>IF('Cumulative Budget Request '!L295='Split budget (F)'!$L$1,'Cumulative Budget Request '!R295,0)</f>
        <v>0</v>
      </c>
      <c r="S296" s="61">
        <f>IF('Cumulative Budget Request '!L295='Split budget (F)'!$L$1,'Cumulative Budget Request '!S295,0)</f>
        <v>0</v>
      </c>
      <c r="T296" s="16"/>
      <c r="U296" s="324"/>
      <c r="V296" s="324"/>
      <c r="W296" s="324"/>
      <c r="X296" s="324"/>
      <c r="Y296" s="324"/>
    </row>
    <row r="297" spans="1:25" hidden="1">
      <c r="A297" s="449"/>
      <c r="B297" s="486"/>
      <c r="C297" s="480"/>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(F)'!$L$1,'Cumulative Budget Request '!Q296,0)</f>
        <v>0</v>
      </c>
      <c r="R297" s="212">
        <f>IF('Cumulative Budget Request '!L296='Split budget (F)'!$L$1,'Cumulative Budget Request '!R296,0)</f>
        <v>0</v>
      </c>
      <c r="S297" s="61">
        <f>IF('Cumulative Budget Request '!L296='Split budget (F)'!$L$1,'Cumulative Budget Request '!S296,0)</f>
        <v>0</v>
      </c>
      <c r="T297" s="16"/>
      <c r="U297" s="323"/>
      <c r="V297" s="323"/>
      <c r="W297" s="323"/>
      <c r="X297" s="323"/>
      <c r="Y297" s="323"/>
    </row>
    <row r="298" spans="1:25" ht="15" hidden="1">
      <c r="A298" s="449"/>
      <c r="B298" s="486"/>
      <c r="C298" s="480"/>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(F)'!$L$1,'Cumulative Budget Request '!Q297,0)</f>
        <v>0</v>
      </c>
      <c r="R298" s="212">
        <f>IF('Cumulative Budget Request '!L297='Split budget (F)'!$L$1,'Cumulative Budget Request '!R297,0)</f>
        <v>0</v>
      </c>
      <c r="S298" s="61">
        <f>IF('Cumulative Budget Request '!L297='Split budget (F)'!$L$1,'Cumulative Budget Request '!S297,0)</f>
        <v>0</v>
      </c>
      <c r="T298" s="16"/>
      <c r="U298" s="324"/>
      <c r="V298" s="324"/>
      <c r="W298" s="324"/>
      <c r="X298" s="324"/>
      <c r="Y298" s="324"/>
    </row>
    <row r="299" spans="1:25" hidden="1">
      <c r="A299" s="449"/>
      <c r="B299" s="486"/>
      <c r="C299" s="480"/>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(F)'!$L$1,'Cumulative Budget Request '!Q298,0)</f>
        <v>0</v>
      </c>
      <c r="R299" s="212">
        <f>IF('Cumulative Budget Request '!L298='Split budget (F)'!$L$1,'Cumulative Budget Request '!R298,0)</f>
        <v>0</v>
      </c>
      <c r="S299" s="61">
        <f>IF('Cumulative Budget Request '!L298='Split budget (F)'!$L$1,'Cumulative Budget Request '!S298,0)</f>
        <v>0</v>
      </c>
      <c r="T299" s="16"/>
      <c r="U299" s="323"/>
      <c r="V299" s="323"/>
      <c r="W299" s="323"/>
      <c r="X299" s="323"/>
      <c r="Y299" s="323"/>
    </row>
    <row r="300" spans="1:25" hidden="1">
      <c r="A300" s="449"/>
      <c r="B300" s="481"/>
      <c r="C300" s="480"/>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5">
        <f>IF('Cumulative Budget Request '!L300='Split budget (F)'!$L$1,'Cumulative Budget Request '!A300,0)</f>
        <v>0</v>
      </c>
      <c r="B301" s="480">
        <f>IF('Cumulative Budget Request '!L300='Split budget (F)'!$L$1,'Cumulative Budget Request '!B300,0)</f>
        <v>0</v>
      </c>
      <c r="C301" s="481"/>
      <c r="D301" s="33" t="s">
        <v>123</v>
      </c>
      <c r="E301" s="76">
        <f>ROUND($R301*$S301,6)</f>
        <v>0</v>
      </c>
      <c r="F301" s="76">
        <f>ROUND($R302*$S302,6)</f>
        <v>0</v>
      </c>
      <c r="G301" s="76">
        <f>ROUND($R303*$S303,6)</f>
        <v>0</v>
      </c>
      <c r="H301" s="76">
        <f>ROUND($R304*$S304,6)</f>
        <v>0</v>
      </c>
      <c r="I301" s="76">
        <f>ROUND($R305*$S305,6)</f>
        <v>0</v>
      </c>
      <c r="J301" s="46"/>
      <c r="M301" s="133">
        <f>IF('Cumulative Budget Request '!L300='Split budget (F)'!$L$1,'Cumulative Budget Request '!M300,0)</f>
        <v>0</v>
      </c>
      <c r="N301" s="214">
        <f>ROUND(M301/12,2)</f>
        <v>0</v>
      </c>
      <c r="O301" s="214">
        <f>IF('Cumulative Budget Request '!L300='Split budget (F)'!$L$1,'Cumulative Budget Request '!O300,0)</f>
        <v>0</v>
      </c>
      <c r="P301" s="209">
        <f>IF('Cumulative Budget Request '!L300='Split budget (F)'!$L$1,'Cumulative Budget Request '!P300,0)</f>
        <v>0</v>
      </c>
      <c r="Q301" s="211">
        <f>IF('Cumulative Budget Request '!L300='Split budget (F)'!$L$1,'Cumulative Budget Request '!Q300,0)</f>
        <v>0</v>
      </c>
      <c r="R301" s="212">
        <f>IF('Cumulative Budget Request '!L300='Split budget (F)'!$L$1,'Cumulative Budget Request '!R300,0)</f>
        <v>0</v>
      </c>
      <c r="S301" s="61">
        <f>IF('Cumulative Budget Request '!L300='Split budget (F)'!$L$1,'Cumulative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9"/>
      <c r="B302" s="486"/>
      <c r="C302" s="480"/>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(F)'!$L$1,'Cumulative Budget Request '!Q301,0)</f>
        <v>0</v>
      </c>
      <c r="R302" s="212">
        <f>IF('Cumulative Budget Request '!L301='Split budget (F)'!$L$1,'Cumulative Budget Request '!R301,0)</f>
        <v>0</v>
      </c>
      <c r="S302" s="61">
        <f>IF('Cumulative Budget Request '!L301='Split budget (F)'!$L$1,'Cumulative Budget Request '!S301,0)</f>
        <v>0</v>
      </c>
      <c r="T302" s="16"/>
      <c r="U302" s="324"/>
      <c r="V302" s="324"/>
      <c r="W302" s="324"/>
      <c r="X302" s="324"/>
      <c r="Y302" s="324"/>
    </row>
    <row r="303" spans="1:25" hidden="1">
      <c r="A303" s="449"/>
      <c r="B303" s="486"/>
      <c r="C303" s="480"/>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(F)'!$L$1,'Cumulative Budget Request '!Q302,0)</f>
        <v>0</v>
      </c>
      <c r="R303" s="212">
        <f>IF('Cumulative Budget Request '!L302='Split budget (F)'!$L$1,'Cumulative Budget Request '!R302,0)</f>
        <v>0</v>
      </c>
      <c r="S303" s="61">
        <f>IF('Cumulative Budget Request '!L302='Split budget (F)'!$L$1,'Cumulative Budget Request '!S302,0)</f>
        <v>0</v>
      </c>
      <c r="T303" s="16"/>
      <c r="U303" s="323"/>
      <c r="V303" s="323"/>
      <c r="W303" s="323"/>
      <c r="X303" s="323"/>
      <c r="Y303" s="323"/>
    </row>
    <row r="304" spans="1:25" ht="15" hidden="1">
      <c r="A304" s="449"/>
      <c r="B304" s="486"/>
      <c r="C304" s="480"/>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(F)'!$L$1,'Cumulative Budget Request '!Q303,0)</f>
        <v>0</v>
      </c>
      <c r="R304" s="212">
        <f>IF('Cumulative Budget Request '!L303='Split budget (F)'!$L$1,'Cumulative Budget Request '!R303,0)</f>
        <v>0</v>
      </c>
      <c r="S304" s="61">
        <f>IF('Cumulative Budget Request '!L303='Split budget (F)'!$L$1,'Cumulative Budget Request '!S303,0)</f>
        <v>0</v>
      </c>
      <c r="T304" s="16"/>
      <c r="U304" s="324"/>
      <c r="V304" s="324"/>
      <c r="W304" s="324"/>
      <c r="X304" s="324"/>
      <c r="Y304" s="324"/>
    </row>
    <row r="305" spans="1:25" hidden="1">
      <c r="A305" s="449"/>
      <c r="B305" s="486"/>
      <c r="C305" s="480"/>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(F)'!$L$1,'Cumulative Budget Request '!Q304,0)</f>
        <v>0</v>
      </c>
      <c r="R305" s="212">
        <f>IF('Cumulative Budget Request '!L304='Split budget (F)'!$L$1,'Cumulative Budget Request '!R304,0)</f>
        <v>0</v>
      </c>
      <c r="S305" s="61">
        <f>IF('Cumulative Budget Request '!L304='Split budget (F)'!$L$1,'Cumulative Budget Request '!S304,0)</f>
        <v>0</v>
      </c>
      <c r="T305" s="16"/>
      <c r="U305" s="323"/>
      <c r="V305" s="323"/>
      <c r="W305" s="323"/>
      <c r="X305" s="323"/>
      <c r="Y305" s="323"/>
    </row>
    <row r="306" spans="1:25" hidden="1">
      <c r="A306" s="449"/>
      <c r="B306" s="481"/>
      <c r="C306" s="480"/>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5">
        <f>IF('Cumulative Budget Request '!L306='Split budget (F)'!$L$1,'Cumulative Budget Request '!A306,0)</f>
        <v>0</v>
      </c>
      <c r="B307" s="480">
        <f>IF('Cumulative Budget Request '!L306='Split budget (F)'!$L$1,'Cumulative Budget Request '!B306,0)</f>
        <v>0</v>
      </c>
      <c r="C307" s="481"/>
      <c r="D307" s="33" t="s">
        <v>123</v>
      </c>
      <c r="E307" s="76">
        <f>ROUND($R307*$S307,6)</f>
        <v>0</v>
      </c>
      <c r="F307" s="76">
        <f>ROUND($R308*$S308,6)</f>
        <v>0</v>
      </c>
      <c r="G307" s="76">
        <f>ROUND($R309*$S309,6)</f>
        <v>0</v>
      </c>
      <c r="H307" s="76">
        <f>ROUND($R310*$S310,6)</f>
        <v>0</v>
      </c>
      <c r="I307" s="76">
        <f>ROUND($R311*$S311,6)</f>
        <v>0</v>
      </c>
      <c r="J307" s="46"/>
      <c r="M307" s="133">
        <f>IF('Cumulative Budget Request '!L306='Split budget (F)'!$L$1,'Cumulative Budget Request '!M306,0)</f>
        <v>0</v>
      </c>
      <c r="N307" s="214">
        <f>ROUND(M307/12,2)</f>
        <v>0</v>
      </c>
      <c r="O307" s="214">
        <f>IF('Cumulative Budget Request '!L306='Split budget (F)'!$L$1,'Cumulative Budget Request '!O306,0)</f>
        <v>0</v>
      </c>
      <c r="P307" s="209">
        <f>IF('Cumulative Budget Request '!L306='Split budget (F)'!$L$1,'Cumulative Budget Request '!P306,0)</f>
        <v>0</v>
      </c>
      <c r="Q307" s="211">
        <f>IF('Cumulative Budget Request '!L306='Split budget (F)'!$L$1,'Cumulative Budget Request '!Q306,0)</f>
        <v>0</v>
      </c>
      <c r="R307" s="212">
        <f>IF('Cumulative Budget Request '!L306='Split budget (F)'!$L$1,'Cumulative Budget Request '!R306,0)</f>
        <v>0</v>
      </c>
      <c r="S307" s="61">
        <f>IF('Cumulative Budget Request '!L306='Split budget (F)'!$L$1,'Cumulative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9"/>
      <c r="B308" s="486"/>
      <c r="C308" s="480"/>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(F)'!$L$1,'Cumulative Budget Request '!Q307,0)</f>
        <v>0</v>
      </c>
      <c r="R308" s="212">
        <f>IF('Cumulative Budget Request '!L307='Split budget (F)'!$L$1,'Cumulative Budget Request '!R307,0)</f>
        <v>0</v>
      </c>
      <c r="S308" s="61">
        <f>IF('Cumulative Budget Request '!L307='Split budget (F)'!$L$1,'Cumulative Budget Request '!S307,0)</f>
        <v>0</v>
      </c>
      <c r="T308" s="16"/>
      <c r="U308" s="324"/>
      <c r="V308" s="324"/>
      <c r="W308" s="324"/>
      <c r="X308" s="324"/>
      <c r="Y308" s="324"/>
    </row>
    <row r="309" spans="1:25" hidden="1">
      <c r="A309" s="449"/>
      <c r="B309" s="486"/>
      <c r="C309" s="480"/>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(F)'!$L$1,'Cumulative Budget Request '!Q308,0)</f>
        <v>0</v>
      </c>
      <c r="R309" s="212">
        <f>IF('Cumulative Budget Request '!L308='Split budget (F)'!$L$1,'Cumulative Budget Request '!R308,0)</f>
        <v>0</v>
      </c>
      <c r="S309" s="61">
        <f>IF('Cumulative Budget Request '!L308='Split budget (F)'!$L$1,'Cumulative Budget Request '!S308,0)</f>
        <v>0</v>
      </c>
      <c r="T309" s="16"/>
      <c r="U309" s="323"/>
      <c r="V309" s="323"/>
      <c r="W309" s="323"/>
      <c r="X309" s="323"/>
      <c r="Y309" s="323"/>
    </row>
    <row r="310" spans="1:25" ht="15" hidden="1">
      <c r="A310" s="449"/>
      <c r="B310" s="486"/>
      <c r="C310" s="480"/>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(F)'!$L$1,'Cumulative Budget Request '!Q309,0)</f>
        <v>0</v>
      </c>
      <c r="R310" s="212">
        <f>IF('Cumulative Budget Request '!L309='Split budget (F)'!$L$1,'Cumulative Budget Request '!R309,0)</f>
        <v>0</v>
      </c>
      <c r="S310" s="61">
        <f>IF('Cumulative Budget Request '!L309='Split budget (F)'!$L$1,'Cumulative Budget Request '!S309,0)</f>
        <v>0</v>
      </c>
      <c r="T310" s="16"/>
      <c r="U310" s="324"/>
      <c r="V310" s="324"/>
      <c r="W310" s="324"/>
      <c r="X310" s="324"/>
      <c r="Y310" s="324"/>
    </row>
    <row r="311" spans="1:25" hidden="1">
      <c r="A311" s="449"/>
      <c r="B311" s="486"/>
      <c r="C311" s="480"/>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(F)'!$L$1,'Cumulative Budget Request '!Q310,0)</f>
        <v>0</v>
      </c>
      <c r="R311" s="212">
        <f>IF('Cumulative Budget Request '!L310='Split budget (F)'!$L$1,'Cumulative Budget Request '!R310,0)</f>
        <v>0</v>
      </c>
      <c r="S311" s="61">
        <f>IF('Cumulative Budget Request '!L310='Split budget (F)'!$L$1,'Cumulative Budget Request '!S310,0)</f>
        <v>0</v>
      </c>
      <c r="T311" s="16"/>
      <c r="U311" s="323"/>
      <c r="V311" s="323"/>
      <c r="W311" s="323"/>
      <c r="X311" s="323"/>
      <c r="Y311" s="323"/>
    </row>
    <row r="312" spans="1:25" hidden="1">
      <c r="A312" s="449"/>
      <c r="C312" s="76"/>
      <c r="D312" s="59"/>
      <c r="E312" s="16"/>
      <c r="F312" s="16"/>
      <c r="G312" s="16"/>
      <c r="H312" s="16"/>
      <c r="I312" s="16"/>
      <c r="J312" s="25"/>
      <c r="M312" s="2"/>
      <c r="N312" s="2"/>
      <c r="O312" s="2"/>
      <c r="P312" s="2"/>
      <c r="Q312" s="2"/>
      <c r="R312" s="4"/>
      <c r="S312" s="3"/>
      <c r="T312" s="16"/>
      <c r="U312" s="24"/>
      <c r="V312" s="24"/>
      <c r="W312" s="24"/>
      <c r="X312" s="24"/>
      <c r="Y312" s="24"/>
    </row>
    <row r="313" spans="1:25" ht="5.4" customHeight="1">
      <c r="A313" s="449"/>
      <c r="D313" s="21"/>
      <c r="E313" s="21"/>
      <c r="F313" s="21"/>
      <c r="G313" s="21"/>
      <c r="H313" s="21"/>
      <c r="I313" s="21"/>
      <c r="J313" s="61"/>
      <c r="S313" s="16"/>
    </row>
    <row r="314" spans="1:25">
      <c r="A314" s="487"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62" t="s">
        <v>118</v>
      </c>
      <c r="V318" s="762"/>
      <c r="W318" s="762"/>
      <c r="X318" s="762"/>
      <c r="Y318" s="762"/>
    </row>
    <row r="319" spans="1:25">
      <c r="A319" s="786" t="s">
        <v>422</v>
      </c>
      <c r="B319" s="786"/>
      <c r="C319" s="786"/>
      <c r="D319" s="786"/>
      <c r="E319" s="786"/>
      <c r="F319" s="786"/>
      <c r="G319" s="786"/>
      <c r="H319" s="786"/>
      <c r="I319" s="786"/>
      <c r="J319" s="786"/>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5">
        <f>IF('Cumulative Budget Request '!L320='Split budget (F)'!$L$1,'Cumulative Budget Request '!A320,0)</f>
        <v>0</v>
      </c>
      <c r="B321" s="480">
        <f>IF('Cumulative Budget Request '!L320='Split budget (F)'!$L$1,'Cumulative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(F)'!$L$1,'Cumulative Budget Request '!M320,0)</f>
        <v>0</v>
      </c>
      <c r="N321" s="214">
        <f>ROUND(M321/12,2)</f>
        <v>0</v>
      </c>
      <c r="O321" s="214">
        <f>IF('Cumulative Budget Request '!L320='Split budget (F)'!$L$1,'Cumulative Budget Request '!O320,0)</f>
        <v>0</v>
      </c>
      <c r="P321" s="209">
        <f>IF('Cumulative Budget Request '!L320='Split budget (F)'!$L$1,'Cumulative Budget Request '!P320,0)</f>
        <v>0</v>
      </c>
      <c r="Q321" s="211">
        <f>IF('Cumulative Budget Request '!L320='Split budget (F)'!$L$1,'Cumulative Budget Request '!Q320,0)</f>
        <v>0</v>
      </c>
      <c r="R321" s="212">
        <f>IF('Cumulative Budget Request '!L320='Split budget (F)'!$L$1,'Cumulative Budget Request '!R320,0)</f>
        <v>0</v>
      </c>
      <c r="S321" s="61">
        <f>IF('Cumulative Budget Request '!L320='Split budget (F)'!$L$1,'Cumulative Budget Request '!S320,0)</f>
        <v>0</v>
      </c>
      <c r="T321" s="211">
        <f>IF('Cumulative Budget Request '!L320='Split budget (F)'!$L$1,'Cumulative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8"/>
      <c r="B322" s="480"/>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(F)'!$L$1,'Cumulative Budget Request '!Q321,0)</f>
        <v>0</v>
      </c>
      <c r="R322" s="212">
        <f>IF('Cumulative Budget Request '!L321='Split budget (F)'!$L$1,'Cumulative Budget Request '!R321,0)</f>
        <v>0</v>
      </c>
      <c r="S322" s="61">
        <f>IF('Cumulative Budget Request '!L321='Split budget (F)'!$L$1,'Cumulative Budget Request '!S321,0)</f>
        <v>0</v>
      </c>
      <c r="T322" s="211">
        <f>IF('Cumulative Budget Request '!L321='Split budget (F)'!$L$1,'Cumulative Budget Request '!T321,0)</f>
        <v>0</v>
      </c>
      <c r="U322" s="323"/>
      <c r="V322" s="323"/>
      <c r="W322" s="323"/>
      <c r="X322" s="323"/>
      <c r="Y322" s="323"/>
    </row>
    <row r="323" spans="1:25">
      <c r="A323" s="449"/>
      <c r="B323" s="486"/>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(F)'!$L$1,'Cumulative Budget Request '!Q322,0)</f>
        <v>0</v>
      </c>
      <c r="R323" s="212">
        <f>IF('Cumulative Budget Request '!L322='Split budget (F)'!$L$1,'Cumulative Budget Request '!R322,0)</f>
        <v>0</v>
      </c>
      <c r="S323" s="61">
        <f>IF('Cumulative Budget Request '!L322='Split budget (F)'!$L$1,'Cumulative Budget Request '!S322,0)</f>
        <v>0</v>
      </c>
      <c r="T323" s="211">
        <f>IF('Cumulative Budget Request '!L322='Split budget (F)'!$L$1,'Cumulative Budget Request '!T322,0)</f>
        <v>0</v>
      </c>
      <c r="U323" s="324"/>
      <c r="V323" s="324"/>
      <c r="W323" s="324"/>
      <c r="X323" s="324"/>
      <c r="Y323" s="324"/>
    </row>
    <row r="324" spans="1:25">
      <c r="A324" s="449"/>
      <c r="B324" s="480"/>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(F)'!$L$1,'Cumulative Budget Request '!Q323,0)</f>
        <v>0</v>
      </c>
      <c r="R324" s="212">
        <f>IF('Cumulative Budget Request '!L323='Split budget (F)'!$L$1,'Cumulative Budget Request '!R323,0)</f>
        <v>0</v>
      </c>
      <c r="S324" s="61">
        <f>IF('Cumulative Budget Request '!L323='Split budget (F)'!$L$1,'Cumulative Budget Request '!S323,0)</f>
        <v>0</v>
      </c>
      <c r="T324" s="211">
        <f>IF('Cumulative Budget Request '!L323='Split budget (F)'!$L$1,'Cumulative Budget Request '!T323,0)</f>
        <v>0</v>
      </c>
      <c r="U324" s="323"/>
      <c r="V324" s="323"/>
      <c r="W324" s="323"/>
      <c r="X324" s="323"/>
      <c r="Y324" s="323"/>
    </row>
    <row r="325" spans="1:25" ht="15">
      <c r="A325" s="449"/>
      <c r="B325" s="480"/>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(F)'!$L$1,'Cumulative Budget Request '!Q324,0)</f>
        <v>0</v>
      </c>
      <c r="R325" s="212">
        <f>IF('Cumulative Budget Request '!L324='Split budget (F)'!$L$1,'Cumulative Budget Request '!R324,0)</f>
        <v>0</v>
      </c>
      <c r="S325" s="61">
        <f>IF('Cumulative Budget Request '!L324='Split budget (F)'!$L$1,'Cumulative Budget Request '!S324,0)</f>
        <v>0</v>
      </c>
      <c r="T325" s="211">
        <f>IF('Cumulative Budget Request '!L324='Split budget (F)'!$L$1,'Cumulative Budget Request '!T324,0)</f>
        <v>0</v>
      </c>
      <c r="U325" s="323"/>
      <c r="V325" s="323"/>
      <c r="W325" s="323"/>
      <c r="X325" s="323"/>
      <c r="Y325" s="323"/>
    </row>
    <row r="326" spans="1:25">
      <c r="A326" s="449"/>
      <c r="B326" s="480"/>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9"/>
      <c r="B327" s="480"/>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5">
        <f>IF('Cumulative Budget Request '!L327='Split budget (F)'!$L$1,'Cumulative Budget Request '!A327,0)</f>
        <v>0</v>
      </c>
      <c r="B328" s="480">
        <f>IF('Cumulative Budget Request '!L327='Split budget (F)'!$L$1,'Cumulative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(F)'!$L$1,'Cumulative Budget Request '!M327,0)</f>
        <v>0</v>
      </c>
      <c r="N328" s="214">
        <f>ROUND(M328/12,2)</f>
        <v>0</v>
      </c>
      <c r="O328" s="214">
        <f>IF('Cumulative Budget Request '!L327='Split budget (F)'!$L$1,'Cumulative Budget Request '!O327,0)</f>
        <v>0</v>
      </c>
      <c r="P328" s="209">
        <f>IF('Cumulative Budget Request '!L327='Split budget (F)'!$L$1,'Cumulative Budget Request '!P327,0)</f>
        <v>0</v>
      </c>
      <c r="Q328" s="211">
        <f>IF('Cumulative Budget Request '!L327='Split budget (F)'!$L$1,'Cumulative Budget Request '!Q327,0)</f>
        <v>0</v>
      </c>
      <c r="R328" s="212">
        <f>IF('Cumulative Budget Request '!L327='Split budget (F)'!$L$1,'Cumulative Budget Request '!R327,0)</f>
        <v>0</v>
      </c>
      <c r="S328" s="61">
        <f>IF('Cumulative Budget Request '!L327='Split budget (F)'!$L$1,'Cumulative Budget Request '!S327,0)</f>
        <v>0</v>
      </c>
      <c r="T328" s="211">
        <f>IF('Cumulative Budget Request '!L327='Split budget (F)'!$L$1,'Cumulative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6"/>
      <c r="B329" s="480"/>
      <c r="D329" s="33" t="s">
        <v>179</v>
      </c>
      <c r="E329" s="21">
        <f>T328</f>
        <v>0</v>
      </c>
      <c r="F329" s="21">
        <f>T329</f>
        <v>0</v>
      </c>
      <c r="G329" s="21">
        <f>T330</f>
        <v>0</v>
      </c>
      <c r="H329" s="21">
        <f>T331</f>
        <v>0</v>
      </c>
      <c r="I329" s="21">
        <f>T332</f>
        <v>0</v>
      </c>
      <c r="J329" s="149"/>
      <c r="M329" s="215"/>
      <c r="N329" s="214"/>
      <c r="O329" s="214"/>
      <c r="P329" s="214"/>
      <c r="Q329" s="211">
        <f>IF('Cumulative Budget Request '!L328='Split budget (F)'!$L$1,'Cumulative Budget Request '!Q328,0)</f>
        <v>0</v>
      </c>
      <c r="R329" s="212">
        <f>IF('Cumulative Budget Request '!L328='Split budget (F)'!$L$1,'Cumulative Budget Request '!R328,0)</f>
        <v>0</v>
      </c>
      <c r="S329" s="61">
        <f>IF('Cumulative Budget Request '!L328='Split budget (F)'!$L$1,'Cumulative Budget Request '!S328,0)</f>
        <v>0</v>
      </c>
      <c r="T329" s="211">
        <f>IF('Cumulative Budget Request '!L328='Split budget (F)'!$L$1,'Cumulative Budget Request '!T328,0)</f>
        <v>0</v>
      </c>
      <c r="U329" s="323"/>
      <c r="V329" s="323"/>
      <c r="W329" s="323"/>
      <c r="X329" s="323"/>
      <c r="Y329" s="323"/>
    </row>
    <row r="330" spans="1:25" hidden="1">
      <c r="A330" s="449"/>
      <c r="B330" s="486"/>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(F)'!$L$1,'Cumulative Budget Request '!Q329,0)</f>
        <v>0</v>
      </c>
      <c r="R330" s="212">
        <f>IF('Cumulative Budget Request '!L329='Split budget (F)'!$L$1,'Cumulative Budget Request '!R329,0)</f>
        <v>0</v>
      </c>
      <c r="S330" s="61">
        <f>IF('Cumulative Budget Request '!L329='Split budget (F)'!$L$1,'Cumulative Budget Request '!S329,0)</f>
        <v>0</v>
      </c>
      <c r="T330" s="211">
        <f>IF('Cumulative Budget Request '!L329='Split budget (F)'!$L$1,'Cumulative Budget Request '!T329,0)</f>
        <v>0</v>
      </c>
      <c r="U330" s="324"/>
      <c r="V330" s="324"/>
      <c r="W330" s="324"/>
      <c r="X330" s="324"/>
      <c r="Y330" s="324"/>
    </row>
    <row r="331" spans="1:25" hidden="1">
      <c r="A331" s="449"/>
      <c r="B331" s="480"/>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(F)'!$L$1,'Cumulative Budget Request '!Q330,0)</f>
        <v>0</v>
      </c>
      <c r="R331" s="212">
        <f>IF('Cumulative Budget Request '!L330='Split budget (F)'!$L$1,'Cumulative Budget Request '!R330,0)</f>
        <v>0</v>
      </c>
      <c r="S331" s="61">
        <f>IF('Cumulative Budget Request '!L330='Split budget (F)'!$L$1,'Cumulative Budget Request '!S330,0)</f>
        <v>0</v>
      </c>
      <c r="T331" s="211">
        <f>IF('Cumulative Budget Request '!L330='Split budget (F)'!$L$1,'Cumulative Budget Request '!T330,0)</f>
        <v>0</v>
      </c>
      <c r="U331" s="323"/>
      <c r="V331" s="323"/>
      <c r="W331" s="323"/>
      <c r="X331" s="323"/>
      <c r="Y331" s="323"/>
    </row>
    <row r="332" spans="1:25" ht="15" hidden="1">
      <c r="A332" s="449"/>
      <c r="B332" s="480"/>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(F)'!$L$1,'Cumulative Budget Request '!Q331,0)</f>
        <v>0</v>
      </c>
      <c r="R332" s="212">
        <f>IF('Cumulative Budget Request '!L331='Split budget (F)'!$L$1,'Cumulative Budget Request '!R331,0)</f>
        <v>0</v>
      </c>
      <c r="S332" s="61">
        <f>IF('Cumulative Budget Request '!L331='Split budget (F)'!$L$1,'Cumulative Budget Request '!S331,0)</f>
        <v>0</v>
      </c>
      <c r="T332" s="211">
        <f>IF('Cumulative Budget Request '!L331='Split budget (F)'!$L$1,'Cumulative Budget Request '!T331,0)</f>
        <v>0</v>
      </c>
      <c r="U332" s="323"/>
      <c r="V332" s="323"/>
      <c r="W332" s="323"/>
      <c r="X332" s="323"/>
      <c r="Y332" s="323"/>
    </row>
    <row r="333" spans="1:25" hidden="1">
      <c r="A333" s="449"/>
      <c r="B333" s="480"/>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9"/>
      <c r="B334" s="480"/>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5">
        <f>IF('Cumulative Budget Request '!L334='Split budget (F)'!$L$1,'Cumulative Budget Request '!A334,0)</f>
        <v>0</v>
      </c>
      <c r="B335" s="480">
        <f>IF('Cumulative Budget Request '!L334='Split budget (F)'!$L$1,'Cumulative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(F)'!$L$1,'Cumulative Budget Request '!M334,0)</f>
        <v>0</v>
      </c>
      <c r="N335" s="214">
        <f>ROUND(M335/12,2)</f>
        <v>0</v>
      </c>
      <c r="O335" s="214">
        <f>IF('Cumulative Budget Request '!L334='Split budget (F)'!$L$1,'Cumulative Budget Request '!O334,0)</f>
        <v>0</v>
      </c>
      <c r="P335" s="209">
        <f>IF('Cumulative Budget Request '!L334='Split budget (F)'!$L$1,'Cumulative Budget Request '!P334,0)</f>
        <v>0</v>
      </c>
      <c r="Q335" s="211">
        <f>IF('Cumulative Budget Request '!L334='Split budget (F)'!$L$1,'Cumulative Budget Request '!Q334,0)</f>
        <v>0</v>
      </c>
      <c r="R335" s="212">
        <f>IF('Cumulative Budget Request '!L334='Split budget (F)'!$L$1,'Cumulative Budget Request '!R334,0)</f>
        <v>0</v>
      </c>
      <c r="S335" s="61">
        <f>IF('Cumulative Budget Request '!L334='Split budget (F)'!$L$1,'Cumulative Budget Request '!S334,0)</f>
        <v>0</v>
      </c>
      <c r="T335" s="211">
        <f>IF('Cumulative Budget Request '!L334='Split budget (F)'!$L$1,'Cumulative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6"/>
      <c r="B336" s="480"/>
      <c r="D336" s="33" t="s">
        <v>179</v>
      </c>
      <c r="E336" s="21">
        <f>T335</f>
        <v>0</v>
      </c>
      <c r="F336" s="21">
        <f>T336</f>
        <v>0</v>
      </c>
      <c r="G336" s="21">
        <f>T337</f>
        <v>0</v>
      </c>
      <c r="H336" s="21">
        <f>T338</f>
        <v>0</v>
      </c>
      <c r="I336" s="21">
        <f>T339</f>
        <v>0</v>
      </c>
      <c r="J336" s="45"/>
      <c r="M336" s="215"/>
      <c r="N336" s="214"/>
      <c r="O336" s="214"/>
      <c r="P336" s="214"/>
      <c r="Q336" s="211">
        <f>IF('Cumulative Budget Request '!L335='Split budget (F)'!$L$1,'Cumulative Budget Request '!Q335,0)</f>
        <v>0</v>
      </c>
      <c r="R336" s="212">
        <f>IF('Cumulative Budget Request '!L335='Split budget (F)'!$L$1,'Cumulative Budget Request '!R335,0)</f>
        <v>0</v>
      </c>
      <c r="S336" s="61">
        <f>IF('Cumulative Budget Request '!L335='Split budget (F)'!$L$1,'Cumulative Budget Request '!S335,0)</f>
        <v>0</v>
      </c>
      <c r="T336" s="211">
        <f>IF('Cumulative Budget Request '!L335='Split budget (F)'!$L$1,'Cumulative Budget Request '!T335,0)</f>
        <v>0</v>
      </c>
      <c r="U336" s="323"/>
      <c r="V336" s="323"/>
      <c r="W336" s="323"/>
      <c r="X336" s="323"/>
      <c r="Y336" s="323"/>
    </row>
    <row r="337" spans="1:25" hidden="1">
      <c r="A337" s="449"/>
      <c r="B337" s="486"/>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(F)'!$L$1,'Cumulative Budget Request '!Q336,0)</f>
        <v>0</v>
      </c>
      <c r="R337" s="212">
        <f>IF('Cumulative Budget Request '!L336='Split budget (F)'!$L$1,'Cumulative Budget Request '!R336,0)</f>
        <v>0</v>
      </c>
      <c r="S337" s="61">
        <f>IF('Cumulative Budget Request '!L336='Split budget (F)'!$L$1,'Cumulative Budget Request '!S336,0)</f>
        <v>0</v>
      </c>
      <c r="T337" s="211">
        <f>IF('Cumulative Budget Request '!L336='Split budget (F)'!$L$1,'Cumulative Budget Request '!T336,0)</f>
        <v>0</v>
      </c>
      <c r="U337" s="324"/>
      <c r="V337" s="324"/>
      <c r="W337" s="324"/>
      <c r="X337" s="324"/>
      <c r="Y337" s="324"/>
    </row>
    <row r="338" spans="1:25" hidden="1">
      <c r="A338" s="449"/>
      <c r="B338" s="480"/>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(F)'!$L$1,'Cumulative Budget Request '!Q337,0)</f>
        <v>0</v>
      </c>
      <c r="R338" s="212">
        <f>IF('Cumulative Budget Request '!L337='Split budget (F)'!$L$1,'Cumulative Budget Request '!R337,0)</f>
        <v>0</v>
      </c>
      <c r="S338" s="61">
        <f>IF('Cumulative Budget Request '!L337='Split budget (F)'!$L$1,'Cumulative Budget Request '!S337,0)</f>
        <v>0</v>
      </c>
      <c r="T338" s="211">
        <f>IF('Cumulative Budget Request '!L337='Split budget (F)'!$L$1,'Cumulative Budget Request '!T337,0)</f>
        <v>0</v>
      </c>
      <c r="U338" s="324"/>
      <c r="V338" s="324"/>
      <c r="W338" s="324"/>
      <c r="X338" s="324"/>
      <c r="Y338" s="324"/>
    </row>
    <row r="339" spans="1:25" ht="15" hidden="1">
      <c r="A339" s="449"/>
      <c r="B339" s="480"/>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(F)'!$L$1,'Cumulative Budget Request '!Q338,0)</f>
        <v>0</v>
      </c>
      <c r="R339" s="212">
        <f>IF('Cumulative Budget Request '!L338='Split budget (F)'!$L$1,'Cumulative Budget Request '!R338,0)</f>
        <v>0</v>
      </c>
      <c r="S339" s="61">
        <f>IF('Cumulative Budget Request '!L338='Split budget (F)'!$L$1,'Cumulative Budget Request '!S338,0)</f>
        <v>0</v>
      </c>
      <c r="T339" s="211">
        <f>IF('Cumulative Budget Request '!L338='Split budget (F)'!$L$1,'Cumulative Budget Request '!T338,0)</f>
        <v>0</v>
      </c>
      <c r="U339" s="323"/>
      <c r="V339" s="323"/>
      <c r="W339" s="323"/>
      <c r="X339" s="323"/>
      <c r="Y339" s="323"/>
    </row>
    <row r="340" spans="1:25" hidden="1">
      <c r="A340" s="449"/>
      <c r="B340" s="480"/>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9"/>
      <c r="B341" s="480"/>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5">
        <f>IF('Cumulative Budget Request '!L341='Split budget (F)'!$L$1,'Cumulative Budget Request '!A341,0)</f>
        <v>0</v>
      </c>
      <c r="B342" s="480">
        <f>IF('Cumulative Budget Request '!L341='Split budget (F)'!$L$1,'Cumulative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(F)'!$L$1,'Cumulative Budget Request '!M341,0)</f>
        <v>0</v>
      </c>
      <c r="N342" s="214">
        <f>ROUND(M342/12,2)</f>
        <v>0</v>
      </c>
      <c r="O342" s="214">
        <f>IF('Cumulative Budget Request '!L341='Split budget (F)'!$L$1,'Cumulative Budget Request '!O341,0)</f>
        <v>0</v>
      </c>
      <c r="P342" s="209">
        <f>IF('Cumulative Budget Request '!L341='Split budget (F)'!$L$1,'Cumulative Budget Request '!P341,0)</f>
        <v>0</v>
      </c>
      <c r="Q342" s="211">
        <f>IF('Cumulative Budget Request '!L341='Split budget (F)'!$L$1,'Cumulative Budget Request '!Q341,0)</f>
        <v>0</v>
      </c>
      <c r="R342" s="212">
        <f>IF('Cumulative Budget Request '!L341='Split budget (F)'!$L$1,'Cumulative Budget Request '!R341,0)</f>
        <v>0</v>
      </c>
      <c r="S342" s="61">
        <f>IF('Cumulative Budget Request '!L341='Split budget (F)'!$L$1,'Cumulative Budget Request '!S341,0)</f>
        <v>0</v>
      </c>
      <c r="T342" s="211">
        <f>IF('Cumulative Budget Request '!L341='Split budget (F)'!$L$1,'Cumulative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6"/>
      <c r="B343" s="480"/>
      <c r="D343" s="33" t="s">
        <v>179</v>
      </c>
      <c r="E343" s="21">
        <f>T342</f>
        <v>0</v>
      </c>
      <c r="F343" s="21">
        <f>T343</f>
        <v>0</v>
      </c>
      <c r="G343" s="21">
        <f>T344</f>
        <v>0</v>
      </c>
      <c r="H343" s="21">
        <f>T345</f>
        <v>0</v>
      </c>
      <c r="I343" s="21">
        <f>T346</f>
        <v>0</v>
      </c>
      <c r="J343" s="45"/>
      <c r="M343" s="215"/>
      <c r="N343" s="214"/>
      <c r="O343" s="214"/>
      <c r="P343" s="214"/>
      <c r="Q343" s="211">
        <f>IF('Cumulative Budget Request '!L342='Split budget (F)'!$L$1,'Cumulative Budget Request '!Q342,0)</f>
        <v>0</v>
      </c>
      <c r="R343" s="212">
        <f>IF('Cumulative Budget Request '!L342='Split budget (F)'!$L$1,'Cumulative Budget Request '!R342,0)</f>
        <v>0</v>
      </c>
      <c r="S343" s="61">
        <f>IF('Cumulative Budget Request '!L342='Split budget (F)'!$L$1,'Cumulative Budget Request '!S342,0)</f>
        <v>0</v>
      </c>
      <c r="T343" s="211">
        <f>IF('Cumulative Budget Request '!L342='Split budget (F)'!$L$1,'Cumulative Budget Request '!T342,0)</f>
        <v>0</v>
      </c>
      <c r="U343" s="323"/>
      <c r="V343" s="323"/>
      <c r="W343" s="323"/>
      <c r="X343" s="323"/>
      <c r="Y343" s="323"/>
    </row>
    <row r="344" spans="1:25" hidden="1">
      <c r="A344" s="449"/>
      <c r="B344" s="486"/>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(F)'!$L$1,'Cumulative Budget Request '!Q343,0)</f>
        <v>0</v>
      </c>
      <c r="R344" s="212">
        <f>IF('Cumulative Budget Request '!L343='Split budget (F)'!$L$1,'Cumulative Budget Request '!R343,0)</f>
        <v>0</v>
      </c>
      <c r="S344" s="61">
        <f>IF('Cumulative Budget Request '!L343='Split budget (F)'!$L$1,'Cumulative Budget Request '!S343,0)</f>
        <v>0</v>
      </c>
      <c r="T344" s="211">
        <f>IF('Cumulative Budget Request '!L343='Split budget (F)'!$L$1,'Cumulative Budget Request '!T343,0)</f>
        <v>0</v>
      </c>
      <c r="U344" s="324"/>
      <c r="V344" s="324"/>
      <c r="W344" s="324"/>
      <c r="X344" s="324"/>
      <c r="Y344" s="324"/>
    </row>
    <row r="345" spans="1:25" hidden="1">
      <c r="A345" s="449"/>
      <c r="B345" s="480"/>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(F)'!$L$1,'Cumulative Budget Request '!Q344,0)</f>
        <v>0</v>
      </c>
      <c r="R345" s="212">
        <f>IF('Cumulative Budget Request '!L344='Split budget (F)'!$L$1,'Cumulative Budget Request '!R344,0)</f>
        <v>0</v>
      </c>
      <c r="S345" s="61">
        <f>IF('Cumulative Budget Request '!L344='Split budget (F)'!$L$1,'Cumulative Budget Request '!S344,0)</f>
        <v>0</v>
      </c>
      <c r="T345" s="211">
        <f>IF('Cumulative Budget Request '!L344='Split budget (F)'!$L$1,'Cumulative Budget Request '!T344,0)</f>
        <v>0</v>
      </c>
      <c r="U345" s="324"/>
      <c r="V345" s="324"/>
      <c r="W345" s="324"/>
      <c r="X345" s="324"/>
      <c r="Y345" s="324"/>
    </row>
    <row r="346" spans="1:25" ht="15" hidden="1">
      <c r="A346" s="449"/>
      <c r="B346" s="480"/>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(F)'!$L$1,'Cumulative Budget Request '!Q345,0)</f>
        <v>0</v>
      </c>
      <c r="R346" s="212">
        <f>IF('Cumulative Budget Request '!L345='Split budget (F)'!$L$1,'Cumulative Budget Request '!R345,0)</f>
        <v>0</v>
      </c>
      <c r="S346" s="61">
        <f>IF('Cumulative Budget Request '!L345='Split budget (F)'!$L$1,'Cumulative Budget Request '!S345,0)</f>
        <v>0</v>
      </c>
      <c r="T346" s="211">
        <f>IF('Cumulative Budget Request '!L345='Split budget (F)'!$L$1,'Cumulative Budget Request '!T345,0)</f>
        <v>0</v>
      </c>
      <c r="U346" s="323"/>
      <c r="V346" s="323"/>
      <c r="W346" s="323"/>
      <c r="X346" s="323"/>
      <c r="Y346" s="323"/>
    </row>
    <row r="347" spans="1:25" hidden="1">
      <c r="A347" s="449"/>
      <c r="B347" s="480"/>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9"/>
      <c r="B348" s="480"/>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5">
        <f>IF('Cumulative Budget Request '!L348='Split budget (F)'!$L$1,'Cumulative Budget Request '!A348,0)</f>
        <v>0</v>
      </c>
      <c r="B349" s="480">
        <f>IF('Cumulative Budget Request '!L348='Split budget (F)'!$L$1,'Cumulative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(F)'!$L$1,'Cumulative Budget Request '!M348,0)</f>
        <v>0</v>
      </c>
      <c r="N349" s="214">
        <f>ROUND(M349/12,2)</f>
        <v>0</v>
      </c>
      <c r="O349" s="214">
        <f>IF('Cumulative Budget Request '!L348='Split budget (F)'!$L$1,'Cumulative Budget Request '!O348,0)</f>
        <v>0</v>
      </c>
      <c r="P349" s="209">
        <f>IF('Cumulative Budget Request '!L348='Split budget (F)'!$L$1,'Cumulative Budget Request '!P348,0)</f>
        <v>0</v>
      </c>
      <c r="Q349" s="211">
        <f>IF('Cumulative Budget Request '!L348='Split budget (F)'!$L$1,'Cumulative Budget Request '!Q348,0)</f>
        <v>0</v>
      </c>
      <c r="R349" s="212">
        <f>IF('Cumulative Budget Request '!L348='Split budget (F)'!$L$1,'Cumulative Budget Request '!R348,0)</f>
        <v>0</v>
      </c>
      <c r="S349" s="61">
        <f>IF('Cumulative Budget Request '!L348='Split budget (F)'!$L$1,'Cumulative Budget Request '!S348,0)</f>
        <v>0</v>
      </c>
      <c r="T349" s="211">
        <f>IF('Cumulative Budget Request '!L348='Split budget (F)'!$L$1,'Cumulative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6"/>
      <c r="B350" s="480"/>
      <c r="D350" s="33" t="s">
        <v>179</v>
      </c>
      <c r="E350" s="21">
        <f>T349</f>
        <v>0</v>
      </c>
      <c r="F350" s="21">
        <f>T350</f>
        <v>0</v>
      </c>
      <c r="G350" s="21">
        <f>T351</f>
        <v>0</v>
      </c>
      <c r="H350" s="21">
        <f>T352</f>
        <v>0</v>
      </c>
      <c r="I350" s="21">
        <f>T353</f>
        <v>0</v>
      </c>
      <c r="J350" s="45"/>
      <c r="M350" s="215"/>
      <c r="N350" s="214"/>
      <c r="O350" s="214"/>
      <c r="P350" s="214"/>
      <c r="Q350" s="211">
        <f>IF('Cumulative Budget Request '!L349='Split budget (F)'!$L$1,'Cumulative Budget Request '!Q349,0)</f>
        <v>0</v>
      </c>
      <c r="R350" s="212">
        <f>IF('Cumulative Budget Request '!L349='Split budget (F)'!$L$1,'Cumulative Budget Request '!R349,0)</f>
        <v>0</v>
      </c>
      <c r="S350" s="61">
        <f>IF('Cumulative Budget Request '!L349='Split budget (F)'!$L$1,'Cumulative Budget Request '!S349,0)</f>
        <v>0</v>
      </c>
      <c r="T350" s="211">
        <f>IF('Cumulative Budget Request '!L349='Split budget (F)'!$L$1,'Cumulative Budget Request '!T349,0)</f>
        <v>0</v>
      </c>
      <c r="U350" s="323"/>
      <c r="V350" s="323"/>
      <c r="W350" s="323"/>
      <c r="X350" s="323"/>
      <c r="Y350" s="323"/>
    </row>
    <row r="351" spans="1:25" hidden="1">
      <c r="A351" s="449"/>
      <c r="B351" s="486"/>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(F)'!$L$1,'Cumulative Budget Request '!Q350,0)</f>
        <v>0</v>
      </c>
      <c r="R351" s="212">
        <f>IF('Cumulative Budget Request '!L350='Split budget (F)'!$L$1,'Cumulative Budget Request '!R350,0)</f>
        <v>0</v>
      </c>
      <c r="S351" s="61">
        <f>IF('Cumulative Budget Request '!L350='Split budget (F)'!$L$1,'Cumulative Budget Request '!S350,0)</f>
        <v>0</v>
      </c>
      <c r="T351" s="211">
        <f>IF('Cumulative Budget Request '!L350='Split budget (F)'!$L$1,'Cumulative Budget Request '!T350,0)</f>
        <v>0</v>
      </c>
      <c r="U351" s="324"/>
      <c r="V351" s="324"/>
      <c r="W351" s="324"/>
      <c r="X351" s="324"/>
      <c r="Y351" s="324"/>
    </row>
    <row r="352" spans="1:25" hidden="1">
      <c r="A352" s="449"/>
      <c r="B352" s="480"/>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(F)'!$L$1,'Cumulative Budget Request '!Q351,0)</f>
        <v>0</v>
      </c>
      <c r="R352" s="212">
        <f>IF('Cumulative Budget Request '!L351='Split budget (F)'!$L$1,'Cumulative Budget Request '!R351,0)</f>
        <v>0</v>
      </c>
      <c r="S352" s="61">
        <f>IF('Cumulative Budget Request '!L351='Split budget (F)'!$L$1,'Cumulative Budget Request '!S351,0)</f>
        <v>0</v>
      </c>
      <c r="T352" s="211">
        <f>IF('Cumulative Budget Request '!L351='Split budget (F)'!$L$1,'Cumulative Budget Request '!T351,0)</f>
        <v>0</v>
      </c>
      <c r="U352" s="324"/>
      <c r="V352" s="324"/>
      <c r="W352" s="324"/>
      <c r="X352" s="324"/>
      <c r="Y352" s="324"/>
    </row>
    <row r="353" spans="1:25" ht="15" hidden="1">
      <c r="A353" s="449"/>
      <c r="B353" s="480"/>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(F)'!$L$1,'Cumulative Budget Request '!Q352,0)</f>
        <v>0</v>
      </c>
      <c r="R353" s="212">
        <f>IF('Cumulative Budget Request '!L352='Split budget (F)'!$L$1,'Cumulative Budget Request '!R352,0)</f>
        <v>0</v>
      </c>
      <c r="S353" s="61">
        <f>IF('Cumulative Budget Request '!L352='Split budget (F)'!$L$1,'Cumulative Budget Request '!S352,0)</f>
        <v>0</v>
      </c>
      <c r="T353" s="211">
        <f>IF('Cumulative Budget Request '!L352='Split budget (F)'!$L$1,'Cumulative Budget Request '!T352,0)</f>
        <v>0</v>
      </c>
      <c r="U353" s="323"/>
      <c r="V353" s="323"/>
      <c r="W353" s="323"/>
      <c r="X353" s="323"/>
      <c r="Y353" s="323"/>
    </row>
    <row r="354" spans="1:25" hidden="1">
      <c r="A354" s="449"/>
      <c r="B354" s="480"/>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9"/>
      <c r="B355" s="480"/>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5">
        <f>IF('Cumulative Budget Request '!L355='Split budget (F)'!$L$1,'Cumulative Budget Request '!A355,0)</f>
        <v>0</v>
      </c>
      <c r="B356" s="480">
        <f>IF('Cumulative Budget Request '!L355='Split budget (F)'!$L$1,'Cumulative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(F)'!$L$1,'Cumulative Budget Request '!M355,0)</f>
        <v>0</v>
      </c>
      <c r="N356" s="214">
        <f>ROUND(M356/12,2)</f>
        <v>0</v>
      </c>
      <c r="O356" s="214">
        <f>IF('Cumulative Budget Request '!L355='Split budget (F)'!$L$1,'Cumulative Budget Request '!O355,0)</f>
        <v>0</v>
      </c>
      <c r="P356" s="209">
        <f>IF('Cumulative Budget Request '!L355='Split budget (F)'!$L$1,'Cumulative Budget Request '!P355,0)</f>
        <v>0</v>
      </c>
      <c r="Q356" s="211">
        <f>IF('Cumulative Budget Request '!L355='Split budget (F)'!$L$1,'Cumulative Budget Request '!Q355,0)</f>
        <v>0</v>
      </c>
      <c r="R356" s="212">
        <f>IF('Cumulative Budget Request '!L355='Split budget (F)'!$L$1,'Cumulative Budget Request '!R355,0)</f>
        <v>0</v>
      </c>
      <c r="S356" s="61">
        <f>IF('Cumulative Budget Request '!L355='Split budget (F)'!$L$1,'Cumulative Budget Request '!S355,0)</f>
        <v>0</v>
      </c>
      <c r="T356" s="211">
        <f>IF('Cumulative Budget Request '!L355='Split budget (F)'!$L$1,'Cumulative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6"/>
      <c r="B357" s="480"/>
      <c r="D357" s="33" t="s">
        <v>179</v>
      </c>
      <c r="E357" s="21">
        <f>T356</f>
        <v>0</v>
      </c>
      <c r="F357" s="21">
        <f>T357</f>
        <v>0</v>
      </c>
      <c r="G357" s="21">
        <f>T358</f>
        <v>0</v>
      </c>
      <c r="H357" s="21">
        <f>T359</f>
        <v>0</v>
      </c>
      <c r="I357" s="21">
        <f>T360</f>
        <v>0</v>
      </c>
      <c r="J357" s="45"/>
      <c r="M357" s="215"/>
      <c r="N357" s="214"/>
      <c r="O357" s="214"/>
      <c r="P357" s="214"/>
      <c r="Q357" s="211">
        <f>IF('Cumulative Budget Request '!L356='Split budget (F)'!$L$1,'Cumulative Budget Request '!Q356,0)</f>
        <v>0</v>
      </c>
      <c r="R357" s="212">
        <f>IF('Cumulative Budget Request '!L356='Split budget (F)'!$L$1,'Cumulative Budget Request '!R356,0)</f>
        <v>0</v>
      </c>
      <c r="S357" s="61">
        <f>IF('Cumulative Budget Request '!L356='Split budget (F)'!$L$1,'Cumulative Budget Request '!S356,0)</f>
        <v>0</v>
      </c>
      <c r="T357" s="211">
        <f>IF('Cumulative Budget Request '!L356='Split budget (F)'!$L$1,'Cumulative Budget Request '!T356,0)</f>
        <v>0</v>
      </c>
      <c r="U357" s="323"/>
      <c r="V357" s="323"/>
      <c r="W357" s="323"/>
      <c r="X357" s="323"/>
      <c r="Y357" s="323"/>
    </row>
    <row r="358" spans="1:25" hidden="1">
      <c r="A358" s="449"/>
      <c r="B358" s="486"/>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(F)'!$L$1,'Cumulative Budget Request '!Q357,0)</f>
        <v>0</v>
      </c>
      <c r="R358" s="212">
        <f>IF('Cumulative Budget Request '!L357='Split budget (F)'!$L$1,'Cumulative Budget Request '!R357,0)</f>
        <v>0</v>
      </c>
      <c r="S358" s="61">
        <f>IF('Cumulative Budget Request '!L357='Split budget (F)'!$L$1,'Cumulative Budget Request '!S357,0)</f>
        <v>0</v>
      </c>
      <c r="T358" s="211">
        <f>IF('Cumulative Budget Request '!L357='Split budget (F)'!$L$1,'Cumulative Budget Request '!T357,0)</f>
        <v>0</v>
      </c>
      <c r="U358" s="324"/>
      <c r="V358" s="324"/>
      <c r="W358" s="324"/>
      <c r="X358" s="324"/>
      <c r="Y358" s="324"/>
    </row>
    <row r="359" spans="1:25" hidden="1">
      <c r="A359" s="449"/>
      <c r="B359" s="480"/>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(F)'!$L$1,'Cumulative Budget Request '!Q358,0)</f>
        <v>0</v>
      </c>
      <c r="R359" s="212">
        <f>IF('Cumulative Budget Request '!L358='Split budget (F)'!$L$1,'Cumulative Budget Request '!R358,0)</f>
        <v>0</v>
      </c>
      <c r="S359" s="61">
        <f>IF('Cumulative Budget Request '!L358='Split budget (F)'!$L$1,'Cumulative Budget Request '!S358,0)</f>
        <v>0</v>
      </c>
      <c r="T359" s="211">
        <f>IF('Cumulative Budget Request '!L358='Split budget (F)'!$L$1,'Cumulative Budget Request '!T358,0)</f>
        <v>0</v>
      </c>
      <c r="U359" s="324"/>
      <c r="V359" s="324"/>
      <c r="W359" s="324"/>
      <c r="X359" s="324"/>
      <c r="Y359" s="324"/>
    </row>
    <row r="360" spans="1:25" ht="15" hidden="1">
      <c r="A360" s="449"/>
      <c r="B360" s="480"/>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(F)'!$L$1,'Cumulative Budget Request '!Q359,0)</f>
        <v>0</v>
      </c>
      <c r="R360" s="212">
        <f>IF('Cumulative Budget Request '!L359='Split budget (F)'!$L$1,'Cumulative Budget Request '!R359,0)</f>
        <v>0</v>
      </c>
      <c r="S360" s="61">
        <f>IF('Cumulative Budget Request '!L359='Split budget (F)'!$L$1,'Cumulative Budget Request '!S359,0)</f>
        <v>0</v>
      </c>
      <c r="T360" s="211">
        <f>IF('Cumulative Budget Request '!L359='Split budget (F)'!$L$1,'Cumulative Budget Request '!T359,0)</f>
        <v>0</v>
      </c>
      <c r="U360" s="323"/>
      <c r="V360" s="323"/>
      <c r="W360" s="323"/>
      <c r="X360" s="323"/>
      <c r="Y360" s="323"/>
    </row>
    <row r="361" spans="1:25" hidden="1">
      <c r="A361" s="449"/>
      <c r="B361" s="480"/>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9"/>
      <c r="B362" s="480"/>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5">
        <f>IF('Cumulative Budget Request '!L362='Split budget (F)'!$L$1,'Cumulative Budget Request '!A362,0)</f>
        <v>0</v>
      </c>
      <c r="B363" s="480">
        <f>IF('Cumulative Budget Request '!L362='Split budget (F)'!$L$1,'Cumulative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(F)'!$L$1,'Cumulative Budget Request '!M362,0)</f>
        <v>0</v>
      </c>
      <c r="N363" s="214">
        <f>ROUND(M363/12,2)</f>
        <v>0</v>
      </c>
      <c r="O363" s="214">
        <f>IF('Cumulative Budget Request '!L362='Split budget (F)'!$L$1,'Cumulative Budget Request '!O362,0)</f>
        <v>0</v>
      </c>
      <c r="P363" s="209">
        <f>IF('Cumulative Budget Request '!L362='Split budget (F)'!$L$1,'Cumulative Budget Request '!P362,0)</f>
        <v>0</v>
      </c>
      <c r="Q363" s="211">
        <f>IF('Cumulative Budget Request '!L362='Split budget (F)'!$L$1,'Cumulative Budget Request '!Q362,0)</f>
        <v>0</v>
      </c>
      <c r="R363" s="212">
        <f>IF('Cumulative Budget Request '!L362='Split budget (F)'!$L$1,'Cumulative Budget Request '!R362,0)</f>
        <v>0</v>
      </c>
      <c r="S363" s="61">
        <f>IF('Cumulative Budget Request '!L362='Split budget (F)'!$L$1,'Cumulative Budget Request '!S362,0)</f>
        <v>0</v>
      </c>
      <c r="T363" s="211">
        <f>IF('Cumulative Budget Request '!L362='Split budget (F)'!$L$1,'Cumulative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6"/>
      <c r="B364" s="480"/>
      <c r="D364" s="33" t="s">
        <v>179</v>
      </c>
      <c r="E364" s="21">
        <f>T363</f>
        <v>0</v>
      </c>
      <c r="F364" s="21">
        <f>T364</f>
        <v>0</v>
      </c>
      <c r="G364" s="21">
        <f>T365</f>
        <v>0</v>
      </c>
      <c r="H364" s="21">
        <f>T366</f>
        <v>0</v>
      </c>
      <c r="I364" s="21">
        <f>T367</f>
        <v>0</v>
      </c>
      <c r="J364" s="45"/>
      <c r="M364" s="215"/>
      <c r="N364" s="214"/>
      <c r="O364" s="214"/>
      <c r="P364" s="214"/>
      <c r="Q364" s="211">
        <f>IF('Cumulative Budget Request '!L363='Split budget (F)'!$L$1,'Cumulative Budget Request '!Q363,0)</f>
        <v>0</v>
      </c>
      <c r="R364" s="212">
        <f>IF('Cumulative Budget Request '!L363='Split budget (F)'!$L$1,'Cumulative Budget Request '!R363,0)</f>
        <v>0</v>
      </c>
      <c r="S364" s="61">
        <f>IF('Cumulative Budget Request '!L363='Split budget (F)'!$L$1,'Cumulative Budget Request '!S363,0)</f>
        <v>0</v>
      </c>
      <c r="T364" s="211">
        <f>IF('Cumulative Budget Request '!L363='Split budget (F)'!$L$1,'Cumulative Budget Request '!T363,0)</f>
        <v>0</v>
      </c>
      <c r="U364" s="323"/>
      <c r="V364" s="323"/>
      <c r="W364" s="323"/>
      <c r="X364" s="323"/>
      <c r="Y364" s="323"/>
    </row>
    <row r="365" spans="1:25" hidden="1">
      <c r="A365" s="449"/>
      <c r="B365" s="486"/>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(F)'!$L$1,'Cumulative Budget Request '!Q364,0)</f>
        <v>0</v>
      </c>
      <c r="R365" s="212">
        <f>IF('Cumulative Budget Request '!L364='Split budget (F)'!$L$1,'Cumulative Budget Request '!R364,0)</f>
        <v>0</v>
      </c>
      <c r="S365" s="61">
        <f>IF('Cumulative Budget Request '!L364='Split budget (F)'!$L$1,'Cumulative Budget Request '!S364,0)</f>
        <v>0</v>
      </c>
      <c r="T365" s="211">
        <f>IF('Cumulative Budget Request '!L364='Split budget (F)'!$L$1,'Cumulative Budget Request '!T364,0)</f>
        <v>0</v>
      </c>
      <c r="U365" s="324"/>
      <c r="V365" s="324"/>
      <c r="W365" s="324"/>
      <c r="X365" s="324"/>
      <c r="Y365" s="324"/>
    </row>
    <row r="366" spans="1:25" hidden="1">
      <c r="A366" s="449"/>
      <c r="B366" s="480"/>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(F)'!$L$1,'Cumulative Budget Request '!Q365,0)</f>
        <v>0</v>
      </c>
      <c r="R366" s="212">
        <f>IF('Cumulative Budget Request '!L365='Split budget (F)'!$L$1,'Cumulative Budget Request '!R365,0)</f>
        <v>0</v>
      </c>
      <c r="S366" s="61">
        <f>IF('Cumulative Budget Request '!L365='Split budget (F)'!$L$1,'Cumulative Budget Request '!S365,0)</f>
        <v>0</v>
      </c>
      <c r="T366" s="211">
        <f>IF('Cumulative Budget Request '!L365='Split budget (F)'!$L$1,'Cumulative Budget Request '!T365,0)</f>
        <v>0</v>
      </c>
      <c r="U366" s="324"/>
      <c r="V366" s="324"/>
      <c r="W366" s="324"/>
      <c r="X366" s="324"/>
      <c r="Y366" s="324"/>
    </row>
    <row r="367" spans="1:25" ht="15" hidden="1">
      <c r="A367" s="449"/>
      <c r="B367" s="480"/>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(F)'!$L$1,'Cumulative Budget Request '!Q366,0)</f>
        <v>0</v>
      </c>
      <c r="R367" s="212">
        <f>IF('Cumulative Budget Request '!L366='Split budget (F)'!$L$1,'Cumulative Budget Request '!R366,0)</f>
        <v>0</v>
      </c>
      <c r="S367" s="61">
        <f>IF('Cumulative Budget Request '!L366='Split budget (F)'!$L$1,'Cumulative Budget Request '!S366,0)</f>
        <v>0</v>
      </c>
      <c r="T367" s="211">
        <f>IF('Cumulative Budget Request '!L366='Split budget (F)'!$L$1,'Cumulative Budget Request '!T366,0)</f>
        <v>0</v>
      </c>
      <c r="U367" s="323"/>
      <c r="V367" s="323"/>
      <c r="W367" s="323"/>
      <c r="X367" s="323"/>
      <c r="Y367" s="323"/>
    </row>
    <row r="368" spans="1:25" hidden="1">
      <c r="A368" s="449"/>
      <c r="B368" s="480"/>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9"/>
      <c r="B369" s="480"/>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5">
        <f>IF('Cumulative Budget Request '!L369='Split budget (F)'!$L$1,'Cumulative Budget Request '!A369,0)</f>
        <v>0</v>
      </c>
      <c r="B370" s="480">
        <f>IF('Cumulative Budget Request '!L369='Split budget (F)'!$L$1,'Cumulative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(F)'!$L$1,'Cumulative Budget Request '!M369,0)</f>
        <v>0</v>
      </c>
      <c r="N370" s="214">
        <f>ROUND(M370/12,2)</f>
        <v>0</v>
      </c>
      <c r="O370" s="214">
        <f>IF('Cumulative Budget Request '!L369='Split budget (F)'!$L$1,'Cumulative Budget Request '!O369,0)</f>
        <v>0</v>
      </c>
      <c r="P370" s="209">
        <f>IF('Cumulative Budget Request '!L369='Split budget (F)'!$L$1,'Cumulative Budget Request '!P369,0)</f>
        <v>0</v>
      </c>
      <c r="Q370" s="211">
        <f>IF('Cumulative Budget Request '!L369='Split budget (F)'!$L$1,'Cumulative Budget Request '!Q369,0)</f>
        <v>0</v>
      </c>
      <c r="R370" s="212">
        <f>IF('Cumulative Budget Request '!L369='Split budget (F)'!$L$1,'Cumulative Budget Request '!R369,0)</f>
        <v>0</v>
      </c>
      <c r="S370" s="61">
        <f>IF('Cumulative Budget Request '!L369='Split budget (F)'!$L$1,'Cumulative Budget Request '!S369,0)</f>
        <v>0</v>
      </c>
      <c r="T370" s="211">
        <f>IF('Cumulative Budget Request '!L369='Split budget (F)'!$L$1,'Cumulative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6"/>
      <c r="B371" s="480"/>
      <c r="D371" s="33" t="s">
        <v>179</v>
      </c>
      <c r="E371" s="21">
        <f>T370</f>
        <v>0</v>
      </c>
      <c r="F371" s="21">
        <f>T371</f>
        <v>0</v>
      </c>
      <c r="G371" s="21">
        <f>T372</f>
        <v>0</v>
      </c>
      <c r="H371" s="21">
        <f>T373</f>
        <v>0</v>
      </c>
      <c r="I371" s="21">
        <f>T374</f>
        <v>0</v>
      </c>
      <c r="J371" s="45"/>
      <c r="M371" s="215"/>
      <c r="N371" s="214"/>
      <c r="O371" s="214"/>
      <c r="P371" s="214"/>
      <c r="Q371" s="211">
        <f>IF('Cumulative Budget Request '!L370='Split budget (F)'!$L$1,'Cumulative Budget Request '!Q370,0)</f>
        <v>0</v>
      </c>
      <c r="R371" s="212">
        <f>IF('Cumulative Budget Request '!L370='Split budget (F)'!$L$1,'Cumulative Budget Request '!R370,0)</f>
        <v>0</v>
      </c>
      <c r="S371" s="61">
        <f>IF('Cumulative Budget Request '!L370='Split budget (F)'!$L$1,'Cumulative Budget Request '!S370,0)</f>
        <v>0</v>
      </c>
      <c r="T371" s="211">
        <f>IF('Cumulative Budget Request '!L370='Split budget (F)'!$L$1,'Cumulative Budget Request '!T370,0)</f>
        <v>0</v>
      </c>
      <c r="U371" s="323"/>
      <c r="V371" s="323"/>
      <c r="W371" s="323"/>
      <c r="X371" s="323"/>
      <c r="Y371" s="323"/>
    </row>
    <row r="372" spans="1:25" hidden="1">
      <c r="A372" s="449"/>
      <c r="B372" s="486"/>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(F)'!$L$1,'Cumulative Budget Request '!Q371,0)</f>
        <v>0</v>
      </c>
      <c r="R372" s="212">
        <f>IF('Cumulative Budget Request '!L371='Split budget (F)'!$L$1,'Cumulative Budget Request '!R371,0)</f>
        <v>0</v>
      </c>
      <c r="S372" s="61">
        <f>IF('Cumulative Budget Request '!L371='Split budget (F)'!$L$1,'Cumulative Budget Request '!S371,0)</f>
        <v>0</v>
      </c>
      <c r="T372" s="211">
        <f>IF('Cumulative Budget Request '!L371='Split budget (F)'!$L$1,'Cumulative Budget Request '!T371,0)</f>
        <v>0</v>
      </c>
      <c r="U372" s="324"/>
      <c r="V372" s="324"/>
      <c r="W372" s="324"/>
      <c r="X372" s="324"/>
      <c r="Y372" s="324"/>
    </row>
    <row r="373" spans="1:25" hidden="1">
      <c r="A373" s="449"/>
      <c r="B373" s="480"/>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(F)'!$L$1,'Cumulative Budget Request '!Q372,0)</f>
        <v>0</v>
      </c>
      <c r="R373" s="212">
        <f>IF('Cumulative Budget Request '!L372='Split budget (F)'!$L$1,'Cumulative Budget Request '!R372,0)</f>
        <v>0</v>
      </c>
      <c r="S373" s="61">
        <f>IF('Cumulative Budget Request '!L372='Split budget (F)'!$L$1,'Cumulative Budget Request '!S372,0)</f>
        <v>0</v>
      </c>
      <c r="T373" s="211">
        <f>IF('Cumulative Budget Request '!L372='Split budget (F)'!$L$1,'Cumulative Budget Request '!T372,0)</f>
        <v>0</v>
      </c>
      <c r="U373" s="324"/>
      <c r="V373" s="324"/>
      <c r="W373" s="324"/>
      <c r="X373" s="324"/>
      <c r="Y373" s="324"/>
    </row>
    <row r="374" spans="1:25" ht="15" hidden="1">
      <c r="A374" s="449"/>
      <c r="B374" s="480"/>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(F)'!$L$1,'Cumulative Budget Request '!Q373,0)</f>
        <v>0</v>
      </c>
      <c r="R374" s="212">
        <f>IF('Cumulative Budget Request '!L373='Split budget (F)'!$L$1,'Cumulative Budget Request '!R373,0)</f>
        <v>0</v>
      </c>
      <c r="S374" s="61">
        <f>IF('Cumulative Budget Request '!L373='Split budget (F)'!$L$1,'Cumulative Budget Request '!S373,0)</f>
        <v>0</v>
      </c>
      <c r="T374" s="211">
        <f>IF('Cumulative Budget Request '!L373='Split budget (F)'!$L$1,'Cumulative Budget Request '!T373,0)</f>
        <v>0</v>
      </c>
      <c r="U374" s="323"/>
      <c r="V374" s="323"/>
      <c r="W374" s="323"/>
      <c r="X374" s="323"/>
      <c r="Y374" s="323"/>
    </row>
    <row r="375" spans="1:25" hidden="1">
      <c r="A375" s="449"/>
      <c r="B375" s="480"/>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9"/>
      <c r="B376" s="480"/>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5">
        <f>IF('Cumulative Budget Request '!L376='Split budget (F)'!$L$1,'Cumulative Budget Request '!A376,0)</f>
        <v>0</v>
      </c>
      <c r="B377" s="480">
        <f>IF('Cumulative Budget Request '!L376='Split budget (F)'!$L$1,'Cumulative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(F)'!$L$1,'Cumulative Budget Request '!M376,0)</f>
        <v>0</v>
      </c>
      <c r="N377" s="214">
        <f>ROUND(M377/12,2)</f>
        <v>0</v>
      </c>
      <c r="O377" s="214">
        <f>IF('Cumulative Budget Request '!L376='Split budget (F)'!$L$1,'Cumulative Budget Request '!O376,0)</f>
        <v>0</v>
      </c>
      <c r="P377" s="209">
        <f>IF('Cumulative Budget Request '!L376='Split budget (F)'!$L$1,'Cumulative Budget Request '!P376,0)</f>
        <v>0</v>
      </c>
      <c r="Q377" s="211">
        <f>IF('Cumulative Budget Request '!L376='Split budget (F)'!$L$1,'Cumulative Budget Request '!Q376,0)</f>
        <v>0</v>
      </c>
      <c r="R377" s="212">
        <f>IF('Cumulative Budget Request '!L376='Split budget (F)'!$L$1,'Cumulative Budget Request '!R376,0)</f>
        <v>0</v>
      </c>
      <c r="S377" s="61">
        <f>IF('Cumulative Budget Request '!L376='Split budget (F)'!$L$1,'Cumulative Budget Request '!S376,0)</f>
        <v>0</v>
      </c>
      <c r="T377" s="211">
        <f>IF('Cumulative Budget Request '!L376='Split budget (F)'!$L$1,'Cumulative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6"/>
      <c r="B378" s="480"/>
      <c r="D378" s="33" t="s">
        <v>179</v>
      </c>
      <c r="E378" s="21">
        <f>T377</f>
        <v>0</v>
      </c>
      <c r="F378" s="21">
        <f>T378</f>
        <v>0</v>
      </c>
      <c r="G378" s="21">
        <f>T379</f>
        <v>0</v>
      </c>
      <c r="H378" s="21">
        <f>T380</f>
        <v>0</v>
      </c>
      <c r="I378" s="21">
        <f>T381</f>
        <v>0</v>
      </c>
      <c r="J378" s="45"/>
      <c r="M378" s="215"/>
      <c r="N378" s="214"/>
      <c r="O378" s="214"/>
      <c r="P378" s="214"/>
      <c r="Q378" s="211">
        <f>IF('Cumulative Budget Request '!L377='Split budget (F)'!$L$1,'Cumulative Budget Request '!Q377,0)</f>
        <v>0</v>
      </c>
      <c r="R378" s="212">
        <f>IF('Cumulative Budget Request '!L377='Split budget (F)'!$L$1,'Cumulative Budget Request '!R377,0)</f>
        <v>0</v>
      </c>
      <c r="S378" s="61">
        <f>IF('Cumulative Budget Request '!L377='Split budget (F)'!$L$1,'Cumulative Budget Request '!S377,0)</f>
        <v>0</v>
      </c>
      <c r="T378" s="211">
        <f>IF('Cumulative Budget Request '!L377='Split budget (F)'!$L$1,'Cumulative Budget Request '!T377,0)</f>
        <v>0</v>
      </c>
      <c r="U378" s="323"/>
      <c r="V378" s="323"/>
      <c r="W378" s="323"/>
      <c r="X378" s="323"/>
      <c r="Y378" s="323"/>
    </row>
    <row r="379" spans="1:25" hidden="1">
      <c r="A379" s="449"/>
      <c r="B379" s="486"/>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(F)'!$L$1,'Cumulative Budget Request '!Q378,0)</f>
        <v>0</v>
      </c>
      <c r="R379" s="212">
        <f>IF('Cumulative Budget Request '!L378='Split budget (F)'!$L$1,'Cumulative Budget Request '!R378,0)</f>
        <v>0</v>
      </c>
      <c r="S379" s="61">
        <f>IF('Cumulative Budget Request '!L378='Split budget (F)'!$L$1,'Cumulative Budget Request '!S378,0)</f>
        <v>0</v>
      </c>
      <c r="T379" s="211">
        <f>IF('Cumulative Budget Request '!L378='Split budget (F)'!$L$1,'Cumulative Budget Request '!T378,0)</f>
        <v>0</v>
      </c>
      <c r="U379" s="324"/>
      <c r="V379" s="324"/>
      <c r="W379" s="324"/>
      <c r="X379" s="324"/>
      <c r="Y379" s="324"/>
    </row>
    <row r="380" spans="1:25" hidden="1">
      <c r="A380" s="449"/>
      <c r="B380" s="480"/>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(F)'!$L$1,'Cumulative Budget Request '!Q379,0)</f>
        <v>0</v>
      </c>
      <c r="R380" s="212">
        <f>IF('Cumulative Budget Request '!L379='Split budget (F)'!$L$1,'Cumulative Budget Request '!R379,0)</f>
        <v>0</v>
      </c>
      <c r="S380" s="61">
        <f>IF('Cumulative Budget Request '!L379='Split budget (F)'!$L$1,'Cumulative Budget Request '!S379,0)</f>
        <v>0</v>
      </c>
      <c r="T380" s="211">
        <f>IF('Cumulative Budget Request '!L379='Split budget (F)'!$L$1,'Cumulative Budget Request '!T379,0)</f>
        <v>0</v>
      </c>
      <c r="U380" s="324"/>
      <c r="V380" s="324"/>
      <c r="W380" s="324"/>
      <c r="X380" s="324"/>
      <c r="Y380" s="324"/>
    </row>
    <row r="381" spans="1:25" ht="15" hidden="1">
      <c r="A381" s="449"/>
      <c r="B381" s="480"/>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(F)'!$L$1,'Cumulative Budget Request '!Q380,0)</f>
        <v>0</v>
      </c>
      <c r="R381" s="212">
        <f>IF('Cumulative Budget Request '!L380='Split budget (F)'!$L$1,'Cumulative Budget Request '!R380,0)</f>
        <v>0</v>
      </c>
      <c r="S381" s="61">
        <f>IF('Cumulative Budget Request '!L380='Split budget (F)'!$L$1,'Cumulative Budget Request '!S380,0)</f>
        <v>0</v>
      </c>
      <c r="T381" s="211">
        <f>IF('Cumulative Budget Request '!L380='Split budget (F)'!$L$1,'Cumulative Budget Request '!T380,0)</f>
        <v>0</v>
      </c>
      <c r="U381" s="323"/>
      <c r="V381" s="323"/>
      <c r="W381" s="323"/>
      <c r="X381" s="323"/>
      <c r="Y381" s="323"/>
    </row>
    <row r="382" spans="1:25" hidden="1">
      <c r="A382" s="449"/>
      <c r="B382" s="480"/>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9"/>
      <c r="B383" s="480"/>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5">
        <f>IF('Cumulative Budget Request '!L383='Split budget (F)'!$L$1,'Cumulative Budget Request '!A383,0)</f>
        <v>0</v>
      </c>
      <c r="B384" s="480">
        <f>IF('Cumulative Budget Request '!L383='Split budget (F)'!$L$1,'Cumulative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(F)'!$L$1,'Cumulative Budget Request '!M383,0)</f>
        <v>0</v>
      </c>
      <c r="N384" s="214">
        <f>ROUND(M384/12,2)</f>
        <v>0</v>
      </c>
      <c r="O384" s="214">
        <f>IF('Cumulative Budget Request '!L383='Split budget (F)'!$L$1,'Cumulative Budget Request '!O383,0)</f>
        <v>0</v>
      </c>
      <c r="P384" s="209">
        <f>IF('Cumulative Budget Request '!L383='Split budget (F)'!$L$1,'Cumulative Budget Request '!P383,0)</f>
        <v>0</v>
      </c>
      <c r="Q384" s="211">
        <f>IF('Cumulative Budget Request '!L383='Split budget (F)'!$L$1,'Cumulative Budget Request '!Q383,0)</f>
        <v>0</v>
      </c>
      <c r="R384" s="212">
        <f>IF('Cumulative Budget Request '!L383='Split budget (F)'!$L$1,'Cumulative Budget Request '!R383,0)</f>
        <v>0</v>
      </c>
      <c r="S384" s="61">
        <f>IF('Cumulative Budget Request '!L383='Split budget (F)'!$L$1,'Cumulative Budget Request '!S383,0)</f>
        <v>0</v>
      </c>
      <c r="T384" s="211">
        <f>IF('Cumulative Budget Request '!L383='Split budget (F)'!$L$1,'Cumulative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6"/>
      <c r="B385" s="480"/>
      <c r="D385" s="33" t="s">
        <v>179</v>
      </c>
      <c r="E385" s="21">
        <f>T384</f>
        <v>0</v>
      </c>
      <c r="F385" s="21">
        <f>T385</f>
        <v>0</v>
      </c>
      <c r="G385" s="21">
        <f>T386</f>
        <v>0</v>
      </c>
      <c r="H385" s="21">
        <f>T387</f>
        <v>0</v>
      </c>
      <c r="I385" s="21">
        <f>T388</f>
        <v>0</v>
      </c>
      <c r="J385" s="45"/>
      <c r="M385" s="215"/>
      <c r="N385" s="214"/>
      <c r="O385" s="214"/>
      <c r="P385" s="214"/>
      <c r="Q385" s="211">
        <f>IF('Cumulative Budget Request '!L384='Split budget (F)'!$L$1,'Cumulative Budget Request '!Q384,0)</f>
        <v>0</v>
      </c>
      <c r="R385" s="212">
        <f>IF('Cumulative Budget Request '!L384='Split budget (F)'!$L$1,'Cumulative Budget Request '!R384,0)</f>
        <v>0</v>
      </c>
      <c r="S385" s="61">
        <f>IF('Cumulative Budget Request '!L384='Split budget (F)'!$L$1,'Cumulative Budget Request '!S384,0)</f>
        <v>0</v>
      </c>
      <c r="T385" s="211">
        <f>IF('Cumulative Budget Request '!L384='Split budget (F)'!$L$1,'Cumulative Budget Request '!T384,0)</f>
        <v>0</v>
      </c>
      <c r="U385" s="323"/>
      <c r="V385" s="323"/>
      <c r="W385" s="323"/>
      <c r="X385" s="323"/>
      <c r="Y385" s="323"/>
    </row>
    <row r="386" spans="1:25" hidden="1">
      <c r="A386" s="449"/>
      <c r="B386" s="486"/>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(F)'!$L$1,'Cumulative Budget Request '!Q385,0)</f>
        <v>0</v>
      </c>
      <c r="R386" s="212">
        <f>IF('Cumulative Budget Request '!L385='Split budget (F)'!$L$1,'Cumulative Budget Request '!R385,0)</f>
        <v>0</v>
      </c>
      <c r="S386" s="61">
        <f>IF('Cumulative Budget Request '!L385='Split budget (F)'!$L$1,'Cumulative Budget Request '!S385,0)</f>
        <v>0</v>
      </c>
      <c r="T386" s="211">
        <f>IF('Cumulative Budget Request '!L385='Split budget (F)'!$L$1,'Cumulative Budget Request '!T385,0)</f>
        <v>0</v>
      </c>
      <c r="U386" s="324"/>
      <c r="V386" s="324"/>
      <c r="W386" s="324"/>
      <c r="X386" s="324"/>
      <c r="Y386" s="324"/>
    </row>
    <row r="387" spans="1:25" hidden="1">
      <c r="A387" s="449"/>
      <c r="B387" s="480"/>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(F)'!$L$1,'Cumulative Budget Request '!Q386,0)</f>
        <v>0</v>
      </c>
      <c r="R387" s="212">
        <f>IF('Cumulative Budget Request '!L386='Split budget (F)'!$L$1,'Cumulative Budget Request '!R386,0)</f>
        <v>0</v>
      </c>
      <c r="S387" s="61">
        <f>IF('Cumulative Budget Request '!L386='Split budget (F)'!$L$1,'Cumulative Budget Request '!S386,0)</f>
        <v>0</v>
      </c>
      <c r="T387" s="211">
        <f>IF('Cumulative Budget Request '!L386='Split budget (F)'!$L$1,'Cumulative Budget Request '!T386,0)</f>
        <v>0</v>
      </c>
      <c r="U387" s="324"/>
      <c r="V387" s="324"/>
      <c r="W387" s="324"/>
      <c r="X387" s="324"/>
      <c r="Y387" s="324"/>
    </row>
    <row r="388" spans="1:25" ht="15" hidden="1">
      <c r="A388" s="449"/>
      <c r="B388" s="480"/>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(F)'!$L$1,'Cumulative Budget Request '!Q387,0)</f>
        <v>0</v>
      </c>
      <c r="R388" s="212">
        <f>IF('Cumulative Budget Request '!L387='Split budget (F)'!$L$1,'Cumulative Budget Request '!R387,0)</f>
        <v>0</v>
      </c>
      <c r="S388" s="61">
        <f>IF('Cumulative Budget Request '!L387='Split budget (F)'!$L$1,'Cumulative Budget Request '!S387,0)</f>
        <v>0</v>
      </c>
      <c r="T388" s="211">
        <f>IF('Cumulative Budget Request '!L387='Split budget (F)'!$L$1,'Cumulative Budget Request '!T387,0)</f>
        <v>0</v>
      </c>
      <c r="U388" s="323"/>
      <c r="V388" s="323"/>
      <c r="W388" s="323"/>
      <c r="X388" s="323"/>
      <c r="Y388" s="323"/>
    </row>
    <row r="389" spans="1:25" hidden="1">
      <c r="A389" s="449"/>
      <c r="B389" s="480"/>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9"/>
      <c r="B390" s="480"/>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9"/>
      <c r="B391" s="486"/>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9"/>
      <c r="B392" s="486"/>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62"/>
      <c r="V392" s="762"/>
      <c r="W392" s="762"/>
      <c r="X392" s="762"/>
      <c r="Y392" s="762"/>
    </row>
    <row r="393" spans="1:25">
      <c r="A393" s="785" t="s">
        <v>421</v>
      </c>
      <c r="B393" s="785"/>
      <c r="C393" s="785"/>
      <c r="D393" s="785"/>
      <c r="E393" s="785"/>
      <c r="F393" s="785"/>
      <c r="G393" s="785"/>
      <c r="H393" s="785"/>
      <c r="I393" s="785"/>
      <c r="J393" s="785"/>
      <c r="M393" s="53" t="s">
        <v>120</v>
      </c>
      <c r="N393" s="57" t="s">
        <v>79</v>
      </c>
      <c r="O393" s="57"/>
      <c r="P393" s="57" t="s">
        <v>249</v>
      </c>
      <c r="Q393" s="57" t="s">
        <v>109</v>
      </c>
      <c r="R393" s="57" t="s">
        <v>18</v>
      </c>
      <c r="S393" s="57"/>
      <c r="T393" s="57" t="s">
        <v>176</v>
      </c>
      <c r="U393" s="762" t="s">
        <v>118</v>
      </c>
      <c r="V393" s="762"/>
      <c r="W393" s="762"/>
      <c r="X393" s="762"/>
      <c r="Y393" s="762"/>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5">
        <f>IF('Cumulative Budget Request '!L394='Split budget (F)'!$L$1,'Cumulative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(F)'!$L$1,'Cumulative Budget Request '!M394,0)</f>
        <v>0</v>
      </c>
      <c r="N395" s="214">
        <f>ROUND(M395/12,2)</f>
        <v>0</v>
      </c>
      <c r="O395" s="214">
        <f>IF('Cumulative Budget Request '!L394='Split budget (F)'!$L$1,'Cumulative Budget Request '!O394,0)</f>
        <v>0</v>
      </c>
      <c r="P395" s="209">
        <f>IF('Cumulative Budget Request '!L394='Split budget (F)'!$L$1,'Cumulative Budget Request '!P394,0)</f>
        <v>0</v>
      </c>
      <c r="Q395" s="211">
        <f>IF('Cumulative Budget Request '!L394='Split budget (F)'!$L$1,'Cumulative Budget Request '!Q394,0)</f>
        <v>0</v>
      </c>
      <c r="R395" s="212">
        <f>IF('Cumulative Budget Request '!L394='Split budget (F)'!$L$1,'Cumulative Budget Request '!R394,0)</f>
        <v>0</v>
      </c>
      <c r="S395" s="61">
        <f>IF('Cumulative Budget Request '!L394='Split budget (F)'!$L$1,'Cumulative Budget Request '!S394,0)</f>
        <v>0</v>
      </c>
      <c r="T395" s="211">
        <f>IF('Cumulative Budget Request '!L394='Split budget (F)'!$L$1,'Cumulative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6"/>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(F)'!$L$1,'Cumulative Budget Request '!Q395,0)</f>
        <v>0</v>
      </c>
      <c r="R396" s="212">
        <f>IF('Cumulative Budget Request '!L395='Split budget (F)'!$L$1,'Cumulative Budget Request '!R395,0)</f>
        <v>0</v>
      </c>
      <c r="S396" s="61">
        <f>IF('Cumulative Budget Request '!L395='Split budget (F)'!$L$1,'Cumulative Budget Request '!S395,0)</f>
        <v>0</v>
      </c>
      <c r="T396" s="211">
        <f>IF('Cumulative Budget Request '!L395='Split budget (F)'!$L$1,'Cumulative Budget Request '!T395,0)</f>
        <v>0</v>
      </c>
      <c r="U396" s="323"/>
      <c r="V396" s="323"/>
      <c r="W396" s="323"/>
      <c r="X396" s="323"/>
      <c r="Y396" s="323"/>
    </row>
    <row r="397" spans="1:25">
      <c r="A397" s="449"/>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(F)'!$L$1,'Cumulative Budget Request '!Q396,0)</f>
        <v>0</v>
      </c>
      <c r="R397" s="212">
        <f>IF('Cumulative Budget Request '!L396='Split budget (F)'!$L$1,'Cumulative Budget Request '!R396,0)</f>
        <v>0</v>
      </c>
      <c r="S397" s="61">
        <f>IF('Cumulative Budget Request '!L396='Split budget (F)'!$L$1,'Cumulative Budget Request '!S396,0)</f>
        <v>0</v>
      </c>
      <c r="T397" s="211">
        <f>IF('Cumulative Budget Request '!L396='Split budget (F)'!$L$1,'Cumulative Budget Request '!T396,0)</f>
        <v>0</v>
      </c>
      <c r="U397" s="323"/>
      <c r="V397" s="323"/>
      <c r="W397" s="323"/>
      <c r="X397" s="323"/>
      <c r="Y397" s="323"/>
    </row>
    <row r="398" spans="1:25">
      <c r="A398" s="449"/>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(F)'!$L$1,'Cumulative Budget Request '!Q397,0)</f>
        <v>0</v>
      </c>
      <c r="R398" s="212">
        <f>IF('Cumulative Budget Request '!L397='Split budget (F)'!$L$1,'Cumulative Budget Request '!R397,0)</f>
        <v>0</v>
      </c>
      <c r="S398" s="61">
        <f>IF('Cumulative Budget Request '!L397='Split budget (F)'!$L$1,'Cumulative Budget Request '!S397,0)</f>
        <v>0</v>
      </c>
      <c r="T398" s="211">
        <f>IF('Cumulative Budget Request '!L397='Split budget (F)'!$L$1,'Cumulative Budget Request '!T397,0)</f>
        <v>0</v>
      </c>
      <c r="U398" s="323"/>
      <c r="V398" s="323"/>
      <c r="W398" s="323"/>
      <c r="X398" s="323"/>
      <c r="Y398" s="323"/>
    </row>
    <row r="399" spans="1:25" ht="15">
      <c r="A399" s="449"/>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(F)'!$L$1,'Cumulative Budget Request '!Q398,0)</f>
        <v>0</v>
      </c>
      <c r="R399" s="212">
        <f>IF('Cumulative Budget Request '!L398='Split budget (F)'!$L$1,'Cumulative Budget Request '!R398,0)</f>
        <v>0</v>
      </c>
      <c r="S399" s="61">
        <f>IF('Cumulative Budget Request '!L398='Split budget (F)'!$L$1,'Cumulative Budget Request '!S398,0)</f>
        <v>0</v>
      </c>
      <c r="T399" s="211">
        <f>IF('Cumulative Budget Request '!L398='Split budget (F)'!$L$1,'Cumulative Budget Request '!T398,0)</f>
        <v>0</v>
      </c>
      <c r="U399" s="323"/>
      <c r="V399" s="323"/>
      <c r="W399" s="323"/>
      <c r="X399" s="323"/>
      <c r="Y399" s="323"/>
    </row>
    <row r="400" spans="1:25">
      <c r="A400" s="449"/>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6"/>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5">
        <f>IF('Cumulative Budget Request '!L401='Split budget (F)'!$L$1,'Cumulative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(F)'!$L$1,'Cumulative Budget Request '!M401,0)</f>
        <v>0</v>
      </c>
      <c r="N402" s="214">
        <f>ROUND(M402/12,2)</f>
        <v>0</v>
      </c>
      <c r="O402" s="214">
        <f>IF('Cumulative Budget Request '!L401='Split budget (F)'!$L$1,'Cumulative Budget Request '!O401,0)</f>
        <v>0</v>
      </c>
      <c r="P402" s="209">
        <f>IF('Cumulative Budget Request '!L401='Split budget (F)'!$L$1,'Cumulative Budget Request '!P401,0)</f>
        <v>0</v>
      </c>
      <c r="Q402" s="211">
        <f>IF('Cumulative Budget Request '!L401='Split budget (F)'!$L$1,'Cumulative Budget Request '!Q401,0)</f>
        <v>0</v>
      </c>
      <c r="R402" s="212">
        <f>IF('Cumulative Budget Request '!L401='Split budget (F)'!$L$1,'Cumulative Budget Request '!R401,0)</f>
        <v>0</v>
      </c>
      <c r="S402" s="61">
        <f>IF('Cumulative Budget Request '!L401='Split budget (F)'!$L$1,'Cumulative Budget Request '!S401,0)</f>
        <v>0</v>
      </c>
      <c r="T402" s="211">
        <f>IF('Cumulative Budget Request '!L401='Split budget (F)'!$L$1,'Cumulative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6"/>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(F)'!$L$1,'Cumulative Budget Request '!Q402,0)</f>
        <v>0</v>
      </c>
      <c r="R403" s="212">
        <f>IF('Cumulative Budget Request '!L402='Split budget (F)'!$L$1,'Cumulative Budget Request '!R402,0)</f>
        <v>0</v>
      </c>
      <c r="S403" s="61">
        <f>IF('Cumulative Budget Request '!L402='Split budget (F)'!$L$1,'Cumulative Budget Request '!S402,0)</f>
        <v>0</v>
      </c>
      <c r="T403" s="211">
        <f>IF('Cumulative Budget Request '!L402='Split budget (F)'!$L$1,'Cumulative Budget Request '!T402,0)</f>
        <v>0</v>
      </c>
      <c r="U403" s="323"/>
      <c r="V403" s="323"/>
      <c r="W403" s="323"/>
      <c r="X403" s="323"/>
      <c r="Y403" s="323"/>
    </row>
    <row r="404" spans="1:25" hidden="1">
      <c r="A404" s="449"/>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(F)'!$L$1,'Cumulative Budget Request '!Q403,0)</f>
        <v>0</v>
      </c>
      <c r="R404" s="212">
        <f>IF('Cumulative Budget Request '!L403='Split budget (F)'!$L$1,'Cumulative Budget Request '!R403,0)</f>
        <v>0</v>
      </c>
      <c r="S404" s="61">
        <f>IF('Cumulative Budget Request '!L403='Split budget (F)'!$L$1,'Cumulative Budget Request '!S403,0)</f>
        <v>0</v>
      </c>
      <c r="T404" s="211">
        <f>IF('Cumulative Budget Request '!L403='Split budget (F)'!$L$1,'Cumulative Budget Request '!T403,0)</f>
        <v>0</v>
      </c>
      <c r="U404" s="323"/>
      <c r="V404" s="323"/>
      <c r="W404" s="323"/>
      <c r="X404" s="323"/>
      <c r="Y404" s="323"/>
    </row>
    <row r="405" spans="1:25" hidden="1">
      <c r="A405" s="449"/>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(F)'!$L$1,'Cumulative Budget Request '!Q404,0)</f>
        <v>0</v>
      </c>
      <c r="R405" s="212">
        <f>IF('Cumulative Budget Request '!L404='Split budget (F)'!$L$1,'Cumulative Budget Request '!R404,0)</f>
        <v>0</v>
      </c>
      <c r="S405" s="61">
        <f>IF('Cumulative Budget Request '!L404='Split budget (F)'!$L$1,'Cumulative Budget Request '!S404,0)</f>
        <v>0</v>
      </c>
      <c r="T405" s="211">
        <f>IF('Cumulative Budget Request '!L404='Split budget (F)'!$L$1,'Cumulative Budget Request '!T404,0)</f>
        <v>0</v>
      </c>
      <c r="U405" s="323"/>
      <c r="V405" s="323"/>
      <c r="W405" s="323"/>
      <c r="X405" s="323"/>
      <c r="Y405" s="323"/>
    </row>
    <row r="406" spans="1:25" ht="15" hidden="1">
      <c r="A406" s="449"/>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(F)'!$L$1,'Cumulative Budget Request '!Q405,0)</f>
        <v>0</v>
      </c>
      <c r="R406" s="212">
        <f>IF('Cumulative Budget Request '!L405='Split budget (F)'!$L$1,'Cumulative Budget Request '!R405,0)</f>
        <v>0</v>
      </c>
      <c r="S406" s="61">
        <f>IF('Cumulative Budget Request '!L405='Split budget (F)'!$L$1,'Cumulative Budget Request '!S405,0)</f>
        <v>0</v>
      </c>
      <c r="T406" s="211">
        <f>IF('Cumulative Budget Request '!L405='Split budget (F)'!$L$1,'Cumulative Budget Request '!T405,0)</f>
        <v>0</v>
      </c>
      <c r="U406" s="323"/>
      <c r="V406" s="323"/>
      <c r="W406" s="323"/>
      <c r="X406" s="323"/>
      <c r="Y406" s="323"/>
    </row>
    <row r="407" spans="1:25" hidden="1">
      <c r="A407" s="449"/>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9"/>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5">
        <f>IF('Cumulative Budget Request '!L408='Split budget (F)'!$L$1,'Cumulative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(F)'!$L$1,'Cumulative Budget Request '!M408,0)</f>
        <v>0</v>
      </c>
      <c r="N409" s="214">
        <f>ROUND(M409/12,2)</f>
        <v>0</v>
      </c>
      <c r="O409" s="214">
        <f>IF('Cumulative Budget Request '!L408='Split budget (F)'!$L$1,'Cumulative Budget Request '!O408,0)</f>
        <v>0</v>
      </c>
      <c r="P409" s="209">
        <f>IF('Cumulative Budget Request '!L408='Split budget (F)'!$L$1,'Cumulative Budget Request '!P408,0)</f>
        <v>0</v>
      </c>
      <c r="Q409" s="211">
        <f>IF('Cumulative Budget Request '!L408='Split budget (F)'!$L$1,'Cumulative Budget Request '!Q408,0)</f>
        <v>0</v>
      </c>
      <c r="R409" s="212">
        <f>IF('Cumulative Budget Request '!L408='Split budget (F)'!$L$1,'Cumulative Budget Request '!R408,0)</f>
        <v>0</v>
      </c>
      <c r="S409" s="61">
        <f>IF('Cumulative Budget Request '!L408='Split budget (F)'!$L$1,'Cumulative Budget Request '!S408,0)</f>
        <v>0</v>
      </c>
      <c r="T409" s="211">
        <f>IF('Cumulative Budget Request '!L408='Split budget (F)'!$L$1,'Cumulative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6"/>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(F)'!$L$1,'Cumulative Budget Request '!Q409,0)</f>
        <v>0</v>
      </c>
      <c r="R410" s="212">
        <f>IF('Cumulative Budget Request '!L409='Split budget (F)'!$L$1,'Cumulative Budget Request '!R409,0)</f>
        <v>0</v>
      </c>
      <c r="S410" s="61">
        <f>IF('Cumulative Budget Request '!L409='Split budget (F)'!$L$1,'Cumulative Budget Request '!S409,0)</f>
        <v>0</v>
      </c>
      <c r="T410" s="211">
        <f>IF('Cumulative Budget Request '!L409='Split budget (F)'!$L$1,'Cumulative Budget Request '!T409,0)</f>
        <v>0</v>
      </c>
      <c r="U410" s="323"/>
      <c r="V410" s="323"/>
      <c r="W410" s="323"/>
      <c r="X410" s="323"/>
      <c r="Y410" s="323"/>
    </row>
    <row r="411" spans="1:25" hidden="1">
      <c r="A411" s="449"/>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(F)'!$L$1,'Cumulative Budget Request '!Q410,0)</f>
        <v>0</v>
      </c>
      <c r="R411" s="212">
        <f>IF('Cumulative Budget Request '!L410='Split budget (F)'!$L$1,'Cumulative Budget Request '!R410,0)</f>
        <v>0</v>
      </c>
      <c r="S411" s="61">
        <f>IF('Cumulative Budget Request '!L410='Split budget (F)'!$L$1,'Cumulative Budget Request '!S410,0)</f>
        <v>0</v>
      </c>
      <c r="T411" s="211">
        <f>IF('Cumulative Budget Request '!L410='Split budget (F)'!$L$1,'Cumulative Budget Request '!T410,0)</f>
        <v>0</v>
      </c>
      <c r="U411" s="324"/>
      <c r="V411" s="324"/>
      <c r="W411" s="324"/>
      <c r="X411" s="324"/>
      <c r="Y411" s="324"/>
    </row>
    <row r="412" spans="1:25" hidden="1">
      <c r="A412" s="449"/>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(F)'!$L$1,'Cumulative Budget Request '!Q411,0)</f>
        <v>0</v>
      </c>
      <c r="R412" s="212">
        <f>IF('Cumulative Budget Request '!L411='Split budget (F)'!$L$1,'Cumulative Budget Request '!R411,0)</f>
        <v>0</v>
      </c>
      <c r="S412" s="61">
        <f>IF('Cumulative Budget Request '!L411='Split budget (F)'!$L$1,'Cumulative Budget Request '!S411,0)</f>
        <v>0</v>
      </c>
      <c r="T412" s="211">
        <f>IF('Cumulative Budget Request '!L411='Split budget (F)'!$L$1,'Cumulative Budget Request '!T411,0)</f>
        <v>0</v>
      </c>
      <c r="U412" s="324"/>
      <c r="V412" s="324"/>
      <c r="W412" s="324"/>
      <c r="X412" s="324"/>
      <c r="Y412" s="324"/>
    </row>
    <row r="413" spans="1:25" ht="15" hidden="1">
      <c r="A413" s="449"/>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(F)'!$L$1,'Cumulative Budget Request '!Q412,0)</f>
        <v>0</v>
      </c>
      <c r="R413" s="212">
        <f>IF('Cumulative Budget Request '!L412='Split budget (F)'!$L$1,'Cumulative Budget Request '!R412,0)</f>
        <v>0</v>
      </c>
      <c r="S413" s="61">
        <f>IF('Cumulative Budget Request '!L412='Split budget (F)'!$L$1,'Cumulative Budget Request '!S412,0)</f>
        <v>0</v>
      </c>
      <c r="T413" s="211">
        <f>IF('Cumulative Budget Request '!L412='Split budget (F)'!$L$1,'Cumulative Budget Request '!T412,0)</f>
        <v>0</v>
      </c>
      <c r="U413" s="323"/>
      <c r="V413" s="323"/>
      <c r="W413" s="323"/>
      <c r="X413" s="323"/>
      <c r="Y413" s="323"/>
    </row>
    <row r="414" spans="1:25" hidden="1">
      <c r="A414" s="449"/>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9"/>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5">
        <f>IF('Cumulative Budget Request '!L415='Split budget (F)'!$L$1,'Cumulative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(F)'!$L$1,'Cumulative Budget Request '!M415,0)</f>
        <v>0</v>
      </c>
      <c r="N416" s="214">
        <f>ROUND(M416/12,2)</f>
        <v>0</v>
      </c>
      <c r="O416" s="214">
        <f>IF('Cumulative Budget Request '!L415='Split budget (F)'!$L$1,'Cumulative Budget Request '!O415,0)</f>
        <v>0</v>
      </c>
      <c r="P416" s="209">
        <f>IF('Cumulative Budget Request '!L415='Split budget (F)'!$L$1,'Cumulative Budget Request '!P415,0)</f>
        <v>0</v>
      </c>
      <c r="Q416" s="211">
        <f>IF('Cumulative Budget Request '!L415='Split budget (F)'!$L$1,'Cumulative Budget Request '!Q415,0)</f>
        <v>0</v>
      </c>
      <c r="R416" s="212">
        <f>IF('Cumulative Budget Request '!L415='Split budget (F)'!$L$1,'Cumulative Budget Request '!R415,0)</f>
        <v>0</v>
      </c>
      <c r="S416" s="61">
        <f>IF('Cumulative Budget Request '!L415='Split budget (F)'!$L$1,'Cumulative Budget Request '!S415,0)</f>
        <v>0</v>
      </c>
      <c r="T416" s="211">
        <f>IF('Cumulative Budget Request '!L415='Split budget (F)'!$L$1,'Cumulative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6"/>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(F)'!$L$1,'Cumulative Budget Request '!Q416,0)</f>
        <v>0</v>
      </c>
      <c r="R417" s="212">
        <f>IF('Cumulative Budget Request '!L416='Split budget (F)'!$L$1,'Cumulative Budget Request '!R416,0)</f>
        <v>0</v>
      </c>
      <c r="S417" s="61">
        <f>IF('Cumulative Budget Request '!L416='Split budget (F)'!$L$1,'Cumulative Budget Request '!S416,0)</f>
        <v>0</v>
      </c>
      <c r="T417" s="211">
        <f>IF('Cumulative Budget Request '!L416='Split budget (F)'!$L$1,'Cumulative Budget Request '!T416,0)</f>
        <v>0</v>
      </c>
      <c r="U417" s="323"/>
      <c r="V417" s="323"/>
      <c r="W417" s="323"/>
      <c r="X417" s="323"/>
      <c r="Y417" s="323"/>
    </row>
    <row r="418" spans="1:25" hidden="1">
      <c r="A418" s="449"/>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(F)'!$L$1,'Cumulative Budget Request '!Q417,0)</f>
        <v>0</v>
      </c>
      <c r="R418" s="212">
        <f>IF('Cumulative Budget Request '!L417='Split budget (F)'!$L$1,'Cumulative Budget Request '!R417,0)</f>
        <v>0</v>
      </c>
      <c r="S418" s="61">
        <f>IF('Cumulative Budget Request '!L417='Split budget (F)'!$L$1,'Cumulative Budget Request '!S417,0)</f>
        <v>0</v>
      </c>
      <c r="T418" s="211">
        <f>IF('Cumulative Budget Request '!L417='Split budget (F)'!$L$1,'Cumulative Budget Request '!T417,0)</f>
        <v>0</v>
      </c>
      <c r="U418" s="324"/>
      <c r="V418" s="324"/>
      <c r="W418" s="324"/>
      <c r="X418" s="324"/>
      <c r="Y418" s="324"/>
    </row>
    <row r="419" spans="1:25" hidden="1">
      <c r="A419" s="449"/>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(F)'!$L$1,'Cumulative Budget Request '!Q418,0)</f>
        <v>0</v>
      </c>
      <c r="R419" s="212">
        <f>IF('Cumulative Budget Request '!L418='Split budget (F)'!$L$1,'Cumulative Budget Request '!R418,0)</f>
        <v>0</v>
      </c>
      <c r="S419" s="61">
        <f>IF('Cumulative Budget Request '!L418='Split budget (F)'!$L$1,'Cumulative Budget Request '!S418,0)</f>
        <v>0</v>
      </c>
      <c r="T419" s="211">
        <f>IF('Cumulative Budget Request '!L418='Split budget (F)'!$L$1,'Cumulative Budget Request '!T418,0)</f>
        <v>0</v>
      </c>
      <c r="U419" s="324"/>
      <c r="V419" s="324"/>
      <c r="W419" s="324"/>
      <c r="X419" s="324"/>
      <c r="Y419" s="324"/>
    </row>
    <row r="420" spans="1:25" ht="15" hidden="1">
      <c r="A420" s="449"/>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(F)'!$L$1,'Cumulative Budget Request '!Q419,0)</f>
        <v>0</v>
      </c>
      <c r="R420" s="212">
        <f>IF('Cumulative Budget Request '!L419='Split budget (F)'!$L$1,'Cumulative Budget Request '!R419,0)</f>
        <v>0</v>
      </c>
      <c r="S420" s="61">
        <f>IF('Cumulative Budget Request '!L419='Split budget (F)'!$L$1,'Cumulative Budget Request '!S419,0)</f>
        <v>0</v>
      </c>
      <c r="T420" s="211">
        <f>IF('Cumulative Budget Request '!L419='Split budget (F)'!$L$1,'Cumulative Budget Request '!T419,0)</f>
        <v>0</v>
      </c>
      <c r="U420" s="323"/>
      <c r="V420" s="323"/>
      <c r="W420" s="323"/>
      <c r="X420" s="323"/>
      <c r="Y420" s="323"/>
    </row>
    <row r="421" spans="1:25" hidden="1">
      <c r="A421" s="449"/>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9"/>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5">
        <f>IF('Cumulative Budget Request '!L422='Split budget (F)'!$L$1,'Cumulative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(F)'!$L$1,'Cumulative Budget Request '!M422,0)</f>
        <v>0</v>
      </c>
      <c r="N423" s="214">
        <f>ROUND(M423/12,2)</f>
        <v>0</v>
      </c>
      <c r="O423" s="214">
        <f>IF('Cumulative Budget Request '!L422='Split budget (F)'!$L$1,'Cumulative Budget Request '!O422,0)</f>
        <v>0</v>
      </c>
      <c r="P423" s="209">
        <f>IF('Cumulative Budget Request '!L422='Split budget (F)'!$L$1,'Cumulative Budget Request '!P422,0)</f>
        <v>0</v>
      </c>
      <c r="Q423" s="211">
        <f>IF('Cumulative Budget Request '!L422='Split budget (F)'!$L$1,'Cumulative Budget Request '!Q422,0)</f>
        <v>0</v>
      </c>
      <c r="R423" s="212">
        <f>IF('Cumulative Budget Request '!L422='Split budget (F)'!$L$1,'Cumulative Budget Request '!R422,0)</f>
        <v>0</v>
      </c>
      <c r="S423" s="61">
        <f>IF('Cumulative Budget Request '!L422='Split budget (F)'!$L$1,'Cumulative Budget Request '!S422,0)</f>
        <v>0</v>
      </c>
      <c r="T423" s="211">
        <f>IF('Cumulative Budget Request '!L422='Split budget (F)'!$L$1,'Cumulative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6"/>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(F)'!$L$1,'Cumulative Budget Request '!Q423,0)</f>
        <v>0</v>
      </c>
      <c r="R424" s="212">
        <f>IF('Cumulative Budget Request '!L423='Split budget (F)'!$L$1,'Cumulative Budget Request '!R423,0)</f>
        <v>0</v>
      </c>
      <c r="S424" s="61">
        <f>IF('Cumulative Budget Request '!L423='Split budget (F)'!$L$1,'Cumulative Budget Request '!S423,0)</f>
        <v>0</v>
      </c>
      <c r="T424" s="211">
        <f>IF('Cumulative Budget Request '!L423='Split budget (F)'!$L$1,'Cumulative Budget Request '!T423,0)</f>
        <v>0</v>
      </c>
      <c r="U424" s="323"/>
      <c r="V424" s="323"/>
      <c r="W424" s="323"/>
      <c r="X424" s="323"/>
      <c r="Y424" s="323"/>
    </row>
    <row r="425" spans="1:25" hidden="1">
      <c r="A425" s="449"/>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(F)'!$L$1,'Cumulative Budget Request '!Q424,0)</f>
        <v>0</v>
      </c>
      <c r="R425" s="212">
        <f>IF('Cumulative Budget Request '!L424='Split budget (F)'!$L$1,'Cumulative Budget Request '!R424,0)</f>
        <v>0</v>
      </c>
      <c r="S425" s="61">
        <f>IF('Cumulative Budget Request '!L424='Split budget (F)'!$L$1,'Cumulative Budget Request '!S424,0)</f>
        <v>0</v>
      </c>
      <c r="T425" s="211">
        <f>IF('Cumulative Budget Request '!L424='Split budget (F)'!$L$1,'Cumulative Budget Request '!T424,0)</f>
        <v>0</v>
      </c>
      <c r="U425" s="324"/>
      <c r="V425" s="324"/>
      <c r="W425" s="324"/>
      <c r="X425" s="324"/>
      <c r="Y425" s="324"/>
    </row>
    <row r="426" spans="1:25" hidden="1">
      <c r="A426" s="449"/>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(F)'!$L$1,'Cumulative Budget Request '!Q425,0)</f>
        <v>0</v>
      </c>
      <c r="R426" s="212">
        <f>IF('Cumulative Budget Request '!L425='Split budget (F)'!$L$1,'Cumulative Budget Request '!R425,0)</f>
        <v>0</v>
      </c>
      <c r="S426" s="61">
        <f>IF('Cumulative Budget Request '!L425='Split budget (F)'!$L$1,'Cumulative Budget Request '!S425,0)</f>
        <v>0</v>
      </c>
      <c r="T426" s="211">
        <f>IF('Cumulative Budget Request '!L425='Split budget (F)'!$L$1,'Cumulative Budget Request '!T425,0)</f>
        <v>0</v>
      </c>
      <c r="U426" s="324"/>
      <c r="V426" s="324"/>
      <c r="W426" s="324"/>
      <c r="X426" s="324"/>
      <c r="Y426" s="324"/>
    </row>
    <row r="427" spans="1:25" ht="15" hidden="1">
      <c r="A427" s="449"/>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(F)'!$L$1,'Cumulative Budget Request '!Q426,0)</f>
        <v>0</v>
      </c>
      <c r="R427" s="212">
        <f>IF('Cumulative Budget Request '!L426='Split budget (F)'!$L$1,'Cumulative Budget Request '!R426,0)</f>
        <v>0</v>
      </c>
      <c r="S427" s="61">
        <f>IF('Cumulative Budget Request '!L426='Split budget (F)'!$L$1,'Cumulative Budget Request '!S426,0)</f>
        <v>0</v>
      </c>
      <c r="T427" s="211">
        <f>IF('Cumulative Budget Request '!L426='Split budget (F)'!$L$1,'Cumulative Budget Request '!T426,0)</f>
        <v>0</v>
      </c>
      <c r="U427" s="323"/>
      <c r="V427" s="323"/>
      <c r="W427" s="323"/>
      <c r="X427" s="323"/>
      <c r="Y427" s="323"/>
    </row>
    <row r="428" spans="1:25" hidden="1">
      <c r="A428" s="449"/>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9"/>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5">
        <f>IF('Cumulative Budget Request '!L429='Split budget (F)'!$L$1,'Cumulative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(F)'!$L$1,'Cumulative Budget Request '!M429,0)</f>
        <v>0</v>
      </c>
      <c r="N430" s="214">
        <f>ROUND(M430/12,2)</f>
        <v>0</v>
      </c>
      <c r="O430" s="214">
        <f>IF('Cumulative Budget Request '!L429='Split budget (F)'!$L$1,'Cumulative Budget Request '!O429,0)</f>
        <v>0</v>
      </c>
      <c r="P430" s="209">
        <f>IF('Cumulative Budget Request '!L429='Split budget (F)'!$L$1,'Cumulative Budget Request '!P429,0)</f>
        <v>0</v>
      </c>
      <c r="Q430" s="211">
        <f>IF('Cumulative Budget Request '!L429='Split budget (F)'!$L$1,'Cumulative Budget Request '!Q429,0)</f>
        <v>0</v>
      </c>
      <c r="R430" s="212">
        <f>IF('Cumulative Budget Request '!L429='Split budget (F)'!$L$1,'Cumulative Budget Request '!R429,0)</f>
        <v>0</v>
      </c>
      <c r="S430" s="61">
        <f>IF('Cumulative Budget Request '!L429='Split budget (F)'!$L$1,'Cumulative Budget Request '!S429,0)</f>
        <v>0</v>
      </c>
      <c r="T430" s="211">
        <f>IF('Cumulative Budget Request '!L429='Split budget (F)'!$L$1,'Cumulative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6"/>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(F)'!$L$1,'Cumulative Budget Request '!Q430,0)</f>
        <v>0</v>
      </c>
      <c r="R431" s="212">
        <f>IF('Cumulative Budget Request '!L430='Split budget (F)'!$L$1,'Cumulative Budget Request '!R430,0)</f>
        <v>0</v>
      </c>
      <c r="S431" s="61">
        <f>IF('Cumulative Budget Request '!L430='Split budget (F)'!$L$1,'Cumulative Budget Request '!S430,0)</f>
        <v>0</v>
      </c>
      <c r="T431" s="211">
        <f>IF('Cumulative Budget Request '!L430='Split budget (F)'!$L$1,'Cumulative Budget Request '!T430,0)</f>
        <v>0</v>
      </c>
      <c r="U431" s="323"/>
      <c r="V431" s="323"/>
      <c r="W431" s="323"/>
      <c r="X431" s="323"/>
      <c r="Y431" s="323"/>
    </row>
    <row r="432" spans="1:25" hidden="1">
      <c r="A432" s="449"/>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(F)'!$L$1,'Cumulative Budget Request '!Q431,0)</f>
        <v>0</v>
      </c>
      <c r="R432" s="212">
        <f>IF('Cumulative Budget Request '!L431='Split budget (F)'!$L$1,'Cumulative Budget Request '!R431,0)</f>
        <v>0</v>
      </c>
      <c r="S432" s="61">
        <f>IF('Cumulative Budget Request '!L431='Split budget (F)'!$L$1,'Cumulative Budget Request '!S431,0)</f>
        <v>0</v>
      </c>
      <c r="T432" s="211">
        <f>IF('Cumulative Budget Request '!L431='Split budget (F)'!$L$1,'Cumulative Budget Request '!T431,0)</f>
        <v>0</v>
      </c>
      <c r="U432" s="324"/>
      <c r="V432" s="324"/>
      <c r="W432" s="324"/>
      <c r="X432" s="324"/>
      <c r="Y432" s="324"/>
    </row>
    <row r="433" spans="1:25" hidden="1">
      <c r="A433" s="449"/>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(F)'!$L$1,'Cumulative Budget Request '!Q432,0)</f>
        <v>0</v>
      </c>
      <c r="R433" s="212">
        <f>IF('Cumulative Budget Request '!L432='Split budget (F)'!$L$1,'Cumulative Budget Request '!R432,0)</f>
        <v>0</v>
      </c>
      <c r="S433" s="61">
        <f>IF('Cumulative Budget Request '!L432='Split budget (F)'!$L$1,'Cumulative Budget Request '!S432,0)</f>
        <v>0</v>
      </c>
      <c r="T433" s="211">
        <f>IF('Cumulative Budget Request '!L432='Split budget (F)'!$L$1,'Cumulative Budget Request '!T432,0)</f>
        <v>0</v>
      </c>
      <c r="U433" s="324"/>
      <c r="V433" s="324"/>
      <c r="W433" s="324"/>
      <c r="X433" s="324"/>
      <c r="Y433" s="324"/>
    </row>
    <row r="434" spans="1:25" ht="15" hidden="1">
      <c r="A434" s="449"/>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(F)'!$L$1,'Cumulative Budget Request '!Q433,0)</f>
        <v>0</v>
      </c>
      <c r="R434" s="212">
        <f>IF('Cumulative Budget Request '!L433='Split budget (F)'!$L$1,'Cumulative Budget Request '!R433,0)</f>
        <v>0</v>
      </c>
      <c r="S434" s="61">
        <f>IF('Cumulative Budget Request '!L433='Split budget (F)'!$L$1,'Cumulative Budget Request '!S433,0)</f>
        <v>0</v>
      </c>
      <c r="T434" s="211">
        <f>IF('Cumulative Budget Request '!L433='Split budget (F)'!$L$1,'Cumulative Budget Request '!T433,0)</f>
        <v>0</v>
      </c>
      <c r="U434" s="323"/>
      <c r="V434" s="323"/>
      <c r="W434" s="323"/>
      <c r="X434" s="323"/>
      <c r="Y434" s="323"/>
    </row>
    <row r="435" spans="1:25" hidden="1">
      <c r="A435" s="449"/>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9"/>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5">
        <f>IF('Cumulative Budget Request '!L436='Split budget (F)'!$L$1,'Cumulative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(F)'!$L$1,'Cumulative Budget Request '!M436,0)</f>
        <v>0</v>
      </c>
      <c r="N437" s="214">
        <f>ROUND(M437/12,2)</f>
        <v>0</v>
      </c>
      <c r="O437" s="214">
        <f>IF('Cumulative Budget Request '!L436='Split budget (F)'!$L$1,'Cumulative Budget Request '!O436,0)</f>
        <v>0</v>
      </c>
      <c r="P437" s="209">
        <f>IF('Cumulative Budget Request '!L436='Split budget (F)'!$L$1,'Cumulative Budget Request '!P436,0)</f>
        <v>0</v>
      </c>
      <c r="Q437" s="211">
        <f>IF('Cumulative Budget Request '!L436='Split budget (F)'!$L$1,'Cumulative Budget Request '!Q436,0)</f>
        <v>0</v>
      </c>
      <c r="R437" s="212">
        <f>IF('Cumulative Budget Request '!L436='Split budget (F)'!$L$1,'Cumulative Budget Request '!R436,0)</f>
        <v>0</v>
      </c>
      <c r="S437" s="61">
        <f>IF('Cumulative Budget Request '!L436='Split budget (F)'!$L$1,'Cumulative Budget Request '!S436,0)</f>
        <v>0</v>
      </c>
      <c r="T437" s="211">
        <f>IF('Cumulative Budget Request '!L436='Split budget (F)'!$L$1,'Cumulative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6"/>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(F)'!$L$1,'Cumulative Budget Request '!Q437,0)</f>
        <v>0</v>
      </c>
      <c r="R438" s="212">
        <f>IF('Cumulative Budget Request '!L437='Split budget (F)'!$L$1,'Cumulative Budget Request '!R437,0)</f>
        <v>0</v>
      </c>
      <c r="S438" s="61">
        <f>IF('Cumulative Budget Request '!L437='Split budget (F)'!$L$1,'Cumulative Budget Request '!S437,0)</f>
        <v>0</v>
      </c>
      <c r="T438" s="211">
        <f>IF('Cumulative Budget Request '!L437='Split budget (F)'!$L$1,'Cumulative Budget Request '!T437,0)</f>
        <v>0</v>
      </c>
      <c r="U438" s="323"/>
      <c r="V438" s="323"/>
      <c r="W438" s="323"/>
      <c r="X438" s="323"/>
      <c r="Y438" s="323"/>
    </row>
    <row r="439" spans="1:25" hidden="1">
      <c r="A439" s="449"/>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(F)'!$L$1,'Cumulative Budget Request '!Q438,0)</f>
        <v>0</v>
      </c>
      <c r="R439" s="212">
        <f>IF('Cumulative Budget Request '!L438='Split budget (F)'!$L$1,'Cumulative Budget Request '!R438,0)</f>
        <v>0</v>
      </c>
      <c r="S439" s="61">
        <f>IF('Cumulative Budget Request '!L438='Split budget (F)'!$L$1,'Cumulative Budget Request '!S438,0)</f>
        <v>0</v>
      </c>
      <c r="T439" s="211">
        <f>IF('Cumulative Budget Request '!L438='Split budget (F)'!$L$1,'Cumulative Budget Request '!T438,0)</f>
        <v>0</v>
      </c>
      <c r="U439" s="324"/>
      <c r="V439" s="324"/>
      <c r="W439" s="324"/>
      <c r="X439" s="324"/>
      <c r="Y439" s="324"/>
    </row>
    <row r="440" spans="1:25" hidden="1">
      <c r="A440" s="449"/>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(F)'!$L$1,'Cumulative Budget Request '!Q439,0)</f>
        <v>0</v>
      </c>
      <c r="R440" s="212">
        <f>IF('Cumulative Budget Request '!L439='Split budget (F)'!$L$1,'Cumulative Budget Request '!R439,0)</f>
        <v>0</v>
      </c>
      <c r="S440" s="61">
        <f>IF('Cumulative Budget Request '!L439='Split budget (F)'!$L$1,'Cumulative Budget Request '!S439,0)</f>
        <v>0</v>
      </c>
      <c r="T440" s="211">
        <f>IF('Cumulative Budget Request '!L439='Split budget (F)'!$L$1,'Cumulative Budget Request '!T439,0)</f>
        <v>0</v>
      </c>
      <c r="U440" s="324"/>
      <c r="V440" s="324"/>
      <c r="W440" s="324"/>
      <c r="X440" s="324"/>
      <c r="Y440" s="324"/>
    </row>
    <row r="441" spans="1:25" ht="15" hidden="1">
      <c r="A441" s="449"/>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(F)'!$L$1,'Cumulative Budget Request '!Q440,0)</f>
        <v>0</v>
      </c>
      <c r="R441" s="212">
        <f>IF('Cumulative Budget Request '!L440='Split budget (F)'!$L$1,'Cumulative Budget Request '!R440,0)</f>
        <v>0</v>
      </c>
      <c r="S441" s="61">
        <f>IF('Cumulative Budget Request '!L440='Split budget (F)'!$L$1,'Cumulative Budget Request '!S440,0)</f>
        <v>0</v>
      </c>
      <c r="T441" s="211">
        <f>IF('Cumulative Budget Request '!L440='Split budget (F)'!$L$1,'Cumulative Budget Request '!T440,0)</f>
        <v>0</v>
      </c>
      <c r="U441" s="323"/>
      <c r="V441" s="323"/>
      <c r="W441" s="323"/>
      <c r="X441" s="323"/>
      <c r="Y441" s="323"/>
    </row>
    <row r="442" spans="1:25" hidden="1">
      <c r="A442" s="449"/>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9"/>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5">
        <f>IF('Cumulative Budget Request '!L443='Split budget (F)'!$L$1,'Cumulative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(F)'!$L$1,'Cumulative Budget Request '!M443,0)</f>
        <v>0</v>
      </c>
      <c r="N444" s="214">
        <f>ROUND(M444/12,2)</f>
        <v>0</v>
      </c>
      <c r="O444" s="214">
        <f>IF('Cumulative Budget Request '!L443='Split budget (F)'!$L$1,'Cumulative Budget Request '!O443,0)</f>
        <v>0</v>
      </c>
      <c r="P444" s="209">
        <f>IF('Cumulative Budget Request '!L443='Split budget (F)'!$L$1,'Cumulative Budget Request '!P443,0)</f>
        <v>0</v>
      </c>
      <c r="Q444" s="211">
        <f>IF('Cumulative Budget Request '!L443='Split budget (F)'!$L$1,'Cumulative Budget Request '!Q443,0)</f>
        <v>0</v>
      </c>
      <c r="R444" s="212">
        <f>IF('Cumulative Budget Request '!L443='Split budget (F)'!$L$1,'Cumulative Budget Request '!R443,0)</f>
        <v>0</v>
      </c>
      <c r="S444" s="61">
        <f>IF('Cumulative Budget Request '!L443='Split budget (F)'!$L$1,'Cumulative Budget Request '!S443,0)</f>
        <v>0</v>
      </c>
      <c r="T444" s="211">
        <f>IF('Cumulative Budget Request '!L443='Split budget (F)'!$L$1,'Cumulative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6"/>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(F)'!$L$1,'Cumulative Budget Request '!Q444,0)</f>
        <v>0</v>
      </c>
      <c r="R445" s="212">
        <f>IF('Cumulative Budget Request '!L444='Split budget (F)'!$L$1,'Cumulative Budget Request '!R444,0)</f>
        <v>0</v>
      </c>
      <c r="S445" s="61">
        <f>IF('Cumulative Budget Request '!L444='Split budget (F)'!$L$1,'Cumulative Budget Request '!S444,0)</f>
        <v>0</v>
      </c>
      <c r="T445" s="211">
        <f>IF('Cumulative Budget Request '!L444='Split budget (F)'!$L$1,'Cumulative Budget Request '!T444,0)</f>
        <v>0</v>
      </c>
      <c r="U445" s="323"/>
      <c r="V445" s="323"/>
      <c r="W445" s="323"/>
      <c r="X445" s="323"/>
      <c r="Y445" s="323"/>
    </row>
    <row r="446" spans="1:25" hidden="1">
      <c r="A446" s="449"/>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(F)'!$L$1,'Cumulative Budget Request '!Q445,0)</f>
        <v>0</v>
      </c>
      <c r="R446" s="212">
        <f>IF('Cumulative Budget Request '!L445='Split budget (F)'!$L$1,'Cumulative Budget Request '!R445,0)</f>
        <v>0</v>
      </c>
      <c r="S446" s="61">
        <f>IF('Cumulative Budget Request '!L445='Split budget (F)'!$L$1,'Cumulative Budget Request '!S445,0)</f>
        <v>0</v>
      </c>
      <c r="T446" s="211">
        <f>IF('Cumulative Budget Request '!L445='Split budget (F)'!$L$1,'Cumulative Budget Request '!T445,0)</f>
        <v>0</v>
      </c>
      <c r="U446" s="324"/>
      <c r="V446" s="324"/>
      <c r="W446" s="324"/>
      <c r="X446" s="324"/>
      <c r="Y446" s="324"/>
    </row>
    <row r="447" spans="1:25" hidden="1">
      <c r="A447" s="449"/>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(F)'!$L$1,'Cumulative Budget Request '!Q446,0)</f>
        <v>0</v>
      </c>
      <c r="R447" s="212">
        <f>IF('Cumulative Budget Request '!L446='Split budget (F)'!$L$1,'Cumulative Budget Request '!R446,0)</f>
        <v>0</v>
      </c>
      <c r="S447" s="61">
        <f>IF('Cumulative Budget Request '!L446='Split budget (F)'!$L$1,'Cumulative Budget Request '!S446,0)</f>
        <v>0</v>
      </c>
      <c r="T447" s="211">
        <f>IF('Cumulative Budget Request '!L446='Split budget (F)'!$L$1,'Cumulative Budget Request '!T446,0)</f>
        <v>0</v>
      </c>
      <c r="U447" s="324"/>
      <c r="V447" s="324"/>
      <c r="W447" s="324"/>
      <c r="X447" s="324"/>
      <c r="Y447" s="324"/>
    </row>
    <row r="448" spans="1:25" ht="15" hidden="1">
      <c r="A448" s="449"/>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(F)'!$L$1,'Cumulative Budget Request '!Q447,0)</f>
        <v>0</v>
      </c>
      <c r="R448" s="212">
        <f>IF('Cumulative Budget Request '!L447='Split budget (F)'!$L$1,'Cumulative Budget Request '!R447,0)</f>
        <v>0</v>
      </c>
      <c r="S448" s="61">
        <f>IF('Cumulative Budget Request '!L447='Split budget (F)'!$L$1,'Cumulative Budget Request '!S447,0)</f>
        <v>0</v>
      </c>
      <c r="T448" s="211">
        <f>IF('Cumulative Budget Request '!L447='Split budget (F)'!$L$1,'Cumulative Budget Request '!T447,0)</f>
        <v>0</v>
      </c>
      <c r="U448" s="323"/>
      <c r="V448" s="323"/>
      <c r="W448" s="323"/>
      <c r="X448" s="323"/>
      <c r="Y448" s="323"/>
    </row>
    <row r="449" spans="1:25" hidden="1">
      <c r="A449" s="449"/>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9"/>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5">
        <f>IF('Cumulative Budget Request '!L450='Split budget (F)'!$L$1,'Cumulative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(F)'!$L$1,'Cumulative Budget Request '!M450,0)</f>
        <v>0</v>
      </c>
      <c r="N451" s="214">
        <f>ROUND(M451/12,2)</f>
        <v>0</v>
      </c>
      <c r="O451" s="214">
        <f>IF('Cumulative Budget Request '!L450='Split budget (F)'!$L$1,'Cumulative Budget Request '!O450,0)</f>
        <v>0</v>
      </c>
      <c r="P451" s="209">
        <f>IF('Cumulative Budget Request '!L450='Split budget (F)'!$L$1,'Cumulative Budget Request '!P450,0)</f>
        <v>0</v>
      </c>
      <c r="Q451" s="211">
        <f>IF('Cumulative Budget Request '!L450='Split budget (F)'!$L$1,'Cumulative Budget Request '!Q450,0)</f>
        <v>0</v>
      </c>
      <c r="R451" s="212">
        <f>IF('Cumulative Budget Request '!L450='Split budget (F)'!$L$1,'Cumulative Budget Request '!R450,0)</f>
        <v>0</v>
      </c>
      <c r="S451" s="61">
        <f>IF('Cumulative Budget Request '!L450='Split budget (F)'!$L$1,'Cumulative Budget Request '!S450,0)</f>
        <v>0</v>
      </c>
      <c r="T451" s="211">
        <f>IF('Cumulative Budget Request '!L450='Split budget (F)'!$L$1,'Cumulative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6"/>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(F)'!$L$1,'Cumulative Budget Request '!Q451,0)</f>
        <v>0</v>
      </c>
      <c r="R452" s="212">
        <f>IF('Cumulative Budget Request '!L451='Split budget (F)'!$L$1,'Cumulative Budget Request '!R451,0)</f>
        <v>0</v>
      </c>
      <c r="S452" s="61">
        <f>IF('Cumulative Budget Request '!L451='Split budget (F)'!$L$1,'Cumulative Budget Request '!S451,0)</f>
        <v>0</v>
      </c>
      <c r="T452" s="211">
        <f>IF('Cumulative Budget Request '!L451='Split budget (F)'!$L$1,'Cumulative Budget Request '!T451,0)</f>
        <v>0</v>
      </c>
      <c r="U452" s="323"/>
      <c r="V452" s="323"/>
      <c r="W452" s="323"/>
      <c r="X452" s="323"/>
      <c r="Y452" s="323"/>
    </row>
    <row r="453" spans="1:25" hidden="1">
      <c r="A453" s="449"/>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(F)'!$L$1,'Cumulative Budget Request '!Q452,0)</f>
        <v>0</v>
      </c>
      <c r="R453" s="212">
        <f>IF('Cumulative Budget Request '!L452='Split budget (F)'!$L$1,'Cumulative Budget Request '!R452,0)</f>
        <v>0</v>
      </c>
      <c r="S453" s="61">
        <f>IF('Cumulative Budget Request '!L452='Split budget (F)'!$L$1,'Cumulative Budget Request '!S452,0)</f>
        <v>0</v>
      </c>
      <c r="T453" s="211">
        <f>IF('Cumulative Budget Request '!L452='Split budget (F)'!$L$1,'Cumulative Budget Request '!T452,0)</f>
        <v>0</v>
      </c>
      <c r="U453" s="324"/>
      <c r="V453" s="324"/>
      <c r="W453" s="324"/>
      <c r="X453" s="324"/>
      <c r="Y453" s="324"/>
    </row>
    <row r="454" spans="1:25" hidden="1">
      <c r="A454" s="449"/>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(F)'!$L$1,'Cumulative Budget Request '!Q453,0)</f>
        <v>0</v>
      </c>
      <c r="R454" s="212">
        <f>IF('Cumulative Budget Request '!L453='Split budget (F)'!$L$1,'Cumulative Budget Request '!R453,0)</f>
        <v>0</v>
      </c>
      <c r="S454" s="61">
        <f>IF('Cumulative Budget Request '!L453='Split budget (F)'!$L$1,'Cumulative Budget Request '!S453,0)</f>
        <v>0</v>
      </c>
      <c r="T454" s="211">
        <f>IF('Cumulative Budget Request '!L453='Split budget (F)'!$L$1,'Cumulative Budget Request '!T453,0)</f>
        <v>0</v>
      </c>
      <c r="U454" s="324"/>
      <c r="V454" s="324"/>
      <c r="W454" s="324"/>
      <c r="X454" s="324"/>
      <c r="Y454" s="324"/>
    </row>
    <row r="455" spans="1:25" ht="15" hidden="1">
      <c r="A455" s="449"/>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(F)'!$L$1,'Cumulative Budget Request '!Q454,0)</f>
        <v>0</v>
      </c>
      <c r="R455" s="212">
        <f>IF('Cumulative Budget Request '!L454='Split budget (F)'!$L$1,'Cumulative Budget Request '!R454,0)</f>
        <v>0</v>
      </c>
      <c r="S455" s="61">
        <f>IF('Cumulative Budget Request '!L454='Split budget (F)'!$L$1,'Cumulative Budget Request '!S454,0)</f>
        <v>0</v>
      </c>
      <c r="T455" s="211">
        <f>IF('Cumulative Budget Request '!L454='Split budget (F)'!$L$1,'Cumulative Budget Request '!T454,0)</f>
        <v>0</v>
      </c>
      <c r="U455" s="323"/>
      <c r="V455" s="323"/>
      <c r="W455" s="323"/>
      <c r="X455" s="323"/>
      <c r="Y455" s="323"/>
    </row>
    <row r="456" spans="1:25" hidden="1">
      <c r="A456" s="449"/>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9"/>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5">
        <f>IF('Cumulative Budget Request '!L457='Split budget (F)'!$L$1,'Cumulative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(F)'!$L$1,'Cumulative Budget Request '!M457,0)</f>
        <v>0</v>
      </c>
      <c r="N458" s="214">
        <f>ROUND(M458/12,2)</f>
        <v>0</v>
      </c>
      <c r="O458" s="214">
        <f>IF('Cumulative Budget Request '!L457='Split budget (F)'!$L$1,'Cumulative Budget Request '!O457,0)</f>
        <v>0</v>
      </c>
      <c r="P458" s="209">
        <f>IF('Cumulative Budget Request '!L457='Split budget (F)'!$L$1,'Cumulative Budget Request '!P457,0)</f>
        <v>0</v>
      </c>
      <c r="Q458" s="211">
        <f>IF('Cumulative Budget Request '!L457='Split budget (F)'!$L$1,'Cumulative Budget Request '!Q457,0)</f>
        <v>0</v>
      </c>
      <c r="R458" s="212">
        <f>IF('Cumulative Budget Request '!L457='Split budget (F)'!$L$1,'Cumulative Budget Request '!R457,0)</f>
        <v>0</v>
      </c>
      <c r="S458" s="61">
        <f>IF('Cumulative Budget Request '!L457='Split budget (F)'!$L$1,'Cumulative Budget Request '!S457,0)</f>
        <v>0</v>
      </c>
      <c r="T458" s="211">
        <f>IF('Cumulative Budget Request '!L457='Split budget (F)'!$L$1,'Cumulative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6"/>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(F)'!$L$1,'Cumulative Budget Request '!Q458,0)</f>
        <v>0</v>
      </c>
      <c r="R459" s="212">
        <f>IF('Cumulative Budget Request '!L458='Split budget (F)'!$L$1,'Cumulative Budget Request '!R458,0)</f>
        <v>0</v>
      </c>
      <c r="S459" s="61">
        <f>IF('Cumulative Budget Request '!L458='Split budget (F)'!$L$1,'Cumulative Budget Request '!S458,0)</f>
        <v>0</v>
      </c>
      <c r="T459" s="211">
        <f>IF('Cumulative Budget Request '!L458='Split budget (F)'!$L$1,'Cumulative Budget Request '!T458,0)</f>
        <v>0</v>
      </c>
      <c r="U459" s="323"/>
      <c r="V459" s="323"/>
      <c r="W459" s="323"/>
      <c r="X459" s="323"/>
      <c r="Y459" s="323"/>
    </row>
    <row r="460" spans="1:25" hidden="1">
      <c r="A460" s="449"/>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(F)'!$L$1,'Cumulative Budget Request '!Q459,0)</f>
        <v>0</v>
      </c>
      <c r="R460" s="212">
        <f>IF('Cumulative Budget Request '!L459='Split budget (F)'!$L$1,'Cumulative Budget Request '!R459,0)</f>
        <v>0</v>
      </c>
      <c r="S460" s="61">
        <f>IF('Cumulative Budget Request '!L459='Split budget (F)'!$L$1,'Cumulative Budget Request '!S459,0)</f>
        <v>0</v>
      </c>
      <c r="T460" s="211">
        <f>IF('Cumulative Budget Request '!L459='Split budget (F)'!$L$1,'Cumulative Budget Request '!T459,0)</f>
        <v>0</v>
      </c>
      <c r="U460" s="324"/>
      <c r="V460" s="324"/>
      <c r="W460" s="324"/>
      <c r="X460" s="324"/>
      <c r="Y460" s="324"/>
    </row>
    <row r="461" spans="1:25" hidden="1">
      <c r="A461" s="449"/>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(F)'!$L$1,'Cumulative Budget Request '!Q460,0)</f>
        <v>0</v>
      </c>
      <c r="R461" s="212">
        <f>IF('Cumulative Budget Request '!L460='Split budget (F)'!$L$1,'Cumulative Budget Request '!R460,0)</f>
        <v>0</v>
      </c>
      <c r="S461" s="61">
        <f>IF('Cumulative Budget Request '!L460='Split budget (F)'!$L$1,'Cumulative Budget Request '!S460,0)</f>
        <v>0</v>
      </c>
      <c r="T461" s="211">
        <f>IF('Cumulative Budget Request '!L460='Split budget (F)'!$L$1,'Cumulative Budget Request '!T460,0)</f>
        <v>0</v>
      </c>
      <c r="U461" s="324"/>
      <c r="V461" s="324"/>
      <c r="W461" s="324"/>
      <c r="X461" s="324"/>
      <c r="Y461" s="324"/>
    </row>
    <row r="462" spans="1:25" ht="15" hidden="1">
      <c r="A462" s="449"/>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(F)'!$L$1,'Cumulative Budget Request '!Q461,0)</f>
        <v>0</v>
      </c>
      <c r="R462" s="212">
        <f>IF('Cumulative Budget Request '!L461='Split budget (F)'!$L$1,'Cumulative Budget Request '!R461,0)</f>
        <v>0</v>
      </c>
      <c r="S462" s="61">
        <f>IF('Cumulative Budget Request '!L461='Split budget (F)'!$L$1,'Cumulative Budget Request '!S461,0)</f>
        <v>0</v>
      </c>
      <c r="T462" s="211">
        <f>IF('Cumulative Budget Request '!L461='Split budget (F)'!$L$1,'Cumulative Budget Request '!T461,0)</f>
        <v>0</v>
      </c>
      <c r="U462" s="323"/>
      <c r="V462" s="323"/>
      <c r="W462" s="323"/>
      <c r="X462" s="323"/>
      <c r="Y462" s="323"/>
    </row>
    <row r="463" spans="1:25" hidden="1">
      <c r="A463" s="449"/>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9"/>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8" thickBot="1">
      <c r="A465" s="449"/>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9"/>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62"/>
      <c r="V466" s="762"/>
      <c r="W466" s="762"/>
      <c r="X466" s="762"/>
      <c r="Y466" s="792"/>
      <c r="Z466" s="793" t="s">
        <v>66</v>
      </c>
      <c r="AA466" s="794"/>
      <c r="AB466" s="794"/>
      <c r="AC466" s="794"/>
      <c r="AD466" s="794"/>
      <c r="AE466" s="794"/>
      <c r="AF466" s="795"/>
      <c r="AH466" s="796" t="s">
        <v>134</v>
      </c>
      <c r="AI466" s="797"/>
      <c r="AJ466" s="797"/>
      <c r="AK466" s="797"/>
      <c r="AL466" s="797"/>
      <c r="AM466" s="797"/>
      <c r="AN466" s="797"/>
      <c r="AO466" s="798"/>
    </row>
    <row r="467" spans="1:41">
      <c r="A467" s="449"/>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9"/>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785" t="s">
        <v>426</v>
      </c>
      <c r="B469" s="785"/>
      <c r="C469" s="785"/>
      <c r="D469" s="785"/>
      <c r="E469" s="785"/>
      <c r="F469" s="785"/>
      <c r="G469" s="785"/>
      <c r="H469" s="785"/>
      <c r="I469" s="785"/>
      <c r="J469" s="785"/>
      <c r="M469" s="53" t="s">
        <v>120</v>
      </c>
      <c r="N469" s="57" t="s">
        <v>79</v>
      </c>
      <c r="O469" s="57" t="s">
        <v>109</v>
      </c>
      <c r="P469" s="57" t="s">
        <v>18</v>
      </c>
      <c r="Q469" s="57"/>
      <c r="R469" s="57" t="s">
        <v>176</v>
      </c>
      <c r="S469" s="57"/>
      <c r="T469" s="57"/>
      <c r="U469" s="762" t="s">
        <v>118</v>
      </c>
      <c r="V469" s="762"/>
      <c r="W469" s="762"/>
      <c r="X469" s="762"/>
      <c r="Y469" s="792"/>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5">
        <f>IF('Cumulative Budget Request '!L471='Split budget (F)'!$L$1,'Cumulative Budget Request '!A471,0)</f>
        <v>0</v>
      </c>
      <c r="B471" s="489" t="s">
        <v>417</v>
      </c>
      <c r="C471" s="489" t="s">
        <v>415</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(F)'!$L$1,'Cumulative Budget Request '!M471,0)</f>
        <v>0</v>
      </c>
      <c r="N471" s="214">
        <f>ROUND(M471/12,2)</f>
        <v>0</v>
      </c>
      <c r="O471" s="211">
        <f>IF('Cumulative Budget Request '!L471='Split budget (F)'!$L$1,'Cumulative Budget Request '!O471,0)</f>
        <v>0</v>
      </c>
      <c r="P471" s="212">
        <f>IF('Cumulative Budget Request '!L471='Split budget (F)'!$L$1,'Cumulative Budget Request '!P471,0)</f>
        <v>0</v>
      </c>
      <c r="Q471" s="61">
        <f>IF('Cumulative Budget Request '!L471='Split budget (F)'!$L$1,'Cumulative Budget Request '!Q471,0)</f>
        <v>0</v>
      </c>
      <c r="R471" s="211">
        <f>IF('Cumulative Budget Request '!L471='Split budget (F)'!$L$1,'Cumulative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9"/>
      <c r="B472" s="480">
        <f>IF('Cumulative Budget Request '!L472='Split budget (F)'!$L$1,'Cumulative Budget Request '!B472,0)</f>
        <v>0</v>
      </c>
      <c r="C472" s="490">
        <f>IF('Cumulative Budget Request '!L472='Split budget (F)'!$L$1,'Cumulative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(F)'!$L$1,'Cumulative Budget Request '!O472,0)</f>
        <v>0</v>
      </c>
      <c r="P472" s="212">
        <f>IF('Cumulative Budget Request '!L472='Split budget (F)'!$L$1,'Cumulative Budget Request '!P472,0)</f>
        <v>0</v>
      </c>
      <c r="Q472" s="61">
        <f>IF('Cumulative Budget Request '!L472='Split budget (F)'!$L$1,'Cumulative Budget Request '!Q472,0)</f>
        <v>0</v>
      </c>
      <c r="R472" s="211">
        <f>IF('Cumulative Budget Request '!L472='Split budget (F)'!$L$1,'Cumulative Budget Request '!R472,0)</f>
        <v>0</v>
      </c>
      <c r="S472" s="61"/>
      <c r="T472" s="59"/>
      <c r="U472" s="323"/>
      <c r="V472" s="323"/>
      <c r="W472" s="323"/>
      <c r="X472" s="323"/>
      <c r="Y472" s="323"/>
      <c r="Z472" s="141"/>
      <c r="AA472" s="109"/>
      <c r="AB472" s="109"/>
      <c r="AC472" s="109"/>
      <c r="AD472" s="109"/>
      <c r="AE472" s="109"/>
      <c r="AF472" s="144"/>
      <c r="AH472" s="799" t="s">
        <v>133</v>
      </c>
      <c r="AI472" s="748"/>
      <c r="AJ472" s="748"/>
      <c r="AK472" s="136">
        <v>1</v>
      </c>
      <c r="AL472" s="136">
        <v>1.05</v>
      </c>
      <c r="AM472" s="136">
        <v>1.05</v>
      </c>
      <c r="AN472" s="136">
        <v>1.05</v>
      </c>
      <c r="AO472" s="137">
        <v>1.05</v>
      </c>
    </row>
    <row r="473" spans="1:41">
      <c r="A473" s="449"/>
      <c r="B473" s="480">
        <f>IF('Cumulative Budget Request '!L473='Split budget (F)'!$L$1,'Cumulative Budget Request '!B473,0)</f>
        <v>0</v>
      </c>
      <c r="C473" s="490">
        <f>IF('Cumulative Budget Request '!L473='Split budget (F)'!$L$1,'Cumulative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(F)'!$L$1,'Cumulative Budget Request '!O473,0)</f>
        <v>0</v>
      </c>
      <c r="P473" s="212">
        <f>IF('Cumulative Budget Request '!L473='Split budget (F)'!$L$1,'Cumulative Budget Request '!P473,0)</f>
        <v>0</v>
      </c>
      <c r="Q473" s="61">
        <f>IF('Cumulative Budget Request '!L473='Split budget (F)'!$L$1,'Cumulative Budget Request '!Q473,0)</f>
        <v>0</v>
      </c>
      <c r="R473" s="211">
        <f>IF('Cumulative Budget Request '!L473='Split budget (F)'!$L$1,'Cumulative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9"/>
      <c r="B474" s="480">
        <f>IF('Cumulative Budget Request '!L474='Split budget (F)'!$L$1,'Cumulative Budget Request '!B474,0)</f>
        <v>0</v>
      </c>
      <c r="C474" s="490">
        <f>IF('Cumulative Budget Request '!L474='Split budget (F)'!$L$1,'Cumulative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(F)'!$L$1,'Cumulative Budget Request '!O474,0)</f>
        <v>0</v>
      </c>
      <c r="P474" s="212">
        <f>IF('Cumulative Budget Request '!L474='Split budget (F)'!$L$1,'Cumulative Budget Request '!P474,0)</f>
        <v>0</v>
      </c>
      <c r="Q474" s="61">
        <f>IF('Cumulative Budget Request '!L474='Split budget (F)'!$L$1,'Cumulative Budget Request '!Q474,0)</f>
        <v>0</v>
      </c>
      <c r="R474" s="211">
        <f>IF('Cumulative Budget Request '!L474='Split budget (F)'!$L$1,'Cumulative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9"/>
      <c r="B475" s="480">
        <f>IF('Cumulative Budget Request '!L475='Split budget (F)'!$L$1,'Cumulative Budget Request '!B475,0)</f>
        <v>0</v>
      </c>
      <c r="C475" s="490">
        <f>IF('Cumulative Budget Request '!L475='Split budget (F)'!$L$1,'Cumulative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(F)'!$L$1,'Cumulative Budget Request '!O475,0)</f>
        <v>0</v>
      </c>
      <c r="P475" s="212">
        <f>IF('Cumulative Budget Request '!L475='Split budget (F)'!$L$1,'Cumulative Budget Request '!P475,0)</f>
        <v>0</v>
      </c>
      <c r="Q475" s="61">
        <f>IF('Cumulative Budget Request '!L475='Split budget (F)'!$L$1,'Cumulative Budget Request '!Q475,0)</f>
        <v>0</v>
      </c>
      <c r="R475" s="211">
        <f>IF('Cumulative Budget Request '!L475='Split budget (F)'!$L$1,'Cumulative Budget Request '!R475,0)</f>
        <v>0</v>
      </c>
      <c r="S475" s="61"/>
      <c r="T475" s="59"/>
      <c r="U475" s="323"/>
      <c r="V475" s="323"/>
      <c r="W475" s="323"/>
      <c r="X475" s="323"/>
      <c r="Y475" s="323"/>
      <c r="Z475" s="55"/>
      <c r="AA475" s="109"/>
      <c r="AB475" s="109"/>
      <c r="AC475" s="109"/>
      <c r="AD475" s="109"/>
      <c r="AE475" s="109"/>
      <c r="AF475" s="144"/>
      <c r="AH475" s="92"/>
      <c r="AO475" s="96"/>
    </row>
    <row r="476" spans="1:41" ht="13.8" thickBot="1">
      <c r="A476" s="449"/>
      <c r="B476" s="480">
        <f>IF('Cumulative Budget Request '!L476='Split budget (F)'!$L$1,'Cumulative Budget Request '!B476,0)</f>
        <v>0</v>
      </c>
      <c r="C476" s="490">
        <f>IF('Cumulative Budget Request '!L476='Split budget (F)'!$L$1,'Cumulative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8" hidden="1" thickBot="1">
      <c r="A477" s="449"/>
      <c r="B477" s="491"/>
      <c r="C477" s="482"/>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8" hidden="1" thickBot="1">
      <c r="A478" s="485">
        <f>IF('Cumulative Budget Request '!L478='Split budget (F)'!$L$1,'Cumulative Budget Request '!A478,0)</f>
        <v>0</v>
      </c>
      <c r="B478" s="489" t="s">
        <v>417</v>
      </c>
      <c r="C478" s="489" t="s">
        <v>415</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(F)'!$L$1,'Cumulative Budget Request '!M478,0)</f>
        <v>0</v>
      </c>
      <c r="N478" s="214">
        <f>ROUND(M478/12,2)</f>
        <v>0</v>
      </c>
      <c r="O478" s="211">
        <f>IF('Cumulative Budget Request '!L478='Split budget (F)'!$L$1,'Cumulative Budget Request '!O478,0)</f>
        <v>0</v>
      </c>
      <c r="P478" s="212">
        <f>IF('Cumulative Budget Request '!L478='Split budget (F)'!$L$1,'Cumulative Budget Request '!P478,0)</f>
        <v>0</v>
      </c>
      <c r="Q478" s="61">
        <f>IF('Cumulative Budget Request '!L478='Split budget (F)'!$L$1,'Cumulative Budget Request '!Q478,0)</f>
        <v>0</v>
      </c>
      <c r="R478" s="211">
        <f>IF('Cumulative Budget Request '!L478='Split budget (F)'!$L$1,'Cumulative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8" hidden="1" thickBot="1">
      <c r="A479" s="486"/>
      <c r="B479" s="480">
        <f>IF('Cumulative Budget Request '!L479='Split budget (F)'!$L$1,'Cumulative Budget Request '!B478,0)</f>
        <v>0</v>
      </c>
      <c r="C479" s="490">
        <f>IF('Cumulative Budget Request '!L479='Split budget (F)'!$L$1,'Cumulative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(F)'!$L$1,'Cumulative Budget Request '!O479,0)</f>
        <v>0</v>
      </c>
      <c r="P479" s="212">
        <f>IF('Cumulative Budget Request '!L479='Split budget (F)'!$L$1,'Cumulative Budget Request '!P479,0)</f>
        <v>0</v>
      </c>
      <c r="Q479" s="61">
        <f>IF('Cumulative Budget Request '!L479='Split budget (F)'!$L$1,'Cumulative Budget Request '!Q479,0)</f>
        <v>0</v>
      </c>
      <c r="R479" s="211">
        <f>IF('Cumulative Budget Request '!L479='Split budget (F)'!$L$1,'Cumulative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8" hidden="1" thickBot="1">
      <c r="A480" s="449"/>
      <c r="B480" s="480">
        <f>IF('Cumulative Budget Request '!L480='Split budget (F)'!$L$1,'Cumulative Budget Request '!B479,0)</f>
        <v>0</v>
      </c>
      <c r="C480" s="490">
        <f>IF('Cumulative Budget Request '!L480='Split budget (F)'!$L$1,'Cumulative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(F)'!$L$1,'Cumulative Budget Request '!O480,0)</f>
        <v>0</v>
      </c>
      <c r="P480" s="212">
        <f>IF('Cumulative Budget Request '!L480='Split budget (F)'!$L$1,'Cumulative Budget Request '!P480,0)</f>
        <v>0</v>
      </c>
      <c r="Q480" s="61">
        <f>IF('Cumulative Budget Request '!L480='Split budget (F)'!$L$1,'Cumulative Budget Request '!Q480,0)</f>
        <v>0</v>
      </c>
      <c r="R480" s="211">
        <f>IF('Cumulative Budget Request '!L480='Split budget (F)'!$L$1,'Cumulative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8" hidden="1" thickBot="1">
      <c r="A481" s="449"/>
      <c r="B481" s="480">
        <f>IF('Cumulative Budget Request '!L481='Split budget (F)'!$L$1,'Cumulative Budget Request '!B480,0)</f>
        <v>0</v>
      </c>
      <c r="C481" s="490">
        <f>IF('Cumulative Budget Request '!L481='Split budget (F)'!$L$1,'Cumulative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(F)'!$L$1,'Cumulative Budget Request '!O481,0)</f>
        <v>0</v>
      </c>
      <c r="P481" s="212">
        <f>IF('Cumulative Budget Request '!L481='Split budget (F)'!$L$1,'Cumulative Budget Request '!P481,0)</f>
        <v>0</v>
      </c>
      <c r="Q481" s="61">
        <f>IF('Cumulative Budget Request '!L481='Split budget (F)'!$L$1,'Cumulative Budget Request '!Q481,0)</f>
        <v>0</v>
      </c>
      <c r="R481" s="211">
        <f>IF('Cumulative Budget Request '!L481='Split budget (F)'!$L$1,'Cumulative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6" hidden="1" thickBot="1">
      <c r="A482" s="449"/>
      <c r="B482" s="480">
        <f>IF('Cumulative Budget Request '!L482='Split budget (F)'!$L$1,'Cumulative Budget Request '!B481,0)</f>
        <v>0</v>
      </c>
      <c r="C482" s="490">
        <f>IF('Cumulative Budget Request '!L482='Split budget (F)'!$L$1,'Cumulative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(F)'!$L$1,'Cumulative Budget Request '!O482,0)</f>
        <v>0</v>
      </c>
      <c r="P482" s="212">
        <f>IF('Cumulative Budget Request '!L482='Split budget (F)'!$L$1,'Cumulative Budget Request '!P482,0)</f>
        <v>0</v>
      </c>
      <c r="Q482" s="61">
        <f>IF('Cumulative Budget Request '!L482='Split budget (F)'!$L$1,'Cumulative Budget Request '!Q482,0)</f>
        <v>0</v>
      </c>
      <c r="R482" s="211">
        <f>IF('Cumulative Budget Request '!L482='Split budget (F)'!$L$1,'Cumulative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8" hidden="1" thickBot="1">
      <c r="A483" s="449"/>
      <c r="B483" s="480">
        <f>IF('Cumulative Budget Request '!L483='Split budget (F)'!$L$1,'Cumulative Budget Request '!B482,0)</f>
        <v>0</v>
      </c>
      <c r="C483" s="490">
        <f>IF('Cumulative Budget Request '!L483='Split budget (F)'!$L$1,'Cumulative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8" hidden="1" thickBot="1">
      <c r="A484" s="449"/>
      <c r="B484" s="491"/>
      <c r="C484" s="482"/>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8" hidden="1" thickBot="1">
      <c r="A485" s="485">
        <f>IF('Cumulative Budget Request '!L485='Split budget (F)'!$L$1,'Cumulative Budget Request '!A485,0)</f>
        <v>0</v>
      </c>
      <c r="B485" s="489" t="s">
        <v>417</v>
      </c>
      <c r="C485" s="489" t="s">
        <v>415</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(F)'!$L$1,'Cumulative Budget Request '!M485,0)</f>
        <v>0</v>
      </c>
      <c r="N485" s="214">
        <f>ROUND(M485/12,2)</f>
        <v>0</v>
      </c>
      <c r="O485" s="211">
        <f>IF('Cumulative Budget Request '!L485='Split budget (F)'!$L$1,'Cumulative Budget Request '!O485,0)</f>
        <v>0</v>
      </c>
      <c r="P485" s="212">
        <f>IF('Cumulative Budget Request '!L485='Split budget (F)'!$L$1,'Cumulative Budget Request '!P485,0)</f>
        <v>0</v>
      </c>
      <c r="Q485" s="61">
        <f>IF('Cumulative Budget Request '!L485='Split budget (F)'!$L$1,'Cumulative Budget Request '!Q485,0)</f>
        <v>0</v>
      </c>
      <c r="R485" s="211">
        <f>IF('Cumulative Budget Request '!L485='Split budget (F)'!$L$1,'Cumulative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8" hidden="1" thickBot="1">
      <c r="A486" s="486"/>
      <c r="B486" s="480">
        <f>IF('Cumulative Budget Request '!L486='Split budget (F)'!$L$1,'Cumulative Budget Request '!B485,0)</f>
        <v>0</v>
      </c>
      <c r="C486" s="490">
        <f>IF('Cumulative Budget Request '!L486='Split budget (F)'!$L$1,'Cumulative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(F)'!$L$1,'Cumulative Budget Request '!O486,0)</f>
        <v>0</v>
      </c>
      <c r="P486" s="212">
        <f>IF('Cumulative Budget Request '!L486='Split budget (F)'!$L$1,'Cumulative Budget Request '!P486,0)</f>
        <v>0</v>
      </c>
      <c r="Q486" s="61">
        <f>IF('Cumulative Budget Request '!L486='Split budget (F)'!$L$1,'Cumulative Budget Request '!Q486,0)</f>
        <v>0</v>
      </c>
      <c r="R486" s="211">
        <f>IF('Cumulative Budget Request '!L486='Split budget (F)'!$L$1,'Cumulative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8" hidden="1" thickBot="1">
      <c r="A487" s="449"/>
      <c r="B487" s="480">
        <f>IF('Cumulative Budget Request '!L487='Split budget (F)'!$L$1,'Cumulative Budget Request '!B486,0)</f>
        <v>0</v>
      </c>
      <c r="C487" s="490">
        <f>IF('Cumulative Budget Request '!L487='Split budget (F)'!$L$1,'Cumulative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(F)'!$L$1,'Cumulative Budget Request '!O487,0)</f>
        <v>0</v>
      </c>
      <c r="P487" s="212">
        <f>IF('Cumulative Budget Request '!L487='Split budget (F)'!$L$1,'Cumulative Budget Request '!P487,0)</f>
        <v>0</v>
      </c>
      <c r="Q487" s="61">
        <f>IF('Cumulative Budget Request '!L487='Split budget (F)'!$L$1,'Cumulative Budget Request '!Q487,0)</f>
        <v>0</v>
      </c>
      <c r="R487" s="211">
        <f>IF('Cumulative Budget Request '!L487='Split budget (F)'!$L$1,'Cumulative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8" hidden="1" thickBot="1">
      <c r="A488" s="449"/>
      <c r="B488" s="480">
        <f>IF('Cumulative Budget Request '!L488='Split budget (F)'!$L$1,'Cumulative Budget Request '!B487,0)</f>
        <v>0</v>
      </c>
      <c r="C488" s="490">
        <f>IF('Cumulative Budget Request '!L488='Split budget (F)'!$L$1,'Cumulative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(F)'!$L$1,'Cumulative Budget Request '!O488,0)</f>
        <v>0</v>
      </c>
      <c r="P488" s="212">
        <f>IF('Cumulative Budget Request '!L488='Split budget (F)'!$L$1,'Cumulative Budget Request '!P488,0)</f>
        <v>0</v>
      </c>
      <c r="Q488" s="61">
        <f>IF('Cumulative Budget Request '!L488='Split budget (F)'!$L$1,'Cumulative Budget Request '!Q488,0)</f>
        <v>0</v>
      </c>
      <c r="R488" s="211">
        <f>IF('Cumulative Budget Request '!L488='Split budget (F)'!$L$1,'Cumulative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6" hidden="1" thickBot="1">
      <c r="A489" s="449"/>
      <c r="B489" s="480">
        <f>IF('Cumulative Budget Request '!L489='Split budget (F)'!$L$1,'Cumulative Budget Request '!B488,0)</f>
        <v>0</v>
      </c>
      <c r="C489" s="490">
        <f>IF('Cumulative Budget Request '!L489='Split budget (F)'!$L$1,'Cumulative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(F)'!$L$1,'Cumulative Budget Request '!O489,0)</f>
        <v>0</v>
      </c>
      <c r="P489" s="212">
        <f>IF('Cumulative Budget Request '!L489='Split budget (F)'!$L$1,'Cumulative Budget Request '!P489,0)</f>
        <v>0</v>
      </c>
      <c r="Q489" s="61">
        <f>IF('Cumulative Budget Request '!L489='Split budget (F)'!$L$1,'Cumulative Budget Request '!Q489,0)</f>
        <v>0</v>
      </c>
      <c r="R489" s="211">
        <f>IF('Cumulative Budget Request '!L489='Split budget (F)'!$L$1,'Cumulative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8" hidden="1" thickBot="1">
      <c r="A490" s="449"/>
      <c r="B490" s="480">
        <f>IF('Cumulative Budget Request '!L490='Split budget (F)'!$L$1,'Cumulative Budget Request '!B489,0)</f>
        <v>0</v>
      </c>
      <c r="C490" s="490">
        <f>IF('Cumulative Budget Request '!L490='Split budget (F)'!$L$1,'Cumulative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8" hidden="1" thickBot="1">
      <c r="A491" s="449"/>
      <c r="B491" s="491"/>
      <c r="C491" s="482"/>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8" hidden="1" thickBot="1">
      <c r="A492" s="485">
        <f>IF('Cumulative Budget Request '!L492='Split budget (F)'!$L$1,'Cumulative Budget Request '!A492,0)</f>
        <v>0</v>
      </c>
      <c r="B492" s="489" t="s">
        <v>417</v>
      </c>
      <c r="C492" s="489" t="s">
        <v>415</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(F)'!$L$1,'Cumulative Budget Request '!M492,0)</f>
        <v>0</v>
      </c>
      <c r="N492" s="214">
        <f>ROUND(M492/12,2)</f>
        <v>0</v>
      </c>
      <c r="O492" s="211">
        <f>IF('Cumulative Budget Request '!L492='Split budget (F)'!$L$1,'Cumulative Budget Request '!O492,0)</f>
        <v>0</v>
      </c>
      <c r="P492" s="212">
        <f>IF('Cumulative Budget Request '!L492='Split budget (F)'!$L$1,'Cumulative Budget Request '!P492,0)</f>
        <v>0</v>
      </c>
      <c r="Q492" s="61">
        <f>IF('Cumulative Budget Request '!L492='Split budget (F)'!$L$1,'Cumulative Budget Request '!Q492,0)</f>
        <v>0</v>
      </c>
      <c r="R492" s="211">
        <f>IF('Cumulative Budget Request '!L492='Split budget (F)'!$L$1,'Cumulative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8" hidden="1" thickBot="1">
      <c r="A493" s="486"/>
      <c r="B493" s="480">
        <f>IF('Cumulative Budget Request '!L493='Split budget (F)'!$L$1,'Cumulative Budget Request '!B492,0)</f>
        <v>0</v>
      </c>
      <c r="C493" s="490">
        <f>IF('Cumulative Budget Request '!L493='Split budget (F)'!$L$1,'Cumulative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(F)'!$L$1,'Cumulative Budget Request '!O493,0)</f>
        <v>0</v>
      </c>
      <c r="P493" s="212">
        <f>IF('Cumulative Budget Request '!L493='Split budget (F)'!$L$1,'Cumulative Budget Request '!P493,0)</f>
        <v>0</v>
      </c>
      <c r="Q493" s="61">
        <f>IF('Cumulative Budget Request '!L493='Split budget (F)'!$L$1,'Cumulative Budget Request '!Q493,0)</f>
        <v>0</v>
      </c>
      <c r="R493" s="211">
        <f>IF('Cumulative Budget Request '!L493='Split budget (F)'!$L$1,'Cumulative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8" hidden="1" thickBot="1">
      <c r="A494" s="449"/>
      <c r="B494" s="480">
        <f>IF('Cumulative Budget Request '!L494='Split budget (F)'!$L$1,'Cumulative Budget Request '!B493,0)</f>
        <v>0</v>
      </c>
      <c r="C494" s="490">
        <f>IF('Cumulative Budget Request '!L494='Split budget (F)'!$L$1,'Cumulative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(F)'!$L$1,'Cumulative Budget Request '!O494,0)</f>
        <v>0</v>
      </c>
      <c r="P494" s="212">
        <f>IF('Cumulative Budget Request '!L494='Split budget (F)'!$L$1,'Cumulative Budget Request '!P494,0)</f>
        <v>0</v>
      </c>
      <c r="Q494" s="61">
        <f>IF('Cumulative Budget Request '!L494='Split budget (F)'!$L$1,'Cumulative Budget Request '!Q494,0)</f>
        <v>0</v>
      </c>
      <c r="R494" s="211">
        <f>IF('Cumulative Budget Request '!L494='Split budget (F)'!$L$1,'Cumulative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8" hidden="1" thickBot="1">
      <c r="A495" s="449"/>
      <c r="B495" s="480">
        <f>IF('Cumulative Budget Request '!L495='Split budget (F)'!$L$1,'Cumulative Budget Request '!B494,0)</f>
        <v>0</v>
      </c>
      <c r="C495" s="490">
        <f>IF('Cumulative Budget Request '!L495='Split budget (F)'!$L$1,'Cumulative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(F)'!$L$1,'Cumulative Budget Request '!O495,0)</f>
        <v>0</v>
      </c>
      <c r="P495" s="212">
        <f>IF('Cumulative Budget Request '!L495='Split budget (F)'!$L$1,'Cumulative Budget Request '!P495,0)</f>
        <v>0</v>
      </c>
      <c r="Q495" s="61">
        <f>IF('Cumulative Budget Request '!L495='Split budget (F)'!$L$1,'Cumulative Budget Request '!Q495,0)</f>
        <v>0</v>
      </c>
      <c r="R495" s="211">
        <f>IF('Cumulative Budget Request '!L495='Split budget (F)'!$L$1,'Cumulative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6" hidden="1" thickBot="1">
      <c r="A496" s="449"/>
      <c r="B496" s="480">
        <f>IF('Cumulative Budget Request '!L496='Split budget (F)'!$L$1,'Cumulative Budget Request '!B495,0)</f>
        <v>0</v>
      </c>
      <c r="C496" s="490">
        <f>IF('Cumulative Budget Request '!L496='Split budget (F)'!$L$1,'Cumulative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(F)'!$L$1,'Cumulative Budget Request '!O496,0)</f>
        <v>0</v>
      </c>
      <c r="P496" s="212">
        <f>IF('Cumulative Budget Request '!L496='Split budget (F)'!$L$1,'Cumulative Budget Request '!P496,0)</f>
        <v>0</v>
      </c>
      <c r="Q496" s="61">
        <f>IF('Cumulative Budget Request '!L496='Split budget (F)'!$L$1,'Cumulative Budget Request '!Q496,0)</f>
        <v>0</v>
      </c>
      <c r="R496" s="211">
        <f>IF('Cumulative Budget Request '!L496='Split budget (F)'!$L$1,'Cumulative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8" hidden="1" thickBot="1">
      <c r="A497" s="449"/>
      <c r="B497" s="480">
        <f>IF('Cumulative Budget Request '!L497='Split budget (F)'!$L$1,'Cumulative Budget Request '!B496,0)</f>
        <v>0</v>
      </c>
      <c r="C497" s="490">
        <f>IF('Cumulative Budget Request '!L497='Split budget (F)'!$L$1,'Cumulative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8" hidden="1" thickBot="1">
      <c r="A498" s="449"/>
      <c r="B498" s="491"/>
      <c r="C498" s="482"/>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8" hidden="1" thickBot="1">
      <c r="A499" s="485">
        <f>IF('Cumulative Budget Request '!L499='Split budget (F)'!$L$1,'Cumulative Budget Request '!A499,0)</f>
        <v>0</v>
      </c>
      <c r="B499" s="489" t="s">
        <v>417</v>
      </c>
      <c r="C499" s="489" t="s">
        <v>415</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(F)'!$L$1,'Cumulative Budget Request '!M499,0)</f>
        <v>0</v>
      </c>
      <c r="N499" s="214">
        <f>ROUND(M499/12,2)</f>
        <v>0</v>
      </c>
      <c r="O499" s="211">
        <f>IF('Cumulative Budget Request '!L499='Split budget (F)'!$L$1,'Cumulative Budget Request '!O499,0)</f>
        <v>0</v>
      </c>
      <c r="P499" s="212">
        <f>IF('Cumulative Budget Request '!L499='Split budget (F)'!$L$1,'Cumulative Budget Request '!P499,0)</f>
        <v>0</v>
      </c>
      <c r="Q499" s="61">
        <f>IF('Cumulative Budget Request '!L499='Split budget (F)'!$L$1,'Cumulative Budget Request '!Q499,0)</f>
        <v>0</v>
      </c>
      <c r="R499" s="211">
        <f>IF('Cumulative Budget Request '!L499='Split budget (F)'!$L$1,'Cumulative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8" hidden="1" thickBot="1">
      <c r="A500" s="486"/>
      <c r="B500" s="480">
        <f>IF('Cumulative Budget Request '!L500='Split budget (F)'!$L$1,'Cumulative Budget Request '!B499,0)</f>
        <v>0</v>
      </c>
      <c r="C500" s="490">
        <f>IF('Cumulative Budget Request '!L500='Split budget (F)'!$L$1,'Cumulative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(F)'!$L$1,'Cumulative Budget Request '!O500,0)</f>
        <v>0</v>
      </c>
      <c r="P500" s="212">
        <f>IF('Cumulative Budget Request '!L500='Split budget (F)'!$L$1,'Cumulative Budget Request '!P500,0)</f>
        <v>0</v>
      </c>
      <c r="Q500" s="61">
        <f>IF('Cumulative Budget Request '!L500='Split budget (F)'!$L$1,'Cumulative Budget Request '!Q500,0)</f>
        <v>0</v>
      </c>
      <c r="R500" s="211">
        <f>IF('Cumulative Budget Request '!L500='Split budget (F)'!$L$1,'Cumulative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8" hidden="1" thickBot="1">
      <c r="A501" s="449"/>
      <c r="B501" s="480">
        <f>IF('Cumulative Budget Request '!L501='Split budget (F)'!$L$1,'Cumulative Budget Request '!B500,0)</f>
        <v>0</v>
      </c>
      <c r="C501" s="490">
        <f>IF('Cumulative Budget Request '!L501='Split budget (F)'!$L$1,'Cumulative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(F)'!$L$1,'Cumulative Budget Request '!O501,0)</f>
        <v>0</v>
      </c>
      <c r="P501" s="212">
        <f>IF('Cumulative Budget Request '!L501='Split budget (F)'!$L$1,'Cumulative Budget Request '!P501,0)</f>
        <v>0</v>
      </c>
      <c r="Q501" s="61">
        <f>IF('Cumulative Budget Request '!L501='Split budget (F)'!$L$1,'Cumulative Budget Request '!Q501,0)</f>
        <v>0</v>
      </c>
      <c r="R501" s="211">
        <f>IF('Cumulative Budget Request '!L501='Split budget (F)'!$L$1,'Cumulative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8" hidden="1" thickBot="1">
      <c r="A502" s="449"/>
      <c r="B502" s="480">
        <f>IF('Cumulative Budget Request '!L502='Split budget (F)'!$L$1,'Cumulative Budget Request '!B501,0)</f>
        <v>0</v>
      </c>
      <c r="C502" s="490">
        <f>IF('Cumulative Budget Request '!L502='Split budget (F)'!$L$1,'Cumulative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(F)'!$L$1,'Cumulative Budget Request '!O502,0)</f>
        <v>0</v>
      </c>
      <c r="P502" s="212">
        <f>IF('Cumulative Budget Request '!L502='Split budget (F)'!$L$1,'Cumulative Budget Request '!P502,0)</f>
        <v>0</v>
      </c>
      <c r="Q502" s="61">
        <f>IF('Cumulative Budget Request '!L502='Split budget (F)'!$L$1,'Cumulative Budget Request '!Q502,0)</f>
        <v>0</v>
      </c>
      <c r="R502" s="211">
        <f>IF('Cumulative Budget Request '!L502='Split budget (F)'!$L$1,'Cumulative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6" hidden="1" thickBot="1">
      <c r="A503" s="449"/>
      <c r="B503" s="480">
        <f>IF('Cumulative Budget Request '!L503='Split budget (F)'!$L$1,'Cumulative Budget Request '!B502,0)</f>
        <v>0</v>
      </c>
      <c r="C503" s="490">
        <f>IF('Cumulative Budget Request '!L503='Split budget (F)'!$L$1,'Cumulative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(F)'!$L$1,'Cumulative Budget Request '!O503,0)</f>
        <v>0</v>
      </c>
      <c r="P503" s="212">
        <f>IF('Cumulative Budget Request '!L503='Split budget (F)'!$L$1,'Cumulative Budget Request '!P503,0)</f>
        <v>0</v>
      </c>
      <c r="Q503" s="61">
        <f>IF('Cumulative Budget Request '!L503='Split budget (F)'!$L$1,'Cumulative Budget Request '!Q503,0)</f>
        <v>0</v>
      </c>
      <c r="R503" s="211">
        <f>IF('Cumulative Budget Request '!L503='Split budget (F)'!$L$1,'Cumulative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8" hidden="1" thickBot="1">
      <c r="A504" s="449"/>
      <c r="B504" s="480">
        <f>IF('Cumulative Budget Request '!L504='Split budget (F)'!$L$1,'Cumulative Budget Request '!B503,0)</f>
        <v>0</v>
      </c>
      <c r="C504" s="490">
        <f>IF('Cumulative Budget Request '!L504='Split budget (F)'!$L$1,'Cumulative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8" hidden="1" thickBot="1">
      <c r="A505" s="449"/>
      <c r="B505" s="491"/>
      <c r="C505" s="482"/>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8" hidden="1" thickBot="1">
      <c r="A506" s="485">
        <f>IF('Cumulative Budget Request '!L506='Split budget (F)'!$L$1,'Cumulative Budget Request '!A506,0)</f>
        <v>0</v>
      </c>
      <c r="B506" s="489" t="s">
        <v>417</v>
      </c>
      <c r="C506" s="489" t="s">
        <v>415</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(F)'!$L$1,'Cumulative Budget Request '!M506,0)</f>
        <v>0</v>
      </c>
      <c r="N506" s="214">
        <f>ROUND(M506/12,2)</f>
        <v>0</v>
      </c>
      <c r="O506" s="211">
        <f>IF('Cumulative Budget Request '!L506='Split budget (F)'!$L$1,'Cumulative Budget Request '!O506,0)</f>
        <v>0</v>
      </c>
      <c r="P506" s="212">
        <f>IF('Cumulative Budget Request '!L506='Split budget (F)'!$L$1,'Cumulative Budget Request '!P506,0)</f>
        <v>0</v>
      </c>
      <c r="Q506" s="61">
        <f>IF('Cumulative Budget Request '!L506='Split budget (F)'!$L$1,'Cumulative Budget Request '!Q506,0)</f>
        <v>0</v>
      </c>
      <c r="R506" s="211">
        <f>IF('Cumulative Budget Request '!L506='Split budget (F)'!$L$1,'Cumulative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8" hidden="1" thickBot="1">
      <c r="A507" s="486"/>
      <c r="B507" s="480">
        <f>IF('Cumulative Budget Request '!L507='Split budget (F)'!$L$1,'Cumulative Budget Request '!B506,0)</f>
        <v>0</v>
      </c>
      <c r="C507" s="490">
        <f>IF('Cumulative Budget Request '!L507='Split budget (F)'!$L$1,'Cumulative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(F)'!$L$1,'Cumulative Budget Request '!O507,0)</f>
        <v>0</v>
      </c>
      <c r="P507" s="212">
        <f>IF('Cumulative Budget Request '!L507='Split budget (F)'!$L$1,'Cumulative Budget Request '!P507,0)</f>
        <v>0</v>
      </c>
      <c r="Q507" s="61">
        <f>IF('Cumulative Budget Request '!L507='Split budget (F)'!$L$1,'Cumulative Budget Request '!Q507,0)</f>
        <v>0</v>
      </c>
      <c r="R507" s="211">
        <f>IF('Cumulative Budget Request '!L507='Split budget (F)'!$L$1,'Cumulative Budget Request '!R507,0)</f>
        <v>0</v>
      </c>
      <c r="S507" s="61"/>
      <c r="T507" s="59"/>
      <c r="U507" s="323"/>
      <c r="V507" s="323"/>
      <c r="W507" s="323"/>
      <c r="X507" s="323"/>
      <c r="Y507" s="323"/>
      <c r="Z507" s="141"/>
      <c r="AA507" s="109"/>
      <c r="AB507" s="109"/>
      <c r="AC507" s="109"/>
      <c r="AD507" s="109"/>
      <c r="AE507" s="109"/>
      <c r="AF507" s="144"/>
    </row>
    <row r="508" spans="1:41" ht="13.8" hidden="1" thickBot="1">
      <c r="A508" s="449"/>
      <c r="B508" s="480">
        <f>IF('Cumulative Budget Request '!L508='Split budget (F)'!$L$1,'Cumulative Budget Request '!B507,0)</f>
        <v>0</v>
      </c>
      <c r="C508" s="490">
        <f>IF('Cumulative Budget Request '!L508='Split budget (F)'!$L$1,'Cumulative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(F)'!$L$1,'Cumulative Budget Request '!O508,0)</f>
        <v>0</v>
      </c>
      <c r="P508" s="212">
        <f>IF('Cumulative Budget Request '!L508='Split budget (F)'!$L$1,'Cumulative Budget Request '!P508,0)</f>
        <v>0</v>
      </c>
      <c r="Q508" s="61">
        <f>IF('Cumulative Budget Request '!L508='Split budget (F)'!$L$1,'Cumulative Budget Request '!Q508,0)</f>
        <v>0</v>
      </c>
      <c r="R508" s="211">
        <f>IF('Cumulative Budget Request '!L508='Split budget (F)'!$L$1,'Cumulative Budget Request '!R508,0)</f>
        <v>0</v>
      </c>
      <c r="S508" s="61"/>
      <c r="T508" s="59"/>
      <c r="U508" s="323"/>
      <c r="V508" s="323"/>
      <c r="W508" s="323"/>
      <c r="X508" s="323"/>
      <c r="Y508" s="323"/>
      <c r="Z508" s="55"/>
      <c r="AA508" s="109"/>
      <c r="AB508" s="109"/>
      <c r="AC508" s="109"/>
      <c r="AD508" s="109"/>
      <c r="AE508" s="109"/>
      <c r="AF508" s="144"/>
    </row>
    <row r="509" spans="1:41" ht="13.8" hidden="1" thickBot="1">
      <c r="A509" s="449"/>
      <c r="B509" s="480">
        <f>IF('Cumulative Budget Request '!L509='Split budget (F)'!$L$1,'Cumulative Budget Request '!B508,0)</f>
        <v>0</v>
      </c>
      <c r="C509" s="490">
        <f>IF('Cumulative Budget Request '!L509='Split budget (F)'!$L$1,'Cumulative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(F)'!$L$1,'Cumulative Budget Request '!O509,0)</f>
        <v>0</v>
      </c>
      <c r="P509" s="212">
        <f>IF('Cumulative Budget Request '!L509='Split budget (F)'!$L$1,'Cumulative Budget Request '!P509,0)</f>
        <v>0</v>
      </c>
      <c r="Q509" s="61">
        <f>IF('Cumulative Budget Request '!L509='Split budget (F)'!$L$1,'Cumulative Budget Request '!Q509,0)</f>
        <v>0</v>
      </c>
      <c r="R509" s="211">
        <f>IF('Cumulative Budget Request '!L509='Split budget (F)'!$L$1,'Cumulative Budget Request '!R509,0)</f>
        <v>0</v>
      </c>
      <c r="S509" s="61"/>
      <c r="T509" s="59"/>
      <c r="U509" s="323"/>
      <c r="V509" s="323"/>
      <c r="W509" s="323"/>
      <c r="X509" s="323"/>
      <c r="Y509" s="323"/>
      <c r="Z509" s="55"/>
      <c r="AA509" s="109"/>
      <c r="AB509" s="109"/>
      <c r="AC509" s="109"/>
      <c r="AD509" s="109"/>
      <c r="AE509" s="109"/>
      <c r="AF509" s="144"/>
    </row>
    <row r="510" spans="1:41" ht="15.6" hidden="1" thickBot="1">
      <c r="A510" s="449"/>
      <c r="B510" s="480">
        <f>IF('Cumulative Budget Request '!L510='Split budget (F)'!$L$1,'Cumulative Budget Request '!B509,0)</f>
        <v>0</v>
      </c>
      <c r="C510" s="490">
        <f>IF('Cumulative Budget Request '!L510='Split budget (F)'!$L$1,'Cumulative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(F)'!$L$1,'Cumulative Budget Request '!O510,0)</f>
        <v>0</v>
      </c>
      <c r="P510" s="212">
        <f>IF('Cumulative Budget Request '!L510='Split budget (F)'!$L$1,'Cumulative Budget Request '!P510,0)</f>
        <v>0</v>
      </c>
      <c r="Q510" s="61">
        <f>IF('Cumulative Budget Request '!L510='Split budget (F)'!$L$1,'Cumulative Budget Request '!Q510,0)</f>
        <v>0</v>
      </c>
      <c r="R510" s="211">
        <f>IF('Cumulative Budget Request '!L510='Split budget (F)'!$L$1,'Cumulative Budget Request '!R510,0)</f>
        <v>0</v>
      </c>
      <c r="S510" s="61"/>
      <c r="T510" s="59"/>
      <c r="U510" s="323"/>
      <c r="V510" s="323"/>
      <c r="W510" s="323"/>
      <c r="X510" s="323"/>
      <c r="Y510" s="323"/>
      <c r="Z510" s="55"/>
      <c r="AA510" s="109"/>
      <c r="AB510" s="109"/>
      <c r="AC510" s="109"/>
      <c r="AD510" s="109"/>
      <c r="AE510" s="109"/>
      <c r="AF510" s="144"/>
    </row>
    <row r="511" spans="1:41" ht="13.8" hidden="1" thickBot="1">
      <c r="A511" s="449"/>
      <c r="B511" s="480">
        <f>IF('Cumulative Budget Request '!L511='Split budget (F)'!$L$1,'Cumulative Budget Request '!B510,0)</f>
        <v>0</v>
      </c>
      <c r="C511" s="490">
        <f>IF('Cumulative Budget Request '!L511='Split budget (F)'!$L$1,'Cumulative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8" hidden="1" thickBot="1">
      <c r="A512" s="449"/>
      <c r="B512" s="491"/>
      <c r="C512" s="482"/>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8" hidden="1" thickBot="1">
      <c r="A513" s="485">
        <f>IF('Cumulative Budget Request '!L513='Split budget (F)'!$L$1,'Cumulative Budget Request '!A513,0)</f>
        <v>0</v>
      </c>
      <c r="B513" s="489" t="s">
        <v>417</v>
      </c>
      <c r="C513" s="489" t="s">
        <v>415</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(F)'!$L$1,'Cumulative Budget Request '!M513,0)</f>
        <v>0</v>
      </c>
      <c r="N513" s="214">
        <f>ROUND(M513/12,2)</f>
        <v>0</v>
      </c>
      <c r="O513" s="211">
        <f>IF('Cumulative Budget Request '!L513='Split budget (F)'!$L$1,'Cumulative Budget Request '!O513,0)</f>
        <v>0</v>
      </c>
      <c r="P513" s="212">
        <f>IF('Cumulative Budget Request '!L513='Split budget (F)'!$L$1,'Cumulative Budget Request '!P513,0)</f>
        <v>0</v>
      </c>
      <c r="Q513" s="61">
        <f>IF('Cumulative Budget Request '!L513='Split budget (F)'!$L$1,'Cumulative Budget Request '!Q513,0)</f>
        <v>0</v>
      </c>
      <c r="R513" s="211">
        <f>IF('Cumulative Budget Request '!L513='Split budget (F)'!$L$1,'Cumulative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8" hidden="1" thickBot="1">
      <c r="A514" s="486"/>
      <c r="B514" s="480">
        <f>IF('Cumulative Budget Request '!L514='Split budget (F)'!$L$1,'Cumulative Budget Request '!B513,0)</f>
        <v>0</v>
      </c>
      <c r="C514" s="490">
        <f>IF('Cumulative Budget Request '!L514='Split budget (F)'!$L$1,'Cumulative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(F)'!$L$1,'Cumulative Budget Request '!O514,0)</f>
        <v>0</v>
      </c>
      <c r="P514" s="212">
        <f>IF('Cumulative Budget Request '!L514='Split budget (F)'!$L$1,'Cumulative Budget Request '!P514,0)</f>
        <v>0</v>
      </c>
      <c r="Q514" s="61">
        <f>IF('Cumulative Budget Request '!L514='Split budget (F)'!$L$1,'Cumulative Budget Request '!Q514,0)</f>
        <v>0</v>
      </c>
      <c r="R514" s="211">
        <f>IF('Cumulative Budget Request '!L514='Split budget (F)'!$L$1,'Cumulative Budget Request '!R514,0)</f>
        <v>0</v>
      </c>
      <c r="S514" s="61"/>
      <c r="T514" s="59"/>
      <c r="U514" s="323"/>
      <c r="V514" s="323"/>
      <c r="W514" s="323"/>
      <c r="X514" s="323"/>
      <c r="Y514" s="323"/>
      <c r="Z514" s="141"/>
      <c r="AA514" s="109"/>
      <c r="AB514" s="109"/>
      <c r="AC514" s="109"/>
      <c r="AD514" s="109"/>
      <c r="AE514" s="109"/>
      <c r="AF514" s="144"/>
    </row>
    <row r="515" spans="1:32" ht="13.8" hidden="1" thickBot="1">
      <c r="A515" s="449"/>
      <c r="B515" s="480">
        <f>IF('Cumulative Budget Request '!L515='Split budget (F)'!$L$1,'Cumulative Budget Request '!B514,0)</f>
        <v>0</v>
      </c>
      <c r="C515" s="490">
        <f>IF('Cumulative Budget Request '!L515='Split budget (F)'!$L$1,'Cumulative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(F)'!$L$1,'Cumulative Budget Request '!O515,0)</f>
        <v>0</v>
      </c>
      <c r="P515" s="212">
        <f>IF('Cumulative Budget Request '!L515='Split budget (F)'!$L$1,'Cumulative Budget Request '!P515,0)</f>
        <v>0</v>
      </c>
      <c r="Q515" s="61">
        <f>IF('Cumulative Budget Request '!L515='Split budget (F)'!$L$1,'Cumulative Budget Request '!Q515,0)</f>
        <v>0</v>
      </c>
      <c r="R515" s="211">
        <f>IF('Cumulative Budget Request '!L515='Split budget (F)'!$L$1,'Cumulative Budget Request '!R515,0)</f>
        <v>0</v>
      </c>
      <c r="S515" s="61"/>
      <c r="T515" s="59"/>
      <c r="U515" s="323"/>
      <c r="V515" s="323"/>
      <c r="W515" s="323"/>
      <c r="X515" s="323"/>
      <c r="Y515" s="323"/>
      <c r="Z515" s="55"/>
      <c r="AA515" s="109"/>
      <c r="AB515" s="109"/>
      <c r="AC515" s="109"/>
      <c r="AD515" s="109"/>
      <c r="AE515" s="109"/>
      <c r="AF515" s="144"/>
    </row>
    <row r="516" spans="1:32" ht="13.8" hidden="1" thickBot="1">
      <c r="A516" s="449"/>
      <c r="B516" s="480">
        <f>IF('Cumulative Budget Request '!L516='Split budget (F)'!$L$1,'Cumulative Budget Request '!B515,0)</f>
        <v>0</v>
      </c>
      <c r="C516" s="490">
        <f>IF('Cumulative Budget Request '!L516='Split budget (F)'!$L$1,'Cumulative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(F)'!$L$1,'Cumulative Budget Request '!O516,0)</f>
        <v>0</v>
      </c>
      <c r="P516" s="212">
        <f>IF('Cumulative Budget Request '!L516='Split budget (F)'!$L$1,'Cumulative Budget Request '!P516,0)</f>
        <v>0</v>
      </c>
      <c r="Q516" s="61">
        <f>IF('Cumulative Budget Request '!L516='Split budget (F)'!$L$1,'Cumulative Budget Request '!Q516,0)</f>
        <v>0</v>
      </c>
      <c r="R516" s="211">
        <f>IF('Cumulative Budget Request '!L516='Split budget (F)'!$L$1,'Cumulative Budget Request '!R516,0)</f>
        <v>0</v>
      </c>
      <c r="S516" s="61"/>
      <c r="T516" s="59"/>
      <c r="U516" s="323"/>
      <c r="V516" s="323"/>
      <c r="W516" s="323"/>
      <c r="X516" s="323"/>
      <c r="Y516" s="323"/>
      <c r="Z516" s="55"/>
      <c r="AA516" s="109"/>
      <c r="AB516" s="109"/>
      <c r="AC516" s="109"/>
      <c r="AD516" s="109"/>
      <c r="AE516" s="109"/>
      <c r="AF516" s="144"/>
    </row>
    <row r="517" spans="1:32" ht="15.6" hidden="1" thickBot="1">
      <c r="A517" s="449"/>
      <c r="B517" s="480">
        <f>IF('Cumulative Budget Request '!L517='Split budget (F)'!$L$1,'Cumulative Budget Request '!B516,0)</f>
        <v>0</v>
      </c>
      <c r="C517" s="490">
        <f>IF('Cumulative Budget Request '!L517='Split budget (F)'!$L$1,'Cumulative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(F)'!$L$1,'Cumulative Budget Request '!O517,0)</f>
        <v>0</v>
      </c>
      <c r="P517" s="212">
        <f>IF('Cumulative Budget Request '!L517='Split budget (F)'!$L$1,'Cumulative Budget Request '!P517,0)</f>
        <v>0</v>
      </c>
      <c r="Q517" s="61">
        <f>IF('Cumulative Budget Request '!L517='Split budget (F)'!$L$1,'Cumulative Budget Request '!Q517,0)</f>
        <v>0</v>
      </c>
      <c r="R517" s="211">
        <f>IF('Cumulative Budget Request '!L517='Split budget (F)'!$L$1,'Cumulative Budget Request '!R517,0)</f>
        <v>0</v>
      </c>
      <c r="S517" s="61"/>
      <c r="T517" s="59"/>
      <c r="U517" s="323"/>
      <c r="V517" s="323"/>
      <c r="W517" s="323"/>
      <c r="X517" s="323"/>
      <c r="Y517" s="323"/>
      <c r="Z517" s="55"/>
      <c r="AA517" s="109"/>
      <c r="AB517" s="109"/>
      <c r="AC517" s="109"/>
      <c r="AD517" s="109"/>
      <c r="AE517" s="109"/>
      <c r="AF517" s="144"/>
    </row>
    <row r="518" spans="1:32" ht="13.8" hidden="1" thickBot="1">
      <c r="A518" s="449"/>
      <c r="B518" s="480">
        <f>IF('Cumulative Budget Request '!L518='Split budget (F)'!$L$1,'Cumulative Budget Request '!B517,0)</f>
        <v>0</v>
      </c>
      <c r="C518" s="490">
        <f>IF('Cumulative Budget Request '!L518='Split budget (F)'!$L$1,'Cumulative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8" hidden="1" thickBot="1">
      <c r="A519" s="449"/>
      <c r="B519" s="491"/>
      <c r="C519" s="482"/>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8" hidden="1" thickBot="1">
      <c r="A520" s="485">
        <f>IF('Cumulative Budget Request '!L520='Split budget (F)'!$L$1,'Cumulative Budget Request '!A520,0)</f>
        <v>0</v>
      </c>
      <c r="B520" s="489" t="s">
        <v>417</v>
      </c>
      <c r="C520" s="489" t="s">
        <v>415</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(F)'!$L$1,'Cumulative Budget Request '!M520,0)</f>
        <v>0</v>
      </c>
      <c r="N520" s="214">
        <f>ROUND(M520/12,2)</f>
        <v>0</v>
      </c>
      <c r="O520" s="211">
        <f>IF('Cumulative Budget Request '!L520='Split budget (F)'!$L$1,'Cumulative Budget Request '!O520,0)</f>
        <v>0</v>
      </c>
      <c r="P520" s="212">
        <f>IF('Cumulative Budget Request '!L520='Split budget (F)'!$L$1,'Cumulative Budget Request '!P520,0)</f>
        <v>0</v>
      </c>
      <c r="Q520" s="61">
        <f>IF('Cumulative Budget Request '!L520='Split budget (F)'!$L$1,'Cumulative Budget Request '!Q520,0)</f>
        <v>0</v>
      </c>
      <c r="R520" s="211">
        <f>IF('Cumulative Budget Request '!L520='Split budget (F)'!$L$1,'Cumulative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8" hidden="1" thickBot="1">
      <c r="A521" s="486"/>
      <c r="B521" s="480">
        <f>IF('Cumulative Budget Request '!L521='Split budget (F)'!$L$1,'Cumulative Budget Request '!B520,0)</f>
        <v>0</v>
      </c>
      <c r="C521" s="490">
        <f>IF('Cumulative Budget Request '!L521='Split budget (F)'!$L$1,'Cumulative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(F)'!$L$1,'Cumulative Budget Request '!O521,0)</f>
        <v>0</v>
      </c>
      <c r="P521" s="212">
        <f>IF('Cumulative Budget Request '!L521='Split budget (F)'!$L$1,'Cumulative Budget Request '!P521,0)</f>
        <v>0</v>
      </c>
      <c r="Q521" s="61">
        <f>IF('Cumulative Budget Request '!L521='Split budget (F)'!$L$1,'Cumulative Budget Request '!Q521,0)</f>
        <v>0</v>
      </c>
      <c r="R521" s="211">
        <f>IF('Cumulative Budget Request '!L521='Split budget (F)'!$L$1,'Cumulative Budget Request '!R521,0)</f>
        <v>0</v>
      </c>
      <c r="S521" s="61"/>
      <c r="T521" s="59"/>
      <c r="U521" s="323"/>
      <c r="V521" s="323"/>
      <c r="W521" s="323"/>
      <c r="X521" s="323"/>
      <c r="Y521" s="323"/>
      <c r="Z521" s="141"/>
      <c r="AA521" s="109"/>
      <c r="AB521" s="109"/>
      <c r="AC521" s="109"/>
      <c r="AD521" s="109"/>
      <c r="AE521" s="109"/>
      <c r="AF521" s="144"/>
    </row>
    <row r="522" spans="1:32" ht="13.8" hidden="1" thickBot="1">
      <c r="A522" s="449"/>
      <c r="B522" s="480">
        <f>IF('Cumulative Budget Request '!L522='Split budget (F)'!$L$1,'Cumulative Budget Request '!B521,0)</f>
        <v>0</v>
      </c>
      <c r="C522" s="490">
        <f>IF('Cumulative Budget Request '!L522='Split budget (F)'!$L$1,'Cumulative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(F)'!$L$1,'Cumulative Budget Request '!O522,0)</f>
        <v>0</v>
      </c>
      <c r="P522" s="212">
        <f>IF('Cumulative Budget Request '!L522='Split budget (F)'!$L$1,'Cumulative Budget Request '!P522,0)</f>
        <v>0</v>
      </c>
      <c r="Q522" s="61">
        <f>IF('Cumulative Budget Request '!L522='Split budget (F)'!$L$1,'Cumulative Budget Request '!Q522,0)</f>
        <v>0</v>
      </c>
      <c r="R522" s="211">
        <f>IF('Cumulative Budget Request '!L522='Split budget (F)'!$L$1,'Cumulative Budget Request '!R522,0)</f>
        <v>0</v>
      </c>
      <c r="S522" s="61"/>
      <c r="T522" s="59"/>
      <c r="U522" s="323"/>
      <c r="V522" s="323"/>
      <c r="W522" s="323"/>
      <c r="X522" s="323"/>
      <c r="Y522" s="323"/>
      <c r="Z522" s="55"/>
      <c r="AA522" s="109"/>
      <c r="AB522" s="109"/>
      <c r="AC522" s="109"/>
      <c r="AD522" s="109"/>
      <c r="AE522" s="109"/>
      <c r="AF522" s="144"/>
    </row>
    <row r="523" spans="1:32" ht="13.8" hidden="1" thickBot="1">
      <c r="A523" s="449"/>
      <c r="B523" s="480">
        <f>IF('Cumulative Budget Request '!L523='Split budget (F)'!$L$1,'Cumulative Budget Request '!B522,0)</f>
        <v>0</v>
      </c>
      <c r="C523" s="490">
        <f>IF('Cumulative Budget Request '!L523='Split budget (F)'!$L$1,'Cumulative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(F)'!$L$1,'Cumulative Budget Request '!O523,0)</f>
        <v>0</v>
      </c>
      <c r="P523" s="212">
        <f>IF('Cumulative Budget Request '!L523='Split budget (F)'!$L$1,'Cumulative Budget Request '!P523,0)</f>
        <v>0</v>
      </c>
      <c r="Q523" s="61">
        <f>IF('Cumulative Budget Request '!L523='Split budget (F)'!$L$1,'Cumulative Budget Request '!Q523,0)</f>
        <v>0</v>
      </c>
      <c r="R523" s="211">
        <f>IF('Cumulative Budget Request '!L523='Split budget (F)'!$L$1,'Cumulative Budget Request '!R523,0)</f>
        <v>0</v>
      </c>
      <c r="S523" s="61"/>
      <c r="T523" s="59"/>
      <c r="U523" s="323"/>
      <c r="V523" s="323"/>
      <c r="W523" s="323"/>
      <c r="X523" s="323"/>
      <c r="Y523" s="323"/>
      <c r="Z523" s="55"/>
      <c r="AA523" s="109"/>
      <c r="AB523" s="109"/>
      <c r="AC523" s="109"/>
      <c r="AD523" s="109"/>
      <c r="AE523" s="109"/>
      <c r="AF523" s="144"/>
    </row>
    <row r="524" spans="1:32" ht="15.6" hidden="1" thickBot="1">
      <c r="A524" s="449"/>
      <c r="B524" s="480">
        <f>IF('Cumulative Budget Request '!L524='Split budget (F)'!$L$1,'Cumulative Budget Request '!B523,0)</f>
        <v>0</v>
      </c>
      <c r="C524" s="490">
        <f>IF('Cumulative Budget Request '!L524='Split budget (F)'!$L$1,'Cumulative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(F)'!$L$1,'Cumulative Budget Request '!O524,0)</f>
        <v>0</v>
      </c>
      <c r="P524" s="212">
        <f>IF('Cumulative Budget Request '!L524='Split budget (F)'!$L$1,'Cumulative Budget Request '!P524,0)</f>
        <v>0</v>
      </c>
      <c r="Q524" s="61">
        <f>IF('Cumulative Budget Request '!L524='Split budget (F)'!$L$1,'Cumulative Budget Request '!Q524,0)</f>
        <v>0</v>
      </c>
      <c r="R524" s="211">
        <f>IF('Cumulative Budget Request '!L524='Split budget (F)'!$L$1,'Cumulative Budget Request '!R524,0)</f>
        <v>0</v>
      </c>
      <c r="S524" s="61"/>
      <c r="T524" s="59"/>
      <c r="U524" s="323"/>
      <c r="V524" s="323"/>
      <c r="W524" s="323"/>
      <c r="X524" s="323"/>
      <c r="Y524" s="323"/>
      <c r="Z524" s="55"/>
      <c r="AA524" s="109"/>
      <c r="AB524" s="109"/>
      <c r="AC524" s="109"/>
      <c r="AD524" s="109"/>
      <c r="AE524" s="109"/>
      <c r="AF524" s="144"/>
    </row>
    <row r="525" spans="1:32" ht="13.8" hidden="1" thickBot="1">
      <c r="A525" s="449"/>
      <c r="B525" s="480">
        <f>IF('Cumulative Budget Request '!L525='Split budget (F)'!$L$1,'Cumulative Budget Request '!B524,0)</f>
        <v>0</v>
      </c>
      <c r="C525" s="490">
        <f>IF('Cumulative Budget Request '!L525='Split budget (F)'!$L$1,'Cumulative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8" hidden="1" thickBot="1">
      <c r="A526" s="449"/>
      <c r="B526" s="491"/>
      <c r="C526" s="482"/>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8" hidden="1" thickBot="1">
      <c r="A527" s="485">
        <f>IF('Cumulative Budget Request '!L527='Split budget (F)'!$L$1,'Cumulative Budget Request '!A527,0)</f>
        <v>0</v>
      </c>
      <c r="B527" s="489" t="s">
        <v>417</v>
      </c>
      <c r="C527" s="489" t="s">
        <v>415</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(F)'!$L$1,'Cumulative Budget Request '!M527,0)</f>
        <v>0</v>
      </c>
      <c r="N527" s="214">
        <f>ROUND(M527/12,2)</f>
        <v>0</v>
      </c>
      <c r="O527" s="211">
        <f>IF('Cumulative Budget Request '!L527='Split budget (F)'!$L$1,'Cumulative Budget Request '!O527,0)</f>
        <v>0</v>
      </c>
      <c r="P527" s="212">
        <f>IF('Cumulative Budget Request '!L527='Split budget (F)'!$L$1,'Cumulative Budget Request '!P527,0)</f>
        <v>0</v>
      </c>
      <c r="Q527" s="61">
        <f>IF('Cumulative Budget Request '!L527='Split budget (F)'!$L$1,'Cumulative Budget Request '!Q527,0)</f>
        <v>0</v>
      </c>
      <c r="R527" s="211">
        <f>IF('Cumulative Budget Request '!L527='Split budget (F)'!$L$1,'Cumulative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8" hidden="1" thickBot="1">
      <c r="A528" s="486"/>
      <c r="B528" s="480">
        <f>IF('Cumulative Budget Request '!L528='Split budget (F)'!$L$1,'Cumulative Budget Request '!B527,0)</f>
        <v>0</v>
      </c>
      <c r="C528" s="490">
        <f>IF('Cumulative Budget Request '!L528='Split budget (F)'!$L$1,'Cumulative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(F)'!$L$1,'Cumulative Budget Request '!O528,0)</f>
        <v>0</v>
      </c>
      <c r="P528" s="212">
        <f>IF('Cumulative Budget Request '!L528='Split budget (F)'!$L$1,'Cumulative Budget Request '!P528,0)</f>
        <v>0</v>
      </c>
      <c r="Q528" s="61">
        <f>IF('Cumulative Budget Request '!L528='Split budget (F)'!$L$1,'Cumulative Budget Request '!Q528,0)</f>
        <v>0</v>
      </c>
      <c r="R528" s="211">
        <f>IF('Cumulative Budget Request '!L528='Split budget (F)'!$L$1,'Cumulative Budget Request '!R528,0)</f>
        <v>0</v>
      </c>
      <c r="S528" s="61"/>
      <c r="T528" s="59"/>
      <c r="U528" s="323"/>
      <c r="V528" s="323"/>
      <c r="W528" s="323"/>
      <c r="X528" s="323"/>
      <c r="Y528" s="323"/>
      <c r="Z528" s="141"/>
      <c r="AA528" s="109"/>
      <c r="AB528" s="109"/>
      <c r="AC528" s="109"/>
      <c r="AD528" s="109"/>
      <c r="AE528" s="109"/>
      <c r="AF528" s="144"/>
    </row>
    <row r="529" spans="1:32" ht="13.8" hidden="1" thickBot="1">
      <c r="A529" s="449"/>
      <c r="B529" s="480">
        <f>IF('Cumulative Budget Request '!L529='Split budget (F)'!$L$1,'Cumulative Budget Request '!B528,0)</f>
        <v>0</v>
      </c>
      <c r="C529" s="490">
        <f>IF('Cumulative Budget Request '!L529='Split budget (F)'!$L$1,'Cumulative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(F)'!$L$1,'Cumulative Budget Request '!O529,0)</f>
        <v>0</v>
      </c>
      <c r="P529" s="212">
        <f>IF('Cumulative Budget Request '!L529='Split budget (F)'!$L$1,'Cumulative Budget Request '!P529,0)</f>
        <v>0</v>
      </c>
      <c r="Q529" s="61">
        <f>IF('Cumulative Budget Request '!L529='Split budget (F)'!$L$1,'Cumulative Budget Request '!Q529,0)</f>
        <v>0</v>
      </c>
      <c r="R529" s="211">
        <f>IF('Cumulative Budget Request '!L529='Split budget (F)'!$L$1,'Cumulative Budget Request '!R529,0)</f>
        <v>0</v>
      </c>
      <c r="S529" s="61"/>
      <c r="T529" s="59"/>
      <c r="U529" s="323"/>
      <c r="V529" s="323"/>
      <c r="W529" s="323"/>
      <c r="X529" s="323"/>
      <c r="Y529" s="323"/>
      <c r="Z529" s="55"/>
      <c r="AA529" s="109"/>
      <c r="AB529" s="109"/>
      <c r="AC529" s="109"/>
      <c r="AD529" s="109"/>
      <c r="AE529" s="109"/>
      <c r="AF529" s="144"/>
    </row>
    <row r="530" spans="1:32" ht="13.8" hidden="1" thickBot="1">
      <c r="A530" s="449"/>
      <c r="B530" s="480">
        <f>IF('Cumulative Budget Request '!L530='Split budget (F)'!$L$1,'Cumulative Budget Request '!B529,0)</f>
        <v>0</v>
      </c>
      <c r="C530" s="490">
        <f>IF('Cumulative Budget Request '!L530='Split budget (F)'!$L$1,'Cumulative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(F)'!$L$1,'Cumulative Budget Request '!O530,0)</f>
        <v>0</v>
      </c>
      <c r="P530" s="212">
        <f>IF('Cumulative Budget Request '!L530='Split budget (F)'!$L$1,'Cumulative Budget Request '!P530,0)</f>
        <v>0</v>
      </c>
      <c r="Q530" s="61">
        <f>IF('Cumulative Budget Request '!L530='Split budget (F)'!$L$1,'Cumulative Budget Request '!Q530,0)</f>
        <v>0</v>
      </c>
      <c r="R530" s="211">
        <f>IF('Cumulative Budget Request '!L530='Split budget (F)'!$L$1,'Cumulative Budget Request '!R530,0)</f>
        <v>0</v>
      </c>
      <c r="S530" s="61"/>
      <c r="T530" s="59"/>
      <c r="U530" s="323"/>
      <c r="V530" s="323"/>
      <c r="W530" s="323"/>
      <c r="X530" s="323"/>
      <c r="Y530" s="323"/>
      <c r="Z530" s="55"/>
      <c r="AA530" s="109"/>
      <c r="AB530" s="109"/>
      <c r="AC530" s="109"/>
      <c r="AD530" s="109"/>
      <c r="AE530" s="109"/>
      <c r="AF530" s="144"/>
    </row>
    <row r="531" spans="1:32" ht="15.6" hidden="1" thickBot="1">
      <c r="A531" s="449"/>
      <c r="B531" s="480">
        <f>IF('Cumulative Budget Request '!L531='Split budget (F)'!$L$1,'Cumulative Budget Request '!B530,0)</f>
        <v>0</v>
      </c>
      <c r="C531" s="490">
        <f>IF('Cumulative Budget Request '!L531='Split budget (F)'!$L$1,'Cumulative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(F)'!$L$1,'Cumulative Budget Request '!O531,0)</f>
        <v>0</v>
      </c>
      <c r="P531" s="212">
        <f>IF('Cumulative Budget Request '!L531='Split budget (F)'!$L$1,'Cumulative Budget Request '!P531,0)</f>
        <v>0</v>
      </c>
      <c r="Q531" s="61">
        <f>IF('Cumulative Budget Request '!L531='Split budget (F)'!$L$1,'Cumulative Budget Request '!Q531,0)</f>
        <v>0</v>
      </c>
      <c r="R531" s="211">
        <f>IF('Cumulative Budget Request '!L531='Split budget (F)'!$L$1,'Cumulative Budget Request '!R531,0)</f>
        <v>0</v>
      </c>
      <c r="S531" s="61"/>
      <c r="T531" s="59"/>
      <c r="U531" s="323"/>
      <c r="V531" s="323"/>
      <c r="W531" s="323"/>
      <c r="X531" s="323"/>
      <c r="Y531" s="323"/>
      <c r="Z531" s="55"/>
      <c r="AA531" s="109"/>
      <c r="AB531" s="109"/>
      <c r="AC531" s="109"/>
      <c r="AD531" s="109"/>
      <c r="AE531" s="109"/>
      <c r="AF531" s="144"/>
    </row>
    <row r="532" spans="1:32" ht="13.8" hidden="1" thickBot="1">
      <c r="A532" s="449"/>
      <c r="B532" s="480">
        <f>IF('Cumulative Budget Request '!L532='Split budget (F)'!$L$1,'Cumulative Budget Request '!B531,0)</f>
        <v>0</v>
      </c>
      <c r="C532" s="490">
        <f>IF('Cumulative Budget Request '!L532='Split budget (F)'!$L$1,'Cumulative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8" hidden="1" thickBot="1">
      <c r="A533" s="449"/>
      <c r="B533" s="491"/>
      <c r="C533" s="482"/>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8" hidden="1" thickBot="1">
      <c r="A534" s="485">
        <f>IF('Cumulative Budget Request '!L534='Split budget (F)'!$L$1,'Cumulative Budget Request '!A534,0)</f>
        <v>0</v>
      </c>
      <c r="B534" s="489" t="s">
        <v>417</v>
      </c>
      <c r="C534" s="489" t="s">
        <v>415</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(F)'!$L$1,'Cumulative Budget Request '!M534,0)</f>
        <v>0</v>
      </c>
      <c r="N534" s="214">
        <f>ROUND(M534/12,2)</f>
        <v>0</v>
      </c>
      <c r="O534" s="211">
        <f>IF('Cumulative Budget Request '!L534='Split budget (F)'!$L$1,'Cumulative Budget Request '!O534,0)</f>
        <v>0</v>
      </c>
      <c r="P534" s="212">
        <f>IF('Cumulative Budget Request '!L534='Split budget (F)'!$L$1,'Cumulative Budget Request '!P534,0)</f>
        <v>0</v>
      </c>
      <c r="Q534" s="61">
        <f>IF('Cumulative Budget Request '!L534='Split budget (F)'!$L$1,'Cumulative Budget Request '!Q534,0)</f>
        <v>0</v>
      </c>
      <c r="R534" s="211">
        <f>IF('Cumulative Budget Request '!L534='Split budget (F)'!$L$1,'Cumulative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8" hidden="1" thickBot="1">
      <c r="A535" s="486"/>
      <c r="B535" s="480">
        <f>IF('Cumulative Budget Request '!L535='Split budget (F)'!$L$1,'Cumulative Budget Request '!B534,0)</f>
        <v>0</v>
      </c>
      <c r="C535" s="490">
        <f>IF('Cumulative Budget Request '!L535='Split budget (F)'!$L$1,'Cumulative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(F)'!$L$1,'Cumulative Budget Request '!O535,0)</f>
        <v>0</v>
      </c>
      <c r="P535" s="212">
        <f>IF('Cumulative Budget Request '!L535='Split budget (F)'!$L$1,'Cumulative Budget Request '!P535,0)</f>
        <v>0</v>
      </c>
      <c r="Q535" s="61">
        <f>IF('Cumulative Budget Request '!L535='Split budget (F)'!$L$1,'Cumulative Budget Request '!Q535,0)</f>
        <v>0</v>
      </c>
      <c r="R535" s="211">
        <f>IF('Cumulative Budget Request '!L535='Split budget (F)'!$L$1,'Cumulative Budget Request '!R535,0)</f>
        <v>0</v>
      </c>
      <c r="S535" s="61"/>
      <c r="T535" s="59"/>
      <c r="U535" s="323"/>
      <c r="V535" s="323"/>
      <c r="W535" s="323"/>
      <c r="X535" s="323"/>
      <c r="Y535" s="323"/>
      <c r="Z535" s="141"/>
      <c r="AA535" s="109"/>
      <c r="AB535" s="109"/>
      <c r="AC535" s="109"/>
      <c r="AD535" s="109"/>
      <c r="AE535" s="109"/>
      <c r="AF535" s="144"/>
    </row>
    <row r="536" spans="1:32" ht="13.8" hidden="1" thickBot="1">
      <c r="A536" s="449"/>
      <c r="B536" s="480">
        <f>IF('Cumulative Budget Request '!L536='Split budget (F)'!$L$1,'Cumulative Budget Request '!B535,0)</f>
        <v>0</v>
      </c>
      <c r="C536" s="490">
        <f>IF('Cumulative Budget Request '!L536='Split budget (F)'!$L$1,'Cumulative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(F)'!$L$1,'Cumulative Budget Request '!O536,0)</f>
        <v>0</v>
      </c>
      <c r="P536" s="212">
        <f>IF('Cumulative Budget Request '!L536='Split budget (F)'!$L$1,'Cumulative Budget Request '!P536,0)</f>
        <v>0</v>
      </c>
      <c r="Q536" s="61">
        <f>IF('Cumulative Budget Request '!L536='Split budget (F)'!$L$1,'Cumulative Budget Request '!Q536,0)</f>
        <v>0</v>
      </c>
      <c r="R536" s="211">
        <f>IF('Cumulative Budget Request '!L536='Split budget (F)'!$L$1,'Cumulative Budget Request '!R536,0)</f>
        <v>0</v>
      </c>
      <c r="S536" s="61"/>
      <c r="T536" s="59"/>
      <c r="U536" s="324"/>
      <c r="V536" s="324"/>
      <c r="W536" s="324"/>
      <c r="X536" s="324"/>
      <c r="Y536" s="324"/>
      <c r="Z536" s="55"/>
      <c r="AA536" s="109"/>
      <c r="AB536" s="109"/>
      <c r="AC536" s="109"/>
      <c r="AD536" s="109"/>
      <c r="AE536" s="109"/>
      <c r="AF536" s="144"/>
    </row>
    <row r="537" spans="1:32" ht="13.8" hidden="1" thickBot="1">
      <c r="A537" s="449"/>
      <c r="B537" s="480">
        <f>IF('Cumulative Budget Request '!L537='Split budget (F)'!$L$1,'Cumulative Budget Request '!B536,0)</f>
        <v>0</v>
      </c>
      <c r="C537" s="490">
        <f>IF('Cumulative Budget Request '!L537='Split budget (F)'!$L$1,'Cumulative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(F)'!$L$1,'Cumulative Budget Request '!O537,0)</f>
        <v>0</v>
      </c>
      <c r="P537" s="212">
        <f>IF('Cumulative Budget Request '!L537='Split budget (F)'!$L$1,'Cumulative Budget Request '!P537,0)</f>
        <v>0</v>
      </c>
      <c r="Q537" s="61">
        <f>IF('Cumulative Budget Request '!L537='Split budget (F)'!$L$1,'Cumulative Budget Request '!Q537,0)</f>
        <v>0</v>
      </c>
      <c r="R537" s="211">
        <f>IF('Cumulative Budget Request '!L537='Split budget (F)'!$L$1,'Cumulative Budget Request '!R537,0)</f>
        <v>0</v>
      </c>
      <c r="S537" s="61"/>
      <c r="T537" s="59"/>
      <c r="U537" s="324"/>
      <c r="V537" s="324"/>
      <c r="W537" s="324"/>
      <c r="X537" s="324"/>
      <c r="Y537" s="324"/>
      <c r="Z537" s="55"/>
      <c r="AA537" s="109"/>
      <c r="AB537" s="109"/>
      <c r="AC537" s="109"/>
      <c r="AD537" s="109"/>
      <c r="AE537" s="109"/>
      <c r="AF537" s="144"/>
    </row>
    <row r="538" spans="1:32" ht="15.6" hidden="1" thickBot="1">
      <c r="A538" s="449"/>
      <c r="B538" s="480">
        <f>IF('Cumulative Budget Request '!L538='Split budget (F)'!$L$1,'Cumulative Budget Request '!B537,0)</f>
        <v>0</v>
      </c>
      <c r="C538" s="490">
        <f>IF('Cumulative Budget Request '!L538='Split budget (F)'!$L$1,'Cumulative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(F)'!$L$1,'Cumulative Budget Request '!O538,0)</f>
        <v>0</v>
      </c>
      <c r="P538" s="212">
        <f>IF('Cumulative Budget Request '!L538='Split budget (F)'!$L$1,'Cumulative Budget Request '!P538,0)</f>
        <v>0</v>
      </c>
      <c r="Q538" s="61">
        <f>IF('Cumulative Budget Request '!L538='Split budget (F)'!$L$1,'Cumulative Budget Request '!Q538,0)</f>
        <v>0</v>
      </c>
      <c r="R538" s="211">
        <f>IF('Cumulative Budget Request '!L538='Split budget (F)'!$L$1,'Cumulative Budget Request '!R538,0)</f>
        <v>0</v>
      </c>
      <c r="S538" s="61"/>
      <c r="T538" s="59"/>
      <c r="U538" s="323"/>
      <c r="V538" s="323"/>
      <c r="W538" s="323"/>
      <c r="X538" s="323"/>
      <c r="Y538" s="323"/>
      <c r="Z538" s="55"/>
      <c r="AA538" s="109"/>
      <c r="AB538" s="109"/>
      <c r="AC538" s="109"/>
      <c r="AD538" s="109"/>
      <c r="AE538" s="109"/>
      <c r="AF538" s="144"/>
    </row>
    <row r="539" spans="1:32" ht="13.8" hidden="1" thickBot="1">
      <c r="A539" s="449"/>
      <c r="B539" s="480">
        <f>IF('Cumulative Budget Request '!L539='Split budget (F)'!$L$1,'Cumulative Budget Request '!B538,0)</f>
        <v>0</v>
      </c>
      <c r="C539" s="490">
        <f>IF('Cumulative Budget Request '!L539='Split budget (F)'!$L$1,'Cumulative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8" thickBot="1">
      <c r="A540" s="449"/>
      <c r="B540" s="491"/>
      <c r="C540" s="480"/>
      <c r="D540" s="59"/>
      <c r="E540" s="21"/>
      <c r="F540" s="21"/>
      <c r="G540" s="21"/>
      <c r="H540" s="21"/>
      <c r="I540" s="21"/>
      <c r="J540" s="61"/>
      <c r="M540" s="18"/>
      <c r="N540" s="36" t="s">
        <v>170</v>
      </c>
      <c r="O540" s="313"/>
      <c r="P540" s="313"/>
      <c r="Q540" s="37"/>
      <c r="R540" s="38"/>
      <c r="S540" s="210">
        <f>'Cumulative Budget Request '!S540</f>
        <v>0</v>
      </c>
      <c r="T540" s="802">
        <f>'Cumulative Budget Request '!T540</f>
        <v>0</v>
      </c>
      <c r="U540" s="803"/>
      <c r="V540" s="804"/>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8" thickBot="1">
      <c r="A541" s="449"/>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05"/>
      <c r="U541" s="806"/>
      <c r="V541" s="807"/>
    </row>
    <row r="542" spans="1:32">
      <c r="A542" s="449"/>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8" thickBot="1">
      <c r="A543" s="449"/>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8"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63" t="s">
        <v>181</v>
      </c>
      <c r="O544" s="764"/>
      <c r="P544" s="764"/>
      <c r="Q544" s="764"/>
      <c r="R544" s="764"/>
      <c r="S544" s="764"/>
      <c r="T544" s="764"/>
      <c r="U544" s="765"/>
      <c r="V544" s="384"/>
    </row>
    <row r="545" spans="1:33" ht="13.8" thickBot="1">
      <c r="A545" s="785" t="s">
        <v>423</v>
      </c>
      <c r="B545" s="785"/>
      <c r="C545" s="785"/>
      <c r="D545" s="785"/>
      <c r="E545" s="785"/>
      <c r="F545" s="785"/>
      <c r="G545" s="785"/>
      <c r="H545" s="785"/>
      <c r="I545" s="785"/>
      <c r="J545" s="785"/>
      <c r="M545" s="15"/>
      <c r="N545" s="782"/>
      <c r="O545" s="783"/>
      <c r="P545" s="783"/>
      <c r="Q545" s="178" t="s">
        <v>31</v>
      </c>
      <c r="R545" s="179" t="s">
        <v>32</v>
      </c>
      <c r="S545" s="179" t="s">
        <v>33</v>
      </c>
      <c r="T545" s="178" t="s">
        <v>34</v>
      </c>
      <c r="U545" s="180" t="s">
        <v>35</v>
      </c>
      <c r="V545" s="24"/>
    </row>
    <row r="546" spans="1:33" ht="13.8" thickBot="1">
      <c r="A546" s="486"/>
      <c r="C546" s="68"/>
      <c r="D546" s="45"/>
      <c r="E546" s="17" t="str">
        <f>E11</f>
        <v>Year 1</v>
      </c>
      <c r="F546" s="17" t="str">
        <f>F11</f>
        <v>Year 2</v>
      </c>
      <c r="G546" s="17" t="str">
        <f>G11</f>
        <v>Year 3</v>
      </c>
      <c r="H546" s="17" t="str">
        <f>H11</f>
        <v>Year 4</v>
      </c>
      <c r="I546" s="17" t="str">
        <f>I11</f>
        <v>Year 5</v>
      </c>
      <c r="J546" s="45" t="s">
        <v>1</v>
      </c>
      <c r="N546" s="782" t="s">
        <v>302</v>
      </c>
      <c r="O546" s="783"/>
      <c r="P546" s="783"/>
      <c r="Q546" s="382">
        <f>IF('Cumulative Budget Request '!L547='Split budget (F)'!$L$1,'Cumulative Budget Request '!Q548,0)</f>
        <v>0</v>
      </c>
      <c r="R546" s="382">
        <f>IF('Cumulative Budget Request '!L547='Split budget (F)'!$L$1,'Cumulative Budget Request '!R548,0)</f>
        <v>0</v>
      </c>
      <c r="S546" s="382">
        <f>IF('Cumulative Budget Request '!L547='Split budget (F)'!$L$1,'Cumulative Budget Request '!S548,0)</f>
        <v>0</v>
      </c>
      <c r="T546" s="382">
        <f>IF('Cumulative Budget Request '!L547='Split budget (F)'!$L$1,'Cumulative Budget Request '!T548,0)</f>
        <v>0</v>
      </c>
      <c r="U546" s="383">
        <f>IF('Cumulative Budget Request '!L547='Split budget (F)'!$L$1,'Cumulative Budget Request '!U548,0)</f>
        <v>0</v>
      </c>
      <c r="V546" s="762" t="s">
        <v>118</v>
      </c>
      <c r="W546" s="762"/>
      <c r="X546" s="762"/>
      <c r="Y546" s="762"/>
      <c r="Z546" s="762"/>
    </row>
    <row r="547" spans="1:33">
      <c r="A547" s="493">
        <f>IF('Cumulative Budget Request '!L549='Split budget (F)'!$L$1,'Cumulative Budget Request '!A547,0)</f>
        <v>0</v>
      </c>
      <c r="C547" s="68"/>
      <c r="D547" s="33" t="s">
        <v>123</v>
      </c>
      <c r="E547" s="76">
        <f>IF('Cumulative Budget Request '!$L547='Split budget (F)'!$L$1,'Cumulative Budget Request '!E547,0)</f>
        <v>0</v>
      </c>
      <c r="F547" s="76">
        <f>IF('Cumulative Budget Request '!$L547='Split budget (F)'!$L$1,'Cumulative Budget Request '!F547,0)</f>
        <v>0</v>
      </c>
      <c r="G547" s="76">
        <f>IF('Cumulative Budget Request '!$L547='Split budget (F)'!$L$1,'Cumulative Budget Request '!G547,0)</f>
        <v>0</v>
      </c>
      <c r="H547" s="76">
        <f>IF('Cumulative Budget Request '!$L547='Split budget (F)'!$L$1,'Cumulative Budget Request '!H547,0)</f>
        <v>0</v>
      </c>
      <c r="I547" s="76">
        <f>IF('Cumulative Budget Request '!$L547='Split budget (F)'!$L$1,'Cumulative Budget Request '!I547,0)</f>
        <v>0</v>
      </c>
      <c r="J547" s="45"/>
      <c r="N547" s="386" t="s">
        <v>303</v>
      </c>
      <c r="O547" s="45"/>
      <c r="P547" s="375" t="s">
        <v>299</v>
      </c>
      <c r="Q547" s="211">
        <f>IF('Cumulative Budget Request '!L547='Split budget (F)'!$L$1,'Cumulative Budget Request '!Q549,0)</f>
        <v>0</v>
      </c>
      <c r="R547" s="211">
        <f>IF('Cumulative Budget Request '!L547='Split budget (F)'!$L$1,'Cumulative Budget Request '!R549,0)</f>
        <v>0</v>
      </c>
      <c r="S547" s="211">
        <f>IF('Cumulative Budget Request '!L547='Split budget (F)'!$L$1,'Cumulative Budget Request '!S549,0)</f>
        <v>0</v>
      </c>
      <c r="T547" s="211">
        <f>IF('Cumulative Budget Request '!L547='Split budget (F)'!$L$1,'Cumulative Budget Request '!T549,0)</f>
        <v>0</v>
      </c>
      <c r="U547" s="316">
        <f>IF('Cumulative Budget Request '!L547='Split budget (F)'!$L$1,'Cumulative Budget Request '!U549,0)</f>
        <v>0</v>
      </c>
      <c r="V547" s="321" t="s">
        <v>31</v>
      </c>
      <c r="W547" s="322" t="s">
        <v>32</v>
      </c>
      <c r="X547" s="322" t="s">
        <v>33</v>
      </c>
      <c r="Y547" s="322" t="s">
        <v>34</v>
      </c>
      <c r="Z547" s="322" t="s">
        <v>35</v>
      </c>
    </row>
    <row r="548" spans="1:33">
      <c r="A548" s="486"/>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(F)'!$L$1,'Cumulative Budget Request '!Q550,0)</f>
        <v>0</v>
      </c>
      <c r="R548" s="211">
        <f>IF('Cumulative Budget Request '!L547='Split budget (F)'!$L$1,'Cumulative Budget Request '!R550,0)</f>
        <v>0</v>
      </c>
      <c r="S548" s="211">
        <f>IF('Cumulative Budget Request '!L547='Split budget (F)'!$L$1,'Cumulative Budget Request '!S550,0)</f>
        <v>0</v>
      </c>
      <c r="T548" s="211">
        <f>IF('Cumulative Budget Request '!L547='Split budget (F)'!$L$1,'Cumulative Budget Request '!T550,0)</f>
        <v>0</v>
      </c>
      <c r="U548" s="316">
        <f>IF('Cumulative Budget Request '!L547='Split budget (F)'!$L$1,'Cumulative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9"/>
      <c r="C549" s="134"/>
      <c r="D549" s="131" t="s">
        <v>173</v>
      </c>
      <c r="E549" s="161">
        <f>IF('Cumulative Budget Request '!$L549='Split budget (F)'!$L$1,'Cumulative Budget Request '!E549,0)</f>
        <v>0</v>
      </c>
      <c r="F549" s="161">
        <f>IF('Cumulative Budget Request '!$L549='Split budget (F)'!$L$1,'Cumulative Budget Request '!F549,0)</f>
        <v>0</v>
      </c>
      <c r="G549" s="161">
        <f>IF('Cumulative Budget Request '!$L549='Split budget (F)'!$L$1,'Cumulative Budget Request '!G549,0)</f>
        <v>0</v>
      </c>
      <c r="H549" s="161">
        <f>IF('Cumulative Budget Request '!$L549='Split budget (F)'!$L$1,'Cumulative Budget Request '!H549,0)</f>
        <v>0</v>
      </c>
      <c r="I549" s="161">
        <f>IF('Cumulative Budget Request '!$L549='Split budget (F)'!$L$1,'Cumulative Budget Request '!I549,0)</f>
        <v>0</v>
      </c>
      <c r="J549" s="158">
        <f>SUM(E549:I549)</f>
        <v>0</v>
      </c>
      <c r="N549" s="182"/>
      <c r="O549" s="377">
        <f>IF('Cumulative Budget Request '!L547='Split budget (F)'!$L$1,'Cumulative Budget Request '!O551,0)</f>
        <v>0</v>
      </c>
      <c r="P549" s="375" t="s">
        <v>301</v>
      </c>
      <c r="Q549" s="211">
        <f>IF('Cumulative Budget Request '!L547='Split budget (F)'!$L$1,'Cumulative Budget Request '!Q551,0)</f>
        <v>0</v>
      </c>
      <c r="R549" s="211">
        <f>IF('Cumulative Budget Request '!L547='Split budget (F)'!$L$1,'Cumulative Budget Request '!R551,0)</f>
        <v>0</v>
      </c>
      <c r="S549" s="211">
        <f>IF('Cumulative Budget Request '!L547='Split budget (F)'!$L$1,'Cumulative Budget Request '!S551,0)</f>
        <v>0</v>
      </c>
      <c r="T549" s="211">
        <f>IF('Cumulative Budget Request '!L547='Split budget (F)'!$L$1,'Cumulative Budget Request '!T551,0)</f>
        <v>0</v>
      </c>
      <c r="U549" s="316">
        <f>IF('Cumulative Budget Request '!L547='Split budget (F)'!$L$1,'Cumulative Budget Request '!U551,0)</f>
        <v>0</v>
      </c>
      <c r="V549" s="324"/>
      <c r="W549" s="324"/>
      <c r="X549" s="324"/>
      <c r="Y549" s="324"/>
      <c r="Z549" s="324"/>
      <c r="AA549" s="53"/>
      <c r="AB549" s="53"/>
      <c r="AC549" s="53"/>
      <c r="AD549" s="53"/>
      <c r="AE549" s="53"/>
      <c r="AF549" s="53"/>
      <c r="AG549" s="53"/>
    </row>
    <row r="550" spans="1:33">
      <c r="A550" s="486"/>
      <c r="D550" s="33" t="s">
        <v>30</v>
      </c>
      <c r="E550" s="161">
        <f>IF('Cumulative Budget Request '!$L550='Split budget (F)'!$L$1,'Cumulative Budget Request '!E550,0)</f>
        <v>0</v>
      </c>
      <c r="F550" s="161">
        <f>IF('Cumulative Budget Request '!$L550='Split budget (F)'!$L$1,'Cumulative Budget Request '!F550,0)</f>
        <v>0</v>
      </c>
      <c r="G550" s="161">
        <f>IF('Cumulative Budget Request '!$L550='Split budget (F)'!$L$1,'Cumulative Budget Request '!G550,0)</f>
        <v>0</v>
      </c>
      <c r="H550" s="161">
        <f>IF('Cumulative Budget Request '!$L550='Split budget (F)'!$L$1,'Cumulative Budget Request '!H550,0)</f>
        <v>0</v>
      </c>
      <c r="I550" s="161">
        <f>IF('Cumulative Budget Request '!$L550='Split budget (F)'!$L$1,'Cumulative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6"/>
      <c r="C551" s="68"/>
      <c r="D551" s="45"/>
      <c r="E551" s="16"/>
      <c r="F551" s="16"/>
      <c r="G551" s="16"/>
      <c r="H551" s="16"/>
      <c r="I551" s="16"/>
      <c r="J551" s="25"/>
      <c r="N551" s="386" t="s">
        <v>304</v>
      </c>
      <c r="O551" s="45"/>
      <c r="P551" s="375" t="s">
        <v>299</v>
      </c>
      <c r="Q551" s="211">
        <f>IF('Cumulative Budget Request '!L552='Split budget (F)'!$L$1,'Cumulative Budget Request '!Q553,0)</f>
        <v>0</v>
      </c>
      <c r="R551" s="211">
        <f>IF('Cumulative Budget Request '!L552='Split budget (F)'!$L$1,'Cumulative Budget Request '!R553,0)</f>
        <v>0</v>
      </c>
      <c r="S551" s="211">
        <f>IF('Cumulative Budget Request '!L552='Split budget (F)'!$L$1,'Cumulative Budget Request '!S553,0)</f>
        <v>0</v>
      </c>
      <c r="T551" s="211">
        <f>IF('Cumulative Budget Request '!L552='Split budget (F)'!$L$1,'Cumulative Budget Request '!T553,0)</f>
        <v>0</v>
      </c>
      <c r="U551" s="316">
        <f>IF('Cumulative Budget Request '!L552='Split budget (F)'!$L$1,'Cumulative Budget Request '!U553,0)</f>
        <v>0</v>
      </c>
      <c r="V551" s="324"/>
      <c r="W551" s="324"/>
      <c r="X551" s="324"/>
      <c r="Y551" s="324"/>
      <c r="Z551" s="324"/>
      <c r="AA551" s="748"/>
      <c r="AB551" s="748"/>
      <c r="AC551" s="748"/>
      <c r="AD551" s="114"/>
      <c r="AE551" s="114"/>
      <c r="AF551" s="114"/>
      <c r="AG551" s="114"/>
    </row>
    <row r="552" spans="1:33">
      <c r="A552" s="493">
        <f>IF('Cumulative Budget Request '!L553='Split budget (F)'!$L$1,'Cumulative Budget Request '!A552,0)</f>
        <v>0</v>
      </c>
      <c r="C552" s="68"/>
      <c r="D552" s="33" t="s">
        <v>123</v>
      </c>
      <c r="E552" s="76">
        <f>IF('Cumulative Budget Request '!$L552='Split budget (F)'!$L$1,'Cumulative Budget Request '!E552,0)</f>
        <v>0</v>
      </c>
      <c r="F552" s="76">
        <f>IF('Cumulative Budget Request '!$L552='Split budget (F)'!$L$1,'Cumulative Budget Request '!F552,0)</f>
        <v>0</v>
      </c>
      <c r="G552" s="76">
        <f>IF('Cumulative Budget Request '!$L552='Split budget (F)'!$L$1,'Cumulative Budget Request '!G552,0)</f>
        <v>0</v>
      </c>
      <c r="H552" s="76">
        <f>IF('Cumulative Budget Request '!$L552='Split budget (F)'!$L$1,'Cumulative Budget Request '!H552,0)</f>
        <v>0</v>
      </c>
      <c r="I552" s="76">
        <f>IF('Cumulative Budget Request '!$L552='Split budget (F)'!$L$1,'Cumulative Budget Request '!I552,0)</f>
        <v>0</v>
      </c>
      <c r="J552" s="25"/>
      <c r="N552" s="154"/>
      <c r="O552" s="376" t="s">
        <v>121</v>
      </c>
      <c r="P552" s="375" t="s">
        <v>300</v>
      </c>
      <c r="Q552" s="211">
        <f>IF('Cumulative Budget Request '!L552='Split budget (F)'!$L$1,'Cumulative Budget Request '!Q554,0)</f>
        <v>0</v>
      </c>
      <c r="R552" s="211">
        <f>IF('Cumulative Budget Request '!L552='Split budget (F)'!$L$1,'Cumulative Budget Request '!R554,0)</f>
        <v>0</v>
      </c>
      <c r="S552" s="211">
        <f>IF('Cumulative Budget Request '!L552='Split budget (F)'!$L$1,'Cumulative Budget Request '!S554,0)</f>
        <v>0</v>
      </c>
      <c r="T552" s="211">
        <f>IF('Cumulative Budget Request '!L552='Split budget (F)'!$L$1,'Cumulative Budget Request '!T554,0)</f>
        <v>0</v>
      </c>
      <c r="U552" s="316">
        <f>IF('Cumulative Budget Request '!L552='Split budget (F)'!$L$1,'Cumulative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6"/>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(F)'!$L$1,'Cumulative Budget Request '!O555,0)</f>
        <v>0</v>
      </c>
      <c r="P553" s="375" t="s">
        <v>301</v>
      </c>
      <c r="Q553" s="211">
        <f>IF('Cumulative Budget Request '!L552='Split budget (F)'!$L$1,'Cumulative Budget Request '!Q555,0)</f>
        <v>0</v>
      </c>
      <c r="R553" s="211">
        <f>IF('Cumulative Budget Request '!L552='Split budget (F)'!$L$1,'Cumulative Budget Request '!R555,0)</f>
        <v>0</v>
      </c>
      <c r="S553" s="211">
        <f>IF('Cumulative Budget Request '!L552='Split budget (F)'!$L$1,'Cumulative Budget Request '!S555,0)</f>
        <v>0</v>
      </c>
      <c r="T553" s="211">
        <f>IF('Cumulative Budget Request '!L552='Split budget (F)'!$L$1,'Cumulative Budget Request '!T555,0)</f>
        <v>0</v>
      </c>
      <c r="U553" s="316">
        <f>IF('Cumulative Budget Request '!L552='Split budget (F)'!$L$1,'Cumulative Budget Request '!U555,0)</f>
        <v>0</v>
      </c>
      <c r="V553" s="324"/>
      <c r="W553" s="324"/>
      <c r="X553" s="324"/>
      <c r="Y553" s="324"/>
      <c r="Z553" s="324"/>
      <c r="AA553" s="53"/>
      <c r="AB553" s="53"/>
      <c r="AC553" s="53"/>
      <c r="AD553" s="53"/>
      <c r="AE553" s="53"/>
      <c r="AF553" s="53"/>
      <c r="AG553" s="53"/>
    </row>
    <row r="554" spans="1:33">
      <c r="A554" s="449"/>
      <c r="C554" s="134"/>
      <c r="D554" s="131" t="s">
        <v>173</v>
      </c>
      <c r="E554" s="161">
        <f>IF('Cumulative Budget Request '!$L553='Split budget (F)'!$L$1,'Cumulative Budget Request '!E554,0)</f>
        <v>0</v>
      </c>
      <c r="F554" s="161">
        <f>IF('Cumulative Budget Request '!$L553='Split budget (F)'!$L$1,'Cumulative Budget Request '!F554,0)</f>
        <v>0</v>
      </c>
      <c r="G554" s="161">
        <f>IF('Cumulative Budget Request '!$L553='Split budget (F)'!$L$1,'Cumulative Budget Request '!G554,0)</f>
        <v>0</v>
      </c>
      <c r="H554" s="161">
        <f>IF('Cumulative Budget Request '!$L553='Split budget (F)'!$L$1,'Cumulative Budget Request '!H554,0)</f>
        <v>0</v>
      </c>
      <c r="I554" s="161">
        <f>IF('Cumulative Budget Request '!$L553='Split budget (F)'!$L$1,'Cumulative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6"/>
      <c r="D555" s="33" t="s">
        <v>30</v>
      </c>
      <c r="E555" s="161">
        <f>IF('Cumulative Budget Request '!$L554='Split budget (F)'!$L$1,'Cumulative Budget Request '!E555,0)</f>
        <v>0</v>
      </c>
      <c r="F555" s="161">
        <f>IF('Cumulative Budget Request '!$L554='Split budget (F)'!$L$1,'Cumulative Budget Request '!F555,0)</f>
        <v>0</v>
      </c>
      <c r="G555" s="161">
        <f>IF('Cumulative Budget Request '!$L554='Split budget (F)'!$L$1,'Cumulative Budget Request '!G555,0)</f>
        <v>0</v>
      </c>
      <c r="H555" s="161">
        <f>IF('Cumulative Budget Request '!$L554='Split budget (F)'!$L$1,'Cumulative Budget Request '!H555,0)</f>
        <v>0</v>
      </c>
      <c r="I555" s="161">
        <f>IF('Cumulative Budget Request '!$L554='Split budget (F)'!$L$1,'Cumulative Budget Request '!I555,0)</f>
        <v>0</v>
      </c>
      <c r="J555" s="158">
        <f>SUM(E555:I555)</f>
        <v>0</v>
      </c>
      <c r="N555" s="396" t="s">
        <v>305</v>
      </c>
      <c r="O555" s="45"/>
      <c r="P555" s="375" t="s">
        <v>299</v>
      </c>
      <c r="Q555" s="211">
        <f>IF('Cumulative Budget Request '!L557='Split budget (F)'!$L$1,'Cumulative Budget Request '!Q557,0)</f>
        <v>0</v>
      </c>
      <c r="R555" s="211">
        <f>IF('Cumulative Budget Request '!L557='Split budget (F)'!$L$1,'Cumulative Budget Request '!R557,0)</f>
        <v>0</v>
      </c>
      <c r="S555" s="211">
        <f>IF('Cumulative Budget Request '!L557='Split budget (F)'!$L$1,'Cumulative Budget Request '!S557,0)</f>
        <v>0</v>
      </c>
      <c r="T555" s="211">
        <f>IF('Cumulative Budget Request '!L557='Split budget (F)'!$L$1,'Cumulative Budget Request '!T557,0)</f>
        <v>0</v>
      </c>
      <c r="U555" s="316">
        <f>IF('Cumulative Budget Request '!L557='Split budget (F)'!$L$1,'Cumulative Budget Request '!U557,0)</f>
        <v>0</v>
      </c>
      <c r="V555" s="324"/>
      <c r="W555" s="324"/>
      <c r="X555" s="324"/>
      <c r="Y555" s="324"/>
      <c r="Z555" s="324"/>
      <c r="AA555" s="748"/>
      <c r="AB555" s="748"/>
      <c r="AC555" s="748"/>
      <c r="AD555" s="114"/>
      <c r="AE555" s="114"/>
      <c r="AF555" s="114"/>
      <c r="AG555" s="114"/>
    </row>
    <row r="556" spans="1:33">
      <c r="A556" s="486"/>
      <c r="C556" s="68"/>
      <c r="D556" s="45"/>
      <c r="E556" s="16"/>
      <c r="F556" s="16"/>
      <c r="G556" s="16"/>
      <c r="H556" s="16"/>
      <c r="I556" s="16"/>
      <c r="J556" s="25"/>
      <c r="N556" s="154"/>
      <c r="O556" s="376" t="s">
        <v>121</v>
      </c>
      <c r="P556" s="375" t="s">
        <v>300</v>
      </c>
      <c r="Q556" s="211">
        <f>IF('Cumulative Budget Request '!L557='Split budget (F)'!$L$1,'Cumulative Budget Request '!Q558,0)</f>
        <v>0</v>
      </c>
      <c r="R556" s="211">
        <f>IF('Cumulative Budget Request '!L557='Split budget (F)'!$L$1,'Cumulative Budget Request '!R558,0)</f>
        <v>0</v>
      </c>
      <c r="S556" s="211">
        <f>IF('Cumulative Budget Request '!L557='Split budget (F)'!$L$1,'Cumulative Budget Request '!S558,0)</f>
        <v>0</v>
      </c>
      <c r="T556" s="211">
        <f>IF('Cumulative Budget Request '!L557='Split budget (F)'!$L$1,'Cumulative Budget Request '!T558,0)</f>
        <v>0</v>
      </c>
      <c r="U556" s="316">
        <f>IF('Cumulative Budget Request '!L557='Split budget (F)'!$L$1,'Cumulative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6"/>
      <c r="C557" s="68"/>
      <c r="D557" s="33" t="s">
        <v>123</v>
      </c>
      <c r="E557" s="76">
        <f>IF('Cumulative Budget Request '!$L557='Split budget (F)'!$L$1,'Cumulative Budget Request '!E557,0)</f>
        <v>0</v>
      </c>
      <c r="F557" s="76">
        <f>IF('Cumulative Budget Request '!$L557='Split budget (F)'!$L$1,'Cumulative Budget Request '!F557,0)</f>
        <v>0</v>
      </c>
      <c r="G557" s="76">
        <f>IF('Cumulative Budget Request '!$L557='Split budget (F)'!$L$1,'Cumulative Budget Request '!G557,0)</f>
        <v>0</v>
      </c>
      <c r="H557" s="76">
        <f>IF('Cumulative Budget Request '!$L557='Split budget (F)'!$L$1,'Cumulative Budget Request '!H557,0)</f>
        <v>0</v>
      </c>
      <c r="I557" s="76">
        <f>IF('Cumulative Budget Request '!$L557='Split budget (F)'!$L$1,'Cumulative Budget Request '!I557,0)</f>
        <v>0</v>
      </c>
      <c r="J557" s="25"/>
      <c r="M557" s="2"/>
      <c r="N557" s="182"/>
      <c r="O557" s="377">
        <f>IF('Cumulative Budget Request '!L555='Split budget (F)'!$L$1,'Cumulative Budget Request '!O559,0)</f>
        <v>0</v>
      </c>
      <c r="P557" s="375" t="s">
        <v>301</v>
      </c>
      <c r="Q557" s="211">
        <f>IF('Cumulative Budget Request '!L557='Split budget (F)'!$L$1,'Cumulative Budget Request '!Q559,0)</f>
        <v>0</v>
      </c>
      <c r="R557" s="211">
        <f>IF('Cumulative Budget Request '!L557='Split budget (F)'!$L$1,'Cumulative Budget Request '!R559,0)</f>
        <v>0</v>
      </c>
      <c r="S557" s="211">
        <f>IF('Cumulative Budget Request '!L557='Split budget (F)'!$L$1,'Cumulative Budget Request '!S559,0)</f>
        <v>0</v>
      </c>
      <c r="T557" s="211">
        <f>IF('Cumulative Budget Request '!L557='Split budget (F)'!$L$1,'Cumulative Budget Request '!T559,0)</f>
        <v>0</v>
      </c>
      <c r="U557" s="316">
        <f>IF('Cumulative Budget Request '!L557='Split budget (F)'!$L$1,'Cumulative Budget Request '!U559,0)</f>
        <v>0</v>
      </c>
      <c r="V557" s="324"/>
      <c r="W557" s="324"/>
      <c r="X557" s="324"/>
      <c r="Y557" s="324"/>
      <c r="Z557" s="324"/>
    </row>
    <row r="558" spans="1:33" ht="13.8" thickBot="1">
      <c r="A558" s="493">
        <f>IF('Cumulative Budget Request '!L558='Split budget (F)'!$L$1,'Cumulative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6"/>
      <c r="C559" s="134"/>
      <c r="D559" s="131" t="s">
        <v>173</v>
      </c>
      <c r="E559" s="161">
        <f>IF('Cumulative Budget Request '!$L558='Split budget (F)'!$L$1,'Cumulative Budget Request '!E559,0)</f>
        <v>0</v>
      </c>
      <c r="F559" s="161">
        <f>IF('Cumulative Budget Request '!$L558='Split budget (F)'!$L$1,'Cumulative Budget Request '!F559,0)</f>
        <v>0</v>
      </c>
      <c r="G559" s="161">
        <f>IF('Cumulative Budget Request '!$L558='Split budget (F)'!$L$1,'Cumulative Budget Request '!G559,0)</f>
        <v>0</v>
      </c>
      <c r="H559" s="161">
        <f>IF('Cumulative Budget Request '!$L558='Split budget (F)'!$L$1,'Cumulative Budget Request '!H559,0)</f>
        <v>0</v>
      </c>
      <c r="I559" s="161">
        <f>IF('Cumulative Budget Request '!$L558='Split budget (F)'!$L$1,'Cumulative Budget Request '!I559,0)</f>
        <v>0</v>
      </c>
      <c r="J559" s="158">
        <f>SUM(E559:I559)</f>
        <v>0</v>
      </c>
      <c r="M559" s="2"/>
      <c r="V559" s="324"/>
      <c r="W559" s="324"/>
      <c r="X559" s="324"/>
      <c r="Y559" s="324"/>
      <c r="Z559" s="324"/>
    </row>
    <row r="560" spans="1:33" ht="13.8" thickBot="1">
      <c r="A560" s="449"/>
      <c r="D560" s="33" t="s">
        <v>30</v>
      </c>
      <c r="E560" s="161">
        <f>IF('Cumulative Budget Request '!$L559='Split budget (F)'!$L$1,'Cumulative Budget Request '!E560,0)</f>
        <v>0</v>
      </c>
      <c r="F560" s="161">
        <f>IF('Cumulative Budget Request '!$L559='Split budget (F)'!$L$1,'Cumulative Budget Request '!F560,0)</f>
        <v>0</v>
      </c>
      <c r="G560" s="161">
        <f>IF('Cumulative Budget Request '!$L559='Split budget (F)'!$L$1,'Cumulative Budget Request '!G560,0)</f>
        <v>0</v>
      </c>
      <c r="H560" s="161">
        <f>IF('Cumulative Budget Request '!$L559='Split budget (F)'!$L$1,'Cumulative Budget Request '!H560,0)</f>
        <v>0</v>
      </c>
      <c r="I560" s="161">
        <f>IF('Cumulative Budget Request '!$L559='Split budget (F)'!$L$1,'Cumulative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8"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57" t="s">
        <v>168</v>
      </c>
      <c r="C571" s="757"/>
      <c r="D571" s="757"/>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93">
        <f>IF('Cumulative Budget Request '!L580='Split budget (F)'!$L$1,'Cumulative Budget Request '!B575,0)</f>
        <v>0</v>
      </c>
      <c r="D575" s="3"/>
      <c r="E575" s="161">
        <f>IF('Cumulative Budget Request '!$L575='Split budget (F)'!$L$1,'Cumulative Budget Request '!E575,0)</f>
        <v>0</v>
      </c>
      <c r="F575" s="161">
        <f>IF('Cumulative Budget Request '!$L575='Split budget (F)'!$L$1,'Cumulative Budget Request '!F575,0)</f>
        <v>0</v>
      </c>
      <c r="G575" s="161">
        <f>IF('Cumulative Budget Request '!$L575='Split budget (F)'!$L$1,'Cumulative Budget Request '!G575,0)</f>
        <v>0</v>
      </c>
      <c r="H575" s="161">
        <f>IF('Cumulative Budget Request '!$L575='Split budget (F)'!$L$1,'Cumulative Budget Request '!H575,0)</f>
        <v>0</v>
      </c>
      <c r="I575" s="161">
        <f>IF('Cumulative Budget Request '!$L575='Split budget (F)'!$L$1,'Cumulative Budget Request '!I575,0)</f>
        <v>0</v>
      </c>
      <c r="J575" s="158">
        <f>SUM(E575:I575)</f>
        <v>0</v>
      </c>
      <c r="K575" s="2"/>
      <c r="L575" s="2"/>
      <c r="M575" s="2"/>
      <c r="Q575" s="199"/>
      <c r="R575" s="199"/>
      <c r="S575" s="199"/>
      <c r="T575" s="4"/>
    </row>
    <row r="576" spans="1:20" hidden="1">
      <c r="B576" s="493">
        <f>IF('Cumulative Budget Request '!L581='Split budget (F)'!$L$1,'Cumulative Budget Request '!B576,0)</f>
        <v>0</v>
      </c>
      <c r="D576" s="3"/>
      <c r="E576" s="161">
        <f>IF('Cumulative Budget Request '!$L576='Split budget (F)'!$L$1,'Cumulative Budget Request '!E576,0)</f>
        <v>0</v>
      </c>
      <c r="F576" s="161">
        <f>IF('Cumulative Budget Request '!$L576='Split budget (F)'!$L$1,'Cumulative Budget Request '!F576,0)</f>
        <v>0</v>
      </c>
      <c r="G576" s="161">
        <f>IF('Cumulative Budget Request '!$L576='Split budget (F)'!$L$1,'Cumulative Budget Request '!G576,0)</f>
        <v>0</v>
      </c>
      <c r="H576" s="161">
        <f>IF('Cumulative Budget Request '!$L576='Split budget (F)'!$L$1,'Cumulative Budget Request '!H576,0)</f>
        <v>0</v>
      </c>
      <c r="I576" s="161">
        <f>IF('Cumulative Budget Request '!$L576='Split budget (F)'!$L$1,'Cumulative Budget Request '!I576,0)</f>
        <v>0</v>
      </c>
      <c r="J576" s="158">
        <f t="shared" ref="J576:J580" si="340">SUM(E576:I576)</f>
        <v>0</v>
      </c>
      <c r="K576" s="2"/>
      <c r="L576" s="2"/>
      <c r="M576" s="2"/>
    </row>
    <row r="577" spans="1:16" hidden="1">
      <c r="B577" s="493">
        <f>IF('Cumulative Budget Request '!L582='Split budget (F)'!$L$1,'Cumulative Budget Request '!B577,0)</f>
        <v>0</v>
      </c>
      <c r="D577" s="3"/>
      <c r="E577" s="161">
        <f>IF('Cumulative Budget Request '!$L577='Split budget (F)'!$L$1,'Cumulative Budget Request '!E577,0)</f>
        <v>0</v>
      </c>
      <c r="F577" s="161">
        <f>IF('Cumulative Budget Request '!$L577='Split budget (F)'!$L$1,'Cumulative Budget Request '!F577,0)</f>
        <v>0</v>
      </c>
      <c r="G577" s="161">
        <f>IF('Cumulative Budget Request '!$L577='Split budget (F)'!$L$1,'Cumulative Budget Request '!G577,0)</f>
        <v>0</v>
      </c>
      <c r="H577" s="161">
        <f>IF('Cumulative Budget Request '!$L577='Split budget (F)'!$L$1,'Cumulative Budget Request '!H577,0)</f>
        <v>0</v>
      </c>
      <c r="I577" s="161">
        <f>IF('Cumulative Budget Request '!$L577='Split budget (F)'!$L$1,'Cumulative Budget Request '!I577,0)</f>
        <v>0</v>
      </c>
      <c r="J577" s="158">
        <f t="shared" si="340"/>
        <v>0</v>
      </c>
      <c r="K577" s="2"/>
      <c r="L577" s="2"/>
      <c r="M577" s="2"/>
      <c r="N577" s="2"/>
      <c r="O577" s="2"/>
      <c r="P577" s="2"/>
    </row>
    <row r="578" spans="1:16" hidden="1">
      <c r="B578" s="493">
        <f>IF('Cumulative Budget Request '!L583='Split budget (F)'!$L$1,'Cumulative Budget Request '!B578,0)</f>
        <v>0</v>
      </c>
      <c r="D578" s="3"/>
      <c r="E578" s="161">
        <f>IF('Cumulative Budget Request '!$L578='Split budget (F)'!$L$1,'Cumulative Budget Request '!E578,0)</f>
        <v>0</v>
      </c>
      <c r="F578" s="161">
        <f>IF('Cumulative Budget Request '!$L578='Split budget (F)'!$L$1,'Cumulative Budget Request '!F578,0)</f>
        <v>0</v>
      </c>
      <c r="G578" s="161">
        <f>IF('Cumulative Budget Request '!$L578='Split budget (F)'!$L$1,'Cumulative Budget Request '!G578,0)</f>
        <v>0</v>
      </c>
      <c r="H578" s="161">
        <f>IF('Cumulative Budget Request '!$L578='Split budget (F)'!$L$1,'Cumulative Budget Request '!H578,0)</f>
        <v>0</v>
      </c>
      <c r="I578" s="161">
        <f>IF('Cumulative Budget Request '!$L578='Split budget (F)'!$L$1,'Cumulative Budget Request '!I578,0)</f>
        <v>0</v>
      </c>
      <c r="J578" s="158">
        <f t="shared" si="340"/>
        <v>0</v>
      </c>
      <c r="K578" s="2"/>
      <c r="L578" s="2"/>
      <c r="M578" s="2"/>
      <c r="N578" s="2"/>
      <c r="O578" s="2"/>
      <c r="P578" s="2"/>
    </row>
    <row r="579" spans="1:16" hidden="1">
      <c r="B579" s="493">
        <f>IF('Cumulative Budget Request '!L584='Split budget (F)'!$L$1,'Cumulative Budget Request '!B579,0)</f>
        <v>0</v>
      </c>
      <c r="D579" s="3"/>
      <c r="E579" s="161">
        <f>IF('Cumulative Budget Request '!$L579='Split budget (F)'!$L$1,'Cumulative Budget Request '!E579,0)</f>
        <v>0</v>
      </c>
      <c r="F579" s="161">
        <f>IF('Cumulative Budget Request '!$L579='Split budget (F)'!$L$1,'Cumulative Budget Request '!F579,0)</f>
        <v>0</v>
      </c>
      <c r="G579" s="161">
        <f>IF('Cumulative Budget Request '!$L579='Split budget (F)'!$L$1,'Cumulative Budget Request '!G579,0)</f>
        <v>0</v>
      </c>
      <c r="H579" s="161">
        <f>IF('Cumulative Budget Request '!$L579='Split budget (F)'!$L$1,'Cumulative Budget Request '!H579,0)</f>
        <v>0</v>
      </c>
      <c r="I579" s="161">
        <f>IF('Cumulative Budget Request '!$L579='Split budget (F)'!$L$1,'Cumulative Budget Request '!I579,0)</f>
        <v>0</v>
      </c>
      <c r="J579" s="158">
        <f t="shared" si="340"/>
        <v>0</v>
      </c>
      <c r="K579" s="2"/>
      <c r="L579" s="2"/>
      <c r="M579" s="2"/>
    </row>
    <row r="580" spans="1:16" hidden="1">
      <c r="B580" s="493">
        <f>IF('Cumulative Budget Request '!L585='Split budget (F)'!$L$1,'Cumulative Budget Request '!B580,0)</f>
        <v>0</v>
      </c>
      <c r="D580" s="3"/>
      <c r="E580" s="161">
        <f>IF('Cumulative Budget Request '!$L580='Split budget (F)'!$L$1,'Cumulative Budget Request '!E580,0)</f>
        <v>0</v>
      </c>
      <c r="F580" s="161">
        <f>IF('Cumulative Budget Request '!$L580='Split budget (F)'!$L$1,'Cumulative Budget Request '!F580,0)</f>
        <v>0</v>
      </c>
      <c r="G580" s="161">
        <f>IF('Cumulative Budget Request '!$L580='Split budget (F)'!$L$1,'Cumulative Budget Request '!G580,0)</f>
        <v>0</v>
      </c>
      <c r="H580" s="161">
        <f>IF('Cumulative Budget Request '!$L580='Split budget (F)'!$L$1,'Cumulative Budget Request '!H580,0)</f>
        <v>0</v>
      </c>
      <c r="I580" s="161">
        <f>IF('Cumulative Budget Request '!$L580='Split budget (F)'!$L$1,'Cumulative Budget Request '!I580,0)</f>
        <v>0</v>
      </c>
      <c r="J580" s="158">
        <f t="shared" si="340"/>
        <v>0</v>
      </c>
      <c r="K580" s="2"/>
      <c r="L580" s="2"/>
      <c r="M580" s="2"/>
    </row>
    <row r="581" spans="1:16">
      <c r="A581" s="740" t="s">
        <v>57</v>
      </c>
      <c r="B581" s="740"/>
      <c r="C581" s="740"/>
      <c r="D581" s="740"/>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6"/>
      <c r="B582" s="486"/>
      <c r="E582" s="3"/>
      <c r="F582" s="2"/>
      <c r="G582" s="2"/>
      <c r="H582" s="2"/>
      <c r="I582" s="2"/>
      <c r="J582" s="46"/>
      <c r="K582" s="2"/>
      <c r="L582" s="2"/>
      <c r="M582" s="2"/>
    </row>
    <row r="583" spans="1:16" hidden="1">
      <c r="A583" s="488" t="s">
        <v>122</v>
      </c>
      <c r="B583" s="497"/>
      <c r="C583" s="9"/>
      <c r="D583" s="229" t="s">
        <v>184</v>
      </c>
      <c r="E583" s="117">
        <f>IF('Cumulative Budget Request '!$L583='Split budget (F)'!$L$1,'Cumulative Budget Request '!E583,0)</f>
        <v>0</v>
      </c>
      <c r="F583" s="117">
        <f>IF('Cumulative Budget Request '!$L583='Split budget (F)'!$L$1,'Cumulative Budget Request '!F583,0)</f>
        <v>0</v>
      </c>
      <c r="G583" s="117">
        <f>IF('Cumulative Budget Request '!$L583='Split budget (F)'!$L$1,'Cumulative Budget Request '!G583,0)</f>
        <v>0</v>
      </c>
      <c r="H583" s="117">
        <f>IF('Cumulative Budget Request '!$L583='Split budget (F)'!$L$1,'Cumulative Budget Request '!H583,0)</f>
        <v>0</v>
      </c>
      <c r="I583" s="117">
        <f>IF('Cumulative Budget Request '!$L583='Split budget (F)'!$L$1,'Cumulative Budget Request '!I583,0)</f>
        <v>0</v>
      </c>
      <c r="J583" s="73"/>
      <c r="K583" s="2"/>
      <c r="L583" s="2"/>
      <c r="M583" s="2"/>
    </row>
    <row r="584" spans="1:16" hidden="1">
      <c r="A584" s="486"/>
      <c r="B584" s="486"/>
      <c r="D584" s="229" t="s">
        <v>264</v>
      </c>
      <c r="E584" s="117">
        <f>IF('Cumulative Budget Request '!$L584='Split budget (F)'!$L$1,'Cumulative Budget Request '!E584,0)</f>
        <v>0</v>
      </c>
      <c r="F584" s="117">
        <f>IF('Cumulative Budget Request '!$L584='Split budget (F)'!$L$1,'Cumulative Budget Request '!F584,0)</f>
        <v>0</v>
      </c>
      <c r="G584" s="117">
        <f>IF('Cumulative Budget Request '!$L584='Split budget (F)'!$L$1,'Cumulative Budget Request '!G584,0)</f>
        <v>0</v>
      </c>
      <c r="H584" s="117">
        <f>IF('Cumulative Budget Request '!$L584='Split budget (F)'!$L$1,'Cumulative Budget Request '!H584,0)</f>
        <v>0</v>
      </c>
      <c r="I584" s="117">
        <f>IF('Cumulative Budget Request '!$L584='Split budget (F)'!$L$1,'Cumulative Budget Request '!I584,0)</f>
        <v>0</v>
      </c>
      <c r="J584" s="73"/>
      <c r="K584" s="2"/>
      <c r="L584" s="2"/>
      <c r="M584" s="2"/>
    </row>
    <row r="585" spans="1:16" hidden="1">
      <c r="A585" s="488" t="s">
        <v>169</v>
      </c>
      <c r="B585" s="497"/>
      <c r="C585" s="9"/>
      <c r="D585" s="229" t="s">
        <v>265</v>
      </c>
      <c r="E585" s="117">
        <f>IF('Cumulative Budget Request '!$L585='Split budget (F)'!$L$1,'Cumulative Budget Request '!E585,0)</f>
        <v>0</v>
      </c>
      <c r="F585" s="117">
        <f>IF('Cumulative Budget Request '!$L585='Split budget (F)'!$L$1,'Cumulative Budget Request '!F585,0)</f>
        <v>0</v>
      </c>
      <c r="G585" s="117">
        <f>IF('Cumulative Budget Request '!$L585='Split budget (F)'!$L$1,'Cumulative Budget Request '!G585,0)</f>
        <v>0</v>
      </c>
      <c r="H585" s="117">
        <f>IF('Cumulative Budget Request '!$L585='Split budget (F)'!$L$1,'Cumulative Budget Request '!H585,0)</f>
        <v>0</v>
      </c>
      <c r="I585" s="117">
        <f>IF('Cumulative Budget Request '!$L585='Split budget (F)'!$L$1,'Cumulative Budget Request '!I585,0)</f>
        <v>0</v>
      </c>
      <c r="J585" s="73"/>
      <c r="K585" s="2"/>
      <c r="L585" s="2"/>
      <c r="M585" s="2"/>
    </row>
    <row r="586" spans="1:16" hidden="1">
      <c r="A586" s="800">
        <f>IF('Cumulative Budget Request '!L587='Split budget (F)'!$L$1,'Cumulative Budget Request '!A587,0)</f>
        <v>0</v>
      </c>
      <c r="B586" s="486"/>
      <c r="D586" s="229" t="s">
        <v>266</v>
      </c>
      <c r="E586" s="117">
        <f>IF('Cumulative Budget Request '!$L586='Split budget (F)'!$L$1,'Cumulative Budget Request '!E586,0)</f>
        <v>0</v>
      </c>
      <c r="F586" s="117">
        <f>IF('Cumulative Budget Request '!$L586='Split budget (F)'!$L$1,'Cumulative Budget Request '!F586,0)</f>
        <v>0</v>
      </c>
      <c r="G586" s="117">
        <f>IF('Cumulative Budget Request '!$L586='Split budget (F)'!$L$1,'Cumulative Budget Request '!G586,0)</f>
        <v>0</v>
      </c>
      <c r="H586" s="117">
        <f>IF('Cumulative Budget Request '!$L586='Split budget (F)'!$L$1,'Cumulative Budget Request '!H586,0)</f>
        <v>0</v>
      </c>
      <c r="I586" s="117">
        <f>IF('Cumulative Budget Request '!$L586='Split budget (F)'!$L$1,'Cumulative Budget Request '!I586,0)</f>
        <v>0</v>
      </c>
      <c r="J586" s="46"/>
      <c r="K586" s="2"/>
      <c r="L586" s="2"/>
      <c r="M586" s="2"/>
    </row>
    <row r="587" spans="1:16" hidden="1">
      <c r="A587" s="800"/>
      <c r="B587" s="489" t="s">
        <v>41</v>
      </c>
      <c r="C587" s="68" t="s">
        <v>42</v>
      </c>
      <c r="D587" s="26"/>
      <c r="E587" s="14"/>
      <c r="F587" s="14"/>
      <c r="G587" s="14"/>
      <c r="H587" s="14"/>
      <c r="I587" s="14"/>
      <c r="J587" s="46"/>
      <c r="K587" s="2"/>
      <c r="L587" s="2"/>
      <c r="M587" s="2"/>
    </row>
    <row r="588" spans="1:16" hidden="1">
      <c r="A588" s="801"/>
      <c r="B588" s="498" t="s">
        <v>43</v>
      </c>
      <c r="C588" s="116">
        <f>IF('Cumulative Budget Request '!$L588='Split budget (F)'!$L$1,'Cumulative Budget Request '!C588,0)</f>
        <v>0</v>
      </c>
      <c r="D588" s="26"/>
      <c r="E588" s="235">
        <f>IF('Cumulative Budget Request '!$L588='Split budget (F)'!$L$1,'Cumulative Budget Request '!E588,0)</f>
        <v>0</v>
      </c>
      <c r="F588" s="235">
        <f>IF('Cumulative Budget Request '!$L588='Split budget (F)'!$L$1,'Cumulative Budget Request '!F588,0)</f>
        <v>0</v>
      </c>
      <c r="G588" s="235">
        <f>IF('Cumulative Budget Request '!$L588='Split budget (F)'!$L$1,'Cumulative Budget Request '!G588,0)</f>
        <v>0</v>
      </c>
      <c r="H588" s="235">
        <f>IF('Cumulative Budget Request '!$L588='Split budget (F)'!$L$1,'Cumulative Budget Request '!H588,0)</f>
        <v>0</v>
      </c>
      <c r="I588" s="235">
        <f>IF('Cumulative Budget Request '!$L588='Split budget (F)'!$L$1,'Cumulative Budget Request '!I588,0)</f>
        <v>0</v>
      </c>
      <c r="J588" s="158">
        <f t="shared" ref="J588:J593" si="342">SUM(E588:I588)</f>
        <v>0</v>
      </c>
      <c r="K588" s="2"/>
      <c r="L588" s="2"/>
      <c r="M588" s="2"/>
    </row>
    <row r="589" spans="1:16" hidden="1">
      <c r="A589" s="801"/>
      <c r="B589" s="498" t="s">
        <v>44</v>
      </c>
      <c r="C589" s="116">
        <f>IF('Cumulative Budget Request '!$L589='Split budget (F)'!$L$1,'Cumulative Budget Request '!C589,0)</f>
        <v>0</v>
      </c>
      <c r="D589" s="26"/>
      <c r="E589" s="235">
        <f>IF('Cumulative Budget Request '!$L589='Split budget (F)'!$L$1,'Cumulative Budget Request '!E589,0)</f>
        <v>0</v>
      </c>
      <c r="F589" s="235">
        <f>IF('Cumulative Budget Request '!$L589='Split budget (F)'!$L$1,'Cumulative Budget Request '!F589,0)</f>
        <v>0</v>
      </c>
      <c r="G589" s="235">
        <f>IF('Cumulative Budget Request '!$L589='Split budget (F)'!$L$1,'Cumulative Budget Request '!G589,0)</f>
        <v>0</v>
      </c>
      <c r="H589" s="235">
        <f>IF('Cumulative Budget Request '!$L589='Split budget (F)'!$L$1,'Cumulative Budget Request '!H589,0)</f>
        <v>0</v>
      </c>
      <c r="I589" s="235">
        <f>IF('Cumulative Budget Request '!$L589='Split budget (F)'!$L$1,'Cumulative Budget Request '!I589,0)</f>
        <v>0</v>
      </c>
      <c r="J589" s="158">
        <f t="shared" si="342"/>
        <v>0</v>
      </c>
      <c r="K589" s="2"/>
      <c r="L589" s="2"/>
      <c r="M589" s="2"/>
    </row>
    <row r="590" spans="1:16" hidden="1">
      <c r="A590" s="801"/>
      <c r="B590" s="498" t="s">
        <v>182</v>
      </c>
      <c r="C590" s="116">
        <f>IF('Cumulative Budget Request '!$L590='Split budget (F)'!$L$1,'Cumulative Budget Request '!C590,0)</f>
        <v>0</v>
      </c>
      <c r="D590" s="26"/>
      <c r="E590" s="235">
        <f>IF('Cumulative Budget Request '!$L590='Split budget (F)'!$L$1,'Cumulative Budget Request '!E590,0)</f>
        <v>0</v>
      </c>
      <c r="F590" s="235">
        <f>IF('Cumulative Budget Request '!$L590='Split budget (F)'!$L$1,'Cumulative Budget Request '!F590,0)</f>
        <v>0</v>
      </c>
      <c r="G590" s="235">
        <f>IF('Cumulative Budget Request '!$L590='Split budget (F)'!$L$1,'Cumulative Budget Request '!G590,0)</f>
        <v>0</v>
      </c>
      <c r="H590" s="235">
        <f>IF('Cumulative Budget Request '!$L590='Split budget (F)'!$L$1,'Cumulative Budget Request '!H590,0)</f>
        <v>0</v>
      </c>
      <c r="I590" s="235">
        <f>IF('Cumulative Budget Request '!$L590='Split budget (F)'!$L$1,'Cumulative Budget Request '!I590,0)</f>
        <v>0</v>
      </c>
      <c r="J590" s="158">
        <f t="shared" si="342"/>
        <v>0</v>
      </c>
      <c r="K590" s="2"/>
      <c r="L590" s="2"/>
      <c r="M590" s="2"/>
    </row>
    <row r="591" spans="1:16" hidden="1">
      <c r="A591" s="801"/>
      <c r="B591" s="498" t="s">
        <v>45</v>
      </c>
      <c r="C591" s="116">
        <f>IF('Cumulative Budget Request '!$L591='Split budget (F)'!$L$1,'Cumulative Budget Request '!C591,0)</f>
        <v>0</v>
      </c>
      <c r="D591" s="26"/>
      <c r="E591" s="235">
        <f>IF('Cumulative Budget Request '!$L591='Split budget (F)'!$L$1,'Cumulative Budget Request '!E591,0)</f>
        <v>0</v>
      </c>
      <c r="F591" s="235">
        <f>IF('Cumulative Budget Request '!$L591='Split budget (F)'!$L$1,'Cumulative Budget Request '!F591,0)</f>
        <v>0</v>
      </c>
      <c r="G591" s="235">
        <f>IF('Cumulative Budget Request '!$L591='Split budget (F)'!$L$1,'Cumulative Budget Request '!G591,0)</f>
        <v>0</v>
      </c>
      <c r="H591" s="235">
        <f>IF('Cumulative Budget Request '!$L591='Split budget (F)'!$L$1,'Cumulative Budget Request '!H591,0)</f>
        <v>0</v>
      </c>
      <c r="I591" s="235">
        <f>IF('Cumulative Budget Request '!$L591='Split budget (F)'!$L$1,'Cumulative Budget Request '!I591,0)</f>
        <v>0</v>
      </c>
      <c r="J591" s="158">
        <f t="shared" si="342"/>
        <v>0</v>
      </c>
      <c r="K591" s="2"/>
      <c r="L591" s="2"/>
      <c r="M591" s="8"/>
      <c r="N591" s="2"/>
      <c r="O591" s="2"/>
      <c r="P591" s="2"/>
    </row>
    <row r="592" spans="1:16" hidden="1">
      <c r="A592" s="801"/>
      <c r="B592" s="498" t="s">
        <v>46</v>
      </c>
      <c r="C592" s="116">
        <f>IF('Cumulative Budget Request '!$L592='Split budget (F)'!$L$1,'Cumulative Budget Request '!C592,0)</f>
        <v>0</v>
      </c>
      <c r="D592" s="26"/>
      <c r="E592" s="235">
        <f>IF('Cumulative Budget Request '!$L592='Split budget (F)'!$L$1,'Cumulative Budget Request '!E592,0)</f>
        <v>0</v>
      </c>
      <c r="F592" s="235">
        <f>IF('Cumulative Budget Request '!$L592='Split budget (F)'!$L$1,'Cumulative Budget Request '!F592,0)</f>
        <v>0</v>
      </c>
      <c r="G592" s="235">
        <f>IF('Cumulative Budget Request '!$L592='Split budget (F)'!$L$1,'Cumulative Budget Request '!G592,0)</f>
        <v>0</v>
      </c>
      <c r="H592" s="235">
        <f>IF('Cumulative Budget Request '!$L592='Split budget (F)'!$L$1,'Cumulative Budget Request '!H592,0)</f>
        <v>0</v>
      </c>
      <c r="I592" s="235">
        <f>IF('Cumulative Budget Request '!$L592='Split budget (F)'!$L$1,'Cumulative Budget Request '!I592,0)</f>
        <v>0</v>
      </c>
      <c r="J592" s="158">
        <f t="shared" si="342"/>
        <v>0</v>
      </c>
      <c r="K592" s="2"/>
      <c r="L592" s="2"/>
      <c r="M592" s="2"/>
    </row>
    <row r="593" spans="1:17" hidden="1">
      <c r="A593" s="801"/>
      <c r="B593" s="498" t="s">
        <v>47</v>
      </c>
      <c r="C593" s="116">
        <f>IF('Cumulative Budget Request '!$L593='Split budget (F)'!$L$1,'Cumulative Budget Request '!C593,0)</f>
        <v>0</v>
      </c>
      <c r="D593" s="26"/>
      <c r="E593" s="235">
        <f>IF('Cumulative Budget Request '!$L593='Split budget (F)'!$L$1,'Cumulative Budget Request '!E593,0)</f>
        <v>0</v>
      </c>
      <c r="F593" s="235">
        <f>IF('Cumulative Budget Request '!$L593='Split budget (F)'!$L$1,'Cumulative Budget Request '!F593,0)</f>
        <v>0</v>
      </c>
      <c r="G593" s="235">
        <f>IF('Cumulative Budget Request '!$L593='Split budget (F)'!$L$1,'Cumulative Budget Request '!G593,0)</f>
        <v>0</v>
      </c>
      <c r="H593" s="235">
        <f>IF('Cumulative Budget Request '!$L593='Split budget (F)'!$L$1,'Cumulative Budget Request '!H593,0)</f>
        <v>0</v>
      </c>
      <c r="I593" s="235">
        <f>IF('Cumulative Budget Request '!$L593='Split budget (F)'!$L$1,'Cumulative Budget Request '!I593,0)</f>
        <v>0</v>
      </c>
      <c r="J593" s="158">
        <f t="shared" si="342"/>
        <v>0</v>
      </c>
      <c r="K593" s="2"/>
      <c r="L593" s="2"/>
      <c r="M593" s="2"/>
    </row>
    <row r="594" spans="1:17" hidden="1">
      <c r="A594" s="740" t="s">
        <v>57</v>
      </c>
      <c r="B594" s="740"/>
      <c r="C594" s="740"/>
      <c r="D594" s="740"/>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6"/>
      <c r="B595" s="486"/>
      <c r="E595" s="3"/>
      <c r="F595" s="2"/>
      <c r="G595" s="2"/>
      <c r="H595" s="2"/>
      <c r="I595" s="2"/>
      <c r="J595" s="46"/>
      <c r="K595" s="2"/>
      <c r="L595" s="2"/>
      <c r="M595" s="2"/>
    </row>
    <row r="596" spans="1:17" hidden="1">
      <c r="A596" s="488" t="s">
        <v>122</v>
      </c>
      <c r="B596" s="497"/>
      <c r="C596" s="9"/>
      <c r="D596" s="229" t="s">
        <v>184</v>
      </c>
      <c r="E596" s="117">
        <f>IF('Cumulative Budget Request '!$L596='Split budget (F)'!$L$1,'Cumulative Budget Request '!E596,0)</f>
        <v>0</v>
      </c>
      <c r="F596" s="117">
        <f>IF('Cumulative Budget Request '!$L596='Split budget (F)'!$L$1,'Cumulative Budget Request '!F596,0)</f>
        <v>0</v>
      </c>
      <c r="G596" s="117">
        <f>IF('Cumulative Budget Request '!$L596='Split budget (F)'!$L$1,'Cumulative Budget Request '!G596,0)</f>
        <v>0</v>
      </c>
      <c r="H596" s="117">
        <f>IF('Cumulative Budget Request '!$L596='Split budget (F)'!$L$1,'Cumulative Budget Request '!H596,0)</f>
        <v>0</v>
      </c>
      <c r="I596" s="117">
        <f>IF('Cumulative Budget Request '!$L596='Split budget (F)'!$L$1,'Cumulative Budget Request '!I596,0)</f>
        <v>0</v>
      </c>
      <c r="J596" s="73"/>
      <c r="K596" s="2"/>
      <c r="L596" s="2"/>
      <c r="M596" s="2"/>
    </row>
    <row r="597" spans="1:17" hidden="1">
      <c r="A597" s="486"/>
      <c r="B597" s="486"/>
      <c r="D597" s="229" t="s">
        <v>264</v>
      </c>
      <c r="E597" s="117">
        <f>IF('Cumulative Budget Request '!$L597='Split budget (F)'!$L$1,'Cumulative Budget Request '!E597,0)</f>
        <v>0</v>
      </c>
      <c r="F597" s="117">
        <f>IF('Cumulative Budget Request '!$L597='Split budget (F)'!$L$1,'Cumulative Budget Request '!F597,0)</f>
        <v>0</v>
      </c>
      <c r="G597" s="117">
        <f>IF('Cumulative Budget Request '!$L597='Split budget (F)'!$L$1,'Cumulative Budget Request '!G597,0)</f>
        <v>0</v>
      </c>
      <c r="H597" s="117">
        <f>IF('Cumulative Budget Request '!$L597='Split budget (F)'!$L$1,'Cumulative Budget Request '!H597,0)</f>
        <v>0</v>
      </c>
      <c r="I597" s="117">
        <f>IF('Cumulative Budget Request '!$L597='Split budget (F)'!$L$1,'Cumulative Budget Request '!I597,0)</f>
        <v>0</v>
      </c>
      <c r="J597" s="73"/>
      <c r="K597" s="2"/>
      <c r="L597" s="2"/>
      <c r="M597" s="2"/>
    </row>
    <row r="598" spans="1:17" hidden="1">
      <c r="A598" s="488" t="s">
        <v>169</v>
      </c>
      <c r="B598" s="497"/>
      <c r="C598" s="9"/>
      <c r="D598" s="229" t="s">
        <v>265</v>
      </c>
      <c r="E598" s="117">
        <f>IF('Cumulative Budget Request '!$L598='Split budget (F)'!$L$1,'Cumulative Budget Request '!E598,0)</f>
        <v>0</v>
      </c>
      <c r="F598" s="117">
        <f>IF('Cumulative Budget Request '!$L598='Split budget (F)'!$L$1,'Cumulative Budget Request '!F598,0)</f>
        <v>0</v>
      </c>
      <c r="G598" s="117">
        <f>IF('Cumulative Budget Request '!$L598='Split budget (F)'!$L$1,'Cumulative Budget Request '!G598,0)</f>
        <v>0</v>
      </c>
      <c r="H598" s="117">
        <f>IF('Cumulative Budget Request '!$L598='Split budget (F)'!$L$1,'Cumulative Budget Request '!H598,0)</f>
        <v>0</v>
      </c>
      <c r="I598" s="117">
        <f>IF('Cumulative Budget Request '!$L598='Split budget (F)'!$L$1,'Cumulative Budget Request '!I598,0)</f>
        <v>0</v>
      </c>
      <c r="J598" s="73"/>
      <c r="K598" s="2"/>
      <c r="L598" s="2"/>
      <c r="M598" s="2"/>
    </row>
    <row r="599" spans="1:17" hidden="1">
      <c r="A599" s="800">
        <f>IF('Cumulative Budget Request '!L600='Split budget (F)'!$L$1,'Cumulative Budget Request '!A600,0)</f>
        <v>0</v>
      </c>
      <c r="B599" s="486"/>
      <c r="D599" s="229" t="s">
        <v>266</v>
      </c>
      <c r="E599" s="117">
        <f>IF('Cumulative Budget Request '!$L599='Split budget (F)'!$L$1,'Cumulative Budget Request '!E599,0)</f>
        <v>0</v>
      </c>
      <c r="F599" s="117">
        <f>IF('Cumulative Budget Request '!$L599='Split budget (F)'!$L$1,'Cumulative Budget Request '!F599,0)</f>
        <v>0</v>
      </c>
      <c r="G599" s="117">
        <f>IF('Cumulative Budget Request '!$L599='Split budget (F)'!$L$1,'Cumulative Budget Request '!G599,0)</f>
        <v>0</v>
      </c>
      <c r="H599" s="117">
        <f>IF('Cumulative Budget Request '!$L599='Split budget (F)'!$L$1,'Cumulative Budget Request '!H599,0)</f>
        <v>0</v>
      </c>
      <c r="I599" s="117">
        <f>IF('Cumulative Budget Request '!$L599='Split budget (F)'!$L$1,'Cumulative Budget Request '!I599,0)</f>
        <v>0</v>
      </c>
      <c r="J599" s="46"/>
      <c r="K599" s="2"/>
      <c r="L599" s="2"/>
      <c r="M599" s="2"/>
    </row>
    <row r="600" spans="1:17" hidden="1">
      <c r="A600" s="800"/>
      <c r="B600" s="489" t="s">
        <v>41</v>
      </c>
      <c r="C600" s="68" t="s">
        <v>42</v>
      </c>
      <c r="D600" s="26"/>
      <c r="E600" s="2"/>
      <c r="F600" s="2"/>
      <c r="G600" s="228"/>
      <c r="H600" s="228"/>
      <c r="I600" s="228"/>
      <c r="J600" s="46"/>
      <c r="K600" s="2"/>
      <c r="L600" s="2"/>
      <c r="M600" s="2"/>
    </row>
    <row r="601" spans="1:17" hidden="1">
      <c r="A601" s="801"/>
      <c r="B601" s="498" t="s">
        <v>43</v>
      </c>
      <c r="C601" s="116">
        <f>IF('Cumulative Budget Request '!$L601='Split budget (F)'!$L$1,'Cumulative Budget Request '!C601,0)</f>
        <v>0</v>
      </c>
      <c r="D601" s="26"/>
      <c r="E601" s="235">
        <f>IF('Cumulative Budget Request '!$L601='Split budget (F)'!$L$1,'Cumulative Budget Request '!E601,0)</f>
        <v>0</v>
      </c>
      <c r="F601" s="235">
        <f>IF('Cumulative Budget Request '!$L601='Split budget (F)'!$L$1,'Cumulative Budget Request '!F601,0)</f>
        <v>0</v>
      </c>
      <c r="G601" s="235">
        <f>IF('Cumulative Budget Request '!$L601='Split budget (F)'!$L$1,'Cumulative Budget Request '!G601,0)</f>
        <v>0</v>
      </c>
      <c r="H601" s="235">
        <f>IF('Cumulative Budget Request '!$L601='Split budget (F)'!$L$1,'Cumulative Budget Request '!H601,0)</f>
        <v>0</v>
      </c>
      <c r="I601" s="235">
        <f>IF('Cumulative Budget Request '!$L601='Split budget (F)'!$L$1,'Cumulative Budget Request '!I601,0)</f>
        <v>0</v>
      </c>
      <c r="J601" s="158">
        <f t="shared" ref="J601:J606" si="344">SUM(E601:I601)</f>
        <v>0</v>
      </c>
      <c r="K601" s="2"/>
      <c r="L601" s="2"/>
      <c r="M601" s="2"/>
    </row>
    <row r="602" spans="1:17" hidden="1">
      <c r="A602" s="801"/>
      <c r="B602" s="498" t="s">
        <v>44</v>
      </c>
      <c r="C602" s="116">
        <f>IF('Cumulative Budget Request '!$L602='Split budget (F)'!$L$1,'Cumulative Budget Request '!C602,0)</f>
        <v>0</v>
      </c>
      <c r="D602" s="26"/>
      <c r="E602" s="235">
        <f>IF('Cumulative Budget Request '!$L602='Split budget (F)'!$L$1,'Cumulative Budget Request '!E602,0)</f>
        <v>0</v>
      </c>
      <c r="F602" s="235">
        <f>IF('Cumulative Budget Request '!$L602='Split budget (F)'!$L$1,'Cumulative Budget Request '!F602,0)</f>
        <v>0</v>
      </c>
      <c r="G602" s="235">
        <f>IF('Cumulative Budget Request '!$L602='Split budget (F)'!$L$1,'Cumulative Budget Request '!G602,0)</f>
        <v>0</v>
      </c>
      <c r="H602" s="235">
        <f>IF('Cumulative Budget Request '!$L602='Split budget (F)'!$L$1,'Cumulative Budget Request '!H602,0)</f>
        <v>0</v>
      </c>
      <c r="I602" s="235">
        <f>IF('Cumulative Budget Request '!$L602='Split budget (F)'!$L$1,'Cumulative Budget Request '!I602,0)</f>
        <v>0</v>
      </c>
      <c r="J602" s="158">
        <f t="shared" si="344"/>
        <v>0</v>
      </c>
      <c r="K602" s="2"/>
      <c r="L602" s="2"/>
      <c r="M602" s="2"/>
    </row>
    <row r="603" spans="1:17" hidden="1">
      <c r="A603" s="801"/>
      <c r="B603" s="498" t="s">
        <v>182</v>
      </c>
      <c r="C603" s="116">
        <f>IF('Cumulative Budget Request '!$L603='Split budget (F)'!$L$1,'Cumulative Budget Request '!C603,0)</f>
        <v>0</v>
      </c>
      <c r="D603" s="26"/>
      <c r="E603" s="235">
        <f>IF('Cumulative Budget Request '!$L603='Split budget (F)'!$L$1,'Cumulative Budget Request '!E603,0)</f>
        <v>0</v>
      </c>
      <c r="F603" s="235">
        <f>IF('Cumulative Budget Request '!$L603='Split budget (F)'!$L$1,'Cumulative Budget Request '!F603,0)</f>
        <v>0</v>
      </c>
      <c r="G603" s="235">
        <f>IF('Cumulative Budget Request '!$L603='Split budget (F)'!$L$1,'Cumulative Budget Request '!G603,0)</f>
        <v>0</v>
      </c>
      <c r="H603" s="235">
        <f>IF('Cumulative Budget Request '!$L603='Split budget (F)'!$L$1,'Cumulative Budget Request '!H603,0)</f>
        <v>0</v>
      </c>
      <c r="I603" s="235">
        <f>IF('Cumulative Budget Request '!$L603='Split budget (F)'!$L$1,'Cumulative Budget Request '!I603,0)</f>
        <v>0</v>
      </c>
      <c r="J603" s="158">
        <f t="shared" si="344"/>
        <v>0</v>
      </c>
      <c r="K603" s="2"/>
      <c r="L603" s="2"/>
      <c r="M603" s="2"/>
    </row>
    <row r="604" spans="1:17" hidden="1">
      <c r="A604" s="801"/>
      <c r="B604" s="498" t="s">
        <v>45</v>
      </c>
      <c r="C604" s="116">
        <f>IF('Cumulative Budget Request '!$L604='Split budget (F)'!$L$1,'Cumulative Budget Request '!C604,0)</f>
        <v>0</v>
      </c>
      <c r="D604" s="26"/>
      <c r="E604" s="235">
        <f>IF('Cumulative Budget Request '!$L604='Split budget (F)'!$L$1,'Cumulative Budget Request '!E604,0)</f>
        <v>0</v>
      </c>
      <c r="F604" s="235">
        <f>IF('Cumulative Budget Request '!$L604='Split budget (F)'!$L$1,'Cumulative Budget Request '!F604,0)</f>
        <v>0</v>
      </c>
      <c r="G604" s="235">
        <f>IF('Cumulative Budget Request '!$L604='Split budget (F)'!$L$1,'Cumulative Budget Request '!G604,0)</f>
        <v>0</v>
      </c>
      <c r="H604" s="235">
        <f>IF('Cumulative Budget Request '!$L604='Split budget (F)'!$L$1,'Cumulative Budget Request '!H604,0)</f>
        <v>0</v>
      </c>
      <c r="I604" s="235">
        <f>IF('Cumulative Budget Request '!$L604='Split budget (F)'!$L$1,'Cumulative Budget Request '!I604,0)</f>
        <v>0</v>
      </c>
      <c r="J604" s="158">
        <f t="shared" si="344"/>
        <v>0</v>
      </c>
      <c r="K604" s="2"/>
      <c r="L604" s="2"/>
      <c r="M604" s="8"/>
      <c r="N604" s="2"/>
      <c r="O604" s="2"/>
      <c r="P604" s="2"/>
      <c r="Q604" s="2"/>
    </row>
    <row r="605" spans="1:17" hidden="1">
      <c r="A605" s="801"/>
      <c r="B605" s="498" t="s">
        <v>46</v>
      </c>
      <c r="C605" s="116">
        <f>IF('Cumulative Budget Request '!$L605='Split budget (F)'!$L$1,'Cumulative Budget Request '!C605,0)</f>
        <v>0</v>
      </c>
      <c r="D605" s="26"/>
      <c r="E605" s="235">
        <f>IF('Cumulative Budget Request '!$L605='Split budget (F)'!$L$1,'Cumulative Budget Request '!E605,0)</f>
        <v>0</v>
      </c>
      <c r="F605" s="235">
        <f>IF('Cumulative Budget Request '!$L605='Split budget (F)'!$L$1,'Cumulative Budget Request '!F605,0)</f>
        <v>0</v>
      </c>
      <c r="G605" s="235">
        <f>IF('Cumulative Budget Request '!$L605='Split budget (F)'!$L$1,'Cumulative Budget Request '!G605,0)</f>
        <v>0</v>
      </c>
      <c r="H605" s="235">
        <f>IF('Cumulative Budget Request '!$L605='Split budget (F)'!$L$1,'Cumulative Budget Request '!H605,0)</f>
        <v>0</v>
      </c>
      <c r="I605" s="235">
        <f>IF('Cumulative Budget Request '!$L605='Split budget (F)'!$L$1,'Cumulative Budget Request '!I605,0)</f>
        <v>0</v>
      </c>
      <c r="J605" s="158">
        <f t="shared" si="344"/>
        <v>0</v>
      </c>
      <c r="K605" s="2"/>
      <c r="L605" s="2"/>
      <c r="M605" s="2"/>
      <c r="N605" s="2"/>
      <c r="O605" s="2"/>
      <c r="P605" s="2"/>
      <c r="Q605" s="2"/>
    </row>
    <row r="606" spans="1:17" hidden="1">
      <c r="A606" s="801"/>
      <c r="B606" s="498" t="s">
        <v>47</v>
      </c>
      <c r="C606" s="116">
        <f>IF('Cumulative Budget Request '!$L606='Split budget (F)'!$L$1,'Cumulative Budget Request '!C606,0)</f>
        <v>0</v>
      </c>
      <c r="D606" s="26"/>
      <c r="E606" s="235">
        <f>IF('Cumulative Budget Request '!$L606='Split budget (F)'!$L$1,'Cumulative Budget Request '!E606,0)</f>
        <v>0</v>
      </c>
      <c r="F606" s="235">
        <f>IF('Cumulative Budget Request '!$L606='Split budget (F)'!$L$1,'Cumulative Budget Request '!F606,0)</f>
        <v>0</v>
      </c>
      <c r="G606" s="235">
        <f>IF('Cumulative Budget Request '!$L606='Split budget (F)'!$L$1,'Cumulative Budget Request '!G606,0)</f>
        <v>0</v>
      </c>
      <c r="H606" s="235">
        <f>IF('Cumulative Budget Request '!$L606='Split budget (F)'!$L$1,'Cumulative Budget Request '!H606,0)</f>
        <v>0</v>
      </c>
      <c r="I606" s="235">
        <f>IF('Cumulative Budget Request '!$L606='Split budget (F)'!$L$1,'Cumulative Budget Request '!I606,0)</f>
        <v>0</v>
      </c>
      <c r="J606" s="158">
        <f t="shared" si="344"/>
        <v>0</v>
      </c>
      <c r="K606" s="29"/>
      <c r="L606" s="29"/>
      <c r="M606" s="2"/>
    </row>
    <row r="607" spans="1:17" hidden="1">
      <c r="A607" s="740" t="s">
        <v>57</v>
      </c>
      <c r="B607" s="740"/>
      <c r="C607" s="740"/>
      <c r="D607" s="740"/>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57" t="s">
        <v>51</v>
      </c>
      <c r="C608" s="757"/>
      <c r="D608" s="757"/>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93">
        <f>IF('Cumulative Budget Request '!L611='Split budget (F)'!$L$1,'Cumulative Budget Request '!B611,0)</f>
        <v>0</v>
      </c>
      <c r="D611" s="3"/>
      <c r="E611" s="161">
        <f>IF('Cumulative Budget Request '!$L611='Split budget (F)'!$L$1,'Cumulative Budget Request '!E611,0)</f>
        <v>0</v>
      </c>
      <c r="F611" s="161">
        <f>IF('Cumulative Budget Request '!$L611='Split budget (F)'!$L$1,'Cumulative Budget Request '!F611,0)</f>
        <v>0</v>
      </c>
      <c r="G611" s="161">
        <f>IF('Cumulative Budget Request '!$L611='Split budget (F)'!$L$1,'Cumulative Budget Request '!G611,0)</f>
        <v>0</v>
      </c>
      <c r="H611" s="161">
        <f>IF('Cumulative Budget Request '!$L611='Split budget (F)'!$L$1,'Cumulative Budget Request '!H611,0)</f>
        <v>0</v>
      </c>
      <c r="I611" s="161">
        <f>IF('Cumulative Budget Request '!$L611='Split budget (F)'!$L$1,'Cumulative Budget Request '!I611,0)</f>
        <v>0</v>
      </c>
      <c r="J611" s="70">
        <f>SUM(E611:I611)</f>
        <v>0</v>
      </c>
      <c r="K611" s="2"/>
      <c r="L611" s="2"/>
      <c r="M611" s="2"/>
    </row>
    <row r="612" spans="1:16" hidden="1">
      <c r="B612" s="493">
        <f>IF('Cumulative Budget Request '!L612='Split budget (F)'!$L$1,'Cumulative Budget Request '!B612,0)</f>
        <v>0</v>
      </c>
      <c r="D612" s="3"/>
      <c r="E612" s="161">
        <f>IF('Cumulative Budget Request '!$L612='Split budget (F)'!$L$1,'Cumulative Budget Request '!E612,0)</f>
        <v>0</v>
      </c>
      <c r="F612" s="161">
        <f>IF('Cumulative Budget Request '!$L612='Split budget (F)'!$L$1,'Cumulative Budget Request '!F612,0)</f>
        <v>0</v>
      </c>
      <c r="G612" s="161">
        <f>IF('Cumulative Budget Request '!$L612='Split budget (F)'!$L$1,'Cumulative Budget Request '!G612,0)</f>
        <v>0</v>
      </c>
      <c r="H612" s="161">
        <f>IF('Cumulative Budget Request '!$L612='Split budget (F)'!$L$1,'Cumulative Budget Request '!H612,0)</f>
        <v>0</v>
      </c>
      <c r="I612" s="161">
        <f>IF('Cumulative Budget Request '!$L612='Split budget (F)'!$L$1,'Cumulative Budget Request '!I612,0)</f>
        <v>0</v>
      </c>
      <c r="J612" s="70">
        <f t="shared" ref="J612:J616" si="347">SUM(E612:I612)</f>
        <v>0</v>
      </c>
      <c r="K612" s="2"/>
      <c r="L612" s="2"/>
      <c r="M612" s="2"/>
    </row>
    <row r="613" spans="1:16" hidden="1">
      <c r="B613" s="493">
        <f>IF('Cumulative Budget Request '!L613='Split budget (F)'!$L$1,'Cumulative Budget Request '!B613,0)</f>
        <v>0</v>
      </c>
      <c r="D613" s="3"/>
      <c r="E613" s="161">
        <f>IF('Cumulative Budget Request '!$L613='Split budget (F)'!$L$1,'Cumulative Budget Request '!E613,0)</f>
        <v>0</v>
      </c>
      <c r="F613" s="161">
        <f>IF('Cumulative Budget Request '!$L613='Split budget (F)'!$L$1,'Cumulative Budget Request '!F613,0)</f>
        <v>0</v>
      </c>
      <c r="G613" s="161">
        <f>IF('Cumulative Budget Request '!$L613='Split budget (F)'!$L$1,'Cumulative Budget Request '!G613,0)</f>
        <v>0</v>
      </c>
      <c r="H613" s="161">
        <f>IF('Cumulative Budget Request '!$L613='Split budget (F)'!$L$1,'Cumulative Budget Request '!H613,0)</f>
        <v>0</v>
      </c>
      <c r="I613" s="161">
        <f>IF('Cumulative Budget Request '!$L613='Split budget (F)'!$L$1,'Cumulative Budget Request '!I613,0)</f>
        <v>0</v>
      </c>
      <c r="J613" s="70">
        <f t="shared" si="347"/>
        <v>0</v>
      </c>
      <c r="K613" s="2"/>
      <c r="L613" s="2"/>
      <c r="M613" s="2"/>
      <c r="N613" s="2"/>
      <c r="O613" s="2"/>
      <c r="P613" s="2"/>
    </row>
    <row r="614" spans="1:16" hidden="1">
      <c r="B614" s="493">
        <f>IF('Cumulative Budget Request '!L614='Split budget (F)'!$L$1,'Cumulative Budget Request '!B614,0)</f>
        <v>0</v>
      </c>
      <c r="D614" s="3"/>
      <c r="E614" s="161">
        <f>IF('Cumulative Budget Request '!$L614='Split budget (F)'!$L$1,'Cumulative Budget Request '!E614,0)</f>
        <v>0</v>
      </c>
      <c r="F614" s="161">
        <f>IF('Cumulative Budget Request '!$L614='Split budget (F)'!$L$1,'Cumulative Budget Request '!F614,0)</f>
        <v>0</v>
      </c>
      <c r="G614" s="161">
        <f>IF('Cumulative Budget Request '!$L614='Split budget (F)'!$L$1,'Cumulative Budget Request '!G614,0)</f>
        <v>0</v>
      </c>
      <c r="H614" s="161">
        <f>IF('Cumulative Budget Request '!$L614='Split budget (F)'!$L$1,'Cumulative Budget Request '!H614,0)</f>
        <v>0</v>
      </c>
      <c r="I614" s="161">
        <f>IF('Cumulative Budget Request '!$L614='Split budget (F)'!$L$1,'Cumulative Budget Request '!I614,0)</f>
        <v>0</v>
      </c>
      <c r="J614" s="70">
        <f t="shared" si="347"/>
        <v>0</v>
      </c>
      <c r="K614" s="2"/>
      <c r="L614" s="2"/>
      <c r="M614" s="2"/>
      <c r="N614" s="2"/>
      <c r="O614" s="2"/>
      <c r="P614" s="2"/>
    </row>
    <row r="615" spans="1:16" hidden="1">
      <c r="B615" s="493">
        <f>IF('Cumulative Budget Request '!L615='Split budget (F)'!$L$1,'Cumulative Budget Request '!B615,0)</f>
        <v>0</v>
      </c>
      <c r="D615" s="3"/>
      <c r="E615" s="161">
        <f>IF('Cumulative Budget Request '!$L615='Split budget (F)'!$L$1,'Cumulative Budget Request '!E615,0)</f>
        <v>0</v>
      </c>
      <c r="F615" s="161">
        <f>IF('Cumulative Budget Request '!$L615='Split budget (F)'!$L$1,'Cumulative Budget Request '!F615,0)</f>
        <v>0</v>
      </c>
      <c r="G615" s="161">
        <f>IF('Cumulative Budget Request '!$L615='Split budget (F)'!$L$1,'Cumulative Budget Request '!G615,0)</f>
        <v>0</v>
      </c>
      <c r="H615" s="161">
        <f>IF('Cumulative Budget Request '!$L615='Split budget (F)'!$L$1,'Cumulative Budget Request '!H615,0)</f>
        <v>0</v>
      </c>
      <c r="I615" s="161">
        <f>IF('Cumulative Budget Request '!$L615='Split budget (F)'!$L$1,'Cumulative Budget Request '!I615,0)</f>
        <v>0</v>
      </c>
      <c r="J615" s="70">
        <f t="shared" si="347"/>
        <v>0</v>
      </c>
      <c r="K615" s="2"/>
      <c r="L615" s="2"/>
      <c r="M615" s="2"/>
    </row>
    <row r="616" spans="1:16" hidden="1">
      <c r="B616" s="493">
        <f>IF('Cumulative Budget Request '!L616='Split budget (F)'!$L$1,'Cumulative Budget Request '!B616,0)</f>
        <v>0</v>
      </c>
      <c r="D616" s="3"/>
      <c r="E616" s="161">
        <f>IF('Cumulative Budget Request '!$L616='Split budget (F)'!$L$1,'Cumulative Budget Request '!E616,0)</f>
        <v>0</v>
      </c>
      <c r="F616" s="161">
        <f>IF('Cumulative Budget Request '!$L616='Split budget (F)'!$L$1,'Cumulative Budget Request '!F616,0)</f>
        <v>0</v>
      </c>
      <c r="G616" s="161">
        <f>IF('Cumulative Budget Request '!$L616='Split budget (F)'!$L$1,'Cumulative Budget Request '!G616,0)</f>
        <v>0</v>
      </c>
      <c r="H616" s="161">
        <f>IF('Cumulative Budget Request '!$L616='Split budget (F)'!$L$1,'Cumulative Budget Request '!H616,0)</f>
        <v>0</v>
      </c>
      <c r="I616" s="161">
        <f>IF('Cumulative Budget Request '!$L616='Split budget (F)'!$L$1,'Cumulative Budget Request '!I616,0)</f>
        <v>0</v>
      </c>
      <c r="J616" s="70">
        <f t="shared" si="347"/>
        <v>0</v>
      </c>
      <c r="K616" s="2"/>
      <c r="L616" s="2"/>
      <c r="M616" s="2"/>
    </row>
    <row r="617" spans="1:16">
      <c r="A617" s="740" t="s">
        <v>57</v>
      </c>
      <c r="B617" s="740"/>
      <c r="C617" s="740"/>
      <c r="D617" s="740"/>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6"/>
      <c r="B618" s="486"/>
      <c r="E618" s="3"/>
      <c r="F618" s="2"/>
      <c r="G618" s="2"/>
      <c r="H618" s="2"/>
      <c r="I618" s="2"/>
      <c r="J618" s="46"/>
      <c r="K618" s="2"/>
      <c r="L618" s="2"/>
      <c r="M618" s="2"/>
    </row>
    <row r="619" spans="1:16" hidden="1">
      <c r="A619" s="488" t="s">
        <v>122</v>
      </c>
      <c r="B619" s="486"/>
      <c r="C619" s="228"/>
      <c r="D619" s="229" t="s">
        <v>184</v>
      </c>
      <c r="E619" s="117">
        <f>IF('Cumulative Budget Request '!$L619='Split budget (F)'!$L$1,'Cumulative Budget Request '!E619,0)</f>
        <v>0</v>
      </c>
      <c r="F619" s="117">
        <f>IF('Cumulative Budget Request '!$L619='Split budget (F)'!$L$1,'Cumulative Budget Request '!F619,0)</f>
        <v>0</v>
      </c>
      <c r="G619" s="117">
        <f>IF('Cumulative Budget Request '!$L619='Split budget (F)'!$L$1,'Cumulative Budget Request '!G619,0)</f>
        <v>0</v>
      </c>
      <c r="H619" s="117">
        <f>IF('Cumulative Budget Request '!$L619='Split budget (F)'!$L$1,'Cumulative Budget Request '!H619,0)</f>
        <v>0</v>
      </c>
      <c r="I619" s="117">
        <f>IF('Cumulative Budget Request '!$L619='Split budget (F)'!$L$1,'Cumulative Budget Request '!I619,0)</f>
        <v>0</v>
      </c>
      <c r="J619" s="73"/>
      <c r="K619" s="2"/>
      <c r="L619" s="2"/>
      <c r="M619" s="2"/>
    </row>
    <row r="620" spans="1:16" hidden="1">
      <c r="A620" s="488"/>
      <c r="B620" s="497"/>
      <c r="C620" s="9"/>
      <c r="D620" s="229" t="s">
        <v>264</v>
      </c>
      <c r="E620" s="117">
        <f>IF('Cumulative Budget Request '!$L620='Split budget (F)'!$L$1,'Cumulative Budget Request '!E620,0)</f>
        <v>0</v>
      </c>
      <c r="F620" s="117">
        <f>IF('Cumulative Budget Request '!$L620='Split budget (F)'!$L$1,'Cumulative Budget Request '!F620,0)</f>
        <v>0</v>
      </c>
      <c r="G620" s="117">
        <f>IF('Cumulative Budget Request '!$L620='Split budget (F)'!$L$1,'Cumulative Budget Request '!G620,0)</f>
        <v>0</v>
      </c>
      <c r="H620" s="117">
        <f>IF('Cumulative Budget Request '!$L620='Split budget (F)'!$L$1,'Cumulative Budget Request '!H620,0)</f>
        <v>0</v>
      </c>
      <c r="I620" s="117">
        <f>IF('Cumulative Budget Request '!$L620='Split budget (F)'!$L$1,'Cumulative Budget Request '!I620,0)</f>
        <v>0</v>
      </c>
      <c r="J620" s="73"/>
      <c r="K620" s="2"/>
      <c r="L620" s="2"/>
      <c r="M620" s="2"/>
    </row>
    <row r="621" spans="1:16" hidden="1">
      <c r="A621" s="488" t="s">
        <v>169</v>
      </c>
      <c r="B621" s="497"/>
      <c r="C621" s="9"/>
      <c r="D621" s="229" t="s">
        <v>265</v>
      </c>
      <c r="E621" s="117">
        <f>IF('Cumulative Budget Request '!$L621='Split budget (F)'!$L$1,'Cumulative Budget Request '!E621,0)</f>
        <v>0</v>
      </c>
      <c r="F621" s="117">
        <f>IF('Cumulative Budget Request '!$L621='Split budget (F)'!$L$1,'Cumulative Budget Request '!F621,0)</f>
        <v>0</v>
      </c>
      <c r="G621" s="117">
        <f>IF('Cumulative Budget Request '!$L621='Split budget (F)'!$L$1,'Cumulative Budget Request '!G621,0)</f>
        <v>0</v>
      </c>
      <c r="H621" s="117">
        <f>IF('Cumulative Budget Request '!$L621='Split budget (F)'!$L$1,'Cumulative Budget Request '!H621,0)</f>
        <v>0</v>
      </c>
      <c r="I621" s="117">
        <f>IF('Cumulative Budget Request '!$L621='Split budget (F)'!$L$1,'Cumulative Budget Request '!I621,0)</f>
        <v>0</v>
      </c>
      <c r="J621" s="73"/>
      <c r="K621" s="2"/>
      <c r="L621" s="2"/>
      <c r="M621" s="2"/>
    </row>
    <row r="622" spans="1:16" hidden="1">
      <c r="A622" s="800">
        <f>IF('Cumulative Budget Request '!L623='Split budget (F)'!$L$1,'Cumulative Budget Request '!A623,0)</f>
        <v>0</v>
      </c>
      <c r="B622" s="486"/>
      <c r="D622" s="229" t="s">
        <v>266</v>
      </c>
      <c r="E622" s="117">
        <f>IF('Cumulative Budget Request '!$L622='Split budget (F)'!$L$1,'Cumulative Budget Request '!E622,0)</f>
        <v>0</v>
      </c>
      <c r="F622" s="117">
        <f>IF('Cumulative Budget Request '!$L622='Split budget (F)'!$L$1,'Cumulative Budget Request '!F622,0)</f>
        <v>0</v>
      </c>
      <c r="G622" s="117">
        <f>IF('Cumulative Budget Request '!$L622='Split budget (F)'!$L$1,'Cumulative Budget Request '!G622,0)</f>
        <v>0</v>
      </c>
      <c r="H622" s="117">
        <f>IF('Cumulative Budget Request '!$L622='Split budget (F)'!$L$1,'Cumulative Budget Request '!H622,0)</f>
        <v>0</v>
      </c>
      <c r="I622" s="117">
        <f>IF('Cumulative Budget Request '!$L622='Split budget (F)'!$L$1,'Cumulative Budget Request '!I622,0)</f>
        <v>0</v>
      </c>
      <c r="J622" s="46"/>
      <c r="K622" s="2"/>
      <c r="L622" s="2"/>
      <c r="M622" s="2"/>
    </row>
    <row r="623" spans="1:16" hidden="1">
      <c r="A623" s="800"/>
      <c r="B623" s="489" t="s">
        <v>41</v>
      </c>
      <c r="C623" s="68" t="s">
        <v>42</v>
      </c>
      <c r="D623" s="26"/>
      <c r="E623" s="2"/>
      <c r="F623" s="2"/>
      <c r="G623" s="228"/>
      <c r="H623" s="228"/>
      <c r="I623" s="228"/>
      <c r="J623" s="46"/>
      <c r="K623" s="2"/>
      <c r="L623" s="2"/>
      <c r="M623" s="2"/>
    </row>
    <row r="624" spans="1:16" hidden="1">
      <c r="A624" s="801"/>
      <c r="B624" s="498" t="s">
        <v>43</v>
      </c>
      <c r="C624" s="116">
        <f>IF('Cumulative Budget Request '!$L624='Split budget (F)'!$L$1,'Cumulative Budget Request '!C624,0)</f>
        <v>0</v>
      </c>
      <c r="D624" s="26"/>
      <c r="E624" s="235">
        <f>IF('Cumulative Budget Request '!$L624='Split budget (F)'!$L$1,'Cumulative Budget Request '!E624,0)</f>
        <v>0</v>
      </c>
      <c r="F624" s="235">
        <f>IF('Cumulative Budget Request '!$L624='Split budget (F)'!$L$1,'Cumulative Budget Request '!F624,0)</f>
        <v>0</v>
      </c>
      <c r="G624" s="235">
        <f>IF('Cumulative Budget Request '!$L624='Split budget (F)'!$L$1,'Cumulative Budget Request '!G624,0)</f>
        <v>0</v>
      </c>
      <c r="H624" s="235">
        <f>IF('Cumulative Budget Request '!$L624='Split budget (F)'!$L$1,'Cumulative Budget Request '!H624,0)</f>
        <v>0</v>
      </c>
      <c r="I624" s="235">
        <f>IF('Cumulative Budget Request '!$L624='Split budget (F)'!$L$1,'Cumulative Budget Request '!I624,0)</f>
        <v>0</v>
      </c>
      <c r="J624" s="158">
        <f t="shared" ref="J624:J629" si="349">SUM(E624:I624)</f>
        <v>0</v>
      </c>
      <c r="K624" s="2"/>
      <c r="L624" s="2"/>
      <c r="M624" s="2"/>
    </row>
    <row r="625" spans="1:17" hidden="1">
      <c r="A625" s="801"/>
      <c r="B625" s="498" t="s">
        <v>44</v>
      </c>
      <c r="C625" s="116">
        <f>IF('Cumulative Budget Request '!$L625='Split budget (F)'!$L$1,'Cumulative Budget Request '!C625,0)</f>
        <v>0</v>
      </c>
      <c r="D625" s="26"/>
      <c r="E625" s="235">
        <f>IF('Cumulative Budget Request '!$L625='Split budget (F)'!$L$1,'Cumulative Budget Request '!E625,0)</f>
        <v>0</v>
      </c>
      <c r="F625" s="235">
        <f>IF('Cumulative Budget Request '!$L625='Split budget (F)'!$L$1,'Cumulative Budget Request '!F625,0)</f>
        <v>0</v>
      </c>
      <c r="G625" s="235">
        <f>IF('Cumulative Budget Request '!$L625='Split budget (F)'!$L$1,'Cumulative Budget Request '!G625,0)</f>
        <v>0</v>
      </c>
      <c r="H625" s="235">
        <f>IF('Cumulative Budget Request '!$L625='Split budget (F)'!$L$1,'Cumulative Budget Request '!H625,0)</f>
        <v>0</v>
      </c>
      <c r="I625" s="235">
        <f>IF('Cumulative Budget Request '!$L625='Split budget (F)'!$L$1,'Cumulative Budget Request '!I625,0)</f>
        <v>0</v>
      </c>
      <c r="J625" s="158">
        <f t="shared" si="349"/>
        <v>0</v>
      </c>
      <c r="K625" s="2"/>
      <c r="L625" s="2"/>
      <c r="M625" s="2"/>
    </row>
    <row r="626" spans="1:17" hidden="1">
      <c r="A626" s="801"/>
      <c r="B626" s="498" t="s">
        <v>182</v>
      </c>
      <c r="C626" s="116">
        <f>IF('Cumulative Budget Request '!$L626='Split budget (F)'!$L$1,'Cumulative Budget Request '!C626,0)</f>
        <v>0</v>
      </c>
      <c r="D626" s="26"/>
      <c r="E626" s="235">
        <f>IF('Cumulative Budget Request '!$L626='Split budget (F)'!$L$1,'Cumulative Budget Request '!E626,0)</f>
        <v>0</v>
      </c>
      <c r="F626" s="235">
        <f>IF('Cumulative Budget Request '!$L626='Split budget (F)'!$L$1,'Cumulative Budget Request '!F626,0)</f>
        <v>0</v>
      </c>
      <c r="G626" s="235">
        <f>IF('Cumulative Budget Request '!$L626='Split budget (F)'!$L$1,'Cumulative Budget Request '!G626,0)</f>
        <v>0</v>
      </c>
      <c r="H626" s="235">
        <f>IF('Cumulative Budget Request '!$L626='Split budget (F)'!$L$1,'Cumulative Budget Request '!H626,0)</f>
        <v>0</v>
      </c>
      <c r="I626" s="235">
        <f>IF('Cumulative Budget Request '!$L626='Split budget (F)'!$L$1,'Cumulative Budget Request '!I626,0)</f>
        <v>0</v>
      </c>
      <c r="J626" s="158">
        <f t="shared" si="349"/>
        <v>0</v>
      </c>
      <c r="K626" s="2"/>
      <c r="L626" s="2"/>
      <c r="M626" s="2"/>
    </row>
    <row r="627" spans="1:17" hidden="1">
      <c r="A627" s="801"/>
      <c r="B627" s="498" t="s">
        <v>45</v>
      </c>
      <c r="C627" s="116">
        <f>IF('Cumulative Budget Request '!$L627='Split budget (F)'!$L$1,'Cumulative Budget Request '!C627,0)</f>
        <v>0</v>
      </c>
      <c r="D627" s="26"/>
      <c r="E627" s="235">
        <f>IF('Cumulative Budget Request '!$L627='Split budget (F)'!$L$1,'Cumulative Budget Request '!E627,0)</f>
        <v>0</v>
      </c>
      <c r="F627" s="235">
        <f>IF('Cumulative Budget Request '!$L627='Split budget (F)'!$L$1,'Cumulative Budget Request '!F627,0)</f>
        <v>0</v>
      </c>
      <c r="G627" s="235">
        <f>IF('Cumulative Budget Request '!$L627='Split budget (F)'!$L$1,'Cumulative Budget Request '!G627,0)</f>
        <v>0</v>
      </c>
      <c r="H627" s="235">
        <f>IF('Cumulative Budget Request '!$L627='Split budget (F)'!$L$1,'Cumulative Budget Request '!H627,0)</f>
        <v>0</v>
      </c>
      <c r="I627" s="235">
        <f>IF('Cumulative Budget Request '!$L627='Split budget (F)'!$L$1,'Cumulative Budget Request '!I627,0)</f>
        <v>0</v>
      </c>
      <c r="J627" s="158">
        <f t="shared" si="349"/>
        <v>0</v>
      </c>
      <c r="K627" s="2"/>
      <c r="L627" s="2"/>
      <c r="M627" s="8"/>
      <c r="N627" s="2"/>
      <c r="O627" s="2"/>
      <c r="P627" s="2"/>
    </row>
    <row r="628" spans="1:17" hidden="1">
      <c r="A628" s="801"/>
      <c r="B628" s="498" t="s">
        <v>46</v>
      </c>
      <c r="C628" s="116">
        <f>IF('Cumulative Budget Request '!$L628='Split budget (F)'!$L$1,'Cumulative Budget Request '!C628,0)</f>
        <v>0</v>
      </c>
      <c r="D628" s="26"/>
      <c r="E628" s="235">
        <f>IF('Cumulative Budget Request '!$L628='Split budget (F)'!$L$1,'Cumulative Budget Request '!E628,0)</f>
        <v>0</v>
      </c>
      <c r="F628" s="235">
        <f>IF('Cumulative Budget Request '!$L628='Split budget (F)'!$L$1,'Cumulative Budget Request '!F628,0)</f>
        <v>0</v>
      </c>
      <c r="G628" s="235">
        <f>IF('Cumulative Budget Request '!$L628='Split budget (F)'!$L$1,'Cumulative Budget Request '!G628,0)</f>
        <v>0</v>
      </c>
      <c r="H628" s="235">
        <f>IF('Cumulative Budget Request '!$L628='Split budget (F)'!$L$1,'Cumulative Budget Request '!H628,0)</f>
        <v>0</v>
      </c>
      <c r="I628" s="235">
        <f>IF('Cumulative Budget Request '!$L628='Split budget (F)'!$L$1,'Cumulative Budget Request '!I628,0)</f>
        <v>0</v>
      </c>
      <c r="J628" s="158">
        <f t="shared" si="349"/>
        <v>0</v>
      </c>
      <c r="K628" s="2"/>
      <c r="L628" s="2"/>
      <c r="M628" s="2"/>
    </row>
    <row r="629" spans="1:17" hidden="1">
      <c r="A629" s="801"/>
      <c r="B629" s="498" t="s">
        <v>47</v>
      </c>
      <c r="C629" s="116">
        <f>IF('Cumulative Budget Request '!$L629='Split budget (F)'!$L$1,'Cumulative Budget Request '!C629,0)</f>
        <v>0</v>
      </c>
      <c r="D629" s="26"/>
      <c r="E629" s="235">
        <f>IF('Cumulative Budget Request '!$L629='Split budget (F)'!$L$1,'Cumulative Budget Request '!E629,0)</f>
        <v>0</v>
      </c>
      <c r="F629" s="235">
        <f>IF('Cumulative Budget Request '!$L629='Split budget (F)'!$L$1,'Cumulative Budget Request '!F629,0)</f>
        <v>0</v>
      </c>
      <c r="G629" s="235">
        <f>IF('Cumulative Budget Request '!$L629='Split budget (F)'!$L$1,'Cumulative Budget Request '!G629,0)</f>
        <v>0</v>
      </c>
      <c r="H629" s="235">
        <f>IF('Cumulative Budget Request '!$L629='Split budget (F)'!$L$1,'Cumulative Budget Request '!H629,0)</f>
        <v>0</v>
      </c>
      <c r="I629" s="235">
        <f>IF('Cumulative Budget Request '!$L629='Split budget (F)'!$L$1,'Cumulative Budget Request '!I629,0)</f>
        <v>0</v>
      </c>
      <c r="J629" s="158">
        <f t="shared" si="349"/>
        <v>0</v>
      </c>
      <c r="K629" s="2"/>
      <c r="L629" s="2"/>
      <c r="M629" s="2"/>
    </row>
    <row r="630" spans="1:17" hidden="1">
      <c r="A630" s="740" t="s">
        <v>57</v>
      </c>
      <c r="B630" s="740"/>
      <c r="C630" s="740"/>
      <c r="D630" s="740"/>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8" t="s">
        <v>122</v>
      </c>
      <c r="B632" s="486"/>
      <c r="C632" s="228"/>
      <c r="D632" s="229" t="s">
        <v>184</v>
      </c>
      <c r="E632" s="117">
        <f>IF('Cumulative Budget Request '!$L632='Split budget (F)'!$L$1,'Cumulative Budget Request '!E632,0)</f>
        <v>0</v>
      </c>
      <c r="F632" s="117">
        <f>IF('Cumulative Budget Request '!$L632='Split budget (F)'!$L$1,'Cumulative Budget Request '!F632,0)</f>
        <v>0</v>
      </c>
      <c r="G632" s="117">
        <f>IF('Cumulative Budget Request '!$L632='Split budget (F)'!$L$1,'Cumulative Budget Request '!G632,0)</f>
        <v>0</v>
      </c>
      <c r="H632" s="117">
        <f>IF('Cumulative Budget Request '!$L632='Split budget (F)'!$L$1,'Cumulative Budget Request '!H632,0)</f>
        <v>0</v>
      </c>
      <c r="I632" s="117">
        <f>IF('Cumulative Budget Request '!$L632='Split budget (F)'!$L$1,'Cumulative Budget Request '!I632,0)</f>
        <v>0</v>
      </c>
      <c r="J632" s="73"/>
      <c r="K632" s="2"/>
      <c r="L632" s="2"/>
      <c r="M632" s="2"/>
    </row>
    <row r="633" spans="1:17" hidden="1">
      <c r="A633" s="488"/>
      <c r="B633" s="497"/>
      <c r="C633" s="9"/>
      <c r="D633" s="229" t="s">
        <v>264</v>
      </c>
      <c r="E633" s="117">
        <f>IF('Cumulative Budget Request '!$L633='Split budget (F)'!$L$1,'Cumulative Budget Request '!E633,0)</f>
        <v>0</v>
      </c>
      <c r="F633" s="117">
        <f>IF('Cumulative Budget Request '!$L633='Split budget (F)'!$L$1,'Cumulative Budget Request '!F633,0)</f>
        <v>0</v>
      </c>
      <c r="G633" s="117">
        <f>IF('Cumulative Budget Request '!$L633='Split budget (F)'!$L$1,'Cumulative Budget Request '!G633,0)</f>
        <v>0</v>
      </c>
      <c r="H633" s="117">
        <f>IF('Cumulative Budget Request '!$L633='Split budget (F)'!$L$1,'Cumulative Budget Request '!H633,0)</f>
        <v>0</v>
      </c>
      <c r="I633" s="117">
        <f>IF('Cumulative Budget Request '!$L633='Split budget (F)'!$L$1,'Cumulative Budget Request '!I633,0)</f>
        <v>0</v>
      </c>
      <c r="J633" s="73"/>
      <c r="K633" s="2"/>
      <c r="L633" s="2"/>
      <c r="M633" s="2"/>
    </row>
    <row r="634" spans="1:17" hidden="1">
      <c r="A634" s="488" t="s">
        <v>169</v>
      </c>
      <c r="B634" s="497"/>
      <c r="C634" s="9"/>
      <c r="D634" s="229" t="s">
        <v>265</v>
      </c>
      <c r="E634" s="117">
        <f>IF('Cumulative Budget Request '!$L634='Split budget (F)'!$L$1,'Cumulative Budget Request '!E634,0)</f>
        <v>0</v>
      </c>
      <c r="F634" s="117">
        <f>IF('Cumulative Budget Request '!$L634='Split budget (F)'!$L$1,'Cumulative Budget Request '!F634,0)</f>
        <v>0</v>
      </c>
      <c r="G634" s="117">
        <f>IF('Cumulative Budget Request '!$L634='Split budget (F)'!$L$1,'Cumulative Budget Request '!G634,0)</f>
        <v>0</v>
      </c>
      <c r="H634" s="117">
        <f>IF('Cumulative Budget Request '!$L634='Split budget (F)'!$L$1,'Cumulative Budget Request '!H634,0)</f>
        <v>0</v>
      </c>
      <c r="I634" s="117">
        <f>IF('Cumulative Budget Request '!$L634='Split budget (F)'!$L$1,'Cumulative Budget Request '!I634,0)</f>
        <v>0</v>
      </c>
      <c r="J634" s="73"/>
      <c r="K634" s="2"/>
      <c r="L634" s="2"/>
      <c r="M634" s="2"/>
    </row>
    <row r="635" spans="1:17" hidden="1">
      <c r="A635" s="800">
        <f>IF('Cumulative Budget Request '!L636='Split budget (F)'!$L$1,'Cumulative Budget Request '!A636,0)</f>
        <v>0</v>
      </c>
      <c r="B635" s="486"/>
      <c r="D635" s="229" t="s">
        <v>266</v>
      </c>
      <c r="E635" s="117">
        <f>IF('Cumulative Budget Request '!$L635='Split budget (F)'!$L$1,'Cumulative Budget Request '!E635,0)</f>
        <v>0</v>
      </c>
      <c r="F635" s="117">
        <f>IF('Cumulative Budget Request '!$L635='Split budget (F)'!$L$1,'Cumulative Budget Request '!F635,0)</f>
        <v>0</v>
      </c>
      <c r="G635" s="117">
        <f>IF('Cumulative Budget Request '!$L635='Split budget (F)'!$L$1,'Cumulative Budget Request '!G635,0)</f>
        <v>0</v>
      </c>
      <c r="H635" s="117">
        <f>IF('Cumulative Budget Request '!$L635='Split budget (F)'!$L$1,'Cumulative Budget Request '!H635,0)</f>
        <v>0</v>
      </c>
      <c r="I635" s="117">
        <f>IF('Cumulative Budget Request '!$L635='Split budget (F)'!$L$1,'Cumulative Budget Request '!I635,0)</f>
        <v>0</v>
      </c>
      <c r="J635" s="46"/>
      <c r="K635" s="2"/>
      <c r="L635" s="2"/>
      <c r="M635" s="2"/>
    </row>
    <row r="636" spans="1:17" hidden="1">
      <c r="A636" s="800"/>
      <c r="B636" s="489" t="s">
        <v>41</v>
      </c>
      <c r="C636" s="68" t="s">
        <v>42</v>
      </c>
      <c r="D636" s="26"/>
      <c r="E636" s="2"/>
      <c r="F636" s="2"/>
      <c r="G636" s="228"/>
      <c r="H636" s="228"/>
      <c r="I636" s="228"/>
      <c r="J636" s="46"/>
      <c r="K636" s="2"/>
      <c r="L636" s="2"/>
      <c r="M636" s="2"/>
    </row>
    <row r="637" spans="1:17" hidden="1">
      <c r="A637" s="801"/>
      <c r="B637" s="498" t="s">
        <v>43</v>
      </c>
      <c r="C637" s="116">
        <f>IF('Cumulative Budget Request '!$L637='Split budget (F)'!$L$1,'Cumulative Budget Request '!C637,0)</f>
        <v>0</v>
      </c>
      <c r="D637" s="26"/>
      <c r="E637" s="235">
        <f>IF('Cumulative Budget Request '!$L637='Split budget (F)'!$L$1,'Cumulative Budget Request '!E637,0)</f>
        <v>0</v>
      </c>
      <c r="F637" s="235">
        <f>IF('Cumulative Budget Request '!$L637='Split budget (F)'!$L$1,'Cumulative Budget Request '!F637,0)</f>
        <v>0</v>
      </c>
      <c r="G637" s="235">
        <f>IF('Cumulative Budget Request '!$L637='Split budget (F)'!$L$1,'Cumulative Budget Request '!G637,0)</f>
        <v>0</v>
      </c>
      <c r="H637" s="235">
        <f>IF('Cumulative Budget Request '!$L637='Split budget (F)'!$L$1,'Cumulative Budget Request '!H637,0)</f>
        <v>0</v>
      </c>
      <c r="I637" s="235">
        <f>IF('Cumulative Budget Request '!$L637='Split budget (F)'!$L$1,'Cumulative Budget Request '!I637,0)</f>
        <v>0</v>
      </c>
      <c r="J637" s="158">
        <f t="shared" ref="J637:J642" si="351">SUM(E637:I637)</f>
        <v>0</v>
      </c>
      <c r="K637" s="2"/>
      <c r="L637" s="2"/>
      <c r="M637" s="2"/>
    </row>
    <row r="638" spans="1:17" hidden="1">
      <c r="A638" s="801"/>
      <c r="B638" s="498" t="s">
        <v>44</v>
      </c>
      <c r="C638" s="116">
        <f>IF('Cumulative Budget Request '!$L638='Split budget (F)'!$L$1,'Cumulative Budget Request '!C638,0)</f>
        <v>0</v>
      </c>
      <c r="D638" s="26"/>
      <c r="E638" s="235">
        <f>IF('Cumulative Budget Request '!$L638='Split budget (F)'!$L$1,'Cumulative Budget Request '!E638,0)</f>
        <v>0</v>
      </c>
      <c r="F638" s="235">
        <f>IF('Cumulative Budget Request '!$L638='Split budget (F)'!$L$1,'Cumulative Budget Request '!F638,0)</f>
        <v>0</v>
      </c>
      <c r="G638" s="235">
        <f>IF('Cumulative Budget Request '!$L638='Split budget (F)'!$L$1,'Cumulative Budget Request '!G638,0)</f>
        <v>0</v>
      </c>
      <c r="H638" s="235">
        <f>IF('Cumulative Budget Request '!$L638='Split budget (F)'!$L$1,'Cumulative Budget Request '!H638,0)</f>
        <v>0</v>
      </c>
      <c r="I638" s="235">
        <f>IF('Cumulative Budget Request '!$L638='Split budget (F)'!$L$1,'Cumulative Budget Request '!I638,0)</f>
        <v>0</v>
      </c>
      <c r="J638" s="158">
        <f t="shared" si="351"/>
        <v>0</v>
      </c>
      <c r="K638" s="2"/>
      <c r="L638" s="2"/>
      <c r="M638" s="2"/>
    </row>
    <row r="639" spans="1:17" hidden="1">
      <c r="A639" s="801"/>
      <c r="B639" s="498" t="s">
        <v>182</v>
      </c>
      <c r="C639" s="116">
        <f>IF('Cumulative Budget Request '!$L639='Split budget (F)'!$L$1,'Cumulative Budget Request '!C639,0)</f>
        <v>0</v>
      </c>
      <c r="D639" s="26"/>
      <c r="E639" s="235">
        <f>IF('Cumulative Budget Request '!$L639='Split budget (F)'!$L$1,'Cumulative Budget Request '!E639,0)</f>
        <v>0</v>
      </c>
      <c r="F639" s="235">
        <f>IF('Cumulative Budget Request '!$L639='Split budget (F)'!$L$1,'Cumulative Budget Request '!F639,0)</f>
        <v>0</v>
      </c>
      <c r="G639" s="235">
        <f>IF('Cumulative Budget Request '!$L639='Split budget (F)'!$L$1,'Cumulative Budget Request '!G639,0)</f>
        <v>0</v>
      </c>
      <c r="H639" s="235">
        <f>IF('Cumulative Budget Request '!$L639='Split budget (F)'!$L$1,'Cumulative Budget Request '!H639,0)</f>
        <v>0</v>
      </c>
      <c r="I639" s="235">
        <f>IF('Cumulative Budget Request '!$L639='Split budget (F)'!$L$1,'Cumulative Budget Request '!I639,0)</f>
        <v>0</v>
      </c>
      <c r="J639" s="158">
        <f t="shared" si="351"/>
        <v>0</v>
      </c>
      <c r="K639" s="2"/>
      <c r="L639" s="2"/>
      <c r="M639" s="2"/>
    </row>
    <row r="640" spans="1:17" hidden="1">
      <c r="A640" s="801"/>
      <c r="B640" s="498" t="s">
        <v>45</v>
      </c>
      <c r="C640" s="116">
        <f>IF('Cumulative Budget Request '!$L640='Split budget (F)'!$L$1,'Cumulative Budget Request '!C640,0)</f>
        <v>0</v>
      </c>
      <c r="D640" s="26"/>
      <c r="E640" s="235">
        <f>IF('Cumulative Budget Request '!$L640='Split budget (F)'!$L$1,'Cumulative Budget Request '!E640,0)</f>
        <v>0</v>
      </c>
      <c r="F640" s="235">
        <f>IF('Cumulative Budget Request '!$L640='Split budget (F)'!$L$1,'Cumulative Budget Request '!F640,0)</f>
        <v>0</v>
      </c>
      <c r="G640" s="235">
        <f>IF('Cumulative Budget Request '!$L640='Split budget (F)'!$L$1,'Cumulative Budget Request '!G640,0)</f>
        <v>0</v>
      </c>
      <c r="H640" s="235">
        <f>IF('Cumulative Budget Request '!$L640='Split budget (F)'!$L$1,'Cumulative Budget Request '!H640,0)</f>
        <v>0</v>
      </c>
      <c r="I640" s="235">
        <f>IF('Cumulative Budget Request '!$L640='Split budget (F)'!$L$1,'Cumulative Budget Request '!I640,0)</f>
        <v>0</v>
      </c>
      <c r="J640" s="158">
        <f t="shared" si="351"/>
        <v>0</v>
      </c>
      <c r="K640" s="2"/>
      <c r="L640" s="2"/>
      <c r="M640" s="8"/>
      <c r="N640" s="2"/>
      <c r="O640" s="2"/>
      <c r="P640" s="2"/>
      <c r="Q640" s="2"/>
    </row>
    <row r="641" spans="1:16" hidden="1">
      <c r="A641" s="801"/>
      <c r="B641" s="498" t="s">
        <v>46</v>
      </c>
      <c r="C641" s="116">
        <f>IF('Cumulative Budget Request '!$L641='Split budget (F)'!$L$1,'Cumulative Budget Request '!C641,0)</f>
        <v>0</v>
      </c>
      <c r="D641" s="26"/>
      <c r="E641" s="235">
        <f>IF('Cumulative Budget Request '!$L641='Split budget (F)'!$L$1,'Cumulative Budget Request '!E641,0)</f>
        <v>0</v>
      </c>
      <c r="F641" s="235">
        <f>IF('Cumulative Budget Request '!$L641='Split budget (F)'!$L$1,'Cumulative Budget Request '!F641,0)</f>
        <v>0</v>
      </c>
      <c r="G641" s="235">
        <f>IF('Cumulative Budget Request '!$L641='Split budget (F)'!$L$1,'Cumulative Budget Request '!G641,0)</f>
        <v>0</v>
      </c>
      <c r="H641" s="235">
        <f>IF('Cumulative Budget Request '!$L641='Split budget (F)'!$L$1,'Cumulative Budget Request '!H641,0)</f>
        <v>0</v>
      </c>
      <c r="I641" s="235">
        <f>IF('Cumulative Budget Request '!$L641='Split budget (F)'!$L$1,'Cumulative Budget Request '!I641,0)</f>
        <v>0</v>
      </c>
      <c r="J641" s="158">
        <f t="shared" si="351"/>
        <v>0</v>
      </c>
      <c r="K641" s="2"/>
      <c r="L641" s="2"/>
      <c r="M641" s="2"/>
      <c r="N641" s="8"/>
      <c r="O641" s="8"/>
      <c r="P641" s="8"/>
    </row>
    <row r="642" spans="1:16" hidden="1">
      <c r="A642" s="801"/>
      <c r="B642" s="498" t="s">
        <v>47</v>
      </c>
      <c r="C642" s="116">
        <f>IF('Cumulative Budget Request '!$L642='Split budget (F)'!$L$1,'Cumulative Budget Request '!C642,0)</f>
        <v>0</v>
      </c>
      <c r="D642" s="26"/>
      <c r="E642" s="235">
        <f>IF('Cumulative Budget Request '!$L642='Split budget (F)'!$L$1,'Cumulative Budget Request '!E642,0)</f>
        <v>0</v>
      </c>
      <c r="F642" s="235">
        <f>IF('Cumulative Budget Request '!$L642='Split budget (F)'!$L$1,'Cumulative Budget Request '!F642,0)</f>
        <v>0</v>
      </c>
      <c r="G642" s="235">
        <f>IF('Cumulative Budget Request '!$L642='Split budget (F)'!$L$1,'Cumulative Budget Request '!G642,0)</f>
        <v>0</v>
      </c>
      <c r="H642" s="235">
        <f>IF('Cumulative Budget Request '!$L642='Split budget (F)'!$L$1,'Cumulative Budget Request '!H642,0)</f>
        <v>0</v>
      </c>
      <c r="I642" s="235">
        <f>IF('Cumulative Budget Request '!$L642='Split budget (F)'!$L$1,'Cumulative Budget Request '!I642,0)</f>
        <v>0</v>
      </c>
      <c r="J642" s="158">
        <f t="shared" si="351"/>
        <v>0</v>
      </c>
      <c r="K642" s="29"/>
      <c r="L642" s="29"/>
      <c r="N642" s="8"/>
      <c r="O642" s="8"/>
      <c r="P642" s="8"/>
    </row>
    <row r="643" spans="1:16" hidden="1">
      <c r="A643" s="740" t="s">
        <v>57</v>
      </c>
      <c r="B643" s="740"/>
      <c r="C643" s="740"/>
      <c r="D643" s="740"/>
      <c r="E643" s="185">
        <f>SUM(E637:E642)</f>
        <v>0</v>
      </c>
      <c r="F643" s="185">
        <f t="shared" ref="F643:J643" si="352">SUM(F637:F642)</f>
        <v>0</v>
      </c>
      <c r="G643" s="185">
        <f t="shared" si="352"/>
        <v>0</v>
      </c>
      <c r="H643" s="185">
        <f t="shared" si="352"/>
        <v>0</v>
      </c>
      <c r="I643" s="185">
        <f t="shared" si="352"/>
        <v>0</v>
      </c>
      <c r="J643" s="186">
        <f t="shared" si="352"/>
        <v>0</v>
      </c>
    </row>
    <row r="644" spans="1:16">
      <c r="A644" s="74"/>
      <c r="B644" s="757" t="s">
        <v>58</v>
      </c>
      <c r="C644" s="757"/>
      <c r="D644" s="757"/>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92">
        <f>IF('Cumulative Budget Request '!L647='Split budget (F)'!$L$1,'Cumulative Budget Request '!B647,0)</f>
        <v>0</v>
      </c>
      <c r="C647" s="361"/>
      <c r="D647" s="362"/>
      <c r="E647" s="235">
        <f>IF('Cumulative Budget Request '!$L647='Split budget (F)'!$L$1,'Cumulative Budget Request '!E647,0)</f>
        <v>0</v>
      </c>
      <c r="F647" s="235">
        <f>IF('Cumulative Budget Request '!$L647='Split budget (F)'!$L$1,'Cumulative Budget Request '!F647,0)</f>
        <v>0</v>
      </c>
      <c r="G647" s="235">
        <f>IF('Cumulative Budget Request '!$L647='Split budget (F)'!$L$1,'Cumulative Budget Request '!G647,0)</f>
        <v>0</v>
      </c>
      <c r="H647" s="235">
        <f>IF('Cumulative Budget Request '!$L647='Split budget (F)'!$L$1,'Cumulative Budget Request '!H647,0)</f>
        <v>0</v>
      </c>
      <c r="I647" s="235">
        <f>IF('Cumulative Budget Request '!$L647='Split budget (F)'!$L$1,'Cumulative Budget Request '!I647,0)</f>
        <v>0</v>
      </c>
      <c r="J647" s="158">
        <f>SUM(E647:I647)</f>
        <v>0</v>
      </c>
    </row>
    <row r="648" spans="1:16" hidden="1">
      <c r="A648" s="5">
        <v>2</v>
      </c>
      <c r="B648" s="492">
        <f>IF('Cumulative Budget Request '!L648='Split budget (F)'!$L$1,'Cumulative Budget Request '!B648,0)</f>
        <v>0</v>
      </c>
      <c r="C648" s="361"/>
      <c r="D648" s="362"/>
      <c r="E648" s="235">
        <f>IF('Cumulative Budget Request '!$L648='Split budget (F)'!$L$1,'Cumulative Budget Request '!E648,0)</f>
        <v>0</v>
      </c>
      <c r="F648" s="235">
        <f>IF('Cumulative Budget Request '!$L648='Split budget (F)'!$L$1,'Cumulative Budget Request '!F648,0)</f>
        <v>0</v>
      </c>
      <c r="G648" s="235">
        <f>IF('Cumulative Budget Request '!$L648='Split budget (F)'!$L$1,'Cumulative Budget Request '!G648,0)</f>
        <v>0</v>
      </c>
      <c r="H648" s="235">
        <f>IF('Cumulative Budget Request '!$L648='Split budget (F)'!$L$1,'Cumulative Budget Request '!H648,0)</f>
        <v>0</v>
      </c>
      <c r="I648" s="235">
        <f>IF('Cumulative Budget Request '!$L648='Split budget (F)'!$L$1,'Cumulative Budget Request '!I648,0)</f>
        <v>0</v>
      </c>
      <c r="J648" s="158">
        <f t="shared" ref="J648:J656" si="354">SUM(E648:I648)</f>
        <v>0</v>
      </c>
    </row>
    <row r="649" spans="1:16" hidden="1">
      <c r="A649" s="5">
        <v>3</v>
      </c>
      <c r="B649" s="492">
        <f>IF('Cumulative Budget Request '!L649='Split budget (F)'!$L$1,'Cumulative Budget Request '!B649,0)</f>
        <v>0</v>
      </c>
      <c r="C649" s="361"/>
      <c r="D649" s="362"/>
      <c r="E649" s="235">
        <f>IF('Cumulative Budget Request '!$L649='Split budget (F)'!$L$1,'Cumulative Budget Request '!E649,0)</f>
        <v>0</v>
      </c>
      <c r="F649" s="235">
        <f>IF('Cumulative Budget Request '!$L649='Split budget (F)'!$L$1,'Cumulative Budget Request '!F649,0)</f>
        <v>0</v>
      </c>
      <c r="G649" s="235">
        <f>IF('Cumulative Budget Request '!$L649='Split budget (F)'!$L$1,'Cumulative Budget Request '!G649,0)</f>
        <v>0</v>
      </c>
      <c r="H649" s="235">
        <f>IF('Cumulative Budget Request '!$L649='Split budget (F)'!$L$1,'Cumulative Budget Request '!H649,0)</f>
        <v>0</v>
      </c>
      <c r="I649" s="235">
        <f>IF('Cumulative Budget Request '!$L649='Split budget (F)'!$L$1,'Cumulative Budget Request '!I649,0)</f>
        <v>0</v>
      </c>
      <c r="J649" s="158">
        <f t="shared" si="354"/>
        <v>0</v>
      </c>
    </row>
    <row r="650" spans="1:16" hidden="1">
      <c r="A650" s="9">
        <v>4</v>
      </c>
      <c r="B650" s="492">
        <f>IF('Cumulative Budget Request '!L650='Split budget (F)'!$L$1,'Cumulative Budget Request '!B650,0)</f>
        <v>0</v>
      </c>
      <c r="C650" s="361"/>
      <c r="D650" s="362"/>
      <c r="E650" s="235">
        <f>IF('Cumulative Budget Request '!$L650='Split budget (F)'!$L$1,'Cumulative Budget Request '!E650,0)</f>
        <v>0</v>
      </c>
      <c r="F650" s="235">
        <f>IF('Cumulative Budget Request '!$L650='Split budget (F)'!$L$1,'Cumulative Budget Request '!F650,0)</f>
        <v>0</v>
      </c>
      <c r="G650" s="235">
        <f>IF('Cumulative Budget Request '!$L650='Split budget (F)'!$L$1,'Cumulative Budget Request '!G650,0)</f>
        <v>0</v>
      </c>
      <c r="H650" s="235">
        <f>IF('Cumulative Budget Request '!$L650='Split budget (F)'!$L$1,'Cumulative Budget Request '!H650,0)</f>
        <v>0</v>
      </c>
      <c r="I650" s="235">
        <f>IF('Cumulative Budget Request '!$L650='Split budget (F)'!$L$1,'Cumulative Budget Request '!I650,0)</f>
        <v>0</v>
      </c>
      <c r="J650" s="158">
        <f t="shared" si="354"/>
        <v>0</v>
      </c>
    </row>
    <row r="651" spans="1:16" hidden="1">
      <c r="A651" s="9">
        <v>5</v>
      </c>
      <c r="B651" s="492">
        <f>IF('Cumulative Budget Request '!L651='Split budget (F)'!$L$1,'Cumulative Budget Request '!B651,0)</f>
        <v>0</v>
      </c>
      <c r="C651" s="361"/>
      <c r="D651" s="362"/>
      <c r="E651" s="235">
        <f>IF('Cumulative Budget Request '!$L651='Split budget (F)'!$L$1,'Cumulative Budget Request '!E651,0)</f>
        <v>0</v>
      </c>
      <c r="F651" s="235">
        <f>IF('Cumulative Budget Request '!$L651='Split budget (F)'!$L$1,'Cumulative Budget Request '!F651,0)</f>
        <v>0</v>
      </c>
      <c r="G651" s="235">
        <f>IF('Cumulative Budget Request '!$L651='Split budget (F)'!$L$1,'Cumulative Budget Request '!G651,0)</f>
        <v>0</v>
      </c>
      <c r="H651" s="235">
        <f>IF('Cumulative Budget Request '!$L651='Split budget (F)'!$L$1,'Cumulative Budget Request '!H651,0)</f>
        <v>0</v>
      </c>
      <c r="I651" s="235">
        <f>IF('Cumulative Budget Request '!$L651='Split budget (F)'!$L$1,'Cumulative Budget Request '!I651,0)</f>
        <v>0</v>
      </c>
      <c r="J651" s="158">
        <f t="shared" si="354"/>
        <v>0</v>
      </c>
    </row>
    <row r="652" spans="1:16" hidden="1">
      <c r="A652" s="9">
        <v>6</v>
      </c>
      <c r="B652" s="492">
        <f>IF('Cumulative Budget Request '!L652='Split budget (F)'!$L$1,'Cumulative Budget Request '!B652,0)</f>
        <v>0</v>
      </c>
      <c r="C652" s="361"/>
      <c r="D652" s="362"/>
      <c r="E652" s="235">
        <f>IF('Cumulative Budget Request '!$L652='Split budget (F)'!$L$1,'Cumulative Budget Request '!E652,0)</f>
        <v>0</v>
      </c>
      <c r="F652" s="235">
        <f>IF('Cumulative Budget Request '!$L652='Split budget (F)'!$L$1,'Cumulative Budget Request '!F652,0)</f>
        <v>0</v>
      </c>
      <c r="G652" s="235">
        <f>IF('Cumulative Budget Request '!$L652='Split budget (F)'!$L$1,'Cumulative Budget Request '!G652,0)</f>
        <v>0</v>
      </c>
      <c r="H652" s="235">
        <f>IF('Cumulative Budget Request '!$L652='Split budget (F)'!$L$1,'Cumulative Budget Request '!H652,0)</f>
        <v>0</v>
      </c>
      <c r="I652" s="235">
        <f>IF('Cumulative Budget Request '!$L652='Split budget (F)'!$L$1,'Cumulative Budget Request '!I652,0)</f>
        <v>0</v>
      </c>
      <c r="J652" s="158">
        <f t="shared" si="354"/>
        <v>0</v>
      </c>
    </row>
    <row r="653" spans="1:16" hidden="1">
      <c r="A653" s="9">
        <v>7</v>
      </c>
      <c r="B653" s="492">
        <f>IF('Cumulative Budget Request '!L653='Split budget (F)'!$L$1,'Cumulative Budget Request '!B653,0)</f>
        <v>0</v>
      </c>
      <c r="C653" s="361"/>
      <c r="D653" s="362"/>
      <c r="E653" s="235">
        <f>IF('Cumulative Budget Request '!$L653='Split budget (F)'!$L$1,'Cumulative Budget Request '!E653,0)</f>
        <v>0</v>
      </c>
      <c r="F653" s="235">
        <f>IF('Cumulative Budget Request '!$L653='Split budget (F)'!$L$1,'Cumulative Budget Request '!F653,0)</f>
        <v>0</v>
      </c>
      <c r="G653" s="235">
        <f>IF('Cumulative Budget Request '!$L653='Split budget (F)'!$L$1,'Cumulative Budget Request '!G653,0)</f>
        <v>0</v>
      </c>
      <c r="H653" s="235">
        <f>IF('Cumulative Budget Request '!$L653='Split budget (F)'!$L$1,'Cumulative Budget Request '!H653,0)</f>
        <v>0</v>
      </c>
      <c r="I653" s="235">
        <f>IF('Cumulative Budget Request '!$L653='Split budget (F)'!$L$1,'Cumulative Budget Request '!I653,0)</f>
        <v>0</v>
      </c>
      <c r="J653" s="158">
        <f t="shared" si="354"/>
        <v>0</v>
      </c>
    </row>
    <row r="654" spans="1:16" hidden="1">
      <c r="A654" s="9">
        <v>8</v>
      </c>
      <c r="B654" s="492">
        <f>IF('Cumulative Budget Request '!L654='Split budget (F)'!$L$1,'Cumulative Budget Request '!B654,0)</f>
        <v>0</v>
      </c>
      <c r="C654" s="361"/>
      <c r="D654" s="362"/>
      <c r="E654" s="235">
        <f>IF('Cumulative Budget Request '!$L654='Split budget (F)'!$L$1,'Cumulative Budget Request '!E654,0)</f>
        <v>0</v>
      </c>
      <c r="F654" s="235">
        <f>IF('Cumulative Budget Request '!$L654='Split budget (F)'!$L$1,'Cumulative Budget Request '!F654,0)</f>
        <v>0</v>
      </c>
      <c r="G654" s="235">
        <f>IF('Cumulative Budget Request '!$L654='Split budget (F)'!$L$1,'Cumulative Budget Request '!G654,0)</f>
        <v>0</v>
      </c>
      <c r="H654" s="235">
        <f>IF('Cumulative Budget Request '!$L654='Split budget (F)'!$L$1,'Cumulative Budget Request '!H654,0)</f>
        <v>0</v>
      </c>
      <c r="I654" s="235">
        <f>IF('Cumulative Budget Request '!$L654='Split budget (F)'!$L$1,'Cumulative Budget Request '!I654,0)</f>
        <v>0</v>
      </c>
      <c r="J654" s="158">
        <f t="shared" si="354"/>
        <v>0</v>
      </c>
      <c r="N654" s="8"/>
      <c r="O654" s="8"/>
      <c r="P654" s="8"/>
    </row>
    <row r="655" spans="1:16" hidden="1">
      <c r="A655" s="9">
        <v>9</v>
      </c>
      <c r="B655" s="492">
        <f>IF('Cumulative Budget Request '!L655='Split budget (F)'!$L$1,'Cumulative Budget Request '!B655,0)</f>
        <v>0</v>
      </c>
      <c r="C655" s="361"/>
      <c r="D655" s="362"/>
      <c r="E655" s="235">
        <f>IF('Cumulative Budget Request '!$L655='Split budget (F)'!$L$1,'Cumulative Budget Request '!E655,0)</f>
        <v>0</v>
      </c>
      <c r="F655" s="235">
        <f>IF('Cumulative Budget Request '!$L655='Split budget (F)'!$L$1,'Cumulative Budget Request '!F655,0)</f>
        <v>0</v>
      </c>
      <c r="G655" s="235">
        <f>IF('Cumulative Budget Request '!$L655='Split budget (F)'!$L$1,'Cumulative Budget Request '!G655,0)</f>
        <v>0</v>
      </c>
      <c r="H655" s="235">
        <f>IF('Cumulative Budget Request '!$L655='Split budget (F)'!$L$1,'Cumulative Budget Request '!H655,0)</f>
        <v>0</v>
      </c>
      <c r="I655" s="235">
        <f>IF('Cumulative Budget Request '!$L655='Split budget (F)'!$L$1,'Cumulative Budget Request '!I655,0)</f>
        <v>0</v>
      </c>
      <c r="J655" s="158">
        <f t="shared" si="354"/>
        <v>0</v>
      </c>
      <c r="K655" s="20"/>
      <c r="L655" s="16"/>
    </row>
    <row r="656" spans="1:16" hidden="1">
      <c r="A656" s="9">
        <v>10</v>
      </c>
      <c r="B656" s="492">
        <f>IF('Cumulative Budget Request '!L656='Split budget (F)'!$L$1,'Cumulative Budget Request '!B656,0)</f>
        <v>0</v>
      </c>
      <c r="C656" s="361"/>
      <c r="D656" s="362"/>
      <c r="E656" s="235">
        <f>IF('Cumulative Budget Request '!$L656='Split budget (F)'!$L$1,'Cumulative Budget Request '!E656,0)</f>
        <v>0</v>
      </c>
      <c r="F656" s="235">
        <f>IF('Cumulative Budget Request '!$L656='Split budget (F)'!$L$1,'Cumulative Budget Request '!F656,0)</f>
        <v>0</v>
      </c>
      <c r="G656" s="235">
        <f>IF('Cumulative Budget Request '!$L656='Split budget (F)'!$L$1,'Cumulative Budget Request '!G656,0)</f>
        <v>0</v>
      </c>
      <c r="H656" s="235">
        <f>IF('Cumulative Budget Request '!$L656='Split budget (F)'!$L$1,'Cumulative Budget Request '!H656,0)</f>
        <v>0</v>
      </c>
      <c r="I656" s="235">
        <f>IF('Cumulative Budget Request '!$L656='Split budget (F)'!$L$1,'Cumulative Budget Request '!I656,0)</f>
        <v>0</v>
      </c>
      <c r="J656" s="158">
        <f t="shared" si="354"/>
        <v>0</v>
      </c>
    </row>
    <row r="657" spans="1:16">
      <c r="A657" s="79"/>
      <c r="B657" s="770" t="s">
        <v>36</v>
      </c>
      <c r="C657" s="770"/>
      <c r="D657" s="770"/>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93">
        <f>IF('Cumulative Budget Request '!L660='Split budget (F)'!$L$1,'Cumulative Budget Request '!B660,0)</f>
        <v>0</v>
      </c>
      <c r="C660" s="9"/>
      <c r="E660" s="235">
        <f>IF('Cumulative Budget Request '!$L660='Split budget (F)'!$L$1,'Cumulative Budget Request '!E660,0)</f>
        <v>0</v>
      </c>
      <c r="F660" s="235">
        <f>IF('Cumulative Budget Request '!$L660='Split budget (F)'!$L$1,'Cumulative Budget Request '!F660,0)</f>
        <v>0</v>
      </c>
      <c r="G660" s="235">
        <f>IF('Cumulative Budget Request '!$L660='Split budget (F)'!$L$1,'Cumulative Budget Request '!G660,0)</f>
        <v>0</v>
      </c>
      <c r="H660" s="235">
        <f>IF('Cumulative Budget Request '!$L660='Split budget (F)'!$L$1,'Cumulative Budget Request '!H660,0)</f>
        <v>0</v>
      </c>
      <c r="I660" s="235">
        <f>IF('Cumulative Budget Request '!$L660='Split budget (F)'!$L$1,'Cumulative Budget Request '!I660,0)</f>
        <v>0</v>
      </c>
      <c r="J660" s="158">
        <f>SUM(E660:I660)</f>
        <v>0</v>
      </c>
    </row>
    <row r="661" spans="1:16" hidden="1">
      <c r="A661" s="30"/>
      <c r="B661" s="493">
        <f>IF('Cumulative Budget Request '!L661='Split budget (F)'!$L$1,'Cumulative Budget Request '!B661,0)</f>
        <v>0</v>
      </c>
      <c r="C661" s="9"/>
      <c r="E661" s="235">
        <f>IF('Cumulative Budget Request '!$L661='Split budget (F)'!$L$1,'Cumulative Budget Request '!E661,0)</f>
        <v>0</v>
      </c>
      <c r="F661" s="235">
        <f>IF('Cumulative Budget Request '!$L661='Split budget (F)'!$L$1,'Cumulative Budget Request '!F661,0)</f>
        <v>0</v>
      </c>
      <c r="G661" s="235">
        <f>IF('Cumulative Budget Request '!$L661='Split budget (F)'!$L$1,'Cumulative Budget Request '!G661,0)</f>
        <v>0</v>
      </c>
      <c r="H661" s="235">
        <f>IF('Cumulative Budget Request '!$L661='Split budget (F)'!$L$1,'Cumulative Budget Request '!H661,0)</f>
        <v>0</v>
      </c>
      <c r="I661" s="235">
        <f>IF('Cumulative Budget Request '!$L661='Split budget (F)'!$L$1,'Cumulative Budget Request '!I661,0)</f>
        <v>0</v>
      </c>
      <c r="J661" s="158">
        <f t="shared" ref="J661:J664" si="356">SUM(E661:I661)</f>
        <v>0</v>
      </c>
    </row>
    <row r="662" spans="1:16" hidden="1">
      <c r="A662" s="30"/>
      <c r="B662" s="493">
        <f>IF('Cumulative Budget Request '!L662='Split budget (F)'!$L$1,'Cumulative Budget Request '!B662,0)</f>
        <v>0</v>
      </c>
      <c r="C662" s="9"/>
      <c r="E662" s="235">
        <f>IF('Cumulative Budget Request '!$L662='Split budget (F)'!$L$1,'Cumulative Budget Request '!E662,0)</f>
        <v>0</v>
      </c>
      <c r="F662" s="235">
        <f>IF('Cumulative Budget Request '!$L662='Split budget (F)'!$L$1,'Cumulative Budget Request '!F662,0)</f>
        <v>0</v>
      </c>
      <c r="G662" s="235">
        <f>IF('Cumulative Budget Request '!$L662='Split budget (F)'!$L$1,'Cumulative Budget Request '!G662,0)</f>
        <v>0</v>
      </c>
      <c r="H662" s="235">
        <f>IF('Cumulative Budget Request '!$L662='Split budget (F)'!$L$1,'Cumulative Budget Request '!H662,0)</f>
        <v>0</v>
      </c>
      <c r="I662" s="235">
        <f>IF('Cumulative Budget Request '!$L662='Split budget (F)'!$L$1,'Cumulative Budget Request '!I662,0)</f>
        <v>0</v>
      </c>
      <c r="J662" s="158">
        <f t="shared" si="356"/>
        <v>0</v>
      </c>
    </row>
    <row r="663" spans="1:16" hidden="1">
      <c r="A663" s="30"/>
      <c r="B663" s="493">
        <f>IF('Cumulative Budget Request '!L663='Split budget (F)'!$L$1,'Cumulative Budget Request '!B663,0)</f>
        <v>0</v>
      </c>
      <c r="C663" s="9"/>
      <c r="E663" s="235">
        <f>IF('Cumulative Budget Request '!$L663='Split budget (F)'!$L$1,'Cumulative Budget Request '!E663,0)</f>
        <v>0</v>
      </c>
      <c r="F663" s="235">
        <f>IF('Cumulative Budget Request '!$L663='Split budget (F)'!$L$1,'Cumulative Budget Request '!F663,0)</f>
        <v>0</v>
      </c>
      <c r="G663" s="235">
        <f>IF('Cumulative Budget Request '!$L663='Split budget (F)'!$L$1,'Cumulative Budget Request '!G663,0)</f>
        <v>0</v>
      </c>
      <c r="H663" s="235">
        <f>IF('Cumulative Budget Request '!$L663='Split budget (F)'!$L$1,'Cumulative Budget Request '!H663,0)</f>
        <v>0</v>
      </c>
      <c r="I663" s="235">
        <f>IF('Cumulative Budget Request '!$L663='Split budget (F)'!$L$1,'Cumulative Budget Request '!I663,0)</f>
        <v>0</v>
      </c>
      <c r="J663" s="158">
        <f t="shared" si="356"/>
        <v>0</v>
      </c>
      <c r="N663" s="8"/>
      <c r="O663" s="8"/>
      <c r="P663" s="8"/>
    </row>
    <row r="664" spans="1:16" hidden="1">
      <c r="A664" s="30"/>
      <c r="B664" s="493">
        <f>IF('Cumulative Budget Request '!L664='Split budget (F)'!$L$1,'Cumulative Budget Request '!B664,0)</f>
        <v>0</v>
      </c>
      <c r="C664" s="9"/>
      <c r="E664" s="235">
        <f>IF('Cumulative Budget Request '!$L664='Split budget (F)'!$L$1,'Cumulative Budget Request '!E664,0)</f>
        <v>0</v>
      </c>
      <c r="F664" s="235">
        <f>IF('Cumulative Budget Request '!$L664='Split budget (F)'!$L$1,'Cumulative Budget Request '!F664,0)</f>
        <v>0</v>
      </c>
      <c r="G664" s="235">
        <f>IF('Cumulative Budget Request '!$L664='Split budget (F)'!$L$1,'Cumulative Budget Request '!G664,0)</f>
        <v>0</v>
      </c>
      <c r="H664" s="235">
        <f>IF('Cumulative Budget Request '!$L664='Split budget (F)'!$L$1,'Cumulative Budget Request '!H664,0)</f>
        <v>0</v>
      </c>
      <c r="I664" s="235">
        <f>IF('Cumulative Budget Request '!$L664='Split budget (F)'!$L$1,'Cumulative Budget Request '!I664,0)</f>
        <v>0</v>
      </c>
      <c r="J664" s="158">
        <f t="shared" si="356"/>
        <v>0</v>
      </c>
    </row>
    <row r="665" spans="1:16">
      <c r="A665" s="80"/>
      <c r="B665" s="757" t="s">
        <v>82</v>
      </c>
      <c r="C665" s="757"/>
      <c r="D665" s="757"/>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6"/>
      <c r="D667" s="3"/>
      <c r="E667" s="16"/>
      <c r="F667" s="16"/>
      <c r="G667" s="16"/>
      <c r="H667" s="16"/>
      <c r="I667" s="20"/>
      <c r="J667" s="25"/>
      <c r="K667" s="2"/>
      <c r="L667" s="2"/>
      <c r="M667" s="2"/>
    </row>
    <row r="668" spans="1:16">
      <c r="B668" s="493">
        <f>IF('Cumulative Budget Request '!L668='Split budget (F)'!$L$1,'Cumulative Budget Request '!B668,0)</f>
        <v>0</v>
      </c>
      <c r="C668" s="9"/>
      <c r="E668" s="235">
        <f>IF('Cumulative Budget Request '!$L668='Split budget (F)'!$L$1,'Cumulative Budget Request '!E668,0)</f>
        <v>0</v>
      </c>
      <c r="F668" s="235">
        <f>IF('Cumulative Budget Request '!$L668='Split budget (F)'!$L$1,'Cumulative Budget Request '!F668,0)</f>
        <v>0</v>
      </c>
      <c r="G668" s="235">
        <f>IF('Cumulative Budget Request '!$L668='Split budget (F)'!$L$1,'Cumulative Budget Request '!G668,0)</f>
        <v>0</v>
      </c>
      <c r="H668" s="235">
        <f>IF('Cumulative Budget Request '!$L668='Split budget (F)'!$L$1,'Cumulative Budget Request '!H668,0)</f>
        <v>0</v>
      </c>
      <c r="I668" s="235">
        <f>IF('Cumulative Budget Request '!$L668='Split budget (F)'!$L$1,'Cumulative Budget Request '!I668,0)</f>
        <v>0</v>
      </c>
      <c r="J668" s="158">
        <f t="shared" ref="J668:J681" si="358">SUM(E668:I668)</f>
        <v>0</v>
      </c>
      <c r="K668" s="2"/>
      <c r="L668" s="2"/>
      <c r="M668" s="2"/>
    </row>
    <row r="669" spans="1:16">
      <c r="B669" s="493">
        <f>IF('Cumulative Budget Request '!L669='Split budget (F)'!$L$1,'Cumulative Budget Request '!B669,0)</f>
        <v>0</v>
      </c>
      <c r="C669" s="9"/>
      <c r="D669" s="10"/>
      <c r="E669" s="235">
        <f>IF('Cumulative Budget Request '!$L669='Split budget (F)'!$L$1,'Cumulative Budget Request '!E669,0)</f>
        <v>0</v>
      </c>
      <c r="F669" s="235">
        <f>IF('Cumulative Budget Request '!$L669='Split budget (F)'!$L$1,'Cumulative Budget Request '!F669,0)</f>
        <v>0</v>
      </c>
      <c r="G669" s="235">
        <f>IF('Cumulative Budget Request '!$L669='Split budget (F)'!$L$1,'Cumulative Budget Request '!G669,0)</f>
        <v>0</v>
      </c>
      <c r="H669" s="235">
        <f>IF('Cumulative Budget Request '!$L669='Split budget (F)'!$L$1,'Cumulative Budget Request '!H669,0)</f>
        <v>0</v>
      </c>
      <c r="I669" s="235">
        <f>IF('Cumulative Budget Request '!$L669='Split budget (F)'!$L$1,'Cumulative Budget Request '!I669,0)</f>
        <v>0</v>
      </c>
      <c r="J669" s="158">
        <f t="shared" si="358"/>
        <v>0</v>
      </c>
      <c r="K669" s="2"/>
      <c r="L669" s="2"/>
      <c r="M669" s="2"/>
    </row>
    <row r="670" spans="1:16">
      <c r="B670" s="493">
        <f>IF('Cumulative Budget Request '!L670='Split budget (F)'!$L$1,'Cumulative Budget Request '!B670,0)</f>
        <v>0</v>
      </c>
      <c r="C670" s="9"/>
      <c r="D670" s="10"/>
      <c r="E670" s="235">
        <f>IF('Cumulative Budget Request '!$L670='Split budget (F)'!$L$1,'Cumulative Budget Request '!E670,0)</f>
        <v>0</v>
      </c>
      <c r="F670" s="235">
        <f>IF('Cumulative Budget Request '!$L670='Split budget (F)'!$L$1,'Cumulative Budget Request '!F670,0)</f>
        <v>0</v>
      </c>
      <c r="G670" s="235">
        <f>IF('Cumulative Budget Request '!$L670='Split budget (F)'!$L$1,'Cumulative Budget Request '!G670,0)</f>
        <v>0</v>
      </c>
      <c r="H670" s="235">
        <f>IF('Cumulative Budget Request '!$L670='Split budget (F)'!$L$1,'Cumulative Budget Request '!H670,0)</f>
        <v>0</v>
      </c>
      <c r="I670" s="235">
        <f>IF('Cumulative Budget Request '!$L670='Split budget (F)'!$L$1,'Cumulative Budget Request '!I670,0)</f>
        <v>0</v>
      </c>
      <c r="J670" s="158">
        <f t="shared" si="358"/>
        <v>0</v>
      </c>
      <c r="K670" s="2"/>
      <c r="L670" s="2"/>
      <c r="M670" s="2"/>
    </row>
    <row r="671" spans="1:16">
      <c r="B671" s="493">
        <f>IF('Cumulative Budget Request '!L671='Split budget (F)'!$L$1,'Cumulative Budget Request '!B671,0)</f>
        <v>0</v>
      </c>
      <c r="C671" s="9"/>
      <c r="D671" s="10"/>
      <c r="E671" s="235">
        <f>IF('Cumulative Budget Request '!$L671='Split budget (F)'!$L$1,'Cumulative Budget Request '!E671,0)</f>
        <v>0</v>
      </c>
      <c r="F671" s="235">
        <f>IF('Cumulative Budget Request '!$L671='Split budget (F)'!$L$1,'Cumulative Budget Request '!F671,0)</f>
        <v>0</v>
      </c>
      <c r="G671" s="235">
        <f>IF('Cumulative Budget Request '!$L671='Split budget (F)'!$L$1,'Cumulative Budget Request '!G671,0)</f>
        <v>0</v>
      </c>
      <c r="H671" s="235">
        <f>IF('Cumulative Budget Request '!$L671='Split budget (F)'!$L$1,'Cumulative Budget Request '!H671,0)</f>
        <v>0</v>
      </c>
      <c r="I671" s="235">
        <f>IF('Cumulative Budget Request '!$L671='Split budget (F)'!$L$1,'Cumulative Budget Request '!I671,0)</f>
        <v>0</v>
      </c>
      <c r="J671" s="158">
        <f t="shared" si="358"/>
        <v>0</v>
      </c>
      <c r="K671" s="2"/>
      <c r="L671" s="2"/>
      <c r="M671" s="2"/>
    </row>
    <row r="672" spans="1:16">
      <c r="B672" s="493">
        <f>IF('Cumulative Budget Request '!L672='Split budget (F)'!$L$1,'Cumulative Budget Request '!B672,0)</f>
        <v>0</v>
      </c>
      <c r="C672" s="9"/>
      <c r="D672" s="10"/>
      <c r="E672" s="235">
        <f>IF('Cumulative Budget Request '!$L672='Split budget (F)'!$L$1,'Cumulative Budget Request '!E672,0)</f>
        <v>0</v>
      </c>
      <c r="F672" s="235">
        <f>IF('Cumulative Budget Request '!$L672='Split budget (F)'!$L$1,'Cumulative Budget Request '!F672,0)</f>
        <v>0</v>
      </c>
      <c r="G672" s="235">
        <f>IF('Cumulative Budget Request '!$L672='Split budget (F)'!$L$1,'Cumulative Budget Request '!G672,0)</f>
        <v>0</v>
      </c>
      <c r="H672" s="235">
        <f>IF('Cumulative Budget Request '!$L672='Split budget (F)'!$L$1,'Cumulative Budget Request '!H672,0)</f>
        <v>0</v>
      </c>
      <c r="I672" s="235">
        <f>IF('Cumulative Budget Request '!$L672='Split budget (F)'!$L$1,'Cumulative Budget Request '!I672,0)</f>
        <v>0</v>
      </c>
      <c r="J672" s="158">
        <f t="shared" si="358"/>
        <v>0</v>
      </c>
      <c r="K672" s="2"/>
      <c r="L672" s="2"/>
      <c r="M672" s="2"/>
    </row>
    <row r="673" spans="1:36">
      <c r="B673" s="493">
        <f>IF('Cumulative Budget Request '!L673='Split budget (F)'!$L$1,'Cumulative Budget Request '!B673,0)</f>
        <v>0</v>
      </c>
      <c r="C673" s="9"/>
      <c r="D673" s="10"/>
      <c r="E673" s="235">
        <f>IF('Cumulative Budget Request '!$L673='Split budget (F)'!$L$1,'Cumulative Budget Request '!E673,0)</f>
        <v>0</v>
      </c>
      <c r="F673" s="235">
        <f>IF('Cumulative Budget Request '!$L673='Split budget (F)'!$L$1,'Cumulative Budget Request '!F673,0)</f>
        <v>0</v>
      </c>
      <c r="G673" s="235">
        <f>IF('Cumulative Budget Request '!$L673='Split budget (F)'!$L$1,'Cumulative Budget Request '!G673,0)</f>
        <v>0</v>
      </c>
      <c r="H673" s="235">
        <f>IF('Cumulative Budget Request '!$L673='Split budget (F)'!$L$1,'Cumulative Budget Request '!H673,0)</f>
        <v>0</v>
      </c>
      <c r="I673" s="235">
        <f>IF('Cumulative Budget Request '!$L673='Split budget (F)'!$L$1,'Cumulative Budget Request '!I673,0)</f>
        <v>0</v>
      </c>
      <c r="J673" s="158">
        <f t="shared" si="358"/>
        <v>0</v>
      </c>
      <c r="K673" s="2"/>
      <c r="L673" s="2"/>
      <c r="M673" s="2"/>
    </row>
    <row r="674" spans="1:36">
      <c r="B674" s="493">
        <f>IF('Cumulative Budget Request '!L674='Split budget (F)'!$L$1,'Cumulative Budget Request '!B674,0)</f>
        <v>0</v>
      </c>
      <c r="C674" s="9"/>
      <c r="D674" s="10"/>
      <c r="E674" s="235">
        <f>IF('Cumulative Budget Request '!$L674='Split budget (F)'!$L$1,'Cumulative Budget Request '!E674,0)</f>
        <v>0</v>
      </c>
      <c r="F674" s="235">
        <f>IF('Cumulative Budget Request '!$L674='Split budget (F)'!$L$1,'Cumulative Budget Request '!F674,0)</f>
        <v>0</v>
      </c>
      <c r="G674" s="235">
        <f>IF('Cumulative Budget Request '!$L674='Split budget (F)'!$L$1,'Cumulative Budget Request '!G674,0)</f>
        <v>0</v>
      </c>
      <c r="H674" s="235">
        <f>IF('Cumulative Budget Request '!$L674='Split budget (F)'!$L$1,'Cumulative Budget Request '!H674,0)</f>
        <v>0</v>
      </c>
      <c r="I674" s="235">
        <f>IF('Cumulative Budget Request '!$L674='Split budget (F)'!$L$1,'Cumulative Budget Request '!I674,0)</f>
        <v>0</v>
      </c>
      <c r="J674" s="158">
        <f t="shared" si="358"/>
        <v>0</v>
      </c>
      <c r="K674" s="2"/>
      <c r="L674" s="2"/>
      <c r="M674" s="2"/>
    </row>
    <row r="675" spans="1:36">
      <c r="B675" s="493">
        <f>IF('Cumulative Budget Request '!L675='Split budget (F)'!$L$1,'Cumulative Budget Request '!B675,0)</f>
        <v>0</v>
      </c>
      <c r="C675" s="9"/>
      <c r="D675" s="10"/>
      <c r="E675" s="235">
        <f>IF('Cumulative Budget Request '!$L675='Split budget (F)'!$L$1,'Cumulative Budget Request '!E675,0)</f>
        <v>0</v>
      </c>
      <c r="F675" s="235">
        <f>IF('Cumulative Budget Request '!$L675='Split budget (F)'!$L$1,'Cumulative Budget Request '!F675,0)</f>
        <v>0</v>
      </c>
      <c r="G675" s="235">
        <f>IF('Cumulative Budget Request '!$L675='Split budget (F)'!$L$1,'Cumulative Budget Request '!G675,0)</f>
        <v>0</v>
      </c>
      <c r="H675" s="235">
        <f>IF('Cumulative Budget Request '!$L675='Split budget (F)'!$L$1,'Cumulative Budget Request '!H675,0)</f>
        <v>0</v>
      </c>
      <c r="I675" s="235">
        <f>IF('Cumulative Budget Request '!$L675='Split budget (F)'!$L$1,'Cumulative Budget Request '!I675,0)</f>
        <v>0</v>
      </c>
      <c r="J675" s="158">
        <f t="shared" si="358"/>
        <v>0</v>
      </c>
      <c r="K675" s="2"/>
      <c r="L675" s="2"/>
      <c r="M675" s="2"/>
    </row>
    <row r="676" spans="1:36">
      <c r="B676" s="493">
        <f>IF('Cumulative Budget Request '!L676='Split budget (F)'!$L$1,'Cumulative Budget Request '!B676,0)</f>
        <v>0</v>
      </c>
      <c r="C676" s="9"/>
      <c r="D676" s="10"/>
      <c r="E676" s="235">
        <f>IF('Cumulative Budget Request '!$L676='Split budget (F)'!$L$1,'Cumulative Budget Request '!E676,0)</f>
        <v>0</v>
      </c>
      <c r="F676" s="235">
        <f>IF('Cumulative Budget Request '!$L676='Split budget (F)'!$L$1,'Cumulative Budget Request '!F676,0)</f>
        <v>0</v>
      </c>
      <c r="G676" s="235">
        <f>IF('Cumulative Budget Request '!$L676='Split budget (F)'!$L$1,'Cumulative Budget Request '!G676,0)</f>
        <v>0</v>
      </c>
      <c r="H676" s="235">
        <f>IF('Cumulative Budget Request '!$L676='Split budget (F)'!$L$1,'Cumulative Budget Request '!H676,0)</f>
        <v>0</v>
      </c>
      <c r="I676" s="235">
        <f>IF('Cumulative Budget Request '!$L676='Split budget (F)'!$L$1,'Cumulative Budget Request '!I676,0)</f>
        <v>0</v>
      </c>
      <c r="J676" s="158">
        <f t="shared" si="358"/>
        <v>0</v>
      </c>
      <c r="K676" s="2"/>
      <c r="L676" s="2"/>
      <c r="M676" s="2"/>
    </row>
    <row r="677" spans="1:36">
      <c r="B677" s="493">
        <f>IF('Cumulative Budget Request '!L677='Split budget (F)'!$L$1,'Cumulative Budget Request '!B677,0)</f>
        <v>0</v>
      </c>
      <c r="C677" s="9"/>
      <c r="D677" s="10"/>
      <c r="E677" s="235">
        <f>IF('Cumulative Budget Request '!$L677='Split budget (F)'!$L$1,'Cumulative Budget Request '!E677,0)</f>
        <v>0</v>
      </c>
      <c r="F677" s="235">
        <f>IF('Cumulative Budget Request '!$L677='Split budget (F)'!$L$1,'Cumulative Budget Request '!F677,0)</f>
        <v>0</v>
      </c>
      <c r="G677" s="235">
        <f>IF('Cumulative Budget Request '!$L677='Split budget (F)'!$L$1,'Cumulative Budget Request '!G677,0)</f>
        <v>0</v>
      </c>
      <c r="H677" s="235">
        <f>IF('Cumulative Budget Request '!$L677='Split budget (F)'!$L$1,'Cumulative Budget Request '!H677,0)</f>
        <v>0</v>
      </c>
      <c r="I677" s="235">
        <f>IF('Cumulative Budget Request '!$L677='Split budget (F)'!$L$1,'Cumulative Budget Request '!I677,0)</f>
        <v>0</v>
      </c>
      <c r="J677" s="158">
        <f t="shared" si="358"/>
        <v>0</v>
      </c>
      <c r="K677" s="2"/>
      <c r="L677" s="2"/>
      <c r="M677" s="2"/>
    </row>
    <row r="678" spans="1:36">
      <c r="B678" s="493">
        <f>IF('Cumulative Budget Request '!L678='Split budget (F)'!$L$1,'Cumulative Budget Request '!B678,0)</f>
        <v>0</v>
      </c>
      <c r="C678" s="9"/>
      <c r="D678" s="10"/>
      <c r="E678" s="235">
        <f>IF('Cumulative Budget Request '!$L678='Split budget (F)'!$L$1,'Cumulative Budget Request '!E678,0)</f>
        <v>0</v>
      </c>
      <c r="F678" s="235">
        <f>IF('Cumulative Budget Request '!$L678='Split budget (F)'!$L$1,'Cumulative Budget Request '!F678,0)</f>
        <v>0</v>
      </c>
      <c r="G678" s="235">
        <f>IF('Cumulative Budget Request '!$L678='Split budget (F)'!$L$1,'Cumulative Budget Request '!G678,0)</f>
        <v>0</v>
      </c>
      <c r="H678" s="235">
        <f>IF('Cumulative Budget Request '!$L678='Split budget (F)'!$L$1,'Cumulative Budget Request '!H678,0)</f>
        <v>0</v>
      </c>
      <c r="I678" s="235">
        <f>IF('Cumulative Budget Request '!$L678='Split budget (F)'!$L$1,'Cumulative Budget Request '!I678,0)</f>
        <v>0</v>
      </c>
      <c r="J678" s="158">
        <f t="shared" si="358"/>
        <v>0</v>
      </c>
      <c r="K678" s="2"/>
      <c r="L678" s="2"/>
      <c r="M678" s="2"/>
    </row>
    <row r="679" spans="1:36">
      <c r="B679" s="493">
        <f>IF('Cumulative Budget Request '!L679='Split budget (F)'!$L$1,'Cumulative Budget Request '!B679,0)</f>
        <v>0</v>
      </c>
      <c r="C679" s="9"/>
      <c r="D679" s="10"/>
      <c r="E679" s="235">
        <f>IF('Cumulative Budget Request '!$L679='Split budget (F)'!$L$1,'Cumulative Budget Request '!E679,0)</f>
        <v>0</v>
      </c>
      <c r="F679" s="235">
        <f>IF('Cumulative Budget Request '!$L679='Split budget (F)'!$L$1,'Cumulative Budget Request '!F679,0)</f>
        <v>0</v>
      </c>
      <c r="G679" s="235">
        <f>IF('Cumulative Budget Request '!$L679='Split budget (F)'!$L$1,'Cumulative Budget Request '!G679,0)</f>
        <v>0</v>
      </c>
      <c r="H679" s="235">
        <f>IF('Cumulative Budget Request '!$L679='Split budget (F)'!$L$1,'Cumulative Budget Request '!H679,0)</f>
        <v>0</v>
      </c>
      <c r="I679" s="235">
        <f>IF('Cumulative Budget Request '!$L679='Split budget (F)'!$L$1,'Cumulative Budget Request '!I679,0)</f>
        <v>0</v>
      </c>
      <c r="J679" s="158">
        <f t="shared" si="358"/>
        <v>0</v>
      </c>
      <c r="K679" s="2"/>
      <c r="L679" s="2"/>
      <c r="M679" s="2"/>
      <c r="N679" s="2"/>
      <c r="O679" s="2"/>
      <c r="P679" s="2"/>
      <c r="Q679" s="2"/>
    </row>
    <row r="680" spans="1:36">
      <c r="B680" s="493">
        <f>IF('Cumulative Budget Request '!L680='Split budget (F)'!$L$1,'Cumulative Budget Request '!B680,0)</f>
        <v>0</v>
      </c>
      <c r="C680" s="9"/>
      <c r="D680" s="10"/>
      <c r="E680" s="235">
        <f>IF('Cumulative Budget Request '!$L680='Split budget (F)'!$L$1,'Cumulative Budget Request '!E680,0)</f>
        <v>0</v>
      </c>
      <c r="F680" s="235">
        <f>IF('Cumulative Budget Request '!$L680='Split budget (F)'!$L$1,'Cumulative Budget Request '!F680,0)</f>
        <v>0</v>
      </c>
      <c r="G680" s="235">
        <f>IF('Cumulative Budget Request '!$L680='Split budget (F)'!$L$1,'Cumulative Budget Request '!G680,0)</f>
        <v>0</v>
      </c>
      <c r="H680" s="235">
        <f>IF('Cumulative Budget Request '!$L680='Split budget (F)'!$L$1,'Cumulative Budget Request '!H680,0)</f>
        <v>0</v>
      </c>
      <c r="I680" s="235">
        <f>IF('Cumulative Budget Request '!$L680='Split budget (F)'!$L$1,'Cumulative Budget Request '!I680,0)</f>
        <v>0</v>
      </c>
      <c r="J680" s="158">
        <f t="shared" si="358"/>
        <v>0</v>
      </c>
      <c r="K680" s="20"/>
      <c r="L680" s="272"/>
      <c r="M680" s="2"/>
      <c r="N680" s="8"/>
      <c r="O680" s="8"/>
      <c r="P680" s="8"/>
    </row>
    <row r="681" spans="1:36">
      <c r="B681" s="493">
        <f>IF('Cumulative Budget Request '!L681='Split budget (F)'!$L$1,'Cumulative Budget Request '!B681,0)</f>
        <v>0</v>
      </c>
      <c r="C681" s="9"/>
      <c r="D681" s="10"/>
      <c r="E681" s="235">
        <f>IF('Cumulative Budget Request '!$L681='Split budget (F)'!$L$1,'Cumulative Budget Request '!E681,0)</f>
        <v>0</v>
      </c>
      <c r="F681" s="235">
        <f>IF('Cumulative Budget Request '!$L681='Split budget (F)'!$L$1,'Cumulative Budget Request '!F681,0)</f>
        <v>0</v>
      </c>
      <c r="G681" s="235">
        <f>IF('Cumulative Budget Request '!$L681='Split budget (F)'!$L$1,'Cumulative Budget Request '!G681,0)</f>
        <v>0</v>
      </c>
      <c r="H681" s="235">
        <f>IF('Cumulative Budget Request '!$L681='Split budget (F)'!$L$1,'Cumulative Budget Request '!H681,0)</f>
        <v>0</v>
      </c>
      <c r="I681" s="235">
        <f>IF('Cumulative Budget Request '!$L681='Split budget (F)'!$L$1,'Cumulative Budget Request '!I681,0)</f>
        <v>0</v>
      </c>
      <c r="J681" s="158">
        <f t="shared" si="358"/>
        <v>0</v>
      </c>
    </row>
    <row r="682" spans="1:36">
      <c r="A682" s="79"/>
      <c r="B682" s="749" t="s">
        <v>37</v>
      </c>
      <c r="C682" s="749"/>
      <c r="D682" s="749"/>
      <c r="E682" s="159">
        <f t="shared" ref="E682:J682" si="359">SUM(E668:E681)</f>
        <v>0</v>
      </c>
      <c r="F682" s="159">
        <f t="shared" si="359"/>
        <v>0</v>
      </c>
      <c r="G682" s="159">
        <f t="shared" si="359"/>
        <v>0</v>
      </c>
      <c r="H682" s="159">
        <f t="shared" si="359"/>
        <v>0</v>
      </c>
      <c r="I682" s="159">
        <f t="shared" si="359"/>
        <v>0</v>
      </c>
      <c r="J682" s="160">
        <f t="shared" si="359"/>
        <v>0</v>
      </c>
      <c r="L682" s="23"/>
      <c r="M682" s="725"/>
      <c r="N682" s="726"/>
      <c r="O682" s="726"/>
      <c r="P682" s="727"/>
      <c r="Q682" s="27"/>
      <c r="R682" s="27"/>
      <c r="S682" s="27"/>
      <c r="T682" s="27"/>
    </row>
    <row r="683" spans="1:36">
      <c r="A683" s="5"/>
      <c r="G683" s="16"/>
      <c r="H683" s="16"/>
      <c r="I683" s="16"/>
      <c r="J683" s="25"/>
      <c r="L683" s="23"/>
      <c r="M683" s="726"/>
      <c r="N683" s="728"/>
      <c r="O683" s="728"/>
      <c r="P683" s="728"/>
      <c r="Q683" s="728"/>
      <c r="R683" s="728"/>
      <c r="S683" s="728"/>
      <c r="T683" s="728"/>
    </row>
    <row r="684" spans="1:36">
      <c r="A684" s="30" t="s">
        <v>311</v>
      </c>
      <c r="J684" s="32"/>
      <c r="L684" s="23"/>
      <c r="M684" s="728"/>
      <c r="N684" s="729"/>
      <c r="O684" s="729"/>
      <c r="P684" s="729"/>
      <c r="Q684" s="729"/>
      <c r="R684" s="729"/>
      <c r="S684" s="729"/>
      <c r="T684" s="729"/>
    </row>
    <row r="685" spans="1:36">
      <c r="A685" s="9"/>
      <c r="B685" s="493">
        <f>IF('Cumulative Budget Request '!L685='Split budget (F)'!$L$1,'Cumulative Budget Request '!B685,0)</f>
        <v>0</v>
      </c>
      <c r="C685" s="9"/>
      <c r="E685" s="235">
        <f>IF('Cumulative Budget Request '!$L685='Split budget (F)'!$L$1,'Cumulative Budget Request '!E685,0)</f>
        <v>0</v>
      </c>
      <c r="F685" s="235">
        <f>IF('Cumulative Budget Request '!$L685='Split budget (F)'!$L$1,'Cumulative Budget Request '!F685,0)</f>
        <v>0</v>
      </c>
      <c r="G685" s="235">
        <f>IF('Cumulative Budget Request '!$L685='Split budget (F)'!$L$1,'Cumulative Budget Request '!G685,0)</f>
        <v>0</v>
      </c>
      <c r="H685" s="235">
        <f>IF('Cumulative Budget Request '!$L685='Split budget (F)'!$L$1,'Cumulative Budget Request '!H685,0)</f>
        <v>0</v>
      </c>
      <c r="I685" s="235">
        <f>IF('Cumulative Budget Request '!$L685='Split budget (F)'!$L$1,'Cumulative Budget Request '!I685,0)</f>
        <v>0</v>
      </c>
      <c r="J685" s="158">
        <f t="shared" ref="J685:J688" si="360">SUM(E685:I685)</f>
        <v>0</v>
      </c>
      <c r="L685" s="23"/>
      <c r="M685" s="729"/>
      <c r="AI685" s="148"/>
    </row>
    <row r="686" spans="1:36" hidden="1">
      <c r="A686" s="9"/>
      <c r="B686" s="493">
        <f>IF('Cumulative Budget Request '!L686='Split budget (F)'!$L$1,'Cumulative Budget Request '!B686,0)</f>
        <v>0</v>
      </c>
      <c r="C686" s="9"/>
      <c r="E686" s="235">
        <f>IF('Cumulative Budget Request '!$L686='Split budget (F)'!$L$1,'Cumulative Budget Request '!E686,0)</f>
        <v>0</v>
      </c>
      <c r="F686" s="235">
        <f>IF('Cumulative Budget Request '!$L686='Split budget (F)'!$L$1,'Cumulative Budget Request '!F686,0)</f>
        <v>0</v>
      </c>
      <c r="G686" s="235">
        <f>IF('Cumulative Budget Request '!$L686='Split budget (F)'!$L$1,'Cumulative Budget Request '!G686,0)</f>
        <v>0</v>
      </c>
      <c r="H686" s="235">
        <f>IF('Cumulative Budget Request '!$L686='Split budget (F)'!$L$1,'Cumulative Budget Request '!H686,0)</f>
        <v>0</v>
      </c>
      <c r="I686" s="235">
        <f>IF('Cumulative Budget Request '!$L686='Split budget (F)'!$L$1,'Cumulative Budget Request '!I686,0)</f>
        <v>0</v>
      </c>
      <c r="J686" s="158">
        <f t="shared" si="360"/>
        <v>0</v>
      </c>
      <c r="N686" s="2"/>
      <c r="O686" s="2"/>
      <c r="P686" s="2"/>
      <c r="Q686" s="2"/>
      <c r="AI686" s="241"/>
    </row>
    <row r="687" spans="1:36" hidden="1">
      <c r="A687" s="9"/>
      <c r="B687" s="493">
        <f>IF('Cumulative Budget Request '!L687='Split budget (F)'!$L$1,'Cumulative Budget Request '!B687,0)</f>
        <v>0</v>
      </c>
      <c r="C687" s="9"/>
      <c r="E687" s="235">
        <f>IF('Cumulative Budget Request '!$L687='Split budget (F)'!$L$1,'Cumulative Budget Request '!E687,0)</f>
        <v>0</v>
      </c>
      <c r="F687" s="235">
        <f>IF('Cumulative Budget Request '!$L687='Split budget (F)'!$L$1,'Cumulative Budget Request '!F687,0)</f>
        <v>0</v>
      </c>
      <c r="G687" s="235">
        <f>IF('Cumulative Budget Request '!$L687='Split budget (F)'!$L$1,'Cumulative Budget Request '!G687,0)</f>
        <v>0</v>
      </c>
      <c r="H687" s="235">
        <f>IF('Cumulative Budget Request '!$L687='Split budget (F)'!$L$1,'Cumulative Budget Request '!H687,0)</f>
        <v>0</v>
      </c>
      <c r="I687" s="235">
        <f>IF('Cumulative Budget Request '!$L687='Split budget (F)'!$L$1,'Cumulative Budget Request '!I687,0)</f>
        <v>0</v>
      </c>
      <c r="J687" s="158">
        <f t="shared" si="360"/>
        <v>0</v>
      </c>
      <c r="K687" s="20"/>
      <c r="L687" s="16"/>
      <c r="M687" s="2"/>
      <c r="AI687" s="241"/>
      <c r="AJ687" s="9"/>
    </row>
    <row r="688" spans="1:36" hidden="1">
      <c r="A688" s="9"/>
      <c r="B688" s="493">
        <f>IF('Cumulative Budget Request '!L688='Split budget (F)'!$L$1,'Cumulative Budget Request '!B688,0)</f>
        <v>0</v>
      </c>
      <c r="C688" s="9"/>
      <c r="E688" s="235">
        <f>IF('Cumulative Budget Request '!$L688='Split budget (F)'!$L$1,'Cumulative Budget Request '!E688,0)</f>
        <v>0</v>
      </c>
      <c r="F688" s="235">
        <f>IF('Cumulative Budget Request '!$L688='Split budget (F)'!$L$1,'Cumulative Budget Request '!F688,0)</f>
        <v>0</v>
      </c>
      <c r="G688" s="235">
        <f>IF('Cumulative Budget Request '!$L688='Split budget (F)'!$L$1,'Cumulative Budget Request '!G688,0)</f>
        <v>0</v>
      </c>
      <c r="H688" s="235">
        <f>IF('Cumulative Budget Request '!$L688='Split budget (F)'!$L$1,'Cumulative Budget Request '!H688,0)</f>
        <v>0</v>
      </c>
      <c r="I688" s="235">
        <f>IF('Cumulative Budget Request '!$L688='Split budget (F)'!$L$1,'Cumulative Budget Request '!I688,0)</f>
        <v>0</v>
      </c>
      <c r="J688" s="158">
        <f t="shared" si="360"/>
        <v>0</v>
      </c>
      <c r="K688" s="2"/>
      <c r="L688" s="2"/>
      <c r="M688" s="262"/>
      <c r="AA688" s="123"/>
      <c r="AB688" s="123"/>
      <c r="AC688" s="123"/>
      <c r="AD688" s="123"/>
      <c r="AE688" s="123"/>
      <c r="AF688" s="123"/>
      <c r="AG688" s="123"/>
      <c r="AJ688" s="9"/>
    </row>
    <row r="689" spans="1:34">
      <c r="A689" s="309"/>
      <c r="B689" s="757" t="s">
        <v>248</v>
      </c>
      <c r="C689" s="757"/>
      <c r="D689" s="757"/>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6"/>
      <c r="E691" s="16"/>
      <c r="F691" s="16"/>
      <c r="G691" s="16"/>
      <c r="H691" s="16"/>
      <c r="I691" s="20"/>
      <c r="J691" s="25"/>
      <c r="K691" s="2"/>
      <c r="L691" s="2"/>
      <c r="M691" s="2"/>
      <c r="N691" s="2"/>
      <c r="O691" s="2"/>
      <c r="P691" s="2"/>
      <c r="AH691" s="9"/>
    </row>
    <row r="692" spans="1:34">
      <c r="A692" s="9"/>
      <c r="B692" s="449">
        <f t="shared" ref="B692:B711" si="362">B777</f>
        <v>0</v>
      </c>
      <c r="C692" s="9" t="str">
        <f>'Cumulative Budget Request '!C692</f>
        <v xml:space="preserve"> </v>
      </c>
      <c r="E692" s="235">
        <f>IF('Cumulative Budget Request '!$L692='Split budget (F)'!$L$1,'Cumulative Budget Request '!E692,0)</f>
        <v>0</v>
      </c>
      <c r="F692" s="235">
        <f>IF('Cumulative Budget Request '!$L692='Split budget (F)'!$L$1,'Cumulative Budget Request '!F692,0)</f>
        <v>0</v>
      </c>
      <c r="G692" s="235">
        <f>IF('Cumulative Budget Request '!$L692='Split budget (F)'!$L$1,'Cumulative Budget Request '!G692,0)</f>
        <v>0</v>
      </c>
      <c r="H692" s="235">
        <f>IF('Cumulative Budget Request '!$L692='Split budget (F)'!$L$1,'Cumulative Budget Request '!H692,0)</f>
        <v>0</v>
      </c>
      <c r="I692" s="235">
        <f>IF('Cumulative Budget Request '!$L692='Split budget (F)'!$L$1,'Cumulative Budget Request '!I692,0)</f>
        <v>0</v>
      </c>
      <c r="J692" s="158">
        <f>SUM(E692:I692)</f>
        <v>0</v>
      </c>
      <c r="K692" s="2"/>
      <c r="L692" s="2"/>
      <c r="M692" s="107" t="s">
        <v>160</v>
      </c>
      <c r="N692" s="108"/>
      <c r="O692" s="108"/>
      <c r="P692" s="108"/>
      <c r="Q692" s="108"/>
      <c r="AH692" s="123"/>
    </row>
    <row r="693" spans="1:34">
      <c r="A693" s="9"/>
      <c r="B693" s="449">
        <f t="shared" si="362"/>
        <v>0</v>
      </c>
      <c r="C693" s="9" t="str">
        <f>'Cumulative Budget Request '!C693</f>
        <v xml:space="preserve"> </v>
      </c>
      <c r="E693" s="235">
        <f>IF('Cumulative Budget Request '!$L693='Split budget (F)'!$L$1,'Cumulative Budget Request '!E693,0)</f>
        <v>0</v>
      </c>
      <c r="F693" s="235">
        <f>IF('Cumulative Budget Request '!$L693='Split budget (F)'!$L$1,'Cumulative Budget Request '!F693,0)</f>
        <v>0</v>
      </c>
      <c r="G693" s="235">
        <f>IF('Cumulative Budget Request '!$L693='Split budget (F)'!$L$1,'Cumulative Budget Request '!G693,0)</f>
        <v>0</v>
      </c>
      <c r="H693" s="235">
        <f>IF('Cumulative Budget Request '!$L693='Split budget (F)'!$L$1,'Cumulative Budget Request '!H693,0)</f>
        <v>0</v>
      </c>
      <c r="I693" s="235">
        <f>IF('Cumulative Budget Request '!$L693='Split budget (F)'!$L$1,'Cumulative Budget Request '!I693,0)</f>
        <v>0</v>
      </c>
      <c r="J693" s="158">
        <f t="shared" ref="J693:J694" si="363">SUM(E693:I693)</f>
        <v>0</v>
      </c>
      <c r="K693" s="2"/>
      <c r="L693" s="2"/>
      <c r="M693" s="2"/>
      <c r="N693" s="2"/>
      <c r="O693" s="2"/>
      <c r="P693" s="2"/>
    </row>
    <row r="694" spans="1:34">
      <c r="A694" s="9"/>
      <c r="B694" s="449">
        <f t="shared" si="362"/>
        <v>0</v>
      </c>
      <c r="C694" s="9" t="str">
        <f>'Cumulative Budget Request '!C694</f>
        <v xml:space="preserve"> </v>
      </c>
      <c r="E694" s="235">
        <f>IF('Cumulative Budget Request '!$L694='Split budget (F)'!$L$1,'Cumulative Budget Request '!E694,0)</f>
        <v>0</v>
      </c>
      <c r="F694" s="235">
        <f>IF('Cumulative Budget Request '!$L694='Split budget (F)'!$L$1,'Cumulative Budget Request '!F694,0)</f>
        <v>0</v>
      </c>
      <c r="G694" s="235">
        <f>IF('Cumulative Budget Request '!$L694='Split budget (F)'!$L$1,'Cumulative Budget Request '!G694,0)</f>
        <v>0</v>
      </c>
      <c r="H694" s="235">
        <f>IF('Cumulative Budget Request '!$L694='Split budget (F)'!$L$1,'Cumulative Budget Request '!H694,0)</f>
        <v>0</v>
      </c>
      <c r="I694" s="235">
        <f>IF('Cumulative Budget Request '!$L694='Split budget (F)'!$L$1,'Cumulative Budget Request '!I694,0)</f>
        <v>0</v>
      </c>
      <c r="J694" s="158">
        <f t="shared" si="363"/>
        <v>0</v>
      </c>
      <c r="K694" s="2"/>
      <c r="L694" s="2"/>
      <c r="M694" s="2"/>
      <c r="N694" s="2"/>
      <c r="O694" s="2"/>
      <c r="P694" s="2"/>
    </row>
    <row r="695" spans="1:34" hidden="1">
      <c r="A695" s="5"/>
      <c r="B695" s="449">
        <f t="shared" si="362"/>
        <v>0</v>
      </c>
      <c r="C695" s="9" t="str">
        <f>'Cumulative Budget Request '!C695</f>
        <v xml:space="preserve"> </v>
      </c>
      <c r="E695" s="235">
        <f>IF('Cumulative Budget Request '!$L695='Split budget (F)'!$L$1,'Cumulative Budget Request '!E695,0)</f>
        <v>0</v>
      </c>
      <c r="F695" s="235">
        <f>IF('Cumulative Budget Request '!$L695='Split budget (F)'!$L$1,'Cumulative Budget Request '!F695,0)</f>
        <v>0</v>
      </c>
      <c r="G695" s="235">
        <f>IF('Cumulative Budget Request '!$L695='Split budget (F)'!$L$1,'Cumulative Budget Request '!G695,0)</f>
        <v>0</v>
      </c>
      <c r="H695" s="235">
        <f>IF('Cumulative Budget Request '!$L695='Split budget (F)'!$L$1,'Cumulative Budget Request '!H695,0)</f>
        <v>0</v>
      </c>
      <c r="I695" s="235">
        <f>IF('Cumulative Budget Request '!$L695='Split budget (F)'!$L$1,'Cumulative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9">
        <f t="shared" si="362"/>
        <v>0</v>
      </c>
      <c r="C696" s="9" t="str">
        <f>'Cumulative Budget Request '!C696</f>
        <v xml:space="preserve"> </v>
      </c>
      <c r="E696" s="235">
        <f>IF('Cumulative Budget Request '!$L696='Split budget (F)'!$L$1,'Cumulative Budget Request '!E696,0)</f>
        <v>0</v>
      </c>
      <c r="F696" s="235">
        <f>IF('Cumulative Budget Request '!$L696='Split budget (F)'!$L$1,'Cumulative Budget Request '!F696,0)</f>
        <v>0</v>
      </c>
      <c r="G696" s="235">
        <f>IF('Cumulative Budget Request '!$L696='Split budget (F)'!$L$1,'Cumulative Budget Request '!G696,0)</f>
        <v>0</v>
      </c>
      <c r="H696" s="235">
        <f>IF('Cumulative Budget Request '!$L696='Split budget (F)'!$L$1,'Cumulative Budget Request '!H696,0)</f>
        <v>0</v>
      </c>
      <c r="I696" s="235">
        <f>IF('Cumulative Budget Request '!$L696='Split budget (F)'!$L$1,'Cumulative Budget Request '!I696,0)</f>
        <v>0</v>
      </c>
      <c r="J696" s="158">
        <f t="shared" ref="J696:J711" si="364">SUM(E696:I696)</f>
        <v>0</v>
      </c>
      <c r="K696" s="2"/>
      <c r="L696" s="2"/>
      <c r="M696" s="2"/>
      <c r="N696" s="2"/>
      <c r="O696" s="2"/>
      <c r="P696" s="2"/>
    </row>
    <row r="697" spans="1:34" hidden="1">
      <c r="A697" s="5"/>
      <c r="B697" s="449">
        <f t="shared" si="362"/>
        <v>0</v>
      </c>
      <c r="C697" s="9" t="str">
        <f>'Cumulative Budget Request '!C697</f>
        <v xml:space="preserve"> </v>
      </c>
      <c r="E697" s="235">
        <f>IF('Cumulative Budget Request '!$L697='Split budget (F)'!$L$1,'Cumulative Budget Request '!E697,0)</f>
        <v>0</v>
      </c>
      <c r="F697" s="235">
        <f>IF('Cumulative Budget Request '!$L697='Split budget (F)'!$L$1,'Cumulative Budget Request '!F697,0)</f>
        <v>0</v>
      </c>
      <c r="G697" s="235">
        <f>IF('Cumulative Budget Request '!$L697='Split budget (F)'!$L$1,'Cumulative Budget Request '!G697,0)</f>
        <v>0</v>
      </c>
      <c r="H697" s="235">
        <f>IF('Cumulative Budget Request '!$L697='Split budget (F)'!$L$1,'Cumulative Budget Request '!H697,0)</f>
        <v>0</v>
      </c>
      <c r="I697" s="235">
        <f>IF('Cumulative Budget Request '!$L697='Split budget (F)'!$L$1,'Cumulative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9">
        <f t="shared" si="362"/>
        <v>0</v>
      </c>
      <c r="C698" s="9" t="str">
        <f>'Cumulative Budget Request '!C698</f>
        <v xml:space="preserve"> </v>
      </c>
      <c r="E698" s="235">
        <f>IF('Cumulative Budget Request '!$L698='Split budget (F)'!$L$1,'Cumulative Budget Request '!E698,0)</f>
        <v>0</v>
      </c>
      <c r="F698" s="235">
        <f>IF('Cumulative Budget Request '!$L698='Split budget (F)'!$L$1,'Cumulative Budget Request '!F698,0)</f>
        <v>0</v>
      </c>
      <c r="G698" s="235">
        <f>IF('Cumulative Budget Request '!$L698='Split budget (F)'!$L$1,'Cumulative Budget Request '!G698,0)</f>
        <v>0</v>
      </c>
      <c r="H698" s="235">
        <f>IF('Cumulative Budget Request '!$L698='Split budget (F)'!$L$1,'Cumulative Budget Request '!H698,0)</f>
        <v>0</v>
      </c>
      <c r="I698" s="235">
        <f>IF('Cumulative Budget Request '!$L698='Split budget (F)'!$L$1,'Cumulative Budget Request '!I698,0)</f>
        <v>0</v>
      </c>
      <c r="J698" s="158">
        <f t="shared" si="364"/>
        <v>0</v>
      </c>
      <c r="K698" s="2"/>
      <c r="L698" s="2"/>
      <c r="M698" s="2"/>
      <c r="N698" s="2"/>
      <c r="O698" s="2"/>
      <c r="P698" s="2"/>
    </row>
    <row r="699" spans="1:34" hidden="1">
      <c r="A699" s="5"/>
      <c r="B699" s="449">
        <f t="shared" si="362"/>
        <v>0</v>
      </c>
      <c r="C699" s="9" t="str">
        <f>'Cumulative Budget Request '!C699</f>
        <v xml:space="preserve"> </v>
      </c>
      <c r="E699" s="235">
        <f>IF('Cumulative Budget Request '!$L699='Split budget (F)'!$L$1,'Cumulative Budget Request '!E699,0)</f>
        <v>0</v>
      </c>
      <c r="F699" s="235">
        <f>IF('Cumulative Budget Request '!$L699='Split budget (F)'!$L$1,'Cumulative Budget Request '!F699,0)</f>
        <v>0</v>
      </c>
      <c r="G699" s="235">
        <f>IF('Cumulative Budget Request '!$L699='Split budget (F)'!$L$1,'Cumulative Budget Request '!G699,0)</f>
        <v>0</v>
      </c>
      <c r="H699" s="235">
        <f>IF('Cumulative Budget Request '!$L699='Split budget (F)'!$L$1,'Cumulative Budget Request '!H699,0)</f>
        <v>0</v>
      </c>
      <c r="I699" s="235">
        <f>IF('Cumulative Budget Request '!$L699='Split budget (F)'!$L$1,'Cumulative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9">
        <f t="shared" si="362"/>
        <v>0</v>
      </c>
      <c r="C700" s="9" t="str">
        <f>'Cumulative Budget Request '!C700</f>
        <v xml:space="preserve"> </v>
      </c>
      <c r="E700" s="235">
        <f>IF('Cumulative Budget Request '!$L700='Split budget (F)'!$L$1,'Cumulative Budget Request '!E700,0)</f>
        <v>0</v>
      </c>
      <c r="F700" s="235">
        <f>IF('Cumulative Budget Request '!$L700='Split budget (F)'!$L$1,'Cumulative Budget Request '!F700,0)</f>
        <v>0</v>
      </c>
      <c r="G700" s="235">
        <f>IF('Cumulative Budget Request '!$L700='Split budget (F)'!$L$1,'Cumulative Budget Request '!G700,0)</f>
        <v>0</v>
      </c>
      <c r="H700" s="235">
        <f>IF('Cumulative Budget Request '!$L700='Split budget (F)'!$L$1,'Cumulative Budget Request '!H700,0)</f>
        <v>0</v>
      </c>
      <c r="I700" s="235">
        <f>IF('Cumulative Budget Request '!$L700='Split budget (F)'!$L$1,'Cumulative Budget Request '!I700,0)</f>
        <v>0</v>
      </c>
      <c r="J700" s="158">
        <f t="shared" si="364"/>
        <v>0</v>
      </c>
      <c r="K700" s="2"/>
      <c r="L700" s="2"/>
      <c r="M700" s="2"/>
      <c r="N700" s="2"/>
      <c r="O700" s="2"/>
      <c r="P700" s="2"/>
    </row>
    <row r="701" spans="1:34" hidden="1">
      <c r="A701" s="5"/>
      <c r="B701" s="449">
        <f t="shared" si="362"/>
        <v>0</v>
      </c>
      <c r="C701" s="9" t="str">
        <f>'Cumulative Budget Request '!C701</f>
        <v xml:space="preserve"> </v>
      </c>
      <c r="E701" s="235">
        <f>IF('Cumulative Budget Request '!$L701='Split budget (F)'!$L$1,'Cumulative Budget Request '!E701,0)</f>
        <v>0</v>
      </c>
      <c r="F701" s="235">
        <f>IF('Cumulative Budget Request '!$L701='Split budget (F)'!$L$1,'Cumulative Budget Request '!F701,0)</f>
        <v>0</v>
      </c>
      <c r="G701" s="235">
        <f>IF('Cumulative Budget Request '!$L701='Split budget (F)'!$L$1,'Cumulative Budget Request '!G701,0)</f>
        <v>0</v>
      </c>
      <c r="H701" s="235">
        <f>IF('Cumulative Budget Request '!$L701='Split budget (F)'!$L$1,'Cumulative Budget Request '!H701,0)</f>
        <v>0</v>
      </c>
      <c r="I701" s="235">
        <f>IF('Cumulative Budget Request '!$L701='Split budget (F)'!$L$1,'Cumulative Budget Request '!I701,0)</f>
        <v>0</v>
      </c>
      <c r="J701" s="158">
        <f t="shared" si="364"/>
        <v>0</v>
      </c>
      <c r="K701" s="2"/>
      <c r="L701" s="2"/>
      <c r="M701" s="2"/>
      <c r="N701" s="2"/>
      <c r="O701" s="2"/>
      <c r="P701" s="2"/>
      <c r="AH701" s="128"/>
    </row>
    <row r="702" spans="1:34" hidden="1">
      <c r="A702" s="5"/>
      <c r="B702" s="449">
        <f t="shared" si="362"/>
        <v>0</v>
      </c>
      <c r="C702" s="9" t="str">
        <f>'Cumulative Budget Request '!C702</f>
        <v xml:space="preserve"> </v>
      </c>
      <c r="E702" s="235">
        <f>IF('Cumulative Budget Request '!$L702='Split budget (F)'!$L$1,'Cumulative Budget Request '!E702,0)</f>
        <v>0</v>
      </c>
      <c r="F702" s="235">
        <f>IF('Cumulative Budget Request '!$L702='Split budget (F)'!$L$1,'Cumulative Budget Request '!F702,0)</f>
        <v>0</v>
      </c>
      <c r="G702" s="235">
        <f>IF('Cumulative Budget Request '!$L702='Split budget (F)'!$L$1,'Cumulative Budget Request '!G702,0)</f>
        <v>0</v>
      </c>
      <c r="H702" s="235">
        <f>IF('Cumulative Budget Request '!$L702='Split budget (F)'!$L$1,'Cumulative Budget Request '!H702,0)</f>
        <v>0</v>
      </c>
      <c r="I702" s="235">
        <f>IF('Cumulative Budget Request '!$L702='Split budget (F)'!$L$1,'Cumulative Budget Request '!I702,0)</f>
        <v>0</v>
      </c>
      <c r="J702" s="158">
        <f t="shared" si="364"/>
        <v>0</v>
      </c>
      <c r="K702" s="2"/>
      <c r="L702" s="2"/>
      <c r="M702" s="2"/>
      <c r="N702" s="2"/>
      <c r="O702" s="2"/>
      <c r="P702" s="2"/>
    </row>
    <row r="703" spans="1:34" hidden="1">
      <c r="A703" s="5"/>
      <c r="B703" s="449">
        <f t="shared" si="362"/>
        <v>0</v>
      </c>
      <c r="C703" s="9" t="str">
        <f>'Cumulative Budget Request '!C703</f>
        <v xml:space="preserve"> </v>
      </c>
      <c r="E703" s="235">
        <f>IF('Cumulative Budget Request '!$L703='Split budget (F)'!$L$1,'Cumulative Budget Request '!E703,0)</f>
        <v>0</v>
      </c>
      <c r="F703" s="235">
        <f>IF('Cumulative Budget Request '!$L703='Split budget (F)'!$L$1,'Cumulative Budget Request '!F703,0)</f>
        <v>0</v>
      </c>
      <c r="G703" s="235">
        <f>IF('Cumulative Budget Request '!$L703='Split budget (F)'!$L$1,'Cumulative Budget Request '!G703,0)</f>
        <v>0</v>
      </c>
      <c r="H703" s="235">
        <f>IF('Cumulative Budget Request '!$L703='Split budget (F)'!$L$1,'Cumulative Budget Request '!H703,0)</f>
        <v>0</v>
      </c>
      <c r="I703" s="235">
        <f>IF('Cumulative Budget Request '!$L703='Split budget (F)'!$L$1,'Cumulative Budget Request '!I703,0)</f>
        <v>0</v>
      </c>
      <c r="J703" s="158">
        <f t="shared" si="364"/>
        <v>0</v>
      </c>
      <c r="K703" s="2"/>
      <c r="L703" s="2"/>
      <c r="M703" s="2"/>
      <c r="N703" s="2"/>
      <c r="O703" s="2"/>
      <c r="P703" s="2"/>
    </row>
    <row r="704" spans="1:34" hidden="1">
      <c r="A704" s="5"/>
      <c r="B704" s="449">
        <f t="shared" si="362"/>
        <v>0</v>
      </c>
      <c r="C704" s="9" t="str">
        <f>'Cumulative Budget Request '!C704</f>
        <v xml:space="preserve"> </v>
      </c>
      <c r="E704" s="235">
        <f>IF('Cumulative Budget Request '!$L704='Split budget (F)'!$L$1,'Cumulative Budget Request '!E704,0)</f>
        <v>0</v>
      </c>
      <c r="F704" s="235">
        <f>IF('Cumulative Budget Request '!$L704='Split budget (F)'!$L$1,'Cumulative Budget Request '!F704,0)</f>
        <v>0</v>
      </c>
      <c r="G704" s="235">
        <f>IF('Cumulative Budget Request '!$L704='Split budget (F)'!$L$1,'Cumulative Budget Request '!G704,0)</f>
        <v>0</v>
      </c>
      <c r="H704" s="235">
        <f>IF('Cumulative Budget Request '!$L704='Split budget (F)'!$L$1,'Cumulative Budget Request '!H704,0)</f>
        <v>0</v>
      </c>
      <c r="I704" s="235">
        <f>IF('Cumulative Budget Request '!$L704='Split budget (F)'!$L$1,'Cumulative Budget Request '!I704,0)</f>
        <v>0</v>
      </c>
      <c r="J704" s="158">
        <f t="shared" si="364"/>
        <v>0</v>
      </c>
      <c r="K704" s="2"/>
      <c r="L704" s="2"/>
      <c r="M704" s="2"/>
      <c r="N704" s="2"/>
      <c r="O704" s="2"/>
      <c r="P704" s="2"/>
    </row>
    <row r="705" spans="1:33" hidden="1">
      <c r="A705" s="5"/>
      <c r="B705" s="449">
        <f t="shared" si="362"/>
        <v>0</v>
      </c>
      <c r="C705" s="9" t="str">
        <f>'Cumulative Budget Request '!C705</f>
        <v xml:space="preserve"> </v>
      </c>
      <c r="E705" s="235">
        <f>IF('Cumulative Budget Request '!$L705='Split budget (F)'!$L$1,'Cumulative Budget Request '!E705,0)</f>
        <v>0</v>
      </c>
      <c r="F705" s="235">
        <f>IF('Cumulative Budget Request '!$L705='Split budget (F)'!$L$1,'Cumulative Budget Request '!F705,0)</f>
        <v>0</v>
      </c>
      <c r="G705" s="235">
        <f>IF('Cumulative Budget Request '!$L705='Split budget (F)'!$L$1,'Cumulative Budget Request '!G705,0)</f>
        <v>0</v>
      </c>
      <c r="H705" s="235">
        <f>IF('Cumulative Budget Request '!$L705='Split budget (F)'!$L$1,'Cumulative Budget Request '!H705,0)</f>
        <v>0</v>
      </c>
      <c r="I705" s="235">
        <f>IF('Cumulative Budget Request '!$L705='Split budget (F)'!$L$1,'Cumulative Budget Request '!I705,0)</f>
        <v>0</v>
      </c>
      <c r="J705" s="158">
        <f t="shared" si="364"/>
        <v>0</v>
      </c>
      <c r="K705" s="2"/>
      <c r="L705" s="2"/>
      <c r="M705" s="2"/>
      <c r="N705" s="2"/>
      <c r="O705" s="2"/>
      <c r="P705" s="2"/>
    </row>
    <row r="706" spans="1:33" hidden="1">
      <c r="A706" s="5"/>
      <c r="B706" s="449">
        <f t="shared" si="362"/>
        <v>0</v>
      </c>
      <c r="C706" s="9" t="str">
        <f>'Cumulative Budget Request '!C706</f>
        <v xml:space="preserve"> </v>
      </c>
      <c r="E706" s="235">
        <f>IF('Cumulative Budget Request '!$L706='Split budget (F)'!$L$1,'Cumulative Budget Request '!E706,0)</f>
        <v>0</v>
      </c>
      <c r="F706" s="235">
        <f>IF('Cumulative Budget Request '!$L706='Split budget (F)'!$L$1,'Cumulative Budget Request '!F706,0)</f>
        <v>0</v>
      </c>
      <c r="G706" s="235">
        <f>IF('Cumulative Budget Request '!$L706='Split budget (F)'!$L$1,'Cumulative Budget Request '!G706,0)</f>
        <v>0</v>
      </c>
      <c r="H706" s="235">
        <f>IF('Cumulative Budget Request '!$L706='Split budget (F)'!$L$1,'Cumulative Budget Request '!H706,0)</f>
        <v>0</v>
      </c>
      <c r="I706" s="235">
        <f>IF('Cumulative Budget Request '!$L706='Split budget (F)'!$L$1,'Cumulative Budget Request '!I706,0)</f>
        <v>0</v>
      </c>
      <c r="J706" s="158">
        <f t="shared" si="364"/>
        <v>0</v>
      </c>
      <c r="K706" s="2"/>
      <c r="L706" s="2"/>
      <c r="M706" s="2"/>
      <c r="N706" s="2"/>
      <c r="O706" s="2"/>
      <c r="P706" s="2"/>
    </row>
    <row r="707" spans="1:33" hidden="1">
      <c r="A707" s="5"/>
      <c r="B707" s="449">
        <f t="shared" si="362"/>
        <v>0</v>
      </c>
      <c r="C707" s="9" t="str">
        <f>'Cumulative Budget Request '!C707</f>
        <v xml:space="preserve"> </v>
      </c>
      <c r="E707" s="235">
        <f>IF('Cumulative Budget Request '!$L707='Split budget (F)'!$L$1,'Cumulative Budget Request '!E707,0)</f>
        <v>0</v>
      </c>
      <c r="F707" s="235">
        <f>IF('Cumulative Budget Request '!$L707='Split budget (F)'!$L$1,'Cumulative Budget Request '!F707,0)</f>
        <v>0</v>
      </c>
      <c r="G707" s="235">
        <f>IF('Cumulative Budget Request '!$L707='Split budget (F)'!$L$1,'Cumulative Budget Request '!G707,0)</f>
        <v>0</v>
      </c>
      <c r="H707" s="235">
        <f>IF('Cumulative Budget Request '!$L707='Split budget (F)'!$L$1,'Cumulative Budget Request '!H707,0)</f>
        <v>0</v>
      </c>
      <c r="I707" s="235">
        <f>IF('Cumulative Budget Request '!$L707='Split budget (F)'!$L$1,'Cumulative Budget Request '!I707,0)</f>
        <v>0</v>
      </c>
      <c r="J707" s="158">
        <f t="shared" si="364"/>
        <v>0</v>
      </c>
      <c r="K707" s="2"/>
      <c r="L707" s="2"/>
      <c r="M707" s="2"/>
      <c r="N707" s="2"/>
      <c r="O707" s="2"/>
      <c r="P707" s="2"/>
    </row>
    <row r="708" spans="1:33" hidden="1">
      <c r="A708" s="5"/>
      <c r="B708" s="449">
        <f t="shared" si="362"/>
        <v>0</v>
      </c>
      <c r="C708" s="9" t="str">
        <f>'Cumulative Budget Request '!C708</f>
        <v xml:space="preserve"> </v>
      </c>
      <c r="E708" s="235">
        <f>IF('Cumulative Budget Request '!$L708='Split budget (F)'!$L$1,'Cumulative Budget Request '!E708,0)</f>
        <v>0</v>
      </c>
      <c r="F708" s="235">
        <f>IF('Cumulative Budget Request '!$L708='Split budget (F)'!$L$1,'Cumulative Budget Request '!F708,0)</f>
        <v>0</v>
      </c>
      <c r="G708" s="235">
        <f>IF('Cumulative Budget Request '!$L708='Split budget (F)'!$L$1,'Cumulative Budget Request '!G708,0)</f>
        <v>0</v>
      </c>
      <c r="H708" s="235">
        <f>IF('Cumulative Budget Request '!$L708='Split budget (F)'!$L$1,'Cumulative Budget Request '!H708,0)</f>
        <v>0</v>
      </c>
      <c r="I708" s="235">
        <f>IF('Cumulative Budget Request '!$L708='Split budget (F)'!$L$1,'Cumulative Budget Request '!I708,0)</f>
        <v>0</v>
      </c>
      <c r="J708" s="158">
        <f t="shared" si="364"/>
        <v>0</v>
      </c>
      <c r="K708" s="2"/>
      <c r="L708" s="2"/>
      <c r="M708" s="2"/>
      <c r="N708" s="2"/>
      <c r="O708" s="2"/>
      <c r="P708" s="2"/>
    </row>
    <row r="709" spans="1:33" hidden="1">
      <c r="A709" s="5"/>
      <c r="B709" s="449">
        <f t="shared" si="362"/>
        <v>0</v>
      </c>
      <c r="C709" s="9" t="str">
        <f>'Cumulative Budget Request '!C709</f>
        <v xml:space="preserve"> </v>
      </c>
      <c r="E709" s="235">
        <f>IF('Cumulative Budget Request '!$L709='Split budget (F)'!$L$1,'Cumulative Budget Request '!E709,0)</f>
        <v>0</v>
      </c>
      <c r="F709" s="235">
        <f>IF('Cumulative Budget Request '!$L709='Split budget (F)'!$L$1,'Cumulative Budget Request '!F709,0)</f>
        <v>0</v>
      </c>
      <c r="G709" s="235">
        <f>IF('Cumulative Budget Request '!$L709='Split budget (F)'!$L$1,'Cumulative Budget Request '!G709,0)</f>
        <v>0</v>
      </c>
      <c r="H709" s="235">
        <f>IF('Cumulative Budget Request '!$L709='Split budget (F)'!$L$1,'Cumulative Budget Request '!H709,0)</f>
        <v>0</v>
      </c>
      <c r="I709" s="235">
        <f>IF('Cumulative Budget Request '!$L709='Split budget (F)'!$L$1,'Cumulative Budget Request '!I709,0)</f>
        <v>0</v>
      </c>
      <c r="J709" s="158">
        <f t="shared" si="364"/>
        <v>0</v>
      </c>
      <c r="K709" s="2"/>
      <c r="L709" s="2"/>
      <c r="M709" s="2"/>
      <c r="N709" s="2"/>
      <c r="O709" s="2"/>
      <c r="P709" s="2"/>
    </row>
    <row r="710" spans="1:33" hidden="1">
      <c r="A710" s="5"/>
      <c r="B710" s="449">
        <f t="shared" si="362"/>
        <v>0</v>
      </c>
      <c r="C710" s="9" t="str">
        <f>'Cumulative Budget Request '!C710</f>
        <v xml:space="preserve"> </v>
      </c>
      <c r="E710" s="235">
        <f>IF('Cumulative Budget Request '!$L710='Split budget (F)'!$L$1,'Cumulative Budget Request '!E710,0)</f>
        <v>0</v>
      </c>
      <c r="F710" s="235">
        <f>IF('Cumulative Budget Request '!$L710='Split budget (F)'!$L$1,'Cumulative Budget Request '!F710,0)</f>
        <v>0</v>
      </c>
      <c r="G710" s="235">
        <f>IF('Cumulative Budget Request '!$L710='Split budget (F)'!$L$1,'Cumulative Budget Request '!G710,0)</f>
        <v>0</v>
      </c>
      <c r="H710" s="235">
        <f>IF('Cumulative Budget Request '!$L710='Split budget (F)'!$L$1,'Cumulative Budget Request '!H710,0)</f>
        <v>0</v>
      </c>
      <c r="I710" s="235">
        <f>IF('Cumulative Budget Request '!$L710='Split budget (F)'!$L$1,'Cumulative Budget Request '!I710,0)</f>
        <v>0</v>
      </c>
      <c r="J710" s="158">
        <f t="shared" si="364"/>
        <v>0</v>
      </c>
      <c r="K710" s="2"/>
      <c r="L710" s="2"/>
      <c r="M710" s="2"/>
      <c r="N710" s="2"/>
      <c r="O710" s="2"/>
      <c r="P710" s="2"/>
      <c r="Q710" s="2"/>
      <c r="R710" s="2"/>
    </row>
    <row r="711" spans="1:33" ht="15" hidden="1">
      <c r="A711" s="5"/>
      <c r="B711" s="449">
        <f t="shared" si="362"/>
        <v>0</v>
      </c>
      <c r="C711" s="9" t="str">
        <f>'Cumulative Budget Request '!C711</f>
        <v xml:space="preserve"> </v>
      </c>
      <c r="E711" s="235">
        <f>IF('Cumulative Budget Request '!$L711='Split budget (F)'!$L$1,'Cumulative Budget Request '!E711,0)</f>
        <v>0</v>
      </c>
      <c r="F711" s="235">
        <f>IF('Cumulative Budget Request '!$L711='Split budget (F)'!$L$1,'Cumulative Budget Request '!F711,0)</f>
        <v>0</v>
      </c>
      <c r="G711" s="235">
        <f>IF('Cumulative Budget Request '!$L711='Split budget (F)'!$L$1,'Cumulative Budget Request '!G711,0)</f>
        <v>0</v>
      </c>
      <c r="H711" s="235">
        <f>IF('Cumulative Budget Request '!$L711='Split budget (F)'!$L$1,'Cumulative Budget Request '!H711,0)</f>
        <v>0</v>
      </c>
      <c r="I711" s="235">
        <f>IF('Cumulative Budget Request '!$L711='Split budget (F)'!$L$1,'Cumulative Budget Request '!I711,0)</f>
        <v>0</v>
      </c>
      <c r="J711" s="158">
        <f t="shared" si="364"/>
        <v>0</v>
      </c>
      <c r="K711" s="16"/>
      <c r="L711" s="16"/>
      <c r="M711" s="2"/>
      <c r="N711" s="2"/>
      <c r="O711" s="2"/>
      <c r="P711" s="2"/>
      <c r="AA711" s="85"/>
      <c r="AB711" s="85"/>
      <c r="AC711" s="85"/>
      <c r="AD711" s="85"/>
      <c r="AE711" s="85"/>
      <c r="AF711" s="85"/>
      <c r="AG711" s="85"/>
    </row>
    <row r="712" spans="1:33">
      <c r="A712" s="79"/>
      <c r="B712" s="749" t="s">
        <v>136</v>
      </c>
      <c r="C712" s="749"/>
      <c r="D712" s="749"/>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4" t="s">
        <v>338</v>
      </c>
      <c r="B715" s="449"/>
      <c r="C715" s="449"/>
      <c r="E715" s="52"/>
      <c r="F715" s="52"/>
      <c r="G715" s="52"/>
      <c r="H715" s="52"/>
      <c r="I715" s="52"/>
      <c r="J715" s="158"/>
      <c r="K715" s="2"/>
      <c r="L715" s="23"/>
      <c r="M715" s="2"/>
      <c r="N715" s="2"/>
      <c r="O715" s="2"/>
      <c r="P715" s="2"/>
    </row>
    <row r="716" spans="1:33">
      <c r="A716" s="494"/>
      <c r="B716" s="493">
        <f>IF('Cumulative Budget Request '!L716='Split budget (F)'!$L$1,'Cumulative Budget Request '!B716,0)</f>
        <v>0</v>
      </c>
      <c r="C716" s="449"/>
      <c r="E716" s="235">
        <f>IF('Cumulative Budget Request '!$L716='Split budget (F)'!$L$1,'Cumulative Budget Request '!E716,0)</f>
        <v>0</v>
      </c>
      <c r="F716" s="235">
        <f>IF('Cumulative Budget Request '!$L716='Split budget (F)'!$L$1,'Cumulative Budget Request '!F716,0)</f>
        <v>0</v>
      </c>
      <c r="G716" s="235">
        <f>IF('Cumulative Budget Request '!$L716='Split budget (F)'!$L$1,'Cumulative Budget Request '!G716,0)</f>
        <v>0</v>
      </c>
      <c r="H716" s="235">
        <f>IF('Cumulative Budget Request '!$L716='Split budget (F)'!$L$1,'Cumulative Budget Request '!H716,0)</f>
        <v>0</v>
      </c>
      <c r="I716" s="235">
        <f>IF('Cumulative Budget Request '!$L716='Split budget (F)'!$L$1,'Cumulative Budget Request '!I716,0)</f>
        <v>0</v>
      </c>
      <c r="J716" s="158">
        <f t="shared" ref="J716:J718" si="366">SUM(E716:I716)</f>
        <v>0</v>
      </c>
      <c r="K716" s="2"/>
      <c r="L716" s="23"/>
      <c r="M716" s="2"/>
      <c r="N716" s="2"/>
      <c r="O716" s="2"/>
      <c r="P716" s="2"/>
    </row>
    <row r="717" spans="1:33">
      <c r="A717" s="486"/>
      <c r="B717" s="493">
        <f>IF('Cumulative Budget Request '!L717='Split budget (F)'!$L$1,'Cumulative Budget Request '!B717,0)</f>
        <v>0</v>
      </c>
      <c r="C717" s="449"/>
      <c r="E717" s="235">
        <f>IF('Cumulative Budget Request '!$L717='Split budget (F)'!$L$1,'Cumulative Budget Request '!E717,0)</f>
        <v>0</v>
      </c>
      <c r="F717" s="235">
        <f>IF('Cumulative Budget Request '!$L717='Split budget (F)'!$L$1,'Cumulative Budget Request '!F717,0)</f>
        <v>0</v>
      </c>
      <c r="G717" s="235">
        <f>IF('Cumulative Budget Request '!$L717='Split budget (F)'!$L$1,'Cumulative Budget Request '!G717,0)</f>
        <v>0</v>
      </c>
      <c r="H717" s="235">
        <f>IF('Cumulative Budget Request '!$L717='Split budget (F)'!$L$1,'Cumulative Budget Request '!H717,0)</f>
        <v>0</v>
      </c>
      <c r="I717" s="235">
        <f>IF('Cumulative Budget Request '!$L717='Split budget (F)'!$L$1,'Cumulative Budget Request '!I717,0)</f>
        <v>0</v>
      </c>
      <c r="J717" s="158">
        <f t="shared" si="366"/>
        <v>0</v>
      </c>
      <c r="K717" s="2"/>
      <c r="L717" s="23"/>
      <c r="M717" s="2"/>
      <c r="N717" s="2"/>
      <c r="O717" s="2"/>
      <c r="P717" s="2"/>
    </row>
    <row r="718" spans="1:33">
      <c r="A718" s="486"/>
      <c r="B718" s="493">
        <f>IF('Cumulative Budget Request '!L718='Split budget (F)'!$L$1,'Cumulative Budget Request '!B718,0)</f>
        <v>0</v>
      </c>
      <c r="C718" s="449"/>
      <c r="E718" s="235">
        <f>IF('Cumulative Budget Request '!$L718='Split budget (F)'!$L$1,'Cumulative Budget Request '!E718,0)</f>
        <v>0</v>
      </c>
      <c r="F718" s="235">
        <f>IF('Cumulative Budget Request '!$L718='Split budget (F)'!$L$1,'Cumulative Budget Request '!F718,0)</f>
        <v>0</v>
      </c>
      <c r="G718" s="235">
        <f>IF('Cumulative Budget Request '!$L718='Split budget (F)'!$L$1,'Cumulative Budget Request '!G718,0)</f>
        <v>0</v>
      </c>
      <c r="H718" s="235">
        <f>IF('Cumulative Budget Request '!$L718='Split budget (F)'!$L$1,'Cumulative Budget Request '!H718,0)</f>
        <v>0</v>
      </c>
      <c r="I718" s="235">
        <f>IF('Cumulative Budget Request '!$L718='Split budget (F)'!$L$1,'Cumulative Budget Request '!I718,0)</f>
        <v>0</v>
      </c>
      <c r="J718" s="158">
        <f t="shared" si="366"/>
        <v>0</v>
      </c>
      <c r="K718" s="2"/>
      <c r="L718" s="23"/>
      <c r="M718" s="65"/>
      <c r="N718" s="65"/>
      <c r="O718" s="65"/>
      <c r="P718" s="65"/>
      <c r="Q718" s="65"/>
      <c r="R718" s="65"/>
    </row>
    <row r="719" spans="1:33">
      <c r="A719" s="494" t="s">
        <v>314</v>
      </c>
      <c r="B719" s="486"/>
      <c r="C719" s="449"/>
      <c r="E719" s="52"/>
      <c r="F719" s="52"/>
      <c r="G719" s="52"/>
      <c r="H719" s="52"/>
      <c r="I719" s="52"/>
      <c r="J719" s="158"/>
      <c r="K719" s="2"/>
      <c r="L719" s="23"/>
      <c r="M719" s="2"/>
      <c r="N719" s="2"/>
      <c r="O719" s="2"/>
      <c r="P719" s="2"/>
    </row>
    <row r="720" spans="1:33">
      <c r="A720" s="495"/>
      <c r="B720" s="810">
        <f>IF('Cumulative Budget Request '!L720='Split budget (F)'!$L$1,'Cumulative Budget Request '!B720,0)</f>
        <v>0</v>
      </c>
      <c r="C720" s="810"/>
      <c r="E720" s="235">
        <f>IF('Cumulative Budget Request '!$L720='Split budget (F)'!$L$1,'Cumulative Budget Request '!E720,0)</f>
        <v>0</v>
      </c>
      <c r="F720" s="235">
        <f>IF('Cumulative Budget Request '!$L720='Split budget (F)'!$L$1,'Cumulative Budget Request '!F720,0)</f>
        <v>0</v>
      </c>
      <c r="G720" s="235">
        <f>IF('Cumulative Budget Request '!$L720='Split budget (F)'!$L$1,'Cumulative Budget Request '!G720,0)</f>
        <v>0</v>
      </c>
      <c r="H720" s="235">
        <f>IF('Cumulative Budget Request '!$L720='Split budget (F)'!$L$1,'Cumulative Budget Request '!H720,0)</f>
        <v>0</v>
      </c>
      <c r="I720" s="235">
        <f>IF('Cumulative Budget Request '!$L720='Split budget (F)'!$L$1,'Cumulative Budget Request '!I720,0)</f>
        <v>0</v>
      </c>
      <c r="J720" s="158">
        <f t="shared" ref="J720:J722" si="367">SUM(E720:I720)</f>
        <v>0</v>
      </c>
      <c r="K720" s="2"/>
      <c r="L720" s="23"/>
      <c r="M720" s="2"/>
      <c r="N720" s="2"/>
      <c r="O720" s="2"/>
      <c r="P720" s="2"/>
    </row>
    <row r="721" spans="1:34">
      <c r="A721" s="495"/>
      <c r="B721" s="810">
        <f>IF('Cumulative Budget Request '!L721='Split budget (F)'!$L$1,'Cumulative Budget Request '!B721,0)</f>
        <v>0</v>
      </c>
      <c r="C721" s="810"/>
      <c r="E721" s="235">
        <f>IF('Cumulative Budget Request '!$L721='Split budget (F)'!$L$1,'Cumulative Budget Request '!E721,0)</f>
        <v>0</v>
      </c>
      <c r="F721" s="235">
        <f>IF('Cumulative Budget Request '!$L721='Split budget (F)'!$L$1,'Cumulative Budget Request '!F721,0)</f>
        <v>0</v>
      </c>
      <c r="G721" s="235">
        <f>IF('Cumulative Budget Request '!$L721='Split budget (F)'!$L$1,'Cumulative Budget Request '!G721,0)</f>
        <v>0</v>
      </c>
      <c r="H721" s="235">
        <f>IF('Cumulative Budget Request '!$L721='Split budget (F)'!$L$1,'Cumulative Budget Request '!H721,0)</f>
        <v>0</v>
      </c>
      <c r="I721" s="235">
        <f>IF('Cumulative Budget Request '!$L721='Split budget (F)'!$L$1,'Cumulative Budget Request '!I721,0)</f>
        <v>0</v>
      </c>
      <c r="J721" s="158">
        <f t="shared" si="367"/>
        <v>0</v>
      </c>
      <c r="K721" s="2"/>
      <c r="L721" s="23"/>
      <c r="M721" s="2"/>
      <c r="N721" s="2"/>
      <c r="O721" s="2"/>
      <c r="P721" s="2"/>
    </row>
    <row r="722" spans="1:34">
      <c r="A722" s="495"/>
      <c r="B722" s="810">
        <f>IF('Cumulative Budget Request '!L722='Split budget (F)'!$L$1,'Cumulative Budget Request '!B722,0)</f>
        <v>0</v>
      </c>
      <c r="C722" s="810"/>
      <c r="E722" s="235">
        <f>IF('Cumulative Budget Request '!$L722='Split budget (F)'!$L$1,'Cumulative Budget Request '!E722,0)</f>
        <v>0</v>
      </c>
      <c r="F722" s="235">
        <f>IF('Cumulative Budget Request '!$L722='Split budget (F)'!$L$1,'Cumulative Budget Request '!F722,0)</f>
        <v>0</v>
      </c>
      <c r="G722" s="235">
        <f>IF('Cumulative Budget Request '!$L722='Split budget (F)'!$L$1,'Cumulative Budget Request '!G722,0)</f>
        <v>0</v>
      </c>
      <c r="H722" s="235">
        <f>IF('Cumulative Budget Request '!$L722='Split budget (F)'!$L$1,'Cumulative Budget Request '!H722,0)</f>
        <v>0</v>
      </c>
      <c r="I722" s="235">
        <f>IF('Cumulative Budget Request '!$L722='Split budget (F)'!$L$1,'Cumulative Budget Request '!I722,0)</f>
        <v>0</v>
      </c>
      <c r="J722" s="158">
        <f t="shared" si="367"/>
        <v>0</v>
      </c>
      <c r="K722" s="2"/>
      <c r="L722" s="23"/>
      <c r="M722" s="2"/>
      <c r="N722" s="2"/>
      <c r="O722" s="2"/>
      <c r="P722" s="2"/>
    </row>
    <row r="723" spans="1:34">
      <c r="A723" s="494" t="s">
        <v>322</v>
      </c>
      <c r="B723" s="449"/>
      <c r="C723" s="449"/>
      <c r="E723" s="52"/>
      <c r="F723" s="52"/>
      <c r="G723" s="52"/>
      <c r="H723" s="52"/>
      <c r="I723" s="52"/>
      <c r="J723" s="158"/>
      <c r="K723" s="2"/>
      <c r="L723" s="23"/>
      <c r="M723" s="2"/>
      <c r="N723" s="2"/>
      <c r="O723" s="2"/>
      <c r="P723" s="2"/>
    </row>
    <row r="724" spans="1:34">
      <c r="A724" s="486"/>
      <c r="B724" s="449">
        <f>IF('Cumulative Budget Request '!L724='Split budget (F)'!$L$1,'Cumulative Budget Request '!B724,0)</f>
        <v>0</v>
      </c>
      <c r="C724" s="449"/>
      <c r="E724" s="235">
        <f>IF('Cumulative Budget Request '!$L724='Split budget (F)'!$L$1,'Cumulative Budget Request '!E724,0)</f>
        <v>0</v>
      </c>
      <c r="F724" s="235">
        <f>IF('Cumulative Budget Request '!$L724='Split budget (F)'!$L$1,'Cumulative Budget Request '!F724,0)</f>
        <v>0</v>
      </c>
      <c r="G724" s="235">
        <f>IF('Cumulative Budget Request '!$L724='Split budget (F)'!$L$1,'Cumulative Budget Request '!G724,0)</f>
        <v>0</v>
      </c>
      <c r="H724" s="235">
        <f>IF('Cumulative Budget Request '!$L724='Split budget (F)'!$L$1,'Cumulative Budget Request '!H724,0)</f>
        <v>0</v>
      </c>
      <c r="I724" s="235">
        <f>IF('Cumulative Budget Request '!$L724='Split budget (F)'!$L$1,'Cumulative Budget Request '!I724,0)</f>
        <v>0</v>
      </c>
      <c r="J724" s="158">
        <f>SUM(E724:I724)</f>
        <v>0</v>
      </c>
      <c r="K724" s="2"/>
      <c r="L724" s="23"/>
      <c r="M724" s="2"/>
      <c r="N724" s="2"/>
      <c r="O724" s="2"/>
      <c r="P724" s="2"/>
    </row>
    <row r="725" spans="1:34">
      <c r="A725" s="486"/>
      <c r="B725" s="449">
        <f>IF('Cumulative Budget Request '!L725='Split budget (F)'!$L$1,'Cumulative Budget Request '!B725,0)</f>
        <v>0</v>
      </c>
      <c r="C725" s="449"/>
      <c r="E725" s="235">
        <f>IF('Cumulative Budget Request '!$L725='Split budget (F)'!$L$1,'Cumulative Budget Request '!E725,0)</f>
        <v>0</v>
      </c>
      <c r="F725" s="235">
        <f>IF('Cumulative Budget Request '!$L725='Split budget (F)'!$L$1,'Cumulative Budget Request '!F725,0)</f>
        <v>0</v>
      </c>
      <c r="G725" s="235">
        <f>IF('Cumulative Budget Request '!$L725='Split budget (F)'!$L$1,'Cumulative Budget Request '!G725,0)</f>
        <v>0</v>
      </c>
      <c r="H725" s="235">
        <f>IF('Cumulative Budget Request '!$L725='Split budget (F)'!$L$1,'Cumulative Budget Request '!H725,0)</f>
        <v>0</v>
      </c>
      <c r="I725" s="235">
        <f>IF('Cumulative Budget Request '!$L725='Split budget (F)'!$L$1,'Cumulative Budget Request '!I725,0)</f>
        <v>0</v>
      </c>
      <c r="J725" s="158">
        <f>SUM(E725:I725)</f>
        <v>0</v>
      </c>
      <c r="K725" s="2"/>
      <c r="L725" s="23"/>
      <c r="M725" s="2"/>
      <c r="N725" s="2"/>
      <c r="O725" s="2"/>
      <c r="P725" s="2"/>
    </row>
    <row r="726" spans="1:34">
      <c r="A726" s="494" t="s">
        <v>47</v>
      </c>
      <c r="B726" s="449"/>
      <c r="C726" s="449"/>
      <c r="E726" s="52"/>
      <c r="F726" s="52"/>
      <c r="G726" s="52"/>
      <c r="H726" s="52"/>
      <c r="I726" s="52"/>
      <c r="J726" s="158"/>
      <c r="K726" s="2"/>
      <c r="L726" s="23"/>
      <c r="M726" s="2"/>
      <c r="N726" s="2"/>
      <c r="O726" s="2"/>
      <c r="P726" s="2"/>
    </row>
    <row r="727" spans="1:34">
      <c r="A727" s="494"/>
      <c r="B727" s="449">
        <f>IF('Cumulative Budget Request '!L727='Split budget (F)'!$L$1,'Cumulative Budget Request '!B727,0)</f>
        <v>0</v>
      </c>
      <c r="C727" s="449"/>
      <c r="E727" s="235">
        <f>IF('Cumulative Budget Request '!$L727='Split budget (F)'!$L$1,'Cumulative Budget Request '!E727,0)</f>
        <v>0</v>
      </c>
      <c r="F727" s="235">
        <f>IF('Cumulative Budget Request '!$L727='Split budget (F)'!$L$1,'Cumulative Budget Request '!F727,0)</f>
        <v>0</v>
      </c>
      <c r="G727" s="235">
        <f>IF('Cumulative Budget Request '!$L727='Split budget (F)'!$L$1,'Cumulative Budget Request '!G727,0)</f>
        <v>0</v>
      </c>
      <c r="H727" s="235">
        <f>IF('Cumulative Budget Request '!$L727='Split budget (F)'!$L$1,'Cumulative Budget Request '!H727,0)</f>
        <v>0</v>
      </c>
      <c r="I727" s="235">
        <f>IF('Cumulative Budget Request '!$L727='Split budget (F)'!$L$1,'Cumulative Budget Request '!I727,0)</f>
        <v>0</v>
      </c>
      <c r="J727" s="158">
        <f>SUM(E727:I727)</f>
        <v>0</v>
      </c>
      <c r="K727" s="2"/>
      <c r="L727" s="23"/>
      <c r="M727" s="2"/>
      <c r="N727" s="2"/>
      <c r="O727" s="2"/>
      <c r="P727" s="2"/>
    </row>
    <row r="728" spans="1:34">
      <c r="A728" s="486"/>
      <c r="B728" s="449">
        <f>IF('Cumulative Budget Request '!L728='Split budget (F)'!$L$1,'Cumulative Budget Request '!B728,0)</f>
        <v>0</v>
      </c>
      <c r="C728" s="449"/>
      <c r="E728" s="235">
        <f>IF('Cumulative Budget Request '!$L728='Split budget (F)'!$L$1,'Cumulative Budget Request '!E728,0)</f>
        <v>0</v>
      </c>
      <c r="F728" s="235">
        <f>IF('Cumulative Budget Request '!$L728='Split budget (F)'!$L$1,'Cumulative Budget Request '!F728,0)</f>
        <v>0</v>
      </c>
      <c r="G728" s="235">
        <f>IF('Cumulative Budget Request '!$L728='Split budget (F)'!$L$1,'Cumulative Budget Request '!G728,0)</f>
        <v>0</v>
      </c>
      <c r="H728" s="235">
        <f>IF('Cumulative Budget Request '!$L728='Split budget (F)'!$L$1,'Cumulative Budget Request '!H728,0)</f>
        <v>0</v>
      </c>
      <c r="I728" s="235">
        <f>IF('Cumulative Budget Request '!$L728='Split budget (F)'!$L$1,'Cumulative Budget Request '!I728,0)</f>
        <v>0</v>
      </c>
      <c r="J728" s="158">
        <f>SUM(E728:I728)</f>
        <v>0</v>
      </c>
      <c r="K728" s="2"/>
      <c r="L728" s="23"/>
      <c r="M728" s="2"/>
      <c r="N728" s="2"/>
      <c r="O728" s="2"/>
      <c r="P728" s="2"/>
    </row>
    <row r="729" spans="1:34" ht="15">
      <c r="A729" s="486"/>
      <c r="B729" s="449">
        <f>IF('Cumulative Budget Request '!L729='Split budget (F)'!$L$1,'Cumulative Budget Request '!B729,0)</f>
        <v>0</v>
      </c>
      <c r="C729" s="449"/>
      <c r="E729" s="235">
        <f>IF('Cumulative Budget Request '!$L729='Split budget (F)'!$L$1,'Cumulative Budget Request '!E729,0)</f>
        <v>0</v>
      </c>
      <c r="F729" s="235">
        <f>IF('Cumulative Budget Request '!$L729='Split budget (F)'!$L$1,'Cumulative Budget Request '!F729,0)</f>
        <v>0</v>
      </c>
      <c r="G729" s="235">
        <f>IF('Cumulative Budget Request '!$L729='Split budget (F)'!$L$1,'Cumulative Budget Request '!G729,0)</f>
        <v>0</v>
      </c>
      <c r="H729" s="235">
        <f>IF('Cumulative Budget Request '!$L729='Split budget (F)'!$L$1,'Cumulative Budget Request '!H729,0)</f>
        <v>0</v>
      </c>
      <c r="I729" s="235">
        <f>IF('Cumulative Budget Request '!$L729='Split budget (F)'!$L$1,'Cumulative Budget Request '!I729,0)</f>
        <v>0</v>
      </c>
      <c r="J729" s="158">
        <f>SUM(E729:I729)</f>
        <v>0</v>
      </c>
      <c r="K729" s="2"/>
      <c r="L729" s="23"/>
      <c r="M729" s="2"/>
      <c r="N729" s="2"/>
      <c r="O729" s="2"/>
      <c r="P729" s="2"/>
      <c r="AA729" s="85"/>
      <c r="AB729" s="85"/>
      <c r="AC729" s="85"/>
      <c r="AD729" s="85"/>
      <c r="AE729" s="85"/>
      <c r="AF729" s="85"/>
      <c r="AG729" s="85"/>
    </row>
    <row r="730" spans="1:34">
      <c r="A730" s="494"/>
      <c r="B730" s="449">
        <f>IF('Cumulative Budget Request '!L730='Split budget (F)'!$L$1,'Cumulative Budget Request '!B730,0)</f>
        <v>0</v>
      </c>
      <c r="C730" s="449"/>
      <c r="E730" s="235">
        <f>IF('Cumulative Budget Request '!$L730='Split budget (F)'!$L$1,'Cumulative Budget Request '!E730,0)</f>
        <v>0</v>
      </c>
      <c r="F730" s="235">
        <f>IF('Cumulative Budget Request '!$L730='Split budget (F)'!$L$1,'Cumulative Budget Request '!F730,0)</f>
        <v>0</v>
      </c>
      <c r="G730" s="235">
        <f>IF('Cumulative Budget Request '!$L730='Split budget (F)'!$L$1,'Cumulative Budget Request '!G730,0)</f>
        <v>0</v>
      </c>
      <c r="H730" s="235">
        <f>IF('Cumulative Budget Request '!$L730='Split budget (F)'!$L$1,'Cumulative Budget Request '!H730,0)</f>
        <v>0</v>
      </c>
      <c r="I730" s="235">
        <f>IF('Cumulative Budget Request '!$L730='Split budget (F)'!$L$1,'Cumulative Budget Request '!I730,0)</f>
        <v>0</v>
      </c>
      <c r="J730" s="158">
        <f>SUM(E730:I730)</f>
        <v>0</v>
      </c>
      <c r="K730" s="2"/>
      <c r="L730" s="23"/>
      <c r="M730" s="2"/>
      <c r="N730" s="2"/>
      <c r="O730" s="2"/>
      <c r="P730" s="2"/>
    </row>
    <row r="731" spans="1:34">
      <c r="A731" s="494"/>
      <c r="B731" s="449">
        <f>IF('Cumulative Budget Request '!L731='Split budget (F)'!$L$1,'Cumulative Budget Request '!B731,0)</f>
        <v>0</v>
      </c>
      <c r="C731" s="449"/>
      <c r="E731" s="235">
        <f>IF('Cumulative Budget Request '!$L731='Split budget (F)'!$L$1,'Cumulative Budget Request '!E731,0)</f>
        <v>0</v>
      </c>
      <c r="F731" s="235">
        <f>IF('Cumulative Budget Request '!$L731='Split budget (F)'!$L$1,'Cumulative Budget Request '!F731,0)</f>
        <v>0</v>
      </c>
      <c r="G731" s="235">
        <f>IF('Cumulative Budget Request '!$L731='Split budget (F)'!$L$1,'Cumulative Budget Request '!G731,0)</f>
        <v>0</v>
      </c>
      <c r="H731" s="235">
        <f>IF('Cumulative Budget Request '!$L731='Split budget (F)'!$L$1,'Cumulative Budget Request '!H731,0)</f>
        <v>0</v>
      </c>
      <c r="I731" s="235">
        <f>IF('Cumulative Budget Request '!$L731='Split budget (F)'!$L$1,'Cumulative Budget Request '!I731,0)</f>
        <v>0</v>
      </c>
      <c r="J731" s="158">
        <f t="shared" ref="J731" si="368">SUM(E731:I731)</f>
        <v>0</v>
      </c>
      <c r="K731" s="2"/>
      <c r="L731" s="23"/>
      <c r="M731" s="2"/>
      <c r="N731" s="2"/>
      <c r="O731" s="2"/>
      <c r="P731" s="2"/>
    </row>
    <row r="732" spans="1:34" ht="15">
      <c r="A732" s="86"/>
      <c r="B732" s="749" t="s">
        <v>337</v>
      </c>
      <c r="C732" s="749"/>
      <c r="D732" s="749"/>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3.8">
      <c r="A734" s="30" t="s">
        <v>76</v>
      </c>
      <c r="B734" s="486"/>
      <c r="C734" s="496"/>
      <c r="D734" s="486"/>
      <c r="F734"/>
      <c r="J734" s="32"/>
    </row>
    <row r="735" spans="1:34">
      <c r="A735" s="315"/>
      <c r="B735" s="495">
        <f>IF('Cumulative Budget Request '!L735='Split budget (F)'!$L$1,'Cumulative Budget Request '!B735,0)</f>
        <v>0</v>
      </c>
      <c r="C735" s="449"/>
      <c r="D735" s="486"/>
      <c r="E735" s="235">
        <f>IF('Cumulative Budget Request '!$L735='Split budget (F)'!$L$1,'Cumulative Budget Request '!E735,0)</f>
        <v>0</v>
      </c>
      <c r="F735" s="235">
        <f>IF('Cumulative Budget Request '!$L735='Split budget (F)'!$L$1,'Cumulative Budget Request '!F735,0)</f>
        <v>0</v>
      </c>
      <c r="G735" s="235">
        <f>IF('Cumulative Budget Request '!$L735='Split budget (F)'!$L$1,'Cumulative Budget Request '!G735,0)</f>
        <v>0</v>
      </c>
      <c r="H735" s="235">
        <f>IF('Cumulative Budget Request '!$L735='Split budget (F)'!$L$1,'Cumulative Budget Request '!H735,0)</f>
        <v>0</v>
      </c>
      <c r="I735" s="235">
        <f>IF('Cumulative Budget Request '!$L735='Split budget (F)'!$L$1,'Cumulative Budget Request '!I735,0)</f>
        <v>0</v>
      </c>
      <c r="J735" s="158">
        <f>SUM(E735:I735)</f>
        <v>0</v>
      </c>
      <c r="M735" s="808" t="s">
        <v>175</v>
      </c>
      <c r="N735" s="808"/>
      <c r="O735" s="808"/>
      <c r="P735" s="808"/>
    </row>
    <row r="736" spans="1:34">
      <c r="A736" s="315"/>
      <c r="B736" s="495">
        <f>IF('Cumulative Budget Request '!L736='Split budget (F)'!$L$1,'Cumulative Budget Request '!B736,0)</f>
        <v>0</v>
      </c>
      <c r="C736" s="449"/>
      <c r="D736" s="486"/>
      <c r="E736" s="235"/>
      <c r="F736" s="235"/>
      <c r="G736" s="235"/>
      <c r="H736" s="235"/>
      <c r="I736" s="235"/>
      <c r="J736" s="158"/>
      <c r="M736" s="66"/>
    </row>
    <row r="737" spans="1:19">
      <c r="A737" s="315"/>
      <c r="B737" s="495"/>
      <c r="C737" s="449">
        <f>IF('Cumulative Budget Request '!L737='Split budget (F)'!$L$1,'Cumulative Budget Request '!C737,0)</f>
        <v>0</v>
      </c>
      <c r="D737" s="486"/>
      <c r="E737" s="235">
        <f>IF('Cumulative Budget Request '!$L737='Split budget (F)'!$L$1,'Cumulative Budget Request '!E737,0)</f>
        <v>0</v>
      </c>
      <c r="F737" s="235">
        <f>IF('Cumulative Budget Request '!$L737='Split budget (F)'!$L$1,'Cumulative Budget Request '!F737,0)</f>
        <v>0</v>
      </c>
      <c r="G737" s="235">
        <f>IF('Cumulative Budget Request '!$L737='Split budget (F)'!$L$1,'Cumulative Budget Request '!G737,0)</f>
        <v>0</v>
      </c>
      <c r="H737" s="235">
        <f>IF('Cumulative Budget Request '!$L737='Split budget (F)'!$L$1,'Cumulative Budget Request '!H737,0)</f>
        <v>0</v>
      </c>
      <c r="I737" s="235">
        <f>IF('Cumulative Budget Request '!$L737='Split budget (F)'!$L$1,'Cumulative Budget Request '!I737,0)</f>
        <v>0</v>
      </c>
      <c r="J737" s="158">
        <f t="shared" ref="J737:J747" si="370">SUM(E737:I737)</f>
        <v>0</v>
      </c>
      <c r="M737" s="66"/>
    </row>
    <row r="738" spans="1:19">
      <c r="A738" s="315"/>
      <c r="B738" s="495"/>
      <c r="C738" s="449">
        <f>IF('Cumulative Budget Request '!L738='Split budget (F)'!$L$1,'Cumulative Budget Request '!C738,0)</f>
        <v>0</v>
      </c>
      <c r="D738" s="486"/>
      <c r="E738" s="235">
        <f>IF('Cumulative Budget Request '!$L738='Split budget (F)'!$L$1,'Cumulative Budget Request '!E738,0)</f>
        <v>0</v>
      </c>
      <c r="F738" s="235">
        <f>IF('Cumulative Budget Request '!$L738='Split budget (F)'!$L$1,'Cumulative Budget Request '!F738,0)</f>
        <v>0</v>
      </c>
      <c r="G738" s="235">
        <f>IF('Cumulative Budget Request '!$L738='Split budget (F)'!$L$1,'Cumulative Budget Request '!G738,0)</f>
        <v>0</v>
      </c>
      <c r="H738" s="235">
        <f>IF('Cumulative Budget Request '!$L738='Split budget (F)'!$L$1,'Cumulative Budget Request '!H738,0)</f>
        <v>0</v>
      </c>
      <c r="I738" s="235">
        <f>IF('Cumulative Budget Request '!$L738='Split budget (F)'!$L$1,'Cumulative Budget Request '!I738,0)</f>
        <v>0</v>
      </c>
      <c r="J738" s="158">
        <f t="shared" si="370"/>
        <v>0</v>
      </c>
      <c r="M738" s="66"/>
    </row>
    <row r="739" spans="1:19">
      <c r="A739" s="315"/>
      <c r="B739" s="495"/>
      <c r="C739" s="449">
        <f>IF('Cumulative Budget Request '!L739='Split budget (F)'!$L$1,'Cumulative Budget Request '!C739,0)</f>
        <v>0</v>
      </c>
      <c r="D739" s="486"/>
      <c r="E739" s="235">
        <f>IF('Cumulative Budget Request '!$L739='Split budget (F)'!$L$1,'Cumulative Budget Request '!E739,0)</f>
        <v>0</v>
      </c>
      <c r="F739" s="235">
        <f>IF('Cumulative Budget Request '!$L739='Split budget (F)'!$L$1,'Cumulative Budget Request '!F739,0)</f>
        <v>0</v>
      </c>
      <c r="G739" s="235">
        <f>IF('Cumulative Budget Request '!$L739='Split budget (F)'!$L$1,'Cumulative Budget Request '!G739,0)</f>
        <v>0</v>
      </c>
      <c r="H739" s="235">
        <f>IF('Cumulative Budget Request '!$L739='Split budget (F)'!$L$1,'Cumulative Budget Request '!H739,0)</f>
        <v>0</v>
      </c>
      <c r="I739" s="235">
        <f>IF('Cumulative Budget Request '!$L739='Split budget (F)'!$L$1,'Cumulative Budget Request '!I739,0)</f>
        <v>0</v>
      </c>
      <c r="J739" s="158">
        <f t="shared" si="370"/>
        <v>0</v>
      </c>
      <c r="M739" s="66"/>
    </row>
    <row r="740" spans="1:19">
      <c r="A740" s="315"/>
      <c r="B740" s="495">
        <f>IF('Cumulative Budget Request '!L740='Split budget (F)'!$L$1,'Cumulative Budget Request '!B740,0)</f>
        <v>0</v>
      </c>
      <c r="C740" s="449"/>
      <c r="D740" s="486"/>
      <c r="E740" s="235"/>
      <c r="F740" s="235"/>
      <c r="G740" s="235"/>
      <c r="H740" s="235"/>
      <c r="I740" s="235"/>
      <c r="J740" s="158"/>
      <c r="M740" s="66"/>
    </row>
    <row r="741" spans="1:19">
      <c r="A741" s="315"/>
      <c r="B741" s="495"/>
      <c r="C741" s="449">
        <f>IF('Cumulative Budget Request '!L741='Split budget (F)'!$L$1,'Cumulative Budget Request '!C741,0)</f>
        <v>0</v>
      </c>
      <c r="D741" s="486"/>
      <c r="E741" s="235">
        <f>IF('Cumulative Budget Request '!$L741='Split budget (F)'!$L$1,'Cumulative Budget Request '!E741,0)</f>
        <v>0</v>
      </c>
      <c r="F741" s="235">
        <f>IF('Cumulative Budget Request '!$L741='Split budget (F)'!$L$1,'Cumulative Budget Request '!F741,0)</f>
        <v>0</v>
      </c>
      <c r="G741" s="235">
        <f>IF('Cumulative Budget Request '!$L741='Split budget (F)'!$L$1,'Cumulative Budget Request '!G741,0)</f>
        <v>0</v>
      </c>
      <c r="H741" s="235">
        <f>IF('Cumulative Budget Request '!$L741='Split budget (F)'!$L$1,'Cumulative Budget Request '!H741,0)</f>
        <v>0</v>
      </c>
      <c r="I741" s="235">
        <f>IF('Cumulative Budget Request '!$L741='Split budget (F)'!$L$1,'Cumulative Budget Request '!I741,0)</f>
        <v>0</v>
      </c>
      <c r="J741" s="158">
        <f t="shared" si="370"/>
        <v>0</v>
      </c>
      <c r="M741" s="66"/>
    </row>
    <row r="742" spans="1:19">
      <c r="A742" s="315"/>
      <c r="B742" s="495"/>
      <c r="C742" s="449">
        <f>IF('Cumulative Budget Request '!L742='Split budget (F)'!$L$1,'Cumulative Budget Request '!C742,0)</f>
        <v>0</v>
      </c>
      <c r="D742" s="486"/>
      <c r="E742" s="235">
        <f>IF('Cumulative Budget Request '!$L742='Split budget (F)'!$L$1,'Cumulative Budget Request '!E742,0)</f>
        <v>0</v>
      </c>
      <c r="F742" s="235">
        <f>IF('Cumulative Budget Request '!$L742='Split budget (F)'!$L$1,'Cumulative Budget Request '!F742,0)</f>
        <v>0</v>
      </c>
      <c r="G742" s="235">
        <f>IF('Cumulative Budget Request '!$L742='Split budget (F)'!$L$1,'Cumulative Budget Request '!G742,0)</f>
        <v>0</v>
      </c>
      <c r="H742" s="235">
        <f>IF('Cumulative Budget Request '!$L742='Split budget (F)'!$L$1,'Cumulative Budget Request '!H742,0)</f>
        <v>0</v>
      </c>
      <c r="I742" s="235">
        <f>IF('Cumulative Budget Request '!$L742='Split budget (F)'!$L$1,'Cumulative Budget Request '!I742,0)</f>
        <v>0</v>
      </c>
      <c r="J742" s="158">
        <f t="shared" si="370"/>
        <v>0</v>
      </c>
      <c r="M742" s="66"/>
    </row>
    <row r="743" spans="1:19">
      <c r="A743" s="315"/>
      <c r="B743" s="495">
        <f>IF('Cumulative Budget Request '!L743='Split budget (F)'!$L$1,'Cumulative Budget Request '!B743,0)</f>
        <v>0</v>
      </c>
      <c r="C743" s="449"/>
      <c r="D743" s="486"/>
      <c r="E743" s="235">
        <f>IF('Cumulative Budget Request '!$L743='Split budget (F)'!$L$1,'Cumulative Budget Request '!E743,0)</f>
        <v>0</v>
      </c>
      <c r="F743" s="235">
        <f>IF('Cumulative Budget Request '!$L743='Split budget (F)'!$L$1,'Cumulative Budget Request '!F743,0)</f>
        <v>0</v>
      </c>
      <c r="G743" s="235">
        <f>IF('Cumulative Budget Request '!$L743='Split budget (F)'!$L$1,'Cumulative Budget Request '!G743,0)</f>
        <v>0</v>
      </c>
      <c r="H743" s="235">
        <f>IF('Cumulative Budget Request '!$L743='Split budget (F)'!$L$1,'Cumulative Budget Request '!H743,0)</f>
        <v>0</v>
      </c>
      <c r="I743" s="235">
        <f>IF('Cumulative Budget Request '!$L743='Split budget (F)'!$L$1,'Cumulative Budget Request '!I743,0)</f>
        <v>0</v>
      </c>
      <c r="J743" s="158">
        <f t="shared" si="370"/>
        <v>0</v>
      </c>
      <c r="M743" s="66"/>
    </row>
    <row r="744" spans="1:19">
      <c r="A744" s="315"/>
      <c r="B744" s="495">
        <f>IF('Cumulative Budget Request '!L744='Split budget (F)'!$L$1,'Cumulative Budget Request '!B744,0)</f>
        <v>0</v>
      </c>
      <c r="C744" s="449"/>
      <c r="D744" s="486"/>
      <c r="E744" s="235">
        <f>IF('Cumulative Budget Request '!$L744='Split budget (F)'!$L$1,'Cumulative Budget Request '!E744,0)</f>
        <v>0</v>
      </c>
      <c r="F744" s="235">
        <f>IF('Cumulative Budget Request '!$L744='Split budget (F)'!$L$1,'Cumulative Budget Request '!F744,0)</f>
        <v>0</v>
      </c>
      <c r="G744" s="235">
        <f>IF('Cumulative Budget Request '!$L744='Split budget (F)'!$L$1,'Cumulative Budget Request '!G744,0)</f>
        <v>0</v>
      </c>
      <c r="H744" s="235">
        <f>IF('Cumulative Budget Request '!$L744='Split budget (F)'!$L$1,'Cumulative Budget Request '!H744,0)</f>
        <v>0</v>
      </c>
      <c r="I744" s="235">
        <f>IF('Cumulative Budget Request '!$L744='Split budget (F)'!$L$1,'Cumulative Budget Request '!I744,0)</f>
        <v>0</v>
      </c>
      <c r="J744" s="158">
        <f t="shared" si="370"/>
        <v>0</v>
      </c>
      <c r="M744" s="66"/>
    </row>
    <row r="745" spans="1:19">
      <c r="A745" s="315"/>
      <c r="B745" s="495">
        <f>IF('Cumulative Budget Request '!L745='Split budget (F)'!$L$1,'Cumulative Budget Request '!B745,0)</f>
        <v>0</v>
      </c>
      <c r="C745" s="449"/>
      <c r="D745" s="486"/>
      <c r="E745" s="235">
        <f>IF('Cumulative Budget Request '!$L745='Split budget (F)'!$L$1,'Cumulative Budget Request '!E745,0)</f>
        <v>0</v>
      </c>
      <c r="F745" s="235">
        <f>IF('Cumulative Budget Request '!$L745='Split budget (F)'!$L$1,'Cumulative Budget Request '!F745,0)</f>
        <v>0</v>
      </c>
      <c r="G745" s="235">
        <f>IF('Cumulative Budget Request '!$L745='Split budget (F)'!$L$1,'Cumulative Budget Request '!G745,0)</f>
        <v>0</v>
      </c>
      <c r="H745" s="235">
        <f>IF('Cumulative Budget Request '!$L745='Split budget (F)'!$L$1,'Cumulative Budget Request '!H745,0)</f>
        <v>0</v>
      </c>
      <c r="I745" s="235">
        <f>IF('Cumulative Budget Request '!$L745='Split budget (F)'!$L$1,'Cumulative Budget Request '!I745,0)</f>
        <v>0</v>
      </c>
      <c r="J745" s="158">
        <f t="shared" si="370"/>
        <v>0</v>
      </c>
    </row>
    <row r="746" spans="1:19">
      <c r="A746" s="315"/>
      <c r="B746" s="495">
        <f>IF('Cumulative Budget Request '!L746='Split budget (F)'!$L$1,'Cumulative Budget Request '!B746,0)</f>
        <v>0</v>
      </c>
      <c r="C746" s="449"/>
      <c r="D746" s="486"/>
      <c r="E746" s="235">
        <f>IF('Cumulative Budget Request '!$L746='Split budget (F)'!$L$1,'Cumulative Budget Request '!E746,0)</f>
        <v>0</v>
      </c>
      <c r="F746" s="235">
        <f>IF('Cumulative Budget Request '!$L746='Split budget (F)'!$L$1,'Cumulative Budget Request '!F746,0)</f>
        <v>0</v>
      </c>
      <c r="G746" s="235">
        <f>IF('Cumulative Budget Request '!$L746='Split budget (F)'!$L$1,'Cumulative Budget Request '!G746,0)</f>
        <v>0</v>
      </c>
      <c r="H746" s="235">
        <f>IF('Cumulative Budget Request '!$L746='Split budget (F)'!$L$1,'Cumulative Budget Request '!H746,0)</f>
        <v>0</v>
      </c>
      <c r="I746" s="235">
        <f>IF('Cumulative Budget Request '!$L746='Split budget (F)'!$L$1,'Cumulative Budget Request '!I746,0)</f>
        <v>0</v>
      </c>
      <c r="J746" s="158">
        <f t="shared" si="370"/>
        <v>0</v>
      </c>
      <c r="M746" s="2"/>
    </row>
    <row r="747" spans="1:19">
      <c r="A747" s="315"/>
      <c r="B747" s="495">
        <f>IF('Cumulative Budget Request '!L747='Split budget (F)'!$L$1,'Cumulative Budget Request '!B747,0)</f>
        <v>0</v>
      </c>
      <c r="C747" s="449"/>
      <c r="D747" s="486"/>
      <c r="E747" s="235">
        <f>IF('Cumulative Budget Request '!$L747='Split budget (F)'!$L$1,'Cumulative Budget Request '!E747,0)</f>
        <v>0</v>
      </c>
      <c r="F747" s="235">
        <f>IF('Cumulative Budget Request '!$L747='Split budget (F)'!$L$1,'Cumulative Budget Request '!F747,0)</f>
        <v>0</v>
      </c>
      <c r="G747" s="235">
        <f>IF('Cumulative Budget Request '!$L747='Split budget (F)'!$L$1,'Cumulative Budget Request '!G747,0)</f>
        <v>0</v>
      </c>
      <c r="H747" s="235">
        <f>IF('Cumulative Budget Request '!$L747='Split budget (F)'!$L$1,'Cumulative Budget Request '!H747,0)</f>
        <v>0</v>
      </c>
      <c r="I747" s="235">
        <f>IF('Cumulative Budget Request '!$L747='Split budget (F)'!$L$1,'Cumulative Budget Request '!I747,0)</f>
        <v>0</v>
      </c>
      <c r="J747" s="158">
        <f t="shared" si="370"/>
        <v>0</v>
      </c>
    </row>
    <row r="748" spans="1:19">
      <c r="A748" s="315"/>
      <c r="B748" s="495">
        <f>IF('Cumulative Budget Request '!L748='Split budget (F)'!$L$1,'Cumulative Budget Request '!B748,0)</f>
        <v>0</v>
      </c>
      <c r="C748" s="449"/>
      <c r="D748" s="486"/>
      <c r="E748" s="235">
        <f>IF('Cumulative Budget Request '!$L748='Split budget (F)'!$L$1,'Cumulative Budget Request '!E748,0)</f>
        <v>0</v>
      </c>
      <c r="F748" s="235">
        <f>IF('Cumulative Budget Request '!$L748='Split budget (F)'!$L$1,'Cumulative Budget Request '!F748,0)</f>
        <v>0</v>
      </c>
      <c r="G748" s="235">
        <f>IF('Cumulative Budget Request '!$L748='Split budget (F)'!$L$1,'Cumulative Budget Request '!G748,0)</f>
        <v>0</v>
      </c>
      <c r="H748" s="235">
        <f>IF('Cumulative Budget Request '!$L748='Split budget (F)'!$L$1,'Cumulative Budget Request '!H748,0)</f>
        <v>0</v>
      </c>
      <c r="I748" s="235">
        <f>IF('Cumulative Budget Request '!$L748='Split budget (F)'!$L$1,'Cumulative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(F)'!$L$1,'Cumulative Budget Request '!E749,0)</f>
        <v>0</v>
      </c>
      <c r="F749" s="118">
        <f>IF('Cumulative Budget Request '!$L749='Split budget (F)'!$L$1,'Cumulative Budget Request '!F749,0)</f>
        <v>0</v>
      </c>
      <c r="G749" s="118">
        <f>IF('Cumulative Budget Request '!$L749='Split budget (F)'!$L$1,'Cumulative Budget Request '!G749,0)</f>
        <v>0</v>
      </c>
      <c r="H749" s="118">
        <f>IF('Cumulative Budget Request '!$L749='Split budget (F)'!$L$1,'Cumulative Budget Request '!H749,0)</f>
        <v>0</v>
      </c>
      <c r="I749" s="118">
        <f>IF('Cumulative Budget Request '!$L749='Split budget (F)'!$L$1,'Cumulative Budget Request '!I749,0)</f>
        <v>0</v>
      </c>
      <c r="J749" s="109"/>
      <c r="K749" s="16"/>
      <c r="L749" s="16"/>
    </row>
    <row r="750" spans="1:19">
      <c r="A750" s="79"/>
      <c r="B750" s="757" t="s">
        <v>70</v>
      </c>
      <c r="C750" s="757"/>
      <c r="D750" s="757"/>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09"/>
      <c r="F753" s="809"/>
      <c r="G753" s="809"/>
      <c r="H753" s="809"/>
      <c r="I753" s="809"/>
      <c r="J753" s="25"/>
      <c r="K753" s="16"/>
      <c r="L753" s="16"/>
    </row>
    <row r="754" spans="1:45">
      <c r="A754" s="480">
        <f>IF('Cumulative Budget Request '!$L754='Split budget (F)'!$L$1,'Cumulative Budget Request '!A754,0)</f>
        <v>0</v>
      </c>
      <c r="B754" s="482">
        <f>IF('Cumulative Budget Request '!$L754='Split budget (F)'!$L$1,'Cumulative Budget Request '!B754,0)</f>
        <v>0</v>
      </c>
      <c r="C754" s="482">
        <f>IF('Cumulative Budget Request '!$L754='Split budget (F)'!$L$1,'Cumulative Budget Request '!C754,0)</f>
        <v>0</v>
      </c>
      <c r="E754" s="235">
        <f>IF('Cumulative Budget Request '!$L754='Split budget (F)'!$L$1,'Cumulative Budget Request '!E754,0)</f>
        <v>0</v>
      </c>
      <c r="F754" s="235">
        <f>IF('Cumulative Budget Request '!$L754='Split budget (F)'!$L$1,'Cumulative Budget Request '!F754,0)</f>
        <v>0</v>
      </c>
      <c r="G754" s="235">
        <f>IF('Cumulative Budget Request '!$L754='Split budget (F)'!$L$1,'Cumulative Budget Request '!G754,0)</f>
        <v>0</v>
      </c>
      <c r="H754" s="235">
        <f>IF('Cumulative Budget Request '!$L754='Split budget (F)'!$L$1,'Cumulative Budget Request '!H754,0)</f>
        <v>0</v>
      </c>
      <c r="I754" s="235">
        <f>IF('Cumulative Budget Request '!$L754='Split budget (F)'!$L$1,'Cumulative Budget Request '!I754,0)</f>
        <v>0</v>
      </c>
      <c r="J754" s="158">
        <f>SUM(E754:I754)</f>
        <v>0</v>
      </c>
      <c r="K754" s="16"/>
      <c r="L754" s="16"/>
      <c r="M754" s="274"/>
      <c r="N754" s="274"/>
      <c r="O754" s="274"/>
      <c r="P754" s="274"/>
      <c r="Q754" s="274"/>
      <c r="R754" s="274"/>
      <c r="S754" s="274"/>
      <c r="T754" s="274"/>
    </row>
    <row r="755" spans="1:45" hidden="1">
      <c r="A755" s="480">
        <f>IF('Cumulative Budget Request '!$L755='Split budget (F)'!$L$1,'Cumulative Budget Request '!A755,0)</f>
        <v>0</v>
      </c>
      <c r="B755" s="482">
        <f>IF('Cumulative Budget Request '!$L755='Split budget (F)'!$L$1,'Cumulative Budget Request '!B755,0)</f>
        <v>0</v>
      </c>
      <c r="C755" s="482">
        <f>IF('Cumulative Budget Request '!$L755='Split budget (F)'!$L$1,'Cumulative Budget Request '!C755,0)</f>
        <v>0</v>
      </c>
      <c r="E755" s="235">
        <f>IF('Cumulative Budget Request '!$L755='Split budget (F)'!$L$1,'Cumulative Budget Request '!E755,0)</f>
        <v>0</v>
      </c>
      <c r="F755" s="235">
        <f>IF('Cumulative Budget Request '!$L755='Split budget (F)'!$L$1,'Cumulative Budget Request '!F755,0)</f>
        <v>0</v>
      </c>
      <c r="G755" s="235">
        <f>IF('Cumulative Budget Request '!$L755='Split budget (F)'!$L$1,'Cumulative Budget Request '!G755,0)</f>
        <v>0</v>
      </c>
      <c r="H755" s="235">
        <f>IF('Cumulative Budget Request '!$L755='Split budget (F)'!$L$1,'Cumulative Budget Request '!H755,0)</f>
        <v>0</v>
      </c>
      <c r="I755" s="235">
        <f>IF('Cumulative Budget Request '!$L755='Split budget (F)'!$L$1,'Cumulative Budget Request '!I755,0)</f>
        <v>0</v>
      </c>
      <c r="J755" s="158">
        <f>SUM(E755:I755)</f>
        <v>0</v>
      </c>
      <c r="K755" s="2"/>
      <c r="L755" s="2"/>
    </row>
    <row r="756" spans="1:45" hidden="1">
      <c r="A756" s="480">
        <f>IF('Cumulative Budget Request '!$L756='Split budget (F)'!$L$1,'Cumulative Budget Request '!A756,0)</f>
        <v>0</v>
      </c>
      <c r="B756" s="482">
        <f>IF('Cumulative Budget Request '!$L756='Split budget (F)'!$L$1,'Cumulative Budget Request '!B756,0)</f>
        <v>0</v>
      </c>
      <c r="C756" s="482">
        <f>IF('Cumulative Budget Request '!$L756='Split budget (F)'!$L$1,'Cumulative Budget Request '!C756,0)</f>
        <v>0</v>
      </c>
      <c r="E756" s="235">
        <f>IF('Cumulative Budget Request '!$L756='Split budget (F)'!$L$1,'Cumulative Budget Request '!E756,0)</f>
        <v>0</v>
      </c>
      <c r="F756" s="235">
        <f>IF('Cumulative Budget Request '!$L756='Split budget (F)'!$L$1,'Cumulative Budget Request '!F756,0)</f>
        <v>0</v>
      </c>
      <c r="G756" s="235">
        <f>IF('Cumulative Budget Request '!$L756='Split budget (F)'!$L$1,'Cumulative Budget Request '!G756,0)</f>
        <v>0</v>
      </c>
      <c r="H756" s="235">
        <f>IF('Cumulative Budget Request '!$L756='Split budget (F)'!$L$1,'Cumulative Budget Request '!H756,0)</f>
        <v>0</v>
      </c>
      <c r="I756" s="235">
        <f>IF('Cumulative Budget Request '!$L756='Split budget (F)'!$L$1,'Cumulative Budget Request '!I756,0)</f>
        <v>0</v>
      </c>
      <c r="J756" s="158">
        <f>SUM(E756:I756)</f>
        <v>0</v>
      </c>
      <c r="K756" s="2"/>
      <c r="L756" s="2"/>
    </row>
    <row r="757" spans="1:45" hidden="1">
      <c r="A757" s="480">
        <f>IF('Cumulative Budget Request '!$L757='Split budget (F)'!$L$1,'Cumulative Budget Request '!A757,0)</f>
        <v>0</v>
      </c>
      <c r="B757" s="482">
        <f>IF('Cumulative Budget Request '!$L757='Split budget (F)'!$L$1,'Cumulative Budget Request '!B757,0)</f>
        <v>0</v>
      </c>
      <c r="C757" s="482">
        <f>IF('Cumulative Budget Request '!$L757='Split budget (F)'!$L$1,'Cumulative Budget Request '!C757,0)</f>
        <v>0</v>
      </c>
      <c r="E757" s="235">
        <f>IF('Cumulative Budget Request '!$L757='Split budget (F)'!$L$1,'Cumulative Budget Request '!E757,0)</f>
        <v>0</v>
      </c>
      <c r="F757" s="235">
        <f>IF('Cumulative Budget Request '!$L757='Split budget (F)'!$L$1,'Cumulative Budget Request '!F757,0)</f>
        <v>0</v>
      </c>
      <c r="G757" s="235">
        <f>IF('Cumulative Budget Request '!$L757='Split budget (F)'!$L$1,'Cumulative Budget Request '!G757,0)</f>
        <v>0</v>
      </c>
      <c r="H757" s="235">
        <f>IF('Cumulative Budget Request '!$L757='Split budget (F)'!$L$1,'Cumulative Budget Request '!H757,0)</f>
        <v>0</v>
      </c>
      <c r="I757" s="235">
        <f>IF('Cumulative Budget Request '!$L757='Split budget (F)'!$L$1,'Cumulative Budget Request '!I757,0)</f>
        <v>0</v>
      </c>
      <c r="J757" s="158">
        <f>SUM(E757:I757)</f>
        <v>0</v>
      </c>
      <c r="K757" s="2"/>
      <c r="L757" s="2"/>
    </row>
    <row r="758" spans="1:45" hidden="1">
      <c r="A758" s="480">
        <f>IF('Cumulative Budget Request '!$L758='Split budget (F)'!$L$1,'Cumulative Budget Request '!A758,0)</f>
        <v>0</v>
      </c>
      <c r="B758" s="482">
        <f>IF('Cumulative Budget Request '!$L758='Split budget (F)'!$L$1,'Cumulative Budget Request '!B758,0)</f>
        <v>0</v>
      </c>
      <c r="C758" s="482">
        <f>IF('Cumulative Budget Request '!$L758='Split budget (F)'!$L$1,'Cumulative Budget Request '!C758,0)</f>
        <v>0</v>
      </c>
      <c r="E758" s="235">
        <f>IF('Cumulative Budget Request '!$L758='Split budget (F)'!$L$1,'Cumulative Budget Request '!E758,0)</f>
        <v>0</v>
      </c>
      <c r="F758" s="235">
        <f>IF('Cumulative Budget Request '!$L758='Split budget (F)'!$L$1,'Cumulative Budget Request '!F758,0)</f>
        <v>0</v>
      </c>
      <c r="G758" s="235">
        <f>IF('Cumulative Budget Request '!$L758='Split budget (F)'!$L$1,'Cumulative Budget Request '!G758,0)</f>
        <v>0</v>
      </c>
      <c r="H758" s="235">
        <f>IF('Cumulative Budget Request '!$L758='Split budget (F)'!$L$1,'Cumulative Budget Request '!H758,0)</f>
        <v>0</v>
      </c>
      <c r="I758" s="235">
        <f>IF('Cumulative Budget Request '!$L758='Split budget (F)'!$L$1,'Cumulative Budget Request '!I758,0)</f>
        <v>0</v>
      </c>
      <c r="J758" s="158">
        <f>SUM(E758:I758)</f>
        <v>0</v>
      </c>
      <c r="K758" s="2"/>
      <c r="L758" s="2"/>
    </row>
    <row r="759" spans="1:45" hidden="1">
      <c r="A759" s="480">
        <f>IF('Cumulative Budget Request '!$L759='Split budget (F)'!$L$1,'Cumulative Budget Request '!A759,0)</f>
        <v>0</v>
      </c>
      <c r="B759" s="482">
        <f>IF('Cumulative Budget Request '!$L759='Split budget (F)'!$L$1,'Cumulative Budget Request '!B759,0)</f>
        <v>0</v>
      </c>
      <c r="C759" s="482">
        <f>IF('Cumulative Budget Request '!$L759='Split budget (F)'!$L$1,'Cumulative Budget Request '!C759,0)</f>
        <v>0</v>
      </c>
      <c r="E759" s="235">
        <f>IF('Cumulative Budget Request '!$L759='Split budget (F)'!$L$1,'Cumulative Budget Request '!E759,0)</f>
        <v>0</v>
      </c>
      <c r="F759" s="235">
        <f>IF('Cumulative Budget Request '!$L759='Split budget (F)'!$L$1,'Cumulative Budget Request '!F759,0)</f>
        <v>0</v>
      </c>
      <c r="G759" s="235">
        <f>IF('Cumulative Budget Request '!$L759='Split budget (F)'!$L$1,'Cumulative Budget Request '!G759,0)</f>
        <v>0</v>
      </c>
      <c r="H759" s="235">
        <f>IF('Cumulative Budget Request '!$L759='Split budget (F)'!$L$1,'Cumulative Budget Request '!H759,0)</f>
        <v>0</v>
      </c>
      <c r="I759" s="235">
        <f>IF('Cumulative Budget Request '!$L759='Split budget (F)'!$L$1,'Cumulative Budget Request '!I759,0)</f>
        <v>0</v>
      </c>
      <c r="J759" s="158">
        <f t="shared" ref="J759:J763" si="372">SUM(E759:I759)</f>
        <v>0</v>
      </c>
      <c r="K759" s="2"/>
      <c r="L759" s="2"/>
    </row>
    <row r="760" spans="1:45" hidden="1">
      <c r="A760" s="480">
        <f>IF('Cumulative Budget Request '!$L760='Split budget (F)'!$L$1,'Cumulative Budget Request '!A760,0)</f>
        <v>0</v>
      </c>
      <c r="B760" s="482">
        <f>IF('Cumulative Budget Request '!$L760='Split budget (F)'!$L$1,'Cumulative Budget Request '!B760,0)</f>
        <v>0</v>
      </c>
      <c r="C760" s="482">
        <f>IF('Cumulative Budget Request '!$L760='Split budget (F)'!$L$1,'Cumulative Budget Request '!C760,0)</f>
        <v>0</v>
      </c>
      <c r="E760" s="235">
        <f>IF('Cumulative Budget Request '!$L760='Split budget (F)'!$L$1,'Cumulative Budget Request '!E760,0)</f>
        <v>0</v>
      </c>
      <c r="F760" s="235">
        <f>IF('Cumulative Budget Request '!$L760='Split budget (F)'!$L$1,'Cumulative Budget Request '!F760,0)</f>
        <v>0</v>
      </c>
      <c r="G760" s="235">
        <f>IF('Cumulative Budget Request '!$L760='Split budget (F)'!$L$1,'Cumulative Budget Request '!G760,0)</f>
        <v>0</v>
      </c>
      <c r="H760" s="235">
        <f>IF('Cumulative Budget Request '!$L760='Split budget (F)'!$L$1,'Cumulative Budget Request '!H760,0)</f>
        <v>0</v>
      </c>
      <c r="I760" s="235">
        <f>IF('Cumulative Budget Request '!$L760='Split budget (F)'!$L$1,'Cumulative Budget Request '!I760,0)</f>
        <v>0</v>
      </c>
      <c r="J760" s="158">
        <f t="shared" si="372"/>
        <v>0</v>
      </c>
      <c r="K760" s="2"/>
      <c r="L760" s="2"/>
    </row>
    <row r="761" spans="1:45" hidden="1">
      <c r="A761" s="480">
        <f>IF('Cumulative Budget Request '!$L761='Split budget (F)'!$L$1,'Cumulative Budget Request '!A761,0)</f>
        <v>0</v>
      </c>
      <c r="B761" s="482">
        <f>IF('Cumulative Budget Request '!$L761='Split budget (F)'!$L$1,'Cumulative Budget Request '!B761,0)</f>
        <v>0</v>
      </c>
      <c r="C761" s="482">
        <f>IF('Cumulative Budget Request '!$L761='Split budget (F)'!$L$1,'Cumulative Budget Request '!C761,0)</f>
        <v>0</v>
      </c>
      <c r="E761" s="235">
        <f>IF('Cumulative Budget Request '!$L761='Split budget (F)'!$L$1,'Cumulative Budget Request '!E761,0)</f>
        <v>0</v>
      </c>
      <c r="F761" s="235">
        <f>IF('Cumulative Budget Request '!$L761='Split budget (F)'!$L$1,'Cumulative Budget Request '!F761,0)</f>
        <v>0</v>
      </c>
      <c r="G761" s="235">
        <f>IF('Cumulative Budget Request '!$L761='Split budget (F)'!$L$1,'Cumulative Budget Request '!G761,0)</f>
        <v>0</v>
      </c>
      <c r="H761" s="235">
        <f>IF('Cumulative Budget Request '!$L761='Split budget (F)'!$L$1,'Cumulative Budget Request '!H761,0)</f>
        <v>0</v>
      </c>
      <c r="I761" s="235">
        <f>IF('Cumulative Budget Request '!$L761='Split budget (F)'!$L$1,'Cumulative Budget Request '!I761,0)</f>
        <v>0</v>
      </c>
      <c r="J761" s="158">
        <f t="shared" si="372"/>
        <v>0</v>
      </c>
      <c r="K761" s="2"/>
      <c r="L761" s="2"/>
      <c r="M761" s="2"/>
      <c r="N761" s="2"/>
      <c r="O761" s="2"/>
      <c r="P761" s="2"/>
    </row>
    <row r="762" spans="1:45" hidden="1">
      <c r="A762" s="480">
        <f>IF('Cumulative Budget Request '!$L762='Split budget (F)'!$L$1,'Cumulative Budget Request '!A762,0)</f>
        <v>0</v>
      </c>
      <c r="B762" s="482">
        <f>IF('Cumulative Budget Request '!$L762='Split budget (F)'!$L$1,'Cumulative Budget Request '!B762,0)</f>
        <v>0</v>
      </c>
      <c r="C762" s="482">
        <f>IF('Cumulative Budget Request '!$L762='Split budget (F)'!$L$1,'Cumulative Budget Request '!C762,0)</f>
        <v>0</v>
      </c>
      <c r="E762" s="235">
        <f>IF('Cumulative Budget Request '!$L762='Split budget (F)'!$L$1,'Cumulative Budget Request '!E762,0)</f>
        <v>0</v>
      </c>
      <c r="F762" s="235">
        <f>IF('Cumulative Budget Request '!$L762='Split budget (F)'!$L$1,'Cumulative Budget Request '!F762,0)</f>
        <v>0</v>
      </c>
      <c r="G762" s="235">
        <f>IF('Cumulative Budget Request '!$L762='Split budget (F)'!$L$1,'Cumulative Budget Request '!G762,0)</f>
        <v>0</v>
      </c>
      <c r="H762" s="235">
        <f>IF('Cumulative Budget Request '!$L762='Split budget (F)'!$L$1,'Cumulative Budget Request '!H762,0)</f>
        <v>0</v>
      </c>
      <c r="I762" s="235">
        <f>IF('Cumulative Budget Request '!$L762='Split budget (F)'!$L$1,'Cumulative Budget Request '!I762,0)</f>
        <v>0</v>
      </c>
      <c r="J762" s="158">
        <f t="shared" si="372"/>
        <v>0</v>
      </c>
      <c r="K762" s="2"/>
      <c r="L762" s="2"/>
      <c r="M762" s="2"/>
      <c r="N762" s="2"/>
      <c r="O762" s="2"/>
      <c r="P762" s="2"/>
    </row>
    <row r="763" spans="1:45" hidden="1">
      <c r="A763" s="480">
        <f>IF('Cumulative Budget Request '!$L763='Split budget (F)'!$L$1,'Cumulative Budget Request '!A763,0)</f>
        <v>0</v>
      </c>
      <c r="B763" s="482">
        <f>IF('Cumulative Budget Request '!$L763='Split budget (F)'!$L$1,'Cumulative Budget Request '!B763,0)</f>
        <v>0</v>
      </c>
      <c r="C763" s="482">
        <f>IF('Cumulative Budget Request '!$L763='Split budget (F)'!$L$1,'Cumulative Budget Request '!C763,0)</f>
        <v>0</v>
      </c>
      <c r="E763" s="235">
        <f>IF('Cumulative Budget Request '!$L763='Split budget (F)'!$L$1,'Cumulative Budget Request '!E763,0)</f>
        <v>0</v>
      </c>
      <c r="F763" s="235">
        <f>IF('Cumulative Budget Request '!$L763='Split budget (F)'!$L$1,'Cumulative Budget Request '!F763,0)</f>
        <v>0</v>
      </c>
      <c r="G763" s="235">
        <f>IF('Cumulative Budget Request '!$L763='Split budget (F)'!$L$1,'Cumulative Budget Request '!G763,0)</f>
        <v>0</v>
      </c>
      <c r="H763" s="235">
        <f>IF('Cumulative Budget Request '!$L763='Split budget (F)'!$L$1,'Cumulative Budget Request '!H763,0)</f>
        <v>0</v>
      </c>
      <c r="I763" s="235">
        <f>IF('Cumulative Budget Request '!$L763='Split budget (F)'!$L$1,'Cumulative Budget Request '!I763,0)</f>
        <v>0</v>
      </c>
      <c r="J763" s="158">
        <f t="shared" si="372"/>
        <v>0</v>
      </c>
      <c r="K763" s="2"/>
      <c r="L763" s="2"/>
      <c r="M763" s="123"/>
      <c r="N763" s="123"/>
      <c r="O763" s="123"/>
      <c r="P763" s="123"/>
      <c r="Q763" s="123"/>
      <c r="R763" s="123"/>
      <c r="S763" s="123"/>
      <c r="T763" s="123"/>
      <c r="U763" s="123"/>
    </row>
    <row r="764" spans="1:45" s="123" customFormat="1">
      <c r="A764" s="86"/>
      <c r="B764" s="749" t="s">
        <v>268</v>
      </c>
      <c r="C764" s="749"/>
      <c r="D764" s="749"/>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4.4" thickBot="1">
      <c r="A766" s="758" t="s">
        <v>11</v>
      </c>
      <c r="B766" s="758"/>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4.4" thickBot="1">
      <c r="A767" s="758" t="s">
        <v>12</v>
      </c>
      <c r="B767" s="758"/>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0.52500000000000002</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8" thickBot="1">
      <c r="A768" s="1" t="s">
        <v>5</v>
      </c>
      <c r="D768" s="53" t="s">
        <v>167</v>
      </c>
      <c r="E768" s="343">
        <f>M767</f>
        <v>0.52500000000000002</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8"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4.4"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6">
      <c r="A773" s="750" t="s">
        <v>172</v>
      </c>
      <c r="B773" s="750"/>
      <c r="C773" s="750"/>
      <c r="D773" s="750"/>
      <c r="E773" s="750"/>
      <c r="F773" s="750"/>
      <c r="G773" s="750"/>
      <c r="H773" s="750"/>
      <c r="I773" s="750"/>
      <c r="J773" s="750"/>
    </row>
    <row r="774" spans="1:45" ht="15.6" thickBot="1">
      <c r="B774" s="360"/>
      <c r="C774" s="360"/>
      <c r="D774" s="360"/>
      <c r="E774" s="360"/>
      <c r="F774" s="360"/>
      <c r="G774" s="360"/>
      <c r="H774" s="360"/>
      <c r="I774" s="360"/>
      <c r="J774" s="360"/>
      <c r="W774" s="221"/>
      <c r="AI774" s="85"/>
      <c r="AJ774" s="85"/>
      <c r="AK774" s="85"/>
      <c r="AL774" s="85"/>
      <c r="AM774" s="85"/>
      <c r="AN774" s="85"/>
      <c r="AO774" s="85"/>
    </row>
    <row r="775" spans="1:45">
      <c r="B775" s="743" t="s">
        <v>158</v>
      </c>
      <c r="C775" s="744"/>
      <c r="D775" s="744"/>
      <c r="E775" s="744"/>
      <c r="F775" s="744"/>
      <c r="G775" s="744"/>
      <c r="H775" s="744"/>
      <c r="I775" s="744"/>
      <c r="J775" s="745"/>
      <c r="M775" s="107" t="s">
        <v>160</v>
      </c>
      <c r="N775" s="108"/>
      <c r="O775" s="108"/>
      <c r="P775" s="108"/>
      <c r="Q775" s="108"/>
      <c r="R775" s="108"/>
      <c r="S775" s="108"/>
      <c r="T775" s="108"/>
      <c r="V775" s="1"/>
      <c r="W775" s="221"/>
    </row>
    <row r="776" spans="1:45">
      <c r="B776" s="741" t="s">
        <v>137</v>
      </c>
      <c r="C776" s="742"/>
      <c r="D776" s="742"/>
      <c r="E776" s="217" t="s">
        <v>31</v>
      </c>
      <c r="F776" s="217" t="s">
        <v>32</v>
      </c>
      <c r="G776" s="218" t="s">
        <v>33</v>
      </c>
      <c r="H776" s="218" t="s">
        <v>34</v>
      </c>
      <c r="I776" s="218" t="s">
        <v>35</v>
      </c>
      <c r="J776" s="219" t="s">
        <v>1</v>
      </c>
      <c r="W776" s="221"/>
    </row>
    <row r="777" spans="1:45">
      <c r="B777" s="813">
        <f>IF('Cumulative Budget Request '!$L828='Split budget (F)'!$L$1,'Cumulative Budget Request '!B828,0)</f>
        <v>0</v>
      </c>
      <c r="C777" s="814"/>
      <c r="D777" s="814"/>
      <c r="E777" s="244">
        <f>IF('Cumulative Budget Request '!$L828='Split budget (F)'!$L$1,'Cumulative Budget Request '!E828,0)</f>
        <v>0</v>
      </c>
      <c r="F777" s="244">
        <f>IF('Cumulative Budget Request '!$L828='Split budget (F)'!$L$1,'Cumulative Budget Request '!F828,0)</f>
        <v>0</v>
      </c>
      <c r="G777" s="244">
        <f>IF('Cumulative Budget Request '!$L828='Split budget (F)'!$L$1,'Cumulative Budget Request '!G828,0)</f>
        <v>0</v>
      </c>
      <c r="H777" s="244">
        <f>IF('Cumulative Budget Request '!$L828='Split budget (F)'!$L$1,'Cumulative Budget Request '!H828,0)</f>
        <v>0</v>
      </c>
      <c r="I777" s="244">
        <f>IF('Cumulative Budget Request '!$L828='Split budget (F)'!$L$1,'Cumulative Budget Request '!I828,0)</f>
        <v>0</v>
      </c>
      <c r="J777" s="317">
        <f>SUM(E777:I777)</f>
        <v>0</v>
      </c>
      <c r="W777" s="221"/>
    </row>
    <row r="778" spans="1:45">
      <c r="B778" s="811">
        <f>IF('Cumulative Budget Request '!$L829='Split budget (F)'!$L$1,'Cumulative Budget Request '!B829,0)</f>
        <v>0</v>
      </c>
      <c r="C778" s="812"/>
      <c r="D778" s="812"/>
      <c r="E778" s="244">
        <f>IF('Cumulative Budget Request '!$L829='Split budget (F)'!$L$1,'Cumulative Budget Request '!E829,0)</f>
        <v>0</v>
      </c>
      <c r="F778" s="244">
        <f>IF('Cumulative Budget Request '!$L829='Split budget (F)'!$L$1,'Cumulative Budget Request '!F829,0)</f>
        <v>0</v>
      </c>
      <c r="G778" s="244">
        <f>IF('Cumulative Budget Request '!$L829='Split budget (F)'!$L$1,'Cumulative Budget Request '!G829,0)</f>
        <v>0</v>
      </c>
      <c r="H778" s="244">
        <f>IF('Cumulative Budget Request '!$L829='Split budget (F)'!$L$1,'Cumulative Budget Request '!H829,0)</f>
        <v>0</v>
      </c>
      <c r="I778" s="244">
        <f>IF('Cumulative Budget Request '!$L829='Split budget (F)'!$L$1,'Cumulative Budget Request '!I829,0)</f>
        <v>0</v>
      </c>
      <c r="J778" s="317">
        <f t="shared" ref="J778:J796" si="376">SUM(E778:I778)</f>
        <v>0</v>
      </c>
      <c r="W778" s="221"/>
    </row>
    <row r="779" spans="1:45">
      <c r="B779" s="811">
        <f>IF('Cumulative Budget Request '!$L830='Split budget (F)'!$L$1,'Cumulative Budget Request '!B830,0)</f>
        <v>0</v>
      </c>
      <c r="C779" s="812"/>
      <c r="D779" s="812"/>
      <c r="E779" s="244">
        <f>IF('Cumulative Budget Request '!$L830='Split budget (F)'!$L$1,'Cumulative Budget Request '!E830,0)</f>
        <v>0</v>
      </c>
      <c r="F779" s="244">
        <f>IF('Cumulative Budget Request '!$L830='Split budget (F)'!$L$1,'Cumulative Budget Request '!F830,0)</f>
        <v>0</v>
      </c>
      <c r="G779" s="244">
        <f>IF('Cumulative Budget Request '!$L830='Split budget (F)'!$L$1,'Cumulative Budget Request '!G830,0)</f>
        <v>0</v>
      </c>
      <c r="H779" s="244">
        <f>IF('Cumulative Budget Request '!$L830='Split budget (F)'!$L$1,'Cumulative Budget Request '!H830,0)</f>
        <v>0</v>
      </c>
      <c r="I779" s="244">
        <f>IF('Cumulative Budget Request '!$L830='Split budget (F)'!$L$1,'Cumulative Budget Request '!I830,0)</f>
        <v>0</v>
      </c>
      <c r="J779" s="317">
        <f t="shared" si="376"/>
        <v>0</v>
      </c>
      <c r="W779" s="221"/>
    </row>
    <row r="780" spans="1:45" hidden="1">
      <c r="B780" s="811">
        <f>IF('Cumulative Budget Request '!$L831='Split budget (F)'!$L$1,'Cumulative Budget Request '!B831,0)</f>
        <v>0</v>
      </c>
      <c r="C780" s="812"/>
      <c r="D780" s="812"/>
      <c r="E780" s="244">
        <f>IF('Cumulative Budget Request '!$L831='Split budget (F)'!$L$1,'Cumulative Budget Request '!E831,0)</f>
        <v>0</v>
      </c>
      <c r="F780" s="244">
        <f>IF('Cumulative Budget Request '!$L831='Split budget (F)'!$L$1,'Cumulative Budget Request '!F831,0)</f>
        <v>0</v>
      </c>
      <c r="G780" s="244">
        <f>IF('Cumulative Budget Request '!$L831='Split budget (F)'!$L$1,'Cumulative Budget Request '!G831,0)</f>
        <v>0</v>
      </c>
      <c r="H780" s="244">
        <f>IF('Cumulative Budget Request '!$L831='Split budget (F)'!$L$1,'Cumulative Budget Request '!H831,0)</f>
        <v>0</v>
      </c>
      <c r="I780" s="244">
        <f>IF('Cumulative Budget Request '!$L831='Split budget (F)'!$L$1,'Cumulative Budget Request '!I831,0)</f>
        <v>0</v>
      </c>
      <c r="J780" s="317">
        <f t="shared" si="376"/>
        <v>0</v>
      </c>
      <c r="W780" s="221"/>
    </row>
    <row r="781" spans="1:45" hidden="1">
      <c r="B781" s="811">
        <f>IF('Cumulative Budget Request '!$L832='Split budget (F)'!$L$1,'Cumulative Budget Request '!B832,0)</f>
        <v>0</v>
      </c>
      <c r="C781" s="812"/>
      <c r="D781" s="812"/>
      <c r="E781" s="244">
        <f>IF('Cumulative Budget Request '!$L832='Split budget (F)'!$L$1,'Cumulative Budget Request '!E832,0)</f>
        <v>0</v>
      </c>
      <c r="F781" s="244">
        <f>IF('Cumulative Budget Request '!$L832='Split budget (F)'!$L$1,'Cumulative Budget Request '!F832,0)</f>
        <v>0</v>
      </c>
      <c r="G781" s="244">
        <f>IF('Cumulative Budget Request '!$L832='Split budget (F)'!$L$1,'Cumulative Budget Request '!G832,0)</f>
        <v>0</v>
      </c>
      <c r="H781" s="244">
        <f>IF('Cumulative Budget Request '!$L832='Split budget (F)'!$L$1,'Cumulative Budget Request '!H832,0)</f>
        <v>0</v>
      </c>
      <c r="I781" s="244">
        <f>IF('Cumulative Budget Request '!$L832='Split budget (F)'!$L$1,'Cumulative Budget Request '!I832,0)</f>
        <v>0</v>
      </c>
      <c r="J781" s="317">
        <f t="shared" si="376"/>
        <v>0</v>
      </c>
      <c r="W781" s="221"/>
    </row>
    <row r="782" spans="1:45" hidden="1">
      <c r="B782" s="811">
        <f>IF('Cumulative Budget Request '!$L833='Split budget (F)'!$L$1,'Cumulative Budget Request '!B833,0)</f>
        <v>0</v>
      </c>
      <c r="C782" s="812"/>
      <c r="D782" s="812"/>
      <c r="E782" s="244">
        <f>IF('Cumulative Budget Request '!$L833='Split budget (F)'!$L$1,'Cumulative Budget Request '!E833,0)</f>
        <v>0</v>
      </c>
      <c r="F782" s="244">
        <f>IF('Cumulative Budget Request '!$L833='Split budget (F)'!$L$1,'Cumulative Budget Request '!F833,0)</f>
        <v>0</v>
      </c>
      <c r="G782" s="244">
        <f>IF('Cumulative Budget Request '!$L833='Split budget (F)'!$L$1,'Cumulative Budget Request '!G833,0)</f>
        <v>0</v>
      </c>
      <c r="H782" s="244">
        <f>IF('Cumulative Budget Request '!$L833='Split budget (F)'!$L$1,'Cumulative Budget Request '!H833,0)</f>
        <v>0</v>
      </c>
      <c r="I782" s="244">
        <f>IF('Cumulative Budget Request '!$L833='Split budget (F)'!$L$1,'Cumulative Budget Request '!I833,0)</f>
        <v>0</v>
      </c>
      <c r="J782" s="317">
        <f t="shared" si="376"/>
        <v>0</v>
      </c>
      <c r="W782" s="221"/>
    </row>
    <row r="783" spans="1:45" hidden="1">
      <c r="B783" s="811">
        <f>IF('Cumulative Budget Request '!$L834='Split budget (F)'!$L$1,'Cumulative Budget Request '!B834,0)</f>
        <v>0</v>
      </c>
      <c r="C783" s="812"/>
      <c r="D783" s="812"/>
      <c r="E783" s="244">
        <f>IF('Cumulative Budget Request '!$L834='Split budget (F)'!$L$1,'Cumulative Budget Request '!E834,0)</f>
        <v>0</v>
      </c>
      <c r="F783" s="244">
        <f>IF('Cumulative Budget Request '!$L834='Split budget (F)'!$L$1,'Cumulative Budget Request '!F834,0)</f>
        <v>0</v>
      </c>
      <c r="G783" s="244">
        <f>IF('Cumulative Budget Request '!$L834='Split budget (F)'!$L$1,'Cumulative Budget Request '!G834,0)</f>
        <v>0</v>
      </c>
      <c r="H783" s="244">
        <f>IF('Cumulative Budget Request '!$L834='Split budget (F)'!$L$1,'Cumulative Budget Request '!H834,0)</f>
        <v>0</v>
      </c>
      <c r="I783" s="244">
        <f>IF('Cumulative Budget Request '!$L834='Split budget (F)'!$L$1,'Cumulative Budget Request '!I834,0)</f>
        <v>0</v>
      </c>
      <c r="J783" s="317">
        <f t="shared" si="376"/>
        <v>0</v>
      </c>
      <c r="W783" s="221"/>
    </row>
    <row r="784" spans="1:45" hidden="1">
      <c r="B784" s="811">
        <f>IF('Cumulative Budget Request '!$L835='Split budget (F)'!$L$1,'Cumulative Budget Request '!B835,0)</f>
        <v>0</v>
      </c>
      <c r="C784" s="812"/>
      <c r="D784" s="812"/>
      <c r="E784" s="244">
        <f>IF('Cumulative Budget Request '!$L835='Split budget (F)'!$L$1,'Cumulative Budget Request '!E835,0)</f>
        <v>0</v>
      </c>
      <c r="F784" s="244">
        <f>IF('Cumulative Budget Request '!$L835='Split budget (F)'!$L$1,'Cumulative Budget Request '!F835,0)</f>
        <v>0</v>
      </c>
      <c r="G784" s="244">
        <f>IF('Cumulative Budget Request '!$L835='Split budget (F)'!$L$1,'Cumulative Budget Request '!G835,0)</f>
        <v>0</v>
      </c>
      <c r="H784" s="244">
        <f>IF('Cumulative Budget Request '!$L835='Split budget (F)'!$L$1,'Cumulative Budget Request '!H835,0)</f>
        <v>0</v>
      </c>
      <c r="I784" s="244">
        <f>IF('Cumulative Budget Request '!$L835='Split budget (F)'!$L$1,'Cumulative Budget Request '!I835,0)</f>
        <v>0</v>
      </c>
      <c r="J784" s="317">
        <f t="shared" si="376"/>
        <v>0</v>
      </c>
      <c r="W784" s="221"/>
    </row>
    <row r="785" spans="2:35" hidden="1">
      <c r="B785" s="811">
        <f>IF('Cumulative Budget Request '!$L836='Split budget (F)'!$L$1,'Cumulative Budget Request '!B836,0)</f>
        <v>0</v>
      </c>
      <c r="C785" s="812"/>
      <c r="D785" s="812"/>
      <c r="E785" s="244">
        <f>IF('Cumulative Budget Request '!$L836='Split budget (F)'!$L$1,'Cumulative Budget Request '!E836,0)</f>
        <v>0</v>
      </c>
      <c r="F785" s="244">
        <f>IF('Cumulative Budget Request '!$L836='Split budget (F)'!$L$1,'Cumulative Budget Request '!F836,0)</f>
        <v>0</v>
      </c>
      <c r="G785" s="244">
        <f>IF('Cumulative Budget Request '!$L836='Split budget (F)'!$L$1,'Cumulative Budget Request '!G836,0)</f>
        <v>0</v>
      </c>
      <c r="H785" s="244">
        <f>IF('Cumulative Budget Request '!$L836='Split budget (F)'!$L$1,'Cumulative Budget Request '!H836,0)</f>
        <v>0</v>
      </c>
      <c r="I785" s="244">
        <f>IF('Cumulative Budget Request '!$L836='Split budget (F)'!$L$1,'Cumulative Budget Request '!I836,0)</f>
        <v>0</v>
      </c>
      <c r="J785" s="317">
        <f t="shared" si="376"/>
        <v>0</v>
      </c>
      <c r="W785" s="221"/>
    </row>
    <row r="786" spans="2:35" hidden="1">
      <c r="B786" s="811">
        <f>IF('Cumulative Budget Request '!$L837='Split budget (F)'!$L$1,'Cumulative Budget Request '!B837,0)</f>
        <v>0</v>
      </c>
      <c r="C786" s="812"/>
      <c r="D786" s="812"/>
      <c r="E786" s="244">
        <f>IF('Cumulative Budget Request '!$L837='Split budget (F)'!$L$1,'Cumulative Budget Request '!E837,0)</f>
        <v>0</v>
      </c>
      <c r="F786" s="244">
        <f>IF('Cumulative Budget Request '!$L837='Split budget (F)'!$L$1,'Cumulative Budget Request '!F837,0)</f>
        <v>0</v>
      </c>
      <c r="G786" s="244">
        <f>IF('Cumulative Budget Request '!$L837='Split budget (F)'!$L$1,'Cumulative Budget Request '!G837,0)</f>
        <v>0</v>
      </c>
      <c r="H786" s="244">
        <f>IF('Cumulative Budget Request '!$L837='Split budget (F)'!$L$1,'Cumulative Budget Request '!H837,0)</f>
        <v>0</v>
      </c>
      <c r="I786" s="244">
        <f>IF('Cumulative Budget Request '!$L837='Split budget (F)'!$L$1,'Cumulative Budget Request '!I837,0)</f>
        <v>0</v>
      </c>
      <c r="J786" s="317">
        <f t="shared" si="376"/>
        <v>0</v>
      </c>
      <c r="W786" s="221"/>
    </row>
    <row r="787" spans="2:35" hidden="1">
      <c r="B787" s="811">
        <f>IF('Cumulative Budget Request '!$L838='Split budget (F)'!$L$1,'Cumulative Budget Request '!B838,0)</f>
        <v>0</v>
      </c>
      <c r="C787" s="812"/>
      <c r="D787" s="812"/>
      <c r="E787" s="244">
        <f>IF('Cumulative Budget Request '!$L838='Split budget (F)'!$L$1,'Cumulative Budget Request '!E838,0)</f>
        <v>0</v>
      </c>
      <c r="F787" s="244">
        <f>IF('Cumulative Budget Request '!$L838='Split budget (F)'!$L$1,'Cumulative Budget Request '!F838,0)</f>
        <v>0</v>
      </c>
      <c r="G787" s="244">
        <f>IF('Cumulative Budget Request '!$L838='Split budget (F)'!$L$1,'Cumulative Budget Request '!G838,0)</f>
        <v>0</v>
      </c>
      <c r="H787" s="244">
        <f>IF('Cumulative Budget Request '!$L838='Split budget (F)'!$L$1,'Cumulative Budget Request '!H838,0)</f>
        <v>0</v>
      </c>
      <c r="I787" s="244">
        <f>IF('Cumulative Budget Request '!$L838='Split budget (F)'!$L$1,'Cumulative Budget Request '!I838,0)</f>
        <v>0</v>
      </c>
      <c r="J787" s="317">
        <f t="shared" si="376"/>
        <v>0</v>
      </c>
      <c r="W787" s="221"/>
    </row>
    <row r="788" spans="2:35" hidden="1">
      <c r="B788" s="811">
        <f>IF('Cumulative Budget Request '!$L839='Split budget (F)'!$L$1,'Cumulative Budget Request '!B839,0)</f>
        <v>0</v>
      </c>
      <c r="C788" s="812"/>
      <c r="D788" s="812"/>
      <c r="E788" s="244">
        <f>IF('Cumulative Budget Request '!$L839='Split budget (F)'!$L$1,'Cumulative Budget Request '!E839,0)</f>
        <v>0</v>
      </c>
      <c r="F788" s="244">
        <f>IF('Cumulative Budget Request '!$L839='Split budget (F)'!$L$1,'Cumulative Budget Request '!F839,0)</f>
        <v>0</v>
      </c>
      <c r="G788" s="244">
        <f>IF('Cumulative Budget Request '!$L839='Split budget (F)'!$L$1,'Cumulative Budget Request '!G839,0)</f>
        <v>0</v>
      </c>
      <c r="H788" s="244">
        <f>IF('Cumulative Budget Request '!$L839='Split budget (F)'!$L$1,'Cumulative Budget Request '!H839,0)</f>
        <v>0</v>
      </c>
      <c r="I788" s="244">
        <f>IF('Cumulative Budget Request '!$L839='Split budget (F)'!$L$1,'Cumulative Budget Request '!I839,0)</f>
        <v>0</v>
      </c>
      <c r="J788" s="317">
        <f t="shared" si="376"/>
        <v>0</v>
      </c>
      <c r="W788" s="221"/>
    </row>
    <row r="789" spans="2:35" hidden="1">
      <c r="B789" s="811">
        <f>IF('Cumulative Budget Request '!$L840='Split budget (F)'!$L$1,'Cumulative Budget Request '!B840,0)</f>
        <v>0</v>
      </c>
      <c r="C789" s="812"/>
      <c r="D789" s="812"/>
      <c r="E789" s="244">
        <f>IF('Cumulative Budget Request '!$L840='Split budget (F)'!$L$1,'Cumulative Budget Request '!E840,0)</f>
        <v>0</v>
      </c>
      <c r="F789" s="244">
        <f>IF('Cumulative Budget Request '!$L840='Split budget (F)'!$L$1,'Cumulative Budget Request '!F840,0)</f>
        <v>0</v>
      </c>
      <c r="G789" s="244">
        <f>IF('Cumulative Budget Request '!$L840='Split budget (F)'!$L$1,'Cumulative Budget Request '!G840,0)</f>
        <v>0</v>
      </c>
      <c r="H789" s="244">
        <f>IF('Cumulative Budget Request '!$L840='Split budget (F)'!$L$1,'Cumulative Budget Request '!H840,0)</f>
        <v>0</v>
      </c>
      <c r="I789" s="244">
        <f>IF('Cumulative Budget Request '!$L840='Split budget (F)'!$L$1,'Cumulative Budget Request '!I840,0)</f>
        <v>0</v>
      </c>
      <c r="J789" s="317">
        <f t="shared" si="376"/>
        <v>0</v>
      </c>
      <c r="W789" s="221"/>
    </row>
    <row r="790" spans="2:35" hidden="1">
      <c r="B790" s="811">
        <f>IF('Cumulative Budget Request '!$L841='Split budget (F)'!$L$1,'Cumulative Budget Request '!B841,0)</f>
        <v>0</v>
      </c>
      <c r="C790" s="812"/>
      <c r="D790" s="812"/>
      <c r="E790" s="244">
        <f>IF('Cumulative Budget Request '!$L841='Split budget (F)'!$L$1,'Cumulative Budget Request '!E841,0)</f>
        <v>0</v>
      </c>
      <c r="F790" s="244">
        <f>IF('Cumulative Budget Request '!$L841='Split budget (F)'!$L$1,'Cumulative Budget Request '!F841,0)</f>
        <v>0</v>
      </c>
      <c r="G790" s="244">
        <f>IF('Cumulative Budget Request '!$L841='Split budget (F)'!$L$1,'Cumulative Budget Request '!G841,0)</f>
        <v>0</v>
      </c>
      <c r="H790" s="244">
        <f>IF('Cumulative Budget Request '!$L841='Split budget (F)'!$L$1,'Cumulative Budget Request '!H841,0)</f>
        <v>0</v>
      </c>
      <c r="I790" s="244">
        <f>IF('Cumulative Budget Request '!$L841='Split budget (F)'!$L$1,'Cumulative Budget Request '!I841,0)</f>
        <v>0</v>
      </c>
      <c r="J790" s="317">
        <f t="shared" si="376"/>
        <v>0</v>
      </c>
      <c r="W790" s="221"/>
    </row>
    <row r="791" spans="2:35" hidden="1">
      <c r="B791" s="811">
        <f>IF('Cumulative Budget Request '!$L842='Split budget (F)'!$L$1,'Cumulative Budget Request '!B842,0)</f>
        <v>0</v>
      </c>
      <c r="C791" s="812"/>
      <c r="D791" s="812"/>
      <c r="E791" s="244">
        <f>IF('Cumulative Budget Request '!$L842='Split budget (F)'!$L$1,'Cumulative Budget Request '!E842,0)</f>
        <v>0</v>
      </c>
      <c r="F791" s="244">
        <f>IF('Cumulative Budget Request '!$L842='Split budget (F)'!$L$1,'Cumulative Budget Request '!F842,0)</f>
        <v>0</v>
      </c>
      <c r="G791" s="244">
        <f>IF('Cumulative Budget Request '!$L842='Split budget (F)'!$L$1,'Cumulative Budget Request '!G842,0)</f>
        <v>0</v>
      </c>
      <c r="H791" s="244">
        <f>IF('Cumulative Budget Request '!$L842='Split budget (F)'!$L$1,'Cumulative Budget Request '!H842,0)</f>
        <v>0</v>
      </c>
      <c r="I791" s="244">
        <f>IF('Cumulative Budget Request '!$L842='Split budget (F)'!$L$1,'Cumulative Budget Request '!I842,0)</f>
        <v>0</v>
      </c>
      <c r="J791" s="317">
        <f t="shared" si="376"/>
        <v>0</v>
      </c>
      <c r="W791" s="221"/>
    </row>
    <row r="792" spans="2:35" hidden="1">
      <c r="B792" s="811">
        <f>IF('Cumulative Budget Request '!$L843='Split budget (F)'!$L$1,'Cumulative Budget Request '!B843,0)</f>
        <v>0</v>
      </c>
      <c r="C792" s="812"/>
      <c r="D792" s="812"/>
      <c r="E792" s="244">
        <f>IF('Cumulative Budget Request '!$L843='Split budget (F)'!$L$1,'Cumulative Budget Request '!E843,0)</f>
        <v>0</v>
      </c>
      <c r="F792" s="244">
        <f>IF('Cumulative Budget Request '!$L843='Split budget (F)'!$L$1,'Cumulative Budget Request '!F843,0)</f>
        <v>0</v>
      </c>
      <c r="G792" s="244">
        <f>IF('Cumulative Budget Request '!$L843='Split budget (F)'!$L$1,'Cumulative Budget Request '!G843,0)</f>
        <v>0</v>
      </c>
      <c r="H792" s="244">
        <f>IF('Cumulative Budget Request '!$L843='Split budget (F)'!$L$1,'Cumulative Budget Request '!H843,0)</f>
        <v>0</v>
      </c>
      <c r="I792" s="244">
        <f>IF('Cumulative Budget Request '!$L843='Split budget (F)'!$L$1,'Cumulative Budget Request '!I843,0)</f>
        <v>0</v>
      </c>
      <c r="J792" s="317">
        <f t="shared" si="376"/>
        <v>0</v>
      </c>
      <c r="W792" s="221"/>
    </row>
    <row r="793" spans="2:35" ht="16.8" hidden="1">
      <c r="B793" s="811">
        <f>IF('Cumulative Budget Request '!$L844='Split budget (F)'!$L$1,'Cumulative Budget Request '!B844,0)</f>
        <v>0</v>
      </c>
      <c r="C793" s="812"/>
      <c r="D793" s="812"/>
      <c r="E793" s="244">
        <f>IF('Cumulative Budget Request '!$L844='Split budget (F)'!$L$1,'Cumulative Budget Request '!E844,0)</f>
        <v>0</v>
      </c>
      <c r="F793" s="244">
        <f>IF('Cumulative Budget Request '!$L844='Split budget (F)'!$L$1,'Cumulative Budget Request '!F844,0)</f>
        <v>0</v>
      </c>
      <c r="G793" s="244">
        <f>IF('Cumulative Budget Request '!$L844='Split budget (F)'!$L$1,'Cumulative Budget Request '!G844,0)</f>
        <v>0</v>
      </c>
      <c r="H793" s="244">
        <f>IF('Cumulative Budget Request '!$L844='Split budget (F)'!$L$1,'Cumulative Budget Request '!H844,0)</f>
        <v>0</v>
      </c>
      <c r="I793" s="244">
        <f>IF('Cumulative Budget Request '!$L844='Split budget (F)'!$L$1,'Cumulative Budget Request '!I844,0)</f>
        <v>0</v>
      </c>
      <c r="J793" s="317">
        <f t="shared" si="376"/>
        <v>0</v>
      </c>
      <c r="W793" s="222"/>
    </row>
    <row r="794" spans="2:35" hidden="1">
      <c r="B794" s="811">
        <f>IF('Cumulative Budget Request '!$L845='Split budget (F)'!$L$1,'Cumulative Budget Request '!B845,0)</f>
        <v>0</v>
      </c>
      <c r="C794" s="812"/>
      <c r="D794" s="812"/>
      <c r="E794" s="244">
        <f>IF('Cumulative Budget Request '!$L845='Split budget (F)'!$L$1,'Cumulative Budget Request '!E845,0)</f>
        <v>0</v>
      </c>
      <c r="F794" s="244">
        <f>IF('Cumulative Budget Request '!$L845='Split budget (F)'!$L$1,'Cumulative Budget Request '!F845,0)</f>
        <v>0</v>
      </c>
      <c r="G794" s="244">
        <f>IF('Cumulative Budget Request '!$L845='Split budget (F)'!$L$1,'Cumulative Budget Request '!G845,0)</f>
        <v>0</v>
      </c>
      <c r="H794" s="244">
        <f>IF('Cumulative Budget Request '!$L845='Split budget (F)'!$L$1,'Cumulative Budget Request '!H845,0)</f>
        <v>0</v>
      </c>
      <c r="I794" s="244">
        <f>IF('Cumulative Budget Request '!$L845='Split budget (F)'!$L$1,'Cumulative Budget Request '!I845,0)</f>
        <v>0</v>
      </c>
      <c r="J794" s="317">
        <f t="shared" si="376"/>
        <v>0</v>
      </c>
    </row>
    <row r="795" spans="2:35" hidden="1">
      <c r="B795" s="811">
        <f>IF('Cumulative Budget Request '!$L846='Split budget (F)'!$L$1,'Cumulative Budget Request '!B846,0)</f>
        <v>0</v>
      </c>
      <c r="C795" s="812"/>
      <c r="D795" s="812"/>
      <c r="E795" s="244">
        <f>IF('Cumulative Budget Request '!$L846='Split budget (F)'!$L$1,'Cumulative Budget Request '!E846,0)</f>
        <v>0</v>
      </c>
      <c r="F795" s="244">
        <f>IF('Cumulative Budget Request '!$L846='Split budget (F)'!$L$1,'Cumulative Budget Request '!F846,0)</f>
        <v>0</v>
      </c>
      <c r="G795" s="244">
        <f>IF('Cumulative Budget Request '!$L846='Split budget (F)'!$L$1,'Cumulative Budget Request '!G846,0)</f>
        <v>0</v>
      </c>
      <c r="H795" s="244">
        <f>IF('Cumulative Budget Request '!$L846='Split budget (F)'!$L$1,'Cumulative Budget Request '!H846,0)</f>
        <v>0</v>
      </c>
      <c r="I795" s="244">
        <f>IF('Cumulative Budget Request '!$L846='Split budget (F)'!$L$1,'Cumulative Budget Request '!I846,0)</f>
        <v>0</v>
      </c>
      <c r="J795" s="317">
        <f t="shared" si="376"/>
        <v>0</v>
      </c>
      <c r="K795" s="20"/>
      <c r="L795" s="16"/>
      <c r="M795" s="20"/>
      <c r="N795" s="20"/>
      <c r="O795" s="20"/>
      <c r="P795" s="20"/>
    </row>
    <row r="796" spans="2:35" hidden="1">
      <c r="B796" s="815">
        <f>IF('Cumulative Budget Request '!$L847='Split budget (F)'!$L$1,'Cumulative Budget Request '!B847,0)</f>
        <v>0</v>
      </c>
      <c r="C796" s="816"/>
      <c r="D796" s="816"/>
      <c r="E796" s="244">
        <f>IF('Cumulative Budget Request '!$L847='Split budget (F)'!$L$1,'Cumulative Budget Request '!E847,0)</f>
        <v>0</v>
      </c>
      <c r="F796" s="244">
        <f>IF('Cumulative Budget Request '!$L847='Split budget (F)'!$L$1,'Cumulative Budget Request '!F847,0)</f>
        <v>0</v>
      </c>
      <c r="G796" s="244">
        <f>IF('Cumulative Budget Request '!$L847='Split budget (F)'!$L$1,'Cumulative Budget Request '!G847,0)</f>
        <v>0</v>
      </c>
      <c r="H796" s="244">
        <f>IF('Cumulative Budget Request '!$L847='Split budget (F)'!$L$1,'Cumulative Budget Request '!H847,0)</f>
        <v>0</v>
      </c>
      <c r="I796" s="244">
        <f>IF('Cumulative Budget Request '!$L847='Split budget (F)'!$L$1,'Cumulative Budget Request '!I847,0)</f>
        <v>0</v>
      </c>
      <c r="J796" s="318">
        <f t="shared" si="376"/>
        <v>0</v>
      </c>
      <c r="K796" s="20"/>
      <c r="L796" s="16"/>
      <c r="M796" s="20"/>
      <c r="N796" s="20"/>
      <c r="O796" s="20"/>
      <c r="P796" s="20"/>
    </row>
    <row r="797" spans="2:35" ht="13.8" thickBot="1">
      <c r="B797" s="736" t="s">
        <v>1</v>
      </c>
      <c r="C797" s="737"/>
      <c r="D797" s="737"/>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8" thickBot="1">
      <c r="F798"/>
      <c r="H798" s="20"/>
      <c r="I798" s="16"/>
      <c r="J798" s="20"/>
      <c r="K798" s="20"/>
      <c r="L798" s="16"/>
      <c r="M798" s="20"/>
      <c r="N798" s="20"/>
      <c r="O798" s="20"/>
      <c r="P798" s="20"/>
      <c r="AI798" s="1"/>
    </row>
    <row r="799" spans="2:35">
      <c r="B799" s="743" t="s">
        <v>159</v>
      </c>
      <c r="C799" s="744"/>
      <c r="D799" s="744"/>
      <c r="E799" s="744"/>
      <c r="F799" s="744"/>
      <c r="G799" s="744"/>
      <c r="H799" s="744"/>
      <c r="I799" s="744"/>
      <c r="J799" s="745"/>
      <c r="K799" s="20"/>
      <c r="L799" s="16"/>
      <c r="M799" s="20"/>
      <c r="N799" s="20"/>
      <c r="O799" s="20"/>
      <c r="P799" s="20"/>
    </row>
    <row r="800" spans="2:35">
      <c r="B800" s="741" t="s">
        <v>137</v>
      </c>
      <c r="C800" s="742"/>
      <c r="D800" s="742"/>
      <c r="E800" s="217" t="s">
        <v>31</v>
      </c>
      <c r="F800" s="217" t="s">
        <v>32</v>
      </c>
      <c r="G800" s="218" t="s">
        <v>33</v>
      </c>
      <c r="H800" s="218" t="s">
        <v>34</v>
      </c>
      <c r="I800" s="218" t="s">
        <v>35</v>
      </c>
      <c r="J800" s="219" t="s">
        <v>1</v>
      </c>
      <c r="K800" s="20"/>
      <c r="L800" s="16"/>
      <c r="M800" s="20"/>
      <c r="N800" s="20"/>
      <c r="O800" s="20"/>
      <c r="P800" s="20"/>
    </row>
    <row r="801" spans="2:16">
      <c r="B801" s="813">
        <f t="shared" ref="B801:B821" si="378">B777</f>
        <v>0</v>
      </c>
      <c r="C801" s="814"/>
      <c r="D801" s="814"/>
      <c r="E801" s="244">
        <f>IF('Cumulative Budget Request '!$L852='Split budget (F)'!$L$1,'Cumulative Budget Request '!E852,0)</f>
        <v>0</v>
      </c>
      <c r="F801" s="244">
        <f>IF('Cumulative Budget Request '!$L852='Split budget (F)'!$L$1,'Cumulative Budget Request '!F852,0)</f>
        <v>0</v>
      </c>
      <c r="G801" s="244">
        <f>IF('Cumulative Budget Request '!$L852='Split budget (F)'!$L$1,'Cumulative Budget Request '!G852,0)</f>
        <v>0</v>
      </c>
      <c r="H801" s="244">
        <f>IF('Cumulative Budget Request '!$L852='Split budget (F)'!$L$1,'Cumulative Budget Request '!H852,0)</f>
        <v>0</v>
      </c>
      <c r="I801" s="244">
        <f>IF('Cumulative Budget Request '!$L852='Split budget (F)'!$L$1,'Cumulative Budget Request '!I852,0)</f>
        <v>0</v>
      </c>
      <c r="J801" s="317">
        <f t="shared" ref="J801:J820" si="379">SUM(E801:I801)</f>
        <v>0</v>
      </c>
      <c r="K801" s="20"/>
      <c r="L801" s="16"/>
      <c r="M801" s="20"/>
      <c r="N801" s="20"/>
      <c r="O801" s="20"/>
      <c r="P801" s="20"/>
    </row>
    <row r="802" spans="2:16">
      <c r="B802" s="811">
        <f t="shared" si="378"/>
        <v>0</v>
      </c>
      <c r="C802" s="812"/>
      <c r="D802" s="812"/>
      <c r="E802" s="244">
        <f>IF('Cumulative Budget Request '!$L853='Split budget (F)'!$L$1,'Cumulative Budget Request '!E853,0)</f>
        <v>0</v>
      </c>
      <c r="F802" s="244">
        <f>IF('Cumulative Budget Request '!$L853='Split budget (F)'!$L$1,'Cumulative Budget Request '!F853,0)</f>
        <v>0</v>
      </c>
      <c r="G802" s="244">
        <f>IF('Cumulative Budget Request '!$L853='Split budget (F)'!$L$1,'Cumulative Budget Request '!G853,0)</f>
        <v>0</v>
      </c>
      <c r="H802" s="244">
        <f>IF('Cumulative Budget Request '!$L853='Split budget (F)'!$L$1,'Cumulative Budget Request '!H853,0)</f>
        <v>0</v>
      </c>
      <c r="I802" s="244">
        <f>IF('Cumulative Budget Request '!$L853='Split budget (F)'!$L$1,'Cumulative Budget Request '!I853,0)</f>
        <v>0</v>
      </c>
      <c r="J802" s="317">
        <f t="shared" si="379"/>
        <v>0</v>
      </c>
      <c r="K802" s="20"/>
      <c r="L802" s="16"/>
      <c r="M802" s="20"/>
      <c r="N802" s="20"/>
      <c r="O802" s="20"/>
      <c r="P802" s="20"/>
    </row>
    <row r="803" spans="2:16">
      <c r="B803" s="811">
        <f t="shared" si="378"/>
        <v>0</v>
      </c>
      <c r="C803" s="812"/>
      <c r="D803" s="812"/>
      <c r="E803" s="244">
        <f>IF('Cumulative Budget Request '!$L854='Split budget (F)'!$L$1,'Cumulative Budget Request '!E854,0)</f>
        <v>0</v>
      </c>
      <c r="F803" s="244">
        <f>IF('Cumulative Budget Request '!$L854='Split budget (F)'!$L$1,'Cumulative Budget Request '!F854,0)</f>
        <v>0</v>
      </c>
      <c r="G803" s="244">
        <f>IF('Cumulative Budget Request '!$L854='Split budget (F)'!$L$1,'Cumulative Budget Request '!G854,0)</f>
        <v>0</v>
      </c>
      <c r="H803" s="244">
        <f>IF('Cumulative Budget Request '!$L854='Split budget (F)'!$L$1,'Cumulative Budget Request '!H854,0)</f>
        <v>0</v>
      </c>
      <c r="I803" s="244">
        <f>IF('Cumulative Budget Request '!$L854='Split budget (F)'!$L$1,'Cumulative Budget Request '!I854,0)</f>
        <v>0</v>
      </c>
      <c r="J803" s="317">
        <f t="shared" si="379"/>
        <v>0</v>
      </c>
      <c r="K803" s="20"/>
      <c r="L803" s="16"/>
      <c r="M803" s="20"/>
      <c r="N803" s="20"/>
      <c r="O803" s="20"/>
      <c r="P803" s="20"/>
    </row>
    <row r="804" spans="2:16" hidden="1">
      <c r="B804" s="811">
        <f t="shared" si="378"/>
        <v>0</v>
      </c>
      <c r="C804" s="812"/>
      <c r="D804" s="812"/>
      <c r="E804" s="244">
        <f>IF('Cumulative Budget Request '!$L855='Split budget (F)'!$L$1,'Cumulative Budget Request '!E855,0)</f>
        <v>0</v>
      </c>
      <c r="F804" s="244">
        <f>IF('Cumulative Budget Request '!$L855='Split budget (F)'!$L$1,'Cumulative Budget Request '!F855,0)</f>
        <v>0</v>
      </c>
      <c r="G804" s="244">
        <f>IF('Cumulative Budget Request '!$L855='Split budget (F)'!$L$1,'Cumulative Budget Request '!G855,0)</f>
        <v>0</v>
      </c>
      <c r="H804" s="244">
        <f>IF('Cumulative Budget Request '!$L855='Split budget (F)'!$L$1,'Cumulative Budget Request '!H855,0)</f>
        <v>0</v>
      </c>
      <c r="I804" s="244">
        <f>IF('Cumulative Budget Request '!$L855='Split budget (F)'!$L$1,'Cumulative Budget Request '!I855,0)</f>
        <v>0</v>
      </c>
      <c r="J804" s="317">
        <f t="shared" si="379"/>
        <v>0</v>
      </c>
      <c r="K804" s="20"/>
      <c r="L804" s="16"/>
      <c r="M804" s="20"/>
      <c r="N804" s="20"/>
      <c r="O804" s="20"/>
      <c r="P804" s="20"/>
    </row>
    <row r="805" spans="2:16" hidden="1">
      <c r="B805" s="811">
        <f t="shared" si="378"/>
        <v>0</v>
      </c>
      <c r="C805" s="812"/>
      <c r="D805" s="812"/>
      <c r="E805" s="244">
        <f>IF('Cumulative Budget Request '!$L856='Split budget (F)'!$L$1,'Cumulative Budget Request '!E856,0)</f>
        <v>0</v>
      </c>
      <c r="F805" s="244">
        <f>IF('Cumulative Budget Request '!$L856='Split budget (F)'!$L$1,'Cumulative Budget Request '!F856,0)</f>
        <v>0</v>
      </c>
      <c r="G805" s="244">
        <f>IF('Cumulative Budget Request '!$L856='Split budget (F)'!$L$1,'Cumulative Budget Request '!G856,0)</f>
        <v>0</v>
      </c>
      <c r="H805" s="244">
        <f>IF('Cumulative Budget Request '!$L856='Split budget (F)'!$L$1,'Cumulative Budget Request '!H856,0)</f>
        <v>0</v>
      </c>
      <c r="I805" s="244">
        <f>IF('Cumulative Budget Request '!$L856='Split budget (F)'!$L$1,'Cumulative Budget Request '!I856,0)</f>
        <v>0</v>
      </c>
      <c r="J805" s="317">
        <f t="shared" si="379"/>
        <v>0</v>
      </c>
      <c r="K805" s="20"/>
      <c r="L805" s="16"/>
      <c r="M805" s="20"/>
      <c r="N805" s="20"/>
      <c r="O805" s="20"/>
      <c r="P805" s="20"/>
    </row>
    <row r="806" spans="2:16" hidden="1">
      <c r="B806" s="811">
        <f t="shared" si="378"/>
        <v>0</v>
      </c>
      <c r="C806" s="812"/>
      <c r="D806" s="812"/>
      <c r="E806" s="244">
        <f>IF('Cumulative Budget Request '!$L857='Split budget (F)'!$L$1,'Cumulative Budget Request '!E857,0)</f>
        <v>0</v>
      </c>
      <c r="F806" s="244">
        <f>IF('Cumulative Budget Request '!$L857='Split budget (F)'!$L$1,'Cumulative Budget Request '!F857,0)</f>
        <v>0</v>
      </c>
      <c r="G806" s="244">
        <f>IF('Cumulative Budget Request '!$L857='Split budget (F)'!$L$1,'Cumulative Budget Request '!G857,0)</f>
        <v>0</v>
      </c>
      <c r="H806" s="244">
        <f>IF('Cumulative Budget Request '!$L857='Split budget (F)'!$L$1,'Cumulative Budget Request '!H857,0)</f>
        <v>0</v>
      </c>
      <c r="I806" s="244">
        <f>IF('Cumulative Budget Request '!$L857='Split budget (F)'!$L$1,'Cumulative Budget Request '!I857,0)</f>
        <v>0</v>
      </c>
      <c r="J806" s="317">
        <f t="shared" si="379"/>
        <v>0</v>
      </c>
      <c r="K806" s="20"/>
      <c r="L806" s="16"/>
      <c r="M806" s="20"/>
      <c r="N806" s="20"/>
      <c r="O806" s="20"/>
      <c r="P806" s="20"/>
    </row>
    <row r="807" spans="2:16" hidden="1">
      <c r="B807" s="811">
        <f t="shared" si="378"/>
        <v>0</v>
      </c>
      <c r="C807" s="812"/>
      <c r="D807" s="812"/>
      <c r="E807" s="244">
        <f>IF('Cumulative Budget Request '!$L858='Split budget (F)'!$L$1,'Cumulative Budget Request '!E858,0)</f>
        <v>0</v>
      </c>
      <c r="F807" s="244">
        <f>IF('Cumulative Budget Request '!$L858='Split budget (F)'!$L$1,'Cumulative Budget Request '!F858,0)</f>
        <v>0</v>
      </c>
      <c r="G807" s="244">
        <f>IF('Cumulative Budget Request '!$L858='Split budget (F)'!$L$1,'Cumulative Budget Request '!G858,0)</f>
        <v>0</v>
      </c>
      <c r="H807" s="244">
        <f>IF('Cumulative Budget Request '!$L858='Split budget (F)'!$L$1,'Cumulative Budget Request '!H858,0)</f>
        <v>0</v>
      </c>
      <c r="I807" s="244">
        <f>IF('Cumulative Budget Request '!$L858='Split budget (F)'!$L$1,'Cumulative Budget Request '!I858,0)</f>
        <v>0</v>
      </c>
      <c r="J807" s="317">
        <f t="shared" si="379"/>
        <v>0</v>
      </c>
      <c r="K807" s="20"/>
      <c r="L807" s="16"/>
      <c r="M807" s="20"/>
      <c r="N807" s="20"/>
      <c r="O807" s="20"/>
      <c r="P807" s="20"/>
    </row>
    <row r="808" spans="2:16" hidden="1">
      <c r="B808" s="811">
        <f t="shared" si="378"/>
        <v>0</v>
      </c>
      <c r="C808" s="812"/>
      <c r="D808" s="812"/>
      <c r="E808" s="244">
        <f>IF('Cumulative Budget Request '!$L859='Split budget (F)'!$L$1,'Cumulative Budget Request '!E859,0)</f>
        <v>0</v>
      </c>
      <c r="F808" s="244">
        <f>IF('Cumulative Budget Request '!$L859='Split budget (F)'!$L$1,'Cumulative Budget Request '!F859,0)</f>
        <v>0</v>
      </c>
      <c r="G808" s="244">
        <f>IF('Cumulative Budget Request '!$L859='Split budget (F)'!$L$1,'Cumulative Budget Request '!G859,0)</f>
        <v>0</v>
      </c>
      <c r="H808" s="244">
        <f>IF('Cumulative Budget Request '!$L859='Split budget (F)'!$L$1,'Cumulative Budget Request '!H859,0)</f>
        <v>0</v>
      </c>
      <c r="I808" s="244">
        <f>IF('Cumulative Budget Request '!$L859='Split budget (F)'!$L$1,'Cumulative Budget Request '!I859,0)</f>
        <v>0</v>
      </c>
      <c r="J808" s="317">
        <f t="shared" si="379"/>
        <v>0</v>
      </c>
      <c r="K808" s="20"/>
      <c r="L808" s="16"/>
      <c r="M808" s="20"/>
      <c r="N808" s="20"/>
      <c r="O808" s="20"/>
      <c r="P808" s="20"/>
    </row>
    <row r="809" spans="2:16" hidden="1">
      <c r="B809" s="811">
        <f t="shared" si="378"/>
        <v>0</v>
      </c>
      <c r="C809" s="812"/>
      <c r="D809" s="812"/>
      <c r="E809" s="244">
        <f>IF('Cumulative Budget Request '!$L860='Split budget (F)'!$L$1,'Cumulative Budget Request '!E860,0)</f>
        <v>0</v>
      </c>
      <c r="F809" s="244">
        <f>IF('Cumulative Budget Request '!$L860='Split budget (F)'!$L$1,'Cumulative Budget Request '!F860,0)</f>
        <v>0</v>
      </c>
      <c r="G809" s="244">
        <f>IF('Cumulative Budget Request '!$L860='Split budget (F)'!$L$1,'Cumulative Budget Request '!G860,0)</f>
        <v>0</v>
      </c>
      <c r="H809" s="244">
        <f>IF('Cumulative Budget Request '!$L860='Split budget (F)'!$L$1,'Cumulative Budget Request '!H860,0)</f>
        <v>0</v>
      </c>
      <c r="I809" s="244">
        <f>IF('Cumulative Budget Request '!$L860='Split budget (F)'!$L$1,'Cumulative Budget Request '!I860,0)</f>
        <v>0</v>
      </c>
      <c r="J809" s="317">
        <f t="shared" si="379"/>
        <v>0</v>
      </c>
      <c r="K809" s="20"/>
      <c r="L809" s="16"/>
      <c r="M809" s="20"/>
      <c r="N809" s="20"/>
      <c r="O809" s="20"/>
      <c r="P809" s="20"/>
    </row>
    <row r="810" spans="2:16" hidden="1">
      <c r="B810" s="811">
        <f t="shared" si="378"/>
        <v>0</v>
      </c>
      <c r="C810" s="812"/>
      <c r="D810" s="812"/>
      <c r="E810" s="244">
        <f>IF('Cumulative Budget Request '!$L861='Split budget (F)'!$L$1,'Cumulative Budget Request '!E861,0)</f>
        <v>0</v>
      </c>
      <c r="F810" s="244">
        <f>IF('Cumulative Budget Request '!$L861='Split budget (F)'!$L$1,'Cumulative Budget Request '!F861,0)</f>
        <v>0</v>
      </c>
      <c r="G810" s="244">
        <f>IF('Cumulative Budget Request '!$L861='Split budget (F)'!$L$1,'Cumulative Budget Request '!G861,0)</f>
        <v>0</v>
      </c>
      <c r="H810" s="244">
        <f>IF('Cumulative Budget Request '!$L861='Split budget (F)'!$L$1,'Cumulative Budget Request '!H861,0)</f>
        <v>0</v>
      </c>
      <c r="I810" s="244">
        <f>IF('Cumulative Budget Request '!$L861='Split budget (F)'!$L$1,'Cumulative Budget Request '!I861,0)</f>
        <v>0</v>
      </c>
      <c r="J810" s="317">
        <f t="shared" si="379"/>
        <v>0</v>
      </c>
      <c r="K810" s="20"/>
      <c r="L810" s="16"/>
      <c r="M810" s="20"/>
      <c r="N810" s="20"/>
      <c r="O810" s="20"/>
      <c r="P810" s="20"/>
    </row>
    <row r="811" spans="2:16" hidden="1">
      <c r="B811" s="811">
        <f t="shared" si="378"/>
        <v>0</v>
      </c>
      <c r="C811" s="812"/>
      <c r="D811" s="812"/>
      <c r="E811" s="244">
        <f>IF('Cumulative Budget Request '!$L862='Split budget (F)'!$L$1,'Cumulative Budget Request '!E862,0)</f>
        <v>0</v>
      </c>
      <c r="F811" s="244">
        <f>IF('Cumulative Budget Request '!$L862='Split budget (F)'!$L$1,'Cumulative Budget Request '!F862,0)</f>
        <v>0</v>
      </c>
      <c r="G811" s="244">
        <f>IF('Cumulative Budget Request '!$L862='Split budget (F)'!$L$1,'Cumulative Budget Request '!G862,0)</f>
        <v>0</v>
      </c>
      <c r="H811" s="244">
        <f>IF('Cumulative Budget Request '!$L862='Split budget (F)'!$L$1,'Cumulative Budget Request '!H862,0)</f>
        <v>0</v>
      </c>
      <c r="I811" s="244">
        <f>IF('Cumulative Budget Request '!$L862='Split budget (F)'!$L$1,'Cumulative Budget Request '!I862,0)</f>
        <v>0</v>
      </c>
      <c r="J811" s="317">
        <f t="shared" si="379"/>
        <v>0</v>
      </c>
      <c r="K811" s="20"/>
      <c r="L811" s="16"/>
      <c r="M811" s="20"/>
      <c r="N811" s="20"/>
      <c r="O811" s="20"/>
      <c r="P811" s="20"/>
    </row>
    <row r="812" spans="2:16" hidden="1">
      <c r="B812" s="811">
        <f t="shared" si="378"/>
        <v>0</v>
      </c>
      <c r="C812" s="812"/>
      <c r="D812" s="812"/>
      <c r="E812" s="244">
        <f>IF('Cumulative Budget Request '!$L863='Split budget (F)'!$L$1,'Cumulative Budget Request '!E863,0)</f>
        <v>0</v>
      </c>
      <c r="F812" s="244">
        <f>IF('Cumulative Budget Request '!$L863='Split budget (F)'!$L$1,'Cumulative Budget Request '!F863,0)</f>
        <v>0</v>
      </c>
      <c r="G812" s="244">
        <f>IF('Cumulative Budget Request '!$L863='Split budget (F)'!$L$1,'Cumulative Budget Request '!G863,0)</f>
        <v>0</v>
      </c>
      <c r="H812" s="244">
        <f>IF('Cumulative Budget Request '!$L863='Split budget (F)'!$L$1,'Cumulative Budget Request '!H863,0)</f>
        <v>0</v>
      </c>
      <c r="I812" s="244">
        <f>IF('Cumulative Budget Request '!$L863='Split budget (F)'!$L$1,'Cumulative Budget Request '!I863,0)</f>
        <v>0</v>
      </c>
      <c r="J812" s="317">
        <f t="shared" si="379"/>
        <v>0</v>
      </c>
      <c r="K812" s="20"/>
      <c r="L812" s="16"/>
      <c r="M812" s="20"/>
      <c r="N812" s="20"/>
      <c r="O812" s="20"/>
      <c r="P812" s="20"/>
    </row>
    <row r="813" spans="2:16" hidden="1">
      <c r="B813" s="811">
        <f t="shared" si="378"/>
        <v>0</v>
      </c>
      <c r="C813" s="812"/>
      <c r="D813" s="812"/>
      <c r="E813" s="244">
        <f>IF('Cumulative Budget Request '!$L864='Split budget (F)'!$L$1,'Cumulative Budget Request '!E864,0)</f>
        <v>0</v>
      </c>
      <c r="F813" s="244">
        <f>IF('Cumulative Budget Request '!$L864='Split budget (F)'!$L$1,'Cumulative Budget Request '!F864,0)</f>
        <v>0</v>
      </c>
      <c r="G813" s="244">
        <f>IF('Cumulative Budget Request '!$L864='Split budget (F)'!$L$1,'Cumulative Budget Request '!G864,0)</f>
        <v>0</v>
      </c>
      <c r="H813" s="244">
        <f>IF('Cumulative Budget Request '!$L864='Split budget (F)'!$L$1,'Cumulative Budget Request '!H864,0)</f>
        <v>0</v>
      </c>
      <c r="I813" s="244">
        <f>IF('Cumulative Budget Request '!$L864='Split budget (F)'!$L$1,'Cumulative Budget Request '!I864,0)</f>
        <v>0</v>
      </c>
      <c r="J813" s="317">
        <f t="shared" si="379"/>
        <v>0</v>
      </c>
      <c r="K813" s="20"/>
      <c r="L813" s="16"/>
      <c r="M813" s="20"/>
      <c r="N813" s="20"/>
      <c r="O813" s="20"/>
      <c r="P813" s="20"/>
    </row>
    <row r="814" spans="2:16" hidden="1">
      <c r="B814" s="811">
        <f t="shared" si="378"/>
        <v>0</v>
      </c>
      <c r="C814" s="812"/>
      <c r="D814" s="812"/>
      <c r="E814" s="244">
        <f>IF('Cumulative Budget Request '!$L865='Split budget (F)'!$L$1,'Cumulative Budget Request '!E865,0)</f>
        <v>0</v>
      </c>
      <c r="F814" s="244">
        <f>IF('Cumulative Budget Request '!$L865='Split budget (F)'!$L$1,'Cumulative Budget Request '!F865,0)</f>
        <v>0</v>
      </c>
      <c r="G814" s="244">
        <f>IF('Cumulative Budget Request '!$L865='Split budget (F)'!$L$1,'Cumulative Budget Request '!G865,0)</f>
        <v>0</v>
      </c>
      <c r="H814" s="244">
        <f>IF('Cumulative Budget Request '!$L865='Split budget (F)'!$L$1,'Cumulative Budget Request '!H865,0)</f>
        <v>0</v>
      </c>
      <c r="I814" s="244">
        <f>IF('Cumulative Budget Request '!$L865='Split budget (F)'!$L$1,'Cumulative Budget Request '!I865,0)</f>
        <v>0</v>
      </c>
      <c r="J814" s="317">
        <f t="shared" si="379"/>
        <v>0</v>
      </c>
      <c r="K814" s="20"/>
      <c r="L814" s="16"/>
      <c r="M814" s="20"/>
      <c r="N814" s="20"/>
      <c r="O814" s="20"/>
      <c r="P814" s="20"/>
    </row>
    <row r="815" spans="2:16" hidden="1">
      <c r="B815" s="811">
        <f t="shared" si="378"/>
        <v>0</v>
      </c>
      <c r="C815" s="812"/>
      <c r="D815" s="812"/>
      <c r="E815" s="244">
        <f>IF('Cumulative Budget Request '!$L866='Split budget (F)'!$L$1,'Cumulative Budget Request '!E866,0)</f>
        <v>0</v>
      </c>
      <c r="F815" s="244">
        <f>IF('Cumulative Budget Request '!$L866='Split budget (F)'!$L$1,'Cumulative Budget Request '!F866,0)</f>
        <v>0</v>
      </c>
      <c r="G815" s="244">
        <f>IF('Cumulative Budget Request '!$L866='Split budget (F)'!$L$1,'Cumulative Budget Request '!G866,0)</f>
        <v>0</v>
      </c>
      <c r="H815" s="244">
        <f>IF('Cumulative Budget Request '!$L866='Split budget (F)'!$L$1,'Cumulative Budget Request '!H866,0)</f>
        <v>0</v>
      </c>
      <c r="I815" s="244">
        <f>IF('Cumulative Budget Request '!$L866='Split budget (F)'!$L$1,'Cumulative Budget Request '!I866,0)</f>
        <v>0</v>
      </c>
      <c r="J815" s="317">
        <f t="shared" si="379"/>
        <v>0</v>
      </c>
      <c r="K815" s="20"/>
      <c r="L815" s="16"/>
      <c r="M815" s="20"/>
      <c r="N815" s="20"/>
      <c r="O815" s="20"/>
      <c r="P815" s="20"/>
    </row>
    <row r="816" spans="2:16" hidden="1">
      <c r="B816" s="811">
        <f t="shared" si="378"/>
        <v>0</v>
      </c>
      <c r="C816" s="812"/>
      <c r="D816" s="812"/>
      <c r="E816" s="244">
        <f>IF('Cumulative Budget Request '!$L867='Split budget (F)'!$L$1,'Cumulative Budget Request '!E867,0)</f>
        <v>0</v>
      </c>
      <c r="F816" s="244">
        <f>IF('Cumulative Budget Request '!$L867='Split budget (F)'!$L$1,'Cumulative Budget Request '!F867,0)</f>
        <v>0</v>
      </c>
      <c r="G816" s="244">
        <f>IF('Cumulative Budget Request '!$L867='Split budget (F)'!$L$1,'Cumulative Budget Request '!G867,0)</f>
        <v>0</v>
      </c>
      <c r="H816" s="244">
        <f>IF('Cumulative Budget Request '!$L867='Split budget (F)'!$L$1,'Cumulative Budget Request '!H867,0)</f>
        <v>0</v>
      </c>
      <c r="I816" s="244">
        <f>IF('Cumulative Budget Request '!$L867='Split budget (F)'!$L$1,'Cumulative Budget Request '!I867,0)</f>
        <v>0</v>
      </c>
      <c r="J816" s="317">
        <f t="shared" si="379"/>
        <v>0</v>
      </c>
      <c r="K816" s="20"/>
      <c r="L816" s="16"/>
      <c r="M816" s="20"/>
      <c r="N816" s="20"/>
      <c r="O816" s="20"/>
      <c r="P816" s="20"/>
    </row>
    <row r="817" spans="2:16" hidden="1">
      <c r="B817" s="811">
        <f t="shared" si="378"/>
        <v>0</v>
      </c>
      <c r="C817" s="812"/>
      <c r="D817" s="812"/>
      <c r="E817" s="244">
        <f>IF('Cumulative Budget Request '!$L868='Split budget (F)'!$L$1,'Cumulative Budget Request '!E868,0)</f>
        <v>0</v>
      </c>
      <c r="F817" s="244">
        <f>IF('Cumulative Budget Request '!$L868='Split budget (F)'!$L$1,'Cumulative Budget Request '!F868,0)</f>
        <v>0</v>
      </c>
      <c r="G817" s="244">
        <f>IF('Cumulative Budget Request '!$L868='Split budget (F)'!$L$1,'Cumulative Budget Request '!G868,0)</f>
        <v>0</v>
      </c>
      <c r="H817" s="244">
        <f>IF('Cumulative Budget Request '!$L868='Split budget (F)'!$L$1,'Cumulative Budget Request '!H868,0)</f>
        <v>0</v>
      </c>
      <c r="I817" s="244">
        <f>IF('Cumulative Budget Request '!$L868='Split budget (F)'!$L$1,'Cumulative Budget Request '!I868,0)</f>
        <v>0</v>
      </c>
      <c r="J817" s="317">
        <f t="shared" si="379"/>
        <v>0</v>
      </c>
      <c r="K817" s="20"/>
      <c r="L817" s="16"/>
      <c r="M817" s="20"/>
      <c r="N817" s="20"/>
      <c r="O817" s="20"/>
      <c r="P817" s="20"/>
    </row>
    <row r="818" spans="2:16" hidden="1">
      <c r="B818" s="811">
        <f t="shared" si="378"/>
        <v>0</v>
      </c>
      <c r="C818" s="812"/>
      <c r="D818" s="812"/>
      <c r="E818" s="244">
        <f>IF('Cumulative Budget Request '!$L869='Split budget (F)'!$L$1,'Cumulative Budget Request '!E869,0)</f>
        <v>0</v>
      </c>
      <c r="F818" s="244">
        <f>IF('Cumulative Budget Request '!$L869='Split budget (F)'!$L$1,'Cumulative Budget Request '!F869,0)</f>
        <v>0</v>
      </c>
      <c r="G818" s="244">
        <f>IF('Cumulative Budget Request '!$L869='Split budget (F)'!$L$1,'Cumulative Budget Request '!G869,0)</f>
        <v>0</v>
      </c>
      <c r="H818" s="244">
        <f>IF('Cumulative Budget Request '!$L869='Split budget (F)'!$L$1,'Cumulative Budget Request '!H869,0)</f>
        <v>0</v>
      </c>
      <c r="I818" s="244">
        <f>IF('Cumulative Budget Request '!$L869='Split budget (F)'!$L$1,'Cumulative Budget Request '!I869,0)</f>
        <v>0</v>
      </c>
      <c r="J818" s="317">
        <f t="shared" si="379"/>
        <v>0</v>
      </c>
      <c r="K818" s="20"/>
      <c r="L818" s="16"/>
    </row>
    <row r="819" spans="2:16" hidden="1">
      <c r="B819" s="811">
        <f t="shared" si="378"/>
        <v>0</v>
      </c>
      <c r="C819" s="812"/>
      <c r="D819" s="812"/>
      <c r="E819" s="244">
        <f>IF('Cumulative Budget Request '!$L870='Split budget (F)'!$L$1,'Cumulative Budget Request '!E870,0)</f>
        <v>0</v>
      </c>
      <c r="F819" s="244">
        <f>IF('Cumulative Budget Request '!$L870='Split budget (F)'!$L$1,'Cumulative Budget Request '!F870,0)</f>
        <v>0</v>
      </c>
      <c r="G819" s="244">
        <f>IF('Cumulative Budget Request '!$L870='Split budget (F)'!$L$1,'Cumulative Budget Request '!G870,0)</f>
        <v>0</v>
      </c>
      <c r="H819" s="244">
        <f>IF('Cumulative Budget Request '!$L870='Split budget (F)'!$L$1,'Cumulative Budget Request '!H870,0)</f>
        <v>0</v>
      </c>
      <c r="I819" s="244">
        <f>IF('Cumulative Budget Request '!$L870='Split budget (F)'!$L$1,'Cumulative Budget Request '!I870,0)</f>
        <v>0</v>
      </c>
      <c r="J819" s="317">
        <f t="shared" si="379"/>
        <v>0</v>
      </c>
    </row>
    <row r="820" spans="2:16" hidden="1">
      <c r="B820" s="815">
        <f t="shared" si="378"/>
        <v>0</v>
      </c>
      <c r="C820" s="816"/>
      <c r="D820" s="816"/>
      <c r="E820" s="244">
        <f>IF('Cumulative Budget Request '!$L871='Split budget (F)'!$L$1,'Cumulative Budget Request '!E871,0)</f>
        <v>0</v>
      </c>
      <c r="F820" s="244">
        <f>IF('Cumulative Budget Request '!$L871='Split budget (F)'!$L$1,'Cumulative Budget Request '!F871,0)</f>
        <v>0</v>
      </c>
      <c r="G820" s="244">
        <f>IF('Cumulative Budget Request '!$L871='Split budget (F)'!$L$1,'Cumulative Budget Request '!G871,0)</f>
        <v>0</v>
      </c>
      <c r="H820" s="244">
        <f>IF('Cumulative Budget Request '!$L871='Split budget (F)'!$L$1,'Cumulative Budget Request '!H871,0)</f>
        <v>0</v>
      </c>
      <c r="I820" s="244">
        <f>IF('Cumulative Budget Request '!$L871='Split budget (F)'!$L$1,'Cumulative Budget Request '!I871,0)</f>
        <v>0</v>
      </c>
      <c r="J820" s="318">
        <f t="shared" si="379"/>
        <v>0</v>
      </c>
    </row>
    <row r="821" spans="2:16" ht="13.8" thickBot="1">
      <c r="B821" s="736" t="str">
        <f t="shared" si="378"/>
        <v>TOTAL</v>
      </c>
      <c r="C821" s="737"/>
      <c r="D821" s="737"/>
      <c r="E821" s="320">
        <f>SUM(E801:E820)</f>
        <v>0</v>
      </c>
      <c r="F821" s="320">
        <f t="shared" ref="F821:I821" si="380">SUM(F801:F820)</f>
        <v>0</v>
      </c>
      <c r="G821" s="320">
        <f t="shared" si="380"/>
        <v>0</v>
      </c>
      <c r="H821" s="320">
        <f t="shared" si="380"/>
        <v>0</v>
      </c>
      <c r="I821" s="320">
        <f t="shared" si="380"/>
        <v>0</v>
      </c>
      <c r="J821" s="319">
        <f>SUM(J801:J820)</f>
        <v>0</v>
      </c>
    </row>
    <row r="822" spans="2:16" ht="13.8" thickBot="1">
      <c r="E822" s="20"/>
      <c r="F822" s="16"/>
      <c r="G822" s="20"/>
      <c r="H822" s="20"/>
      <c r="I822" s="20"/>
      <c r="J822" s="20"/>
    </row>
    <row r="823" spans="2:16">
      <c r="B823" s="743" t="s">
        <v>136</v>
      </c>
      <c r="C823" s="744"/>
      <c r="D823" s="744"/>
      <c r="E823" s="744"/>
      <c r="F823" s="744"/>
      <c r="G823" s="744"/>
      <c r="H823" s="744"/>
      <c r="I823" s="744"/>
      <c r="J823" s="745"/>
    </row>
    <row r="824" spans="2:16">
      <c r="B824" s="741" t="s">
        <v>137</v>
      </c>
      <c r="C824" s="742"/>
      <c r="D824" s="742"/>
      <c r="E824" s="217" t="s">
        <v>31</v>
      </c>
      <c r="F824" s="217" t="s">
        <v>32</v>
      </c>
      <c r="G824" s="218" t="s">
        <v>33</v>
      </c>
      <c r="H824" s="218" t="s">
        <v>34</v>
      </c>
      <c r="I824" s="218" t="s">
        <v>35</v>
      </c>
      <c r="J824" s="219" t="s">
        <v>1</v>
      </c>
    </row>
    <row r="825" spans="2:16">
      <c r="B825" s="813">
        <f t="shared" ref="B825:B845" si="381">B801</f>
        <v>0</v>
      </c>
      <c r="C825" s="814"/>
      <c r="D825" s="814"/>
      <c r="E825" s="244">
        <f>IF('Cumulative Budget Request '!$L876='Split budget (F)'!$L$1,'Cumulative Budget Request '!E876,0)</f>
        <v>0</v>
      </c>
      <c r="F825" s="244">
        <f>IF('Cumulative Budget Request '!$L876='Split budget (F)'!$L$1,'Cumulative Budget Request '!F876,0)</f>
        <v>0</v>
      </c>
      <c r="G825" s="244">
        <f>IF('Cumulative Budget Request '!$L876='Split budget (F)'!$L$1,'Cumulative Budget Request '!G876,0)</f>
        <v>0</v>
      </c>
      <c r="H825" s="244">
        <f>IF('Cumulative Budget Request '!$L876='Split budget (F)'!$L$1,'Cumulative Budget Request '!H876,0)</f>
        <v>0</v>
      </c>
      <c r="I825" s="244">
        <f>IF('Cumulative Budget Request '!$L876='Split budget (F)'!$L$1,'Cumulative Budget Request '!I876,0)</f>
        <v>0</v>
      </c>
      <c r="J825" s="317">
        <f t="shared" ref="J825:J844" si="382">SUM(E825:I825)</f>
        <v>0</v>
      </c>
    </row>
    <row r="826" spans="2:16">
      <c r="B826" s="811">
        <f t="shared" si="381"/>
        <v>0</v>
      </c>
      <c r="C826" s="812"/>
      <c r="D826" s="812"/>
      <c r="E826" s="244">
        <f>IF('Cumulative Budget Request '!$L877='Split budget (F)'!$L$1,'Cumulative Budget Request '!E877,0)</f>
        <v>0</v>
      </c>
      <c r="F826" s="244">
        <f>IF('Cumulative Budget Request '!$L877='Split budget (F)'!$L$1,'Cumulative Budget Request '!F877,0)</f>
        <v>0</v>
      </c>
      <c r="G826" s="244">
        <f>IF('Cumulative Budget Request '!$L877='Split budget (F)'!$L$1,'Cumulative Budget Request '!G877,0)</f>
        <v>0</v>
      </c>
      <c r="H826" s="244">
        <f>IF('Cumulative Budget Request '!$L877='Split budget (F)'!$L$1,'Cumulative Budget Request '!H877,0)</f>
        <v>0</v>
      </c>
      <c r="I826" s="244">
        <f>IF('Cumulative Budget Request '!$L877='Split budget (F)'!$L$1,'Cumulative Budget Request '!I877,0)</f>
        <v>0</v>
      </c>
      <c r="J826" s="317">
        <f t="shared" si="382"/>
        <v>0</v>
      </c>
    </row>
    <row r="827" spans="2:16">
      <c r="B827" s="811">
        <f t="shared" si="381"/>
        <v>0</v>
      </c>
      <c r="C827" s="812"/>
      <c r="D827" s="812"/>
      <c r="E827" s="244">
        <f>IF('Cumulative Budget Request '!$L878='Split budget (F)'!$L$1,'Cumulative Budget Request '!E878,0)</f>
        <v>0</v>
      </c>
      <c r="F827" s="244">
        <f>IF('Cumulative Budget Request '!$L878='Split budget (F)'!$L$1,'Cumulative Budget Request '!F878,0)</f>
        <v>0</v>
      </c>
      <c r="G827" s="244">
        <f>IF('Cumulative Budget Request '!$L878='Split budget (F)'!$L$1,'Cumulative Budget Request '!G878,0)</f>
        <v>0</v>
      </c>
      <c r="H827" s="244">
        <f>IF('Cumulative Budget Request '!$L878='Split budget (F)'!$L$1,'Cumulative Budget Request '!H878,0)</f>
        <v>0</v>
      </c>
      <c r="I827" s="244">
        <f>IF('Cumulative Budget Request '!$L878='Split budget (F)'!$L$1,'Cumulative Budget Request '!I878,0)</f>
        <v>0</v>
      </c>
      <c r="J827" s="317">
        <f t="shared" si="382"/>
        <v>0</v>
      </c>
    </row>
    <row r="828" spans="2:16" hidden="1">
      <c r="B828" s="811">
        <f t="shared" si="381"/>
        <v>0</v>
      </c>
      <c r="C828" s="812"/>
      <c r="D828" s="812"/>
      <c r="E828" s="244">
        <f>IF('Cumulative Budget Request '!$L879='Split budget (F)'!$L$1,'Cumulative Budget Request '!E879,0)</f>
        <v>0</v>
      </c>
      <c r="F828" s="244">
        <f>IF('Cumulative Budget Request '!$L879='Split budget (F)'!$L$1,'Cumulative Budget Request '!F879,0)</f>
        <v>0</v>
      </c>
      <c r="G828" s="244">
        <f>IF('Cumulative Budget Request '!$L879='Split budget (F)'!$L$1,'Cumulative Budget Request '!G879,0)</f>
        <v>0</v>
      </c>
      <c r="H828" s="244">
        <f>IF('Cumulative Budget Request '!$L879='Split budget (F)'!$L$1,'Cumulative Budget Request '!H879,0)</f>
        <v>0</v>
      </c>
      <c r="I828" s="244">
        <f>IF('Cumulative Budget Request '!$L879='Split budget (F)'!$L$1,'Cumulative Budget Request '!I879,0)</f>
        <v>0</v>
      </c>
      <c r="J828" s="317">
        <f t="shared" si="382"/>
        <v>0</v>
      </c>
    </row>
    <row r="829" spans="2:16" hidden="1">
      <c r="B829" s="811">
        <f t="shared" si="381"/>
        <v>0</v>
      </c>
      <c r="C829" s="812"/>
      <c r="D829" s="812"/>
      <c r="E829" s="244">
        <f>IF('Cumulative Budget Request '!$L880='Split budget (F)'!$L$1,'Cumulative Budget Request '!E880,0)</f>
        <v>0</v>
      </c>
      <c r="F829" s="244">
        <f>IF('Cumulative Budget Request '!$L880='Split budget (F)'!$L$1,'Cumulative Budget Request '!F880,0)</f>
        <v>0</v>
      </c>
      <c r="G829" s="244">
        <f>IF('Cumulative Budget Request '!$L880='Split budget (F)'!$L$1,'Cumulative Budget Request '!G880,0)</f>
        <v>0</v>
      </c>
      <c r="H829" s="244">
        <f>IF('Cumulative Budget Request '!$L880='Split budget (F)'!$L$1,'Cumulative Budget Request '!H880,0)</f>
        <v>0</v>
      </c>
      <c r="I829" s="244">
        <f>IF('Cumulative Budget Request '!$L880='Split budget (F)'!$L$1,'Cumulative Budget Request '!I880,0)</f>
        <v>0</v>
      </c>
      <c r="J829" s="317">
        <f t="shared" si="382"/>
        <v>0</v>
      </c>
    </row>
    <row r="830" spans="2:16" hidden="1">
      <c r="B830" s="811">
        <f t="shared" si="381"/>
        <v>0</v>
      </c>
      <c r="C830" s="812"/>
      <c r="D830" s="812"/>
      <c r="E830" s="244">
        <f>IF('Cumulative Budget Request '!$L881='Split budget (F)'!$L$1,'Cumulative Budget Request '!E881,0)</f>
        <v>0</v>
      </c>
      <c r="F830" s="244">
        <f>IF('Cumulative Budget Request '!$L881='Split budget (F)'!$L$1,'Cumulative Budget Request '!F881,0)</f>
        <v>0</v>
      </c>
      <c r="G830" s="244">
        <f>IF('Cumulative Budget Request '!$L881='Split budget (F)'!$L$1,'Cumulative Budget Request '!G881,0)</f>
        <v>0</v>
      </c>
      <c r="H830" s="244">
        <f>IF('Cumulative Budget Request '!$L881='Split budget (F)'!$L$1,'Cumulative Budget Request '!H881,0)</f>
        <v>0</v>
      </c>
      <c r="I830" s="244">
        <f>IF('Cumulative Budget Request '!$L881='Split budget (F)'!$L$1,'Cumulative Budget Request '!I881,0)</f>
        <v>0</v>
      </c>
      <c r="J830" s="317">
        <f t="shared" si="382"/>
        <v>0</v>
      </c>
    </row>
    <row r="831" spans="2:16" hidden="1">
      <c r="B831" s="811">
        <f t="shared" si="381"/>
        <v>0</v>
      </c>
      <c r="C831" s="812"/>
      <c r="D831" s="812"/>
      <c r="E831" s="244">
        <f>IF('Cumulative Budget Request '!$L882='Split budget (F)'!$L$1,'Cumulative Budget Request '!E882,0)</f>
        <v>0</v>
      </c>
      <c r="F831" s="244">
        <f>IF('Cumulative Budget Request '!$L882='Split budget (F)'!$L$1,'Cumulative Budget Request '!F882,0)</f>
        <v>0</v>
      </c>
      <c r="G831" s="244">
        <f>IF('Cumulative Budget Request '!$L882='Split budget (F)'!$L$1,'Cumulative Budget Request '!G882,0)</f>
        <v>0</v>
      </c>
      <c r="H831" s="244">
        <f>IF('Cumulative Budget Request '!$L882='Split budget (F)'!$L$1,'Cumulative Budget Request '!H882,0)</f>
        <v>0</v>
      </c>
      <c r="I831" s="244">
        <f>IF('Cumulative Budget Request '!$L882='Split budget (F)'!$L$1,'Cumulative Budget Request '!I882,0)</f>
        <v>0</v>
      </c>
      <c r="J831" s="317">
        <f t="shared" si="382"/>
        <v>0</v>
      </c>
    </row>
    <row r="832" spans="2:16" hidden="1">
      <c r="B832" s="811">
        <f t="shared" si="381"/>
        <v>0</v>
      </c>
      <c r="C832" s="812"/>
      <c r="D832" s="812"/>
      <c r="E832" s="244">
        <f>IF('Cumulative Budget Request '!$L883='Split budget (F)'!$L$1,'Cumulative Budget Request '!E883,0)</f>
        <v>0</v>
      </c>
      <c r="F832" s="244">
        <f>IF('Cumulative Budget Request '!$L883='Split budget (F)'!$L$1,'Cumulative Budget Request '!F883,0)</f>
        <v>0</v>
      </c>
      <c r="G832" s="244">
        <f>IF('Cumulative Budget Request '!$L883='Split budget (F)'!$L$1,'Cumulative Budget Request '!G883,0)</f>
        <v>0</v>
      </c>
      <c r="H832" s="244">
        <f>IF('Cumulative Budget Request '!$L883='Split budget (F)'!$L$1,'Cumulative Budget Request '!H883,0)</f>
        <v>0</v>
      </c>
      <c r="I832" s="244">
        <f>IF('Cumulative Budget Request '!$L883='Split budget (F)'!$L$1,'Cumulative Budget Request '!I883,0)</f>
        <v>0</v>
      </c>
      <c r="J832" s="317">
        <f t="shared" si="382"/>
        <v>0</v>
      </c>
    </row>
    <row r="833" spans="2:10" hidden="1">
      <c r="B833" s="811">
        <f t="shared" si="381"/>
        <v>0</v>
      </c>
      <c r="C833" s="812"/>
      <c r="D833" s="812"/>
      <c r="E833" s="244">
        <f>IF('Cumulative Budget Request '!$L884='Split budget (F)'!$L$1,'Cumulative Budget Request '!E884,0)</f>
        <v>0</v>
      </c>
      <c r="F833" s="244">
        <f>IF('Cumulative Budget Request '!$L884='Split budget (F)'!$L$1,'Cumulative Budget Request '!F884,0)</f>
        <v>0</v>
      </c>
      <c r="G833" s="244">
        <f>IF('Cumulative Budget Request '!$L884='Split budget (F)'!$L$1,'Cumulative Budget Request '!G884,0)</f>
        <v>0</v>
      </c>
      <c r="H833" s="244">
        <f>IF('Cumulative Budget Request '!$L884='Split budget (F)'!$L$1,'Cumulative Budget Request '!H884,0)</f>
        <v>0</v>
      </c>
      <c r="I833" s="244">
        <f>IF('Cumulative Budget Request '!$L884='Split budget (F)'!$L$1,'Cumulative Budget Request '!I884,0)</f>
        <v>0</v>
      </c>
      <c r="J833" s="317">
        <f t="shared" si="382"/>
        <v>0</v>
      </c>
    </row>
    <row r="834" spans="2:10" hidden="1">
      <c r="B834" s="811">
        <f t="shared" si="381"/>
        <v>0</v>
      </c>
      <c r="C834" s="812"/>
      <c r="D834" s="812"/>
      <c r="E834" s="244">
        <f>IF('Cumulative Budget Request '!$L885='Split budget (F)'!$L$1,'Cumulative Budget Request '!E885,0)</f>
        <v>0</v>
      </c>
      <c r="F834" s="244">
        <f>IF('Cumulative Budget Request '!$L885='Split budget (F)'!$L$1,'Cumulative Budget Request '!F885,0)</f>
        <v>0</v>
      </c>
      <c r="G834" s="244">
        <f>IF('Cumulative Budget Request '!$L885='Split budget (F)'!$L$1,'Cumulative Budget Request '!G885,0)</f>
        <v>0</v>
      </c>
      <c r="H834" s="244">
        <f>IF('Cumulative Budget Request '!$L885='Split budget (F)'!$L$1,'Cumulative Budget Request '!H885,0)</f>
        <v>0</v>
      </c>
      <c r="I834" s="244">
        <f>IF('Cumulative Budget Request '!$L885='Split budget (F)'!$L$1,'Cumulative Budget Request '!I885,0)</f>
        <v>0</v>
      </c>
      <c r="J834" s="317">
        <f t="shared" si="382"/>
        <v>0</v>
      </c>
    </row>
    <row r="835" spans="2:10" hidden="1">
      <c r="B835" s="811">
        <f t="shared" si="381"/>
        <v>0</v>
      </c>
      <c r="C835" s="812"/>
      <c r="D835" s="812"/>
      <c r="E835" s="244">
        <f>IF('Cumulative Budget Request '!$L886='Split budget (F)'!$L$1,'Cumulative Budget Request '!E886,0)</f>
        <v>0</v>
      </c>
      <c r="F835" s="244">
        <f>IF('Cumulative Budget Request '!$L886='Split budget (F)'!$L$1,'Cumulative Budget Request '!F886,0)</f>
        <v>0</v>
      </c>
      <c r="G835" s="244">
        <f>IF('Cumulative Budget Request '!$L886='Split budget (F)'!$L$1,'Cumulative Budget Request '!G886,0)</f>
        <v>0</v>
      </c>
      <c r="H835" s="244">
        <f>IF('Cumulative Budget Request '!$L886='Split budget (F)'!$L$1,'Cumulative Budget Request '!H886,0)</f>
        <v>0</v>
      </c>
      <c r="I835" s="244">
        <f>IF('Cumulative Budget Request '!$L886='Split budget (F)'!$L$1,'Cumulative Budget Request '!I886,0)</f>
        <v>0</v>
      </c>
      <c r="J835" s="317">
        <f t="shared" si="382"/>
        <v>0</v>
      </c>
    </row>
    <row r="836" spans="2:10" hidden="1">
      <c r="B836" s="811">
        <f t="shared" si="381"/>
        <v>0</v>
      </c>
      <c r="C836" s="812"/>
      <c r="D836" s="812"/>
      <c r="E836" s="244">
        <f>IF('Cumulative Budget Request '!$L887='Split budget (F)'!$L$1,'Cumulative Budget Request '!E887,0)</f>
        <v>0</v>
      </c>
      <c r="F836" s="244">
        <f>IF('Cumulative Budget Request '!$L887='Split budget (F)'!$L$1,'Cumulative Budget Request '!F887,0)</f>
        <v>0</v>
      </c>
      <c r="G836" s="244">
        <f>IF('Cumulative Budget Request '!$L887='Split budget (F)'!$L$1,'Cumulative Budget Request '!G887,0)</f>
        <v>0</v>
      </c>
      <c r="H836" s="244">
        <f>IF('Cumulative Budget Request '!$L887='Split budget (F)'!$L$1,'Cumulative Budget Request '!H887,0)</f>
        <v>0</v>
      </c>
      <c r="I836" s="244">
        <f>IF('Cumulative Budget Request '!$L887='Split budget (F)'!$L$1,'Cumulative Budget Request '!I887,0)</f>
        <v>0</v>
      </c>
      <c r="J836" s="317">
        <f t="shared" si="382"/>
        <v>0</v>
      </c>
    </row>
    <row r="837" spans="2:10" hidden="1">
      <c r="B837" s="811">
        <f t="shared" si="381"/>
        <v>0</v>
      </c>
      <c r="C837" s="812"/>
      <c r="D837" s="812"/>
      <c r="E837" s="244">
        <f>IF('Cumulative Budget Request '!$L888='Split budget (F)'!$L$1,'Cumulative Budget Request '!E888,0)</f>
        <v>0</v>
      </c>
      <c r="F837" s="244">
        <f>IF('Cumulative Budget Request '!$L888='Split budget (F)'!$L$1,'Cumulative Budget Request '!F888,0)</f>
        <v>0</v>
      </c>
      <c r="G837" s="244">
        <f>IF('Cumulative Budget Request '!$L888='Split budget (F)'!$L$1,'Cumulative Budget Request '!G888,0)</f>
        <v>0</v>
      </c>
      <c r="H837" s="244">
        <f>IF('Cumulative Budget Request '!$L888='Split budget (F)'!$L$1,'Cumulative Budget Request '!H888,0)</f>
        <v>0</v>
      </c>
      <c r="I837" s="244">
        <f>IF('Cumulative Budget Request '!$L888='Split budget (F)'!$L$1,'Cumulative Budget Request '!I888,0)</f>
        <v>0</v>
      </c>
      <c r="J837" s="317">
        <f t="shared" si="382"/>
        <v>0</v>
      </c>
    </row>
    <row r="838" spans="2:10" hidden="1">
      <c r="B838" s="811">
        <f t="shared" si="381"/>
        <v>0</v>
      </c>
      <c r="C838" s="812"/>
      <c r="D838" s="812"/>
      <c r="E838" s="244">
        <f>IF('Cumulative Budget Request '!$L889='Split budget (F)'!$L$1,'Cumulative Budget Request '!E889,0)</f>
        <v>0</v>
      </c>
      <c r="F838" s="244">
        <f>IF('Cumulative Budget Request '!$L889='Split budget (F)'!$L$1,'Cumulative Budget Request '!F889,0)</f>
        <v>0</v>
      </c>
      <c r="G838" s="244">
        <f>IF('Cumulative Budget Request '!$L889='Split budget (F)'!$L$1,'Cumulative Budget Request '!G889,0)</f>
        <v>0</v>
      </c>
      <c r="H838" s="244">
        <f>IF('Cumulative Budget Request '!$L889='Split budget (F)'!$L$1,'Cumulative Budget Request '!H889,0)</f>
        <v>0</v>
      </c>
      <c r="I838" s="244">
        <f>IF('Cumulative Budget Request '!$L889='Split budget (F)'!$L$1,'Cumulative Budget Request '!I889,0)</f>
        <v>0</v>
      </c>
      <c r="J838" s="317">
        <f t="shared" si="382"/>
        <v>0</v>
      </c>
    </row>
    <row r="839" spans="2:10" hidden="1">
      <c r="B839" s="811">
        <f t="shared" si="381"/>
        <v>0</v>
      </c>
      <c r="C839" s="812"/>
      <c r="D839" s="812"/>
      <c r="E839" s="244">
        <f>IF('Cumulative Budget Request '!$L890='Split budget (F)'!$L$1,'Cumulative Budget Request '!E890,0)</f>
        <v>0</v>
      </c>
      <c r="F839" s="244">
        <f>IF('Cumulative Budget Request '!$L890='Split budget (F)'!$L$1,'Cumulative Budget Request '!F890,0)</f>
        <v>0</v>
      </c>
      <c r="G839" s="244">
        <f>IF('Cumulative Budget Request '!$L890='Split budget (F)'!$L$1,'Cumulative Budget Request '!G890,0)</f>
        <v>0</v>
      </c>
      <c r="H839" s="244">
        <f>IF('Cumulative Budget Request '!$L890='Split budget (F)'!$L$1,'Cumulative Budget Request '!H890,0)</f>
        <v>0</v>
      </c>
      <c r="I839" s="244">
        <f>IF('Cumulative Budget Request '!$L890='Split budget (F)'!$L$1,'Cumulative Budget Request '!I890,0)</f>
        <v>0</v>
      </c>
      <c r="J839" s="317">
        <f t="shared" si="382"/>
        <v>0</v>
      </c>
    </row>
    <row r="840" spans="2:10" hidden="1">
      <c r="B840" s="811">
        <f t="shared" si="381"/>
        <v>0</v>
      </c>
      <c r="C840" s="812"/>
      <c r="D840" s="812"/>
      <c r="E840" s="244">
        <f>IF('Cumulative Budget Request '!$L891='Split budget (F)'!$L$1,'Cumulative Budget Request '!E891,0)</f>
        <v>0</v>
      </c>
      <c r="F840" s="244">
        <f>IF('Cumulative Budget Request '!$L891='Split budget (F)'!$L$1,'Cumulative Budget Request '!F891,0)</f>
        <v>0</v>
      </c>
      <c r="G840" s="244">
        <f>IF('Cumulative Budget Request '!$L891='Split budget (F)'!$L$1,'Cumulative Budget Request '!G891,0)</f>
        <v>0</v>
      </c>
      <c r="H840" s="244">
        <f>IF('Cumulative Budget Request '!$L891='Split budget (F)'!$L$1,'Cumulative Budget Request '!H891,0)</f>
        <v>0</v>
      </c>
      <c r="I840" s="244">
        <f>IF('Cumulative Budget Request '!$L891='Split budget (F)'!$L$1,'Cumulative Budget Request '!I891,0)</f>
        <v>0</v>
      </c>
      <c r="J840" s="317">
        <f t="shared" si="382"/>
        <v>0</v>
      </c>
    </row>
    <row r="841" spans="2:10" hidden="1">
      <c r="B841" s="811">
        <f t="shared" si="381"/>
        <v>0</v>
      </c>
      <c r="C841" s="812"/>
      <c r="D841" s="812"/>
      <c r="E841" s="244">
        <f>IF('Cumulative Budget Request '!$L892='Split budget (F)'!$L$1,'Cumulative Budget Request '!E892,0)</f>
        <v>0</v>
      </c>
      <c r="F841" s="244">
        <f>IF('Cumulative Budget Request '!$L892='Split budget (F)'!$L$1,'Cumulative Budget Request '!F892,0)</f>
        <v>0</v>
      </c>
      <c r="G841" s="244">
        <f>IF('Cumulative Budget Request '!$L892='Split budget (F)'!$L$1,'Cumulative Budget Request '!G892,0)</f>
        <v>0</v>
      </c>
      <c r="H841" s="244">
        <f>IF('Cumulative Budget Request '!$L892='Split budget (F)'!$L$1,'Cumulative Budget Request '!H892,0)</f>
        <v>0</v>
      </c>
      <c r="I841" s="244">
        <f>IF('Cumulative Budget Request '!$L892='Split budget (F)'!$L$1,'Cumulative Budget Request '!I892,0)</f>
        <v>0</v>
      </c>
      <c r="J841" s="317">
        <f t="shared" si="382"/>
        <v>0</v>
      </c>
    </row>
    <row r="842" spans="2:10" hidden="1">
      <c r="B842" s="811">
        <f t="shared" si="381"/>
        <v>0</v>
      </c>
      <c r="C842" s="812"/>
      <c r="D842" s="812"/>
      <c r="E842" s="244">
        <f>IF('Cumulative Budget Request '!$L893='Split budget (F)'!$L$1,'Cumulative Budget Request '!E893,0)</f>
        <v>0</v>
      </c>
      <c r="F842" s="244">
        <f>IF('Cumulative Budget Request '!$L893='Split budget (F)'!$L$1,'Cumulative Budget Request '!F893,0)</f>
        <v>0</v>
      </c>
      <c r="G842" s="244">
        <f>IF('Cumulative Budget Request '!$L893='Split budget (F)'!$L$1,'Cumulative Budget Request '!G893,0)</f>
        <v>0</v>
      </c>
      <c r="H842" s="244">
        <f>IF('Cumulative Budget Request '!$L893='Split budget (F)'!$L$1,'Cumulative Budget Request '!H893,0)</f>
        <v>0</v>
      </c>
      <c r="I842" s="244">
        <f>IF('Cumulative Budget Request '!$L893='Split budget (F)'!$L$1,'Cumulative Budget Request '!I893,0)</f>
        <v>0</v>
      </c>
      <c r="J842" s="317">
        <f t="shared" si="382"/>
        <v>0</v>
      </c>
    </row>
    <row r="843" spans="2:10" hidden="1">
      <c r="B843" s="811">
        <f t="shared" si="381"/>
        <v>0</v>
      </c>
      <c r="C843" s="812"/>
      <c r="D843" s="812"/>
      <c r="E843" s="244">
        <f>IF('Cumulative Budget Request '!$L894='Split budget (F)'!$L$1,'Cumulative Budget Request '!E894,0)</f>
        <v>0</v>
      </c>
      <c r="F843" s="244">
        <f>IF('Cumulative Budget Request '!$L894='Split budget (F)'!$L$1,'Cumulative Budget Request '!F894,0)</f>
        <v>0</v>
      </c>
      <c r="G843" s="244">
        <f>IF('Cumulative Budget Request '!$L894='Split budget (F)'!$L$1,'Cumulative Budget Request '!G894,0)</f>
        <v>0</v>
      </c>
      <c r="H843" s="244">
        <f>IF('Cumulative Budget Request '!$L894='Split budget (F)'!$L$1,'Cumulative Budget Request '!H894,0)</f>
        <v>0</v>
      </c>
      <c r="I843" s="244">
        <f>IF('Cumulative Budget Request '!$L894='Split budget (F)'!$L$1,'Cumulative Budget Request '!I894,0)</f>
        <v>0</v>
      </c>
      <c r="J843" s="317">
        <f t="shared" si="382"/>
        <v>0</v>
      </c>
    </row>
    <row r="844" spans="2:10" hidden="1">
      <c r="B844" s="815">
        <f t="shared" si="381"/>
        <v>0</v>
      </c>
      <c r="C844" s="816"/>
      <c r="D844" s="816"/>
      <c r="E844" s="244">
        <f>IF('Cumulative Budget Request '!$L895='Split budget (F)'!$L$1,'Cumulative Budget Request '!E895,0)</f>
        <v>0</v>
      </c>
      <c r="F844" s="244">
        <f>IF('Cumulative Budget Request '!$L895='Split budget (F)'!$L$1,'Cumulative Budget Request '!F895,0)</f>
        <v>0</v>
      </c>
      <c r="G844" s="244">
        <f>IF('Cumulative Budget Request '!$L895='Split budget (F)'!$L$1,'Cumulative Budget Request '!G895,0)</f>
        <v>0</v>
      </c>
      <c r="H844" s="244">
        <f>IF('Cumulative Budget Request '!$L895='Split budget (F)'!$L$1,'Cumulative Budget Request '!H895,0)</f>
        <v>0</v>
      </c>
      <c r="I844" s="244">
        <f>IF('Cumulative Budget Request '!$L895='Split budget (F)'!$L$1,'Cumulative Budget Request '!I895,0)</f>
        <v>0</v>
      </c>
      <c r="J844" s="318">
        <f t="shared" si="382"/>
        <v>0</v>
      </c>
    </row>
    <row r="845" spans="2:10" ht="13.8" thickBot="1">
      <c r="B845" s="736" t="str">
        <f t="shared" si="381"/>
        <v>TOTAL</v>
      </c>
      <c r="C845" s="737"/>
      <c r="D845" s="737"/>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promptTitle="Contract Services" sqref="B724:B725 B727:B731 B735:B736 C737:C739 C741:C742 B740 B743:B748" xr:uid="{2477E085-B9A8-486F-986F-BD4CE303D2C3}"/>
    <dataValidation allowBlank="1" sqref="B723 B726" xr:uid="{3FEF452F-C381-4B7D-A349-6443947BCAFD}"/>
  </dataValidations>
  <pageMargins left="1" right="0.5" top="0.5" bottom="0.5" header="0.5" footer="0.5"/>
  <pageSetup scale="10" fitToHeight="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233D-5989-45CE-BD77-FAF296118840}">
  <sheetPr>
    <tabColor rgb="FF00B0F0"/>
    <pageSetUpPr fitToPage="1"/>
  </sheetPr>
  <dimension ref="A1:AS1187"/>
  <sheetViews>
    <sheetView topLeftCell="D324" zoomScaleNormal="100" workbookViewId="0">
      <selection sqref="A1:K1"/>
    </sheetView>
  </sheetViews>
  <sheetFormatPr defaultColWidth="9.109375" defaultRowHeight="13.2"/>
  <cols>
    <col min="1" max="1" width="30.109375" customWidth="1"/>
    <col min="2" max="2" width="24" customWidth="1"/>
    <col min="3" max="3" width="34.33203125" bestFit="1" customWidth="1"/>
    <col min="4" max="4" width="15.5546875" customWidth="1"/>
    <col min="5" max="5" width="14.6640625" customWidth="1"/>
    <col min="6" max="6" width="14.6640625" style="3" customWidth="1"/>
    <col min="7" max="10" width="14.6640625" customWidth="1"/>
    <col min="11" max="11" width="10.33203125" customWidth="1"/>
    <col min="12" max="12" width="5.33203125" style="3" customWidth="1"/>
    <col min="13" max="13" width="15.6640625" customWidth="1"/>
    <col min="14" max="14" width="16.5546875" customWidth="1"/>
    <col min="15" max="15" width="14.88671875" customWidth="1"/>
    <col min="16" max="26" width="10.6640625" customWidth="1"/>
    <col min="27" max="27" width="18" customWidth="1"/>
    <col min="28" max="33" width="10.6640625" customWidth="1"/>
    <col min="34" max="34" width="22.33203125" bestFit="1" customWidth="1"/>
  </cols>
  <sheetData>
    <row r="1" spans="1:29" s="85" customFormat="1" ht="18" thickBot="1">
      <c r="A1" s="780" t="s">
        <v>200</v>
      </c>
      <c r="B1" s="780"/>
      <c r="C1" s="780"/>
      <c r="D1" s="780"/>
      <c r="E1" s="780"/>
      <c r="F1" s="780"/>
      <c r="G1" s="780"/>
      <c r="H1" s="780"/>
      <c r="I1" s="780"/>
      <c r="J1" s="780"/>
      <c r="K1" s="82"/>
      <c r="L1" s="234" t="s">
        <v>341</v>
      </c>
      <c r="M1" s="84"/>
      <c r="N1" s="410" t="s">
        <v>339</v>
      </c>
      <c r="O1" s="411"/>
      <c r="P1" s="412"/>
      <c r="Q1" s="413" t="str">
        <f>'Cumulative Budget Request '!Q2</f>
        <v>FY2025</v>
      </c>
      <c r="R1" s="83"/>
    </row>
    <row r="2" spans="1:29" s="85" customFormat="1" ht="16.2" thickBot="1">
      <c r="A2" s="113"/>
      <c r="B2" s="113"/>
      <c r="C2" s="113"/>
      <c r="D2" s="113"/>
      <c r="E2" s="113"/>
      <c r="F2" s="113"/>
      <c r="G2" s="113"/>
      <c r="H2" s="113"/>
      <c r="I2" s="113"/>
      <c r="J2" s="113"/>
      <c r="K2" s="82"/>
      <c r="L2" s="113"/>
      <c r="M2" s="84"/>
      <c r="N2" s="36" t="s">
        <v>73</v>
      </c>
      <c r="O2" s="37"/>
      <c r="P2" s="38"/>
      <c r="Q2" s="210">
        <f>'Cumulative Budget Request '!Q3</f>
        <v>0.189</v>
      </c>
      <c r="R2" s="83"/>
    </row>
    <row r="3" spans="1:29" s="85" customFormat="1" ht="16.2" thickBot="1">
      <c r="A3" s="82" t="s">
        <v>78</v>
      </c>
      <c r="B3" s="791">
        <f>'Cumulative Budget Request '!B3</f>
        <v>0</v>
      </c>
      <c r="C3" s="791"/>
      <c r="D3" s="791"/>
      <c r="K3" s="82"/>
      <c r="L3" s="113"/>
      <c r="M3" s="84"/>
      <c r="N3" s="36" t="s">
        <v>170</v>
      </c>
      <c r="O3" s="313"/>
      <c r="P3" s="313"/>
      <c r="Q3" s="210">
        <f>'Cumulative Budget Request '!Q4</f>
        <v>0.03</v>
      </c>
      <c r="R3" s="771" t="s">
        <v>454</v>
      </c>
      <c r="S3" s="772"/>
      <c r="T3" s="772"/>
      <c r="U3" s="772"/>
      <c r="V3" s="773"/>
    </row>
    <row r="4" spans="1:29" s="85" customFormat="1" ht="16.2" thickBot="1">
      <c r="A4" s="82" t="s">
        <v>69</v>
      </c>
      <c r="B4" s="791">
        <f>'Cumulative Budget Request '!B4</f>
        <v>0</v>
      </c>
      <c r="C4" s="791"/>
      <c r="D4" s="791"/>
      <c r="K4" s="82"/>
      <c r="L4" s="113"/>
      <c r="N4" s="414" t="s">
        <v>171</v>
      </c>
      <c r="O4" s="415"/>
      <c r="P4" s="415"/>
      <c r="Q4" s="416">
        <f>'Cumulative Budget Request '!Q5</f>
        <v>0.03</v>
      </c>
      <c r="R4" s="565" t="s">
        <v>2</v>
      </c>
      <c r="S4" s="566" t="s">
        <v>3</v>
      </c>
      <c r="T4" s="566" t="s">
        <v>4</v>
      </c>
      <c r="U4" s="566" t="s">
        <v>8</v>
      </c>
      <c r="V4" s="571" t="s">
        <v>9</v>
      </c>
    </row>
    <row r="5" spans="1:29" s="85" customFormat="1" ht="16.2" thickBot="1">
      <c r="A5" s="82" t="s">
        <v>86</v>
      </c>
      <c r="B5" s="791">
        <f>'Cumulative Budget Request '!B5</f>
        <v>0</v>
      </c>
      <c r="C5" s="791"/>
      <c r="D5" s="791"/>
      <c r="K5" s="82"/>
      <c r="L5" s="113"/>
      <c r="N5" s="39" t="s">
        <v>74</v>
      </c>
      <c r="O5" s="40"/>
      <c r="P5" s="40"/>
      <c r="Q5" s="563">
        <f>'Cumulative Budget Request '!Q6</f>
        <v>1104</v>
      </c>
      <c r="R5" s="567">
        <f>Q5</f>
        <v>1104</v>
      </c>
      <c r="S5" s="568">
        <f>ROUND(R5*1.03,0)</f>
        <v>1137</v>
      </c>
      <c r="T5" s="568">
        <f t="shared" ref="T5:V6" si="0">ROUND(S5*1.03,0)</f>
        <v>1171</v>
      </c>
      <c r="U5" s="568">
        <f t="shared" si="0"/>
        <v>1206</v>
      </c>
      <c r="V5" s="572">
        <f t="shared" si="0"/>
        <v>1242</v>
      </c>
    </row>
    <row r="6" spans="1:29" s="85" customFormat="1" ht="16.2" thickBot="1">
      <c r="A6" s="82" t="s">
        <v>252</v>
      </c>
      <c r="B6" s="778"/>
      <c r="C6" s="778"/>
      <c r="D6" s="778"/>
      <c r="F6" s="83"/>
      <c r="K6" s="82"/>
      <c r="L6" s="113"/>
      <c r="N6" s="378" t="s">
        <v>75</v>
      </c>
      <c r="O6" s="379"/>
      <c r="P6" s="379"/>
      <c r="Q6" s="564">
        <f>'Cumulative Budget Request '!Q7</f>
        <v>566</v>
      </c>
      <c r="R6" s="569">
        <f>Q6</f>
        <v>566</v>
      </c>
      <c r="S6" s="570">
        <f>ROUND(R6*1.03,0)</f>
        <v>583</v>
      </c>
      <c r="T6" s="570">
        <f t="shared" si="0"/>
        <v>600</v>
      </c>
      <c r="U6" s="570">
        <f t="shared" si="0"/>
        <v>618</v>
      </c>
      <c r="V6" s="573">
        <f t="shared" si="0"/>
        <v>637</v>
      </c>
    </row>
    <row r="7" spans="1:29" s="85" customFormat="1" ht="15.6">
      <c r="A7" s="82"/>
      <c r="B7" s="113"/>
      <c r="C7" s="113"/>
      <c r="D7" s="113"/>
      <c r="F7" s="83"/>
      <c r="K7" s="82"/>
      <c r="L7" s="113"/>
      <c r="N7" s="261"/>
    </row>
    <row r="8" spans="1:29">
      <c r="A8" s="781" t="s">
        <v>253</v>
      </c>
      <c r="B8" s="781"/>
      <c r="C8" s="781"/>
      <c r="D8" s="781"/>
      <c r="E8" s="781"/>
      <c r="F8" s="781"/>
      <c r="G8" s="781"/>
      <c r="H8" s="781"/>
      <c r="I8" s="781"/>
      <c r="J8" s="781"/>
      <c r="K8" s="81"/>
      <c r="L8" s="54"/>
      <c r="N8" s="262"/>
      <c r="O8" s="2"/>
      <c r="P8" s="263"/>
      <c r="Q8" s="264"/>
    </row>
    <row r="9" spans="1:29">
      <c r="J9" s="32"/>
      <c r="N9" s="1"/>
      <c r="O9" s="1"/>
      <c r="P9" s="1"/>
      <c r="Q9" s="235"/>
    </row>
    <row r="10" spans="1:29">
      <c r="A10" s="1" t="s">
        <v>16</v>
      </c>
      <c r="C10" s="53"/>
      <c r="D10" s="53"/>
      <c r="E10" s="7"/>
      <c r="F10" s="7"/>
      <c r="G10" s="7"/>
      <c r="H10" s="7"/>
      <c r="I10" s="7"/>
      <c r="J10" s="44"/>
      <c r="M10" s="53" t="s">
        <v>120</v>
      </c>
      <c r="N10" s="57" t="s">
        <v>79</v>
      </c>
      <c r="O10" s="57"/>
      <c r="P10" s="57" t="s">
        <v>249</v>
      </c>
      <c r="Q10" s="57" t="s">
        <v>109</v>
      </c>
      <c r="R10" s="57" t="s">
        <v>18</v>
      </c>
      <c r="S10" s="57"/>
      <c r="U10" s="762" t="s">
        <v>118</v>
      </c>
      <c r="V10" s="762"/>
      <c r="W10" s="762"/>
      <c r="X10" s="762"/>
      <c r="Y10" s="762"/>
    </row>
    <row r="11" spans="1:29">
      <c r="A11" s="1" t="s">
        <v>17</v>
      </c>
      <c r="C11" s="68"/>
      <c r="D11" s="68"/>
      <c r="E11" s="17" t="s">
        <v>2</v>
      </c>
      <c r="F11" s="17" t="s">
        <v>3</v>
      </c>
      <c r="G11" s="17" t="s">
        <v>4</v>
      </c>
      <c r="H11" s="17" t="s">
        <v>8</v>
      </c>
      <c r="I11" s="17" t="s">
        <v>9</v>
      </c>
      <c r="J11" s="45" t="s">
        <v>1</v>
      </c>
      <c r="M11" s="63" t="s">
        <v>119</v>
      </c>
      <c r="N11" s="45" t="s">
        <v>15</v>
      </c>
      <c r="O11" s="45" t="s">
        <v>249</v>
      </c>
      <c r="P11" s="45" t="s">
        <v>102</v>
      </c>
      <c r="Q11" s="45" t="s">
        <v>110</v>
      </c>
      <c r="R11" s="45" t="s">
        <v>112</v>
      </c>
      <c r="S11" s="45" t="s">
        <v>102</v>
      </c>
      <c r="T11" s="22"/>
      <c r="U11" s="321" t="s">
        <v>31</v>
      </c>
      <c r="V11" s="322" t="s">
        <v>32</v>
      </c>
      <c r="W11" s="322" t="s">
        <v>33</v>
      </c>
      <c r="X11" s="322" t="s">
        <v>34</v>
      </c>
      <c r="Y11" s="322" t="s">
        <v>35</v>
      </c>
    </row>
    <row r="12" spans="1:29">
      <c r="A12" s="53" t="s">
        <v>61</v>
      </c>
      <c r="B12" s="53" t="s">
        <v>62</v>
      </c>
      <c r="D12" s="3"/>
      <c r="E12" s="2"/>
      <c r="F12" s="2"/>
      <c r="G12" s="2"/>
      <c r="H12" s="2"/>
      <c r="I12" s="2"/>
      <c r="J12" s="46"/>
      <c r="M12" s="23"/>
      <c r="N12" s="56"/>
      <c r="O12" s="56"/>
      <c r="P12" s="56"/>
      <c r="Q12" s="213"/>
      <c r="R12" s="56"/>
      <c r="S12" s="213"/>
      <c r="T12" s="2"/>
      <c r="U12" s="321"/>
      <c r="V12" s="322"/>
      <c r="W12" s="322"/>
      <c r="X12" s="322"/>
      <c r="Y12" s="322"/>
      <c r="Z12" s="3"/>
      <c r="AA12" s="3"/>
      <c r="AB12" s="3"/>
      <c r="AC12" s="3"/>
    </row>
    <row r="13" spans="1:29">
      <c r="A13" s="485">
        <f>IF('Cumulative Budget Request '!L12='Split budget (G)'!$L$1,'Cumulative Budget Request '!A12,0)</f>
        <v>0</v>
      </c>
      <c r="B13" s="480">
        <f>IF('Cumulative Budget Request '!L12='Split budget (G)'!$L$1,'Cumulative Budget Request '!B12,0)</f>
        <v>0</v>
      </c>
      <c r="C13" s="486"/>
      <c r="D13" s="33" t="s">
        <v>123</v>
      </c>
      <c r="E13" s="76">
        <f>ROUND($R13*$S13,6)</f>
        <v>0</v>
      </c>
      <c r="F13" s="76">
        <f>ROUND($R14*$S14,6)</f>
        <v>0</v>
      </c>
      <c r="G13" s="76">
        <f>ROUND($R15*$S15,6)</f>
        <v>0</v>
      </c>
      <c r="H13" s="76">
        <f>ROUND($R16*$S16,6)</f>
        <v>0</v>
      </c>
      <c r="I13" s="76">
        <f>ROUND($R17*$S17,6)</f>
        <v>0</v>
      </c>
      <c r="J13" s="46"/>
      <c r="M13" s="133">
        <f>IF('Cumulative Budget Request '!L12='Split budget (G)'!$L$1,'Cumulative Budget Request '!M12,0)</f>
        <v>0</v>
      </c>
      <c r="N13" s="214">
        <f>ROUND(M13/12,2)</f>
        <v>0</v>
      </c>
      <c r="O13" s="214">
        <f>IF('Cumulative Budget Request '!L12='Split budget (G)'!$L$1,'Cumulative Budget Request '!O12,0)</f>
        <v>0</v>
      </c>
      <c r="P13" s="209">
        <f>IF('Cumulative Budget Request '!L12='Split budget (G)'!$L$1,'Cumulative Budget Request '!P12,0)</f>
        <v>0</v>
      </c>
      <c r="Q13" s="211">
        <f>IF('Cumulative Budget Request '!L12='Split budget (G)'!$L$1,'Cumulative Budget Request '!Q12,0)</f>
        <v>0</v>
      </c>
      <c r="R13" s="212">
        <f>IF('Cumulative Budget Request '!L12='Split budget (G)'!$L$1,'Cumulative Budget Request '!R12,0)</f>
        <v>0</v>
      </c>
      <c r="S13" s="209">
        <f>IF('Cumulative Budget Request '!L12='Split budget (G)'!$L$1,'Cumulative Budget Request '!S12,0)</f>
        <v>0</v>
      </c>
      <c r="T13" s="2"/>
      <c r="U13" s="323">
        <f>IFERROR((E16+E17)/E15,0)</f>
        <v>0</v>
      </c>
      <c r="V13" s="323">
        <f t="shared" ref="V13:Y13" si="1">IFERROR((F16+F17)/F15,0)</f>
        <v>0</v>
      </c>
      <c r="W13" s="323">
        <f t="shared" si="1"/>
        <v>0</v>
      </c>
      <c r="X13" s="323">
        <f t="shared" si="1"/>
        <v>0</v>
      </c>
      <c r="Y13" s="323">
        <f t="shared" si="1"/>
        <v>0</v>
      </c>
      <c r="Z13" s="3"/>
      <c r="AA13" s="3"/>
      <c r="AB13" s="3"/>
      <c r="AC13" s="3"/>
    </row>
    <row r="14" spans="1:29">
      <c r="A14" s="486"/>
      <c r="B14" s="481"/>
      <c r="C14" s="480"/>
      <c r="D14" s="59" t="s">
        <v>15</v>
      </c>
      <c r="E14" s="52">
        <f>ROUND((N13+O13)*E13*Q13,0)</f>
        <v>0</v>
      </c>
      <c r="F14" s="52">
        <f>ROUND((N13+O13)*F13*Q13*Q14,0)</f>
        <v>0</v>
      </c>
      <c r="G14" s="52">
        <f>ROUND((N13+O13)*G13*Q13*Q14*Q15,0)</f>
        <v>0</v>
      </c>
      <c r="H14" s="52">
        <f>ROUND((N13+O13)*H13*Q13*Q14*Q15*Q16,0)</f>
        <v>0</v>
      </c>
      <c r="I14" s="52">
        <f>ROUND((N13+O13)*I13*Q13*Q14*Q15*Q16*Q17,0)</f>
        <v>0</v>
      </c>
      <c r="J14" s="158">
        <f>SUM(E14:I14)</f>
        <v>0</v>
      </c>
      <c r="M14" s="215"/>
      <c r="N14" s="56"/>
      <c r="O14" s="56"/>
      <c r="P14" s="56"/>
      <c r="Q14" s="211">
        <f>IF('Cumulative Budget Request '!L13='Split budget (G)'!$L$1,'Cumulative Budget Request '!Q13,0)</f>
        <v>0</v>
      </c>
      <c r="R14" s="212">
        <f>IF('Cumulative Budget Request '!L13='Split budget (G)'!$L$1,'Cumulative Budget Request '!R13,0)</f>
        <v>0</v>
      </c>
      <c r="S14" s="209">
        <f>IF('Cumulative Budget Request '!L13='Split budget (G)'!$L$1,'Cumulative Budget Request '!S13,0)</f>
        <v>0</v>
      </c>
      <c r="T14" s="16"/>
      <c r="U14" s="324"/>
      <c r="V14" s="324"/>
      <c r="W14" s="324"/>
      <c r="X14" s="324"/>
      <c r="Y14" s="324"/>
    </row>
    <row r="15" spans="1:29">
      <c r="A15" s="449"/>
      <c r="B15" s="481"/>
      <c r="C15" s="480"/>
      <c r="D15" s="59" t="s">
        <v>30</v>
      </c>
      <c r="E15" s="52">
        <f>ROUND(E14*$Q$2,0)</f>
        <v>0</v>
      </c>
      <c r="F15" s="52">
        <f t="shared" ref="F15:I15" si="2">ROUND(F14*$Q$2,0)</f>
        <v>0</v>
      </c>
      <c r="G15" s="52">
        <f t="shared" si="2"/>
        <v>0</v>
      </c>
      <c r="H15" s="52">
        <f t="shared" si="2"/>
        <v>0</v>
      </c>
      <c r="I15" s="52">
        <f t="shared" si="2"/>
        <v>0</v>
      </c>
      <c r="J15" s="158">
        <f>SUM(E15:I15)</f>
        <v>0</v>
      </c>
      <c r="M15" s="215"/>
      <c r="N15" s="56"/>
      <c r="O15" s="56"/>
      <c r="P15" s="56"/>
      <c r="Q15" s="211">
        <f>IF('Cumulative Budget Request '!L14='Split budget (G)'!$L$1,'Cumulative Budget Request '!Q14,0)</f>
        <v>0</v>
      </c>
      <c r="R15" s="212">
        <f>IF('Cumulative Budget Request '!L14='Split budget (G)'!$L$1,'Cumulative Budget Request '!R14,0)</f>
        <v>0</v>
      </c>
      <c r="S15" s="209">
        <f>IF('Cumulative Budget Request '!L14='Split budget (G)'!$L$1,'Cumulative Budget Request '!S14,0)</f>
        <v>0</v>
      </c>
      <c r="T15" s="16"/>
      <c r="U15" s="323"/>
      <c r="V15" s="323"/>
      <c r="W15" s="323"/>
      <c r="X15" s="323"/>
      <c r="Y15" s="323"/>
    </row>
    <row r="16" spans="1:29" ht="15">
      <c r="A16" s="449"/>
      <c r="B16" s="481"/>
      <c r="C16" s="480"/>
      <c r="D16" s="59" t="s">
        <v>29</v>
      </c>
      <c r="E16" s="170">
        <f>ROUND(R$5*E13,0)</f>
        <v>0</v>
      </c>
      <c r="F16" s="170">
        <f t="shared" ref="F16:I16" si="3">ROUND(S$5*F13,0)</f>
        <v>0</v>
      </c>
      <c r="G16" s="170">
        <f t="shared" si="3"/>
        <v>0</v>
      </c>
      <c r="H16" s="170">
        <f t="shared" si="3"/>
        <v>0</v>
      </c>
      <c r="I16" s="170">
        <f t="shared" si="3"/>
        <v>0</v>
      </c>
      <c r="J16" s="167">
        <f>SUM(E16:I16)</f>
        <v>0</v>
      </c>
      <c r="M16" s="215"/>
      <c r="N16" s="56"/>
      <c r="O16" s="56"/>
      <c r="P16" s="56"/>
      <c r="Q16" s="211">
        <f>IF('Cumulative Budget Request '!L15='Split budget (G)'!$L$1,'Cumulative Budget Request '!Q15,0)</f>
        <v>0</v>
      </c>
      <c r="R16" s="212">
        <f>IF('Cumulative Budget Request '!L15='Split budget (G)'!$L$1,'Cumulative Budget Request '!R15,0)</f>
        <v>0</v>
      </c>
      <c r="S16" s="209">
        <f>IF('Cumulative Budget Request '!L15='Split budget (G)'!$L$1,'Cumulative Budget Request '!S15,0)</f>
        <v>0</v>
      </c>
      <c r="T16" s="16"/>
      <c r="U16" s="323"/>
      <c r="V16" s="323"/>
      <c r="W16" s="323"/>
      <c r="X16" s="323"/>
      <c r="Y16" s="323"/>
    </row>
    <row r="17" spans="1:25">
      <c r="A17" s="449"/>
      <c r="B17" s="481"/>
      <c r="C17" s="480"/>
      <c r="D17" s="62" t="s">
        <v>178</v>
      </c>
      <c r="E17" s="171">
        <f>SUM(E15:E16)</f>
        <v>0</v>
      </c>
      <c r="F17" s="171">
        <f t="shared" ref="F17:I17" si="4">SUM(F15:F16)</f>
        <v>0</v>
      </c>
      <c r="G17" s="171">
        <f t="shared" si="4"/>
        <v>0</v>
      </c>
      <c r="H17" s="171">
        <f t="shared" si="4"/>
        <v>0</v>
      </c>
      <c r="I17" s="171">
        <f t="shared" si="4"/>
        <v>0</v>
      </c>
      <c r="J17" s="172">
        <f>SUM(J15:J16)</f>
        <v>0</v>
      </c>
      <c r="M17" s="215"/>
      <c r="N17" s="56"/>
      <c r="O17" s="56"/>
      <c r="P17" s="56"/>
      <c r="Q17" s="211">
        <f>IF('Cumulative Budget Request '!L16='Split budget (G)'!$L$1,'Cumulative Budget Request '!Q16,0)</f>
        <v>0</v>
      </c>
      <c r="R17" s="212">
        <f>IF('Cumulative Budget Request '!L16='Split budget (G)'!$L$1,'Cumulative Budget Request '!R16,0)</f>
        <v>0</v>
      </c>
      <c r="S17" s="209">
        <f>IF('Cumulative Budget Request '!L16='Split budget (G)'!$L$1,'Cumulative Budget Request '!S16,0)</f>
        <v>0</v>
      </c>
      <c r="T17" s="16"/>
      <c r="U17" s="323"/>
      <c r="V17" s="323"/>
      <c r="W17" s="323"/>
      <c r="X17" s="323"/>
      <c r="Y17" s="323"/>
    </row>
    <row r="18" spans="1:25" hidden="1">
      <c r="A18" s="449"/>
      <c r="B18" s="481"/>
      <c r="C18" s="480"/>
      <c r="D18" s="59"/>
      <c r="E18" s="16"/>
      <c r="F18" s="16"/>
      <c r="G18" s="16"/>
      <c r="H18" s="16"/>
      <c r="I18" s="16"/>
      <c r="J18" s="25"/>
      <c r="M18" s="215"/>
      <c r="N18" s="56"/>
      <c r="O18" s="56"/>
      <c r="P18" s="56"/>
      <c r="Q18" s="31"/>
      <c r="R18" s="56"/>
      <c r="S18" s="31"/>
      <c r="T18" s="16"/>
      <c r="U18" s="325"/>
      <c r="V18" s="326"/>
      <c r="W18" s="324"/>
      <c r="X18" s="324"/>
      <c r="Y18" s="324"/>
    </row>
    <row r="19" spans="1:25" hidden="1">
      <c r="A19" s="485">
        <f>IF('Cumulative Budget Request '!L18='Split budget (G)'!$L$1,'Cumulative Budget Request '!A18,0)</f>
        <v>0</v>
      </c>
      <c r="B19" s="480">
        <f>IF('Cumulative Budget Request '!L18='Split budget (G)'!$L$1,'Cumulative Budget Request '!B18,0)</f>
        <v>0</v>
      </c>
      <c r="C19" s="481"/>
      <c r="D19" s="33" t="s">
        <v>123</v>
      </c>
      <c r="E19" s="76">
        <f>ROUND($R19*$S19,6)</f>
        <v>0</v>
      </c>
      <c r="F19" s="76">
        <f>ROUND($R20*$S20,6)</f>
        <v>0</v>
      </c>
      <c r="G19" s="76">
        <f>ROUND($R21*$S21,6)</f>
        <v>0</v>
      </c>
      <c r="H19" s="76">
        <f>ROUND($R22*$S22,6)</f>
        <v>0</v>
      </c>
      <c r="I19" s="76">
        <f>ROUND($R23*$S23,6)</f>
        <v>0</v>
      </c>
      <c r="J19" s="46"/>
      <c r="M19" s="133">
        <f>IF('Cumulative Budget Request '!L18='Split budget (G)'!$L$1,'Cumulative Budget Request '!M18,0)</f>
        <v>0</v>
      </c>
      <c r="N19" s="214">
        <f>ROUND(M19/12,2)</f>
        <v>0</v>
      </c>
      <c r="O19" s="214">
        <f>IF('Cumulative Budget Request '!L18='Split budget (G)'!$L$1,'Cumulative Budget Request '!O18,0)</f>
        <v>0</v>
      </c>
      <c r="P19" s="209">
        <f>IF('Cumulative Budget Request '!L18='Split budget (G)'!$L$1,'Cumulative Budget Request '!P18,0)</f>
        <v>0</v>
      </c>
      <c r="Q19" s="211">
        <f>IF('Cumulative Budget Request '!L18='Split budget (G)'!$L$1,'Cumulative Budget Request '!Q18,0)</f>
        <v>0</v>
      </c>
      <c r="R19" s="212">
        <f>IF('Cumulative Budget Request '!L18='Split budget (G)'!$L$1,'Cumulative Budget Request '!R18,0)</f>
        <v>0</v>
      </c>
      <c r="S19" s="61">
        <f>IF('Cumulative Budget Request '!L18='Split budget (G)'!$L$1,'Cumulative Budget Request '!S18,0)</f>
        <v>0</v>
      </c>
      <c r="T19" s="2"/>
      <c r="U19" s="323">
        <f>IFERROR((E22+E23)/E21,0)</f>
        <v>0</v>
      </c>
      <c r="V19" s="323">
        <f t="shared" ref="V19:Y19" si="5">IFERROR((F22+F23)/F21,0)</f>
        <v>0</v>
      </c>
      <c r="W19" s="323">
        <f t="shared" si="5"/>
        <v>0</v>
      </c>
      <c r="X19" s="323">
        <f t="shared" si="5"/>
        <v>0</v>
      </c>
      <c r="Y19" s="323">
        <f t="shared" si="5"/>
        <v>0</v>
      </c>
    </row>
    <row r="20" spans="1:25" hidden="1">
      <c r="A20" s="449"/>
      <c r="B20" s="481"/>
      <c r="C20" s="480"/>
      <c r="D20" s="59" t="s">
        <v>15</v>
      </c>
      <c r="E20" s="52">
        <f>ROUND((N19+O19)*E19*Q19,0)</f>
        <v>0</v>
      </c>
      <c r="F20" s="52">
        <f>ROUND((N19+O19)*F19*Q19*Q20,0)</f>
        <v>0</v>
      </c>
      <c r="G20" s="52">
        <f>ROUND((N19+O19)*G19*Q19*Q20*Q21,0)</f>
        <v>0</v>
      </c>
      <c r="H20" s="52">
        <f>ROUND((N19+O19)*H19*Q19*Q20*Q21*Q22,0)</f>
        <v>0</v>
      </c>
      <c r="I20" s="52">
        <f>ROUND((N19+O19)*I19*Q19*Q20*Q21*Q22*Q23,0)</f>
        <v>0</v>
      </c>
      <c r="J20" s="158">
        <f>SUM(E20:I20)</f>
        <v>0</v>
      </c>
      <c r="M20" s="215"/>
      <c r="N20" s="56"/>
      <c r="O20" s="56"/>
      <c r="P20" s="56"/>
      <c r="Q20" s="211">
        <f>IF('Cumulative Budget Request '!L19='Split budget (G)'!$L$1,'Cumulative Budget Request '!Q19,0)</f>
        <v>0</v>
      </c>
      <c r="R20" s="212">
        <f>IF('Cumulative Budget Request '!L19='Split budget (G)'!$L$1,'Cumulative Budget Request '!R19,0)</f>
        <v>0</v>
      </c>
      <c r="S20" s="61">
        <f>IF('Cumulative Budget Request '!L19='Split budget (G)'!$L$1,'Cumulative Budget Request '!S19,0)</f>
        <v>0</v>
      </c>
      <c r="T20" s="16"/>
      <c r="U20" s="324"/>
      <c r="V20" s="324"/>
      <c r="W20" s="324"/>
      <c r="X20" s="324"/>
      <c r="Y20" s="324"/>
    </row>
    <row r="21" spans="1:25" hidden="1">
      <c r="A21" s="449"/>
      <c r="B21" s="481"/>
      <c r="C21" s="480"/>
      <c r="D21" s="59" t="s">
        <v>30</v>
      </c>
      <c r="E21" s="52">
        <f>ROUND(E20*$Q$2,0)</f>
        <v>0</v>
      </c>
      <c r="F21" s="52">
        <f t="shared" ref="F21:I21" si="6">ROUND(F20*$Q$2,0)</f>
        <v>0</v>
      </c>
      <c r="G21" s="52">
        <f t="shared" si="6"/>
        <v>0</v>
      </c>
      <c r="H21" s="52">
        <f t="shared" si="6"/>
        <v>0</v>
      </c>
      <c r="I21" s="52">
        <f t="shared" si="6"/>
        <v>0</v>
      </c>
      <c r="J21" s="158">
        <f>SUM(E21:I21)</f>
        <v>0</v>
      </c>
      <c r="M21" s="215"/>
      <c r="N21" s="56"/>
      <c r="O21" s="56"/>
      <c r="P21" s="56"/>
      <c r="Q21" s="211">
        <f>IF('Cumulative Budget Request '!L20='Split budget (G)'!$L$1,'Cumulative Budget Request '!Q20,0)</f>
        <v>0</v>
      </c>
      <c r="R21" s="212">
        <f>IF('Cumulative Budget Request '!L20='Split budget (G)'!$L$1,'Cumulative Budget Request '!R20,0)</f>
        <v>0</v>
      </c>
      <c r="S21" s="61">
        <f>IF('Cumulative Budget Request '!L20='Split budget (G)'!$L$1,'Cumulative Budget Request '!S20,0)</f>
        <v>0</v>
      </c>
      <c r="T21" s="16"/>
      <c r="U21" s="323"/>
      <c r="V21" s="323"/>
      <c r="W21" s="323"/>
      <c r="X21" s="323"/>
      <c r="Y21" s="323"/>
    </row>
    <row r="22" spans="1:25" ht="15" hidden="1">
      <c r="A22" s="449"/>
      <c r="B22" s="481"/>
      <c r="C22" s="480"/>
      <c r="D22" s="59" t="s">
        <v>29</v>
      </c>
      <c r="E22" s="170">
        <f>ROUND(R$5*E19,0)</f>
        <v>0</v>
      </c>
      <c r="F22" s="170">
        <f t="shared" ref="F22:I22" si="7">ROUND(S$5*F19,0)</f>
        <v>0</v>
      </c>
      <c r="G22" s="170">
        <f t="shared" si="7"/>
        <v>0</v>
      </c>
      <c r="H22" s="170">
        <f t="shared" si="7"/>
        <v>0</v>
      </c>
      <c r="I22" s="170">
        <f t="shared" si="7"/>
        <v>0</v>
      </c>
      <c r="J22" s="167">
        <f>SUM(E22:I22)</f>
        <v>0</v>
      </c>
      <c r="M22" s="215"/>
      <c r="N22" s="56"/>
      <c r="O22" s="56"/>
      <c r="P22" s="56"/>
      <c r="Q22" s="211">
        <f>IF('Cumulative Budget Request '!L21='Split budget (G)'!$L$1,'Cumulative Budget Request '!Q21,0)</f>
        <v>0</v>
      </c>
      <c r="R22" s="212">
        <f>IF('Cumulative Budget Request '!L21='Split budget (G)'!$L$1,'Cumulative Budget Request '!R21,0)</f>
        <v>0</v>
      </c>
      <c r="S22" s="61">
        <f>IF('Cumulative Budget Request '!L21='Split budget (G)'!$L$1,'Cumulative Budget Request '!S21,0)</f>
        <v>0</v>
      </c>
      <c r="T22" s="16"/>
      <c r="U22" s="323"/>
      <c r="V22" s="323"/>
      <c r="W22" s="323"/>
      <c r="X22" s="323"/>
      <c r="Y22" s="323"/>
    </row>
    <row r="23" spans="1:25" hidden="1">
      <c r="A23" s="449"/>
      <c r="B23" s="481"/>
      <c r="C23" s="480"/>
      <c r="D23" s="62" t="s">
        <v>178</v>
      </c>
      <c r="E23" s="171">
        <f>SUM(E21:E22)</f>
        <v>0</v>
      </c>
      <c r="F23" s="171">
        <f t="shared" ref="F23:I23" si="8">SUM(F21:F22)</f>
        <v>0</v>
      </c>
      <c r="G23" s="171">
        <f t="shared" si="8"/>
        <v>0</v>
      </c>
      <c r="H23" s="171">
        <f t="shared" si="8"/>
        <v>0</v>
      </c>
      <c r="I23" s="171">
        <f t="shared" si="8"/>
        <v>0</v>
      </c>
      <c r="J23" s="172">
        <f>SUM(J21:J22)</f>
        <v>0</v>
      </c>
      <c r="M23" s="215"/>
      <c r="N23" s="56"/>
      <c r="O23" s="56"/>
      <c r="P23" s="56"/>
      <c r="Q23" s="211">
        <f>IF('Cumulative Budget Request '!L22='Split budget (G)'!$L$1,'Cumulative Budget Request '!Q22,0)</f>
        <v>0</v>
      </c>
      <c r="R23" s="212">
        <f>IF('Cumulative Budget Request '!L22='Split budget (G)'!$L$1,'Cumulative Budget Request '!R22,0)</f>
        <v>0</v>
      </c>
      <c r="S23" s="61">
        <f>IF('Cumulative Budget Request '!L22='Split budget (G)'!$L$1,'Cumulative Budget Request '!S22,0)</f>
        <v>0</v>
      </c>
      <c r="T23" s="16"/>
      <c r="U23" s="323"/>
      <c r="V23" s="323"/>
      <c r="W23" s="323"/>
      <c r="X23" s="323"/>
      <c r="Y23" s="323"/>
    </row>
    <row r="24" spans="1:25" hidden="1">
      <c r="A24" s="449"/>
      <c r="B24" s="481"/>
      <c r="C24" s="480"/>
      <c r="D24" s="59"/>
      <c r="E24" s="16"/>
      <c r="F24" s="16"/>
      <c r="G24" s="16"/>
      <c r="H24" s="16"/>
      <c r="I24" s="16"/>
      <c r="J24" s="25"/>
      <c r="M24" s="215"/>
      <c r="N24" s="56"/>
      <c r="O24" s="56"/>
      <c r="P24" s="56"/>
      <c r="Q24" s="31"/>
      <c r="R24" s="56"/>
      <c r="S24" s="31"/>
      <c r="T24" s="16"/>
      <c r="U24" s="325"/>
      <c r="V24" s="326"/>
      <c r="W24" s="324"/>
      <c r="X24" s="324"/>
      <c r="Y24" s="324"/>
    </row>
    <row r="25" spans="1:25" hidden="1">
      <c r="A25" s="485">
        <f>IF('Cumulative Budget Request '!L24='Split budget (G)'!$L$1,'Cumulative Budget Request '!A24,0)</f>
        <v>0</v>
      </c>
      <c r="B25" s="480">
        <f>IF('Cumulative Budget Request '!L24='Split budget (G)'!$L$1,'Cumulative Budget Request '!B24,0)</f>
        <v>0</v>
      </c>
      <c r="C25" s="481"/>
      <c r="D25" s="33" t="s">
        <v>123</v>
      </c>
      <c r="E25" s="76">
        <f>ROUND($R25*$S25,6)</f>
        <v>0</v>
      </c>
      <c r="F25" s="76">
        <f>ROUND($R26*$S26,6)</f>
        <v>0</v>
      </c>
      <c r="G25" s="76">
        <f>ROUND($R27*$S27,6)</f>
        <v>0</v>
      </c>
      <c r="H25" s="76">
        <f>ROUND($R28*$S28,6)</f>
        <v>0</v>
      </c>
      <c r="I25" s="76">
        <f>ROUND($R29*$S29,6)</f>
        <v>0</v>
      </c>
      <c r="J25" s="46"/>
      <c r="M25" s="133">
        <f>IF('Cumulative Budget Request '!L24='Split budget (G)'!$L$1,'Cumulative Budget Request '!M24,0)</f>
        <v>0</v>
      </c>
      <c r="N25" s="214">
        <f>ROUND(M25/12,2)</f>
        <v>0</v>
      </c>
      <c r="O25" s="214">
        <f>IF('Cumulative Budget Request '!L24='Split budget (G)'!$L$1,'Cumulative Budget Request '!O24,0)</f>
        <v>0</v>
      </c>
      <c r="P25" s="209">
        <f>IF('Cumulative Budget Request '!L24='Split budget (G)'!$L$1,'Cumulative Budget Request '!P24,0)</f>
        <v>0</v>
      </c>
      <c r="Q25" s="211">
        <f>IF('Cumulative Budget Request '!L24='Split budget (G)'!$L$1,'Cumulative Budget Request '!Q24,0)</f>
        <v>0</v>
      </c>
      <c r="R25" s="212">
        <f>IF('Cumulative Budget Request '!L24='Split budget (G)'!$L$1,'Cumulative Budget Request '!R24,0)</f>
        <v>0</v>
      </c>
      <c r="S25" s="61">
        <f>IF('Cumulative Budget Request '!L24='Split budget (G)'!$L$1,'Cumulative Budget Request '!S24,0)</f>
        <v>0</v>
      </c>
      <c r="T25" s="2"/>
      <c r="U25" s="323">
        <f>IFERROR((E28+E29)/E27,0)</f>
        <v>0</v>
      </c>
      <c r="V25" s="323">
        <f t="shared" ref="V25:Y25" si="9">IFERROR((F28+F29)/F27,0)</f>
        <v>0</v>
      </c>
      <c r="W25" s="323">
        <f t="shared" si="9"/>
        <v>0</v>
      </c>
      <c r="X25" s="323">
        <f t="shared" si="9"/>
        <v>0</v>
      </c>
      <c r="Y25" s="323">
        <f t="shared" si="9"/>
        <v>0</v>
      </c>
    </row>
    <row r="26" spans="1:25" hidden="1">
      <c r="A26" s="486"/>
      <c r="B26" s="481"/>
      <c r="C26" s="480"/>
      <c r="D26" s="59" t="s">
        <v>15</v>
      </c>
      <c r="E26" s="52">
        <f>ROUND((N25+O25)*E25*Q25,0)</f>
        <v>0</v>
      </c>
      <c r="F26" s="52">
        <f>ROUND((N25+O25)*F25*Q25*Q26,0)</f>
        <v>0</v>
      </c>
      <c r="G26" s="52">
        <f>ROUND((N25+O25)*G25*Q25*Q26*Q27,0)</f>
        <v>0</v>
      </c>
      <c r="H26" s="52">
        <f>ROUND((N25+O25)*H25*Q25*Q26*Q27*Q28,0)</f>
        <v>0</v>
      </c>
      <c r="I26" s="52">
        <f>ROUND((N25+O25)*I25*Q25*Q26*Q27*Q28*Q29,0)</f>
        <v>0</v>
      </c>
      <c r="J26" s="158">
        <f>SUM(E26:I26)</f>
        <v>0</v>
      </c>
      <c r="M26" s="215"/>
      <c r="N26" s="56"/>
      <c r="O26" s="56"/>
      <c r="P26" s="56"/>
      <c r="Q26" s="211">
        <f>IF('Cumulative Budget Request '!L25='Split budget (G)'!$L$1,'Cumulative Budget Request '!Q25,0)</f>
        <v>0</v>
      </c>
      <c r="R26" s="212">
        <f>IF('Cumulative Budget Request '!L25='Split budget (G)'!$L$1,'Cumulative Budget Request '!R25,0)</f>
        <v>0</v>
      </c>
      <c r="S26" s="61">
        <f>IF('Cumulative Budget Request '!L25='Split budget (G)'!$L$1,'Cumulative Budget Request '!S25,0)</f>
        <v>0</v>
      </c>
      <c r="T26" s="16"/>
      <c r="U26" s="324"/>
      <c r="V26" s="324"/>
      <c r="W26" s="324"/>
      <c r="X26" s="324"/>
      <c r="Y26" s="324"/>
    </row>
    <row r="27" spans="1:25" hidden="1">
      <c r="A27" s="449"/>
      <c r="B27" s="481"/>
      <c r="C27" s="480"/>
      <c r="D27" s="59" t="s">
        <v>30</v>
      </c>
      <c r="E27" s="52">
        <f>ROUND(E26*$Q$2,0)</f>
        <v>0</v>
      </c>
      <c r="F27" s="52">
        <f t="shared" ref="F27:I27" si="10">ROUND(F26*$Q$2,0)</f>
        <v>0</v>
      </c>
      <c r="G27" s="52">
        <f t="shared" si="10"/>
        <v>0</v>
      </c>
      <c r="H27" s="52">
        <f t="shared" si="10"/>
        <v>0</v>
      </c>
      <c r="I27" s="52">
        <f t="shared" si="10"/>
        <v>0</v>
      </c>
      <c r="J27" s="158">
        <f>SUM(E27:I27)</f>
        <v>0</v>
      </c>
      <c r="M27" s="215"/>
      <c r="N27" s="56"/>
      <c r="O27" s="56"/>
      <c r="P27" s="56"/>
      <c r="Q27" s="211">
        <f>IF('Cumulative Budget Request '!L26='Split budget (G)'!$L$1,'Cumulative Budget Request '!Q26,0)</f>
        <v>0</v>
      </c>
      <c r="R27" s="212">
        <f>IF('Cumulative Budget Request '!L26='Split budget (G)'!$L$1,'Cumulative Budget Request '!R26,0)</f>
        <v>0</v>
      </c>
      <c r="S27" s="61">
        <f>IF('Cumulative Budget Request '!L26='Split budget (G)'!$L$1,'Cumulative Budget Request '!S26,0)</f>
        <v>0</v>
      </c>
      <c r="T27" s="16"/>
      <c r="U27" s="323"/>
      <c r="V27" s="323"/>
      <c r="W27" s="323"/>
      <c r="X27" s="323"/>
      <c r="Y27" s="323"/>
    </row>
    <row r="28" spans="1:25" ht="15" hidden="1">
      <c r="A28" s="449"/>
      <c r="B28" s="481"/>
      <c r="C28" s="480"/>
      <c r="D28" s="59" t="s">
        <v>29</v>
      </c>
      <c r="E28" s="170">
        <f>ROUND(R$5*E25,0)</f>
        <v>0</v>
      </c>
      <c r="F28" s="170">
        <f t="shared" ref="F28:I28" si="11">ROUND(S$5*F25,0)</f>
        <v>0</v>
      </c>
      <c r="G28" s="170">
        <f t="shared" si="11"/>
        <v>0</v>
      </c>
      <c r="H28" s="170">
        <f t="shared" si="11"/>
        <v>0</v>
      </c>
      <c r="I28" s="170">
        <f t="shared" si="11"/>
        <v>0</v>
      </c>
      <c r="J28" s="167">
        <f>SUM(E28:I28)</f>
        <v>0</v>
      </c>
      <c r="M28" s="215"/>
      <c r="N28" s="56"/>
      <c r="O28" s="56"/>
      <c r="P28" s="56"/>
      <c r="Q28" s="211">
        <f>IF('Cumulative Budget Request '!L27='Split budget (G)'!$L$1,'Cumulative Budget Request '!Q27,0)</f>
        <v>0</v>
      </c>
      <c r="R28" s="212">
        <f>IF('Cumulative Budget Request '!L27='Split budget (G)'!$L$1,'Cumulative Budget Request '!R27,0)</f>
        <v>0</v>
      </c>
      <c r="S28" s="61">
        <f>IF('Cumulative Budget Request '!L27='Split budget (G)'!$L$1,'Cumulative Budget Request '!S27,0)</f>
        <v>0</v>
      </c>
      <c r="T28" s="16"/>
      <c r="U28" s="323"/>
      <c r="V28" s="323"/>
      <c r="W28" s="323"/>
      <c r="X28" s="323"/>
      <c r="Y28" s="323"/>
    </row>
    <row r="29" spans="1:25" hidden="1">
      <c r="A29" s="449"/>
      <c r="B29" s="481"/>
      <c r="C29" s="480"/>
      <c r="D29" s="62" t="s">
        <v>178</v>
      </c>
      <c r="E29" s="171">
        <f>SUM(E27:E28)</f>
        <v>0</v>
      </c>
      <c r="F29" s="171">
        <f t="shared" ref="F29:I29" si="12">SUM(F27:F28)</f>
        <v>0</v>
      </c>
      <c r="G29" s="171">
        <f t="shared" si="12"/>
        <v>0</v>
      </c>
      <c r="H29" s="171">
        <f t="shared" si="12"/>
        <v>0</v>
      </c>
      <c r="I29" s="171">
        <f t="shared" si="12"/>
        <v>0</v>
      </c>
      <c r="J29" s="172">
        <f>SUM(J27:J28)</f>
        <v>0</v>
      </c>
      <c r="M29" s="215"/>
      <c r="N29" s="56"/>
      <c r="O29" s="56"/>
      <c r="P29" s="56"/>
      <c r="Q29" s="211">
        <f>IF('Cumulative Budget Request '!L28='Split budget (G)'!$L$1,'Cumulative Budget Request '!Q28,0)</f>
        <v>0</v>
      </c>
      <c r="R29" s="212">
        <f>IF('Cumulative Budget Request '!L28='Split budget (G)'!$L$1,'Cumulative Budget Request '!R28,0)</f>
        <v>0</v>
      </c>
      <c r="S29" s="61">
        <f>IF('Cumulative Budget Request '!L28='Split budget (G)'!$L$1,'Cumulative Budget Request '!S28,0)</f>
        <v>0</v>
      </c>
      <c r="T29" s="16"/>
      <c r="U29" s="323"/>
      <c r="V29" s="323"/>
      <c r="W29" s="323"/>
      <c r="X29" s="323"/>
      <c r="Y29" s="323"/>
    </row>
    <row r="30" spans="1:25" hidden="1">
      <c r="A30" s="449"/>
      <c r="B30" s="481"/>
      <c r="C30" s="480"/>
      <c r="D30" s="59"/>
      <c r="E30" s="16"/>
      <c r="F30" s="16"/>
      <c r="G30" s="16"/>
      <c r="H30" s="16"/>
      <c r="I30" s="16"/>
      <c r="J30" s="25"/>
      <c r="M30" s="215"/>
      <c r="N30" s="56"/>
      <c r="O30" s="56"/>
      <c r="P30" s="56"/>
      <c r="Q30" s="31"/>
      <c r="R30" s="56"/>
      <c r="S30" s="31"/>
      <c r="T30" s="16"/>
      <c r="U30" s="325"/>
      <c r="V30" s="326"/>
      <c r="W30" s="324"/>
      <c r="X30" s="324"/>
      <c r="Y30" s="324"/>
    </row>
    <row r="31" spans="1:25" hidden="1">
      <c r="A31" s="485">
        <f>IF('Cumulative Budget Request '!L30='Split budget (G)'!$L$1,'Cumulative Budget Request '!A30,0)</f>
        <v>0</v>
      </c>
      <c r="B31" s="480">
        <f>IF('Cumulative Budget Request '!L30='Split budget (G)'!$L$1,'Cumulative Budget Request '!B30,0)</f>
        <v>0</v>
      </c>
      <c r="C31" s="481"/>
      <c r="D31" s="33" t="s">
        <v>123</v>
      </c>
      <c r="E31" s="76">
        <f>ROUND($R31*$S31,6)</f>
        <v>0</v>
      </c>
      <c r="F31" s="76">
        <f>ROUND($R32*$S32,6)</f>
        <v>0</v>
      </c>
      <c r="G31" s="76">
        <f>ROUND($R33*$S33,6)</f>
        <v>0</v>
      </c>
      <c r="H31" s="76">
        <f>ROUND($R34*$S34,6)</f>
        <v>0</v>
      </c>
      <c r="I31" s="76">
        <f>ROUND($R35*$S35,6)</f>
        <v>0</v>
      </c>
      <c r="J31" s="46"/>
      <c r="M31" s="133">
        <f>IF('Cumulative Budget Request '!L30='Split budget (G)'!$L$1,'Cumulative Budget Request '!M30,0)</f>
        <v>0</v>
      </c>
      <c r="N31" s="214">
        <f>ROUND(M31/12,2)</f>
        <v>0</v>
      </c>
      <c r="O31" s="214">
        <f>IF('Cumulative Budget Request '!L30='Split budget (G)'!$L$1,'Cumulative Budget Request '!O30,0)</f>
        <v>0</v>
      </c>
      <c r="P31" s="209">
        <f>IF('Cumulative Budget Request '!L30='Split budget (G)'!$L$1,'Cumulative Budget Request '!P30,0)</f>
        <v>0</v>
      </c>
      <c r="Q31" s="211">
        <f>IF('Cumulative Budget Request '!L30='Split budget (G)'!$L$1,'Cumulative Budget Request '!Q30,0)</f>
        <v>0</v>
      </c>
      <c r="R31" s="212">
        <f>IF('Cumulative Budget Request '!L30='Split budget (G)'!$L$1,'Cumulative Budget Request '!R30,0)</f>
        <v>0</v>
      </c>
      <c r="S31" s="61">
        <f>IF('Cumulative Budget Request '!L30='Split budget (G)'!$L$1,'Cumulative Budget Request '!S30,0)</f>
        <v>0</v>
      </c>
      <c r="T31" s="2"/>
      <c r="U31" s="323">
        <f>IFERROR((E34+E35)/E33,0)</f>
        <v>0</v>
      </c>
      <c r="V31" s="323">
        <f t="shared" ref="V31:Y31" si="13">IFERROR((F34+F35)/F33,0)</f>
        <v>0</v>
      </c>
      <c r="W31" s="323">
        <f t="shared" si="13"/>
        <v>0</v>
      </c>
      <c r="X31" s="323">
        <f t="shared" si="13"/>
        <v>0</v>
      </c>
      <c r="Y31" s="323">
        <f t="shared" si="13"/>
        <v>0</v>
      </c>
    </row>
    <row r="32" spans="1:25" hidden="1">
      <c r="A32" s="449"/>
      <c r="B32" s="486"/>
      <c r="C32" s="480"/>
      <c r="D32" s="59" t="s">
        <v>15</v>
      </c>
      <c r="E32" s="52">
        <f>ROUND((N31+O31)*E31*Q31,0)</f>
        <v>0</v>
      </c>
      <c r="F32" s="52">
        <f>ROUND((N31+O31)*F31*Q31*Q32,0)</f>
        <v>0</v>
      </c>
      <c r="G32" s="52">
        <f>ROUND((N31+O31)*G31*Q31*Q32*Q33,0)</f>
        <v>0</v>
      </c>
      <c r="H32" s="52">
        <f>ROUND((N31+O31)*H31*Q31*Q32*Q33*Q34,0)</f>
        <v>0</v>
      </c>
      <c r="I32" s="52">
        <f>ROUND((N31+O31)*I31*Q31*Q32*Q33*Q34*Q35,0)</f>
        <v>0</v>
      </c>
      <c r="J32" s="158">
        <f>SUM(E32:I32)</f>
        <v>0</v>
      </c>
      <c r="M32" s="215"/>
      <c r="N32" s="56"/>
      <c r="O32" s="56"/>
      <c r="P32" s="56"/>
      <c r="Q32" s="211">
        <f>IF('Cumulative Budget Request '!L31='Split budget (G)'!$L$1,'Cumulative Budget Request '!Q31,0)</f>
        <v>0</v>
      </c>
      <c r="R32" s="212">
        <f>IF('Cumulative Budget Request '!L31='Split budget (G)'!$L$1,'Cumulative Budget Request '!R31,0)</f>
        <v>0</v>
      </c>
      <c r="S32" s="61">
        <f>IF('Cumulative Budget Request '!L31='Split budget (G)'!$L$1,'Cumulative Budget Request '!S31,0)</f>
        <v>0</v>
      </c>
      <c r="T32" s="16"/>
      <c r="U32" s="324"/>
      <c r="V32" s="324"/>
      <c r="W32" s="324"/>
      <c r="X32" s="324"/>
      <c r="Y32" s="324"/>
    </row>
    <row r="33" spans="1:25" hidden="1">
      <c r="A33" s="449"/>
      <c r="B33" s="481"/>
      <c r="C33" s="480"/>
      <c r="D33" s="59" t="s">
        <v>30</v>
      </c>
      <c r="E33" s="52">
        <f>ROUND(E32*$Q$2,0)</f>
        <v>0</v>
      </c>
      <c r="F33" s="52">
        <f t="shared" ref="F33:I33" si="14">ROUND(F32*$Q$2,0)</f>
        <v>0</v>
      </c>
      <c r="G33" s="52">
        <f t="shared" si="14"/>
        <v>0</v>
      </c>
      <c r="H33" s="52">
        <f t="shared" si="14"/>
        <v>0</v>
      </c>
      <c r="I33" s="52">
        <f t="shared" si="14"/>
        <v>0</v>
      </c>
      <c r="J33" s="158">
        <f>SUM(E33:I33)</f>
        <v>0</v>
      </c>
      <c r="M33" s="215"/>
      <c r="N33" s="56"/>
      <c r="O33" s="56"/>
      <c r="P33" s="56"/>
      <c r="Q33" s="211">
        <f>IF('Cumulative Budget Request '!L32='Split budget (G)'!$L$1,'Cumulative Budget Request '!Q32,0)</f>
        <v>0</v>
      </c>
      <c r="R33" s="212">
        <f>IF('Cumulative Budget Request '!L32='Split budget (G)'!$L$1,'Cumulative Budget Request '!R32,0)</f>
        <v>0</v>
      </c>
      <c r="S33" s="61">
        <f>IF('Cumulative Budget Request '!L32='Split budget (G)'!$L$1,'Cumulative Budget Request '!S32,0)</f>
        <v>0</v>
      </c>
      <c r="T33" s="16"/>
      <c r="U33" s="323"/>
      <c r="V33" s="323"/>
      <c r="W33" s="323"/>
      <c r="X33" s="323"/>
      <c r="Y33" s="323"/>
    </row>
    <row r="34" spans="1:25" ht="15" hidden="1">
      <c r="A34" s="449"/>
      <c r="B34" s="481"/>
      <c r="C34" s="480"/>
      <c r="D34" s="59" t="s">
        <v>29</v>
      </c>
      <c r="E34" s="170">
        <f>ROUND(R$5*E31,0)</f>
        <v>0</v>
      </c>
      <c r="F34" s="170">
        <f t="shared" ref="F34:I34" si="15">ROUND(S$5*F31,0)</f>
        <v>0</v>
      </c>
      <c r="G34" s="170">
        <f t="shared" si="15"/>
        <v>0</v>
      </c>
      <c r="H34" s="170">
        <f t="shared" si="15"/>
        <v>0</v>
      </c>
      <c r="I34" s="170">
        <f t="shared" si="15"/>
        <v>0</v>
      </c>
      <c r="J34" s="167">
        <f>SUM(E34:I34)</f>
        <v>0</v>
      </c>
      <c r="M34" s="215"/>
      <c r="N34" s="56"/>
      <c r="O34" s="56"/>
      <c r="P34" s="56"/>
      <c r="Q34" s="211">
        <f>IF('Cumulative Budget Request '!L33='Split budget (G)'!$L$1,'Cumulative Budget Request '!Q33,0)</f>
        <v>0</v>
      </c>
      <c r="R34" s="212">
        <f>IF('Cumulative Budget Request '!L33='Split budget (G)'!$L$1,'Cumulative Budget Request '!R33,0)</f>
        <v>0</v>
      </c>
      <c r="S34" s="61">
        <f>IF('Cumulative Budget Request '!L33='Split budget (G)'!$L$1,'Cumulative Budget Request '!S33,0)</f>
        <v>0</v>
      </c>
      <c r="T34" s="16"/>
      <c r="U34" s="323"/>
      <c r="V34" s="323"/>
      <c r="W34" s="323"/>
      <c r="X34" s="323"/>
      <c r="Y34" s="323"/>
    </row>
    <row r="35" spans="1:25" hidden="1">
      <c r="A35" s="449"/>
      <c r="B35" s="481"/>
      <c r="C35" s="480"/>
      <c r="D35" s="62" t="s">
        <v>178</v>
      </c>
      <c r="E35" s="171">
        <f>SUM(E33:E34)</f>
        <v>0</v>
      </c>
      <c r="F35" s="171">
        <f t="shared" ref="F35:I35" si="16">SUM(F33:F34)</f>
        <v>0</v>
      </c>
      <c r="G35" s="171">
        <f t="shared" si="16"/>
        <v>0</v>
      </c>
      <c r="H35" s="171">
        <f t="shared" si="16"/>
        <v>0</v>
      </c>
      <c r="I35" s="171">
        <f t="shared" si="16"/>
        <v>0</v>
      </c>
      <c r="J35" s="172">
        <f>SUM(J33:J34)</f>
        <v>0</v>
      </c>
      <c r="M35" s="215"/>
      <c r="N35" s="56"/>
      <c r="O35" s="56"/>
      <c r="P35" s="56"/>
      <c r="Q35" s="211">
        <f>IF('Cumulative Budget Request '!L34='Split budget (G)'!$L$1,'Cumulative Budget Request '!Q34,0)</f>
        <v>0</v>
      </c>
      <c r="R35" s="212">
        <f>IF('Cumulative Budget Request '!L34='Split budget (G)'!$L$1,'Cumulative Budget Request '!R34,0)</f>
        <v>0</v>
      </c>
      <c r="S35" s="61">
        <f>IF('Cumulative Budget Request '!L34='Split budget (G)'!$L$1,'Cumulative Budget Request '!S34,0)</f>
        <v>0</v>
      </c>
      <c r="T35" s="16"/>
      <c r="U35" s="323"/>
      <c r="V35" s="323"/>
      <c r="W35" s="323"/>
      <c r="X35" s="323"/>
      <c r="Y35" s="323"/>
    </row>
    <row r="36" spans="1:25" hidden="1">
      <c r="A36" s="449"/>
      <c r="B36" s="481"/>
      <c r="C36" s="480"/>
      <c r="D36" s="59"/>
      <c r="E36" s="16"/>
      <c r="F36" s="16"/>
      <c r="G36" s="16"/>
      <c r="H36" s="16"/>
      <c r="I36" s="16"/>
      <c r="J36" s="25"/>
      <c r="M36" s="215"/>
      <c r="N36" s="56"/>
      <c r="O36" s="56"/>
      <c r="P36" s="56"/>
      <c r="Q36" s="31"/>
      <c r="R36" s="56"/>
      <c r="S36" s="31"/>
      <c r="T36" s="16"/>
      <c r="U36" s="325"/>
      <c r="V36" s="326"/>
      <c r="W36" s="324"/>
      <c r="X36" s="324"/>
      <c r="Y36" s="324"/>
    </row>
    <row r="37" spans="1:25" hidden="1">
      <c r="A37" s="485">
        <f>IF('Cumulative Budget Request '!L36='Split budget (G)'!$L$1,'Cumulative Budget Request '!A36,0)</f>
        <v>0</v>
      </c>
      <c r="B37" s="480">
        <f>IF('Cumulative Budget Request '!L36='Split budget (G)'!$L$1,'Cumulative Budget Request '!B36,0)</f>
        <v>0</v>
      </c>
      <c r="C37" s="481"/>
      <c r="D37" s="33" t="s">
        <v>123</v>
      </c>
      <c r="E37" s="76">
        <f>ROUND($R37*$S37,6)</f>
        <v>0</v>
      </c>
      <c r="F37" s="76">
        <f>ROUND($R38*$S38,6)</f>
        <v>0</v>
      </c>
      <c r="G37" s="76">
        <f>ROUND($R39*$S39,6)</f>
        <v>0</v>
      </c>
      <c r="H37" s="76">
        <f>ROUND($R40*$S40,6)</f>
        <v>0</v>
      </c>
      <c r="I37" s="76">
        <f>ROUND($R41*$S41,6)</f>
        <v>0</v>
      </c>
      <c r="J37" s="46"/>
      <c r="M37" s="133">
        <f>IF('Cumulative Budget Request '!L36='Split budget (G)'!$L$1,'Cumulative Budget Request '!M36,0)</f>
        <v>0</v>
      </c>
      <c r="N37" s="214">
        <f>ROUND(M37/12,2)</f>
        <v>0</v>
      </c>
      <c r="O37" s="214">
        <f>IF('Cumulative Budget Request '!L36='Split budget (G)'!$L$1,'Cumulative Budget Request '!O36,0)</f>
        <v>0</v>
      </c>
      <c r="P37" s="209">
        <f>IF('Cumulative Budget Request '!L36='Split budget (G)'!$L$1,'Cumulative Budget Request '!P36,0)</f>
        <v>0</v>
      </c>
      <c r="Q37" s="211">
        <f>IF('Cumulative Budget Request '!L36='Split budget (G)'!$L$1,'Cumulative Budget Request '!Q36,0)</f>
        <v>0</v>
      </c>
      <c r="R37" s="212">
        <f>IF('Cumulative Budget Request '!L36='Split budget (G)'!$L$1,'Cumulative Budget Request '!R36,0)</f>
        <v>0</v>
      </c>
      <c r="S37" s="61">
        <f>IF('Cumulative Budget Request '!L36='Split budget (G)'!$L$1,'Cumulative Budget Request '!S36,0)</f>
        <v>0</v>
      </c>
      <c r="T37" s="2"/>
      <c r="U37" s="323">
        <f>IFERROR((E40+E41)/E39,0)</f>
        <v>0</v>
      </c>
      <c r="V37" s="323">
        <f t="shared" ref="V37:Y37" si="17">IFERROR((F40+F41)/F39,0)</f>
        <v>0</v>
      </c>
      <c r="W37" s="323">
        <f t="shared" si="17"/>
        <v>0</v>
      </c>
      <c r="X37" s="323">
        <f t="shared" si="17"/>
        <v>0</v>
      </c>
      <c r="Y37" s="323">
        <f t="shared" si="17"/>
        <v>0</v>
      </c>
    </row>
    <row r="38" spans="1:25" hidden="1">
      <c r="A38" s="449"/>
      <c r="B38" s="486"/>
      <c r="C38" s="480"/>
      <c r="D38" s="59" t="s">
        <v>15</v>
      </c>
      <c r="E38" s="52">
        <f>ROUND((N37+O37)*E37*Q37,0)</f>
        <v>0</v>
      </c>
      <c r="F38" s="52">
        <f>ROUND((N37+O37)*F37*Q37*Q38,0)</f>
        <v>0</v>
      </c>
      <c r="G38" s="52">
        <f>ROUND((N37+O37)*G37*Q37*Q38*Q39,0)</f>
        <v>0</v>
      </c>
      <c r="H38" s="52">
        <f>ROUND((N37+O37)*H37*Q37*Q38*Q39*Q40,0)</f>
        <v>0</v>
      </c>
      <c r="I38" s="52">
        <f>ROUND((N37+O37)*I37*Q37*Q38*Q39*Q40*Q41,0)</f>
        <v>0</v>
      </c>
      <c r="J38" s="158">
        <f>SUM(E38:I38)</f>
        <v>0</v>
      </c>
      <c r="M38" s="215"/>
      <c r="N38" s="56"/>
      <c r="O38" s="56"/>
      <c r="P38" s="56"/>
      <c r="Q38" s="211">
        <f>IF('Cumulative Budget Request '!L37='Split budget (G)'!$L$1,'Cumulative Budget Request '!Q37,0)</f>
        <v>0</v>
      </c>
      <c r="R38" s="212">
        <f>IF('Cumulative Budget Request '!L37='Split budget (G)'!$L$1,'Cumulative Budget Request '!R37,0)</f>
        <v>0</v>
      </c>
      <c r="S38" s="61">
        <f>IF('Cumulative Budget Request '!L37='Split budget (G)'!$L$1,'Cumulative Budget Request '!S37,0)</f>
        <v>0</v>
      </c>
      <c r="T38" s="16"/>
      <c r="U38" s="324"/>
      <c r="V38" s="324"/>
      <c r="W38" s="324"/>
      <c r="X38" s="324"/>
      <c r="Y38" s="324"/>
    </row>
    <row r="39" spans="1:25" hidden="1">
      <c r="A39" s="449"/>
      <c r="B39" s="481"/>
      <c r="C39" s="480"/>
      <c r="D39" s="59" t="s">
        <v>30</v>
      </c>
      <c r="E39" s="52">
        <f>ROUND(E38*$Q$2,0)</f>
        <v>0</v>
      </c>
      <c r="F39" s="52">
        <f t="shared" ref="F39:I39" si="18">ROUND(F38*$Q$2,0)</f>
        <v>0</v>
      </c>
      <c r="G39" s="52">
        <f t="shared" si="18"/>
        <v>0</v>
      </c>
      <c r="H39" s="52">
        <f t="shared" si="18"/>
        <v>0</v>
      </c>
      <c r="I39" s="52">
        <f t="shared" si="18"/>
        <v>0</v>
      </c>
      <c r="J39" s="158">
        <f>SUM(E39:I39)</f>
        <v>0</v>
      </c>
      <c r="M39" s="215"/>
      <c r="N39" s="56"/>
      <c r="O39" s="56"/>
      <c r="P39" s="56"/>
      <c r="Q39" s="211">
        <f>IF('Cumulative Budget Request '!L38='Split budget (G)'!$L$1,'Cumulative Budget Request '!Q38,0)</f>
        <v>0</v>
      </c>
      <c r="R39" s="212">
        <f>IF('Cumulative Budget Request '!L38='Split budget (G)'!$L$1,'Cumulative Budget Request '!R38,0)</f>
        <v>0</v>
      </c>
      <c r="S39" s="61">
        <f>IF('Cumulative Budget Request '!L38='Split budget (G)'!$L$1,'Cumulative Budget Request '!S38,0)</f>
        <v>0</v>
      </c>
      <c r="T39" s="16"/>
      <c r="U39" s="323"/>
      <c r="V39" s="323"/>
      <c r="W39" s="323"/>
      <c r="X39" s="323"/>
      <c r="Y39" s="323"/>
    </row>
    <row r="40" spans="1:25" ht="15" hidden="1">
      <c r="A40" s="449"/>
      <c r="B40" s="481"/>
      <c r="C40" s="480"/>
      <c r="D40" s="59" t="s">
        <v>29</v>
      </c>
      <c r="E40" s="170">
        <f>ROUND(R$5*E37,0)</f>
        <v>0</v>
      </c>
      <c r="F40" s="170">
        <f t="shared" ref="F40:I40" si="19">ROUND(S$5*F37,0)</f>
        <v>0</v>
      </c>
      <c r="G40" s="170">
        <f t="shared" si="19"/>
        <v>0</v>
      </c>
      <c r="H40" s="170">
        <f t="shared" si="19"/>
        <v>0</v>
      </c>
      <c r="I40" s="170">
        <f t="shared" si="19"/>
        <v>0</v>
      </c>
      <c r="J40" s="167">
        <f>SUM(E40:I40)</f>
        <v>0</v>
      </c>
      <c r="M40" s="215"/>
      <c r="N40" s="56"/>
      <c r="O40" s="56"/>
      <c r="P40" s="56"/>
      <c r="Q40" s="211">
        <f>IF('Cumulative Budget Request '!L39='Split budget (G)'!$L$1,'Cumulative Budget Request '!Q39,0)</f>
        <v>0</v>
      </c>
      <c r="R40" s="212">
        <f>IF('Cumulative Budget Request '!L39='Split budget (G)'!$L$1,'Cumulative Budget Request '!R39,0)</f>
        <v>0</v>
      </c>
      <c r="S40" s="61">
        <f>IF('Cumulative Budget Request '!L39='Split budget (G)'!$L$1,'Cumulative Budget Request '!S39,0)</f>
        <v>0</v>
      </c>
      <c r="T40" s="16"/>
      <c r="U40" s="323"/>
      <c r="V40" s="323"/>
      <c r="W40" s="323"/>
      <c r="X40" s="323"/>
      <c r="Y40" s="323"/>
    </row>
    <row r="41" spans="1:25" hidden="1">
      <c r="A41" s="449"/>
      <c r="B41" s="481"/>
      <c r="C41" s="480"/>
      <c r="D41" s="62" t="s">
        <v>178</v>
      </c>
      <c r="E41" s="171">
        <f>SUM(E39:E40)</f>
        <v>0</v>
      </c>
      <c r="F41" s="171">
        <f t="shared" ref="F41:I41" si="20">SUM(F39:F40)</f>
        <v>0</v>
      </c>
      <c r="G41" s="171">
        <f t="shared" si="20"/>
        <v>0</v>
      </c>
      <c r="H41" s="171">
        <f t="shared" si="20"/>
        <v>0</v>
      </c>
      <c r="I41" s="171">
        <f t="shared" si="20"/>
        <v>0</v>
      </c>
      <c r="J41" s="172">
        <f>SUM(J39:J40)</f>
        <v>0</v>
      </c>
      <c r="M41" s="215"/>
      <c r="N41" s="56"/>
      <c r="O41" s="56"/>
      <c r="P41" s="56"/>
      <c r="Q41" s="211">
        <f>IF('Cumulative Budget Request '!L40='Split budget (G)'!$L$1,'Cumulative Budget Request '!Q40,0)</f>
        <v>0</v>
      </c>
      <c r="R41" s="212">
        <f>IF('Cumulative Budget Request '!L40='Split budget (G)'!$L$1,'Cumulative Budget Request '!R40,0)</f>
        <v>0</v>
      </c>
      <c r="S41" s="61">
        <f>IF('Cumulative Budget Request '!L40='Split budget (G)'!$L$1,'Cumulative Budget Request '!S40,0)</f>
        <v>0</v>
      </c>
      <c r="T41" s="16"/>
      <c r="U41" s="323"/>
      <c r="V41" s="323"/>
      <c r="W41" s="323"/>
      <c r="X41" s="323"/>
      <c r="Y41" s="323"/>
    </row>
    <row r="42" spans="1:25" hidden="1">
      <c r="A42" s="449"/>
      <c r="B42" s="481"/>
      <c r="C42" s="480"/>
      <c r="D42" s="59"/>
      <c r="E42" s="16"/>
      <c r="F42" s="16"/>
      <c r="G42" s="16"/>
      <c r="H42" s="16"/>
      <c r="I42" s="16"/>
      <c r="J42" s="25"/>
      <c r="M42" s="215"/>
      <c r="N42" s="56"/>
      <c r="O42" s="56"/>
      <c r="P42" s="56"/>
      <c r="Q42" s="31"/>
      <c r="R42" s="56"/>
      <c r="S42" s="31"/>
      <c r="T42" s="16"/>
      <c r="U42" s="325"/>
      <c r="V42" s="326"/>
      <c r="W42" s="324"/>
      <c r="X42" s="324"/>
      <c r="Y42" s="324"/>
    </row>
    <row r="43" spans="1:25" hidden="1">
      <c r="A43" s="485">
        <f>IF('Cumulative Budget Request '!L42='Split budget (G)'!$L$1,'Cumulative Budget Request '!A42,0)</f>
        <v>0</v>
      </c>
      <c r="B43" s="480">
        <f>IF('Cumulative Budget Request '!L42='Split budget (G)'!$L$1,'Cumulative Budget Request '!B42,0)</f>
        <v>0</v>
      </c>
      <c r="C43" s="481"/>
      <c r="D43" s="33" t="s">
        <v>123</v>
      </c>
      <c r="E43" s="76">
        <f>ROUND($R43*$S43,6)</f>
        <v>0</v>
      </c>
      <c r="F43" s="76">
        <f>ROUND($R44*$S44,6)</f>
        <v>0</v>
      </c>
      <c r="G43" s="76">
        <f>ROUND($R45*$S45,6)</f>
        <v>0</v>
      </c>
      <c r="H43" s="76">
        <f>ROUND($R46*$S46,6)</f>
        <v>0</v>
      </c>
      <c r="I43" s="76">
        <f>ROUND($R47*$S47,6)</f>
        <v>0</v>
      </c>
      <c r="J43" s="46"/>
      <c r="M43" s="133">
        <f>IF('Cumulative Budget Request '!L42='Split budget (G)'!$L$1,'Cumulative Budget Request '!M42,0)</f>
        <v>0</v>
      </c>
      <c r="N43" s="214">
        <f>ROUND(M43/12,2)</f>
        <v>0</v>
      </c>
      <c r="O43" s="214">
        <f>IF('Cumulative Budget Request '!L42='Split budget (G)'!$L$1,'Cumulative Budget Request '!O42,0)</f>
        <v>0</v>
      </c>
      <c r="P43" s="209">
        <f>IF('Cumulative Budget Request '!L42='Split budget (G)'!$L$1,'Cumulative Budget Request '!P42,0)</f>
        <v>0</v>
      </c>
      <c r="Q43" s="211">
        <f>IF('Cumulative Budget Request '!L42='Split budget (G)'!$L$1,'Cumulative Budget Request '!Q42,0)</f>
        <v>0</v>
      </c>
      <c r="R43" s="212">
        <f>IF('Cumulative Budget Request '!L42='Split budget (G)'!$L$1,'Cumulative Budget Request '!R42,0)</f>
        <v>0</v>
      </c>
      <c r="S43" s="61">
        <f>IF('Cumulative Budget Request '!L42='Split budget (G)'!$L$1,'Cumulative Budget Request '!S42,0)</f>
        <v>0</v>
      </c>
      <c r="T43" s="2"/>
      <c r="U43" s="323">
        <f>IFERROR((E46+E47)/E45,0)</f>
        <v>0</v>
      </c>
      <c r="V43" s="323">
        <f t="shared" ref="V43:Y43" si="21">IFERROR((F46+F47)/F45,0)</f>
        <v>0</v>
      </c>
      <c r="W43" s="323">
        <f t="shared" si="21"/>
        <v>0</v>
      </c>
      <c r="X43" s="323">
        <f t="shared" si="21"/>
        <v>0</v>
      </c>
      <c r="Y43" s="323">
        <f t="shared" si="21"/>
        <v>0</v>
      </c>
    </row>
    <row r="44" spans="1:25" hidden="1">
      <c r="A44" s="449"/>
      <c r="B44" s="486"/>
      <c r="C44" s="480"/>
      <c r="D44" s="59" t="s">
        <v>15</v>
      </c>
      <c r="E44" s="52">
        <f>ROUND((N43+O43)*E43*Q43,0)</f>
        <v>0</v>
      </c>
      <c r="F44" s="52">
        <f>ROUND((N43+O43)*F43*Q43*Q44,0)</f>
        <v>0</v>
      </c>
      <c r="G44" s="52">
        <f>ROUND((N43+O43)*G43*Q43*Q44*Q45,0)</f>
        <v>0</v>
      </c>
      <c r="H44" s="52">
        <f>ROUND((N43+O43)*H43*Q43*Q44*Q45*Q46,0)</f>
        <v>0</v>
      </c>
      <c r="I44" s="52">
        <f>ROUND((N43+O43)*I43*Q43*Q44*Q45*Q46*Q47,0)</f>
        <v>0</v>
      </c>
      <c r="J44" s="158">
        <f>SUM(E44:I44)</f>
        <v>0</v>
      </c>
      <c r="M44" s="215"/>
      <c r="N44" s="56"/>
      <c r="O44" s="56"/>
      <c r="P44" s="56"/>
      <c r="Q44" s="211">
        <f>IF('Cumulative Budget Request '!L43='Split budget (G)'!$L$1,'Cumulative Budget Request '!Q43,0)</f>
        <v>0</v>
      </c>
      <c r="R44" s="212">
        <f>IF('Cumulative Budget Request '!L43='Split budget (G)'!$L$1,'Cumulative Budget Request '!R43,0)</f>
        <v>0</v>
      </c>
      <c r="S44" s="61">
        <f>IF('Cumulative Budget Request '!L43='Split budget (G)'!$L$1,'Cumulative Budget Request '!S43,0)</f>
        <v>0</v>
      </c>
      <c r="T44" s="16"/>
      <c r="U44" s="324"/>
      <c r="V44" s="324"/>
      <c r="W44" s="324"/>
      <c r="X44" s="324"/>
      <c r="Y44" s="324"/>
    </row>
    <row r="45" spans="1:25" hidden="1">
      <c r="A45" s="449"/>
      <c r="B45" s="481"/>
      <c r="C45" s="480"/>
      <c r="D45" s="59" t="s">
        <v>30</v>
      </c>
      <c r="E45" s="52">
        <f>ROUND(E44*$Q$2,0)</f>
        <v>0</v>
      </c>
      <c r="F45" s="52">
        <f t="shared" ref="F45:I45" si="22">ROUND(F44*$Q$2,0)</f>
        <v>0</v>
      </c>
      <c r="G45" s="52">
        <f t="shared" si="22"/>
        <v>0</v>
      </c>
      <c r="H45" s="52">
        <f t="shared" si="22"/>
        <v>0</v>
      </c>
      <c r="I45" s="52">
        <f t="shared" si="22"/>
        <v>0</v>
      </c>
      <c r="J45" s="158">
        <f>SUM(E45:I45)</f>
        <v>0</v>
      </c>
      <c r="M45" s="215"/>
      <c r="N45" s="56"/>
      <c r="O45" s="56"/>
      <c r="P45" s="56"/>
      <c r="Q45" s="211">
        <f>IF('Cumulative Budget Request '!L44='Split budget (G)'!$L$1,'Cumulative Budget Request '!Q44,0)</f>
        <v>0</v>
      </c>
      <c r="R45" s="212">
        <f>IF('Cumulative Budget Request '!L44='Split budget (G)'!$L$1,'Cumulative Budget Request '!R44,0)</f>
        <v>0</v>
      </c>
      <c r="S45" s="61">
        <f>IF('Cumulative Budget Request '!L44='Split budget (G)'!$L$1,'Cumulative Budget Request '!S44,0)</f>
        <v>0</v>
      </c>
      <c r="T45" s="16"/>
      <c r="U45" s="323"/>
      <c r="V45" s="323"/>
      <c r="W45" s="323"/>
      <c r="X45" s="323"/>
      <c r="Y45" s="323"/>
    </row>
    <row r="46" spans="1:25" ht="15" hidden="1">
      <c r="A46" s="449"/>
      <c r="B46" s="481"/>
      <c r="C46" s="480"/>
      <c r="D46" s="59" t="s">
        <v>29</v>
      </c>
      <c r="E46" s="170">
        <f>ROUND(R$5*E43,0)</f>
        <v>0</v>
      </c>
      <c r="F46" s="170">
        <f t="shared" ref="F46:I46" si="23">ROUND(S$5*F43,0)</f>
        <v>0</v>
      </c>
      <c r="G46" s="170">
        <f t="shared" si="23"/>
        <v>0</v>
      </c>
      <c r="H46" s="170">
        <f t="shared" si="23"/>
        <v>0</v>
      </c>
      <c r="I46" s="170">
        <f t="shared" si="23"/>
        <v>0</v>
      </c>
      <c r="J46" s="167">
        <f>SUM(E46:I46)</f>
        <v>0</v>
      </c>
      <c r="M46" s="215"/>
      <c r="N46" s="56"/>
      <c r="O46" s="56"/>
      <c r="P46" s="56"/>
      <c r="Q46" s="211">
        <f>IF('Cumulative Budget Request '!L45='Split budget (G)'!$L$1,'Cumulative Budget Request '!Q45,0)</f>
        <v>0</v>
      </c>
      <c r="R46" s="212">
        <f>IF('Cumulative Budget Request '!L45='Split budget (G)'!$L$1,'Cumulative Budget Request '!R45,0)</f>
        <v>0</v>
      </c>
      <c r="S46" s="61">
        <f>IF('Cumulative Budget Request '!L45='Split budget (G)'!$L$1,'Cumulative Budget Request '!S45,0)</f>
        <v>0</v>
      </c>
      <c r="T46" s="16"/>
      <c r="U46" s="323"/>
      <c r="V46" s="323"/>
      <c r="W46" s="323"/>
      <c r="X46" s="323"/>
      <c r="Y46" s="323"/>
    </row>
    <row r="47" spans="1:25" hidden="1">
      <c r="A47" s="449"/>
      <c r="B47" s="481"/>
      <c r="C47" s="480"/>
      <c r="D47" s="62" t="s">
        <v>178</v>
      </c>
      <c r="E47" s="171">
        <f>SUM(E45:E46)</f>
        <v>0</v>
      </c>
      <c r="F47" s="171">
        <f t="shared" ref="F47:I47" si="24">SUM(F45:F46)</f>
        <v>0</v>
      </c>
      <c r="G47" s="171">
        <f t="shared" si="24"/>
        <v>0</v>
      </c>
      <c r="H47" s="171">
        <f t="shared" si="24"/>
        <v>0</v>
      </c>
      <c r="I47" s="171">
        <f t="shared" si="24"/>
        <v>0</v>
      </c>
      <c r="J47" s="172">
        <f>SUM(J45:J46)</f>
        <v>0</v>
      </c>
      <c r="M47" s="215"/>
      <c r="N47" s="56"/>
      <c r="O47" s="56"/>
      <c r="P47" s="56"/>
      <c r="Q47" s="211">
        <f>IF('Cumulative Budget Request '!L46='Split budget (G)'!$L$1,'Cumulative Budget Request '!Q46,0)</f>
        <v>0</v>
      </c>
      <c r="R47" s="212">
        <f>IF('Cumulative Budget Request '!L46='Split budget (G)'!$L$1,'Cumulative Budget Request '!R46,0)</f>
        <v>0</v>
      </c>
      <c r="S47" s="61">
        <f>IF('Cumulative Budget Request '!L46='Split budget (G)'!$L$1,'Cumulative Budget Request '!S46,0)</f>
        <v>0</v>
      </c>
      <c r="T47" s="16"/>
      <c r="U47" s="323"/>
      <c r="V47" s="323"/>
      <c r="W47" s="323"/>
      <c r="X47" s="323"/>
      <c r="Y47" s="323"/>
    </row>
    <row r="48" spans="1:25" hidden="1">
      <c r="A48" s="449"/>
      <c r="B48" s="481"/>
      <c r="C48" s="480"/>
      <c r="D48" s="59"/>
      <c r="E48" s="16"/>
      <c r="F48" s="16"/>
      <c r="G48" s="16"/>
      <c r="H48" s="16"/>
      <c r="I48" s="16"/>
      <c r="J48" s="25"/>
      <c r="M48" s="215"/>
      <c r="N48" s="56"/>
      <c r="O48" s="56"/>
      <c r="P48" s="56"/>
      <c r="Q48" s="31"/>
      <c r="R48" s="56"/>
      <c r="S48" s="31"/>
      <c r="T48" s="16"/>
      <c r="U48" s="325"/>
      <c r="V48" s="326"/>
      <c r="W48" s="324"/>
      <c r="X48" s="324"/>
      <c r="Y48" s="324"/>
    </row>
    <row r="49" spans="1:25" hidden="1">
      <c r="A49" s="485">
        <f>IF('Cumulative Budget Request '!L48='Split budget (G)'!$L$1,'Cumulative Budget Request '!A48,0)</f>
        <v>0</v>
      </c>
      <c r="B49" s="480">
        <f>IF('Cumulative Budget Request '!L48='Split budget (G)'!$L$1,'Cumulative Budget Request '!B48,0)</f>
        <v>0</v>
      </c>
      <c r="C49" s="481"/>
      <c r="D49" s="33" t="s">
        <v>123</v>
      </c>
      <c r="E49" s="76">
        <f>ROUND($R49*$S49,6)</f>
        <v>0</v>
      </c>
      <c r="F49" s="76">
        <f>ROUND($R50*$S50,6)</f>
        <v>0</v>
      </c>
      <c r="G49" s="76">
        <f>ROUND($R51*$S51,6)</f>
        <v>0</v>
      </c>
      <c r="H49" s="76">
        <f>ROUND($R52*$S52,6)</f>
        <v>0</v>
      </c>
      <c r="I49" s="76">
        <f>ROUND($R53*$S53,6)</f>
        <v>0</v>
      </c>
      <c r="J49" s="46"/>
      <c r="M49" s="133">
        <f>IF('Cumulative Budget Request '!L48='Split budget (G)'!$L$1,'Cumulative Budget Request '!M48,0)</f>
        <v>0</v>
      </c>
      <c r="N49" s="214">
        <f>ROUND(M49/12,2)</f>
        <v>0</v>
      </c>
      <c r="O49" s="214">
        <f>IF('Cumulative Budget Request '!L48='Split budget (G)'!$L$1,'Cumulative Budget Request '!O48,0)</f>
        <v>0</v>
      </c>
      <c r="P49" s="209">
        <f>IF('Cumulative Budget Request '!L48='Split budget (G)'!$L$1,'Cumulative Budget Request '!P48,0)</f>
        <v>0</v>
      </c>
      <c r="Q49" s="211">
        <f>IF('Cumulative Budget Request '!L48='Split budget (G)'!$L$1,'Cumulative Budget Request '!Q48,0)</f>
        <v>0</v>
      </c>
      <c r="R49" s="212">
        <f>IF('Cumulative Budget Request '!L48='Split budget (G)'!$L$1,'Cumulative Budget Request '!R48,0)</f>
        <v>0</v>
      </c>
      <c r="S49" s="61">
        <f>IF('Cumulative Budget Request '!L48='Split budget (G)'!$L$1,'Cumulative Budget Request '!S48,0)</f>
        <v>0</v>
      </c>
      <c r="T49" s="2"/>
      <c r="U49" s="323">
        <f>IFERROR((E52+E53)/E51,0)</f>
        <v>0</v>
      </c>
      <c r="V49" s="323">
        <f t="shared" ref="V49:Y49" si="25">IFERROR((F52+F53)/F51,0)</f>
        <v>0</v>
      </c>
      <c r="W49" s="323">
        <f t="shared" si="25"/>
        <v>0</v>
      </c>
      <c r="X49" s="323">
        <f t="shared" si="25"/>
        <v>0</v>
      </c>
      <c r="Y49" s="323">
        <f t="shared" si="25"/>
        <v>0</v>
      </c>
    </row>
    <row r="50" spans="1:25" hidden="1">
      <c r="A50" s="449"/>
      <c r="B50" s="486"/>
      <c r="C50" s="480"/>
      <c r="D50" s="59" t="s">
        <v>15</v>
      </c>
      <c r="E50" s="52">
        <f>ROUND((N49+O49)*E49*Q49,0)</f>
        <v>0</v>
      </c>
      <c r="F50" s="52">
        <f>ROUND((N49+O49)*F49*Q49*Q50,0)</f>
        <v>0</v>
      </c>
      <c r="G50" s="52">
        <f>ROUND((N49+O49)*G49*Q49*Q50*Q51,0)</f>
        <v>0</v>
      </c>
      <c r="H50" s="52">
        <f>ROUND((N49+O49)*H49*Q49*Q50*Q51*Q52,0)</f>
        <v>0</v>
      </c>
      <c r="I50" s="52">
        <f>ROUND((N49+O49)*I49*Q49*Q50*Q51*Q52*Q53,0)</f>
        <v>0</v>
      </c>
      <c r="J50" s="158">
        <f>SUM(E50:I50)</f>
        <v>0</v>
      </c>
      <c r="M50" s="215"/>
      <c r="N50" s="56"/>
      <c r="O50" s="56"/>
      <c r="P50" s="56"/>
      <c r="Q50" s="211">
        <f>IF('Cumulative Budget Request '!L49='Split budget (G)'!$L$1,'Cumulative Budget Request '!Q49,0)</f>
        <v>0</v>
      </c>
      <c r="R50" s="212">
        <f>IF('Cumulative Budget Request '!L49='Split budget (G)'!$L$1,'Cumulative Budget Request '!R49,0)</f>
        <v>0</v>
      </c>
      <c r="S50" s="61">
        <f>IF('Cumulative Budget Request '!L49='Split budget (G)'!$L$1,'Cumulative Budget Request '!S49,0)</f>
        <v>0</v>
      </c>
      <c r="T50" s="16"/>
      <c r="U50" s="324"/>
      <c r="V50" s="324"/>
      <c r="W50" s="324"/>
      <c r="X50" s="324"/>
      <c r="Y50" s="324"/>
    </row>
    <row r="51" spans="1:25" hidden="1">
      <c r="A51" s="449"/>
      <c r="B51" s="481"/>
      <c r="C51" s="480"/>
      <c r="D51" s="59" t="s">
        <v>30</v>
      </c>
      <c r="E51" s="52">
        <f>ROUND(E50*$Q$2,0)</f>
        <v>0</v>
      </c>
      <c r="F51" s="52">
        <f t="shared" ref="F51:I51" si="26">ROUND(F50*$Q$2,0)</f>
        <v>0</v>
      </c>
      <c r="G51" s="52">
        <f t="shared" si="26"/>
        <v>0</v>
      </c>
      <c r="H51" s="52">
        <f t="shared" si="26"/>
        <v>0</v>
      </c>
      <c r="I51" s="52">
        <f t="shared" si="26"/>
        <v>0</v>
      </c>
      <c r="J51" s="158">
        <f>SUM(E51:I51)</f>
        <v>0</v>
      </c>
      <c r="M51" s="215"/>
      <c r="N51" s="56"/>
      <c r="O51" s="56"/>
      <c r="P51" s="56"/>
      <c r="Q51" s="211">
        <f>IF('Cumulative Budget Request '!L50='Split budget (G)'!$L$1,'Cumulative Budget Request '!Q50,0)</f>
        <v>0</v>
      </c>
      <c r="R51" s="212">
        <f>IF('Cumulative Budget Request '!L50='Split budget (G)'!$L$1,'Cumulative Budget Request '!R50,0)</f>
        <v>0</v>
      </c>
      <c r="S51" s="61">
        <f>IF('Cumulative Budget Request '!L50='Split budget (G)'!$L$1,'Cumulative Budget Request '!S50,0)</f>
        <v>0</v>
      </c>
      <c r="T51" s="16"/>
      <c r="U51" s="323"/>
      <c r="V51" s="323"/>
      <c r="W51" s="323"/>
      <c r="X51" s="323"/>
      <c r="Y51" s="323"/>
    </row>
    <row r="52" spans="1:25" ht="15" hidden="1">
      <c r="A52" s="449"/>
      <c r="B52" s="481"/>
      <c r="C52" s="480"/>
      <c r="D52" s="59" t="s">
        <v>29</v>
      </c>
      <c r="E52" s="170">
        <f>ROUND(R$5*E49,0)</f>
        <v>0</v>
      </c>
      <c r="F52" s="170">
        <f t="shared" ref="F52:I52" si="27">ROUND(S$5*F49,0)</f>
        <v>0</v>
      </c>
      <c r="G52" s="170">
        <f t="shared" si="27"/>
        <v>0</v>
      </c>
      <c r="H52" s="170">
        <f t="shared" si="27"/>
        <v>0</v>
      </c>
      <c r="I52" s="170">
        <f t="shared" si="27"/>
        <v>0</v>
      </c>
      <c r="J52" s="167">
        <f>SUM(E52:I52)</f>
        <v>0</v>
      </c>
      <c r="M52" s="215"/>
      <c r="N52" s="56"/>
      <c r="O52" s="56"/>
      <c r="P52" s="56"/>
      <c r="Q52" s="211">
        <f>IF('Cumulative Budget Request '!L51='Split budget (G)'!$L$1,'Cumulative Budget Request '!Q51,0)</f>
        <v>0</v>
      </c>
      <c r="R52" s="212">
        <f>IF('Cumulative Budget Request '!L51='Split budget (G)'!$L$1,'Cumulative Budget Request '!R51,0)</f>
        <v>0</v>
      </c>
      <c r="S52" s="61">
        <f>IF('Cumulative Budget Request '!L51='Split budget (G)'!$L$1,'Cumulative Budget Request '!S51,0)</f>
        <v>0</v>
      </c>
      <c r="T52" s="16"/>
      <c r="U52" s="323"/>
      <c r="V52" s="323"/>
      <c r="W52" s="323"/>
      <c r="X52" s="323"/>
      <c r="Y52" s="323"/>
    </row>
    <row r="53" spans="1:25" hidden="1">
      <c r="A53" s="449"/>
      <c r="B53" s="481"/>
      <c r="C53" s="480"/>
      <c r="D53" s="62" t="s">
        <v>178</v>
      </c>
      <c r="E53" s="171">
        <f>SUM(E51:E52)</f>
        <v>0</v>
      </c>
      <c r="F53" s="171">
        <f t="shared" ref="F53:I53" si="28">SUM(F51:F52)</f>
        <v>0</v>
      </c>
      <c r="G53" s="171">
        <f t="shared" si="28"/>
        <v>0</v>
      </c>
      <c r="H53" s="171">
        <f t="shared" si="28"/>
        <v>0</v>
      </c>
      <c r="I53" s="171">
        <f t="shared" si="28"/>
        <v>0</v>
      </c>
      <c r="J53" s="172">
        <f>SUM(J51:J52)</f>
        <v>0</v>
      </c>
      <c r="M53" s="215"/>
      <c r="N53" s="56"/>
      <c r="O53" s="56"/>
      <c r="P53" s="56"/>
      <c r="Q53" s="211">
        <f>IF('Cumulative Budget Request '!L52='Split budget (G)'!$L$1,'Cumulative Budget Request '!Q52,0)</f>
        <v>0</v>
      </c>
      <c r="R53" s="212">
        <f>IF('Cumulative Budget Request '!L52='Split budget (G)'!$L$1,'Cumulative Budget Request '!R52,0)</f>
        <v>0</v>
      </c>
      <c r="S53" s="61">
        <f>IF('Cumulative Budget Request '!L52='Split budget (G)'!$L$1,'Cumulative Budget Request '!S52,0)</f>
        <v>0</v>
      </c>
      <c r="T53" s="16"/>
      <c r="U53" s="323"/>
      <c r="V53" s="323"/>
      <c r="W53" s="323"/>
      <c r="X53" s="323"/>
      <c r="Y53" s="323"/>
    </row>
    <row r="54" spans="1:25" hidden="1">
      <c r="A54" s="449"/>
      <c r="B54" s="481"/>
      <c r="C54" s="480"/>
      <c r="D54" s="59"/>
      <c r="E54" s="16"/>
      <c r="F54" s="16"/>
      <c r="G54" s="16"/>
      <c r="H54" s="16"/>
      <c r="I54" s="16"/>
      <c r="J54" s="25"/>
      <c r="M54" s="215"/>
      <c r="N54" s="56"/>
      <c r="O54" s="56"/>
      <c r="P54" s="56"/>
      <c r="Q54" s="31"/>
      <c r="R54" s="56"/>
      <c r="S54" s="31"/>
      <c r="T54" s="16"/>
      <c r="U54" s="325"/>
      <c r="V54" s="326"/>
      <c r="W54" s="324"/>
      <c r="X54" s="324"/>
      <c r="Y54" s="324"/>
    </row>
    <row r="55" spans="1:25" hidden="1">
      <c r="A55" s="485">
        <f>IF('Cumulative Budget Request '!L54='Split budget (G)'!$L$1,'Cumulative Budget Request '!A54,0)</f>
        <v>0</v>
      </c>
      <c r="B55" s="480">
        <f>IF('Cumulative Budget Request '!L54='Split budget (G)'!$L$1,'Cumulative Budget Request '!B54,0)</f>
        <v>0</v>
      </c>
      <c r="C55" s="481"/>
      <c r="D55" s="33" t="s">
        <v>123</v>
      </c>
      <c r="E55" s="76">
        <f>ROUND($R55*$S55,6)</f>
        <v>0</v>
      </c>
      <c r="F55" s="76">
        <f>ROUND($R56*$S56,6)</f>
        <v>0</v>
      </c>
      <c r="G55" s="76">
        <f>ROUND($R57*$S57,6)</f>
        <v>0</v>
      </c>
      <c r="H55" s="76">
        <f>ROUND($R58*$S58,6)</f>
        <v>0</v>
      </c>
      <c r="I55" s="76">
        <f>ROUND($R59*$S59,6)</f>
        <v>0</v>
      </c>
      <c r="J55" s="46"/>
      <c r="M55" s="133">
        <f>IF('Cumulative Budget Request '!L54='Split budget (G)'!$L$1,'Cumulative Budget Request '!M54,0)</f>
        <v>0</v>
      </c>
      <c r="N55" s="214">
        <f>ROUND(M55/12,2)</f>
        <v>0</v>
      </c>
      <c r="O55" s="214">
        <f>IF('Cumulative Budget Request '!L54='Split budget (G)'!$L$1,'Cumulative Budget Request '!O54,0)</f>
        <v>0</v>
      </c>
      <c r="P55" s="209">
        <f>IF('Cumulative Budget Request '!L54='Split budget (G)'!$L$1,'Cumulative Budget Request '!P54,0)</f>
        <v>0</v>
      </c>
      <c r="Q55" s="211">
        <f>IF('Cumulative Budget Request '!L54='Split budget (G)'!$L$1,'Cumulative Budget Request '!Q54,0)</f>
        <v>0</v>
      </c>
      <c r="R55" s="212">
        <f>IF('Cumulative Budget Request '!L54='Split budget (G)'!$L$1,'Cumulative Budget Request '!R54,0)</f>
        <v>0</v>
      </c>
      <c r="S55" s="61">
        <f>IF('Cumulative Budget Request '!L54='Split budget (G)'!$L$1,'Cumulative Budget Request '!S54,0)</f>
        <v>0</v>
      </c>
      <c r="T55" s="2"/>
      <c r="U55" s="323">
        <f>IFERROR((E58+E59)/E57,0)</f>
        <v>0</v>
      </c>
      <c r="V55" s="323">
        <f t="shared" ref="V55:Y55" si="29">IFERROR((F58+F59)/F57,0)</f>
        <v>0</v>
      </c>
      <c r="W55" s="323">
        <f t="shared" si="29"/>
        <v>0</v>
      </c>
      <c r="X55" s="323">
        <f t="shared" si="29"/>
        <v>0</v>
      </c>
      <c r="Y55" s="323">
        <f t="shared" si="29"/>
        <v>0</v>
      </c>
    </row>
    <row r="56" spans="1:25" hidden="1">
      <c r="A56" s="449"/>
      <c r="B56" s="486"/>
      <c r="C56" s="480"/>
      <c r="D56" s="59" t="s">
        <v>15</v>
      </c>
      <c r="E56" s="52">
        <f>ROUND((N55+O55)*E55*Q55,0)</f>
        <v>0</v>
      </c>
      <c r="F56" s="52">
        <f>ROUND((N55+O55)*F55*Q55*Q56,0)</f>
        <v>0</v>
      </c>
      <c r="G56" s="52">
        <f>ROUND((N55+O55)*G55*Q55*Q56*Q57,0)</f>
        <v>0</v>
      </c>
      <c r="H56" s="52">
        <f>ROUND((N55+O55)*H55*Q55*Q56*Q57*Q58,0)</f>
        <v>0</v>
      </c>
      <c r="I56" s="52">
        <f>ROUND((N55+O55)*I55*Q55*Q56*Q57*Q58*Q59,0)</f>
        <v>0</v>
      </c>
      <c r="J56" s="158">
        <f>SUM(E56:I56)</f>
        <v>0</v>
      </c>
      <c r="M56" s="215"/>
      <c r="N56" s="56"/>
      <c r="O56" s="56"/>
      <c r="P56" s="56"/>
      <c r="Q56" s="211">
        <f>IF('Cumulative Budget Request '!L55='Split budget (G)'!$L$1,'Cumulative Budget Request '!Q55,0)</f>
        <v>0</v>
      </c>
      <c r="R56" s="212">
        <f>IF('Cumulative Budget Request '!L55='Split budget (G)'!$L$1,'Cumulative Budget Request '!R55,0)</f>
        <v>0</v>
      </c>
      <c r="S56" s="61">
        <f>IF('Cumulative Budget Request '!L55='Split budget (G)'!$L$1,'Cumulative Budget Request '!S55,0)</f>
        <v>0</v>
      </c>
      <c r="T56" s="16"/>
      <c r="U56" s="324"/>
      <c r="V56" s="324"/>
      <c r="W56" s="324"/>
      <c r="X56" s="324"/>
      <c r="Y56" s="324"/>
    </row>
    <row r="57" spans="1:25" hidden="1">
      <c r="A57" s="449"/>
      <c r="B57" s="486"/>
      <c r="C57" s="480"/>
      <c r="D57" s="59" t="s">
        <v>30</v>
      </c>
      <c r="E57" s="52">
        <f>ROUND(E56*$Q$2,0)</f>
        <v>0</v>
      </c>
      <c r="F57" s="52">
        <f t="shared" ref="F57:I57" si="30">ROUND(F56*$Q$2,0)</f>
        <v>0</v>
      </c>
      <c r="G57" s="52">
        <f t="shared" si="30"/>
        <v>0</v>
      </c>
      <c r="H57" s="52">
        <f t="shared" si="30"/>
        <v>0</v>
      </c>
      <c r="I57" s="52">
        <f t="shared" si="30"/>
        <v>0</v>
      </c>
      <c r="J57" s="158">
        <f>SUM(E57:I57)</f>
        <v>0</v>
      </c>
      <c r="M57" s="215"/>
      <c r="N57" s="56"/>
      <c r="O57" s="56"/>
      <c r="P57" s="56"/>
      <c r="Q57" s="211">
        <f>IF('Cumulative Budget Request '!L56='Split budget (G)'!$L$1,'Cumulative Budget Request '!Q56,0)</f>
        <v>0</v>
      </c>
      <c r="R57" s="212">
        <f>IF('Cumulative Budget Request '!L56='Split budget (G)'!$L$1,'Cumulative Budget Request '!R56,0)</f>
        <v>0</v>
      </c>
      <c r="S57" s="61">
        <f>IF('Cumulative Budget Request '!L56='Split budget (G)'!$L$1,'Cumulative Budget Request '!S56,0)</f>
        <v>0</v>
      </c>
      <c r="T57" s="16"/>
      <c r="U57" s="323"/>
      <c r="V57" s="323"/>
      <c r="W57" s="323"/>
      <c r="X57" s="323"/>
      <c r="Y57" s="323"/>
    </row>
    <row r="58" spans="1:25" ht="15" hidden="1">
      <c r="A58" s="449"/>
      <c r="B58" s="486"/>
      <c r="C58" s="480"/>
      <c r="D58" s="59" t="s">
        <v>29</v>
      </c>
      <c r="E58" s="170">
        <f>ROUND(R$5*E55,0)</f>
        <v>0</v>
      </c>
      <c r="F58" s="170">
        <f t="shared" ref="F58:I58" si="31">ROUND(S$5*F55,0)</f>
        <v>0</v>
      </c>
      <c r="G58" s="170">
        <f t="shared" si="31"/>
        <v>0</v>
      </c>
      <c r="H58" s="170">
        <f t="shared" si="31"/>
        <v>0</v>
      </c>
      <c r="I58" s="170">
        <f t="shared" si="31"/>
        <v>0</v>
      </c>
      <c r="J58" s="167">
        <f>SUM(E58:I58)</f>
        <v>0</v>
      </c>
      <c r="M58" s="215"/>
      <c r="N58" s="56"/>
      <c r="O58" s="56"/>
      <c r="P58" s="56"/>
      <c r="Q58" s="211">
        <f>IF('Cumulative Budget Request '!L57='Split budget (G)'!$L$1,'Cumulative Budget Request '!Q57,0)</f>
        <v>0</v>
      </c>
      <c r="R58" s="212">
        <f>IF('Cumulative Budget Request '!L57='Split budget (G)'!$L$1,'Cumulative Budget Request '!R57,0)</f>
        <v>0</v>
      </c>
      <c r="S58" s="61">
        <f>IF('Cumulative Budget Request '!L57='Split budget (G)'!$L$1,'Cumulative Budget Request '!S57,0)</f>
        <v>0</v>
      </c>
      <c r="T58" s="16"/>
      <c r="U58" s="324"/>
      <c r="V58" s="324"/>
      <c r="W58" s="324"/>
      <c r="X58" s="324"/>
      <c r="Y58" s="324"/>
    </row>
    <row r="59" spans="1:25" hidden="1">
      <c r="A59" s="449"/>
      <c r="B59" s="486"/>
      <c r="C59" s="480"/>
      <c r="D59" s="62" t="s">
        <v>178</v>
      </c>
      <c r="E59" s="171">
        <f>SUM(E57:E58)</f>
        <v>0</v>
      </c>
      <c r="F59" s="171">
        <f t="shared" ref="F59:I59" si="32">SUM(F57:F58)</f>
        <v>0</v>
      </c>
      <c r="G59" s="171">
        <f t="shared" si="32"/>
        <v>0</v>
      </c>
      <c r="H59" s="171">
        <f t="shared" si="32"/>
        <v>0</v>
      </c>
      <c r="I59" s="171">
        <f t="shared" si="32"/>
        <v>0</v>
      </c>
      <c r="J59" s="172">
        <f>SUM(J57:J58)</f>
        <v>0</v>
      </c>
      <c r="M59" s="215"/>
      <c r="N59" s="56"/>
      <c r="O59" s="56"/>
      <c r="P59" s="56"/>
      <c r="Q59" s="211">
        <f>IF('Cumulative Budget Request '!L58='Split budget (G)'!$L$1,'Cumulative Budget Request '!Q58,0)</f>
        <v>0</v>
      </c>
      <c r="R59" s="212">
        <f>IF('Cumulative Budget Request '!L58='Split budget (G)'!$L$1,'Cumulative Budget Request '!R58,0)</f>
        <v>0</v>
      </c>
      <c r="S59" s="61">
        <f>IF('Cumulative Budget Request '!L58='Split budget (G)'!$L$1,'Cumulative Budget Request '!S58,0)</f>
        <v>0</v>
      </c>
      <c r="T59" s="16"/>
      <c r="U59" s="323"/>
      <c r="V59" s="323"/>
      <c r="W59" s="323"/>
      <c r="X59" s="323"/>
      <c r="Y59" s="323"/>
    </row>
    <row r="60" spans="1:25" hidden="1">
      <c r="A60" s="449"/>
      <c r="B60" s="481"/>
      <c r="C60" s="480"/>
      <c r="D60" s="59"/>
      <c r="E60" s="16"/>
      <c r="F60" s="16"/>
      <c r="G60" s="16"/>
      <c r="H60" s="16"/>
      <c r="I60" s="16"/>
      <c r="J60" s="25"/>
      <c r="M60" s="215"/>
      <c r="N60" s="56"/>
      <c r="O60" s="56"/>
      <c r="P60" s="56"/>
      <c r="Q60" s="31"/>
      <c r="R60" s="56"/>
      <c r="S60" s="31"/>
      <c r="T60" s="16"/>
      <c r="U60" s="325"/>
      <c r="V60" s="326"/>
      <c r="W60" s="324"/>
      <c r="X60" s="324"/>
      <c r="Y60" s="324"/>
    </row>
    <row r="61" spans="1:25" hidden="1">
      <c r="A61" s="485">
        <f>IF('Cumulative Budget Request '!L60='Split budget (G)'!$L$1,'Cumulative Budget Request '!A60,0)</f>
        <v>0</v>
      </c>
      <c r="B61" s="480">
        <f>IF('Cumulative Budget Request '!L60='Split budget (G)'!$L$1,'Cumulative Budget Request '!B60,0)</f>
        <v>0</v>
      </c>
      <c r="C61" s="481"/>
      <c r="D61" s="33" t="s">
        <v>123</v>
      </c>
      <c r="E61" s="76">
        <f>ROUND($R61*$S61,6)</f>
        <v>0</v>
      </c>
      <c r="F61" s="76">
        <f>ROUND($R62*$S62,6)</f>
        <v>0</v>
      </c>
      <c r="G61" s="76">
        <f>ROUND($R63*$S63,6)</f>
        <v>0</v>
      </c>
      <c r="H61" s="76">
        <f>ROUND($R64*$S64,6)</f>
        <v>0</v>
      </c>
      <c r="I61" s="76">
        <f>ROUND($R65*$S65,6)</f>
        <v>0</v>
      </c>
      <c r="J61" s="46"/>
      <c r="M61" s="133">
        <f>IF('Cumulative Budget Request '!L60='Split budget (G)'!$L$1,'Cumulative Budget Request '!M60,0)</f>
        <v>0</v>
      </c>
      <c r="N61" s="214">
        <f>ROUND(M61/12,2)</f>
        <v>0</v>
      </c>
      <c r="O61" s="214">
        <f>IF('Cumulative Budget Request '!L60='Split budget (G)'!$L$1,'Cumulative Budget Request '!O60,0)</f>
        <v>0</v>
      </c>
      <c r="P61" s="209">
        <f>IF('Cumulative Budget Request '!L60='Split budget (G)'!$L$1,'Cumulative Budget Request '!P60,0)</f>
        <v>0</v>
      </c>
      <c r="Q61" s="211">
        <f>IF('Cumulative Budget Request '!L60='Split budget (G)'!$L$1,'Cumulative Budget Request '!Q60,0)</f>
        <v>0</v>
      </c>
      <c r="R61" s="212">
        <f>IF('Cumulative Budget Request '!L60='Split budget (G)'!$L$1,'Cumulative Budget Request '!R60,0)</f>
        <v>0</v>
      </c>
      <c r="S61" s="61">
        <f>IF('Cumulative Budget Request '!L60='Split budget (G)'!$L$1,'Cumulative Budget Request '!S60,0)</f>
        <v>0</v>
      </c>
      <c r="T61" s="2"/>
      <c r="U61" s="323">
        <f>IFERROR((E64+E65)/E63,0)</f>
        <v>0</v>
      </c>
      <c r="V61" s="323">
        <f t="shared" ref="V61:Y61" si="33">IFERROR((F64+F65)/F63,0)</f>
        <v>0</v>
      </c>
      <c r="W61" s="323">
        <f t="shared" si="33"/>
        <v>0</v>
      </c>
      <c r="X61" s="323">
        <f t="shared" si="33"/>
        <v>0</v>
      </c>
      <c r="Y61" s="323">
        <f t="shared" si="33"/>
        <v>0</v>
      </c>
    </row>
    <row r="62" spans="1:25" hidden="1">
      <c r="A62" s="449"/>
      <c r="B62" s="486"/>
      <c r="C62" s="480"/>
      <c r="D62" s="59" t="s">
        <v>15</v>
      </c>
      <c r="E62" s="52">
        <f>ROUND((N61+O61)*E61*Q61,0)</f>
        <v>0</v>
      </c>
      <c r="F62" s="52">
        <f>ROUND((N61+O61)*F61*Q61*Q62,0)</f>
        <v>0</v>
      </c>
      <c r="G62" s="52">
        <f>ROUND((N61+O61)*G61*Q61*Q62*Q63,0)</f>
        <v>0</v>
      </c>
      <c r="H62" s="52">
        <f>ROUND((N61+O61)*H61*Q61*Q62*Q63*Q64,0)</f>
        <v>0</v>
      </c>
      <c r="I62" s="52">
        <f>ROUND((N61+O61)*I61*Q61*Q62*Q63*Q64*Q65,0)</f>
        <v>0</v>
      </c>
      <c r="J62" s="158">
        <f>SUM(E62:I62)</f>
        <v>0</v>
      </c>
      <c r="M62" s="215"/>
      <c r="N62" s="56"/>
      <c r="O62" s="56"/>
      <c r="P62" s="56"/>
      <c r="Q62" s="211">
        <f>IF('Cumulative Budget Request '!L61='Split budget (G)'!$L$1,'Cumulative Budget Request '!Q61,0)</f>
        <v>0</v>
      </c>
      <c r="R62" s="212">
        <f>IF('Cumulative Budget Request '!L61='Split budget (G)'!$L$1,'Cumulative Budget Request '!R61,0)</f>
        <v>0</v>
      </c>
      <c r="S62" s="61">
        <f>IF('Cumulative Budget Request '!L61='Split budget (G)'!$L$1,'Cumulative Budget Request '!S61,0)</f>
        <v>0</v>
      </c>
      <c r="T62" s="16"/>
      <c r="U62" s="324"/>
      <c r="V62" s="324"/>
      <c r="W62" s="324"/>
      <c r="X62" s="324"/>
      <c r="Y62" s="324"/>
    </row>
    <row r="63" spans="1:25" hidden="1">
      <c r="A63" s="449"/>
      <c r="B63" s="486"/>
      <c r="C63" s="480"/>
      <c r="D63" s="59" t="s">
        <v>30</v>
      </c>
      <c r="E63" s="52">
        <f>ROUND(E62*$Q$2,0)</f>
        <v>0</v>
      </c>
      <c r="F63" s="52">
        <f t="shared" ref="F63:I63" si="34">ROUND(F62*$Q$2,0)</f>
        <v>0</v>
      </c>
      <c r="G63" s="52">
        <f t="shared" si="34"/>
        <v>0</v>
      </c>
      <c r="H63" s="52">
        <f t="shared" si="34"/>
        <v>0</v>
      </c>
      <c r="I63" s="52">
        <f t="shared" si="34"/>
        <v>0</v>
      </c>
      <c r="J63" s="158">
        <f>SUM(E63:I63)</f>
        <v>0</v>
      </c>
      <c r="M63" s="215"/>
      <c r="N63" s="56"/>
      <c r="O63" s="56"/>
      <c r="P63" s="56"/>
      <c r="Q63" s="211">
        <f>IF('Cumulative Budget Request '!L62='Split budget (G)'!$L$1,'Cumulative Budget Request '!Q62,0)</f>
        <v>0</v>
      </c>
      <c r="R63" s="212">
        <f>IF('Cumulative Budget Request '!L62='Split budget (G)'!$L$1,'Cumulative Budget Request '!R62,0)</f>
        <v>0</v>
      </c>
      <c r="S63" s="61">
        <f>IF('Cumulative Budget Request '!L62='Split budget (G)'!$L$1,'Cumulative Budget Request '!S62,0)</f>
        <v>0</v>
      </c>
      <c r="T63" s="16"/>
      <c r="U63" s="323"/>
      <c r="V63" s="323"/>
      <c r="W63" s="323"/>
      <c r="X63" s="323"/>
      <c r="Y63" s="323"/>
    </row>
    <row r="64" spans="1:25" ht="15" hidden="1">
      <c r="A64" s="449"/>
      <c r="B64" s="486"/>
      <c r="C64" s="480"/>
      <c r="D64" s="59" t="s">
        <v>29</v>
      </c>
      <c r="E64" s="170">
        <f>ROUND(R$5*E61,0)</f>
        <v>0</v>
      </c>
      <c r="F64" s="170">
        <f t="shared" ref="F64:I64" si="35">ROUND(S$5*F61,0)</f>
        <v>0</v>
      </c>
      <c r="G64" s="170">
        <f t="shared" si="35"/>
        <v>0</v>
      </c>
      <c r="H64" s="170">
        <f t="shared" si="35"/>
        <v>0</v>
      </c>
      <c r="I64" s="170">
        <f t="shared" si="35"/>
        <v>0</v>
      </c>
      <c r="J64" s="167">
        <f>SUM(E64:I64)</f>
        <v>0</v>
      </c>
      <c r="M64" s="215"/>
      <c r="N64" s="56"/>
      <c r="O64" s="56"/>
      <c r="P64" s="56"/>
      <c r="Q64" s="211">
        <f>IF('Cumulative Budget Request '!L63='Split budget (G)'!$L$1,'Cumulative Budget Request '!Q63,0)</f>
        <v>0</v>
      </c>
      <c r="R64" s="212">
        <f>IF('Cumulative Budget Request '!L63='Split budget (G)'!$L$1,'Cumulative Budget Request '!R63,0)</f>
        <v>0</v>
      </c>
      <c r="S64" s="61">
        <f>IF('Cumulative Budget Request '!L63='Split budget (G)'!$L$1,'Cumulative Budget Request '!S63,0)</f>
        <v>0</v>
      </c>
      <c r="T64" s="16"/>
      <c r="U64" s="324"/>
      <c r="V64" s="324"/>
      <c r="W64" s="324"/>
      <c r="X64" s="324"/>
      <c r="Y64" s="324"/>
    </row>
    <row r="65" spans="1:25" hidden="1">
      <c r="A65" s="449"/>
      <c r="B65" s="486"/>
      <c r="C65" s="480"/>
      <c r="D65" s="62" t="s">
        <v>178</v>
      </c>
      <c r="E65" s="171">
        <f>SUM(E63:E64)</f>
        <v>0</v>
      </c>
      <c r="F65" s="171">
        <f t="shared" ref="F65:I65" si="36">SUM(F63:F64)</f>
        <v>0</v>
      </c>
      <c r="G65" s="171">
        <f t="shared" si="36"/>
        <v>0</v>
      </c>
      <c r="H65" s="171">
        <f t="shared" si="36"/>
        <v>0</v>
      </c>
      <c r="I65" s="171">
        <f t="shared" si="36"/>
        <v>0</v>
      </c>
      <c r="J65" s="172">
        <f>SUM(J63:J64)</f>
        <v>0</v>
      </c>
      <c r="M65" s="215"/>
      <c r="N65" s="56"/>
      <c r="O65" s="56"/>
      <c r="P65" s="56"/>
      <c r="Q65" s="211">
        <f>IF('Cumulative Budget Request '!L64='Split budget (G)'!$L$1,'Cumulative Budget Request '!Q64,0)</f>
        <v>0</v>
      </c>
      <c r="R65" s="212">
        <f>IF('Cumulative Budget Request '!L64='Split budget (G)'!$L$1,'Cumulative Budget Request '!R64,0)</f>
        <v>0</v>
      </c>
      <c r="S65" s="61">
        <f>IF('Cumulative Budget Request '!L64='Split budget (G)'!$L$1,'Cumulative Budget Request '!S64,0)</f>
        <v>0</v>
      </c>
      <c r="T65" s="16"/>
      <c r="U65" s="323"/>
      <c r="V65" s="323"/>
      <c r="W65" s="323"/>
      <c r="X65" s="323"/>
      <c r="Y65" s="323"/>
    </row>
    <row r="66" spans="1:25" hidden="1">
      <c r="A66" s="449"/>
      <c r="B66" s="481"/>
      <c r="C66" s="480"/>
      <c r="D66" s="59"/>
      <c r="E66" s="16"/>
      <c r="F66" s="16"/>
      <c r="G66" s="16"/>
      <c r="H66" s="16"/>
      <c r="I66" s="16"/>
      <c r="J66" s="25"/>
      <c r="M66" s="215"/>
      <c r="N66" s="56"/>
      <c r="O66" s="56"/>
      <c r="P66" s="56"/>
      <c r="Q66" s="31"/>
      <c r="R66" s="56"/>
      <c r="S66" s="31"/>
      <c r="T66" s="16"/>
      <c r="U66" s="325"/>
      <c r="V66" s="326"/>
      <c r="W66" s="324"/>
      <c r="X66" s="324"/>
      <c r="Y66" s="324"/>
    </row>
    <row r="67" spans="1:25" hidden="1">
      <c r="A67" s="485">
        <f>IF('Cumulative Budget Request '!L66='Split budget (G)'!$L$1,'Cumulative Budget Request '!A66,0)</f>
        <v>0</v>
      </c>
      <c r="B67" s="480">
        <f>IF('Cumulative Budget Request '!L66='Split budget (G)'!$L$1,'Cumulative Budget Request '!B66,0)</f>
        <v>0</v>
      </c>
      <c r="C67" s="481"/>
      <c r="D67" s="33" t="s">
        <v>123</v>
      </c>
      <c r="E67" s="76">
        <f>ROUND($R67*$S67,6)</f>
        <v>0</v>
      </c>
      <c r="F67" s="76">
        <f>ROUND($R68*$S68,6)</f>
        <v>0</v>
      </c>
      <c r="G67" s="76">
        <f>ROUND($R69*$S69,6)</f>
        <v>0</v>
      </c>
      <c r="H67" s="76">
        <f>ROUND($R70*$S70,6)</f>
        <v>0</v>
      </c>
      <c r="I67" s="76">
        <f>ROUND($R71*$S71,6)</f>
        <v>0</v>
      </c>
      <c r="J67" s="46"/>
      <c r="M67" s="133">
        <f>IF('Cumulative Budget Request '!L66='Split budget (G)'!$L$1,'Cumulative Budget Request '!M66,0)</f>
        <v>0</v>
      </c>
      <c r="N67" s="214">
        <f>ROUND(M67/12,2)</f>
        <v>0</v>
      </c>
      <c r="O67" s="214">
        <f>IF('Cumulative Budget Request '!L66='Split budget (G)'!$L$1,'Cumulative Budget Request '!O66,0)</f>
        <v>0</v>
      </c>
      <c r="P67" s="209">
        <f>IF('Cumulative Budget Request '!L66='Split budget (G)'!$L$1,'Cumulative Budget Request '!P66,0)</f>
        <v>0</v>
      </c>
      <c r="Q67" s="211">
        <f>IF('Cumulative Budget Request '!L66='Split budget (G)'!$L$1,'Cumulative Budget Request '!Q66,0)</f>
        <v>0</v>
      </c>
      <c r="R67" s="212">
        <f>IF('Cumulative Budget Request '!L66='Split budget (G)'!$L$1,'Cumulative Budget Request '!R66,0)</f>
        <v>0</v>
      </c>
      <c r="S67" s="61">
        <f>IF('Cumulative Budget Request '!L66='Split budget (G)'!$L$1,'Cumulative Budget Request '!S66,0)</f>
        <v>0</v>
      </c>
      <c r="T67" s="2"/>
      <c r="U67" s="323">
        <f>IFERROR((E70+E71)/E69,0)</f>
        <v>0</v>
      </c>
      <c r="V67" s="323">
        <f t="shared" ref="V67:Y67" si="37">IFERROR((F70+F71)/F69,0)</f>
        <v>0</v>
      </c>
      <c r="W67" s="323">
        <f t="shared" si="37"/>
        <v>0</v>
      </c>
      <c r="X67" s="323">
        <f t="shared" si="37"/>
        <v>0</v>
      </c>
      <c r="Y67" s="323">
        <f t="shared" si="37"/>
        <v>0</v>
      </c>
    </row>
    <row r="68" spans="1:25" hidden="1">
      <c r="A68" s="449"/>
      <c r="B68" s="486"/>
      <c r="C68" s="480"/>
      <c r="D68" s="59" t="s">
        <v>15</v>
      </c>
      <c r="E68" s="52">
        <f>ROUND((N67+O67)*E67*Q67,0)</f>
        <v>0</v>
      </c>
      <c r="F68" s="52">
        <f>ROUND((N67+O67)*F67*Q67*Q68,0)</f>
        <v>0</v>
      </c>
      <c r="G68" s="52">
        <f>ROUND((N67+O67)*G67*Q67*Q68*Q69,0)</f>
        <v>0</v>
      </c>
      <c r="H68" s="52">
        <f>ROUND((N67+O67)*H67*Q67*Q68*Q69*Q70,0)</f>
        <v>0</v>
      </c>
      <c r="I68" s="52">
        <f>ROUND((N67+O67)*I67*Q67*Q68*Q69*Q70*Q71,0)</f>
        <v>0</v>
      </c>
      <c r="J68" s="158">
        <f>SUM(E68:I68)</f>
        <v>0</v>
      </c>
      <c r="M68" s="215"/>
      <c r="N68" s="56"/>
      <c r="O68" s="56"/>
      <c r="P68" s="56"/>
      <c r="Q68" s="211">
        <f>IF('Cumulative Budget Request '!L67='Split budget (G)'!$L$1,'Cumulative Budget Request '!Q67,0)</f>
        <v>0</v>
      </c>
      <c r="R68" s="212">
        <f>IF('Cumulative Budget Request '!L67='Split budget (G)'!$L$1,'Cumulative Budget Request '!R67,0)</f>
        <v>0</v>
      </c>
      <c r="S68" s="61">
        <f>IF('Cumulative Budget Request '!L67='Split budget (G)'!$L$1,'Cumulative Budget Request '!S67,0)</f>
        <v>0</v>
      </c>
      <c r="T68" s="16"/>
      <c r="U68" s="324"/>
      <c r="V68" s="324"/>
      <c r="W68" s="324"/>
      <c r="X68" s="324"/>
      <c r="Y68" s="324"/>
    </row>
    <row r="69" spans="1:25" hidden="1">
      <c r="A69" s="449"/>
      <c r="B69" s="486"/>
      <c r="C69" s="480"/>
      <c r="D69" s="59" t="s">
        <v>30</v>
      </c>
      <c r="E69" s="52">
        <f>ROUND(E68*$Q$2,0)</f>
        <v>0</v>
      </c>
      <c r="F69" s="52">
        <f t="shared" ref="F69:I69" si="38">ROUND(F68*$Q$2,0)</f>
        <v>0</v>
      </c>
      <c r="G69" s="52">
        <f t="shared" si="38"/>
        <v>0</v>
      </c>
      <c r="H69" s="52">
        <f t="shared" si="38"/>
        <v>0</v>
      </c>
      <c r="I69" s="52">
        <f t="shared" si="38"/>
        <v>0</v>
      </c>
      <c r="J69" s="158">
        <f>SUM(E69:I69)</f>
        <v>0</v>
      </c>
      <c r="M69" s="215"/>
      <c r="N69" s="56"/>
      <c r="O69" s="56"/>
      <c r="P69" s="56"/>
      <c r="Q69" s="211">
        <f>IF('Cumulative Budget Request '!L68='Split budget (G)'!$L$1,'Cumulative Budget Request '!Q68,0)</f>
        <v>0</v>
      </c>
      <c r="R69" s="212">
        <f>IF('Cumulative Budget Request '!L68='Split budget (G)'!$L$1,'Cumulative Budget Request '!R68,0)</f>
        <v>0</v>
      </c>
      <c r="S69" s="61">
        <f>IF('Cumulative Budget Request '!L68='Split budget (G)'!$L$1,'Cumulative Budget Request '!S68,0)</f>
        <v>0</v>
      </c>
      <c r="T69" s="16"/>
      <c r="U69" s="323"/>
      <c r="V69" s="323"/>
      <c r="W69" s="323"/>
      <c r="X69" s="323"/>
      <c r="Y69" s="323"/>
    </row>
    <row r="70" spans="1:25" ht="15" hidden="1">
      <c r="A70" s="449"/>
      <c r="B70" s="486"/>
      <c r="C70" s="480"/>
      <c r="D70" s="59" t="s">
        <v>29</v>
      </c>
      <c r="E70" s="170">
        <f>ROUND(R$5*E67,0)</f>
        <v>0</v>
      </c>
      <c r="F70" s="170">
        <f t="shared" ref="F70:I70" si="39">ROUND(S$5*F67,0)</f>
        <v>0</v>
      </c>
      <c r="G70" s="170">
        <f t="shared" si="39"/>
        <v>0</v>
      </c>
      <c r="H70" s="170">
        <f t="shared" si="39"/>
        <v>0</v>
      </c>
      <c r="I70" s="170">
        <f t="shared" si="39"/>
        <v>0</v>
      </c>
      <c r="J70" s="167">
        <f>SUM(E70:I70)</f>
        <v>0</v>
      </c>
      <c r="M70" s="215"/>
      <c r="N70" s="56"/>
      <c r="O70" s="56"/>
      <c r="P70" s="56"/>
      <c r="Q70" s="211">
        <f>IF('Cumulative Budget Request '!L69='Split budget (G)'!$L$1,'Cumulative Budget Request '!Q69,0)</f>
        <v>0</v>
      </c>
      <c r="R70" s="212">
        <f>IF('Cumulative Budget Request '!L69='Split budget (G)'!$L$1,'Cumulative Budget Request '!R69,0)</f>
        <v>0</v>
      </c>
      <c r="S70" s="61">
        <f>IF('Cumulative Budget Request '!L69='Split budget (G)'!$L$1,'Cumulative Budget Request '!S69,0)</f>
        <v>0</v>
      </c>
      <c r="T70" s="16"/>
      <c r="U70" s="324"/>
      <c r="V70" s="324"/>
      <c r="W70" s="324"/>
      <c r="X70" s="324"/>
      <c r="Y70" s="324"/>
    </row>
    <row r="71" spans="1:25" hidden="1">
      <c r="A71" s="449"/>
      <c r="B71" s="486"/>
      <c r="C71" s="480"/>
      <c r="D71" s="62" t="s">
        <v>178</v>
      </c>
      <c r="E71" s="171">
        <f>SUM(E69:E70)</f>
        <v>0</v>
      </c>
      <c r="F71" s="171">
        <f t="shared" ref="F71:I71" si="40">SUM(F69:F70)</f>
        <v>0</v>
      </c>
      <c r="G71" s="171">
        <f t="shared" si="40"/>
        <v>0</v>
      </c>
      <c r="H71" s="171">
        <f t="shared" si="40"/>
        <v>0</v>
      </c>
      <c r="I71" s="171">
        <f t="shared" si="40"/>
        <v>0</v>
      </c>
      <c r="J71" s="172">
        <f>SUM(J69:J70)</f>
        <v>0</v>
      </c>
      <c r="M71" s="215"/>
      <c r="N71" s="56"/>
      <c r="O71" s="56"/>
      <c r="P71" s="56"/>
      <c r="Q71" s="211">
        <f>IF('Cumulative Budget Request '!L70='Split budget (G)'!$L$1,'Cumulative Budget Request '!Q70,0)</f>
        <v>0</v>
      </c>
      <c r="R71" s="212">
        <f>IF('Cumulative Budget Request '!L70='Split budget (G)'!$L$1,'Cumulative Budget Request '!R70,0)</f>
        <v>0</v>
      </c>
      <c r="S71" s="61">
        <f>IF('Cumulative Budget Request '!L70='Split budget (G)'!$L$1,'Cumulative Budget Request '!S70,0)</f>
        <v>0</v>
      </c>
      <c r="T71" s="16"/>
      <c r="U71" s="323"/>
      <c r="V71" s="323"/>
      <c r="W71" s="323"/>
      <c r="X71" s="323"/>
      <c r="Y71" s="323"/>
    </row>
    <row r="72" spans="1:25" hidden="1">
      <c r="A72" s="449"/>
      <c r="B72" s="481"/>
      <c r="C72" s="480"/>
      <c r="D72" s="59"/>
      <c r="E72" s="16"/>
      <c r="F72" s="16"/>
      <c r="G72" s="16"/>
      <c r="H72" s="16"/>
      <c r="I72" s="16"/>
      <c r="J72" s="25"/>
      <c r="M72" s="215"/>
      <c r="N72" s="56"/>
      <c r="O72" s="56"/>
      <c r="P72" s="56"/>
      <c r="Q72" s="31"/>
      <c r="R72" s="56"/>
      <c r="S72" s="31"/>
      <c r="T72" s="16"/>
      <c r="U72" s="325"/>
      <c r="V72" s="326"/>
      <c r="W72" s="324"/>
      <c r="X72" s="324"/>
      <c r="Y72" s="324"/>
    </row>
    <row r="73" spans="1:25" hidden="1">
      <c r="A73" s="485">
        <f>IF('Cumulative Budget Request '!L72='Split budget (G)'!$L$1,'Cumulative Budget Request '!A72,0)</f>
        <v>0</v>
      </c>
      <c r="B73" s="480">
        <f>IF('Cumulative Budget Request '!L72='Split budget (G)'!$L$1,'Cumulative Budget Request '!B72,0)</f>
        <v>0</v>
      </c>
      <c r="C73" s="481"/>
      <c r="D73" s="33" t="s">
        <v>123</v>
      </c>
      <c r="E73" s="76">
        <f>ROUND($R73*$S73,6)</f>
        <v>0</v>
      </c>
      <c r="F73" s="76">
        <f>ROUND($R74*$S74,6)</f>
        <v>0</v>
      </c>
      <c r="G73" s="76">
        <f>ROUND($R75*$S75,6)</f>
        <v>0</v>
      </c>
      <c r="H73" s="76">
        <f>ROUND($R76*$S76,6)</f>
        <v>0</v>
      </c>
      <c r="I73" s="76">
        <f>ROUND($R77*$S77,6)</f>
        <v>0</v>
      </c>
      <c r="J73" s="46"/>
      <c r="M73" s="133">
        <f>IF('Cumulative Budget Request '!L72='Split budget (G)'!$L$1,'Cumulative Budget Request '!M72,0)</f>
        <v>0</v>
      </c>
      <c r="N73" s="214">
        <f>ROUND(M73/12,2)</f>
        <v>0</v>
      </c>
      <c r="O73" s="214">
        <f>IF('Cumulative Budget Request '!L72='Split budget (G)'!$L$1,'Cumulative Budget Request '!O72,0)</f>
        <v>0</v>
      </c>
      <c r="P73" s="209">
        <f>IF('Cumulative Budget Request '!L72='Split budget (G)'!$L$1,'Cumulative Budget Request '!P72,0)</f>
        <v>0</v>
      </c>
      <c r="Q73" s="211">
        <f>IF('Cumulative Budget Request '!L72='Split budget (G)'!$L$1,'Cumulative Budget Request '!Q72,0)</f>
        <v>0</v>
      </c>
      <c r="R73" s="212">
        <f>IF('Cumulative Budget Request '!L72='Split budget (G)'!$L$1,'Cumulative Budget Request '!R72,0)</f>
        <v>0</v>
      </c>
      <c r="S73" s="61">
        <f>IF('Cumulative Budget Request '!L72='Split budget (G)'!$L$1,'Cumulative Budget Request '!S72,0)</f>
        <v>0</v>
      </c>
      <c r="T73" s="2"/>
      <c r="U73" s="323">
        <f>IFERROR((E76+E77)/E75,0)</f>
        <v>0</v>
      </c>
      <c r="V73" s="323">
        <f t="shared" ref="V73:Y73" si="41">IFERROR((F76+F77)/F75,0)</f>
        <v>0</v>
      </c>
      <c r="W73" s="323">
        <f t="shared" si="41"/>
        <v>0</v>
      </c>
      <c r="X73" s="323">
        <f t="shared" si="41"/>
        <v>0</v>
      </c>
      <c r="Y73" s="323">
        <f t="shared" si="41"/>
        <v>0</v>
      </c>
    </row>
    <row r="74" spans="1:25" hidden="1">
      <c r="A74" s="449"/>
      <c r="B74" s="486"/>
      <c r="C74" s="480"/>
      <c r="D74" s="59" t="s">
        <v>15</v>
      </c>
      <c r="E74" s="52">
        <f>ROUND((N73+O73)*E73*Q73,0)</f>
        <v>0</v>
      </c>
      <c r="F74" s="52">
        <f>ROUND((N73+O73)*F73*Q73*Q74,0)</f>
        <v>0</v>
      </c>
      <c r="G74" s="52">
        <f>ROUND((N73+O73)*G73*Q73*Q74*Q75,0)</f>
        <v>0</v>
      </c>
      <c r="H74" s="52">
        <f>ROUND((N73+O73)*H73*Q73*Q74*Q75*Q76,0)</f>
        <v>0</v>
      </c>
      <c r="I74" s="52">
        <f>ROUND((N73+O73)*I73*Q73*Q74*Q75*Q76*Q77,0)</f>
        <v>0</v>
      </c>
      <c r="J74" s="158">
        <f>SUM(E74:I74)</f>
        <v>0</v>
      </c>
      <c r="M74" s="215"/>
      <c r="N74" s="56"/>
      <c r="O74" s="56"/>
      <c r="P74" s="56"/>
      <c r="Q74" s="211">
        <f>IF('Cumulative Budget Request '!L73='Split budget (G)'!$L$1,'Cumulative Budget Request '!Q73,0)</f>
        <v>0</v>
      </c>
      <c r="R74" s="212">
        <f>IF('Cumulative Budget Request '!L73='Split budget (G)'!$L$1,'Cumulative Budget Request '!R73,0)</f>
        <v>0</v>
      </c>
      <c r="S74" s="61">
        <f>IF('Cumulative Budget Request '!L73='Split budget (G)'!$L$1,'Cumulative Budget Request '!S73,0)</f>
        <v>0</v>
      </c>
      <c r="T74" s="16"/>
      <c r="U74" s="324"/>
      <c r="V74" s="324"/>
      <c r="W74" s="324"/>
      <c r="X74" s="324"/>
      <c r="Y74" s="324"/>
    </row>
    <row r="75" spans="1:25" hidden="1">
      <c r="A75" s="449"/>
      <c r="B75" s="486"/>
      <c r="C75" s="480"/>
      <c r="D75" s="59" t="s">
        <v>30</v>
      </c>
      <c r="E75" s="52">
        <f>ROUND(E74*$Q$2,0)</f>
        <v>0</v>
      </c>
      <c r="F75" s="52">
        <f t="shared" ref="F75:I75" si="42">ROUND(F74*$Q$2,0)</f>
        <v>0</v>
      </c>
      <c r="G75" s="52">
        <f t="shared" si="42"/>
        <v>0</v>
      </c>
      <c r="H75" s="52">
        <f t="shared" si="42"/>
        <v>0</v>
      </c>
      <c r="I75" s="52">
        <f t="shared" si="42"/>
        <v>0</v>
      </c>
      <c r="J75" s="158">
        <f>SUM(E75:I75)</f>
        <v>0</v>
      </c>
      <c r="M75" s="215"/>
      <c r="N75" s="56"/>
      <c r="O75" s="56"/>
      <c r="P75" s="56"/>
      <c r="Q75" s="211">
        <f>IF('Cumulative Budget Request '!L74='Split budget (G)'!$L$1,'Cumulative Budget Request '!Q74,0)</f>
        <v>0</v>
      </c>
      <c r="R75" s="212">
        <f>IF('Cumulative Budget Request '!L74='Split budget (G)'!$L$1,'Cumulative Budget Request '!R74,0)</f>
        <v>0</v>
      </c>
      <c r="S75" s="61">
        <f>IF('Cumulative Budget Request '!L74='Split budget (G)'!$L$1,'Cumulative Budget Request '!S74,0)</f>
        <v>0</v>
      </c>
      <c r="T75" s="16"/>
      <c r="U75" s="323"/>
      <c r="V75" s="323"/>
      <c r="W75" s="323"/>
      <c r="X75" s="323"/>
      <c r="Y75" s="323"/>
    </row>
    <row r="76" spans="1:25" ht="15" hidden="1">
      <c r="A76" s="449"/>
      <c r="B76" s="486"/>
      <c r="C76" s="480"/>
      <c r="D76" s="59" t="s">
        <v>29</v>
      </c>
      <c r="E76" s="170">
        <f>ROUND(R$5*E73,0)</f>
        <v>0</v>
      </c>
      <c r="F76" s="170">
        <f t="shared" ref="F76:I76" si="43">ROUND(S$5*F73,0)</f>
        <v>0</v>
      </c>
      <c r="G76" s="170">
        <f t="shared" si="43"/>
        <v>0</v>
      </c>
      <c r="H76" s="170">
        <f t="shared" si="43"/>
        <v>0</v>
      </c>
      <c r="I76" s="170">
        <f t="shared" si="43"/>
        <v>0</v>
      </c>
      <c r="J76" s="167">
        <f>SUM(E76:I76)</f>
        <v>0</v>
      </c>
      <c r="M76" s="215"/>
      <c r="N76" s="56"/>
      <c r="O76" s="56"/>
      <c r="P76" s="56"/>
      <c r="Q76" s="211">
        <f>IF('Cumulative Budget Request '!L75='Split budget (G)'!$L$1,'Cumulative Budget Request '!Q75,0)</f>
        <v>0</v>
      </c>
      <c r="R76" s="212">
        <f>IF('Cumulative Budget Request '!L75='Split budget (G)'!$L$1,'Cumulative Budget Request '!R75,0)</f>
        <v>0</v>
      </c>
      <c r="S76" s="61">
        <f>IF('Cumulative Budget Request '!L75='Split budget (G)'!$L$1,'Cumulative Budget Request '!S75,0)</f>
        <v>0</v>
      </c>
      <c r="T76" s="16"/>
      <c r="U76" s="324"/>
      <c r="V76" s="324"/>
      <c r="W76" s="324"/>
      <c r="X76" s="324"/>
      <c r="Y76" s="324"/>
    </row>
    <row r="77" spans="1:25" hidden="1">
      <c r="A77" s="449"/>
      <c r="B77" s="486"/>
      <c r="C77" s="480"/>
      <c r="D77" s="62" t="s">
        <v>178</v>
      </c>
      <c r="E77" s="171">
        <f>SUM(E75:E76)</f>
        <v>0</v>
      </c>
      <c r="F77" s="171">
        <f t="shared" ref="F77:I77" si="44">SUM(F75:F76)</f>
        <v>0</v>
      </c>
      <c r="G77" s="171">
        <f t="shared" si="44"/>
        <v>0</v>
      </c>
      <c r="H77" s="171">
        <f t="shared" si="44"/>
        <v>0</v>
      </c>
      <c r="I77" s="171">
        <f t="shared" si="44"/>
        <v>0</v>
      </c>
      <c r="J77" s="172">
        <f>SUM(J75:J76)</f>
        <v>0</v>
      </c>
      <c r="M77" s="215"/>
      <c r="N77" s="56"/>
      <c r="O77" s="56"/>
      <c r="P77" s="56"/>
      <c r="Q77" s="211">
        <f>IF('Cumulative Budget Request '!L76='Split budget (G)'!$L$1,'Cumulative Budget Request '!Q76,0)</f>
        <v>0</v>
      </c>
      <c r="R77" s="212">
        <f>IF('Cumulative Budget Request '!L76='Split budget (G)'!$L$1,'Cumulative Budget Request '!R76,0)</f>
        <v>0</v>
      </c>
      <c r="S77" s="61">
        <f>IF('Cumulative Budget Request '!L76='Split budget (G)'!$L$1,'Cumulative Budget Request '!S76,0)</f>
        <v>0</v>
      </c>
      <c r="T77" s="16"/>
      <c r="U77" s="323"/>
      <c r="V77" s="323"/>
      <c r="W77" s="323"/>
      <c r="X77" s="323"/>
      <c r="Y77" s="323"/>
    </row>
    <row r="78" spans="1:25" hidden="1">
      <c r="A78" s="449"/>
      <c r="B78" s="481"/>
      <c r="C78" s="480"/>
      <c r="D78" s="59"/>
      <c r="E78" s="16"/>
      <c r="F78" s="16"/>
      <c r="G78" s="16"/>
      <c r="H78" s="16"/>
      <c r="I78" s="16"/>
      <c r="J78" s="25"/>
      <c r="M78" s="215"/>
      <c r="N78" s="56"/>
      <c r="O78" s="56"/>
      <c r="P78" s="56"/>
      <c r="Q78" s="31"/>
      <c r="R78" s="56"/>
      <c r="S78" s="31"/>
      <c r="T78" s="16"/>
      <c r="U78" s="325"/>
      <c r="V78" s="326"/>
      <c r="W78" s="324"/>
      <c r="X78" s="324"/>
      <c r="Y78" s="324"/>
    </row>
    <row r="79" spans="1:25" hidden="1">
      <c r="A79" s="485">
        <f>IF('Cumulative Budget Request '!L78='Split budget (G)'!$L$1,'Cumulative Budget Request '!A78,0)</f>
        <v>0</v>
      </c>
      <c r="B79" s="480">
        <f>IF('Cumulative Budget Request '!L78='Split budget (G)'!$L$1,'Cumulative Budget Request '!B78,0)</f>
        <v>0</v>
      </c>
      <c r="C79" s="481"/>
      <c r="D79" s="33" t="s">
        <v>123</v>
      </c>
      <c r="E79" s="76">
        <f>ROUND($R79*$S79,6)</f>
        <v>0</v>
      </c>
      <c r="F79" s="76">
        <f>ROUND($R80*$S80,6)</f>
        <v>0</v>
      </c>
      <c r="G79" s="76">
        <f>ROUND($R81*$S81,6)</f>
        <v>0</v>
      </c>
      <c r="H79" s="76">
        <f>ROUND($R82*$S82,6)</f>
        <v>0</v>
      </c>
      <c r="I79" s="76">
        <f>ROUND($R83*$S83,6)</f>
        <v>0</v>
      </c>
      <c r="J79" s="46"/>
      <c r="M79" s="133">
        <f>IF('Cumulative Budget Request '!L78='Split budget (G)'!$L$1,'Cumulative Budget Request '!M78,0)</f>
        <v>0</v>
      </c>
      <c r="N79" s="214">
        <f>ROUND(M79/12,2)</f>
        <v>0</v>
      </c>
      <c r="O79" s="214">
        <f>IF('Cumulative Budget Request '!L78='Split budget (G)'!$L$1,'Cumulative Budget Request '!O78,0)</f>
        <v>0</v>
      </c>
      <c r="P79" s="209">
        <f>IF('Cumulative Budget Request '!L78='Split budget (G)'!$L$1,'Cumulative Budget Request '!P78,0)</f>
        <v>0</v>
      </c>
      <c r="Q79" s="211">
        <f>IF('Cumulative Budget Request '!L78='Split budget (G)'!$L$1,'Cumulative Budget Request '!Q78,0)</f>
        <v>0</v>
      </c>
      <c r="R79" s="212">
        <f>IF('Cumulative Budget Request '!L78='Split budget (G)'!$L$1,'Cumulative Budget Request '!R78,0)</f>
        <v>0</v>
      </c>
      <c r="S79" s="61">
        <f>IF('Cumulative Budget Request '!L78='Split budget (G)'!$L$1,'Cumulative Budget Request '!S78,0)</f>
        <v>0</v>
      </c>
      <c r="T79" s="2"/>
      <c r="U79" s="323">
        <f>IFERROR((E82+E83)/E81,0)</f>
        <v>0</v>
      </c>
      <c r="V79" s="323">
        <f t="shared" ref="V79:Y79" si="45">IFERROR((F82+F83)/F81,0)</f>
        <v>0</v>
      </c>
      <c r="W79" s="323">
        <f t="shared" si="45"/>
        <v>0</v>
      </c>
      <c r="X79" s="323">
        <f t="shared" si="45"/>
        <v>0</v>
      </c>
      <c r="Y79" s="323">
        <f t="shared" si="45"/>
        <v>0</v>
      </c>
    </row>
    <row r="80" spans="1:25" hidden="1">
      <c r="A80" s="449"/>
      <c r="B80" s="486"/>
      <c r="C80" s="480"/>
      <c r="D80" s="59" t="s">
        <v>15</v>
      </c>
      <c r="E80" s="52">
        <f>ROUND((N79+O79)*E79*Q79,0)</f>
        <v>0</v>
      </c>
      <c r="F80" s="52">
        <f>ROUND((N79+O79)*F79*Q79*Q80,0)</f>
        <v>0</v>
      </c>
      <c r="G80" s="52">
        <f>ROUND((N79+O79)*G79*Q79*Q80*Q81,0)</f>
        <v>0</v>
      </c>
      <c r="H80" s="52">
        <f>ROUND((N79+O79)*H79*Q79*Q80*Q81*Q82,0)</f>
        <v>0</v>
      </c>
      <c r="I80" s="52">
        <f>ROUND((N79+O79)*I79*Q79*Q80*Q81*Q82*Q83,0)</f>
        <v>0</v>
      </c>
      <c r="J80" s="158">
        <f>SUM(E80:I80)</f>
        <v>0</v>
      </c>
      <c r="M80" s="215"/>
      <c r="N80" s="56"/>
      <c r="O80" s="56"/>
      <c r="P80" s="56"/>
      <c r="Q80" s="211">
        <f>IF('Cumulative Budget Request '!L79='Split budget (G)'!$L$1,'Cumulative Budget Request '!Q79,0)</f>
        <v>0</v>
      </c>
      <c r="R80" s="212">
        <f>IF('Cumulative Budget Request '!L79='Split budget (G)'!$L$1,'Cumulative Budget Request '!R79,0)</f>
        <v>0</v>
      </c>
      <c r="S80" s="61">
        <f>IF('Cumulative Budget Request '!L79='Split budget (G)'!$L$1,'Cumulative Budget Request '!S79,0)</f>
        <v>0</v>
      </c>
      <c r="T80" s="16"/>
      <c r="U80" s="324"/>
      <c r="V80" s="324"/>
      <c r="W80" s="324"/>
      <c r="X80" s="324"/>
      <c r="Y80" s="324"/>
    </row>
    <row r="81" spans="1:25" hidden="1">
      <c r="A81" s="449"/>
      <c r="B81" s="486"/>
      <c r="C81" s="480"/>
      <c r="D81" s="59" t="s">
        <v>30</v>
      </c>
      <c r="E81" s="52">
        <f>ROUND(E80*$Q$2,0)</f>
        <v>0</v>
      </c>
      <c r="F81" s="52">
        <f t="shared" ref="F81:I81" si="46">ROUND(F80*$Q$2,0)</f>
        <v>0</v>
      </c>
      <c r="G81" s="52">
        <f t="shared" si="46"/>
        <v>0</v>
      </c>
      <c r="H81" s="52">
        <f t="shared" si="46"/>
        <v>0</v>
      </c>
      <c r="I81" s="52">
        <f t="shared" si="46"/>
        <v>0</v>
      </c>
      <c r="J81" s="158">
        <f>SUM(E81:I81)</f>
        <v>0</v>
      </c>
      <c r="M81" s="215"/>
      <c r="N81" s="56"/>
      <c r="O81" s="56"/>
      <c r="P81" s="56"/>
      <c r="Q81" s="211">
        <f>IF('Cumulative Budget Request '!L80='Split budget (G)'!$L$1,'Cumulative Budget Request '!Q80,0)</f>
        <v>0</v>
      </c>
      <c r="R81" s="212">
        <f>IF('Cumulative Budget Request '!L80='Split budget (G)'!$L$1,'Cumulative Budget Request '!R80,0)</f>
        <v>0</v>
      </c>
      <c r="S81" s="61">
        <f>IF('Cumulative Budget Request '!L80='Split budget (G)'!$L$1,'Cumulative Budget Request '!S80,0)</f>
        <v>0</v>
      </c>
      <c r="T81" s="16"/>
      <c r="U81" s="323"/>
      <c r="V81" s="323"/>
      <c r="W81" s="323"/>
      <c r="X81" s="323"/>
      <c r="Y81" s="323"/>
    </row>
    <row r="82" spans="1:25" ht="15" hidden="1">
      <c r="A82" s="449"/>
      <c r="B82" s="486"/>
      <c r="C82" s="480"/>
      <c r="D82" s="59" t="s">
        <v>29</v>
      </c>
      <c r="E82" s="170">
        <f>ROUND(R$5*E79,0)</f>
        <v>0</v>
      </c>
      <c r="F82" s="170">
        <f t="shared" ref="F82:I82" si="47">ROUND(S$5*F79,0)</f>
        <v>0</v>
      </c>
      <c r="G82" s="170">
        <f t="shared" si="47"/>
        <v>0</v>
      </c>
      <c r="H82" s="170">
        <f t="shared" si="47"/>
        <v>0</v>
      </c>
      <c r="I82" s="170">
        <f t="shared" si="47"/>
        <v>0</v>
      </c>
      <c r="J82" s="167">
        <f>SUM(E82:I82)</f>
        <v>0</v>
      </c>
      <c r="M82" s="215"/>
      <c r="N82" s="56"/>
      <c r="O82" s="56"/>
      <c r="P82" s="56"/>
      <c r="Q82" s="211">
        <f>IF('Cumulative Budget Request '!L81='Split budget (G)'!$L$1,'Cumulative Budget Request '!Q81,0)</f>
        <v>0</v>
      </c>
      <c r="R82" s="212">
        <f>IF('Cumulative Budget Request '!L81='Split budget (G)'!$L$1,'Cumulative Budget Request '!R81,0)</f>
        <v>0</v>
      </c>
      <c r="S82" s="61">
        <f>IF('Cumulative Budget Request '!L81='Split budget (G)'!$L$1,'Cumulative Budget Request '!S81,0)</f>
        <v>0</v>
      </c>
      <c r="T82" s="16"/>
      <c r="U82" s="324"/>
      <c r="V82" s="324"/>
      <c r="W82" s="324"/>
      <c r="X82" s="324"/>
      <c r="Y82" s="324"/>
    </row>
    <row r="83" spans="1:25" hidden="1">
      <c r="A83" s="449"/>
      <c r="B83" s="486"/>
      <c r="C83" s="480"/>
      <c r="D83" s="62" t="s">
        <v>178</v>
      </c>
      <c r="E83" s="171">
        <f>SUM(E81:E82)</f>
        <v>0</v>
      </c>
      <c r="F83" s="171">
        <f t="shared" ref="F83:I83" si="48">SUM(F81:F82)</f>
        <v>0</v>
      </c>
      <c r="G83" s="171">
        <f t="shared" si="48"/>
        <v>0</v>
      </c>
      <c r="H83" s="171">
        <f t="shared" si="48"/>
        <v>0</v>
      </c>
      <c r="I83" s="171">
        <f t="shared" si="48"/>
        <v>0</v>
      </c>
      <c r="J83" s="172">
        <f>SUM(J81:J82)</f>
        <v>0</v>
      </c>
      <c r="M83" s="215"/>
      <c r="N83" s="56"/>
      <c r="O83" s="56"/>
      <c r="P83" s="56"/>
      <c r="Q83" s="211">
        <f>IF('Cumulative Budget Request '!L82='Split budget (G)'!$L$1,'Cumulative Budget Request '!Q82,0)</f>
        <v>0</v>
      </c>
      <c r="R83" s="212">
        <f>IF('Cumulative Budget Request '!L82='Split budget (G)'!$L$1,'Cumulative Budget Request '!R82,0)</f>
        <v>0</v>
      </c>
      <c r="S83" s="61">
        <f>IF('Cumulative Budget Request '!L82='Split budget (G)'!$L$1,'Cumulative Budget Request '!S82,0)</f>
        <v>0</v>
      </c>
      <c r="T83" s="16"/>
      <c r="U83" s="323"/>
      <c r="V83" s="323"/>
      <c r="W83" s="323"/>
      <c r="X83" s="323"/>
      <c r="Y83" s="323"/>
    </row>
    <row r="84" spans="1:25" hidden="1">
      <c r="A84" s="449"/>
      <c r="B84" s="481"/>
      <c r="C84" s="480"/>
      <c r="D84" s="59"/>
      <c r="E84" s="16"/>
      <c r="F84" s="16"/>
      <c r="G84" s="16"/>
      <c r="H84" s="16"/>
      <c r="I84" s="16"/>
      <c r="J84" s="25"/>
      <c r="M84" s="215"/>
      <c r="N84" s="56"/>
      <c r="O84" s="56"/>
      <c r="P84" s="56"/>
      <c r="Q84" s="31"/>
      <c r="R84" s="56"/>
      <c r="S84" s="31"/>
      <c r="T84" s="16"/>
      <c r="U84" s="325"/>
      <c r="V84" s="326"/>
      <c r="W84" s="324"/>
      <c r="X84" s="324"/>
      <c r="Y84" s="324"/>
    </row>
    <row r="85" spans="1:25" hidden="1">
      <c r="A85" s="485">
        <f>IF('Cumulative Budget Request '!L84='Split budget (G)'!$L$1,'Cumulative Budget Request '!A84,0)</f>
        <v>0</v>
      </c>
      <c r="B85" s="480">
        <f>IF('Cumulative Budget Request '!L84='Split budget (G)'!$L$1,'Cumulative Budget Request '!B84,0)</f>
        <v>0</v>
      </c>
      <c r="C85" s="481"/>
      <c r="D85" s="33" t="s">
        <v>123</v>
      </c>
      <c r="E85" s="76">
        <f>ROUND($R85*$S85,6)</f>
        <v>0</v>
      </c>
      <c r="F85" s="76">
        <f>ROUND($R86*$S86,6)</f>
        <v>0</v>
      </c>
      <c r="G85" s="76">
        <f>ROUND($R87*$S87,6)</f>
        <v>0</v>
      </c>
      <c r="H85" s="76">
        <f>ROUND($R88*$S88,6)</f>
        <v>0</v>
      </c>
      <c r="I85" s="76">
        <f>ROUND($R89*$S89,6)</f>
        <v>0</v>
      </c>
      <c r="J85" s="46"/>
      <c r="M85" s="133">
        <f>IF('Cumulative Budget Request '!L84='Split budget (G)'!$L$1,'Cumulative Budget Request '!M84,0)</f>
        <v>0</v>
      </c>
      <c r="N85" s="214">
        <f>ROUND(M85/12,2)</f>
        <v>0</v>
      </c>
      <c r="O85" s="214">
        <f>IF('Cumulative Budget Request '!L84='Split budget (G)'!$L$1,'Cumulative Budget Request '!O84,0)</f>
        <v>0</v>
      </c>
      <c r="P85" s="209">
        <f>IF('Cumulative Budget Request '!L84='Split budget (G)'!$L$1,'Cumulative Budget Request '!P84,0)</f>
        <v>0</v>
      </c>
      <c r="Q85" s="211">
        <f>IF('Cumulative Budget Request '!L84='Split budget (G)'!$L$1,'Cumulative Budget Request '!Q84,0)</f>
        <v>0</v>
      </c>
      <c r="R85" s="212">
        <f>IF('Cumulative Budget Request '!L84='Split budget (G)'!$L$1,'Cumulative Budget Request '!R84,0)</f>
        <v>0</v>
      </c>
      <c r="S85" s="61">
        <f>IF('Cumulative Budget Request '!L84='Split budget (G)'!$L$1,'Cumulative Budget Request '!S84,0)</f>
        <v>0</v>
      </c>
      <c r="T85" s="2"/>
      <c r="U85" s="323">
        <f>IFERROR((E88+E89)/E87,0)</f>
        <v>0</v>
      </c>
      <c r="V85" s="323">
        <f t="shared" ref="V85:Y85" si="49">IFERROR((F88+F89)/F87,0)</f>
        <v>0</v>
      </c>
      <c r="W85" s="323">
        <f t="shared" si="49"/>
        <v>0</v>
      </c>
      <c r="X85" s="323">
        <f t="shared" si="49"/>
        <v>0</v>
      </c>
      <c r="Y85" s="323">
        <f t="shared" si="49"/>
        <v>0</v>
      </c>
    </row>
    <row r="86" spans="1:25" hidden="1">
      <c r="A86" s="449"/>
      <c r="B86" s="486"/>
      <c r="C86" s="480"/>
      <c r="D86" s="59" t="s">
        <v>15</v>
      </c>
      <c r="E86" s="52">
        <f>ROUND((N85+O85)*E85*Q85,0)</f>
        <v>0</v>
      </c>
      <c r="F86" s="52">
        <f>ROUND((N85+O85)*F85*Q85*Q86,0)</f>
        <v>0</v>
      </c>
      <c r="G86" s="52">
        <f>ROUND((N85+O85)*G85*Q85*Q86*Q87,0)</f>
        <v>0</v>
      </c>
      <c r="H86" s="52">
        <f>ROUND((N85+O85)*H85*Q85*Q86*Q87*Q88,0)</f>
        <v>0</v>
      </c>
      <c r="I86" s="52">
        <f>ROUND((N85+O85)*I85*Q85*Q86*Q87*Q88*Q89,0)</f>
        <v>0</v>
      </c>
      <c r="J86" s="158">
        <f>SUM(E86:I86)</f>
        <v>0</v>
      </c>
      <c r="M86" s="215"/>
      <c r="N86" s="56"/>
      <c r="O86" s="56"/>
      <c r="P86" s="56"/>
      <c r="Q86" s="211">
        <f>IF('Cumulative Budget Request '!L85='Split budget (G)'!$L$1,'Cumulative Budget Request '!Q85,0)</f>
        <v>0</v>
      </c>
      <c r="R86" s="212">
        <f>IF('Cumulative Budget Request '!L85='Split budget (G)'!$L$1,'Cumulative Budget Request '!R85,0)</f>
        <v>0</v>
      </c>
      <c r="S86" s="61">
        <f>IF('Cumulative Budget Request '!L85='Split budget (G)'!$L$1,'Cumulative Budget Request '!S85,0)</f>
        <v>0</v>
      </c>
      <c r="T86" s="16"/>
      <c r="U86" s="324"/>
      <c r="V86" s="324"/>
      <c r="W86" s="324"/>
      <c r="X86" s="324"/>
      <c r="Y86" s="324"/>
    </row>
    <row r="87" spans="1:25" hidden="1">
      <c r="A87" s="449"/>
      <c r="B87" s="486"/>
      <c r="C87" s="480"/>
      <c r="D87" s="59" t="s">
        <v>30</v>
      </c>
      <c r="E87" s="52">
        <f>ROUND(E86*$Q$2,0)</f>
        <v>0</v>
      </c>
      <c r="F87" s="52">
        <f t="shared" ref="F87:I87" si="50">ROUND(F86*$Q$2,0)</f>
        <v>0</v>
      </c>
      <c r="G87" s="52">
        <f t="shared" si="50"/>
        <v>0</v>
      </c>
      <c r="H87" s="52">
        <f t="shared" si="50"/>
        <v>0</v>
      </c>
      <c r="I87" s="52">
        <f t="shared" si="50"/>
        <v>0</v>
      </c>
      <c r="J87" s="158">
        <f>SUM(E87:I87)</f>
        <v>0</v>
      </c>
      <c r="M87" s="215"/>
      <c r="N87" s="56"/>
      <c r="O87" s="56"/>
      <c r="P87" s="56"/>
      <c r="Q87" s="211">
        <f>IF('Cumulative Budget Request '!L86='Split budget (G)'!$L$1,'Cumulative Budget Request '!Q86,0)</f>
        <v>0</v>
      </c>
      <c r="R87" s="212">
        <f>IF('Cumulative Budget Request '!L86='Split budget (G)'!$L$1,'Cumulative Budget Request '!R86,0)</f>
        <v>0</v>
      </c>
      <c r="S87" s="61">
        <f>IF('Cumulative Budget Request '!L86='Split budget (G)'!$L$1,'Cumulative Budget Request '!S86,0)</f>
        <v>0</v>
      </c>
      <c r="T87" s="16"/>
      <c r="U87" s="323"/>
      <c r="V87" s="323"/>
      <c r="W87" s="323"/>
      <c r="X87" s="323"/>
      <c r="Y87" s="323"/>
    </row>
    <row r="88" spans="1:25" ht="15" hidden="1">
      <c r="A88" s="449"/>
      <c r="B88" s="486"/>
      <c r="C88" s="480"/>
      <c r="D88" s="59" t="s">
        <v>29</v>
      </c>
      <c r="E88" s="170">
        <f>ROUND(R$5*E85,0)</f>
        <v>0</v>
      </c>
      <c r="F88" s="170">
        <f t="shared" ref="F88:I88" si="51">ROUND(S$5*F85,0)</f>
        <v>0</v>
      </c>
      <c r="G88" s="170">
        <f t="shared" si="51"/>
        <v>0</v>
      </c>
      <c r="H88" s="170">
        <f t="shared" si="51"/>
        <v>0</v>
      </c>
      <c r="I88" s="170">
        <f t="shared" si="51"/>
        <v>0</v>
      </c>
      <c r="J88" s="167">
        <f>SUM(E88:I88)</f>
        <v>0</v>
      </c>
      <c r="M88" s="215"/>
      <c r="N88" s="56"/>
      <c r="O88" s="56"/>
      <c r="P88" s="56"/>
      <c r="Q88" s="211">
        <f>IF('Cumulative Budget Request '!L87='Split budget (G)'!$L$1,'Cumulative Budget Request '!Q87,0)</f>
        <v>0</v>
      </c>
      <c r="R88" s="212">
        <f>IF('Cumulative Budget Request '!L87='Split budget (G)'!$L$1,'Cumulative Budget Request '!R87,0)</f>
        <v>0</v>
      </c>
      <c r="S88" s="61">
        <f>IF('Cumulative Budget Request '!L87='Split budget (G)'!$L$1,'Cumulative Budget Request '!S87,0)</f>
        <v>0</v>
      </c>
      <c r="T88" s="16"/>
      <c r="U88" s="324"/>
      <c r="V88" s="324"/>
      <c r="W88" s="324"/>
      <c r="X88" s="324"/>
      <c r="Y88" s="324"/>
    </row>
    <row r="89" spans="1:25" hidden="1">
      <c r="A89" s="449"/>
      <c r="B89" s="486"/>
      <c r="C89" s="480"/>
      <c r="D89" s="62" t="s">
        <v>178</v>
      </c>
      <c r="E89" s="171">
        <f>SUM(E87:E88)</f>
        <v>0</v>
      </c>
      <c r="F89" s="171">
        <f t="shared" ref="F89:I89" si="52">SUM(F87:F88)</f>
        <v>0</v>
      </c>
      <c r="G89" s="171">
        <f t="shared" si="52"/>
        <v>0</v>
      </c>
      <c r="H89" s="171">
        <f t="shared" si="52"/>
        <v>0</v>
      </c>
      <c r="I89" s="171">
        <f t="shared" si="52"/>
        <v>0</v>
      </c>
      <c r="J89" s="172">
        <f>SUM(J87:J88)</f>
        <v>0</v>
      </c>
      <c r="M89" s="215"/>
      <c r="N89" s="56"/>
      <c r="O89" s="56"/>
      <c r="P89" s="56"/>
      <c r="Q89" s="211">
        <f>IF('Cumulative Budget Request '!L88='Split budget (G)'!$L$1,'Cumulative Budget Request '!Q88,0)</f>
        <v>0</v>
      </c>
      <c r="R89" s="212">
        <f>IF('Cumulative Budget Request '!L88='Split budget (G)'!$L$1,'Cumulative Budget Request '!R88,0)</f>
        <v>0</v>
      </c>
      <c r="S89" s="61">
        <f>IF('Cumulative Budget Request '!L88='Split budget (G)'!$L$1,'Cumulative Budget Request '!S88,0)</f>
        <v>0</v>
      </c>
      <c r="T89" s="16"/>
      <c r="U89" s="323"/>
      <c r="V89" s="323"/>
      <c r="W89" s="323"/>
      <c r="X89" s="323"/>
      <c r="Y89" s="323"/>
    </row>
    <row r="90" spans="1:25" hidden="1">
      <c r="A90" s="449"/>
      <c r="B90" s="481"/>
      <c r="C90" s="480"/>
      <c r="D90" s="59"/>
      <c r="E90" s="16"/>
      <c r="F90" s="16"/>
      <c r="G90" s="16"/>
      <c r="H90" s="16"/>
      <c r="I90" s="16"/>
      <c r="J90" s="25"/>
      <c r="M90" s="215"/>
      <c r="N90" s="56"/>
      <c r="O90" s="56"/>
      <c r="P90" s="56"/>
      <c r="Q90" s="31"/>
      <c r="R90" s="56"/>
      <c r="S90" s="31"/>
      <c r="T90" s="16"/>
      <c r="U90" s="325"/>
      <c r="V90" s="326"/>
      <c r="W90" s="324"/>
      <c r="X90" s="324"/>
      <c r="Y90" s="324"/>
    </row>
    <row r="91" spans="1:25" hidden="1">
      <c r="A91" s="485">
        <f>IF('Cumulative Budget Request '!L90='Split budget (G)'!$L$1,'Cumulative Budget Request '!A90,0)</f>
        <v>0</v>
      </c>
      <c r="B91" s="480">
        <f>IF('Cumulative Budget Request '!L90='Split budget (G)'!$L$1,'Cumulative Budget Request '!B90,0)</f>
        <v>0</v>
      </c>
      <c r="C91" s="481"/>
      <c r="D91" s="33" t="s">
        <v>123</v>
      </c>
      <c r="E91" s="76">
        <f>ROUND($R91*$S91,6)</f>
        <v>0</v>
      </c>
      <c r="F91" s="76">
        <f>ROUND($R92*$S92,6)</f>
        <v>0</v>
      </c>
      <c r="G91" s="76">
        <f>ROUND($R93*$S93,6)</f>
        <v>0</v>
      </c>
      <c r="H91" s="76">
        <f>ROUND($R94*$S94,6)</f>
        <v>0</v>
      </c>
      <c r="I91" s="76">
        <f>ROUND($R95*$S95,6)</f>
        <v>0</v>
      </c>
      <c r="J91" s="46"/>
      <c r="M91" s="133">
        <f>IF('Cumulative Budget Request '!L90='Split budget (G)'!$L$1,'Cumulative Budget Request '!M90,0)</f>
        <v>0</v>
      </c>
      <c r="N91" s="214">
        <f>ROUND(M91/12,2)</f>
        <v>0</v>
      </c>
      <c r="O91" s="214">
        <f>IF('Cumulative Budget Request '!L90='Split budget (G)'!$L$1,'Cumulative Budget Request '!O90,0)</f>
        <v>0</v>
      </c>
      <c r="P91" s="209">
        <f>IF('Cumulative Budget Request '!L90='Split budget (G)'!$L$1,'Cumulative Budget Request '!P90,0)</f>
        <v>0</v>
      </c>
      <c r="Q91" s="211">
        <f>IF('Cumulative Budget Request '!L90='Split budget (G)'!$L$1,'Cumulative Budget Request '!Q90,0)</f>
        <v>0</v>
      </c>
      <c r="R91" s="212">
        <f>IF('Cumulative Budget Request '!L90='Split budget (G)'!$L$1,'Cumulative Budget Request '!R90,0)</f>
        <v>0</v>
      </c>
      <c r="S91" s="61">
        <f>IF('Cumulative Budget Request '!L90='Split budget (G)'!$L$1,'Cumulative Budget Request '!S90,0)</f>
        <v>0</v>
      </c>
      <c r="T91" s="2"/>
      <c r="U91" s="323">
        <f>IFERROR((E94+E95)/E93,0)</f>
        <v>0</v>
      </c>
      <c r="V91" s="323">
        <f t="shared" ref="V91:Y91" si="53">IFERROR((F94+F95)/F93,0)</f>
        <v>0</v>
      </c>
      <c r="W91" s="323">
        <f t="shared" si="53"/>
        <v>0</v>
      </c>
      <c r="X91" s="323">
        <f t="shared" si="53"/>
        <v>0</v>
      </c>
      <c r="Y91" s="323">
        <f t="shared" si="53"/>
        <v>0</v>
      </c>
    </row>
    <row r="92" spans="1:25" hidden="1">
      <c r="A92" s="449"/>
      <c r="B92" s="486"/>
      <c r="C92" s="480"/>
      <c r="D92" s="59" t="s">
        <v>15</v>
      </c>
      <c r="E92" s="52">
        <f>ROUND((N91+O91)*E91*Q91,0)</f>
        <v>0</v>
      </c>
      <c r="F92" s="52">
        <f>ROUND((N91+O91)*F91*Q91*Q92,0)</f>
        <v>0</v>
      </c>
      <c r="G92" s="52">
        <f>ROUND((N91+O91)*G91*Q91*Q92*Q93,0)</f>
        <v>0</v>
      </c>
      <c r="H92" s="52">
        <f>ROUND((N91+O91)*H91*Q91*Q92*Q93*Q94,0)</f>
        <v>0</v>
      </c>
      <c r="I92" s="52">
        <f>ROUND((N91+O91)*I91*Q91*Q92*Q93*Q94*Q95,0)</f>
        <v>0</v>
      </c>
      <c r="J92" s="158">
        <f>SUM(E92:I92)</f>
        <v>0</v>
      </c>
      <c r="M92" s="215"/>
      <c r="N92" s="56"/>
      <c r="O92" s="56"/>
      <c r="P92" s="56"/>
      <c r="Q92" s="211">
        <f>IF('Cumulative Budget Request '!L91='Split budget (G)'!$L$1,'Cumulative Budget Request '!Q91,0)</f>
        <v>0</v>
      </c>
      <c r="R92" s="212">
        <f>IF('Cumulative Budget Request '!L91='Split budget (G)'!$L$1,'Cumulative Budget Request '!R91,0)</f>
        <v>0</v>
      </c>
      <c r="S92" s="61">
        <f>IF('Cumulative Budget Request '!L91='Split budget (G)'!$L$1,'Cumulative Budget Request '!S91,0)</f>
        <v>0</v>
      </c>
      <c r="T92" s="16"/>
      <c r="U92" s="324"/>
      <c r="V92" s="324"/>
      <c r="W92" s="324"/>
      <c r="X92" s="324"/>
      <c r="Y92" s="324"/>
    </row>
    <row r="93" spans="1:25" hidden="1">
      <c r="A93" s="449"/>
      <c r="B93" s="486"/>
      <c r="C93" s="480"/>
      <c r="D93" s="59" t="s">
        <v>30</v>
      </c>
      <c r="E93" s="52">
        <f>ROUND(E92*$Q$2,0)</f>
        <v>0</v>
      </c>
      <c r="F93" s="52">
        <f t="shared" ref="F93:I93" si="54">ROUND(F92*$Q$2,0)</f>
        <v>0</v>
      </c>
      <c r="G93" s="52">
        <f t="shared" si="54"/>
        <v>0</v>
      </c>
      <c r="H93" s="52">
        <f t="shared" si="54"/>
        <v>0</v>
      </c>
      <c r="I93" s="52">
        <f t="shared" si="54"/>
        <v>0</v>
      </c>
      <c r="J93" s="158">
        <f>SUM(E93:I93)</f>
        <v>0</v>
      </c>
      <c r="M93" s="215"/>
      <c r="N93" s="56"/>
      <c r="O93" s="56"/>
      <c r="P93" s="56"/>
      <c r="Q93" s="211">
        <f>IF('Cumulative Budget Request '!L92='Split budget (G)'!$L$1,'Cumulative Budget Request '!Q92,0)</f>
        <v>0</v>
      </c>
      <c r="R93" s="212">
        <f>IF('Cumulative Budget Request '!L92='Split budget (G)'!$L$1,'Cumulative Budget Request '!R92,0)</f>
        <v>0</v>
      </c>
      <c r="S93" s="61">
        <f>IF('Cumulative Budget Request '!L92='Split budget (G)'!$L$1,'Cumulative Budget Request '!S92,0)</f>
        <v>0</v>
      </c>
      <c r="T93" s="16"/>
      <c r="U93" s="323"/>
      <c r="V93" s="323"/>
      <c r="W93" s="323"/>
      <c r="X93" s="323"/>
      <c r="Y93" s="323"/>
    </row>
    <row r="94" spans="1:25" ht="15" hidden="1">
      <c r="A94" s="449"/>
      <c r="B94" s="486"/>
      <c r="C94" s="480"/>
      <c r="D94" s="59" t="s">
        <v>29</v>
      </c>
      <c r="E94" s="170">
        <f>ROUND(R$5*E91,0)</f>
        <v>0</v>
      </c>
      <c r="F94" s="170">
        <f t="shared" ref="F94:I94" si="55">ROUND(S$5*F91,0)</f>
        <v>0</v>
      </c>
      <c r="G94" s="170">
        <f t="shared" si="55"/>
        <v>0</v>
      </c>
      <c r="H94" s="170">
        <f t="shared" si="55"/>
        <v>0</v>
      </c>
      <c r="I94" s="170">
        <f t="shared" si="55"/>
        <v>0</v>
      </c>
      <c r="J94" s="167">
        <f>SUM(E94:I94)</f>
        <v>0</v>
      </c>
      <c r="M94" s="215"/>
      <c r="N94" s="56"/>
      <c r="O94" s="56"/>
      <c r="P94" s="56"/>
      <c r="Q94" s="211">
        <f>IF('Cumulative Budget Request '!L93='Split budget (G)'!$L$1,'Cumulative Budget Request '!Q93,0)</f>
        <v>0</v>
      </c>
      <c r="R94" s="212">
        <f>IF('Cumulative Budget Request '!L93='Split budget (G)'!$L$1,'Cumulative Budget Request '!R93,0)</f>
        <v>0</v>
      </c>
      <c r="S94" s="61">
        <f>IF('Cumulative Budget Request '!L93='Split budget (G)'!$L$1,'Cumulative Budget Request '!S93,0)</f>
        <v>0</v>
      </c>
      <c r="T94" s="16"/>
      <c r="U94" s="324"/>
      <c r="V94" s="324"/>
      <c r="W94" s="324"/>
      <c r="X94" s="324"/>
      <c r="Y94" s="324"/>
    </row>
    <row r="95" spans="1:25" hidden="1">
      <c r="A95" s="449"/>
      <c r="B95" s="486"/>
      <c r="C95" s="480"/>
      <c r="D95" s="62" t="s">
        <v>178</v>
      </c>
      <c r="E95" s="171">
        <f>SUM(E93:E94)</f>
        <v>0</v>
      </c>
      <c r="F95" s="171">
        <f t="shared" ref="F95:I95" si="56">SUM(F93:F94)</f>
        <v>0</v>
      </c>
      <c r="G95" s="171">
        <f t="shared" si="56"/>
        <v>0</v>
      </c>
      <c r="H95" s="171">
        <f t="shared" si="56"/>
        <v>0</v>
      </c>
      <c r="I95" s="171">
        <f t="shared" si="56"/>
        <v>0</v>
      </c>
      <c r="J95" s="172">
        <f>SUM(J93:J94)</f>
        <v>0</v>
      </c>
      <c r="M95" s="215"/>
      <c r="N95" s="56"/>
      <c r="O95" s="56"/>
      <c r="P95" s="56"/>
      <c r="Q95" s="211">
        <f>IF('Cumulative Budget Request '!L94='Split budget (G)'!$L$1,'Cumulative Budget Request '!Q94,0)</f>
        <v>0</v>
      </c>
      <c r="R95" s="212">
        <f>IF('Cumulative Budget Request '!L94='Split budget (G)'!$L$1,'Cumulative Budget Request '!R94,0)</f>
        <v>0</v>
      </c>
      <c r="S95" s="61">
        <f>IF('Cumulative Budget Request '!L94='Split budget (G)'!$L$1,'Cumulative Budget Request '!S94,0)</f>
        <v>0</v>
      </c>
      <c r="T95" s="16"/>
      <c r="U95" s="323"/>
      <c r="V95" s="323"/>
      <c r="W95" s="323"/>
      <c r="X95" s="323"/>
      <c r="Y95" s="323"/>
    </row>
    <row r="96" spans="1:25" hidden="1">
      <c r="A96" s="449"/>
      <c r="B96" s="481"/>
      <c r="C96" s="480"/>
      <c r="D96" s="59"/>
      <c r="E96" s="16"/>
      <c r="F96" s="16"/>
      <c r="G96" s="16"/>
      <c r="H96" s="16"/>
      <c r="I96" s="16"/>
      <c r="J96" s="25"/>
      <c r="M96" s="215"/>
      <c r="N96" s="56"/>
      <c r="O96" s="56"/>
      <c r="P96" s="56"/>
      <c r="Q96" s="31"/>
      <c r="R96" s="56"/>
      <c r="S96" s="31"/>
      <c r="T96" s="16"/>
      <c r="U96" s="325"/>
      <c r="V96" s="326"/>
      <c r="W96" s="324"/>
      <c r="X96" s="324"/>
      <c r="Y96" s="324"/>
    </row>
    <row r="97" spans="1:25" hidden="1">
      <c r="A97" s="485">
        <f>IF('Cumulative Budget Request '!L96='Split budget (G)'!$L$1,'Cumulative Budget Request '!A96,0)</f>
        <v>0</v>
      </c>
      <c r="B97" s="480">
        <f>IF('Cumulative Budget Request '!L96='Split budget (G)'!$L$1,'Cumulative Budget Request '!B96,0)</f>
        <v>0</v>
      </c>
      <c r="C97" s="481"/>
      <c r="D97" s="33" t="s">
        <v>123</v>
      </c>
      <c r="E97" s="76">
        <f>ROUND($R97*$S97,6)</f>
        <v>0</v>
      </c>
      <c r="F97" s="76">
        <f>ROUND($R98*$S98,6)</f>
        <v>0</v>
      </c>
      <c r="G97" s="76">
        <f>ROUND($R99*$S99,6)</f>
        <v>0</v>
      </c>
      <c r="H97" s="76">
        <f>ROUND($R100*$S100,6)</f>
        <v>0</v>
      </c>
      <c r="I97" s="76">
        <f>ROUND($R101*$S101,6)</f>
        <v>0</v>
      </c>
      <c r="J97" s="46"/>
      <c r="M97" s="133">
        <f>IF('Cumulative Budget Request '!L96='Split budget (G)'!$L$1,'Cumulative Budget Request '!M96,0)</f>
        <v>0</v>
      </c>
      <c r="N97" s="214">
        <f>ROUND(M97/12,2)</f>
        <v>0</v>
      </c>
      <c r="O97" s="214">
        <f>IF('Cumulative Budget Request '!L96='Split budget (G)'!$L$1,'Cumulative Budget Request '!O96,0)</f>
        <v>0</v>
      </c>
      <c r="P97" s="209">
        <f>IF('Cumulative Budget Request '!L96='Split budget (G)'!$L$1,'Cumulative Budget Request '!P96,0)</f>
        <v>0</v>
      </c>
      <c r="Q97" s="211">
        <f>IF('Cumulative Budget Request '!L96='Split budget (G)'!$L$1,'Cumulative Budget Request '!Q96,0)</f>
        <v>0</v>
      </c>
      <c r="R97" s="212">
        <f>IF('Cumulative Budget Request '!L96='Split budget (G)'!$L$1,'Cumulative Budget Request '!R96,0)</f>
        <v>0</v>
      </c>
      <c r="S97" s="61">
        <f>IF('Cumulative Budget Request '!L96='Split budget (G)'!$L$1,'Cumulative Budget Request '!S96,0)</f>
        <v>0</v>
      </c>
      <c r="T97" s="2"/>
      <c r="U97" s="323">
        <f>IFERROR((E100+E101)/E99,0)</f>
        <v>0</v>
      </c>
      <c r="V97" s="323">
        <f t="shared" ref="V97:Y97" si="57">IFERROR((F100+F101)/F99,0)</f>
        <v>0</v>
      </c>
      <c r="W97" s="323">
        <f t="shared" si="57"/>
        <v>0</v>
      </c>
      <c r="X97" s="323">
        <f t="shared" si="57"/>
        <v>0</v>
      </c>
      <c r="Y97" s="323">
        <f t="shared" si="57"/>
        <v>0</v>
      </c>
    </row>
    <row r="98" spans="1:25" hidden="1">
      <c r="A98" s="449"/>
      <c r="B98" s="486"/>
      <c r="C98" s="480"/>
      <c r="D98" s="59" t="s">
        <v>15</v>
      </c>
      <c r="E98" s="52">
        <f>ROUND((N97+O97)*E97*Q97,0)</f>
        <v>0</v>
      </c>
      <c r="F98" s="52">
        <f>ROUND((N97+O97)*F97*Q97*Q98,0)</f>
        <v>0</v>
      </c>
      <c r="G98" s="52">
        <f>ROUND((N97+O97)*G97*Q97*Q98*Q99,0)</f>
        <v>0</v>
      </c>
      <c r="H98" s="52">
        <f>ROUND((N97+O97)*H97*Q97*Q98*Q99*Q100,0)</f>
        <v>0</v>
      </c>
      <c r="I98" s="52">
        <f>ROUND((N97+O97)*I97*Q97*Q98*Q99*Q100*Q101,0)</f>
        <v>0</v>
      </c>
      <c r="J98" s="158">
        <f>SUM(E98:I98)</f>
        <v>0</v>
      </c>
      <c r="M98" s="215"/>
      <c r="N98" s="56"/>
      <c r="O98" s="56"/>
      <c r="P98" s="56"/>
      <c r="Q98" s="211">
        <f>IF('Cumulative Budget Request '!L97='Split budget (G)'!$L$1,'Cumulative Budget Request '!Q97,0)</f>
        <v>0</v>
      </c>
      <c r="R98" s="212">
        <f>IF('Cumulative Budget Request '!L97='Split budget (G)'!$L$1,'Cumulative Budget Request '!R97,0)</f>
        <v>0</v>
      </c>
      <c r="S98" s="61">
        <f>IF('Cumulative Budget Request '!L97='Split budget (G)'!$L$1,'Cumulative Budget Request '!S97,0)</f>
        <v>0</v>
      </c>
      <c r="T98" s="16"/>
      <c r="U98" s="324"/>
      <c r="V98" s="324"/>
      <c r="W98" s="324"/>
      <c r="X98" s="324"/>
      <c r="Y98" s="324"/>
    </row>
    <row r="99" spans="1:25" hidden="1">
      <c r="A99" s="449"/>
      <c r="B99" s="486"/>
      <c r="C99" s="480"/>
      <c r="D99" s="59" t="s">
        <v>30</v>
      </c>
      <c r="E99" s="52">
        <f>ROUND(E98*$Q$2,0)</f>
        <v>0</v>
      </c>
      <c r="F99" s="52">
        <f t="shared" ref="F99:I99" si="58">ROUND(F98*$Q$2,0)</f>
        <v>0</v>
      </c>
      <c r="G99" s="52">
        <f t="shared" si="58"/>
        <v>0</v>
      </c>
      <c r="H99" s="52">
        <f t="shared" si="58"/>
        <v>0</v>
      </c>
      <c r="I99" s="52">
        <f t="shared" si="58"/>
        <v>0</v>
      </c>
      <c r="J99" s="158">
        <f>SUM(E99:I99)</f>
        <v>0</v>
      </c>
      <c r="M99" s="215"/>
      <c r="N99" s="56"/>
      <c r="O99" s="56"/>
      <c r="P99" s="56"/>
      <c r="Q99" s="211">
        <f>IF('Cumulative Budget Request '!L98='Split budget (G)'!$L$1,'Cumulative Budget Request '!Q98,0)</f>
        <v>0</v>
      </c>
      <c r="R99" s="212">
        <f>IF('Cumulative Budget Request '!L98='Split budget (G)'!$L$1,'Cumulative Budget Request '!R98,0)</f>
        <v>0</v>
      </c>
      <c r="S99" s="61">
        <f>IF('Cumulative Budget Request '!L98='Split budget (G)'!$L$1,'Cumulative Budget Request '!S98,0)</f>
        <v>0</v>
      </c>
      <c r="T99" s="16"/>
      <c r="U99" s="323"/>
      <c r="V99" s="323"/>
      <c r="W99" s="323"/>
      <c r="X99" s="323"/>
      <c r="Y99" s="323"/>
    </row>
    <row r="100" spans="1:25" ht="15" hidden="1">
      <c r="A100" s="449"/>
      <c r="B100" s="486"/>
      <c r="C100" s="480"/>
      <c r="D100" s="59" t="s">
        <v>29</v>
      </c>
      <c r="E100" s="170">
        <f>ROUND(R$5*E97,0)</f>
        <v>0</v>
      </c>
      <c r="F100" s="170">
        <f t="shared" ref="F100:I100" si="59">ROUND(S$5*F97,0)</f>
        <v>0</v>
      </c>
      <c r="G100" s="170">
        <f t="shared" si="59"/>
        <v>0</v>
      </c>
      <c r="H100" s="170">
        <f t="shared" si="59"/>
        <v>0</v>
      </c>
      <c r="I100" s="170">
        <f t="shared" si="59"/>
        <v>0</v>
      </c>
      <c r="J100" s="167">
        <f>SUM(E100:I100)</f>
        <v>0</v>
      </c>
      <c r="M100" s="215"/>
      <c r="N100" s="56"/>
      <c r="O100" s="56"/>
      <c r="P100" s="56"/>
      <c r="Q100" s="211">
        <f>IF('Cumulative Budget Request '!L99='Split budget (G)'!$L$1,'Cumulative Budget Request '!Q99,0)</f>
        <v>0</v>
      </c>
      <c r="R100" s="212">
        <f>IF('Cumulative Budget Request '!L99='Split budget (G)'!$L$1,'Cumulative Budget Request '!R99,0)</f>
        <v>0</v>
      </c>
      <c r="S100" s="61">
        <f>IF('Cumulative Budget Request '!L99='Split budget (G)'!$L$1,'Cumulative Budget Request '!S99,0)</f>
        <v>0</v>
      </c>
      <c r="T100" s="16"/>
      <c r="U100" s="324"/>
      <c r="V100" s="324"/>
      <c r="W100" s="324"/>
      <c r="X100" s="324"/>
      <c r="Y100" s="324"/>
    </row>
    <row r="101" spans="1:25" hidden="1">
      <c r="A101" s="449"/>
      <c r="B101" s="486"/>
      <c r="C101" s="480"/>
      <c r="D101" s="62" t="s">
        <v>178</v>
      </c>
      <c r="E101" s="171">
        <f>SUM(E99:E100)</f>
        <v>0</v>
      </c>
      <c r="F101" s="171">
        <f t="shared" ref="F101:I101" si="60">SUM(F99:F100)</f>
        <v>0</v>
      </c>
      <c r="G101" s="171">
        <f t="shared" si="60"/>
        <v>0</v>
      </c>
      <c r="H101" s="171">
        <f t="shared" si="60"/>
        <v>0</v>
      </c>
      <c r="I101" s="171">
        <f t="shared" si="60"/>
        <v>0</v>
      </c>
      <c r="J101" s="172">
        <f>SUM(J99:J100)</f>
        <v>0</v>
      </c>
      <c r="M101" s="215"/>
      <c r="N101" s="56"/>
      <c r="O101" s="56"/>
      <c r="P101" s="56"/>
      <c r="Q101" s="211">
        <f>IF('Cumulative Budget Request '!L100='Split budget (G)'!$L$1,'Cumulative Budget Request '!Q100,0)</f>
        <v>0</v>
      </c>
      <c r="R101" s="212">
        <f>IF('Cumulative Budget Request '!L100='Split budget (G)'!$L$1,'Cumulative Budget Request '!R100,0)</f>
        <v>0</v>
      </c>
      <c r="S101" s="61">
        <f>IF('Cumulative Budget Request '!L100='Split budget (G)'!$L$1,'Cumulative Budget Request '!S100,0)</f>
        <v>0</v>
      </c>
      <c r="T101" s="16"/>
      <c r="U101" s="323"/>
      <c r="V101" s="323"/>
      <c r="W101" s="323"/>
      <c r="X101" s="323"/>
      <c r="Y101" s="323"/>
    </row>
    <row r="102" spans="1:25" hidden="1">
      <c r="A102" s="449"/>
      <c r="B102" s="481"/>
      <c r="C102" s="480"/>
      <c r="D102" s="59"/>
      <c r="E102" s="16"/>
      <c r="F102" s="16"/>
      <c r="G102" s="16"/>
      <c r="H102" s="16"/>
      <c r="I102" s="16"/>
      <c r="J102" s="25"/>
      <c r="M102" s="215"/>
      <c r="N102" s="56"/>
      <c r="O102" s="56"/>
      <c r="P102" s="56"/>
      <c r="Q102" s="31"/>
      <c r="R102" s="56"/>
      <c r="S102" s="31"/>
      <c r="T102" s="16"/>
      <c r="U102" s="325"/>
      <c r="V102" s="326"/>
      <c r="W102" s="324"/>
      <c r="X102" s="324"/>
      <c r="Y102" s="324"/>
    </row>
    <row r="103" spans="1:25" hidden="1">
      <c r="A103" s="485">
        <f>IF('Cumulative Budget Request '!L102='Split budget (G)'!$L$1,'Cumulative Budget Request '!A102,0)</f>
        <v>0</v>
      </c>
      <c r="B103" s="480">
        <f>IF('Cumulative Budget Request '!L102='Split budget (G)'!$L$1,'Cumulative Budget Request '!B102,0)</f>
        <v>0</v>
      </c>
      <c r="C103" s="481"/>
      <c r="D103" s="33" t="s">
        <v>123</v>
      </c>
      <c r="E103" s="76">
        <f>ROUND($R103*$S103,6)</f>
        <v>0</v>
      </c>
      <c r="F103" s="76">
        <f>ROUND($R104*$S104,6)</f>
        <v>0</v>
      </c>
      <c r="G103" s="76">
        <f>ROUND($R105*$S105,6)</f>
        <v>0</v>
      </c>
      <c r="H103" s="76">
        <f>ROUND($R106*$S106,6)</f>
        <v>0</v>
      </c>
      <c r="I103" s="76">
        <f>ROUND($R107*$S107,6)</f>
        <v>0</v>
      </c>
      <c r="J103" s="46"/>
      <c r="M103" s="133">
        <f>IF('Cumulative Budget Request '!L102='Split budget (G)'!$L$1,'Cumulative Budget Request '!M102,0)</f>
        <v>0</v>
      </c>
      <c r="N103" s="214">
        <f>ROUND(M103/12,2)</f>
        <v>0</v>
      </c>
      <c r="O103" s="214">
        <f>IF('Cumulative Budget Request '!L102='Split budget (G)'!$L$1,'Cumulative Budget Request '!O102,0)</f>
        <v>0</v>
      </c>
      <c r="P103" s="209">
        <f>IF('Cumulative Budget Request '!L102='Split budget (G)'!$L$1,'Cumulative Budget Request '!P102,0)</f>
        <v>0</v>
      </c>
      <c r="Q103" s="211">
        <f>IF('Cumulative Budget Request '!L102='Split budget (G)'!$L$1,'Cumulative Budget Request '!Q102,0)</f>
        <v>0</v>
      </c>
      <c r="R103" s="212">
        <f>IF('Cumulative Budget Request '!L102='Split budget (G)'!$L$1,'Cumulative Budget Request '!R102,0)</f>
        <v>0</v>
      </c>
      <c r="S103" s="61">
        <f>IF('Cumulative Budget Request '!L102='Split budget (G)'!$L$1,'Cumulative Budget Request '!S102,0)</f>
        <v>0</v>
      </c>
      <c r="T103" s="2"/>
      <c r="U103" s="323">
        <f>IFERROR((E106+E107)/E105,0)</f>
        <v>0</v>
      </c>
      <c r="V103" s="323">
        <f t="shared" ref="V103:Y103" si="61">IFERROR((F106+F107)/F105,0)</f>
        <v>0</v>
      </c>
      <c r="W103" s="323">
        <f t="shared" si="61"/>
        <v>0</v>
      </c>
      <c r="X103" s="323">
        <f t="shared" si="61"/>
        <v>0</v>
      </c>
      <c r="Y103" s="323">
        <f t="shared" si="61"/>
        <v>0</v>
      </c>
    </row>
    <row r="104" spans="1:25" hidden="1">
      <c r="A104" s="449"/>
      <c r="B104" s="486"/>
      <c r="C104" s="480"/>
      <c r="D104" s="59" t="s">
        <v>15</v>
      </c>
      <c r="E104" s="52">
        <f>ROUND((N103+O103)*E103*Q103,0)</f>
        <v>0</v>
      </c>
      <c r="F104" s="52">
        <f>ROUND((N103+O103)*F103*Q103*Q104,0)</f>
        <v>0</v>
      </c>
      <c r="G104" s="52">
        <f>ROUND((N103+O103)*G103*Q103*Q104*Q105,0)</f>
        <v>0</v>
      </c>
      <c r="H104" s="52">
        <f>ROUND((N103+O103)*H103*Q103*Q104*Q105*Q106,0)</f>
        <v>0</v>
      </c>
      <c r="I104" s="52">
        <f>ROUND((N103+O103)*I103*Q103*Q104*Q105*Q106*Q107,0)</f>
        <v>0</v>
      </c>
      <c r="J104" s="158">
        <f>SUM(E104:I104)</f>
        <v>0</v>
      </c>
      <c r="M104" s="215"/>
      <c r="N104" s="56"/>
      <c r="O104" s="56"/>
      <c r="P104" s="56"/>
      <c r="Q104" s="211">
        <f>IF('Cumulative Budget Request '!L103='Split budget (G)'!$L$1,'Cumulative Budget Request '!Q103,0)</f>
        <v>0</v>
      </c>
      <c r="R104" s="212">
        <f>IF('Cumulative Budget Request '!L103='Split budget (G)'!$L$1,'Cumulative Budget Request '!R103,0)</f>
        <v>0</v>
      </c>
      <c r="S104" s="61">
        <f>IF('Cumulative Budget Request '!L103='Split budget (G)'!$L$1,'Cumulative Budget Request '!S103,0)</f>
        <v>0</v>
      </c>
      <c r="T104" s="16"/>
      <c r="U104" s="324"/>
      <c r="V104" s="324"/>
      <c r="W104" s="324"/>
      <c r="X104" s="324"/>
      <c r="Y104" s="324"/>
    </row>
    <row r="105" spans="1:25" hidden="1">
      <c r="A105" s="449"/>
      <c r="B105" s="486"/>
      <c r="C105" s="480"/>
      <c r="D105" s="59" t="s">
        <v>30</v>
      </c>
      <c r="E105" s="52">
        <f>ROUND(E104*$Q$2,0)</f>
        <v>0</v>
      </c>
      <c r="F105" s="52">
        <f t="shared" ref="F105:I105" si="62">ROUND(F104*$Q$2,0)</f>
        <v>0</v>
      </c>
      <c r="G105" s="52">
        <f t="shared" si="62"/>
        <v>0</v>
      </c>
      <c r="H105" s="52">
        <f t="shared" si="62"/>
        <v>0</v>
      </c>
      <c r="I105" s="52">
        <f t="shared" si="62"/>
        <v>0</v>
      </c>
      <c r="J105" s="158">
        <f>SUM(E105:I105)</f>
        <v>0</v>
      </c>
      <c r="M105" s="215"/>
      <c r="N105" s="56"/>
      <c r="O105" s="56"/>
      <c r="P105" s="56"/>
      <c r="Q105" s="211">
        <f>IF('Cumulative Budget Request '!L104='Split budget (G)'!$L$1,'Cumulative Budget Request '!Q104,0)</f>
        <v>0</v>
      </c>
      <c r="R105" s="212">
        <f>IF('Cumulative Budget Request '!L104='Split budget (G)'!$L$1,'Cumulative Budget Request '!R104,0)</f>
        <v>0</v>
      </c>
      <c r="S105" s="61">
        <f>IF('Cumulative Budget Request '!L104='Split budget (G)'!$L$1,'Cumulative Budget Request '!S104,0)</f>
        <v>0</v>
      </c>
      <c r="T105" s="16"/>
      <c r="U105" s="323"/>
      <c r="V105" s="323"/>
      <c r="W105" s="323"/>
      <c r="X105" s="323"/>
      <c r="Y105" s="323"/>
    </row>
    <row r="106" spans="1:25" ht="15" hidden="1">
      <c r="A106" s="449"/>
      <c r="B106" s="486"/>
      <c r="C106" s="480"/>
      <c r="D106" s="59" t="s">
        <v>29</v>
      </c>
      <c r="E106" s="170">
        <f>ROUND(R$5*E103,0)</f>
        <v>0</v>
      </c>
      <c r="F106" s="170">
        <f t="shared" ref="F106:I106" si="63">ROUND(S$5*F103,0)</f>
        <v>0</v>
      </c>
      <c r="G106" s="170">
        <f t="shared" si="63"/>
        <v>0</v>
      </c>
      <c r="H106" s="170">
        <f t="shared" si="63"/>
        <v>0</v>
      </c>
      <c r="I106" s="170">
        <f t="shared" si="63"/>
        <v>0</v>
      </c>
      <c r="J106" s="167">
        <f>SUM(E106:I106)</f>
        <v>0</v>
      </c>
      <c r="M106" s="215"/>
      <c r="N106" s="56"/>
      <c r="O106" s="56"/>
      <c r="P106" s="56"/>
      <c r="Q106" s="211">
        <f>IF('Cumulative Budget Request '!L105='Split budget (G)'!$L$1,'Cumulative Budget Request '!Q105,0)</f>
        <v>0</v>
      </c>
      <c r="R106" s="212">
        <f>IF('Cumulative Budget Request '!L105='Split budget (G)'!$L$1,'Cumulative Budget Request '!R105,0)</f>
        <v>0</v>
      </c>
      <c r="S106" s="61">
        <f>IF('Cumulative Budget Request '!L105='Split budget (G)'!$L$1,'Cumulative Budget Request '!S105,0)</f>
        <v>0</v>
      </c>
      <c r="T106" s="16"/>
      <c r="U106" s="324"/>
      <c r="V106" s="324"/>
      <c r="W106" s="324"/>
      <c r="X106" s="324"/>
      <c r="Y106" s="324"/>
    </row>
    <row r="107" spans="1:25" hidden="1">
      <c r="A107" s="449"/>
      <c r="B107" s="486"/>
      <c r="C107" s="480"/>
      <c r="D107" s="62" t="s">
        <v>178</v>
      </c>
      <c r="E107" s="171">
        <f>SUM(E105:E106)</f>
        <v>0</v>
      </c>
      <c r="F107" s="171">
        <f t="shared" ref="F107:I107" si="64">SUM(F105:F106)</f>
        <v>0</v>
      </c>
      <c r="G107" s="171">
        <f t="shared" si="64"/>
        <v>0</v>
      </c>
      <c r="H107" s="171">
        <f t="shared" si="64"/>
        <v>0</v>
      </c>
      <c r="I107" s="171">
        <f t="shared" si="64"/>
        <v>0</v>
      </c>
      <c r="J107" s="172">
        <f>SUM(J105:J106)</f>
        <v>0</v>
      </c>
      <c r="M107" s="215"/>
      <c r="N107" s="56"/>
      <c r="O107" s="56"/>
      <c r="P107" s="56"/>
      <c r="Q107" s="211">
        <f>IF('Cumulative Budget Request '!L106='Split budget (G)'!$L$1,'Cumulative Budget Request '!Q106,0)</f>
        <v>0</v>
      </c>
      <c r="R107" s="212">
        <f>IF('Cumulative Budget Request '!L106='Split budget (G)'!$L$1,'Cumulative Budget Request '!R106,0)</f>
        <v>0</v>
      </c>
      <c r="S107" s="61">
        <f>IF('Cumulative Budget Request '!L106='Split budget (G)'!$L$1,'Cumulative Budget Request '!S106,0)</f>
        <v>0</v>
      </c>
      <c r="T107" s="16"/>
      <c r="U107" s="323"/>
      <c r="V107" s="323"/>
      <c r="W107" s="323"/>
      <c r="X107" s="323"/>
      <c r="Y107" s="323"/>
    </row>
    <row r="108" spans="1:25" hidden="1">
      <c r="A108" s="449"/>
      <c r="B108" s="481"/>
      <c r="C108" s="480"/>
      <c r="D108" s="59"/>
      <c r="E108" s="16"/>
      <c r="F108" s="16"/>
      <c r="G108" s="16"/>
      <c r="H108" s="16"/>
      <c r="I108" s="16"/>
      <c r="J108" s="25"/>
      <c r="M108" s="215"/>
      <c r="N108" s="56"/>
      <c r="O108" s="56"/>
      <c r="P108" s="56"/>
      <c r="Q108" s="31"/>
      <c r="R108" s="56"/>
      <c r="S108" s="31"/>
      <c r="T108" s="16"/>
      <c r="U108" s="325"/>
      <c r="V108" s="326"/>
      <c r="W108" s="324"/>
      <c r="X108" s="324"/>
      <c r="Y108" s="324"/>
    </row>
    <row r="109" spans="1:25" hidden="1">
      <c r="A109" s="485">
        <f>IF('Cumulative Budget Request '!L108='Split budget (G)'!$L$1,'Cumulative Budget Request '!A108,0)</f>
        <v>0</v>
      </c>
      <c r="B109" s="480">
        <f>IF('Cumulative Budget Request '!L108='Split budget (G)'!$L$1,'Cumulative Budget Request '!B108,0)</f>
        <v>0</v>
      </c>
      <c r="C109" s="481"/>
      <c r="D109" s="33" t="s">
        <v>123</v>
      </c>
      <c r="E109" s="76">
        <f>ROUND($R109*$S109,6)</f>
        <v>0</v>
      </c>
      <c r="F109" s="76">
        <f>ROUND($R110*$S110,6)</f>
        <v>0</v>
      </c>
      <c r="G109" s="76">
        <f>ROUND($R111*$S111,6)</f>
        <v>0</v>
      </c>
      <c r="H109" s="76">
        <f>ROUND($R112*$S112,6)</f>
        <v>0</v>
      </c>
      <c r="I109" s="76">
        <f>ROUND($R113*$S113,6)</f>
        <v>0</v>
      </c>
      <c r="J109" s="46"/>
      <c r="M109" s="133">
        <f>IF('Cumulative Budget Request '!L108='Split budget (G)'!$L$1,'Cumulative Budget Request '!M108,0)</f>
        <v>0</v>
      </c>
      <c r="N109" s="214">
        <f>ROUND(M109/12,2)</f>
        <v>0</v>
      </c>
      <c r="O109" s="214">
        <f>IF('Cumulative Budget Request '!L108='Split budget (G)'!$L$1,'Cumulative Budget Request '!O108,0)</f>
        <v>0</v>
      </c>
      <c r="P109" s="209">
        <f>IF('Cumulative Budget Request '!L108='Split budget (G)'!$L$1,'Cumulative Budget Request '!P108,0)</f>
        <v>0</v>
      </c>
      <c r="Q109" s="211">
        <f>IF('Cumulative Budget Request '!L108='Split budget (G)'!$L$1,'Cumulative Budget Request '!Q108,0)</f>
        <v>0</v>
      </c>
      <c r="R109" s="212">
        <f>IF('Cumulative Budget Request '!L108='Split budget (G)'!$L$1,'Cumulative Budget Request '!R108,0)</f>
        <v>0</v>
      </c>
      <c r="S109" s="61">
        <f>IF('Cumulative Budget Request '!L108='Split budget (G)'!$L$1,'Cumulative Budget Request '!S108,0)</f>
        <v>0</v>
      </c>
      <c r="T109" s="2"/>
      <c r="U109" s="323">
        <f>IFERROR((E112+E113)/E111,0)</f>
        <v>0</v>
      </c>
      <c r="V109" s="323">
        <f t="shared" ref="V109:Y109" si="65">IFERROR((F112+F113)/F111,0)</f>
        <v>0</v>
      </c>
      <c r="W109" s="323">
        <f t="shared" si="65"/>
        <v>0</v>
      </c>
      <c r="X109" s="323">
        <f t="shared" si="65"/>
        <v>0</v>
      </c>
      <c r="Y109" s="323">
        <f t="shared" si="65"/>
        <v>0</v>
      </c>
    </row>
    <row r="110" spans="1:25" hidden="1">
      <c r="A110" s="449"/>
      <c r="B110" s="486"/>
      <c r="C110" s="480"/>
      <c r="D110" s="59" t="s">
        <v>15</v>
      </c>
      <c r="E110" s="52">
        <f>ROUND((N109+O109)*E109*Q109,0)</f>
        <v>0</v>
      </c>
      <c r="F110" s="52">
        <f>ROUND((N109+O109)*F109*Q109*Q110,0)</f>
        <v>0</v>
      </c>
      <c r="G110" s="52">
        <f>ROUND((N109+O109)*G109*Q109*Q110*Q111,0)</f>
        <v>0</v>
      </c>
      <c r="H110" s="52">
        <f>ROUND((N109+O109)*H109*Q109*Q110*Q111*Q112,0)</f>
        <v>0</v>
      </c>
      <c r="I110" s="52">
        <f>ROUND((N109+O109)*I109*Q109*Q110*Q111*Q112*Q113,0)</f>
        <v>0</v>
      </c>
      <c r="J110" s="158">
        <f>SUM(E110:I110)</f>
        <v>0</v>
      </c>
      <c r="M110" s="215"/>
      <c r="N110" s="56"/>
      <c r="O110" s="56"/>
      <c r="P110" s="56"/>
      <c r="Q110" s="211">
        <f>IF('Cumulative Budget Request '!L109='Split budget (G)'!$L$1,'Cumulative Budget Request '!Q109,0)</f>
        <v>0</v>
      </c>
      <c r="R110" s="212">
        <f>IF('Cumulative Budget Request '!L109='Split budget (G)'!$L$1,'Cumulative Budget Request '!R109,0)</f>
        <v>0</v>
      </c>
      <c r="S110" s="61">
        <f>IF('Cumulative Budget Request '!L109='Split budget (G)'!$L$1,'Cumulative Budget Request '!S109,0)</f>
        <v>0</v>
      </c>
      <c r="T110" s="16"/>
      <c r="U110" s="324"/>
      <c r="V110" s="324"/>
      <c r="W110" s="324"/>
      <c r="X110" s="324"/>
      <c r="Y110" s="324"/>
    </row>
    <row r="111" spans="1:25" hidden="1">
      <c r="A111" s="449"/>
      <c r="B111" s="486"/>
      <c r="C111" s="480"/>
      <c r="D111" s="59" t="s">
        <v>30</v>
      </c>
      <c r="E111" s="52">
        <f>ROUND(E110*$Q$2,0)</f>
        <v>0</v>
      </c>
      <c r="F111" s="52">
        <f t="shared" ref="F111:I111" si="66">ROUND(F110*$Q$2,0)</f>
        <v>0</v>
      </c>
      <c r="G111" s="52">
        <f t="shared" si="66"/>
        <v>0</v>
      </c>
      <c r="H111" s="52">
        <f t="shared" si="66"/>
        <v>0</v>
      </c>
      <c r="I111" s="52">
        <f t="shared" si="66"/>
        <v>0</v>
      </c>
      <c r="J111" s="158">
        <f>SUM(E111:I111)</f>
        <v>0</v>
      </c>
      <c r="M111" s="215"/>
      <c r="N111" s="56"/>
      <c r="O111" s="56"/>
      <c r="P111" s="56"/>
      <c r="Q111" s="211">
        <f>IF('Cumulative Budget Request '!L110='Split budget (G)'!$L$1,'Cumulative Budget Request '!Q110,0)</f>
        <v>0</v>
      </c>
      <c r="R111" s="212">
        <f>IF('Cumulative Budget Request '!L110='Split budget (G)'!$L$1,'Cumulative Budget Request '!R110,0)</f>
        <v>0</v>
      </c>
      <c r="S111" s="61">
        <f>IF('Cumulative Budget Request '!L110='Split budget (G)'!$L$1,'Cumulative Budget Request '!S110,0)</f>
        <v>0</v>
      </c>
      <c r="T111" s="16"/>
      <c r="U111" s="323"/>
      <c r="V111" s="323"/>
      <c r="W111" s="323"/>
      <c r="X111" s="323"/>
      <c r="Y111" s="323"/>
    </row>
    <row r="112" spans="1:25" ht="15" hidden="1">
      <c r="A112" s="449"/>
      <c r="B112" s="486"/>
      <c r="C112" s="480"/>
      <c r="D112" s="59" t="s">
        <v>29</v>
      </c>
      <c r="E112" s="170">
        <f>ROUND(R$5*E109,0)</f>
        <v>0</v>
      </c>
      <c r="F112" s="170">
        <f t="shared" ref="F112:I112" si="67">ROUND(S$5*F109,0)</f>
        <v>0</v>
      </c>
      <c r="G112" s="170">
        <f t="shared" si="67"/>
        <v>0</v>
      </c>
      <c r="H112" s="170">
        <f t="shared" si="67"/>
        <v>0</v>
      </c>
      <c r="I112" s="170">
        <f t="shared" si="67"/>
        <v>0</v>
      </c>
      <c r="J112" s="167">
        <f>SUM(E112:I112)</f>
        <v>0</v>
      </c>
      <c r="M112" s="215"/>
      <c r="N112" s="56"/>
      <c r="O112" s="56"/>
      <c r="P112" s="56"/>
      <c r="Q112" s="211">
        <f>IF('Cumulative Budget Request '!L111='Split budget (G)'!$L$1,'Cumulative Budget Request '!Q111,0)</f>
        <v>0</v>
      </c>
      <c r="R112" s="212">
        <f>IF('Cumulative Budget Request '!L111='Split budget (G)'!$L$1,'Cumulative Budget Request '!R111,0)</f>
        <v>0</v>
      </c>
      <c r="S112" s="61">
        <f>IF('Cumulative Budget Request '!L111='Split budget (G)'!$L$1,'Cumulative Budget Request '!S111,0)</f>
        <v>0</v>
      </c>
      <c r="T112" s="16"/>
      <c r="U112" s="324"/>
      <c r="V112" s="324"/>
      <c r="W112" s="324"/>
      <c r="X112" s="324"/>
      <c r="Y112" s="324"/>
    </row>
    <row r="113" spans="1:25" hidden="1">
      <c r="A113" s="449"/>
      <c r="B113" s="486"/>
      <c r="C113" s="480"/>
      <c r="D113" s="62" t="s">
        <v>178</v>
      </c>
      <c r="E113" s="171">
        <f>SUM(E111:E112)</f>
        <v>0</v>
      </c>
      <c r="F113" s="171">
        <f t="shared" ref="F113:I113" si="68">SUM(F111:F112)</f>
        <v>0</v>
      </c>
      <c r="G113" s="171">
        <f t="shared" si="68"/>
        <v>0</v>
      </c>
      <c r="H113" s="171">
        <f t="shared" si="68"/>
        <v>0</v>
      </c>
      <c r="I113" s="171">
        <f t="shared" si="68"/>
        <v>0</v>
      </c>
      <c r="J113" s="172">
        <f>SUM(J111:J112)</f>
        <v>0</v>
      </c>
      <c r="M113" s="215"/>
      <c r="N113" s="56"/>
      <c r="O113" s="56"/>
      <c r="P113" s="56"/>
      <c r="Q113" s="211">
        <f>IF('Cumulative Budget Request '!L112='Split budget (G)'!$L$1,'Cumulative Budget Request '!Q112,0)</f>
        <v>0</v>
      </c>
      <c r="R113" s="212">
        <f>IF('Cumulative Budget Request '!L112='Split budget (G)'!$L$1,'Cumulative Budget Request '!R112,0)</f>
        <v>0</v>
      </c>
      <c r="S113" s="61">
        <f>IF('Cumulative Budget Request '!L112='Split budget (G)'!$L$1,'Cumulative Budget Request '!S112,0)</f>
        <v>0</v>
      </c>
      <c r="T113" s="16"/>
      <c r="U113" s="323"/>
      <c r="V113" s="323"/>
      <c r="W113" s="323"/>
      <c r="X113" s="323"/>
      <c r="Y113" s="323"/>
    </row>
    <row r="114" spans="1:25" hidden="1">
      <c r="A114" s="449"/>
      <c r="B114" s="481"/>
      <c r="C114" s="480"/>
      <c r="D114" s="59"/>
      <c r="E114" s="16"/>
      <c r="F114" s="16"/>
      <c r="G114" s="16"/>
      <c r="H114" s="16"/>
      <c r="I114" s="16"/>
      <c r="J114" s="25"/>
      <c r="M114" s="215"/>
      <c r="N114" s="56"/>
      <c r="O114" s="56"/>
      <c r="P114" s="56"/>
      <c r="Q114" s="31"/>
      <c r="R114" s="56"/>
      <c r="S114" s="31"/>
      <c r="T114" s="16"/>
      <c r="U114" s="325"/>
      <c r="V114" s="326"/>
      <c r="W114" s="324"/>
      <c r="X114" s="324"/>
      <c r="Y114" s="324"/>
    </row>
    <row r="115" spans="1:25" hidden="1">
      <c r="A115" s="485">
        <f>IF('Cumulative Budget Request '!L114='Split budget (G)'!$L$1,'Cumulative Budget Request '!A114,0)</f>
        <v>0</v>
      </c>
      <c r="B115" s="480">
        <f>IF('Cumulative Budget Request '!L114='Split budget (G)'!$L$1,'Cumulative Budget Request '!B114,0)</f>
        <v>0</v>
      </c>
      <c r="C115" s="481"/>
      <c r="D115" s="33" t="s">
        <v>123</v>
      </c>
      <c r="E115" s="76">
        <f>ROUND($R115*$S115,6)</f>
        <v>0</v>
      </c>
      <c r="F115" s="76">
        <f>ROUND($R116*$S116,6)</f>
        <v>0</v>
      </c>
      <c r="G115" s="76">
        <f>ROUND($R117*$S117,6)</f>
        <v>0</v>
      </c>
      <c r="H115" s="76">
        <f>ROUND($R118*$S118,6)</f>
        <v>0</v>
      </c>
      <c r="I115" s="76">
        <f>ROUND($R119*$S119,6)</f>
        <v>0</v>
      </c>
      <c r="J115" s="46"/>
      <c r="M115" s="133">
        <f>IF('Cumulative Budget Request '!L114='Split budget (G)'!$L$1,'Cumulative Budget Request '!M114,0)</f>
        <v>0</v>
      </c>
      <c r="N115" s="214">
        <f>ROUND(M115/12,2)</f>
        <v>0</v>
      </c>
      <c r="O115" s="214">
        <f>IF('Cumulative Budget Request '!L114='Split budget (G)'!$L$1,'Cumulative Budget Request '!O114,0)</f>
        <v>0</v>
      </c>
      <c r="P115" s="209">
        <f>IF('Cumulative Budget Request '!L114='Split budget (G)'!$L$1,'Cumulative Budget Request '!P114,0)</f>
        <v>0</v>
      </c>
      <c r="Q115" s="211">
        <f>IF('Cumulative Budget Request '!L114='Split budget (G)'!$L$1,'Cumulative Budget Request '!Q114,0)</f>
        <v>0</v>
      </c>
      <c r="R115" s="212">
        <f>IF('Cumulative Budget Request '!L114='Split budget (G)'!$L$1,'Cumulative Budget Request '!R114,0)</f>
        <v>0</v>
      </c>
      <c r="S115" s="61">
        <f>IF('Cumulative Budget Request '!L114='Split budget (G)'!$L$1,'Cumulative Budget Request '!S114,0)</f>
        <v>0</v>
      </c>
      <c r="T115" s="2"/>
      <c r="U115" s="323">
        <f>IFERROR((E118+E119)/E117,0)</f>
        <v>0</v>
      </c>
      <c r="V115" s="323">
        <f t="shared" ref="V115:Y115" si="69">IFERROR((F118+F119)/F117,0)</f>
        <v>0</v>
      </c>
      <c r="W115" s="323">
        <f t="shared" si="69"/>
        <v>0</v>
      </c>
      <c r="X115" s="323">
        <f t="shared" si="69"/>
        <v>0</v>
      </c>
      <c r="Y115" s="323">
        <f t="shared" si="69"/>
        <v>0</v>
      </c>
    </row>
    <row r="116" spans="1:25" hidden="1">
      <c r="A116" s="449"/>
      <c r="B116" s="486"/>
      <c r="C116" s="480"/>
      <c r="D116" s="59" t="s">
        <v>15</v>
      </c>
      <c r="E116" s="52">
        <f>ROUND((N115+O115)*E115*Q115,0)</f>
        <v>0</v>
      </c>
      <c r="F116" s="52">
        <f>ROUND((N115+O115)*F115*Q115*Q116,0)</f>
        <v>0</v>
      </c>
      <c r="G116" s="52">
        <f>ROUND((N115+O115)*G115*Q115*Q116*Q117,0)</f>
        <v>0</v>
      </c>
      <c r="H116" s="52">
        <f>ROUND((N115+O115)*H115*Q115*Q116*Q117*Q118,0)</f>
        <v>0</v>
      </c>
      <c r="I116" s="52">
        <f>ROUND((N115+O115)*I115*Q115*Q116*Q117*Q118*Q119,0)</f>
        <v>0</v>
      </c>
      <c r="J116" s="158">
        <f>SUM(E116:I116)</f>
        <v>0</v>
      </c>
      <c r="M116" s="215"/>
      <c r="N116" s="56"/>
      <c r="O116" s="56"/>
      <c r="P116" s="56"/>
      <c r="Q116" s="211">
        <f>IF('Cumulative Budget Request '!L115='Split budget (G)'!$L$1,'Cumulative Budget Request '!Q115,0)</f>
        <v>0</v>
      </c>
      <c r="R116" s="212">
        <f>IF('Cumulative Budget Request '!L115='Split budget (G)'!$L$1,'Cumulative Budget Request '!R115,0)</f>
        <v>0</v>
      </c>
      <c r="S116" s="61">
        <f>IF('Cumulative Budget Request '!L115='Split budget (G)'!$L$1,'Cumulative Budget Request '!S115,0)</f>
        <v>0</v>
      </c>
      <c r="T116" s="16"/>
      <c r="U116" s="324"/>
      <c r="V116" s="324"/>
      <c r="W116" s="324"/>
      <c r="X116" s="324"/>
      <c r="Y116" s="324"/>
    </row>
    <row r="117" spans="1:25" hidden="1">
      <c r="A117" s="449"/>
      <c r="B117" s="486"/>
      <c r="C117" s="480"/>
      <c r="D117" s="59" t="s">
        <v>30</v>
      </c>
      <c r="E117" s="52">
        <f>ROUND(E116*$Q$2,0)</f>
        <v>0</v>
      </c>
      <c r="F117" s="52">
        <f t="shared" ref="F117:I117" si="70">ROUND(F116*$Q$2,0)</f>
        <v>0</v>
      </c>
      <c r="G117" s="52">
        <f t="shared" si="70"/>
        <v>0</v>
      </c>
      <c r="H117" s="52">
        <f t="shared" si="70"/>
        <v>0</v>
      </c>
      <c r="I117" s="52">
        <f t="shared" si="70"/>
        <v>0</v>
      </c>
      <c r="J117" s="158">
        <f>SUM(E117:I117)</f>
        <v>0</v>
      </c>
      <c r="M117" s="215"/>
      <c r="N117" s="56"/>
      <c r="O117" s="56"/>
      <c r="P117" s="56"/>
      <c r="Q117" s="211">
        <f>IF('Cumulative Budget Request '!L116='Split budget (G)'!$L$1,'Cumulative Budget Request '!Q116,0)</f>
        <v>0</v>
      </c>
      <c r="R117" s="212">
        <f>IF('Cumulative Budget Request '!L116='Split budget (G)'!$L$1,'Cumulative Budget Request '!R116,0)</f>
        <v>0</v>
      </c>
      <c r="S117" s="61">
        <f>IF('Cumulative Budget Request '!L116='Split budget (G)'!$L$1,'Cumulative Budget Request '!S116,0)</f>
        <v>0</v>
      </c>
      <c r="T117" s="16"/>
      <c r="U117" s="323"/>
      <c r="V117" s="323"/>
      <c r="W117" s="323"/>
      <c r="X117" s="323"/>
      <c r="Y117" s="323"/>
    </row>
    <row r="118" spans="1:25" ht="15" hidden="1">
      <c r="A118" s="449"/>
      <c r="B118" s="486"/>
      <c r="C118" s="480"/>
      <c r="D118" s="59" t="s">
        <v>29</v>
      </c>
      <c r="E118" s="170">
        <f>ROUND(R$5*E115,0)</f>
        <v>0</v>
      </c>
      <c r="F118" s="170">
        <f t="shared" ref="F118:I118" si="71">ROUND(S$5*F115,0)</f>
        <v>0</v>
      </c>
      <c r="G118" s="170">
        <f t="shared" si="71"/>
        <v>0</v>
      </c>
      <c r="H118" s="170">
        <f t="shared" si="71"/>
        <v>0</v>
      </c>
      <c r="I118" s="170">
        <f t="shared" si="71"/>
        <v>0</v>
      </c>
      <c r="J118" s="167">
        <f>SUM(E118:I118)</f>
        <v>0</v>
      </c>
      <c r="M118" s="215"/>
      <c r="N118" s="56"/>
      <c r="O118" s="56"/>
      <c r="P118" s="56"/>
      <c r="Q118" s="211">
        <f>IF('Cumulative Budget Request '!L117='Split budget (G)'!$L$1,'Cumulative Budget Request '!Q117,0)</f>
        <v>0</v>
      </c>
      <c r="R118" s="212">
        <f>IF('Cumulative Budget Request '!L117='Split budget (G)'!$L$1,'Cumulative Budget Request '!R117,0)</f>
        <v>0</v>
      </c>
      <c r="S118" s="61">
        <f>IF('Cumulative Budget Request '!L117='Split budget (G)'!$L$1,'Cumulative Budget Request '!S117,0)</f>
        <v>0</v>
      </c>
      <c r="T118" s="16"/>
      <c r="U118" s="324"/>
      <c r="V118" s="324"/>
      <c r="W118" s="324"/>
      <c r="X118" s="324"/>
      <c r="Y118" s="324"/>
    </row>
    <row r="119" spans="1:25" hidden="1">
      <c r="A119" s="449"/>
      <c r="B119" s="486"/>
      <c r="C119" s="480"/>
      <c r="D119" s="62" t="s">
        <v>178</v>
      </c>
      <c r="E119" s="171">
        <f>SUM(E117:E118)</f>
        <v>0</v>
      </c>
      <c r="F119" s="171">
        <f t="shared" ref="F119:I119" si="72">SUM(F117:F118)</f>
        <v>0</v>
      </c>
      <c r="G119" s="171">
        <f t="shared" si="72"/>
        <v>0</v>
      </c>
      <c r="H119" s="171">
        <f t="shared" si="72"/>
        <v>0</v>
      </c>
      <c r="I119" s="171">
        <f t="shared" si="72"/>
        <v>0</v>
      </c>
      <c r="J119" s="172">
        <f>SUM(J117:J118)</f>
        <v>0</v>
      </c>
      <c r="M119" s="215"/>
      <c r="N119" s="56"/>
      <c r="O119" s="56"/>
      <c r="P119" s="56"/>
      <c r="Q119" s="211">
        <f>IF('Cumulative Budget Request '!L118='Split budget (G)'!$L$1,'Cumulative Budget Request '!Q118,0)</f>
        <v>0</v>
      </c>
      <c r="R119" s="212">
        <f>IF('Cumulative Budget Request '!L118='Split budget (G)'!$L$1,'Cumulative Budget Request '!R118,0)</f>
        <v>0</v>
      </c>
      <c r="S119" s="61">
        <f>IF('Cumulative Budget Request '!L118='Split budget (G)'!$L$1,'Cumulative Budget Request '!S118,0)</f>
        <v>0</v>
      </c>
      <c r="T119" s="16"/>
      <c r="U119" s="323"/>
      <c r="V119" s="323"/>
      <c r="W119" s="323"/>
      <c r="X119" s="323"/>
      <c r="Y119" s="323"/>
    </row>
    <row r="120" spans="1:25" hidden="1">
      <c r="A120" s="449"/>
      <c r="B120" s="481"/>
      <c r="C120" s="480"/>
      <c r="D120" s="59"/>
      <c r="E120" s="16"/>
      <c r="F120" s="16"/>
      <c r="G120" s="16"/>
      <c r="H120" s="16"/>
      <c r="I120" s="16"/>
      <c r="J120" s="25"/>
      <c r="M120" s="215"/>
      <c r="N120" s="56"/>
      <c r="O120" s="56"/>
      <c r="P120" s="56"/>
      <c r="Q120" s="31"/>
      <c r="R120" s="56"/>
      <c r="S120" s="31"/>
      <c r="T120" s="16"/>
      <c r="U120" s="325"/>
      <c r="V120" s="326"/>
      <c r="W120" s="324"/>
      <c r="X120" s="324"/>
      <c r="Y120" s="324"/>
    </row>
    <row r="121" spans="1:25" hidden="1">
      <c r="A121" s="485">
        <f>IF('Cumulative Budget Request '!L120='Split budget (G)'!$L$1,'Cumulative Budget Request '!A120,0)</f>
        <v>0</v>
      </c>
      <c r="B121" s="480">
        <f>IF('Cumulative Budget Request '!L120='Split budget (G)'!$L$1,'Cumulative Budget Request '!B120,0)</f>
        <v>0</v>
      </c>
      <c r="C121" s="481"/>
      <c r="D121" s="33" t="s">
        <v>123</v>
      </c>
      <c r="E121" s="76">
        <f>ROUND($R121*$S121,6)</f>
        <v>0</v>
      </c>
      <c r="F121" s="76">
        <f>ROUND($R122*$S122,6)</f>
        <v>0</v>
      </c>
      <c r="G121" s="76">
        <f>ROUND($R123*$S123,6)</f>
        <v>0</v>
      </c>
      <c r="H121" s="76">
        <f>ROUND($R124*$S124,6)</f>
        <v>0</v>
      </c>
      <c r="I121" s="76">
        <f>ROUND($R125*$S125,6)</f>
        <v>0</v>
      </c>
      <c r="J121" s="46"/>
      <c r="M121" s="133">
        <f>IF('Cumulative Budget Request '!L120='Split budget (G)'!$L$1,'Cumulative Budget Request '!M120,0)</f>
        <v>0</v>
      </c>
      <c r="N121" s="214">
        <f>ROUND(M121/12,2)</f>
        <v>0</v>
      </c>
      <c r="O121" s="214">
        <f>IF('Cumulative Budget Request '!L120='Split budget (G)'!$L$1,'Cumulative Budget Request '!O120,0)</f>
        <v>0</v>
      </c>
      <c r="P121" s="209">
        <f>IF('Cumulative Budget Request '!L120='Split budget (G)'!$L$1,'Cumulative Budget Request '!P120,0)</f>
        <v>0</v>
      </c>
      <c r="Q121" s="211">
        <f>IF('Cumulative Budget Request '!L120='Split budget (G)'!$L$1,'Cumulative Budget Request '!Q120,0)</f>
        <v>0</v>
      </c>
      <c r="R121" s="212">
        <f>IF('Cumulative Budget Request '!L120='Split budget (G)'!$L$1,'Cumulative Budget Request '!R120,0)</f>
        <v>0</v>
      </c>
      <c r="S121" s="61">
        <f>IF('Cumulative Budget Request '!L120='Split budget (G)'!$L$1,'Cumulative Budget Request '!S120,0)</f>
        <v>0</v>
      </c>
      <c r="T121" s="2"/>
      <c r="U121" s="323">
        <f>IFERROR((E124+E125)/E123,0)</f>
        <v>0</v>
      </c>
      <c r="V121" s="323">
        <f t="shared" ref="V121:Y121" si="73">IFERROR((F124+F125)/F123,0)</f>
        <v>0</v>
      </c>
      <c r="W121" s="323">
        <f t="shared" si="73"/>
        <v>0</v>
      </c>
      <c r="X121" s="323">
        <f t="shared" si="73"/>
        <v>0</v>
      </c>
      <c r="Y121" s="323">
        <f t="shared" si="73"/>
        <v>0</v>
      </c>
    </row>
    <row r="122" spans="1:25" hidden="1">
      <c r="A122" s="449"/>
      <c r="B122" s="486"/>
      <c r="C122" s="480"/>
      <c r="D122" s="59" t="s">
        <v>15</v>
      </c>
      <c r="E122" s="52">
        <f>ROUND((N121+O121)*E121*Q121,0)</f>
        <v>0</v>
      </c>
      <c r="F122" s="52">
        <f>ROUND((N121+O121)*F121*Q121*Q122,0)</f>
        <v>0</v>
      </c>
      <c r="G122" s="52">
        <f>ROUND((N121+O121)*G121*Q121*Q122*Q123,0)</f>
        <v>0</v>
      </c>
      <c r="H122" s="52">
        <f>ROUND((N121+O121)*H121*Q121*Q122*Q123*Q124,0)</f>
        <v>0</v>
      </c>
      <c r="I122" s="52">
        <f>ROUND((N121+O121)*I121*Q121*Q122*Q123*Q124*Q125,0)</f>
        <v>0</v>
      </c>
      <c r="J122" s="158">
        <f>SUM(E122:I122)</f>
        <v>0</v>
      </c>
      <c r="M122" s="215"/>
      <c r="N122" s="56"/>
      <c r="O122" s="56"/>
      <c r="P122" s="56"/>
      <c r="Q122" s="211">
        <f>IF('Cumulative Budget Request '!L121='Split budget (G)'!$L$1,'Cumulative Budget Request '!Q121,0)</f>
        <v>0</v>
      </c>
      <c r="R122" s="212">
        <f>IF('Cumulative Budget Request '!L121='Split budget (G)'!$L$1,'Cumulative Budget Request '!R121,0)</f>
        <v>0</v>
      </c>
      <c r="S122" s="61">
        <f>IF('Cumulative Budget Request '!L121='Split budget (G)'!$L$1,'Cumulative Budget Request '!S121,0)</f>
        <v>0</v>
      </c>
      <c r="T122" s="16"/>
      <c r="U122" s="324"/>
      <c r="V122" s="324"/>
      <c r="W122" s="324"/>
      <c r="X122" s="324"/>
      <c r="Y122" s="324"/>
    </row>
    <row r="123" spans="1:25" hidden="1">
      <c r="A123" s="449"/>
      <c r="B123" s="486"/>
      <c r="C123" s="480"/>
      <c r="D123" s="59" t="s">
        <v>30</v>
      </c>
      <c r="E123" s="52">
        <f>ROUND(E122*$Q$2,0)</f>
        <v>0</v>
      </c>
      <c r="F123" s="52">
        <f t="shared" ref="F123:I123" si="74">ROUND(F122*$Q$2,0)</f>
        <v>0</v>
      </c>
      <c r="G123" s="52">
        <f t="shared" si="74"/>
        <v>0</v>
      </c>
      <c r="H123" s="52">
        <f t="shared" si="74"/>
        <v>0</v>
      </c>
      <c r="I123" s="52">
        <f t="shared" si="74"/>
        <v>0</v>
      </c>
      <c r="J123" s="158">
        <f>SUM(E123:I123)</f>
        <v>0</v>
      </c>
      <c r="M123" s="215"/>
      <c r="N123" s="56"/>
      <c r="O123" s="56"/>
      <c r="P123" s="56"/>
      <c r="Q123" s="211">
        <f>IF('Cumulative Budget Request '!L122='Split budget (G)'!$L$1,'Cumulative Budget Request '!Q122,0)</f>
        <v>0</v>
      </c>
      <c r="R123" s="212">
        <f>IF('Cumulative Budget Request '!L122='Split budget (G)'!$L$1,'Cumulative Budget Request '!R122,0)</f>
        <v>0</v>
      </c>
      <c r="S123" s="61">
        <f>IF('Cumulative Budget Request '!L122='Split budget (G)'!$L$1,'Cumulative Budget Request '!S122,0)</f>
        <v>0</v>
      </c>
      <c r="T123" s="16"/>
      <c r="U123" s="323"/>
      <c r="V123" s="323"/>
      <c r="W123" s="323"/>
      <c r="X123" s="323"/>
      <c r="Y123" s="323"/>
    </row>
    <row r="124" spans="1:25" ht="15" hidden="1">
      <c r="A124" s="449"/>
      <c r="B124" s="486"/>
      <c r="C124" s="480"/>
      <c r="D124" s="59" t="s">
        <v>29</v>
      </c>
      <c r="E124" s="170">
        <f>ROUND(R$5*E121,0)</f>
        <v>0</v>
      </c>
      <c r="F124" s="170">
        <f t="shared" ref="F124:I124" si="75">ROUND(S$5*F121,0)</f>
        <v>0</v>
      </c>
      <c r="G124" s="170">
        <f t="shared" si="75"/>
        <v>0</v>
      </c>
      <c r="H124" s="170">
        <f t="shared" si="75"/>
        <v>0</v>
      </c>
      <c r="I124" s="170">
        <f t="shared" si="75"/>
        <v>0</v>
      </c>
      <c r="J124" s="167">
        <f>SUM(E124:I124)</f>
        <v>0</v>
      </c>
      <c r="M124" s="215"/>
      <c r="N124" s="56"/>
      <c r="O124" s="56"/>
      <c r="P124" s="56"/>
      <c r="Q124" s="211">
        <f>IF('Cumulative Budget Request '!L123='Split budget (G)'!$L$1,'Cumulative Budget Request '!Q123,0)</f>
        <v>0</v>
      </c>
      <c r="R124" s="212">
        <f>IF('Cumulative Budget Request '!L123='Split budget (G)'!$L$1,'Cumulative Budget Request '!R123,0)</f>
        <v>0</v>
      </c>
      <c r="S124" s="61">
        <f>IF('Cumulative Budget Request '!L123='Split budget (G)'!$L$1,'Cumulative Budget Request '!S123,0)</f>
        <v>0</v>
      </c>
      <c r="T124" s="16"/>
      <c r="U124" s="324"/>
      <c r="V124" s="324"/>
      <c r="W124" s="324"/>
      <c r="X124" s="324"/>
      <c r="Y124" s="324"/>
    </row>
    <row r="125" spans="1:25" hidden="1">
      <c r="A125" s="449"/>
      <c r="B125" s="486"/>
      <c r="C125" s="480"/>
      <c r="D125" s="62" t="s">
        <v>178</v>
      </c>
      <c r="E125" s="171">
        <f>SUM(E123:E124)</f>
        <v>0</v>
      </c>
      <c r="F125" s="171">
        <f t="shared" ref="F125:I125" si="76">SUM(F123:F124)</f>
        <v>0</v>
      </c>
      <c r="G125" s="171">
        <f t="shared" si="76"/>
        <v>0</v>
      </c>
      <c r="H125" s="171">
        <f t="shared" si="76"/>
        <v>0</v>
      </c>
      <c r="I125" s="171">
        <f t="shared" si="76"/>
        <v>0</v>
      </c>
      <c r="J125" s="172">
        <f>SUM(J123:J124)</f>
        <v>0</v>
      </c>
      <c r="M125" s="215"/>
      <c r="N125" s="56"/>
      <c r="O125" s="56"/>
      <c r="P125" s="56"/>
      <c r="Q125" s="211">
        <f>IF('Cumulative Budget Request '!L124='Split budget (G)'!$L$1,'Cumulative Budget Request '!Q124,0)</f>
        <v>0</v>
      </c>
      <c r="R125" s="212">
        <f>IF('Cumulative Budget Request '!L124='Split budget (G)'!$L$1,'Cumulative Budget Request '!R124,0)</f>
        <v>0</v>
      </c>
      <c r="S125" s="61">
        <f>IF('Cumulative Budget Request '!L124='Split budget (G)'!$L$1,'Cumulative Budget Request '!S124,0)</f>
        <v>0</v>
      </c>
      <c r="T125" s="16"/>
      <c r="U125" s="323"/>
      <c r="V125" s="323"/>
      <c r="W125" s="323"/>
      <c r="X125" s="323"/>
      <c r="Y125" s="323"/>
    </row>
    <row r="126" spans="1:25" hidden="1">
      <c r="A126" s="449"/>
      <c r="B126" s="481"/>
      <c r="C126" s="480"/>
      <c r="D126" s="59"/>
      <c r="E126" s="16"/>
      <c r="F126" s="16"/>
      <c r="G126" s="16"/>
      <c r="H126" s="16"/>
      <c r="I126" s="16"/>
      <c r="J126" s="25"/>
      <c r="M126" s="215"/>
      <c r="N126" s="56"/>
      <c r="O126" s="56"/>
      <c r="P126" s="56"/>
      <c r="Q126" s="31"/>
      <c r="R126" s="56"/>
      <c r="S126" s="31"/>
      <c r="T126" s="16"/>
      <c r="U126" s="325"/>
      <c r="V126" s="326"/>
      <c r="W126" s="324"/>
      <c r="X126" s="324"/>
      <c r="Y126" s="324"/>
    </row>
    <row r="127" spans="1:25" hidden="1">
      <c r="A127" s="485">
        <f>IF('Cumulative Budget Request '!L126='Split budget (G)'!$L$1,'Cumulative Budget Request '!A126,0)</f>
        <v>0</v>
      </c>
      <c r="B127" s="480">
        <f>IF('Cumulative Budget Request '!L126='Split budget (G)'!$L$1,'Cumulative Budget Request '!B126,0)</f>
        <v>0</v>
      </c>
      <c r="C127" s="481"/>
      <c r="D127" s="33" t="s">
        <v>123</v>
      </c>
      <c r="E127" s="76">
        <f>ROUND($R127*$S127,6)</f>
        <v>0</v>
      </c>
      <c r="F127" s="76">
        <f>ROUND($R128*$S128,6)</f>
        <v>0</v>
      </c>
      <c r="G127" s="76">
        <f>ROUND($R129*$S129,6)</f>
        <v>0</v>
      </c>
      <c r="H127" s="76">
        <f>ROUND($R130*$S130,6)</f>
        <v>0</v>
      </c>
      <c r="I127" s="76">
        <f>ROUND($R131*$S131,6)</f>
        <v>0</v>
      </c>
      <c r="J127" s="46"/>
      <c r="M127" s="133">
        <f>IF('Cumulative Budget Request '!L126='Split budget (G)'!$L$1,'Cumulative Budget Request '!M126,0)</f>
        <v>0</v>
      </c>
      <c r="N127" s="214">
        <f>ROUND(M127/12,2)</f>
        <v>0</v>
      </c>
      <c r="O127" s="214">
        <f>IF('Cumulative Budget Request '!L126='Split budget (G)'!$L$1,'Cumulative Budget Request '!O126,0)</f>
        <v>0</v>
      </c>
      <c r="P127" s="209">
        <f>IF('Cumulative Budget Request '!L126='Split budget (G)'!$L$1,'Cumulative Budget Request '!P126,0)</f>
        <v>0</v>
      </c>
      <c r="Q127" s="211">
        <f>IF('Cumulative Budget Request '!L126='Split budget (G)'!$L$1,'Cumulative Budget Request '!Q126,0)</f>
        <v>0</v>
      </c>
      <c r="R127" s="212">
        <f>IF('Cumulative Budget Request '!L126='Split budget (G)'!$L$1,'Cumulative Budget Request '!R126,0)</f>
        <v>0</v>
      </c>
      <c r="S127" s="61">
        <f>IF('Cumulative Budget Request '!L126='Split budget (G)'!$L$1,'Cumulative Budget Request '!S126,0)</f>
        <v>0</v>
      </c>
      <c r="T127" s="2"/>
      <c r="U127" s="323">
        <f>IFERROR((E130+E131)/E129,0)</f>
        <v>0</v>
      </c>
      <c r="V127" s="323">
        <f t="shared" ref="V127:Y127" si="77">IFERROR((F130+F131)/F129,0)</f>
        <v>0</v>
      </c>
      <c r="W127" s="323">
        <f t="shared" si="77"/>
        <v>0</v>
      </c>
      <c r="X127" s="323">
        <f t="shared" si="77"/>
        <v>0</v>
      </c>
      <c r="Y127" s="323">
        <f t="shared" si="77"/>
        <v>0</v>
      </c>
    </row>
    <row r="128" spans="1:25" hidden="1">
      <c r="A128" s="449"/>
      <c r="B128" s="486"/>
      <c r="C128" s="480"/>
      <c r="D128" s="59" t="s">
        <v>15</v>
      </c>
      <c r="E128" s="52">
        <f>ROUND((N127+O127)*E127*Q127,0)</f>
        <v>0</v>
      </c>
      <c r="F128" s="52">
        <f>ROUND((N127+O127)*F127*Q127*Q128,0)</f>
        <v>0</v>
      </c>
      <c r="G128" s="52">
        <f>ROUND((N127+O127)*G127*Q127*Q128*Q129,0)</f>
        <v>0</v>
      </c>
      <c r="H128" s="52">
        <f>ROUND((N127+O127)*H127*Q127*Q128*Q129*Q130,0)</f>
        <v>0</v>
      </c>
      <c r="I128" s="52">
        <f>ROUND((N127+O127)*I127*Q127*Q128*Q129*Q130*Q131,0)</f>
        <v>0</v>
      </c>
      <c r="J128" s="158">
        <f>SUM(E128:I128)</f>
        <v>0</v>
      </c>
      <c r="M128" s="215"/>
      <c r="N128" s="56"/>
      <c r="O128" s="56"/>
      <c r="P128" s="56"/>
      <c r="Q128" s="211">
        <f>IF('Cumulative Budget Request '!L127='Split budget (G)'!$L$1,'Cumulative Budget Request '!Q127,0)</f>
        <v>0</v>
      </c>
      <c r="R128" s="212">
        <f>IF('Cumulative Budget Request '!L127='Split budget (G)'!$L$1,'Cumulative Budget Request '!R127,0)</f>
        <v>0</v>
      </c>
      <c r="S128" s="61">
        <f>IF('Cumulative Budget Request '!L127='Split budget (G)'!$L$1,'Cumulative Budget Request '!S127,0)</f>
        <v>0</v>
      </c>
      <c r="T128" s="16"/>
      <c r="U128" s="324"/>
      <c r="V128" s="324"/>
      <c r="W128" s="324"/>
      <c r="X128" s="324"/>
      <c r="Y128" s="324"/>
    </row>
    <row r="129" spans="1:25" hidden="1">
      <c r="A129" s="449"/>
      <c r="B129" s="486"/>
      <c r="C129" s="480"/>
      <c r="D129" s="59" t="s">
        <v>30</v>
      </c>
      <c r="E129" s="52">
        <f>ROUND(E128*$Q$2,0)</f>
        <v>0</v>
      </c>
      <c r="F129" s="52">
        <f t="shared" ref="F129:I129" si="78">ROUND(F128*$Q$2,0)</f>
        <v>0</v>
      </c>
      <c r="G129" s="52">
        <f t="shared" si="78"/>
        <v>0</v>
      </c>
      <c r="H129" s="52">
        <f t="shared" si="78"/>
        <v>0</v>
      </c>
      <c r="I129" s="52">
        <f t="shared" si="78"/>
        <v>0</v>
      </c>
      <c r="J129" s="158">
        <f>SUM(E129:I129)</f>
        <v>0</v>
      </c>
      <c r="M129" s="215"/>
      <c r="N129" s="56"/>
      <c r="O129" s="56"/>
      <c r="P129" s="56"/>
      <c r="Q129" s="211">
        <f>IF('Cumulative Budget Request '!L128='Split budget (G)'!$L$1,'Cumulative Budget Request '!Q128,0)</f>
        <v>0</v>
      </c>
      <c r="R129" s="212">
        <f>IF('Cumulative Budget Request '!L128='Split budget (G)'!$L$1,'Cumulative Budget Request '!R128,0)</f>
        <v>0</v>
      </c>
      <c r="S129" s="61">
        <f>IF('Cumulative Budget Request '!L128='Split budget (G)'!$L$1,'Cumulative Budget Request '!S128,0)</f>
        <v>0</v>
      </c>
      <c r="T129" s="16"/>
      <c r="U129" s="323"/>
      <c r="V129" s="323"/>
      <c r="W129" s="323"/>
      <c r="X129" s="323"/>
      <c r="Y129" s="323"/>
    </row>
    <row r="130" spans="1:25" ht="15" hidden="1">
      <c r="A130" s="449"/>
      <c r="B130" s="486"/>
      <c r="C130" s="480"/>
      <c r="D130" s="59" t="s">
        <v>29</v>
      </c>
      <c r="E130" s="170">
        <f>ROUND(R$5*E127,0)</f>
        <v>0</v>
      </c>
      <c r="F130" s="170">
        <f t="shared" ref="F130:I130" si="79">ROUND(S$5*F127,0)</f>
        <v>0</v>
      </c>
      <c r="G130" s="170">
        <f t="shared" si="79"/>
        <v>0</v>
      </c>
      <c r="H130" s="170">
        <f t="shared" si="79"/>
        <v>0</v>
      </c>
      <c r="I130" s="170">
        <f t="shared" si="79"/>
        <v>0</v>
      </c>
      <c r="J130" s="167">
        <f>SUM(E130:I130)</f>
        <v>0</v>
      </c>
      <c r="M130" s="215"/>
      <c r="N130" s="56"/>
      <c r="O130" s="56"/>
      <c r="P130" s="56"/>
      <c r="Q130" s="211">
        <f>IF('Cumulative Budget Request '!L129='Split budget (G)'!$L$1,'Cumulative Budget Request '!Q129,0)</f>
        <v>0</v>
      </c>
      <c r="R130" s="212">
        <f>IF('Cumulative Budget Request '!L129='Split budget (G)'!$L$1,'Cumulative Budget Request '!R129,0)</f>
        <v>0</v>
      </c>
      <c r="S130" s="61">
        <f>IF('Cumulative Budget Request '!L129='Split budget (G)'!$L$1,'Cumulative Budget Request '!S129,0)</f>
        <v>0</v>
      </c>
      <c r="T130" s="16"/>
      <c r="U130" s="324"/>
      <c r="V130" s="324"/>
      <c r="W130" s="324"/>
      <c r="X130" s="324"/>
      <c r="Y130" s="324"/>
    </row>
    <row r="131" spans="1:25" hidden="1">
      <c r="A131" s="449"/>
      <c r="B131" s="486"/>
      <c r="C131" s="480"/>
      <c r="D131" s="62" t="s">
        <v>178</v>
      </c>
      <c r="E131" s="171">
        <f>SUM(E129:E130)</f>
        <v>0</v>
      </c>
      <c r="F131" s="171">
        <f t="shared" ref="F131:I131" si="80">SUM(F129:F130)</f>
        <v>0</v>
      </c>
      <c r="G131" s="171">
        <f t="shared" si="80"/>
        <v>0</v>
      </c>
      <c r="H131" s="171">
        <f t="shared" si="80"/>
        <v>0</v>
      </c>
      <c r="I131" s="171">
        <f t="shared" si="80"/>
        <v>0</v>
      </c>
      <c r="J131" s="172">
        <f>SUM(J129:J130)</f>
        <v>0</v>
      </c>
      <c r="M131" s="215"/>
      <c r="N131" s="56"/>
      <c r="O131" s="56"/>
      <c r="P131" s="56"/>
      <c r="Q131" s="211">
        <f>IF('Cumulative Budget Request '!L130='Split budget (G)'!$L$1,'Cumulative Budget Request '!Q130,0)</f>
        <v>0</v>
      </c>
      <c r="R131" s="212">
        <f>IF('Cumulative Budget Request '!L130='Split budget (G)'!$L$1,'Cumulative Budget Request '!R130,0)</f>
        <v>0</v>
      </c>
      <c r="S131" s="61">
        <f>IF('Cumulative Budget Request '!L130='Split budget (G)'!$L$1,'Cumulative Budget Request '!S130,0)</f>
        <v>0</v>
      </c>
      <c r="T131" s="16"/>
      <c r="U131" s="323"/>
      <c r="V131" s="323"/>
      <c r="W131" s="323"/>
      <c r="X131" s="323"/>
      <c r="Y131" s="323"/>
    </row>
    <row r="132" spans="1:25" hidden="1">
      <c r="A132" s="449"/>
      <c r="B132" s="481"/>
      <c r="C132" s="480"/>
      <c r="D132" s="59"/>
      <c r="E132" s="16"/>
      <c r="F132" s="16"/>
      <c r="G132" s="16"/>
      <c r="H132" s="16"/>
      <c r="I132" s="16"/>
      <c r="J132" s="25"/>
      <c r="M132" s="215"/>
      <c r="N132" s="56"/>
      <c r="O132" s="56"/>
      <c r="P132" s="56"/>
      <c r="Q132" s="31"/>
      <c r="R132" s="56"/>
      <c r="S132" s="31"/>
      <c r="T132" s="16"/>
      <c r="U132" s="325"/>
      <c r="V132" s="326"/>
      <c r="W132" s="324"/>
      <c r="X132" s="324"/>
      <c r="Y132" s="324"/>
    </row>
    <row r="133" spans="1:25" hidden="1">
      <c r="A133" s="485">
        <f>IF('Cumulative Budget Request '!L132='Split budget (G)'!$L$1,'Cumulative Budget Request '!A132,0)</f>
        <v>0</v>
      </c>
      <c r="B133" s="480">
        <f>IF('Cumulative Budget Request '!L132='Split budget (G)'!$L$1,'Cumulative Budget Request '!B132,0)</f>
        <v>0</v>
      </c>
      <c r="C133" s="481"/>
      <c r="D133" s="33" t="s">
        <v>123</v>
      </c>
      <c r="E133" s="76">
        <f>ROUND($R133*$S133,6)</f>
        <v>0</v>
      </c>
      <c r="F133" s="76">
        <f>ROUND($R134*$S134,6)</f>
        <v>0</v>
      </c>
      <c r="G133" s="76">
        <f>ROUND($R135*$S135,6)</f>
        <v>0</v>
      </c>
      <c r="H133" s="76">
        <f>ROUND($R136*$S136,6)</f>
        <v>0</v>
      </c>
      <c r="I133" s="76">
        <f>ROUND($R137*$S137,6)</f>
        <v>0</v>
      </c>
      <c r="J133" s="46"/>
      <c r="M133" s="133">
        <f>IF('Cumulative Budget Request '!L132='Split budget (G)'!$L$1,'Cumulative Budget Request '!M132,0)</f>
        <v>0</v>
      </c>
      <c r="N133" s="214">
        <f>ROUND(M133/12,2)</f>
        <v>0</v>
      </c>
      <c r="O133" s="214">
        <f>IF('Cumulative Budget Request '!L132='Split budget (G)'!$L$1,'Cumulative Budget Request '!O132,0)</f>
        <v>0</v>
      </c>
      <c r="P133" s="209">
        <f>IF('Cumulative Budget Request '!L132='Split budget (G)'!$L$1,'Cumulative Budget Request '!P132,0)</f>
        <v>0</v>
      </c>
      <c r="Q133" s="211">
        <f>IF('Cumulative Budget Request '!L132='Split budget (G)'!$L$1,'Cumulative Budget Request '!Q132,0)</f>
        <v>0</v>
      </c>
      <c r="R133" s="212">
        <f>IF('Cumulative Budget Request '!L132='Split budget (G)'!$L$1,'Cumulative Budget Request '!R132,0)</f>
        <v>0</v>
      </c>
      <c r="S133" s="61">
        <f>IF('Cumulative Budget Request '!L132='Split budget (G)'!$L$1,'Cumulative Budget Request '!S132,0)</f>
        <v>0</v>
      </c>
      <c r="T133" s="2"/>
      <c r="U133" s="323">
        <f>IFERROR((E136+E137)/E135,0)</f>
        <v>0</v>
      </c>
      <c r="V133" s="323">
        <f t="shared" ref="V133:Y133" si="81">IFERROR((F136+F137)/F135,0)</f>
        <v>0</v>
      </c>
      <c r="W133" s="323">
        <f t="shared" si="81"/>
        <v>0</v>
      </c>
      <c r="X133" s="323">
        <f t="shared" si="81"/>
        <v>0</v>
      </c>
      <c r="Y133" s="323">
        <f t="shared" si="81"/>
        <v>0</v>
      </c>
    </row>
    <row r="134" spans="1:25" hidden="1">
      <c r="A134" s="449"/>
      <c r="B134" s="486"/>
      <c r="C134" s="480"/>
      <c r="D134" s="59" t="s">
        <v>15</v>
      </c>
      <c r="E134" s="52">
        <f>ROUND((N133+O133)*E133*Q133,0)</f>
        <v>0</v>
      </c>
      <c r="F134" s="52">
        <f>ROUND((N133+O133)*F133*Q133*Q134,0)</f>
        <v>0</v>
      </c>
      <c r="G134" s="52">
        <f>ROUND((N133+O133)*G133*Q133*Q134*Q135,0)</f>
        <v>0</v>
      </c>
      <c r="H134" s="52">
        <f>ROUND((N133+O133)*H133*Q133*Q134*Q135*Q136,0)</f>
        <v>0</v>
      </c>
      <c r="I134" s="52">
        <f>ROUND((N133+O133)*I133*Q133*Q134*Q135*Q136*Q137,0)</f>
        <v>0</v>
      </c>
      <c r="J134" s="158">
        <f>SUM(E134:I134)</f>
        <v>0</v>
      </c>
      <c r="M134" s="215"/>
      <c r="N134" s="56"/>
      <c r="O134" s="56"/>
      <c r="P134" s="56"/>
      <c r="Q134" s="211">
        <f>IF('Cumulative Budget Request '!L133='Split budget (G)'!$L$1,'Cumulative Budget Request '!Q133,0)</f>
        <v>0</v>
      </c>
      <c r="R134" s="212">
        <f>IF('Cumulative Budget Request '!L133='Split budget (G)'!$L$1,'Cumulative Budget Request '!R133,0)</f>
        <v>0</v>
      </c>
      <c r="S134" s="61">
        <f>IF('Cumulative Budget Request '!L133='Split budget (G)'!$L$1,'Cumulative Budget Request '!S133,0)</f>
        <v>0</v>
      </c>
      <c r="T134" s="16"/>
      <c r="U134" s="324"/>
      <c r="V134" s="324"/>
      <c r="W134" s="324"/>
      <c r="X134" s="324"/>
      <c r="Y134" s="324"/>
    </row>
    <row r="135" spans="1:25" hidden="1">
      <c r="A135" s="449"/>
      <c r="B135" s="486"/>
      <c r="C135" s="480"/>
      <c r="D135" s="59" t="s">
        <v>30</v>
      </c>
      <c r="E135" s="52">
        <f>ROUND(E134*$Q$2,0)</f>
        <v>0</v>
      </c>
      <c r="F135" s="52">
        <f t="shared" ref="F135:I135" si="82">ROUND(F134*$Q$2,0)</f>
        <v>0</v>
      </c>
      <c r="G135" s="52">
        <f t="shared" si="82"/>
        <v>0</v>
      </c>
      <c r="H135" s="52">
        <f t="shared" si="82"/>
        <v>0</v>
      </c>
      <c r="I135" s="52">
        <f t="shared" si="82"/>
        <v>0</v>
      </c>
      <c r="J135" s="158">
        <f>SUM(E135:I135)</f>
        <v>0</v>
      </c>
      <c r="M135" s="215"/>
      <c r="N135" s="56"/>
      <c r="O135" s="56"/>
      <c r="P135" s="56"/>
      <c r="Q135" s="211">
        <f>IF('Cumulative Budget Request '!L134='Split budget (G)'!$L$1,'Cumulative Budget Request '!Q134,0)</f>
        <v>0</v>
      </c>
      <c r="R135" s="212">
        <f>IF('Cumulative Budget Request '!L134='Split budget (G)'!$L$1,'Cumulative Budget Request '!R134,0)</f>
        <v>0</v>
      </c>
      <c r="S135" s="61">
        <f>IF('Cumulative Budget Request '!L134='Split budget (G)'!$L$1,'Cumulative Budget Request '!S134,0)</f>
        <v>0</v>
      </c>
      <c r="T135" s="16"/>
      <c r="U135" s="323"/>
      <c r="V135" s="323"/>
      <c r="W135" s="323"/>
      <c r="X135" s="323"/>
      <c r="Y135" s="323"/>
    </row>
    <row r="136" spans="1:25" ht="15" hidden="1">
      <c r="A136" s="449"/>
      <c r="B136" s="486"/>
      <c r="C136" s="480"/>
      <c r="D136" s="59" t="s">
        <v>29</v>
      </c>
      <c r="E136" s="170">
        <f>ROUND(R$5*E133,0)</f>
        <v>0</v>
      </c>
      <c r="F136" s="170">
        <f t="shared" ref="F136:I136" si="83">ROUND(S$5*F133,0)</f>
        <v>0</v>
      </c>
      <c r="G136" s="170">
        <f t="shared" si="83"/>
        <v>0</v>
      </c>
      <c r="H136" s="170">
        <f t="shared" si="83"/>
        <v>0</v>
      </c>
      <c r="I136" s="170">
        <f t="shared" si="83"/>
        <v>0</v>
      </c>
      <c r="J136" s="167">
        <f>SUM(E136:I136)</f>
        <v>0</v>
      </c>
      <c r="M136" s="215"/>
      <c r="N136" s="56"/>
      <c r="O136" s="56"/>
      <c r="P136" s="56"/>
      <c r="Q136" s="211">
        <f>IF('Cumulative Budget Request '!L135='Split budget (G)'!$L$1,'Cumulative Budget Request '!Q135,0)</f>
        <v>0</v>
      </c>
      <c r="R136" s="212">
        <f>IF('Cumulative Budget Request '!L135='Split budget (G)'!$L$1,'Cumulative Budget Request '!R135,0)</f>
        <v>0</v>
      </c>
      <c r="S136" s="61">
        <f>IF('Cumulative Budget Request '!L135='Split budget (G)'!$L$1,'Cumulative Budget Request '!S135,0)</f>
        <v>0</v>
      </c>
      <c r="T136" s="16"/>
      <c r="U136" s="324"/>
      <c r="V136" s="324"/>
      <c r="W136" s="324"/>
      <c r="X136" s="324"/>
      <c r="Y136" s="324"/>
    </row>
    <row r="137" spans="1:25" hidden="1">
      <c r="A137" s="449"/>
      <c r="B137" s="486"/>
      <c r="C137" s="480"/>
      <c r="D137" s="62" t="s">
        <v>178</v>
      </c>
      <c r="E137" s="171">
        <f>SUM(E135:E136)</f>
        <v>0</v>
      </c>
      <c r="F137" s="171">
        <f t="shared" ref="F137:I137" si="84">SUM(F135:F136)</f>
        <v>0</v>
      </c>
      <c r="G137" s="171">
        <f t="shared" si="84"/>
        <v>0</v>
      </c>
      <c r="H137" s="171">
        <f t="shared" si="84"/>
        <v>0</v>
      </c>
      <c r="I137" s="171">
        <f t="shared" si="84"/>
        <v>0</v>
      </c>
      <c r="J137" s="172">
        <f>SUM(J135:J136)</f>
        <v>0</v>
      </c>
      <c r="M137" s="215"/>
      <c r="N137" s="56"/>
      <c r="O137" s="56"/>
      <c r="P137" s="56"/>
      <c r="Q137" s="211">
        <f>IF('Cumulative Budget Request '!L136='Split budget (G)'!$L$1,'Cumulative Budget Request '!Q136,0)</f>
        <v>0</v>
      </c>
      <c r="R137" s="212">
        <f>IF('Cumulative Budget Request '!L136='Split budget (G)'!$L$1,'Cumulative Budget Request '!R136,0)</f>
        <v>0</v>
      </c>
      <c r="S137" s="61">
        <f>IF('Cumulative Budget Request '!L136='Split budget (G)'!$L$1,'Cumulative Budget Request '!S136,0)</f>
        <v>0</v>
      </c>
      <c r="T137" s="16"/>
      <c r="U137" s="323"/>
      <c r="V137" s="323"/>
      <c r="W137" s="323"/>
      <c r="X137" s="323"/>
      <c r="Y137" s="323"/>
    </row>
    <row r="138" spans="1:25" hidden="1">
      <c r="A138" s="449"/>
      <c r="B138" s="481"/>
      <c r="C138" s="480"/>
      <c r="D138" s="59"/>
      <c r="E138" s="16"/>
      <c r="F138" s="16"/>
      <c r="G138" s="16"/>
      <c r="H138" s="16"/>
      <c r="I138" s="16"/>
      <c r="J138" s="25"/>
      <c r="M138" s="215"/>
      <c r="N138" s="56"/>
      <c r="O138" s="56"/>
      <c r="P138" s="56"/>
      <c r="Q138" s="31"/>
      <c r="R138" s="56"/>
      <c r="S138" s="31"/>
      <c r="T138" s="16"/>
      <c r="U138" s="325"/>
      <c r="V138" s="326"/>
      <c r="W138" s="324"/>
      <c r="X138" s="324"/>
      <c r="Y138" s="324"/>
    </row>
    <row r="139" spans="1:25" hidden="1">
      <c r="A139" s="485">
        <f>IF('Cumulative Budget Request '!L138='Split budget (G)'!$L$1,'Cumulative Budget Request '!A138,0)</f>
        <v>0</v>
      </c>
      <c r="B139" s="480">
        <f>IF('Cumulative Budget Request '!L138='Split budget (G)'!$L$1,'Cumulative Budget Request '!B138,0)</f>
        <v>0</v>
      </c>
      <c r="C139" s="481"/>
      <c r="D139" s="33" t="s">
        <v>123</v>
      </c>
      <c r="E139" s="76">
        <f>ROUND($R139*$S139,6)</f>
        <v>0</v>
      </c>
      <c r="F139" s="76">
        <f>ROUND($R140*$S140,6)</f>
        <v>0</v>
      </c>
      <c r="G139" s="76">
        <f>ROUND($R141*$S141,6)</f>
        <v>0</v>
      </c>
      <c r="H139" s="76">
        <f>ROUND($R142*$S142,6)</f>
        <v>0</v>
      </c>
      <c r="I139" s="76">
        <f>ROUND($R143*$S143,6)</f>
        <v>0</v>
      </c>
      <c r="J139" s="46"/>
      <c r="M139" s="133">
        <f>IF('Cumulative Budget Request '!L138='Split budget (G)'!$L$1,'Cumulative Budget Request '!M138,0)</f>
        <v>0</v>
      </c>
      <c r="N139" s="214">
        <f>ROUND(M139/12,2)</f>
        <v>0</v>
      </c>
      <c r="O139" s="214">
        <f>IF('Cumulative Budget Request '!L138='Split budget (G)'!$L$1,'Cumulative Budget Request '!O138,0)</f>
        <v>0</v>
      </c>
      <c r="P139" s="209">
        <f>IF('Cumulative Budget Request '!L138='Split budget (G)'!$L$1,'Cumulative Budget Request '!P138,0)</f>
        <v>0</v>
      </c>
      <c r="Q139" s="211">
        <f>IF('Cumulative Budget Request '!L138='Split budget (G)'!$L$1,'Cumulative Budget Request '!Q138,0)</f>
        <v>0</v>
      </c>
      <c r="R139" s="212">
        <f>IF('Cumulative Budget Request '!L138='Split budget (G)'!$L$1,'Cumulative Budget Request '!R138,0)</f>
        <v>0</v>
      </c>
      <c r="S139" s="61">
        <f>IF('Cumulative Budget Request '!L138='Split budget (G)'!$L$1,'Cumulative Budget Request '!S138,0)</f>
        <v>0</v>
      </c>
      <c r="T139" s="2"/>
      <c r="U139" s="323">
        <f>IFERROR((E142+E143)/E141,0)</f>
        <v>0</v>
      </c>
      <c r="V139" s="323">
        <f t="shared" ref="V139:Y139" si="85">IFERROR((F142+F143)/F141,0)</f>
        <v>0</v>
      </c>
      <c r="W139" s="323">
        <f t="shared" si="85"/>
        <v>0</v>
      </c>
      <c r="X139" s="323">
        <f t="shared" si="85"/>
        <v>0</v>
      </c>
      <c r="Y139" s="323">
        <f t="shared" si="85"/>
        <v>0</v>
      </c>
    </row>
    <row r="140" spans="1:25" hidden="1">
      <c r="A140" s="449"/>
      <c r="B140" s="486"/>
      <c r="C140" s="480"/>
      <c r="D140" s="59" t="s">
        <v>15</v>
      </c>
      <c r="E140" s="52">
        <f>ROUND((N139+O139)*E139*Q139,0)</f>
        <v>0</v>
      </c>
      <c r="F140" s="52">
        <f>ROUND((N139+O139)*F139*Q139*Q140,0)</f>
        <v>0</v>
      </c>
      <c r="G140" s="52">
        <f>ROUND((N139+O139)*G139*Q139*Q140*Q141,0)</f>
        <v>0</v>
      </c>
      <c r="H140" s="52">
        <f>ROUND((N139+O139)*H139*Q139*Q140*Q141*Q142,0)</f>
        <v>0</v>
      </c>
      <c r="I140" s="52">
        <f>ROUND((N139+O139)*I139*Q139*Q140*Q141*Q142*Q143,0)</f>
        <v>0</v>
      </c>
      <c r="J140" s="158">
        <f>SUM(E140:I140)</f>
        <v>0</v>
      </c>
      <c r="M140" s="215"/>
      <c r="N140" s="56"/>
      <c r="O140" s="56"/>
      <c r="P140" s="56"/>
      <c r="Q140" s="211">
        <f>IF('Cumulative Budget Request '!L139='Split budget (G)'!$L$1,'Cumulative Budget Request '!Q139,0)</f>
        <v>0</v>
      </c>
      <c r="R140" s="212">
        <f>IF('Cumulative Budget Request '!L139='Split budget (G)'!$L$1,'Cumulative Budget Request '!R139,0)</f>
        <v>0</v>
      </c>
      <c r="S140" s="61">
        <f>IF('Cumulative Budget Request '!L139='Split budget (G)'!$L$1,'Cumulative Budget Request '!S139,0)</f>
        <v>0</v>
      </c>
      <c r="T140" s="16"/>
      <c r="U140" s="324"/>
      <c r="V140" s="324"/>
      <c r="W140" s="324"/>
      <c r="X140" s="324"/>
      <c r="Y140" s="324"/>
    </row>
    <row r="141" spans="1:25" hidden="1">
      <c r="A141" s="449"/>
      <c r="B141" s="486"/>
      <c r="C141" s="480"/>
      <c r="D141" s="59" t="s">
        <v>30</v>
      </c>
      <c r="E141" s="52">
        <f>ROUND(E140*$Q$2,0)</f>
        <v>0</v>
      </c>
      <c r="F141" s="52">
        <f t="shared" ref="F141:I141" si="86">ROUND(F140*$Q$2,0)</f>
        <v>0</v>
      </c>
      <c r="G141" s="52">
        <f t="shared" si="86"/>
        <v>0</v>
      </c>
      <c r="H141" s="52">
        <f t="shared" si="86"/>
        <v>0</v>
      </c>
      <c r="I141" s="52">
        <f t="shared" si="86"/>
        <v>0</v>
      </c>
      <c r="J141" s="158">
        <f>SUM(E141:I141)</f>
        <v>0</v>
      </c>
      <c r="M141" s="215"/>
      <c r="N141" s="56"/>
      <c r="O141" s="56"/>
      <c r="P141" s="56"/>
      <c r="Q141" s="211">
        <f>IF('Cumulative Budget Request '!L140='Split budget (G)'!$L$1,'Cumulative Budget Request '!Q140,0)</f>
        <v>0</v>
      </c>
      <c r="R141" s="212">
        <f>IF('Cumulative Budget Request '!L140='Split budget (G)'!$L$1,'Cumulative Budget Request '!R140,0)</f>
        <v>0</v>
      </c>
      <c r="S141" s="61">
        <f>IF('Cumulative Budget Request '!L140='Split budget (G)'!$L$1,'Cumulative Budget Request '!S140,0)</f>
        <v>0</v>
      </c>
      <c r="T141" s="16"/>
      <c r="U141" s="323"/>
      <c r="V141" s="323"/>
      <c r="W141" s="323"/>
      <c r="X141" s="323"/>
      <c r="Y141" s="323"/>
    </row>
    <row r="142" spans="1:25" ht="15" hidden="1">
      <c r="A142" s="449"/>
      <c r="B142" s="486"/>
      <c r="C142" s="480"/>
      <c r="D142" s="59" t="s">
        <v>29</v>
      </c>
      <c r="E142" s="170">
        <f>ROUND(R$5*E139,0)</f>
        <v>0</v>
      </c>
      <c r="F142" s="170">
        <f t="shared" ref="F142:I142" si="87">ROUND(S$5*F139,0)</f>
        <v>0</v>
      </c>
      <c r="G142" s="170">
        <f t="shared" si="87"/>
        <v>0</v>
      </c>
      <c r="H142" s="170">
        <f t="shared" si="87"/>
        <v>0</v>
      </c>
      <c r="I142" s="170">
        <f t="shared" si="87"/>
        <v>0</v>
      </c>
      <c r="J142" s="167">
        <f>SUM(E142:I142)</f>
        <v>0</v>
      </c>
      <c r="M142" s="215"/>
      <c r="N142" s="56"/>
      <c r="O142" s="56"/>
      <c r="P142" s="56"/>
      <c r="Q142" s="211">
        <f>IF('Cumulative Budget Request '!L141='Split budget (G)'!$L$1,'Cumulative Budget Request '!Q141,0)</f>
        <v>0</v>
      </c>
      <c r="R142" s="212">
        <f>IF('Cumulative Budget Request '!L141='Split budget (G)'!$L$1,'Cumulative Budget Request '!R141,0)</f>
        <v>0</v>
      </c>
      <c r="S142" s="61">
        <f>IF('Cumulative Budget Request '!L141='Split budget (G)'!$L$1,'Cumulative Budget Request '!S141,0)</f>
        <v>0</v>
      </c>
      <c r="T142" s="16"/>
      <c r="U142" s="324"/>
      <c r="V142" s="324"/>
      <c r="W142" s="324"/>
      <c r="X142" s="324"/>
      <c r="Y142" s="324"/>
    </row>
    <row r="143" spans="1:25" hidden="1">
      <c r="A143" s="449"/>
      <c r="B143" s="486"/>
      <c r="C143" s="480"/>
      <c r="D143" s="62" t="s">
        <v>178</v>
      </c>
      <c r="E143" s="171">
        <f>SUM(E141:E142)</f>
        <v>0</v>
      </c>
      <c r="F143" s="171">
        <f t="shared" ref="F143:I143" si="88">SUM(F141:F142)</f>
        <v>0</v>
      </c>
      <c r="G143" s="171">
        <f t="shared" si="88"/>
        <v>0</v>
      </c>
      <c r="H143" s="171">
        <f t="shared" si="88"/>
        <v>0</v>
      </c>
      <c r="I143" s="171">
        <f t="shared" si="88"/>
        <v>0</v>
      </c>
      <c r="J143" s="172">
        <f>SUM(J141:J142)</f>
        <v>0</v>
      </c>
      <c r="M143" s="215"/>
      <c r="N143" s="56"/>
      <c r="O143" s="56"/>
      <c r="P143" s="56"/>
      <c r="Q143" s="211">
        <f>IF('Cumulative Budget Request '!L142='Split budget (G)'!$L$1,'Cumulative Budget Request '!Q142,0)</f>
        <v>0</v>
      </c>
      <c r="R143" s="212">
        <f>IF('Cumulative Budget Request '!L142='Split budget (G)'!$L$1,'Cumulative Budget Request '!R142,0)</f>
        <v>0</v>
      </c>
      <c r="S143" s="61">
        <f>IF('Cumulative Budget Request '!L142='Split budget (G)'!$L$1,'Cumulative Budget Request '!S142,0)</f>
        <v>0</v>
      </c>
      <c r="T143" s="16"/>
      <c r="U143" s="323"/>
      <c r="V143" s="323"/>
      <c r="W143" s="323"/>
      <c r="X143" s="323"/>
      <c r="Y143" s="323"/>
    </row>
    <row r="144" spans="1:25" hidden="1">
      <c r="A144" s="449"/>
      <c r="B144" s="481"/>
      <c r="C144" s="480"/>
      <c r="D144" s="59"/>
      <c r="E144" s="16"/>
      <c r="F144" s="16"/>
      <c r="G144" s="16"/>
      <c r="H144" s="16"/>
      <c r="I144" s="16"/>
      <c r="J144" s="25"/>
      <c r="M144" s="215"/>
      <c r="N144" s="56"/>
      <c r="O144" s="56"/>
      <c r="P144" s="56"/>
      <c r="Q144" s="31"/>
      <c r="R144" s="56"/>
      <c r="S144" s="31"/>
      <c r="T144" s="16"/>
      <c r="U144" s="325"/>
      <c r="V144" s="326"/>
      <c r="W144" s="324"/>
      <c r="X144" s="324"/>
      <c r="Y144" s="324"/>
    </row>
    <row r="145" spans="1:25" hidden="1">
      <c r="A145" s="485">
        <f>IF('Cumulative Budget Request '!L144='Split budget (G)'!$L$1,'Cumulative Budget Request '!A144,0)</f>
        <v>0</v>
      </c>
      <c r="B145" s="480">
        <f>IF('Cumulative Budget Request '!L144='Split budget (G)'!$L$1,'Cumulative Budget Request '!B144,0)</f>
        <v>0</v>
      </c>
      <c r="C145" s="481"/>
      <c r="D145" s="33" t="s">
        <v>123</v>
      </c>
      <c r="E145" s="76">
        <f>ROUND($R145*$S145,6)</f>
        <v>0</v>
      </c>
      <c r="F145" s="76">
        <f>ROUND($R146*$S146,6)</f>
        <v>0</v>
      </c>
      <c r="G145" s="76">
        <f>ROUND($R147*$S147,6)</f>
        <v>0</v>
      </c>
      <c r="H145" s="76">
        <f>ROUND($R148*$S148,6)</f>
        <v>0</v>
      </c>
      <c r="I145" s="76">
        <f>ROUND($R149*$S149,6)</f>
        <v>0</v>
      </c>
      <c r="J145" s="46"/>
      <c r="M145" s="133">
        <f>IF('Cumulative Budget Request '!L144='Split budget (G)'!$L$1,'Cumulative Budget Request '!M144,0)</f>
        <v>0</v>
      </c>
      <c r="N145" s="214">
        <f>ROUND(M145/12,2)</f>
        <v>0</v>
      </c>
      <c r="O145" s="214">
        <f>IF('Cumulative Budget Request '!L144='Split budget (G)'!$L$1,'Cumulative Budget Request '!O144,0)</f>
        <v>0</v>
      </c>
      <c r="P145" s="209">
        <f>IF('Cumulative Budget Request '!L144='Split budget (G)'!$L$1,'Cumulative Budget Request '!P144,0)</f>
        <v>0</v>
      </c>
      <c r="Q145" s="211">
        <f>IF('Cumulative Budget Request '!L144='Split budget (G)'!$L$1,'Cumulative Budget Request '!Q144,0)</f>
        <v>0</v>
      </c>
      <c r="R145" s="212">
        <f>IF('Cumulative Budget Request '!L144='Split budget (G)'!$L$1,'Cumulative Budget Request '!R144,0)</f>
        <v>0</v>
      </c>
      <c r="S145" s="61">
        <f>IF('Cumulative Budget Request '!L144='Split budget (G)'!$L$1,'Cumulative Budget Request '!S144,0)</f>
        <v>0</v>
      </c>
      <c r="T145" s="2"/>
      <c r="U145" s="323">
        <f>IFERROR((E148+E149)/E147,0)</f>
        <v>0</v>
      </c>
      <c r="V145" s="323">
        <f t="shared" ref="V145:Y145" si="89">IFERROR((F148+F149)/F147,0)</f>
        <v>0</v>
      </c>
      <c r="W145" s="323">
        <f t="shared" si="89"/>
        <v>0</v>
      </c>
      <c r="X145" s="323">
        <f t="shared" si="89"/>
        <v>0</v>
      </c>
      <c r="Y145" s="323">
        <f t="shared" si="89"/>
        <v>0</v>
      </c>
    </row>
    <row r="146" spans="1:25" hidden="1">
      <c r="A146" s="449"/>
      <c r="B146" s="486"/>
      <c r="C146" s="480"/>
      <c r="D146" s="59" t="s">
        <v>15</v>
      </c>
      <c r="E146" s="52">
        <f>ROUND((N145+O145)*E145*Q145,0)</f>
        <v>0</v>
      </c>
      <c r="F146" s="52">
        <f>ROUND((N145+O145)*F145*Q145*Q146,0)</f>
        <v>0</v>
      </c>
      <c r="G146" s="52">
        <f>ROUND((N145+O145)*G145*Q145*Q146*Q147,0)</f>
        <v>0</v>
      </c>
      <c r="H146" s="52">
        <f>ROUND((N145+O145)*H145*Q145*Q146*Q147*Q148,0)</f>
        <v>0</v>
      </c>
      <c r="I146" s="52">
        <f>ROUND((N145+O145)*I145*Q145*Q146*Q147*Q148*Q149,0)</f>
        <v>0</v>
      </c>
      <c r="J146" s="158">
        <f>SUM(E146:I146)</f>
        <v>0</v>
      </c>
      <c r="M146" s="215"/>
      <c r="N146" s="56"/>
      <c r="O146" s="56"/>
      <c r="P146" s="56"/>
      <c r="Q146" s="211">
        <f>IF('Cumulative Budget Request '!L145='Split budget (G)'!$L$1,'Cumulative Budget Request '!Q145,0)</f>
        <v>0</v>
      </c>
      <c r="R146" s="212">
        <f>IF('Cumulative Budget Request '!L145='Split budget (G)'!$L$1,'Cumulative Budget Request '!R145,0)</f>
        <v>0</v>
      </c>
      <c r="S146" s="61">
        <f>IF('Cumulative Budget Request '!L145='Split budget (G)'!$L$1,'Cumulative Budget Request '!S145,0)</f>
        <v>0</v>
      </c>
      <c r="T146" s="16"/>
      <c r="U146" s="324"/>
      <c r="V146" s="324"/>
      <c r="W146" s="324"/>
      <c r="X146" s="324"/>
      <c r="Y146" s="324"/>
    </row>
    <row r="147" spans="1:25" hidden="1">
      <c r="A147" s="449"/>
      <c r="B147" s="486"/>
      <c r="C147" s="480"/>
      <c r="D147" s="59" t="s">
        <v>30</v>
      </c>
      <c r="E147" s="52">
        <f>ROUND(E146*$Q$2,0)</f>
        <v>0</v>
      </c>
      <c r="F147" s="52">
        <f t="shared" ref="F147:I147" si="90">ROUND(F146*$Q$2,0)</f>
        <v>0</v>
      </c>
      <c r="G147" s="52">
        <f t="shared" si="90"/>
        <v>0</v>
      </c>
      <c r="H147" s="52">
        <f t="shared" si="90"/>
        <v>0</v>
      </c>
      <c r="I147" s="52">
        <f t="shared" si="90"/>
        <v>0</v>
      </c>
      <c r="J147" s="158">
        <f>SUM(E147:I147)</f>
        <v>0</v>
      </c>
      <c r="M147" s="215"/>
      <c r="N147" s="56"/>
      <c r="O147" s="56"/>
      <c r="P147" s="56"/>
      <c r="Q147" s="211">
        <f>IF('Cumulative Budget Request '!L146='Split budget (G)'!$L$1,'Cumulative Budget Request '!Q146,0)</f>
        <v>0</v>
      </c>
      <c r="R147" s="212">
        <f>IF('Cumulative Budget Request '!L146='Split budget (G)'!$L$1,'Cumulative Budget Request '!R146,0)</f>
        <v>0</v>
      </c>
      <c r="S147" s="61">
        <f>IF('Cumulative Budget Request '!L146='Split budget (G)'!$L$1,'Cumulative Budget Request '!S146,0)</f>
        <v>0</v>
      </c>
      <c r="T147" s="16"/>
      <c r="U147" s="323"/>
      <c r="V147" s="323"/>
      <c r="W147" s="323"/>
      <c r="X147" s="323"/>
      <c r="Y147" s="323"/>
    </row>
    <row r="148" spans="1:25" ht="15" hidden="1">
      <c r="A148" s="449"/>
      <c r="B148" s="486"/>
      <c r="C148" s="480"/>
      <c r="D148" s="59" t="s">
        <v>29</v>
      </c>
      <c r="E148" s="170">
        <f>ROUND(R$5*E145,0)</f>
        <v>0</v>
      </c>
      <c r="F148" s="170">
        <f t="shared" ref="F148:I148" si="91">ROUND(S$5*F145,0)</f>
        <v>0</v>
      </c>
      <c r="G148" s="170">
        <f t="shared" si="91"/>
        <v>0</v>
      </c>
      <c r="H148" s="170">
        <f t="shared" si="91"/>
        <v>0</v>
      </c>
      <c r="I148" s="170">
        <f t="shared" si="91"/>
        <v>0</v>
      </c>
      <c r="J148" s="167">
        <f>SUM(E148:I148)</f>
        <v>0</v>
      </c>
      <c r="M148" s="215"/>
      <c r="N148" s="56"/>
      <c r="O148" s="56"/>
      <c r="P148" s="56"/>
      <c r="Q148" s="211">
        <f>IF('Cumulative Budget Request '!L147='Split budget (G)'!$L$1,'Cumulative Budget Request '!Q147,0)</f>
        <v>0</v>
      </c>
      <c r="R148" s="212">
        <f>IF('Cumulative Budget Request '!L147='Split budget (G)'!$L$1,'Cumulative Budget Request '!R147,0)</f>
        <v>0</v>
      </c>
      <c r="S148" s="61">
        <f>IF('Cumulative Budget Request '!L147='Split budget (G)'!$L$1,'Cumulative Budget Request '!S147,0)</f>
        <v>0</v>
      </c>
      <c r="T148" s="16"/>
      <c r="U148" s="324"/>
      <c r="V148" s="324"/>
      <c r="W148" s="324"/>
      <c r="X148" s="324"/>
      <c r="Y148" s="324"/>
    </row>
    <row r="149" spans="1:25" hidden="1">
      <c r="A149" s="449"/>
      <c r="B149" s="486"/>
      <c r="C149" s="480"/>
      <c r="D149" s="62" t="s">
        <v>178</v>
      </c>
      <c r="E149" s="171">
        <f>SUM(E147:E148)</f>
        <v>0</v>
      </c>
      <c r="F149" s="171">
        <f t="shared" ref="F149:I149" si="92">SUM(F147:F148)</f>
        <v>0</v>
      </c>
      <c r="G149" s="171">
        <f t="shared" si="92"/>
        <v>0</v>
      </c>
      <c r="H149" s="171">
        <f t="shared" si="92"/>
        <v>0</v>
      </c>
      <c r="I149" s="171">
        <f t="shared" si="92"/>
        <v>0</v>
      </c>
      <c r="J149" s="172">
        <f>SUM(J147:J148)</f>
        <v>0</v>
      </c>
      <c r="M149" s="215"/>
      <c r="N149" s="56"/>
      <c r="O149" s="56"/>
      <c r="P149" s="56"/>
      <c r="Q149" s="211">
        <f>IF('Cumulative Budget Request '!L148='Split budget (G)'!$L$1,'Cumulative Budget Request '!Q148,0)</f>
        <v>0</v>
      </c>
      <c r="R149" s="212">
        <f>IF('Cumulative Budget Request '!L148='Split budget (G)'!$L$1,'Cumulative Budget Request '!R148,0)</f>
        <v>0</v>
      </c>
      <c r="S149" s="61">
        <f>IF('Cumulative Budget Request '!L148='Split budget (G)'!$L$1,'Cumulative Budget Request '!S148,0)</f>
        <v>0</v>
      </c>
      <c r="T149" s="16"/>
      <c r="U149" s="323"/>
      <c r="V149" s="323"/>
      <c r="W149" s="323"/>
      <c r="X149" s="323"/>
      <c r="Y149" s="323"/>
    </row>
    <row r="150" spans="1:25" hidden="1">
      <c r="A150" s="449"/>
      <c r="B150" s="481"/>
      <c r="C150" s="480"/>
      <c r="D150" s="59"/>
      <c r="E150" s="16"/>
      <c r="F150" s="16"/>
      <c r="G150" s="16"/>
      <c r="H150" s="16"/>
      <c r="I150" s="16"/>
      <c r="J150" s="25"/>
      <c r="M150" s="215"/>
      <c r="N150" s="56"/>
      <c r="O150" s="56"/>
      <c r="P150" s="56"/>
      <c r="Q150" s="31"/>
      <c r="R150" s="56"/>
      <c r="S150" s="31"/>
      <c r="T150" s="16"/>
      <c r="U150" s="325"/>
      <c r="V150" s="326"/>
      <c r="W150" s="324"/>
      <c r="X150" s="324"/>
      <c r="Y150" s="324"/>
    </row>
    <row r="151" spans="1:25" hidden="1">
      <c r="A151" s="485">
        <f>IF('Cumulative Budget Request '!L150='Split budget (G)'!$L$1,'Cumulative Budget Request '!A150,0)</f>
        <v>0</v>
      </c>
      <c r="B151" s="480">
        <f>IF('Cumulative Budget Request '!L150='Split budget (G)'!$L$1,'Cumulative Budget Request '!B150,0)</f>
        <v>0</v>
      </c>
      <c r="C151" s="481"/>
      <c r="D151" s="33" t="s">
        <v>123</v>
      </c>
      <c r="E151" s="76">
        <f>ROUND($R151*$S151,6)</f>
        <v>0</v>
      </c>
      <c r="F151" s="76">
        <f>ROUND($R152*$S152,6)</f>
        <v>0</v>
      </c>
      <c r="G151" s="76">
        <f>ROUND($R153*$S153,6)</f>
        <v>0</v>
      </c>
      <c r="H151" s="76">
        <f>ROUND($R154*$S154,6)</f>
        <v>0</v>
      </c>
      <c r="I151" s="76">
        <f>ROUND($R155*$S155,6)</f>
        <v>0</v>
      </c>
      <c r="J151" s="46"/>
      <c r="M151" s="133">
        <f>IF('Cumulative Budget Request '!L150='Split budget (G)'!$L$1,'Cumulative Budget Request '!M150,0)</f>
        <v>0</v>
      </c>
      <c r="N151" s="214">
        <f>ROUND(M151/12,2)</f>
        <v>0</v>
      </c>
      <c r="O151" s="214">
        <f>IF('Cumulative Budget Request '!L150='Split budget (G)'!$L$1,'Cumulative Budget Request '!O150,0)</f>
        <v>0</v>
      </c>
      <c r="P151" s="209">
        <f>IF('Cumulative Budget Request '!L150='Split budget (G)'!$L$1,'Cumulative Budget Request '!P150,0)</f>
        <v>0</v>
      </c>
      <c r="Q151" s="211">
        <f>IF('Cumulative Budget Request '!L150='Split budget (G)'!$L$1,'Cumulative Budget Request '!Q150,0)</f>
        <v>0</v>
      </c>
      <c r="R151" s="212">
        <f>IF('Cumulative Budget Request '!L150='Split budget (G)'!$L$1,'Cumulative Budget Request '!R150,0)</f>
        <v>0</v>
      </c>
      <c r="S151" s="61">
        <f>IF('Cumulative Budget Request '!L150='Split budget (G)'!$L$1,'Cumulative Budget Request '!S150,0)</f>
        <v>0</v>
      </c>
      <c r="T151" s="2"/>
      <c r="U151" s="323">
        <f>IFERROR((E154+E155)/E153,0)</f>
        <v>0</v>
      </c>
      <c r="V151" s="323">
        <f t="shared" ref="V151:Y151" si="93">IFERROR((F154+F155)/F153,0)</f>
        <v>0</v>
      </c>
      <c r="W151" s="323">
        <f t="shared" si="93"/>
        <v>0</v>
      </c>
      <c r="X151" s="323">
        <f t="shared" si="93"/>
        <v>0</v>
      </c>
      <c r="Y151" s="323">
        <f t="shared" si="93"/>
        <v>0</v>
      </c>
    </row>
    <row r="152" spans="1:25" hidden="1">
      <c r="A152" s="449"/>
      <c r="B152" s="486"/>
      <c r="C152" s="480"/>
      <c r="D152" s="59" t="s">
        <v>15</v>
      </c>
      <c r="E152" s="52">
        <f>ROUND((N151+O151)*E151*Q151,0)</f>
        <v>0</v>
      </c>
      <c r="F152" s="52">
        <f>ROUND((N151+O151)*F151*Q151*Q152,0)</f>
        <v>0</v>
      </c>
      <c r="G152" s="52">
        <f>ROUND((N151+O151)*G151*Q151*Q152*Q153,0)</f>
        <v>0</v>
      </c>
      <c r="H152" s="52">
        <f>ROUND((N151+O151)*H151*Q151*Q152*Q153*Q154,0)</f>
        <v>0</v>
      </c>
      <c r="I152" s="52">
        <f>ROUND((N151+O151)*I151*Q151*Q152*Q153*Q154*Q155,0)</f>
        <v>0</v>
      </c>
      <c r="J152" s="158">
        <f>SUM(E152:I152)</f>
        <v>0</v>
      </c>
      <c r="M152" s="215"/>
      <c r="N152" s="56"/>
      <c r="O152" s="56"/>
      <c r="P152" s="56"/>
      <c r="Q152" s="211">
        <f>IF('Cumulative Budget Request '!L151='Split budget (G)'!$L$1,'Cumulative Budget Request '!Q151,0)</f>
        <v>0</v>
      </c>
      <c r="R152" s="212">
        <f>IF('Cumulative Budget Request '!L151='Split budget (G)'!$L$1,'Cumulative Budget Request '!R151,0)</f>
        <v>0</v>
      </c>
      <c r="S152" s="61">
        <f>IF('Cumulative Budget Request '!L151='Split budget (G)'!$L$1,'Cumulative Budget Request '!S151,0)</f>
        <v>0</v>
      </c>
      <c r="T152" s="16"/>
      <c r="U152" s="324"/>
      <c r="V152" s="324"/>
      <c r="W152" s="324"/>
      <c r="X152" s="324"/>
      <c r="Y152" s="324"/>
    </row>
    <row r="153" spans="1:25" hidden="1">
      <c r="A153" s="449"/>
      <c r="B153" s="486"/>
      <c r="C153" s="480"/>
      <c r="D153" s="59" t="s">
        <v>30</v>
      </c>
      <c r="E153" s="52">
        <f>ROUND(E152*$Q$2,0)</f>
        <v>0</v>
      </c>
      <c r="F153" s="52">
        <f t="shared" ref="F153:I153" si="94">ROUND(F152*$Q$2,0)</f>
        <v>0</v>
      </c>
      <c r="G153" s="52">
        <f t="shared" si="94"/>
        <v>0</v>
      </c>
      <c r="H153" s="52">
        <f t="shared" si="94"/>
        <v>0</v>
      </c>
      <c r="I153" s="52">
        <f t="shared" si="94"/>
        <v>0</v>
      </c>
      <c r="J153" s="158">
        <f>SUM(E153:I153)</f>
        <v>0</v>
      </c>
      <c r="M153" s="215"/>
      <c r="N153" s="56"/>
      <c r="O153" s="56"/>
      <c r="P153" s="56"/>
      <c r="Q153" s="211">
        <f>IF('Cumulative Budget Request '!L152='Split budget (G)'!$L$1,'Cumulative Budget Request '!Q152,0)</f>
        <v>0</v>
      </c>
      <c r="R153" s="212">
        <f>IF('Cumulative Budget Request '!L152='Split budget (G)'!$L$1,'Cumulative Budget Request '!R152,0)</f>
        <v>0</v>
      </c>
      <c r="S153" s="61">
        <f>IF('Cumulative Budget Request '!L152='Split budget (G)'!$L$1,'Cumulative Budget Request '!S152,0)</f>
        <v>0</v>
      </c>
      <c r="T153" s="16"/>
      <c r="U153" s="323"/>
      <c r="V153" s="323"/>
      <c r="W153" s="323"/>
      <c r="X153" s="323"/>
      <c r="Y153" s="323"/>
    </row>
    <row r="154" spans="1:25" ht="15" hidden="1">
      <c r="A154" s="449"/>
      <c r="B154" s="486"/>
      <c r="C154" s="480"/>
      <c r="D154" s="59" t="s">
        <v>29</v>
      </c>
      <c r="E154" s="170">
        <f>ROUND(R$5*E151,0)</f>
        <v>0</v>
      </c>
      <c r="F154" s="170">
        <f t="shared" ref="F154:I154" si="95">ROUND(S$5*F151,0)</f>
        <v>0</v>
      </c>
      <c r="G154" s="170">
        <f t="shared" si="95"/>
        <v>0</v>
      </c>
      <c r="H154" s="170">
        <f t="shared" si="95"/>
        <v>0</v>
      </c>
      <c r="I154" s="170">
        <f t="shared" si="95"/>
        <v>0</v>
      </c>
      <c r="J154" s="167">
        <f>SUM(E154:I154)</f>
        <v>0</v>
      </c>
      <c r="M154" s="215"/>
      <c r="N154" s="56"/>
      <c r="O154" s="56"/>
      <c r="P154" s="56"/>
      <c r="Q154" s="211">
        <f>IF('Cumulative Budget Request '!L153='Split budget (G)'!$L$1,'Cumulative Budget Request '!Q153,0)</f>
        <v>0</v>
      </c>
      <c r="R154" s="212">
        <f>IF('Cumulative Budget Request '!L153='Split budget (G)'!$L$1,'Cumulative Budget Request '!R153,0)</f>
        <v>0</v>
      </c>
      <c r="S154" s="61">
        <f>IF('Cumulative Budget Request '!L153='Split budget (G)'!$L$1,'Cumulative Budget Request '!S153,0)</f>
        <v>0</v>
      </c>
      <c r="T154" s="16"/>
      <c r="U154" s="324"/>
      <c r="V154" s="324"/>
      <c r="W154" s="324"/>
      <c r="X154" s="324"/>
      <c r="Y154" s="324"/>
    </row>
    <row r="155" spans="1:25" hidden="1">
      <c r="A155" s="449"/>
      <c r="B155" s="486"/>
      <c r="C155" s="480"/>
      <c r="D155" s="62" t="s">
        <v>178</v>
      </c>
      <c r="E155" s="171">
        <f>SUM(E153:E154)</f>
        <v>0</v>
      </c>
      <c r="F155" s="171">
        <f t="shared" ref="F155:I155" si="96">SUM(F153:F154)</f>
        <v>0</v>
      </c>
      <c r="G155" s="171">
        <f t="shared" si="96"/>
        <v>0</v>
      </c>
      <c r="H155" s="171">
        <f t="shared" si="96"/>
        <v>0</v>
      </c>
      <c r="I155" s="171">
        <f t="shared" si="96"/>
        <v>0</v>
      </c>
      <c r="J155" s="172">
        <f>SUM(J153:J154)</f>
        <v>0</v>
      </c>
      <c r="M155" s="215"/>
      <c r="N155" s="56"/>
      <c r="O155" s="56"/>
      <c r="P155" s="56"/>
      <c r="Q155" s="211">
        <f>IF('Cumulative Budget Request '!L154='Split budget (G)'!$L$1,'Cumulative Budget Request '!Q154,0)</f>
        <v>0</v>
      </c>
      <c r="R155" s="212">
        <f>IF('Cumulative Budget Request '!L154='Split budget (G)'!$L$1,'Cumulative Budget Request '!R154,0)</f>
        <v>0</v>
      </c>
      <c r="S155" s="61">
        <f>IF('Cumulative Budget Request '!L154='Split budget (G)'!$L$1,'Cumulative Budget Request '!S154,0)</f>
        <v>0</v>
      </c>
      <c r="T155" s="16"/>
      <c r="U155" s="323"/>
      <c r="V155" s="323"/>
      <c r="W155" s="323"/>
      <c r="X155" s="323"/>
      <c r="Y155" s="323"/>
    </row>
    <row r="156" spans="1:25" hidden="1">
      <c r="A156" s="449"/>
      <c r="B156" s="481"/>
      <c r="C156" s="480"/>
      <c r="D156" s="59"/>
      <c r="E156" s="16"/>
      <c r="F156" s="16"/>
      <c r="G156" s="16"/>
      <c r="H156" s="16"/>
      <c r="I156" s="16"/>
      <c r="J156" s="25"/>
      <c r="M156" s="215"/>
      <c r="N156" s="56"/>
      <c r="O156" s="56"/>
      <c r="P156" s="56"/>
      <c r="Q156" s="31"/>
      <c r="R156" s="56"/>
      <c r="S156" s="31"/>
      <c r="T156" s="16"/>
      <c r="U156" s="325"/>
      <c r="V156" s="326"/>
      <c r="W156" s="324"/>
      <c r="X156" s="324"/>
      <c r="Y156" s="324"/>
    </row>
    <row r="157" spans="1:25" hidden="1">
      <c r="A157" s="485">
        <f>IF('Cumulative Budget Request '!L156='Split budget (G)'!$L$1,'Cumulative Budget Request '!A156,0)</f>
        <v>0</v>
      </c>
      <c r="B157" s="480">
        <f>IF('Cumulative Budget Request '!L156='Split budget (G)'!$L$1,'Cumulative Budget Request '!B156,0)</f>
        <v>0</v>
      </c>
      <c r="C157" s="481"/>
      <c r="D157" s="33" t="s">
        <v>123</v>
      </c>
      <c r="E157" s="76">
        <f>ROUND($R157*$S157,6)</f>
        <v>0</v>
      </c>
      <c r="F157" s="76">
        <f>ROUND($R158*$S158,6)</f>
        <v>0</v>
      </c>
      <c r="G157" s="76">
        <f>ROUND($R159*$S159,6)</f>
        <v>0</v>
      </c>
      <c r="H157" s="76">
        <f>ROUND($R160*$S160,6)</f>
        <v>0</v>
      </c>
      <c r="I157" s="76">
        <f>ROUND($R161*$S161,6)</f>
        <v>0</v>
      </c>
      <c r="J157" s="46"/>
      <c r="M157" s="133">
        <f>IF('Cumulative Budget Request '!L156='Split budget (G)'!$L$1,'Cumulative Budget Request '!M156,0)</f>
        <v>0</v>
      </c>
      <c r="N157" s="214">
        <f>ROUND(M157/12,2)</f>
        <v>0</v>
      </c>
      <c r="O157" s="214">
        <f>IF('Cumulative Budget Request '!L156='Split budget (G)'!$L$1,'Cumulative Budget Request '!O156,0)</f>
        <v>0</v>
      </c>
      <c r="P157" s="209">
        <f>IF('Cumulative Budget Request '!L156='Split budget (G)'!$L$1,'Cumulative Budget Request '!P156,0)</f>
        <v>0</v>
      </c>
      <c r="Q157" s="211">
        <f>IF('Cumulative Budget Request '!L156='Split budget (G)'!$L$1,'Cumulative Budget Request '!Q156,0)</f>
        <v>0</v>
      </c>
      <c r="R157" s="212">
        <f>IF('Cumulative Budget Request '!L156='Split budget (G)'!$L$1,'Cumulative Budget Request '!R156,0)</f>
        <v>0</v>
      </c>
      <c r="S157" s="61">
        <f>IF('Cumulative Budget Request '!L156='Split budget (G)'!$L$1,'Cumulative Budget Request '!S156,0)</f>
        <v>0</v>
      </c>
      <c r="T157" s="2"/>
      <c r="U157" s="323">
        <f>IFERROR((E160+E161)/E159,0)</f>
        <v>0</v>
      </c>
      <c r="V157" s="323">
        <f t="shared" ref="V157:Y157" si="97">IFERROR((F160+F161)/F159,0)</f>
        <v>0</v>
      </c>
      <c r="W157" s="323">
        <f t="shared" si="97"/>
        <v>0</v>
      </c>
      <c r="X157" s="323">
        <f t="shared" si="97"/>
        <v>0</v>
      </c>
      <c r="Y157" s="323">
        <f t="shared" si="97"/>
        <v>0</v>
      </c>
    </row>
    <row r="158" spans="1:25" hidden="1">
      <c r="A158" s="449"/>
      <c r="B158" s="486"/>
      <c r="C158" s="480"/>
      <c r="D158" s="59" t="s">
        <v>15</v>
      </c>
      <c r="E158" s="52">
        <f>ROUND((N157+O157)*E157*Q157,0)</f>
        <v>0</v>
      </c>
      <c r="F158" s="52">
        <f>ROUND((N157+O157)*F157*Q157*Q158,0)</f>
        <v>0</v>
      </c>
      <c r="G158" s="52">
        <f>ROUND((N157+O157)*G157*Q157*Q158*Q159,0)</f>
        <v>0</v>
      </c>
      <c r="H158" s="52">
        <f>ROUND((N157+O157)*H157*Q157*Q158*Q159*Q160,0)</f>
        <v>0</v>
      </c>
      <c r="I158" s="52">
        <f>ROUND((N157+O157)*I157*Q157*Q158*Q159*Q160*Q161,0)</f>
        <v>0</v>
      </c>
      <c r="J158" s="158">
        <f>SUM(E158:I158)</f>
        <v>0</v>
      </c>
      <c r="M158" s="215"/>
      <c r="N158" s="56"/>
      <c r="O158" s="56"/>
      <c r="P158" s="56"/>
      <c r="Q158" s="211">
        <f>IF('Cumulative Budget Request '!L157='Split budget (G)'!$L$1,'Cumulative Budget Request '!Q157,0)</f>
        <v>0</v>
      </c>
      <c r="R158" s="212">
        <f>IF('Cumulative Budget Request '!L157='Split budget (G)'!$L$1,'Cumulative Budget Request '!R157,0)</f>
        <v>0</v>
      </c>
      <c r="S158" s="61">
        <f>IF('Cumulative Budget Request '!L157='Split budget (G)'!$L$1,'Cumulative Budget Request '!S157,0)</f>
        <v>0</v>
      </c>
      <c r="T158" s="16"/>
      <c r="U158" s="324"/>
      <c r="V158" s="324"/>
      <c r="W158" s="324"/>
      <c r="X158" s="324"/>
      <c r="Y158" s="324"/>
    </row>
    <row r="159" spans="1:25" hidden="1">
      <c r="A159" s="449"/>
      <c r="B159" s="486"/>
      <c r="C159" s="480"/>
      <c r="D159" s="59" t="s">
        <v>30</v>
      </c>
      <c r="E159" s="52">
        <f>ROUND(E158*$Q$2,0)</f>
        <v>0</v>
      </c>
      <c r="F159" s="52">
        <f t="shared" ref="F159:I159" si="98">ROUND(F158*$Q$2,0)</f>
        <v>0</v>
      </c>
      <c r="G159" s="52">
        <f t="shared" si="98"/>
        <v>0</v>
      </c>
      <c r="H159" s="52">
        <f t="shared" si="98"/>
        <v>0</v>
      </c>
      <c r="I159" s="52">
        <f t="shared" si="98"/>
        <v>0</v>
      </c>
      <c r="J159" s="158">
        <f>SUM(E159:I159)</f>
        <v>0</v>
      </c>
      <c r="M159" s="215"/>
      <c r="N159" s="56"/>
      <c r="O159" s="56"/>
      <c r="P159" s="56"/>
      <c r="Q159" s="211">
        <f>IF('Cumulative Budget Request '!L158='Split budget (G)'!$L$1,'Cumulative Budget Request '!Q158,0)</f>
        <v>0</v>
      </c>
      <c r="R159" s="212">
        <f>IF('Cumulative Budget Request '!L158='Split budget (G)'!$L$1,'Cumulative Budget Request '!R158,0)</f>
        <v>0</v>
      </c>
      <c r="S159" s="61">
        <f>IF('Cumulative Budget Request '!L158='Split budget (G)'!$L$1,'Cumulative Budget Request '!S158,0)</f>
        <v>0</v>
      </c>
      <c r="T159" s="16"/>
      <c r="U159" s="323"/>
      <c r="V159" s="323"/>
      <c r="W159" s="323"/>
      <c r="X159" s="323"/>
      <c r="Y159" s="323"/>
    </row>
    <row r="160" spans="1:25" ht="15" hidden="1">
      <c r="A160" s="449"/>
      <c r="B160" s="486"/>
      <c r="C160" s="480"/>
      <c r="D160" s="59" t="s">
        <v>29</v>
      </c>
      <c r="E160" s="170">
        <f>ROUND(R$5*E157,0)</f>
        <v>0</v>
      </c>
      <c r="F160" s="170">
        <f t="shared" ref="F160:I160" si="99">ROUND(S$5*F157,0)</f>
        <v>0</v>
      </c>
      <c r="G160" s="170">
        <f t="shared" si="99"/>
        <v>0</v>
      </c>
      <c r="H160" s="170">
        <f t="shared" si="99"/>
        <v>0</v>
      </c>
      <c r="I160" s="170">
        <f t="shared" si="99"/>
        <v>0</v>
      </c>
      <c r="J160" s="167">
        <f>SUM(E160:I160)</f>
        <v>0</v>
      </c>
      <c r="M160" s="215"/>
      <c r="N160" s="56"/>
      <c r="O160" s="56"/>
      <c r="P160" s="56"/>
      <c r="Q160" s="211">
        <f>IF('Cumulative Budget Request '!L159='Split budget (G)'!$L$1,'Cumulative Budget Request '!Q159,0)</f>
        <v>0</v>
      </c>
      <c r="R160" s="212">
        <f>IF('Cumulative Budget Request '!L159='Split budget (G)'!$L$1,'Cumulative Budget Request '!R159,0)</f>
        <v>0</v>
      </c>
      <c r="S160" s="61">
        <f>IF('Cumulative Budget Request '!L159='Split budget (G)'!$L$1,'Cumulative Budget Request '!S159,0)</f>
        <v>0</v>
      </c>
      <c r="T160" s="16"/>
      <c r="U160" s="324"/>
      <c r="V160" s="324"/>
      <c r="W160" s="324"/>
      <c r="X160" s="324"/>
      <c r="Y160" s="324"/>
    </row>
    <row r="161" spans="1:25" hidden="1">
      <c r="A161" s="449"/>
      <c r="B161" s="486"/>
      <c r="C161" s="480"/>
      <c r="D161" s="62" t="s">
        <v>178</v>
      </c>
      <c r="E161" s="171">
        <f>SUM(E159:E160)</f>
        <v>0</v>
      </c>
      <c r="F161" s="171">
        <f t="shared" ref="F161:I161" si="100">SUM(F159:F160)</f>
        <v>0</v>
      </c>
      <c r="G161" s="171">
        <f t="shared" si="100"/>
        <v>0</v>
      </c>
      <c r="H161" s="171">
        <f t="shared" si="100"/>
        <v>0</v>
      </c>
      <c r="I161" s="171">
        <f t="shared" si="100"/>
        <v>0</v>
      </c>
      <c r="J161" s="172">
        <f>SUM(J159:J160)</f>
        <v>0</v>
      </c>
      <c r="M161" s="215"/>
      <c r="N161" s="56"/>
      <c r="O161" s="56"/>
      <c r="P161" s="56"/>
      <c r="Q161" s="211">
        <f>IF('Cumulative Budget Request '!L160='Split budget (G)'!$L$1,'Cumulative Budget Request '!Q160,0)</f>
        <v>0</v>
      </c>
      <c r="R161" s="212">
        <f>IF('Cumulative Budget Request '!L160='Split budget (G)'!$L$1,'Cumulative Budget Request '!R160,0)</f>
        <v>0</v>
      </c>
      <c r="S161" s="61">
        <f>IF('Cumulative Budget Request '!L160='Split budget (G)'!$L$1,'Cumulative Budget Request '!S160,0)</f>
        <v>0</v>
      </c>
      <c r="T161" s="16"/>
      <c r="U161" s="323"/>
      <c r="V161" s="323"/>
      <c r="W161" s="323"/>
      <c r="X161" s="323"/>
      <c r="Y161" s="323"/>
    </row>
    <row r="162" spans="1:25" hidden="1">
      <c r="A162" s="449"/>
      <c r="B162" s="481"/>
      <c r="C162" s="480"/>
      <c r="D162" s="59"/>
      <c r="E162" s="16"/>
      <c r="F162" s="16"/>
      <c r="G162" s="16"/>
      <c r="H162" s="16"/>
      <c r="I162" s="16"/>
      <c r="J162" s="25"/>
      <c r="M162" s="215"/>
      <c r="N162" s="56"/>
      <c r="O162" s="56"/>
      <c r="P162" s="56"/>
      <c r="Q162" s="31"/>
      <c r="R162" s="56"/>
      <c r="S162" s="31"/>
      <c r="T162" s="16"/>
      <c r="U162" s="325"/>
      <c r="V162" s="326"/>
      <c r="W162" s="324"/>
      <c r="X162" s="324"/>
      <c r="Y162" s="324"/>
    </row>
    <row r="163" spans="1:25" hidden="1">
      <c r="A163" s="485">
        <f>IF('Cumulative Budget Request '!L162='Split budget (G)'!$L$1,'Cumulative Budget Request '!A162,0)</f>
        <v>0</v>
      </c>
      <c r="B163" s="480">
        <f>IF('Cumulative Budget Request '!L162='Split budget (G)'!$L$1,'Cumulative Budget Request '!B162,0)</f>
        <v>0</v>
      </c>
      <c r="C163" s="481"/>
      <c r="D163" s="33" t="s">
        <v>123</v>
      </c>
      <c r="E163" s="76">
        <f>ROUND($R163*$S163,6)</f>
        <v>0</v>
      </c>
      <c r="F163" s="76">
        <f>ROUND($R164*$S164,6)</f>
        <v>0</v>
      </c>
      <c r="G163" s="76">
        <f>ROUND($R165*$S165,6)</f>
        <v>0</v>
      </c>
      <c r="H163" s="76">
        <f>ROUND($R166*$S166,6)</f>
        <v>0</v>
      </c>
      <c r="I163" s="76">
        <f>ROUND($R167*$S167,6)</f>
        <v>0</v>
      </c>
      <c r="J163" s="46"/>
      <c r="M163" s="133">
        <f>IF('Cumulative Budget Request '!L162='Split budget (G)'!$L$1,'Cumulative Budget Request '!M162,0)</f>
        <v>0</v>
      </c>
      <c r="N163" s="214">
        <f>ROUND(M163/12,2)</f>
        <v>0</v>
      </c>
      <c r="O163" s="214">
        <f>IF('Cumulative Budget Request '!L162='Split budget (G)'!$L$1,'Cumulative Budget Request '!O162,0)</f>
        <v>0</v>
      </c>
      <c r="P163" s="209">
        <f>IF('Cumulative Budget Request '!L162='Split budget (G)'!$L$1,'Cumulative Budget Request '!P162,0)</f>
        <v>0</v>
      </c>
      <c r="Q163" s="211">
        <f>IF('Cumulative Budget Request '!L162='Split budget (G)'!$L$1,'Cumulative Budget Request '!Q162,0)</f>
        <v>0</v>
      </c>
      <c r="R163" s="212">
        <f>IF('Cumulative Budget Request '!L162='Split budget (G)'!$L$1,'Cumulative Budget Request '!R162,0)</f>
        <v>0</v>
      </c>
      <c r="S163" s="61">
        <f>IF('Cumulative Budget Request '!L162='Split budget (G)'!$L$1,'Cumulative Budget Request '!S162,0)</f>
        <v>0</v>
      </c>
      <c r="T163" s="2"/>
      <c r="U163" s="323">
        <f>IFERROR((E166+E167)/E165,0)</f>
        <v>0</v>
      </c>
      <c r="V163" s="323">
        <f t="shared" ref="V163:Y163" si="101">IFERROR((F166+F167)/F165,0)</f>
        <v>0</v>
      </c>
      <c r="W163" s="323">
        <f t="shared" si="101"/>
        <v>0</v>
      </c>
      <c r="X163" s="323">
        <f t="shared" si="101"/>
        <v>0</v>
      </c>
      <c r="Y163" s="323">
        <f t="shared" si="101"/>
        <v>0</v>
      </c>
    </row>
    <row r="164" spans="1:25" hidden="1">
      <c r="A164" s="449"/>
      <c r="B164" s="486"/>
      <c r="C164" s="480"/>
      <c r="D164" s="59" t="s">
        <v>15</v>
      </c>
      <c r="E164" s="52">
        <f>ROUND((N163+O163)*E163*Q163,0)</f>
        <v>0</v>
      </c>
      <c r="F164" s="52">
        <f>ROUND((N163+O163)*F163*Q163*Q164,0)</f>
        <v>0</v>
      </c>
      <c r="G164" s="52">
        <f>ROUND((N163+O163)*G163*Q163*Q164*Q165,0)</f>
        <v>0</v>
      </c>
      <c r="H164" s="52">
        <f>ROUND((N163+O163)*H163*Q163*Q164*Q165*Q166,0)</f>
        <v>0</v>
      </c>
      <c r="I164" s="52">
        <f>ROUND((N163+O163)*I163*Q163*Q164*Q165*Q166*Q167,0)</f>
        <v>0</v>
      </c>
      <c r="J164" s="158">
        <f>SUM(E164:I164)</f>
        <v>0</v>
      </c>
      <c r="M164" s="215"/>
      <c r="N164" s="56"/>
      <c r="O164" s="56"/>
      <c r="P164" s="56"/>
      <c r="Q164" s="211">
        <f>IF('Cumulative Budget Request '!L163='Split budget (G)'!$L$1,'Cumulative Budget Request '!Q163,0)</f>
        <v>0</v>
      </c>
      <c r="R164" s="212">
        <f>IF('Cumulative Budget Request '!L163='Split budget (G)'!$L$1,'Cumulative Budget Request '!R163,0)</f>
        <v>0</v>
      </c>
      <c r="S164" s="61">
        <f>IF('Cumulative Budget Request '!L163='Split budget (G)'!$L$1,'Cumulative Budget Request '!S163,0)</f>
        <v>0</v>
      </c>
      <c r="T164" s="16"/>
      <c r="U164" s="324"/>
      <c r="V164" s="324"/>
      <c r="W164" s="324"/>
      <c r="X164" s="324"/>
      <c r="Y164" s="324"/>
    </row>
    <row r="165" spans="1:25" hidden="1">
      <c r="A165" s="449"/>
      <c r="B165" s="486"/>
      <c r="C165" s="480"/>
      <c r="D165" s="59" t="s">
        <v>30</v>
      </c>
      <c r="E165" s="52">
        <f>ROUND(E164*$Q$2,0)</f>
        <v>0</v>
      </c>
      <c r="F165" s="52">
        <f t="shared" ref="F165:I165" si="102">ROUND(F164*$Q$2,0)</f>
        <v>0</v>
      </c>
      <c r="G165" s="52">
        <f t="shared" si="102"/>
        <v>0</v>
      </c>
      <c r="H165" s="52">
        <f t="shared" si="102"/>
        <v>0</v>
      </c>
      <c r="I165" s="52">
        <f t="shared" si="102"/>
        <v>0</v>
      </c>
      <c r="J165" s="158">
        <f>SUM(E165:I165)</f>
        <v>0</v>
      </c>
      <c r="M165" s="215"/>
      <c r="N165" s="56"/>
      <c r="O165" s="56"/>
      <c r="P165" s="56"/>
      <c r="Q165" s="211">
        <f>IF('Cumulative Budget Request '!L164='Split budget (G)'!$L$1,'Cumulative Budget Request '!Q164,0)</f>
        <v>0</v>
      </c>
      <c r="R165" s="212">
        <f>IF('Cumulative Budget Request '!L164='Split budget (G)'!$L$1,'Cumulative Budget Request '!R164,0)</f>
        <v>0</v>
      </c>
      <c r="S165" s="61">
        <f>IF('Cumulative Budget Request '!L164='Split budget (G)'!$L$1,'Cumulative Budget Request '!S164,0)</f>
        <v>0</v>
      </c>
      <c r="T165" s="16"/>
      <c r="U165" s="323"/>
      <c r="V165" s="323"/>
      <c r="W165" s="323"/>
      <c r="X165" s="323"/>
      <c r="Y165" s="323"/>
    </row>
    <row r="166" spans="1:25" ht="15" hidden="1">
      <c r="A166" s="449"/>
      <c r="B166" s="486"/>
      <c r="C166" s="480"/>
      <c r="D166" s="59" t="s">
        <v>29</v>
      </c>
      <c r="E166" s="170">
        <f>ROUND(R$5*E163,0)</f>
        <v>0</v>
      </c>
      <c r="F166" s="170">
        <f t="shared" ref="F166:I166" si="103">ROUND(S$5*F163,0)</f>
        <v>0</v>
      </c>
      <c r="G166" s="170">
        <f t="shared" si="103"/>
        <v>0</v>
      </c>
      <c r="H166" s="170">
        <f t="shared" si="103"/>
        <v>0</v>
      </c>
      <c r="I166" s="170">
        <f t="shared" si="103"/>
        <v>0</v>
      </c>
      <c r="J166" s="167">
        <f>SUM(E166:I166)</f>
        <v>0</v>
      </c>
      <c r="M166" s="215"/>
      <c r="N166" s="56"/>
      <c r="O166" s="56"/>
      <c r="P166" s="56"/>
      <c r="Q166" s="211">
        <f>IF('Cumulative Budget Request '!L165='Split budget (G)'!$L$1,'Cumulative Budget Request '!Q165,0)</f>
        <v>0</v>
      </c>
      <c r="R166" s="212">
        <f>IF('Cumulative Budget Request '!L165='Split budget (G)'!$L$1,'Cumulative Budget Request '!R165,0)</f>
        <v>0</v>
      </c>
      <c r="S166" s="61">
        <f>IF('Cumulative Budget Request '!L165='Split budget (G)'!$L$1,'Cumulative Budget Request '!S165,0)</f>
        <v>0</v>
      </c>
      <c r="T166" s="16"/>
      <c r="U166" s="324"/>
      <c r="V166" s="324"/>
      <c r="W166" s="324"/>
      <c r="X166" s="324"/>
      <c r="Y166" s="324"/>
    </row>
    <row r="167" spans="1:25" hidden="1">
      <c r="A167" s="449"/>
      <c r="B167" s="486"/>
      <c r="C167" s="480"/>
      <c r="D167" s="62" t="s">
        <v>178</v>
      </c>
      <c r="E167" s="171">
        <f>SUM(E165:E166)</f>
        <v>0</v>
      </c>
      <c r="F167" s="171">
        <f t="shared" ref="F167:I167" si="104">SUM(F165:F166)</f>
        <v>0</v>
      </c>
      <c r="G167" s="171">
        <f t="shared" si="104"/>
        <v>0</v>
      </c>
      <c r="H167" s="171">
        <f t="shared" si="104"/>
        <v>0</v>
      </c>
      <c r="I167" s="171">
        <f t="shared" si="104"/>
        <v>0</v>
      </c>
      <c r="J167" s="172">
        <f>SUM(J165:J166)</f>
        <v>0</v>
      </c>
      <c r="M167" s="215"/>
      <c r="N167" s="56"/>
      <c r="O167" s="56"/>
      <c r="P167" s="56"/>
      <c r="Q167" s="211">
        <f>IF('Cumulative Budget Request '!L166='Split budget (G)'!$L$1,'Cumulative Budget Request '!Q166,0)</f>
        <v>0</v>
      </c>
      <c r="R167" s="212">
        <f>IF('Cumulative Budget Request '!L166='Split budget (G)'!$L$1,'Cumulative Budget Request '!R166,0)</f>
        <v>0</v>
      </c>
      <c r="S167" s="61">
        <f>IF('Cumulative Budget Request '!L166='Split budget (G)'!$L$1,'Cumulative Budget Request '!S166,0)</f>
        <v>0</v>
      </c>
      <c r="T167" s="16"/>
      <c r="U167" s="323"/>
      <c r="V167" s="323"/>
      <c r="W167" s="323"/>
      <c r="X167" s="323"/>
      <c r="Y167" s="323"/>
    </row>
    <row r="168" spans="1:25" hidden="1">
      <c r="A168" s="449"/>
      <c r="B168" s="481"/>
      <c r="C168" s="480"/>
      <c r="D168" s="59"/>
      <c r="E168" s="16"/>
      <c r="F168" s="16"/>
      <c r="G168" s="16"/>
      <c r="H168" s="16"/>
      <c r="I168" s="16"/>
      <c r="J168" s="25"/>
      <c r="M168" s="215"/>
      <c r="N168" s="56"/>
      <c r="O168" s="56"/>
      <c r="P168" s="56"/>
      <c r="Q168" s="31"/>
      <c r="R168" s="56"/>
      <c r="S168" s="31"/>
      <c r="T168" s="16"/>
      <c r="U168" s="325"/>
      <c r="V168" s="326"/>
      <c r="W168" s="324"/>
      <c r="X168" s="324"/>
      <c r="Y168" s="324"/>
    </row>
    <row r="169" spans="1:25" hidden="1">
      <c r="A169" s="485">
        <f>IF('Cumulative Budget Request '!L168='Split budget (G)'!$L$1,'Cumulative Budget Request '!A168,0)</f>
        <v>0</v>
      </c>
      <c r="B169" s="480">
        <f>IF('Cumulative Budget Request '!L168='Split budget (G)'!$L$1,'Cumulative Budget Request '!B168,0)</f>
        <v>0</v>
      </c>
      <c r="C169" s="481"/>
      <c r="D169" s="33" t="s">
        <v>123</v>
      </c>
      <c r="E169" s="76">
        <f>ROUND($R169*$S169,6)</f>
        <v>0</v>
      </c>
      <c r="F169" s="76">
        <f>ROUND($R170*$S170,6)</f>
        <v>0</v>
      </c>
      <c r="G169" s="76">
        <f>ROUND($R171*$S171,6)</f>
        <v>0</v>
      </c>
      <c r="H169" s="76">
        <f>ROUND($R172*$S172,6)</f>
        <v>0</v>
      </c>
      <c r="I169" s="76">
        <f>ROUND($R173*$S173,6)</f>
        <v>0</v>
      </c>
      <c r="J169" s="46"/>
      <c r="M169" s="133">
        <f>IF('Cumulative Budget Request '!L168='Split budget (G)'!$L$1,'Cumulative Budget Request '!M168,0)</f>
        <v>0</v>
      </c>
      <c r="N169" s="214">
        <f>ROUND(M169/12,2)</f>
        <v>0</v>
      </c>
      <c r="O169" s="214">
        <f>IF('Cumulative Budget Request '!L168='Split budget (G)'!$L$1,'Cumulative Budget Request '!O168,0)</f>
        <v>0</v>
      </c>
      <c r="P169" s="209">
        <f>IF('Cumulative Budget Request '!L168='Split budget (G)'!$L$1,'Cumulative Budget Request '!P168,0)</f>
        <v>0</v>
      </c>
      <c r="Q169" s="211">
        <f>IF('Cumulative Budget Request '!L168='Split budget (G)'!$L$1,'Cumulative Budget Request '!Q168,0)</f>
        <v>0</v>
      </c>
      <c r="R169" s="212">
        <f>IF('Cumulative Budget Request '!L168='Split budget (G)'!$L$1,'Cumulative Budget Request '!R168,0)</f>
        <v>0</v>
      </c>
      <c r="S169" s="61">
        <f>IF('Cumulative Budget Request '!L168='Split budget (G)'!$L$1,'Cumulative Budget Request '!S168,0)</f>
        <v>0</v>
      </c>
      <c r="T169" s="2"/>
      <c r="U169" s="323">
        <f>IFERROR((E172+E173)/E171,0)</f>
        <v>0</v>
      </c>
      <c r="V169" s="323">
        <f t="shared" ref="V169:Y169" si="105">IFERROR((F172+F173)/F171,0)</f>
        <v>0</v>
      </c>
      <c r="W169" s="323">
        <f t="shared" si="105"/>
        <v>0</v>
      </c>
      <c r="X169" s="323">
        <f t="shared" si="105"/>
        <v>0</v>
      </c>
      <c r="Y169" s="323">
        <f t="shared" si="105"/>
        <v>0</v>
      </c>
    </row>
    <row r="170" spans="1:25" hidden="1">
      <c r="A170" s="449"/>
      <c r="B170" s="486"/>
      <c r="C170" s="480"/>
      <c r="D170" s="59" t="s">
        <v>15</v>
      </c>
      <c r="E170" s="52">
        <f>ROUND((N169+O169)*E169*Q169,0)</f>
        <v>0</v>
      </c>
      <c r="F170" s="52">
        <f>ROUND((N169+O169)*F169*Q169*Q170,0)</f>
        <v>0</v>
      </c>
      <c r="G170" s="52">
        <f>ROUND((N169+O169)*G169*Q169*Q170*Q171,0)</f>
        <v>0</v>
      </c>
      <c r="H170" s="52">
        <f>ROUND((N169+O169)*H169*Q169*Q170*Q171*Q172,0)</f>
        <v>0</v>
      </c>
      <c r="I170" s="52">
        <f>ROUND((N169+O169)*I169*Q169*Q170*Q171*Q172*Q173,0)</f>
        <v>0</v>
      </c>
      <c r="J170" s="158">
        <f>SUM(E170:I170)</f>
        <v>0</v>
      </c>
      <c r="M170" s="215"/>
      <c r="N170" s="56"/>
      <c r="O170" s="56"/>
      <c r="P170" s="56"/>
      <c r="Q170" s="211">
        <f>IF('Cumulative Budget Request '!L169='Split budget (G)'!$L$1,'Cumulative Budget Request '!Q169,0)</f>
        <v>0</v>
      </c>
      <c r="R170" s="212">
        <f>IF('Cumulative Budget Request '!L169='Split budget (G)'!$L$1,'Cumulative Budget Request '!R169,0)</f>
        <v>0</v>
      </c>
      <c r="S170" s="61">
        <f>IF('Cumulative Budget Request '!L169='Split budget (G)'!$L$1,'Cumulative Budget Request '!S169,0)</f>
        <v>0</v>
      </c>
      <c r="T170" s="16"/>
      <c r="U170" s="324"/>
      <c r="V170" s="324"/>
      <c r="W170" s="324"/>
      <c r="X170" s="324"/>
      <c r="Y170" s="324"/>
    </row>
    <row r="171" spans="1:25" hidden="1">
      <c r="A171" s="449"/>
      <c r="B171" s="486"/>
      <c r="C171" s="480"/>
      <c r="D171" s="59" t="s">
        <v>30</v>
      </c>
      <c r="E171" s="52">
        <f>ROUND(E170*$Q$2,0)</f>
        <v>0</v>
      </c>
      <c r="F171" s="52">
        <f t="shared" ref="F171:I171" si="106">ROUND(F170*$Q$2,0)</f>
        <v>0</v>
      </c>
      <c r="G171" s="52">
        <f t="shared" si="106"/>
        <v>0</v>
      </c>
      <c r="H171" s="52">
        <f t="shared" si="106"/>
        <v>0</v>
      </c>
      <c r="I171" s="52">
        <f t="shared" si="106"/>
        <v>0</v>
      </c>
      <c r="J171" s="158">
        <f>SUM(E171:I171)</f>
        <v>0</v>
      </c>
      <c r="M171" s="215"/>
      <c r="N171" s="56"/>
      <c r="O171" s="56"/>
      <c r="P171" s="56"/>
      <c r="Q171" s="211">
        <f>IF('Cumulative Budget Request '!L170='Split budget (G)'!$L$1,'Cumulative Budget Request '!Q170,0)</f>
        <v>0</v>
      </c>
      <c r="R171" s="212">
        <f>IF('Cumulative Budget Request '!L170='Split budget (G)'!$L$1,'Cumulative Budget Request '!R170,0)</f>
        <v>0</v>
      </c>
      <c r="S171" s="61">
        <f>IF('Cumulative Budget Request '!L170='Split budget (G)'!$L$1,'Cumulative Budget Request '!S170,0)</f>
        <v>0</v>
      </c>
      <c r="T171" s="16"/>
      <c r="U171" s="323"/>
      <c r="V171" s="323"/>
      <c r="W171" s="323"/>
      <c r="X171" s="323"/>
      <c r="Y171" s="323"/>
    </row>
    <row r="172" spans="1:25" ht="15" hidden="1">
      <c r="A172" s="449"/>
      <c r="B172" s="486"/>
      <c r="C172" s="480"/>
      <c r="D172" s="59" t="s">
        <v>29</v>
      </c>
      <c r="E172" s="170">
        <f>ROUND(R$5*E169,0)</f>
        <v>0</v>
      </c>
      <c r="F172" s="170">
        <f t="shared" ref="F172:I172" si="107">ROUND(S$5*F169,0)</f>
        <v>0</v>
      </c>
      <c r="G172" s="170">
        <f t="shared" si="107"/>
        <v>0</v>
      </c>
      <c r="H172" s="170">
        <f t="shared" si="107"/>
        <v>0</v>
      </c>
      <c r="I172" s="170">
        <f t="shared" si="107"/>
        <v>0</v>
      </c>
      <c r="J172" s="167">
        <f>SUM(E172:I172)</f>
        <v>0</v>
      </c>
      <c r="M172" s="215"/>
      <c r="N172" s="56"/>
      <c r="O172" s="56"/>
      <c r="P172" s="56"/>
      <c r="Q172" s="211">
        <f>IF('Cumulative Budget Request '!L171='Split budget (G)'!$L$1,'Cumulative Budget Request '!Q171,0)</f>
        <v>0</v>
      </c>
      <c r="R172" s="212">
        <f>IF('Cumulative Budget Request '!L171='Split budget (G)'!$L$1,'Cumulative Budget Request '!R171,0)</f>
        <v>0</v>
      </c>
      <c r="S172" s="61">
        <f>IF('Cumulative Budget Request '!L171='Split budget (G)'!$L$1,'Cumulative Budget Request '!S171,0)</f>
        <v>0</v>
      </c>
      <c r="T172" s="16"/>
      <c r="U172" s="324"/>
      <c r="V172" s="324"/>
      <c r="W172" s="324"/>
      <c r="X172" s="324"/>
      <c r="Y172" s="324"/>
    </row>
    <row r="173" spans="1:25" hidden="1">
      <c r="A173" s="449"/>
      <c r="B173" s="486"/>
      <c r="C173" s="480"/>
      <c r="D173" s="62" t="s">
        <v>178</v>
      </c>
      <c r="E173" s="171">
        <f>SUM(E171:E172)</f>
        <v>0</v>
      </c>
      <c r="F173" s="171">
        <f t="shared" ref="F173:I173" si="108">SUM(F171:F172)</f>
        <v>0</v>
      </c>
      <c r="G173" s="171">
        <f t="shared" si="108"/>
        <v>0</v>
      </c>
      <c r="H173" s="171">
        <f t="shared" si="108"/>
        <v>0</v>
      </c>
      <c r="I173" s="171">
        <f t="shared" si="108"/>
        <v>0</v>
      </c>
      <c r="J173" s="172">
        <f>SUM(J171:J172)</f>
        <v>0</v>
      </c>
      <c r="M173" s="215"/>
      <c r="N173" s="56"/>
      <c r="O173" s="56"/>
      <c r="P173" s="56"/>
      <c r="Q173" s="211">
        <f>IF('Cumulative Budget Request '!L172='Split budget (G)'!$L$1,'Cumulative Budget Request '!Q172,0)</f>
        <v>0</v>
      </c>
      <c r="R173" s="212">
        <f>IF('Cumulative Budget Request '!L172='Split budget (G)'!$L$1,'Cumulative Budget Request '!R172,0)</f>
        <v>0</v>
      </c>
      <c r="S173" s="61">
        <f>IF('Cumulative Budget Request '!L172='Split budget (G)'!$L$1,'Cumulative Budget Request '!S172,0)</f>
        <v>0</v>
      </c>
      <c r="T173" s="16"/>
      <c r="U173" s="323"/>
      <c r="V173" s="323"/>
      <c r="W173" s="323"/>
      <c r="X173" s="323"/>
      <c r="Y173" s="323"/>
    </row>
    <row r="174" spans="1:25" hidden="1">
      <c r="A174" s="449"/>
      <c r="B174" s="481"/>
      <c r="C174" s="480"/>
      <c r="D174" s="59"/>
      <c r="E174" s="16"/>
      <c r="F174" s="16"/>
      <c r="G174" s="16"/>
      <c r="H174" s="16"/>
      <c r="I174" s="16"/>
      <c r="J174" s="25"/>
      <c r="M174" s="215"/>
      <c r="N174" s="56"/>
      <c r="O174" s="56"/>
      <c r="P174" s="56"/>
      <c r="Q174" s="31"/>
      <c r="R174" s="56"/>
      <c r="S174" s="31"/>
      <c r="T174" s="16"/>
      <c r="U174" s="325"/>
      <c r="V174" s="326"/>
      <c r="W174" s="324"/>
      <c r="X174" s="324"/>
      <c r="Y174" s="324"/>
    </row>
    <row r="175" spans="1:25" hidden="1">
      <c r="A175" s="485">
        <f>IF('Cumulative Budget Request '!L174='Split budget (G)'!$L$1,'Cumulative Budget Request '!A174,0)</f>
        <v>0</v>
      </c>
      <c r="B175" s="480">
        <f>IF('Cumulative Budget Request '!L174='Split budget (G)'!$L$1,'Cumulative Budget Request '!B174,0)</f>
        <v>0</v>
      </c>
      <c r="C175" s="481"/>
      <c r="D175" s="33" t="s">
        <v>123</v>
      </c>
      <c r="E175" s="76">
        <f>ROUND($R175*$S175,6)</f>
        <v>0</v>
      </c>
      <c r="F175" s="76">
        <f>ROUND($R176*$S176,6)</f>
        <v>0</v>
      </c>
      <c r="G175" s="76">
        <f>ROUND($R177*$S177,6)</f>
        <v>0</v>
      </c>
      <c r="H175" s="76">
        <f>ROUND($R178*$S178,6)</f>
        <v>0</v>
      </c>
      <c r="I175" s="76">
        <f>ROUND($R179*$S179,6)</f>
        <v>0</v>
      </c>
      <c r="J175" s="46"/>
      <c r="M175" s="133">
        <f>IF('Cumulative Budget Request '!L174='Split budget (G)'!$L$1,'Cumulative Budget Request '!M174,0)</f>
        <v>0</v>
      </c>
      <c r="N175" s="214">
        <f>ROUND(M175/12,2)</f>
        <v>0</v>
      </c>
      <c r="O175" s="214">
        <f>IF('Cumulative Budget Request '!L174='Split budget (G)'!$L$1,'Cumulative Budget Request '!O174,0)</f>
        <v>0</v>
      </c>
      <c r="P175" s="209">
        <f>IF('Cumulative Budget Request '!L174='Split budget (G)'!$L$1,'Cumulative Budget Request '!P174,0)</f>
        <v>0</v>
      </c>
      <c r="Q175" s="211">
        <f>IF('Cumulative Budget Request '!L174='Split budget (G)'!$L$1,'Cumulative Budget Request '!Q174,0)</f>
        <v>0</v>
      </c>
      <c r="R175" s="212">
        <f>IF('Cumulative Budget Request '!L174='Split budget (G)'!$L$1,'Cumulative Budget Request '!R174,0)</f>
        <v>0</v>
      </c>
      <c r="S175" s="61">
        <f>IF('Cumulative Budget Request '!L174='Split budget (G)'!$L$1,'Cumulative Budget Request '!S174,0)</f>
        <v>0</v>
      </c>
      <c r="T175" s="2"/>
      <c r="U175" s="323">
        <f>IFERROR((E178+E179)/E177,0)</f>
        <v>0</v>
      </c>
      <c r="V175" s="323">
        <f t="shared" ref="V175:Y175" si="109">IFERROR((F178+F179)/F177,0)</f>
        <v>0</v>
      </c>
      <c r="W175" s="323">
        <f t="shared" si="109"/>
        <v>0</v>
      </c>
      <c r="X175" s="323">
        <f t="shared" si="109"/>
        <v>0</v>
      </c>
      <c r="Y175" s="323">
        <f t="shared" si="109"/>
        <v>0</v>
      </c>
    </row>
    <row r="176" spans="1:25" hidden="1">
      <c r="A176" s="449"/>
      <c r="B176" s="486"/>
      <c r="C176" s="480"/>
      <c r="D176" s="59" t="s">
        <v>15</v>
      </c>
      <c r="E176" s="52">
        <f>ROUND((N175+O175)*E175*Q175,0)</f>
        <v>0</v>
      </c>
      <c r="F176" s="52">
        <f>ROUND((N175+O175)*F175*Q175*Q176,0)</f>
        <v>0</v>
      </c>
      <c r="G176" s="52">
        <f>ROUND((N175+O175)*G175*Q175*Q176*Q177,0)</f>
        <v>0</v>
      </c>
      <c r="H176" s="52">
        <f>ROUND((N175+O175)*H175*Q175*Q176*Q177*Q178,0)</f>
        <v>0</v>
      </c>
      <c r="I176" s="52">
        <f>ROUND((N175+O175)*I175*Q175*Q176*Q177*Q178*Q179,0)</f>
        <v>0</v>
      </c>
      <c r="J176" s="158">
        <f>SUM(E176:I176)</f>
        <v>0</v>
      </c>
      <c r="M176" s="215"/>
      <c r="N176" s="56"/>
      <c r="O176" s="56"/>
      <c r="P176" s="56"/>
      <c r="Q176" s="211">
        <f>IF('Cumulative Budget Request '!L175='Split budget (G)'!$L$1,'Cumulative Budget Request '!Q175,0)</f>
        <v>0</v>
      </c>
      <c r="R176" s="212">
        <f>IF('Cumulative Budget Request '!L175='Split budget (G)'!$L$1,'Cumulative Budget Request '!R175,0)</f>
        <v>0</v>
      </c>
      <c r="S176" s="61">
        <f>IF('Cumulative Budget Request '!L175='Split budget (G)'!$L$1,'Cumulative Budget Request '!S175,0)</f>
        <v>0</v>
      </c>
      <c r="T176" s="16"/>
      <c r="U176" s="324"/>
      <c r="V176" s="324"/>
      <c r="W176" s="324"/>
      <c r="X176" s="324"/>
      <c r="Y176" s="324"/>
    </row>
    <row r="177" spans="1:25" hidden="1">
      <c r="A177" s="449"/>
      <c r="B177" s="486"/>
      <c r="C177" s="480"/>
      <c r="D177" s="59" t="s">
        <v>30</v>
      </c>
      <c r="E177" s="52">
        <f>ROUND(E176*$Q$2,0)</f>
        <v>0</v>
      </c>
      <c r="F177" s="52">
        <f t="shared" ref="F177:I177" si="110">ROUND(F176*$Q$2,0)</f>
        <v>0</v>
      </c>
      <c r="G177" s="52">
        <f t="shared" si="110"/>
        <v>0</v>
      </c>
      <c r="H177" s="52">
        <f t="shared" si="110"/>
        <v>0</v>
      </c>
      <c r="I177" s="52">
        <f t="shared" si="110"/>
        <v>0</v>
      </c>
      <c r="J177" s="158">
        <f>SUM(E177:I177)</f>
        <v>0</v>
      </c>
      <c r="M177" s="215"/>
      <c r="N177" s="56"/>
      <c r="O177" s="56"/>
      <c r="P177" s="56"/>
      <c r="Q177" s="211">
        <f>IF('Cumulative Budget Request '!L176='Split budget (G)'!$L$1,'Cumulative Budget Request '!Q176,0)</f>
        <v>0</v>
      </c>
      <c r="R177" s="212">
        <f>IF('Cumulative Budget Request '!L176='Split budget (G)'!$L$1,'Cumulative Budget Request '!R176,0)</f>
        <v>0</v>
      </c>
      <c r="S177" s="61">
        <f>IF('Cumulative Budget Request '!L176='Split budget (G)'!$L$1,'Cumulative Budget Request '!S176,0)</f>
        <v>0</v>
      </c>
      <c r="T177" s="16"/>
      <c r="U177" s="323"/>
      <c r="V177" s="323"/>
      <c r="W177" s="323"/>
      <c r="X177" s="323"/>
      <c r="Y177" s="323"/>
    </row>
    <row r="178" spans="1:25" ht="15" hidden="1">
      <c r="A178" s="449"/>
      <c r="B178" s="486"/>
      <c r="C178" s="480"/>
      <c r="D178" s="59" t="s">
        <v>29</v>
      </c>
      <c r="E178" s="170">
        <f>ROUND(R$5*E175,0)</f>
        <v>0</v>
      </c>
      <c r="F178" s="170">
        <f t="shared" ref="F178:I178" si="111">ROUND(S$5*F175,0)</f>
        <v>0</v>
      </c>
      <c r="G178" s="170">
        <f t="shared" si="111"/>
        <v>0</v>
      </c>
      <c r="H178" s="170">
        <f t="shared" si="111"/>
        <v>0</v>
      </c>
      <c r="I178" s="170">
        <f t="shared" si="111"/>
        <v>0</v>
      </c>
      <c r="J178" s="167">
        <f>SUM(E178:I178)</f>
        <v>0</v>
      </c>
      <c r="M178" s="215"/>
      <c r="N178" s="56"/>
      <c r="O178" s="56"/>
      <c r="P178" s="56"/>
      <c r="Q178" s="211">
        <f>IF('Cumulative Budget Request '!L177='Split budget (G)'!$L$1,'Cumulative Budget Request '!Q177,0)</f>
        <v>0</v>
      </c>
      <c r="R178" s="212">
        <f>IF('Cumulative Budget Request '!L177='Split budget (G)'!$L$1,'Cumulative Budget Request '!R177,0)</f>
        <v>0</v>
      </c>
      <c r="S178" s="61">
        <f>IF('Cumulative Budget Request '!L177='Split budget (G)'!$L$1,'Cumulative Budget Request '!S177,0)</f>
        <v>0</v>
      </c>
      <c r="T178" s="16"/>
      <c r="U178" s="324"/>
      <c r="V178" s="324"/>
      <c r="W178" s="324"/>
      <c r="X178" s="324"/>
      <c r="Y178" s="324"/>
    </row>
    <row r="179" spans="1:25" hidden="1">
      <c r="A179" s="449"/>
      <c r="B179" s="486"/>
      <c r="C179" s="480"/>
      <c r="D179" s="62" t="s">
        <v>178</v>
      </c>
      <c r="E179" s="171">
        <f>SUM(E177:E178)</f>
        <v>0</v>
      </c>
      <c r="F179" s="171">
        <f t="shared" ref="F179:I179" si="112">SUM(F177:F178)</f>
        <v>0</v>
      </c>
      <c r="G179" s="171">
        <f t="shared" si="112"/>
        <v>0</v>
      </c>
      <c r="H179" s="171">
        <f t="shared" si="112"/>
        <v>0</v>
      </c>
      <c r="I179" s="171">
        <f t="shared" si="112"/>
        <v>0</v>
      </c>
      <c r="J179" s="172">
        <f>SUM(J177:J178)</f>
        <v>0</v>
      </c>
      <c r="M179" s="215"/>
      <c r="N179" s="56"/>
      <c r="O179" s="56"/>
      <c r="P179" s="56"/>
      <c r="Q179" s="211">
        <f>IF('Cumulative Budget Request '!L178='Split budget (G)'!$L$1,'Cumulative Budget Request '!Q178,0)</f>
        <v>0</v>
      </c>
      <c r="R179" s="212">
        <f>IF('Cumulative Budget Request '!L178='Split budget (G)'!$L$1,'Cumulative Budget Request '!R178,0)</f>
        <v>0</v>
      </c>
      <c r="S179" s="61">
        <f>IF('Cumulative Budget Request '!L178='Split budget (G)'!$L$1,'Cumulative Budget Request '!S178,0)</f>
        <v>0</v>
      </c>
      <c r="T179" s="16"/>
      <c r="U179" s="323"/>
      <c r="V179" s="323"/>
      <c r="W179" s="323"/>
      <c r="X179" s="323"/>
      <c r="Y179" s="323"/>
    </row>
    <row r="180" spans="1:25" hidden="1">
      <c r="A180" s="449"/>
      <c r="B180" s="481"/>
      <c r="C180" s="480"/>
      <c r="D180" s="59"/>
      <c r="E180" s="16"/>
      <c r="F180" s="16"/>
      <c r="G180" s="16"/>
      <c r="H180" s="16"/>
      <c r="I180" s="16"/>
      <c r="J180" s="25"/>
      <c r="M180" s="215"/>
      <c r="N180" s="56"/>
      <c r="O180" s="56"/>
      <c r="P180" s="56"/>
      <c r="Q180" s="31"/>
      <c r="R180" s="56"/>
      <c r="S180" s="31"/>
      <c r="T180" s="16"/>
      <c r="U180" s="325"/>
      <c r="V180" s="326"/>
      <c r="W180" s="324"/>
      <c r="X180" s="324"/>
      <c r="Y180" s="324"/>
    </row>
    <row r="181" spans="1:25" hidden="1">
      <c r="A181" s="485">
        <f>IF('Cumulative Budget Request '!L180='Split budget (G)'!$L$1,'Cumulative Budget Request '!A180,0)</f>
        <v>0</v>
      </c>
      <c r="B181" s="480">
        <f>IF('Cumulative Budget Request '!L180='Split budget (G)'!$L$1,'Cumulative Budget Request '!B180,0)</f>
        <v>0</v>
      </c>
      <c r="C181" s="481"/>
      <c r="D181" s="33" t="s">
        <v>123</v>
      </c>
      <c r="E181" s="76">
        <f>ROUND($R181*$S181,6)</f>
        <v>0</v>
      </c>
      <c r="F181" s="76">
        <f>ROUND($R182*$S182,6)</f>
        <v>0</v>
      </c>
      <c r="G181" s="76">
        <f>ROUND($R183*$S183,6)</f>
        <v>0</v>
      </c>
      <c r="H181" s="76">
        <f>ROUND($R184*$S184,6)</f>
        <v>0</v>
      </c>
      <c r="I181" s="76">
        <f>ROUND($R185*$S185,6)</f>
        <v>0</v>
      </c>
      <c r="J181" s="46"/>
      <c r="M181" s="133">
        <f>IF('Cumulative Budget Request '!L180='Split budget (G)'!$L$1,'Cumulative Budget Request '!M180,0)</f>
        <v>0</v>
      </c>
      <c r="N181" s="214">
        <f>ROUND(M181/12,2)</f>
        <v>0</v>
      </c>
      <c r="O181" s="214">
        <f>IF('Cumulative Budget Request '!L180='Split budget (G)'!$L$1,'Cumulative Budget Request '!O180,0)</f>
        <v>0</v>
      </c>
      <c r="P181" s="209">
        <f>IF('Cumulative Budget Request '!L180='Split budget (G)'!$L$1,'Cumulative Budget Request '!P180,0)</f>
        <v>0</v>
      </c>
      <c r="Q181" s="211">
        <f>IF('Cumulative Budget Request '!L180='Split budget (G)'!$L$1,'Cumulative Budget Request '!Q180,0)</f>
        <v>0</v>
      </c>
      <c r="R181" s="212">
        <f>IF('Cumulative Budget Request '!L180='Split budget (G)'!$L$1,'Cumulative Budget Request '!R180,0)</f>
        <v>0</v>
      </c>
      <c r="S181" s="61">
        <f>IF('Cumulative Budget Request '!L180='Split budget (G)'!$L$1,'Cumulative Budget Request '!S180,0)</f>
        <v>0</v>
      </c>
      <c r="T181" s="2"/>
      <c r="U181" s="323">
        <f>IFERROR((E184+E185)/E183,0)</f>
        <v>0</v>
      </c>
      <c r="V181" s="323">
        <f t="shared" ref="V181:Y181" si="113">IFERROR((F184+F185)/F183,0)</f>
        <v>0</v>
      </c>
      <c r="W181" s="323">
        <f t="shared" si="113"/>
        <v>0</v>
      </c>
      <c r="X181" s="323">
        <f t="shared" si="113"/>
        <v>0</v>
      </c>
      <c r="Y181" s="323">
        <f t="shared" si="113"/>
        <v>0</v>
      </c>
    </row>
    <row r="182" spans="1:25" hidden="1">
      <c r="A182" s="449"/>
      <c r="B182" s="486"/>
      <c r="C182" s="480"/>
      <c r="D182" s="59" t="s">
        <v>15</v>
      </c>
      <c r="E182" s="52">
        <f>ROUND((N181+O181)*E181*Q181,0)</f>
        <v>0</v>
      </c>
      <c r="F182" s="52">
        <f>ROUND((N181+O181)*F181*Q181*Q182,0)</f>
        <v>0</v>
      </c>
      <c r="G182" s="52">
        <f>ROUND((N181+O181)*G181*Q181*Q182*Q183,0)</f>
        <v>0</v>
      </c>
      <c r="H182" s="52">
        <f>ROUND((N181+O181)*H181*Q181*Q182*Q183*Q184,0)</f>
        <v>0</v>
      </c>
      <c r="I182" s="52">
        <f>ROUND((N181+O181)*I181*Q181*Q182*Q183*Q184*Q185,0)</f>
        <v>0</v>
      </c>
      <c r="J182" s="158">
        <f>SUM(E182:I182)</f>
        <v>0</v>
      </c>
      <c r="M182" s="215"/>
      <c r="N182" s="56"/>
      <c r="O182" s="56"/>
      <c r="P182" s="56"/>
      <c r="Q182" s="211">
        <f>IF('Cumulative Budget Request '!L181='Split budget (G)'!$L$1,'Cumulative Budget Request '!Q181,0)</f>
        <v>0</v>
      </c>
      <c r="R182" s="212">
        <f>IF('Cumulative Budget Request '!L181='Split budget (G)'!$L$1,'Cumulative Budget Request '!R181,0)</f>
        <v>0</v>
      </c>
      <c r="S182" s="61">
        <f>IF('Cumulative Budget Request '!L181='Split budget (G)'!$L$1,'Cumulative Budget Request '!S181,0)</f>
        <v>0</v>
      </c>
      <c r="T182" s="16"/>
      <c r="U182" s="324"/>
      <c r="V182" s="324"/>
      <c r="W182" s="324"/>
      <c r="X182" s="324"/>
      <c r="Y182" s="324"/>
    </row>
    <row r="183" spans="1:25" hidden="1">
      <c r="A183" s="449"/>
      <c r="B183" s="486"/>
      <c r="C183" s="480"/>
      <c r="D183" s="59" t="s">
        <v>30</v>
      </c>
      <c r="E183" s="52">
        <f>ROUND(E182*$Q$2,0)</f>
        <v>0</v>
      </c>
      <c r="F183" s="52">
        <f t="shared" ref="F183:I183" si="114">ROUND(F182*$Q$2,0)</f>
        <v>0</v>
      </c>
      <c r="G183" s="52">
        <f t="shared" si="114"/>
        <v>0</v>
      </c>
      <c r="H183" s="52">
        <f t="shared" si="114"/>
        <v>0</v>
      </c>
      <c r="I183" s="52">
        <f t="shared" si="114"/>
        <v>0</v>
      </c>
      <c r="J183" s="158">
        <f>SUM(E183:I183)</f>
        <v>0</v>
      </c>
      <c r="M183" s="215"/>
      <c r="N183" s="56"/>
      <c r="O183" s="56"/>
      <c r="P183" s="56"/>
      <c r="Q183" s="211">
        <f>IF('Cumulative Budget Request '!L182='Split budget (G)'!$L$1,'Cumulative Budget Request '!Q182,0)</f>
        <v>0</v>
      </c>
      <c r="R183" s="212">
        <f>IF('Cumulative Budget Request '!L182='Split budget (G)'!$L$1,'Cumulative Budget Request '!R182,0)</f>
        <v>0</v>
      </c>
      <c r="S183" s="61">
        <f>IF('Cumulative Budget Request '!L182='Split budget (G)'!$L$1,'Cumulative Budget Request '!S182,0)</f>
        <v>0</v>
      </c>
      <c r="T183" s="16"/>
      <c r="U183" s="323"/>
      <c r="V183" s="323"/>
      <c r="W183" s="323"/>
      <c r="X183" s="323"/>
      <c r="Y183" s="323"/>
    </row>
    <row r="184" spans="1:25" ht="15" hidden="1">
      <c r="A184" s="449"/>
      <c r="B184" s="486"/>
      <c r="C184" s="480"/>
      <c r="D184" s="59" t="s">
        <v>29</v>
      </c>
      <c r="E184" s="170">
        <f>ROUND(R$5*E181,0)</f>
        <v>0</v>
      </c>
      <c r="F184" s="170">
        <f t="shared" ref="F184:I184" si="115">ROUND(S$5*F181,0)</f>
        <v>0</v>
      </c>
      <c r="G184" s="170">
        <f t="shared" si="115"/>
        <v>0</v>
      </c>
      <c r="H184" s="170">
        <f t="shared" si="115"/>
        <v>0</v>
      </c>
      <c r="I184" s="170">
        <f t="shared" si="115"/>
        <v>0</v>
      </c>
      <c r="J184" s="167">
        <f>SUM(E184:I184)</f>
        <v>0</v>
      </c>
      <c r="M184" s="215"/>
      <c r="N184" s="56"/>
      <c r="O184" s="56"/>
      <c r="P184" s="56"/>
      <c r="Q184" s="211">
        <f>IF('Cumulative Budget Request '!L183='Split budget (G)'!$L$1,'Cumulative Budget Request '!Q183,0)</f>
        <v>0</v>
      </c>
      <c r="R184" s="212">
        <f>IF('Cumulative Budget Request '!L183='Split budget (G)'!$L$1,'Cumulative Budget Request '!R183,0)</f>
        <v>0</v>
      </c>
      <c r="S184" s="61">
        <f>IF('Cumulative Budget Request '!L183='Split budget (G)'!$L$1,'Cumulative Budget Request '!S183,0)</f>
        <v>0</v>
      </c>
      <c r="T184" s="16"/>
      <c r="U184" s="324"/>
      <c r="V184" s="324"/>
      <c r="W184" s="324"/>
      <c r="X184" s="324"/>
      <c r="Y184" s="324"/>
    </row>
    <row r="185" spans="1:25" hidden="1">
      <c r="A185" s="449"/>
      <c r="B185" s="486"/>
      <c r="C185" s="480"/>
      <c r="D185" s="62" t="s">
        <v>178</v>
      </c>
      <c r="E185" s="171">
        <f>SUM(E183:E184)</f>
        <v>0</v>
      </c>
      <c r="F185" s="171">
        <f t="shared" ref="F185:I185" si="116">SUM(F183:F184)</f>
        <v>0</v>
      </c>
      <c r="G185" s="171">
        <f t="shared" si="116"/>
        <v>0</v>
      </c>
      <c r="H185" s="171">
        <f t="shared" si="116"/>
        <v>0</v>
      </c>
      <c r="I185" s="171">
        <f t="shared" si="116"/>
        <v>0</v>
      </c>
      <c r="J185" s="172">
        <f>SUM(J183:J184)</f>
        <v>0</v>
      </c>
      <c r="M185" s="215"/>
      <c r="N185" s="56"/>
      <c r="O185" s="56"/>
      <c r="P185" s="56"/>
      <c r="Q185" s="211">
        <f>IF('Cumulative Budget Request '!L184='Split budget (G)'!$L$1,'Cumulative Budget Request '!Q184,0)</f>
        <v>0</v>
      </c>
      <c r="R185" s="212">
        <f>IF('Cumulative Budget Request '!L184='Split budget (G)'!$L$1,'Cumulative Budget Request '!R184,0)</f>
        <v>0</v>
      </c>
      <c r="S185" s="61">
        <f>IF('Cumulative Budget Request '!L184='Split budget (G)'!$L$1,'Cumulative Budget Request '!S184,0)</f>
        <v>0</v>
      </c>
      <c r="T185" s="16"/>
      <c r="U185" s="323"/>
      <c r="V185" s="323"/>
      <c r="W185" s="323"/>
      <c r="X185" s="323"/>
      <c r="Y185" s="323"/>
    </row>
    <row r="186" spans="1:25" hidden="1">
      <c r="A186" s="449"/>
      <c r="B186" s="481"/>
      <c r="C186" s="480"/>
      <c r="D186" s="59"/>
      <c r="E186" s="16"/>
      <c r="F186" s="16"/>
      <c r="G186" s="16"/>
      <c r="H186" s="16"/>
      <c r="I186" s="16"/>
      <c r="J186" s="25"/>
      <c r="M186" s="215"/>
      <c r="N186" s="56"/>
      <c r="O186" s="56"/>
      <c r="P186" s="56"/>
      <c r="Q186" s="31"/>
      <c r="R186" s="56"/>
      <c r="S186" s="31"/>
      <c r="T186" s="16"/>
      <c r="U186" s="325"/>
      <c r="V186" s="326"/>
      <c r="W186" s="324"/>
      <c r="X186" s="324"/>
      <c r="Y186" s="324"/>
    </row>
    <row r="187" spans="1:25" hidden="1">
      <c r="A187" s="485">
        <f>IF('Cumulative Budget Request '!L186='Split budget (G)'!$L$1,'Cumulative Budget Request '!A186,0)</f>
        <v>0</v>
      </c>
      <c r="B187" s="480">
        <f>IF('Cumulative Budget Request '!L186='Split budget (G)'!$L$1,'Cumulative Budget Request '!B186,0)</f>
        <v>0</v>
      </c>
      <c r="C187" s="481"/>
      <c r="D187" s="33" t="s">
        <v>123</v>
      </c>
      <c r="E187" s="76">
        <f>ROUND($R187*$S187,6)</f>
        <v>0</v>
      </c>
      <c r="F187" s="76">
        <f>ROUND($R188*$S188,6)</f>
        <v>0</v>
      </c>
      <c r="G187" s="76">
        <f>ROUND($R189*$S189,6)</f>
        <v>0</v>
      </c>
      <c r="H187" s="76">
        <f>ROUND($R190*$S190,6)</f>
        <v>0</v>
      </c>
      <c r="I187" s="76">
        <f>ROUND($R191*$S191,6)</f>
        <v>0</v>
      </c>
      <c r="J187" s="46"/>
      <c r="M187" s="133">
        <f>IF('Cumulative Budget Request '!L186='Split budget (G)'!$L$1,'Cumulative Budget Request '!M186,0)</f>
        <v>0</v>
      </c>
      <c r="N187" s="214">
        <f>ROUND(M187/12,2)</f>
        <v>0</v>
      </c>
      <c r="O187" s="214">
        <f>IF('Cumulative Budget Request '!L186='Split budget (G)'!$L$1,'Cumulative Budget Request '!O186,0)</f>
        <v>0</v>
      </c>
      <c r="P187" s="209">
        <f>IF('Cumulative Budget Request '!L186='Split budget (G)'!$L$1,'Cumulative Budget Request '!P186,0)</f>
        <v>0</v>
      </c>
      <c r="Q187" s="211">
        <f>IF('Cumulative Budget Request '!L186='Split budget (G)'!$L$1,'Cumulative Budget Request '!Q186,0)</f>
        <v>0</v>
      </c>
      <c r="R187" s="212">
        <f>IF('Cumulative Budget Request '!L186='Split budget (G)'!$L$1,'Cumulative Budget Request '!R186,0)</f>
        <v>0</v>
      </c>
      <c r="S187" s="61">
        <f>IF('Cumulative Budget Request '!L186='Split budget (G)'!$L$1,'Cumulative Budget Request '!S186,0)</f>
        <v>0</v>
      </c>
      <c r="T187" s="2"/>
      <c r="U187" s="323">
        <f>IFERROR((E190+E191)/E189,0)</f>
        <v>0</v>
      </c>
      <c r="V187" s="323">
        <f t="shared" ref="V187:Y187" si="117">IFERROR((F190+F191)/F189,0)</f>
        <v>0</v>
      </c>
      <c r="W187" s="323">
        <f t="shared" si="117"/>
        <v>0</v>
      </c>
      <c r="X187" s="323">
        <f t="shared" si="117"/>
        <v>0</v>
      </c>
      <c r="Y187" s="323">
        <f t="shared" si="117"/>
        <v>0</v>
      </c>
    </row>
    <row r="188" spans="1:25" hidden="1">
      <c r="A188" s="449"/>
      <c r="B188" s="486"/>
      <c r="C188" s="480"/>
      <c r="D188" s="59" t="s">
        <v>15</v>
      </c>
      <c r="E188" s="52">
        <f>ROUND((N187+O187)*E187*Q187,0)</f>
        <v>0</v>
      </c>
      <c r="F188" s="52">
        <f>ROUND((N187+O187)*F187*Q187*Q188,0)</f>
        <v>0</v>
      </c>
      <c r="G188" s="52">
        <f>ROUND((N187+O187)*G187*Q187*Q188*Q189,0)</f>
        <v>0</v>
      </c>
      <c r="H188" s="52">
        <f>ROUND((N187+O187)*H187*Q187*Q188*Q189*Q190,0)</f>
        <v>0</v>
      </c>
      <c r="I188" s="52">
        <f>ROUND((N187+O187)*I187*Q187*Q188*Q189*Q190*Q191,0)</f>
        <v>0</v>
      </c>
      <c r="J188" s="158">
        <f>SUM(E188:I188)</f>
        <v>0</v>
      </c>
      <c r="M188" s="215"/>
      <c r="N188" s="56"/>
      <c r="O188" s="56"/>
      <c r="P188" s="56"/>
      <c r="Q188" s="211">
        <f>IF('Cumulative Budget Request '!L187='Split budget (G)'!$L$1,'Cumulative Budget Request '!Q187,0)</f>
        <v>0</v>
      </c>
      <c r="R188" s="212">
        <f>IF('Cumulative Budget Request '!L187='Split budget (G)'!$L$1,'Cumulative Budget Request '!R187,0)</f>
        <v>0</v>
      </c>
      <c r="S188" s="61">
        <f>IF('Cumulative Budget Request '!L187='Split budget (G)'!$L$1,'Cumulative Budget Request '!S187,0)</f>
        <v>0</v>
      </c>
      <c r="T188" s="16"/>
      <c r="U188" s="324"/>
      <c r="V188" s="324"/>
      <c r="W188" s="324"/>
      <c r="X188" s="324"/>
      <c r="Y188" s="324"/>
    </row>
    <row r="189" spans="1:25" hidden="1">
      <c r="A189" s="449"/>
      <c r="B189" s="486"/>
      <c r="C189" s="480"/>
      <c r="D189" s="59" t="s">
        <v>30</v>
      </c>
      <c r="E189" s="52">
        <f>ROUND(E188*$Q$2,0)</f>
        <v>0</v>
      </c>
      <c r="F189" s="52">
        <f t="shared" ref="F189:I189" si="118">ROUND(F188*$Q$2,0)</f>
        <v>0</v>
      </c>
      <c r="G189" s="52">
        <f t="shared" si="118"/>
        <v>0</v>
      </c>
      <c r="H189" s="52">
        <f t="shared" si="118"/>
        <v>0</v>
      </c>
      <c r="I189" s="52">
        <f t="shared" si="118"/>
        <v>0</v>
      </c>
      <c r="J189" s="158">
        <f>SUM(E189:I189)</f>
        <v>0</v>
      </c>
      <c r="M189" s="215"/>
      <c r="N189" s="56"/>
      <c r="O189" s="56"/>
      <c r="P189" s="56"/>
      <c r="Q189" s="211">
        <f>IF('Cumulative Budget Request '!L188='Split budget (G)'!$L$1,'Cumulative Budget Request '!Q188,0)</f>
        <v>0</v>
      </c>
      <c r="R189" s="212">
        <f>IF('Cumulative Budget Request '!L188='Split budget (G)'!$L$1,'Cumulative Budget Request '!R188,0)</f>
        <v>0</v>
      </c>
      <c r="S189" s="61">
        <f>IF('Cumulative Budget Request '!L188='Split budget (G)'!$L$1,'Cumulative Budget Request '!S188,0)</f>
        <v>0</v>
      </c>
      <c r="T189" s="16"/>
      <c r="U189" s="323"/>
      <c r="V189" s="323"/>
      <c r="W189" s="323"/>
      <c r="X189" s="323"/>
      <c r="Y189" s="323"/>
    </row>
    <row r="190" spans="1:25" ht="15" hidden="1">
      <c r="A190" s="449"/>
      <c r="B190" s="486"/>
      <c r="C190" s="480"/>
      <c r="D190" s="59" t="s">
        <v>29</v>
      </c>
      <c r="E190" s="170">
        <f>ROUND(R$5*E187,0)</f>
        <v>0</v>
      </c>
      <c r="F190" s="170">
        <f t="shared" ref="F190:I190" si="119">ROUND(S$5*F187,0)</f>
        <v>0</v>
      </c>
      <c r="G190" s="170">
        <f t="shared" si="119"/>
        <v>0</v>
      </c>
      <c r="H190" s="170">
        <f t="shared" si="119"/>
        <v>0</v>
      </c>
      <c r="I190" s="170">
        <f t="shared" si="119"/>
        <v>0</v>
      </c>
      <c r="J190" s="167">
        <f>SUM(E190:I190)</f>
        <v>0</v>
      </c>
      <c r="M190" s="215"/>
      <c r="N190" s="56"/>
      <c r="O190" s="56"/>
      <c r="P190" s="56"/>
      <c r="Q190" s="211">
        <f>IF('Cumulative Budget Request '!L189='Split budget (G)'!$L$1,'Cumulative Budget Request '!Q189,0)</f>
        <v>0</v>
      </c>
      <c r="R190" s="212">
        <f>IF('Cumulative Budget Request '!L189='Split budget (G)'!$L$1,'Cumulative Budget Request '!R189,0)</f>
        <v>0</v>
      </c>
      <c r="S190" s="61">
        <f>IF('Cumulative Budget Request '!L189='Split budget (G)'!$L$1,'Cumulative Budget Request '!S189,0)</f>
        <v>0</v>
      </c>
      <c r="T190" s="16"/>
      <c r="U190" s="324"/>
      <c r="V190" s="324"/>
      <c r="W190" s="324"/>
      <c r="X190" s="324"/>
      <c r="Y190" s="324"/>
    </row>
    <row r="191" spans="1:25" hidden="1">
      <c r="A191" s="449"/>
      <c r="B191" s="486"/>
      <c r="C191" s="480"/>
      <c r="D191" s="62" t="s">
        <v>178</v>
      </c>
      <c r="E191" s="171">
        <f>SUM(E189:E190)</f>
        <v>0</v>
      </c>
      <c r="F191" s="171">
        <f t="shared" ref="F191:I191" si="120">SUM(F189:F190)</f>
        <v>0</v>
      </c>
      <c r="G191" s="171">
        <f t="shared" si="120"/>
        <v>0</v>
      </c>
      <c r="H191" s="171">
        <f t="shared" si="120"/>
        <v>0</v>
      </c>
      <c r="I191" s="171">
        <f t="shared" si="120"/>
        <v>0</v>
      </c>
      <c r="J191" s="172">
        <f>SUM(J189:J190)</f>
        <v>0</v>
      </c>
      <c r="M191" s="215"/>
      <c r="N191" s="56"/>
      <c r="O191" s="56"/>
      <c r="P191" s="56"/>
      <c r="Q191" s="211">
        <f>IF('Cumulative Budget Request '!L190='Split budget (G)'!$L$1,'Cumulative Budget Request '!Q190,0)</f>
        <v>0</v>
      </c>
      <c r="R191" s="212">
        <f>IF('Cumulative Budget Request '!L190='Split budget (G)'!$L$1,'Cumulative Budget Request '!R190,0)</f>
        <v>0</v>
      </c>
      <c r="S191" s="61">
        <f>IF('Cumulative Budget Request '!L190='Split budget (G)'!$L$1,'Cumulative Budget Request '!S190,0)</f>
        <v>0</v>
      </c>
      <c r="T191" s="16"/>
      <c r="U191" s="323"/>
      <c r="V191" s="323"/>
      <c r="W191" s="323"/>
      <c r="X191" s="323"/>
      <c r="Y191" s="323"/>
    </row>
    <row r="192" spans="1:25" hidden="1">
      <c r="A192" s="449"/>
      <c r="B192" s="481"/>
      <c r="C192" s="480"/>
      <c r="D192" s="59"/>
      <c r="E192" s="16"/>
      <c r="F192" s="16"/>
      <c r="G192" s="16"/>
      <c r="H192" s="16"/>
      <c r="I192" s="16"/>
      <c r="J192" s="25"/>
      <c r="M192" s="215"/>
      <c r="N192" s="56"/>
      <c r="O192" s="56"/>
      <c r="P192" s="56"/>
      <c r="Q192" s="31"/>
      <c r="R192" s="56"/>
      <c r="S192" s="31"/>
      <c r="T192" s="16"/>
      <c r="U192" s="325"/>
      <c r="V192" s="326"/>
      <c r="W192" s="324"/>
      <c r="X192" s="324"/>
      <c r="Y192" s="324"/>
    </row>
    <row r="193" spans="1:25" hidden="1">
      <c r="A193" s="485">
        <f>IF('Cumulative Budget Request '!L192='Split budget (G)'!$L$1,'Cumulative Budget Request '!A192,0)</f>
        <v>0</v>
      </c>
      <c r="B193" s="480">
        <f>IF('Cumulative Budget Request '!L192='Split budget (G)'!$L$1,'Cumulative Budget Request '!B192,0)</f>
        <v>0</v>
      </c>
      <c r="C193" s="481"/>
      <c r="D193" s="33" t="s">
        <v>123</v>
      </c>
      <c r="E193" s="76">
        <f>ROUND($R193*$S193,6)</f>
        <v>0</v>
      </c>
      <c r="F193" s="76">
        <f>ROUND($R194*$S194,6)</f>
        <v>0</v>
      </c>
      <c r="G193" s="76">
        <f>ROUND($R195*$S195,6)</f>
        <v>0</v>
      </c>
      <c r="H193" s="76">
        <f>ROUND($R196*$S196,6)</f>
        <v>0</v>
      </c>
      <c r="I193" s="76">
        <f>ROUND($R197*$S197,6)</f>
        <v>0</v>
      </c>
      <c r="J193" s="46"/>
      <c r="M193" s="133">
        <f>IF('Cumulative Budget Request '!L192='Split budget (G)'!$L$1,'Cumulative Budget Request '!M192,0)</f>
        <v>0</v>
      </c>
      <c r="N193" s="214">
        <f>ROUND(M193/12,2)</f>
        <v>0</v>
      </c>
      <c r="O193" s="214">
        <f>IF('Cumulative Budget Request '!L192='Split budget (G)'!$L$1,'Cumulative Budget Request '!O192,0)</f>
        <v>0</v>
      </c>
      <c r="P193" s="209">
        <f>IF('Cumulative Budget Request '!L192='Split budget (G)'!$L$1,'Cumulative Budget Request '!P192,0)</f>
        <v>0</v>
      </c>
      <c r="Q193" s="211">
        <f>IF('Cumulative Budget Request '!L192='Split budget (G)'!$L$1,'Cumulative Budget Request '!Q192,0)</f>
        <v>0</v>
      </c>
      <c r="R193" s="212">
        <f>IF('Cumulative Budget Request '!L192='Split budget (G)'!$L$1,'Cumulative Budget Request '!R192,0)</f>
        <v>0</v>
      </c>
      <c r="S193" s="61">
        <f>IF('Cumulative Budget Request '!L192='Split budget (G)'!$L$1,'Cumulative Budget Request '!S192,0)</f>
        <v>0</v>
      </c>
      <c r="T193" s="2"/>
      <c r="U193" s="323">
        <f>IFERROR((E196+E197)/E195,0)</f>
        <v>0</v>
      </c>
      <c r="V193" s="323">
        <f t="shared" ref="V193:Y193" si="121">IFERROR((F196+F197)/F195,0)</f>
        <v>0</v>
      </c>
      <c r="W193" s="323">
        <f t="shared" si="121"/>
        <v>0</v>
      </c>
      <c r="X193" s="323">
        <f t="shared" si="121"/>
        <v>0</v>
      </c>
      <c r="Y193" s="323">
        <f t="shared" si="121"/>
        <v>0</v>
      </c>
    </row>
    <row r="194" spans="1:25" hidden="1">
      <c r="A194" s="449"/>
      <c r="B194" s="486"/>
      <c r="C194" s="480"/>
      <c r="D194" s="59" t="s">
        <v>15</v>
      </c>
      <c r="E194" s="52">
        <f>ROUND((N193+O193)*E193*Q193,0)</f>
        <v>0</v>
      </c>
      <c r="F194" s="52">
        <f>ROUND((N193+O193)*F193*Q193*Q194,0)</f>
        <v>0</v>
      </c>
      <c r="G194" s="52">
        <f>ROUND((N193+O193)*G193*Q193*Q194*Q195,0)</f>
        <v>0</v>
      </c>
      <c r="H194" s="52">
        <f>ROUND((N193+O193)*H193*Q193*Q194*Q195*Q196,0)</f>
        <v>0</v>
      </c>
      <c r="I194" s="52">
        <f>ROUND((N193+O193)*I193*Q193*Q194*Q195*Q196*Q197,0)</f>
        <v>0</v>
      </c>
      <c r="J194" s="158">
        <f>SUM(E194:I194)</f>
        <v>0</v>
      </c>
      <c r="M194" s="215"/>
      <c r="N194" s="56"/>
      <c r="O194" s="56"/>
      <c r="P194" s="56"/>
      <c r="Q194" s="211">
        <f>IF('Cumulative Budget Request '!L193='Split budget (G)'!$L$1,'Cumulative Budget Request '!Q193,0)</f>
        <v>0</v>
      </c>
      <c r="R194" s="212">
        <f>IF('Cumulative Budget Request '!L193='Split budget (G)'!$L$1,'Cumulative Budget Request '!R193,0)</f>
        <v>0</v>
      </c>
      <c r="S194" s="61">
        <f>IF('Cumulative Budget Request '!L193='Split budget (G)'!$L$1,'Cumulative Budget Request '!S193,0)</f>
        <v>0</v>
      </c>
      <c r="T194" s="16"/>
      <c r="U194" s="324"/>
      <c r="V194" s="324"/>
      <c r="W194" s="324"/>
      <c r="X194" s="324"/>
      <c r="Y194" s="324"/>
    </row>
    <row r="195" spans="1:25" hidden="1">
      <c r="A195" s="449"/>
      <c r="B195" s="486"/>
      <c r="C195" s="480"/>
      <c r="D195" s="59" t="s">
        <v>30</v>
      </c>
      <c r="E195" s="52">
        <f>ROUND(E194*$Q$2,0)</f>
        <v>0</v>
      </c>
      <c r="F195" s="52">
        <f t="shared" ref="F195:I195" si="122">ROUND(F194*$Q$2,0)</f>
        <v>0</v>
      </c>
      <c r="G195" s="52">
        <f t="shared" si="122"/>
        <v>0</v>
      </c>
      <c r="H195" s="52">
        <f t="shared" si="122"/>
        <v>0</v>
      </c>
      <c r="I195" s="52">
        <f t="shared" si="122"/>
        <v>0</v>
      </c>
      <c r="J195" s="158">
        <f>SUM(E195:I195)</f>
        <v>0</v>
      </c>
      <c r="M195" s="215"/>
      <c r="N195" s="56"/>
      <c r="O195" s="56"/>
      <c r="P195" s="56"/>
      <c r="Q195" s="211">
        <f>IF('Cumulative Budget Request '!L194='Split budget (G)'!$L$1,'Cumulative Budget Request '!Q194,0)</f>
        <v>0</v>
      </c>
      <c r="R195" s="212">
        <f>IF('Cumulative Budget Request '!L194='Split budget (G)'!$L$1,'Cumulative Budget Request '!R194,0)</f>
        <v>0</v>
      </c>
      <c r="S195" s="61">
        <f>IF('Cumulative Budget Request '!L194='Split budget (G)'!$L$1,'Cumulative Budget Request '!S194,0)</f>
        <v>0</v>
      </c>
      <c r="T195" s="16"/>
      <c r="U195" s="323"/>
      <c r="V195" s="323"/>
      <c r="W195" s="323"/>
      <c r="X195" s="323"/>
      <c r="Y195" s="323"/>
    </row>
    <row r="196" spans="1:25" ht="15" hidden="1">
      <c r="A196" s="449"/>
      <c r="B196" s="486"/>
      <c r="C196" s="480"/>
      <c r="D196" s="59" t="s">
        <v>29</v>
      </c>
      <c r="E196" s="170">
        <f>ROUND(R$5*E193,0)</f>
        <v>0</v>
      </c>
      <c r="F196" s="170">
        <f t="shared" ref="F196:I196" si="123">ROUND(S$5*F193,0)</f>
        <v>0</v>
      </c>
      <c r="G196" s="170">
        <f t="shared" si="123"/>
        <v>0</v>
      </c>
      <c r="H196" s="170">
        <f t="shared" si="123"/>
        <v>0</v>
      </c>
      <c r="I196" s="170">
        <f t="shared" si="123"/>
        <v>0</v>
      </c>
      <c r="J196" s="167">
        <f>SUM(E196:I196)</f>
        <v>0</v>
      </c>
      <c r="M196" s="215"/>
      <c r="N196" s="56"/>
      <c r="O196" s="56"/>
      <c r="P196" s="56"/>
      <c r="Q196" s="211">
        <f>IF('Cumulative Budget Request '!L195='Split budget (G)'!$L$1,'Cumulative Budget Request '!Q195,0)</f>
        <v>0</v>
      </c>
      <c r="R196" s="212">
        <f>IF('Cumulative Budget Request '!L195='Split budget (G)'!$L$1,'Cumulative Budget Request '!R195,0)</f>
        <v>0</v>
      </c>
      <c r="S196" s="61">
        <f>IF('Cumulative Budget Request '!L195='Split budget (G)'!$L$1,'Cumulative Budget Request '!S195,0)</f>
        <v>0</v>
      </c>
      <c r="T196" s="16"/>
      <c r="U196" s="324"/>
      <c r="V196" s="324"/>
      <c r="W196" s="324"/>
      <c r="X196" s="324"/>
      <c r="Y196" s="324"/>
    </row>
    <row r="197" spans="1:25" hidden="1">
      <c r="A197" s="449"/>
      <c r="B197" s="486"/>
      <c r="C197" s="480"/>
      <c r="D197" s="62" t="s">
        <v>178</v>
      </c>
      <c r="E197" s="171">
        <f>SUM(E195:E196)</f>
        <v>0</v>
      </c>
      <c r="F197" s="171">
        <f t="shared" ref="F197:I197" si="124">SUM(F195:F196)</f>
        <v>0</v>
      </c>
      <c r="G197" s="171">
        <f t="shared" si="124"/>
        <v>0</v>
      </c>
      <c r="H197" s="171">
        <f t="shared" si="124"/>
        <v>0</v>
      </c>
      <c r="I197" s="171">
        <f t="shared" si="124"/>
        <v>0</v>
      </c>
      <c r="J197" s="172">
        <f>SUM(J195:J196)</f>
        <v>0</v>
      </c>
      <c r="M197" s="215"/>
      <c r="N197" s="56"/>
      <c r="O197" s="56"/>
      <c r="P197" s="56"/>
      <c r="Q197" s="211">
        <f>IF('Cumulative Budget Request '!L196='Split budget (G)'!$L$1,'Cumulative Budget Request '!Q196,0)</f>
        <v>0</v>
      </c>
      <c r="R197" s="212">
        <f>IF('Cumulative Budget Request '!L196='Split budget (G)'!$L$1,'Cumulative Budget Request '!R196,0)</f>
        <v>0</v>
      </c>
      <c r="S197" s="61">
        <f>IF('Cumulative Budget Request '!L196='Split budget (G)'!$L$1,'Cumulative Budget Request '!S196,0)</f>
        <v>0</v>
      </c>
      <c r="T197" s="16"/>
      <c r="U197" s="323"/>
      <c r="V197" s="323"/>
      <c r="W197" s="323"/>
      <c r="X197" s="323"/>
      <c r="Y197" s="323"/>
    </row>
    <row r="198" spans="1:25" hidden="1">
      <c r="A198" s="449"/>
      <c r="B198" s="481"/>
      <c r="C198" s="480"/>
      <c r="D198" s="59"/>
      <c r="E198" s="16"/>
      <c r="F198" s="16"/>
      <c r="G198" s="16"/>
      <c r="H198" s="16"/>
      <c r="I198" s="16"/>
      <c r="J198" s="25"/>
      <c r="M198" s="215"/>
      <c r="N198" s="56"/>
      <c r="O198" s="56"/>
      <c r="P198" s="56"/>
      <c r="Q198" s="31"/>
      <c r="R198" s="56"/>
      <c r="S198" s="31"/>
      <c r="T198" s="16"/>
      <c r="U198" s="325"/>
      <c r="V198" s="326"/>
      <c r="W198" s="324"/>
      <c r="X198" s="324"/>
      <c r="Y198" s="324"/>
    </row>
    <row r="199" spans="1:25" hidden="1">
      <c r="A199" s="485">
        <f>IF('Cumulative Budget Request '!L198='Split budget (G)'!$L$1,'Cumulative Budget Request '!A198,0)</f>
        <v>0</v>
      </c>
      <c r="B199" s="480">
        <f>IF('Cumulative Budget Request '!L198='Split budget (G)'!$L$1,'Cumulative Budget Request '!B198,0)</f>
        <v>0</v>
      </c>
      <c r="C199" s="481"/>
      <c r="D199" s="33" t="s">
        <v>123</v>
      </c>
      <c r="E199" s="76">
        <f>ROUND($R199*$S199,6)</f>
        <v>0</v>
      </c>
      <c r="F199" s="76">
        <f>ROUND($R200*$S200,6)</f>
        <v>0</v>
      </c>
      <c r="G199" s="76">
        <f>ROUND($R201*$S201,6)</f>
        <v>0</v>
      </c>
      <c r="H199" s="76">
        <f>ROUND($R202*$S202,6)</f>
        <v>0</v>
      </c>
      <c r="I199" s="76">
        <f>ROUND($R203*$S203,6)</f>
        <v>0</v>
      </c>
      <c r="J199" s="46"/>
      <c r="M199" s="133">
        <f>IF('Cumulative Budget Request '!L198='Split budget (G)'!$L$1,'Cumulative Budget Request '!M198,0)</f>
        <v>0</v>
      </c>
      <c r="N199" s="214">
        <f>ROUND(M199/12,2)</f>
        <v>0</v>
      </c>
      <c r="O199" s="214">
        <f>IF('Cumulative Budget Request '!L198='Split budget (G)'!$L$1,'Cumulative Budget Request '!O198,0)</f>
        <v>0</v>
      </c>
      <c r="P199" s="209">
        <f>IF('Cumulative Budget Request '!L198='Split budget (G)'!$L$1,'Cumulative Budget Request '!P198,0)</f>
        <v>0</v>
      </c>
      <c r="Q199" s="211">
        <f>IF('Cumulative Budget Request '!L198='Split budget (G)'!$L$1,'Cumulative Budget Request '!Q198,0)</f>
        <v>0</v>
      </c>
      <c r="R199" s="212">
        <f>IF('Cumulative Budget Request '!L198='Split budget (G)'!$L$1,'Cumulative Budget Request '!R198,0)</f>
        <v>0</v>
      </c>
      <c r="S199" s="61">
        <f>IF('Cumulative Budget Request '!L198='Split budget (G)'!$L$1,'Cumulative Budget Request '!S198,0)</f>
        <v>0</v>
      </c>
      <c r="T199" s="2"/>
      <c r="U199" s="323">
        <f>IFERROR((E202+E203)/E201,0)</f>
        <v>0</v>
      </c>
      <c r="V199" s="323">
        <f t="shared" ref="V199:Y199" si="125">IFERROR((F202+F203)/F201,0)</f>
        <v>0</v>
      </c>
      <c r="W199" s="323">
        <f t="shared" si="125"/>
        <v>0</v>
      </c>
      <c r="X199" s="323">
        <f t="shared" si="125"/>
        <v>0</v>
      </c>
      <c r="Y199" s="323">
        <f t="shared" si="125"/>
        <v>0</v>
      </c>
    </row>
    <row r="200" spans="1:25" hidden="1">
      <c r="A200" s="449"/>
      <c r="B200" s="486"/>
      <c r="C200" s="480"/>
      <c r="D200" s="59" t="s">
        <v>15</v>
      </c>
      <c r="E200" s="52">
        <f>ROUND((N199+O199)*E199*Q199,0)</f>
        <v>0</v>
      </c>
      <c r="F200" s="52">
        <f>ROUND((N199+O199)*F199*Q199*Q200,0)</f>
        <v>0</v>
      </c>
      <c r="G200" s="52">
        <f>ROUND((N199+O199)*G199*Q199*Q200*Q201,0)</f>
        <v>0</v>
      </c>
      <c r="H200" s="52">
        <f>ROUND((N199+O199)*H199*Q199*Q200*Q201*Q202,0)</f>
        <v>0</v>
      </c>
      <c r="I200" s="52">
        <f>ROUND((N199+O199)*I199*Q199*Q200*Q201*Q202*Q203,0)</f>
        <v>0</v>
      </c>
      <c r="J200" s="158">
        <f>SUM(E200:I200)</f>
        <v>0</v>
      </c>
      <c r="M200" s="215"/>
      <c r="N200" s="56"/>
      <c r="O200" s="56"/>
      <c r="P200" s="56"/>
      <c r="Q200" s="211">
        <f>IF('Cumulative Budget Request '!L199='Split budget (G)'!$L$1,'Cumulative Budget Request '!Q199,0)</f>
        <v>0</v>
      </c>
      <c r="R200" s="212">
        <f>IF('Cumulative Budget Request '!L199='Split budget (G)'!$L$1,'Cumulative Budget Request '!R199,0)</f>
        <v>0</v>
      </c>
      <c r="S200" s="61">
        <f>IF('Cumulative Budget Request '!L199='Split budget (G)'!$L$1,'Cumulative Budget Request '!S199,0)</f>
        <v>0</v>
      </c>
      <c r="T200" s="16"/>
      <c r="U200" s="324"/>
      <c r="V200" s="324"/>
      <c r="W200" s="324"/>
      <c r="X200" s="324"/>
      <c r="Y200" s="324"/>
    </row>
    <row r="201" spans="1:25" hidden="1">
      <c r="A201" s="449"/>
      <c r="B201" s="486"/>
      <c r="C201" s="480"/>
      <c r="D201" s="59" t="s">
        <v>30</v>
      </c>
      <c r="E201" s="52">
        <f>ROUND(E200*$Q$2,0)</f>
        <v>0</v>
      </c>
      <c r="F201" s="52">
        <f t="shared" ref="F201:I201" si="126">ROUND(F200*$Q$2,0)</f>
        <v>0</v>
      </c>
      <c r="G201" s="52">
        <f t="shared" si="126"/>
        <v>0</v>
      </c>
      <c r="H201" s="52">
        <f t="shared" si="126"/>
        <v>0</v>
      </c>
      <c r="I201" s="52">
        <f t="shared" si="126"/>
        <v>0</v>
      </c>
      <c r="J201" s="158">
        <f>SUM(E201:I201)</f>
        <v>0</v>
      </c>
      <c r="M201" s="215"/>
      <c r="N201" s="56"/>
      <c r="O201" s="56"/>
      <c r="P201" s="56"/>
      <c r="Q201" s="211">
        <f>IF('Cumulative Budget Request '!L200='Split budget (G)'!$L$1,'Cumulative Budget Request '!Q200,0)</f>
        <v>0</v>
      </c>
      <c r="R201" s="212">
        <f>IF('Cumulative Budget Request '!L200='Split budget (G)'!$L$1,'Cumulative Budget Request '!R200,0)</f>
        <v>0</v>
      </c>
      <c r="S201" s="61">
        <f>IF('Cumulative Budget Request '!L200='Split budget (G)'!$L$1,'Cumulative Budget Request '!S200,0)</f>
        <v>0</v>
      </c>
      <c r="T201" s="16"/>
      <c r="U201" s="323"/>
      <c r="V201" s="323"/>
      <c r="W201" s="323"/>
      <c r="X201" s="323"/>
      <c r="Y201" s="323"/>
    </row>
    <row r="202" spans="1:25" ht="15" hidden="1">
      <c r="A202" s="449"/>
      <c r="B202" s="486"/>
      <c r="C202" s="480"/>
      <c r="D202" s="59" t="s">
        <v>29</v>
      </c>
      <c r="E202" s="170">
        <f>ROUND(R$5*E199,0)</f>
        <v>0</v>
      </c>
      <c r="F202" s="170">
        <f t="shared" ref="F202:I202" si="127">ROUND(S$5*F199,0)</f>
        <v>0</v>
      </c>
      <c r="G202" s="170">
        <f t="shared" si="127"/>
        <v>0</v>
      </c>
      <c r="H202" s="170">
        <f t="shared" si="127"/>
        <v>0</v>
      </c>
      <c r="I202" s="170">
        <f t="shared" si="127"/>
        <v>0</v>
      </c>
      <c r="J202" s="167">
        <f>SUM(E202:I202)</f>
        <v>0</v>
      </c>
      <c r="M202" s="215"/>
      <c r="N202" s="56"/>
      <c r="O202" s="56"/>
      <c r="P202" s="56"/>
      <c r="Q202" s="211">
        <f>IF('Cumulative Budget Request '!L201='Split budget (G)'!$L$1,'Cumulative Budget Request '!Q201,0)</f>
        <v>0</v>
      </c>
      <c r="R202" s="212">
        <f>IF('Cumulative Budget Request '!L201='Split budget (G)'!$L$1,'Cumulative Budget Request '!R201,0)</f>
        <v>0</v>
      </c>
      <c r="S202" s="61">
        <f>IF('Cumulative Budget Request '!L201='Split budget (G)'!$L$1,'Cumulative Budget Request '!S201,0)</f>
        <v>0</v>
      </c>
      <c r="T202" s="16"/>
      <c r="U202" s="324"/>
      <c r="V202" s="324"/>
      <c r="W202" s="324"/>
      <c r="X202" s="324"/>
      <c r="Y202" s="324"/>
    </row>
    <row r="203" spans="1:25" hidden="1">
      <c r="A203" s="449"/>
      <c r="B203" s="486"/>
      <c r="C203" s="480"/>
      <c r="D203" s="62" t="s">
        <v>178</v>
      </c>
      <c r="E203" s="171">
        <f>SUM(E201:E202)</f>
        <v>0</v>
      </c>
      <c r="F203" s="171">
        <f t="shared" ref="F203:I203" si="128">SUM(F201:F202)</f>
        <v>0</v>
      </c>
      <c r="G203" s="171">
        <f t="shared" si="128"/>
        <v>0</v>
      </c>
      <c r="H203" s="171">
        <f t="shared" si="128"/>
        <v>0</v>
      </c>
      <c r="I203" s="171">
        <f t="shared" si="128"/>
        <v>0</v>
      </c>
      <c r="J203" s="172">
        <f>SUM(J201:J202)</f>
        <v>0</v>
      </c>
      <c r="M203" s="215"/>
      <c r="N203" s="56"/>
      <c r="O203" s="56"/>
      <c r="P203" s="56"/>
      <c r="Q203" s="211">
        <f>IF('Cumulative Budget Request '!L202='Split budget (G)'!$L$1,'Cumulative Budget Request '!Q202,0)</f>
        <v>0</v>
      </c>
      <c r="R203" s="212">
        <f>IF('Cumulative Budget Request '!L202='Split budget (G)'!$L$1,'Cumulative Budget Request '!R202,0)</f>
        <v>0</v>
      </c>
      <c r="S203" s="61">
        <f>IF('Cumulative Budget Request '!L202='Split budget (G)'!$L$1,'Cumulative Budget Request '!S202,0)</f>
        <v>0</v>
      </c>
      <c r="T203" s="16"/>
      <c r="U203" s="323"/>
      <c r="V203" s="323"/>
      <c r="W203" s="323"/>
      <c r="X203" s="323"/>
      <c r="Y203" s="323"/>
    </row>
    <row r="204" spans="1:25" hidden="1">
      <c r="A204" s="449"/>
      <c r="B204" s="481"/>
      <c r="C204" s="480"/>
      <c r="D204" s="59"/>
      <c r="E204" s="16"/>
      <c r="F204" s="16"/>
      <c r="G204" s="16"/>
      <c r="H204" s="16"/>
      <c r="I204" s="16"/>
      <c r="J204" s="25"/>
      <c r="M204" s="215"/>
      <c r="N204" s="56"/>
      <c r="O204" s="56"/>
      <c r="P204" s="56"/>
      <c r="Q204" s="31"/>
      <c r="R204" s="56"/>
      <c r="S204" s="31"/>
      <c r="T204" s="16"/>
      <c r="U204" s="325"/>
      <c r="V204" s="326"/>
      <c r="W204" s="324"/>
      <c r="X204" s="324"/>
      <c r="Y204" s="324"/>
    </row>
    <row r="205" spans="1:25" hidden="1">
      <c r="A205" s="485">
        <f>IF('Cumulative Budget Request '!L204='Split budget (G)'!$L$1,'Cumulative Budget Request '!A204,0)</f>
        <v>0</v>
      </c>
      <c r="B205" s="480">
        <f>IF('Cumulative Budget Request '!L204='Split budget (G)'!$L$1,'Cumulative Budget Request '!B204,0)</f>
        <v>0</v>
      </c>
      <c r="C205" s="481"/>
      <c r="D205" s="33" t="s">
        <v>123</v>
      </c>
      <c r="E205" s="76">
        <f>ROUND($R205*$S205,6)</f>
        <v>0</v>
      </c>
      <c r="F205" s="76">
        <f>ROUND($R206*$S206,6)</f>
        <v>0</v>
      </c>
      <c r="G205" s="76">
        <f>ROUND($R207*$S207,6)</f>
        <v>0</v>
      </c>
      <c r="H205" s="76">
        <f>ROUND($R208*$S208,6)</f>
        <v>0</v>
      </c>
      <c r="I205" s="76">
        <f>ROUND($R209*$S209,6)</f>
        <v>0</v>
      </c>
      <c r="J205" s="46"/>
      <c r="M205" s="133">
        <f>IF('Cumulative Budget Request '!L204='Split budget (G)'!$L$1,'Cumulative Budget Request '!M204,0)</f>
        <v>0</v>
      </c>
      <c r="N205" s="214">
        <f>ROUND(M205/12,2)</f>
        <v>0</v>
      </c>
      <c r="O205" s="214">
        <f>IF('Cumulative Budget Request '!L204='Split budget (G)'!$L$1,'Cumulative Budget Request '!O204,0)</f>
        <v>0</v>
      </c>
      <c r="P205" s="209">
        <f>IF('Cumulative Budget Request '!L204='Split budget (G)'!$L$1,'Cumulative Budget Request '!P204,0)</f>
        <v>0</v>
      </c>
      <c r="Q205" s="211">
        <f>IF('Cumulative Budget Request '!L204='Split budget (G)'!$L$1,'Cumulative Budget Request '!Q204,0)</f>
        <v>0</v>
      </c>
      <c r="R205" s="212">
        <f>IF('Cumulative Budget Request '!L204='Split budget (G)'!$L$1,'Cumulative Budget Request '!R204,0)</f>
        <v>0</v>
      </c>
      <c r="S205" s="61">
        <f>IF('Cumulative Budget Request '!L204='Split budget (G)'!$L$1,'Cumulative Budget Request '!S204,0)</f>
        <v>0</v>
      </c>
      <c r="T205" s="2"/>
      <c r="U205" s="323">
        <f>IFERROR((E208+E209)/E207,0)</f>
        <v>0</v>
      </c>
      <c r="V205" s="323">
        <f t="shared" ref="V205:Y205" si="129">IFERROR((F208+F209)/F207,0)</f>
        <v>0</v>
      </c>
      <c r="W205" s="323">
        <f t="shared" si="129"/>
        <v>0</v>
      </c>
      <c r="X205" s="323">
        <f t="shared" si="129"/>
        <v>0</v>
      </c>
      <c r="Y205" s="323">
        <f t="shared" si="129"/>
        <v>0</v>
      </c>
    </row>
    <row r="206" spans="1:25" hidden="1">
      <c r="A206" s="449"/>
      <c r="B206" s="486"/>
      <c r="C206" s="480"/>
      <c r="D206" s="59" t="s">
        <v>15</v>
      </c>
      <c r="E206" s="52">
        <f>ROUND((N205+O205)*E205*Q205,0)</f>
        <v>0</v>
      </c>
      <c r="F206" s="52">
        <f>ROUND((N205+O205)*F205*Q205*Q206,0)</f>
        <v>0</v>
      </c>
      <c r="G206" s="52">
        <f>ROUND((N205+O205)*G205*Q205*Q206*Q207,0)</f>
        <v>0</v>
      </c>
      <c r="H206" s="52">
        <f>ROUND((N205+O205)*H205*Q205*Q206*Q207*Q208,0)</f>
        <v>0</v>
      </c>
      <c r="I206" s="52">
        <f>ROUND((N205+O205)*I205*Q205*Q206*Q207*Q208*Q209,0)</f>
        <v>0</v>
      </c>
      <c r="J206" s="158">
        <f>SUM(E206:I206)</f>
        <v>0</v>
      </c>
      <c r="M206" s="215"/>
      <c r="N206" s="56"/>
      <c r="O206" s="56"/>
      <c r="P206" s="56"/>
      <c r="Q206" s="211">
        <f>IF('Cumulative Budget Request '!L205='Split budget (G)'!$L$1,'Cumulative Budget Request '!Q205,0)</f>
        <v>0</v>
      </c>
      <c r="R206" s="212">
        <f>IF('Cumulative Budget Request '!L205='Split budget (G)'!$L$1,'Cumulative Budget Request '!R205,0)</f>
        <v>0</v>
      </c>
      <c r="S206" s="61">
        <f>IF('Cumulative Budget Request '!L205='Split budget (G)'!$L$1,'Cumulative Budget Request '!S205,0)</f>
        <v>0</v>
      </c>
      <c r="T206" s="16"/>
      <c r="U206" s="324"/>
      <c r="V206" s="324"/>
      <c r="W206" s="324"/>
      <c r="X206" s="324"/>
      <c r="Y206" s="324"/>
    </row>
    <row r="207" spans="1:25" hidden="1">
      <c r="A207" s="449"/>
      <c r="B207" s="486"/>
      <c r="C207" s="480"/>
      <c r="D207" s="59" t="s">
        <v>30</v>
      </c>
      <c r="E207" s="52">
        <f>ROUND(E206*$Q$2,0)</f>
        <v>0</v>
      </c>
      <c r="F207" s="52">
        <f t="shared" ref="F207:I207" si="130">ROUND(F206*$Q$2,0)</f>
        <v>0</v>
      </c>
      <c r="G207" s="52">
        <f t="shared" si="130"/>
        <v>0</v>
      </c>
      <c r="H207" s="52">
        <f t="shared" si="130"/>
        <v>0</v>
      </c>
      <c r="I207" s="52">
        <f t="shared" si="130"/>
        <v>0</v>
      </c>
      <c r="J207" s="158">
        <f>SUM(E207:I207)</f>
        <v>0</v>
      </c>
      <c r="M207" s="215"/>
      <c r="N207" s="56"/>
      <c r="O207" s="56"/>
      <c r="P207" s="56"/>
      <c r="Q207" s="211">
        <f>IF('Cumulative Budget Request '!L206='Split budget (G)'!$L$1,'Cumulative Budget Request '!Q206,0)</f>
        <v>0</v>
      </c>
      <c r="R207" s="212">
        <f>IF('Cumulative Budget Request '!L206='Split budget (G)'!$L$1,'Cumulative Budget Request '!R206,0)</f>
        <v>0</v>
      </c>
      <c r="S207" s="61">
        <f>IF('Cumulative Budget Request '!L206='Split budget (G)'!$L$1,'Cumulative Budget Request '!S206,0)</f>
        <v>0</v>
      </c>
      <c r="T207" s="16"/>
      <c r="U207" s="323"/>
      <c r="V207" s="323"/>
      <c r="W207" s="323"/>
      <c r="X207" s="323"/>
      <c r="Y207" s="323"/>
    </row>
    <row r="208" spans="1:25" ht="15" hidden="1">
      <c r="A208" s="449"/>
      <c r="B208" s="486"/>
      <c r="C208" s="480"/>
      <c r="D208" s="59" t="s">
        <v>29</v>
      </c>
      <c r="E208" s="170">
        <f>ROUND(R$5*E205,0)</f>
        <v>0</v>
      </c>
      <c r="F208" s="170">
        <f t="shared" ref="F208:I208" si="131">ROUND(S$5*F205,0)</f>
        <v>0</v>
      </c>
      <c r="G208" s="170">
        <f t="shared" si="131"/>
        <v>0</v>
      </c>
      <c r="H208" s="170">
        <f t="shared" si="131"/>
        <v>0</v>
      </c>
      <c r="I208" s="170">
        <f t="shared" si="131"/>
        <v>0</v>
      </c>
      <c r="J208" s="167">
        <f>SUM(E208:I208)</f>
        <v>0</v>
      </c>
      <c r="M208" s="215"/>
      <c r="N208" s="56"/>
      <c r="O208" s="56"/>
      <c r="P208" s="56"/>
      <c r="Q208" s="211">
        <f>IF('Cumulative Budget Request '!L207='Split budget (G)'!$L$1,'Cumulative Budget Request '!Q207,0)</f>
        <v>0</v>
      </c>
      <c r="R208" s="212">
        <f>IF('Cumulative Budget Request '!L207='Split budget (G)'!$L$1,'Cumulative Budget Request '!R207,0)</f>
        <v>0</v>
      </c>
      <c r="S208" s="61">
        <f>IF('Cumulative Budget Request '!L207='Split budget (G)'!$L$1,'Cumulative Budget Request '!S207,0)</f>
        <v>0</v>
      </c>
      <c r="T208" s="16"/>
      <c r="U208" s="324"/>
      <c r="V208" s="324"/>
      <c r="W208" s="324"/>
      <c r="X208" s="324"/>
      <c r="Y208" s="324"/>
    </row>
    <row r="209" spans="1:25" hidden="1">
      <c r="A209" s="449"/>
      <c r="B209" s="486"/>
      <c r="C209" s="480"/>
      <c r="D209" s="62" t="s">
        <v>178</v>
      </c>
      <c r="E209" s="171">
        <f>SUM(E207:E208)</f>
        <v>0</v>
      </c>
      <c r="F209" s="171">
        <f t="shared" ref="F209:I209" si="132">SUM(F207:F208)</f>
        <v>0</v>
      </c>
      <c r="G209" s="171">
        <f t="shared" si="132"/>
        <v>0</v>
      </c>
      <c r="H209" s="171">
        <f t="shared" si="132"/>
        <v>0</v>
      </c>
      <c r="I209" s="171">
        <f t="shared" si="132"/>
        <v>0</v>
      </c>
      <c r="J209" s="172">
        <f>SUM(J207:J208)</f>
        <v>0</v>
      </c>
      <c r="M209" s="215"/>
      <c r="N209" s="56"/>
      <c r="O209" s="56"/>
      <c r="P209" s="56"/>
      <c r="Q209" s="211">
        <f>IF('Cumulative Budget Request '!L208='Split budget (G)'!$L$1,'Cumulative Budget Request '!Q208,0)</f>
        <v>0</v>
      </c>
      <c r="R209" s="212">
        <f>IF('Cumulative Budget Request '!L208='Split budget (G)'!$L$1,'Cumulative Budget Request '!R208,0)</f>
        <v>0</v>
      </c>
      <c r="S209" s="61">
        <f>IF('Cumulative Budget Request '!L208='Split budget (G)'!$L$1,'Cumulative Budget Request '!S208,0)</f>
        <v>0</v>
      </c>
      <c r="T209" s="16"/>
      <c r="U209" s="323"/>
      <c r="V209" s="323"/>
      <c r="W209" s="323"/>
      <c r="X209" s="323"/>
      <c r="Y209" s="323"/>
    </row>
    <row r="210" spans="1:25" hidden="1">
      <c r="A210" s="449"/>
      <c r="B210" s="481"/>
      <c r="C210" s="480"/>
      <c r="D210" s="59"/>
      <c r="E210" s="16"/>
      <c r="F210" s="16"/>
      <c r="G210" s="16"/>
      <c r="H210" s="16"/>
      <c r="I210" s="16"/>
      <c r="J210" s="25"/>
      <c r="M210" s="215"/>
      <c r="N210" s="56"/>
      <c r="O210" s="56"/>
      <c r="P210" s="56"/>
      <c r="Q210" s="31"/>
      <c r="R210" s="56"/>
      <c r="S210" s="31"/>
      <c r="T210" s="16"/>
      <c r="U210" s="325"/>
      <c r="V210" s="326"/>
      <c r="W210" s="324"/>
      <c r="X210" s="324"/>
      <c r="Y210" s="324"/>
    </row>
    <row r="211" spans="1:25" hidden="1">
      <c r="A211" s="485">
        <f>IF('Cumulative Budget Request '!L210='Split budget (G)'!$L$1,'Cumulative Budget Request '!A210,0)</f>
        <v>0</v>
      </c>
      <c r="B211" s="480">
        <f>IF('Cumulative Budget Request '!L210='Split budget (G)'!$L$1,'Cumulative Budget Request '!B210,0)</f>
        <v>0</v>
      </c>
      <c r="C211" s="481"/>
      <c r="D211" s="33" t="s">
        <v>123</v>
      </c>
      <c r="E211" s="76">
        <f>ROUND($R211*$S211,6)</f>
        <v>0</v>
      </c>
      <c r="F211" s="76">
        <f>ROUND($R212*$S212,6)</f>
        <v>0</v>
      </c>
      <c r="G211" s="76">
        <f>ROUND($R213*$S213,6)</f>
        <v>0</v>
      </c>
      <c r="H211" s="76">
        <f>ROUND($R214*$S214,6)</f>
        <v>0</v>
      </c>
      <c r="I211" s="76">
        <f>ROUND($R215*$S215,6)</f>
        <v>0</v>
      </c>
      <c r="J211" s="46"/>
      <c r="M211" s="133">
        <f>IF('Cumulative Budget Request '!L210='Split budget (G)'!$L$1,'Cumulative Budget Request '!M210,0)</f>
        <v>0</v>
      </c>
      <c r="N211" s="214">
        <f>ROUND(M211/12,2)</f>
        <v>0</v>
      </c>
      <c r="O211" s="214">
        <f>IF('Cumulative Budget Request '!L210='Split budget (G)'!$L$1,'Cumulative Budget Request '!O210,0)</f>
        <v>0</v>
      </c>
      <c r="P211" s="209">
        <f>IF('Cumulative Budget Request '!L210='Split budget (G)'!$L$1,'Cumulative Budget Request '!P210,0)</f>
        <v>0</v>
      </c>
      <c r="Q211" s="211">
        <f>IF('Cumulative Budget Request '!L210='Split budget (G)'!$L$1,'Cumulative Budget Request '!Q210,0)</f>
        <v>0</v>
      </c>
      <c r="R211" s="212">
        <f>IF('Cumulative Budget Request '!L210='Split budget (G)'!$L$1,'Cumulative Budget Request '!R210,0)</f>
        <v>0</v>
      </c>
      <c r="S211" s="61">
        <f>IF('Cumulative Budget Request '!L210='Split budget (G)'!$L$1,'Cumulative Budget Request '!S210,0)</f>
        <v>0</v>
      </c>
      <c r="T211" s="2"/>
      <c r="U211" s="323">
        <f>IFERROR((E214+E215)/E213,0)</f>
        <v>0</v>
      </c>
      <c r="V211" s="323">
        <f t="shared" ref="V211:Y211" si="133">IFERROR((F214+F215)/F213,0)</f>
        <v>0</v>
      </c>
      <c r="W211" s="323">
        <f t="shared" si="133"/>
        <v>0</v>
      </c>
      <c r="X211" s="323">
        <f t="shared" si="133"/>
        <v>0</v>
      </c>
      <c r="Y211" s="323">
        <f t="shared" si="133"/>
        <v>0</v>
      </c>
    </row>
    <row r="212" spans="1:25" hidden="1">
      <c r="A212" s="449"/>
      <c r="B212" s="486"/>
      <c r="C212" s="480"/>
      <c r="D212" s="59" t="s">
        <v>15</v>
      </c>
      <c r="E212" s="52">
        <f>ROUND((N211+O211)*E211*Q211,0)</f>
        <v>0</v>
      </c>
      <c r="F212" s="52">
        <f>ROUND((N211+O211)*F211*Q211*Q212,0)</f>
        <v>0</v>
      </c>
      <c r="G212" s="52">
        <f>ROUND((N211+O211)*G211*Q211*Q212*Q213,0)</f>
        <v>0</v>
      </c>
      <c r="H212" s="52">
        <f>ROUND((N211+O211)*H211*Q211*Q212*Q213*Q214,0)</f>
        <v>0</v>
      </c>
      <c r="I212" s="52">
        <f>ROUND((N211+O211)*I211*Q211*Q212*Q213*Q214*Q215,0)</f>
        <v>0</v>
      </c>
      <c r="J212" s="158">
        <f>SUM(E212:I212)</f>
        <v>0</v>
      </c>
      <c r="M212" s="215"/>
      <c r="N212" s="56"/>
      <c r="O212" s="56"/>
      <c r="P212" s="56"/>
      <c r="Q212" s="211">
        <f>IF('Cumulative Budget Request '!L211='Split budget (G)'!$L$1,'Cumulative Budget Request '!Q211,0)</f>
        <v>0</v>
      </c>
      <c r="R212" s="212">
        <f>IF('Cumulative Budget Request '!L211='Split budget (G)'!$L$1,'Cumulative Budget Request '!R211,0)</f>
        <v>0</v>
      </c>
      <c r="S212" s="61">
        <f>IF('Cumulative Budget Request '!L211='Split budget (G)'!$L$1,'Cumulative Budget Request '!S211,0)</f>
        <v>0</v>
      </c>
      <c r="T212" s="16"/>
      <c r="U212" s="324"/>
      <c r="V212" s="324"/>
      <c r="W212" s="324"/>
      <c r="X212" s="324"/>
      <c r="Y212" s="324"/>
    </row>
    <row r="213" spans="1:25" hidden="1">
      <c r="A213" s="449"/>
      <c r="B213" s="486"/>
      <c r="C213" s="480"/>
      <c r="D213" s="59" t="s">
        <v>30</v>
      </c>
      <c r="E213" s="52">
        <f>ROUND(E212*$Q$2,0)</f>
        <v>0</v>
      </c>
      <c r="F213" s="52">
        <f t="shared" ref="F213:I213" si="134">ROUND(F212*$Q$2,0)</f>
        <v>0</v>
      </c>
      <c r="G213" s="52">
        <f t="shared" si="134"/>
        <v>0</v>
      </c>
      <c r="H213" s="52">
        <f t="shared" si="134"/>
        <v>0</v>
      </c>
      <c r="I213" s="52">
        <f t="shared" si="134"/>
        <v>0</v>
      </c>
      <c r="J213" s="158">
        <f>SUM(E213:I213)</f>
        <v>0</v>
      </c>
      <c r="M213" s="215"/>
      <c r="N213" s="56"/>
      <c r="O213" s="56"/>
      <c r="P213" s="56"/>
      <c r="Q213" s="211">
        <f>IF('Cumulative Budget Request '!L212='Split budget (G)'!$L$1,'Cumulative Budget Request '!Q212,0)</f>
        <v>0</v>
      </c>
      <c r="R213" s="212">
        <f>IF('Cumulative Budget Request '!L212='Split budget (G)'!$L$1,'Cumulative Budget Request '!R212,0)</f>
        <v>0</v>
      </c>
      <c r="S213" s="61">
        <f>IF('Cumulative Budget Request '!L212='Split budget (G)'!$L$1,'Cumulative Budget Request '!S212,0)</f>
        <v>0</v>
      </c>
      <c r="T213" s="16"/>
      <c r="U213" s="323"/>
      <c r="V213" s="323"/>
      <c r="W213" s="323"/>
      <c r="X213" s="323"/>
      <c r="Y213" s="323"/>
    </row>
    <row r="214" spans="1:25" ht="15" hidden="1">
      <c r="A214" s="449"/>
      <c r="B214" s="486"/>
      <c r="C214" s="480"/>
      <c r="D214" s="59" t="s">
        <v>29</v>
      </c>
      <c r="E214" s="170">
        <f>ROUND(R$5*E211,0)</f>
        <v>0</v>
      </c>
      <c r="F214" s="170">
        <f t="shared" ref="F214:I214" si="135">ROUND(S$5*F211,0)</f>
        <v>0</v>
      </c>
      <c r="G214" s="170">
        <f t="shared" si="135"/>
        <v>0</v>
      </c>
      <c r="H214" s="170">
        <f t="shared" si="135"/>
        <v>0</v>
      </c>
      <c r="I214" s="170">
        <f t="shared" si="135"/>
        <v>0</v>
      </c>
      <c r="J214" s="167">
        <f>SUM(E214:I214)</f>
        <v>0</v>
      </c>
      <c r="M214" s="215"/>
      <c r="N214" s="56"/>
      <c r="O214" s="56"/>
      <c r="P214" s="56"/>
      <c r="Q214" s="211">
        <f>IF('Cumulative Budget Request '!L213='Split budget (G)'!$L$1,'Cumulative Budget Request '!Q213,0)</f>
        <v>0</v>
      </c>
      <c r="R214" s="212">
        <f>IF('Cumulative Budget Request '!L213='Split budget (G)'!$L$1,'Cumulative Budget Request '!R213,0)</f>
        <v>0</v>
      </c>
      <c r="S214" s="61">
        <f>IF('Cumulative Budget Request '!L213='Split budget (G)'!$L$1,'Cumulative Budget Request '!S213,0)</f>
        <v>0</v>
      </c>
      <c r="T214" s="16"/>
      <c r="U214" s="324"/>
      <c r="V214" s="324"/>
      <c r="W214" s="324"/>
      <c r="X214" s="324"/>
      <c r="Y214" s="324"/>
    </row>
    <row r="215" spans="1:25" hidden="1">
      <c r="A215" s="449"/>
      <c r="B215" s="486"/>
      <c r="C215" s="480"/>
      <c r="D215" s="62" t="s">
        <v>178</v>
      </c>
      <c r="E215" s="171">
        <f>SUM(E213:E214)</f>
        <v>0</v>
      </c>
      <c r="F215" s="171">
        <f t="shared" ref="F215:I215" si="136">SUM(F213:F214)</f>
        <v>0</v>
      </c>
      <c r="G215" s="171">
        <f t="shared" si="136"/>
        <v>0</v>
      </c>
      <c r="H215" s="171">
        <f t="shared" si="136"/>
        <v>0</v>
      </c>
      <c r="I215" s="171">
        <f t="shared" si="136"/>
        <v>0</v>
      </c>
      <c r="J215" s="172">
        <f>SUM(J213:J214)</f>
        <v>0</v>
      </c>
      <c r="M215" s="215"/>
      <c r="N215" s="56"/>
      <c r="O215" s="56"/>
      <c r="P215" s="56"/>
      <c r="Q215" s="211">
        <f>IF('Cumulative Budget Request '!L214='Split budget (G)'!$L$1,'Cumulative Budget Request '!Q214,0)</f>
        <v>0</v>
      </c>
      <c r="R215" s="212">
        <f>IF('Cumulative Budget Request '!L214='Split budget (G)'!$L$1,'Cumulative Budget Request '!R214,0)</f>
        <v>0</v>
      </c>
      <c r="S215" s="61">
        <f>IF('Cumulative Budget Request '!L214='Split budget (G)'!$L$1,'Cumulative Budget Request '!S214,0)</f>
        <v>0</v>
      </c>
      <c r="T215" s="16"/>
      <c r="U215" s="323"/>
      <c r="V215" s="323"/>
      <c r="W215" s="323"/>
      <c r="X215" s="323"/>
      <c r="Y215" s="323"/>
    </row>
    <row r="216" spans="1:25" hidden="1">
      <c r="A216" s="449"/>
      <c r="B216" s="481"/>
      <c r="C216" s="480"/>
      <c r="D216" s="59"/>
      <c r="E216" s="16"/>
      <c r="F216" s="16"/>
      <c r="G216" s="16"/>
      <c r="H216" s="16"/>
      <c r="I216" s="16"/>
      <c r="J216" s="25"/>
      <c r="M216" s="215"/>
      <c r="N216" s="56"/>
      <c r="O216" s="56"/>
      <c r="P216" s="56"/>
      <c r="Q216" s="31"/>
      <c r="R216" s="56"/>
      <c r="S216" s="31"/>
      <c r="T216" s="16"/>
      <c r="U216" s="325"/>
      <c r="V216" s="326"/>
      <c r="W216" s="324"/>
      <c r="X216" s="324"/>
      <c r="Y216" s="324"/>
    </row>
    <row r="217" spans="1:25" hidden="1">
      <c r="A217" s="485">
        <f>IF('Cumulative Budget Request '!L216='Split budget (G)'!$L$1,'Cumulative Budget Request '!A216,0)</f>
        <v>0</v>
      </c>
      <c r="B217" s="480">
        <f>IF('Cumulative Budget Request '!L216='Split budget (G)'!$L$1,'Cumulative Budget Request '!B216,0)</f>
        <v>0</v>
      </c>
      <c r="C217" s="481"/>
      <c r="D217" s="33" t="s">
        <v>123</v>
      </c>
      <c r="E217" s="76">
        <f>ROUND($R217*$S217,6)</f>
        <v>0</v>
      </c>
      <c r="F217" s="76">
        <f>ROUND($R218*$S218,6)</f>
        <v>0</v>
      </c>
      <c r="G217" s="76">
        <f>ROUND($R219*$S219,6)</f>
        <v>0</v>
      </c>
      <c r="H217" s="76">
        <f>ROUND($R220*$S220,6)</f>
        <v>0</v>
      </c>
      <c r="I217" s="76">
        <f>ROUND($R221*$S221,6)</f>
        <v>0</v>
      </c>
      <c r="J217" s="46"/>
      <c r="M217" s="133">
        <f>IF('Cumulative Budget Request '!L216='Split budget (G)'!$L$1,'Cumulative Budget Request '!M216,0)</f>
        <v>0</v>
      </c>
      <c r="N217" s="214">
        <f>ROUND(M217/12,2)</f>
        <v>0</v>
      </c>
      <c r="O217" s="214">
        <f>IF('Cumulative Budget Request '!L216='Split budget (G)'!$L$1,'Cumulative Budget Request '!O216,0)</f>
        <v>0</v>
      </c>
      <c r="P217" s="209">
        <f>IF('Cumulative Budget Request '!L216='Split budget (G)'!$L$1,'Cumulative Budget Request '!P216,0)</f>
        <v>0</v>
      </c>
      <c r="Q217" s="211">
        <f>IF('Cumulative Budget Request '!L216='Split budget (G)'!$L$1,'Cumulative Budget Request '!Q216,0)</f>
        <v>0</v>
      </c>
      <c r="R217" s="212">
        <f>IF('Cumulative Budget Request '!L216='Split budget (G)'!$L$1,'Cumulative Budget Request '!R216,0)</f>
        <v>0</v>
      </c>
      <c r="S217" s="61">
        <f>IF('Cumulative Budget Request '!L216='Split budget (G)'!$L$1,'Cumulative Budget Request '!S216,0)</f>
        <v>0</v>
      </c>
      <c r="T217" s="2"/>
      <c r="U217" s="323">
        <f>IFERROR((E220+E221)/E219,0)</f>
        <v>0</v>
      </c>
      <c r="V217" s="323">
        <f t="shared" ref="V217:Y217" si="137">IFERROR((F220+F221)/F219,0)</f>
        <v>0</v>
      </c>
      <c r="W217" s="323">
        <f t="shared" si="137"/>
        <v>0</v>
      </c>
      <c r="X217" s="323">
        <f t="shared" si="137"/>
        <v>0</v>
      </c>
      <c r="Y217" s="323">
        <f t="shared" si="137"/>
        <v>0</v>
      </c>
    </row>
    <row r="218" spans="1:25" hidden="1">
      <c r="A218" s="449"/>
      <c r="B218" s="486"/>
      <c r="C218" s="480"/>
      <c r="D218" s="59" t="s">
        <v>15</v>
      </c>
      <c r="E218" s="52">
        <f>ROUND((N217+O217)*E217*Q217,0)</f>
        <v>0</v>
      </c>
      <c r="F218" s="52">
        <f>ROUND((N217+O217)*F217*Q217*Q218,0)</f>
        <v>0</v>
      </c>
      <c r="G218" s="52">
        <f>ROUND((N217+O217)*G217*Q217*Q218*Q219,0)</f>
        <v>0</v>
      </c>
      <c r="H218" s="52">
        <f>ROUND((N217+O217)*H217*Q217*Q218*Q219*Q220,0)</f>
        <v>0</v>
      </c>
      <c r="I218" s="52">
        <f>ROUND((N217+O217)*I217*Q217*Q218*Q219*Q220*Q221,0)</f>
        <v>0</v>
      </c>
      <c r="J218" s="158">
        <f>SUM(E218:I218)</f>
        <v>0</v>
      </c>
      <c r="M218" s="215"/>
      <c r="N218" s="56"/>
      <c r="O218" s="56"/>
      <c r="P218" s="56"/>
      <c r="Q218" s="211">
        <f>IF('Cumulative Budget Request '!L217='Split budget (G)'!$L$1,'Cumulative Budget Request '!Q217,0)</f>
        <v>0</v>
      </c>
      <c r="R218" s="212">
        <f>IF('Cumulative Budget Request '!L217='Split budget (G)'!$L$1,'Cumulative Budget Request '!R217,0)</f>
        <v>0</v>
      </c>
      <c r="S218" s="61">
        <f>IF('Cumulative Budget Request '!L217='Split budget (G)'!$L$1,'Cumulative Budget Request '!S217,0)</f>
        <v>0</v>
      </c>
      <c r="T218" s="16"/>
      <c r="U218" s="324"/>
      <c r="V218" s="324"/>
      <c r="W218" s="324"/>
      <c r="X218" s="324"/>
      <c r="Y218" s="324"/>
    </row>
    <row r="219" spans="1:25" hidden="1">
      <c r="A219" s="449"/>
      <c r="B219" s="486"/>
      <c r="C219" s="480"/>
      <c r="D219" s="59" t="s">
        <v>30</v>
      </c>
      <c r="E219" s="52">
        <f>ROUND(E218*$Q$2,0)</f>
        <v>0</v>
      </c>
      <c r="F219" s="52">
        <f t="shared" ref="F219:I219" si="138">ROUND(F218*$Q$2,0)</f>
        <v>0</v>
      </c>
      <c r="G219" s="52">
        <f t="shared" si="138"/>
        <v>0</v>
      </c>
      <c r="H219" s="52">
        <f t="shared" si="138"/>
        <v>0</v>
      </c>
      <c r="I219" s="52">
        <f t="shared" si="138"/>
        <v>0</v>
      </c>
      <c r="J219" s="158">
        <f>SUM(E219:I219)</f>
        <v>0</v>
      </c>
      <c r="M219" s="215"/>
      <c r="N219" s="56"/>
      <c r="O219" s="56"/>
      <c r="P219" s="56"/>
      <c r="Q219" s="211">
        <f>IF('Cumulative Budget Request '!L218='Split budget (G)'!$L$1,'Cumulative Budget Request '!Q218,0)</f>
        <v>0</v>
      </c>
      <c r="R219" s="212">
        <f>IF('Cumulative Budget Request '!L218='Split budget (G)'!$L$1,'Cumulative Budget Request '!R218,0)</f>
        <v>0</v>
      </c>
      <c r="S219" s="61">
        <f>IF('Cumulative Budget Request '!L218='Split budget (G)'!$L$1,'Cumulative Budget Request '!S218,0)</f>
        <v>0</v>
      </c>
      <c r="T219" s="16"/>
      <c r="U219" s="323"/>
      <c r="V219" s="323"/>
      <c r="W219" s="323"/>
      <c r="X219" s="323"/>
      <c r="Y219" s="323"/>
    </row>
    <row r="220" spans="1:25" ht="15" hidden="1">
      <c r="A220" s="449"/>
      <c r="B220" s="486"/>
      <c r="C220" s="480"/>
      <c r="D220" s="59" t="s">
        <v>29</v>
      </c>
      <c r="E220" s="170">
        <f>ROUND(R$5*E217,0)</f>
        <v>0</v>
      </c>
      <c r="F220" s="170">
        <f t="shared" ref="F220:I220" si="139">ROUND(S$5*F217,0)</f>
        <v>0</v>
      </c>
      <c r="G220" s="170">
        <f t="shared" si="139"/>
        <v>0</v>
      </c>
      <c r="H220" s="170">
        <f t="shared" si="139"/>
        <v>0</v>
      </c>
      <c r="I220" s="170">
        <f t="shared" si="139"/>
        <v>0</v>
      </c>
      <c r="J220" s="167">
        <f>SUM(E220:I220)</f>
        <v>0</v>
      </c>
      <c r="M220" s="215"/>
      <c r="N220" s="56"/>
      <c r="O220" s="56"/>
      <c r="P220" s="56"/>
      <c r="Q220" s="211">
        <f>IF('Cumulative Budget Request '!L219='Split budget (G)'!$L$1,'Cumulative Budget Request '!Q219,0)</f>
        <v>0</v>
      </c>
      <c r="R220" s="212">
        <f>IF('Cumulative Budget Request '!L219='Split budget (G)'!$L$1,'Cumulative Budget Request '!R219,0)</f>
        <v>0</v>
      </c>
      <c r="S220" s="61">
        <f>IF('Cumulative Budget Request '!L219='Split budget (G)'!$L$1,'Cumulative Budget Request '!S219,0)</f>
        <v>0</v>
      </c>
      <c r="T220" s="16"/>
      <c r="U220" s="324"/>
      <c r="V220" s="324"/>
      <c r="W220" s="324"/>
      <c r="X220" s="324"/>
      <c r="Y220" s="324"/>
    </row>
    <row r="221" spans="1:25" hidden="1">
      <c r="A221" s="449"/>
      <c r="B221" s="486"/>
      <c r="C221" s="480"/>
      <c r="D221" s="62" t="s">
        <v>178</v>
      </c>
      <c r="E221" s="171">
        <f>SUM(E219:E220)</f>
        <v>0</v>
      </c>
      <c r="F221" s="171">
        <f t="shared" ref="F221:I221" si="140">SUM(F219:F220)</f>
        <v>0</v>
      </c>
      <c r="G221" s="171">
        <f t="shared" si="140"/>
        <v>0</v>
      </c>
      <c r="H221" s="171">
        <f t="shared" si="140"/>
        <v>0</v>
      </c>
      <c r="I221" s="171">
        <f t="shared" si="140"/>
        <v>0</v>
      </c>
      <c r="J221" s="172">
        <f>SUM(J219:J220)</f>
        <v>0</v>
      </c>
      <c r="M221" s="215"/>
      <c r="N221" s="56"/>
      <c r="O221" s="56"/>
      <c r="P221" s="56"/>
      <c r="Q221" s="211">
        <f>IF('Cumulative Budget Request '!L220='Split budget (G)'!$L$1,'Cumulative Budget Request '!Q220,0)</f>
        <v>0</v>
      </c>
      <c r="R221" s="212">
        <f>IF('Cumulative Budget Request '!L220='Split budget (G)'!$L$1,'Cumulative Budget Request '!R220,0)</f>
        <v>0</v>
      </c>
      <c r="S221" s="61">
        <f>IF('Cumulative Budget Request '!L220='Split budget (G)'!$L$1,'Cumulative Budget Request '!S220,0)</f>
        <v>0</v>
      </c>
      <c r="T221" s="16"/>
      <c r="U221" s="323"/>
      <c r="V221" s="323"/>
      <c r="W221" s="323"/>
      <c r="X221" s="323"/>
      <c r="Y221" s="323"/>
    </row>
    <row r="222" spans="1:25" hidden="1">
      <c r="A222" s="449"/>
      <c r="B222" s="481"/>
      <c r="C222" s="480"/>
      <c r="D222" s="59"/>
      <c r="E222" s="16"/>
      <c r="F222" s="16"/>
      <c r="G222" s="16"/>
      <c r="H222" s="16"/>
      <c r="I222" s="16"/>
      <c r="J222" s="25"/>
      <c r="M222" s="215"/>
      <c r="N222" s="56"/>
      <c r="O222" s="56"/>
      <c r="P222" s="56"/>
      <c r="Q222" s="31"/>
      <c r="R222" s="56"/>
      <c r="S222" s="31"/>
      <c r="T222" s="16"/>
      <c r="U222" s="325"/>
      <c r="V222" s="326"/>
      <c r="W222" s="324"/>
      <c r="X222" s="324"/>
      <c r="Y222" s="324"/>
    </row>
    <row r="223" spans="1:25" hidden="1">
      <c r="A223" s="485">
        <f>IF('Cumulative Budget Request '!L222='Split budget (G)'!$L$1,'Cumulative Budget Request '!A222,0)</f>
        <v>0</v>
      </c>
      <c r="B223" s="480">
        <f>IF('Cumulative Budget Request '!L222='Split budget (G)'!$L$1,'Cumulative Budget Request '!B222,0)</f>
        <v>0</v>
      </c>
      <c r="C223" s="481"/>
      <c r="D223" s="33" t="s">
        <v>123</v>
      </c>
      <c r="E223" s="76">
        <f>ROUND($R223*$S223,6)</f>
        <v>0</v>
      </c>
      <c r="F223" s="76">
        <f>ROUND($R224*$S224,6)</f>
        <v>0</v>
      </c>
      <c r="G223" s="76">
        <f>ROUND($R225*$S225,6)</f>
        <v>0</v>
      </c>
      <c r="H223" s="76">
        <f>ROUND($R226*$S226,6)</f>
        <v>0</v>
      </c>
      <c r="I223" s="76">
        <f>ROUND($R227*$S227,6)</f>
        <v>0</v>
      </c>
      <c r="J223" s="46"/>
      <c r="M223" s="133">
        <f>IF('Cumulative Budget Request '!L222='Split budget (G)'!$L$1,'Cumulative Budget Request '!M222,0)</f>
        <v>0</v>
      </c>
      <c r="N223" s="214">
        <f>ROUND(M223/12,2)</f>
        <v>0</v>
      </c>
      <c r="O223" s="214">
        <f>IF('Cumulative Budget Request '!L222='Split budget (G)'!$L$1,'Cumulative Budget Request '!O222,0)</f>
        <v>0</v>
      </c>
      <c r="P223" s="209">
        <f>IF('Cumulative Budget Request '!L222='Split budget (G)'!$L$1,'Cumulative Budget Request '!P222,0)</f>
        <v>0</v>
      </c>
      <c r="Q223" s="211">
        <f>IF('Cumulative Budget Request '!L222='Split budget (G)'!$L$1,'Cumulative Budget Request '!Q222,0)</f>
        <v>0</v>
      </c>
      <c r="R223" s="212">
        <f>IF('Cumulative Budget Request '!L222='Split budget (G)'!$L$1,'Cumulative Budget Request '!R222,0)</f>
        <v>0</v>
      </c>
      <c r="S223" s="61">
        <f>IF('Cumulative Budget Request '!L222='Split budget (G)'!$L$1,'Cumulative Budget Request '!S222,0)</f>
        <v>0</v>
      </c>
      <c r="T223" s="2"/>
      <c r="U223" s="323">
        <f>IFERROR((E226+E227)/E225,0)</f>
        <v>0</v>
      </c>
      <c r="V223" s="323">
        <f t="shared" ref="V223:Y223" si="141">IFERROR((F226+F227)/F225,0)</f>
        <v>0</v>
      </c>
      <c r="W223" s="323">
        <f t="shared" si="141"/>
        <v>0</v>
      </c>
      <c r="X223" s="323">
        <f t="shared" si="141"/>
        <v>0</v>
      </c>
      <c r="Y223" s="323">
        <f t="shared" si="141"/>
        <v>0</v>
      </c>
    </row>
    <row r="224" spans="1:25" hidden="1">
      <c r="A224" s="449"/>
      <c r="B224" s="486"/>
      <c r="C224" s="480"/>
      <c r="D224" s="59" t="s">
        <v>15</v>
      </c>
      <c r="E224" s="52">
        <f>ROUND((N223+O223)*E223*Q223,0)</f>
        <v>0</v>
      </c>
      <c r="F224" s="52">
        <f>ROUND((N223+O223)*F223*Q223*Q224,0)</f>
        <v>0</v>
      </c>
      <c r="G224" s="52">
        <f>ROUND((N223+O223)*G223*Q223*Q224*Q225,0)</f>
        <v>0</v>
      </c>
      <c r="H224" s="52">
        <f>ROUND((N223+O223)*H223*Q223*Q224*Q225*Q226,0)</f>
        <v>0</v>
      </c>
      <c r="I224" s="52">
        <f>ROUND((N223+O223)*I223*Q223*Q224*Q225*Q226*Q227,0)</f>
        <v>0</v>
      </c>
      <c r="J224" s="158">
        <f>SUM(E224:I224)</f>
        <v>0</v>
      </c>
      <c r="M224" s="215"/>
      <c r="N224" s="56"/>
      <c r="O224" s="56"/>
      <c r="P224" s="56"/>
      <c r="Q224" s="211">
        <f>IF('Cumulative Budget Request '!L223='Split budget (G)'!$L$1,'Cumulative Budget Request '!Q223,0)</f>
        <v>0</v>
      </c>
      <c r="R224" s="212">
        <f>IF('Cumulative Budget Request '!L223='Split budget (G)'!$L$1,'Cumulative Budget Request '!R223,0)</f>
        <v>0</v>
      </c>
      <c r="S224" s="61">
        <f>IF('Cumulative Budget Request '!L223='Split budget (G)'!$L$1,'Cumulative Budget Request '!S223,0)</f>
        <v>0</v>
      </c>
      <c r="T224" s="16"/>
      <c r="U224" s="324"/>
      <c r="V224" s="324"/>
      <c r="W224" s="324"/>
      <c r="X224" s="324"/>
      <c r="Y224" s="324"/>
    </row>
    <row r="225" spans="1:25" hidden="1">
      <c r="A225" s="449"/>
      <c r="B225" s="486"/>
      <c r="C225" s="480"/>
      <c r="D225" s="59" t="s">
        <v>30</v>
      </c>
      <c r="E225" s="52">
        <f>ROUND(E224*$Q$2,0)</f>
        <v>0</v>
      </c>
      <c r="F225" s="52">
        <f t="shared" ref="F225:I225" si="142">ROUND(F224*$Q$2,0)</f>
        <v>0</v>
      </c>
      <c r="G225" s="52">
        <f t="shared" si="142"/>
        <v>0</v>
      </c>
      <c r="H225" s="52">
        <f t="shared" si="142"/>
        <v>0</v>
      </c>
      <c r="I225" s="52">
        <f t="shared" si="142"/>
        <v>0</v>
      </c>
      <c r="J225" s="158">
        <f>SUM(E225:I225)</f>
        <v>0</v>
      </c>
      <c r="M225" s="215"/>
      <c r="N225" s="56"/>
      <c r="O225" s="56"/>
      <c r="P225" s="56"/>
      <c r="Q225" s="211">
        <f>IF('Cumulative Budget Request '!L224='Split budget (G)'!$L$1,'Cumulative Budget Request '!Q224,0)</f>
        <v>0</v>
      </c>
      <c r="R225" s="212">
        <f>IF('Cumulative Budget Request '!L224='Split budget (G)'!$L$1,'Cumulative Budget Request '!R224,0)</f>
        <v>0</v>
      </c>
      <c r="S225" s="61">
        <f>IF('Cumulative Budget Request '!L224='Split budget (G)'!$L$1,'Cumulative Budget Request '!S224,0)</f>
        <v>0</v>
      </c>
      <c r="T225" s="16"/>
      <c r="U225" s="323"/>
      <c r="V225" s="323"/>
      <c r="W225" s="323"/>
      <c r="X225" s="323"/>
      <c r="Y225" s="323"/>
    </row>
    <row r="226" spans="1:25" ht="15" hidden="1">
      <c r="A226" s="449"/>
      <c r="B226" s="486"/>
      <c r="C226" s="480"/>
      <c r="D226" s="59" t="s">
        <v>29</v>
      </c>
      <c r="E226" s="170">
        <f>ROUND(R$5*E223,0)</f>
        <v>0</v>
      </c>
      <c r="F226" s="170">
        <f t="shared" ref="F226:I226" si="143">ROUND(S$5*F223,0)</f>
        <v>0</v>
      </c>
      <c r="G226" s="170">
        <f t="shared" si="143"/>
        <v>0</v>
      </c>
      <c r="H226" s="170">
        <f t="shared" si="143"/>
        <v>0</v>
      </c>
      <c r="I226" s="170">
        <f t="shared" si="143"/>
        <v>0</v>
      </c>
      <c r="J226" s="167">
        <f>SUM(E226:I226)</f>
        <v>0</v>
      </c>
      <c r="M226" s="215"/>
      <c r="N226" s="56"/>
      <c r="O226" s="56"/>
      <c r="P226" s="56"/>
      <c r="Q226" s="211">
        <f>IF('Cumulative Budget Request '!L225='Split budget (G)'!$L$1,'Cumulative Budget Request '!Q225,0)</f>
        <v>0</v>
      </c>
      <c r="R226" s="212">
        <f>IF('Cumulative Budget Request '!L225='Split budget (G)'!$L$1,'Cumulative Budget Request '!R225,0)</f>
        <v>0</v>
      </c>
      <c r="S226" s="61">
        <f>IF('Cumulative Budget Request '!L225='Split budget (G)'!$L$1,'Cumulative Budget Request '!S225,0)</f>
        <v>0</v>
      </c>
      <c r="T226" s="16"/>
      <c r="U226" s="324"/>
      <c r="V226" s="324"/>
      <c r="W226" s="324"/>
      <c r="X226" s="324"/>
      <c r="Y226" s="324"/>
    </row>
    <row r="227" spans="1:25" hidden="1">
      <c r="A227" s="449"/>
      <c r="B227" s="486"/>
      <c r="C227" s="480"/>
      <c r="D227" s="62" t="s">
        <v>178</v>
      </c>
      <c r="E227" s="171">
        <f>SUM(E225:E226)</f>
        <v>0</v>
      </c>
      <c r="F227" s="171">
        <f t="shared" ref="F227:I227" si="144">SUM(F225:F226)</f>
        <v>0</v>
      </c>
      <c r="G227" s="171">
        <f t="shared" si="144"/>
        <v>0</v>
      </c>
      <c r="H227" s="171">
        <f t="shared" si="144"/>
        <v>0</v>
      </c>
      <c r="I227" s="171">
        <f t="shared" si="144"/>
        <v>0</v>
      </c>
      <c r="J227" s="172">
        <f>SUM(J225:J226)</f>
        <v>0</v>
      </c>
      <c r="M227" s="215"/>
      <c r="N227" s="56"/>
      <c r="O227" s="56"/>
      <c r="P227" s="56"/>
      <c r="Q227" s="211">
        <f>IF('Cumulative Budget Request '!L226='Split budget (G)'!$L$1,'Cumulative Budget Request '!Q226,0)</f>
        <v>0</v>
      </c>
      <c r="R227" s="212">
        <f>IF('Cumulative Budget Request '!L226='Split budget (G)'!$L$1,'Cumulative Budget Request '!R226,0)</f>
        <v>0</v>
      </c>
      <c r="S227" s="61">
        <f>IF('Cumulative Budget Request '!L226='Split budget (G)'!$L$1,'Cumulative Budget Request '!S226,0)</f>
        <v>0</v>
      </c>
      <c r="T227" s="16"/>
      <c r="U227" s="323"/>
      <c r="V227" s="323"/>
      <c r="W227" s="323"/>
      <c r="X227" s="323"/>
      <c r="Y227" s="323"/>
    </row>
    <row r="228" spans="1:25" hidden="1">
      <c r="A228" s="449"/>
      <c r="B228" s="481"/>
      <c r="C228" s="480"/>
      <c r="D228" s="59"/>
      <c r="E228" s="16"/>
      <c r="F228" s="16"/>
      <c r="G228" s="16"/>
      <c r="H228" s="16"/>
      <c r="I228" s="16"/>
      <c r="J228" s="25"/>
      <c r="M228" s="215"/>
      <c r="N228" s="56"/>
      <c r="O228" s="56"/>
      <c r="P228" s="56"/>
      <c r="Q228" s="31"/>
      <c r="R228" s="56"/>
      <c r="S228" s="31"/>
      <c r="T228" s="16"/>
      <c r="U228" s="325"/>
      <c r="V228" s="326"/>
      <c r="W228" s="324"/>
      <c r="X228" s="324"/>
      <c r="Y228" s="324"/>
    </row>
    <row r="229" spans="1:25" hidden="1">
      <c r="A229" s="485">
        <f>IF('Cumulative Budget Request '!L228='Split budget (G)'!$L$1,'Cumulative Budget Request '!A228,0)</f>
        <v>0</v>
      </c>
      <c r="B229" s="480">
        <f>IF('Cumulative Budget Request '!L228='Split budget (G)'!$L$1,'Cumulative Budget Request '!B228,0)</f>
        <v>0</v>
      </c>
      <c r="C229" s="481"/>
      <c r="D229" s="33" t="s">
        <v>123</v>
      </c>
      <c r="E229" s="76">
        <f>ROUND($R229*$S229,6)</f>
        <v>0</v>
      </c>
      <c r="F229" s="76">
        <f>ROUND($R230*$S230,6)</f>
        <v>0</v>
      </c>
      <c r="G229" s="76">
        <f>ROUND($R231*$S231,6)</f>
        <v>0</v>
      </c>
      <c r="H229" s="76">
        <f>ROUND($R232*$S232,6)</f>
        <v>0</v>
      </c>
      <c r="I229" s="76">
        <f>ROUND($R233*$S233,6)</f>
        <v>0</v>
      </c>
      <c r="J229" s="46"/>
      <c r="M229" s="133">
        <f>IF('Cumulative Budget Request '!L228='Split budget (G)'!$L$1,'Cumulative Budget Request '!M228,0)</f>
        <v>0</v>
      </c>
      <c r="N229" s="214">
        <f>ROUND(M229/12,2)</f>
        <v>0</v>
      </c>
      <c r="O229" s="214">
        <f>IF('Cumulative Budget Request '!L228='Split budget (G)'!$L$1,'Cumulative Budget Request '!O228,0)</f>
        <v>0</v>
      </c>
      <c r="P229" s="209">
        <f>IF('Cumulative Budget Request '!L228='Split budget (G)'!$L$1,'Cumulative Budget Request '!P228,0)</f>
        <v>0</v>
      </c>
      <c r="Q229" s="211">
        <f>IF('Cumulative Budget Request '!L228='Split budget (G)'!$L$1,'Cumulative Budget Request '!Q228,0)</f>
        <v>0</v>
      </c>
      <c r="R229" s="212">
        <f>IF('Cumulative Budget Request '!L228='Split budget (G)'!$L$1,'Cumulative Budget Request '!R228,0)</f>
        <v>0</v>
      </c>
      <c r="S229" s="61">
        <f>IF('Cumulative Budget Request '!L228='Split budget (G)'!$L$1,'Cumulative Budget Request '!S228,0)</f>
        <v>0</v>
      </c>
      <c r="T229" s="2"/>
      <c r="U229" s="323">
        <f>IFERROR((E232+E233)/E231,0)</f>
        <v>0</v>
      </c>
      <c r="V229" s="323">
        <f t="shared" ref="V229:Y229" si="145">IFERROR((F232+F233)/F231,0)</f>
        <v>0</v>
      </c>
      <c r="W229" s="323">
        <f t="shared" si="145"/>
        <v>0</v>
      </c>
      <c r="X229" s="323">
        <f t="shared" si="145"/>
        <v>0</v>
      </c>
      <c r="Y229" s="323">
        <f t="shared" si="145"/>
        <v>0</v>
      </c>
    </row>
    <row r="230" spans="1:25" hidden="1">
      <c r="A230" s="449"/>
      <c r="B230" s="486"/>
      <c r="C230" s="480"/>
      <c r="D230" s="59" t="s">
        <v>15</v>
      </c>
      <c r="E230" s="52">
        <f>ROUND((N229+O229)*E229*Q229,0)</f>
        <v>0</v>
      </c>
      <c r="F230" s="52">
        <f>ROUND((N229+O229)*F229*Q229*Q230,0)</f>
        <v>0</v>
      </c>
      <c r="G230" s="52">
        <f>ROUND((N229+O229)*G229*Q229*Q230*Q231,0)</f>
        <v>0</v>
      </c>
      <c r="H230" s="52">
        <f>ROUND((N229+O229)*H229*Q229*Q230*Q231*Q232,0)</f>
        <v>0</v>
      </c>
      <c r="I230" s="52">
        <f>ROUND((N229+O229)*I229*Q229*Q230*Q231*Q232*Q233,0)</f>
        <v>0</v>
      </c>
      <c r="J230" s="158">
        <f>SUM(E230:I230)</f>
        <v>0</v>
      </c>
      <c r="M230" s="215"/>
      <c r="N230" s="56"/>
      <c r="O230" s="56"/>
      <c r="P230" s="56"/>
      <c r="Q230" s="211">
        <f>IF('Cumulative Budget Request '!L229='Split budget (G)'!$L$1,'Cumulative Budget Request '!Q229,0)</f>
        <v>0</v>
      </c>
      <c r="R230" s="212">
        <f>IF('Cumulative Budget Request '!L229='Split budget (G)'!$L$1,'Cumulative Budget Request '!R229,0)</f>
        <v>0</v>
      </c>
      <c r="S230" s="61">
        <f>IF('Cumulative Budget Request '!L229='Split budget (G)'!$L$1,'Cumulative Budget Request '!S229,0)</f>
        <v>0</v>
      </c>
      <c r="T230" s="16"/>
      <c r="U230" s="324"/>
      <c r="V230" s="324"/>
      <c r="W230" s="324"/>
      <c r="X230" s="324"/>
      <c r="Y230" s="324"/>
    </row>
    <row r="231" spans="1:25" hidden="1">
      <c r="A231" s="449"/>
      <c r="B231" s="486"/>
      <c r="C231" s="480"/>
      <c r="D231" s="59" t="s">
        <v>30</v>
      </c>
      <c r="E231" s="52">
        <f>ROUND(E230*$Q$2,0)</f>
        <v>0</v>
      </c>
      <c r="F231" s="52">
        <f t="shared" ref="F231:I231" si="146">ROUND(F230*$Q$2,0)</f>
        <v>0</v>
      </c>
      <c r="G231" s="52">
        <f t="shared" si="146"/>
        <v>0</v>
      </c>
      <c r="H231" s="52">
        <f t="shared" si="146"/>
        <v>0</v>
      </c>
      <c r="I231" s="52">
        <f t="shared" si="146"/>
        <v>0</v>
      </c>
      <c r="J231" s="158">
        <f>SUM(E231:I231)</f>
        <v>0</v>
      </c>
      <c r="M231" s="215"/>
      <c r="N231" s="56"/>
      <c r="O231" s="56"/>
      <c r="P231" s="56"/>
      <c r="Q231" s="211">
        <f>IF('Cumulative Budget Request '!L230='Split budget (G)'!$L$1,'Cumulative Budget Request '!Q230,0)</f>
        <v>0</v>
      </c>
      <c r="R231" s="212">
        <f>IF('Cumulative Budget Request '!L230='Split budget (G)'!$L$1,'Cumulative Budget Request '!R230,0)</f>
        <v>0</v>
      </c>
      <c r="S231" s="61">
        <f>IF('Cumulative Budget Request '!L230='Split budget (G)'!$L$1,'Cumulative Budget Request '!S230,0)</f>
        <v>0</v>
      </c>
      <c r="T231" s="16"/>
      <c r="U231" s="323"/>
      <c r="V231" s="323"/>
      <c r="W231" s="323"/>
      <c r="X231" s="323"/>
      <c r="Y231" s="323"/>
    </row>
    <row r="232" spans="1:25" ht="15" hidden="1">
      <c r="A232" s="449"/>
      <c r="B232" s="486"/>
      <c r="C232" s="480"/>
      <c r="D232" s="59" t="s">
        <v>29</v>
      </c>
      <c r="E232" s="170">
        <f>ROUND(R$5*E229,0)</f>
        <v>0</v>
      </c>
      <c r="F232" s="170">
        <f t="shared" ref="F232:I232" si="147">ROUND(S$5*F229,0)</f>
        <v>0</v>
      </c>
      <c r="G232" s="170">
        <f t="shared" si="147"/>
        <v>0</v>
      </c>
      <c r="H232" s="170">
        <f t="shared" si="147"/>
        <v>0</v>
      </c>
      <c r="I232" s="170">
        <f t="shared" si="147"/>
        <v>0</v>
      </c>
      <c r="J232" s="167">
        <f>SUM(E232:I232)</f>
        <v>0</v>
      </c>
      <c r="M232" s="215"/>
      <c r="N232" s="56"/>
      <c r="O232" s="56"/>
      <c r="P232" s="56"/>
      <c r="Q232" s="211">
        <f>IF('Cumulative Budget Request '!L231='Split budget (G)'!$L$1,'Cumulative Budget Request '!Q231,0)</f>
        <v>0</v>
      </c>
      <c r="R232" s="212">
        <f>IF('Cumulative Budget Request '!L231='Split budget (G)'!$L$1,'Cumulative Budget Request '!R231,0)</f>
        <v>0</v>
      </c>
      <c r="S232" s="61">
        <f>IF('Cumulative Budget Request '!L231='Split budget (G)'!$L$1,'Cumulative Budget Request '!S231,0)</f>
        <v>0</v>
      </c>
      <c r="T232" s="16"/>
      <c r="U232" s="324"/>
      <c r="V232" s="324"/>
      <c r="W232" s="324"/>
      <c r="X232" s="324"/>
      <c r="Y232" s="324"/>
    </row>
    <row r="233" spans="1:25" hidden="1">
      <c r="A233" s="449"/>
      <c r="B233" s="486"/>
      <c r="C233" s="480"/>
      <c r="D233" s="62" t="s">
        <v>178</v>
      </c>
      <c r="E233" s="171">
        <f>SUM(E231:E232)</f>
        <v>0</v>
      </c>
      <c r="F233" s="171">
        <f t="shared" ref="F233:I233" si="148">SUM(F231:F232)</f>
        <v>0</v>
      </c>
      <c r="G233" s="171">
        <f t="shared" si="148"/>
        <v>0</v>
      </c>
      <c r="H233" s="171">
        <f t="shared" si="148"/>
        <v>0</v>
      </c>
      <c r="I233" s="171">
        <f t="shared" si="148"/>
        <v>0</v>
      </c>
      <c r="J233" s="172">
        <f>SUM(J231:J232)</f>
        <v>0</v>
      </c>
      <c r="M233" s="215"/>
      <c r="N233" s="56"/>
      <c r="O233" s="56"/>
      <c r="P233" s="56"/>
      <c r="Q233" s="211">
        <f>IF('Cumulative Budget Request '!L232='Split budget (G)'!$L$1,'Cumulative Budget Request '!Q232,0)</f>
        <v>0</v>
      </c>
      <c r="R233" s="212">
        <f>IF('Cumulative Budget Request '!L232='Split budget (G)'!$L$1,'Cumulative Budget Request '!R232,0)</f>
        <v>0</v>
      </c>
      <c r="S233" s="61">
        <f>IF('Cumulative Budget Request '!L232='Split budget (G)'!$L$1,'Cumulative Budget Request '!S232,0)</f>
        <v>0</v>
      </c>
      <c r="T233" s="16"/>
      <c r="U233" s="323"/>
      <c r="V233" s="323"/>
      <c r="W233" s="323"/>
      <c r="X233" s="323"/>
      <c r="Y233" s="323"/>
    </row>
    <row r="234" spans="1:25" hidden="1">
      <c r="A234" s="449"/>
      <c r="B234" s="481"/>
      <c r="C234" s="480"/>
      <c r="D234" s="59"/>
      <c r="E234" s="16"/>
      <c r="F234" s="16"/>
      <c r="G234" s="16"/>
      <c r="H234" s="16"/>
      <c r="I234" s="16"/>
      <c r="J234" s="25"/>
      <c r="M234" s="215"/>
      <c r="N234" s="56"/>
      <c r="O234" s="56"/>
      <c r="P234" s="56"/>
      <c r="Q234" s="31"/>
      <c r="R234" s="56"/>
      <c r="S234" s="31"/>
      <c r="T234" s="16"/>
      <c r="U234" s="325"/>
      <c r="V234" s="326"/>
      <c r="W234" s="324"/>
      <c r="X234" s="324"/>
      <c r="Y234" s="324"/>
    </row>
    <row r="235" spans="1:25" hidden="1">
      <c r="A235" s="485">
        <f>IF('Cumulative Budget Request '!L234='Split budget (G)'!$L$1,'Cumulative Budget Request '!A234,0)</f>
        <v>0</v>
      </c>
      <c r="B235" s="480">
        <f>IF('Cumulative Budget Request '!L234='Split budget (G)'!$L$1,'Cumulative Budget Request '!B234,0)</f>
        <v>0</v>
      </c>
      <c r="C235" s="481"/>
      <c r="D235" s="33" t="s">
        <v>123</v>
      </c>
      <c r="E235" s="76">
        <f>ROUND($R235*$S235,6)</f>
        <v>0</v>
      </c>
      <c r="F235" s="76">
        <f>ROUND($R236*$S236,6)</f>
        <v>0</v>
      </c>
      <c r="G235" s="76">
        <f>ROUND($R237*$S237,6)</f>
        <v>0</v>
      </c>
      <c r="H235" s="76">
        <f>ROUND($R238*$S238,6)</f>
        <v>0</v>
      </c>
      <c r="I235" s="76">
        <f>ROUND($R239*$S239,6)</f>
        <v>0</v>
      </c>
      <c r="J235" s="46"/>
      <c r="M235" s="133">
        <f>IF('Cumulative Budget Request '!L234='Split budget (G)'!$L$1,'Cumulative Budget Request '!M234,0)</f>
        <v>0</v>
      </c>
      <c r="N235" s="214">
        <f>ROUND(M235/12,2)</f>
        <v>0</v>
      </c>
      <c r="O235" s="214">
        <f>IF('Cumulative Budget Request '!L234='Split budget (G)'!$L$1,'Cumulative Budget Request '!O234,0)</f>
        <v>0</v>
      </c>
      <c r="P235" s="209">
        <f>IF('Cumulative Budget Request '!L234='Split budget (G)'!$L$1,'Cumulative Budget Request '!P234,0)</f>
        <v>0</v>
      </c>
      <c r="Q235" s="211">
        <f>IF('Cumulative Budget Request '!L234='Split budget (G)'!$L$1,'Cumulative Budget Request '!Q234,0)</f>
        <v>0</v>
      </c>
      <c r="R235" s="212">
        <f>IF('Cumulative Budget Request '!L234='Split budget (G)'!$L$1,'Cumulative Budget Request '!R234,0)</f>
        <v>0</v>
      </c>
      <c r="S235" s="61">
        <f>IF('Cumulative Budget Request '!L234='Split budget (G)'!$L$1,'Cumulative Budget Request '!S234,0)</f>
        <v>0</v>
      </c>
      <c r="T235" s="2"/>
      <c r="U235" s="323">
        <f>IFERROR((E238+E239)/E237,0)</f>
        <v>0</v>
      </c>
      <c r="V235" s="323">
        <f t="shared" ref="V235:Y235" si="149">IFERROR((F238+F239)/F237,0)</f>
        <v>0</v>
      </c>
      <c r="W235" s="323">
        <f t="shared" si="149"/>
        <v>0</v>
      </c>
      <c r="X235" s="323">
        <f t="shared" si="149"/>
        <v>0</v>
      </c>
      <c r="Y235" s="323">
        <f t="shared" si="149"/>
        <v>0</v>
      </c>
    </row>
    <row r="236" spans="1:25" hidden="1">
      <c r="A236" s="449"/>
      <c r="B236" s="486"/>
      <c r="C236" s="480"/>
      <c r="D236" s="59" t="s">
        <v>15</v>
      </c>
      <c r="E236" s="52">
        <f>ROUND((N235+O235)*E235*Q235,0)</f>
        <v>0</v>
      </c>
      <c r="F236" s="52">
        <f>ROUND((N235+O235)*F235*Q235*Q236,0)</f>
        <v>0</v>
      </c>
      <c r="G236" s="52">
        <f>ROUND((N235+O235)*G235*Q235*Q236*Q237,0)</f>
        <v>0</v>
      </c>
      <c r="H236" s="52">
        <f>ROUND((N235+O235)*H235*Q235*Q236*Q237*Q238,0)</f>
        <v>0</v>
      </c>
      <c r="I236" s="52">
        <f>ROUND((N235+O235)*I235*Q235*Q236*Q237*Q238*Q239,0)</f>
        <v>0</v>
      </c>
      <c r="J236" s="158">
        <f>SUM(E236:I236)</f>
        <v>0</v>
      </c>
      <c r="M236" s="215"/>
      <c r="N236" s="56"/>
      <c r="O236" s="56"/>
      <c r="P236" s="56"/>
      <c r="Q236" s="211">
        <f>IF('Cumulative Budget Request '!L235='Split budget (G)'!$L$1,'Cumulative Budget Request '!Q235,0)</f>
        <v>0</v>
      </c>
      <c r="R236" s="212">
        <f>IF('Cumulative Budget Request '!L235='Split budget (G)'!$L$1,'Cumulative Budget Request '!R235,0)</f>
        <v>0</v>
      </c>
      <c r="S236" s="61">
        <f>IF('Cumulative Budget Request '!L235='Split budget (G)'!$L$1,'Cumulative Budget Request '!S235,0)</f>
        <v>0</v>
      </c>
      <c r="T236" s="16"/>
      <c r="U236" s="324"/>
      <c r="V236" s="324"/>
      <c r="W236" s="324"/>
      <c r="X236" s="324"/>
      <c r="Y236" s="324"/>
    </row>
    <row r="237" spans="1:25" hidden="1">
      <c r="A237" s="449"/>
      <c r="B237" s="486"/>
      <c r="C237" s="480"/>
      <c r="D237" s="59" t="s">
        <v>30</v>
      </c>
      <c r="E237" s="52">
        <f>ROUND(E236*$Q$2,0)</f>
        <v>0</v>
      </c>
      <c r="F237" s="52">
        <f t="shared" ref="F237:I237" si="150">ROUND(F236*$Q$2,0)</f>
        <v>0</v>
      </c>
      <c r="G237" s="52">
        <f t="shared" si="150"/>
        <v>0</v>
      </c>
      <c r="H237" s="52">
        <f t="shared" si="150"/>
        <v>0</v>
      </c>
      <c r="I237" s="52">
        <f t="shared" si="150"/>
        <v>0</v>
      </c>
      <c r="J237" s="158">
        <f>SUM(E237:I237)</f>
        <v>0</v>
      </c>
      <c r="M237" s="215"/>
      <c r="N237" s="56"/>
      <c r="O237" s="56"/>
      <c r="P237" s="56"/>
      <c r="Q237" s="211">
        <f>IF('Cumulative Budget Request '!L236='Split budget (G)'!$L$1,'Cumulative Budget Request '!Q236,0)</f>
        <v>0</v>
      </c>
      <c r="R237" s="212">
        <f>IF('Cumulative Budget Request '!L236='Split budget (G)'!$L$1,'Cumulative Budget Request '!R236,0)</f>
        <v>0</v>
      </c>
      <c r="S237" s="61">
        <f>IF('Cumulative Budget Request '!L236='Split budget (G)'!$L$1,'Cumulative Budget Request '!S236,0)</f>
        <v>0</v>
      </c>
      <c r="T237" s="16"/>
      <c r="U237" s="323"/>
      <c r="V237" s="323"/>
      <c r="W237" s="323"/>
      <c r="X237" s="323"/>
      <c r="Y237" s="323"/>
    </row>
    <row r="238" spans="1:25" ht="15" hidden="1">
      <c r="A238" s="449"/>
      <c r="B238" s="486"/>
      <c r="C238" s="480"/>
      <c r="D238" s="59" t="s">
        <v>29</v>
      </c>
      <c r="E238" s="170">
        <f>ROUND(R$5*E235,0)</f>
        <v>0</v>
      </c>
      <c r="F238" s="170">
        <f t="shared" ref="F238:I238" si="151">ROUND(S$5*F235,0)</f>
        <v>0</v>
      </c>
      <c r="G238" s="170">
        <f t="shared" si="151"/>
        <v>0</v>
      </c>
      <c r="H238" s="170">
        <f t="shared" si="151"/>
        <v>0</v>
      </c>
      <c r="I238" s="170">
        <f t="shared" si="151"/>
        <v>0</v>
      </c>
      <c r="J238" s="167">
        <f>SUM(E238:I238)</f>
        <v>0</v>
      </c>
      <c r="M238" s="215"/>
      <c r="N238" s="56"/>
      <c r="O238" s="56"/>
      <c r="P238" s="56"/>
      <c r="Q238" s="211">
        <f>IF('Cumulative Budget Request '!L237='Split budget (G)'!$L$1,'Cumulative Budget Request '!Q237,0)</f>
        <v>0</v>
      </c>
      <c r="R238" s="212">
        <f>IF('Cumulative Budget Request '!L237='Split budget (G)'!$L$1,'Cumulative Budget Request '!R237,0)</f>
        <v>0</v>
      </c>
      <c r="S238" s="61">
        <f>IF('Cumulative Budget Request '!L237='Split budget (G)'!$L$1,'Cumulative Budget Request '!S237,0)</f>
        <v>0</v>
      </c>
      <c r="T238" s="16"/>
      <c r="U238" s="324"/>
      <c r="V238" s="324"/>
      <c r="W238" s="324"/>
      <c r="X238" s="324"/>
      <c r="Y238" s="324"/>
    </row>
    <row r="239" spans="1:25" hidden="1">
      <c r="A239" s="449"/>
      <c r="B239" s="486"/>
      <c r="C239" s="480"/>
      <c r="D239" s="62" t="s">
        <v>178</v>
      </c>
      <c r="E239" s="171">
        <f>SUM(E237:E238)</f>
        <v>0</v>
      </c>
      <c r="F239" s="171">
        <f t="shared" ref="F239:I239" si="152">SUM(F237:F238)</f>
        <v>0</v>
      </c>
      <c r="G239" s="171">
        <f t="shared" si="152"/>
        <v>0</v>
      </c>
      <c r="H239" s="171">
        <f t="shared" si="152"/>
        <v>0</v>
      </c>
      <c r="I239" s="171">
        <f t="shared" si="152"/>
        <v>0</v>
      </c>
      <c r="J239" s="172">
        <f>SUM(J237:J238)</f>
        <v>0</v>
      </c>
      <c r="M239" s="215"/>
      <c r="N239" s="56"/>
      <c r="O239" s="56"/>
      <c r="P239" s="56"/>
      <c r="Q239" s="211">
        <f>IF('Cumulative Budget Request '!L238='Split budget (G)'!$L$1,'Cumulative Budget Request '!Q238,0)</f>
        <v>0</v>
      </c>
      <c r="R239" s="212">
        <f>IF('Cumulative Budget Request '!L238='Split budget (G)'!$L$1,'Cumulative Budget Request '!R238,0)</f>
        <v>0</v>
      </c>
      <c r="S239" s="61">
        <f>IF('Cumulative Budget Request '!L238='Split budget (G)'!$L$1,'Cumulative Budget Request '!S238,0)</f>
        <v>0</v>
      </c>
      <c r="T239" s="16"/>
      <c r="U239" s="323"/>
      <c r="V239" s="323"/>
      <c r="W239" s="323"/>
      <c r="X239" s="323"/>
      <c r="Y239" s="323"/>
    </row>
    <row r="240" spans="1:25" hidden="1">
      <c r="A240" s="449"/>
      <c r="B240" s="481"/>
      <c r="C240" s="480"/>
      <c r="D240" s="59"/>
      <c r="E240" s="16"/>
      <c r="F240" s="16"/>
      <c r="G240" s="16"/>
      <c r="H240" s="16"/>
      <c r="I240" s="16"/>
      <c r="J240" s="25"/>
      <c r="M240" s="215"/>
      <c r="N240" s="56"/>
      <c r="O240" s="56"/>
      <c r="P240" s="56"/>
      <c r="Q240" s="31"/>
      <c r="R240" s="56"/>
      <c r="S240" s="31"/>
      <c r="T240" s="16"/>
      <c r="U240" s="325"/>
      <c r="V240" s="326"/>
      <c r="W240" s="324"/>
      <c r="X240" s="324"/>
      <c r="Y240" s="324"/>
    </row>
    <row r="241" spans="1:25" hidden="1">
      <c r="A241" s="485">
        <f>IF('Cumulative Budget Request '!L240='Split budget (G)'!$L$1,'Cumulative Budget Request '!A240,0)</f>
        <v>0</v>
      </c>
      <c r="B241" s="480">
        <f>IF('Cumulative Budget Request '!L240='Split budget (G)'!$L$1,'Cumulative Budget Request '!B240,0)</f>
        <v>0</v>
      </c>
      <c r="C241" s="481"/>
      <c r="D241" s="33" t="s">
        <v>123</v>
      </c>
      <c r="E241" s="76">
        <f>ROUND($R241*$S241,6)</f>
        <v>0</v>
      </c>
      <c r="F241" s="76">
        <f>ROUND($R242*$S242,6)</f>
        <v>0</v>
      </c>
      <c r="G241" s="76">
        <f>ROUND($R243*$S243,6)</f>
        <v>0</v>
      </c>
      <c r="H241" s="76">
        <f>ROUND($R244*$S244,6)</f>
        <v>0</v>
      </c>
      <c r="I241" s="76">
        <f>ROUND($R245*$S245,6)</f>
        <v>0</v>
      </c>
      <c r="J241" s="46"/>
      <c r="M241" s="133">
        <f>IF('Cumulative Budget Request '!L240='Split budget (G)'!$L$1,'Cumulative Budget Request '!M240,0)</f>
        <v>0</v>
      </c>
      <c r="N241" s="214">
        <f>ROUND(M241/12,2)</f>
        <v>0</v>
      </c>
      <c r="O241" s="214">
        <f>IF('Cumulative Budget Request '!L240='Split budget (G)'!$L$1,'Cumulative Budget Request '!O240,0)</f>
        <v>0</v>
      </c>
      <c r="P241" s="209">
        <f>IF('Cumulative Budget Request '!L240='Split budget (G)'!$L$1,'Cumulative Budget Request '!P240,0)</f>
        <v>0</v>
      </c>
      <c r="Q241" s="211">
        <f>IF('Cumulative Budget Request '!L240='Split budget (G)'!$L$1,'Cumulative Budget Request '!Q240,0)</f>
        <v>0</v>
      </c>
      <c r="R241" s="212">
        <f>IF('Cumulative Budget Request '!L240='Split budget (G)'!$L$1,'Cumulative Budget Request '!R240,0)</f>
        <v>0</v>
      </c>
      <c r="S241" s="61">
        <f>IF('Cumulative Budget Request '!L240='Split budget (G)'!$L$1,'Cumulative Budget Request '!S240,0)</f>
        <v>0</v>
      </c>
      <c r="T241" s="2"/>
      <c r="U241" s="323">
        <f>IFERROR((E244+E245)/E243,0)</f>
        <v>0</v>
      </c>
      <c r="V241" s="323">
        <f t="shared" ref="V241:Y241" si="153">IFERROR((F244+F245)/F243,0)</f>
        <v>0</v>
      </c>
      <c r="W241" s="323">
        <f t="shared" si="153"/>
        <v>0</v>
      </c>
      <c r="X241" s="323">
        <f t="shared" si="153"/>
        <v>0</v>
      </c>
      <c r="Y241" s="323">
        <f t="shared" si="153"/>
        <v>0</v>
      </c>
    </row>
    <row r="242" spans="1:25" hidden="1">
      <c r="A242" s="449"/>
      <c r="B242" s="486"/>
      <c r="C242" s="480"/>
      <c r="D242" s="59" t="s">
        <v>15</v>
      </c>
      <c r="E242" s="52">
        <f>ROUND((N241+O241)*E241*Q241,0)</f>
        <v>0</v>
      </c>
      <c r="F242" s="52">
        <f>ROUND((N241+O241)*F241*Q241*Q242,0)</f>
        <v>0</v>
      </c>
      <c r="G242" s="52">
        <f>ROUND((N241+O241)*G241*Q241*Q242*Q243,0)</f>
        <v>0</v>
      </c>
      <c r="H242" s="52">
        <f>ROUND((N241+O241)*H241*Q241*Q242*Q243*Q244,0)</f>
        <v>0</v>
      </c>
      <c r="I242" s="52">
        <f>ROUND((N241+O241)*I241*Q241*Q242*Q243*Q244*Q245,0)</f>
        <v>0</v>
      </c>
      <c r="J242" s="158">
        <f>SUM(E242:I242)</f>
        <v>0</v>
      </c>
      <c r="M242" s="215"/>
      <c r="N242" s="56"/>
      <c r="O242" s="56"/>
      <c r="P242" s="56"/>
      <c r="Q242" s="211">
        <f>IF('Cumulative Budget Request '!L241='Split budget (G)'!$L$1,'Cumulative Budget Request '!Q241,0)</f>
        <v>0</v>
      </c>
      <c r="R242" s="212">
        <f>IF('Cumulative Budget Request '!L241='Split budget (G)'!$L$1,'Cumulative Budget Request '!R241,0)</f>
        <v>0</v>
      </c>
      <c r="S242" s="61">
        <f>IF('Cumulative Budget Request '!L241='Split budget (G)'!$L$1,'Cumulative Budget Request '!S241,0)</f>
        <v>0</v>
      </c>
      <c r="T242" s="16"/>
      <c r="U242" s="324"/>
      <c r="V242" s="324"/>
      <c r="W242" s="324"/>
      <c r="X242" s="324"/>
      <c r="Y242" s="324"/>
    </row>
    <row r="243" spans="1:25" hidden="1">
      <c r="A243" s="449"/>
      <c r="B243" s="486"/>
      <c r="C243" s="480"/>
      <c r="D243" s="59" t="s">
        <v>30</v>
      </c>
      <c r="E243" s="52">
        <f>ROUND(E242*$Q$2,0)</f>
        <v>0</v>
      </c>
      <c r="F243" s="52">
        <f t="shared" ref="F243:I243" si="154">ROUND(F242*$Q$2,0)</f>
        <v>0</v>
      </c>
      <c r="G243" s="52">
        <f t="shared" si="154"/>
        <v>0</v>
      </c>
      <c r="H243" s="52">
        <f t="shared" si="154"/>
        <v>0</v>
      </c>
      <c r="I243" s="52">
        <f t="shared" si="154"/>
        <v>0</v>
      </c>
      <c r="J243" s="158">
        <f>SUM(E243:I243)</f>
        <v>0</v>
      </c>
      <c r="M243" s="215"/>
      <c r="N243" s="56"/>
      <c r="O243" s="56"/>
      <c r="P243" s="56"/>
      <c r="Q243" s="211">
        <f>IF('Cumulative Budget Request '!L242='Split budget (G)'!$L$1,'Cumulative Budget Request '!Q242,0)</f>
        <v>0</v>
      </c>
      <c r="R243" s="212">
        <f>IF('Cumulative Budget Request '!L242='Split budget (G)'!$L$1,'Cumulative Budget Request '!R242,0)</f>
        <v>0</v>
      </c>
      <c r="S243" s="61">
        <f>IF('Cumulative Budget Request '!L242='Split budget (G)'!$L$1,'Cumulative Budget Request '!S242,0)</f>
        <v>0</v>
      </c>
      <c r="T243" s="16"/>
      <c r="U243" s="323"/>
      <c r="V243" s="323"/>
      <c r="W243" s="323"/>
      <c r="X243" s="323"/>
      <c r="Y243" s="323"/>
    </row>
    <row r="244" spans="1:25" ht="15" hidden="1">
      <c r="A244" s="449"/>
      <c r="B244" s="486"/>
      <c r="C244" s="480"/>
      <c r="D244" s="59" t="s">
        <v>29</v>
      </c>
      <c r="E244" s="170">
        <f>ROUND(R$5*E241,0)</f>
        <v>0</v>
      </c>
      <c r="F244" s="170">
        <f t="shared" ref="F244:I244" si="155">ROUND(S$5*F241,0)</f>
        <v>0</v>
      </c>
      <c r="G244" s="170">
        <f t="shared" si="155"/>
        <v>0</v>
      </c>
      <c r="H244" s="170">
        <f t="shared" si="155"/>
        <v>0</v>
      </c>
      <c r="I244" s="170">
        <f t="shared" si="155"/>
        <v>0</v>
      </c>
      <c r="J244" s="167">
        <f>SUM(E244:I244)</f>
        <v>0</v>
      </c>
      <c r="M244" s="215"/>
      <c r="N244" s="56"/>
      <c r="O244" s="56"/>
      <c r="P244" s="56"/>
      <c r="Q244" s="211">
        <f>IF('Cumulative Budget Request '!L243='Split budget (G)'!$L$1,'Cumulative Budget Request '!Q243,0)</f>
        <v>0</v>
      </c>
      <c r="R244" s="212">
        <f>IF('Cumulative Budget Request '!L243='Split budget (G)'!$L$1,'Cumulative Budget Request '!R243,0)</f>
        <v>0</v>
      </c>
      <c r="S244" s="61">
        <f>IF('Cumulative Budget Request '!L243='Split budget (G)'!$L$1,'Cumulative Budget Request '!S243,0)</f>
        <v>0</v>
      </c>
      <c r="T244" s="16"/>
      <c r="U244" s="324"/>
      <c r="V244" s="324"/>
      <c r="W244" s="324"/>
      <c r="X244" s="324"/>
      <c r="Y244" s="324"/>
    </row>
    <row r="245" spans="1:25" hidden="1">
      <c r="A245" s="449"/>
      <c r="B245" s="486"/>
      <c r="C245" s="480"/>
      <c r="D245" s="62" t="s">
        <v>178</v>
      </c>
      <c r="E245" s="171">
        <f>SUM(E243:E244)</f>
        <v>0</v>
      </c>
      <c r="F245" s="171">
        <f t="shared" ref="F245:I245" si="156">SUM(F243:F244)</f>
        <v>0</v>
      </c>
      <c r="G245" s="171">
        <f t="shared" si="156"/>
        <v>0</v>
      </c>
      <c r="H245" s="171">
        <f t="shared" si="156"/>
        <v>0</v>
      </c>
      <c r="I245" s="171">
        <f t="shared" si="156"/>
        <v>0</v>
      </c>
      <c r="J245" s="172">
        <f>SUM(J243:J244)</f>
        <v>0</v>
      </c>
      <c r="M245" s="215"/>
      <c r="N245" s="56"/>
      <c r="O245" s="56"/>
      <c r="P245" s="56"/>
      <c r="Q245" s="211">
        <f>IF('Cumulative Budget Request '!L244='Split budget (G)'!$L$1,'Cumulative Budget Request '!Q244,0)</f>
        <v>0</v>
      </c>
      <c r="R245" s="212">
        <f>IF('Cumulative Budget Request '!L244='Split budget (G)'!$L$1,'Cumulative Budget Request '!R244,0)</f>
        <v>0</v>
      </c>
      <c r="S245" s="61">
        <f>IF('Cumulative Budget Request '!L244='Split budget (G)'!$L$1,'Cumulative Budget Request '!S244,0)</f>
        <v>0</v>
      </c>
      <c r="T245" s="16"/>
      <c r="U245" s="323"/>
      <c r="V245" s="323"/>
      <c r="W245" s="323"/>
      <c r="X245" s="323"/>
      <c r="Y245" s="323"/>
    </row>
    <row r="246" spans="1:25" hidden="1">
      <c r="A246" s="449"/>
      <c r="B246" s="481"/>
      <c r="C246" s="480"/>
      <c r="D246" s="59"/>
      <c r="E246" s="16"/>
      <c r="F246" s="16"/>
      <c r="G246" s="16"/>
      <c r="H246" s="16"/>
      <c r="I246" s="16"/>
      <c r="J246" s="25"/>
      <c r="M246" s="215"/>
      <c r="N246" s="56"/>
      <c r="O246" s="56"/>
      <c r="P246" s="56"/>
      <c r="Q246" s="31"/>
      <c r="R246" s="56"/>
      <c r="S246" s="31"/>
      <c r="T246" s="16"/>
      <c r="U246" s="325"/>
      <c r="V246" s="326"/>
      <c r="W246" s="324"/>
      <c r="X246" s="324"/>
      <c r="Y246" s="324"/>
    </row>
    <row r="247" spans="1:25" hidden="1">
      <c r="A247" s="485">
        <f>IF('Cumulative Budget Request '!L246='Split budget (G)'!$L$1,'Cumulative Budget Request '!A246,0)</f>
        <v>0</v>
      </c>
      <c r="B247" s="480">
        <f>IF('Cumulative Budget Request '!L246='Split budget (G)'!$L$1,'Cumulative Budget Request '!B246,0)</f>
        <v>0</v>
      </c>
      <c r="C247" s="481"/>
      <c r="D247" s="33" t="s">
        <v>123</v>
      </c>
      <c r="E247" s="76">
        <f>ROUND($R247*$S247,6)</f>
        <v>0</v>
      </c>
      <c r="F247" s="76">
        <f>ROUND($R248*$S248,6)</f>
        <v>0</v>
      </c>
      <c r="G247" s="76">
        <f>ROUND($R249*$S249,6)</f>
        <v>0</v>
      </c>
      <c r="H247" s="76">
        <f>ROUND($R250*$S250,6)</f>
        <v>0</v>
      </c>
      <c r="I247" s="76">
        <f>ROUND($R251*$S251,6)</f>
        <v>0</v>
      </c>
      <c r="J247" s="46"/>
      <c r="M247" s="133">
        <f>IF('Cumulative Budget Request '!L246='Split budget (G)'!$L$1,'Cumulative Budget Request '!M246,0)</f>
        <v>0</v>
      </c>
      <c r="N247" s="214">
        <f>ROUND(M247/12,2)</f>
        <v>0</v>
      </c>
      <c r="O247" s="214">
        <f>IF('Cumulative Budget Request '!L246='Split budget (G)'!$L$1,'Cumulative Budget Request '!O246,0)</f>
        <v>0</v>
      </c>
      <c r="P247" s="209">
        <f>IF('Cumulative Budget Request '!L246='Split budget (G)'!$L$1,'Cumulative Budget Request '!P246,0)</f>
        <v>0</v>
      </c>
      <c r="Q247" s="211">
        <f>IF('Cumulative Budget Request '!L246='Split budget (G)'!$L$1,'Cumulative Budget Request '!Q246,0)</f>
        <v>0</v>
      </c>
      <c r="R247" s="212">
        <f>IF('Cumulative Budget Request '!L246='Split budget (G)'!$L$1,'Cumulative Budget Request '!R246,0)</f>
        <v>0</v>
      </c>
      <c r="S247" s="61">
        <f>IF('Cumulative Budget Request '!L246='Split budget (G)'!$L$1,'Cumulative Budget Request '!S246,0)</f>
        <v>0</v>
      </c>
      <c r="T247" s="2"/>
      <c r="U247" s="323">
        <f>IFERROR((E250+E251)/E249,0)</f>
        <v>0</v>
      </c>
      <c r="V247" s="323">
        <f t="shared" ref="V247:Y247" si="157">IFERROR((F250+F251)/F249,0)</f>
        <v>0</v>
      </c>
      <c r="W247" s="323">
        <f t="shared" si="157"/>
        <v>0</v>
      </c>
      <c r="X247" s="323">
        <f t="shared" si="157"/>
        <v>0</v>
      </c>
      <c r="Y247" s="323">
        <f t="shared" si="157"/>
        <v>0</v>
      </c>
    </row>
    <row r="248" spans="1:25" hidden="1">
      <c r="A248" s="449"/>
      <c r="B248" s="486"/>
      <c r="C248" s="480"/>
      <c r="D248" s="59" t="s">
        <v>15</v>
      </c>
      <c r="E248" s="52">
        <f>ROUND((N247+O247)*E247*Q247,0)</f>
        <v>0</v>
      </c>
      <c r="F248" s="52">
        <f>ROUND((N247+O247)*F247*Q247*Q248,0)</f>
        <v>0</v>
      </c>
      <c r="G248" s="52">
        <f>ROUND((N247+O247)*G247*Q247*Q248*Q249,0)</f>
        <v>0</v>
      </c>
      <c r="H248" s="52">
        <f>ROUND((N247+O247)*H247*Q247*Q248*Q249*Q250,0)</f>
        <v>0</v>
      </c>
      <c r="I248" s="52">
        <f>ROUND((N247+O247)*I247*Q247*Q248*Q249*Q250*Q251,0)</f>
        <v>0</v>
      </c>
      <c r="J248" s="158">
        <f>SUM(E248:I248)</f>
        <v>0</v>
      </c>
      <c r="M248" s="215"/>
      <c r="N248" s="56"/>
      <c r="O248" s="56"/>
      <c r="P248" s="56"/>
      <c r="Q248" s="211">
        <f>IF('Cumulative Budget Request '!L247='Split budget (G)'!$L$1,'Cumulative Budget Request '!Q247,0)</f>
        <v>0</v>
      </c>
      <c r="R248" s="212">
        <f>IF('Cumulative Budget Request '!L247='Split budget (G)'!$L$1,'Cumulative Budget Request '!R247,0)</f>
        <v>0</v>
      </c>
      <c r="S248" s="61">
        <f>IF('Cumulative Budget Request '!L247='Split budget (G)'!$L$1,'Cumulative Budget Request '!S247,0)</f>
        <v>0</v>
      </c>
      <c r="T248" s="16"/>
      <c r="U248" s="324"/>
      <c r="V248" s="324"/>
      <c r="W248" s="324"/>
      <c r="X248" s="324"/>
      <c r="Y248" s="324"/>
    </row>
    <row r="249" spans="1:25" hidden="1">
      <c r="A249" s="449"/>
      <c r="B249" s="486"/>
      <c r="C249" s="480"/>
      <c r="D249" s="59" t="s">
        <v>30</v>
      </c>
      <c r="E249" s="52">
        <f>ROUND(E248*$Q$2,0)</f>
        <v>0</v>
      </c>
      <c r="F249" s="52">
        <f t="shared" ref="F249:I249" si="158">ROUND(F248*$Q$2,0)</f>
        <v>0</v>
      </c>
      <c r="G249" s="52">
        <f t="shared" si="158"/>
        <v>0</v>
      </c>
      <c r="H249" s="52">
        <f t="shared" si="158"/>
        <v>0</v>
      </c>
      <c r="I249" s="52">
        <f t="shared" si="158"/>
        <v>0</v>
      </c>
      <c r="J249" s="158">
        <f>SUM(E249:I249)</f>
        <v>0</v>
      </c>
      <c r="M249" s="215"/>
      <c r="N249" s="56"/>
      <c r="O249" s="56"/>
      <c r="P249" s="56"/>
      <c r="Q249" s="211">
        <f>IF('Cumulative Budget Request '!L248='Split budget (G)'!$L$1,'Cumulative Budget Request '!Q248,0)</f>
        <v>0</v>
      </c>
      <c r="R249" s="212">
        <f>IF('Cumulative Budget Request '!L248='Split budget (G)'!$L$1,'Cumulative Budget Request '!R248,0)</f>
        <v>0</v>
      </c>
      <c r="S249" s="61">
        <f>IF('Cumulative Budget Request '!L248='Split budget (G)'!$L$1,'Cumulative Budget Request '!S248,0)</f>
        <v>0</v>
      </c>
      <c r="T249" s="16"/>
      <c r="U249" s="323"/>
      <c r="V249" s="323"/>
      <c r="W249" s="323"/>
      <c r="X249" s="323"/>
      <c r="Y249" s="323"/>
    </row>
    <row r="250" spans="1:25" ht="15" hidden="1">
      <c r="A250" s="449"/>
      <c r="B250" s="486"/>
      <c r="C250" s="480"/>
      <c r="D250" s="59" t="s">
        <v>29</v>
      </c>
      <c r="E250" s="170">
        <f>ROUND(R$5*E247,0)</f>
        <v>0</v>
      </c>
      <c r="F250" s="170">
        <f t="shared" ref="F250:I250" si="159">ROUND(S$5*F247,0)</f>
        <v>0</v>
      </c>
      <c r="G250" s="170">
        <f t="shared" si="159"/>
        <v>0</v>
      </c>
      <c r="H250" s="170">
        <f t="shared" si="159"/>
        <v>0</v>
      </c>
      <c r="I250" s="170">
        <f t="shared" si="159"/>
        <v>0</v>
      </c>
      <c r="J250" s="167">
        <f>SUM(E250:I250)</f>
        <v>0</v>
      </c>
      <c r="M250" s="215"/>
      <c r="N250" s="56"/>
      <c r="O250" s="56"/>
      <c r="P250" s="56"/>
      <c r="Q250" s="211">
        <f>IF('Cumulative Budget Request '!L249='Split budget (G)'!$L$1,'Cumulative Budget Request '!Q249,0)</f>
        <v>0</v>
      </c>
      <c r="R250" s="212">
        <f>IF('Cumulative Budget Request '!L249='Split budget (G)'!$L$1,'Cumulative Budget Request '!R249,0)</f>
        <v>0</v>
      </c>
      <c r="S250" s="61">
        <f>IF('Cumulative Budget Request '!L249='Split budget (G)'!$L$1,'Cumulative Budget Request '!S249,0)</f>
        <v>0</v>
      </c>
      <c r="T250" s="16"/>
      <c r="U250" s="324"/>
      <c r="V250" s="324"/>
      <c r="W250" s="324"/>
      <c r="X250" s="324"/>
      <c r="Y250" s="324"/>
    </row>
    <row r="251" spans="1:25" hidden="1">
      <c r="A251" s="449"/>
      <c r="B251" s="486"/>
      <c r="C251" s="480"/>
      <c r="D251" s="62" t="s">
        <v>178</v>
      </c>
      <c r="E251" s="171">
        <f>SUM(E249:E250)</f>
        <v>0</v>
      </c>
      <c r="F251" s="171">
        <f t="shared" ref="F251:I251" si="160">SUM(F249:F250)</f>
        <v>0</v>
      </c>
      <c r="G251" s="171">
        <f t="shared" si="160"/>
        <v>0</v>
      </c>
      <c r="H251" s="171">
        <f t="shared" si="160"/>
        <v>0</v>
      </c>
      <c r="I251" s="171">
        <f t="shared" si="160"/>
        <v>0</v>
      </c>
      <c r="J251" s="172">
        <f>SUM(J249:J250)</f>
        <v>0</v>
      </c>
      <c r="M251" s="215"/>
      <c r="N251" s="56"/>
      <c r="O251" s="56"/>
      <c r="P251" s="56"/>
      <c r="Q251" s="211">
        <f>IF('Cumulative Budget Request '!L250='Split budget (G)'!$L$1,'Cumulative Budget Request '!Q250,0)</f>
        <v>0</v>
      </c>
      <c r="R251" s="212">
        <f>IF('Cumulative Budget Request '!L250='Split budget (G)'!$L$1,'Cumulative Budget Request '!R250,0)</f>
        <v>0</v>
      </c>
      <c r="S251" s="61">
        <f>IF('Cumulative Budget Request '!L250='Split budget (G)'!$L$1,'Cumulative Budget Request '!S250,0)</f>
        <v>0</v>
      </c>
      <c r="T251" s="16"/>
      <c r="U251" s="323"/>
      <c r="V251" s="323"/>
      <c r="W251" s="323"/>
      <c r="X251" s="323"/>
      <c r="Y251" s="323"/>
    </row>
    <row r="252" spans="1:25" hidden="1">
      <c r="A252" s="449"/>
      <c r="B252" s="481"/>
      <c r="C252" s="480"/>
      <c r="D252" s="59"/>
      <c r="E252" s="16"/>
      <c r="F252" s="16"/>
      <c r="G252" s="16"/>
      <c r="H252" s="16"/>
      <c r="I252" s="16"/>
      <c r="J252" s="25"/>
      <c r="M252" s="215"/>
      <c r="N252" s="56"/>
      <c r="O252" s="56"/>
      <c r="P252" s="56"/>
      <c r="Q252" s="31"/>
      <c r="R252" s="56"/>
      <c r="S252" s="31"/>
      <c r="T252" s="16"/>
      <c r="U252" s="325"/>
      <c r="V252" s="326"/>
      <c r="W252" s="324"/>
      <c r="X252" s="324"/>
      <c r="Y252" s="324"/>
    </row>
    <row r="253" spans="1:25" hidden="1">
      <c r="A253" s="485">
        <f>IF('Cumulative Budget Request '!L252='Split budget (G)'!$L$1,'Cumulative Budget Request '!A252,0)</f>
        <v>0</v>
      </c>
      <c r="B253" s="480">
        <f>IF('Cumulative Budget Request '!L252='Split budget (G)'!$L$1,'Cumulative Budget Request '!B252,0)</f>
        <v>0</v>
      </c>
      <c r="C253" s="481"/>
      <c r="D253" s="33" t="s">
        <v>123</v>
      </c>
      <c r="E253" s="76">
        <f>ROUND($R253*$S253,6)</f>
        <v>0</v>
      </c>
      <c r="F253" s="76">
        <f>ROUND($R254*$S254,6)</f>
        <v>0</v>
      </c>
      <c r="G253" s="76">
        <f>ROUND($R255*$S255,6)</f>
        <v>0</v>
      </c>
      <c r="H253" s="76">
        <f>ROUND($R256*$S256,6)</f>
        <v>0</v>
      </c>
      <c r="I253" s="76">
        <f>ROUND($R257*$S257,6)</f>
        <v>0</v>
      </c>
      <c r="J253" s="46"/>
      <c r="M253" s="133">
        <f>IF('Cumulative Budget Request '!L252='Split budget (G)'!$L$1,'Cumulative Budget Request '!M252,0)</f>
        <v>0</v>
      </c>
      <c r="N253" s="214">
        <f>ROUND(M253/12,2)</f>
        <v>0</v>
      </c>
      <c r="O253" s="214">
        <f>IF('Cumulative Budget Request '!L252='Split budget (G)'!$L$1,'Cumulative Budget Request '!O252,0)</f>
        <v>0</v>
      </c>
      <c r="P253" s="209">
        <f>IF('Cumulative Budget Request '!L252='Split budget (G)'!$L$1,'Cumulative Budget Request '!P252,0)</f>
        <v>0</v>
      </c>
      <c r="Q253" s="211">
        <f>IF('Cumulative Budget Request '!L252='Split budget (G)'!$L$1,'Cumulative Budget Request '!Q252,0)</f>
        <v>0</v>
      </c>
      <c r="R253" s="212">
        <f>IF('Cumulative Budget Request '!L252='Split budget (G)'!$L$1,'Cumulative Budget Request '!R252,0)</f>
        <v>0</v>
      </c>
      <c r="S253" s="61">
        <f>IF('Cumulative Budget Request '!L252='Split budget (G)'!$L$1,'Cumulative Budget Request '!S252,0)</f>
        <v>0</v>
      </c>
      <c r="T253" s="2"/>
      <c r="U253" s="323">
        <f>IFERROR((E256+E257)/E255,0)</f>
        <v>0</v>
      </c>
      <c r="V253" s="323">
        <f t="shared" ref="V253:Y253" si="161">IFERROR((F256+F257)/F255,0)</f>
        <v>0</v>
      </c>
      <c r="W253" s="323">
        <f t="shared" si="161"/>
        <v>0</v>
      </c>
      <c r="X253" s="323">
        <f t="shared" si="161"/>
        <v>0</v>
      </c>
      <c r="Y253" s="323">
        <f t="shared" si="161"/>
        <v>0</v>
      </c>
    </row>
    <row r="254" spans="1:25" hidden="1">
      <c r="A254" s="449"/>
      <c r="B254" s="486"/>
      <c r="C254" s="480"/>
      <c r="D254" s="59" t="s">
        <v>15</v>
      </c>
      <c r="E254" s="52">
        <f>ROUND((N253+O253)*E253*Q253,0)</f>
        <v>0</v>
      </c>
      <c r="F254" s="52">
        <f>ROUND((N253+O253)*F253*Q253*Q254,0)</f>
        <v>0</v>
      </c>
      <c r="G254" s="52">
        <f>ROUND((N253+O253)*G253*Q253*Q254*Q255,0)</f>
        <v>0</v>
      </c>
      <c r="H254" s="52">
        <f>ROUND((N253+O253)*H253*Q253*Q254*Q255*Q256,0)</f>
        <v>0</v>
      </c>
      <c r="I254" s="52">
        <f>ROUND((N253+O253)*I253*Q253*Q254*Q255*Q256*Q257,0)</f>
        <v>0</v>
      </c>
      <c r="J254" s="158">
        <f>SUM(E254:I254)</f>
        <v>0</v>
      </c>
      <c r="M254" s="215"/>
      <c r="N254" s="56"/>
      <c r="O254" s="56"/>
      <c r="P254" s="56"/>
      <c r="Q254" s="211">
        <f>IF('Cumulative Budget Request '!L253='Split budget (G)'!$L$1,'Cumulative Budget Request '!Q253,0)</f>
        <v>0</v>
      </c>
      <c r="R254" s="212">
        <f>IF('Cumulative Budget Request '!L253='Split budget (G)'!$L$1,'Cumulative Budget Request '!R253,0)</f>
        <v>0</v>
      </c>
      <c r="S254" s="61">
        <f>IF('Cumulative Budget Request '!L253='Split budget (G)'!$L$1,'Cumulative Budget Request '!S253,0)</f>
        <v>0</v>
      </c>
      <c r="T254" s="16"/>
      <c r="U254" s="324"/>
      <c r="V254" s="324"/>
      <c r="W254" s="324"/>
      <c r="X254" s="324"/>
      <c r="Y254" s="324"/>
    </row>
    <row r="255" spans="1:25" hidden="1">
      <c r="A255" s="449"/>
      <c r="B255" s="486"/>
      <c r="C255" s="480"/>
      <c r="D255" s="59" t="s">
        <v>30</v>
      </c>
      <c r="E255" s="52">
        <f>ROUND(E254*$Q$2,0)</f>
        <v>0</v>
      </c>
      <c r="F255" s="52">
        <f t="shared" ref="F255:I255" si="162">ROUND(F254*$Q$2,0)</f>
        <v>0</v>
      </c>
      <c r="G255" s="52">
        <f t="shared" si="162"/>
        <v>0</v>
      </c>
      <c r="H255" s="52">
        <f t="shared" si="162"/>
        <v>0</v>
      </c>
      <c r="I255" s="52">
        <f t="shared" si="162"/>
        <v>0</v>
      </c>
      <c r="J255" s="158">
        <f>SUM(E255:I255)</f>
        <v>0</v>
      </c>
      <c r="M255" s="215"/>
      <c r="N255" s="56"/>
      <c r="O255" s="56"/>
      <c r="P255" s="56"/>
      <c r="Q255" s="211">
        <f>IF('Cumulative Budget Request '!L254='Split budget (G)'!$L$1,'Cumulative Budget Request '!Q254,0)</f>
        <v>0</v>
      </c>
      <c r="R255" s="212">
        <f>IF('Cumulative Budget Request '!L254='Split budget (G)'!$L$1,'Cumulative Budget Request '!R254,0)</f>
        <v>0</v>
      </c>
      <c r="S255" s="61">
        <f>IF('Cumulative Budget Request '!L254='Split budget (G)'!$L$1,'Cumulative Budget Request '!S254,0)</f>
        <v>0</v>
      </c>
      <c r="T255" s="16"/>
      <c r="U255" s="323"/>
      <c r="V255" s="323"/>
      <c r="W255" s="323"/>
      <c r="X255" s="323"/>
      <c r="Y255" s="323"/>
    </row>
    <row r="256" spans="1:25" ht="15" hidden="1">
      <c r="A256" s="449"/>
      <c r="B256" s="486"/>
      <c r="C256" s="480"/>
      <c r="D256" s="59" t="s">
        <v>29</v>
      </c>
      <c r="E256" s="170">
        <f>ROUND(R$5*E253,0)</f>
        <v>0</v>
      </c>
      <c r="F256" s="170">
        <f t="shared" ref="F256:I256" si="163">ROUND(S$5*F253,0)</f>
        <v>0</v>
      </c>
      <c r="G256" s="170">
        <f t="shared" si="163"/>
        <v>0</v>
      </c>
      <c r="H256" s="170">
        <f t="shared" si="163"/>
        <v>0</v>
      </c>
      <c r="I256" s="170">
        <f t="shared" si="163"/>
        <v>0</v>
      </c>
      <c r="J256" s="167">
        <f>SUM(E256:I256)</f>
        <v>0</v>
      </c>
      <c r="M256" s="215"/>
      <c r="N256" s="56"/>
      <c r="O256" s="56"/>
      <c r="P256" s="56"/>
      <c r="Q256" s="211">
        <f>IF('Cumulative Budget Request '!L255='Split budget (G)'!$L$1,'Cumulative Budget Request '!Q255,0)</f>
        <v>0</v>
      </c>
      <c r="R256" s="212">
        <f>IF('Cumulative Budget Request '!L255='Split budget (G)'!$L$1,'Cumulative Budget Request '!R255,0)</f>
        <v>0</v>
      </c>
      <c r="S256" s="61">
        <f>IF('Cumulative Budget Request '!L255='Split budget (G)'!$L$1,'Cumulative Budget Request '!S255,0)</f>
        <v>0</v>
      </c>
      <c r="T256" s="16"/>
      <c r="U256" s="324"/>
      <c r="V256" s="324"/>
      <c r="W256" s="324"/>
      <c r="X256" s="324"/>
      <c r="Y256" s="324"/>
    </row>
    <row r="257" spans="1:25" hidden="1">
      <c r="A257" s="449"/>
      <c r="B257" s="486"/>
      <c r="C257" s="480"/>
      <c r="D257" s="62" t="s">
        <v>178</v>
      </c>
      <c r="E257" s="171">
        <f>SUM(E255:E256)</f>
        <v>0</v>
      </c>
      <c r="F257" s="171">
        <f t="shared" ref="F257:I257" si="164">SUM(F255:F256)</f>
        <v>0</v>
      </c>
      <c r="G257" s="171">
        <f t="shared" si="164"/>
        <v>0</v>
      </c>
      <c r="H257" s="171">
        <f t="shared" si="164"/>
        <v>0</v>
      </c>
      <c r="I257" s="171">
        <f t="shared" si="164"/>
        <v>0</v>
      </c>
      <c r="J257" s="172">
        <f>SUM(J255:J256)</f>
        <v>0</v>
      </c>
      <c r="M257" s="215"/>
      <c r="N257" s="56"/>
      <c r="O257" s="56"/>
      <c r="P257" s="56"/>
      <c r="Q257" s="211">
        <f>IF('Cumulative Budget Request '!L256='Split budget (G)'!$L$1,'Cumulative Budget Request '!Q256,0)</f>
        <v>0</v>
      </c>
      <c r="R257" s="212">
        <f>IF('Cumulative Budget Request '!L256='Split budget (G)'!$L$1,'Cumulative Budget Request '!R256,0)</f>
        <v>0</v>
      </c>
      <c r="S257" s="61">
        <f>IF('Cumulative Budget Request '!L256='Split budget (G)'!$L$1,'Cumulative Budget Request '!S256,0)</f>
        <v>0</v>
      </c>
      <c r="T257" s="16"/>
      <c r="U257" s="323"/>
      <c r="V257" s="323"/>
      <c r="W257" s="323"/>
      <c r="X257" s="323"/>
      <c r="Y257" s="323"/>
    </row>
    <row r="258" spans="1:25" hidden="1">
      <c r="A258" s="449"/>
      <c r="B258" s="481"/>
      <c r="C258" s="480"/>
      <c r="D258" s="59"/>
      <c r="E258" s="16"/>
      <c r="F258" s="16"/>
      <c r="G258" s="16"/>
      <c r="H258" s="16"/>
      <c r="I258" s="16"/>
      <c r="J258" s="25"/>
      <c r="M258" s="215"/>
      <c r="N258" s="56"/>
      <c r="O258" s="56"/>
      <c r="P258" s="56"/>
      <c r="Q258" s="31"/>
      <c r="R258" s="56"/>
      <c r="S258" s="31"/>
      <c r="T258" s="16"/>
      <c r="U258" s="325"/>
      <c r="V258" s="326"/>
      <c r="W258" s="324"/>
      <c r="X258" s="324"/>
      <c r="Y258" s="324"/>
    </row>
    <row r="259" spans="1:25" hidden="1">
      <c r="A259" s="485">
        <f>IF('Cumulative Budget Request '!L258='Split budget (G)'!$L$1,'Cumulative Budget Request '!A258,0)</f>
        <v>0</v>
      </c>
      <c r="B259" s="480">
        <f>IF('Cumulative Budget Request '!L258='Split budget (G)'!$L$1,'Cumulative Budget Request '!B258,0)</f>
        <v>0</v>
      </c>
      <c r="C259" s="481"/>
      <c r="D259" s="33" t="s">
        <v>123</v>
      </c>
      <c r="E259" s="76">
        <f>ROUND($R259*$S259,6)</f>
        <v>0</v>
      </c>
      <c r="F259" s="76">
        <f>ROUND($R260*$S260,6)</f>
        <v>0</v>
      </c>
      <c r="G259" s="76">
        <f>ROUND($R261*$S261,6)</f>
        <v>0</v>
      </c>
      <c r="H259" s="76">
        <f>ROUND($R262*$S262,6)</f>
        <v>0</v>
      </c>
      <c r="I259" s="76">
        <f>ROUND($R263*$S263,6)</f>
        <v>0</v>
      </c>
      <c r="J259" s="46"/>
      <c r="M259" s="133">
        <f>IF('Cumulative Budget Request '!L258='Split budget (G)'!$L$1,'Cumulative Budget Request '!M258,0)</f>
        <v>0</v>
      </c>
      <c r="N259" s="214">
        <f>ROUND(M259/12,2)</f>
        <v>0</v>
      </c>
      <c r="O259" s="214">
        <f>IF('Cumulative Budget Request '!L258='Split budget (G)'!$L$1,'Cumulative Budget Request '!O258,0)</f>
        <v>0</v>
      </c>
      <c r="P259" s="209">
        <f>IF('Cumulative Budget Request '!L258='Split budget (G)'!$L$1,'Cumulative Budget Request '!P258,0)</f>
        <v>0</v>
      </c>
      <c r="Q259" s="211">
        <f>IF('Cumulative Budget Request '!L258='Split budget (G)'!$L$1,'Cumulative Budget Request '!Q258,0)</f>
        <v>0</v>
      </c>
      <c r="R259" s="212">
        <f>IF('Cumulative Budget Request '!L258='Split budget (G)'!$L$1,'Cumulative Budget Request '!R258,0)</f>
        <v>0</v>
      </c>
      <c r="S259" s="61">
        <f>IF('Cumulative Budget Request '!L258='Split budget (G)'!$L$1,'Cumulative Budget Request '!S258,0)</f>
        <v>0</v>
      </c>
      <c r="T259" s="2"/>
      <c r="U259" s="323">
        <f>IFERROR((E262+E263)/E261,0)</f>
        <v>0</v>
      </c>
      <c r="V259" s="323">
        <f t="shared" ref="V259:Y259" si="165">IFERROR((F262+F263)/F261,0)</f>
        <v>0</v>
      </c>
      <c r="W259" s="323">
        <f t="shared" si="165"/>
        <v>0</v>
      </c>
      <c r="X259" s="323">
        <f t="shared" si="165"/>
        <v>0</v>
      </c>
      <c r="Y259" s="323">
        <f t="shared" si="165"/>
        <v>0</v>
      </c>
    </row>
    <row r="260" spans="1:25" hidden="1">
      <c r="A260" s="449"/>
      <c r="B260" s="486"/>
      <c r="C260" s="480"/>
      <c r="D260" s="59" t="s">
        <v>15</v>
      </c>
      <c r="E260" s="52">
        <f>ROUND((N259+O259)*E259*Q259,0)</f>
        <v>0</v>
      </c>
      <c r="F260" s="52">
        <f>ROUND((N259+O259)*F259*Q259*Q260,0)</f>
        <v>0</v>
      </c>
      <c r="G260" s="52">
        <f>ROUND((N259+O259)*G259*Q259*Q260*Q261,0)</f>
        <v>0</v>
      </c>
      <c r="H260" s="52">
        <f>ROUND((N259+O259)*H259*Q259*Q260*Q261*Q262,0)</f>
        <v>0</v>
      </c>
      <c r="I260" s="52">
        <f>ROUND((N259+O259)*I259*Q259*Q260*Q261*Q262*Q263,0)</f>
        <v>0</v>
      </c>
      <c r="J260" s="158">
        <f>SUM(E260:I260)</f>
        <v>0</v>
      </c>
      <c r="M260" s="215"/>
      <c r="N260" s="56"/>
      <c r="O260" s="56"/>
      <c r="P260" s="56"/>
      <c r="Q260" s="211">
        <f>IF('Cumulative Budget Request '!L259='Split budget (G)'!$L$1,'Cumulative Budget Request '!Q259,0)</f>
        <v>0</v>
      </c>
      <c r="R260" s="212">
        <f>IF('Cumulative Budget Request '!L259='Split budget (G)'!$L$1,'Cumulative Budget Request '!R259,0)</f>
        <v>0</v>
      </c>
      <c r="S260" s="61">
        <f>IF('Cumulative Budget Request '!L259='Split budget (G)'!$L$1,'Cumulative Budget Request '!S259,0)</f>
        <v>0</v>
      </c>
      <c r="T260" s="16"/>
      <c r="U260" s="324"/>
      <c r="V260" s="324"/>
      <c r="W260" s="324"/>
      <c r="X260" s="324"/>
      <c r="Y260" s="324"/>
    </row>
    <row r="261" spans="1:25" hidden="1">
      <c r="A261" s="449"/>
      <c r="B261" s="486"/>
      <c r="C261" s="480"/>
      <c r="D261" s="59" t="s">
        <v>30</v>
      </c>
      <c r="E261" s="52">
        <f>ROUND(E260*$Q$2,0)</f>
        <v>0</v>
      </c>
      <c r="F261" s="52">
        <f t="shared" ref="F261:I261" si="166">ROUND(F260*$Q$2,0)</f>
        <v>0</v>
      </c>
      <c r="G261" s="52">
        <f t="shared" si="166"/>
        <v>0</v>
      </c>
      <c r="H261" s="52">
        <f t="shared" si="166"/>
        <v>0</v>
      </c>
      <c r="I261" s="52">
        <f t="shared" si="166"/>
        <v>0</v>
      </c>
      <c r="J261" s="158">
        <f>SUM(E261:I261)</f>
        <v>0</v>
      </c>
      <c r="M261" s="215"/>
      <c r="N261" s="56"/>
      <c r="O261" s="56"/>
      <c r="P261" s="56"/>
      <c r="Q261" s="211">
        <f>IF('Cumulative Budget Request '!L260='Split budget (G)'!$L$1,'Cumulative Budget Request '!Q260,0)</f>
        <v>0</v>
      </c>
      <c r="R261" s="212">
        <f>IF('Cumulative Budget Request '!L260='Split budget (G)'!$L$1,'Cumulative Budget Request '!R260,0)</f>
        <v>0</v>
      </c>
      <c r="S261" s="61">
        <f>IF('Cumulative Budget Request '!L260='Split budget (G)'!$L$1,'Cumulative Budget Request '!S260,0)</f>
        <v>0</v>
      </c>
      <c r="T261" s="16"/>
      <c r="U261" s="323"/>
      <c r="V261" s="323"/>
      <c r="W261" s="323"/>
      <c r="X261" s="323"/>
      <c r="Y261" s="323"/>
    </row>
    <row r="262" spans="1:25" ht="15" hidden="1">
      <c r="A262" s="449"/>
      <c r="B262" s="486"/>
      <c r="C262" s="480"/>
      <c r="D262" s="59" t="s">
        <v>29</v>
      </c>
      <c r="E262" s="170">
        <f>ROUND(R$5*E259,0)</f>
        <v>0</v>
      </c>
      <c r="F262" s="170">
        <f t="shared" ref="F262:I262" si="167">ROUND(S$5*F259,0)</f>
        <v>0</v>
      </c>
      <c r="G262" s="170">
        <f t="shared" si="167"/>
        <v>0</v>
      </c>
      <c r="H262" s="170">
        <f t="shared" si="167"/>
        <v>0</v>
      </c>
      <c r="I262" s="170">
        <f t="shared" si="167"/>
        <v>0</v>
      </c>
      <c r="J262" s="167">
        <f>SUM(E262:I262)</f>
        <v>0</v>
      </c>
      <c r="M262" s="215"/>
      <c r="N262" s="56"/>
      <c r="O262" s="56"/>
      <c r="P262" s="56"/>
      <c r="Q262" s="211">
        <f>IF('Cumulative Budget Request '!L261='Split budget (G)'!$L$1,'Cumulative Budget Request '!Q261,0)</f>
        <v>0</v>
      </c>
      <c r="R262" s="212">
        <f>IF('Cumulative Budget Request '!L261='Split budget (G)'!$L$1,'Cumulative Budget Request '!R261,0)</f>
        <v>0</v>
      </c>
      <c r="S262" s="61">
        <f>IF('Cumulative Budget Request '!L261='Split budget (G)'!$L$1,'Cumulative Budget Request '!S261,0)</f>
        <v>0</v>
      </c>
      <c r="T262" s="16"/>
      <c r="U262" s="324"/>
      <c r="V262" s="324"/>
      <c r="W262" s="324"/>
      <c r="X262" s="324"/>
      <c r="Y262" s="324"/>
    </row>
    <row r="263" spans="1:25" hidden="1">
      <c r="A263" s="449"/>
      <c r="B263" s="486"/>
      <c r="C263" s="480"/>
      <c r="D263" s="62" t="s">
        <v>178</v>
      </c>
      <c r="E263" s="171">
        <f>SUM(E261:E262)</f>
        <v>0</v>
      </c>
      <c r="F263" s="171">
        <f t="shared" ref="F263:I263" si="168">SUM(F261:F262)</f>
        <v>0</v>
      </c>
      <c r="G263" s="171">
        <f t="shared" si="168"/>
        <v>0</v>
      </c>
      <c r="H263" s="171">
        <f t="shared" si="168"/>
        <v>0</v>
      </c>
      <c r="I263" s="171">
        <f t="shared" si="168"/>
        <v>0</v>
      </c>
      <c r="J263" s="172">
        <f>SUM(J261:J262)</f>
        <v>0</v>
      </c>
      <c r="M263" s="215"/>
      <c r="N263" s="56"/>
      <c r="O263" s="56"/>
      <c r="P263" s="56"/>
      <c r="Q263" s="211">
        <f>IF('Cumulative Budget Request '!L262='Split budget (G)'!$L$1,'Cumulative Budget Request '!Q262,0)</f>
        <v>0</v>
      </c>
      <c r="R263" s="212">
        <f>IF('Cumulative Budget Request '!L262='Split budget (G)'!$L$1,'Cumulative Budget Request '!R262,0)</f>
        <v>0</v>
      </c>
      <c r="S263" s="61">
        <f>IF('Cumulative Budget Request '!L262='Split budget (G)'!$L$1,'Cumulative Budget Request '!S262,0)</f>
        <v>0</v>
      </c>
      <c r="T263" s="16"/>
      <c r="U263" s="323"/>
      <c r="V263" s="323"/>
      <c r="W263" s="323"/>
      <c r="X263" s="323"/>
      <c r="Y263" s="323"/>
    </row>
    <row r="264" spans="1:25" hidden="1">
      <c r="A264" s="449"/>
      <c r="B264" s="481"/>
      <c r="C264" s="480"/>
      <c r="D264" s="59"/>
      <c r="E264" s="16"/>
      <c r="F264" s="16"/>
      <c r="G264" s="16"/>
      <c r="H264" s="16"/>
      <c r="I264" s="16"/>
      <c r="J264" s="25"/>
      <c r="M264" s="215"/>
      <c r="N264" s="56"/>
      <c r="O264" s="56"/>
      <c r="P264" s="56"/>
      <c r="Q264" s="31"/>
      <c r="R264" s="56"/>
      <c r="S264" s="31"/>
      <c r="T264" s="16"/>
      <c r="U264" s="325"/>
      <c r="V264" s="326"/>
      <c r="W264" s="324"/>
      <c r="X264" s="324"/>
      <c r="Y264" s="324"/>
    </row>
    <row r="265" spans="1:25" hidden="1">
      <c r="A265" s="485">
        <f>IF('Cumulative Budget Request '!L264='Split budget (G)'!$L$1,'Cumulative Budget Request '!A264,0)</f>
        <v>0</v>
      </c>
      <c r="B265" s="480">
        <f>IF('Cumulative Budget Request '!L264='Split budget (G)'!$L$1,'Cumulative Budget Request '!B264,0)</f>
        <v>0</v>
      </c>
      <c r="C265" s="481"/>
      <c r="D265" s="33" t="s">
        <v>123</v>
      </c>
      <c r="E265" s="76">
        <f>ROUND($R265*$S265,6)</f>
        <v>0</v>
      </c>
      <c r="F265" s="76">
        <f>ROUND($R266*$S266,6)</f>
        <v>0</v>
      </c>
      <c r="G265" s="76">
        <f>ROUND($R267*$S267,6)</f>
        <v>0</v>
      </c>
      <c r="H265" s="76">
        <f>ROUND($R268*$S268,6)</f>
        <v>0</v>
      </c>
      <c r="I265" s="76">
        <f>ROUND($R269*$S269,6)</f>
        <v>0</v>
      </c>
      <c r="J265" s="46"/>
      <c r="M265" s="133">
        <f>IF('Cumulative Budget Request '!L264='Split budget (G)'!$L$1,'Cumulative Budget Request '!M264,0)</f>
        <v>0</v>
      </c>
      <c r="N265" s="214">
        <f>ROUND(M265/12,2)</f>
        <v>0</v>
      </c>
      <c r="O265" s="214">
        <f>IF('Cumulative Budget Request '!L264='Split budget (G)'!$L$1,'Cumulative Budget Request '!O264,0)</f>
        <v>0</v>
      </c>
      <c r="P265" s="209">
        <f>IF('Cumulative Budget Request '!L264='Split budget (G)'!$L$1,'Cumulative Budget Request '!P264,0)</f>
        <v>0</v>
      </c>
      <c r="Q265" s="211">
        <f>IF('Cumulative Budget Request '!L264='Split budget (G)'!$L$1,'Cumulative Budget Request '!Q264,0)</f>
        <v>0</v>
      </c>
      <c r="R265" s="212">
        <f>IF('Cumulative Budget Request '!L264='Split budget (G)'!$L$1,'Cumulative Budget Request '!R264,0)</f>
        <v>0</v>
      </c>
      <c r="S265" s="61">
        <f>IF('Cumulative Budget Request '!L264='Split budget (G)'!$L$1,'Cumulative Budget Request '!S264,0)</f>
        <v>0</v>
      </c>
      <c r="T265" s="2"/>
      <c r="U265" s="323">
        <f>IFERROR((E268+E269)/E267,0)</f>
        <v>0</v>
      </c>
      <c r="V265" s="323">
        <f t="shared" ref="V265:Y265" si="169">IFERROR((F268+F269)/F267,0)</f>
        <v>0</v>
      </c>
      <c r="W265" s="323">
        <f t="shared" si="169"/>
        <v>0</v>
      </c>
      <c r="X265" s="323">
        <f t="shared" si="169"/>
        <v>0</v>
      </c>
      <c r="Y265" s="323">
        <f t="shared" si="169"/>
        <v>0</v>
      </c>
    </row>
    <row r="266" spans="1:25" hidden="1">
      <c r="A266" s="449"/>
      <c r="B266" s="486"/>
      <c r="C266" s="480"/>
      <c r="D266" s="59" t="s">
        <v>15</v>
      </c>
      <c r="E266" s="52">
        <f>ROUND((N265+O265)*E265*Q265,0)</f>
        <v>0</v>
      </c>
      <c r="F266" s="52">
        <f>ROUND((N265+O265)*F265*Q265*Q266,0)</f>
        <v>0</v>
      </c>
      <c r="G266" s="52">
        <f>ROUND((N265+O265)*G265*Q265*Q266*Q267,0)</f>
        <v>0</v>
      </c>
      <c r="H266" s="52">
        <f>ROUND((N265+O265)*H265*Q265*Q266*Q267*Q268,0)</f>
        <v>0</v>
      </c>
      <c r="I266" s="52">
        <f>ROUND((N265+O265)*I265*Q265*Q266*Q267*Q268*Q269,0)</f>
        <v>0</v>
      </c>
      <c r="J266" s="158">
        <f>SUM(E266:I266)</f>
        <v>0</v>
      </c>
      <c r="M266" s="215"/>
      <c r="N266" s="56"/>
      <c r="O266" s="56"/>
      <c r="P266" s="56"/>
      <c r="Q266" s="211">
        <f>IF('Cumulative Budget Request '!L265='Split budget (G)'!$L$1,'Cumulative Budget Request '!Q265,0)</f>
        <v>0</v>
      </c>
      <c r="R266" s="212">
        <f>IF('Cumulative Budget Request '!L265='Split budget (G)'!$L$1,'Cumulative Budget Request '!R265,0)</f>
        <v>0</v>
      </c>
      <c r="S266" s="61">
        <f>IF('Cumulative Budget Request '!L265='Split budget (G)'!$L$1,'Cumulative Budget Request '!S265,0)</f>
        <v>0</v>
      </c>
      <c r="T266" s="16"/>
      <c r="U266" s="324"/>
      <c r="V266" s="324"/>
      <c r="W266" s="324"/>
      <c r="X266" s="324"/>
      <c r="Y266" s="324"/>
    </row>
    <row r="267" spans="1:25" hidden="1">
      <c r="A267" s="449"/>
      <c r="B267" s="486"/>
      <c r="C267" s="480"/>
      <c r="D267" s="59" t="s">
        <v>30</v>
      </c>
      <c r="E267" s="52">
        <f>ROUND(E266*$Q$2,0)</f>
        <v>0</v>
      </c>
      <c r="F267" s="52">
        <f t="shared" ref="F267:I267" si="170">ROUND(F266*$Q$2,0)</f>
        <v>0</v>
      </c>
      <c r="G267" s="52">
        <f t="shared" si="170"/>
        <v>0</v>
      </c>
      <c r="H267" s="52">
        <f t="shared" si="170"/>
        <v>0</v>
      </c>
      <c r="I267" s="52">
        <f t="shared" si="170"/>
        <v>0</v>
      </c>
      <c r="J267" s="158">
        <f>SUM(E267:I267)</f>
        <v>0</v>
      </c>
      <c r="M267" s="215"/>
      <c r="N267" s="56"/>
      <c r="O267" s="56"/>
      <c r="P267" s="56"/>
      <c r="Q267" s="211">
        <f>IF('Cumulative Budget Request '!L266='Split budget (G)'!$L$1,'Cumulative Budget Request '!Q266,0)</f>
        <v>0</v>
      </c>
      <c r="R267" s="212">
        <f>IF('Cumulative Budget Request '!L266='Split budget (G)'!$L$1,'Cumulative Budget Request '!R266,0)</f>
        <v>0</v>
      </c>
      <c r="S267" s="61">
        <f>IF('Cumulative Budget Request '!L266='Split budget (G)'!$L$1,'Cumulative Budget Request '!S266,0)</f>
        <v>0</v>
      </c>
      <c r="T267" s="16"/>
      <c r="U267" s="323"/>
      <c r="V267" s="323"/>
      <c r="W267" s="323"/>
      <c r="X267" s="323"/>
      <c r="Y267" s="323"/>
    </row>
    <row r="268" spans="1:25" ht="15" hidden="1">
      <c r="A268" s="449"/>
      <c r="B268" s="486"/>
      <c r="C268" s="480"/>
      <c r="D268" s="59" t="s">
        <v>29</v>
      </c>
      <c r="E268" s="170">
        <f>ROUND(R$5*E265,0)</f>
        <v>0</v>
      </c>
      <c r="F268" s="170">
        <f t="shared" ref="F268:I268" si="171">ROUND(S$5*F265,0)</f>
        <v>0</v>
      </c>
      <c r="G268" s="170">
        <f t="shared" si="171"/>
        <v>0</v>
      </c>
      <c r="H268" s="170">
        <f t="shared" si="171"/>
        <v>0</v>
      </c>
      <c r="I268" s="170">
        <f t="shared" si="171"/>
        <v>0</v>
      </c>
      <c r="J268" s="167">
        <f>SUM(E268:I268)</f>
        <v>0</v>
      </c>
      <c r="M268" s="215"/>
      <c r="N268" s="56"/>
      <c r="O268" s="56"/>
      <c r="P268" s="56"/>
      <c r="Q268" s="211">
        <f>IF('Cumulative Budget Request '!L267='Split budget (G)'!$L$1,'Cumulative Budget Request '!Q267,0)</f>
        <v>0</v>
      </c>
      <c r="R268" s="212">
        <f>IF('Cumulative Budget Request '!L267='Split budget (G)'!$L$1,'Cumulative Budget Request '!R267,0)</f>
        <v>0</v>
      </c>
      <c r="S268" s="61">
        <f>IF('Cumulative Budget Request '!L267='Split budget (G)'!$L$1,'Cumulative Budget Request '!S267,0)</f>
        <v>0</v>
      </c>
      <c r="T268" s="16"/>
      <c r="U268" s="324"/>
      <c r="V268" s="324"/>
      <c r="W268" s="324"/>
      <c r="X268" s="324"/>
      <c r="Y268" s="324"/>
    </row>
    <row r="269" spans="1:25" hidden="1">
      <c r="A269" s="449"/>
      <c r="B269" s="486"/>
      <c r="C269" s="480"/>
      <c r="D269" s="62" t="s">
        <v>178</v>
      </c>
      <c r="E269" s="171">
        <f>SUM(E267:E268)</f>
        <v>0</v>
      </c>
      <c r="F269" s="171">
        <f t="shared" ref="F269:I269" si="172">SUM(F267:F268)</f>
        <v>0</v>
      </c>
      <c r="G269" s="171">
        <f t="shared" si="172"/>
        <v>0</v>
      </c>
      <c r="H269" s="171">
        <f t="shared" si="172"/>
        <v>0</v>
      </c>
      <c r="I269" s="171">
        <f t="shared" si="172"/>
        <v>0</v>
      </c>
      <c r="J269" s="172">
        <f>SUM(J267:J268)</f>
        <v>0</v>
      </c>
      <c r="M269" s="215"/>
      <c r="N269" s="56"/>
      <c r="O269" s="56"/>
      <c r="P269" s="56"/>
      <c r="Q269" s="211">
        <f>IF('Cumulative Budget Request '!L268='Split budget (G)'!$L$1,'Cumulative Budget Request '!Q268,0)</f>
        <v>0</v>
      </c>
      <c r="R269" s="212">
        <f>IF('Cumulative Budget Request '!L268='Split budget (G)'!$L$1,'Cumulative Budget Request '!R268,0)</f>
        <v>0</v>
      </c>
      <c r="S269" s="61">
        <f>IF('Cumulative Budget Request '!L268='Split budget (G)'!$L$1,'Cumulative Budget Request '!S268,0)</f>
        <v>0</v>
      </c>
      <c r="T269" s="16"/>
      <c r="U269" s="323"/>
      <c r="V269" s="323"/>
      <c r="W269" s="323"/>
      <c r="X269" s="323"/>
      <c r="Y269" s="323"/>
    </row>
    <row r="270" spans="1:25" hidden="1">
      <c r="A270" s="449"/>
      <c r="B270" s="481"/>
      <c r="C270" s="480"/>
      <c r="D270" s="59"/>
      <c r="E270" s="16"/>
      <c r="F270" s="16"/>
      <c r="G270" s="16"/>
      <c r="H270" s="16"/>
      <c r="I270" s="16"/>
      <c r="J270" s="25"/>
      <c r="M270" s="215"/>
      <c r="N270" s="56"/>
      <c r="O270" s="56"/>
      <c r="P270" s="56"/>
      <c r="Q270" s="31"/>
      <c r="R270" s="56"/>
      <c r="S270" s="31"/>
      <c r="T270" s="16"/>
      <c r="U270" s="325"/>
      <c r="V270" s="326"/>
      <c r="W270" s="324"/>
      <c r="X270" s="324"/>
      <c r="Y270" s="324"/>
    </row>
    <row r="271" spans="1:25" hidden="1">
      <c r="A271" s="485">
        <f>IF('Cumulative Budget Request '!L270='Split budget (G)'!$L$1,'Cumulative Budget Request '!A270,0)</f>
        <v>0</v>
      </c>
      <c r="B271" s="480">
        <f>IF('Cumulative Budget Request '!L270='Split budget (G)'!$L$1,'Cumulative Budget Request '!B270,0)</f>
        <v>0</v>
      </c>
      <c r="C271" s="481"/>
      <c r="D271" s="33" t="s">
        <v>123</v>
      </c>
      <c r="E271" s="76">
        <f>ROUND($R271*$S271,6)</f>
        <v>0</v>
      </c>
      <c r="F271" s="76">
        <f>ROUND($R272*$S272,6)</f>
        <v>0</v>
      </c>
      <c r="G271" s="76">
        <f>ROUND($R273*$S273,6)</f>
        <v>0</v>
      </c>
      <c r="H271" s="76">
        <f>ROUND($R274*$S274,6)</f>
        <v>0</v>
      </c>
      <c r="I271" s="76">
        <f>ROUND($R275*$S275,6)</f>
        <v>0</v>
      </c>
      <c r="J271" s="46"/>
      <c r="M271" s="133">
        <f>IF('Cumulative Budget Request '!L270='Split budget (G)'!$L$1,'Cumulative Budget Request '!M270,0)</f>
        <v>0</v>
      </c>
      <c r="N271" s="214">
        <f>ROUND(M271/12,2)</f>
        <v>0</v>
      </c>
      <c r="O271" s="214">
        <f>IF('Cumulative Budget Request '!L270='Split budget (G)'!$L$1,'Cumulative Budget Request '!O270,0)</f>
        <v>0</v>
      </c>
      <c r="P271" s="209">
        <f>IF('Cumulative Budget Request '!L270='Split budget (G)'!$L$1,'Cumulative Budget Request '!P270,0)</f>
        <v>0</v>
      </c>
      <c r="Q271" s="211">
        <f>IF('Cumulative Budget Request '!L270='Split budget (G)'!$L$1,'Cumulative Budget Request '!Q270,0)</f>
        <v>0</v>
      </c>
      <c r="R271" s="212">
        <f>IF('Cumulative Budget Request '!L270='Split budget (G)'!$L$1,'Cumulative Budget Request '!R270,0)</f>
        <v>0</v>
      </c>
      <c r="S271" s="61">
        <f>IF('Cumulative Budget Request '!L270='Split budget (G)'!$L$1,'Cumulative Budget Request '!S270,0)</f>
        <v>0</v>
      </c>
      <c r="T271" s="2"/>
      <c r="U271" s="323">
        <f>IFERROR((E274+E275)/E273,0)</f>
        <v>0</v>
      </c>
      <c r="V271" s="323">
        <f t="shared" ref="V271:Y271" si="173">IFERROR((F274+F275)/F273,0)</f>
        <v>0</v>
      </c>
      <c r="W271" s="323">
        <f t="shared" si="173"/>
        <v>0</v>
      </c>
      <c r="X271" s="323">
        <f t="shared" si="173"/>
        <v>0</v>
      </c>
      <c r="Y271" s="323">
        <f t="shared" si="173"/>
        <v>0</v>
      </c>
    </row>
    <row r="272" spans="1:25" hidden="1">
      <c r="A272" s="449"/>
      <c r="B272" s="486"/>
      <c r="C272" s="480"/>
      <c r="D272" s="59" t="s">
        <v>15</v>
      </c>
      <c r="E272" s="52">
        <f>ROUND((N271+O271)*E271*Q271,0)</f>
        <v>0</v>
      </c>
      <c r="F272" s="52">
        <f>ROUND((N271+O271)*F271*Q271*Q272,0)</f>
        <v>0</v>
      </c>
      <c r="G272" s="52">
        <f>ROUND((N271+O271)*G271*Q271*Q272*Q273,0)</f>
        <v>0</v>
      </c>
      <c r="H272" s="52">
        <f>ROUND((N271+O271)*H271*Q271*Q272*Q273*Q274,0)</f>
        <v>0</v>
      </c>
      <c r="I272" s="52">
        <f>ROUND((N271+O271)*I271*Q271*Q272*Q273*Q274*Q275,0)</f>
        <v>0</v>
      </c>
      <c r="J272" s="158">
        <f>SUM(E272:I272)</f>
        <v>0</v>
      </c>
      <c r="M272" s="215"/>
      <c r="N272" s="56"/>
      <c r="O272" s="56"/>
      <c r="P272" s="56"/>
      <c r="Q272" s="211">
        <f>IF('Cumulative Budget Request '!L271='Split budget (G)'!$L$1,'Cumulative Budget Request '!Q271,0)</f>
        <v>0</v>
      </c>
      <c r="R272" s="212">
        <f>IF('Cumulative Budget Request '!L271='Split budget (G)'!$L$1,'Cumulative Budget Request '!R271,0)</f>
        <v>0</v>
      </c>
      <c r="S272" s="61">
        <f>IF('Cumulative Budget Request '!L271='Split budget (G)'!$L$1,'Cumulative Budget Request '!S271,0)</f>
        <v>0</v>
      </c>
      <c r="T272" s="16"/>
      <c r="U272" s="324"/>
      <c r="V272" s="324"/>
      <c r="W272" s="324"/>
      <c r="X272" s="324"/>
      <c r="Y272" s="324"/>
    </row>
    <row r="273" spans="1:25" hidden="1">
      <c r="A273" s="449"/>
      <c r="B273" s="486"/>
      <c r="C273" s="480"/>
      <c r="D273" s="59" t="s">
        <v>30</v>
      </c>
      <c r="E273" s="52">
        <f>ROUND(E272*$Q$2,0)</f>
        <v>0</v>
      </c>
      <c r="F273" s="52">
        <f t="shared" ref="F273:I273" si="174">ROUND(F272*$Q$2,0)</f>
        <v>0</v>
      </c>
      <c r="G273" s="52">
        <f t="shared" si="174"/>
        <v>0</v>
      </c>
      <c r="H273" s="52">
        <f t="shared" si="174"/>
        <v>0</v>
      </c>
      <c r="I273" s="52">
        <f t="shared" si="174"/>
        <v>0</v>
      </c>
      <c r="J273" s="158">
        <f>SUM(E273:I273)</f>
        <v>0</v>
      </c>
      <c r="M273" s="215"/>
      <c r="N273" s="56"/>
      <c r="O273" s="56"/>
      <c r="P273" s="56"/>
      <c r="Q273" s="211">
        <f>IF('Cumulative Budget Request '!L272='Split budget (G)'!$L$1,'Cumulative Budget Request '!Q272,0)</f>
        <v>0</v>
      </c>
      <c r="R273" s="212">
        <f>IF('Cumulative Budget Request '!L272='Split budget (G)'!$L$1,'Cumulative Budget Request '!R272,0)</f>
        <v>0</v>
      </c>
      <c r="S273" s="61">
        <f>IF('Cumulative Budget Request '!L272='Split budget (G)'!$L$1,'Cumulative Budget Request '!S272,0)</f>
        <v>0</v>
      </c>
      <c r="T273" s="16"/>
      <c r="U273" s="323"/>
      <c r="V273" s="323"/>
      <c r="W273" s="323"/>
      <c r="X273" s="323"/>
      <c r="Y273" s="323"/>
    </row>
    <row r="274" spans="1:25" ht="15" hidden="1">
      <c r="A274" s="449"/>
      <c r="B274" s="486"/>
      <c r="C274" s="480"/>
      <c r="D274" s="59" t="s">
        <v>29</v>
      </c>
      <c r="E274" s="170">
        <f>ROUND(R$5*E271,0)</f>
        <v>0</v>
      </c>
      <c r="F274" s="170">
        <f t="shared" ref="F274:I274" si="175">ROUND(S$5*F271,0)</f>
        <v>0</v>
      </c>
      <c r="G274" s="170">
        <f t="shared" si="175"/>
        <v>0</v>
      </c>
      <c r="H274" s="170">
        <f t="shared" si="175"/>
        <v>0</v>
      </c>
      <c r="I274" s="170">
        <f t="shared" si="175"/>
        <v>0</v>
      </c>
      <c r="J274" s="167">
        <f>SUM(E274:I274)</f>
        <v>0</v>
      </c>
      <c r="M274" s="215"/>
      <c r="N274" s="56"/>
      <c r="O274" s="56"/>
      <c r="P274" s="56"/>
      <c r="Q274" s="211">
        <f>IF('Cumulative Budget Request '!L273='Split budget (G)'!$L$1,'Cumulative Budget Request '!Q273,0)</f>
        <v>0</v>
      </c>
      <c r="R274" s="212">
        <f>IF('Cumulative Budget Request '!L273='Split budget (G)'!$L$1,'Cumulative Budget Request '!R273,0)</f>
        <v>0</v>
      </c>
      <c r="S274" s="61">
        <f>IF('Cumulative Budget Request '!L273='Split budget (G)'!$L$1,'Cumulative Budget Request '!S273,0)</f>
        <v>0</v>
      </c>
      <c r="T274" s="16"/>
      <c r="U274" s="324"/>
      <c r="V274" s="324"/>
      <c r="W274" s="324"/>
      <c r="X274" s="324"/>
      <c r="Y274" s="324"/>
    </row>
    <row r="275" spans="1:25" hidden="1">
      <c r="A275" s="449"/>
      <c r="B275" s="486"/>
      <c r="C275" s="480"/>
      <c r="D275" s="62" t="s">
        <v>178</v>
      </c>
      <c r="E275" s="171">
        <f>SUM(E273:E274)</f>
        <v>0</v>
      </c>
      <c r="F275" s="171">
        <f t="shared" ref="F275:I275" si="176">SUM(F273:F274)</f>
        <v>0</v>
      </c>
      <c r="G275" s="171">
        <f t="shared" si="176"/>
        <v>0</v>
      </c>
      <c r="H275" s="171">
        <f t="shared" si="176"/>
        <v>0</v>
      </c>
      <c r="I275" s="171">
        <f t="shared" si="176"/>
        <v>0</v>
      </c>
      <c r="J275" s="172">
        <f>SUM(J273:J274)</f>
        <v>0</v>
      </c>
      <c r="M275" s="215"/>
      <c r="N275" s="56"/>
      <c r="O275" s="56"/>
      <c r="P275" s="56"/>
      <c r="Q275" s="211">
        <f>IF('Cumulative Budget Request '!L274='Split budget (G)'!$L$1,'Cumulative Budget Request '!Q274,0)</f>
        <v>0</v>
      </c>
      <c r="R275" s="212">
        <f>IF('Cumulative Budget Request '!L274='Split budget (G)'!$L$1,'Cumulative Budget Request '!R274,0)</f>
        <v>0</v>
      </c>
      <c r="S275" s="61">
        <f>IF('Cumulative Budget Request '!L274='Split budget (G)'!$L$1,'Cumulative Budget Request '!S274,0)</f>
        <v>0</v>
      </c>
      <c r="T275" s="16"/>
      <c r="U275" s="323"/>
      <c r="V275" s="323"/>
      <c r="W275" s="323"/>
      <c r="X275" s="323"/>
      <c r="Y275" s="323"/>
    </row>
    <row r="276" spans="1:25" hidden="1">
      <c r="A276" s="449"/>
      <c r="B276" s="481"/>
      <c r="C276" s="480"/>
      <c r="D276" s="59"/>
      <c r="E276" s="16"/>
      <c r="F276" s="16"/>
      <c r="G276" s="16"/>
      <c r="H276" s="16"/>
      <c r="I276" s="16"/>
      <c r="J276" s="25"/>
      <c r="M276" s="215"/>
      <c r="N276" s="56"/>
      <c r="O276" s="56"/>
      <c r="P276" s="56"/>
      <c r="Q276" s="31"/>
      <c r="R276" s="56"/>
      <c r="S276" s="31"/>
      <c r="T276" s="16"/>
      <c r="U276" s="325"/>
      <c r="V276" s="326"/>
      <c r="W276" s="324"/>
      <c r="X276" s="324"/>
      <c r="Y276" s="324"/>
    </row>
    <row r="277" spans="1:25" hidden="1">
      <c r="A277" s="485">
        <f>IF('Cumulative Budget Request '!L276='Split budget (G)'!$L$1,'Cumulative Budget Request '!A276,0)</f>
        <v>0</v>
      </c>
      <c r="B277" s="480">
        <f>IF('Cumulative Budget Request '!L276='Split budget (G)'!$L$1,'Cumulative Budget Request '!B276,0)</f>
        <v>0</v>
      </c>
      <c r="C277" s="481"/>
      <c r="D277" s="33" t="s">
        <v>123</v>
      </c>
      <c r="E277" s="76">
        <f>ROUND($R277*$S277,6)</f>
        <v>0</v>
      </c>
      <c r="F277" s="76">
        <f>ROUND($R278*$S278,6)</f>
        <v>0</v>
      </c>
      <c r="G277" s="76">
        <f>ROUND($R279*$S279,6)</f>
        <v>0</v>
      </c>
      <c r="H277" s="76">
        <f>ROUND($R280*$S280,6)</f>
        <v>0</v>
      </c>
      <c r="I277" s="76">
        <f>ROUND($R281*$S281,6)</f>
        <v>0</v>
      </c>
      <c r="J277" s="46"/>
      <c r="M277" s="133">
        <f>IF('Cumulative Budget Request '!L276='Split budget (G)'!$L$1,'Cumulative Budget Request '!M276,0)</f>
        <v>0</v>
      </c>
      <c r="N277" s="214">
        <f>ROUND(M277/12,2)</f>
        <v>0</v>
      </c>
      <c r="O277" s="214">
        <f>IF('Cumulative Budget Request '!L276='Split budget (G)'!$L$1,'Cumulative Budget Request '!O276,0)</f>
        <v>0</v>
      </c>
      <c r="P277" s="209">
        <f>IF('Cumulative Budget Request '!L276='Split budget (G)'!$L$1,'Cumulative Budget Request '!P276,0)</f>
        <v>0</v>
      </c>
      <c r="Q277" s="211">
        <f>IF('Cumulative Budget Request '!L276='Split budget (G)'!$L$1,'Cumulative Budget Request '!Q276,0)</f>
        <v>0</v>
      </c>
      <c r="R277" s="212">
        <f>IF('Cumulative Budget Request '!L276='Split budget (G)'!$L$1,'Cumulative Budget Request '!R276,0)</f>
        <v>0</v>
      </c>
      <c r="S277" s="61">
        <f>IF('Cumulative Budget Request '!L276='Split budget (G)'!$L$1,'Cumulative Budget Request '!S276,0)</f>
        <v>0</v>
      </c>
      <c r="T277" s="2"/>
      <c r="U277" s="323">
        <f>IFERROR((E280+E281)/E279,0)</f>
        <v>0</v>
      </c>
      <c r="V277" s="323">
        <f t="shared" ref="V277:Y277" si="177">IFERROR((F280+F281)/F279,0)</f>
        <v>0</v>
      </c>
      <c r="W277" s="323">
        <f t="shared" si="177"/>
        <v>0</v>
      </c>
      <c r="X277" s="323">
        <f t="shared" si="177"/>
        <v>0</v>
      </c>
      <c r="Y277" s="323">
        <f t="shared" si="177"/>
        <v>0</v>
      </c>
    </row>
    <row r="278" spans="1:25" hidden="1">
      <c r="A278" s="449"/>
      <c r="B278" s="486"/>
      <c r="C278" s="480"/>
      <c r="D278" s="59" t="s">
        <v>15</v>
      </c>
      <c r="E278" s="52">
        <f>ROUND((N277+O277)*E277*Q277,0)</f>
        <v>0</v>
      </c>
      <c r="F278" s="52">
        <f>ROUND((N277+O277)*F277*Q277*Q278,0)</f>
        <v>0</v>
      </c>
      <c r="G278" s="52">
        <f>ROUND((N277+O277)*G277*Q277*Q278*Q279,0)</f>
        <v>0</v>
      </c>
      <c r="H278" s="52">
        <f>ROUND((N277+O277)*H277*Q277*Q278*Q279*Q280,0)</f>
        <v>0</v>
      </c>
      <c r="I278" s="52">
        <f>ROUND((N277+O277)*I277*Q277*Q278*Q279*Q280*Q281,0)</f>
        <v>0</v>
      </c>
      <c r="J278" s="158">
        <f>SUM(E278:I278)</f>
        <v>0</v>
      </c>
      <c r="M278" s="215"/>
      <c r="N278" s="56"/>
      <c r="O278" s="56"/>
      <c r="P278" s="56"/>
      <c r="Q278" s="211">
        <f>IF('Cumulative Budget Request '!L277='Split budget (G)'!$L$1,'Cumulative Budget Request '!Q277,0)</f>
        <v>0</v>
      </c>
      <c r="R278" s="212">
        <f>IF('Cumulative Budget Request '!L277='Split budget (G)'!$L$1,'Cumulative Budget Request '!R277,0)</f>
        <v>0</v>
      </c>
      <c r="S278" s="61">
        <f>IF('Cumulative Budget Request '!L277='Split budget (G)'!$L$1,'Cumulative Budget Request '!S277,0)</f>
        <v>0</v>
      </c>
      <c r="T278" s="16"/>
      <c r="U278" s="324"/>
      <c r="V278" s="324"/>
      <c r="W278" s="324"/>
      <c r="X278" s="324"/>
      <c r="Y278" s="324"/>
    </row>
    <row r="279" spans="1:25" hidden="1">
      <c r="A279" s="449"/>
      <c r="B279" s="486"/>
      <c r="C279" s="480"/>
      <c r="D279" s="59" t="s">
        <v>30</v>
      </c>
      <c r="E279" s="52">
        <f>ROUND(E278*$Q$2,0)</f>
        <v>0</v>
      </c>
      <c r="F279" s="52">
        <f t="shared" ref="F279:I279" si="178">ROUND(F278*$Q$2,0)</f>
        <v>0</v>
      </c>
      <c r="G279" s="52">
        <f t="shared" si="178"/>
        <v>0</v>
      </c>
      <c r="H279" s="52">
        <f t="shared" si="178"/>
        <v>0</v>
      </c>
      <c r="I279" s="52">
        <f t="shared" si="178"/>
        <v>0</v>
      </c>
      <c r="J279" s="158">
        <f>SUM(E279:I279)</f>
        <v>0</v>
      </c>
      <c r="M279" s="215"/>
      <c r="N279" s="56"/>
      <c r="O279" s="56"/>
      <c r="P279" s="56"/>
      <c r="Q279" s="211">
        <f>IF('Cumulative Budget Request '!L278='Split budget (G)'!$L$1,'Cumulative Budget Request '!Q278,0)</f>
        <v>0</v>
      </c>
      <c r="R279" s="212">
        <f>IF('Cumulative Budget Request '!L278='Split budget (G)'!$L$1,'Cumulative Budget Request '!R278,0)</f>
        <v>0</v>
      </c>
      <c r="S279" s="61">
        <f>IF('Cumulative Budget Request '!L278='Split budget (G)'!$L$1,'Cumulative Budget Request '!S278,0)</f>
        <v>0</v>
      </c>
      <c r="T279" s="16"/>
      <c r="U279" s="323"/>
      <c r="V279" s="323"/>
      <c r="W279" s="323"/>
      <c r="X279" s="323"/>
      <c r="Y279" s="323"/>
    </row>
    <row r="280" spans="1:25" ht="15" hidden="1">
      <c r="A280" s="449"/>
      <c r="B280" s="486"/>
      <c r="C280" s="480"/>
      <c r="D280" s="59" t="s">
        <v>29</v>
      </c>
      <c r="E280" s="170">
        <f>ROUND(R$5*E277,0)</f>
        <v>0</v>
      </c>
      <c r="F280" s="170">
        <f t="shared" ref="F280:I280" si="179">ROUND(S$5*F277,0)</f>
        <v>0</v>
      </c>
      <c r="G280" s="170">
        <f t="shared" si="179"/>
        <v>0</v>
      </c>
      <c r="H280" s="170">
        <f t="shared" si="179"/>
        <v>0</v>
      </c>
      <c r="I280" s="170">
        <f t="shared" si="179"/>
        <v>0</v>
      </c>
      <c r="J280" s="167">
        <f>SUM(E280:I280)</f>
        <v>0</v>
      </c>
      <c r="M280" s="215"/>
      <c r="N280" s="56"/>
      <c r="O280" s="56"/>
      <c r="P280" s="56"/>
      <c r="Q280" s="211">
        <f>IF('Cumulative Budget Request '!L279='Split budget (G)'!$L$1,'Cumulative Budget Request '!Q279,0)</f>
        <v>0</v>
      </c>
      <c r="R280" s="212">
        <f>IF('Cumulative Budget Request '!L279='Split budget (G)'!$L$1,'Cumulative Budget Request '!R279,0)</f>
        <v>0</v>
      </c>
      <c r="S280" s="61">
        <f>IF('Cumulative Budget Request '!L279='Split budget (G)'!$L$1,'Cumulative Budget Request '!S279,0)</f>
        <v>0</v>
      </c>
      <c r="T280" s="16"/>
      <c r="U280" s="324"/>
      <c r="V280" s="324"/>
      <c r="W280" s="324"/>
      <c r="X280" s="324"/>
      <c r="Y280" s="324"/>
    </row>
    <row r="281" spans="1:25" hidden="1">
      <c r="A281" s="449"/>
      <c r="B281" s="486"/>
      <c r="C281" s="480"/>
      <c r="D281" s="62" t="s">
        <v>178</v>
      </c>
      <c r="E281" s="171">
        <f>SUM(E279:E280)</f>
        <v>0</v>
      </c>
      <c r="F281" s="171">
        <f t="shared" ref="F281:I281" si="180">SUM(F279:F280)</f>
        <v>0</v>
      </c>
      <c r="G281" s="171">
        <f t="shared" si="180"/>
        <v>0</v>
      </c>
      <c r="H281" s="171">
        <f t="shared" si="180"/>
        <v>0</v>
      </c>
      <c r="I281" s="171">
        <f t="shared" si="180"/>
        <v>0</v>
      </c>
      <c r="J281" s="172">
        <f>SUM(J279:J280)</f>
        <v>0</v>
      </c>
      <c r="M281" s="215"/>
      <c r="N281" s="56"/>
      <c r="O281" s="56"/>
      <c r="P281" s="56"/>
      <c r="Q281" s="211">
        <f>IF('Cumulative Budget Request '!L280='Split budget (G)'!$L$1,'Cumulative Budget Request '!Q280,0)</f>
        <v>0</v>
      </c>
      <c r="R281" s="212">
        <f>IF('Cumulative Budget Request '!L280='Split budget (G)'!$L$1,'Cumulative Budget Request '!R280,0)</f>
        <v>0</v>
      </c>
      <c r="S281" s="61">
        <f>IF('Cumulative Budget Request '!L280='Split budget (G)'!$L$1,'Cumulative Budget Request '!S280,0)</f>
        <v>0</v>
      </c>
      <c r="T281" s="16"/>
      <c r="U281" s="323"/>
      <c r="V281" s="323"/>
      <c r="W281" s="323"/>
      <c r="X281" s="323"/>
      <c r="Y281" s="323"/>
    </row>
    <row r="282" spans="1:25" hidden="1">
      <c r="A282" s="449"/>
      <c r="B282" s="481"/>
      <c r="C282" s="480"/>
      <c r="D282" s="59"/>
      <c r="E282" s="16"/>
      <c r="F282" s="16"/>
      <c r="G282" s="16"/>
      <c r="H282" s="16"/>
      <c r="I282" s="16"/>
      <c r="J282" s="25"/>
      <c r="M282" s="215"/>
      <c r="N282" s="56"/>
      <c r="O282" s="56"/>
      <c r="P282" s="56"/>
      <c r="Q282" s="31"/>
      <c r="R282" s="56"/>
      <c r="S282" s="31"/>
      <c r="T282" s="16"/>
      <c r="U282" s="325"/>
      <c r="V282" s="326"/>
      <c r="W282" s="324"/>
      <c r="X282" s="324"/>
      <c r="Y282" s="324"/>
    </row>
    <row r="283" spans="1:25" hidden="1">
      <c r="A283" s="485">
        <f>IF('Cumulative Budget Request '!L282='Split budget (G)'!$L$1,'Cumulative Budget Request '!A282,0)</f>
        <v>0</v>
      </c>
      <c r="B283" s="480">
        <f>IF('Cumulative Budget Request '!L282='Split budget (G)'!$L$1,'Cumulative Budget Request '!B282,0)</f>
        <v>0</v>
      </c>
      <c r="C283" s="481"/>
      <c r="D283" s="33" t="s">
        <v>123</v>
      </c>
      <c r="E283" s="76">
        <f>ROUND($R283*$S283,6)</f>
        <v>0</v>
      </c>
      <c r="F283" s="76">
        <f>ROUND($R284*$S284,6)</f>
        <v>0</v>
      </c>
      <c r="G283" s="76">
        <f>ROUND($R285*$S285,6)</f>
        <v>0</v>
      </c>
      <c r="H283" s="76">
        <f>ROUND($R286*$S286,6)</f>
        <v>0</v>
      </c>
      <c r="I283" s="76">
        <f>ROUND($R287*$S287,6)</f>
        <v>0</v>
      </c>
      <c r="J283" s="46"/>
      <c r="M283" s="133">
        <f>IF('Cumulative Budget Request '!L282='Split budget (G)'!$L$1,'Cumulative Budget Request '!M282,0)</f>
        <v>0</v>
      </c>
      <c r="N283" s="214">
        <f>ROUND(M283/12,2)</f>
        <v>0</v>
      </c>
      <c r="O283" s="214">
        <f>IF('Cumulative Budget Request '!L282='Split budget (G)'!$L$1,'Cumulative Budget Request '!O282,0)</f>
        <v>0</v>
      </c>
      <c r="P283" s="209">
        <f>IF('Cumulative Budget Request '!L282='Split budget (G)'!$L$1,'Cumulative Budget Request '!P282,0)</f>
        <v>0</v>
      </c>
      <c r="Q283" s="211">
        <f>IF('Cumulative Budget Request '!L282='Split budget (G)'!$L$1,'Cumulative Budget Request '!Q282,0)</f>
        <v>0</v>
      </c>
      <c r="R283" s="212">
        <f>IF('Cumulative Budget Request '!L282='Split budget (G)'!$L$1,'Cumulative Budget Request '!R282,0)</f>
        <v>0</v>
      </c>
      <c r="S283" s="61">
        <f>IF('Cumulative Budget Request '!L282='Split budget (G)'!$L$1,'Cumulative Budget Request '!S282,0)</f>
        <v>0</v>
      </c>
      <c r="T283" s="2"/>
      <c r="U283" s="323">
        <f>IFERROR((E286+E287)/E285,0)</f>
        <v>0</v>
      </c>
      <c r="V283" s="323">
        <f t="shared" ref="V283:Y283" si="181">IFERROR((F286+F287)/F285,0)</f>
        <v>0</v>
      </c>
      <c r="W283" s="323">
        <f t="shared" si="181"/>
        <v>0</v>
      </c>
      <c r="X283" s="323">
        <f t="shared" si="181"/>
        <v>0</v>
      </c>
      <c r="Y283" s="323">
        <f t="shared" si="181"/>
        <v>0</v>
      </c>
    </row>
    <row r="284" spans="1:25" hidden="1">
      <c r="A284" s="449"/>
      <c r="B284" s="486"/>
      <c r="C284" s="480"/>
      <c r="D284" s="59" t="s">
        <v>15</v>
      </c>
      <c r="E284" s="52">
        <f>ROUND((N283+O283)*E283*Q283,0)</f>
        <v>0</v>
      </c>
      <c r="F284" s="52">
        <f>ROUND((N283+O283)*F283*Q283*Q284,0)</f>
        <v>0</v>
      </c>
      <c r="G284" s="52">
        <f>ROUND((N283+O283)*G283*Q283*Q284*Q285,0)</f>
        <v>0</v>
      </c>
      <c r="H284" s="52">
        <f>ROUND((N283+O283)*H283*Q283*Q284*Q285*Q286,0)</f>
        <v>0</v>
      </c>
      <c r="I284" s="52">
        <f>ROUND((N283+O283)*I283*Q283*Q284*Q285*Q286*Q287,0)</f>
        <v>0</v>
      </c>
      <c r="J284" s="158">
        <f>SUM(E284:I284)</f>
        <v>0</v>
      </c>
      <c r="M284" s="215"/>
      <c r="N284" s="56"/>
      <c r="O284" s="56"/>
      <c r="P284" s="56"/>
      <c r="Q284" s="211">
        <f>IF('Cumulative Budget Request '!L283='Split budget (G)'!$L$1,'Cumulative Budget Request '!Q283,0)</f>
        <v>0</v>
      </c>
      <c r="R284" s="212">
        <f>IF('Cumulative Budget Request '!L283='Split budget (G)'!$L$1,'Cumulative Budget Request '!R283,0)</f>
        <v>0</v>
      </c>
      <c r="S284" s="61">
        <f>IF('Cumulative Budget Request '!L283='Split budget (G)'!$L$1,'Cumulative Budget Request '!S283,0)</f>
        <v>0</v>
      </c>
      <c r="T284" s="16"/>
      <c r="U284" s="324"/>
      <c r="V284" s="324"/>
      <c r="W284" s="324"/>
      <c r="X284" s="324"/>
      <c r="Y284" s="324"/>
    </row>
    <row r="285" spans="1:25" hidden="1">
      <c r="A285" s="449"/>
      <c r="B285" s="486"/>
      <c r="C285" s="480"/>
      <c r="D285" s="59" t="s">
        <v>30</v>
      </c>
      <c r="E285" s="52">
        <f>ROUND(E284*$Q$2,0)</f>
        <v>0</v>
      </c>
      <c r="F285" s="52">
        <f t="shared" ref="F285:I285" si="182">ROUND(F284*$Q$2,0)</f>
        <v>0</v>
      </c>
      <c r="G285" s="52">
        <f t="shared" si="182"/>
        <v>0</v>
      </c>
      <c r="H285" s="52">
        <f t="shared" si="182"/>
        <v>0</v>
      </c>
      <c r="I285" s="52">
        <f t="shared" si="182"/>
        <v>0</v>
      </c>
      <c r="J285" s="158">
        <f>SUM(E285:I285)</f>
        <v>0</v>
      </c>
      <c r="M285" s="215"/>
      <c r="N285" s="56"/>
      <c r="O285" s="56"/>
      <c r="P285" s="56"/>
      <c r="Q285" s="211">
        <f>IF('Cumulative Budget Request '!L284='Split budget (G)'!$L$1,'Cumulative Budget Request '!Q284,0)</f>
        <v>0</v>
      </c>
      <c r="R285" s="212">
        <f>IF('Cumulative Budget Request '!L284='Split budget (G)'!$L$1,'Cumulative Budget Request '!R284,0)</f>
        <v>0</v>
      </c>
      <c r="S285" s="61">
        <f>IF('Cumulative Budget Request '!L284='Split budget (G)'!$L$1,'Cumulative Budget Request '!S284,0)</f>
        <v>0</v>
      </c>
      <c r="T285" s="16"/>
      <c r="U285" s="323"/>
      <c r="V285" s="323"/>
      <c r="W285" s="323"/>
      <c r="X285" s="323"/>
      <c r="Y285" s="323"/>
    </row>
    <row r="286" spans="1:25" ht="15" hidden="1">
      <c r="A286" s="449"/>
      <c r="B286" s="486"/>
      <c r="C286" s="480"/>
      <c r="D286" s="59" t="s">
        <v>29</v>
      </c>
      <c r="E286" s="170">
        <f>ROUND(R$5*E283,0)</f>
        <v>0</v>
      </c>
      <c r="F286" s="170">
        <f t="shared" ref="F286:I286" si="183">ROUND(S$5*F283,0)</f>
        <v>0</v>
      </c>
      <c r="G286" s="170">
        <f t="shared" si="183"/>
        <v>0</v>
      </c>
      <c r="H286" s="170">
        <f t="shared" si="183"/>
        <v>0</v>
      </c>
      <c r="I286" s="170">
        <f t="shared" si="183"/>
        <v>0</v>
      </c>
      <c r="J286" s="167">
        <f>SUM(E286:I286)</f>
        <v>0</v>
      </c>
      <c r="M286" s="215"/>
      <c r="N286" s="56"/>
      <c r="O286" s="56"/>
      <c r="P286" s="56"/>
      <c r="Q286" s="211">
        <f>IF('Cumulative Budget Request '!L285='Split budget (G)'!$L$1,'Cumulative Budget Request '!Q285,0)</f>
        <v>0</v>
      </c>
      <c r="R286" s="212">
        <f>IF('Cumulative Budget Request '!L285='Split budget (G)'!$L$1,'Cumulative Budget Request '!R285,0)</f>
        <v>0</v>
      </c>
      <c r="S286" s="61">
        <f>IF('Cumulative Budget Request '!L285='Split budget (G)'!$L$1,'Cumulative Budget Request '!S285,0)</f>
        <v>0</v>
      </c>
      <c r="T286" s="16"/>
      <c r="U286" s="324"/>
      <c r="V286" s="324"/>
      <c r="W286" s="324"/>
      <c r="X286" s="324"/>
      <c r="Y286" s="324"/>
    </row>
    <row r="287" spans="1:25" hidden="1">
      <c r="A287" s="449"/>
      <c r="B287" s="486"/>
      <c r="C287" s="480"/>
      <c r="D287" s="62" t="s">
        <v>178</v>
      </c>
      <c r="E287" s="171">
        <f>SUM(E285:E286)</f>
        <v>0</v>
      </c>
      <c r="F287" s="171">
        <f t="shared" ref="F287:I287" si="184">SUM(F285:F286)</f>
        <v>0</v>
      </c>
      <c r="G287" s="171">
        <f t="shared" si="184"/>
        <v>0</v>
      </c>
      <c r="H287" s="171">
        <f t="shared" si="184"/>
        <v>0</v>
      </c>
      <c r="I287" s="171">
        <f t="shared" si="184"/>
        <v>0</v>
      </c>
      <c r="J287" s="172">
        <f>SUM(J285:J286)</f>
        <v>0</v>
      </c>
      <c r="M287" s="215"/>
      <c r="N287" s="56"/>
      <c r="O287" s="56"/>
      <c r="P287" s="56"/>
      <c r="Q287" s="211">
        <f>IF('Cumulative Budget Request '!L286='Split budget (G)'!$L$1,'Cumulative Budget Request '!Q286,0)</f>
        <v>0</v>
      </c>
      <c r="R287" s="212">
        <f>IF('Cumulative Budget Request '!L286='Split budget (G)'!$L$1,'Cumulative Budget Request '!R286,0)</f>
        <v>0</v>
      </c>
      <c r="S287" s="61">
        <f>IF('Cumulative Budget Request '!L286='Split budget (G)'!$L$1,'Cumulative Budget Request '!S286,0)</f>
        <v>0</v>
      </c>
      <c r="T287" s="16"/>
      <c r="U287" s="323"/>
      <c r="V287" s="323"/>
      <c r="W287" s="323"/>
      <c r="X287" s="323"/>
      <c r="Y287" s="323"/>
    </row>
    <row r="288" spans="1:25" hidden="1">
      <c r="A288" s="449"/>
      <c r="B288" s="481"/>
      <c r="C288" s="480"/>
      <c r="D288" s="59"/>
      <c r="E288" s="16"/>
      <c r="F288" s="16"/>
      <c r="G288" s="16"/>
      <c r="H288" s="16"/>
      <c r="I288" s="16"/>
      <c r="J288" s="25"/>
      <c r="M288" s="215"/>
      <c r="N288" s="56"/>
      <c r="O288" s="56"/>
      <c r="P288" s="56"/>
      <c r="Q288" s="31"/>
      <c r="R288" s="56"/>
      <c r="S288" s="31"/>
      <c r="T288" s="16"/>
      <c r="U288" s="325"/>
      <c r="V288" s="326"/>
      <c r="W288" s="324"/>
      <c r="X288" s="324"/>
      <c r="Y288" s="324"/>
    </row>
    <row r="289" spans="1:25" hidden="1">
      <c r="A289" s="485">
        <f>IF('Cumulative Budget Request '!L288='Split budget (G)'!$L$1,'Cumulative Budget Request '!A288,0)</f>
        <v>0</v>
      </c>
      <c r="B289" s="480">
        <f>IF('Cumulative Budget Request '!L288='Split budget (G)'!$L$1,'Cumulative Budget Request '!B288,0)</f>
        <v>0</v>
      </c>
      <c r="C289" s="481"/>
      <c r="D289" s="33" t="s">
        <v>123</v>
      </c>
      <c r="E289" s="76">
        <f>ROUND($R289*$S289,6)</f>
        <v>0</v>
      </c>
      <c r="F289" s="76">
        <f>ROUND($R290*$S290,6)</f>
        <v>0</v>
      </c>
      <c r="G289" s="76">
        <f>ROUND($R291*$S291,6)</f>
        <v>0</v>
      </c>
      <c r="H289" s="76">
        <f>ROUND($R292*$S292,6)</f>
        <v>0</v>
      </c>
      <c r="I289" s="76">
        <f>ROUND($R293*$S293,6)</f>
        <v>0</v>
      </c>
      <c r="J289" s="46"/>
      <c r="M289" s="133">
        <f>IF('Cumulative Budget Request '!L288='Split budget (G)'!$L$1,'Cumulative Budget Request '!M288,0)</f>
        <v>0</v>
      </c>
      <c r="N289" s="214">
        <f>ROUND(M289/12,2)</f>
        <v>0</v>
      </c>
      <c r="O289" s="214">
        <f>IF('Cumulative Budget Request '!L288='Split budget (G)'!$L$1,'Cumulative Budget Request '!O288,0)</f>
        <v>0</v>
      </c>
      <c r="P289" s="209">
        <f>IF('Cumulative Budget Request '!L288='Split budget (G)'!$L$1,'Cumulative Budget Request '!P288,0)</f>
        <v>0</v>
      </c>
      <c r="Q289" s="211">
        <f>IF('Cumulative Budget Request '!L288='Split budget (G)'!$L$1,'Cumulative Budget Request '!Q288,0)</f>
        <v>0</v>
      </c>
      <c r="R289" s="212">
        <f>IF('Cumulative Budget Request '!L288='Split budget (G)'!$L$1,'Cumulative Budget Request '!R288,0)</f>
        <v>0</v>
      </c>
      <c r="S289" s="61">
        <f>IF('Cumulative Budget Request '!L288='Split budget (G)'!$L$1,'Cumulative Budget Request '!S288,0)</f>
        <v>0</v>
      </c>
      <c r="T289" s="2"/>
      <c r="U289" s="323">
        <f>IFERROR((E292+E293)/E291,0)</f>
        <v>0</v>
      </c>
      <c r="V289" s="323">
        <f t="shared" ref="V289:Y289" si="185">IFERROR((F292+F293)/F291,0)</f>
        <v>0</v>
      </c>
      <c r="W289" s="323">
        <f t="shared" si="185"/>
        <v>0</v>
      </c>
      <c r="X289" s="323">
        <f t="shared" si="185"/>
        <v>0</v>
      </c>
      <c r="Y289" s="323">
        <f t="shared" si="185"/>
        <v>0</v>
      </c>
    </row>
    <row r="290" spans="1:25" hidden="1">
      <c r="A290" s="449"/>
      <c r="B290" s="486"/>
      <c r="C290" s="480"/>
      <c r="D290" s="59" t="s">
        <v>15</v>
      </c>
      <c r="E290" s="52">
        <f>ROUND((N289+O289)*E289*Q289,0)</f>
        <v>0</v>
      </c>
      <c r="F290" s="52">
        <f>ROUND((N289+O289)*F289*Q289*Q290,0)</f>
        <v>0</v>
      </c>
      <c r="G290" s="52">
        <f>ROUND((N289+O289)*G289*Q289*Q290*Q291,0)</f>
        <v>0</v>
      </c>
      <c r="H290" s="52">
        <f>ROUND((N289+O289)*H289*Q289*Q290*Q291*Q292,0)</f>
        <v>0</v>
      </c>
      <c r="I290" s="52">
        <f>ROUND((N289+O289)*I289*Q289*Q290*Q291*Q292*Q293,0)</f>
        <v>0</v>
      </c>
      <c r="J290" s="158">
        <f>SUM(E290:I290)</f>
        <v>0</v>
      </c>
      <c r="M290" s="215"/>
      <c r="N290" s="56"/>
      <c r="O290" s="56"/>
      <c r="P290" s="56"/>
      <c r="Q290" s="211">
        <f>IF('Cumulative Budget Request '!L289='Split budget (G)'!$L$1,'Cumulative Budget Request '!Q289,0)</f>
        <v>0</v>
      </c>
      <c r="R290" s="212">
        <f>IF('Cumulative Budget Request '!L289='Split budget (G)'!$L$1,'Cumulative Budget Request '!R289,0)</f>
        <v>0</v>
      </c>
      <c r="S290" s="61">
        <f>IF('Cumulative Budget Request '!L289='Split budget (G)'!$L$1,'Cumulative Budget Request '!S289,0)</f>
        <v>0</v>
      </c>
      <c r="T290" s="16"/>
      <c r="U290" s="324"/>
      <c r="V290" s="324"/>
      <c r="W290" s="324"/>
      <c r="X290" s="324"/>
      <c r="Y290" s="324"/>
    </row>
    <row r="291" spans="1:25" hidden="1">
      <c r="A291" s="449"/>
      <c r="B291" s="486"/>
      <c r="C291" s="480"/>
      <c r="D291" s="59" t="s">
        <v>30</v>
      </c>
      <c r="E291" s="52">
        <f>ROUND(E290*$Q$2,0)</f>
        <v>0</v>
      </c>
      <c r="F291" s="52">
        <f t="shared" ref="F291:I291" si="186">ROUND(F290*$Q$2,0)</f>
        <v>0</v>
      </c>
      <c r="G291" s="52">
        <f t="shared" si="186"/>
        <v>0</v>
      </c>
      <c r="H291" s="52">
        <f t="shared" si="186"/>
        <v>0</v>
      </c>
      <c r="I291" s="52">
        <f t="shared" si="186"/>
        <v>0</v>
      </c>
      <c r="J291" s="158">
        <f>SUM(E291:I291)</f>
        <v>0</v>
      </c>
      <c r="M291" s="215"/>
      <c r="N291" s="56"/>
      <c r="O291" s="56"/>
      <c r="P291" s="56"/>
      <c r="Q291" s="211">
        <f>IF('Cumulative Budget Request '!L290='Split budget (G)'!$L$1,'Cumulative Budget Request '!Q290,0)</f>
        <v>0</v>
      </c>
      <c r="R291" s="212">
        <f>IF('Cumulative Budget Request '!L290='Split budget (G)'!$L$1,'Cumulative Budget Request '!R290,0)</f>
        <v>0</v>
      </c>
      <c r="S291" s="61">
        <f>IF('Cumulative Budget Request '!L290='Split budget (G)'!$L$1,'Cumulative Budget Request '!S290,0)</f>
        <v>0</v>
      </c>
      <c r="T291" s="16"/>
      <c r="U291" s="323"/>
      <c r="V291" s="323"/>
      <c r="W291" s="323"/>
      <c r="X291" s="323"/>
      <c r="Y291" s="323"/>
    </row>
    <row r="292" spans="1:25" ht="15" hidden="1">
      <c r="A292" s="449"/>
      <c r="B292" s="486"/>
      <c r="C292" s="480"/>
      <c r="D292" s="59" t="s">
        <v>29</v>
      </c>
      <c r="E292" s="170">
        <f>ROUND(R$5*E289,0)</f>
        <v>0</v>
      </c>
      <c r="F292" s="170">
        <f t="shared" ref="F292:I292" si="187">ROUND(S$5*F289,0)</f>
        <v>0</v>
      </c>
      <c r="G292" s="170">
        <f t="shared" si="187"/>
        <v>0</v>
      </c>
      <c r="H292" s="170">
        <f t="shared" si="187"/>
        <v>0</v>
      </c>
      <c r="I292" s="170">
        <f t="shared" si="187"/>
        <v>0</v>
      </c>
      <c r="J292" s="167">
        <f>SUM(E292:I292)</f>
        <v>0</v>
      </c>
      <c r="M292" s="215"/>
      <c r="N292" s="56"/>
      <c r="O292" s="56"/>
      <c r="P292" s="56"/>
      <c r="Q292" s="211">
        <f>IF('Cumulative Budget Request '!L291='Split budget (G)'!$L$1,'Cumulative Budget Request '!Q291,0)</f>
        <v>0</v>
      </c>
      <c r="R292" s="212">
        <f>IF('Cumulative Budget Request '!L291='Split budget (G)'!$L$1,'Cumulative Budget Request '!R291,0)</f>
        <v>0</v>
      </c>
      <c r="S292" s="61">
        <f>IF('Cumulative Budget Request '!L291='Split budget (G)'!$L$1,'Cumulative Budget Request '!S291,0)</f>
        <v>0</v>
      </c>
      <c r="T292" s="16"/>
      <c r="U292" s="324"/>
      <c r="V292" s="324"/>
      <c r="W292" s="324"/>
      <c r="X292" s="324"/>
      <c r="Y292" s="324"/>
    </row>
    <row r="293" spans="1:25" hidden="1">
      <c r="A293" s="449"/>
      <c r="B293" s="486"/>
      <c r="C293" s="480"/>
      <c r="D293" s="62" t="s">
        <v>178</v>
      </c>
      <c r="E293" s="171">
        <f>SUM(E291:E292)</f>
        <v>0</v>
      </c>
      <c r="F293" s="171">
        <f t="shared" ref="F293:I293" si="188">SUM(F291:F292)</f>
        <v>0</v>
      </c>
      <c r="G293" s="171">
        <f t="shared" si="188"/>
        <v>0</v>
      </c>
      <c r="H293" s="171">
        <f t="shared" si="188"/>
        <v>0</v>
      </c>
      <c r="I293" s="171">
        <f t="shared" si="188"/>
        <v>0</v>
      </c>
      <c r="J293" s="172">
        <f>SUM(J291:J292)</f>
        <v>0</v>
      </c>
      <c r="M293" s="215"/>
      <c r="N293" s="56"/>
      <c r="O293" s="56"/>
      <c r="P293" s="56"/>
      <c r="Q293" s="211">
        <f>IF('Cumulative Budget Request '!L292='Split budget (G)'!$L$1,'Cumulative Budget Request '!Q292,0)</f>
        <v>0</v>
      </c>
      <c r="R293" s="212">
        <f>IF('Cumulative Budget Request '!L292='Split budget (G)'!$L$1,'Cumulative Budget Request '!R292,0)</f>
        <v>0</v>
      </c>
      <c r="S293" s="61">
        <f>IF('Cumulative Budget Request '!L292='Split budget (G)'!$L$1,'Cumulative Budget Request '!S292,0)</f>
        <v>0</v>
      </c>
      <c r="T293" s="16"/>
      <c r="U293" s="323"/>
      <c r="V293" s="323"/>
      <c r="W293" s="323"/>
      <c r="X293" s="323"/>
      <c r="Y293" s="323"/>
    </row>
    <row r="294" spans="1:25" hidden="1">
      <c r="A294" s="449"/>
      <c r="B294" s="481"/>
      <c r="C294" s="480"/>
      <c r="D294" s="59"/>
      <c r="E294" s="16"/>
      <c r="F294" s="16"/>
      <c r="G294" s="16"/>
      <c r="H294" s="16"/>
      <c r="I294" s="16"/>
      <c r="J294" s="25"/>
      <c r="M294" s="215"/>
      <c r="N294" s="56"/>
      <c r="O294" s="56"/>
      <c r="P294" s="56"/>
      <c r="Q294" s="31"/>
      <c r="R294" s="56"/>
      <c r="S294" s="31"/>
      <c r="T294" s="16"/>
      <c r="U294" s="325"/>
      <c r="V294" s="326"/>
      <c r="W294" s="324"/>
      <c r="X294" s="324"/>
      <c r="Y294" s="324"/>
    </row>
    <row r="295" spans="1:25" hidden="1">
      <c r="A295" s="485">
        <f>IF('Cumulative Budget Request '!L294='Split budget (G)'!$L$1,'Cumulative Budget Request '!A294,0)</f>
        <v>0</v>
      </c>
      <c r="B295" s="480">
        <f>IF('Cumulative Budget Request '!L294='Split budget (G)'!$L$1,'Cumulative Budget Request '!B294,0)</f>
        <v>0</v>
      </c>
      <c r="C295" s="481"/>
      <c r="D295" s="33" t="s">
        <v>123</v>
      </c>
      <c r="E295" s="76">
        <f>ROUND($R295*$S295,6)</f>
        <v>0</v>
      </c>
      <c r="F295" s="76">
        <f>ROUND($R296*$S296,6)</f>
        <v>0</v>
      </c>
      <c r="G295" s="76">
        <f>ROUND($R297*$S297,6)</f>
        <v>0</v>
      </c>
      <c r="H295" s="76">
        <f>ROUND($R298*$S298,6)</f>
        <v>0</v>
      </c>
      <c r="I295" s="76">
        <f>ROUND($R299*$S299,6)</f>
        <v>0</v>
      </c>
      <c r="J295" s="46"/>
      <c r="M295" s="133">
        <f>IF('Cumulative Budget Request '!L294='Split budget (G)'!$L$1,'Cumulative Budget Request '!M294,0)</f>
        <v>0</v>
      </c>
      <c r="N295" s="214">
        <f>ROUND(M295/12,2)</f>
        <v>0</v>
      </c>
      <c r="O295" s="214">
        <f>IF('Cumulative Budget Request '!L294='Split budget (G)'!$L$1,'Cumulative Budget Request '!O294,0)</f>
        <v>0</v>
      </c>
      <c r="P295" s="209">
        <f>IF('Cumulative Budget Request '!L294='Split budget (G)'!$L$1,'Cumulative Budget Request '!P294,0)</f>
        <v>0</v>
      </c>
      <c r="Q295" s="211">
        <f>IF('Cumulative Budget Request '!L294='Split budget (G)'!$L$1,'Cumulative Budget Request '!Q294,0)</f>
        <v>0</v>
      </c>
      <c r="R295" s="212">
        <f>IF('Cumulative Budget Request '!L294='Split budget (G)'!$L$1,'Cumulative Budget Request '!R294,0)</f>
        <v>0</v>
      </c>
      <c r="S295" s="61">
        <f>IF('Cumulative Budget Request '!L294='Split budget (G)'!$L$1,'Cumulative Budget Request '!S294,0)</f>
        <v>0</v>
      </c>
      <c r="T295" s="2"/>
      <c r="U295" s="323">
        <f>IFERROR((E298+E299)/E297,0)</f>
        <v>0</v>
      </c>
      <c r="V295" s="323">
        <f t="shared" ref="V295:Y295" si="189">IFERROR((F298+F299)/F297,0)</f>
        <v>0</v>
      </c>
      <c r="W295" s="323">
        <f t="shared" si="189"/>
        <v>0</v>
      </c>
      <c r="X295" s="323">
        <f t="shared" si="189"/>
        <v>0</v>
      </c>
      <c r="Y295" s="323">
        <f t="shared" si="189"/>
        <v>0</v>
      </c>
    </row>
    <row r="296" spans="1:25" hidden="1">
      <c r="A296" s="449"/>
      <c r="B296" s="486"/>
      <c r="C296" s="480"/>
      <c r="D296" s="59" t="s">
        <v>15</v>
      </c>
      <c r="E296" s="52">
        <f>ROUND((N295+O295)*E295*Q295,0)</f>
        <v>0</v>
      </c>
      <c r="F296" s="52">
        <f>ROUND((N295+O295)*F295*Q295*Q296,0)</f>
        <v>0</v>
      </c>
      <c r="G296" s="52">
        <f>ROUND((N295+O295)*G295*Q295*Q296*Q297,0)</f>
        <v>0</v>
      </c>
      <c r="H296" s="52">
        <f>ROUND((N295+O295)*H295*Q295*Q296*Q297*Q298,0)</f>
        <v>0</v>
      </c>
      <c r="I296" s="52">
        <f>ROUND((N295+O295)*I295*Q295*Q296*Q297*Q298*Q299,0)</f>
        <v>0</v>
      </c>
      <c r="J296" s="158">
        <f>SUM(E296:I296)</f>
        <v>0</v>
      </c>
      <c r="M296" s="215"/>
      <c r="N296" s="56"/>
      <c r="O296" s="56"/>
      <c r="P296" s="56"/>
      <c r="Q296" s="211">
        <f>IF('Cumulative Budget Request '!L295='Split budget (G)'!$L$1,'Cumulative Budget Request '!Q295,0)</f>
        <v>0</v>
      </c>
      <c r="R296" s="212">
        <f>IF('Cumulative Budget Request '!L295='Split budget (G)'!$L$1,'Cumulative Budget Request '!R295,0)</f>
        <v>0</v>
      </c>
      <c r="S296" s="61">
        <f>IF('Cumulative Budget Request '!L295='Split budget (G)'!$L$1,'Cumulative Budget Request '!S295,0)</f>
        <v>0</v>
      </c>
      <c r="T296" s="16"/>
      <c r="U296" s="324"/>
      <c r="V296" s="324"/>
      <c r="W296" s="324"/>
      <c r="X296" s="324"/>
      <c r="Y296" s="324"/>
    </row>
    <row r="297" spans="1:25" hidden="1">
      <c r="A297" s="449"/>
      <c r="B297" s="486"/>
      <c r="C297" s="480"/>
      <c r="D297" s="59" t="s">
        <v>30</v>
      </c>
      <c r="E297" s="52">
        <f>ROUND(E296*$Q$2,0)</f>
        <v>0</v>
      </c>
      <c r="F297" s="52">
        <f t="shared" ref="F297:I297" si="190">ROUND(F296*$Q$2,0)</f>
        <v>0</v>
      </c>
      <c r="G297" s="52">
        <f t="shared" si="190"/>
        <v>0</v>
      </c>
      <c r="H297" s="52">
        <f t="shared" si="190"/>
        <v>0</v>
      </c>
      <c r="I297" s="52">
        <f t="shared" si="190"/>
        <v>0</v>
      </c>
      <c r="J297" s="158">
        <f>SUM(E297:I297)</f>
        <v>0</v>
      </c>
      <c r="M297" s="215"/>
      <c r="N297" s="56"/>
      <c r="O297" s="56"/>
      <c r="P297" s="56"/>
      <c r="Q297" s="211">
        <f>IF('Cumulative Budget Request '!L296='Split budget (G)'!$L$1,'Cumulative Budget Request '!Q296,0)</f>
        <v>0</v>
      </c>
      <c r="R297" s="212">
        <f>IF('Cumulative Budget Request '!L296='Split budget (G)'!$L$1,'Cumulative Budget Request '!R296,0)</f>
        <v>0</v>
      </c>
      <c r="S297" s="61">
        <f>IF('Cumulative Budget Request '!L296='Split budget (G)'!$L$1,'Cumulative Budget Request '!S296,0)</f>
        <v>0</v>
      </c>
      <c r="T297" s="16"/>
      <c r="U297" s="323"/>
      <c r="V297" s="323"/>
      <c r="W297" s="323"/>
      <c r="X297" s="323"/>
      <c r="Y297" s="323"/>
    </row>
    <row r="298" spans="1:25" ht="15" hidden="1">
      <c r="A298" s="449"/>
      <c r="B298" s="486"/>
      <c r="C298" s="480"/>
      <c r="D298" s="59" t="s">
        <v>29</v>
      </c>
      <c r="E298" s="170">
        <f>ROUND(R$5*E295,0)</f>
        <v>0</v>
      </c>
      <c r="F298" s="170">
        <f t="shared" ref="F298:I298" si="191">ROUND(S$5*F295,0)</f>
        <v>0</v>
      </c>
      <c r="G298" s="170">
        <f t="shared" si="191"/>
        <v>0</v>
      </c>
      <c r="H298" s="170">
        <f t="shared" si="191"/>
        <v>0</v>
      </c>
      <c r="I298" s="170">
        <f t="shared" si="191"/>
        <v>0</v>
      </c>
      <c r="J298" s="167">
        <f>SUM(E298:I298)</f>
        <v>0</v>
      </c>
      <c r="M298" s="215"/>
      <c r="N298" s="56"/>
      <c r="O298" s="56"/>
      <c r="P298" s="56"/>
      <c r="Q298" s="211">
        <f>IF('Cumulative Budget Request '!L297='Split budget (G)'!$L$1,'Cumulative Budget Request '!Q297,0)</f>
        <v>0</v>
      </c>
      <c r="R298" s="212">
        <f>IF('Cumulative Budget Request '!L297='Split budget (G)'!$L$1,'Cumulative Budget Request '!R297,0)</f>
        <v>0</v>
      </c>
      <c r="S298" s="61">
        <f>IF('Cumulative Budget Request '!L297='Split budget (G)'!$L$1,'Cumulative Budget Request '!S297,0)</f>
        <v>0</v>
      </c>
      <c r="T298" s="16"/>
      <c r="U298" s="324"/>
      <c r="V298" s="324"/>
      <c r="W298" s="324"/>
      <c r="X298" s="324"/>
      <c r="Y298" s="324"/>
    </row>
    <row r="299" spans="1:25" hidden="1">
      <c r="A299" s="449"/>
      <c r="B299" s="486"/>
      <c r="C299" s="480"/>
      <c r="D299" s="62" t="s">
        <v>178</v>
      </c>
      <c r="E299" s="171">
        <f>SUM(E297:E298)</f>
        <v>0</v>
      </c>
      <c r="F299" s="171">
        <f t="shared" ref="F299:I299" si="192">SUM(F297:F298)</f>
        <v>0</v>
      </c>
      <c r="G299" s="171">
        <f t="shared" si="192"/>
        <v>0</v>
      </c>
      <c r="H299" s="171">
        <f t="shared" si="192"/>
        <v>0</v>
      </c>
      <c r="I299" s="171">
        <f t="shared" si="192"/>
        <v>0</v>
      </c>
      <c r="J299" s="172">
        <f>SUM(J297:J298)</f>
        <v>0</v>
      </c>
      <c r="M299" s="215"/>
      <c r="N299" s="56"/>
      <c r="O299" s="56"/>
      <c r="P299" s="56"/>
      <c r="Q299" s="211">
        <f>IF('Cumulative Budget Request '!L298='Split budget (G)'!$L$1,'Cumulative Budget Request '!Q298,0)</f>
        <v>0</v>
      </c>
      <c r="R299" s="212">
        <f>IF('Cumulative Budget Request '!L298='Split budget (G)'!$L$1,'Cumulative Budget Request '!R298,0)</f>
        <v>0</v>
      </c>
      <c r="S299" s="61">
        <f>IF('Cumulative Budget Request '!L298='Split budget (G)'!$L$1,'Cumulative Budget Request '!S298,0)</f>
        <v>0</v>
      </c>
      <c r="T299" s="16"/>
      <c r="U299" s="323"/>
      <c r="V299" s="323"/>
      <c r="W299" s="323"/>
      <c r="X299" s="323"/>
      <c r="Y299" s="323"/>
    </row>
    <row r="300" spans="1:25" hidden="1">
      <c r="A300" s="449"/>
      <c r="B300" s="481"/>
      <c r="C300" s="480"/>
      <c r="D300" s="59"/>
      <c r="E300" s="16"/>
      <c r="F300" s="16"/>
      <c r="G300" s="16"/>
      <c r="H300" s="16"/>
      <c r="I300" s="16"/>
      <c r="J300" s="25"/>
      <c r="M300" s="215"/>
      <c r="N300" s="56"/>
      <c r="O300" s="56"/>
      <c r="P300" s="56"/>
      <c r="Q300" s="31"/>
      <c r="R300" s="56"/>
      <c r="S300" s="31"/>
      <c r="T300" s="16"/>
      <c r="U300" s="325"/>
      <c r="V300" s="326"/>
      <c r="W300" s="324"/>
      <c r="X300" s="324"/>
      <c r="Y300" s="324"/>
    </row>
    <row r="301" spans="1:25" hidden="1">
      <c r="A301" s="485">
        <f>IF('Cumulative Budget Request '!L300='Split budget (G)'!$L$1,'Cumulative Budget Request '!A300,0)</f>
        <v>0</v>
      </c>
      <c r="B301" s="480">
        <f>IF('Cumulative Budget Request '!L300='Split budget (G)'!$L$1,'Cumulative Budget Request '!B300,0)</f>
        <v>0</v>
      </c>
      <c r="C301" s="481"/>
      <c r="D301" s="33" t="s">
        <v>123</v>
      </c>
      <c r="E301" s="76">
        <f>ROUND($R301*$S301,6)</f>
        <v>0</v>
      </c>
      <c r="F301" s="76">
        <f>ROUND($R302*$S302,6)</f>
        <v>0</v>
      </c>
      <c r="G301" s="76">
        <f>ROUND($R303*$S303,6)</f>
        <v>0</v>
      </c>
      <c r="H301" s="76">
        <f>ROUND($R304*$S304,6)</f>
        <v>0</v>
      </c>
      <c r="I301" s="76">
        <f>ROUND($R305*$S305,6)</f>
        <v>0</v>
      </c>
      <c r="J301" s="46"/>
      <c r="M301" s="133">
        <f>IF('Cumulative Budget Request '!L300='Split budget (G)'!$L$1,'Cumulative Budget Request '!M300,0)</f>
        <v>0</v>
      </c>
      <c r="N301" s="214">
        <f>ROUND(M301/12,2)</f>
        <v>0</v>
      </c>
      <c r="O301" s="214">
        <f>IF('Cumulative Budget Request '!L300='Split budget (G)'!$L$1,'Cumulative Budget Request '!O300,0)</f>
        <v>0</v>
      </c>
      <c r="P301" s="209">
        <f>IF('Cumulative Budget Request '!L300='Split budget (G)'!$L$1,'Cumulative Budget Request '!P300,0)</f>
        <v>0</v>
      </c>
      <c r="Q301" s="211">
        <f>IF('Cumulative Budget Request '!L300='Split budget (G)'!$L$1,'Cumulative Budget Request '!Q300,0)</f>
        <v>0</v>
      </c>
      <c r="R301" s="212">
        <f>IF('Cumulative Budget Request '!L300='Split budget (G)'!$L$1,'Cumulative Budget Request '!R300,0)</f>
        <v>0</v>
      </c>
      <c r="S301" s="61">
        <f>IF('Cumulative Budget Request '!L300='Split budget (G)'!$L$1,'Cumulative Budget Request '!S300,0)</f>
        <v>0</v>
      </c>
      <c r="T301" s="2"/>
      <c r="U301" s="323">
        <f>IFERROR((E304+E305)/E303,0)</f>
        <v>0</v>
      </c>
      <c r="V301" s="323">
        <f t="shared" ref="V301:Y301" si="193">IFERROR((F304+F305)/F303,0)</f>
        <v>0</v>
      </c>
      <c r="W301" s="323">
        <f t="shared" si="193"/>
        <v>0</v>
      </c>
      <c r="X301" s="323">
        <f t="shared" si="193"/>
        <v>0</v>
      </c>
      <c r="Y301" s="323">
        <f t="shared" si="193"/>
        <v>0</v>
      </c>
    </row>
    <row r="302" spans="1:25" hidden="1">
      <c r="A302" s="449"/>
      <c r="B302" s="486"/>
      <c r="C302" s="480"/>
      <c r="D302" s="59" t="s">
        <v>15</v>
      </c>
      <c r="E302" s="52">
        <f>ROUND((N301+O301)*E301*Q301,0)</f>
        <v>0</v>
      </c>
      <c r="F302" s="52">
        <f>ROUND((N301+O301)*F301*Q301*Q302,0)</f>
        <v>0</v>
      </c>
      <c r="G302" s="52">
        <f>ROUND((N301+O301)*G301*Q301*Q302*Q303,0)</f>
        <v>0</v>
      </c>
      <c r="H302" s="52">
        <f>ROUND((N301+O301)*H301*Q301*Q302*Q303*Q304,0)</f>
        <v>0</v>
      </c>
      <c r="I302" s="52">
        <f>ROUND((N301+O301)*I301*Q301*Q302*Q303*Q304*Q305,0)</f>
        <v>0</v>
      </c>
      <c r="J302" s="158">
        <f>SUM(E302:I302)</f>
        <v>0</v>
      </c>
      <c r="M302" s="215"/>
      <c r="N302" s="56"/>
      <c r="O302" s="56"/>
      <c r="P302" s="56"/>
      <c r="Q302" s="211">
        <f>IF('Cumulative Budget Request '!L301='Split budget (G)'!$L$1,'Cumulative Budget Request '!Q301,0)</f>
        <v>0</v>
      </c>
      <c r="R302" s="212">
        <f>IF('Cumulative Budget Request '!L301='Split budget (G)'!$L$1,'Cumulative Budget Request '!R301,0)</f>
        <v>0</v>
      </c>
      <c r="S302" s="61">
        <f>IF('Cumulative Budget Request '!L301='Split budget (G)'!$L$1,'Cumulative Budget Request '!S301,0)</f>
        <v>0</v>
      </c>
      <c r="T302" s="16"/>
      <c r="U302" s="324"/>
      <c r="V302" s="324"/>
      <c r="W302" s="324"/>
      <c r="X302" s="324"/>
      <c r="Y302" s="324"/>
    </row>
    <row r="303" spans="1:25" hidden="1">
      <c r="A303" s="449"/>
      <c r="B303" s="486"/>
      <c r="C303" s="480"/>
      <c r="D303" s="59" t="s">
        <v>30</v>
      </c>
      <c r="E303" s="52">
        <f>ROUND(E302*$Q$2,0)</f>
        <v>0</v>
      </c>
      <c r="F303" s="52">
        <f t="shared" ref="F303:I303" si="194">ROUND(F302*$Q$2,0)</f>
        <v>0</v>
      </c>
      <c r="G303" s="52">
        <f t="shared" si="194"/>
        <v>0</v>
      </c>
      <c r="H303" s="52">
        <f t="shared" si="194"/>
        <v>0</v>
      </c>
      <c r="I303" s="52">
        <f t="shared" si="194"/>
        <v>0</v>
      </c>
      <c r="J303" s="158">
        <f>SUM(E303:I303)</f>
        <v>0</v>
      </c>
      <c r="M303" s="215"/>
      <c r="N303" s="56"/>
      <c r="O303" s="56"/>
      <c r="P303" s="56"/>
      <c r="Q303" s="211">
        <f>IF('Cumulative Budget Request '!L302='Split budget (G)'!$L$1,'Cumulative Budget Request '!Q302,0)</f>
        <v>0</v>
      </c>
      <c r="R303" s="212">
        <f>IF('Cumulative Budget Request '!L302='Split budget (G)'!$L$1,'Cumulative Budget Request '!R302,0)</f>
        <v>0</v>
      </c>
      <c r="S303" s="61">
        <f>IF('Cumulative Budget Request '!L302='Split budget (G)'!$L$1,'Cumulative Budget Request '!S302,0)</f>
        <v>0</v>
      </c>
      <c r="T303" s="16"/>
      <c r="U303" s="323"/>
      <c r="V303" s="323"/>
      <c r="W303" s="323"/>
      <c r="X303" s="323"/>
      <c r="Y303" s="323"/>
    </row>
    <row r="304" spans="1:25" ht="15" hidden="1">
      <c r="A304" s="449"/>
      <c r="B304" s="486"/>
      <c r="C304" s="480"/>
      <c r="D304" s="59" t="s">
        <v>29</v>
      </c>
      <c r="E304" s="170">
        <f>ROUND(R$5*E301,0)</f>
        <v>0</v>
      </c>
      <c r="F304" s="170">
        <f t="shared" ref="F304:I304" si="195">ROUND(S$5*F301,0)</f>
        <v>0</v>
      </c>
      <c r="G304" s="170">
        <f t="shared" si="195"/>
        <v>0</v>
      </c>
      <c r="H304" s="170">
        <f t="shared" si="195"/>
        <v>0</v>
      </c>
      <c r="I304" s="170">
        <f t="shared" si="195"/>
        <v>0</v>
      </c>
      <c r="J304" s="167">
        <f>SUM(E304:I304)</f>
        <v>0</v>
      </c>
      <c r="M304" s="215"/>
      <c r="N304" s="56"/>
      <c r="O304" s="56"/>
      <c r="P304" s="56"/>
      <c r="Q304" s="211">
        <f>IF('Cumulative Budget Request '!L303='Split budget (G)'!$L$1,'Cumulative Budget Request '!Q303,0)</f>
        <v>0</v>
      </c>
      <c r="R304" s="212">
        <f>IF('Cumulative Budget Request '!L303='Split budget (G)'!$L$1,'Cumulative Budget Request '!R303,0)</f>
        <v>0</v>
      </c>
      <c r="S304" s="61">
        <f>IF('Cumulative Budget Request '!L303='Split budget (G)'!$L$1,'Cumulative Budget Request '!S303,0)</f>
        <v>0</v>
      </c>
      <c r="T304" s="16"/>
      <c r="U304" s="324"/>
      <c r="V304" s="324"/>
      <c r="W304" s="324"/>
      <c r="X304" s="324"/>
      <c r="Y304" s="324"/>
    </row>
    <row r="305" spans="1:25" hidden="1">
      <c r="A305" s="449"/>
      <c r="B305" s="486"/>
      <c r="C305" s="480"/>
      <c r="D305" s="62" t="s">
        <v>178</v>
      </c>
      <c r="E305" s="171">
        <f>SUM(E303:E304)</f>
        <v>0</v>
      </c>
      <c r="F305" s="171">
        <f t="shared" ref="F305:I305" si="196">SUM(F303:F304)</f>
        <v>0</v>
      </c>
      <c r="G305" s="171">
        <f t="shared" si="196"/>
        <v>0</v>
      </c>
      <c r="H305" s="171">
        <f t="shared" si="196"/>
        <v>0</v>
      </c>
      <c r="I305" s="171">
        <f t="shared" si="196"/>
        <v>0</v>
      </c>
      <c r="J305" s="172">
        <f>SUM(J303:J304)</f>
        <v>0</v>
      </c>
      <c r="M305" s="215"/>
      <c r="N305" s="56"/>
      <c r="O305" s="56"/>
      <c r="P305" s="56"/>
      <c r="Q305" s="211">
        <f>IF('Cumulative Budget Request '!L304='Split budget (G)'!$L$1,'Cumulative Budget Request '!Q304,0)</f>
        <v>0</v>
      </c>
      <c r="R305" s="212">
        <f>IF('Cumulative Budget Request '!L304='Split budget (G)'!$L$1,'Cumulative Budget Request '!R304,0)</f>
        <v>0</v>
      </c>
      <c r="S305" s="61">
        <f>IF('Cumulative Budget Request '!L304='Split budget (G)'!$L$1,'Cumulative Budget Request '!S304,0)</f>
        <v>0</v>
      </c>
      <c r="T305" s="16"/>
      <c r="U305" s="323"/>
      <c r="V305" s="323"/>
      <c r="W305" s="323"/>
      <c r="X305" s="323"/>
      <c r="Y305" s="323"/>
    </row>
    <row r="306" spans="1:25" hidden="1">
      <c r="A306" s="449"/>
      <c r="B306" s="481"/>
      <c r="C306" s="480"/>
      <c r="D306" s="59"/>
      <c r="E306" s="16"/>
      <c r="F306" s="16"/>
      <c r="G306" s="16"/>
      <c r="H306" s="16"/>
      <c r="I306" s="16"/>
      <c r="J306" s="25"/>
      <c r="M306" s="215"/>
      <c r="N306" s="56"/>
      <c r="O306" s="56"/>
      <c r="P306" s="56"/>
      <c r="Q306" s="31"/>
      <c r="R306" s="56"/>
      <c r="S306" s="31"/>
      <c r="T306" s="16"/>
      <c r="U306" s="325"/>
      <c r="V306" s="326"/>
      <c r="W306" s="324"/>
      <c r="X306" s="324"/>
      <c r="Y306" s="324"/>
    </row>
    <row r="307" spans="1:25" hidden="1">
      <c r="A307" s="485">
        <f>IF('Cumulative Budget Request '!L306='Split budget (G)'!$L$1,'Cumulative Budget Request '!A306,0)</f>
        <v>0</v>
      </c>
      <c r="B307" s="480">
        <f>IF('Cumulative Budget Request '!L306='Split budget (G)'!$L$1,'Cumulative Budget Request '!B306,0)</f>
        <v>0</v>
      </c>
      <c r="C307" s="481"/>
      <c r="D307" s="33" t="s">
        <v>123</v>
      </c>
      <c r="E307" s="76">
        <f>ROUND($R307*$S307,6)</f>
        <v>0</v>
      </c>
      <c r="F307" s="76">
        <f>ROUND($R308*$S308,6)</f>
        <v>0</v>
      </c>
      <c r="G307" s="76">
        <f>ROUND($R309*$S309,6)</f>
        <v>0</v>
      </c>
      <c r="H307" s="76">
        <f>ROUND($R310*$S310,6)</f>
        <v>0</v>
      </c>
      <c r="I307" s="76">
        <f>ROUND($R311*$S311,6)</f>
        <v>0</v>
      </c>
      <c r="J307" s="46"/>
      <c r="M307" s="133">
        <f>IF('Cumulative Budget Request '!L306='Split budget (G)'!$L$1,'Cumulative Budget Request '!M306,0)</f>
        <v>0</v>
      </c>
      <c r="N307" s="214">
        <f>ROUND(M307/12,2)</f>
        <v>0</v>
      </c>
      <c r="O307" s="214">
        <f>IF('Cumulative Budget Request '!L306='Split budget (G)'!$L$1,'Cumulative Budget Request '!O306,0)</f>
        <v>0</v>
      </c>
      <c r="P307" s="209">
        <f>IF('Cumulative Budget Request '!L306='Split budget (G)'!$L$1,'Cumulative Budget Request '!P306,0)</f>
        <v>0</v>
      </c>
      <c r="Q307" s="211">
        <f>IF('Cumulative Budget Request '!L306='Split budget (G)'!$L$1,'Cumulative Budget Request '!Q306,0)</f>
        <v>0</v>
      </c>
      <c r="R307" s="212">
        <f>IF('Cumulative Budget Request '!L306='Split budget (G)'!$L$1,'Cumulative Budget Request '!R306,0)</f>
        <v>0</v>
      </c>
      <c r="S307" s="61">
        <f>IF('Cumulative Budget Request '!L306='Split budget (G)'!$L$1,'Cumulative Budget Request '!S306,0)</f>
        <v>0</v>
      </c>
      <c r="T307" s="2"/>
      <c r="U307" s="323">
        <f>IFERROR((E310+E311)/E309,0)</f>
        <v>0</v>
      </c>
      <c r="V307" s="323">
        <f t="shared" ref="V307:Y307" si="197">IFERROR((F310+F311)/F309,0)</f>
        <v>0</v>
      </c>
      <c r="W307" s="323">
        <f t="shared" si="197"/>
        <v>0</v>
      </c>
      <c r="X307" s="323">
        <f t="shared" si="197"/>
        <v>0</v>
      </c>
      <c r="Y307" s="323">
        <f t="shared" si="197"/>
        <v>0</v>
      </c>
    </row>
    <row r="308" spans="1:25" hidden="1">
      <c r="A308" s="449"/>
      <c r="B308" s="486"/>
      <c r="C308" s="480"/>
      <c r="D308" s="59" t="s">
        <v>15</v>
      </c>
      <c r="E308" s="52">
        <f>ROUND((N307+O307)*E307*Q307,0)</f>
        <v>0</v>
      </c>
      <c r="F308" s="52">
        <f>ROUND((N307+O307)*F307*Q307*Q308,0)</f>
        <v>0</v>
      </c>
      <c r="G308" s="52">
        <f>ROUND((N307+O307)*G307*Q307*Q308*Q309,0)</f>
        <v>0</v>
      </c>
      <c r="H308" s="52">
        <f>ROUND((N307+O307)*H307*Q307*Q308*Q309*Q310,0)</f>
        <v>0</v>
      </c>
      <c r="I308" s="52">
        <f>ROUND((N307+O307)*I307*Q307*Q308*Q309*Q310*Q311,0)</f>
        <v>0</v>
      </c>
      <c r="J308" s="158">
        <f>SUM(E308:I308)</f>
        <v>0</v>
      </c>
      <c r="M308" s="215"/>
      <c r="N308" s="56"/>
      <c r="O308" s="56"/>
      <c r="P308" s="56"/>
      <c r="Q308" s="211">
        <f>IF('Cumulative Budget Request '!L307='Split budget (G)'!$L$1,'Cumulative Budget Request '!Q307,0)</f>
        <v>0</v>
      </c>
      <c r="R308" s="212">
        <f>IF('Cumulative Budget Request '!L307='Split budget (G)'!$L$1,'Cumulative Budget Request '!R307,0)</f>
        <v>0</v>
      </c>
      <c r="S308" s="61">
        <f>IF('Cumulative Budget Request '!L307='Split budget (G)'!$L$1,'Cumulative Budget Request '!S307,0)</f>
        <v>0</v>
      </c>
      <c r="T308" s="16"/>
      <c r="U308" s="324"/>
      <c r="V308" s="324"/>
      <c r="W308" s="324"/>
      <c r="X308" s="324"/>
      <c r="Y308" s="324"/>
    </row>
    <row r="309" spans="1:25" hidden="1">
      <c r="A309" s="449"/>
      <c r="B309" s="486"/>
      <c r="C309" s="480"/>
      <c r="D309" s="59" t="s">
        <v>30</v>
      </c>
      <c r="E309" s="52">
        <f>ROUND(E308*$Q$2,0)</f>
        <v>0</v>
      </c>
      <c r="F309" s="52">
        <f t="shared" ref="F309:I309" si="198">ROUND(F308*$Q$2,0)</f>
        <v>0</v>
      </c>
      <c r="G309" s="52">
        <f t="shared" si="198"/>
        <v>0</v>
      </c>
      <c r="H309" s="52">
        <f t="shared" si="198"/>
        <v>0</v>
      </c>
      <c r="I309" s="52">
        <f t="shared" si="198"/>
        <v>0</v>
      </c>
      <c r="J309" s="158">
        <f>SUM(E309:I309)</f>
        <v>0</v>
      </c>
      <c r="M309" s="215"/>
      <c r="N309" s="56"/>
      <c r="O309" s="56"/>
      <c r="P309" s="56"/>
      <c r="Q309" s="211">
        <f>IF('Cumulative Budget Request '!L308='Split budget (G)'!$L$1,'Cumulative Budget Request '!Q308,0)</f>
        <v>0</v>
      </c>
      <c r="R309" s="212">
        <f>IF('Cumulative Budget Request '!L308='Split budget (G)'!$L$1,'Cumulative Budget Request '!R308,0)</f>
        <v>0</v>
      </c>
      <c r="S309" s="61">
        <f>IF('Cumulative Budget Request '!L308='Split budget (G)'!$L$1,'Cumulative Budget Request '!S308,0)</f>
        <v>0</v>
      </c>
      <c r="T309" s="16"/>
      <c r="U309" s="323"/>
      <c r="V309" s="323"/>
      <c r="W309" s="323"/>
      <c r="X309" s="323"/>
      <c r="Y309" s="323"/>
    </row>
    <row r="310" spans="1:25" ht="15" hidden="1">
      <c r="A310" s="449"/>
      <c r="B310" s="486"/>
      <c r="C310" s="480"/>
      <c r="D310" s="59" t="s">
        <v>29</v>
      </c>
      <c r="E310" s="170">
        <f>ROUND(R$5*E307,0)</f>
        <v>0</v>
      </c>
      <c r="F310" s="170">
        <f t="shared" ref="F310:I310" si="199">ROUND(S$5*F307,0)</f>
        <v>0</v>
      </c>
      <c r="G310" s="170">
        <f t="shared" si="199"/>
        <v>0</v>
      </c>
      <c r="H310" s="170">
        <f t="shared" si="199"/>
        <v>0</v>
      </c>
      <c r="I310" s="170">
        <f t="shared" si="199"/>
        <v>0</v>
      </c>
      <c r="J310" s="167">
        <f>SUM(E310:I310)</f>
        <v>0</v>
      </c>
      <c r="M310" s="215"/>
      <c r="N310" s="56"/>
      <c r="O310" s="56"/>
      <c r="P310" s="56"/>
      <c r="Q310" s="211">
        <f>IF('Cumulative Budget Request '!L309='Split budget (G)'!$L$1,'Cumulative Budget Request '!Q309,0)</f>
        <v>0</v>
      </c>
      <c r="R310" s="212">
        <f>IF('Cumulative Budget Request '!L309='Split budget (G)'!$L$1,'Cumulative Budget Request '!R309,0)</f>
        <v>0</v>
      </c>
      <c r="S310" s="61">
        <f>IF('Cumulative Budget Request '!L309='Split budget (G)'!$L$1,'Cumulative Budget Request '!S309,0)</f>
        <v>0</v>
      </c>
      <c r="T310" s="16"/>
      <c r="U310" s="324"/>
      <c r="V310" s="324"/>
      <c r="W310" s="324"/>
      <c r="X310" s="324"/>
      <c r="Y310" s="324"/>
    </row>
    <row r="311" spans="1:25" hidden="1">
      <c r="A311" s="449"/>
      <c r="B311" s="486"/>
      <c r="C311" s="480"/>
      <c r="D311" s="62" t="s">
        <v>178</v>
      </c>
      <c r="E311" s="171">
        <f>SUM(E309:E310)</f>
        <v>0</v>
      </c>
      <c r="F311" s="171">
        <f t="shared" ref="F311:I311" si="200">SUM(F309:F310)</f>
        <v>0</v>
      </c>
      <c r="G311" s="171">
        <f t="shared" si="200"/>
        <v>0</v>
      </c>
      <c r="H311" s="171">
        <f t="shared" si="200"/>
        <v>0</v>
      </c>
      <c r="I311" s="171">
        <f t="shared" si="200"/>
        <v>0</v>
      </c>
      <c r="J311" s="172">
        <f>SUM(J309:J310)</f>
        <v>0</v>
      </c>
      <c r="M311" s="215"/>
      <c r="N311" s="56"/>
      <c r="O311" s="56"/>
      <c r="P311" s="56"/>
      <c r="Q311" s="211">
        <f>IF('Cumulative Budget Request '!L310='Split budget (G)'!$L$1,'Cumulative Budget Request '!Q310,0)</f>
        <v>0</v>
      </c>
      <c r="R311" s="212">
        <f>IF('Cumulative Budget Request '!L310='Split budget (G)'!$L$1,'Cumulative Budget Request '!R310,0)</f>
        <v>0</v>
      </c>
      <c r="S311" s="61">
        <f>IF('Cumulative Budget Request '!L310='Split budget (G)'!$L$1,'Cumulative Budget Request '!S310,0)</f>
        <v>0</v>
      </c>
      <c r="T311" s="16"/>
      <c r="U311" s="323"/>
      <c r="V311" s="323"/>
      <c r="W311" s="323"/>
      <c r="X311" s="323"/>
      <c r="Y311" s="323"/>
    </row>
    <row r="312" spans="1:25" hidden="1">
      <c r="A312" s="449"/>
      <c r="C312" s="76"/>
      <c r="D312" s="59"/>
      <c r="E312" s="16"/>
      <c r="F312" s="16"/>
      <c r="G312" s="16"/>
      <c r="H312" s="16"/>
      <c r="I312" s="16"/>
      <c r="J312" s="25"/>
      <c r="M312" s="2"/>
      <c r="N312" s="2"/>
      <c r="O312" s="2"/>
      <c r="P312" s="2"/>
      <c r="Q312" s="2"/>
      <c r="R312" s="4"/>
      <c r="S312" s="3"/>
      <c r="T312" s="16"/>
      <c r="U312" s="24"/>
      <c r="V312" s="24"/>
      <c r="W312" s="24"/>
      <c r="X312" s="24"/>
      <c r="Y312" s="24"/>
    </row>
    <row r="313" spans="1:25" ht="5.4" customHeight="1">
      <c r="A313" s="449"/>
      <c r="D313" s="21"/>
      <c r="E313" s="21"/>
      <c r="F313" s="21"/>
      <c r="G313" s="21"/>
      <c r="H313" s="21"/>
      <c r="I313" s="21"/>
      <c r="J313" s="61"/>
      <c r="S313" s="16"/>
    </row>
    <row r="314" spans="1:25">
      <c r="A314" s="487" t="s">
        <v>19</v>
      </c>
      <c r="B314" s="48"/>
      <c r="C314" s="48"/>
      <c r="D314" s="49"/>
      <c r="E314" s="164">
        <f>SUMIF($D$12:$D$313,"*Salary",E12:E313)</f>
        <v>0</v>
      </c>
      <c r="F314" s="164">
        <f t="shared" ref="F314:I314" si="201">SUMIF($D$12:$D$313,"*Salary",F12:F313)</f>
        <v>0</v>
      </c>
      <c r="G314" s="164">
        <f t="shared" si="201"/>
        <v>0</v>
      </c>
      <c r="H314" s="164">
        <f t="shared" si="201"/>
        <v>0</v>
      </c>
      <c r="I314" s="164">
        <f t="shared" si="201"/>
        <v>0</v>
      </c>
      <c r="J314" s="158">
        <f>SUM(E314:I314)</f>
        <v>0</v>
      </c>
      <c r="S314" s="3"/>
    </row>
    <row r="315" spans="1:25" ht="15">
      <c r="A315" s="47" t="s">
        <v>20</v>
      </c>
      <c r="B315" s="48"/>
      <c r="C315" s="48"/>
      <c r="D315" s="49"/>
      <c r="E315" s="166">
        <f>SUMIF(D14:D313,"*Total Fringe",E14:E313)</f>
        <v>0</v>
      </c>
      <c r="F315" s="166">
        <f>SUMIF($D$14:$D$313,"*Total Fringe",F14:F313)</f>
        <v>0</v>
      </c>
      <c r="G315" s="166">
        <f t="shared" ref="G315:I315" si="202">SUMIF($D$14:$D$313,"*Total Fringe",G14:G313)</f>
        <v>0</v>
      </c>
      <c r="H315" s="166">
        <f t="shared" si="202"/>
        <v>0</v>
      </c>
      <c r="I315" s="166">
        <f t="shared" si="202"/>
        <v>0</v>
      </c>
      <c r="J315" s="167">
        <f>SUM(E315:I315)</f>
        <v>0</v>
      </c>
      <c r="S315" s="3"/>
    </row>
    <row r="316" spans="1:25">
      <c r="A316" s="47" t="s">
        <v>21</v>
      </c>
      <c r="B316" s="48"/>
      <c r="C316" s="48"/>
      <c r="D316" s="49"/>
      <c r="E316" s="177">
        <f>SUM(E314:E315)</f>
        <v>0</v>
      </c>
      <c r="F316" s="177">
        <f t="shared" ref="F316:I316" si="203">SUM(F314:F315)</f>
        <v>0</v>
      </c>
      <c r="G316" s="177">
        <f t="shared" si="203"/>
        <v>0</v>
      </c>
      <c r="H316" s="177">
        <f t="shared" si="203"/>
        <v>0</v>
      </c>
      <c r="I316" s="177">
        <f t="shared" si="203"/>
        <v>0</v>
      </c>
      <c r="J316" s="158">
        <f>SUM(E316:I316)</f>
        <v>0</v>
      </c>
      <c r="U316" s="51"/>
      <c r="V316" s="51"/>
      <c r="W316" s="51"/>
      <c r="X316" s="51"/>
      <c r="Y316" s="51"/>
    </row>
    <row r="317" spans="1:25">
      <c r="A317" s="1"/>
      <c r="B317" s="53"/>
      <c r="C317" s="53"/>
      <c r="D317" s="57"/>
      <c r="E317" s="7"/>
      <c r="F317" s="7"/>
      <c r="G317" s="7"/>
      <c r="H317" s="7"/>
      <c r="I317" s="7"/>
      <c r="J317" s="44"/>
      <c r="U317" s="23"/>
      <c r="V317" s="14"/>
      <c r="W317" s="14"/>
      <c r="X317" s="14"/>
      <c r="Y317" s="14"/>
    </row>
    <row r="318" spans="1:25">
      <c r="A318" s="19" t="s">
        <v>22</v>
      </c>
      <c r="B318" s="68"/>
      <c r="C318" s="68"/>
      <c r="D318" s="45"/>
      <c r="J318" s="32"/>
      <c r="M318" s="53" t="s">
        <v>120</v>
      </c>
      <c r="N318" s="57" t="s">
        <v>79</v>
      </c>
      <c r="O318" s="57"/>
      <c r="P318" s="57" t="s">
        <v>249</v>
      </c>
      <c r="Q318" s="57" t="s">
        <v>109</v>
      </c>
      <c r="R318" s="57" t="s">
        <v>18</v>
      </c>
      <c r="S318" s="57"/>
      <c r="T318" s="57" t="s">
        <v>176</v>
      </c>
      <c r="U318" s="762" t="s">
        <v>118</v>
      </c>
      <c r="V318" s="762"/>
      <c r="W318" s="762"/>
      <c r="X318" s="762"/>
      <c r="Y318" s="762"/>
    </row>
    <row r="319" spans="1:25">
      <c r="A319" s="786" t="s">
        <v>422</v>
      </c>
      <c r="B319" s="786"/>
      <c r="C319" s="786"/>
      <c r="D319" s="786"/>
      <c r="E319" s="786"/>
      <c r="F319" s="786"/>
      <c r="G319" s="786"/>
      <c r="H319" s="786"/>
      <c r="I319" s="786"/>
      <c r="J319" s="786"/>
      <c r="M319" s="53"/>
      <c r="N319" s="57"/>
      <c r="O319" s="57"/>
      <c r="P319" s="57"/>
      <c r="Q319" s="57"/>
      <c r="R319" s="57"/>
      <c r="S319" s="57"/>
      <c r="T319" s="57"/>
      <c r="U319" s="373"/>
      <c r="V319" s="373"/>
      <c r="W319" s="373"/>
      <c r="X319" s="373"/>
      <c r="Y319" s="373"/>
    </row>
    <row r="320" spans="1:25">
      <c r="A320" s="53" t="s">
        <v>61</v>
      </c>
      <c r="B320" s="53" t="s">
        <v>62</v>
      </c>
      <c r="D320" s="45"/>
      <c r="E320" s="17" t="str">
        <f>E11</f>
        <v>Year 1</v>
      </c>
      <c r="F320" s="17" t="str">
        <f>F11</f>
        <v>Year 2</v>
      </c>
      <c r="G320" s="17" t="str">
        <f>G11</f>
        <v>Year 3</v>
      </c>
      <c r="H320" s="17" t="str">
        <f>H11</f>
        <v>Year 4</v>
      </c>
      <c r="I320" s="17" t="str">
        <f>I11</f>
        <v>Year 5</v>
      </c>
      <c r="J320" s="45" t="s">
        <v>1</v>
      </c>
      <c r="M320" s="68" t="s">
        <v>119</v>
      </c>
      <c r="N320" s="45" t="s">
        <v>15</v>
      </c>
      <c r="O320" s="45" t="s">
        <v>249</v>
      </c>
      <c r="P320" s="45" t="s">
        <v>102</v>
      </c>
      <c r="Q320" s="45" t="s">
        <v>110</v>
      </c>
      <c r="R320" s="45" t="s">
        <v>112</v>
      </c>
      <c r="S320" s="45" t="s">
        <v>102</v>
      </c>
      <c r="T320" s="45" t="s">
        <v>177</v>
      </c>
      <c r="U320" s="321" t="s">
        <v>31</v>
      </c>
      <c r="V320" s="322" t="s">
        <v>32</v>
      </c>
      <c r="W320" s="322" t="s">
        <v>33</v>
      </c>
      <c r="X320" s="322" t="s">
        <v>34</v>
      </c>
      <c r="Y320" s="322" t="s">
        <v>35</v>
      </c>
    </row>
    <row r="321" spans="1:25">
      <c r="A321" s="485">
        <f>IF('Cumulative Budget Request '!L320='Split budget (G)'!$L$1,'Cumulative Budget Request '!A320,0)</f>
        <v>0</v>
      </c>
      <c r="B321" s="480">
        <f>IF('Cumulative Budget Request '!L320='Split budget (G)'!$L$1,'Cumulative Budget Request '!B320,0)</f>
        <v>0</v>
      </c>
      <c r="C321" s="68"/>
      <c r="D321" s="33" t="s">
        <v>123</v>
      </c>
      <c r="E321" s="76">
        <f>ROUND($R321*$S321*T321,6)</f>
        <v>0</v>
      </c>
      <c r="F321" s="76">
        <f>ROUND($R322*$S322*T322,6)</f>
        <v>0</v>
      </c>
      <c r="G321" s="76">
        <f>ROUND($R323*$S323*T323,6)</f>
        <v>0</v>
      </c>
      <c r="H321" s="76">
        <f>ROUND($R324*$S324*T324,6)</f>
        <v>0</v>
      </c>
      <c r="I321" s="76">
        <f>ROUND($R325*$S325*T325,6)</f>
        <v>0</v>
      </c>
      <c r="J321" s="45"/>
      <c r="M321" s="133">
        <f>IF('Cumulative Budget Request '!L320='Split budget (G)'!$L$1,'Cumulative Budget Request '!M320,0)</f>
        <v>0</v>
      </c>
      <c r="N321" s="214">
        <f>ROUND(M321/12,2)</f>
        <v>0</v>
      </c>
      <c r="O321" s="214">
        <f>IF('Cumulative Budget Request '!L320='Split budget (G)'!$L$1,'Cumulative Budget Request '!O320,0)</f>
        <v>0</v>
      </c>
      <c r="P321" s="209">
        <f>IF('Cumulative Budget Request '!L320='Split budget (G)'!$L$1,'Cumulative Budget Request '!P320,0)</f>
        <v>0</v>
      </c>
      <c r="Q321" s="211">
        <f>IF('Cumulative Budget Request '!L320='Split budget (G)'!$L$1,'Cumulative Budget Request '!Q320,0)</f>
        <v>0</v>
      </c>
      <c r="R321" s="212">
        <f>IF('Cumulative Budget Request '!L320='Split budget (G)'!$L$1,'Cumulative Budget Request '!R320,0)</f>
        <v>0</v>
      </c>
      <c r="S321" s="61">
        <f>IF('Cumulative Budget Request '!L320='Split budget (G)'!$L$1,'Cumulative Budget Request '!S320,0)</f>
        <v>0</v>
      </c>
      <c r="T321" s="211">
        <f>IF('Cumulative Budget Request '!L320='Split budget (G)'!$L$1,'Cumulative Budget Request '!T320,0)</f>
        <v>0</v>
      </c>
      <c r="U321" s="323">
        <f>IFERROR((E324+E325)/E323,0)</f>
        <v>0</v>
      </c>
      <c r="V321" s="323">
        <f t="shared" ref="V321:Y321" si="204">IFERROR((F324+F325)/F323,0)</f>
        <v>0</v>
      </c>
      <c r="W321" s="323">
        <f t="shared" si="204"/>
        <v>0</v>
      </c>
      <c r="X321" s="323">
        <f t="shared" si="204"/>
        <v>0</v>
      </c>
      <c r="Y321" s="323">
        <f t="shared" si="204"/>
        <v>0</v>
      </c>
    </row>
    <row r="322" spans="1:25">
      <c r="A322" s="488"/>
      <c r="B322" s="480"/>
      <c r="C322" s="68"/>
      <c r="D322" s="33" t="s">
        <v>179</v>
      </c>
      <c r="E322" s="21">
        <f>T321</f>
        <v>0</v>
      </c>
      <c r="F322" s="21">
        <f>T322</f>
        <v>0</v>
      </c>
      <c r="G322" s="21">
        <f>T323</f>
        <v>0</v>
      </c>
      <c r="H322" s="21">
        <f>T324</f>
        <v>0</v>
      </c>
      <c r="I322" s="21">
        <f>T325</f>
        <v>0</v>
      </c>
      <c r="J322" s="45"/>
      <c r="M322" s="215"/>
      <c r="N322" s="214"/>
      <c r="O322" s="214"/>
      <c r="P322" s="214"/>
      <c r="Q322" s="211">
        <f>IF('Cumulative Budget Request '!L321='Split budget (G)'!$L$1,'Cumulative Budget Request '!Q321,0)</f>
        <v>0</v>
      </c>
      <c r="R322" s="212">
        <f>IF('Cumulative Budget Request '!L321='Split budget (G)'!$L$1,'Cumulative Budget Request '!R321,0)</f>
        <v>0</v>
      </c>
      <c r="S322" s="61">
        <f>IF('Cumulative Budget Request '!L321='Split budget (G)'!$L$1,'Cumulative Budget Request '!S321,0)</f>
        <v>0</v>
      </c>
      <c r="T322" s="211">
        <f>IF('Cumulative Budget Request '!L321='Split budget (G)'!$L$1,'Cumulative Budget Request '!T321,0)</f>
        <v>0</v>
      </c>
      <c r="U322" s="323"/>
      <c r="V322" s="323"/>
      <c r="W322" s="323"/>
      <c r="X322" s="323"/>
      <c r="Y322" s="323"/>
    </row>
    <row r="323" spans="1:25">
      <c r="A323" s="449"/>
      <c r="B323" s="486"/>
      <c r="C323" s="76"/>
      <c r="D323" s="59" t="s">
        <v>15</v>
      </c>
      <c r="E323" s="52">
        <f>ROUND((N321+O321)*E321*Q321,0)</f>
        <v>0</v>
      </c>
      <c r="F323" s="52">
        <f>ROUND((N321+O321)*F321*Q321*Q322,0)</f>
        <v>0</v>
      </c>
      <c r="G323" s="52">
        <f>ROUND((N321+O321)*G321*Q321*Q322*Q323,0)</f>
        <v>0</v>
      </c>
      <c r="H323" s="52">
        <f>ROUND((N321+O321)*H321*Q321*Q322*Q323*Q324,0)</f>
        <v>0</v>
      </c>
      <c r="I323" s="52">
        <f>ROUND((N321+O321)*I321*Q321*Q322*Q323*Q324*Q325,0)</f>
        <v>0</v>
      </c>
      <c r="J323" s="158">
        <f>SUM(E323:I323)</f>
        <v>0</v>
      </c>
      <c r="M323" s="215"/>
      <c r="N323" s="56"/>
      <c r="O323" s="56"/>
      <c r="P323" s="56"/>
      <c r="Q323" s="211">
        <f>IF('Cumulative Budget Request '!L322='Split budget (G)'!$L$1,'Cumulative Budget Request '!Q322,0)</f>
        <v>0</v>
      </c>
      <c r="R323" s="212">
        <f>IF('Cumulative Budget Request '!L322='Split budget (G)'!$L$1,'Cumulative Budget Request '!R322,0)</f>
        <v>0</v>
      </c>
      <c r="S323" s="61">
        <f>IF('Cumulative Budget Request '!L322='Split budget (G)'!$L$1,'Cumulative Budget Request '!S322,0)</f>
        <v>0</v>
      </c>
      <c r="T323" s="211">
        <f>IF('Cumulative Budget Request '!L322='Split budget (G)'!$L$1,'Cumulative Budget Request '!T322,0)</f>
        <v>0</v>
      </c>
      <c r="U323" s="324"/>
      <c r="V323" s="324"/>
      <c r="W323" s="324"/>
      <c r="X323" s="324"/>
      <c r="Y323" s="324"/>
    </row>
    <row r="324" spans="1:25">
      <c r="A324" s="449"/>
      <c r="B324" s="480"/>
      <c r="C324" s="76"/>
      <c r="D324" s="59" t="s">
        <v>30</v>
      </c>
      <c r="E324" s="52">
        <f>ROUND(E323*$Q$2,0)</f>
        <v>0</v>
      </c>
      <c r="F324" s="52">
        <f t="shared" ref="F324:I324" si="205">ROUND(F323*$Q$2,0)</f>
        <v>0</v>
      </c>
      <c r="G324" s="52">
        <f t="shared" si="205"/>
        <v>0</v>
      </c>
      <c r="H324" s="52">
        <f t="shared" si="205"/>
        <v>0</v>
      </c>
      <c r="I324" s="52">
        <f t="shared" si="205"/>
        <v>0</v>
      </c>
      <c r="J324" s="158">
        <f>SUM(E324:I324)</f>
        <v>0</v>
      </c>
      <c r="M324" s="215"/>
      <c r="N324" s="56"/>
      <c r="O324" s="56"/>
      <c r="P324" s="56"/>
      <c r="Q324" s="211">
        <f>IF('Cumulative Budget Request '!L323='Split budget (G)'!$L$1,'Cumulative Budget Request '!Q323,0)</f>
        <v>0</v>
      </c>
      <c r="R324" s="212">
        <f>IF('Cumulative Budget Request '!L323='Split budget (G)'!$L$1,'Cumulative Budget Request '!R323,0)</f>
        <v>0</v>
      </c>
      <c r="S324" s="61">
        <f>IF('Cumulative Budget Request '!L323='Split budget (G)'!$L$1,'Cumulative Budget Request '!S323,0)</f>
        <v>0</v>
      </c>
      <c r="T324" s="211">
        <f>IF('Cumulative Budget Request '!L323='Split budget (G)'!$L$1,'Cumulative Budget Request '!T323,0)</f>
        <v>0</v>
      </c>
      <c r="U324" s="323"/>
      <c r="V324" s="323"/>
      <c r="W324" s="323"/>
      <c r="X324" s="323"/>
      <c r="Y324" s="323"/>
    </row>
    <row r="325" spans="1:25" ht="15">
      <c r="A325" s="449"/>
      <c r="B325" s="480"/>
      <c r="C325" s="76"/>
      <c r="D325" s="59" t="s">
        <v>29</v>
      </c>
      <c r="E325" s="170">
        <f>ROUND(R$5*E321,0)</f>
        <v>0</v>
      </c>
      <c r="F325" s="170">
        <f t="shared" ref="F325:I325" si="206">ROUND(S$5*F321,0)</f>
        <v>0</v>
      </c>
      <c r="G325" s="170">
        <f t="shared" si="206"/>
        <v>0</v>
      </c>
      <c r="H325" s="170">
        <f t="shared" si="206"/>
        <v>0</v>
      </c>
      <c r="I325" s="170">
        <f t="shared" si="206"/>
        <v>0</v>
      </c>
      <c r="J325" s="167">
        <f>SUM(E325:I325)</f>
        <v>0</v>
      </c>
      <c r="M325" s="215"/>
      <c r="N325" s="56"/>
      <c r="O325" s="56"/>
      <c r="P325" s="56"/>
      <c r="Q325" s="211">
        <f>IF('Cumulative Budget Request '!L324='Split budget (G)'!$L$1,'Cumulative Budget Request '!Q324,0)</f>
        <v>0</v>
      </c>
      <c r="R325" s="212">
        <f>IF('Cumulative Budget Request '!L324='Split budget (G)'!$L$1,'Cumulative Budget Request '!R324,0)</f>
        <v>0</v>
      </c>
      <c r="S325" s="61">
        <f>IF('Cumulative Budget Request '!L324='Split budget (G)'!$L$1,'Cumulative Budget Request '!S324,0)</f>
        <v>0</v>
      </c>
      <c r="T325" s="211">
        <f>IF('Cumulative Budget Request '!L324='Split budget (G)'!$L$1,'Cumulative Budget Request '!T324,0)</f>
        <v>0</v>
      </c>
      <c r="U325" s="323"/>
      <c r="V325" s="323"/>
      <c r="W325" s="323"/>
      <c r="X325" s="323"/>
      <c r="Y325" s="323"/>
    </row>
    <row r="326" spans="1:25">
      <c r="A326" s="449"/>
      <c r="B326" s="480"/>
      <c r="C326" s="76"/>
      <c r="D326" s="62" t="s">
        <v>178</v>
      </c>
      <c r="E326" s="171">
        <f>SUM(E324:E325)</f>
        <v>0</v>
      </c>
      <c r="F326" s="171">
        <f t="shared" ref="F326:I326" si="207">SUM(F324:F325)</f>
        <v>0</v>
      </c>
      <c r="G326" s="171">
        <f t="shared" si="207"/>
        <v>0</v>
      </c>
      <c r="H326" s="171">
        <f t="shared" si="207"/>
        <v>0</v>
      </c>
      <c r="I326" s="171">
        <f t="shared" si="207"/>
        <v>0</v>
      </c>
      <c r="J326" s="172">
        <f>SUM(J324:J325)</f>
        <v>0</v>
      </c>
      <c r="M326" s="215"/>
      <c r="N326" s="56"/>
      <c r="O326" s="56"/>
      <c r="P326" s="56"/>
      <c r="Q326" s="59"/>
      <c r="R326" s="216"/>
      <c r="S326" s="61"/>
      <c r="T326" s="59"/>
      <c r="U326" s="323"/>
      <c r="V326" s="323"/>
      <c r="W326" s="323"/>
      <c r="X326" s="323"/>
      <c r="Y326" s="323"/>
    </row>
    <row r="327" spans="1:25" hidden="1">
      <c r="A327" s="449"/>
      <c r="B327" s="480"/>
      <c r="C327" s="76"/>
      <c r="D327" s="59"/>
      <c r="E327" s="16"/>
      <c r="F327" s="16"/>
      <c r="G327" s="16"/>
      <c r="H327" s="16"/>
      <c r="I327" s="16"/>
      <c r="J327" s="25"/>
      <c r="M327" s="215"/>
      <c r="N327" s="56"/>
      <c r="O327" s="56"/>
      <c r="P327" s="56"/>
      <c r="Q327" s="33"/>
      <c r="R327" s="56"/>
      <c r="S327" s="33"/>
      <c r="T327" s="213"/>
      <c r="U327" s="325"/>
      <c r="V327" s="326"/>
      <c r="W327" s="324"/>
      <c r="X327" s="324"/>
      <c r="Y327" s="324"/>
    </row>
    <row r="328" spans="1:25" hidden="1">
      <c r="A328" s="485">
        <f>IF('Cumulative Budget Request '!L327='Split budget (G)'!$L$1,'Cumulative Budget Request '!A327,0)</f>
        <v>0</v>
      </c>
      <c r="B328" s="480">
        <f>IF('Cumulative Budget Request '!L327='Split budget (G)'!$L$1,'Cumulative Budget Request '!B327,0)</f>
        <v>0</v>
      </c>
      <c r="D328" s="33" t="s">
        <v>123</v>
      </c>
      <c r="E328" s="76">
        <f>ROUND($R328*$S328*T328,6)</f>
        <v>0</v>
      </c>
      <c r="F328" s="76">
        <f>ROUND($R329*$S329*T329,6)</f>
        <v>0</v>
      </c>
      <c r="G328" s="76">
        <f>ROUND($R330*$S330*T330,6)</f>
        <v>0</v>
      </c>
      <c r="H328" s="76">
        <f>ROUND($R331*$S331*T331,6)</f>
        <v>0</v>
      </c>
      <c r="I328" s="76">
        <f>ROUND($R332*$S332*T332,6)</f>
        <v>0</v>
      </c>
      <c r="J328" s="45"/>
      <c r="M328" s="133">
        <f>IF('Cumulative Budget Request '!L327='Split budget (G)'!$L$1,'Cumulative Budget Request '!M327,0)</f>
        <v>0</v>
      </c>
      <c r="N328" s="214">
        <f>ROUND(M328/12,2)</f>
        <v>0</v>
      </c>
      <c r="O328" s="214">
        <f>IF('Cumulative Budget Request '!L327='Split budget (G)'!$L$1,'Cumulative Budget Request '!O327,0)</f>
        <v>0</v>
      </c>
      <c r="P328" s="209">
        <f>IF('Cumulative Budget Request '!L327='Split budget (G)'!$L$1,'Cumulative Budget Request '!P327,0)</f>
        <v>0</v>
      </c>
      <c r="Q328" s="211">
        <f>IF('Cumulative Budget Request '!L327='Split budget (G)'!$L$1,'Cumulative Budget Request '!Q327,0)</f>
        <v>0</v>
      </c>
      <c r="R328" s="212">
        <f>IF('Cumulative Budget Request '!L327='Split budget (G)'!$L$1,'Cumulative Budget Request '!R327,0)</f>
        <v>0</v>
      </c>
      <c r="S328" s="61">
        <f>IF('Cumulative Budget Request '!L327='Split budget (G)'!$L$1,'Cumulative Budget Request '!S327,0)</f>
        <v>0</v>
      </c>
      <c r="T328" s="211">
        <f>IF('Cumulative Budget Request '!L327='Split budget (G)'!$L$1,'Cumulative Budget Request '!T327,0)</f>
        <v>0</v>
      </c>
      <c r="U328" s="323">
        <f>IFERROR((E331+E332)/E330,0)</f>
        <v>0</v>
      </c>
      <c r="V328" s="323">
        <f t="shared" ref="V328:Y328" si="208">IFERROR((F331+F332)/F330,0)</f>
        <v>0</v>
      </c>
      <c r="W328" s="323">
        <f t="shared" si="208"/>
        <v>0</v>
      </c>
      <c r="X328" s="323">
        <f t="shared" si="208"/>
        <v>0</v>
      </c>
      <c r="Y328" s="323">
        <f t="shared" si="208"/>
        <v>0</v>
      </c>
    </row>
    <row r="329" spans="1:25" hidden="1">
      <c r="A329" s="486"/>
      <c r="B329" s="480"/>
      <c r="D329" s="33" t="s">
        <v>179</v>
      </c>
      <c r="E329" s="21">
        <f>T328</f>
        <v>0</v>
      </c>
      <c r="F329" s="21">
        <f>T329</f>
        <v>0</v>
      </c>
      <c r="G329" s="21">
        <f>T330</f>
        <v>0</v>
      </c>
      <c r="H329" s="21">
        <f>T331</f>
        <v>0</v>
      </c>
      <c r="I329" s="21">
        <f>T332</f>
        <v>0</v>
      </c>
      <c r="J329" s="149"/>
      <c r="M329" s="215"/>
      <c r="N329" s="214"/>
      <c r="O329" s="214"/>
      <c r="P329" s="214"/>
      <c r="Q329" s="211">
        <f>IF('Cumulative Budget Request '!L328='Split budget (G)'!$L$1,'Cumulative Budget Request '!Q328,0)</f>
        <v>0</v>
      </c>
      <c r="R329" s="212">
        <f>IF('Cumulative Budget Request '!L328='Split budget (G)'!$L$1,'Cumulative Budget Request '!R328,0)</f>
        <v>0</v>
      </c>
      <c r="S329" s="61">
        <f>IF('Cumulative Budget Request '!L328='Split budget (G)'!$L$1,'Cumulative Budget Request '!S328,0)</f>
        <v>0</v>
      </c>
      <c r="T329" s="211">
        <f>IF('Cumulative Budget Request '!L328='Split budget (G)'!$L$1,'Cumulative Budget Request '!T328,0)</f>
        <v>0</v>
      </c>
      <c r="U329" s="323"/>
      <c r="V329" s="323"/>
      <c r="W329" s="323"/>
      <c r="X329" s="323"/>
      <c r="Y329" s="323"/>
    </row>
    <row r="330" spans="1:25" hidden="1">
      <c r="A330" s="449"/>
      <c r="B330" s="486"/>
      <c r="C330" s="76"/>
      <c r="D330" s="59" t="s">
        <v>15</v>
      </c>
      <c r="E330" s="52">
        <f>ROUND((N328+O328)*E328*Q328,0)</f>
        <v>0</v>
      </c>
      <c r="F330" s="52">
        <f>ROUND((N328+O328)*F328*Q328*Q329,0)</f>
        <v>0</v>
      </c>
      <c r="G330" s="52">
        <f>ROUND((N328+O328)*G328*Q328*Q329*Q330,0)</f>
        <v>0</v>
      </c>
      <c r="H330" s="52">
        <f>ROUND((N328+O328)*H328*Q328*Q329*Q330*Q331,0)</f>
        <v>0</v>
      </c>
      <c r="I330" s="52">
        <f>ROUND((N328+O328)*I328*Q328*Q329*Q330*Q331*Q332,0)</f>
        <v>0</v>
      </c>
      <c r="J330" s="158">
        <f>SUM(E330:I330)</f>
        <v>0</v>
      </c>
      <c r="M330" s="215"/>
      <c r="N330" s="56"/>
      <c r="O330" s="56"/>
      <c r="P330" s="56"/>
      <c r="Q330" s="211">
        <f>IF('Cumulative Budget Request '!L329='Split budget (G)'!$L$1,'Cumulative Budget Request '!Q329,0)</f>
        <v>0</v>
      </c>
      <c r="R330" s="212">
        <f>IF('Cumulative Budget Request '!L329='Split budget (G)'!$L$1,'Cumulative Budget Request '!R329,0)</f>
        <v>0</v>
      </c>
      <c r="S330" s="61">
        <f>IF('Cumulative Budget Request '!L329='Split budget (G)'!$L$1,'Cumulative Budget Request '!S329,0)</f>
        <v>0</v>
      </c>
      <c r="T330" s="211">
        <f>IF('Cumulative Budget Request '!L329='Split budget (G)'!$L$1,'Cumulative Budget Request '!T329,0)</f>
        <v>0</v>
      </c>
      <c r="U330" s="324"/>
      <c r="V330" s="324"/>
      <c r="W330" s="324"/>
      <c r="X330" s="324"/>
      <c r="Y330" s="324"/>
    </row>
    <row r="331" spans="1:25" hidden="1">
      <c r="A331" s="449"/>
      <c r="B331" s="480"/>
      <c r="C331" s="76"/>
      <c r="D331" s="59" t="s">
        <v>30</v>
      </c>
      <c r="E331" s="52">
        <f>ROUND(E330*$Q$2,0)</f>
        <v>0</v>
      </c>
      <c r="F331" s="52">
        <f t="shared" ref="F331:I331" si="209">ROUND(F330*$Q$2,0)</f>
        <v>0</v>
      </c>
      <c r="G331" s="52">
        <f t="shared" si="209"/>
        <v>0</v>
      </c>
      <c r="H331" s="52">
        <f t="shared" si="209"/>
        <v>0</v>
      </c>
      <c r="I331" s="52">
        <f t="shared" si="209"/>
        <v>0</v>
      </c>
      <c r="J331" s="158">
        <f>SUM(E331:I331)</f>
        <v>0</v>
      </c>
      <c r="M331" s="215"/>
      <c r="N331" s="56"/>
      <c r="O331" s="56"/>
      <c r="P331" s="56"/>
      <c r="Q331" s="211">
        <f>IF('Cumulative Budget Request '!L330='Split budget (G)'!$L$1,'Cumulative Budget Request '!Q330,0)</f>
        <v>0</v>
      </c>
      <c r="R331" s="212">
        <f>IF('Cumulative Budget Request '!L330='Split budget (G)'!$L$1,'Cumulative Budget Request '!R330,0)</f>
        <v>0</v>
      </c>
      <c r="S331" s="61">
        <f>IF('Cumulative Budget Request '!L330='Split budget (G)'!$L$1,'Cumulative Budget Request '!S330,0)</f>
        <v>0</v>
      </c>
      <c r="T331" s="211">
        <f>IF('Cumulative Budget Request '!L330='Split budget (G)'!$L$1,'Cumulative Budget Request '!T330,0)</f>
        <v>0</v>
      </c>
      <c r="U331" s="323"/>
      <c r="V331" s="323"/>
      <c r="W331" s="323"/>
      <c r="X331" s="323"/>
      <c r="Y331" s="323"/>
    </row>
    <row r="332" spans="1:25" ht="15" hidden="1">
      <c r="A332" s="449"/>
      <c r="B332" s="480"/>
      <c r="C332" s="76"/>
      <c r="D332" s="59" t="s">
        <v>29</v>
      </c>
      <c r="E332" s="170">
        <f>ROUND(R$5*E328,0)</f>
        <v>0</v>
      </c>
      <c r="F332" s="170">
        <f t="shared" ref="F332:I332" si="210">ROUND(S$5*F328,0)</f>
        <v>0</v>
      </c>
      <c r="G332" s="170">
        <f t="shared" si="210"/>
        <v>0</v>
      </c>
      <c r="H332" s="170">
        <f t="shared" si="210"/>
        <v>0</v>
      </c>
      <c r="I332" s="170">
        <f t="shared" si="210"/>
        <v>0</v>
      </c>
      <c r="J332" s="167">
        <f>SUM(E332:I332)</f>
        <v>0</v>
      </c>
      <c r="M332" s="215"/>
      <c r="N332" s="56"/>
      <c r="O332" s="56"/>
      <c r="P332" s="56"/>
      <c r="Q332" s="211">
        <f>IF('Cumulative Budget Request '!L331='Split budget (G)'!$L$1,'Cumulative Budget Request '!Q331,0)</f>
        <v>0</v>
      </c>
      <c r="R332" s="212">
        <f>IF('Cumulative Budget Request '!L331='Split budget (G)'!$L$1,'Cumulative Budget Request '!R331,0)</f>
        <v>0</v>
      </c>
      <c r="S332" s="61">
        <f>IF('Cumulative Budget Request '!L331='Split budget (G)'!$L$1,'Cumulative Budget Request '!S331,0)</f>
        <v>0</v>
      </c>
      <c r="T332" s="211">
        <f>IF('Cumulative Budget Request '!L331='Split budget (G)'!$L$1,'Cumulative Budget Request '!T331,0)</f>
        <v>0</v>
      </c>
      <c r="U332" s="323"/>
      <c r="V332" s="323"/>
      <c r="W332" s="323"/>
      <c r="X332" s="323"/>
      <c r="Y332" s="323"/>
    </row>
    <row r="333" spans="1:25" hidden="1">
      <c r="A333" s="449"/>
      <c r="B333" s="480"/>
      <c r="C333" s="76"/>
      <c r="D333" s="62" t="s">
        <v>178</v>
      </c>
      <c r="E333" s="171">
        <f>SUM(E331:E332)</f>
        <v>0</v>
      </c>
      <c r="F333" s="171">
        <f t="shared" ref="F333:I333" si="211">SUM(F331:F332)</f>
        <v>0</v>
      </c>
      <c r="G333" s="171">
        <f t="shared" si="211"/>
        <v>0</v>
      </c>
      <c r="H333" s="171">
        <f t="shared" si="211"/>
        <v>0</v>
      </c>
      <c r="I333" s="171">
        <f t="shared" si="211"/>
        <v>0</v>
      </c>
      <c r="J333" s="172">
        <f>SUM(J331:J332)</f>
        <v>0</v>
      </c>
      <c r="M333" s="215"/>
      <c r="N333" s="56"/>
      <c r="O333" s="56"/>
      <c r="P333" s="56"/>
      <c r="Q333" s="59"/>
      <c r="R333" s="216"/>
      <c r="S333" s="61"/>
      <c r="T333" s="59"/>
      <c r="U333" s="323"/>
      <c r="V333" s="323"/>
      <c r="W333" s="323"/>
      <c r="X333" s="323"/>
      <c r="Y333" s="323"/>
    </row>
    <row r="334" spans="1:25" hidden="1">
      <c r="A334" s="449"/>
      <c r="B334" s="480"/>
      <c r="C334" s="76"/>
      <c r="D334" s="59"/>
      <c r="E334" s="16"/>
      <c r="F334" s="16"/>
      <c r="G334" s="16"/>
      <c r="H334" s="16"/>
      <c r="I334" s="16"/>
      <c r="J334" s="25"/>
      <c r="M334" s="215"/>
      <c r="N334" s="56"/>
      <c r="O334" s="56"/>
      <c r="P334" s="56"/>
      <c r="Q334" s="33"/>
      <c r="R334" s="56"/>
      <c r="S334" s="33"/>
      <c r="T334" s="213"/>
      <c r="U334" s="325"/>
      <c r="V334" s="326"/>
      <c r="W334" s="324"/>
      <c r="X334" s="324"/>
      <c r="Y334" s="324"/>
    </row>
    <row r="335" spans="1:25" hidden="1">
      <c r="A335" s="485">
        <f>IF('Cumulative Budget Request '!L334='Split budget (G)'!$L$1,'Cumulative Budget Request '!A334,0)</f>
        <v>0</v>
      </c>
      <c r="B335" s="480">
        <f>IF('Cumulative Budget Request '!L334='Split budget (G)'!$L$1,'Cumulative Budget Request '!B334,0)</f>
        <v>0</v>
      </c>
      <c r="D335" s="33" t="s">
        <v>123</v>
      </c>
      <c r="E335" s="76">
        <f>ROUND($R335*$S335*T335,6)</f>
        <v>0</v>
      </c>
      <c r="F335" s="76">
        <f>ROUND($R336*$S336*T336,6)</f>
        <v>0</v>
      </c>
      <c r="G335" s="76">
        <f>ROUND($R337*$S337*T337,6)</f>
        <v>0</v>
      </c>
      <c r="H335" s="76">
        <f>ROUND($R338*$S338*T338,6)</f>
        <v>0</v>
      </c>
      <c r="I335" s="76">
        <f>ROUND($R339*$S339*T339,6)</f>
        <v>0</v>
      </c>
      <c r="J335" s="45"/>
      <c r="M335" s="133">
        <f>IF('Cumulative Budget Request '!L334='Split budget (G)'!$L$1,'Cumulative Budget Request '!M334,0)</f>
        <v>0</v>
      </c>
      <c r="N335" s="214">
        <f>ROUND(M335/12,2)</f>
        <v>0</v>
      </c>
      <c r="O335" s="214">
        <f>IF('Cumulative Budget Request '!L334='Split budget (G)'!$L$1,'Cumulative Budget Request '!O334,0)</f>
        <v>0</v>
      </c>
      <c r="P335" s="209">
        <f>IF('Cumulative Budget Request '!L334='Split budget (G)'!$L$1,'Cumulative Budget Request '!P334,0)</f>
        <v>0</v>
      </c>
      <c r="Q335" s="211">
        <f>IF('Cumulative Budget Request '!L334='Split budget (G)'!$L$1,'Cumulative Budget Request '!Q334,0)</f>
        <v>0</v>
      </c>
      <c r="R335" s="212">
        <f>IF('Cumulative Budget Request '!L334='Split budget (G)'!$L$1,'Cumulative Budget Request '!R334,0)</f>
        <v>0</v>
      </c>
      <c r="S335" s="61">
        <f>IF('Cumulative Budget Request '!L334='Split budget (G)'!$L$1,'Cumulative Budget Request '!S334,0)</f>
        <v>0</v>
      </c>
      <c r="T335" s="211">
        <f>IF('Cumulative Budget Request '!L334='Split budget (G)'!$L$1,'Cumulative Budget Request '!T334,0)</f>
        <v>0</v>
      </c>
      <c r="U335" s="323">
        <f>IFERROR((E338+E339)/E337,0)</f>
        <v>0</v>
      </c>
      <c r="V335" s="323">
        <f t="shared" ref="V335:Y335" si="212">IFERROR((F338+F339)/F337,0)</f>
        <v>0</v>
      </c>
      <c r="W335" s="323">
        <f t="shared" si="212"/>
        <v>0</v>
      </c>
      <c r="X335" s="323">
        <f t="shared" si="212"/>
        <v>0</v>
      </c>
      <c r="Y335" s="323">
        <f t="shared" si="212"/>
        <v>0</v>
      </c>
    </row>
    <row r="336" spans="1:25" hidden="1">
      <c r="A336" s="486"/>
      <c r="B336" s="480"/>
      <c r="D336" s="33" t="s">
        <v>179</v>
      </c>
      <c r="E336" s="21">
        <f>T335</f>
        <v>0</v>
      </c>
      <c r="F336" s="21">
        <f>T336</f>
        <v>0</v>
      </c>
      <c r="G336" s="21">
        <f>T337</f>
        <v>0</v>
      </c>
      <c r="H336" s="21">
        <f>T338</f>
        <v>0</v>
      </c>
      <c r="I336" s="21">
        <f>T339</f>
        <v>0</v>
      </c>
      <c r="J336" s="45"/>
      <c r="M336" s="215"/>
      <c r="N336" s="214"/>
      <c r="O336" s="214"/>
      <c r="P336" s="214"/>
      <c r="Q336" s="211">
        <f>IF('Cumulative Budget Request '!L335='Split budget (G)'!$L$1,'Cumulative Budget Request '!Q335,0)</f>
        <v>0</v>
      </c>
      <c r="R336" s="212">
        <f>IF('Cumulative Budget Request '!L335='Split budget (G)'!$L$1,'Cumulative Budget Request '!R335,0)</f>
        <v>0</v>
      </c>
      <c r="S336" s="61">
        <f>IF('Cumulative Budget Request '!L335='Split budget (G)'!$L$1,'Cumulative Budget Request '!S335,0)</f>
        <v>0</v>
      </c>
      <c r="T336" s="211">
        <f>IF('Cumulative Budget Request '!L335='Split budget (G)'!$L$1,'Cumulative Budget Request '!T335,0)</f>
        <v>0</v>
      </c>
      <c r="U336" s="323"/>
      <c r="V336" s="323"/>
      <c r="W336" s="323"/>
      <c r="X336" s="323"/>
      <c r="Y336" s="323"/>
    </row>
    <row r="337" spans="1:25" hidden="1">
      <c r="A337" s="449"/>
      <c r="B337" s="486"/>
      <c r="C337" s="76"/>
      <c r="D337" s="59" t="s">
        <v>15</v>
      </c>
      <c r="E337" s="52">
        <f>ROUND((N335+O335)*E335*Q335,0)</f>
        <v>0</v>
      </c>
      <c r="F337" s="52">
        <f>ROUND((N335+O335)*F335*Q335*Q336,0)</f>
        <v>0</v>
      </c>
      <c r="G337" s="52">
        <f>ROUND((N335+O335)*G335*Q335*Q336*Q337,0)</f>
        <v>0</v>
      </c>
      <c r="H337" s="52">
        <f>ROUND((N335+O335)*H335*Q335*Q336*Q337*Q338,0)</f>
        <v>0</v>
      </c>
      <c r="I337" s="52">
        <f>ROUND((N335+O335)*I335*Q335*Q336*Q337*Q338*Q339,0)</f>
        <v>0</v>
      </c>
      <c r="J337" s="158">
        <f>SUM(E337:I337)</f>
        <v>0</v>
      </c>
      <c r="M337" s="215"/>
      <c r="N337" s="56"/>
      <c r="O337" s="56"/>
      <c r="P337" s="56"/>
      <c r="Q337" s="211">
        <f>IF('Cumulative Budget Request '!L336='Split budget (G)'!$L$1,'Cumulative Budget Request '!Q336,0)</f>
        <v>0</v>
      </c>
      <c r="R337" s="212">
        <f>IF('Cumulative Budget Request '!L336='Split budget (G)'!$L$1,'Cumulative Budget Request '!R336,0)</f>
        <v>0</v>
      </c>
      <c r="S337" s="61">
        <f>IF('Cumulative Budget Request '!L336='Split budget (G)'!$L$1,'Cumulative Budget Request '!S336,0)</f>
        <v>0</v>
      </c>
      <c r="T337" s="211">
        <f>IF('Cumulative Budget Request '!L336='Split budget (G)'!$L$1,'Cumulative Budget Request '!T336,0)</f>
        <v>0</v>
      </c>
      <c r="U337" s="324"/>
      <c r="V337" s="324"/>
      <c r="W337" s="324"/>
      <c r="X337" s="324"/>
      <c r="Y337" s="324"/>
    </row>
    <row r="338" spans="1:25" hidden="1">
      <c r="A338" s="449"/>
      <c r="B338" s="480"/>
      <c r="C338" s="76"/>
      <c r="D338" s="59" t="s">
        <v>30</v>
      </c>
      <c r="E338" s="52">
        <f>ROUND(E337*$Q$2,0)</f>
        <v>0</v>
      </c>
      <c r="F338" s="52">
        <f t="shared" ref="F338:I338" si="213">ROUND(F337*$Q$2,0)</f>
        <v>0</v>
      </c>
      <c r="G338" s="52">
        <f t="shared" si="213"/>
        <v>0</v>
      </c>
      <c r="H338" s="52">
        <f t="shared" si="213"/>
        <v>0</v>
      </c>
      <c r="I338" s="52">
        <f t="shared" si="213"/>
        <v>0</v>
      </c>
      <c r="J338" s="158">
        <f>SUM(E338:I338)</f>
        <v>0</v>
      </c>
      <c r="M338" s="215"/>
      <c r="N338" s="56"/>
      <c r="O338" s="56"/>
      <c r="P338" s="56"/>
      <c r="Q338" s="211">
        <f>IF('Cumulative Budget Request '!L337='Split budget (G)'!$L$1,'Cumulative Budget Request '!Q337,0)</f>
        <v>0</v>
      </c>
      <c r="R338" s="212">
        <f>IF('Cumulative Budget Request '!L337='Split budget (G)'!$L$1,'Cumulative Budget Request '!R337,0)</f>
        <v>0</v>
      </c>
      <c r="S338" s="61">
        <f>IF('Cumulative Budget Request '!L337='Split budget (G)'!$L$1,'Cumulative Budget Request '!S337,0)</f>
        <v>0</v>
      </c>
      <c r="T338" s="211">
        <f>IF('Cumulative Budget Request '!L337='Split budget (G)'!$L$1,'Cumulative Budget Request '!T337,0)</f>
        <v>0</v>
      </c>
      <c r="U338" s="324"/>
      <c r="V338" s="324"/>
      <c r="W338" s="324"/>
      <c r="X338" s="324"/>
      <c r="Y338" s="324"/>
    </row>
    <row r="339" spans="1:25" ht="15" hidden="1">
      <c r="A339" s="449"/>
      <c r="B339" s="480"/>
      <c r="C339" s="76"/>
      <c r="D339" s="59" t="s">
        <v>29</v>
      </c>
      <c r="E339" s="170">
        <f>ROUND(R$5*E335,0)</f>
        <v>0</v>
      </c>
      <c r="F339" s="170">
        <f t="shared" ref="F339:I339" si="214">ROUND(S$5*F335,0)</f>
        <v>0</v>
      </c>
      <c r="G339" s="170">
        <f t="shared" si="214"/>
        <v>0</v>
      </c>
      <c r="H339" s="170">
        <f t="shared" si="214"/>
        <v>0</v>
      </c>
      <c r="I339" s="170">
        <f t="shared" si="214"/>
        <v>0</v>
      </c>
      <c r="J339" s="167">
        <f>SUM(E339:I339)</f>
        <v>0</v>
      </c>
      <c r="M339" s="215"/>
      <c r="N339" s="56"/>
      <c r="O339" s="56"/>
      <c r="P339" s="56"/>
      <c r="Q339" s="211">
        <f>IF('Cumulative Budget Request '!L338='Split budget (G)'!$L$1,'Cumulative Budget Request '!Q338,0)</f>
        <v>0</v>
      </c>
      <c r="R339" s="212">
        <f>IF('Cumulative Budget Request '!L338='Split budget (G)'!$L$1,'Cumulative Budget Request '!R338,0)</f>
        <v>0</v>
      </c>
      <c r="S339" s="61">
        <f>IF('Cumulative Budget Request '!L338='Split budget (G)'!$L$1,'Cumulative Budget Request '!S338,0)</f>
        <v>0</v>
      </c>
      <c r="T339" s="211">
        <f>IF('Cumulative Budget Request '!L338='Split budget (G)'!$L$1,'Cumulative Budget Request '!T338,0)</f>
        <v>0</v>
      </c>
      <c r="U339" s="323"/>
      <c r="V339" s="323"/>
      <c r="W339" s="323"/>
      <c r="X339" s="323"/>
      <c r="Y339" s="323"/>
    </row>
    <row r="340" spans="1:25" hidden="1">
      <c r="A340" s="449"/>
      <c r="B340" s="480"/>
      <c r="C340" s="76"/>
      <c r="D340" s="62" t="s">
        <v>178</v>
      </c>
      <c r="E340" s="171">
        <f>SUM(E338:E339)</f>
        <v>0</v>
      </c>
      <c r="F340" s="171">
        <f t="shared" ref="F340:I340" si="215">SUM(F338:F339)</f>
        <v>0</v>
      </c>
      <c r="G340" s="171">
        <f t="shared" si="215"/>
        <v>0</v>
      </c>
      <c r="H340" s="171">
        <f t="shared" si="215"/>
        <v>0</v>
      </c>
      <c r="I340" s="171">
        <f t="shared" si="215"/>
        <v>0</v>
      </c>
      <c r="J340" s="172">
        <f>SUM(J338:J339)</f>
        <v>0</v>
      </c>
      <c r="M340" s="18"/>
      <c r="N340" s="32"/>
      <c r="O340" s="32"/>
      <c r="P340" s="32"/>
      <c r="Q340" s="46"/>
      <c r="R340" s="46"/>
      <c r="S340" s="46"/>
      <c r="T340" s="25"/>
      <c r="U340" s="323"/>
      <c r="V340" s="323"/>
      <c r="W340" s="323"/>
      <c r="X340" s="323"/>
      <c r="Y340" s="323"/>
    </row>
    <row r="341" spans="1:25" hidden="1">
      <c r="A341" s="449"/>
      <c r="B341" s="480"/>
      <c r="C341" s="76"/>
      <c r="D341" s="59"/>
      <c r="E341" s="16"/>
      <c r="F341" s="16"/>
      <c r="G341" s="16"/>
      <c r="H341" s="16"/>
      <c r="I341" s="16"/>
      <c r="J341" s="25"/>
      <c r="M341" s="215"/>
      <c r="N341" s="56"/>
      <c r="O341" s="56"/>
      <c r="P341" s="56"/>
      <c r="Q341" s="33"/>
      <c r="R341" s="56"/>
      <c r="S341" s="33"/>
      <c r="T341" s="213"/>
      <c r="U341" s="325"/>
      <c r="V341" s="326"/>
      <c r="W341" s="324"/>
      <c r="X341" s="324"/>
      <c r="Y341" s="324"/>
    </row>
    <row r="342" spans="1:25" hidden="1">
      <c r="A342" s="485">
        <f>IF('Cumulative Budget Request '!L341='Split budget (G)'!$L$1,'Cumulative Budget Request '!A341,0)</f>
        <v>0</v>
      </c>
      <c r="B342" s="480">
        <f>IF('Cumulative Budget Request '!L341='Split budget (G)'!$L$1,'Cumulative Budget Request '!B341,0)</f>
        <v>0</v>
      </c>
      <c r="D342" s="33" t="s">
        <v>123</v>
      </c>
      <c r="E342" s="76">
        <f>ROUND($R342*$S342*T342,6)</f>
        <v>0</v>
      </c>
      <c r="F342" s="76">
        <f>ROUND($R343*$S343*T343,6)</f>
        <v>0</v>
      </c>
      <c r="G342" s="76">
        <f>ROUND($R344*$S344*T344,6)</f>
        <v>0</v>
      </c>
      <c r="H342" s="76">
        <f>ROUND($R345*$S345*T345,6)</f>
        <v>0</v>
      </c>
      <c r="I342" s="76">
        <f>ROUND($R346*$S346*T346,6)</f>
        <v>0</v>
      </c>
      <c r="J342" s="45"/>
      <c r="M342" s="133">
        <f>IF('Cumulative Budget Request '!L341='Split budget (G)'!$L$1,'Cumulative Budget Request '!M341,0)</f>
        <v>0</v>
      </c>
      <c r="N342" s="214">
        <f>ROUND(M342/12,2)</f>
        <v>0</v>
      </c>
      <c r="O342" s="214">
        <f>IF('Cumulative Budget Request '!L341='Split budget (G)'!$L$1,'Cumulative Budget Request '!O341,0)</f>
        <v>0</v>
      </c>
      <c r="P342" s="209">
        <f>IF('Cumulative Budget Request '!L341='Split budget (G)'!$L$1,'Cumulative Budget Request '!P341,0)</f>
        <v>0</v>
      </c>
      <c r="Q342" s="211">
        <f>IF('Cumulative Budget Request '!L341='Split budget (G)'!$L$1,'Cumulative Budget Request '!Q341,0)</f>
        <v>0</v>
      </c>
      <c r="R342" s="212">
        <f>IF('Cumulative Budget Request '!L341='Split budget (G)'!$L$1,'Cumulative Budget Request '!R341,0)</f>
        <v>0</v>
      </c>
      <c r="S342" s="61">
        <f>IF('Cumulative Budget Request '!L341='Split budget (G)'!$L$1,'Cumulative Budget Request '!S341,0)</f>
        <v>0</v>
      </c>
      <c r="T342" s="211">
        <f>IF('Cumulative Budget Request '!L341='Split budget (G)'!$L$1,'Cumulative Budget Request '!T341,0)</f>
        <v>0</v>
      </c>
      <c r="U342" s="323">
        <f>IFERROR((E345+E346)/E344,0)</f>
        <v>0</v>
      </c>
      <c r="V342" s="323">
        <f t="shared" ref="V342:Y342" si="216">IFERROR((F345+F346)/F344,0)</f>
        <v>0</v>
      </c>
      <c r="W342" s="323">
        <f t="shared" si="216"/>
        <v>0</v>
      </c>
      <c r="X342" s="323">
        <f t="shared" si="216"/>
        <v>0</v>
      </c>
      <c r="Y342" s="323">
        <f t="shared" si="216"/>
        <v>0</v>
      </c>
    </row>
    <row r="343" spans="1:25" hidden="1">
      <c r="A343" s="486"/>
      <c r="B343" s="480"/>
      <c r="D343" s="33" t="s">
        <v>179</v>
      </c>
      <c r="E343" s="21">
        <f>T342</f>
        <v>0</v>
      </c>
      <c r="F343" s="21">
        <f>T343</f>
        <v>0</v>
      </c>
      <c r="G343" s="21">
        <f>T344</f>
        <v>0</v>
      </c>
      <c r="H343" s="21">
        <f>T345</f>
        <v>0</v>
      </c>
      <c r="I343" s="21">
        <f>T346</f>
        <v>0</v>
      </c>
      <c r="J343" s="45"/>
      <c r="M343" s="215"/>
      <c r="N343" s="214"/>
      <c r="O343" s="214"/>
      <c r="P343" s="214"/>
      <c r="Q343" s="211">
        <f>IF('Cumulative Budget Request '!L342='Split budget (G)'!$L$1,'Cumulative Budget Request '!Q342,0)</f>
        <v>0</v>
      </c>
      <c r="R343" s="212">
        <f>IF('Cumulative Budget Request '!L342='Split budget (G)'!$L$1,'Cumulative Budget Request '!R342,0)</f>
        <v>0</v>
      </c>
      <c r="S343" s="61">
        <f>IF('Cumulative Budget Request '!L342='Split budget (G)'!$L$1,'Cumulative Budget Request '!S342,0)</f>
        <v>0</v>
      </c>
      <c r="T343" s="211">
        <f>IF('Cumulative Budget Request '!L342='Split budget (G)'!$L$1,'Cumulative Budget Request '!T342,0)</f>
        <v>0</v>
      </c>
      <c r="U343" s="323"/>
      <c r="V343" s="323"/>
      <c r="W343" s="323"/>
      <c r="X343" s="323"/>
      <c r="Y343" s="323"/>
    </row>
    <row r="344" spans="1:25" hidden="1">
      <c r="A344" s="449"/>
      <c r="B344" s="486"/>
      <c r="C344" s="76"/>
      <c r="D344" s="59" t="s">
        <v>15</v>
      </c>
      <c r="E344" s="52">
        <f>ROUND((N342+O342)*E342*Q342,0)</f>
        <v>0</v>
      </c>
      <c r="F344" s="52">
        <f>ROUND((N342+O342)*F342*Q342*Q343,0)</f>
        <v>0</v>
      </c>
      <c r="G344" s="52">
        <f>ROUND((N342+O342)*G342*Q342*Q343*Q344,0)</f>
        <v>0</v>
      </c>
      <c r="H344" s="52">
        <f>ROUND((N342+O342)*H342*Q342*Q343*Q344*Q345,0)</f>
        <v>0</v>
      </c>
      <c r="I344" s="52">
        <f>ROUND((N342+O342)*I342*Q342*Q343*Q344*Q345*Q346,0)</f>
        <v>0</v>
      </c>
      <c r="J344" s="158">
        <f>SUM(E344:I344)</f>
        <v>0</v>
      </c>
      <c r="M344" s="215"/>
      <c r="N344" s="56"/>
      <c r="O344" s="56"/>
      <c r="P344" s="56"/>
      <c r="Q344" s="211">
        <f>IF('Cumulative Budget Request '!L343='Split budget (G)'!$L$1,'Cumulative Budget Request '!Q343,0)</f>
        <v>0</v>
      </c>
      <c r="R344" s="212">
        <f>IF('Cumulative Budget Request '!L343='Split budget (G)'!$L$1,'Cumulative Budget Request '!R343,0)</f>
        <v>0</v>
      </c>
      <c r="S344" s="61">
        <f>IF('Cumulative Budget Request '!L343='Split budget (G)'!$L$1,'Cumulative Budget Request '!S343,0)</f>
        <v>0</v>
      </c>
      <c r="T344" s="211">
        <f>IF('Cumulative Budget Request '!L343='Split budget (G)'!$L$1,'Cumulative Budget Request '!T343,0)</f>
        <v>0</v>
      </c>
      <c r="U344" s="324"/>
      <c r="V344" s="324"/>
      <c r="W344" s="324"/>
      <c r="X344" s="324"/>
      <c r="Y344" s="324"/>
    </row>
    <row r="345" spans="1:25" hidden="1">
      <c r="A345" s="449"/>
      <c r="B345" s="480"/>
      <c r="C345" s="76"/>
      <c r="D345" s="59" t="s">
        <v>30</v>
      </c>
      <c r="E345" s="52">
        <f>ROUND(E344*$Q$2,0)</f>
        <v>0</v>
      </c>
      <c r="F345" s="52">
        <f t="shared" ref="F345:I345" si="217">ROUND(F344*$Q$2,0)</f>
        <v>0</v>
      </c>
      <c r="G345" s="52">
        <f t="shared" si="217"/>
        <v>0</v>
      </c>
      <c r="H345" s="52">
        <f t="shared" si="217"/>
        <v>0</v>
      </c>
      <c r="I345" s="52">
        <f t="shared" si="217"/>
        <v>0</v>
      </c>
      <c r="J345" s="158">
        <f>SUM(E345:I345)</f>
        <v>0</v>
      </c>
      <c r="M345" s="215"/>
      <c r="N345" s="56"/>
      <c r="O345" s="56"/>
      <c r="P345" s="56"/>
      <c r="Q345" s="211">
        <f>IF('Cumulative Budget Request '!L344='Split budget (G)'!$L$1,'Cumulative Budget Request '!Q344,0)</f>
        <v>0</v>
      </c>
      <c r="R345" s="212">
        <f>IF('Cumulative Budget Request '!L344='Split budget (G)'!$L$1,'Cumulative Budget Request '!R344,0)</f>
        <v>0</v>
      </c>
      <c r="S345" s="61">
        <f>IF('Cumulative Budget Request '!L344='Split budget (G)'!$L$1,'Cumulative Budget Request '!S344,0)</f>
        <v>0</v>
      </c>
      <c r="T345" s="211">
        <f>IF('Cumulative Budget Request '!L344='Split budget (G)'!$L$1,'Cumulative Budget Request '!T344,0)</f>
        <v>0</v>
      </c>
      <c r="U345" s="324"/>
      <c r="V345" s="324"/>
      <c r="W345" s="324"/>
      <c r="X345" s="324"/>
      <c r="Y345" s="324"/>
    </row>
    <row r="346" spans="1:25" ht="15" hidden="1">
      <c r="A346" s="449"/>
      <c r="B346" s="480"/>
      <c r="C346" s="76"/>
      <c r="D346" s="59" t="s">
        <v>29</v>
      </c>
      <c r="E346" s="170">
        <f>ROUND(R$5*E342,0)</f>
        <v>0</v>
      </c>
      <c r="F346" s="170">
        <f t="shared" ref="F346:I346" si="218">ROUND(S$5*F342,0)</f>
        <v>0</v>
      </c>
      <c r="G346" s="170">
        <f t="shared" si="218"/>
        <v>0</v>
      </c>
      <c r="H346" s="170">
        <f t="shared" si="218"/>
        <v>0</v>
      </c>
      <c r="I346" s="170">
        <f t="shared" si="218"/>
        <v>0</v>
      </c>
      <c r="J346" s="167">
        <f>SUM(E346:I346)</f>
        <v>0</v>
      </c>
      <c r="M346" s="215"/>
      <c r="N346" s="56"/>
      <c r="O346" s="56"/>
      <c r="P346" s="56"/>
      <c r="Q346" s="211">
        <f>IF('Cumulative Budget Request '!L345='Split budget (G)'!$L$1,'Cumulative Budget Request '!Q345,0)</f>
        <v>0</v>
      </c>
      <c r="R346" s="212">
        <f>IF('Cumulative Budget Request '!L345='Split budget (G)'!$L$1,'Cumulative Budget Request '!R345,0)</f>
        <v>0</v>
      </c>
      <c r="S346" s="61">
        <f>IF('Cumulative Budget Request '!L345='Split budget (G)'!$L$1,'Cumulative Budget Request '!S345,0)</f>
        <v>0</v>
      </c>
      <c r="T346" s="211">
        <f>IF('Cumulative Budget Request '!L345='Split budget (G)'!$L$1,'Cumulative Budget Request '!T345,0)</f>
        <v>0</v>
      </c>
      <c r="U346" s="323"/>
      <c r="V346" s="323"/>
      <c r="W346" s="323"/>
      <c r="X346" s="323"/>
      <c r="Y346" s="323"/>
    </row>
    <row r="347" spans="1:25" hidden="1">
      <c r="A347" s="449"/>
      <c r="B347" s="480"/>
      <c r="C347" s="76"/>
      <c r="D347" s="62" t="s">
        <v>178</v>
      </c>
      <c r="E347" s="171">
        <f>SUM(E345:E346)</f>
        <v>0</v>
      </c>
      <c r="F347" s="171">
        <f t="shared" ref="F347:I347" si="219">SUM(F345:F346)</f>
        <v>0</v>
      </c>
      <c r="G347" s="171">
        <f t="shared" si="219"/>
        <v>0</v>
      </c>
      <c r="H347" s="171">
        <f t="shared" si="219"/>
        <v>0</v>
      </c>
      <c r="I347" s="171">
        <f t="shared" si="219"/>
        <v>0</v>
      </c>
      <c r="J347" s="172">
        <f>SUM(J345:J346)</f>
        <v>0</v>
      </c>
      <c r="M347" s="18"/>
      <c r="N347" s="32"/>
      <c r="O347" s="32"/>
      <c r="P347" s="32"/>
      <c r="Q347" s="46"/>
      <c r="R347" s="46"/>
      <c r="S347" s="46"/>
      <c r="T347" s="25"/>
      <c r="U347" s="323"/>
      <c r="V347" s="323"/>
      <c r="W347" s="323"/>
      <c r="X347" s="323"/>
      <c r="Y347" s="323"/>
    </row>
    <row r="348" spans="1:25" hidden="1">
      <c r="A348" s="449"/>
      <c r="B348" s="480"/>
      <c r="C348" s="76"/>
      <c r="D348" s="59"/>
      <c r="E348" s="16"/>
      <c r="F348" s="16"/>
      <c r="G348" s="16"/>
      <c r="H348" s="16"/>
      <c r="I348" s="16"/>
      <c r="J348" s="25"/>
      <c r="M348" s="215"/>
      <c r="N348" s="56"/>
      <c r="O348" s="56"/>
      <c r="P348" s="56"/>
      <c r="Q348" s="33"/>
      <c r="R348" s="56"/>
      <c r="S348" s="33"/>
      <c r="T348" s="213"/>
      <c r="U348" s="325"/>
      <c r="V348" s="326"/>
      <c r="W348" s="324"/>
      <c r="X348" s="324"/>
      <c r="Y348" s="324"/>
    </row>
    <row r="349" spans="1:25" hidden="1">
      <c r="A349" s="485">
        <f>IF('Cumulative Budget Request '!L348='Split budget (G)'!$L$1,'Cumulative Budget Request '!A348,0)</f>
        <v>0</v>
      </c>
      <c r="B349" s="480">
        <f>IF('Cumulative Budget Request '!L348='Split budget (G)'!$L$1,'Cumulative Budget Request '!B348,0)</f>
        <v>0</v>
      </c>
      <c r="D349" s="33" t="s">
        <v>123</v>
      </c>
      <c r="E349" s="76">
        <f>ROUND($R349*$S349*T349,6)</f>
        <v>0</v>
      </c>
      <c r="F349" s="76">
        <f>ROUND($R350*$S350*T350,6)</f>
        <v>0</v>
      </c>
      <c r="G349" s="76">
        <f>ROUND($R351*$S351*T351,6)</f>
        <v>0</v>
      </c>
      <c r="H349" s="76">
        <f>ROUND($R352*$S352*T352,6)</f>
        <v>0</v>
      </c>
      <c r="I349" s="76">
        <f>ROUND($R353*$S353*T353,6)</f>
        <v>0</v>
      </c>
      <c r="J349" s="45"/>
      <c r="M349" s="133">
        <f>IF('Cumulative Budget Request '!L348='Split budget (G)'!$L$1,'Cumulative Budget Request '!M348,0)</f>
        <v>0</v>
      </c>
      <c r="N349" s="214">
        <f>ROUND(M349/12,2)</f>
        <v>0</v>
      </c>
      <c r="O349" s="214">
        <f>IF('Cumulative Budget Request '!L348='Split budget (G)'!$L$1,'Cumulative Budget Request '!O348,0)</f>
        <v>0</v>
      </c>
      <c r="P349" s="209">
        <f>IF('Cumulative Budget Request '!L348='Split budget (G)'!$L$1,'Cumulative Budget Request '!P348,0)</f>
        <v>0</v>
      </c>
      <c r="Q349" s="211">
        <f>IF('Cumulative Budget Request '!L348='Split budget (G)'!$L$1,'Cumulative Budget Request '!Q348,0)</f>
        <v>0</v>
      </c>
      <c r="R349" s="212">
        <f>IF('Cumulative Budget Request '!L348='Split budget (G)'!$L$1,'Cumulative Budget Request '!R348,0)</f>
        <v>0</v>
      </c>
      <c r="S349" s="61">
        <f>IF('Cumulative Budget Request '!L348='Split budget (G)'!$L$1,'Cumulative Budget Request '!S348,0)</f>
        <v>0</v>
      </c>
      <c r="T349" s="211">
        <f>IF('Cumulative Budget Request '!L348='Split budget (G)'!$L$1,'Cumulative Budget Request '!T348,0)</f>
        <v>0</v>
      </c>
      <c r="U349" s="323">
        <f>IFERROR((E352+E353)/E351,0)</f>
        <v>0</v>
      </c>
      <c r="V349" s="323">
        <f t="shared" ref="V349:Y349" si="220">IFERROR((F352+F353)/F351,0)</f>
        <v>0</v>
      </c>
      <c r="W349" s="323">
        <f t="shared" si="220"/>
        <v>0</v>
      </c>
      <c r="X349" s="323">
        <f t="shared" si="220"/>
        <v>0</v>
      </c>
      <c r="Y349" s="323">
        <f t="shared" si="220"/>
        <v>0</v>
      </c>
    </row>
    <row r="350" spans="1:25" hidden="1">
      <c r="A350" s="486"/>
      <c r="B350" s="480"/>
      <c r="D350" s="33" t="s">
        <v>179</v>
      </c>
      <c r="E350" s="21">
        <f>T349</f>
        <v>0</v>
      </c>
      <c r="F350" s="21">
        <f>T350</f>
        <v>0</v>
      </c>
      <c r="G350" s="21">
        <f>T351</f>
        <v>0</v>
      </c>
      <c r="H350" s="21">
        <f>T352</f>
        <v>0</v>
      </c>
      <c r="I350" s="21">
        <f>T353</f>
        <v>0</v>
      </c>
      <c r="J350" s="45"/>
      <c r="M350" s="215"/>
      <c r="N350" s="214"/>
      <c r="O350" s="214"/>
      <c r="P350" s="214"/>
      <c r="Q350" s="211">
        <f>IF('Cumulative Budget Request '!L349='Split budget (G)'!$L$1,'Cumulative Budget Request '!Q349,0)</f>
        <v>0</v>
      </c>
      <c r="R350" s="212">
        <f>IF('Cumulative Budget Request '!L349='Split budget (G)'!$L$1,'Cumulative Budget Request '!R349,0)</f>
        <v>0</v>
      </c>
      <c r="S350" s="61">
        <f>IF('Cumulative Budget Request '!L349='Split budget (G)'!$L$1,'Cumulative Budget Request '!S349,0)</f>
        <v>0</v>
      </c>
      <c r="T350" s="211">
        <f>IF('Cumulative Budget Request '!L349='Split budget (G)'!$L$1,'Cumulative Budget Request '!T349,0)</f>
        <v>0</v>
      </c>
      <c r="U350" s="323"/>
      <c r="V350" s="323"/>
      <c r="W350" s="323"/>
      <c r="X350" s="323"/>
      <c r="Y350" s="323"/>
    </row>
    <row r="351" spans="1:25" hidden="1">
      <c r="A351" s="449"/>
      <c r="B351" s="486"/>
      <c r="C351" s="76"/>
      <c r="D351" s="59" t="s">
        <v>15</v>
      </c>
      <c r="E351" s="52">
        <f>ROUND((N349+O349)*E349*Q349,0)</f>
        <v>0</v>
      </c>
      <c r="F351" s="52">
        <f>ROUND((N349+O349)*F349*Q349*Q350,0)</f>
        <v>0</v>
      </c>
      <c r="G351" s="52">
        <f>ROUND((N349+O349)*G349*Q349*Q350*Q351,0)</f>
        <v>0</v>
      </c>
      <c r="H351" s="52">
        <f>ROUND((N349+O349)*H349*Q349*Q350*Q351*Q352,0)</f>
        <v>0</v>
      </c>
      <c r="I351" s="52">
        <f>ROUND((N349+O349)*I349*Q349*Q350*Q351*Q352*Q353,0)</f>
        <v>0</v>
      </c>
      <c r="J351" s="158">
        <f>SUM(E351:I351)</f>
        <v>0</v>
      </c>
      <c r="M351" s="215"/>
      <c r="N351" s="56"/>
      <c r="O351" s="56"/>
      <c r="P351" s="56"/>
      <c r="Q351" s="211">
        <f>IF('Cumulative Budget Request '!L350='Split budget (G)'!$L$1,'Cumulative Budget Request '!Q350,0)</f>
        <v>0</v>
      </c>
      <c r="R351" s="212">
        <f>IF('Cumulative Budget Request '!L350='Split budget (G)'!$L$1,'Cumulative Budget Request '!R350,0)</f>
        <v>0</v>
      </c>
      <c r="S351" s="61">
        <f>IF('Cumulative Budget Request '!L350='Split budget (G)'!$L$1,'Cumulative Budget Request '!S350,0)</f>
        <v>0</v>
      </c>
      <c r="T351" s="211">
        <f>IF('Cumulative Budget Request '!L350='Split budget (G)'!$L$1,'Cumulative Budget Request '!T350,0)</f>
        <v>0</v>
      </c>
      <c r="U351" s="324"/>
      <c r="V351" s="324"/>
      <c r="W351" s="324"/>
      <c r="X351" s="324"/>
      <c r="Y351" s="324"/>
    </row>
    <row r="352" spans="1:25" hidden="1">
      <c r="A352" s="449"/>
      <c r="B352" s="480"/>
      <c r="C352" s="76"/>
      <c r="D352" s="59" t="s">
        <v>30</v>
      </c>
      <c r="E352" s="52">
        <f>ROUND(E351*$Q$2,0)</f>
        <v>0</v>
      </c>
      <c r="F352" s="52">
        <f t="shared" ref="F352:I352" si="221">ROUND(F351*$Q$2,0)</f>
        <v>0</v>
      </c>
      <c r="G352" s="52">
        <f t="shared" si="221"/>
        <v>0</v>
      </c>
      <c r="H352" s="52">
        <f t="shared" si="221"/>
        <v>0</v>
      </c>
      <c r="I352" s="52">
        <f t="shared" si="221"/>
        <v>0</v>
      </c>
      <c r="J352" s="158">
        <f>SUM(E352:I352)</f>
        <v>0</v>
      </c>
      <c r="M352" s="215"/>
      <c r="N352" s="56"/>
      <c r="O352" s="56"/>
      <c r="P352" s="56"/>
      <c r="Q352" s="211">
        <f>IF('Cumulative Budget Request '!L351='Split budget (G)'!$L$1,'Cumulative Budget Request '!Q351,0)</f>
        <v>0</v>
      </c>
      <c r="R352" s="212">
        <f>IF('Cumulative Budget Request '!L351='Split budget (G)'!$L$1,'Cumulative Budget Request '!R351,0)</f>
        <v>0</v>
      </c>
      <c r="S352" s="61">
        <f>IF('Cumulative Budget Request '!L351='Split budget (G)'!$L$1,'Cumulative Budget Request '!S351,0)</f>
        <v>0</v>
      </c>
      <c r="T352" s="211">
        <f>IF('Cumulative Budget Request '!L351='Split budget (G)'!$L$1,'Cumulative Budget Request '!T351,0)</f>
        <v>0</v>
      </c>
      <c r="U352" s="324"/>
      <c r="V352" s="324"/>
      <c r="W352" s="324"/>
      <c r="X352" s="324"/>
      <c r="Y352" s="324"/>
    </row>
    <row r="353" spans="1:25" ht="15" hidden="1">
      <c r="A353" s="449"/>
      <c r="B353" s="480"/>
      <c r="C353" s="76"/>
      <c r="D353" s="59" t="s">
        <v>29</v>
      </c>
      <c r="E353" s="170">
        <f>ROUND(R$5*E349,0)</f>
        <v>0</v>
      </c>
      <c r="F353" s="170">
        <f t="shared" ref="F353:I353" si="222">ROUND(S$5*F349,0)</f>
        <v>0</v>
      </c>
      <c r="G353" s="170">
        <f t="shared" si="222"/>
        <v>0</v>
      </c>
      <c r="H353" s="170">
        <f t="shared" si="222"/>
        <v>0</v>
      </c>
      <c r="I353" s="170">
        <f t="shared" si="222"/>
        <v>0</v>
      </c>
      <c r="J353" s="167">
        <f>SUM(E353:I353)</f>
        <v>0</v>
      </c>
      <c r="M353" s="215"/>
      <c r="N353" s="56"/>
      <c r="O353" s="56"/>
      <c r="P353" s="56"/>
      <c r="Q353" s="211">
        <f>IF('Cumulative Budget Request '!L352='Split budget (G)'!$L$1,'Cumulative Budget Request '!Q352,0)</f>
        <v>0</v>
      </c>
      <c r="R353" s="212">
        <f>IF('Cumulative Budget Request '!L352='Split budget (G)'!$L$1,'Cumulative Budget Request '!R352,0)</f>
        <v>0</v>
      </c>
      <c r="S353" s="61">
        <f>IF('Cumulative Budget Request '!L352='Split budget (G)'!$L$1,'Cumulative Budget Request '!S352,0)</f>
        <v>0</v>
      </c>
      <c r="T353" s="211">
        <f>IF('Cumulative Budget Request '!L352='Split budget (G)'!$L$1,'Cumulative Budget Request '!T352,0)</f>
        <v>0</v>
      </c>
      <c r="U353" s="323"/>
      <c r="V353" s="323"/>
      <c r="W353" s="323"/>
      <c r="X353" s="323"/>
      <c r="Y353" s="323"/>
    </row>
    <row r="354" spans="1:25" hidden="1">
      <c r="A354" s="449"/>
      <c r="B354" s="480"/>
      <c r="C354" s="76"/>
      <c r="D354" s="62" t="s">
        <v>178</v>
      </c>
      <c r="E354" s="171">
        <f>SUM(E352:E353)</f>
        <v>0</v>
      </c>
      <c r="F354" s="171">
        <f t="shared" ref="F354:I354" si="223">SUM(F352:F353)</f>
        <v>0</v>
      </c>
      <c r="G354" s="171">
        <f t="shared" si="223"/>
        <v>0</v>
      </c>
      <c r="H354" s="171">
        <f t="shared" si="223"/>
        <v>0</v>
      </c>
      <c r="I354" s="171">
        <f t="shared" si="223"/>
        <v>0</v>
      </c>
      <c r="J354" s="172">
        <f>SUM(J352:J353)</f>
        <v>0</v>
      </c>
      <c r="M354" s="18"/>
      <c r="N354" s="32"/>
      <c r="O354" s="32"/>
      <c r="P354" s="32"/>
      <c r="Q354" s="46"/>
      <c r="R354" s="46"/>
      <c r="S354" s="46"/>
      <c r="T354" s="25"/>
      <c r="U354" s="323"/>
      <c r="V354" s="323"/>
      <c r="W354" s="323"/>
      <c r="X354" s="323"/>
      <c r="Y354" s="323"/>
    </row>
    <row r="355" spans="1:25" hidden="1">
      <c r="A355" s="449"/>
      <c r="B355" s="480"/>
      <c r="C355" s="76"/>
      <c r="D355" s="59"/>
      <c r="E355" s="16"/>
      <c r="F355" s="16"/>
      <c r="G355" s="16"/>
      <c r="H355" s="16"/>
      <c r="I355" s="16"/>
      <c r="J355" s="25"/>
      <c r="M355" s="215"/>
      <c r="N355" s="56"/>
      <c r="O355" s="56"/>
      <c r="P355" s="56"/>
      <c r="Q355" s="33"/>
      <c r="R355" s="56"/>
      <c r="S355" s="33"/>
      <c r="T355" s="213"/>
      <c r="U355" s="325"/>
      <c r="V355" s="326"/>
      <c r="W355" s="324"/>
      <c r="X355" s="324"/>
      <c r="Y355" s="324"/>
    </row>
    <row r="356" spans="1:25" hidden="1">
      <c r="A356" s="485">
        <f>IF('Cumulative Budget Request '!L355='Split budget (G)'!$L$1,'Cumulative Budget Request '!A355,0)</f>
        <v>0</v>
      </c>
      <c r="B356" s="480">
        <f>IF('Cumulative Budget Request '!L355='Split budget (G)'!$L$1,'Cumulative Budget Request '!B355,0)</f>
        <v>0</v>
      </c>
      <c r="D356" s="33" t="s">
        <v>123</v>
      </c>
      <c r="E356" s="76">
        <f>ROUND($R356*$S356*T356,6)</f>
        <v>0</v>
      </c>
      <c r="F356" s="76">
        <f>ROUND($R357*$S357*T357,6)</f>
        <v>0</v>
      </c>
      <c r="G356" s="76">
        <f>ROUND($R358*$S358*T358,6)</f>
        <v>0</v>
      </c>
      <c r="H356" s="76">
        <f>ROUND($R359*$S359*T359,6)</f>
        <v>0</v>
      </c>
      <c r="I356" s="76">
        <f>ROUND($R360*$S360*T360,6)</f>
        <v>0</v>
      </c>
      <c r="J356" s="45"/>
      <c r="M356" s="133">
        <f>IF('Cumulative Budget Request '!L355='Split budget (G)'!$L$1,'Cumulative Budget Request '!M355,0)</f>
        <v>0</v>
      </c>
      <c r="N356" s="214">
        <f>ROUND(M356/12,2)</f>
        <v>0</v>
      </c>
      <c r="O356" s="214">
        <f>IF('Cumulative Budget Request '!L355='Split budget (G)'!$L$1,'Cumulative Budget Request '!O355,0)</f>
        <v>0</v>
      </c>
      <c r="P356" s="209">
        <f>IF('Cumulative Budget Request '!L355='Split budget (G)'!$L$1,'Cumulative Budget Request '!P355,0)</f>
        <v>0</v>
      </c>
      <c r="Q356" s="211">
        <f>IF('Cumulative Budget Request '!L355='Split budget (G)'!$L$1,'Cumulative Budget Request '!Q355,0)</f>
        <v>0</v>
      </c>
      <c r="R356" s="212">
        <f>IF('Cumulative Budget Request '!L355='Split budget (G)'!$L$1,'Cumulative Budget Request '!R355,0)</f>
        <v>0</v>
      </c>
      <c r="S356" s="61">
        <f>IF('Cumulative Budget Request '!L355='Split budget (G)'!$L$1,'Cumulative Budget Request '!S355,0)</f>
        <v>0</v>
      </c>
      <c r="T356" s="211">
        <f>IF('Cumulative Budget Request '!L355='Split budget (G)'!$L$1,'Cumulative Budget Request '!T355,0)</f>
        <v>0</v>
      </c>
      <c r="U356" s="323">
        <f>IFERROR((E359+E360)/E358,0)</f>
        <v>0</v>
      </c>
      <c r="V356" s="323">
        <f t="shared" ref="V356:Y356" si="224">IFERROR((F359+F360)/F358,0)</f>
        <v>0</v>
      </c>
      <c r="W356" s="323">
        <f t="shared" si="224"/>
        <v>0</v>
      </c>
      <c r="X356" s="323">
        <f t="shared" si="224"/>
        <v>0</v>
      </c>
      <c r="Y356" s="323">
        <f t="shared" si="224"/>
        <v>0</v>
      </c>
    </row>
    <row r="357" spans="1:25" hidden="1">
      <c r="A357" s="486"/>
      <c r="B357" s="480"/>
      <c r="D357" s="33" t="s">
        <v>179</v>
      </c>
      <c r="E357" s="21">
        <f>T356</f>
        <v>0</v>
      </c>
      <c r="F357" s="21">
        <f>T357</f>
        <v>0</v>
      </c>
      <c r="G357" s="21">
        <f>T358</f>
        <v>0</v>
      </c>
      <c r="H357" s="21">
        <f>T359</f>
        <v>0</v>
      </c>
      <c r="I357" s="21">
        <f>T360</f>
        <v>0</v>
      </c>
      <c r="J357" s="45"/>
      <c r="M357" s="215"/>
      <c r="N357" s="214"/>
      <c r="O357" s="214"/>
      <c r="P357" s="214"/>
      <c r="Q357" s="211">
        <f>IF('Cumulative Budget Request '!L356='Split budget (G)'!$L$1,'Cumulative Budget Request '!Q356,0)</f>
        <v>0</v>
      </c>
      <c r="R357" s="212">
        <f>IF('Cumulative Budget Request '!L356='Split budget (G)'!$L$1,'Cumulative Budget Request '!R356,0)</f>
        <v>0</v>
      </c>
      <c r="S357" s="61">
        <f>IF('Cumulative Budget Request '!L356='Split budget (G)'!$L$1,'Cumulative Budget Request '!S356,0)</f>
        <v>0</v>
      </c>
      <c r="T357" s="211">
        <f>IF('Cumulative Budget Request '!L356='Split budget (G)'!$L$1,'Cumulative Budget Request '!T356,0)</f>
        <v>0</v>
      </c>
      <c r="U357" s="323"/>
      <c r="V357" s="323"/>
      <c r="W357" s="323"/>
      <c r="X357" s="323"/>
      <c r="Y357" s="323"/>
    </row>
    <row r="358" spans="1:25" hidden="1">
      <c r="A358" s="449"/>
      <c r="B358" s="486"/>
      <c r="C358" s="76"/>
      <c r="D358" s="59" t="s">
        <v>15</v>
      </c>
      <c r="E358" s="52">
        <f>ROUND((N356+O356)*E356*Q356,0)</f>
        <v>0</v>
      </c>
      <c r="F358" s="52">
        <f>ROUND((N356+O356)*F356*Q356*Q357,0)</f>
        <v>0</v>
      </c>
      <c r="G358" s="52">
        <f>ROUND((N356+O356)*G356*Q356*Q357*Q358,0)</f>
        <v>0</v>
      </c>
      <c r="H358" s="52">
        <f>ROUND((N356+O356)*H356*Q356*Q357*Q358*Q359,0)</f>
        <v>0</v>
      </c>
      <c r="I358" s="52">
        <f>ROUND((N356+O356)*I356*Q356*Q357*Q358*Q359*Q360,0)</f>
        <v>0</v>
      </c>
      <c r="J358" s="158">
        <f>SUM(E358:I358)</f>
        <v>0</v>
      </c>
      <c r="M358" s="215"/>
      <c r="N358" s="56"/>
      <c r="O358" s="56"/>
      <c r="P358" s="56"/>
      <c r="Q358" s="211">
        <f>IF('Cumulative Budget Request '!L357='Split budget (G)'!$L$1,'Cumulative Budget Request '!Q357,0)</f>
        <v>0</v>
      </c>
      <c r="R358" s="212">
        <f>IF('Cumulative Budget Request '!L357='Split budget (G)'!$L$1,'Cumulative Budget Request '!R357,0)</f>
        <v>0</v>
      </c>
      <c r="S358" s="61">
        <f>IF('Cumulative Budget Request '!L357='Split budget (G)'!$L$1,'Cumulative Budget Request '!S357,0)</f>
        <v>0</v>
      </c>
      <c r="T358" s="211">
        <f>IF('Cumulative Budget Request '!L357='Split budget (G)'!$L$1,'Cumulative Budget Request '!T357,0)</f>
        <v>0</v>
      </c>
      <c r="U358" s="324"/>
      <c r="V358" s="324"/>
      <c r="W358" s="324"/>
      <c r="X358" s="324"/>
      <c r="Y358" s="324"/>
    </row>
    <row r="359" spans="1:25" hidden="1">
      <c r="A359" s="449"/>
      <c r="B359" s="480"/>
      <c r="C359" s="76"/>
      <c r="D359" s="59" t="s">
        <v>30</v>
      </c>
      <c r="E359" s="52">
        <f>ROUND(E358*$Q$2,0)</f>
        <v>0</v>
      </c>
      <c r="F359" s="52">
        <f t="shared" ref="F359:I359" si="225">ROUND(F358*$Q$2,0)</f>
        <v>0</v>
      </c>
      <c r="G359" s="52">
        <f t="shared" si="225"/>
        <v>0</v>
      </c>
      <c r="H359" s="52">
        <f t="shared" si="225"/>
        <v>0</v>
      </c>
      <c r="I359" s="52">
        <f t="shared" si="225"/>
        <v>0</v>
      </c>
      <c r="J359" s="158">
        <f>SUM(E359:I359)</f>
        <v>0</v>
      </c>
      <c r="M359" s="215"/>
      <c r="N359" s="56"/>
      <c r="O359" s="56"/>
      <c r="P359" s="56"/>
      <c r="Q359" s="211">
        <f>IF('Cumulative Budget Request '!L358='Split budget (G)'!$L$1,'Cumulative Budget Request '!Q358,0)</f>
        <v>0</v>
      </c>
      <c r="R359" s="212">
        <f>IF('Cumulative Budget Request '!L358='Split budget (G)'!$L$1,'Cumulative Budget Request '!R358,0)</f>
        <v>0</v>
      </c>
      <c r="S359" s="61">
        <f>IF('Cumulative Budget Request '!L358='Split budget (G)'!$L$1,'Cumulative Budget Request '!S358,0)</f>
        <v>0</v>
      </c>
      <c r="T359" s="211">
        <f>IF('Cumulative Budget Request '!L358='Split budget (G)'!$L$1,'Cumulative Budget Request '!T358,0)</f>
        <v>0</v>
      </c>
      <c r="U359" s="324"/>
      <c r="V359" s="324"/>
      <c r="W359" s="324"/>
      <c r="X359" s="324"/>
      <c r="Y359" s="324"/>
    </row>
    <row r="360" spans="1:25" ht="15" hidden="1">
      <c r="A360" s="449"/>
      <c r="B360" s="480"/>
      <c r="C360" s="76"/>
      <c r="D360" s="59" t="s">
        <v>29</v>
      </c>
      <c r="E360" s="170">
        <f>ROUND(R$5*E356,0)</f>
        <v>0</v>
      </c>
      <c r="F360" s="170">
        <f t="shared" ref="F360:I360" si="226">ROUND(S$5*F356,0)</f>
        <v>0</v>
      </c>
      <c r="G360" s="170">
        <f t="shared" si="226"/>
        <v>0</v>
      </c>
      <c r="H360" s="170">
        <f t="shared" si="226"/>
        <v>0</v>
      </c>
      <c r="I360" s="170">
        <f t="shared" si="226"/>
        <v>0</v>
      </c>
      <c r="J360" s="167">
        <f>SUM(E360:I360)</f>
        <v>0</v>
      </c>
      <c r="M360" s="215"/>
      <c r="N360" s="56"/>
      <c r="O360" s="56"/>
      <c r="P360" s="56"/>
      <c r="Q360" s="211">
        <f>IF('Cumulative Budget Request '!L359='Split budget (G)'!$L$1,'Cumulative Budget Request '!Q359,0)</f>
        <v>0</v>
      </c>
      <c r="R360" s="212">
        <f>IF('Cumulative Budget Request '!L359='Split budget (G)'!$L$1,'Cumulative Budget Request '!R359,0)</f>
        <v>0</v>
      </c>
      <c r="S360" s="61">
        <f>IF('Cumulative Budget Request '!L359='Split budget (G)'!$L$1,'Cumulative Budget Request '!S359,0)</f>
        <v>0</v>
      </c>
      <c r="T360" s="211">
        <f>IF('Cumulative Budget Request '!L359='Split budget (G)'!$L$1,'Cumulative Budget Request '!T359,0)</f>
        <v>0</v>
      </c>
      <c r="U360" s="323"/>
      <c r="V360" s="323"/>
      <c r="W360" s="323"/>
      <c r="X360" s="323"/>
      <c r="Y360" s="323"/>
    </row>
    <row r="361" spans="1:25" hidden="1">
      <c r="A361" s="449"/>
      <c r="B361" s="480"/>
      <c r="C361" s="76"/>
      <c r="D361" s="62" t="s">
        <v>178</v>
      </c>
      <c r="E361" s="171">
        <f>SUM(E359:E360)</f>
        <v>0</v>
      </c>
      <c r="F361" s="171">
        <f t="shared" ref="F361:I361" si="227">SUM(F359:F360)</f>
        <v>0</v>
      </c>
      <c r="G361" s="171">
        <f t="shared" si="227"/>
        <v>0</v>
      </c>
      <c r="H361" s="171">
        <f t="shared" si="227"/>
        <v>0</v>
      </c>
      <c r="I361" s="171">
        <f t="shared" si="227"/>
        <v>0</v>
      </c>
      <c r="J361" s="172">
        <f>SUM(J359:J360)</f>
        <v>0</v>
      </c>
      <c r="M361" s="18"/>
      <c r="N361" s="32"/>
      <c r="O361" s="32"/>
      <c r="P361" s="32"/>
      <c r="Q361" s="46"/>
      <c r="R361" s="46"/>
      <c r="S361" s="46"/>
      <c r="T361" s="25"/>
      <c r="U361" s="323"/>
      <c r="V361" s="323"/>
      <c r="W361" s="323"/>
      <c r="X361" s="323"/>
      <c r="Y361" s="323"/>
    </row>
    <row r="362" spans="1:25" hidden="1">
      <c r="A362" s="449"/>
      <c r="B362" s="480"/>
      <c r="C362" s="76"/>
      <c r="D362" s="59"/>
      <c r="E362" s="16"/>
      <c r="F362" s="16"/>
      <c r="G362" s="16"/>
      <c r="H362" s="16"/>
      <c r="I362" s="16"/>
      <c r="J362" s="25"/>
      <c r="M362" s="215"/>
      <c r="N362" s="56"/>
      <c r="O362" s="56"/>
      <c r="P362" s="56"/>
      <c r="Q362" s="33"/>
      <c r="R362" s="56"/>
      <c r="S362" s="33"/>
      <c r="T362" s="213"/>
      <c r="U362" s="325"/>
      <c r="V362" s="326"/>
      <c r="W362" s="324"/>
      <c r="X362" s="324"/>
      <c r="Y362" s="324"/>
    </row>
    <row r="363" spans="1:25" hidden="1">
      <c r="A363" s="485">
        <f>IF('Cumulative Budget Request '!L362='Split budget (G)'!$L$1,'Cumulative Budget Request '!A362,0)</f>
        <v>0</v>
      </c>
      <c r="B363" s="480">
        <f>IF('Cumulative Budget Request '!L362='Split budget (G)'!$L$1,'Cumulative Budget Request '!B362,0)</f>
        <v>0</v>
      </c>
      <c r="D363" s="33" t="s">
        <v>123</v>
      </c>
      <c r="E363" s="76">
        <f>ROUND($R363*$S363*T363,6)</f>
        <v>0</v>
      </c>
      <c r="F363" s="76">
        <f>ROUND($R364*$S364*T364,6)</f>
        <v>0</v>
      </c>
      <c r="G363" s="76">
        <f>ROUND($R365*$S365*T365,6)</f>
        <v>0</v>
      </c>
      <c r="H363" s="76">
        <f>ROUND($R366*$S366*T366,6)</f>
        <v>0</v>
      </c>
      <c r="I363" s="76">
        <f>ROUND($R367*$S367*T367,6)</f>
        <v>0</v>
      </c>
      <c r="J363" s="45"/>
      <c r="M363" s="133">
        <f>IF('Cumulative Budget Request '!L362='Split budget (G)'!$L$1,'Cumulative Budget Request '!M362,0)</f>
        <v>0</v>
      </c>
      <c r="N363" s="214">
        <f>ROUND(M363/12,2)</f>
        <v>0</v>
      </c>
      <c r="O363" s="214">
        <f>IF('Cumulative Budget Request '!L362='Split budget (G)'!$L$1,'Cumulative Budget Request '!O362,0)</f>
        <v>0</v>
      </c>
      <c r="P363" s="209">
        <f>IF('Cumulative Budget Request '!L362='Split budget (G)'!$L$1,'Cumulative Budget Request '!P362,0)</f>
        <v>0</v>
      </c>
      <c r="Q363" s="211">
        <f>IF('Cumulative Budget Request '!L362='Split budget (G)'!$L$1,'Cumulative Budget Request '!Q362,0)</f>
        <v>0</v>
      </c>
      <c r="R363" s="212">
        <f>IF('Cumulative Budget Request '!L362='Split budget (G)'!$L$1,'Cumulative Budget Request '!R362,0)</f>
        <v>0</v>
      </c>
      <c r="S363" s="61">
        <f>IF('Cumulative Budget Request '!L362='Split budget (G)'!$L$1,'Cumulative Budget Request '!S362,0)</f>
        <v>0</v>
      </c>
      <c r="T363" s="211">
        <f>IF('Cumulative Budget Request '!L362='Split budget (G)'!$L$1,'Cumulative Budget Request '!T362,0)</f>
        <v>0</v>
      </c>
      <c r="U363" s="323">
        <f>IFERROR((E366+E367)/E365,0)</f>
        <v>0</v>
      </c>
      <c r="V363" s="323">
        <f t="shared" ref="V363:Y363" si="228">IFERROR((F366+F367)/F365,0)</f>
        <v>0</v>
      </c>
      <c r="W363" s="323">
        <f t="shared" si="228"/>
        <v>0</v>
      </c>
      <c r="X363" s="323">
        <f t="shared" si="228"/>
        <v>0</v>
      </c>
      <c r="Y363" s="323">
        <f t="shared" si="228"/>
        <v>0</v>
      </c>
    </row>
    <row r="364" spans="1:25" hidden="1">
      <c r="A364" s="486"/>
      <c r="B364" s="480"/>
      <c r="D364" s="33" t="s">
        <v>179</v>
      </c>
      <c r="E364" s="21">
        <f>T363</f>
        <v>0</v>
      </c>
      <c r="F364" s="21">
        <f>T364</f>
        <v>0</v>
      </c>
      <c r="G364" s="21">
        <f>T365</f>
        <v>0</v>
      </c>
      <c r="H364" s="21">
        <f>T366</f>
        <v>0</v>
      </c>
      <c r="I364" s="21">
        <f>T367</f>
        <v>0</v>
      </c>
      <c r="J364" s="45"/>
      <c r="M364" s="215"/>
      <c r="N364" s="214"/>
      <c r="O364" s="214"/>
      <c r="P364" s="214"/>
      <c r="Q364" s="211">
        <f>IF('Cumulative Budget Request '!L363='Split budget (G)'!$L$1,'Cumulative Budget Request '!Q363,0)</f>
        <v>0</v>
      </c>
      <c r="R364" s="212">
        <f>IF('Cumulative Budget Request '!L363='Split budget (G)'!$L$1,'Cumulative Budget Request '!R363,0)</f>
        <v>0</v>
      </c>
      <c r="S364" s="61">
        <f>IF('Cumulative Budget Request '!L363='Split budget (G)'!$L$1,'Cumulative Budget Request '!S363,0)</f>
        <v>0</v>
      </c>
      <c r="T364" s="211">
        <f>IF('Cumulative Budget Request '!L363='Split budget (G)'!$L$1,'Cumulative Budget Request '!T363,0)</f>
        <v>0</v>
      </c>
      <c r="U364" s="323"/>
      <c r="V364" s="323"/>
      <c r="W364" s="323"/>
      <c r="X364" s="323"/>
      <c r="Y364" s="323"/>
    </row>
    <row r="365" spans="1:25" hidden="1">
      <c r="A365" s="449"/>
      <c r="B365" s="486"/>
      <c r="C365" s="76"/>
      <c r="D365" s="59" t="s">
        <v>15</v>
      </c>
      <c r="E365" s="52">
        <f>ROUND((N363+O363)*E363*Q363,0)</f>
        <v>0</v>
      </c>
      <c r="F365" s="52">
        <f>ROUND((N363+O363)*F363*Q363*Q364,0)</f>
        <v>0</v>
      </c>
      <c r="G365" s="52">
        <f>ROUND((N363+O363)*G363*Q363*Q364*Q365,0)</f>
        <v>0</v>
      </c>
      <c r="H365" s="52">
        <f>ROUND((N363+O363)*H363*Q363*Q364*Q365*Q366,0)</f>
        <v>0</v>
      </c>
      <c r="I365" s="52">
        <f>ROUND((N363+O363)*I363*Q363*Q364*Q365*Q366*Q367,0)</f>
        <v>0</v>
      </c>
      <c r="J365" s="158">
        <f>SUM(E365:I365)</f>
        <v>0</v>
      </c>
      <c r="M365" s="215"/>
      <c r="N365" s="56"/>
      <c r="O365" s="56"/>
      <c r="P365" s="56"/>
      <c r="Q365" s="211">
        <f>IF('Cumulative Budget Request '!L364='Split budget (G)'!$L$1,'Cumulative Budget Request '!Q364,0)</f>
        <v>0</v>
      </c>
      <c r="R365" s="212">
        <f>IF('Cumulative Budget Request '!L364='Split budget (G)'!$L$1,'Cumulative Budget Request '!R364,0)</f>
        <v>0</v>
      </c>
      <c r="S365" s="61">
        <f>IF('Cumulative Budget Request '!L364='Split budget (G)'!$L$1,'Cumulative Budget Request '!S364,0)</f>
        <v>0</v>
      </c>
      <c r="T365" s="211">
        <f>IF('Cumulative Budget Request '!L364='Split budget (G)'!$L$1,'Cumulative Budget Request '!T364,0)</f>
        <v>0</v>
      </c>
      <c r="U365" s="324"/>
      <c r="V365" s="324"/>
      <c r="W365" s="324"/>
      <c r="X365" s="324"/>
      <c r="Y365" s="324"/>
    </row>
    <row r="366" spans="1:25" hidden="1">
      <c r="A366" s="449"/>
      <c r="B366" s="480"/>
      <c r="C366" s="76"/>
      <c r="D366" s="59" t="s">
        <v>30</v>
      </c>
      <c r="E366" s="52">
        <f>ROUND(E365*$Q$2,0)</f>
        <v>0</v>
      </c>
      <c r="F366" s="52">
        <f t="shared" ref="F366:I366" si="229">ROUND(F365*$Q$2,0)</f>
        <v>0</v>
      </c>
      <c r="G366" s="52">
        <f t="shared" si="229"/>
        <v>0</v>
      </c>
      <c r="H366" s="52">
        <f t="shared" si="229"/>
        <v>0</v>
      </c>
      <c r="I366" s="52">
        <f t="shared" si="229"/>
        <v>0</v>
      </c>
      <c r="J366" s="158">
        <f>SUM(E366:I366)</f>
        <v>0</v>
      </c>
      <c r="M366" s="215"/>
      <c r="N366" s="56"/>
      <c r="O366" s="56"/>
      <c r="P366" s="56"/>
      <c r="Q366" s="211">
        <f>IF('Cumulative Budget Request '!L365='Split budget (G)'!$L$1,'Cumulative Budget Request '!Q365,0)</f>
        <v>0</v>
      </c>
      <c r="R366" s="212">
        <f>IF('Cumulative Budget Request '!L365='Split budget (G)'!$L$1,'Cumulative Budget Request '!R365,0)</f>
        <v>0</v>
      </c>
      <c r="S366" s="61">
        <f>IF('Cumulative Budget Request '!L365='Split budget (G)'!$L$1,'Cumulative Budget Request '!S365,0)</f>
        <v>0</v>
      </c>
      <c r="T366" s="211">
        <f>IF('Cumulative Budget Request '!L365='Split budget (G)'!$L$1,'Cumulative Budget Request '!T365,0)</f>
        <v>0</v>
      </c>
      <c r="U366" s="324"/>
      <c r="V366" s="324"/>
      <c r="W366" s="324"/>
      <c r="X366" s="324"/>
      <c r="Y366" s="324"/>
    </row>
    <row r="367" spans="1:25" ht="15" hidden="1">
      <c r="A367" s="449"/>
      <c r="B367" s="480"/>
      <c r="C367" s="76"/>
      <c r="D367" s="59" t="s">
        <v>29</v>
      </c>
      <c r="E367" s="170">
        <f>ROUND(R$5*E363,0)</f>
        <v>0</v>
      </c>
      <c r="F367" s="170">
        <f t="shared" ref="F367:I367" si="230">ROUND(S$5*F363,0)</f>
        <v>0</v>
      </c>
      <c r="G367" s="170">
        <f t="shared" si="230"/>
        <v>0</v>
      </c>
      <c r="H367" s="170">
        <f t="shared" si="230"/>
        <v>0</v>
      </c>
      <c r="I367" s="170">
        <f t="shared" si="230"/>
        <v>0</v>
      </c>
      <c r="J367" s="167">
        <f>SUM(E367:I367)</f>
        <v>0</v>
      </c>
      <c r="M367" s="215"/>
      <c r="N367" s="56"/>
      <c r="O367" s="56"/>
      <c r="P367" s="56"/>
      <c r="Q367" s="211">
        <f>IF('Cumulative Budget Request '!L366='Split budget (G)'!$L$1,'Cumulative Budget Request '!Q366,0)</f>
        <v>0</v>
      </c>
      <c r="R367" s="212">
        <f>IF('Cumulative Budget Request '!L366='Split budget (G)'!$L$1,'Cumulative Budget Request '!R366,0)</f>
        <v>0</v>
      </c>
      <c r="S367" s="61">
        <f>IF('Cumulative Budget Request '!L366='Split budget (G)'!$L$1,'Cumulative Budget Request '!S366,0)</f>
        <v>0</v>
      </c>
      <c r="T367" s="211">
        <f>IF('Cumulative Budget Request '!L366='Split budget (G)'!$L$1,'Cumulative Budget Request '!T366,0)</f>
        <v>0</v>
      </c>
      <c r="U367" s="323"/>
      <c r="V367" s="323"/>
      <c r="W367" s="323"/>
      <c r="X367" s="323"/>
      <c r="Y367" s="323"/>
    </row>
    <row r="368" spans="1:25" hidden="1">
      <c r="A368" s="449"/>
      <c r="B368" s="480"/>
      <c r="C368" s="76"/>
      <c r="D368" s="62" t="s">
        <v>178</v>
      </c>
      <c r="E368" s="171">
        <f>SUM(E366:E367)</f>
        <v>0</v>
      </c>
      <c r="F368" s="171">
        <f t="shared" ref="F368:I368" si="231">SUM(F366:F367)</f>
        <v>0</v>
      </c>
      <c r="G368" s="171">
        <f t="shared" si="231"/>
        <v>0</v>
      </c>
      <c r="H368" s="171">
        <f t="shared" si="231"/>
        <v>0</v>
      </c>
      <c r="I368" s="171">
        <f t="shared" si="231"/>
        <v>0</v>
      </c>
      <c r="J368" s="172">
        <f>SUM(J366:J367)</f>
        <v>0</v>
      </c>
      <c r="M368" s="18"/>
      <c r="N368" s="32"/>
      <c r="O368" s="32"/>
      <c r="P368" s="32"/>
      <c r="Q368" s="46"/>
      <c r="R368" s="46"/>
      <c r="S368" s="46"/>
      <c r="T368" s="25"/>
      <c r="U368" s="323"/>
      <c r="V368" s="323"/>
      <c r="W368" s="323"/>
      <c r="X368" s="323"/>
      <c r="Y368" s="323"/>
    </row>
    <row r="369" spans="1:25" hidden="1">
      <c r="A369" s="449"/>
      <c r="B369" s="480"/>
      <c r="C369" s="76"/>
      <c r="D369" s="59"/>
      <c r="E369" s="16"/>
      <c r="F369" s="16"/>
      <c r="G369" s="16"/>
      <c r="H369" s="16"/>
      <c r="I369" s="16"/>
      <c r="J369" s="25"/>
      <c r="M369" s="215"/>
      <c r="N369" s="56"/>
      <c r="O369" s="56"/>
      <c r="P369" s="56"/>
      <c r="Q369" s="33"/>
      <c r="R369" s="56"/>
      <c r="S369" s="33"/>
      <c r="T369" s="213"/>
      <c r="U369" s="325"/>
      <c r="V369" s="326"/>
      <c r="W369" s="324"/>
      <c r="X369" s="324"/>
      <c r="Y369" s="324"/>
    </row>
    <row r="370" spans="1:25" hidden="1">
      <c r="A370" s="485">
        <f>IF('Cumulative Budget Request '!L369='Split budget (G)'!$L$1,'Cumulative Budget Request '!A369,0)</f>
        <v>0</v>
      </c>
      <c r="B370" s="480">
        <f>IF('Cumulative Budget Request '!L369='Split budget (G)'!$L$1,'Cumulative Budget Request '!B369,0)</f>
        <v>0</v>
      </c>
      <c r="D370" s="33" t="s">
        <v>123</v>
      </c>
      <c r="E370" s="76">
        <f>ROUND($R370*$S370*T370,6)</f>
        <v>0</v>
      </c>
      <c r="F370" s="76">
        <f>ROUND($R371*$S371*T371,6)</f>
        <v>0</v>
      </c>
      <c r="G370" s="76">
        <f>ROUND($R372*$S372*T372,6)</f>
        <v>0</v>
      </c>
      <c r="H370" s="76">
        <f>ROUND($R373*$S373*T373,6)</f>
        <v>0</v>
      </c>
      <c r="I370" s="76">
        <f>ROUND($R374*$S374*T374,6)</f>
        <v>0</v>
      </c>
      <c r="J370" s="45"/>
      <c r="M370" s="133">
        <f>IF('Cumulative Budget Request '!L369='Split budget (G)'!$L$1,'Cumulative Budget Request '!M369,0)</f>
        <v>0</v>
      </c>
      <c r="N370" s="214">
        <f>ROUND(M370/12,2)</f>
        <v>0</v>
      </c>
      <c r="O370" s="214">
        <f>IF('Cumulative Budget Request '!L369='Split budget (G)'!$L$1,'Cumulative Budget Request '!O369,0)</f>
        <v>0</v>
      </c>
      <c r="P370" s="209">
        <f>IF('Cumulative Budget Request '!L369='Split budget (G)'!$L$1,'Cumulative Budget Request '!P369,0)</f>
        <v>0</v>
      </c>
      <c r="Q370" s="211">
        <f>IF('Cumulative Budget Request '!L369='Split budget (G)'!$L$1,'Cumulative Budget Request '!Q369,0)</f>
        <v>0</v>
      </c>
      <c r="R370" s="212">
        <f>IF('Cumulative Budget Request '!L369='Split budget (G)'!$L$1,'Cumulative Budget Request '!R369,0)</f>
        <v>0</v>
      </c>
      <c r="S370" s="61">
        <f>IF('Cumulative Budget Request '!L369='Split budget (G)'!$L$1,'Cumulative Budget Request '!S369,0)</f>
        <v>0</v>
      </c>
      <c r="T370" s="211">
        <f>IF('Cumulative Budget Request '!L369='Split budget (G)'!$L$1,'Cumulative Budget Request '!T369,0)</f>
        <v>0</v>
      </c>
      <c r="U370" s="323">
        <f>IFERROR((E373+E374)/E372,0)</f>
        <v>0</v>
      </c>
      <c r="V370" s="323">
        <f t="shared" ref="V370:Y370" si="232">IFERROR((F373+F374)/F372,0)</f>
        <v>0</v>
      </c>
      <c r="W370" s="323">
        <f t="shared" si="232"/>
        <v>0</v>
      </c>
      <c r="X370" s="323">
        <f t="shared" si="232"/>
        <v>0</v>
      </c>
      <c r="Y370" s="323">
        <f t="shared" si="232"/>
        <v>0</v>
      </c>
    </row>
    <row r="371" spans="1:25" hidden="1">
      <c r="A371" s="486"/>
      <c r="B371" s="480"/>
      <c r="D371" s="33" t="s">
        <v>179</v>
      </c>
      <c r="E371" s="21">
        <f>T370</f>
        <v>0</v>
      </c>
      <c r="F371" s="21">
        <f>T371</f>
        <v>0</v>
      </c>
      <c r="G371" s="21">
        <f>T372</f>
        <v>0</v>
      </c>
      <c r="H371" s="21">
        <f>T373</f>
        <v>0</v>
      </c>
      <c r="I371" s="21">
        <f>T374</f>
        <v>0</v>
      </c>
      <c r="J371" s="45"/>
      <c r="M371" s="215"/>
      <c r="N371" s="214"/>
      <c r="O371" s="214"/>
      <c r="P371" s="214"/>
      <c r="Q371" s="211">
        <f>IF('Cumulative Budget Request '!L370='Split budget (G)'!$L$1,'Cumulative Budget Request '!Q370,0)</f>
        <v>0</v>
      </c>
      <c r="R371" s="212">
        <f>IF('Cumulative Budget Request '!L370='Split budget (G)'!$L$1,'Cumulative Budget Request '!R370,0)</f>
        <v>0</v>
      </c>
      <c r="S371" s="61">
        <f>IF('Cumulative Budget Request '!L370='Split budget (G)'!$L$1,'Cumulative Budget Request '!S370,0)</f>
        <v>0</v>
      </c>
      <c r="T371" s="211">
        <f>IF('Cumulative Budget Request '!L370='Split budget (G)'!$L$1,'Cumulative Budget Request '!T370,0)</f>
        <v>0</v>
      </c>
      <c r="U371" s="323"/>
      <c r="V371" s="323"/>
      <c r="W371" s="323"/>
      <c r="X371" s="323"/>
      <c r="Y371" s="323"/>
    </row>
    <row r="372" spans="1:25" hidden="1">
      <c r="A372" s="449"/>
      <c r="B372" s="486"/>
      <c r="C372" s="76"/>
      <c r="D372" s="59" t="s">
        <v>15</v>
      </c>
      <c r="E372" s="52">
        <f>ROUND((N370+O370)*E370*Q370,0)</f>
        <v>0</v>
      </c>
      <c r="F372" s="52">
        <f>ROUND((N370+O370)*F370*Q370*Q371,0)</f>
        <v>0</v>
      </c>
      <c r="G372" s="52">
        <f>ROUND((N370+O370)*G370*Q370*Q371*Q372,0)</f>
        <v>0</v>
      </c>
      <c r="H372" s="52">
        <f>ROUND((N370+O370)*H370*Q370*Q371*Q372*Q373,0)</f>
        <v>0</v>
      </c>
      <c r="I372" s="52">
        <f>ROUND((N370+O370)*I370*Q370*Q371*Q372*Q373*Q374,0)</f>
        <v>0</v>
      </c>
      <c r="J372" s="158">
        <f>SUM(E372:I372)</f>
        <v>0</v>
      </c>
      <c r="M372" s="215"/>
      <c r="N372" s="56"/>
      <c r="O372" s="56"/>
      <c r="P372" s="56"/>
      <c r="Q372" s="211">
        <f>IF('Cumulative Budget Request '!L371='Split budget (G)'!$L$1,'Cumulative Budget Request '!Q371,0)</f>
        <v>0</v>
      </c>
      <c r="R372" s="212">
        <f>IF('Cumulative Budget Request '!L371='Split budget (G)'!$L$1,'Cumulative Budget Request '!R371,0)</f>
        <v>0</v>
      </c>
      <c r="S372" s="61">
        <f>IF('Cumulative Budget Request '!L371='Split budget (G)'!$L$1,'Cumulative Budget Request '!S371,0)</f>
        <v>0</v>
      </c>
      <c r="T372" s="211">
        <f>IF('Cumulative Budget Request '!L371='Split budget (G)'!$L$1,'Cumulative Budget Request '!T371,0)</f>
        <v>0</v>
      </c>
      <c r="U372" s="324"/>
      <c r="V372" s="324"/>
      <c r="W372" s="324"/>
      <c r="X372" s="324"/>
      <c r="Y372" s="324"/>
    </row>
    <row r="373" spans="1:25" hidden="1">
      <c r="A373" s="449"/>
      <c r="B373" s="480"/>
      <c r="C373" s="76"/>
      <c r="D373" s="59" t="s">
        <v>30</v>
      </c>
      <c r="E373" s="52">
        <f>ROUND(E372*$Q$2,0)</f>
        <v>0</v>
      </c>
      <c r="F373" s="52">
        <f t="shared" ref="F373:I373" si="233">ROUND(F372*$Q$2,0)</f>
        <v>0</v>
      </c>
      <c r="G373" s="52">
        <f t="shared" si="233"/>
        <v>0</v>
      </c>
      <c r="H373" s="52">
        <f t="shared" si="233"/>
        <v>0</v>
      </c>
      <c r="I373" s="52">
        <f t="shared" si="233"/>
        <v>0</v>
      </c>
      <c r="J373" s="158">
        <f>SUM(E373:I373)</f>
        <v>0</v>
      </c>
      <c r="M373" s="215"/>
      <c r="N373" s="56"/>
      <c r="O373" s="56"/>
      <c r="P373" s="56"/>
      <c r="Q373" s="211">
        <f>IF('Cumulative Budget Request '!L372='Split budget (G)'!$L$1,'Cumulative Budget Request '!Q372,0)</f>
        <v>0</v>
      </c>
      <c r="R373" s="212">
        <f>IF('Cumulative Budget Request '!L372='Split budget (G)'!$L$1,'Cumulative Budget Request '!R372,0)</f>
        <v>0</v>
      </c>
      <c r="S373" s="61">
        <f>IF('Cumulative Budget Request '!L372='Split budget (G)'!$L$1,'Cumulative Budget Request '!S372,0)</f>
        <v>0</v>
      </c>
      <c r="T373" s="211">
        <f>IF('Cumulative Budget Request '!L372='Split budget (G)'!$L$1,'Cumulative Budget Request '!T372,0)</f>
        <v>0</v>
      </c>
      <c r="U373" s="324"/>
      <c r="V373" s="324"/>
      <c r="W373" s="324"/>
      <c r="X373" s="324"/>
      <c r="Y373" s="324"/>
    </row>
    <row r="374" spans="1:25" ht="15" hidden="1">
      <c r="A374" s="449"/>
      <c r="B374" s="480"/>
      <c r="C374" s="76"/>
      <c r="D374" s="59" t="s">
        <v>29</v>
      </c>
      <c r="E374" s="170">
        <f>ROUND(R$5*E370,0)</f>
        <v>0</v>
      </c>
      <c r="F374" s="170">
        <f t="shared" ref="F374:I374" si="234">ROUND(S$5*F370,0)</f>
        <v>0</v>
      </c>
      <c r="G374" s="170">
        <f t="shared" si="234"/>
        <v>0</v>
      </c>
      <c r="H374" s="170">
        <f t="shared" si="234"/>
        <v>0</v>
      </c>
      <c r="I374" s="170">
        <f t="shared" si="234"/>
        <v>0</v>
      </c>
      <c r="J374" s="167">
        <f>SUM(E374:I374)</f>
        <v>0</v>
      </c>
      <c r="M374" s="215"/>
      <c r="N374" s="56"/>
      <c r="O374" s="56"/>
      <c r="P374" s="56"/>
      <c r="Q374" s="211">
        <f>IF('Cumulative Budget Request '!L373='Split budget (G)'!$L$1,'Cumulative Budget Request '!Q373,0)</f>
        <v>0</v>
      </c>
      <c r="R374" s="212">
        <f>IF('Cumulative Budget Request '!L373='Split budget (G)'!$L$1,'Cumulative Budget Request '!R373,0)</f>
        <v>0</v>
      </c>
      <c r="S374" s="61">
        <f>IF('Cumulative Budget Request '!L373='Split budget (G)'!$L$1,'Cumulative Budget Request '!S373,0)</f>
        <v>0</v>
      </c>
      <c r="T374" s="211">
        <f>IF('Cumulative Budget Request '!L373='Split budget (G)'!$L$1,'Cumulative Budget Request '!T373,0)</f>
        <v>0</v>
      </c>
      <c r="U374" s="323"/>
      <c r="V374" s="323"/>
      <c r="W374" s="323"/>
      <c r="X374" s="323"/>
      <c r="Y374" s="323"/>
    </row>
    <row r="375" spans="1:25" hidden="1">
      <c r="A375" s="449"/>
      <c r="B375" s="480"/>
      <c r="C375" s="76"/>
      <c r="D375" s="62" t="s">
        <v>178</v>
      </c>
      <c r="E375" s="171">
        <f>SUM(E373:E374)</f>
        <v>0</v>
      </c>
      <c r="F375" s="171">
        <f t="shared" ref="F375:I375" si="235">SUM(F373:F374)</f>
        <v>0</v>
      </c>
      <c r="G375" s="171">
        <f t="shared" si="235"/>
        <v>0</v>
      </c>
      <c r="H375" s="171">
        <f t="shared" si="235"/>
        <v>0</v>
      </c>
      <c r="I375" s="171">
        <f t="shared" si="235"/>
        <v>0</v>
      </c>
      <c r="J375" s="172">
        <f>SUM(J373:J374)</f>
        <v>0</v>
      </c>
      <c r="M375" s="18"/>
      <c r="N375" s="32"/>
      <c r="O375" s="32"/>
      <c r="P375" s="32"/>
      <c r="Q375" s="46"/>
      <c r="R375" s="46"/>
      <c r="S375" s="46"/>
      <c r="T375" s="25"/>
      <c r="U375" s="323"/>
      <c r="V375" s="323"/>
      <c r="W375" s="323"/>
      <c r="X375" s="323"/>
      <c r="Y375" s="323"/>
    </row>
    <row r="376" spans="1:25" hidden="1">
      <c r="A376" s="449"/>
      <c r="B376" s="480"/>
      <c r="C376" s="76"/>
      <c r="D376" s="59"/>
      <c r="E376" s="16"/>
      <c r="F376" s="16"/>
      <c r="G376" s="16"/>
      <c r="H376" s="16"/>
      <c r="I376" s="16"/>
      <c r="J376" s="25"/>
      <c r="M376" s="215"/>
      <c r="N376" s="56"/>
      <c r="O376" s="56"/>
      <c r="P376" s="56"/>
      <c r="Q376" s="33"/>
      <c r="R376" s="56"/>
      <c r="S376" s="33"/>
      <c r="T376" s="213"/>
      <c r="U376" s="325"/>
      <c r="V376" s="326"/>
      <c r="W376" s="324"/>
      <c r="X376" s="324"/>
      <c r="Y376" s="324"/>
    </row>
    <row r="377" spans="1:25" hidden="1">
      <c r="A377" s="485">
        <f>IF('Cumulative Budget Request '!L376='Split budget (G)'!$L$1,'Cumulative Budget Request '!A376,0)</f>
        <v>0</v>
      </c>
      <c r="B377" s="480">
        <f>IF('Cumulative Budget Request '!L376='Split budget (G)'!$L$1,'Cumulative Budget Request '!B376,0)</f>
        <v>0</v>
      </c>
      <c r="D377" s="33" t="s">
        <v>123</v>
      </c>
      <c r="E377" s="76">
        <f>ROUND($R377*$S377*T377,6)</f>
        <v>0</v>
      </c>
      <c r="F377" s="76">
        <f>ROUND($R378*$S378*T378,6)</f>
        <v>0</v>
      </c>
      <c r="G377" s="76">
        <f>ROUND($R379*$S379*T379,6)</f>
        <v>0</v>
      </c>
      <c r="H377" s="76">
        <f>ROUND($R380*$S380*T380,6)</f>
        <v>0</v>
      </c>
      <c r="I377" s="76">
        <f>ROUND($R381*$S381*T381,6)</f>
        <v>0</v>
      </c>
      <c r="J377" s="45"/>
      <c r="M377" s="133">
        <f>IF('Cumulative Budget Request '!L376='Split budget (G)'!$L$1,'Cumulative Budget Request '!M376,0)</f>
        <v>0</v>
      </c>
      <c r="N377" s="214">
        <f>ROUND(M377/12,2)</f>
        <v>0</v>
      </c>
      <c r="O377" s="214">
        <f>IF('Cumulative Budget Request '!L376='Split budget (G)'!$L$1,'Cumulative Budget Request '!O376,0)</f>
        <v>0</v>
      </c>
      <c r="P377" s="209">
        <f>IF('Cumulative Budget Request '!L376='Split budget (G)'!$L$1,'Cumulative Budget Request '!P376,0)</f>
        <v>0</v>
      </c>
      <c r="Q377" s="211">
        <f>IF('Cumulative Budget Request '!L376='Split budget (G)'!$L$1,'Cumulative Budget Request '!Q376,0)</f>
        <v>0</v>
      </c>
      <c r="R377" s="212">
        <f>IF('Cumulative Budget Request '!L376='Split budget (G)'!$L$1,'Cumulative Budget Request '!R376,0)</f>
        <v>0</v>
      </c>
      <c r="S377" s="61">
        <f>IF('Cumulative Budget Request '!L376='Split budget (G)'!$L$1,'Cumulative Budget Request '!S376,0)</f>
        <v>0</v>
      </c>
      <c r="T377" s="211">
        <f>IF('Cumulative Budget Request '!L376='Split budget (G)'!$L$1,'Cumulative Budget Request '!T376,0)</f>
        <v>0</v>
      </c>
      <c r="U377" s="323">
        <f>IFERROR((E380+E381)/E379,0)</f>
        <v>0</v>
      </c>
      <c r="V377" s="323">
        <f t="shared" ref="V377:Y377" si="236">IFERROR((F380+F381)/F379,0)</f>
        <v>0</v>
      </c>
      <c r="W377" s="323">
        <f t="shared" si="236"/>
        <v>0</v>
      </c>
      <c r="X377" s="323">
        <f t="shared" si="236"/>
        <v>0</v>
      </c>
      <c r="Y377" s="323">
        <f t="shared" si="236"/>
        <v>0</v>
      </c>
    </row>
    <row r="378" spans="1:25" hidden="1">
      <c r="A378" s="486"/>
      <c r="B378" s="480"/>
      <c r="D378" s="33" t="s">
        <v>179</v>
      </c>
      <c r="E378" s="21">
        <f>T377</f>
        <v>0</v>
      </c>
      <c r="F378" s="21">
        <f>T378</f>
        <v>0</v>
      </c>
      <c r="G378" s="21">
        <f>T379</f>
        <v>0</v>
      </c>
      <c r="H378" s="21">
        <f>T380</f>
        <v>0</v>
      </c>
      <c r="I378" s="21">
        <f>T381</f>
        <v>0</v>
      </c>
      <c r="J378" s="45"/>
      <c r="M378" s="215"/>
      <c r="N378" s="214"/>
      <c r="O378" s="214"/>
      <c r="P378" s="214"/>
      <c r="Q378" s="211">
        <f>IF('Cumulative Budget Request '!L377='Split budget (G)'!$L$1,'Cumulative Budget Request '!Q377,0)</f>
        <v>0</v>
      </c>
      <c r="R378" s="212">
        <f>IF('Cumulative Budget Request '!L377='Split budget (G)'!$L$1,'Cumulative Budget Request '!R377,0)</f>
        <v>0</v>
      </c>
      <c r="S378" s="61">
        <f>IF('Cumulative Budget Request '!L377='Split budget (G)'!$L$1,'Cumulative Budget Request '!S377,0)</f>
        <v>0</v>
      </c>
      <c r="T378" s="211">
        <f>IF('Cumulative Budget Request '!L377='Split budget (G)'!$L$1,'Cumulative Budget Request '!T377,0)</f>
        <v>0</v>
      </c>
      <c r="U378" s="323"/>
      <c r="V378" s="323"/>
      <c r="W378" s="323"/>
      <c r="X378" s="323"/>
      <c r="Y378" s="323"/>
    </row>
    <row r="379" spans="1:25" hidden="1">
      <c r="A379" s="449"/>
      <c r="B379" s="486"/>
      <c r="C379" s="76"/>
      <c r="D379" s="59" t="s">
        <v>15</v>
      </c>
      <c r="E379" s="52">
        <f>ROUND((N377+O377)*E377*Q377,0)</f>
        <v>0</v>
      </c>
      <c r="F379" s="52">
        <f>ROUND((N377+O377)*F377*Q377*Q378,0)</f>
        <v>0</v>
      </c>
      <c r="G379" s="52">
        <f>ROUND((N377+O377)*G377*Q377*Q378*Q379,0)</f>
        <v>0</v>
      </c>
      <c r="H379" s="52">
        <f>ROUND((N377+O377)*H377*Q377*Q378*Q379*Q380,0)</f>
        <v>0</v>
      </c>
      <c r="I379" s="52">
        <f>ROUND((N377+O377)*I377*Q377*Q378*Q379*Q380*Q381,0)</f>
        <v>0</v>
      </c>
      <c r="J379" s="158">
        <f>SUM(E379:I379)</f>
        <v>0</v>
      </c>
      <c r="M379" s="215"/>
      <c r="N379" s="56"/>
      <c r="O379" s="56"/>
      <c r="P379" s="56"/>
      <c r="Q379" s="211">
        <f>IF('Cumulative Budget Request '!L378='Split budget (G)'!$L$1,'Cumulative Budget Request '!Q378,0)</f>
        <v>0</v>
      </c>
      <c r="R379" s="212">
        <f>IF('Cumulative Budget Request '!L378='Split budget (G)'!$L$1,'Cumulative Budget Request '!R378,0)</f>
        <v>0</v>
      </c>
      <c r="S379" s="61">
        <f>IF('Cumulative Budget Request '!L378='Split budget (G)'!$L$1,'Cumulative Budget Request '!S378,0)</f>
        <v>0</v>
      </c>
      <c r="T379" s="211">
        <f>IF('Cumulative Budget Request '!L378='Split budget (G)'!$L$1,'Cumulative Budget Request '!T378,0)</f>
        <v>0</v>
      </c>
      <c r="U379" s="324"/>
      <c r="V379" s="324"/>
      <c r="W379" s="324"/>
      <c r="X379" s="324"/>
      <c r="Y379" s="324"/>
    </row>
    <row r="380" spans="1:25" hidden="1">
      <c r="A380" s="449"/>
      <c r="B380" s="480"/>
      <c r="C380" s="76"/>
      <c r="D380" s="59" t="s">
        <v>30</v>
      </c>
      <c r="E380" s="52">
        <f>ROUND(E379*$Q$2,0)</f>
        <v>0</v>
      </c>
      <c r="F380" s="52">
        <f t="shared" ref="F380:I380" si="237">ROUND(F379*$Q$2,0)</f>
        <v>0</v>
      </c>
      <c r="G380" s="52">
        <f t="shared" si="237"/>
        <v>0</v>
      </c>
      <c r="H380" s="52">
        <f t="shared" si="237"/>
        <v>0</v>
      </c>
      <c r="I380" s="52">
        <f t="shared" si="237"/>
        <v>0</v>
      </c>
      <c r="J380" s="158">
        <f>SUM(E380:I380)</f>
        <v>0</v>
      </c>
      <c r="M380" s="215"/>
      <c r="N380" s="56"/>
      <c r="O380" s="56"/>
      <c r="P380" s="56"/>
      <c r="Q380" s="211">
        <f>IF('Cumulative Budget Request '!L379='Split budget (G)'!$L$1,'Cumulative Budget Request '!Q379,0)</f>
        <v>0</v>
      </c>
      <c r="R380" s="212">
        <f>IF('Cumulative Budget Request '!L379='Split budget (G)'!$L$1,'Cumulative Budget Request '!R379,0)</f>
        <v>0</v>
      </c>
      <c r="S380" s="61">
        <f>IF('Cumulative Budget Request '!L379='Split budget (G)'!$L$1,'Cumulative Budget Request '!S379,0)</f>
        <v>0</v>
      </c>
      <c r="T380" s="211">
        <f>IF('Cumulative Budget Request '!L379='Split budget (G)'!$L$1,'Cumulative Budget Request '!T379,0)</f>
        <v>0</v>
      </c>
      <c r="U380" s="324"/>
      <c r="V380" s="324"/>
      <c r="W380" s="324"/>
      <c r="X380" s="324"/>
      <c r="Y380" s="324"/>
    </row>
    <row r="381" spans="1:25" ht="15" hidden="1">
      <c r="A381" s="449"/>
      <c r="B381" s="480"/>
      <c r="C381" s="76"/>
      <c r="D381" s="59" t="s">
        <v>29</v>
      </c>
      <c r="E381" s="170">
        <f>ROUND(R$5*E377,0)</f>
        <v>0</v>
      </c>
      <c r="F381" s="170">
        <f t="shared" ref="F381:I381" si="238">ROUND(S$5*F377,0)</f>
        <v>0</v>
      </c>
      <c r="G381" s="170">
        <f t="shared" si="238"/>
        <v>0</v>
      </c>
      <c r="H381" s="170">
        <f t="shared" si="238"/>
        <v>0</v>
      </c>
      <c r="I381" s="170">
        <f t="shared" si="238"/>
        <v>0</v>
      </c>
      <c r="J381" s="167">
        <f>SUM(E381:I381)</f>
        <v>0</v>
      </c>
      <c r="M381" s="215"/>
      <c r="N381" s="56"/>
      <c r="O381" s="56"/>
      <c r="P381" s="56"/>
      <c r="Q381" s="211">
        <f>IF('Cumulative Budget Request '!L380='Split budget (G)'!$L$1,'Cumulative Budget Request '!Q380,0)</f>
        <v>0</v>
      </c>
      <c r="R381" s="212">
        <f>IF('Cumulative Budget Request '!L380='Split budget (G)'!$L$1,'Cumulative Budget Request '!R380,0)</f>
        <v>0</v>
      </c>
      <c r="S381" s="61">
        <f>IF('Cumulative Budget Request '!L380='Split budget (G)'!$L$1,'Cumulative Budget Request '!S380,0)</f>
        <v>0</v>
      </c>
      <c r="T381" s="211">
        <f>IF('Cumulative Budget Request '!L380='Split budget (G)'!$L$1,'Cumulative Budget Request '!T380,0)</f>
        <v>0</v>
      </c>
      <c r="U381" s="323"/>
      <c r="V381" s="323"/>
      <c r="W381" s="323"/>
      <c r="X381" s="323"/>
      <c r="Y381" s="323"/>
    </row>
    <row r="382" spans="1:25" hidden="1">
      <c r="A382" s="449"/>
      <c r="B382" s="480"/>
      <c r="C382" s="76"/>
      <c r="D382" s="62" t="s">
        <v>178</v>
      </c>
      <c r="E382" s="171">
        <f>SUM(E380:E381)</f>
        <v>0</v>
      </c>
      <c r="F382" s="171">
        <f t="shared" ref="F382:I382" si="239">SUM(F380:F381)</f>
        <v>0</v>
      </c>
      <c r="G382" s="171">
        <f t="shared" si="239"/>
        <v>0</v>
      </c>
      <c r="H382" s="171">
        <f t="shared" si="239"/>
        <v>0</v>
      </c>
      <c r="I382" s="171">
        <f t="shared" si="239"/>
        <v>0</v>
      </c>
      <c r="J382" s="172">
        <f>SUM(J380:J381)</f>
        <v>0</v>
      </c>
      <c r="M382" s="18"/>
      <c r="N382" s="32"/>
      <c r="O382" s="32"/>
      <c r="P382" s="32"/>
      <c r="Q382" s="46"/>
      <c r="R382" s="46"/>
      <c r="S382" s="46"/>
      <c r="T382" s="25"/>
      <c r="U382" s="323"/>
      <c r="V382" s="323"/>
      <c r="W382" s="323"/>
      <c r="X382" s="323"/>
      <c r="Y382" s="323"/>
    </row>
    <row r="383" spans="1:25" hidden="1">
      <c r="A383" s="449"/>
      <c r="B383" s="480"/>
      <c r="C383" s="76"/>
      <c r="D383" s="59"/>
      <c r="E383" s="16"/>
      <c r="F383" s="16"/>
      <c r="G383" s="16"/>
      <c r="H383" s="16"/>
      <c r="I383" s="16"/>
      <c r="J383" s="25"/>
      <c r="M383" s="215"/>
      <c r="N383" s="56"/>
      <c r="O383" s="56"/>
      <c r="P383" s="56"/>
      <c r="Q383" s="33"/>
      <c r="R383" s="56"/>
      <c r="S383" s="33"/>
      <c r="T383" s="213"/>
      <c r="U383" s="325"/>
      <c r="V383" s="326"/>
      <c r="W383" s="324"/>
      <c r="X383" s="324"/>
      <c r="Y383" s="324"/>
    </row>
    <row r="384" spans="1:25" hidden="1">
      <c r="A384" s="485">
        <f>IF('Cumulative Budget Request '!L383='Split budget (G)'!$L$1,'Cumulative Budget Request '!A383,0)</f>
        <v>0</v>
      </c>
      <c r="B384" s="480">
        <f>IF('Cumulative Budget Request '!L383='Split budget (G)'!$L$1,'Cumulative Budget Request '!B383,0)</f>
        <v>0</v>
      </c>
      <c r="D384" s="33" t="s">
        <v>123</v>
      </c>
      <c r="E384" s="76">
        <f>ROUND($R384*$S384*T384,6)</f>
        <v>0</v>
      </c>
      <c r="F384" s="76">
        <f>ROUND($R385*$S385*T385,6)</f>
        <v>0</v>
      </c>
      <c r="G384" s="76">
        <f>ROUND($R386*$S386*T386,6)</f>
        <v>0</v>
      </c>
      <c r="H384" s="76">
        <f>ROUND($R387*$S387*T387,6)</f>
        <v>0</v>
      </c>
      <c r="I384" s="76">
        <f>ROUND($R388*$S388*T388,6)</f>
        <v>0</v>
      </c>
      <c r="J384" s="45"/>
      <c r="M384" s="133">
        <f>IF('Cumulative Budget Request '!L383='Split budget (G)'!$L$1,'Cumulative Budget Request '!M383,0)</f>
        <v>0</v>
      </c>
      <c r="N384" s="214">
        <f>ROUND(M384/12,2)</f>
        <v>0</v>
      </c>
      <c r="O384" s="214">
        <f>IF('Cumulative Budget Request '!L383='Split budget (G)'!$L$1,'Cumulative Budget Request '!O383,0)</f>
        <v>0</v>
      </c>
      <c r="P384" s="209">
        <f>IF('Cumulative Budget Request '!L383='Split budget (G)'!$L$1,'Cumulative Budget Request '!P383,0)</f>
        <v>0</v>
      </c>
      <c r="Q384" s="211">
        <f>IF('Cumulative Budget Request '!L383='Split budget (G)'!$L$1,'Cumulative Budget Request '!Q383,0)</f>
        <v>0</v>
      </c>
      <c r="R384" s="212">
        <f>IF('Cumulative Budget Request '!L383='Split budget (G)'!$L$1,'Cumulative Budget Request '!R383,0)</f>
        <v>0</v>
      </c>
      <c r="S384" s="61">
        <f>IF('Cumulative Budget Request '!L383='Split budget (G)'!$L$1,'Cumulative Budget Request '!S383,0)</f>
        <v>0</v>
      </c>
      <c r="T384" s="211">
        <f>IF('Cumulative Budget Request '!L383='Split budget (G)'!$L$1,'Cumulative Budget Request '!T383,0)</f>
        <v>0</v>
      </c>
      <c r="U384" s="323">
        <f>IFERROR((E387+E388)/E386,0)</f>
        <v>0</v>
      </c>
      <c r="V384" s="323">
        <f t="shared" ref="V384:Y384" si="240">IFERROR((F387+F388)/F386,0)</f>
        <v>0</v>
      </c>
      <c r="W384" s="323">
        <f t="shared" si="240"/>
        <v>0</v>
      </c>
      <c r="X384" s="323">
        <f t="shared" si="240"/>
        <v>0</v>
      </c>
      <c r="Y384" s="323">
        <f t="shared" si="240"/>
        <v>0</v>
      </c>
    </row>
    <row r="385" spans="1:25" hidden="1">
      <c r="A385" s="486"/>
      <c r="B385" s="480"/>
      <c r="D385" s="33" t="s">
        <v>179</v>
      </c>
      <c r="E385" s="21">
        <f>T384</f>
        <v>0</v>
      </c>
      <c r="F385" s="21">
        <f>T385</f>
        <v>0</v>
      </c>
      <c r="G385" s="21">
        <f>T386</f>
        <v>0</v>
      </c>
      <c r="H385" s="21">
        <f>T387</f>
        <v>0</v>
      </c>
      <c r="I385" s="21">
        <f>T388</f>
        <v>0</v>
      </c>
      <c r="J385" s="45"/>
      <c r="M385" s="215"/>
      <c r="N385" s="214"/>
      <c r="O385" s="214"/>
      <c r="P385" s="214"/>
      <c r="Q385" s="211">
        <f>IF('Cumulative Budget Request '!L384='Split budget (G)'!$L$1,'Cumulative Budget Request '!Q384,0)</f>
        <v>0</v>
      </c>
      <c r="R385" s="212">
        <f>IF('Cumulative Budget Request '!L384='Split budget (G)'!$L$1,'Cumulative Budget Request '!R384,0)</f>
        <v>0</v>
      </c>
      <c r="S385" s="61">
        <f>IF('Cumulative Budget Request '!L384='Split budget (G)'!$L$1,'Cumulative Budget Request '!S384,0)</f>
        <v>0</v>
      </c>
      <c r="T385" s="211">
        <f>IF('Cumulative Budget Request '!L384='Split budget (G)'!$L$1,'Cumulative Budget Request '!T384,0)</f>
        <v>0</v>
      </c>
      <c r="U385" s="323"/>
      <c r="V385" s="323"/>
      <c r="W385" s="323"/>
      <c r="X385" s="323"/>
      <c r="Y385" s="323"/>
    </row>
    <row r="386" spans="1:25" hidden="1">
      <c r="A386" s="449"/>
      <c r="B386" s="486"/>
      <c r="C386" s="76"/>
      <c r="D386" s="59" t="s">
        <v>15</v>
      </c>
      <c r="E386" s="52">
        <f>ROUND((N384+O384)*E384*Q384,0)</f>
        <v>0</v>
      </c>
      <c r="F386" s="52">
        <f>ROUND((N384+O384)*F384*Q384*Q385,0)</f>
        <v>0</v>
      </c>
      <c r="G386" s="52">
        <f>ROUND((N384+O384)*G384*Q384*Q385*Q386,0)</f>
        <v>0</v>
      </c>
      <c r="H386" s="52">
        <f>ROUND((N384+O384)*H384*Q384*Q385*Q386*Q387,0)</f>
        <v>0</v>
      </c>
      <c r="I386" s="52">
        <f>ROUND((N384+O384)*I384*Q384*Q385*Q386*Q387*Q388,0)</f>
        <v>0</v>
      </c>
      <c r="J386" s="158">
        <f>SUM(E386:I386)</f>
        <v>0</v>
      </c>
      <c r="M386" s="215"/>
      <c r="N386" s="56"/>
      <c r="O386" s="56"/>
      <c r="P386" s="56"/>
      <c r="Q386" s="211">
        <f>IF('Cumulative Budget Request '!L385='Split budget (G)'!$L$1,'Cumulative Budget Request '!Q385,0)</f>
        <v>0</v>
      </c>
      <c r="R386" s="212">
        <f>IF('Cumulative Budget Request '!L385='Split budget (G)'!$L$1,'Cumulative Budget Request '!R385,0)</f>
        <v>0</v>
      </c>
      <c r="S386" s="61">
        <f>IF('Cumulative Budget Request '!L385='Split budget (G)'!$L$1,'Cumulative Budget Request '!S385,0)</f>
        <v>0</v>
      </c>
      <c r="T386" s="211">
        <f>IF('Cumulative Budget Request '!L385='Split budget (G)'!$L$1,'Cumulative Budget Request '!T385,0)</f>
        <v>0</v>
      </c>
      <c r="U386" s="324"/>
      <c r="V386" s="324"/>
      <c r="W386" s="324"/>
      <c r="X386" s="324"/>
      <c r="Y386" s="324"/>
    </row>
    <row r="387" spans="1:25" hidden="1">
      <c r="A387" s="449"/>
      <c r="B387" s="480"/>
      <c r="C387" s="76"/>
      <c r="D387" s="59" t="s">
        <v>30</v>
      </c>
      <c r="E387" s="52">
        <f>ROUND(E386*$Q$2,0)</f>
        <v>0</v>
      </c>
      <c r="F387" s="52">
        <f t="shared" ref="F387:I387" si="241">ROUND(F386*$Q$2,0)</f>
        <v>0</v>
      </c>
      <c r="G387" s="52">
        <f t="shared" si="241"/>
        <v>0</v>
      </c>
      <c r="H387" s="52">
        <f t="shared" si="241"/>
        <v>0</v>
      </c>
      <c r="I387" s="52">
        <f t="shared" si="241"/>
        <v>0</v>
      </c>
      <c r="J387" s="158">
        <f>SUM(E387:I387)</f>
        <v>0</v>
      </c>
      <c r="M387" s="215"/>
      <c r="N387" s="56"/>
      <c r="O387" s="56"/>
      <c r="P387" s="56"/>
      <c r="Q387" s="211">
        <f>IF('Cumulative Budget Request '!L386='Split budget (G)'!$L$1,'Cumulative Budget Request '!Q386,0)</f>
        <v>0</v>
      </c>
      <c r="R387" s="212">
        <f>IF('Cumulative Budget Request '!L386='Split budget (G)'!$L$1,'Cumulative Budget Request '!R386,0)</f>
        <v>0</v>
      </c>
      <c r="S387" s="61">
        <f>IF('Cumulative Budget Request '!L386='Split budget (G)'!$L$1,'Cumulative Budget Request '!S386,0)</f>
        <v>0</v>
      </c>
      <c r="T387" s="211">
        <f>IF('Cumulative Budget Request '!L386='Split budget (G)'!$L$1,'Cumulative Budget Request '!T386,0)</f>
        <v>0</v>
      </c>
      <c r="U387" s="324"/>
      <c r="V387" s="324"/>
      <c r="W387" s="324"/>
      <c r="X387" s="324"/>
      <c r="Y387" s="324"/>
    </row>
    <row r="388" spans="1:25" ht="15" hidden="1">
      <c r="A388" s="449"/>
      <c r="B388" s="480"/>
      <c r="C388" s="76"/>
      <c r="D388" s="59" t="s">
        <v>29</v>
      </c>
      <c r="E388" s="170">
        <f>ROUND(R$5*E384,0)</f>
        <v>0</v>
      </c>
      <c r="F388" s="170">
        <f t="shared" ref="F388:I388" si="242">ROUND(S$5*F384,0)</f>
        <v>0</v>
      </c>
      <c r="G388" s="170">
        <f t="shared" si="242"/>
        <v>0</v>
      </c>
      <c r="H388" s="170">
        <f t="shared" si="242"/>
        <v>0</v>
      </c>
      <c r="I388" s="170">
        <f t="shared" si="242"/>
        <v>0</v>
      </c>
      <c r="J388" s="167">
        <f>SUM(E388:I388)</f>
        <v>0</v>
      </c>
      <c r="M388" s="215"/>
      <c r="N388" s="56"/>
      <c r="O388" s="56"/>
      <c r="P388" s="56"/>
      <c r="Q388" s="211">
        <f>IF('Cumulative Budget Request '!L387='Split budget (G)'!$L$1,'Cumulative Budget Request '!Q387,0)</f>
        <v>0</v>
      </c>
      <c r="R388" s="212">
        <f>IF('Cumulative Budget Request '!L387='Split budget (G)'!$L$1,'Cumulative Budget Request '!R387,0)</f>
        <v>0</v>
      </c>
      <c r="S388" s="61">
        <f>IF('Cumulative Budget Request '!L387='Split budget (G)'!$L$1,'Cumulative Budget Request '!S387,0)</f>
        <v>0</v>
      </c>
      <c r="T388" s="211">
        <f>IF('Cumulative Budget Request '!L387='Split budget (G)'!$L$1,'Cumulative Budget Request '!T387,0)</f>
        <v>0</v>
      </c>
      <c r="U388" s="323"/>
      <c r="V388" s="323"/>
      <c r="W388" s="323"/>
      <c r="X388" s="323"/>
      <c r="Y388" s="323"/>
    </row>
    <row r="389" spans="1:25" hidden="1">
      <c r="A389" s="449"/>
      <c r="B389" s="480"/>
      <c r="C389" s="76"/>
      <c r="D389" s="62" t="s">
        <v>178</v>
      </c>
      <c r="E389" s="171">
        <f>SUM(E387:E388)</f>
        <v>0</v>
      </c>
      <c r="F389" s="171">
        <f t="shared" ref="F389:I389" si="243">SUM(F387:F388)</f>
        <v>0</v>
      </c>
      <c r="G389" s="171">
        <f t="shared" si="243"/>
        <v>0</v>
      </c>
      <c r="H389" s="171">
        <f t="shared" si="243"/>
        <v>0</v>
      </c>
      <c r="I389" s="171">
        <f t="shared" si="243"/>
        <v>0</v>
      </c>
      <c r="J389" s="172">
        <f>SUM(J387:J388)</f>
        <v>0</v>
      </c>
      <c r="M389" s="18"/>
      <c r="N389" s="32"/>
      <c r="O389" s="32"/>
      <c r="P389" s="32"/>
      <c r="Q389" s="46"/>
      <c r="R389" s="46"/>
      <c r="S389" s="46"/>
      <c r="T389" s="25"/>
      <c r="U389" s="323"/>
      <c r="V389" s="323"/>
      <c r="W389" s="323"/>
      <c r="X389" s="323"/>
      <c r="Y389" s="323"/>
    </row>
    <row r="390" spans="1:25">
      <c r="A390" s="449"/>
      <c r="B390" s="480"/>
      <c r="C390" s="76"/>
      <c r="D390" s="59"/>
      <c r="E390" s="16"/>
      <c r="F390" s="16"/>
      <c r="G390" s="16"/>
      <c r="H390" s="16"/>
      <c r="I390" s="16"/>
      <c r="J390" s="25"/>
      <c r="M390" s="18"/>
      <c r="N390" s="70"/>
      <c r="O390" s="70"/>
      <c r="P390" s="70"/>
      <c r="Q390" s="46"/>
      <c r="R390" s="46"/>
      <c r="S390" s="46"/>
      <c r="T390" s="25"/>
      <c r="U390" s="323"/>
      <c r="V390" s="323"/>
      <c r="W390" s="323"/>
      <c r="X390" s="323"/>
      <c r="Y390" s="323"/>
    </row>
    <row r="391" spans="1:25">
      <c r="A391" s="449"/>
      <c r="B391" s="486"/>
      <c r="C391" s="60"/>
      <c r="D391" s="60" t="s">
        <v>107</v>
      </c>
      <c r="E391" s="150">
        <f>SUMIF($D$320:$D$390,"*Salary",E320:E390)</f>
        <v>0</v>
      </c>
      <c r="F391" s="150">
        <f>SUMIF($D$320:$D$390,"*Salary",F320:F390)</f>
        <v>0</v>
      </c>
      <c r="G391" s="150">
        <f>SUMIF($D$320:$D$390,"*Salary",G320:G390)</f>
        <v>0</v>
      </c>
      <c r="H391" s="150">
        <f>SUMIF($D$320:$D$390,"*Salary",H320:H390)</f>
        <v>0</v>
      </c>
      <c r="I391" s="150">
        <f>SUMIF($D$320:$D$390,"*Salary",I320:I390)</f>
        <v>0</v>
      </c>
      <c r="J391" s="151">
        <f>SUM(E391:I391)</f>
        <v>0</v>
      </c>
      <c r="M391" s="53"/>
      <c r="N391" s="57"/>
      <c r="O391" s="57"/>
      <c r="P391" s="57"/>
      <c r="Q391" s="57"/>
      <c r="R391" s="57"/>
      <c r="S391" s="57"/>
      <c r="T391" s="25"/>
      <c r="U391" s="323"/>
      <c r="V391" s="323"/>
      <c r="W391" s="323"/>
      <c r="X391" s="323"/>
      <c r="Y391" s="323"/>
    </row>
    <row r="392" spans="1:25">
      <c r="A392" s="449"/>
      <c r="B392" s="486"/>
      <c r="C392" s="60"/>
      <c r="D392" s="60" t="s">
        <v>108</v>
      </c>
      <c r="E392" s="152">
        <f>SUMIF($D$323:$D$390,"*Total Fringe",E323:E390)</f>
        <v>0</v>
      </c>
      <c r="F392" s="152">
        <f t="shared" ref="F392:I392" si="244">SUMIF($D$323:$D$390,"*Total Fringe",F323:F390)</f>
        <v>0</v>
      </c>
      <c r="G392" s="152">
        <f t="shared" si="244"/>
        <v>0</v>
      </c>
      <c r="H392" s="152">
        <f t="shared" si="244"/>
        <v>0</v>
      </c>
      <c r="I392" s="152">
        <f t="shared" si="244"/>
        <v>0</v>
      </c>
      <c r="J392" s="153">
        <f>SUM(E392:I392)</f>
        <v>0</v>
      </c>
      <c r="M392" s="53"/>
      <c r="N392" s="57"/>
      <c r="O392" s="57"/>
      <c r="P392" s="57"/>
      <c r="Q392" s="57"/>
      <c r="R392" s="57"/>
      <c r="S392" s="57"/>
      <c r="T392" s="57"/>
      <c r="U392" s="762"/>
      <c r="V392" s="762"/>
      <c r="W392" s="762"/>
      <c r="X392" s="762"/>
      <c r="Y392" s="762"/>
    </row>
    <row r="393" spans="1:25">
      <c r="A393" s="785" t="s">
        <v>421</v>
      </c>
      <c r="B393" s="785"/>
      <c r="C393" s="785"/>
      <c r="D393" s="785"/>
      <c r="E393" s="785"/>
      <c r="F393" s="785"/>
      <c r="G393" s="785"/>
      <c r="H393" s="785"/>
      <c r="I393" s="785"/>
      <c r="J393" s="785"/>
      <c r="M393" s="53" t="s">
        <v>120</v>
      </c>
      <c r="N393" s="57" t="s">
        <v>79</v>
      </c>
      <c r="O393" s="57"/>
      <c r="P393" s="57" t="s">
        <v>249</v>
      </c>
      <c r="Q393" s="57" t="s">
        <v>109</v>
      </c>
      <c r="R393" s="57" t="s">
        <v>18</v>
      </c>
      <c r="S393" s="57"/>
      <c r="T393" s="57" t="s">
        <v>176</v>
      </c>
      <c r="U393" s="762" t="s">
        <v>118</v>
      </c>
      <c r="V393" s="762"/>
      <c r="W393" s="762"/>
      <c r="X393" s="762"/>
      <c r="Y393" s="762"/>
    </row>
    <row r="394" spans="1:25">
      <c r="A394" s="53" t="s">
        <v>61</v>
      </c>
      <c r="B394" s="53"/>
      <c r="C394" s="60"/>
      <c r="D394" s="155"/>
      <c r="E394" s="17" t="str">
        <f>E11</f>
        <v>Year 1</v>
      </c>
      <c r="F394" s="17" t="str">
        <f>F11</f>
        <v>Year 2</v>
      </c>
      <c r="G394" s="17" t="str">
        <f>G11</f>
        <v>Year 3</v>
      </c>
      <c r="H394" s="17" t="str">
        <f>H11</f>
        <v>Year 4</v>
      </c>
      <c r="I394" s="17" t="str">
        <f>I11</f>
        <v>Year 5</v>
      </c>
      <c r="J394" s="45" t="s">
        <v>1</v>
      </c>
      <c r="M394" s="68" t="s">
        <v>119</v>
      </c>
      <c r="N394" s="45" t="s">
        <v>15</v>
      </c>
      <c r="O394" s="45" t="s">
        <v>249</v>
      </c>
      <c r="P394" s="45" t="s">
        <v>102</v>
      </c>
      <c r="Q394" s="45" t="s">
        <v>110</v>
      </c>
      <c r="R394" s="45" t="s">
        <v>112</v>
      </c>
      <c r="S394" s="45" t="s">
        <v>102</v>
      </c>
      <c r="T394" s="45" t="s">
        <v>177</v>
      </c>
      <c r="U394" s="321" t="s">
        <v>31</v>
      </c>
      <c r="V394" s="322" t="s">
        <v>32</v>
      </c>
      <c r="W394" s="322" t="s">
        <v>33</v>
      </c>
      <c r="X394" s="322" t="s">
        <v>34</v>
      </c>
      <c r="Y394" s="322" t="s">
        <v>35</v>
      </c>
    </row>
    <row r="395" spans="1:25">
      <c r="A395" s="485">
        <f>IF('Cumulative Budget Request '!L394='Split budget (G)'!$L$1,'Cumulative Budget Request '!A394,0)</f>
        <v>0</v>
      </c>
      <c r="B395" s="14"/>
      <c r="D395" s="33" t="s">
        <v>123</v>
      </c>
      <c r="E395" s="76">
        <f>ROUND($R395*$S395*T395,6)</f>
        <v>0</v>
      </c>
      <c r="F395" s="76">
        <f>ROUND($R396*$S396*T396,6)</f>
        <v>0</v>
      </c>
      <c r="G395" s="76">
        <f>ROUND($R397*$S397*T397,6)</f>
        <v>0</v>
      </c>
      <c r="H395" s="76">
        <f>ROUND($R398*$S398*T398,6)</f>
        <v>0</v>
      </c>
      <c r="I395" s="76">
        <f>ROUND($R399*$S399*T399,6)</f>
        <v>0</v>
      </c>
      <c r="J395" s="45"/>
      <c r="K395" s="16"/>
      <c r="L395" s="16"/>
      <c r="M395" s="133">
        <f>IF('Cumulative Budget Request '!L394='Split budget (G)'!$L$1,'Cumulative Budget Request '!M394,0)</f>
        <v>0</v>
      </c>
      <c r="N395" s="214">
        <f>ROUND(M395/12,2)</f>
        <v>0</v>
      </c>
      <c r="O395" s="214">
        <f>IF('Cumulative Budget Request '!L394='Split budget (G)'!$L$1,'Cumulative Budget Request '!O394,0)</f>
        <v>0</v>
      </c>
      <c r="P395" s="209">
        <f>IF('Cumulative Budget Request '!L394='Split budget (G)'!$L$1,'Cumulative Budget Request '!P394,0)</f>
        <v>0</v>
      </c>
      <c r="Q395" s="211">
        <f>IF('Cumulative Budget Request '!L394='Split budget (G)'!$L$1,'Cumulative Budget Request '!Q394,0)</f>
        <v>0</v>
      </c>
      <c r="R395" s="212">
        <f>IF('Cumulative Budget Request '!L394='Split budget (G)'!$L$1,'Cumulative Budget Request '!R394,0)</f>
        <v>0</v>
      </c>
      <c r="S395" s="61">
        <f>IF('Cumulative Budget Request '!L394='Split budget (G)'!$L$1,'Cumulative Budget Request '!S394,0)</f>
        <v>0</v>
      </c>
      <c r="T395" s="211">
        <f>IF('Cumulative Budget Request '!L394='Split budget (G)'!$L$1,'Cumulative Budget Request '!T394,0)</f>
        <v>0</v>
      </c>
      <c r="U395" s="323">
        <f>IFERROR((E398+E399)/E397,0)</f>
        <v>0</v>
      </c>
      <c r="V395" s="323">
        <f t="shared" ref="V395:Y395" si="245">IFERROR((F398+F399)/F397,0)</f>
        <v>0</v>
      </c>
      <c r="W395" s="323">
        <f t="shared" si="245"/>
        <v>0</v>
      </c>
      <c r="X395" s="323">
        <f t="shared" si="245"/>
        <v>0</v>
      </c>
      <c r="Y395" s="323">
        <f t="shared" si="245"/>
        <v>0</v>
      </c>
    </row>
    <row r="396" spans="1:25">
      <c r="A396" s="486"/>
      <c r="B396" s="77"/>
      <c r="D396" s="33" t="s">
        <v>179</v>
      </c>
      <c r="E396" s="21">
        <f>T395</f>
        <v>0</v>
      </c>
      <c r="F396" s="21">
        <f>T396</f>
        <v>0</v>
      </c>
      <c r="G396" s="21">
        <f>T397</f>
        <v>0</v>
      </c>
      <c r="H396" s="21">
        <f>T398</f>
        <v>0</v>
      </c>
      <c r="I396" s="21">
        <f>T399</f>
        <v>0</v>
      </c>
      <c r="J396" s="45"/>
      <c r="K396" s="16"/>
      <c r="L396" s="16"/>
      <c r="M396" s="215"/>
      <c r="N396" s="214"/>
      <c r="O396" s="214"/>
      <c r="P396" s="214"/>
      <c r="Q396" s="211">
        <f>IF('Cumulative Budget Request '!L395='Split budget (G)'!$L$1,'Cumulative Budget Request '!Q395,0)</f>
        <v>0</v>
      </c>
      <c r="R396" s="212">
        <f>IF('Cumulative Budget Request '!L395='Split budget (G)'!$L$1,'Cumulative Budget Request '!R395,0)</f>
        <v>0</v>
      </c>
      <c r="S396" s="61">
        <f>IF('Cumulative Budget Request '!L395='Split budget (G)'!$L$1,'Cumulative Budget Request '!S395,0)</f>
        <v>0</v>
      </c>
      <c r="T396" s="211">
        <f>IF('Cumulative Budget Request '!L395='Split budget (G)'!$L$1,'Cumulative Budget Request '!T395,0)</f>
        <v>0</v>
      </c>
      <c r="U396" s="323"/>
      <c r="V396" s="323"/>
      <c r="W396" s="323"/>
      <c r="X396" s="323"/>
      <c r="Y396" s="323"/>
    </row>
    <row r="397" spans="1:25">
      <c r="A397" s="449"/>
      <c r="C397" s="76"/>
      <c r="D397" s="59" t="s">
        <v>15</v>
      </c>
      <c r="E397" s="52">
        <f>ROUND((N395+O395)*E395*Q395,0)</f>
        <v>0</v>
      </c>
      <c r="F397" s="52">
        <f>ROUND((N395+O395)*F395*Q395*Q396,0)</f>
        <v>0</v>
      </c>
      <c r="G397" s="52">
        <f>ROUND((N395+O395)*G395*Q395*Q396*Q397,0)</f>
        <v>0</v>
      </c>
      <c r="H397" s="52">
        <f>ROUND((N395+O395)*H395*Q395*Q396*Q397*Q398,0)</f>
        <v>0</v>
      </c>
      <c r="I397" s="52">
        <f>ROUND((N395+O395)*I395*Q395*Q396*Q397*Q398*Q399,0)</f>
        <v>0</v>
      </c>
      <c r="J397" s="158">
        <f>SUM(E397:I397)</f>
        <v>0</v>
      </c>
      <c r="M397" s="215"/>
      <c r="N397" s="56"/>
      <c r="O397" s="56"/>
      <c r="P397" s="56"/>
      <c r="Q397" s="211">
        <f>IF('Cumulative Budget Request '!L396='Split budget (G)'!$L$1,'Cumulative Budget Request '!Q396,0)</f>
        <v>0</v>
      </c>
      <c r="R397" s="212">
        <f>IF('Cumulative Budget Request '!L396='Split budget (G)'!$L$1,'Cumulative Budget Request '!R396,0)</f>
        <v>0</v>
      </c>
      <c r="S397" s="61">
        <f>IF('Cumulative Budget Request '!L396='Split budget (G)'!$L$1,'Cumulative Budget Request '!S396,0)</f>
        <v>0</v>
      </c>
      <c r="T397" s="211">
        <f>IF('Cumulative Budget Request '!L396='Split budget (G)'!$L$1,'Cumulative Budget Request '!T396,0)</f>
        <v>0</v>
      </c>
      <c r="U397" s="323"/>
      <c r="V397" s="323"/>
      <c r="W397" s="323"/>
      <c r="X397" s="323"/>
      <c r="Y397" s="323"/>
    </row>
    <row r="398" spans="1:25">
      <c r="A398" s="449"/>
      <c r="B398" s="69"/>
      <c r="C398" s="76"/>
      <c r="D398" s="59" t="s">
        <v>30</v>
      </c>
      <c r="E398" s="52">
        <f>ROUND(E397*$Q$2,0)</f>
        <v>0</v>
      </c>
      <c r="F398" s="52">
        <f t="shared" ref="F398:I398" si="246">ROUND(F397*$Q$2,0)</f>
        <v>0</v>
      </c>
      <c r="G398" s="52">
        <f t="shared" si="246"/>
        <v>0</v>
      </c>
      <c r="H398" s="52">
        <f t="shared" si="246"/>
        <v>0</v>
      </c>
      <c r="I398" s="52">
        <f t="shared" si="246"/>
        <v>0</v>
      </c>
      <c r="J398" s="158">
        <f>SUM(E398:I398)</f>
        <v>0</v>
      </c>
      <c r="M398" s="215"/>
      <c r="N398" s="56"/>
      <c r="O398" s="56"/>
      <c r="P398" s="56"/>
      <c r="Q398" s="211">
        <f>IF('Cumulative Budget Request '!L397='Split budget (G)'!$L$1,'Cumulative Budget Request '!Q397,0)</f>
        <v>0</v>
      </c>
      <c r="R398" s="212">
        <f>IF('Cumulative Budget Request '!L397='Split budget (G)'!$L$1,'Cumulative Budget Request '!R397,0)</f>
        <v>0</v>
      </c>
      <c r="S398" s="61">
        <f>IF('Cumulative Budget Request '!L397='Split budget (G)'!$L$1,'Cumulative Budget Request '!S397,0)</f>
        <v>0</v>
      </c>
      <c r="T398" s="211">
        <f>IF('Cumulative Budget Request '!L397='Split budget (G)'!$L$1,'Cumulative Budget Request '!T397,0)</f>
        <v>0</v>
      </c>
      <c r="U398" s="323"/>
      <c r="V398" s="323"/>
      <c r="W398" s="323"/>
      <c r="X398" s="323"/>
      <c r="Y398" s="323"/>
    </row>
    <row r="399" spans="1:25" ht="15">
      <c r="A399" s="449"/>
      <c r="B399" s="69"/>
      <c r="C399" s="76"/>
      <c r="D399" s="59" t="s">
        <v>29</v>
      </c>
      <c r="E399" s="170">
        <f>ROUND(R$5*E395,0)</f>
        <v>0</v>
      </c>
      <c r="F399" s="170">
        <f t="shared" ref="F399:I399" si="247">ROUND(S$5*F395,0)</f>
        <v>0</v>
      </c>
      <c r="G399" s="170">
        <f t="shared" si="247"/>
        <v>0</v>
      </c>
      <c r="H399" s="170">
        <f t="shared" si="247"/>
        <v>0</v>
      </c>
      <c r="I399" s="170">
        <f t="shared" si="247"/>
        <v>0</v>
      </c>
      <c r="J399" s="167">
        <f>SUM(E399:I399)</f>
        <v>0</v>
      </c>
      <c r="M399" s="215"/>
      <c r="N399" s="56"/>
      <c r="O399" s="56"/>
      <c r="P399" s="56"/>
      <c r="Q399" s="211">
        <f>IF('Cumulative Budget Request '!L398='Split budget (G)'!$L$1,'Cumulative Budget Request '!Q398,0)</f>
        <v>0</v>
      </c>
      <c r="R399" s="212">
        <f>IF('Cumulative Budget Request '!L398='Split budget (G)'!$L$1,'Cumulative Budget Request '!R398,0)</f>
        <v>0</v>
      </c>
      <c r="S399" s="61">
        <f>IF('Cumulative Budget Request '!L398='Split budget (G)'!$L$1,'Cumulative Budget Request '!S398,0)</f>
        <v>0</v>
      </c>
      <c r="T399" s="211">
        <f>IF('Cumulative Budget Request '!L398='Split budget (G)'!$L$1,'Cumulative Budget Request '!T398,0)</f>
        <v>0</v>
      </c>
      <c r="U399" s="323"/>
      <c r="V399" s="323"/>
      <c r="W399" s="323"/>
      <c r="X399" s="323"/>
      <c r="Y399" s="323"/>
    </row>
    <row r="400" spans="1:25">
      <c r="A400" s="449"/>
      <c r="B400" s="69"/>
      <c r="C400" s="76"/>
      <c r="D400" s="62" t="s">
        <v>178</v>
      </c>
      <c r="E400" s="171">
        <f>SUM(E398:E399)</f>
        <v>0</v>
      </c>
      <c r="F400" s="171">
        <f t="shared" ref="F400:I400" si="248">SUM(F398:F399)</f>
        <v>0</v>
      </c>
      <c r="G400" s="171">
        <f t="shared" si="248"/>
        <v>0</v>
      </c>
      <c r="H400" s="171">
        <f t="shared" si="248"/>
        <v>0</v>
      </c>
      <c r="I400" s="171">
        <f t="shared" si="248"/>
        <v>0</v>
      </c>
      <c r="J400" s="172">
        <f>SUM(J398:J399)</f>
        <v>0</v>
      </c>
      <c r="M400" s="215"/>
      <c r="N400" s="56"/>
      <c r="O400" s="56"/>
      <c r="P400" s="56"/>
      <c r="Q400" s="59"/>
      <c r="R400" s="216"/>
      <c r="S400" s="61"/>
      <c r="T400" s="59"/>
      <c r="U400" s="325"/>
      <c r="V400" s="326"/>
      <c r="W400" s="324"/>
      <c r="X400" s="324"/>
      <c r="Y400" s="324"/>
    </row>
    <row r="401" spans="1:25" hidden="1">
      <c r="A401" s="486"/>
      <c r="C401" s="76"/>
      <c r="D401" s="59"/>
      <c r="E401" s="16"/>
      <c r="F401" s="16"/>
      <c r="G401" s="16"/>
      <c r="H401" s="16"/>
      <c r="I401" s="16"/>
      <c r="J401" s="25"/>
      <c r="M401" s="215"/>
      <c r="N401" s="56"/>
      <c r="O401" s="56"/>
      <c r="P401" s="56"/>
      <c r="Q401" s="33"/>
      <c r="R401" s="56"/>
      <c r="S401" s="33"/>
      <c r="T401" s="213"/>
      <c r="U401" s="327"/>
      <c r="V401" s="327"/>
      <c r="W401" s="327"/>
      <c r="X401" s="327"/>
      <c r="Y401" s="327"/>
    </row>
    <row r="402" spans="1:25" hidden="1">
      <c r="A402" s="485">
        <f>IF('Cumulative Budget Request '!L401='Split budget (G)'!$L$1,'Cumulative Budget Request '!A401,0)</f>
        <v>0</v>
      </c>
      <c r="B402" s="14"/>
      <c r="D402" s="33" t="s">
        <v>123</v>
      </c>
      <c r="E402" s="76">
        <f>ROUND($R402*$S402*T402,6)</f>
        <v>0</v>
      </c>
      <c r="F402" s="76">
        <f>ROUND($R403*$S403*T403,6)</f>
        <v>0</v>
      </c>
      <c r="G402" s="76">
        <f>ROUND($R404*$S404*T404,6)</f>
        <v>0</v>
      </c>
      <c r="H402" s="76">
        <f>ROUND($R405*$S405*T405,6)</f>
        <v>0</v>
      </c>
      <c r="I402" s="76">
        <f>ROUND($R406*$S406*T406,6)</f>
        <v>0</v>
      </c>
      <c r="J402" s="45"/>
      <c r="M402" s="133">
        <f>IF('Cumulative Budget Request '!L401='Split budget (G)'!$L$1,'Cumulative Budget Request '!M401,0)</f>
        <v>0</v>
      </c>
      <c r="N402" s="214">
        <f>ROUND(M402/12,2)</f>
        <v>0</v>
      </c>
      <c r="O402" s="214">
        <f>IF('Cumulative Budget Request '!L401='Split budget (G)'!$L$1,'Cumulative Budget Request '!O401,0)</f>
        <v>0</v>
      </c>
      <c r="P402" s="209">
        <f>IF('Cumulative Budget Request '!L401='Split budget (G)'!$L$1,'Cumulative Budget Request '!P401,0)</f>
        <v>0</v>
      </c>
      <c r="Q402" s="211">
        <f>IF('Cumulative Budget Request '!L401='Split budget (G)'!$L$1,'Cumulative Budget Request '!Q401,0)</f>
        <v>0</v>
      </c>
      <c r="R402" s="212">
        <f>IF('Cumulative Budget Request '!L401='Split budget (G)'!$L$1,'Cumulative Budget Request '!R401,0)</f>
        <v>0</v>
      </c>
      <c r="S402" s="61">
        <f>IF('Cumulative Budget Request '!L401='Split budget (G)'!$L$1,'Cumulative Budget Request '!S401,0)</f>
        <v>0</v>
      </c>
      <c r="T402" s="211">
        <f>IF('Cumulative Budget Request '!L401='Split budget (G)'!$L$1,'Cumulative Budget Request '!T401,0)</f>
        <v>0</v>
      </c>
      <c r="U402" s="323">
        <f>IFERROR((E405+E406)/E404,0)</f>
        <v>0</v>
      </c>
      <c r="V402" s="323">
        <f t="shared" ref="V402:Y402" si="249">IFERROR((F405+F406)/F404,0)</f>
        <v>0</v>
      </c>
      <c r="W402" s="323">
        <f t="shared" si="249"/>
        <v>0</v>
      </c>
      <c r="X402" s="323">
        <f t="shared" si="249"/>
        <v>0</v>
      </c>
      <c r="Y402" s="323">
        <f t="shared" si="249"/>
        <v>0</v>
      </c>
    </row>
    <row r="403" spans="1:25" hidden="1">
      <c r="A403" s="486"/>
      <c r="B403" s="77"/>
      <c r="D403" s="33" t="s">
        <v>179</v>
      </c>
      <c r="E403" s="21">
        <f>T402</f>
        <v>0</v>
      </c>
      <c r="F403" s="21">
        <f>T403</f>
        <v>0</v>
      </c>
      <c r="G403" s="21">
        <f>T404</f>
        <v>0</v>
      </c>
      <c r="H403" s="21">
        <f>T405</f>
        <v>0</v>
      </c>
      <c r="I403" s="21">
        <f>T406</f>
        <v>0</v>
      </c>
      <c r="J403" s="45"/>
      <c r="M403" s="215"/>
      <c r="N403" s="214"/>
      <c r="O403" s="214"/>
      <c r="P403" s="214"/>
      <c r="Q403" s="211">
        <f>IF('Cumulative Budget Request '!L402='Split budget (G)'!$L$1,'Cumulative Budget Request '!Q402,0)</f>
        <v>0</v>
      </c>
      <c r="R403" s="212">
        <f>IF('Cumulative Budget Request '!L402='Split budget (G)'!$L$1,'Cumulative Budget Request '!R402,0)</f>
        <v>0</v>
      </c>
      <c r="S403" s="61">
        <f>IF('Cumulative Budget Request '!L402='Split budget (G)'!$L$1,'Cumulative Budget Request '!S402,0)</f>
        <v>0</v>
      </c>
      <c r="T403" s="211">
        <f>IF('Cumulative Budget Request '!L402='Split budget (G)'!$L$1,'Cumulative Budget Request '!T402,0)</f>
        <v>0</v>
      </c>
      <c r="U403" s="323"/>
      <c r="V403" s="323"/>
      <c r="W403" s="323"/>
      <c r="X403" s="323"/>
      <c r="Y403" s="323"/>
    </row>
    <row r="404" spans="1:25" hidden="1">
      <c r="A404" s="449"/>
      <c r="B404" s="69"/>
      <c r="C404" s="76"/>
      <c r="D404" s="59" t="s">
        <v>15</v>
      </c>
      <c r="E404" s="52">
        <f>ROUND((N402+O402)*E402*Q402,0)</f>
        <v>0</v>
      </c>
      <c r="F404" s="52">
        <f>ROUND((N402+O402)*F402*Q402*Q403,0)</f>
        <v>0</v>
      </c>
      <c r="G404" s="52">
        <f>ROUND((N402+O402)*G402*Q402*Q403*Q404,0)</f>
        <v>0</v>
      </c>
      <c r="H404" s="52">
        <f>ROUND((N402+O402)*H402*Q402*Q403*Q404*Q405,0)</f>
        <v>0</v>
      </c>
      <c r="I404" s="52">
        <f>ROUND((N402+O402)*I402*Q402*Q403*Q404*Q405*Q406,0)</f>
        <v>0</v>
      </c>
      <c r="J404" s="158">
        <f>SUM(E404:I404)</f>
        <v>0</v>
      </c>
      <c r="M404" s="215"/>
      <c r="N404" s="56"/>
      <c r="O404" s="56"/>
      <c r="P404" s="56"/>
      <c r="Q404" s="211">
        <f>IF('Cumulative Budget Request '!L403='Split budget (G)'!$L$1,'Cumulative Budget Request '!Q403,0)</f>
        <v>0</v>
      </c>
      <c r="R404" s="212">
        <f>IF('Cumulative Budget Request '!L403='Split budget (G)'!$L$1,'Cumulative Budget Request '!R403,0)</f>
        <v>0</v>
      </c>
      <c r="S404" s="61">
        <f>IF('Cumulative Budget Request '!L403='Split budget (G)'!$L$1,'Cumulative Budget Request '!S403,0)</f>
        <v>0</v>
      </c>
      <c r="T404" s="211">
        <f>IF('Cumulative Budget Request '!L403='Split budget (G)'!$L$1,'Cumulative Budget Request '!T403,0)</f>
        <v>0</v>
      </c>
      <c r="U404" s="323"/>
      <c r="V404" s="323"/>
      <c r="W404" s="323"/>
      <c r="X404" s="323"/>
      <c r="Y404" s="323"/>
    </row>
    <row r="405" spans="1:25" hidden="1">
      <c r="A405" s="449"/>
      <c r="B405" s="69"/>
      <c r="C405" s="76"/>
      <c r="D405" s="59" t="s">
        <v>30</v>
      </c>
      <c r="E405" s="52">
        <f>ROUND(E404*$Q$2,0)</f>
        <v>0</v>
      </c>
      <c r="F405" s="52">
        <f t="shared" ref="F405:I405" si="250">ROUND(F404*$Q$2,0)</f>
        <v>0</v>
      </c>
      <c r="G405" s="52">
        <f t="shared" si="250"/>
        <v>0</v>
      </c>
      <c r="H405" s="52">
        <f t="shared" si="250"/>
        <v>0</v>
      </c>
      <c r="I405" s="52">
        <f t="shared" si="250"/>
        <v>0</v>
      </c>
      <c r="J405" s="158">
        <f>SUM(E405:I405)</f>
        <v>0</v>
      </c>
      <c r="M405" s="215"/>
      <c r="N405" s="56"/>
      <c r="O405" s="56"/>
      <c r="P405" s="56"/>
      <c r="Q405" s="211">
        <f>IF('Cumulative Budget Request '!L404='Split budget (G)'!$L$1,'Cumulative Budget Request '!Q404,0)</f>
        <v>0</v>
      </c>
      <c r="R405" s="212">
        <f>IF('Cumulative Budget Request '!L404='Split budget (G)'!$L$1,'Cumulative Budget Request '!R404,0)</f>
        <v>0</v>
      </c>
      <c r="S405" s="61">
        <f>IF('Cumulative Budget Request '!L404='Split budget (G)'!$L$1,'Cumulative Budget Request '!S404,0)</f>
        <v>0</v>
      </c>
      <c r="T405" s="211">
        <f>IF('Cumulative Budget Request '!L404='Split budget (G)'!$L$1,'Cumulative Budget Request '!T404,0)</f>
        <v>0</v>
      </c>
      <c r="U405" s="323"/>
      <c r="V405" s="323"/>
      <c r="W405" s="323"/>
      <c r="X405" s="323"/>
      <c r="Y405" s="323"/>
    </row>
    <row r="406" spans="1:25" ht="15" hidden="1">
      <c r="A406" s="449"/>
      <c r="B406" s="69"/>
      <c r="C406" s="76"/>
      <c r="D406" s="59" t="s">
        <v>29</v>
      </c>
      <c r="E406" s="170">
        <f>ROUND(R$5*E402,0)</f>
        <v>0</v>
      </c>
      <c r="F406" s="170">
        <f t="shared" ref="F406:I406" si="251">ROUND(S$5*F402,0)</f>
        <v>0</v>
      </c>
      <c r="G406" s="170">
        <f t="shared" si="251"/>
        <v>0</v>
      </c>
      <c r="H406" s="170">
        <f t="shared" si="251"/>
        <v>0</v>
      </c>
      <c r="I406" s="170">
        <f t="shared" si="251"/>
        <v>0</v>
      </c>
      <c r="J406" s="167">
        <f>SUM(E406:I406)</f>
        <v>0</v>
      </c>
      <c r="M406" s="215"/>
      <c r="N406" s="56"/>
      <c r="O406" s="56"/>
      <c r="P406" s="56"/>
      <c r="Q406" s="211">
        <f>IF('Cumulative Budget Request '!L405='Split budget (G)'!$L$1,'Cumulative Budget Request '!Q405,0)</f>
        <v>0</v>
      </c>
      <c r="R406" s="212">
        <f>IF('Cumulative Budget Request '!L405='Split budget (G)'!$L$1,'Cumulative Budget Request '!R405,0)</f>
        <v>0</v>
      </c>
      <c r="S406" s="61">
        <f>IF('Cumulative Budget Request '!L405='Split budget (G)'!$L$1,'Cumulative Budget Request '!S405,0)</f>
        <v>0</v>
      </c>
      <c r="T406" s="211">
        <f>IF('Cumulative Budget Request '!L405='Split budget (G)'!$L$1,'Cumulative Budget Request '!T405,0)</f>
        <v>0</v>
      </c>
      <c r="U406" s="323"/>
      <c r="V406" s="323"/>
      <c r="W406" s="323"/>
      <c r="X406" s="323"/>
      <c r="Y406" s="323"/>
    </row>
    <row r="407" spans="1:25" hidden="1">
      <c r="A407" s="449"/>
      <c r="B407" s="69"/>
      <c r="C407" s="76"/>
      <c r="D407" s="62" t="s">
        <v>178</v>
      </c>
      <c r="E407" s="171">
        <f>SUM(E405:E406)</f>
        <v>0</v>
      </c>
      <c r="F407" s="171">
        <f t="shared" ref="F407:I407" si="252">SUM(F405:F406)</f>
        <v>0</v>
      </c>
      <c r="G407" s="171">
        <f t="shared" si="252"/>
        <v>0</v>
      </c>
      <c r="H407" s="171">
        <f t="shared" si="252"/>
        <v>0</v>
      </c>
      <c r="I407" s="171">
        <f t="shared" si="252"/>
        <v>0</v>
      </c>
      <c r="J407" s="172">
        <f>SUM(J405:J406)</f>
        <v>0</v>
      </c>
      <c r="M407" s="215"/>
      <c r="N407" s="56"/>
      <c r="O407" s="56"/>
      <c r="P407" s="56"/>
      <c r="Q407" s="59"/>
      <c r="R407" s="216"/>
      <c r="S407" s="61"/>
      <c r="T407" s="59"/>
      <c r="U407" s="325"/>
      <c r="V407" s="326"/>
      <c r="W407" s="324"/>
      <c r="X407" s="324"/>
      <c r="Y407" s="324"/>
    </row>
    <row r="408" spans="1:25" hidden="1">
      <c r="A408" s="449"/>
      <c r="B408" s="69"/>
      <c r="C408" s="76"/>
      <c r="D408" s="59"/>
      <c r="E408" s="16"/>
      <c r="F408" s="16"/>
      <c r="G408" s="16"/>
      <c r="H408" s="16"/>
      <c r="I408" s="16"/>
      <c r="J408" s="25"/>
      <c r="M408" s="215"/>
      <c r="N408" s="56"/>
      <c r="O408" s="56"/>
      <c r="P408" s="56"/>
      <c r="Q408" s="33"/>
      <c r="R408" s="56"/>
      <c r="S408" s="33"/>
      <c r="T408" s="213"/>
      <c r="U408" s="327"/>
      <c r="V408" s="327"/>
      <c r="W408" s="327"/>
      <c r="X408" s="327"/>
      <c r="Y408" s="327"/>
    </row>
    <row r="409" spans="1:25" hidden="1">
      <c r="A409" s="485">
        <f>IF('Cumulative Budget Request '!L408='Split budget (G)'!$L$1,'Cumulative Budget Request '!A408,0)</f>
        <v>0</v>
      </c>
      <c r="B409" s="14"/>
      <c r="D409" s="33" t="s">
        <v>123</v>
      </c>
      <c r="E409" s="76">
        <f>ROUND($R409*$S409*T409,6)</f>
        <v>0</v>
      </c>
      <c r="F409" s="76">
        <f>ROUND($R410*$S410*T410,6)</f>
        <v>0</v>
      </c>
      <c r="G409" s="76">
        <f>ROUND($R411*$S411*T411,6)</f>
        <v>0</v>
      </c>
      <c r="H409" s="76">
        <f>ROUND($R412*$S412*T412,6)</f>
        <v>0</v>
      </c>
      <c r="I409" s="76">
        <f>ROUND($R413*$S413*T413,6)</f>
        <v>0</v>
      </c>
      <c r="J409" s="45"/>
      <c r="M409" s="133">
        <f>IF('Cumulative Budget Request '!L408='Split budget (G)'!$L$1,'Cumulative Budget Request '!M408,0)</f>
        <v>0</v>
      </c>
      <c r="N409" s="214">
        <f>ROUND(M409/12,2)</f>
        <v>0</v>
      </c>
      <c r="O409" s="214">
        <f>IF('Cumulative Budget Request '!L408='Split budget (G)'!$L$1,'Cumulative Budget Request '!O408,0)</f>
        <v>0</v>
      </c>
      <c r="P409" s="209">
        <f>IF('Cumulative Budget Request '!L408='Split budget (G)'!$L$1,'Cumulative Budget Request '!P408,0)</f>
        <v>0</v>
      </c>
      <c r="Q409" s="211">
        <f>IF('Cumulative Budget Request '!L408='Split budget (G)'!$L$1,'Cumulative Budget Request '!Q408,0)</f>
        <v>0</v>
      </c>
      <c r="R409" s="212">
        <f>IF('Cumulative Budget Request '!L408='Split budget (G)'!$L$1,'Cumulative Budget Request '!R408,0)</f>
        <v>0</v>
      </c>
      <c r="S409" s="61">
        <f>IF('Cumulative Budget Request '!L408='Split budget (G)'!$L$1,'Cumulative Budget Request '!S408,0)</f>
        <v>0</v>
      </c>
      <c r="T409" s="211">
        <f>IF('Cumulative Budget Request '!L408='Split budget (G)'!$L$1,'Cumulative Budget Request '!T408,0)</f>
        <v>0</v>
      </c>
      <c r="U409" s="323">
        <f>IFERROR((E412+E413)/E411,0)</f>
        <v>0</v>
      </c>
      <c r="V409" s="323">
        <f t="shared" ref="V409:Y409" si="253">IFERROR((F412+F413)/F411,0)</f>
        <v>0</v>
      </c>
      <c r="W409" s="323">
        <f t="shared" si="253"/>
        <v>0</v>
      </c>
      <c r="X409" s="323">
        <f t="shared" si="253"/>
        <v>0</v>
      </c>
      <c r="Y409" s="323">
        <f t="shared" si="253"/>
        <v>0</v>
      </c>
    </row>
    <row r="410" spans="1:25" hidden="1">
      <c r="A410" s="486"/>
      <c r="B410" s="77"/>
      <c r="D410" s="33" t="s">
        <v>179</v>
      </c>
      <c r="E410" s="21">
        <f>T409</f>
        <v>0</v>
      </c>
      <c r="F410" s="21">
        <f>T410</f>
        <v>0</v>
      </c>
      <c r="G410" s="21">
        <f>T411</f>
        <v>0</v>
      </c>
      <c r="H410" s="21">
        <f>T412</f>
        <v>0</v>
      </c>
      <c r="I410" s="21">
        <f>T413</f>
        <v>0</v>
      </c>
      <c r="J410" s="45"/>
      <c r="M410" s="215"/>
      <c r="N410" s="214"/>
      <c r="O410" s="214"/>
      <c r="P410" s="214"/>
      <c r="Q410" s="211">
        <f>IF('Cumulative Budget Request '!L409='Split budget (G)'!$L$1,'Cumulative Budget Request '!Q409,0)</f>
        <v>0</v>
      </c>
      <c r="R410" s="212">
        <f>IF('Cumulative Budget Request '!L409='Split budget (G)'!$L$1,'Cumulative Budget Request '!R409,0)</f>
        <v>0</v>
      </c>
      <c r="S410" s="61">
        <f>IF('Cumulative Budget Request '!L409='Split budget (G)'!$L$1,'Cumulative Budget Request '!S409,0)</f>
        <v>0</v>
      </c>
      <c r="T410" s="211">
        <f>IF('Cumulative Budget Request '!L409='Split budget (G)'!$L$1,'Cumulative Budget Request '!T409,0)</f>
        <v>0</v>
      </c>
      <c r="U410" s="323"/>
      <c r="V410" s="323"/>
      <c r="W410" s="323"/>
      <c r="X410" s="323"/>
      <c r="Y410" s="323"/>
    </row>
    <row r="411" spans="1:25" hidden="1">
      <c r="A411" s="449"/>
      <c r="B411" s="69"/>
      <c r="C411" s="76"/>
      <c r="D411" s="59" t="s">
        <v>15</v>
      </c>
      <c r="E411" s="52">
        <f>ROUND((N409+O409)*E409*Q409,0)</f>
        <v>0</v>
      </c>
      <c r="F411" s="52">
        <f>ROUND((N409+O409)*F409*Q409*Q410,0)</f>
        <v>0</v>
      </c>
      <c r="G411" s="52">
        <f>ROUND((N409+O409)*G409*Q409*Q410*Q411,0)</f>
        <v>0</v>
      </c>
      <c r="H411" s="52">
        <f>ROUND((N409+O409)*H409*Q409*Q410*Q411*Q412,0)</f>
        <v>0</v>
      </c>
      <c r="I411" s="52">
        <f>ROUND((N409+O409)*I409*Q409*Q410*Q411*Q412*Q413,0)</f>
        <v>0</v>
      </c>
      <c r="J411" s="158">
        <f>SUM(E411:I411)</f>
        <v>0</v>
      </c>
      <c r="M411" s="215"/>
      <c r="N411" s="56"/>
      <c r="O411" s="56"/>
      <c r="P411" s="56"/>
      <c r="Q411" s="211">
        <f>IF('Cumulative Budget Request '!L410='Split budget (G)'!$L$1,'Cumulative Budget Request '!Q410,0)</f>
        <v>0</v>
      </c>
      <c r="R411" s="212">
        <f>IF('Cumulative Budget Request '!L410='Split budget (G)'!$L$1,'Cumulative Budget Request '!R410,0)</f>
        <v>0</v>
      </c>
      <c r="S411" s="61">
        <f>IF('Cumulative Budget Request '!L410='Split budget (G)'!$L$1,'Cumulative Budget Request '!S410,0)</f>
        <v>0</v>
      </c>
      <c r="T411" s="211">
        <f>IF('Cumulative Budget Request '!L410='Split budget (G)'!$L$1,'Cumulative Budget Request '!T410,0)</f>
        <v>0</v>
      </c>
      <c r="U411" s="324"/>
      <c r="V411" s="324"/>
      <c r="W411" s="324"/>
      <c r="X411" s="324"/>
      <c r="Y411" s="324"/>
    </row>
    <row r="412" spans="1:25" hidden="1">
      <c r="A412" s="449"/>
      <c r="B412" s="69"/>
      <c r="C412" s="76"/>
      <c r="D412" s="59" t="s">
        <v>30</v>
      </c>
      <c r="E412" s="52">
        <f>ROUND(E411*$Q$2,0)</f>
        <v>0</v>
      </c>
      <c r="F412" s="52">
        <f t="shared" ref="F412:I412" si="254">ROUND(F411*$Q$2,0)</f>
        <v>0</v>
      </c>
      <c r="G412" s="52">
        <f t="shared" si="254"/>
        <v>0</v>
      </c>
      <c r="H412" s="52">
        <f t="shared" si="254"/>
        <v>0</v>
      </c>
      <c r="I412" s="52">
        <f t="shared" si="254"/>
        <v>0</v>
      </c>
      <c r="J412" s="158">
        <f>SUM(E412:I412)</f>
        <v>0</v>
      </c>
      <c r="M412" s="215"/>
      <c r="N412" s="56"/>
      <c r="O412" s="56"/>
      <c r="P412" s="56"/>
      <c r="Q412" s="211">
        <f>IF('Cumulative Budget Request '!L411='Split budget (G)'!$L$1,'Cumulative Budget Request '!Q411,0)</f>
        <v>0</v>
      </c>
      <c r="R412" s="212">
        <f>IF('Cumulative Budget Request '!L411='Split budget (G)'!$L$1,'Cumulative Budget Request '!R411,0)</f>
        <v>0</v>
      </c>
      <c r="S412" s="61">
        <f>IF('Cumulative Budget Request '!L411='Split budget (G)'!$L$1,'Cumulative Budget Request '!S411,0)</f>
        <v>0</v>
      </c>
      <c r="T412" s="211">
        <f>IF('Cumulative Budget Request '!L411='Split budget (G)'!$L$1,'Cumulative Budget Request '!T411,0)</f>
        <v>0</v>
      </c>
      <c r="U412" s="324"/>
      <c r="V412" s="324"/>
      <c r="W412" s="324"/>
      <c r="X412" s="324"/>
      <c r="Y412" s="324"/>
    </row>
    <row r="413" spans="1:25" ht="15" hidden="1">
      <c r="A413" s="449"/>
      <c r="B413" s="69"/>
      <c r="C413" s="76"/>
      <c r="D413" s="59" t="s">
        <v>29</v>
      </c>
      <c r="E413" s="170">
        <f>ROUND(R$5*E409,0)</f>
        <v>0</v>
      </c>
      <c r="F413" s="170">
        <f t="shared" ref="F413:I413" si="255">ROUND(S$5*F409,0)</f>
        <v>0</v>
      </c>
      <c r="G413" s="170">
        <f t="shared" si="255"/>
        <v>0</v>
      </c>
      <c r="H413" s="170">
        <f t="shared" si="255"/>
        <v>0</v>
      </c>
      <c r="I413" s="170">
        <f t="shared" si="255"/>
        <v>0</v>
      </c>
      <c r="J413" s="167">
        <f>SUM(E413:I413)</f>
        <v>0</v>
      </c>
      <c r="M413" s="215"/>
      <c r="N413" s="56"/>
      <c r="O413" s="56"/>
      <c r="P413" s="56"/>
      <c r="Q413" s="211">
        <f>IF('Cumulative Budget Request '!L412='Split budget (G)'!$L$1,'Cumulative Budget Request '!Q412,0)</f>
        <v>0</v>
      </c>
      <c r="R413" s="212">
        <f>IF('Cumulative Budget Request '!L412='Split budget (G)'!$L$1,'Cumulative Budget Request '!R412,0)</f>
        <v>0</v>
      </c>
      <c r="S413" s="61">
        <f>IF('Cumulative Budget Request '!L412='Split budget (G)'!$L$1,'Cumulative Budget Request '!S412,0)</f>
        <v>0</v>
      </c>
      <c r="T413" s="211">
        <f>IF('Cumulative Budget Request '!L412='Split budget (G)'!$L$1,'Cumulative Budget Request '!T412,0)</f>
        <v>0</v>
      </c>
      <c r="U413" s="323"/>
      <c r="V413" s="323"/>
      <c r="W413" s="323"/>
      <c r="X413" s="323"/>
      <c r="Y413" s="323"/>
    </row>
    <row r="414" spans="1:25" hidden="1">
      <c r="A414" s="449"/>
      <c r="B414" s="69"/>
      <c r="C414" s="76"/>
      <c r="D414" s="62" t="s">
        <v>178</v>
      </c>
      <c r="E414" s="171">
        <f>SUM(E412:E413)</f>
        <v>0</v>
      </c>
      <c r="F414" s="171">
        <f t="shared" ref="F414:I414" si="256">SUM(F412:F413)</f>
        <v>0</v>
      </c>
      <c r="G414" s="171">
        <f t="shared" si="256"/>
        <v>0</v>
      </c>
      <c r="H414" s="171">
        <f t="shared" si="256"/>
        <v>0</v>
      </c>
      <c r="I414" s="171">
        <f t="shared" si="256"/>
        <v>0</v>
      </c>
      <c r="J414" s="172">
        <f>SUM(J412:J413)</f>
        <v>0</v>
      </c>
      <c r="M414" s="18"/>
      <c r="N414" s="32"/>
      <c r="O414" s="32"/>
      <c r="P414" s="32"/>
      <c r="Q414" s="88"/>
      <c r="R414" s="89"/>
      <c r="S414" s="61"/>
      <c r="T414" s="88"/>
      <c r="U414" s="323"/>
      <c r="V414" s="323"/>
      <c r="W414" s="323"/>
      <c r="X414" s="323"/>
      <c r="Y414" s="323"/>
    </row>
    <row r="415" spans="1:25" hidden="1">
      <c r="A415" s="449"/>
      <c r="B415" s="69"/>
      <c r="C415" s="76"/>
      <c r="D415" s="59"/>
      <c r="E415" s="16"/>
      <c r="F415" s="16"/>
      <c r="G415" s="16"/>
      <c r="H415" s="16"/>
      <c r="I415" s="16"/>
      <c r="J415" s="25"/>
      <c r="M415" s="215"/>
      <c r="N415" s="56"/>
      <c r="O415" s="56"/>
      <c r="P415" s="56"/>
      <c r="Q415" s="33"/>
      <c r="R415" s="56"/>
      <c r="S415" s="33"/>
      <c r="T415" s="213"/>
      <c r="U415" s="327"/>
      <c r="V415" s="327"/>
      <c r="W415" s="327"/>
      <c r="X415" s="327"/>
      <c r="Y415" s="327"/>
    </row>
    <row r="416" spans="1:25" hidden="1">
      <c r="A416" s="485">
        <f>IF('Cumulative Budget Request '!L415='Split budget (G)'!$L$1,'Cumulative Budget Request '!A415,0)</f>
        <v>0</v>
      </c>
      <c r="B416" s="14"/>
      <c r="D416" s="33" t="s">
        <v>123</v>
      </c>
      <c r="E416" s="76">
        <f>ROUND($R416*$S416*T416,6)</f>
        <v>0</v>
      </c>
      <c r="F416" s="76">
        <f>ROUND($R417*$S417*T417,6)</f>
        <v>0</v>
      </c>
      <c r="G416" s="76">
        <f>ROUND($R418*$S418*T418,6)</f>
        <v>0</v>
      </c>
      <c r="H416" s="76">
        <f>ROUND($R419*$S419*T419,6)</f>
        <v>0</v>
      </c>
      <c r="I416" s="76">
        <f>ROUND($R420*$S420*T420,6)</f>
        <v>0</v>
      </c>
      <c r="J416" s="45"/>
      <c r="M416" s="133">
        <f>IF('Cumulative Budget Request '!L415='Split budget (G)'!$L$1,'Cumulative Budget Request '!M415,0)</f>
        <v>0</v>
      </c>
      <c r="N416" s="214">
        <f>ROUND(M416/12,2)</f>
        <v>0</v>
      </c>
      <c r="O416" s="214">
        <f>IF('Cumulative Budget Request '!L415='Split budget (G)'!$L$1,'Cumulative Budget Request '!O415,0)</f>
        <v>0</v>
      </c>
      <c r="P416" s="209">
        <f>IF('Cumulative Budget Request '!L415='Split budget (G)'!$L$1,'Cumulative Budget Request '!P415,0)</f>
        <v>0</v>
      </c>
      <c r="Q416" s="211">
        <f>IF('Cumulative Budget Request '!L415='Split budget (G)'!$L$1,'Cumulative Budget Request '!Q415,0)</f>
        <v>0</v>
      </c>
      <c r="R416" s="212">
        <f>IF('Cumulative Budget Request '!L415='Split budget (G)'!$L$1,'Cumulative Budget Request '!R415,0)</f>
        <v>0</v>
      </c>
      <c r="S416" s="61">
        <f>IF('Cumulative Budget Request '!L415='Split budget (G)'!$L$1,'Cumulative Budget Request '!S415,0)</f>
        <v>0</v>
      </c>
      <c r="T416" s="211">
        <f>IF('Cumulative Budget Request '!L415='Split budget (G)'!$L$1,'Cumulative Budget Request '!T415,0)</f>
        <v>0</v>
      </c>
      <c r="U416" s="323">
        <f>IFERROR((E419+E420)/E418,0)</f>
        <v>0</v>
      </c>
      <c r="V416" s="323">
        <f t="shared" ref="V416:Y416" si="257">IFERROR((F419+F420)/F418,0)</f>
        <v>0</v>
      </c>
      <c r="W416" s="323">
        <f t="shared" si="257"/>
        <v>0</v>
      </c>
      <c r="X416" s="323">
        <f t="shared" si="257"/>
        <v>0</v>
      </c>
      <c r="Y416" s="323">
        <f t="shared" si="257"/>
        <v>0</v>
      </c>
    </row>
    <row r="417" spans="1:25" hidden="1">
      <c r="A417" s="486"/>
      <c r="B417" s="77"/>
      <c r="D417" s="33" t="s">
        <v>179</v>
      </c>
      <c r="E417" s="21">
        <f>T416</f>
        <v>0</v>
      </c>
      <c r="F417" s="21">
        <f>T417</f>
        <v>0</v>
      </c>
      <c r="G417" s="21">
        <f>T418</f>
        <v>0</v>
      </c>
      <c r="H417" s="21">
        <f>T419</f>
        <v>0</v>
      </c>
      <c r="I417" s="21">
        <f>T420</f>
        <v>0</v>
      </c>
      <c r="J417" s="45"/>
      <c r="M417" s="215"/>
      <c r="N417" s="214"/>
      <c r="O417" s="214"/>
      <c r="P417" s="214"/>
      <c r="Q417" s="211">
        <f>IF('Cumulative Budget Request '!L416='Split budget (G)'!$L$1,'Cumulative Budget Request '!Q416,0)</f>
        <v>0</v>
      </c>
      <c r="R417" s="212">
        <f>IF('Cumulative Budget Request '!L416='Split budget (G)'!$L$1,'Cumulative Budget Request '!R416,0)</f>
        <v>0</v>
      </c>
      <c r="S417" s="61">
        <f>IF('Cumulative Budget Request '!L416='Split budget (G)'!$L$1,'Cumulative Budget Request '!S416,0)</f>
        <v>0</v>
      </c>
      <c r="T417" s="211">
        <f>IF('Cumulative Budget Request '!L416='Split budget (G)'!$L$1,'Cumulative Budget Request '!T416,0)</f>
        <v>0</v>
      </c>
      <c r="U417" s="323"/>
      <c r="V417" s="323"/>
      <c r="W417" s="323"/>
      <c r="X417" s="323"/>
      <c r="Y417" s="323"/>
    </row>
    <row r="418" spans="1:25" hidden="1">
      <c r="A418" s="449"/>
      <c r="B418" s="69"/>
      <c r="C418" s="76"/>
      <c r="D418" s="59" t="s">
        <v>15</v>
      </c>
      <c r="E418" s="52">
        <f>ROUND((N416+O416)*E416*Q416,0)</f>
        <v>0</v>
      </c>
      <c r="F418" s="52">
        <f>ROUND((N416+O416)*F416*Q416*Q417,0)</f>
        <v>0</v>
      </c>
      <c r="G418" s="52">
        <f>ROUND((N416+O416)*G416*Q416*Q417*Q418,0)</f>
        <v>0</v>
      </c>
      <c r="H418" s="52">
        <f>ROUND((N416+O416)*H416*Q416*Q417*Q418*Q419,0)</f>
        <v>0</v>
      </c>
      <c r="I418" s="52">
        <f>ROUND((N416+O416)*I416*Q416*Q417*Q418*Q419*Q420,0)</f>
        <v>0</v>
      </c>
      <c r="J418" s="158">
        <f>SUM(E418:I418)</f>
        <v>0</v>
      </c>
      <c r="M418" s="215"/>
      <c r="N418" s="56"/>
      <c r="O418" s="56"/>
      <c r="P418" s="56"/>
      <c r="Q418" s="211">
        <f>IF('Cumulative Budget Request '!L417='Split budget (G)'!$L$1,'Cumulative Budget Request '!Q417,0)</f>
        <v>0</v>
      </c>
      <c r="R418" s="212">
        <f>IF('Cumulative Budget Request '!L417='Split budget (G)'!$L$1,'Cumulative Budget Request '!R417,0)</f>
        <v>0</v>
      </c>
      <c r="S418" s="61">
        <f>IF('Cumulative Budget Request '!L417='Split budget (G)'!$L$1,'Cumulative Budget Request '!S417,0)</f>
        <v>0</v>
      </c>
      <c r="T418" s="211">
        <f>IF('Cumulative Budget Request '!L417='Split budget (G)'!$L$1,'Cumulative Budget Request '!T417,0)</f>
        <v>0</v>
      </c>
      <c r="U418" s="324"/>
      <c r="V418" s="324"/>
      <c r="W418" s="324"/>
      <c r="X418" s="324"/>
      <c r="Y418" s="324"/>
    </row>
    <row r="419" spans="1:25" hidden="1">
      <c r="A419" s="449"/>
      <c r="B419" s="69"/>
      <c r="C419" s="76"/>
      <c r="D419" s="59" t="s">
        <v>30</v>
      </c>
      <c r="E419" s="52">
        <f>ROUND(E418*$Q$2,0)</f>
        <v>0</v>
      </c>
      <c r="F419" s="52">
        <f t="shared" ref="F419:I419" si="258">ROUND(F418*$Q$2,0)</f>
        <v>0</v>
      </c>
      <c r="G419" s="52">
        <f t="shared" si="258"/>
        <v>0</v>
      </c>
      <c r="H419" s="52">
        <f t="shared" si="258"/>
        <v>0</v>
      </c>
      <c r="I419" s="52">
        <f t="shared" si="258"/>
        <v>0</v>
      </c>
      <c r="J419" s="158">
        <f>SUM(E419:I419)</f>
        <v>0</v>
      </c>
      <c r="M419" s="215"/>
      <c r="N419" s="56"/>
      <c r="O419" s="56"/>
      <c r="P419" s="56"/>
      <c r="Q419" s="211">
        <f>IF('Cumulative Budget Request '!L418='Split budget (G)'!$L$1,'Cumulative Budget Request '!Q418,0)</f>
        <v>0</v>
      </c>
      <c r="R419" s="212">
        <f>IF('Cumulative Budget Request '!L418='Split budget (G)'!$L$1,'Cumulative Budget Request '!R418,0)</f>
        <v>0</v>
      </c>
      <c r="S419" s="61">
        <f>IF('Cumulative Budget Request '!L418='Split budget (G)'!$L$1,'Cumulative Budget Request '!S418,0)</f>
        <v>0</v>
      </c>
      <c r="T419" s="211">
        <f>IF('Cumulative Budget Request '!L418='Split budget (G)'!$L$1,'Cumulative Budget Request '!T418,0)</f>
        <v>0</v>
      </c>
      <c r="U419" s="324"/>
      <c r="V419" s="324"/>
      <c r="W419" s="324"/>
      <c r="X419" s="324"/>
      <c r="Y419" s="324"/>
    </row>
    <row r="420" spans="1:25" ht="15" hidden="1">
      <c r="A420" s="449"/>
      <c r="B420" s="69"/>
      <c r="C420" s="76"/>
      <c r="D420" s="59" t="s">
        <v>29</v>
      </c>
      <c r="E420" s="170">
        <f>ROUND(R$5*E416,0)</f>
        <v>0</v>
      </c>
      <c r="F420" s="170">
        <f t="shared" ref="F420:I420" si="259">ROUND(S$5*F416,0)</f>
        <v>0</v>
      </c>
      <c r="G420" s="170">
        <f t="shared" si="259"/>
        <v>0</v>
      </c>
      <c r="H420" s="170">
        <f t="shared" si="259"/>
        <v>0</v>
      </c>
      <c r="I420" s="170">
        <f t="shared" si="259"/>
        <v>0</v>
      </c>
      <c r="J420" s="167">
        <f>SUM(E420:I420)</f>
        <v>0</v>
      </c>
      <c r="M420" s="215"/>
      <c r="N420" s="56"/>
      <c r="O420" s="56"/>
      <c r="P420" s="56"/>
      <c r="Q420" s="211">
        <f>IF('Cumulative Budget Request '!L419='Split budget (G)'!$L$1,'Cumulative Budget Request '!Q419,0)</f>
        <v>0</v>
      </c>
      <c r="R420" s="212">
        <f>IF('Cumulative Budget Request '!L419='Split budget (G)'!$L$1,'Cumulative Budget Request '!R419,0)</f>
        <v>0</v>
      </c>
      <c r="S420" s="61">
        <f>IF('Cumulative Budget Request '!L419='Split budget (G)'!$L$1,'Cumulative Budget Request '!S419,0)</f>
        <v>0</v>
      </c>
      <c r="T420" s="211">
        <f>IF('Cumulative Budget Request '!L419='Split budget (G)'!$L$1,'Cumulative Budget Request '!T419,0)</f>
        <v>0</v>
      </c>
      <c r="U420" s="323"/>
      <c r="V420" s="323"/>
      <c r="W420" s="323"/>
      <c r="X420" s="323"/>
      <c r="Y420" s="323"/>
    </row>
    <row r="421" spans="1:25" hidden="1">
      <c r="A421" s="449"/>
      <c r="B421" s="69"/>
      <c r="C421" s="76"/>
      <c r="D421" s="62" t="s">
        <v>178</v>
      </c>
      <c r="E421" s="171">
        <f>SUM(E419:E420)</f>
        <v>0</v>
      </c>
      <c r="F421" s="171">
        <f t="shared" ref="F421:I421" si="260">SUM(F419:F420)</f>
        <v>0</v>
      </c>
      <c r="G421" s="171">
        <f t="shared" si="260"/>
        <v>0</v>
      </c>
      <c r="H421" s="171">
        <f t="shared" si="260"/>
        <v>0</v>
      </c>
      <c r="I421" s="171">
        <f t="shared" si="260"/>
        <v>0</v>
      </c>
      <c r="J421" s="172">
        <f>SUM(J419:J420)</f>
        <v>0</v>
      </c>
      <c r="M421" s="18"/>
      <c r="N421" s="32"/>
      <c r="O421" s="32"/>
      <c r="P421" s="32"/>
      <c r="Q421" s="88"/>
      <c r="R421" s="89"/>
      <c r="S421" s="61"/>
      <c r="T421" s="88"/>
      <c r="U421" s="323"/>
      <c r="V421" s="323"/>
      <c r="W421" s="323"/>
      <c r="X421" s="323"/>
      <c r="Y421" s="323"/>
    </row>
    <row r="422" spans="1:25" hidden="1">
      <c r="A422" s="449"/>
      <c r="B422" s="69"/>
      <c r="C422" s="76"/>
      <c r="D422" s="59"/>
      <c r="E422" s="16"/>
      <c r="F422" s="16"/>
      <c r="G422" s="16"/>
      <c r="H422" s="16"/>
      <c r="I422" s="16"/>
      <c r="J422" s="25"/>
      <c r="M422" s="215"/>
      <c r="N422" s="56"/>
      <c r="O422" s="56"/>
      <c r="P422" s="56"/>
      <c r="Q422" s="33"/>
      <c r="R422" s="56"/>
      <c r="S422" s="33"/>
      <c r="T422" s="213"/>
      <c r="U422" s="327"/>
      <c r="V422" s="327"/>
      <c r="W422" s="327"/>
      <c r="X422" s="327"/>
      <c r="Y422" s="327"/>
    </row>
    <row r="423" spans="1:25" hidden="1">
      <c r="A423" s="485">
        <f>IF('Cumulative Budget Request '!L422='Split budget (G)'!$L$1,'Cumulative Budget Request '!A422,0)</f>
        <v>0</v>
      </c>
      <c r="B423" s="14"/>
      <c r="D423" s="33" t="s">
        <v>123</v>
      </c>
      <c r="E423" s="76">
        <f>ROUND($R423*$S423*T423,6)</f>
        <v>0</v>
      </c>
      <c r="F423" s="76">
        <f>ROUND($R424*$S424*T424,6)</f>
        <v>0</v>
      </c>
      <c r="G423" s="76">
        <f>ROUND($R425*$S425*T425,6)</f>
        <v>0</v>
      </c>
      <c r="H423" s="76">
        <f>ROUND($R426*$S426*T426,6)</f>
        <v>0</v>
      </c>
      <c r="I423" s="76">
        <f>ROUND($R427*$S427*T427,6)</f>
        <v>0</v>
      </c>
      <c r="J423" s="45"/>
      <c r="M423" s="133">
        <f>IF('Cumulative Budget Request '!L422='Split budget (G)'!$L$1,'Cumulative Budget Request '!M422,0)</f>
        <v>0</v>
      </c>
      <c r="N423" s="214">
        <f>ROUND(M423/12,2)</f>
        <v>0</v>
      </c>
      <c r="O423" s="214">
        <f>IF('Cumulative Budget Request '!L422='Split budget (G)'!$L$1,'Cumulative Budget Request '!O422,0)</f>
        <v>0</v>
      </c>
      <c r="P423" s="209">
        <f>IF('Cumulative Budget Request '!L422='Split budget (G)'!$L$1,'Cumulative Budget Request '!P422,0)</f>
        <v>0</v>
      </c>
      <c r="Q423" s="211">
        <f>IF('Cumulative Budget Request '!L422='Split budget (G)'!$L$1,'Cumulative Budget Request '!Q422,0)</f>
        <v>0</v>
      </c>
      <c r="R423" s="212">
        <f>IF('Cumulative Budget Request '!L422='Split budget (G)'!$L$1,'Cumulative Budget Request '!R422,0)</f>
        <v>0</v>
      </c>
      <c r="S423" s="61">
        <f>IF('Cumulative Budget Request '!L422='Split budget (G)'!$L$1,'Cumulative Budget Request '!S422,0)</f>
        <v>0</v>
      </c>
      <c r="T423" s="211">
        <f>IF('Cumulative Budget Request '!L422='Split budget (G)'!$L$1,'Cumulative Budget Request '!T422,0)</f>
        <v>0</v>
      </c>
      <c r="U423" s="323">
        <f>IFERROR((E426+E427)/E425,0)</f>
        <v>0</v>
      </c>
      <c r="V423" s="323">
        <f t="shared" ref="V423:Y423" si="261">IFERROR((F426+F427)/F425,0)</f>
        <v>0</v>
      </c>
      <c r="W423" s="323">
        <f t="shared" si="261"/>
        <v>0</v>
      </c>
      <c r="X423" s="323">
        <f t="shared" si="261"/>
        <v>0</v>
      </c>
      <c r="Y423" s="323">
        <f t="shared" si="261"/>
        <v>0</v>
      </c>
    </row>
    <row r="424" spans="1:25" hidden="1">
      <c r="A424" s="486"/>
      <c r="B424" s="77"/>
      <c r="D424" s="33" t="s">
        <v>179</v>
      </c>
      <c r="E424" s="21">
        <f>T423</f>
        <v>0</v>
      </c>
      <c r="F424" s="21">
        <f>T424</f>
        <v>0</v>
      </c>
      <c r="G424" s="21">
        <f>T425</f>
        <v>0</v>
      </c>
      <c r="H424" s="21">
        <f>T426</f>
        <v>0</v>
      </c>
      <c r="I424" s="21">
        <f>T427</f>
        <v>0</v>
      </c>
      <c r="J424" s="45"/>
      <c r="M424" s="215"/>
      <c r="N424" s="214"/>
      <c r="O424" s="214"/>
      <c r="P424" s="214"/>
      <c r="Q424" s="211">
        <f>IF('Cumulative Budget Request '!L423='Split budget (G)'!$L$1,'Cumulative Budget Request '!Q423,0)</f>
        <v>0</v>
      </c>
      <c r="R424" s="212">
        <f>IF('Cumulative Budget Request '!L423='Split budget (G)'!$L$1,'Cumulative Budget Request '!R423,0)</f>
        <v>0</v>
      </c>
      <c r="S424" s="61">
        <f>IF('Cumulative Budget Request '!L423='Split budget (G)'!$L$1,'Cumulative Budget Request '!S423,0)</f>
        <v>0</v>
      </c>
      <c r="T424" s="211">
        <f>IF('Cumulative Budget Request '!L423='Split budget (G)'!$L$1,'Cumulative Budget Request '!T423,0)</f>
        <v>0</v>
      </c>
      <c r="U424" s="323"/>
      <c r="V424" s="323"/>
      <c r="W424" s="323"/>
      <c r="X424" s="323"/>
      <c r="Y424" s="323"/>
    </row>
    <row r="425" spans="1:25" hidden="1">
      <c r="A425" s="449"/>
      <c r="B425" s="69"/>
      <c r="C425" s="76"/>
      <c r="D425" s="59" t="s">
        <v>15</v>
      </c>
      <c r="E425" s="52">
        <f>ROUND((N423+O423)*E423*Q423,0)</f>
        <v>0</v>
      </c>
      <c r="F425" s="52">
        <f>ROUND((N423+O423)*F423*Q423*Q424,0)</f>
        <v>0</v>
      </c>
      <c r="G425" s="52">
        <f>ROUND((N423+O423)*G423*Q423*Q424*Q425,0)</f>
        <v>0</v>
      </c>
      <c r="H425" s="52">
        <f>ROUND((N423+O423)*H423*Q423*Q424*Q425*Q426,0)</f>
        <v>0</v>
      </c>
      <c r="I425" s="52">
        <f>ROUND((N423+O423)*I423*Q423*Q424*Q425*Q426*Q427,0)</f>
        <v>0</v>
      </c>
      <c r="J425" s="158">
        <f>SUM(E425:I425)</f>
        <v>0</v>
      </c>
      <c r="M425" s="215"/>
      <c r="N425" s="56"/>
      <c r="O425" s="56"/>
      <c r="P425" s="56"/>
      <c r="Q425" s="211">
        <f>IF('Cumulative Budget Request '!L424='Split budget (G)'!$L$1,'Cumulative Budget Request '!Q424,0)</f>
        <v>0</v>
      </c>
      <c r="R425" s="212">
        <f>IF('Cumulative Budget Request '!L424='Split budget (G)'!$L$1,'Cumulative Budget Request '!R424,0)</f>
        <v>0</v>
      </c>
      <c r="S425" s="61">
        <f>IF('Cumulative Budget Request '!L424='Split budget (G)'!$L$1,'Cumulative Budget Request '!S424,0)</f>
        <v>0</v>
      </c>
      <c r="T425" s="211">
        <f>IF('Cumulative Budget Request '!L424='Split budget (G)'!$L$1,'Cumulative Budget Request '!T424,0)</f>
        <v>0</v>
      </c>
      <c r="U425" s="324"/>
      <c r="V425" s="324"/>
      <c r="W425" s="324"/>
      <c r="X425" s="324"/>
      <c r="Y425" s="324"/>
    </row>
    <row r="426" spans="1:25" hidden="1">
      <c r="A426" s="449"/>
      <c r="B426" s="69"/>
      <c r="C426" s="76"/>
      <c r="D426" s="59" t="s">
        <v>30</v>
      </c>
      <c r="E426" s="52">
        <f>ROUND(E425*$Q$2,0)</f>
        <v>0</v>
      </c>
      <c r="F426" s="52">
        <f t="shared" ref="F426:I426" si="262">ROUND(F425*$Q$2,0)</f>
        <v>0</v>
      </c>
      <c r="G426" s="52">
        <f t="shared" si="262"/>
        <v>0</v>
      </c>
      <c r="H426" s="52">
        <f t="shared" si="262"/>
        <v>0</v>
      </c>
      <c r="I426" s="52">
        <f t="shared" si="262"/>
        <v>0</v>
      </c>
      <c r="J426" s="158">
        <f>SUM(E426:I426)</f>
        <v>0</v>
      </c>
      <c r="M426" s="215"/>
      <c r="N426" s="56"/>
      <c r="O426" s="56"/>
      <c r="P426" s="56"/>
      <c r="Q426" s="211">
        <f>IF('Cumulative Budget Request '!L425='Split budget (G)'!$L$1,'Cumulative Budget Request '!Q425,0)</f>
        <v>0</v>
      </c>
      <c r="R426" s="212">
        <f>IF('Cumulative Budget Request '!L425='Split budget (G)'!$L$1,'Cumulative Budget Request '!R425,0)</f>
        <v>0</v>
      </c>
      <c r="S426" s="61">
        <f>IF('Cumulative Budget Request '!L425='Split budget (G)'!$L$1,'Cumulative Budget Request '!S425,0)</f>
        <v>0</v>
      </c>
      <c r="T426" s="211">
        <f>IF('Cumulative Budget Request '!L425='Split budget (G)'!$L$1,'Cumulative Budget Request '!T425,0)</f>
        <v>0</v>
      </c>
      <c r="U426" s="324"/>
      <c r="V426" s="324"/>
      <c r="W426" s="324"/>
      <c r="X426" s="324"/>
      <c r="Y426" s="324"/>
    </row>
    <row r="427" spans="1:25" ht="15" hidden="1">
      <c r="A427" s="449"/>
      <c r="B427" s="69"/>
      <c r="C427" s="76"/>
      <c r="D427" s="59" t="s">
        <v>29</v>
      </c>
      <c r="E427" s="170">
        <f>ROUND(R$5*E423,0)</f>
        <v>0</v>
      </c>
      <c r="F427" s="170">
        <f t="shared" ref="F427:I427" si="263">ROUND(S$5*F423,0)</f>
        <v>0</v>
      </c>
      <c r="G427" s="170">
        <f t="shared" si="263"/>
        <v>0</v>
      </c>
      <c r="H427" s="170">
        <f t="shared" si="263"/>
        <v>0</v>
      </c>
      <c r="I427" s="170">
        <f t="shared" si="263"/>
        <v>0</v>
      </c>
      <c r="J427" s="167">
        <f>SUM(E427:I427)</f>
        <v>0</v>
      </c>
      <c r="M427" s="215"/>
      <c r="N427" s="56"/>
      <c r="O427" s="56"/>
      <c r="P427" s="56"/>
      <c r="Q427" s="211">
        <f>IF('Cumulative Budget Request '!L426='Split budget (G)'!$L$1,'Cumulative Budget Request '!Q426,0)</f>
        <v>0</v>
      </c>
      <c r="R427" s="212">
        <f>IF('Cumulative Budget Request '!L426='Split budget (G)'!$L$1,'Cumulative Budget Request '!R426,0)</f>
        <v>0</v>
      </c>
      <c r="S427" s="61">
        <f>IF('Cumulative Budget Request '!L426='Split budget (G)'!$L$1,'Cumulative Budget Request '!S426,0)</f>
        <v>0</v>
      </c>
      <c r="T427" s="211">
        <f>IF('Cumulative Budget Request '!L426='Split budget (G)'!$L$1,'Cumulative Budget Request '!T426,0)</f>
        <v>0</v>
      </c>
      <c r="U427" s="323"/>
      <c r="V427" s="323"/>
      <c r="W427" s="323"/>
      <c r="X427" s="323"/>
      <c r="Y427" s="323"/>
    </row>
    <row r="428" spans="1:25" hidden="1">
      <c r="A428" s="449"/>
      <c r="B428" s="69"/>
      <c r="C428" s="76"/>
      <c r="D428" s="62" t="s">
        <v>178</v>
      </c>
      <c r="E428" s="171">
        <f>SUM(E426:E427)</f>
        <v>0</v>
      </c>
      <c r="F428" s="171">
        <f t="shared" ref="F428:I428" si="264">SUM(F426:F427)</f>
        <v>0</v>
      </c>
      <c r="G428" s="171">
        <f t="shared" si="264"/>
        <v>0</v>
      </c>
      <c r="H428" s="171">
        <f t="shared" si="264"/>
        <v>0</v>
      </c>
      <c r="I428" s="171">
        <f t="shared" si="264"/>
        <v>0</v>
      </c>
      <c r="J428" s="172">
        <f>SUM(J426:J427)</f>
        <v>0</v>
      </c>
      <c r="M428" s="18"/>
      <c r="N428" s="32"/>
      <c r="O428" s="32"/>
      <c r="P428" s="32"/>
      <c r="Q428" s="88"/>
      <c r="R428" s="89"/>
      <c r="S428" s="61"/>
      <c r="T428" s="88"/>
      <c r="U428" s="323"/>
      <c r="V428" s="323"/>
      <c r="W428" s="323"/>
      <c r="X428" s="323"/>
      <c r="Y428" s="323"/>
    </row>
    <row r="429" spans="1:25" hidden="1">
      <c r="A429" s="449"/>
      <c r="B429" s="69"/>
      <c r="C429" s="76"/>
      <c r="D429" s="59"/>
      <c r="E429" s="16"/>
      <c r="F429" s="16"/>
      <c r="G429" s="16"/>
      <c r="H429" s="16"/>
      <c r="I429" s="16"/>
      <c r="J429" s="25"/>
      <c r="M429" s="215"/>
      <c r="N429" s="56"/>
      <c r="O429" s="56"/>
      <c r="P429" s="56"/>
      <c r="Q429" s="33"/>
      <c r="R429" s="56"/>
      <c r="S429" s="33"/>
      <c r="T429" s="213"/>
      <c r="U429" s="327"/>
      <c r="V429" s="327"/>
      <c r="W429" s="327"/>
      <c r="X429" s="327"/>
      <c r="Y429" s="327"/>
    </row>
    <row r="430" spans="1:25" hidden="1">
      <c r="A430" s="485">
        <f>IF('Cumulative Budget Request '!L429='Split budget (G)'!$L$1,'Cumulative Budget Request '!A429,0)</f>
        <v>0</v>
      </c>
      <c r="B430" s="14"/>
      <c r="D430" s="33" t="s">
        <v>123</v>
      </c>
      <c r="E430" s="76">
        <f>ROUND($R430*$S430*T430,6)</f>
        <v>0</v>
      </c>
      <c r="F430" s="76">
        <f>ROUND($R431*$S431*T431,6)</f>
        <v>0</v>
      </c>
      <c r="G430" s="76">
        <f>ROUND($R432*$S432*T432,6)</f>
        <v>0</v>
      </c>
      <c r="H430" s="76">
        <f>ROUND($R433*$S433*T433,6)</f>
        <v>0</v>
      </c>
      <c r="I430" s="76">
        <f>ROUND($R434*$S434*T434,6)</f>
        <v>0</v>
      </c>
      <c r="J430" s="45"/>
      <c r="M430" s="133">
        <f>IF('Cumulative Budget Request '!L429='Split budget (G)'!$L$1,'Cumulative Budget Request '!M429,0)</f>
        <v>0</v>
      </c>
      <c r="N430" s="214">
        <f>ROUND(M430/12,2)</f>
        <v>0</v>
      </c>
      <c r="O430" s="214">
        <f>IF('Cumulative Budget Request '!L429='Split budget (G)'!$L$1,'Cumulative Budget Request '!O429,0)</f>
        <v>0</v>
      </c>
      <c r="P430" s="209">
        <f>IF('Cumulative Budget Request '!L429='Split budget (G)'!$L$1,'Cumulative Budget Request '!P429,0)</f>
        <v>0</v>
      </c>
      <c r="Q430" s="211">
        <f>IF('Cumulative Budget Request '!L429='Split budget (G)'!$L$1,'Cumulative Budget Request '!Q429,0)</f>
        <v>0</v>
      </c>
      <c r="R430" s="212">
        <f>IF('Cumulative Budget Request '!L429='Split budget (G)'!$L$1,'Cumulative Budget Request '!R429,0)</f>
        <v>0</v>
      </c>
      <c r="S430" s="61">
        <f>IF('Cumulative Budget Request '!L429='Split budget (G)'!$L$1,'Cumulative Budget Request '!S429,0)</f>
        <v>0</v>
      </c>
      <c r="T430" s="211">
        <f>IF('Cumulative Budget Request '!L429='Split budget (G)'!$L$1,'Cumulative Budget Request '!T429,0)</f>
        <v>0</v>
      </c>
      <c r="U430" s="323">
        <f>IFERROR((E433+E434)/E432,0)</f>
        <v>0</v>
      </c>
      <c r="V430" s="323">
        <f t="shared" ref="V430:Y430" si="265">IFERROR((F433+F434)/F432,0)</f>
        <v>0</v>
      </c>
      <c r="W430" s="323">
        <f t="shared" si="265"/>
        <v>0</v>
      </c>
      <c r="X430" s="323">
        <f t="shared" si="265"/>
        <v>0</v>
      </c>
      <c r="Y430" s="323">
        <f t="shared" si="265"/>
        <v>0</v>
      </c>
    </row>
    <row r="431" spans="1:25" hidden="1">
      <c r="A431" s="486"/>
      <c r="B431" s="77"/>
      <c r="D431" s="33" t="s">
        <v>179</v>
      </c>
      <c r="E431" s="21">
        <f>T430</f>
        <v>0</v>
      </c>
      <c r="F431" s="21">
        <f>T431</f>
        <v>0</v>
      </c>
      <c r="G431" s="21">
        <f>T432</f>
        <v>0</v>
      </c>
      <c r="H431" s="21">
        <f>T433</f>
        <v>0</v>
      </c>
      <c r="I431" s="21">
        <f>T434</f>
        <v>0</v>
      </c>
      <c r="J431" s="45"/>
      <c r="M431" s="215"/>
      <c r="N431" s="214"/>
      <c r="O431" s="214"/>
      <c r="P431" s="214"/>
      <c r="Q431" s="211">
        <f>IF('Cumulative Budget Request '!L430='Split budget (G)'!$L$1,'Cumulative Budget Request '!Q430,0)</f>
        <v>0</v>
      </c>
      <c r="R431" s="212">
        <f>IF('Cumulative Budget Request '!L430='Split budget (G)'!$L$1,'Cumulative Budget Request '!R430,0)</f>
        <v>0</v>
      </c>
      <c r="S431" s="61">
        <f>IF('Cumulative Budget Request '!L430='Split budget (G)'!$L$1,'Cumulative Budget Request '!S430,0)</f>
        <v>0</v>
      </c>
      <c r="T431" s="211">
        <f>IF('Cumulative Budget Request '!L430='Split budget (G)'!$L$1,'Cumulative Budget Request '!T430,0)</f>
        <v>0</v>
      </c>
      <c r="U431" s="323"/>
      <c r="V431" s="323"/>
      <c r="W431" s="323"/>
      <c r="X431" s="323"/>
      <c r="Y431" s="323"/>
    </row>
    <row r="432" spans="1:25" hidden="1">
      <c r="A432" s="449"/>
      <c r="B432" s="69"/>
      <c r="C432" s="76"/>
      <c r="D432" s="59" t="s">
        <v>15</v>
      </c>
      <c r="E432" s="52">
        <f>ROUND((N430+O430)*E430*Q430,0)</f>
        <v>0</v>
      </c>
      <c r="F432" s="52">
        <f>ROUND((N430+O430)*F430*Q430*Q431,0)</f>
        <v>0</v>
      </c>
      <c r="G432" s="52">
        <f>ROUND((N430+O430)*G430*Q430*Q431*Q432,0)</f>
        <v>0</v>
      </c>
      <c r="H432" s="52">
        <f>ROUND((N430+O430)*H430*Q430*Q431*Q432*Q433,0)</f>
        <v>0</v>
      </c>
      <c r="I432" s="52">
        <f>ROUND((N430+O430)*I430*Q430*Q431*Q432*Q433*Q434,0)</f>
        <v>0</v>
      </c>
      <c r="J432" s="158">
        <f>SUM(E432:I432)</f>
        <v>0</v>
      </c>
      <c r="M432" s="215"/>
      <c r="N432" s="56"/>
      <c r="O432" s="56"/>
      <c r="P432" s="56"/>
      <c r="Q432" s="211">
        <f>IF('Cumulative Budget Request '!L431='Split budget (G)'!$L$1,'Cumulative Budget Request '!Q431,0)</f>
        <v>0</v>
      </c>
      <c r="R432" s="212">
        <f>IF('Cumulative Budget Request '!L431='Split budget (G)'!$L$1,'Cumulative Budget Request '!R431,0)</f>
        <v>0</v>
      </c>
      <c r="S432" s="61">
        <f>IF('Cumulative Budget Request '!L431='Split budget (G)'!$L$1,'Cumulative Budget Request '!S431,0)</f>
        <v>0</v>
      </c>
      <c r="T432" s="211">
        <f>IF('Cumulative Budget Request '!L431='Split budget (G)'!$L$1,'Cumulative Budget Request '!T431,0)</f>
        <v>0</v>
      </c>
      <c r="U432" s="324"/>
      <c r="V432" s="324"/>
      <c r="W432" s="324"/>
      <c r="X432" s="324"/>
      <c r="Y432" s="324"/>
    </row>
    <row r="433" spans="1:25" hidden="1">
      <c r="A433" s="449"/>
      <c r="B433" s="69"/>
      <c r="C433" s="76"/>
      <c r="D433" s="59" t="s">
        <v>30</v>
      </c>
      <c r="E433" s="52">
        <f>ROUND(E432*$Q$2,0)</f>
        <v>0</v>
      </c>
      <c r="F433" s="52">
        <f t="shared" ref="F433:I433" si="266">ROUND(F432*$Q$2,0)</f>
        <v>0</v>
      </c>
      <c r="G433" s="52">
        <f t="shared" si="266"/>
        <v>0</v>
      </c>
      <c r="H433" s="52">
        <f t="shared" si="266"/>
        <v>0</v>
      </c>
      <c r="I433" s="52">
        <f t="shared" si="266"/>
        <v>0</v>
      </c>
      <c r="J433" s="158">
        <f>SUM(E433:I433)</f>
        <v>0</v>
      </c>
      <c r="M433" s="215"/>
      <c r="N433" s="56"/>
      <c r="O433" s="56"/>
      <c r="P433" s="56"/>
      <c r="Q433" s="211">
        <f>IF('Cumulative Budget Request '!L432='Split budget (G)'!$L$1,'Cumulative Budget Request '!Q432,0)</f>
        <v>0</v>
      </c>
      <c r="R433" s="212">
        <f>IF('Cumulative Budget Request '!L432='Split budget (G)'!$L$1,'Cumulative Budget Request '!R432,0)</f>
        <v>0</v>
      </c>
      <c r="S433" s="61">
        <f>IF('Cumulative Budget Request '!L432='Split budget (G)'!$L$1,'Cumulative Budget Request '!S432,0)</f>
        <v>0</v>
      </c>
      <c r="T433" s="211">
        <f>IF('Cumulative Budget Request '!L432='Split budget (G)'!$L$1,'Cumulative Budget Request '!T432,0)</f>
        <v>0</v>
      </c>
      <c r="U433" s="324"/>
      <c r="V433" s="324"/>
      <c r="W433" s="324"/>
      <c r="X433" s="324"/>
      <c r="Y433" s="324"/>
    </row>
    <row r="434" spans="1:25" ht="15" hidden="1">
      <c r="A434" s="449"/>
      <c r="B434" s="69"/>
      <c r="C434" s="76"/>
      <c r="D434" s="59" t="s">
        <v>29</v>
      </c>
      <c r="E434" s="170">
        <f>ROUND(R$5*E430,0)</f>
        <v>0</v>
      </c>
      <c r="F434" s="170">
        <f t="shared" ref="F434:I434" si="267">ROUND(S$5*F430,0)</f>
        <v>0</v>
      </c>
      <c r="G434" s="170">
        <f t="shared" si="267"/>
        <v>0</v>
      </c>
      <c r="H434" s="170">
        <f t="shared" si="267"/>
        <v>0</v>
      </c>
      <c r="I434" s="170">
        <f t="shared" si="267"/>
        <v>0</v>
      </c>
      <c r="J434" s="167">
        <f>SUM(E434:I434)</f>
        <v>0</v>
      </c>
      <c r="M434" s="215"/>
      <c r="N434" s="56"/>
      <c r="O434" s="56"/>
      <c r="P434" s="56"/>
      <c r="Q434" s="211">
        <f>IF('Cumulative Budget Request '!L433='Split budget (G)'!$L$1,'Cumulative Budget Request '!Q433,0)</f>
        <v>0</v>
      </c>
      <c r="R434" s="212">
        <f>IF('Cumulative Budget Request '!L433='Split budget (G)'!$L$1,'Cumulative Budget Request '!R433,0)</f>
        <v>0</v>
      </c>
      <c r="S434" s="61">
        <f>IF('Cumulative Budget Request '!L433='Split budget (G)'!$L$1,'Cumulative Budget Request '!S433,0)</f>
        <v>0</v>
      </c>
      <c r="T434" s="211">
        <f>IF('Cumulative Budget Request '!L433='Split budget (G)'!$L$1,'Cumulative Budget Request '!T433,0)</f>
        <v>0</v>
      </c>
      <c r="U434" s="323"/>
      <c r="V434" s="323"/>
      <c r="W434" s="323"/>
      <c r="X434" s="323"/>
      <c r="Y434" s="323"/>
    </row>
    <row r="435" spans="1:25" hidden="1">
      <c r="A435" s="449"/>
      <c r="B435" s="69"/>
      <c r="C435" s="76"/>
      <c r="D435" s="62" t="s">
        <v>178</v>
      </c>
      <c r="E435" s="171">
        <f>SUM(E433:E434)</f>
        <v>0</v>
      </c>
      <c r="F435" s="171">
        <f t="shared" ref="F435:I435" si="268">SUM(F433:F434)</f>
        <v>0</v>
      </c>
      <c r="G435" s="171">
        <f t="shared" si="268"/>
        <v>0</v>
      </c>
      <c r="H435" s="171">
        <f t="shared" si="268"/>
        <v>0</v>
      </c>
      <c r="I435" s="171">
        <f t="shared" si="268"/>
        <v>0</v>
      </c>
      <c r="J435" s="172">
        <f>SUM(J433:J434)</f>
        <v>0</v>
      </c>
      <c r="M435" s="18"/>
      <c r="N435" s="32"/>
      <c r="O435" s="32"/>
      <c r="P435" s="32"/>
      <c r="Q435" s="88"/>
      <c r="R435" s="89"/>
      <c r="S435" s="61"/>
      <c r="T435" s="88"/>
      <c r="U435" s="323"/>
      <c r="V435" s="323"/>
      <c r="W435" s="323"/>
      <c r="X435" s="323"/>
      <c r="Y435" s="323"/>
    </row>
    <row r="436" spans="1:25" hidden="1">
      <c r="A436" s="449"/>
      <c r="B436" s="69"/>
      <c r="C436" s="76"/>
      <c r="D436" s="59"/>
      <c r="E436" s="16"/>
      <c r="F436" s="16"/>
      <c r="G436" s="16"/>
      <c r="H436" s="16"/>
      <c r="I436" s="16"/>
      <c r="J436" s="25"/>
      <c r="M436" s="215"/>
      <c r="N436" s="56"/>
      <c r="O436" s="56"/>
      <c r="P436" s="56"/>
      <c r="Q436" s="33"/>
      <c r="R436" s="56"/>
      <c r="S436" s="33"/>
      <c r="T436" s="213"/>
      <c r="U436" s="327"/>
      <c r="V436" s="327"/>
      <c r="W436" s="327"/>
      <c r="X436" s="327"/>
      <c r="Y436" s="327"/>
    </row>
    <row r="437" spans="1:25" hidden="1">
      <c r="A437" s="485">
        <f>IF('Cumulative Budget Request '!L436='Split budget (G)'!$L$1,'Cumulative Budget Request '!A436,0)</f>
        <v>0</v>
      </c>
      <c r="B437" s="14"/>
      <c r="D437" s="33" t="s">
        <v>123</v>
      </c>
      <c r="E437" s="76">
        <f>ROUND($R437*$S437*T437,6)</f>
        <v>0</v>
      </c>
      <c r="F437" s="76">
        <f>ROUND($R438*$S438*T438,6)</f>
        <v>0</v>
      </c>
      <c r="G437" s="76">
        <f>ROUND($R439*$S439*T439,6)</f>
        <v>0</v>
      </c>
      <c r="H437" s="76">
        <f>ROUND($R440*$S440*T440,6)</f>
        <v>0</v>
      </c>
      <c r="I437" s="76">
        <f>ROUND($R441*$S441*T441,6)</f>
        <v>0</v>
      </c>
      <c r="J437" s="45"/>
      <c r="M437" s="133">
        <f>IF('Cumulative Budget Request '!L436='Split budget (G)'!$L$1,'Cumulative Budget Request '!M436,0)</f>
        <v>0</v>
      </c>
      <c r="N437" s="214">
        <f>ROUND(M437/12,2)</f>
        <v>0</v>
      </c>
      <c r="O437" s="214">
        <f>IF('Cumulative Budget Request '!L436='Split budget (G)'!$L$1,'Cumulative Budget Request '!O436,0)</f>
        <v>0</v>
      </c>
      <c r="P437" s="209">
        <f>IF('Cumulative Budget Request '!L436='Split budget (G)'!$L$1,'Cumulative Budget Request '!P436,0)</f>
        <v>0</v>
      </c>
      <c r="Q437" s="211">
        <f>IF('Cumulative Budget Request '!L436='Split budget (G)'!$L$1,'Cumulative Budget Request '!Q436,0)</f>
        <v>0</v>
      </c>
      <c r="R437" s="212">
        <f>IF('Cumulative Budget Request '!L436='Split budget (G)'!$L$1,'Cumulative Budget Request '!R436,0)</f>
        <v>0</v>
      </c>
      <c r="S437" s="61">
        <f>IF('Cumulative Budget Request '!L436='Split budget (G)'!$L$1,'Cumulative Budget Request '!S436,0)</f>
        <v>0</v>
      </c>
      <c r="T437" s="211">
        <f>IF('Cumulative Budget Request '!L436='Split budget (G)'!$L$1,'Cumulative Budget Request '!T436,0)</f>
        <v>0</v>
      </c>
      <c r="U437" s="323">
        <f>IFERROR((E440+E441)/E439,0)</f>
        <v>0</v>
      </c>
      <c r="V437" s="323">
        <f t="shared" ref="V437:Y437" si="269">IFERROR((F440+F441)/F439,0)</f>
        <v>0</v>
      </c>
      <c r="W437" s="323">
        <f t="shared" si="269"/>
        <v>0</v>
      </c>
      <c r="X437" s="323">
        <f t="shared" si="269"/>
        <v>0</v>
      </c>
      <c r="Y437" s="323">
        <f t="shared" si="269"/>
        <v>0</v>
      </c>
    </row>
    <row r="438" spans="1:25" hidden="1">
      <c r="A438" s="486"/>
      <c r="B438" s="77"/>
      <c r="D438" s="33" t="s">
        <v>179</v>
      </c>
      <c r="E438" s="21">
        <f>T437</f>
        <v>0</v>
      </c>
      <c r="F438" s="21">
        <f>T438</f>
        <v>0</v>
      </c>
      <c r="G438" s="21">
        <f>T439</f>
        <v>0</v>
      </c>
      <c r="H438" s="21">
        <f>T440</f>
        <v>0</v>
      </c>
      <c r="I438" s="21">
        <f>T441</f>
        <v>0</v>
      </c>
      <c r="J438" s="45"/>
      <c r="M438" s="215"/>
      <c r="N438" s="214"/>
      <c r="O438" s="214"/>
      <c r="P438" s="214"/>
      <c r="Q438" s="211">
        <f>IF('Cumulative Budget Request '!L437='Split budget (G)'!$L$1,'Cumulative Budget Request '!Q437,0)</f>
        <v>0</v>
      </c>
      <c r="R438" s="212">
        <f>IF('Cumulative Budget Request '!L437='Split budget (G)'!$L$1,'Cumulative Budget Request '!R437,0)</f>
        <v>0</v>
      </c>
      <c r="S438" s="61">
        <f>IF('Cumulative Budget Request '!L437='Split budget (G)'!$L$1,'Cumulative Budget Request '!S437,0)</f>
        <v>0</v>
      </c>
      <c r="T438" s="211">
        <f>IF('Cumulative Budget Request '!L437='Split budget (G)'!$L$1,'Cumulative Budget Request '!T437,0)</f>
        <v>0</v>
      </c>
      <c r="U438" s="323"/>
      <c r="V438" s="323"/>
      <c r="W438" s="323"/>
      <c r="X438" s="323"/>
      <c r="Y438" s="323"/>
    </row>
    <row r="439" spans="1:25" hidden="1">
      <c r="A439" s="449"/>
      <c r="B439" s="69"/>
      <c r="C439" s="76"/>
      <c r="D439" s="59" t="s">
        <v>15</v>
      </c>
      <c r="E439" s="52">
        <f>ROUND((N437+O437)*E437*Q437,0)</f>
        <v>0</v>
      </c>
      <c r="F439" s="52">
        <f>ROUND((N437+O437)*F437*Q437*Q438,0)</f>
        <v>0</v>
      </c>
      <c r="G439" s="52">
        <f>ROUND((N437+O437)*G437*Q437*Q438*Q439,0)</f>
        <v>0</v>
      </c>
      <c r="H439" s="52">
        <f>ROUND((N437+O437)*H437*Q437*Q438*Q439*Q440,0)</f>
        <v>0</v>
      </c>
      <c r="I439" s="52">
        <f>ROUND((N437+O437)*I437*Q437*Q438*Q439*Q440*Q441,0)</f>
        <v>0</v>
      </c>
      <c r="J439" s="158">
        <f>SUM(E439:I439)</f>
        <v>0</v>
      </c>
      <c r="M439" s="215"/>
      <c r="N439" s="56"/>
      <c r="O439" s="56"/>
      <c r="P439" s="56"/>
      <c r="Q439" s="211">
        <f>IF('Cumulative Budget Request '!L438='Split budget (G)'!$L$1,'Cumulative Budget Request '!Q438,0)</f>
        <v>0</v>
      </c>
      <c r="R439" s="212">
        <f>IF('Cumulative Budget Request '!L438='Split budget (G)'!$L$1,'Cumulative Budget Request '!R438,0)</f>
        <v>0</v>
      </c>
      <c r="S439" s="61">
        <f>IF('Cumulative Budget Request '!L438='Split budget (G)'!$L$1,'Cumulative Budget Request '!S438,0)</f>
        <v>0</v>
      </c>
      <c r="T439" s="211">
        <f>IF('Cumulative Budget Request '!L438='Split budget (G)'!$L$1,'Cumulative Budget Request '!T438,0)</f>
        <v>0</v>
      </c>
      <c r="U439" s="324"/>
      <c r="V439" s="324"/>
      <c r="W439" s="324"/>
      <c r="X439" s="324"/>
      <c r="Y439" s="324"/>
    </row>
    <row r="440" spans="1:25" hidden="1">
      <c r="A440" s="449"/>
      <c r="B440" s="69"/>
      <c r="C440" s="76"/>
      <c r="D440" s="59" t="s">
        <v>30</v>
      </c>
      <c r="E440" s="52">
        <f>ROUND(E439*$Q$2,0)</f>
        <v>0</v>
      </c>
      <c r="F440" s="52">
        <f t="shared" ref="F440:I440" si="270">ROUND(F439*$Q$2,0)</f>
        <v>0</v>
      </c>
      <c r="G440" s="52">
        <f t="shared" si="270"/>
        <v>0</v>
      </c>
      <c r="H440" s="52">
        <f t="shared" si="270"/>
        <v>0</v>
      </c>
      <c r="I440" s="52">
        <f t="shared" si="270"/>
        <v>0</v>
      </c>
      <c r="J440" s="158">
        <f>SUM(E440:I440)</f>
        <v>0</v>
      </c>
      <c r="M440" s="215"/>
      <c r="N440" s="56"/>
      <c r="O440" s="56"/>
      <c r="P440" s="56"/>
      <c r="Q440" s="211">
        <f>IF('Cumulative Budget Request '!L439='Split budget (G)'!$L$1,'Cumulative Budget Request '!Q439,0)</f>
        <v>0</v>
      </c>
      <c r="R440" s="212">
        <f>IF('Cumulative Budget Request '!L439='Split budget (G)'!$L$1,'Cumulative Budget Request '!R439,0)</f>
        <v>0</v>
      </c>
      <c r="S440" s="61">
        <f>IF('Cumulative Budget Request '!L439='Split budget (G)'!$L$1,'Cumulative Budget Request '!S439,0)</f>
        <v>0</v>
      </c>
      <c r="T440" s="211">
        <f>IF('Cumulative Budget Request '!L439='Split budget (G)'!$L$1,'Cumulative Budget Request '!T439,0)</f>
        <v>0</v>
      </c>
      <c r="U440" s="324"/>
      <c r="V440" s="324"/>
      <c r="W440" s="324"/>
      <c r="X440" s="324"/>
      <c r="Y440" s="324"/>
    </row>
    <row r="441" spans="1:25" ht="15" hidden="1">
      <c r="A441" s="449"/>
      <c r="B441" s="69"/>
      <c r="C441" s="76"/>
      <c r="D441" s="59" t="s">
        <v>29</v>
      </c>
      <c r="E441" s="170">
        <f>ROUND(R$5*E437,0)</f>
        <v>0</v>
      </c>
      <c r="F441" s="170">
        <f t="shared" ref="F441:I441" si="271">ROUND(S$5*F437,0)</f>
        <v>0</v>
      </c>
      <c r="G441" s="170">
        <f t="shared" si="271"/>
        <v>0</v>
      </c>
      <c r="H441" s="170">
        <f t="shared" si="271"/>
        <v>0</v>
      </c>
      <c r="I441" s="170">
        <f t="shared" si="271"/>
        <v>0</v>
      </c>
      <c r="J441" s="167">
        <f>SUM(E441:I441)</f>
        <v>0</v>
      </c>
      <c r="M441" s="215"/>
      <c r="N441" s="56"/>
      <c r="O441" s="56"/>
      <c r="P441" s="56"/>
      <c r="Q441" s="211">
        <f>IF('Cumulative Budget Request '!L440='Split budget (G)'!$L$1,'Cumulative Budget Request '!Q440,0)</f>
        <v>0</v>
      </c>
      <c r="R441" s="212">
        <f>IF('Cumulative Budget Request '!L440='Split budget (G)'!$L$1,'Cumulative Budget Request '!R440,0)</f>
        <v>0</v>
      </c>
      <c r="S441" s="61">
        <f>IF('Cumulative Budget Request '!L440='Split budget (G)'!$L$1,'Cumulative Budget Request '!S440,0)</f>
        <v>0</v>
      </c>
      <c r="T441" s="211">
        <f>IF('Cumulative Budget Request '!L440='Split budget (G)'!$L$1,'Cumulative Budget Request '!T440,0)</f>
        <v>0</v>
      </c>
      <c r="U441" s="323"/>
      <c r="V441" s="323"/>
      <c r="W441" s="323"/>
      <c r="X441" s="323"/>
      <c r="Y441" s="323"/>
    </row>
    <row r="442" spans="1:25" hidden="1">
      <c r="A442" s="449"/>
      <c r="B442" s="69"/>
      <c r="C442" s="76"/>
      <c r="D442" s="62" t="s">
        <v>178</v>
      </c>
      <c r="E442" s="171">
        <f>SUM(E440:E441)</f>
        <v>0</v>
      </c>
      <c r="F442" s="171">
        <f t="shared" ref="F442:I442" si="272">SUM(F440:F441)</f>
        <v>0</v>
      </c>
      <c r="G442" s="171">
        <f t="shared" si="272"/>
        <v>0</v>
      </c>
      <c r="H442" s="171">
        <f t="shared" si="272"/>
        <v>0</v>
      </c>
      <c r="I442" s="171">
        <f t="shared" si="272"/>
        <v>0</v>
      </c>
      <c r="J442" s="172">
        <f>SUM(J440:J441)</f>
        <v>0</v>
      </c>
      <c r="M442" s="18"/>
      <c r="N442" s="32"/>
      <c r="O442" s="32"/>
      <c r="P442" s="32"/>
      <c r="Q442" s="88"/>
      <c r="R442" s="89"/>
      <c r="S442" s="61"/>
      <c r="T442" s="88"/>
      <c r="U442" s="323"/>
      <c r="V442" s="323"/>
      <c r="W442" s="323"/>
      <c r="X442" s="323"/>
      <c r="Y442" s="323"/>
    </row>
    <row r="443" spans="1:25" hidden="1">
      <c r="A443" s="449"/>
      <c r="B443" s="69"/>
      <c r="C443" s="76"/>
      <c r="D443" s="59"/>
      <c r="E443" s="16"/>
      <c r="F443" s="16"/>
      <c r="G443" s="16"/>
      <c r="H443" s="16"/>
      <c r="I443" s="16"/>
      <c r="J443" s="25"/>
      <c r="M443" s="215"/>
      <c r="N443" s="56"/>
      <c r="O443" s="56"/>
      <c r="P443" s="56"/>
      <c r="Q443" s="33"/>
      <c r="R443" s="56"/>
      <c r="S443" s="33"/>
      <c r="T443" s="213"/>
      <c r="U443" s="327"/>
      <c r="V443" s="327"/>
      <c r="W443" s="327"/>
      <c r="X443" s="327"/>
      <c r="Y443" s="327"/>
    </row>
    <row r="444" spans="1:25" hidden="1">
      <c r="A444" s="485">
        <f>IF('Cumulative Budget Request '!L443='Split budget (G)'!$L$1,'Cumulative Budget Request '!A443,0)</f>
        <v>0</v>
      </c>
      <c r="B444" s="14"/>
      <c r="D444" s="33" t="s">
        <v>123</v>
      </c>
      <c r="E444" s="76">
        <f>ROUND($R444*$S444*T444,6)</f>
        <v>0</v>
      </c>
      <c r="F444" s="76">
        <f>ROUND($R445*$S445*T445,6)</f>
        <v>0</v>
      </c>
      <c r="G444" s="76">
        <f>ROUND($R446*$S446*T446,6)</f>
        <v>0</v>
      </c>
      <c r="H444" s="76">
        <f>ROUND($R447*$S447*T447,6)</f>
        <v>0</v>
      </c>
      <c r="I444" s="76">
        <f>ROUND($R448*$S448*T448,6)</f>
        <v>0</v>
      </c>
      <c r="J444" s="45"/>
      <c r="M444" s="133">
        <f>IF('Cumulative Budget Request '!L443='Split budget (G)'!$L$1,'Cumulative Budget Request '!M443,0)</f>
        <v>0</v>
      </c>
      <c r="N444" s="214">
        <f>ROUND(M444/12,2)</f>
        <v>0</v>
      </c>
      <c r="O444" s="214">
        <f>IF('Cumulative Budget Request '!L443='Split budget (G)'!$L$1,'Cumulative Budget Request '!O443,0)</f>
        <v>0</v>
      </c>
      <c r="P444" s="209">
        <f>IF('Cumulative Budget Request '!L443='Split budget (G)'!$L$1,'Cumulative Budget Request '!P443,0)</f>
        <v>0</v>
      </c>
      <c r="Q444" s="211">
        <f>IF('Cumulative Budget Request '!L443='Split budget (G)'!$L$1,'Cumulative Budget Request '!Q443,0)</f>
        <v>0</v>
      </c>
      <c r="R444" s="212">
        <f>IF('Cumulative Budget Request '!L443='Split budget (G)'!$L$1,'Cumulative Budget Request '!R443,0)</f>
        <v>0</v>
      </c>
      <c r="S444" s="61">
        <f>IF('Cumulative Budget Request '!L443='Split budget (G)'!$L$1,'Cumulative Budget Request '!S443,0)</f>
        <v>0</v>
      </c>
      <c r="T444" s="211">
        <f>IF('Cumulative Budget Request '!L443='Split budget (G)'!$L$1,'Cumulative Budget Request '!T443,0)</f>
        <v>0</v>
      </c>
      <c r="U444" s="323">
        <f>IFERROR((E447+E448)/E446,0)</f>
        <v>0</v>
      </c>
      <c r="V444" s="323">
        <f t="shared" ref="V444:Y444" si="273">IFERROR((F447+F448)/F446,0)</f>
        <v>0</v>
      </c>
      <c r="W444" s="323">
        <f t="shared" si="273"/>
        <v>0</v>
      </c>
      <c r="X444" s="323">
        <f t="shared" si="273"/>
        <v>0</v>
      </c>
      <c r="Y444" s="323">
        <f t="shared" si="273"/>
        <v>0</v>
      </c>
    </row>
    <row r="445" spans="1:25" hidden="1">
      <c r="A445" s="486"/>
      <c r="B445" s="77"/>
      <c r="D445" s="33" t="s">
        <v>179</v>
      </c>
      <c r="E445" s="21">
        <f>T444</f>
        <v>0</v>
      </c>
      <c r="F445" s="21">
        <f>T445</f>
        <v>0</v>
      </c>
      <c r="G445" s="21">
        <f>T446</f>
        <v>0</v>
      </c>
      <c r="H445" s="21">
        <f>T447</f>
        <v>0</v>
      </c>
      <c r="I445" s="21">
        <f>T448</f>
        <v>0</v>
      </c>
      <c r="J445" s="45"/>
      <c r="M445" s="215"/>
      <c r="N445" s="214"/>
      <c r="O445" s="214"/>
      <c r="P445" s="214"/>
      <c r="Q445" s="211">
        <f>IF('Cumulative Budget Request '!L444='Split budget (G)'!$L$1,'Cumulative Budget Request '!Q444,0)</f>
        <v>0</v>
      </c>
      <c r="R445" s="212">
        <f>IF('Cumulative Budget Request '!L444='Split budget (G)'!$L$1,'Cumulative Budget Request '!R444,0)</f>
        <v>0</v>
      </c>
      <c r="S445" s="61">
        <f>IF('Cumulative Budget Request '!L444='Split budget (G)'!$L$1,'Cumulative Budget Request '!S444,0)</f>
        <v>0</v>
      </c>
      <c r="T445" s="211">
        <f>IF('Cumulative Budget Request '!L444='Split budget (G)'!$L$1,'Cumulative Budget Request '!T444,0)</f>
        <v>0</v>
      </c>
      <c r="U445" s="323"/>
      <c r="V445" s="323"/>
      <c r="W445" s="323"/>
      <c r="X445" s="323"/>
      <c r="Y445" s="323"/>
    </row>
    <row r="446" spans="1:25" hidden="1">
      <c r="A446" s="449"/>
      <c r="B446" s="69"/>
      <c r="C446" s="76"/>
      <c r="D446" s="59" t="s">
        <v>15</v>
      </c>
      <c r="E446" s="52">
        <f>ROUND((N444+O444)*E444*Q444,0)</f>
        <v>0</v>
      </c>
      <c r="F446" s="52">
        <f>ROUND((N444+O444)*F444*Q444*Q445,0)</f>
        <v>0</v>
      </c>
      <c r="G446" s="52">
        <f>ROUND((N444+O444)*G444*Q444*Q445*Q446,0)</f>
        <v>0</v>
      </c>
      <c r="H446" s="52">
        <f>ROUND((N444+O444)*H444*Q444*Q445*Q446*Q447,0)</f>
        <v>0</v>
      </c>
      <c r="I446" s="52">
        <f>ROUND((N444+O444)*I444*Q444*Q445*Q446*Q447*Q448,0)</f>
        <v>0</v>
      </c>
      <c r="J446" s="158">
        <f>SUM(E446:I446)</f>
        <v>0</v>
      </c>
      <c r="M446" s="215"/>
      <c r="N446" s="56"/>
      <c r="O446" s="56"/>
      <c r="P446" s="56"/>
      <c r="Q446" s="211">
        <f>IF('Cumulative Budget Request '!L445='Split budget (G)'!$L$1,'Cumulative Budget Request '!Q445,0)</f>
        <v>0</v>
      </c>
      <c r="R446" s="212">
        <f>IF('Cumulative Budget Request '!L445='Split budget (G)'!$L$1,'Cumulative Budget Request '!R445,0)</f>
        <v>0</v>
      </c>
      <c r="S446" s="61">
        <f>IF('Cumulative Budget Request '!L445='Split budget (G)'!$L$1,'Cumulative Budget Request '!S445,0)</f>
        <v>0</v>
      </c>
      <c r="T446" s="211">
        <f>IF('Cumulative Budget Request '!L445='Split budget (G)'!$L$1,'Cumulative Budget Request '!T445,0)</f>
        <v>0</v>
      </c>
      <c r="U446" s="324"/>
      <c r="V446" s="324"/>
      <c r="W446" s="324"/>
      <c r="X446" s="324"/>
      <c r="Y446" s="324"/>
    </row>
    <row r="447" spans="1:25" hidden="1">
      <c r="A447" s="449"/>
      <c r="B447" s="69"/>
      <c r="C447" s="76"/>
      <c r="D447" s="59" t="s">
        <v>30</v>
      </c>
      <c r="E447" s="52">
        <f>ROUND(E446*$Q$2,0)</f>
        <v>0</v>
      </c>
      <c r="F447" s="52">
        <f t="shared" ref="F447:I447" si="274">ROUND(F446*$Q$2,0)</f>
        <v>0</v>
      </c>
      <c r="G447" s="52">
        <f t="shared" si="274"/>
        <v>0</v>
      </c>
      <c r="H447" s="52">
        <f t="shared" si="274"/>
        <v>0</v>
      </c>
      <c r="I447" s="52">
        <f t="shared" si="274"/>
        <v>0</v>
      </c>
      <c r="J447" s="158">
        <f>SUM(E447:I447)</f>
        <v>0</v>
      </c>
      <c r="M447" s="215"/>
      <c r="N447" s="56"/>
      <c r="O447" s="56"/>
      <c r="P447" s="56"/>
      <c r="Q447" s="211">
        <f>IF('Cumulative Budget Request '!L446='Split budget (G)'!$L$1,'Cumulative Budget Request '!Q446,0)</f>
        <v>0</v>
      </c>
      <c r="R447" s="212">
        <f>IF('Cumulative Budget Request '!L446='Split budget (G)'!$L$1,'Cumulative Budget Request '!R446,0)</f>
        <v>0</v>
      </c>
      <c r="S447" s="61">
        <f>IF('Cumulative Budget Request '!L446='Split budget (G)'!$L$1,'Cumulative Budget Request '!S446,0)</f>
        <v>0</v>
      </c>
      <c r="T447" s="211">
        <f>IF('Cumulative Budget Request '!L446='Split budget (G)'!$L$1,'Cumulative Budget Request '!T446,0)</f>
        <v>0</v>
      </c>
      <c r="U447" s="324"/>
      <c r="V447" s="324"/>
      <c r="W447" s="324"/>
      <c r="X447" s="324"/>
      <c r="Y447" s="324"/>
    </row>
    <row r="448" spans="1:25" ht="15" hidden="1">
      <c r="A448" s="449"/>
      <c r="B448" s="69"/>
      <c r="C448" s="76"/>
      <c r="D448" s="59" t="s">
        <v>29</v>
      </c>
      <c r="E448" s="170">
        <f>ROUND(R$5*E444,0)</f>
        <v>0</v>
      </c>
      <c r="F448" s="170">
        <f t="shared" ref="F448:I448" si="275">ROUND(S$5*F444,0)</f>
        <v>0</v>
      </c>
      <c r="G448" s="170">
        <f t="shared" si="275"/>
        <v>0</v>
      </c>
      <c r="H448" s="170">
        <f t="shared" si="275"/>
        <v>0</v>
      </c>
      <c r="I448" s="170">
        <f t="shared" si="275"/>
        <v>0</v>
      </c>
      <c r="J448" s="167">
        <f>SUM(E448:I448)</f>
        <v>0</v>
      </c>
      <c r="M448" s="215"/>
      <c r="N448" s="56"/>
      <c r="O448" s="56"/>
      <c r="P448" s="56"/>
      <c r="Q448" s="211">
        <f>IF('Cumulative Budget Request '!L447='Split budget (G)'!$L$1,'Cumulative Budget Request '!Q447,0)</f>
        <v>0</v>
      </c>
      <c r="R448" s="212">
        <f>IF('Cumulative Budget Request '!L447='Split budget (G)'!$L$1,'Cumulative Budget Request '!R447,0)</f>
        <v>0</v>
      </c>
      <c r="S448" s="61">
        <f>IF('Cumulative Budget Request '!L447='Split budget (G)'!$L$1,'Cumulative Budget Request '!S447,0)</f>
        <v>0</v>
      </c>
      <c r="T448" s="211">
        <f>IF('Cumulative Budget Request '!L447='Split budget (G)'!$L$1,'Cumulative Budget Request '!T447,0)</f>
        <v>0</v>
      </c>
      <c r="U448" s="323"/>
      <c r="V448" s="323"/>
      <c r="W448" s="323"/>
      <c r="X448" s="323"/>
      <c r="Y448" s="323"/>
    </row>
    <row r="449" spans="1:25" hidden="1">
      <c r="A449" s="449"/>
      <c r="B449" s="69"/>
      <c r="C449" s="76"/>
      <c r="D449" s="62" t="s">
        <v>178</v>
      </c>
      <c r="E449" s="171">
        <f>SUM(E447:E448)</f>
        <v>0</v>
      </c>
      <c r="F449" s="171">
        <f t="shared" ref="F449:I449" si="276">SUM(F447:F448)</f>
        <v>0</v>
      </c>
      <c r="G449" s="171">
        <f t="shared" si="276"/>
        <v>0</v>
      </c>
      <c r="H449" s="171">
        <f t="shared" si="276"/>
        <v>0</v>
      </c>
      <c r="I449" s="171">
        <f t="shared" si="276"/>
        <v>0</v>
      </c>
      <c r="J449" s="172">
        <f>SUM(J447:J448)</f>
        <v>0</v>
      </c>
      <c r="M449" s="18"/>
      <c r="N449" s="32"/>
      <c r="O449" s="32"/>
      <c r="P449" s="32"/>
      <c r="Q449" s="88"/>
      <c r="R449" s="89"/>
      <c r="S449" s="61"/>
      <c r="T449" s="88"/>
      <c r="U449" s="323"/>
      <c r="V449" s="323"/>
      <c r="W449" s="323"/>
      <c r="X449" s="323"/>
      <c r="Y449" s="323"/>
    </row>
    <row r="450" spans="1:25" hidden="1">
      <c r="A450" s="449"/>
      <c r="B450" s="69"/>
      <c r="C450" s="76"/>
      <c r="D450" s="59"/>
      <c r="E450" s="16"/>
      <c r="F450" s="16"/>
      <c r="G450" s="16"/>
      <c r="H450" s="16"/>
      <c r="I450" s="16"/>
      <c r="J450" s="25"/>
      <c r="M450" s="215"/>
      <c r="N450" s="56"/>
      <c r="O450" s="56"/>
      <c r="P450" s="56"/>
      <c r="Q450" s="33"/>
      <c r="R450" s="56"/>
      <c r="S450" s="33"/>
      <c r="T450" s="213"/>
      <c r="U450" s="327"/>
      <c r="V450" s="327"/>
      <c r="W450" s="327"/>
      <c r="X450" s="327"/>
      <c r="Y450" s="327"/>
    </row>
    <row r="451" spans="1:25" hidden="1">
      <c r="A451" s="485">
        <f>IF('Cumulative Budget Request '!L450='Split budget (G)'!$L$1,'Cumulative Budget Request '!A450,0)</f>
        <v>0</v>
      </c>
      <c r="B451" s="14"/>
      <c r="D451" s="33" t="s">
        <v>123</v>
      </c>
      <c r="E451" s="76">
        <f>ROUND($R451*$S451*T451,6)</f>
        <v>0</v>
      </c>
      <c r="F451" s="76">
        <f>ROUND($R452*$S452*T452,6)</f>
        <v>0</v>
      </c>
      <c r="G451" s="76">
        <f>ROUND($R453*$S453*T453,6)</f>
        <v>0</v>
      </c>
      <c r="H451" s="76">
        <f>ROUND($R454*$S454*T454,6)</f>
        <v>0</v>
      </c>
      <c r="I451" s="76">
        <f>ROUND($R455*$S455*T455,6)</f>
        <v>0</v>
      </c>
      <c r="J451" s="45"/>
      <c r="M451" s="133">
        <f>IF('Cumulative Budget Request '!L450='Split budget (G)'!$L$1,'Cumulative Budget Request '!M450,0)</f>
        <v>0</v>
      </c>
      <c r="N451" s="214">
        <f>ROUND(M451/12,2)</f>
        <v>0</v>
      </c>
      <c r="O451" s="214">
        <f>IF('Cumulative Budget Request '!L450='Split budget (G)'!$L$1,'Cumulative Budget Request '!O450,0)</f>
        <v>0</v>
      </c>
      <c r="P451" s="209">
        <f>IF('Cumulative Budget Request '!L450='Split budget (G)'!$L$1,'Cumulative Budget Request '!P450,0)</f>
        <v>0</v>
      </c>
      <c r="Q451" s="211">
        <f>IF('Cumulative Budget Request '!L450='Split budget (G)'!$L$1,'Cumulative Budget Request '!Q450,0)</f>
        <v>0</v>
      </c>
      <c r="R451" s="212">
        <f>IF('Cumulative Budget Request '!L450='Split budget (G)'!$L$1,'Cumulative Budget Request '!R450,0)</f>
        <v>0</v>
      </c>
      <c r="S451" s="61">
        <f>IF('Cumulative Budget Request '!L450='Split budget (G)'!$L$1,'Cumulative Budget Request '!S450,0)</f>
        <v>0</v>
      </c>
      <c r="T451" s="211">
        <f>IF('Cumulative Budget Request '!L450='Split budget (G)'!$L$1,'Cumulative Budget Request '!T450,0)</f>
        <v>0</v>
      </c>
      <c r="U451" s="323">
        <f>IFERROR((E454+E455)/E453,0)</f>
        <v>0</v>
      </c>
      <c r="V451" s="323">
        <f t="shared" ref="V451:Y451" si="277">IFERROR((F454+F455)/F453,0)</f>
        <v>0</v>
      </c>
      <c r="W451" s="323">
        <f t="shared" si="277"/>
        <v>0</v>
      </c>
      <c r="X451" s="323">
        <f t="shared" si="277"/>
        <v>0</v>
      </c>
      <c r="Y451" s="323">
        <f t="shared" si="277"/>
        <v>0</v>
      </c>
    </row>
    <row r="452" spans="1:25" hidden="1">
      <c r="A452" s="486"/>
      <c r="B452" s="77"/>
      <c r="D452" s="33" t="s">
        <v>179</v>
      </c>
      <c r="E452" s="21">
        <f>T451</f>
        <v>0</v>
      </c>
      <c r="F452" s="21">
        <f>T452</f>
        <v>0</v>
      </c>
      <c r="G452" s="21">
        <f>T453</f>
        <v>0</v>
      </c>
      <c r="H452" s="21">
        <f>T454</f>
        <v>0</v>
      </c>
      <c r="I452" s="21">
        <f>T455</f>
        <v>0</v>
      </c>
      <c r="J452" s="45"/>
      <c r="M452" s="215"/>
      <c r="N452" s="214"/>
      <c r="O452" s="214"/>
      <c r="P452" s="214"/>
      <c r="Q452" s="211">
        <f>IF('Cumulative Budget Request '!L451='Split budget (G)'!$L$1,'Cumulative Budget Request '!Q451,0)</f>
        <v>0</v>
      </c>
      <c r="R452" s="212">
        <f>IF('Cumulative Budget Request '!L451='Split budget (G)'!$L$1,'Cumulative Budget Request '!R451,0)</f>
        <v>0</v>
      </c>
      <c r="S452" s="61">
        <f>IF('Cumulative Budget Request '!L451='Split budget (G)'!$L$1,'Cumulative Budget Request '!S451,0)</f>
        <v>0</v>
      </c>
      <c r="T452" s="211">
        <f>IF('Cumulative Budget Request '!L451='Split budget (G)'!$L$1,'Cumulative Budget Request '!T451,0)</f>
        <v>0</v>
      </c>
      <c r="U452" s="323"/>
      <c r="V452" s="323"/>
      <c r="W452" s="323"/>
      <c r="X452" s="323"/>
      <c r="Y452" s="323"/>
    </row>
    <row r="453" spans="1:25" hidden="1">
      <c r="A453" s="449"/>
      <c r="B453" s="69"/>
      <c r="C453" s="76"/>
      <c r="D453" s="59" t="s">
        <v>15</v>
      </c>
      <c r="E453" s="52">
        <f>ROUND((N451+O451)*E451*Q451,0)</f>
        <v>0</v>
      </c>
      <c r="F453" s="52">
        <f>ROUND((N451+O451)*F451*Q451*Q452,0)</f>
        <v>0</v>
      </c>
      <c r="G453" s="52">
        <f>ROUND((N451+O451)*G451*Q451*Q452*Q453,0)</f>
        <v>0</v>
      </c>
      <c r="H453" s="52">
        <f>ROUND((N451+O451)*H451*Q451*Q452*Q453*Q454,0)</f>
        <v>0</v>
      </c>
      <c r="I453" s="52">
        <f>ROUND((N451+O451)*I451*Q451*Q452*Q453*Q454*Q455,0)</f>
        <v>0</v>
      </c>
      <c r="J453" s="158">
        <f>SUM(E453:I453)</f>
        <v>0</v>
      </c>
      <c r="M453" s="215"/>
      <c r="N453" s="56"/>
      <c r="O453" s="56"/>
      <c r="P453" s="56"/>
      <c r="Q453" s="211">
        <f>IF('Cumulative Budget Request '!L452='Split budget (G)'!$L$1,'Cumulative Budget Request '!Q452,0)</f>
        <v>0</v>
      </c>
      <c r="R453" s="212">
        <f>IF('Cumulative Budget Request '!L452='Split budget (G)'!$L$1,'Cumulative Budget Request '!R452,0)</f>
        <v>0</v>
      </c>
      <c r="S453" s="61">
        <f>IF('Cumulative Budget Request '!L452='Split budget (G)'!$L$1,'Cumulative Budget Request '!S452,0)</f>
        <v>0</v>
      </c>
      <c r="T453" s="211">
        <f>IF('Cumulative Budget Request '!L452='Split budget (G)'!$L$1,'Cumulative Budget Request '!T452,0)</f>
        <v>0</v>
      </c>
      <c r="U453" s="324"/>
      <c r="V453" s="324"/>
      <c r="W453" s="324"/>
      <c r="X453" s="324"/>
      <c r="Y453" s="324"/>
    </row>
    <row r="454" spans="1:25" hidden="1">
      <c r="A454" s="449"/>
      <c r="B454" s="69"/>
      <c r="C454" s="76"/>
      <c r="D454" s="59" t="s">
        <v>30</v>
      </c>
      <c r="E454" s="52">
        <f>ROUND(E453*$Q$2,0)</f>
        <v>0</v>
      </c>
      <c r="F454" s="52">
        <f t="shared" ref="F454:I454" si="278">ROUND(F453*$Q$2,0)</f>
        <v>0</v>
      </c>
      <c r="G454" s="52">
        <f t="shared" si="278"/>
        <v>0</v>
      </c>
      <c r="H454" s="52">
        <f t="shared" si="278"/>
        <v>0</v>
      </c>
      <c r="I454" s="52">
        <f t="shared" si="278"/>
        <v>0</v>
      </c>
      <c r="J454" s="158">
        <f>SUM(E454:I454)</f>
        <v>0</v>
      </c>
      <c r="M454" s="215"/>
      <c r="N454" s="56"/>
      <c r="O454" s="56"/>
      <c r="P454" s="56"/>
      <c r="Q454" s="211">
        <f>IF('Cumulative Budget Request '!L453='Split budget (G)'!$L$1,'Cumulative Budget Request '!Q453,0)</f>
        <v>0</v>
      </c>
      <c r="R454" s="212">
        <f>IF('Cumulative Budget Request '!L453='Split budget (G)'!$L$1,'Cumulative Budget Request '!R453,0)</f>
        <v>0</v>
      </c>
      <c r="S454" s="61">
        <f>IF('Cumulative Budget Request '!L453='Split budget (G)'!$L$1,'Cumulative Budget Request '!S453,0)</f>
        <v>0</v>
      </c>
      <c r="T454" s="211">
        <f>IF('Cumulative Budget Request '!L453='Split budget (G)'!$L$1,'Cumulative Budget Request '!T453,0)</f>
        <v>0</v>
      </c>
      <c r="U454" s="324"/>
      <c r="V454" s="324"/>
      <c r="W454" s="324"/>
      <c r="X454" s="324"/>
      <c r="Y454" s="324"/>
    </row>
    <row r="455" spans="1:25" ht="15" hidden="1">
      <c r="A455" s="449"/>
      <c r="B455" s="69"/>
      <c r="C455" s="76"/>
      <c r="D455" s="59" t="s">
        <v>29</v>
      </c>
      <c r="E455" s="170">
        <f>ROUND(R$5*E451,0)</f>
        <v>0</v>
      </c>
      <c r="F455" s="170">
        <f t="shared" ref="F455:I455" si="279">ROUND(S$5*F451,0)</f>
        <v>0</v>
      </c>
      <c r="G455" s="170">
        <f t="shared" si="279"/>
        <v>0</v>
      </c>
      <c r="H455" s="170">
        <f t="shared" si="279"/>
        <v>0</v>
      </c>
      <c r="I455" s="170">
        <f t="shared" si="279"/>
        <v>0</v>
      </c>
      <c r="J455" s="167">
        <f>SUM(E455:I455)</f>
        <v>0</v>
      </c>
      <c r="M455" s="215"/>
      <c r="N455" s="56"/>
      <c r="O455" s="56"/>
      <c r="P455" s="56"/>
      <c r="Q455" s="211">
        <f>IF('Cumulative Budget Request '!L454='Split budget (G)'!$L$1,'Cumulative Budget Request '!Q454,0)</f>
        <v>0</v>
      </c>
      <c r="R455" s="212">
        <f>IF('Cumulative Budget Request '!L454='Split budget (G)'!$L$1,'Cumulative Budget Request '!R454,0)</f>
        <v>0</v>
      </c>
      <c r="S455" s="61">
        <f>IF('Cumulative Budget Request '!L454='Split budget (G)'!$L$1,'Cumulative Budget Request '!S454,0)</f>
        <v>0</v>
      </c>
      <c r="T455" s="211">
        <f>IF('Cumulative Budget Request '!L454='Split budget (G)'!$L$1,'Cumulative Budget Request '!T454,0)</f>
        <v>0</v>
      </c>
      <c r="U455" s="323"/>
      <c r="V455" s="323"/>
      <c r="W455" s="323"/>
      <c r="X455" s="323"/>
      <c r="Y455" s="323"/>
    </row>
    <row r="456" spans="1:25" hidden="1">
      <c r="A456" s="449"/>
      <c r="B456" s="69"/>
      <c r="C456" s="76"/>
      <c r="D456" s="62" t="s">
        <v>178</v>
      </c>
      <c r="E456" s="171">
        <f>SUM(E454:E455)</f>
        <v>0</v>
      </c>
      <c r="F456" s="171">
        <f t="shared" ref="F456:I456" si="280">SUM(F454:F455)</f>
        <v>0</v>
      </c>
      <c r="G456" s="171">
        <f t="shared" si="280"/>
        <v>0</v>
      </c>
      <c r="H456" s="171">
        <f t="shared" si="280"/>
        <v>0</v>
      </c>
      <c r="I456" s="171">
        <f t="shared" si="280"/>
        <v>0</v>
      </c>
      <c r="J456" s="172">
        <f>SUM(J454:J455)</f>
        <v>0</v>
      </c>
      <c r="M456" s="18"/>
      <c r="N456" s="32"/>
      <c r="O456" s="32"/>
      <c r="P456" s="32"/>
      <c r="Q456" s="88"/>
      <c r="R456" s="89"/>
      <c r="S456" s="61"/>
      <c r="T456" s="88"/>
      <c r="U456" s="323"/>
      <c r="V456" s="323"/>
      <c r="W456" s="323"/>
      <c r="X456" s="323"/>
      <c r="Y456" s="323"/>
    </row>
    <row r="457" spans="1:25" hidden="1">
      <c r="A457" s="449"/>
      <c r="B457" s="69"/>
      <c r="C457" s="76"/>
      <c r="D457" s="59"/>
      <c r="E457" s="16"/>
      <c r="F457" s="16"/>
      <c r="G457" s="16"/>
      <c r="H457" s="16"/>
      <c r="I457" s="16"/>
      <c r="J457" s="25"/>
      <c r="M457" s="215"/>
      <c r="N457" s="56"/>
      <c r="O457" s="56"/>
      <c r="P457" s="56"/>
      <c r="Q457" s="33"/>
      <c r="R457" s="56"/>
      <c r="S457" s="33"/>
      <c r="T457" s="213"/>
      <c r="U457" s="327"/>
      <c r="V457" s="327"/>
      <c r="W457" s="327"/>
      <c r="X457" s="327"/>
      <c r="Y457" s="327"/>
    </row>
    <row r="458" spans="1:25" hidden="1">
      <c r="A458" s="485">
        <f>IF('Cumulative Budget Request '!L457='Split budget (G)'!$L$1,'Cumulative Budget Request '!A457,0)</f>
        <v>0</v>
      </c>
      <c r="B458" s="14"/>
      <c r="D458" s="33" t="s">
        <v>123</v>
      </c>
      <c r="E458" s="76">
        <f>ROUND($R458*$S458*T458,6)</f>
        <v>0</v>
      </c>
      <c r="F458" s="76">
        <f>ROUND($R459*$S459*T459,6)</f>
        <v>0</v>
      </c>
      <c r="G458" s="76">
        <f>ROUND($R460*$S460*T460,6)</f>
        <v>0</v>
      </c>
      <c r="H458" s="76">
        <f>ROUND($R461*$S461*T461,6)</f>
        <v>0</v>
      </c>
      <c r="I458" s="76">
        <f>ROUND($R462*$S462*T462,6)</f>
        <v>0</v>
      </c>
      <c r="J458" s="45"/>
      <c r="M458" s="133">
        <f>IF('Cumulative Budget Request '!L457='Split budget (G)'!$L$1,'Cumulative Budget Request '!M457,0)</f>
        <v>0</v>
      </c>
      <c r="N458" s="214">
        <f>ROUND(M458/12,2)</f>
        <v>0</v>
      </c>
      <c r="O458" s="214">
        <f>IF('Cumulative Budget Request '!L457='Split budget (G)'!$L$1,'Cumulative Budget Request '!O457,0)</f>
        <v>0</v>
      </c>
      <c r="P458" s="209">
        <f>IF('Cumulative Budget Request '!L457='Split budget (G)'!$L$1,'Cumulative Budget Request '!P457,0)</f>
        <v>0</v>
      </c>
      <c r="Q458" s="211">
        <f>IF('Cumulative Budget Request '!L457='Split budget (G)'!$L$1,'Cumulative Budget Request '!Q457,0)</f>
        <v>0</v>
      </c>
      <c r="R458" s="212">
        <f>IF('Cumulative Budget Request '!L457='Split budget (G)'!$L$1,'Cumulative Budget Request '!R457,0)</f>
        <v>0</v>
      </c>
      <c r="S458" s="61">
        <f>IF('Cumulative Budget Request '!L457='Split budget (G)'!$L$1,'Cumulative Budget Request '!S457,0)</f>
        <v>0</v>
      </c>
      <c r="T458" s="211">
        <f>IF('Cumulative Budget Request '!L457='Split budget (G)'!$L$1,'Cumulative Budget Request '!T457,0)</f>
        <v>0</v>
      </c>
      <c r="U458" s="323">
        <f>IFERROR((E461+E462)/E460,0)</f>
        <v>0</v>
      </c>
      <c r="V458" s="323">
        <f t="shared" ref="V458:Y458" si="281">IFERROR((F461+F462)/F460,0)</f>
        <v>0</v>
      </c>
      <c r="W458" s="323">
        <f t="shared" si="281"/>
        <v>0</v>
      </c>
      <c r="X458" s="323">
        <f t="shared" si="281"/>
        <v>0</v>
      </c>
      <c r="Y458" s="323">
        <f t="shared" si="281"/>
        <v>0</v>
      </c>
    </row>
    <row r="459" spans="1:25" hidden="1">
      <c r="A459" s="486"/>
      <c r="B459" s="77"/>
      <c r="D459" s="33" t="s">
        <v>179</v>
      </c>
      <c r="E459" s="21">
        <f>T458</f>
        <v>0</v>
      </c>
      <c r="F459" s="21">
        <f>T459</f>
        <v>0</v>
      </c>
      <c r="G459" s="21">
        <f>T460</f>
        <v>0</v>
      </c>
      <c r="H459" s="21">
        <f>T461</f>
        <v>0</v>
      </c>
      <c r="I459" s="21">
        <f>T462</f>
        <v>0</v>
      </c>
      <c r="J459" s="45"/>
      <c r="M459" s="215"/>
      <c r="N459" s="214"/>
      <c r="O459" s="214"/>
      <c r="P459" s="214"/>
      <c r="Q459" s="211">
        <f>IF('Cumulative Budget Request '!L458='Split budget (G)'!$L$1,'Cumulative Budget Request '!Q458,0)</f>
        <v>0</v>
      </c>
      <c r="R459" s="212">
        <f>IF('Cumulative Budget Request '!L458='Split budget (G)'!$L$1,'Cumulative Budget Request '!R458,0)</f>
        <v>0</v>
      </c>
      <c r="S459" s="61">
        <f>IF('Cumulative Budget Request '!L458='Split budget (G)'!$L$1,'Cumulative Budget Request '!S458,0)</f>
        <v>0</v>
      </c>
      <c r="T459" s="211">
        <f>IF('Cumulative Budget Request '!L458='Split budget (G)'!$L$1,'Cumulative Budget Request '!T458,0)</f>
        <v>0</v>
      </c>
      <c r="U459" s="323"/>
      <c r="V459" s="323"/>
      <c r="W459" s="323"/>
      <c r="X459" s="323"/>
      <c r="Y459" s="323"/>
    </row>
    <row r="460" spans="1:25" hidden="1">
      <c r="A460" s="449"/>
      <c r="B460" s="69"/>
      <c r="C460" s="76"/>
      <c r="D460" s="59" t="s">
        <v>15</v>
      </c>
      <c r="E460" s="52">
        <f>ROUND((N458+O458)*E458*Q458,0)</f>
        <v>0</v>
      </c>
      <c r="F460" s="52">
        <f>ROUND((N458+O458)*F458*Q458*Q459,0)</f>
        <v>0</v>
      </c>
      <c r="G460" s="52">
        <f>ROUND((N458+O458)*G458*Q458*Q459*Q460,0)</f>
        <v>0</v>
      </c>
      <c r="H460" s="52">
        <f>ROUND((N458+O458)*H458*Q458*Q459*Q460*Q461,0)</f>
        <v>0</v>
      </c>
      <c r="I460" s="52">
        <f>ROUND((N458+O458)*I458*Q458*Q459*Q460*Q461*Q462,0)</f>
        <v>0</v>
      </c>
      <c r="J460" s="158">
        <f>SUM(E460:I460)</f>
        <v>0</v>
      </c>
      <c r="M460" s="215"/>
      <c r="N460" s="56"/>
      <c r="O460" s="56"/>
      <c r="P460" s="56"/>
      <c r="Q460" s="211">
        <f>IF('Cumulative Budget Request '!L459='Split budget (G)'!$L$1,'Cumulative Budget Request '!Q459,0)</f>
        <v>0</v>
      </c>
      <c r="R460" s="212">
        <f>IF('Cumulative Budget Request '!L459='Split budget (G)'!$L$1,'Cumulative Budget Request '!R459,0)</f>
        <v>0</v>
      </c>
      <c r="S460" s="61">
        <f>IF('Cumulative Budget Request '!L459='Split budget (G)'!$L$1,'Cumulative Budget Request '!S459,0)</f>
        <v>0</v>
      </c>
      <c r="T460" s="211">
        <f>IF('Cumulative Budget Request '!L459='Split budget (G)'!$L$1,'Cumulative Budget Request '!T459,0)</f>
        <v>0</v>
      </c>
      <c r="U460" s="324"/>
      <c r="V460" s="324"/>
      <c r="W460" s="324"/>
      <c r="X460" s="324"/>
      <c r="Y460" s="324"/>
    </row>
    <row r="461" spans="1:25" hidden="1">
      <c r="A461" s="449"/>
      <c r="B461" s="69"/>
      <c r="C461" s="76"/>
      <c r="D461" s="59" t="s">
        <v>30</v>
      </c>
      <c r="E461" s="52">
        <f>ROUND(E460*$Q$2,0)</f>
        <v>0</v>
      </c>
      <c r="F461" s="52">
        <f t="shared" ref="F461:I461" si="282">ROUND(F460*$Q$2,0)</f>
        <v>0</v>
      </c>
      <c r="G461" s="52">
        <f t="shared" si="282"/>
        <v>0</v>
      </c>
      <c r="H461" s="52">
        <f t="shared" si="282"/>
        <v>0</v>
      </c>
      <c r="I461" s="52">
        <f t="shared" si="282"/>
        <v>0</v>
      </c>
      <c r="J461" s="158">
        <f>SUM(E461:I461)</f>
        <v>0</v>
      </c>
      <c r="M461" s="215"/>
      <c r="N461" s="56"/>
      <c r="O461" s="56"/>
      <c r="P461" s="56"/>
      <c r="Q461" s="211">
        <f>IF('Cumulative Budget Request '!L460='Split budget (G)'!$L$1,'Cumulative Budget Request '!Q460,0)</f>
        <v>0</v>
      </c>
      <c r="R461" s="212">
        <f>IF('Cumulative Budget Request '!L460='Split budget (G)'!$L$1,'Cumulative Budget Request '!R460,0)</f>
        <v>0</v>
      </c>
      <c r="S461" s="61">
        <f>IF('Cumulative Budget Request '!L460='Split budget (G)'!$L$1,'Cumulative Budget Request '!S460,0)</f>
        <v>0</v>
      </c>
      <c r="T461" s="211">
        <f>IF('Cumulative Budget Request '!L460='Split budget (G)'!$L$1,'Cumulative Budget Request '!T460,0)</f>
        <v>0</v>
      </c>
      <c r="U461" s="324"/>
      <c r="V461" s="324"/>
      <c r="W461" s="324"/>
      <c r="X461" s="324"/>
      <c r="Y461" s="324"/>
    </row>
    <row r="462" spans="1:25" ht="15" hidden="1">
      <c r="A462" s="449"/>
      <c r="B462" s="69"/>
      <c r="C462" s="76"/>
      <c r="D462" s="59" t="s">
        <v>29</v>
      </c>
      <c r="E462" s="170">
        <f>ROUND(R$5*E458,0)</f>
        <v>0</v>
      </c>
      <c r="F462" s="170">
        <f t="shared" ref="F462:I462" si="283">ROUND(S$5*F458,0)</f>
        <v>0</v>
      </c>
      <c r="G462" s="170">
        <f t="shared" si="283"/>
        <v>0</v>
      </c>
      <c r="H462" s="170">
        <f t="shared" si="283"/>
        <v>0</v>
      </c>
      <c r="I462" s="170">
        <f t="shared" si="283"/>
        <v>0</v>
      </c>
      <c r="J462" s="167">
        <f>SUM(E462:I462)</f>
        <v>0</v>
      </c>
      <c r="M462" s="215"/>
      <c r="N462" s="56"/>
      <c r="O462" s="56"/>
      <c r="P462" s="56"/>
      <c r="Q462" s="211">
        <f>IF('Cumulative Budget Request '!L461='Split budget (G)'!$L$1,'Cumulative Budget Request '!Q461,0)</f>
        <v>0</v>
      </c>
      <c r="R462" s="212">
        <f>IF('Cumulative Budget Request '!L461='Split budget (G)'!$L$1,'Cumulative Budget Request '!R461,0)</f>
        <v>0</v>
      </c>
      <c r="S462" s="61">
        <f>IF('Cumulative Budget Request '!L461='Split budget (G)'!$L$1,'Cumulative Budget Request '!S461,0)</f>
        <v>0</v>
      </c>
      <c r="T462" s="211">
        <f>IF('Cumulative Budget Request '!L461='Split budget (G)'!$L$1,'Cumulative Budget Request '!T461,0)</f>
        <v>0</v>
      </c>
      <c r="U462" s="323"/>
      <c r="V462" s="323"/>
      <c r="W462" s="323"/>
      <c r="X462" s="323"/>
      <c r="Y462" s="323"/>
    </row>
    <row r="463" spans="1:25" hidden="1">
      <c r="A463" s="449"/>
      <c r="B463" s="69"/>
      <c r="C463" s="76"/>
      <c r="D463" s="62" t="s">
        <v>178</v>
      </c>
      <c r="E463" s="171">
        <f>SUM(E461:E462)</f>
        <v>0</v>
      </c>
      <c r="F463" s="171">
        <f t="shared" ref="F463:I463" si="284">SUM(F461:F462)</f>
        <v>0</v>
      </c>
      <c r="G463" s="171">
        <f t="shared" si="284"/>
        <v>0</v>
      </c>
      <c r="H463" s="171">
        <f t="shared" si="284"/>
        <v>0</v>
      </c>
      <c r="I463" s="171">
        <f t="shared" si="284"/>
        <v>0</v>
      </c>
      <c r="J463" s="172">
        <f>SUM(J461:J462)</f>
        <v>0</v>
      </c>
      <c r="M463" s="18"/>
      <c r="N463" s="32"/>
      <c r="O463" s="32"/>
      <c r="P463" s="32"/>
      <c r="Q463" s="88"/>
      <c r="R463" s="89"/>
      <c r="S463" s="61"/>
      <c r="T463" s="88"/>
      <c r="U463" s="323"/>
      <c r="V463" s="323"/>
      <c r="W463" s="323"/>
      <c r="X463" s="323"/>
      <c r="Y463" s="323"/>
    </row>
    <row r="464" spans="1:25">
      <c r="A464" s="449"/>
      <c r="B464" s="69"/>
      <c r="C464" s="76"/>
      <c r="D464" s="59"/>
      <c r="E464" s="16"/>
      <c r="F464" s="16"/>
      <c r="G464" s="16"/>
      <c r="H464" s="16"/>
      <c r="I464" s="16"/>
      <c r="J464" s="25"/>
      <c r="M464" s="18"/>
      <c r="N464" s="32"/>
      <c r="O464" s="32"/>
      <c r="P464" s="32"/>
      <c r="Q464" s="88"/>
      <c r="R464" s="89"/>
      <c r="S464" s="61"/>
      <c r="T464" s="25"/>
      <c r="U464" s="323"/>
      <c r="V464" s="323"/>
      <c r="W464" s="323"/>
      <c r="X464" s="323"/>
      <c r="Y464" s="323"/>
    </row>
    <row r="465" spans="1:41" ht="13.8" thickBot="1">
      <c r="A465" s="449"/>
      <c r="C465" s="60"/>
      <c r="D465" s="60" t="s">
        <v>105</v>
      </c>
      <c r="E465" s="173">
        <f>SUMIF($D$394:$D$464,"Salary",E394:E464)</f>
        <v>0</v>
      </c>
      <c r="F465" s="173">
        <f t="shared" ref="F465:I465" si="285">SUMIF($D$394:$D$464,"Salary",F394:F464)</f>
        <v>0</v>
      </c>
      <c r="G465" s="173">
        <f t="shared" si="285"/>
        <v>0</v>
      </c>
      <c r="H465" s="173">
        <f t="shared" si="285"/>
        <v>0</v>
      </c>
      <c r="I465" s="173">
        <f t="shared" si="285"/>
        <v>0</v>
      </c>
      <c r="J465" s="174">
        <f>SUM(E465:I465)</f>
        <v>0</v>
      </c>
      <c r="M465" s="18"/>
      <c r="N465" s="70"/>
      <c r="O465" s="70"/>
      <c r="P465" s="70"/>
      <c r="Q465" s="46"/>
      <c r="R465" s="46"/>
      <c r="S465" s="46"/>
      <c r="T465" s="25"/>
      <c r="U465" s="323"/>
      <c r="V465" s="323"/>
      <c r="W465" s="323"/>
      <c r="X465" s="323"/>
      <c r="Y465" s="323"/>
    </row>
    <row r="466" spans="1:41">
      <c r="A466" s="449"/>
      <c r="C466" s="60"/>
      <c r="D466" s="60" t="s">
        <v>106</v>
      </c>
      <c r="E466" s="175">
        <f>SUMIF($D$394:$D$464,"*Total Fringe",E394:E464)</f>
        <v>0</v>
      </c>
      <c r="F466" s="175">
        <f t="shared" ref="F466:I466" si="286">SUMIF($D$394:$D$464,"*Total Fringe",F394:F464)</f>
        <v>0</v>
      </c>
      <c r="G466" s="175">
        <f t="shared" si="286"/>
        <v>0</v>
      </c>
      <c r="H466" s="175">
        <f t="shared" si="286"/>
        <v>0</v>
      </c>
      <c r="I466" s="175">
        <f t="shared" si="286"/>
        <v>0</v>
      </c>
      <c r="J466" s="176">
        <f>SUM(E466:I466)</f>
        <v>0</v>
      </c>
      <c r="M466" s="53"/>
      <c r="N466" s="57"/>
      <c r="O466" s="57"/>
      <c r="P466" s="57"/>
      <c r="Q466" s="57"/>
      <c r="R466" s="57"/>
      <c r="S466" s="57"/>
      <c r="T466" s="57"/>
      <c r="U466" s="762"/>
      <c r="V466" s="762"/>
      <c r="W466" s="762"/>
      <c r="X466" s="762"/>
      <c r="Y466" s="792"/>
      <c r="Z466" s="793" t="s">
        <v>66</v>
      </c>
      <c r="AA466" s="794"/>
      <c r="AB466" s="794"/>
      <c r="AC466" s="794"/>
      <c r="AD466" s="794"/>
      <c r="AE466" s="794"/>
      <c r="AF466" s="795"/>
      <c r="AH466" s="796" t="s">
        <v>134</v>
      </c>
      <c r="AI466" s="797"/>
      <c r="AJ466" s="797"/>
      <c r="AK466" s="797"/>
      <c r="AL466" s="797"/>
      <c r="AM466" s="797"/>
      <c r="AN466" s="797"/>
      <c r="AO466" s="798"/>
    </row>
    <row r="467" spans="1:41">
      <c r="A467" s="449"/>
      <c r="C467" s="60"/>
      <c r="D467" s="60" t="s">
        <v>306</v>
      </c>
      <c r="E467" s="387">
        <f ca="1">SUMIF($D$395:$D$463,"*Person Months",E395:E401)</f>
        <v>0</v>
      </c>
      <c r="F467" s="387">
        <f t="shared" ref="F467:I467" ca="1" si="287">SUMIF($D$395:$D$463,"*Person Months",F395:F401)</f>
        <v>0</v>
      </c>
      <c r="G467" s="387">
        <f t="shared" ca="1" si="287"/>
        <v>0</v>
      </c>
      <c r="H467" s="387">
        <f t="shared" ca="1" si="287"/>
        <v>0</v>
      </c>
      <c r="I467" s="387">
        <f t="shared" ca="1" si="287"/>
        <v>0</v>
      </c>
      <c r="J467" s="176"/>
      <c r="M467" s="53"/>
      <c r="N467" s="57"/>
      <c r="O467" s="57"/>
      <c r="P467" s="57"/>
      <c r="Q467" s="57"/>
      <c r="R467" s="57"/>
      <c r="S467" s="57"/>
      <c r="T467" s="57"/>
      <c r="U467" s="373"/>
      <c r="V467" s="373"/>
      <c r="W467" s="373"/>
      <c r="X467" s="373"/>
      <c r="Y467" s="374"/>
      <c r="Z467" s="154"/>
      <c r="AA467" s="45"/>
      <c r="AB467" s="45"/>
      <c r="AC467" s="45"/>
      <c r="AD467" s="45"/>
      <c r="AE467" s="45"/>
      <c r="AF467" s="143"/>
      <c r="AH467" s="156"/>
      <c r="AI467" s="53"/>
      <c r="AJ467" s="53"/>
      <c r="AK467" s="53"/>
      <c r="AL467" s="53"/>
      <c r="AM467" s="53"/>
      <c r="AN467" s="53"/>
      <c r="AO467" s="93"/>
    </row>
    <row r="468" spans="1:41">
      <c r="A468" s="449"/>
      <c r="C468" s="60"/>
      <c r="D468" s="60" t="s">
        <v>308</v>
      </c>
      <c r="E468" s="58">
        <f ca="1">SUMIF($D$395:$D$463,"*# of Persons",E395:E402)</f>
        <v>0</v>
      </c>
      <c r="F468" s="58">
        <f t="shared" ref="F468:I468" ca="1" si="288">SUMIF($D$395:$D$463,"*# of Persons",F395:F402)</f>
        <v>0</v>
      </c>
      <c r="G468" s="58">
        <f t="shared" ca="1" si="288"/>
        <v>0</v>
      </c>
      <c r="H468" s="58">
        <f t="shared" ca="1" si="288"/>
        <v>0</v>
      </c>
      <c r="I468" s="58">
        <f t="shared" ca="1" si="288"/>
        <v>0</v>
      </c>
      <c r="J468" s="176"/>
      <c r="M468" s="53"/>
      <c r="N468" s="57"/>
      <c r="O468" s="57"/>
      <c r="P468" s="57"/>
      <c r="Q468" s="57"/>
      <c r="R468" s="57"/>
      <c r="S468" s="57"/>
      <c r="T468" s="57"/>
      <c r="U468" s="373"/>
      <c r="V468" s="373"/>
      <c r="W468" s="373"/>
      <c r="X468" s="373"/>
      <c r="Y468" s="374"/>
      <c r="Z468" s="154"/>
      <c r="AA468" s="45"/>
      <c r="AB468" s="45"/>
      <c r="AC468" s="45"/>
      <c r="AD468" s="45"/>
      <c r="AE468" s="45"/>
      <c r="AF468" s="143"/>
      <c r="AH468" s="156"/>
      <c r="AI468" s="53"/>
      <c r="AJ468" s="53"/>
      <c r="AK468" s="53"/>
      <c r="AL468" s="53"/>
      <c r="AM468" s="53"/>
      <c r="AN468" s="53"/>
      <c r="AO468" s="93"/>
    </row>
    <row r="469" spans="1:41">
      <c r="A469" s="785" t="s">
        <v>426</v>
      </c>
      <c r="B469" s="785"/>
      <c r="C469" s="785"/>
      <c r="D469" s="785"/>
      <c r="E469" s="785"/>
      <c r="F469" s="785"/>
      <c r="G469" s="785"/>
      <c r="H469" s="785"/>
      <c r="I469" s="785"/>
      <c r="J469" s="785"/>
      <c r="M469" s="53" t="s">
        <v>120</v>
      </c>
      <c r="N469" s="57" t="s">
        <v>79</v>
      </c>
      <c r="O469" s="57" t="s">
        <v>109</v>
      </c>
      <c r="P469" s="57" t="s">
        <v>18</v>
      </c>
      <c r="Q469" s="57"/>
      <c r="R469" s="57" t="s">
        <v>176</v>
      </c>
      <c r="S469" s="57"/>
      <c r="T469" s="57"/>
      <c r="U469" s="762" t="s">
        <v>118</v>
      </c>
      <c r="V469" s="762"/>
      <c r="W469" s="762"/>
      <c r="X469" s="762"/>
      <c r="Y469" s="792"/>
      <c r="Z469" s="154"/>
      <c r="AA469" s="45"/>
      <c r="AB469" s="45"/>
      <c r="AC469" s="45"/>
      <c r="AD469" s="45"/>
      <c r="AE469" s="45"/>
      <c r="AF469" s="143"/>
      <c r="AH469" s="156"/>
      <c r="AI469" s="53"/>
      <c r="AJ469" s="53"/>
      <c r="AK469" s="53"/>
      <c r="AL469" s="53"/>
      <c r="AM469" s="53"/>
      <c r="AN469" s="53"/>
      <c r="AO469" s="93"/>
    </row>
    <row r="470" spans="1:41">
      <c r="A470" s="53" t="s">
        <v>61</v>
      </c>
      <c r="B470" s="53"/>
      <c r="C470" s="242"/>
      <c r="D470" s="155"/>
      <c r="E470" s="17" t="str">
        <f>E11</f>
        <v>Year 1</v>
      </c>
      <c r="F470" s="17" t="str">
        <f>F11</f>
        <v>Year 2</v>
      </c>
      <c r="G470" s="17" t="str">
        <f>G11</f>
        <v>Year 3</v>
      </c>
      <c r="H470" s="17" t="str">
        <f>H11</f>
        <v>Year 4</v>
      </c>
      <c r="I470" s="17" t="str">
        <f>I11</f>
        <v>Year 5</v>
      </c>
      <c r="J470" s="45" t="s">
        <v>1</v>
      </c>
      <c r="M470" s="68" t="s">
        <v>119</v>
      </c>
      <c r="N470" s="45" t="s">
        <v>15</v>
      </c>
      <c r="O470" s="45" t="s">
        <v>110</v>
      </c>
      <c r="P470" s="45" t="s">
        <v>112</v>
      </c>
      <c r="Q470" s="45" t="s">
        <v>102</v>
      </c>
      <c r="R470" s="45" t="s">
        <v>177</v>
      </c>
      <c r="S470" s="45"/>
      <c r="T470" s="45"/>
      <c r="U470" s="321" t="s">
        <v>31</v>
      </c>
      <c r="V470" s="322" t="s">
        <v>32</v>
      </c>
      <c r="W470" s="322" t="s">
        <v>33</v>
      </c>
      <c r="X470" s="322" t="s">
        <v>34</v>
      </c>
      <c r="Y470" s="322" t="s">
        <v>35</v>
      </c>
      <c r="Z470" s="138"/>
      <c r="AA470" s="140" t="str">
        <f>E11</f>
        <v>Year 1</v>
      </c>
      <c r="AB470" s="140" t="str">
        <f>F11</f>
        <v>Year 2</v>
      </c>
      <c r="AC470" s="140" t="str">
        <f>G11</f>
        <v>Year 3</v>
      </c>
      <c r="AD470" s="140" t="str">
        <f>H11</f>
        <v>Year 4</v>
      </c>
      <c r="AE470" s="140" t="str">
        <f>I11</f>
        <v>Year 5</v>
      </c>
      <c r="AF470" s="143" t="s">
        <v>1</v>
      </c>
      <c r="AH470" s="156"/>
      <c r="AI470" s="53"/>
      <c r="AJ470" s="53"/>
      <c r="AK470" s="53"/>
      <c r="AL470" s="53"/>
      <c r="AM470" s="53"/>
      <c r="AN470" s="53"/>
      <c r="AO470" s="93"/>
    </row>
    <row r="471" spans="1:41">
      <c r="A471" s="485">
        <f>IF('Cumulative Budget Request '!L471='Split budget (G)'!$L$1,'Cumulative Budget Request '!A471,0)</f>
        <v>0</v>
      </c>
      <c r="B471" s="489" t="s">
        <v>417</v>
      </c>
      <c r="C471" s="489" t="s">
        <v>415</v>
      </c>
      <c r="D471" s="33" t="s">
        <v>123</v>
      </c>
      <c r="E471" s="76">
        <f>ROUND($P471*$Q471*R471,6)</f>
        <v>0</v>
      </c>
      <c r="F471" s="76">
        <f>ROUND($P472*$Q472*R472,6)</f>
        <v>0</v>
      </c>
      <c r="G471" s="76">
        <f>ROUND($P473*$Q473*R473,6)</f>
        <v>0</v>
      </c>
      <c r="H471" s="76">
        <f>ROUND($P474*$Q474*R474,6)</f>
        <v>0</v>
      </c>
      <c r="I471" s="76">
        <f>ROUND($P475*$Q475*R475,6)</f>
        <v>0</v>
      </c>
      <c r="J471" s="25"/>
      <c r="K471" s="16"/>
      <c r="L471" s="16"/>
      <c r="M471" s="133">
        <f>IF('Cumulative Budget Request '!L471='Split budget (G)'!$L$1,'Cumulative Budget Request '!M471,0)</f>
        <v>0</v>
      </c>
      <c r="N471" s="214">
        <f>ROUND(M471/12,2)</f>
        <v>0</v>
      </c>
      <c r="O471" s="211">
        <f>IF('Cumulative Budget Request '!L471='Split budget (G)'!$L$1,'Cumulative Budget Request '!O471,0)</f>
        <v>0</v>
      </c>
      <c r="P471" s="212">
        <f>IF('Cumulative Budget Request '!L471='Split budget (G)'!$L$1,'Cumulative Budget Request '!P471,0)</f>
        <v>0</v>
      </c>
      <c r="Q471" s="61">
        <f>IF('Cumulative Budget Request '!L471='Split budget (G)'!$L$1,'Cumulative Budget Request '!Q471,0)</f>
        <v>0</v>
      </c>
      <c r="R471" s="211">
        <f>IF('Cumulative Budget Request '!L471='Split budget (G)'!$L$1,'Cumulative Budget Request '!R471,0)</f>
        <v>0</v>
      </c>
      <c r="S471" s="61"/>
      <c r="T471" s="59"/>
      <c r="U471" s="323">
        <f>IFERROR((E474+E475)/E473,0)</f>
        <v>0</v>
      </c>
      <c r="V471" s="323">
        <f t="shared" ref="V471:Y471" si="289">IFERROR((F474+F475)/F473,0)</f>
        <v>0</v>
      </c>
      <c r="W471" s="323">
        <f t="shared" si="289"/>
        <v>0</v>
      </c>
      <c r="X471" s="323">
        <f t="shared" si="289"/>
        <v>0</v>
      </c>
      <c r="Y471" s="323">
        <f t="shared" si="289"/>
        <v>0</v>
      </c>
      <c r="Z471" s="141" t="str">
        <f>C471</f>
        <v>Major</v>
      </c>
      <c r="AA471" s="109" t="e">
        <f>ROUND(VLOOKUP($C471,$AH$476:AO504,4,FALSE)*E471,0)</f>
        <v>#N/A</v>
      </c>
      <c r="AB471" s="109" t="e">
        <f>ROUND(VLOOKUP($C472,$AH$476:AO504,5,FALSE)*F471,0)</f>
        <v>#N/A</v>
      </c>
      <c r="AC471" s="109" t="e">
        <f>ROUND(VLOOKUP($C473,$AH$476:AO504,6,FALSE)*G471,0)</f>
        <v>#N/A</v>
      </c>
      <c r="AD471" s="109" t="e">
        <f>ROUND(VLOOKUP($C474,$AH$476:AO504,7,FALSE)*H471,0)</f>
        <v>#N/A</v>
      </c>
      <c r="AE471" s="109" t="e">
        <f>ROUND(VLOOKUP($C475,$AH$476:AO504,8,FALSE)*I471,0)</f>
        <v>#N/A</v>
      </c>
      <c r="AF471" s="144" t="e">
        <f>SUM(AA471:AE471)</f>
        <v>#N/A</v>
      </c>
      <c r="AH471" s="92"/>
      <c r="AK471" s="53" t="s">
        <v>31</v>
      </c>
      <c r="AL471" s="53" t="s">
        <v>32</v>
      </c>
      <c r="AM471" s="53" t="s">
        <v>33</v>
      </c>
      <c r="AN471" s="53" t="s">
        <v>34</v>
      </c>
      <c r="AO471" s="93" t="s">
        <v>35</v>
      </c>
    </row>
    <row r="472" spans="1:41">
      <c r="A472" s="449"/>
      <c r="B472" s="480">
        <f>IF('Cumulative Budget Request '!L472='Split budget (G)'!$L$1,'Cumulative Budget Request '!B472,0)</f>
        <v>0</v>
      </c>
      <c r="C472" s="490">
        <f>IF('Cumulative Budget Request '!L472='Split budget (G)'!$L$1,'Cumulative Budget Request '!C472,0)</f>
        <v>0</v>
      </c>
      <c r="D472" s="33" t="s">
        <v>179</v>
      </c>
      <c r="E472" s="21">
        <f>R471</f>
        <v>0</v>
      </c>
      <c r="F472" s="21">
        <f>R472</f>
        <v>0</v>
      </c>
      <c r="G472" s="21">
        <f>R473</f>
        <v>0</v>
      </c>
      <c r="H472" s="21">
        <f>R474</f>
        <v>0</v>
      </c>
      <c r="I472" s="21">
        <f>R475</f>
        <v>0</v>
      </c>
      <c r="J472" s="25"/>
      <c r="K472" s="16"/>
      <c r="L472" s="16"/>
      <c r="M472" s="215"/>
      <c r="N472" s="214"/>
      <c r="O472" s="211">
        <f>IF('Cumulative Budget Request '!L472='Split budget (G)'!$L$1,'Cumulative Budget Request '!O472,0)</f>
        <v>0</v>
      </c>
      <c r="P472" s="212">
        <f>IF('Cumulative Budget Request '!L472='Split budget (G)'!$L$1,'Cumulative Budget Request '!P472,0)</f>
        <v>0</v>
      </c>
      <c r="Q472" s="61">
        <f>IF('Cumulative Budget Request '!L472='Split budget (G)'!$L$1,'Cumulative Budget Request '!Q472,0)</f>
        <v>0</v>
      </c>
      <c r="R472" s="211">
        <f>IF('Cumulative Budget Request '!L472='Split budget (G)'!$L$1,'Cumulative Budget Request '!R472,0)</f>
        <v>0</v>
      </c>
      <c r="S472" s="61"/>
      <c r="T472" s="59"/>
      <c r="U472" s="323"/>
      <c r="V472" s="323"/>
      <c r="W472" s="323"/>
      <c r="X472" s="323"/>
      <c r="Y472" s="323"/>
      <c r="Z472" s="141"/>
      <c r="AA472" s="109"/>
      <c r="AB472" s="109"/>
      <c r="AC472" s="109"/>
      <c r="AD472" s="109"/>
      <c r="AE472" s="109"/>
      <c r="AF472" s="144"/>
      <c r="AH472" s="799" t="s">
        <v>133</v>
      </c>
      <c r="AI472" s="748"/>
      <c r="AJ472" s="748"/>
      <c r="AK472" s="136">
        <v>1</v>
      </c>
      <c r="AL472" s="136">
        <v>1.05</v>
      </c>
      <c r="AM472" s="136">
        <v>1.05</v>
      </c>
      <c r="AN472" s="136">
        <v>1.05</v>
      </c>
      <c r="AO472" s="137">
        <v>1.05</v>
      </c>
    </row>
    <row r="473" spans="1:41">
      <c r="A473" s="449"/>
      <c r="B473" s="480">
        <f>IF('Cumulative Budget Request '!L473='Split budget (G)'!$L$1,'Cumulative Budget Request '!B473,0)</f>
        <v>0</v>
      </c>
      <c r="C473" s="490">
        <f>IF('Cumulative Budget Request '!L473='Split budget (G)'!$L$1,'Cumulative Budget Request '!C473,0)</f>
        <v>0</v>
      </c>
      <c r="D473" s="59" t="s">
        <v>15</v>
      </c>
      <c r="E473" s="52">
        <f>ROUND(N471*E471*O471,0)</f>
        <v>0</v>
      </c>
      <c r="F473" s="52">
        <f>ROUND(N471*F471*O471*O472,0)</f>
        <v>0</v>
      </c>
      <c r="G473" s="52">
        <f>ROUND(N471*G471*O471*O472*O473,0)</f>
        <v>0</v>
      </c>
      <c r="H473" s="52">
        <f>ROUND(N471*H471*O471*O472*O473*O474,0)</f>
        <v>0</v>
      </c>
      <c r="I473" s="52">
        <f>ROUND(N471*I471*O471*O472*O473*O474*O475,0)</f>
        <v>0</v>
      </c>
      <c r="J473" s="158">
        <f>SUM(E473:I473)</f>
        <v>0</v>
      </c>
      <c r="M473" s="215"/>
      <c r="N473" s="56"/>
      <c r="O473" s="211">
        <f>IF('Cumulative Budget Request '!L473='Split budget (G)'!$L$1,'Cumulative Budget Request '!O473,0)</f>
        <v>0</v>
      </c>
      <c r="P473" s="212">
        <f>IF('Cumulative Budget Request '!L473='Split budget (G)'!$L$1,'Cumulative Budget Request '!P473,0)</f>
        <v>0</v>
      </c>
      <c r="Q473" s="61">
        <f>IF('Cumulative Budget Request '!L473='Split budget (G)'!$L$1,'Cumulative Budget Request '!Q473,0)</f>
        <v>0</v>
      </c>
      <c r="R473" s="211">
        <f>IF('Cumulative Budget Request '!L473='Split budget (G)'!$L$1,'Cumulative Budget Request '!R473,0)</f>
        <v>0</v>
      </c>
      <c r="S473" s="61"/>
      <c r="T473" s="59"/>
      <c r="U473" s="323"/>
      <c r="V473" s="323"/>
      <c r="W473" s="323"/>
      <c r="X473" s="323"/>
      <c r="Y473" s="323"/>
      <c r="Z473" s="55"/>
      <c r="AA473" s="109"/>
      <c r="AB473" s="109"/>
      <c r="AC473" s="109"/>
      <c r="AD473" s="109"/>
      <c r="AE473" s="109"/>
      <c r="AF473" s="144"/>
      <c r="AH473" s="94"/>
      <c r="AI473" s="95"/>
      <c r="AJ473" s="95"/>
      <c r="AK473" s="114"/>
      <c r="AL473" s="114"/>
      <c r="AM473" s="114"/>
      <c r="AN473" s="114"/>
      <c r="AO473" s="135"/>
    </row>
    <row r="474" spans="1:41">
      <c r="A474" s="449"/>
      <c r="B474" s="480">
        <f>IF('Cumulative Budget Request '!L474='Split budget (G)'!$L$1,'Cumulative Budget Request '!B474,0)</f>
        <v>0</v>
      </c>
      <c r="C474" s="490">
        <f>IF('Cumulative Budget Request '!L474='Split budget (G)'!$L$1,'Cumulative Budget Request '!C474,0)</f>
        <v>0</v>
      </c>
      <c r="D474" s="59" t="s">
        <v>30</v>
      </c>
      <c r="E474" s="52">
        <f>ROUND(E473*$Q$3,0)</f>
        <v>0</v>
      </c>
      <c r="F474" s="52">
        <f t="shared" ref="F474:I474" si="290">ROUND(F473*$Q$3,0)</f>
        <v>0</v>
      </c>
      <c r="G474" s="52">
        <f t="shared" si="290"/>
        <v>0</v>
      </c>
      <c r="H474" s="52">
        <f t="shared" si="290"/>
        <v>0</v>
      </c>
      <c r="I474" s="52">
        <f t="shared" si="290"/>
        <v>0</v>
      </c>
      <c r="J474" s="158">
        <f>SUM(E474:I474)</f>
        <v>0</v>
      </c>
      <c r="M474" s="215"/>
      <c r="N474" s="56"/>
      <c r="O474" s="211">
        <f>IF('Cumulative Budget Request '!L474='Split budget (G)'!$L$1,'Cumulative Budget Request '!O474,0)</f>
        <v>0</v>
      </c>
      <c r="P474" s="212">
        <f>IF('Cumulative Budget Request '!L474='Split budget (G)'!$L$1,'Cumulative Budget Request '!P474,0)</f>
        <v>0</v>
      </c>
      <c r="Q474" s="61">
        <f>IF('Cumulative Budget Request '!L474='Split budget (G)'!$L$1,'Cumulative Budget Request '!Q474,0)</f>
        <v>0</v>
      </c>
      <c r="R474" s="211">
        <f>IF('Cumulative Budget Request '!L474='Split budget (G)'!$L$1,'Cumulative Budget Request '!R474,0)</f>
        <v>0</v>
      </c>
      <c r="S474" s="61"/>
      <c r="T474" s="59"/>
      <c r="U474" s="323"/>
      <c r="V474" s="323"/>
      <c r="W474" s="323"/>
      <c r="X474" s="323"/>
      <c r="Y474" s="323"/>
      <c r="Z474" s="55"/>
      <c r="AA474" s="109"/>
      <c r="AB474" s="109"/>
      <c r="AC474" s="109"/>
      <c r="AD474" s="109"/>
      <c r="AE474" s="109"/>
      <c r="AF474" s="144"/>
      <c r="AH474" s="94"/>
      <c r="AI474" s="95"/>
      <c r="AJ474" s="95"/>
      <c r="AK474" s="114"/>
      <c r="AL474" s="114"/>
      <c r="AM474" s="114"/>
      <c r="AN474" s="114"/>
      <c r="AO474" s="135"/>
    </row>
    <row r="475" spans="1:41" ht="15">
      <c r="A475" s="449"/>
      <c r="B475" s="480">
        <f>IF('Cumulative Budget Request '!L475='Split budget (G)'!$L$1,'Cumulative Budget Request '!B475,0)</f>
        <v>0</v>
      </c>
      <c r="C475" s="490">
        <f>IF('Cumulative Budget Request '!L475='Split budget (G)'!$L$1,'Cumulative Budget Request '!C475,0)</f>
        <v>0</v>
      </c>
      <c r="D475" s="59" t="s">
        <v>29</v>
      </c>
      <c r="E475" s="170">
        <f>ROUND(R$6*E471,0)</f>
        <v>0</v>
      </c>
      <c r="F475" s="170">
        <f t="shared" ref="F475:I475" si="291">ROUND(S$6*F471,0)</f>
        <v>0</v>
      </c>
      <c r="G475" s="170">
        <f t="shared" si="291"/>
        <v>0</v>
      </c>
      <c r="H475" s="170">
        <f t="shared" si="291"/>
        <v>0</v>
      </c>
      <c r="I475" s="170">
        <f t="shared" si="291"/>
        <v>0</v>
      </c>
      <c r="J475" s="167">
        <f>SUM(E475:I475)</f>
        <v>0</v>
      </c>
      <c r="M475" s="215"/>
      <c r="N475" s="56"/>
      <c r="O475" s="211">
        <f>IF('Cumulative Budget Request '!L475='Split budget (G)'!$L$1,'Cumulative Budget Request '!O475,0)</f>
        <v>0</v>
      </c>
      <c r="P475" s="212">
        <f>IF('Cumulative Budget Request '!L475='Split budget (G)'!$L$1,'Cumulative Budget Request '!P475,0)</f>
        <v>0</v>
      </c>
      <c r="Q475" s="61">
        <f>IF('Cumulative Budget Request '!L475='Split budget (G)'!$L$1,'Cumulative Budget Request '!Q475,0)</f>
        <v>0</v>
      </c>
      <c r="R475" s="211">
        <f>IF('Cumulative Budget Request '!L475='Split budget (G)'!$L$1,'Cumulative Budget Request '!R475,0)</f>
        <v>0</v>
      </c>
      <c r="S475" s="61"/>
      <c r="T475" s="59"/>
      <c r="U475" s="323"/>
      <c r="V475" s="323"/>
      <c r="W475" s="323"/>
      <c r="X475" s="323"/>
      <c r="Y475" s="323"/>
      <c r="Z475" s="55"/>
      <c r="AA475" s="109"/>
      <c r="AB475" s="109"/>
      <c r="AC475" s="109"/>
      <c r="AD475" s="109"/>
      <c r="AE475" s="109"/>
      <c r="AF475" s="144"/>
      <c r="AH475" s="92"/>
      <c r="AO475" s="96"/>
    </row>
    <row r="476" spans="1:41" ht="13.8" thickBot="1">
      <c r="A476" s="449"/>
      <c r="B476" s="480">
        <f>IF('Cumulative Budget Request '!L476='Split budget (G)'!$L$1,'Cumulative Budget Request '!B476,0)</f>
        <v>0</v>
      </c>
      <c r="C476" s="490">
        <f>IF('Cumulative Budget Request '!L476='Split budget (G)'!$L$1,'Cumulative Budget Request '!C476,0)</f>
        <v>0</v>
      </c>
      <c r="D476" s="62" t="s">
        <v>178</v>
      </c>
      <c r="E476" s="171">
        <f>SUM(E474:E475)</f>
        <v>0</v>
      </c>
      <c r="F476" s="171">
        <f t="shared" ref="F476:I476" si="292">SUM(F474:F475)</f>
        <v>0</v>
      </c>
      <c r="G476" s="171">
        <f t="shared" si="292"/>
        <v>0</v>
      </c>
      <c r="H476" s="171">
        <f t="shared" si="292"/>
        <v>0</v>
      </c>
      <c r="I476" s="171">
        <f t="shared" si="292"/>
        <v>0</v>
      </c>
      <c r="J476" s="172">
        <f>SUM(J474:J475)</f>
        <v>0</v>
      </c>
      <c r="M476" s="215"/>
      <c r="N476" s="56"/>
      <c r="O476" s="59"/>
      <c r="P476" s="216"/>
      <c r="Q476" s="61"/>
      <c r="R476" s="59"/>
      <c r="S476" s="61"/>
      <c r="T476" s="59"/>
      <c r="U476" s="325"/>
      <c r="V476" s="326"/>
      <c r="W476" s="324"/>
      <c r="X476" s="324"/>
      <c r="Y476" s="324"/>
      <c r="Z476" s="55"/>
      <c r="AA476" s="109"/>
      <c r="AB476" s="109"/>
      <c r="AC476" s="109"/>
      <c r="AD476" s="109"/>
      <c r="AE476" s="109"/>
      <c r="AF476" s="144"/>
      <c r="AH476" s="102" t="s">
        <v>80</v>
      </c>
      <c r="AO476" s="96"/>
    </row>
    <row r="477" spans="1:41" ht="13.8" hidden="1" thickBot="1">
      <c r="A477" s="449"/>
      <c r="B477" s="491"/>
      <c r="C477" s="482"/>
      <c r="D477" s="59"/>
      <c r="E477" s="16"/>
      <c r="F477" s="16"/>
      <c r="G477" s="16"/>
      <c r="H477" s="16"/>
      <c r="I477" s="16"/>
      <c r="J477" s="25"/>
      <c r="M477" s="215"/>
      <c r="N477" s="56"/>
      <c r="O477" s="33"/>
      <c r="P477" s="56"/>
      <c r="Q477" s="33"/>
      <c r="R477" s="213"/>
      <c r="S477" s="33"/>
      <c r="T477" s="213"/>
      <c r="U477" s="327"/>
      <c r="V477" s="327"/>
      <c r="W477" s="327"/>
      <c r="X477" s="327"/>
      <c r="Y477" s="327"/>
      <c r="Z477" s="55"/>
      <c r="AA477" s="109"/>
      <c r="AB477" s="109"/>
      <c r="AC477" s="109"/>
      <c r="AD477" s="109"/>
      <c r="AE477" s="109"/>
      <c r="AF477" s="144"/>
      <c r="AH477" s="102" t="s">
        <v>174</v>
      </c>
      <c r="AI477">
        <v>0</v>
      </c>
      <c r="AJ477">
        <v>0</v>
      </c>
      <c r="AK477">
        <v>0</v>
      </c>
      <c r="AL477">
        <v>0</v>
      </c>
      <c r="AM477">
        <v>0</v>
      </c>
      <c r="AN477">
        <v>0</v>
      </c>
      <c r="AO477" s="96">
        <v>0</v>
      </c>
    </row>
    <row r="478" spans="1:41" ht="13.8" hidden="1" thickBot="1">
      <c r="A478" s="485">
        <f>IF('Cumulative Budget Request '!L478='Split budget (G)'!$L$1,'Cumulative Budget Request '!A478,0)</f>
        <v>0</v>
      </c>
      <c r="B478" s="489" t="s">
        <v>417</v>
      </c>
      <c r="C478" s="489" t="s">
        <v>415</v>
      </c>
      <c r="D478" s="33" t="s">
        <v>123</v>
      </c>
      <c r="E478" s="76">
        <f>ROUND($P478*$Q478*R478,6)</f>
        <v>0</v>
      </c>
      <c r="F478" s="76">
        <f>ROUND($P479*$Q479*R479,6)</f>
        <v>0</v>
      </c>
      <c r="G478" s="76">
        <f>ROUND($P480*$Q480*R480,6)</f>
        <v>0</v>
      </c>
      <c r="H478" s="76">
        <f>ROUND($P481*$Q481*R481,6)</f>
        <v>0</v>
      </c>
      <c r="I478" s="76">
        <f>ROUND($P482*$Q482*R482,6)</f>
        <v>0</v>
      </c>
      <c r="J478" s="25"/>
      <c r="M478" s="133">
        <f>IF('Cumulative Budget Request '!L478='Split budget (G)'!$L$1,'Cumulative Budget Request '!M478,0)</f>
        <v>0</v>
      </c>
      <c r="N478" s="214">
        <f>ROUND(M478/12,2)</f>
        <v>0</v>
      </c>
      <c r="O478" s="211">
        <f>IF('Cumulative Budget Request '!L478='Split budget (G)'!$L$1,'Cumulative Budget Request '!O478,0)</f>
        <v>0</v>
      </c>
      <c r="P478" s="212">
        <f>IF('Cumulative Budget Request '!L478='Split budget (G)'!$L$1,'Cumulative Budget Request '!P478,0)</f>
        <v>0</v>
      </c>
      <c r="Q478" s="61">
        <f>IF('Cumulative Budget Request '!L478='Split budget (G)'!$L$1,'Cumulative Budget Request '!Q478,0)</f>
        <v>0</v>
      </c>
      <c r="R478" s="211">
        <f>IF('Cumulative Budget Request '!L478='Split budget (G)'!$L$1,'Cumulative Budget Request '!R478,0)</f>
        <v>0</v>
      </c>
      <c r="S478" s="61"/>
      <c r="T478" s="59"/>
      <c r="U478" s="323">
        <f>IFERROR((E481+E482)/E480,0)</f>
        <v>0</v>
      </c>
      <c r="V478" s="323">
        <f t="shared" ref="V478:Y478" si="293">IFERROR((F481+F482)/F480,0)</f>
        <v>0</v>
      </c>
      <c r="W478" s="323">
        <f t="shared" si="293"/>
        <v>0</v>
      </c>
      <c r="X478" s="323">
        <f t="shared" si="293"/>
        <v>0</v>
      </c>
      <c r="Y478" s="323">
        <f t="shared" si="293"/>
        <v>0</v>
      </c>
      <c r="Z478" s="141" t="str">
        <f>C478</f>
        <v>Major</v>
      </c>
      <c r="AA478" s="109" t="e">
        <f>ROUND(VLOOKUP($C478,$AH$476:AO511,4,FALSE)*E478,0)</f>
        <v>#N/A</v>
      </c>
      <c r="AB478" s="109" t="e">
        <f>ROUND(VLOOKUP($C479,$AH$476:AO511,5,FALSE)*F478,0)</f>
        <v>#N/A</v>
      </c>
      <c r="AC478" s="109" t="e">
        <f>ROUND(VLOOKUP($C480,$AH$476:AO511,6,FALSE)*G478,0)</f>
        <v>#N/A</v>
      </c>
      <c r="AD478" s="109" t="e">
        <f>ROUND(VLOOKUP($C481,$AH$476:AO511,7,FALSE)*H478,0)</f>
        <v>#N/A</v>
      </c>
      <c r="AE478" s="109" t="e">
        <f>ROUND(VLOOKUP($C482,$AH$476:AO511,8,FALSE)*I478,0)</f>
        <v>#N/A</v>
      </c>
      <c r="AF478" s="144" t="e">
        <f>SUM(AA478:AE478)</f>
        <v>#N/A</v>
      </c>
      <c r="AH478" s="97" t="s">
        <v>127</v>
      </c>
      <c r="AI478" s="91" t="e">
        <f>'Tuition &amp; Fees Calculation'!#REF!*24</f>
        <v>#REF!</v>
      </c>
      <c r="AJ478" s="90" t="e">
        <f>AI478/6</f>
        <v>#REF!</v>
      </c>
      <c r="AK478" s="99" t="e">
        <f t="shared" ref="AK478:AO493" si="294">AJ478*AK$472</f>
        <v>#REF!</v>
      </c>
      <c r="AL478" s="99" t="e">
        <f t="shared" si="294"/>
        <v>#REF!</v>
      </c>
      <c r="AM478" s="99" t="e">
        <f t="shared" si="294"/>
        <v>#REF!</v>
      </c>
      <c r="AN478" s="100" t="e">
        <f t="shared" si="294"/>
        <v>#REF!</v>
      </c>
      <c r="AO478" s="101" t="e">
        <f t="shared" si="294"/>
        <v>#REF!</v>
      </c>
    </row>
    <row r="479" spans="1:41" ht="13.8" hidden="1" thickBot="1">
      <c r="A479" s="486"/>
      <c r="B479" s="480">
        <f>IF('Cumulative Budget Request '!L479='Split budget (G)'!$L$1,'Cumulative Budget Request '!B478,0)</f>
        <v>0</v>
      </c>
      <c r="C479" s="490">
        <f>IF('Cumulative Budget Request '!L479='Split budget (G)'!$L$1,'Cumulative Budget Request '!C478,0)</f>
        <v>0</v>
      </c>
      <c r="D479" s="33" t="s">
        <v>179</v>
      </c>
      <c r="E479" s="21">
        <f>R478</f>
        <v>0</v>
      </c>
      <c r="F479" s="21">
        <f>R479</f>
        <v>0</v>
      </c>
      <c r="G479" s="21">
        <f>R480</f>
        <v>0</v>
      </c>
      <c r="H479" s="21">
        <f>R481</f>
        <v>0</v>
      </c>
      <c r="I479" s="21">
        <f>R482</f>
        <v>0</v>
      </c>
      <c r="J479" s="25"/>
      <c r="M479" s="215"/>
      <c r="N479" s="214"/>
      <c r="O479" s="211">
        <f>IF('Cumulative Budget Request '!L479='Split budget (G)'!$L$1,'Cumulative Budget Request '!O479,0)</f>
        <v>0</v>
      </c>
      <c r="P479" s="212">
        <f>IF('Cumulative Budget Request '!L479='Split budget (G)'!$L$1,'Cumulative Budget Request '!P479,0)</f>
        <v>0</v>
      </c>
      <c r="Q479" s="61">
        <f>IF('Cumulative Budget Request '!L479='Split budget (G)'!$L$1,'Cumulative Budget Request '!Q479,0)</f>
        <v>0</v>
      </c>
      <c r="R479" s="211">
        <f>IF('Cumulative Budget Request '!L479='Split budget (G)'!$L$1,'Cumulative Budget Request '!R479,0)</f>
        <v>0</v>
      </c>
      <c r="S479" s="61"/>
      <c r="T479" s="59"/>
      <c r="U479" s="323"/>
      <c r="V479" s="323"/>
      <c r="W479" s="323"/>
      <c r="X479" s="323"/>
      <c r="Y479" s="323"/>
      <c r="Z479" s="141"/>
      <c r="AA479" s="109"/>
      <c r="AB479" s="109"/>
      <c r="AC479" s="109"/>
      <c r="AD479" s="109"/>
      <c r="AE479" s="109"/>
      <c r="AF479" s="144"/>
      <c r="AH479" s="98" t="s">
        <v>128</v>
      </c>
      <c r="AI479" s="91" t="e">
        <f>'Tuition &amp; Fees Calculation'!#REF!*24</f>
        <v>#REF!</v>
      </c>
      <c r="AJ479" s="90" t="e">
        <f t="shared" ref="AJ479:AJ504" si="295">AI479/6</f>
        <v>#REF!</v>
      </c>
      <c r="AK479" s="99" t="e">
        <f t="shared" si="294"/>
        <v>#REF!</v>
      </c>
      <c r="AL479" s="99" t="e">
        <f t="shared" si="294"/>
        <v>#REF!</v>
      </c>
      <c r="AM479" s="99" t="e">
        <f t="shared" si="294"/>
        <v>#REF!</v>
      </c>
      <c r="AN479" s="100" t="e">
        <f t="shared" si="294"/>
        <v>#REF!</v>
      </c>
      <c r="AO479" s="101" t="e">
        <f t="shared" si="294"/>
        <v>#REF!</v>
      </c>
    </row>
    <row r="480" spans="1:41" ht="13.8" hidden="1" thickBot="1">
      <c r="A480" s="449"/>
      <c r="B480" s="480">
        <f>IF('Cumulative Budget Request '!L480='Split budget (G)'!$L$1,'Cumulative Budget Request '!B479,0)</f>
        <v>0</v>
      </c>
      <c r="C480" s="490">
        <f>IF('Cumulative Budget Request '!L480='Split budget (G)'!$L$1,'Cumulative Budget Request '!C479,0)</f>
        <v>0</v>
      </c>
      <c r="D480" s="59" t="s">
        <v>15</v>
      </c>
      <c r="E480" s="52">
        <f>ROUND(N478*E478*O478,0)</f>
        <v>0</v>
      </c>
      <c r="F480" s="52">
        <f>ROUND(N478*F478*O478*O479,0)</f>
        <v>0</v>
      </c>
      <c r="G480" s="52">
        <f>ROUND(N478*G478*O478*O479*O480,0)</f>
        <v>0</v>
      </c>
      <c r="H480" s="52">
        <f>ROUND(N478*H478*O478*O479*O480*O481,0)</f>
        <v>0</v>
      </c>
      <c r="I480" s="52">
        <f>ROUND(N478*I478*O478*O479*O480*O481*O482,0)</f>
        <v>0</v>
      </c>
      <c r="J480" s="158">
        <f>SUM(E480:I480)</f>
        <v>0</v>
      </c>
      <c r="M480" s="215"/>
      <c r="N480" s="56"/>
      <c r="O480" s="211">
        <f>IF('Cumulative Budget Request '!L480='Split budget (G)'!$L$1,'Cumulative Budget Request '!O480,0)</f>
        <v>0</v>
      </c>
      <c r="P480" s="212">
        <f>IF('Cumulative Budget Request '!L480='Split budget (G)'!$L$1,'Cumulative Budget Request '!P480,0)</f>
        <v>0</v>
      </c>
      <c r="Q480" s="61">
        <f>IF('Cumulative Budget Request '!L480='Split budget (G)'!$L$1,'Cumulative Budget Request '!Q480,0)</f>
        <v>0</v>
      </c>
      <c r="R480" s="211">
        <f>IF('Cumulative Budget Request '!L480='Split budget (G)'!$L$1,'Cumulative Budget Request '!R480,0)</f>
        <v>0</v>
      </c>
      <c r="S480" s="61"/>
      <c r="T480" s="59"/>
      <c r="U480" s="323"/>
      <c r="V480" s="323"/>
      <c r="W480" s="323"/>
      <c r="X480" s="323"/>
      <c r="Y480" s="323"/>
      <c r="Z480" s="55"/>
      <c r="AA480" s="109"/>
      <c r="AB480" s="109"/>
      <c r="AC480" s="109"/>
      <c r="AD480" s="109"/>
      <c r="AE480" s="109"/>
      <c r="AF480" s="144"/>
      <c r="AH480" s="98" t="s">
        <v>291</v>
      </c>
      <c r="AI480" s="91" t="e">
        <f>'Tuition &amp; Fees Calculation'!#REF!*24</f>
        <v>#REF!</v>
      </c>
      <c r="AJ480" s="90" t="e">
        <f t="shared" si="295"/>
        <v>#REF!</v>
      </c>
      <c r="AK480" s="99" t="e">
        <f t="shared" si="294"/>
        <v>#REF!</v>
      </c>
      <c r="AL480" s="99" t="e">
        <f t="shared" si="294"/>
        <v>#REF!</v>
      </c>
      <c r="AM480" s="99" t="e">
        <f t="shared" si="294"/>
        <v>#REF!</v>
      </c>
      <c r="AN480" s="100" t="e">
        <f t="shared" si="294"/>
        <v>#REF!</v>
      </c>
      <c r="AO480" s="101" t="e">
        <f t="shared" si="294"/>
        <v>#REF!</v>
      </c>
    </row>
    <row r="481" spans="1:41" ht="13.8" hidden="1" thickBot="1">
      <c r="A481" s="449"/>
      <c r="B481" s="480">
        <f>IF('Cumulative Budget Request '!L481='Split budget (G)'!$L$1,'Cumulative Budget Request '!B480,0)</f>
        <v>0</v>
      </c>
      <c r="C481" s="490">
        <f>IF('Cumulative Budget Request '!L481='Split budget (G)'!$L$1,'Cumulative Budget Request '!C480,0)</f>
        <v>0</v>
      </c>
      <c r="D481" s="59" t="s">
        <v>30</v>
      </c>
      <c r="E481" s="52">
        <f>ROUND(E480*$Q$3,0)</f>
        <v>0</v>
      </c>
      <c r="F481" s="52">
        <f t="shared" ref="F481:I481" si="296">ROUND(F480*$Q$3,0)</f>
        <v>0</v>
      </c>
      <c r="G481" s="52">
        <f t="shared" si="296"/>
        <v>0</v>
      </c>
      <c r="H481" s="52">
        <f t="shared" si="296"/>
        <v>0</v>
      </c>
      <c r="I481" s="52">
        <f t="shared" si="296"/>
        <v>0</v>
      </c>
      <c r="J481" s="158">
        <f>SUM(E481:I481)</f>
        <v>0</v>
      </c>
      <c r="M481" s="215"/>
      <c r="N481" s="56"/>
      <c r="O481" s="211">
        <f>IF('Cumulative Budget Request '!L481='Split budget (G)'!$L$1,'Cumulative Budget Request '!O481,0)</f>
        <v>0</v>
      </c>
      <c r="P481" s="212">
        <f>IF('Cumulative Budget Request '!L481='Split budget (G)'!$L$1,'Cumulative Budget Request '!P481,0)</f>
        <v>0</v>
      </c>
      <c r="Q481" s="61">
        <f>IF('Cumulative Budget Request '!L481='Split budget (G)'!$L$1,'Cumulative Budget Request '!Q481,0)</f>
        <v>0</v>
      </c>
      <c r="R481" s="211">
        <f>IF('Cumulative Budget Request '!L481='Split budget (G)'!$L$1,'Cumulative Budget Request '!R481,0)</f>
        <v>0</v>
      </c>
      <c r="S481" s="61"/>
      <c r="T481" s="59"/>
      <c r="U481" s="323"/>
      <c r="V481" s="323"/>
      <c r="W481" s="323"/>
      <c r="X481" s="323"/>
      <c r="Y481" s="323"/>
      <c r="Z481" s="55"/>
      <c r="AA481" s="109"/>
      <c r="AB481" s="109"/>
      <c r="AC481" s="109"/>
      <c r="AD481" s="109"/>
      <c r="AE481" s="109"/>
      <c r="AF481" s="144"/>
      <c r="AH481" s="98" t="s">
        <v>129</v>
      </c>
      <c r="AI481" s="91" t="e">
        <f>'Tuition &amp; Fees Calculation'!#REF!*24</f>
        <v>#REF!</v>
      </c>
      <c r="AJ481" s="90" t="e">
        <f t="shared" si="295"/>
        <v>#REF!</v>
      </c>
      <c r="AK481" s="99" t="e">
        <f t="shared" si="294"/>
        <v>#REF!</v>
      </c>
      <c r="AL481" s="99" t="e">
        <f t="shared" si="294"/>
        <v>#REF!</v>
      </c>
      <c r="AM481" s="99" t="e">
        <f t="shared" si="294"/>
        <v>#REF!</v>
      </c>
      <c r="AN481" s="100" t="e">
        <f t="shared" si="294"/>
        <v>#REF!</v>
      </c>
      <c r="AO481" s="101" t="e">
        <f t="shared" si="294"/>
        <v>#REF!</v>
      </c>
    </row>
    <row r="482" spans="1:41" ht="15.6" hidden="1" thickBot="1">
      <c r="A482" s="449"/>
      <c r="B482" s="480">
        <f>IF('Cumulative Budget Request '!L482='Split budget (G)'!$L$1,'Cumulative Budget Request '!B481,0)</f>
        <v>0</v>
      </c>
      <c r="C482" s="490">
        <f>IF('Cumulative Budget Request '!L482='Split budget (G)'!$L$1,'Cumulative Budget Request '!C481,0)</f>
        <v>0</v>
      </c>
      <c r="D482" s="59" t="s">
        <v>29</v>
      </c>
      <c r="E482" s="170">
        <f>ROUND(R$6*E478,0)</f>
        <v>0</v>
      </c>
      <c r="F482" s="170">
        <f t="shared" ref="F482:I482" si="297">ROUND(S$6*F478,0)</f>
        <v>0</v>
      </c>
      <c r="G482" s="170">
        <f t="shared" si="297"/>
        <v>0</v>
      </c>
      <c r="H482" s="170">
        <f t="shared" si="297"/>
        <v>0</v>
      </c>
      <c r="I482" s="170">
        <f t="shared" si="297"/>
        <v>0</v>
      </c>
      <c r="J482" s="167">
        <f>SUM(E482:I482)</f>
        <v>0</v>
      </c>
      <c r="M482" s="215"/>
      <c r="N482" s="56"/>
      <c r="O482" s="211">
        <f>IF('Cumulative Budget Request '!L482='Split budget (G)'!$L$1,'Cumulative Budget Request '!O482,0)</f>
        <v>0</v>
      </c>
      <c r="P482" s="212">
        <f>IF('Cumulative Budget Request '!L482='Split budget (G)'!$L$1,'Cumulative Budget Request '!P482,0)</f>
        <v>0</v>
      </c>
      <c r="Q482" s="61">
        <f>IF('Cumulative Budget Request '!L482='Split budget (G)'!$L$1,'Cumulative Budget Request '!Q482,0)</f>
        <v>0</v>
      </c>
      <c r="R482" s="211">
        <f>IF('Cumulative Budget Request '!L482='Split budget (G)'!$L$1,'Cumulative Budget Request '!R482,0)</f>
        <v>0</v>
      </c>
      <c r="S482" s="61"/>
      <c r="T482" s="59"/>
      <c r="U482" s="323"/>
      <c r="V482" s="323"/>
      <c r="W482" s="323"/>
      <c r="X482" s="323"/>
      <c r="Y482" s="323"/>
      <c r="Z482" s="55"/>
      <c r="AA482" s="109"/>
      <c r="AB482" s="109"/>
      <c r="AC482" s="109"/>
      <c r="AD482" s="109"/>
      <c r="AE482" s="109"/>
      <c r="AF482" s="144"/>
      <c r="AH482" s="98" t="s">
        <v>130</v>
      </c>
      <c r="AI482" s="91" t="e">
        <f>'Tuition &amp; Fees Calculation'!#REF!*24</f>
        <v>#REF!</v>
      </c>
      <c r="AJ482" s="90" t="e">
        <f t="shared" si="295"/>
        <v>#REF!</v>
      </c>
      <c r="AK482" s="99" t="e">
        <f t="shared" si="294"/>
        <v>#REF!</v>
      </c>
      <c r="AL482" s="99" t="e">
        <f t="shared" si="294"/>
        <v>#REF!</v>
      </c>
      <c r="AM482" s="99" t="e">
        <f t="shared" si="294"/>
        <v>#REF!</v>
      </c>
      <c r="AN482" s="100" t="e">
        <f t="shared" si="294"/>
        <v>#REF!</v>
      </c>
      <c r="AO482" s="101" t="e">
        <f t="shared" si="294"/>
        <v>#REF!</v>
      </c>
    </row>
    <row r="483" spans="1:41" ht="13.8" hidden="1" thickBot="1">
      <c r="A483" s="449"/>
      <c r="B483" s="480">
        <f>IF('Cumulative Budget Request '!L483='Split budget (G)'!$L$1,'Cumulative Budget Request '!B482,0)</f>
        <v>0</v>
      </c>
      <c r="C483" s="490">
        <f>IF('Cumulative Budget Request '!L483='Split budget (G)'!$L$1,'Cumulative Budget Request '!C482,0)</f>
        <v>0</v>
      </c>
      <c r="D483" s="62" t="s">
        <v>178</v>
      </c>
      <c r="E483" s="171">
        <f>SUM(E481:E482)</f>
        <v>0</v>
      </c>
      <c r="F483" s="171">
        <f t="shared" ref="F483:I483" si="298">SUM(F481:F482)</f>
        <v>0</v>
      </c>
      <c r="G483" s="171">
        <f t="shared" si="298"/>
        <v>0</v>
      </c>
      <c r="H483" s="171">
        <f t="shared" si="298"/>
        <v>0</v>
      </c>
      <c r="I483" s="171">
        <f t="shared" si="298"/>
        <v>0</v>
      </c>
      <c r="J483" s="172">
        <f>SUM(J481:J482)</f>
        <v>0</v>
      </c>
      <c r="M483" s="215"/>
      <c r="N483" s="56"/>
      <c r="O483" s="59"/>
      <c r="P483" s="216"/>
      <c r="Q483" s="61"/>
      <c r="R483" s="59"/>
      <c r="S483" s="61"/>
      <c r="T483" s="59"/>
      <c r="U483" s="325"/>
      <c r="V483" s="326"/>
      <c r="W483" s="324"/>
      <c r="X483" s="324"/>
      <c r="Y483" s="324"/>
      <c r="Z483" s="55"/>
      <c r="AA483" s="109"/>
      <c r="AB483" s="109"/>
      <c r="AC483" s="109"/>
      <c r="AD483" s="109"/>
      <c r="AE483" s="109"/>
      <c r="AF483" s="144"/>
      <c r="AH483" s="98" t="s">
        <v>131</v>
      </c>
      <c r="AI483" s="91" t="e">
        <f>'Tuition &amp; Fees Calculation'!#REF!*24</f>
        <v>#REF!</v>
      </c>
      <c r="AJ483" s="90" t="e">
        <f t="shared" si="295"/>
        <v>#REF!</v>
      </c>
      <c r="AK483" s="99" t="e">
        <f t="shared" si="294"/>
        <v>#REF!</v>
      </c>
      <c r="AL483" s="99" t="e">
        <f t="shared" si="294"/>
        <v>#REF!</v>
      </c>
      <c r="AM483" s="99" t="e">
        <f t="shared" si="294"/>
        <v>#REF!</v>
      </c>
      <c r="AN483" s="100" t="e">
        <f t="shared" si="294"/>
        <v>#REF!</v>
      </c>
      <c r="AO483" s="101" t="e">
        <f t="shared" si="294"/>
        <v>#REF!</v>
      </c>
    </row>
    <row r="484" spans="1:41" ht="13.8" hidden="1" thickBot="1">
      <c r="A484" s="449"/>
      <c r="B484" s="491"/>
      <c r="C484" s="482"/>
      <c r="D484" s="59"/>
      <c r="E484" s="16"/>
      <c r="F484" s="16"/>
      <c r="G484" s="16"/>
      <c r="H484" s="16"/>
      <c r="I484" s="16"/>
      <c r="J484" s="25"/>
      <c r="M484" s="215"/>
      <c r="N484" s="56"/>
      <c r="O484" s="33"/>
      <c r="P484" s="56"/>
      <c r="Q484" s="33"/>
      <c r="R484" s="213"/>
      <c r="S484" s="33"/>
      <c r="T484" s="213"/>
      <c r="U484" s="327"/>
      <c r="V484" s="327"/>
      <c r="W484" s="327"/>
      <c r="X484" s="327"/>
      <c r="Y484" s="327"/>
      <c r="Z484" s="55"/>
      <c r="AA484" s="109"/>
      <c r="AB484" s="109"/>
      <c r="AC484" s="109"/>
      <c r="AD484" s="109"/>
      <c r="AE484" s="109"/>
      <c r="AF484" s="144"/>
      <c r="AH484" s="98" t="s">
        <v>132</v>
      </c>
      <c r="AI484" s="91" t="e">
        <f>'Tuition &amp; Fees Calculation'!#REF!*24</f>
        <v>#REF!</v>
      </c>
      <c r="AJ484" s="90" t="e">
        <f t="shared" si="295"/>
        <v>#REF!</v>
      </c>
      <c r="AK484" s="99" t="e">
        <f t="shared" si="294"/>
        <v>#REF!</v>
      </c>
      <c r="AL484" s="99" t="e">
        <f t="shared" si="294"/>
        <v>#REF!</v>
      </c>
      <c r="AM484" s="99" t="e">
        <f t="shared" si="294"/>
        <v>#REF!</v>
      </c>
      <c r="AN484" s="100" t="e">
        <f t="shared" si="294"/>
        <v>#REF!</v>
      </c>
      <c r="AO484" s="101" t="e">
        <f t="shared" si="294"/>
        <v>#REF!</v>
      </c>
    </row>
    <row r="485" spans="1:41" ht="13.8" hidden="1" thickBot="1">
      <c r="A485" s="485">
        <f>IF('Cumulative Budget Request '!L485='Split budget (G)'!$L$1,'Cumulative Budget Request '!A485,0)</f>
        <v>0</v>
      </c>
      <c r="B485" s="489" t="s">
        <v>417</v>
      </c>
      <c r="C485" s="489" t="s">
        <v>415</v>
      </c>
      <c r="D485" s="33" t="s">
        <v>123</v>
      </c>
      <c r="E485" s="76">
        <f>ROUND($P485*$Q485*R485,6)</f>
        <v>0</v>
      </c>
      <c r="F485" s="76">
        <f>ROUND($P486*$Q486*R486,6)</f>
        <v>0</v>
      </c>
      <c r="G485" s="76">
        <f>ROUND($P487*$Q487*R487,6)</f>
        <v>0</v>
      </c>
      <c r="H485" s="76">
        <f>ROUND($P488*$Q488*R488,6)</f>
        <v>0</v>
      </c>
      <c r="I485" s="76">
        <f>ROUND($P489*$Q489*R489,6)</f>
        <v>0</v>
      </c>
      <c r="J485" s="25"/>
      <c r="M485" s="133">
        <f>IF('Cumulative Budget Request '!L485='Split budget (G)'!$L$1,'Cumulative Budget Request '!M485,0)</f>
        <v>0</v>
      </c>
      <c r="N485" s="214">
        <f>ROUND(M485/12,2)</f>
        <v>0</v>
      </c>
      <c r="O485" s="211">
        <f>IF('Cumulative Budget Request '!L485='Split budget (G)'!$L$1,'Cumulative Budget Request '!O485,0)</f>
        <v>0</v>
      </c>
      <c r="P485" s="212">
        <f>IF('Cumulative Budget Request '!L485='Split budget (G)'!$L$1,'Cumulative Budget Request '!P485,0)</f>
        <v>0</v>
      </c>
      <c r="Q485" s="61">
        <f>IF('Cumulative Budget Request '!L485='Split budget (G)'!$L$1,'Cumulative Budget Request '!Q485,0)</f>
        <v>0</v>
      </c>
      <c r="R485" s="211">
        <f>IF('Cumulative Budget Request '!L485='Split budget (G)'!$L$1,'Cumulative Budget Request '!R485,0)</f>
        <v>0</v>
      </c>
      <c r="S485" s="61"/>
      <c r="T485" s="59"/>
      <c r="U485" s="323">
        <f>IFERROR((E488+E489)/E487,0)</f>
        <v>0</v>
      </c>
      <c r="V485" s="323">
        <f t="shared" ref="V485:Y485" si="299">IFERROR((F488+F489)/F487,0)</f>
        <v>0</v>
      </c>
      <c r="W485" s="323">
        <f t="shared" si="299"/>
        <v>0</v>
      </c>
      <c r="X485" s="323">
        <f t="shared" si="299"/>
        <v>0</v>
      </c>
      <c r="Y485" s="323">
        <f t="shared" si="299"/>
        <v>0</v>
      </c>
      <c r="Z485" s="141" t="str">
        <f>C485</f>
        <v>Major</v>
      </c>
      <c r="AA485" s="109" t="e">
        <f>ROUND(VLOOKUP($C485,$AH$476:AO518,4,FALSE)*E485,0)</f>
        <v>#N/A</v>
      </c>
      <c r="AB485" s="109" t="e">
        <f>ROUND(VLOOKUP($C486,$AH$476:AO518,5,FALSE)*F485,0)</f>
        <v>#N/A</v>
      </c>
      <c r="AC485" s="109" t="e">
        <f>ROUND(VLOOKUP($C487,$AH$476:AO518,6,FALSE)*G485,0)</f>
        <v>#N/A</v>
      </c>
      <c r="AD485" s="109" t="e">
        <f>ROUND(VLOOKUP($C488,$AH$476:AO518,7,FALSE)*H485,0)</f>
        <v>#N/A</v>
      </c>
      <c r="AE485" s="109" t="e">
        <f>ROUND(VLOOKUP($C489,$AH$476:AO518,8,FALSE)*I485,0)</f>
        <v>#N/A</v>
      </c>
      <c r="AF485" s="144" t="e">
        <f>SUM(AA485:AE485)</f>
        <v>#N/A</v>
      </c>
      <c r="AH485" s="97" t="s">
        <v>193</v>
      </c>
      <c r="AI485" s="91" t="e">
        <f>'Tuition &amp; Fees Calculation'!#REF!*24</f>
        <v>#REF!</v>
      </c>
      <c r="AJ485" s="90" t="e">
        <f t="shared" si="295"/>
        <v>#REF!</v>
      </c>
      <c r="AK485" s="99" t="e">
        <f t="shared" si="294"/>
        <v>#REF!</v>
      </c>
      <c r="AL485" s="99" t="e">
        <f t="shared" si="294"/>
        <v>#REF!</v>
      </c>
      <c r="AM485" s="99" t="e">
        <f t="shared" si="294"/>
        <v>#REF!</v>
      </c>
      <c r="AN485" s="100" t="e">
        <f t="shared" si="294"/>
        <v>#REF!</v>
      </c>
      <c r="AO485" s="101" t="e">
        <f t="shared" si="294"/>
        <v>#REF!</v>
      </c>
    </row>
    <row r="486" spans="1:41" ht="13.8" hidden="1" thickBot="1">
      <c r="A486" s="486"/>
      <c r="B486" s="480">
        <f>IF('Cumulative Budget Request '!L486='Split budget (G)'!$L$1,'Cumulative Budget Request '!B485,0)</f>
        <v>0</v>
      </c>
      <c r="C486" s="490">
        <f>IF('Cumulative Budget Request '!L486='Split budget (G)'!$L$1,'Cumulative Budget Request '!C485,0)</f>
        <v>0</v>
      </c>
      <c r="D486" s="33" t="s">
        <v>179</v>
      </c>
      <c r="E486" s="21">
        <f>R485</f>
        <v>0</v>
      </c>
      <c r="F486" s="21">
        <f>R486</f>
        <v>0</v>
      </c>
      <c r="G486" s="21">
        <f>R487</f>
        <v>0</v>
      </c>
      <c r="H486" s="21">
        <f>R488</f>
        <v>0</v>
      </c>
      <c r="I486" s="21">
        <f>R489</f>
        <v>0</v>
      </c>
      <c r="J486" s="25"/>
      <c r="M486" s="215"/>
      <c r="N486" s="214"/>
      <c r="O486" s="211">
        <f>IF('Cumulative Budget Request '!L486='Split budget (G)'!$L$1,'Cumulative Budget Request '!O486,0)</f>
        <v>0</v>
      </c>
      <c r="P486" s="212">
        <f>IF('Cumulative Budget Request '!L486='Split budget (G)'!$L$1,'Cumulative Budget Request '!P486,0)</f>
        <v>0</v>
      </c>
      <c r="Q486" s="61">
        <f>IF('Cumulative Budget Request '!L486='Split budget (G)'!$L$1,'Cumulative Budget Request '!Q486,0)</f>
        <v>0</v>
      </c>
      <c r="R486" s="211">
        <f>IF('Cumulative Budget Request '!L486='Split budget (G)'!$L$1,'Cumulative Budget Request '!R486,0)</f>
        <v>0</v>
      </c>
      <c r="S486" s="61"/>
      <c r="T486" s="59"/>
      <c r="U486" s="323"/>
      <c r="V486" s="323"/>
      <c r="W486" s="323"/>
      <c r="X486" s="323"/>
      <c r="Y486" s="323"/>
      <c r="Z486" s="141"/>
      <c r="AA486" s="109"/>
      <c r="AB486" s="109"/>
      <c r="AC486" s="109"/>
      <c r="AD486" s="109"/>
      <c r="AE486" s="109"/>
      <c r="AF486" s="144"/>
      <c r="AH486" s="97" t="s">
        <v>292</v>
      </c>
      <c r="AI486" s="91" t="e">
        <f>'Tuition &amp; Fees Calculation'!#REF!*24</f>
        <v>#REF!</v>
      </c>
      <c r="AJ486" s="90" t="e">
        <f t="shared" si="295"/>
        <v>#REF!</v>
      </c>
      <c r="AK486" s="99" t="e">
        <f t="shared" si="294"/>
        <v>#REF!</v>
      </c>
      <c r="AL486" s="99" t="e">
        <f t="shared" si="294"/>
        <v>#REF!</v>
      </c>
      <c r="AM486" s="99" t="e">
        <f t="shared" si="294"/>
        <v>#REF!</v>
      </c>
      <c r="AN486" s="100" t="e">
        <f t="shared" si="294"/>
        <v>#REF!</v>
      </c>
      <c r="AO486" s="101" t="e">
        <f t="shared" si="294"/>
        <v>#REF!</v>
      </c>
    </row>
    <row r="487" spans="1:41" ht="13.8" hidden="1" thickBot="1">
      <c r="A487" s="449"/>
      <c r="B487" s="480">
        <f>IF('Cumulative Budget Request '!L487='Split budget (G)'!$L$1,'Cumulative Budget Request '!B486,0)</f>
        <v>0</v>
      </c>
      <c r="C487" s="490">
        <f>IF('Cumulative Budget Request '!L487='Split budget (G)'!$L$1,'Cumulative Budget Request '!C486,0)</f>
        <v>0</v>
      </c>
      <c r="D487" s="59" t="s">
        <v>15</v>
      </c>
      <c r="E487" s="52">
        <f>ROUND(N485*E485*O485,0)</f>
        <v>0</v>
      </c>
      <c r="F487" s="52">
        <f>ROUND(N485*F485*O485*O486,0)</f>
        <v>0</v>
      </c>
      <c r="G487" s="52">
        <f>ROUND(N485*G485*O485*O486*O487,0)</f>
        <v>0</v>
      </c>
      <c r="H487" s="52">
        <f>ROUND(N485*H485*O485*O486*O487*O488,0)</f>
        <v>0</v>
      </c>
      <c r="I487" s="52">
        <f>ROUND(N485*I485*O485*O486*O487*O488*O489,0)</f>
        <v>0</v>
      </c>
      <c r="J487" s="158">
        <f>SUM(E487:I487)</f>
        <v>0</v>
      </c>
      <c r="M487" s="215"/>
      <c r="N487" s="56"/>
      <c r="O487" s="211">
        <f>IF('Cumulative Budget Request '!L487='Split budget (G)'!$L$1,'Cumulative Budget Request '!O487,0)</f>
        <v>0</v>
      </c>
      <c r="P487" s="212">
        <f>IF('Cumulative Budget Request '!L487='Split budget (G)'!$L$1,'Cumulative Budget Request '!P487,0)</f>
        <v>0</v>
      </c>
      <c r="Q487" s="61">
        <f>IF('Cumulative Budget Request '!L487='Split budget (G)'!$L$1,'Cumulative Budget Request '!Q487,0)</f>
        <v>0</v>
      </c>
      <c r="R487" s="211">
        <f>IF('Cumulative Budget Request '!L487='Split budget (G)'!$L$1,'Cumulative Budget Request '!R487,0)</f>
        <v>0</v>
      </c>
      <c r="S487" s="61"/>
      <c r="T487" s="59"/>
      <c r="U487" s="323"/>
      <c r="V487" s="323"/>
      <c r="W487" s="323"/>
      <c r="X487" s="323"/>
      <c r="Y487" s="323"/>
      <c r="Z487" s="55"/>
      <c r="AA487" s="109"/>
      <c r="AB487" s="109"/>
      <c r="AC487" s="109"/>
      <c r="AD487" s="109"/>
      <c r="AE487" s="109"/>
      <c r="AF487" s="144"/>
      <c r="AH487" s="97" t="s">
        <v>213</v>
      </c>
      <c r="AI487" s="91" t="e">
        <f>'Tuition &amp; Fees Calculation'!#REF!*24</f>
        <v>#REF!</v>
      </c>
      <c r="AJ487" s="90" t="e">
        <f t="shared" si="295"/>
        <v>#REF!</v>
      </c>
      <c r="AK487" s="99" t="e">
        <f t="shared" si="294"/>
        <v>#REF!</v>
      </c>
      <c r="AL487" s="99" t="e">
        <f t="shared" si="294"/>
        <v>#REF!</v>
      </c>
      <c r="AM487" s="99" t="e">
        <f t="shared" si="294"/>
        <v>#REF!</v>
      </c>
      <c r="AN487" s="100" t="e">
        <f t="shared" si="294"/>
        <v>#REF!</v>
      </c>
      <c r="AO487" s="101" t="e">
        <f t="shared" si="294"/>
        <v>#REF!</v>
      </c>
    </row>
    <row r="488" spans="1:41" ht="13.8" hidden="1" thickBot="1">
      <c r="A488" s="449"/>
      <c r="B488" s="480">
        <f>IF('Cumulative Budget Request '!L488='Split budget (G)'!$L$1,'Cumulative Budget Request '!B487,0)</f>
        <v>0</v>
      </c>
      <c r="C488" s="490">
        <f>IF('Cumulative Budget Request '!L488='Split budget (G)'!$L$1,'Cumulative Budget Request '!C487,0)</f>
        <v>0</v>
      </c>
      <c r="D488" s="59" t="s">
        <v>30</v>
      </c>
      <c r="E488" s="52">
        <f>ROUND(E487*$Q$3,0)</f>
        <v>0</v>
      </c>
      <c r="F488" s="52">
        <f t="shared" ref="F488:I488" si="300">ROUND(F487*$Q$3,0)</f>
        <v>0</v>
      </c>
      <c r="G488" s="52">
        <f t="shared" si="300"/>
        <v>0</v>
      </c>
      <c r="H488" s="52">
        <f t="shared" si="300"/>
        <v>0</v>
      </c>
      <c r="I488" s="52">
        <f t="shared" si="300"/>
        <v>0</v>
      </c>
      <c r="J488" s="158">
        <f>SUM(E488:I488)</f>
        <v>0</v>
      </c>
      <c r="M488" s="215"/>
      <c r="N488" s="56"/>
      <c r="O488" s="211">
        <f>IF('Cumulative Budget Request '!L488='Split budget (G)'!$L$1,'Cumulative Budget Request '!O488,0)</f>
        <v>0</v>
      </c>
      <c r="P488" s="212">
        <f>IF('Cumulative Budget Request '!L488='Split budget (G)'!$L$1,'Cumulative Budget Request '!P488,0)</f>
        <v>0</v>
      </c>
      <c r="Q488" s="61">
        <f>IF('Cumulative Budget Request '!L488='Split budget (G)'!$L$1,'Cumulative Budget Request '!Q488,0)</f>
        <v>0</v>
      </c>
      <c r="R488" s="211">
        <f>IF('Cumulative Budget Request '!L488='Split budget (G)'!$L$1,'Cumulative Budget Request '!R488,0)</f>
        <v>0</v>
      </c>
      <c r="S488" s="61"/>
      <c r="T488" s="59"/>
      <c r="U488" s="323"/>
      <c r="V488" s="323"/>
      <c r="W488" s="323"/>
      <c r="X488" s="323"/>
      <c r="Y488" s="323"/>
      <c r="Z488" s="55"/>
      <c r="AA488" s="109"/>
      <c r="AB488" s="109"/>
      <c r="AC488" s="109"/>
      <c r="AD488" s="109"/>
      <c r="AE488" s="109"/>
      <c r="AF488" s="144"/>
      <c r="AH488" s="97" t="s">
        <v>205</v>
      </c>
      <c r="AI488" s="91" t="e">
        <f>'Tuition &amp; Fees Calculation'!#REF!*24</f>
        <v>#REF!</v>
      </c>
      <c r="AJ488" s="90" t="e">
        <f t="shared" si="295"/>
        <v>#REF!</v>
      </c>
      <c r="AK488" s="99" t="e">
        <f t="shared" si="294"/>
        <v>#REF!</v>
      </c>
      <c r="AL488" s="99" t="e">
        <f t="shared" si="294"/>
        <v>#REF!</v>
      </c>
      <c r="AM488" s="99" t="e">
        <f t="shared" si="294"/>
        <v>#REF!</v>
      </c>
      <c r="AN488" s="100" t="e">
        <f t="shared" si="294"/>
        <v>#REF!</v>
      </c>
      <c r="AO488" s="101" t="e">
        <f t="shared" si="294"/>
        <v>#REF!</v>
      </c>
    </row>
    <row r="489" spans="1:41" ht="15.6" hidden="1" thickBot="1">
      <c r="A489" s="449"/>
      <c r="B489" s="480">
        <f>IF('Cumulative Budget Request '!L489='Split budget (G)'!$L$1,'Cumulative Budget Request '!B488,0)</f>
        <v>0</v>
      </c>
      <c r="C489" s="490">
        <f>IF('Cumulative Budget Request '!L489='Split budget (G)'!$L$1,'Cumulative Budget Request '!C488,0)</f>
        <v>0</v>
      </c>
      <c r="D489" s="59" t="s">
        <v>29</v>
      </c>
      <c r="E489" s="170">
        <f>ROUND(R$6*E485,0)</f>
        <v>0</v>
      </c>
      <c r="F489" s="170">
        <f t="shared" ref="F489:I489" si="301">ROUND(S$6*F485,0)</f>
        <v>0</v>
      </c>
      <c r="G489" s="170">
        <f t="shared" si="301"/>
        <v>0</v>
      </c>
      <c r="H489" s="170">
        <f t="shared" si="301"/>
        <v>0</v>
      </c>
      <c r="I489" s="170">
        <f t="shared" si="301"/>
        <v>0</v>
      </c>
      <c r="J489" s="167">
        <f>SUM(E489:I489)</f>
        <v>0</v>
      </c>
      <c r="M489" s="215"/>
      <c r="N489" s="56"/>
      <c r="O489" s="211">
        <f>IF('Cumulative Budget Request '!L489='Split budget (G)'!$L$1,'Cumulative Budget Request '!O489,0)</f>
        <v>0</v>
      </c>
      <c r="P489" s="212">
        <f>IF('Cumulative Budget Request '!L489='Split budget (G)'!$L$1,'Cumulative Budget Request '!P489,0)</f>
        <v>0</v>
      </c>
      <c r="Q489" s="61">
        <f>IF('Cumulative Budget Request '!L489='Split budget (G)'!$L$1,'Cumulative Budget Request '!Q489,0)</f>
        <v>0</v>
      </c>
      <c r="R489" s="211">
        <f>IF('Cumulative Budget Request '!L489='Split budget (G)'!$L$1,'Cumulative Budget Request '!R489,0)</f>
        <v>0</v>
      </c>
      <c r="S489" s="61"/>
      <c r="T489" s="59"/>
      <c r="U489" s="323"/>
      <c r="V489" s="323"/>
      <c r="W489" s="323"/>
      <c r="X489" s="323"/>
      <c r="Y489" s="323"/>
      <c r="Z489" s="55"/>
      <c r="AA489" s="109"/>
      <c r="AB489" s="109"/>
      <c r="AC489" s="109"/>
      <c r="AD489" s="109"/>
      <c r="AE489" s="109"/>
      <c r="AF489" s="144"/>
      <c r="AH489" s="97" t="s">
        <v>206</v>
      </c>
      <c r="AI489" s="91" t="e">
        <f>'Tuition &amp; Fees Calculation'!#REF!*24</f>
        <v>#REF!</v>
      </c>
      <c r="AJ489" s="90" t="e">
        <f t="shared" si="295"/>
        <v>#REF!</v>
      </c>
      <c r="AK489" s="99" t="e">
        <f t="shared" si="294"/>
        <v>#REF!</v>
      </c>
      <c r="AL489" s="99" t="e">
        <f t="shared" si="294"/>
        <v>#REF!</v>
      </c>
      <c r="AM489" s="99" t="e">
        <f t="shared" si="294"/>
        <v>#REF!</v>
      </c>
      <c r="AN489" s="100" t="e">
        <f t="shared" si="294"/>
        <v>#REF!</v>
      </c>
      <c r="AO489" s="101" t="e">
        <f t="shared" si="294"/>
        <v>#REF!</v>
      </c>
    </row>
    <row r="490" spans="1:41" ht="13.8" hidden="1" thickBot="1">
      <c r="A490" s="449"/>
      <c r="B490" s="480">
        <f>IF('Cumulative Budget Request '!L490='Split budget (G)'!$L$1,'Cumulative Budget Request '!B489,0)</f>
        <v>0</v>
      </c>
      <c r="C490" s="490">
        <f>IF('Cumulative Budget Request '!L490='Split budget (G)'!$L$1,'Cumulative Budget Request '!C489,0)</f>
        <v>0</v>
      </c>
      <c r="D490" s="62" t="s">
        <v>178</v>
      </c>
      <c r="E490" s="171">
        <f>SUM(E488:E489)</f>
        <v>0</v>
      </c>
      <c r="F490" s="171">
        <f t="shared" ref="F490:I490" si="302">SUM(F488:F489)</f>
        <v>0</v>
      </c>
      <c r="G490" s="171">
        <f t="shared" si="302"/>
        <v>0</v>
      </c>
      <c r="H490" s="171">
        <f t="shared" si="302"/>
        <v>0</v>
      </c>
      <c r="I490" s="171">
        <f t="shared" si="302"/>
        <v>0</v>
      </c>
      <c r="J490" s="172">
        <f>SUM(J488:J489)</f>
        <v>0</v>
      </c>
      <c r="M490" s="215"/>
      <c r="N490" s="56"/>
      <c r="O490" s="59"/>
      <c r="P490" s="216"/>
      <c r="Q490" s="61"/>
      <c r="R490" s="59"/>
      <c r="S490" s="61"/>
      <c r="T490" s="59"/>
      <c r="U490" s="325"/>
      <c r="V490" s="326"/>
      <c r="W490" s="324"/>
      <c r="X490" s="324"/>
      <c r="Y490" s="324"/>
      <c r="Z490" s="55"/>
      <c r="AA490" s="109"/>
      <c r="AB490" s="109"/>
      <c r="AC490" s="109"/>
      <c r="AD490" s="109"/>
      <c r="AE490" s="109"/>
      <c r="AF490" s="144"/>
      <c r="AH490" s="97" t="s">
        <v>207</v>
      </c>
      <c r="AI490" s="91" t="e">
        <f>'Tuition &amp; Fees Calculation'!#REF!*24</f>
        <v>#REF!</v>
      </c>
      <c r="AJ490" s="90" t="e">
        <f t="shared" si="295"/>
        <v>#REF!</v>
      </c>
      <c r="AK490" s="99" t="e">
        <f t="shared" si="294"/>
        <v>#REF!</v>
      </c>
      <c r="AL490" s="99" t="e">
        <f t="shared" si="294"/>
        <v>#REF!</v>
      </c>
      <c r="AM490" s="99" t="e">
        <f t="shared" si="294"/>
        <v>#REF!</v>
      </c>
      <c r="AN490" s="100" t="e">
        <f t="shared" si="294"/>
        <v>#REF!</v>
      </c>
      <c r="AO490" s="101" t="e">
        <f t="shared" si="294"/>
        <v>#REF!</v>
      </c>
    </row>
    <row r="491" spans="1:41" ht="13.8" hidden="1" thickBot="1">
      <c r="A491" s="449"/>
      <c r="B491" s="491"/>
      <c r="C491" s="482"/>
      <c r="D491" s="59"/>
      <c r="E491" s="20"/>
      <c r="F491" s="20"/>
      <c r="G491" s="20"/>
      <c r="H491" s="20"/>
      <c r="I491" s="20"/>
      <c r="J491" s="109"/>
      <c r="M491" s="215"/>
      <c r="N491" s="56"/>
      <c r="O491" s="33"/>
      <c r="P491" s="56"/>
      <c r="Q491" s="33"/>
      <c r="R491" s="213"/>
      <c r="S491" s="33"/>
      <c r="T491" s="213"/>
      <c r="U491" s="327"/>
      <c r="V491" s="327"/>
      <c r="W491" s="327"/>
      <c r="X491" s="327"/>
      <c r="Y491" s="327"/>
      <c r="Z491" s="55"/>
      <c r="AA491" s="109"/>
      <c r="AB491" s="109"/>
      <c r="AC491" s="109"/>
      <c r="AD491" s="109"/>
      <c r="AE491" s="109"/>
      <c r="AF491" s="144"/>
      <c r="AH491" s="97" t="s">
        <v>208</v>
      </c>
      <c r="AI491" s="91" t="e">
        <f>'Tuition &amp; Fees Calculation'!#REF!*24</f>
        <v>#REF!</v>
      </c>
      <c r="AJ491" s="90" t="e">
        <f t="shared" si="295"/>
        <v>#REF!</v>
      </c>
      <c r="AK491" s="99" t="e">
        <f t="shared" si="294"/>
        <v>#REF!</v>
      </c>
      <c r="AL491" s="99" t="e">
        <f t="shared" si="294"/>
        <v>#REF!</v>
      </c>
      <c r="AM491" s="99" t="e">
        <f t="shared" si="294"/>
        <v>#REF!</v>
      </c>
      <c r="AN491" s="100" t="e">
        <f t="shared" si="294"/>
        <v>#REF!</v>
      </c>
      <c r="AO491" s="101" t="e">
        <f t="shared" si="294"/>
        <v>#REF!</v>
      </c>
    </row>
    <row r="492" spans="1:41" ht="13.8" hidden="1" thickBot="1">
      <c r="A492" s="485">
        <f>IF('Cumulative Budget Request '!L492='Split budget (G)'!$L$1,'Cumulative Budget Request '!A492,0)</f>
        <v>0</v>
      </c>
      <c r="B492" s="489" t="s">
        <v>417</v>
      </c>
      <c r="C492" s="489" t="s">
        <v>415</v>
      </c>
      <c r="D492" s="33" t="s">
        <v>123</v>
      </c>
      <c r="E492" s="76">
        <f>ROUND($P492*$Q492*R492,6)</f>
        <v>0</v>
      </c>
      <c r="F492" s="76">
        <f>ROUND($P493*$Q493*R493,6)</f>
        <v>0</v>
      </c>
      <c r="G492" s="76">
        <f>ROUND($P494*$Q494*R494,6)</f>
        <v>0</v>
      </c>
      <c r="H492" s="76">
        <f>ROUND($P495*$Q495*R495,6)</f>
        <v>0</v>
      </c>
      <c r="I492" s="76">
        <f>ROUND($P496*$Q496*R496,6)</f>
        <v>0</v>
      </c>
      <c r="J492" s="25"/>
      <c r="M492" s="133">
        <f>IF('Cumulative Budget Request '!L492='Split budget (G)'!$L$1,'Cumulative Budget Request '!M492,0)</f>
        <v>0</v>
      </c>
      <c r="N492" s="214">
        <f>ROUND(M492/12,2)</f>
        <v>0</v>
      </c>
      <c r="O492" s="211">
        <f>IF('Cumulative Budget Request '!L492='Split budget (G)'!$L$1,'Cumulative Budget Request '!O492,0)</f>
        <v>0</v>
      </c>
      <c r="P492" s="212">
        <f>IF('Cumulative Budget Request '!L492='Split budget (G)'!$L$1,'Cumulative Budget Request '!P492,0)</f>
        <v>0</v>
      </c>
      <c r="Q492" s="61">
        <f>IF('Cumulative Budget Request '!L492='Split budget (G)'!$L$1,'Cumulative Budget Request '!Q492,0)</f>
        <v>0</v>
      </c>
      <c r="R492" s="211">
        <f>IF('Cumulative Budget Request '!L492='Split budget (G)'!$L$1,'Cumulative Budget Request '!R492,0)</f>
        <v>0</v>
      </c>
      <c r="S492" s="61"/>
      <c r="T492" s="59"/>
      <c r="U492" s="323">
        <f>IFERROR((E495+E496)/E494,0)</f>
        <v>0</v>
      </c>
      <c r="V492" s="323">
        <f t="shared" ref="V492:Y492" si="303">IFERROR((F495+F496)/F494,0)</f>
        <v>0</v>
      </c>
      <c r="W492" s="323">
        <f t="shared" si="303"/>
        <v>0</v>
      </c>
      <c r="X492" s="323">
        <f t="shared" si="303"/>
        <v>0</v>
      </c>
      <c r="Y492" s="323">
        <f t="shared" si="303"/>
        <v>0</v>
      </c>
      <c r="Z492" s="141" t="str">
        <f>C492</f>
        <v>Major</v>
      </c>
      <c r="AA492" s="109" t="e">
        <f>ROUND(VLOOKUP($C492,$AH$476:AO525,4,FALSE)*E492,0)</f>
        <v>#N/A</v>
      </c>
      <c r="AB492" s="109" t="e">
        <f>ROUND(VLOOKUP($C493,$AH$476:AO525,5,FALSE)*F492,0)</f>
        <v>#N/A</v>
      </c>
      <c r="AC492" s="109" t="e">
        <f>ROUND(VLOOKUP($C494,$AH$476:AO525,6,FALSE)*G492,0)</f>
        <v>#N/A</v>
      </c>
      <c r="AD492" s="109" t="e">
        <f>ROUND(VLOOKUP($C495,$AH$476:AO525,7,FALSE)*H492,0)</f>
        <v>#N/A</v>
      </c>
      <c r="AE492" s="109" t="e">
        <f>ROUND(VLOOKUP($C496,$AH$476:AO525,8,FALSE)*I492,0)</f>
        <v>#N/A</v>
      </c>
      <c r="AF492" s="144" t="e">
        <f>SUM(AA492:AE492)</f>
        <v>#N/A</v>
      </c>
      <c r="AH492" s="97" t="s">
        <v>269</v>
      </c>
      <c r="AI492" s="91" t="e">
        <f>'Tuition &amp; Fees Calculation'!#REF!*24</f>
        <v>#REF!</v>
      </c>
      <c r="AJ492" s="90" t="e">
        <f t="shared" si="295"/>
        <v>#REF!</v>
      </c>
      <c r="AK492" s="99" t="e">
        <f t="shared" si="294"/>
        <v>#REF!</v>
      </c>
      <c r="AL492" s="99" t="e">
        <f t="shared" si="294"/>
        <v>#REF!</v>
      </c>
      <c r="AM492" s="99" t="e">
        <f t="shared" si="294"/>
        <v>#REF!</v>
      </c>
      <c r="AN492" s="100" t="e">
        <f t="shared" si="294"/>
        <v>#REF!</v>
      </c>
      <c r="AO492" s="101" t="e">
        <f t="shared" si="294"/>
        <v>#REF!</v>
      </c>
    </row>
    <row r="493" spans="1:41" ht="13.8" hidden="1" thickBot="1">
      <c r="A493" s="486"/>
      <c r="B493" s="480">
        <f>IF('Cumulative Budget Request '!L493='Split budget (G)'!$L$1,'Cumulative Budget Request '!B492,0)</f>
        <v>0</v>
      </c>
      <c r="C493" s="490">
        <f>IF('Cumulative Budget Request '!L493='Split budget (G)'!$L$1,'Cumulative Budget Request '!C492,0)</f>
        <v>0</v>
      </c>
      <c r="D493" s="33" t="s">
        <v>179</v>
      </c>
      <c r="E493" s="21">
        <f>R492</f>
        <v>0</v>
      </c>
      <c r="F493" s="21">
        <f>R493</f>
        <v>0</v>
      </c>
      <c r="G493" s="21">
        <f>R494</f>
        <v>0</v>
      </c>
      <c r="H493" s="21">
        <f>R495</f>
        <v>0</v>
      </c>
      <c r="I493" s="21">
        <f>R496</f>
        <v>0</v>
      </c>
      <c r="J493" s="25"/>
      <c r="M493" s="215"/>
      <c r="N493" s="214"/>
      <c r="O493" s="211">
        <f>IF('Cumulative Budget Request '!L493='Split budget (G)'!$L$1,'Cumulative Budget Request '!O493,0)</f>
        <v>0</v>
      </c>
      <c r="P493" s="212">
        <f>IF('Cumulative Budget Request '!L493='Split budget (G)'!$L$1,'Cumulative Budget Request '!P493,0)</f>
        <v>0</v>
      </c>
      <c r="Q493" s="61">
        <f>IF('Cumulative Budget Request '!L493='Split budget (G)'!$L$1,'Cumulative Budget Request '!Q493,0)</f>
        <v>0</v>
      </c>
      <c r="R493" s="211">
        <f>IF('Cumulative Budget Request '!L493='Split budget (G)'!$L$1,'Cumulative Budget Request '!R493,0)</f>
        <v>0</v>
      </c>
      <c r="S493" s="61"/>
      <c r="T493" s="59"/>
      <c r="U493" s="323"/>
      <c r="V493" s="323"/>
      <c r="W493" s="323"/>
      <c r="X493" s="323"/>
      <c r="Y493" s="323"/>
      <c r="Z493" s="141"/>
      <c r="AA493" s="109"/>
      <c r="AB493" s="109"/>
      <c r="AC493" s="109"/>
      <c r="AD493" s="109"/>
      <c r="AE493" s="109"/>
      <c r="AF493" s="144"/>
      <c r="AH493" s="97" t="s">
        <v>209</v>
      </c>
      <c r="AI493" s="91" t="e">
        <f>'Tuition &amp; Fees Calculation'!#REF!*24</f>
        <v>#REF!</v>
      </c>
      <c r="AJ493" s="90" t="e">
        <f t="shared" si="295"/>
        <v>#REF!</v>
      </c>
      <c r="AK493" s="99" t="e">
        <f t="shared" si="294"/>
        <v>#REF!</v>
      </c>
      <c r="AL493" s="99" t="e">
        <f t="shared" si="294"/>
        <v>#REF!</v>
      </c>
      <c r="AM493" s="99" t="e">
        <f t="shared" si="294"/>
        <v>#REF!</v>
      </c>
      <c r="AN493" s="100" t="e">
        <f t="shared" si="294"/>
        <v>#REF!</v>
      </c>
      <c r="AO493" s="101" t="e">
        <f t="shared" si="294"/>
        <v>#REF!</v>
      </c>
    </row>
    <row r="494" spans="1:41" ht="13.8" hidden="1" thickBot="1">
      <c r="A494" s="449"/>
      <c r="B494" s="480">
        <f>IF('Cumulative Budget Request '!L494='Split budget (G)'!$L$1,'Cumulative Budget Request '!B493,0)</f>
        <v>0</v>
      </c>
      <c r="C494" s="490">
        <f>IF('Cumulative Budget Request '!L494='Split budget (G)'!$L$1,'Cumulative Budget Request '!C493,0)</f>
        <v>0</v>
      </c>
      <c r="D494" s="59" t="s">
        <v>15</v>
      </c>
      <c r="E494" s="52">
        <f>ROUND(N492*E492*O492,0)</f>
        <v>0</v>
      </c>
      <c r="F494" s="52">
        <f>ROUND(N492*F492*O492*O493,0)</f>
        <v>0</v>
      </c>
      <c r="G494" s="52">
        <f>ROUND(N492*G492*O492*O493*O494,0)</f>
        <v>0</v>
      </c>
      <c r="H494" s="52">
        <f>ROUND(N492*H492*O492*O493*O494*O495,0)</f>
        <v>0</v>
      </c>
      <c r="I494" s="52">
        <f>ROUND(N492*I492*O492*O493*O494*O495*O496,0)</f>
        <v>0</v>
      </c>
      <c r="J494" s="158">
        <f>SUM(E494:I494)</f>
        <v>0</v>
      </c>
      <c r="M494" s="215"/>
      <c r="N494" s="56"/>
      <c r="O494" s="211">
        <f>IF('Cumulative Budget Request '!L494='Split budget (G)'!$L$1,'Cumulative Budget Request '!O494,0)</f>
        <v>0</v>
      </c>
      <c r="P494" s="212">
        <f>IF('Cumulative Budget Request '!L494='Split budget (G)'!$L$1,'Cumulative Budget Request '!P494,0)</f>
        <v>0</v>
      </c>
      <c r="Q494" s="61">
        <f>IF('Cumulative Budget Request '!L494='Split budget (G)'!$L$1,'Cumulative Budget Request '!Q494,0)</f>
        <v>0</v>
      </c>
      <c r="R494" s="211">
        <f>IF('Cumulative Budget Request '!L494='Split budget (G)'!$L$1,'Cumulative Budget Request '!R494,0)</f>
        <v>0</v>
      </c>
      <c r="S494" s="61"/>
      <c r="T494" s="59"/>
      <c r="U494" s="323"/>
      <c r="V494" s="323"/>
      <c r="W494" s="323"/>
      <c r="X494" s="323"/>
      <c r="Y494" s="323"/>
      <c r="Z494" s="55"/>
      <c r="AA494" s="109"/>
      <c r="AB494" s="109"/>
      <c r="AC494" s="109"/>
      <c r="AD494" s="109"/>
      <c r="AE494" s="109"/>
      <c r="AF494" s="144"/>
      <c r="AH494" s="97" t="s">
        <v>270</v>
      </c>
      <c r="AI494" s="91" t="e">
        <f>'Tuition &amp; Fees Calculation'!#REF!*24</f>
        <v>#REF!</v>
      </c>
      <c r="AJ494" s="90" t="e">
        <f t="shared" si="295"/>
        <v>#REF!</v>
      </c>
      <c r="AK494" s="99" t="e">
        <f t="shared" ref="AK494:AO504" si="304">AJ494*AK$472</f>
        <v>#REF!</v>
      </c>
      <c r="AL494" s="99" t="e">
        <f t="shared" si="304"/>
        <v>#REF!</v>
      </c>
      <c r="AM494" s="99" t="e">
        <f t="shared" si="304"/>
        <v>#REF!</v>
      </c>
      <c r="AN494" s="100" t="e">
        <f t="shared" si="304"/>
        <v>#REF!</v>
      </c>
      <c r="AO494" s="101" t="e">
        <f t="shared" si="304"/>
        <v>#REF!</v>
      </c>
    </row>
    <row r="495" spans="1:41" ht="13.8" hidden="1" thickBot="1">
      <c r="A495" s="449"/>
      <c r="B495" s="480">
        <f>IF('Cumulative Budget Request '!L495='Split budget (G)'!$L$1,'Cumulative Budget Request '!B494,0)</f>
        <v>0</v>
      </c>
      <c r="C495" s="490">
        <f>IF('Cumulative Budget Request '!L495='Split budget (G)'!$L$1,'Cumulative Budget Request '!C494,0)</f>
        <v>0</v>
      </c>
      <c r="D495" s="59" t="s">
        <v>30</v>
      </c>
      <c r="E495" s="52">
        <f>ROUND(E494*$Q$3,0)</f>
        <v>0</v>
      </c>
      <c r="F495" s="52">
        <f t="shared" ref="F495:I495" si="305">ROUND(F494*$Q$3,0)</f>
        <v>0</v>
      </c>
      <c r="G495" s="52">
        <f t="shared" si="305"/>
        <v>0</v>
      </c>
      <c r="H495" s="52">
        <f t="shared" si="305"/>
        <v>0</v>
      </c>
      <c r="I495" s="52">
        <f t="shared" si="305"/>
        <v>0</v>
      </c>
      <c r="J495" s="158">
        <f>SUM(E495:I495)</f>
        <v>0</v>
      </c>
      <c r="M495" s="215"/>
      <c r="N495" s="56"/>
      <c r="O495" s="211">
        <f>IF('Cumulative Budget Request '!L495='Split budget (G)'!$L$1,'Cumulative Budget Request '!O495,0)</f>
        <v>0</v>
      </c>
      <c r="P495" s="212">
        <f>IF('Cumulative Budget Request '!L495='Split budget (G)'!$L$1,'Cumulative Budget Request '!P495,0)</f>
        <v>0</v>
      </c>
      <c r="Q495" s="61">
        <f>IF('Cumulative Budget Request '!L495='Split budget (G)'!$L$1,'Cumulative Budget Request '!Q495,0)</f>
        <v>0</v>
      </c>
      <c r="R495" s="211">
        <f>IF('Cumulative Budget Request '!L495='Split budget (G)'!$L$1,'Cumulative Budget Request '!R495,0)</f>
        <v>0</v>
      </c>
      <c r="S495" s="61"/>
      <c r="T495" s="59"/>
      <c r="U495" s="323"/>
      <c r="V495" s="323"/>
      <c r="W495" s="323"/>
      <c r="X495" s="323"/>
      <c r="Y495" s="323"/>
      <c r="Z495" s="55"/>
      <c r="AA495" s="109"/>
      <c r="AB495" s="109"/>
      <c r="AC495" s="109"/>
      <c r="AD495" s="109"/>
      <c r="AE495" s="109"/>
      <c r="AF495" s="144"/>
      <c r="AH495" s="97" t="s">
        <v>210</v>
      </c>
      <c r="AI495" s="91" t="e">
        <f>'Tuition &amp; Fees Calculation'!#REF!*24</f>
        <v>#REF!</v>
      </c>
      <c r="AJ495" s="90" t="e">
        <f t="shared" si="295"/>
        <v>#REF!</v>
      </c>
      <c r="AK495" s="99" t="e">
        <f t="shared" si="304"/>
        <v>#REF!</v>
      </c>
      <c r="AL495" s="99" t="e">
        <f t="shared" si="304"/>
        <v>#REF!</v>
      </c>
      <c r="AM495" s="99" t="e">
        <f t="shared" si="304"/>
        <v>#REF!</v>
      </c>
      <c r="AN495" s="100" t="e">
        <f t="shared" si="304"/>
        <v>#REF!</v>
      </c>
      <c r="AO495" s="101" t="e">
        <f t="shared" si="304"/>
        <v>#REF!</v>
      </c>
    </row>
    <row r="496" spans="1:41" ht="15.6" hidden="1" thickBot="1">
      <c r="A496" s="449"/>
      <c r="B496" s="480">
        <f>IF('Cumulative Budget Request '!L496='Split budget (G)'!$L$1,'Cumulative Budget Request '!B495,0)</f>
        <v>0</v>
      </c>
      <c r="C496" s="490">
        <f>IF('Cumulative Budget Request '!L496='Split budget (G)'!$L$1,'Cumulative Budget Request '!C495,0)</f>
        <v>0</v>
      </c>
      <c r="D496" s="59" t="s">
        <v>29</v>
      </c>
      <c r="E496" s="170">
        <f>ROUND(R$6*E492,0)</f>
        <v>0</v>
      </c>
      <c r="F496" s="170">
        <f t="shared" ref="F496:I496" si="306">ROUND(S$6*F492,0)</f>
        <v>0</v>
      </c>
      <c r="G496" s="170">
        <f t="shared" si="306"/>
        <v>0</v>
      </c>
      <c r="H496" s="170">
        <f t="shared" si="306"/>
        <v>0</v>
      </c>
      <c r="I496" s="170">
        <f t="shared" si="306"/>
        <v>0</v>
      </c>
      <c r="J496" s="167">
        <f>SUM(E496:I496)</f>
        <v>0</v>
      </c>
      <c r="M496" s="215"/>
      <c r="N496" s="56"/>
      <c r="O496" s="211">
        <f>IF('Cumulative Budget Request '!L496='Split budget (G)'!$L$1,'Cumulative Budget Request '!O496,0)</f>
        <v>0</v>
      </c>
      <c r="P496" s="212">
        <f>IF('Cumulative Budget Request '!L496='Split budget (G)'!$L$1,'Cumulative Budget Request '!P496,0)</f>
        <v>0</v>
      </c>
      <c r="Q496" s="61">
        <f>IF('Cumulative Budget Request '!L496='Split budget (G)'!$L$1,'Cumulative Budget Request '!Q496,0)</f>
        <v>0</v>
      </c>
      <c r="R496" s="211">
        <f>IF('Cumulative Budget Request '!L496='Split budget (G)'!$L$1,'Cumulative Budget Request '!R496,0)</f>
        <v>0</v>
      </c>
      <c r="S496" s="61"/>
      <c r="T496" s="59"/>
      <c r="U496" s="323"/>
      <c r="V496" s="323"/>
      <c r="W496" s="323"/>
      <c r="X496" s="323"/>
      <c r="Y496" s="323"/>
      <c r="Z496" s="55"/>
      <c r="AA496" s="109"/>
      <c r="AB496" s="109"/>
      <c r="AC496" s="109"/>
      <c r="AD496" s="109"/>
      <c r="AE496" s="109"/>
      <c r="AF496" s="144"/>
      <c r="AH496" s="97" t="s">
        <v>275</v>
      </c>
      <c r="AI496" s="91" t="e">
        <f>'Tuition &amp; Fees Calculation'!#REF!*24</f>
        <v>#REF!</v>
      </c>
      <c r="AJ496" s="90" t="e">
        <f t="shared" si="295"/>
        <v>#REF!</v>
      </c>
      <c r="AK496" s="99" t="e">
        <f t="shared" si="304"/>
        <v>#REF!</v>
      </c>
      <c r="AL496" s="99" t="e">
        <f t="shared" si="304"/>
        <v>#REF!</v>
      </c>
      <c r="AM496" s="99" t="e">
        <f t="shared" si="304"/>
        <v>#REF!</v>
      </c>
      <c r="AN496" s="100" t="e">
        <f t="shared" si="304"/>
        <v>#REF!</v>
      </c>
      <c r="AO496" s="101" t="e">
        <f t="shared" si="304"/>
        <v>#REF!</v>
      </c>
    </row>
    <row r="497" spans="1:41" ht="13.8" hidden="1" thickBot="1">
      <c r="A497" s="449"/>
      <c r="B497" s="480">
        <f>IF('Cumulative Budget Request '!L497='Split budget (G)'!$L$1,'Cumulative Budget Request '!B496,0)</f>
        <v>0</v>
      </c>
      <c r="C497" s="490">
        <f>IF('Cumulative Budget Request '!L497='Split budget (G)'!$L$1,'Cumulative Budget Request '!C496,0)</f>
        <v>0</v>
      </c>
      <c r="D497" s="62" t="s">
        <v>178</v>
      </c>
      <c r="E497" s="171">
        <f>SUM(E495:E496)</f>
        <v>0</v>
      </c>
      <c r="F497" s="171">
        <f t="shared" ref="F497:I497" si="307">SUM(F495:F496)</f>
        <v>0</v>
      </c>
      <c r="G497" s="171">
        <f t="shared" si="307"/>
        <v>0</v>
      </c>
      <c r="H497" s="171">
        <f t="shared" si="307"/>
        <v>0</v>
      </c>
      <c r="I497" s="171">
        <f t="shared" si="307"/>
        <v>0</v>
      </c>
      <c r="J497" s="172">
        <f>SUM(J495:J496)</f>
        <v>0</v>
      </c>
      <c r="M497" s="215"/>
      <c r="N497" s="56"/>
      <c r="O497" s="59"/>
      <c r="P497" s="216"/>
      <c r="Q497" s="61"/>
      <c r="R497" s="59"/>
      <c r="S497" s="61"/>
      <c r="T497" s="59"/>
      <c r="U497" s="325"/>
      <c r="V497" s="326"/>
      <c r="W497" s="324"/>
      <c r="X497" s="324"/>
      <c r="Y497" s="324"/>
      <c r="Z497" s="55"/>
      <c r="AA497" s="109"/>
      <c r="AB497" s="109"/>
      <c r="AC497" s="109"/>
      <c r="AD497" s="109"/>
      <c r="AE497" s="109"/>
      <c r="AF497" s="144"/>
      <c r="AH497" s="97" t="s">
        <v>271</v>
      </c>
      <c r="AI497" s="91" t="e">
        <f>'Tuition &amp; Fees Calculation'!#REF!*24</f>
        <v>#REF!</v>
      </c>
      <c r="AJ497" s="90" t="e">
        <f t="shared" si="295"/>
        <v>#REF!</v>
      </c>
      <c r="AK497" s="99" t="e">
        <f t="shared" si="304"/>
        <v>#REF!</v>
      </c>
      <c r="AL497" s="99" t="e">
        <f t="shared" si="304"/>
        <v>#REF!</v>
      </c>
      <c r="AM497" s="99" t="e">
        <f t="shared" si="304"/>
        <v>#REF!</v>
      </c>
      <c r="AN497" s="100" t="e">
        <f t="shared" si="304"/>
        <v>#REF!</v>
      </c>
      <c r="AO497" s="101" t="e">
        <f t="shared" si="304"/>
        <v>#REF!</v>
      </c>
    </row>
    <row r="498" spans="1:41" ht="13.8" hidden="1" thickBot="1">
      <c r="A498" s="449"/>
      <c r="B498" s="491"/>
      <c r="C498" s="482"/>
      <c r="D498" s="59"/>
      <c r="E498" s="20"/>
      <c r="F498" s="20"/>
      <c r="G498" s="20"/>
      <c r="H498" s="20"/>
      <c r="I498" s="20"/>
      <c r="J498" s="109"/>
      <c r="M498" s="215"/>
      <c r="N498" s="56"/>
      <c r="O498" s="33"/>
      <c r="P498" s="56"/>
      <c r="Q498" s="33"/>
      <c r="R498" s="213"/>
      <c r="S498" s="33"/>
      <c r="T498" s="213"/>
      <c r="U498" s="327"/>
      <c r="V498" s="327"/>
      <c r="W498" s="327"/>
      <c r="X498" s="327"/>
      <c r="Y498" s="327"/>
      <c r="Z498" s="55"/>
      <c r="AA498" s="109"/>
      <c r="AB498" s="109"/>
      <c r="AC498" s="109"/>
      <c r="AD498" s="109"/>
      <c r="AE498" s="109"/>
      <c r="AF498" s="144"/>
      <c r="AH498" s="97" t="s">
        <v>272</v>
      </c>
      <c r="AI498" s="91" t="e">
        <f>'Tuition &amp; Fees Calculation'!#REF!*24</f>
        <v>#REF!</v>
      </c>
      <c r="AJ498" s="90" t="e">
        <f t="shared" si="295"/>
        <v>#REF!</v>
      </c>
      <c r="AK498" s="99" t="e">
        <f t="shared" si="304"/>
        <v>#REF!</v>
      </c>
      <c r="AL498" s="99" t="e">
        <f t="shared" si="304"/>
        <v>#REF!</v>
      </c>
      <c r="AM498" s="99" t="e">
        <f t="shared" si="304"/>
        <v>#REF!</v>
      </c>
      <c r="AN498" s="100" t="e">
        <f t="shared" si="304"/>
        <v>#REF!</v>
      </c>
      <c r="AO498" s="101" t="e">
        <f t="shared" si="304"/>
        <v>#REF!</v>
      </c>
    </row>
    <row r="499" spans="1:41" ht="13.8" hidden="1" thickBot="1">
      <c r="A499" s="485">
        <f>IF('Cumulative Budget Request '!L499='Split budget (G)'!$L$1,'Cumulative Budget Request '!A499,0)</f>
        <v>0</v>
      </c>
      <c r="B499" s="489" t="s">
        <v>417</v>
      </c>
      <c r="C499" s="489" t="s">
        <v>415</v>
      </c>
      <c r="D499" s="33" t="s">
        <v>123</v>
      </c>
      <c r="E499" s="76">
        <f>ROUND($P499*$Q499*R499,6)</f>
        <v>0</v>
      </c>
      <c r="F499" s="76">
        <f>ROUND($P500*$Q500*R500,6)</f>
        <v>0</v>
      </c>
      <c r="G499" s="76">
        <f>ROUND($P501*$Q501*R501,6)</f>
        <v>0</v>
      </c>
      <c r="H499" s="76">
        <f>ROUND($P502*$Q502*R502,6)</f>
        <v>0</v>
      </c>
      <c r="I499" s="76">
        <f>ROUND($P503*$Q503*R503,6)</f>
        <v>0</v>
      </c>
      <c r="J499" s="25"/>
      <c r="M499" s="133">
        <f>IF('Cumulative Budget Request '!L499='Split budget (G)'!$L$1,'Cumulative Budget Request '!M499,0)</f>
        <v>0</v>
      </c>
      <c r="N499" s="214">
        <f>ROUND(M499/12,2)</f>
        <v>0</v>
      </c>
      <c r="O499" s="211">
        <f>IF('Cumulative Budget Request '!L499='Split budget (G)'!$L$1,'Cumulative Budget Request '!O499,0)</f>
        <v>0</v>
      </c>
      <c r="P499" s="212">
        <f>IF('Cumulative Budget Request '!L499='Split budget (G)'!$L$1,'Cumulative Budget Request '!P499,0)</f>
        <v>0</v>
      </c>
      <c r="Q499" s="61">
        <f>IF('Cumulative Budget Request '!L499='Split budget (G)'!$L$1,'Cumulative Budget Request '!Q499,0)</f>
        <v>0</v>
      </c>
      <c r="R499" s="211">
        <f>IF('Cumulative Budget Request '!L499='Split budget (G)'!$L$1,'Cumulative Budget Request '!R499,0)</f>
        <v>0</v>
      </c>
      <c r="S499" s="61"/>
      <c r="T499" s="59"/>
      <c r="U499" s="323">
        <f>IFERROR((E502+E503)/E501,0)</f>
        <v>0</v>
      </c>
      <c r="V499" s="323">
        <f t="shared" ref="V499:Y499" si="308">IFERROR((F502+F503)/F501,0)</f>
        <v>0</v>
      </c>
      <c r="W499" s="323">
        <f t="shared" si="308"/>
        <v>0</v>
      </c>
      <c r="X499" s="323">
        <f t="shared" si="308"/>
        <v>0</v>
      </c>
      <c r="Y499" s="323">
        <f t="shared" si="308"/>
        <v>0</v>
      </c>
      <c r="Z499" s="141" t="str">
        <f>C499</f>
        <v>Major</v>
      </c>
      <c r="AA499" s="109" t="e">
        <f>ROUND(VLOOKUP($C499,$AH$476:AO532,4,FALSE)*E499,0)</f>
        <v>#N/A</v>
      </c>
      <c r="AB499" s="109" t="e">
        <f>ROUND(VLOOKUP($C500,$AH$476:AO532,5,FALSE)*F499,0)</f>
        <v>#N/A</v>
      </c>
      <c r="AC499" s="109" t="e">
        <f>ROUND(VLOOKUP($C501,$AH$476:AO532,6,FALSE)*G499,0)</f>
        <v>#N/A</v>
      </c>
      <c r="AD499" s="109" t="e">
        <f>ROUND(VLOOKUP($C502,$AH$476:AO532,7,FALSE)*H499,0)</f>
        <v>#N/A</v>
      </c>
      <c r="AE499" s="109" t="e">
        <f>ROUND(VLOOKUP($C503,$AH$476:AO532,8,FALSE)*I499,0)</f>
        <v>#N/A</v>
      </c>
      <c r="AF499" s="144" t="e">
        <f>SUM(AA499:AE499)</f>
        <v>#N/A</v>
      </c>
      <c r="AH499" s="97" t="s">
        <v>211</v>
      </c>
      <c r="AI499" s="91" t="e">
        <f>'Tuition &amp; Fees Calculation'!#REF!*24</f>
        <v>#REF!</v>
      </c>
      <c r="AJ499" s="90" t="e">
        <f t="shared" si="295"/>
        <v>#REF!</v>
      </c>
      <c r="AK499" s="99" t="e">
        <f t="shared" si="304"/>
        <v>#REF!</v>
      </c>
      <c r="AL499" s="99" t="e">
        <f t="shared" si="304"/>
        <v>#REF!</v>
      </c>
      <c r="AM499" s="99" t="e">
        <f t="shared" si="304"/>
        <v>#REF!</v>
      </c>
      <c r="AN499" s="100" t="e">
        <f t="shared" si="304"/>
        <v>#REF!</v>
      </c>
      <c r="AO499" s="101" t="e">
        <f t="shared" si="304"/>
        <v>#REF!</v>
      </c>
    </row>
    <row r="500" spans="1:41" ht="13.8" hidden="1" thickBot="1">
      <c r="A500" s="486"/>
      <c r="B500" s="480">
        <f>IF('Cumulative Budget Request '!L500='Split budget (G)'!$L$1,'Cumulative Budget Request '!B499,0)</f>
        <v>0</v>
      </c>
      <c r="C500" s="490">
        <f>IF('Cumulative Budget Request '!L500='Split budget (G)'!$L$1,'Cumulative Budget Request '!C499,0)</f>
        <v>0</v>
      </c>
      <c r="D500" s="33" t="s">
        <v>179</v>
      </c>
      <c r="E500" s="21">
        <f>R499</f>
        <v>0</v>
      </c>
      <c r="F500" s="21">
        <f>R500</f>
        <v>0</v>
      </c>
      <c r="G500" s="21">
        <f>R501</f>
        <v>0</v>
      </c>
      <c r="H500" s="21">
        <f>R502</f>
        <v>0</v>
      </c>
      <c r="I500" s="21">
        <f>R503</f>
        <v>0</v>
      </c>
      <c r="J500" s="25"/>
      <c r="M500" s="215"/>
      <c r="N500" s="214"/>
      <c r="O500" s="211">
        <f>IF('Cumulative Budget Request '!L500='Split budget (G)'!$L$1,'Cumulative Budget Request '!O500,0)</f>
        <v>0</v>
      </c>
      <c r="P500" s="212">
        <f>IF('Cumulative Budget Request '!L500='Split budget (G)'!$L$1,'Cumulative Budget Request '!P500,0)</f>
        <v>0</v>
      </c>
      <c r="Q500" s="61">
        <f>IF('Cumulative Budget Request '!L500='Split budget (G)'!$L$1,'Cumulative Budget Request '!Q500,0)</f>
        <v>0</v>
      </c>
      <c r="R500" s="211">
        <f>IF('Cumulative Budget Request '!L500='Split budget (G)'!$L$1,'Cumulative Budget Request '!R500,0)</f>
        <v>0</v>
      </c>
      <c r="S500" s="61"/>
      <c r="T500" s="59"/>
      <c r="U500" s="323"/>
      <c r="V500" s="323"/>
      <c r="W500" s="323"/>
      <c r="X500" s="323"/>
      <c r="Y500" s="323"/>
      <c r="Z500" s="141"/>
      <c r="AA500" s="109"/>
      <c r="AB500" s="109"/>
      <c r="AC500" s="109"/>
      <c r="AD500" s="109"/>
      <c r="AE500" s="109"/>
      <c r="AF500" s="144"/>
      <c r="AH500" s="97" t="s">
        <v>212</v>
      </c>
      <c r="AI500" s="91" t="e">
        <f>'Tuition &amp; Fees Calculation'!#REF!*24</f>
        <v>#REF!</v>
      </c>
      <c r="AJ500" s="90" t="e">
        <f t="shared" si="295"/>
        <v>#REF!</v>
      </c>
      <c r="AK500" s="99" t="e">
        <f t="shared" si="304"/>
        <v>#REF!</v>
      </c>
      <c r="AL500" s="99" t="e">
        <f t="shared" si="304"/>
        <v>#REF!</v>
      </c>
      <c r="AM500" s="99" t="e">
        <f t="shared" si="304"/>
        <v>#REF!</v>
      </c>
      <c r="AN500" s="100" t="e">
        <f t="shared" si="304"/>
        <v>#REF!</v>
      </c>
      <c r="AO500" s="101" t="e">
        <f t="shared" si="304"/>
        <v>#REF!</v>
      </c>
    </row>
    <row r="501" spans="1:41" ht="13.8" hidden="1" thickBot="1">
      <c r="A501" s="449"/>
      <c r="B501" s="480">
        <f>IF('Cumulative Budget Request '!L501='Split budget (G)'!$L$1,'Cumulative Budget Request '!B500,0)</f>
        <v>0</v>
      </c>
      <c r="C501" s="490">
        <f>IF('Cumulative Budget Request '!L501='Split budget (G)'!$L$1,'Cumulative Budget Request '!C500,0)</f>
        <v>0</v>
      </c>
      <c r="D501" s="59" t="s">
        <v>15</v>
      </c>
      <c r="E501" s="52">
        <f>ROUND(N499*E499*O499,0)</f>
        <v>0</v>
      </c>
      <c r="F501" s="52">
        <f>ROUND(N499*F499*O499*O500,0)</f>
        <v>0</v>
      </c>
      <c r="G501" s="52">
        <f>ROUND(N499*G499*O499*O500*O501,0)</f>
        <v>0</v>
      </c>
      <c r="H501" s="52">
        <f>ROUND(N499*H499*O499*O500*O501*O502,0)</f>
        <v>0</v>
      </c>
      <c r="I501" s="52">
        <f>ROUND(N499*I499*O499*O500*O501*O502*O503,0)</f>
        <v>0</v>
      </c>
      <c r="J501" s="158">
        <f>SUM(E501:I501)</f>
        <v>0</v>
      </c>
      <c r="M501" s="215"/>
      <c r="N501" s="56"/>
      <c r="O501" s="211">
        <f>IF('Cumulative Budget Request '!L501='Split budget (G)'!$L$1,'Cumulative Budget Request '!O501,0)</f>
        <v>0</v>
      </c>
      <c r="P501" s="212">
        <f>IF('Cumulative Budget Request '!L501='Split budget (G)'!$L$1,'Cumulative Budget Request '!P501,0)</f>
        <v>0</v>
      </c>
      <c r="Q501" s="61">
        <f>IF('Cumulative Budget Request '!L501='Split budget (G)'!$L$1,'Cumulative Budget Request '!Q501,0)</f>
        <v>0</v>
      </c>
      <c r="R501" s="211">
        <f>IF('Cumulative Budget Request '!L501='Split budget (G)'!$L$1,'Cumulative Budget Request '!R501,0)</f>
        <v>0</v>
      </c>
      <c r="S501" s="61"/>
      <c r="T501" s="59"/>
      <c r="U501" s="323"/>
      <c r="V501" s="323"/>
      <c r="W501" s="323"/>
      <c r="X501" s="323"/>
      <c r="Y501" s="323"/>
      <c r="Z501" s="55"/>
      <c r="AA501" s="109"/>
      <c r="AB501" s="109"/>
      <c r="AC501" s="109"/>
      <c r="AD501" s="109"/>
      <c r="AE501" s="109"/>
      <c r="AF501" s="144"/>
      <c r="AH501" s="97" t="s">
        <v>273</v>
      </c>
      <c r="AI501" s="91" t="e">
        <f>'Tuition &amp; Fees Calculation'!#REF!*24</f>
        <v>#REF!</v>
      </c>
      <c r="AJ501" s="90" t="e">
        <f t="shared" si="295"/>
        <v>#REF!</v>
      </c>
      <c r="AK501" s="99" t="e">
        <f t="shared" si="304"/>
        <v>#REF!</v>
      </c>
      <c r="AL501" s="99" t="e">
        <f t="shared" si="304"/>
        <v>#REF!</v>
      </c>
      <c r="AM501" s="99" t="e">
        <f t="shared" si="304"/>
        <v>#REF!</v>
      </c>
      <c r="AN501" s="100" t="e">
        <f t="shared" si="304"/>
        <v>#REF!</v>
      </c>
      <c r="AO501" s="101" t="e">
        <f t="shared" si="304"/>
        <v>#REF!</v>
      </c>
    </row>
    <row r="502" spans="1:41" ht="13.8" hidden="1" thickBot="1">
      <c r="A502" s="449"/>
      <c r="B502" s="480">
        <f>IF('Cumulative Budget Request '!L502='Split budget (G)'!$L$1,'Cumulative Budget Request '!B501,0)</f>
        <v>0</v>
      </c>
      <c r="C502" s="490">
        <f>IF('Cumulative Budget Request '!L502='Split budget (G)'!$L$1,'Cumulative Budget Request '!C501,0)</f>
        <v>0</v>
      </c>
      <c r="D502" s="59" t="s">
        <v>30</v>
      </c>
      <c r="E502" s="52">
        <f>ROUND(E501*$Q$3,0)</f>
        <v>0</v>
      </c>
      <c r="F502" s="52">
        <f t="shared" ref="F502:I502" si="309">ROUND(F501*$Q$3,0)</f>
        <v>0</v>
      </c>
      <c r="G502" s="52">
        <f t="shared" si="309"/>
        <v>0</v>
      </c>
      <c r="H502" s="52">
        <f t="shared" si="309"/>
        <v>0</v>
      </c>
      <c r="I502" s="52">
        <f t="shared" si="309"/>
        <v>0</v>
      </c>
      <c r="J502" s="158">
        <f>SUM(E502:I502)</f>
        <v>0</v>
      </c>
      <c r="M502" s="215"/>
      <c r="N502" s="56"/>
      <c r="O502" s="211">
        <f>IF('Cumulative Budget Request '!L502='Split budget (G)'!$L$1,'Cumulative Budget Request '!O502,0)</f>
        <v>0</v>
      </c>
      <c r="P502" s="212">
        <f>IF('Cumulative Budget Request '!L502='Split budget (G)'!$L$1,'Cumulative Budget Request '!P502,0)</f>
        <v>0</v>
      </c>
      <c r="Q502" s="61">
        <f>IF('Cumulative Budget Request '!L502='Split budget (G)'!$L$1,'Cumulative Budget Request '!Q502,0)</f>
        <v>0</v>
      </c>
      <c r="R502" s="211">
        <f>IF('Cumulative Budget Request '!L502='Split budget (G)'!$L$1,'Cumulative Budget Request '!R502,0)</f>
        <v>0</v>
      </c>
      <c r="S502" s="61"/>
      <c r="T502" s="59"/>
      <c r="U502" s="323"/>
      <c r="V502" s="323"/>
      <c r="W502" s="323"/>
      <c r="X502" s="323"/>
      <c r="Y502" s="323"/>
      <c r="Z502" s="55"/>
      <c r="AA502" s="109"/>
      <c r="AB502" s="109"/>
      <c r="AC502" s="109"/>
      <c r="AD502" s="109"/>
      <c r="AE502" s="109"/>
      <c r="AF502" s="144"/>
      <c r="AH502" s="97" t="s">
        <v>214</v>
      </c>
      <c r="AI502" s="91" t="e">
        <f>'Tuition &amp; Fees Calculation'!#REF!*24</f>
        <v>#REF!</v>
      </c>
      <c r="AJ502" s="90" t="e">
        <f t="shared" si="295"/>
        <v>#REF!</v>
      </c>
      <c r="AK502" s="99" t="e">
        <f t="shared" si="304"/>
        <v>#REF!</v>
      </c>
      <c r="AL502" s="99" t="e">
        <f t="shared" si="304"/>
        <v>#REF!</v>
      </c>
      <c r="AM502" s="99" t="e">
        <f t="shared" si="304"/>
        <v>#REF!</v>
      </c>
      <c r="AN502" s="100" t="e">
        <f t="shared" si="304"/>
        <v>#REF!</v>
      </c>
      <c r="AO502" s="101" t="e">
        <f t="shared" si="304"/>
        <v>#REF!</v>
      </c>
    </row>
    <row r="503" spans="1:41" ht="15.6" hidden="1" thickBot="1">
      <c r="A503" s="449"/>
      <c r="B503" s="480">
        <f>IF('Cumulative Budget Request '!L503='Split budget (G)'!$L$1,'Cumulative Budget Request '!B502,0)</f>
        <v>0</v>
      </c>
      <c r="C503" s="490">
        <f>IF('Cumulative Budget Request '!L503='Split budget (G)'!$L$1,'Cumulative Budget Request '!C502,0)</f>
        <v>0</v>
      </c>
      <c r="D503" s="59" t="s">
        <v>29</v>
      </c>
      <c r="E503" s="170">
        <f>ROUND(R$6*E499,0)</f>
        <v>0</v>
      </c>
      <c r="F503" s="170">
        <f t="shared" ref="F503:I503" si="310">ROUND(S$6*F499,0)</f>
        <v>0</v>
      </c>
      <c r="G503" s="170">
        <f t="shared" si="310"/>
        <v>0</v>
      </c>
      <c r="H503" s="170">
        <f t="shared" si="310"/>
        <v>0</v>
      </c>
      <c r="I503" s="170">
        <f t="shared" si="310"/>
        <v>0</v>
      </c>
      <c r="J503" s="167">
        <f>SUM(E503:I503)</f>
        <v>0</v>
      </c>
      <c r="M503" s="215"/>
      <c r="N503" s="56"/>
      <c r="O503" s="211">
        <f>IF('Cumulative Budget Request '!L503='Split budget (G)'!$L$1,'Cumulative Budget Request '!O503,0)</f>
        <v>0</v>
      </c>
      <c r="P503" s="212">
        <f>IF('Cumulative Budget Request '!L503='Split budget (G)'!$L$1,'Cumulative Budget Request '!P503,0)</f>
        <v>0</v>
      </c>
      <c r="Q503" s="61">
        <f>IF('Cumulative Budget Request '!L503='Split budget (G)'!$L$1,'Cumulative Budget Request '!Q503,0)</f>
        <v>0</v>
      </c>
      <c r="R503" s="211">
        <f>IF('Cumulative Budget Request '!L503='Split budget (G)'!$L$1,'Cumulative Budget Request '!R503,0)</f>
        <v>0</v>
      </c>
      <c r="S503" s="61"/>
      <c r="T503" s="59"/>
      <c r="U503" s="323"/>
      <c r="V503" s="323"/>
      <c r="W503" s="323"/>
      <c r="X503" s="323"/>
      <c r="Y503" s="323"/>
      <c r="Z503" s="55"/>
      <c r="AA503" s="109"/>
      <c r="AB503" s="109"/>
      <c r="AC503" s="109"/>
      <c r="AD503" s="109"/>
      <c r="AE503" s="109"/>
      <c r="AF503" s="144"/>
      <c r="AH503" s="97" t="s">
        <v>290</v>
      </c>
      <c r="AI503" s="91" t="e">
        <f>'Tuition &amp; Fees Calculation'!#REF!*24</f>
        <v>#REF!</v>
      </c>
      <c r="AJ503" s="90" t="e">
        <f t="shared" si="295"/>
        <v>#REF!</v>
      </c>
      <c r="AK503" s="99" t="e">
        <f t="shared" si="304"/>
        <v>#REF!</v>
      </c>
      <c r="AL503" s="99" t="e">
        <f t="shared" si="304"/>
        <v>#REF!</v>
      </c>
      <c r="AM503" s="99" t="e">
        <f t="shared" si="304"/>
        <v>#REF!</v>
      </c>
      <c r="AN503" s="100" t="e">
        <f t="shared" si="304"/>
        <v>#REF!</v>
      </c>
      <c r="AO503" s="101" t="e">
        <f t="shared" si="304"/>
        <v>#REF!</v>
      </c>
    </row>
    <row r="504" spans="1:41" ht="13.8" hidden="1" thickBot="1">
      <c r="A504" s="449"/>
      <c r="B504" s="480">
        <f>IF('Cumulative Budget Request '!L504='Split budget (G)'!$L$1,'Cumulative Budget Request '!B503,0)</f>
        <v>0</v>
      </c>
      <c r="C504" s="490">
        <f>IF('Cumulative Budget Request '!L504='Split budget (G)'!$L$1,'Cumulative Budget Request '!C503,0)</f>
        <v>0</v>
      </c>
      <c r="D504" s="62" t="s">
        <v>178</v>
      </c>
      <c r="E504" s="171">
        <f>SUM(E502:E503)</f>
        <v>0</v>
      </c>
      <c r="F504" s="171">
        <f t="shared" ref="F504:I504" si="311">SUM(F502:F503)</f>
        <v>0</v>
      </c>
      <c r="G504" s="171">
        <f t="shared" si="311"/>
        <v>0</v>
      </c>
      <c r="H504" s="171">
        <f t="shared" si="311"/>
        <v>0</v>
      </c>
      <c r="I504" s="171">
        <f t="shared" si="311"/>
        <v>0</v>
      </c>
      <c r="J504" s="172">
        <f>SUM(J502:J503)</f>
        <v>0</v>
      </c>
      <c r="M504" s="215"/>
      <c r="N504" s="56"/>
      <c r="O504" s="59"/>
      <c r="P504" s="216"/>
      <c r="Q504" s="61"/>
      <c r="R504" s="59"/>
      <c r="S504" s="61"/>
      <c r="T504" s="59"/>
      <c r="U504" s="325"/>
      <c r="V504" s="326"/>
      <c r="W504" s="324"/>
      <c r="X504" s="324"/>
      <c r="Y504" s="324"/>
      <c r="Z504" s="55"/>
      <c r="AA504" s="109"/>
      <c r="AB504" s="109"/>
      <c r="AC504" s="109"/>
      <c r="AD504" s="109"/>
      <c r="AE504" s="109"/>
      <c r="AF504" s="144"/>
      <c r="AH504" s="345" t="s">
        <v>194</v>
      </c>
      <c r="AI504" s="240" t="e">
        <f>'Tuition &amp; Fees Calculation'!#REF!*24</f>
        <v>#REF!</v>
      </c>
      <c r="AJ504" s="346" t="e">
        <f t="shared" si="295"/>
        <v>#REF!</v>
      </c>
      <c r="AK504" s="347" t="e">
        <f t="shared" si="304"/>
        <v>#REF!</v>
      </c>
      <c r="AL504" s="347" t="e">
        <f t="shared" si="304"/>
        <v>#REF!</v>
      </c>
      <c r="AM504" s="347" t="e">
        <f t="shared" si="304"/>
        <v>#REF!</v>
      </c>
      <c r="AN504" s="349" t="e">
        <f t="shared" si="304"/>
        <v>#REF!</v>
      </c>
      <c r="AO504" s="348" t="e">
        <f t="shared" si="304"/>
        <v>#REF!</v>
      </c>
    </row>
    <row r="505" spans="1:41" ht="13.8" hidden="1" thickBot="1">
      <c r="A505" s="449"/>
      <c r="B505" s="491"/>
      <c r="C505" s="482"/>
      <c r="D505" s="59"/>
      <c r="E505" s="20"/>
      <c r="F505" s="20"/>
      <c r="G505" s="20"/>
      <c r="H505" s="20"/>
      <c r="I505" s="20"/>
      <c r="J505" s="109"/>
      <c r="M505" s="215"/>
      <c r="N505" s="56"/>
      <c r="O505" s="33"/>
      <c r="P505" s="56"/>
      <c r="Q505" s="33"/>
      <c r="R505" s="213"/>
      <c r="S505" s="33"/>
      <c r="T505" s="213"/>
      <c r="U505" s="327"/>
      <c r="V505" s="327"/>
      <c r="W505" s="327"/>
      <c r="X505" s="327"/>
      <c r="Y505" s="327"/>
      <c r="Z505" s="55"/>
      <c r="AA505" s="109"/>
      <c r="AB505" s="109"/>
      <c r="AC505" s="109"/>
      <c r="AD505" s="109"/>
      <c r="AE505" s="109"/>
      <c r="AF505" s="144"/>
    </row>
    <row r="506" spans="1:41" ht="13.8" hidden="1" thickBot="1">
      <c r="A506" s="485">
        <f>IF('Cumulative Budget Request '!L506='Split budget (G)'!$L$1,'Cumulative Budget Request '!A506,0)</f>
        <v>0</v>
      </c>
      <c r="B506" s="489" t="s">
        <v>417</v>
      </c>
      <c r="C506" s="489" t="s">
        <v>415</v>
      </c>
      <c r="D506" s="33" t="s">
        <v>123</v>
      </c>
      <c r="E506" s="76">
        <f>ROUND($P506*$Q506*R506,6)</f>
        <v>0</v>
      </c>
      <c r="F506" s="76">
        <f>ROUND($P507*$Q507*R507,6)</f>
        <v>0</v>
      </c>
      <c r="G506" s="76">
        <f>ROUND($P508*$Q508*R508,6)</f>
        <v>0</v>
      </c>
      <c r="H506" s="76">
        <f>ROUND($P509*$Q509*R509,6)</f>
        <v>0</v>
      </c>
      <c r="I506" s="76">
        <f>ROUND($P510*$Q510*R510,6)</f>
        <v>0</v>
      </c>
      <c r="J506" s="25"/>
      <c r="M506" s="133">
        <f>IF('Cumulative Budget Request '!L506='Split budget (G)'!$L$1,'Cumulative Budget Request '!M506,0)</f>
        <v>0</v>
      </c>
      <c r="N506" s="214">
        <f>ROUND(M506/12,2)</f>
        <v>0</v>
      </c>
      <c r="O506" s="211">
        <f>IF('Cumulative Budget Request '!L506='Split budget (G)'!$L$1,'Cumulative Budget Request '!O506,0)</f>
        <v>0</v>
      </c>
      <c r="P506" s="212">
        <f>IF('Cumulative Budget Request '!L506='Split budget (G)'!$L$1,'Cumulative Budget Request '!P506,0)</f>
        <v>0</v>
      </c>
      <c r="Q506" s="61">
        <f>IF('Cumulative Budget Request '!L506='Split budget (G)'!$L$1,'Cumulative Budget Request '!Q506,0)</f>
        <v>0</v>
      </c>
      <c r="R506" s="211">
        <f>IF('Cumulative Budget Request '!L506='Split budget (G)'!$L$1,'Cumulative Budget Request '!R506,0)</f>
        <v>0</v>
      </c>
      <c r="S506" s="61"/>
      <c r="T506" s="59"/>
      <c r="U506" s="323">
        <f>IFERROR((E509+E510)/E508,0)</f>
        <v>0</v>
      </c>
      <c r="V506" s="323">
        <f t="shared" ref="V506:Y506" si="312">IFERROR((F509+F510)/F508,0)</f>
        <v>0</v>
      </c>
      <c r="W506" s="323">
        <f t="shared" si="312"/>
        <v>0</v>
      </c>
      <c r="X506" s="323">
        <f t="shared" si="312"/>
        <v>0</v>
      </c>
      <c r="Y506" s="323">
        <f t="shared" si="312"/>
        <v>0</v>
      </c>
      <c r="Z506" s="141" t="str">
        <f>C506</f>
        <v>Major</v>
      </c>
      <c r="AA506" s="109" t="e">
        <f>ROUND(VLOOKUP($C506,$AH$476:AO539,4,FALSE)*E506,0)</f>
        <v>#N/A</v>
      </c>
      <c r="AB506" s="109" t="e">
        <f>ROUND(VLOOKUP($C507,$AH$476:AO539,5,FALSE)*F506,0)</f>
        <v>#N/A</v>
      </c>
      <c r="AC506" s="109" t="e">
        <f>ROUND(VLOOKUP($C508,$AH$476:AO539,6,FALSE)*G506,0)</f>
        <v>#N/A</v>
      </c>
      <c r="AD506" s="109" t="e">
        <f>ROUND(VLOOKUP($C509,$AH$476:AO539,7,FALSE)*H506,0)</f>
        <v>#N/A</v>
      </c>
      <c r="AE506" s="109" t="e">
        <f>ROUND(VLOOKUP($C510,$AH$476:AO539,8,FALSE)*I506,0)</f>
        <v>#N/A</v>
      </c>
      <c r="AF506" s="144" t="e">
        <f>SUM(AA506:AE506)</f>
        <v>#N/A</v>
      </c>
    </row>
    <row r="507" spans="1:41" ht="13.8" hidden="1" thickBot="1">
      <c r="A507" s="486"/>
      <c r="B507" s="480">
        <f>IF('Cumulative Budget Request '!L507='Split budget (G)'!$L$1,'Cumulative Budget Request '!B506,0)</f>
        <v>0</v>
      </c>
      <c r="C507" s="490">
        <f>IF('Cumulative Budget Request '!L507='Split budget (G)'!$L$1,'Cumulative Budget Request '!C506,0)</f>
        <v>0</v>
      </c>
      <c r="D507" s="33" t="s">
        <v>179</v>
      </c>
      <c r="E507" s="21">
        <f>R506</f>
        <v>0</v>
      </c>
      <c r="F507" s="21">
        <f>R507</f>
        <v>0</v>
      </c>
      <c r="G507" s="21">
        <f>R508</f>
        <v>0</v>
      </c>
      <c r="H507" s="21">
        <f>R509</f>
        <v>0</v>
      </c>
      <c r="I507" s="21">
        <f>R510</f>
        <v>0</v>
      </c>
      <c r="J507" s="25"/>
      <c r="M507" s="215"/>
      <c r="N507" s="214"/>
      <c r="O507" s="211">
        <f>IF('Cumulative Budget Request '!L507='Split budget (G)'!$L$1,'Cumulative Budget Request '!O507,0)</f>
        <v>0</v>
      </c>
      <c r="P507" s="212">
        <f>IF('Cumulative Budget Request '!L507='Split budget (G)'!$L$1,'Cumulative Budget Request '!P507,0)</f>
        <v>0</v>
      </c>
      <c r="Q507" s="61">
        <f>IF('Cumulative Budget Request '!L507='Split budget (G)'!$L$1,'Cumulative Budget Request '!Q507,0)</f>
        <v>0</v>
      </c>
      <c r="R507" s="211">
        <f>IF('Cumulative Budget Request '!L507='Split budget (G)'!$L$1,'Cumulative Budget Request '!R507,0)</f>
        <v>0</v>
      </c>
      <c r="S507" s="61"/>
      <c r="T507" s="59"/>
      <c r="U507" s="323"/>
      <c r="V507" s="323"/>
      <c r="W507" s="323"/>
      <c r="X507" s="323"/>
      <c r="Y507" s="323"/>
      <c r="Z507" s="141"/>
      <c r="AA507" s="109"/>
      <c r="AB507" s="109"/>
      <c r="AC507" s="109"/>
      <c r="AD507" s="109"/>
      <c r="AE507" s="109"/>
      <c r="AF507" s="144"/>
    </row>
    <row r="508" spans="1:41" ht="13.8" hidden="1" thickBot="1">
      <c r="A508" s="449"/>
      <c r="B508" s="480">
        <f>IF('Cumulative Budget Request '!L508='Split budget (G)'!$L$1,'Cumulative Budget Request '!B507,0)</f>
        <v>0</v>
      </c>
      <c r="C508" s="490">
        <f>IF('Cumulative Budget Request '!L508='Split budget (G)'!$L$1,'Cumulative Budget Request '!C507,0)</f>
        <v>0</v>
      </c>
      <c r="D508" s="59" t="s">
        <v>15</v>
      </c>
      <c r="E508" s="52">
        <f>ROUND(N506*E506*O506,0)</f>
        <v>0</v>
      </c>
      <c r="F508" s="52">
        <f>ROUND(N506*F506*O506*O507,0)</f>
        <v>0</v>
      </c>
      <c r="G508" s="52">
        <f>ROUND(N506*G506*O506*O507*O508,0)</f>
        <v>0</v>
      </c>
      <c r="H508" s="52">
        <f>ROUND(N506*H506*O506*O507*O508*O509,0)</f>
        <v>0</v>
      </c>
      <c r="I508" s="52">
        <f>ROUND(N506*I506*O506*O507*O508*O509*O510,0)</f>
        <v>0</v>
      </c>
      <c r="J508" s="158">
        <f>SUM(E508:I508)</f>
        <v>0</v>
      </c>
      <c r="M508" s="215"/>
      <c r="N508" s="56"/>
      <c r="O508" s="211">
        <f>IF('Cumulative Budget Request '!L508='Split budget (G)'!$L$1,'Cumulative Budget Request '!O508,0)</f>
        <v>0</v>
      </c>
      <c r="P508" s="212">
        <f>IF('Cumulative Budget Request '!L508='Split budget (G)'!$L$1,'Cumulative Budget Request '!P508,0)</f>
        <v>0</v>
      </c>
      <c r="Q508" s="61">
        <f>IF('Cumulative Budget Request '!L508='Split budget (G)'!$L$1,'Cumulative Budget Request '!Q508,0)</f>
        <v>0</v>
      </c>
      <c r="R508" s="211">
        <f>IF('Cumulative Budget Request '!L508='Split budget (G)'!$L$1,'Cumulative Budget Request '!R508,0)</f>
        <v>0</v>
      </c>
      <c r="S508" s="61"/>
      <c r="T508" s="59"/>
      <c r="U508" s="323"/>
      <c r="V508" s="323"/>
      <c r="W508" s="323"/>
      <c r="X508" s="323"/>
      <c r="Y508" s="323"/>
      <c r="Z508" s="55"/>
      <c r="AA508" s="109"/>
      <c r="AB508" s="109"/>
      <c r="AC508" s="109"/>
      <c r="AD508" s="109"/>
      <c r="AE508" s="109"/>
      <c r="AF508" s="144"/>
    </row>
    <row r="509" spans="1:41" ht="13.8" hidden="1" thickBot="1">
      <c r="A509" s="449"/>
      <c r="B509" s="480">
        <f>IF('Cumulative Budget Request '!L509='Split budget (G)'!$L$1,'Cumulative Budget Request '!B508,0)</f>
        <v>0</v>
      </c>
      <c r="C509" s="490">
        <f>IF('Cumulative Budget Request '!L509='Split budget (G)'!$L$1,'Cumulative Budget Request '!C508,0)</f>
        <v>0</v>
      </c>
      <c r="D509" s="59" t="s">
        <v>30</v>
      </c>
      <c r="E509" s="52">
        <f>ROUND(E508*$Q$3,0)</f>
        <v>0</v>
      </c>
      <c r="F509" s="52">
        <f t="shared" ref="F509:I509" si="313">ROUND(F508*$Q$3,0)</f>
        <v>0</v>
      </c>
      <c r="G509" s="52">
        <f t="shared" si="313"/>
        <v>0</v>
      </c>
      <c r="H509" s="52">
        <f t="shared" si="313"/>
        <v>0</v>
      </c>
      <c r="I509" s="52">
        <f t="shared" si="313"/>
        <v>0</v>
      </c>
      <c r="J509" s="158">
        <f>SUM(E509:I509)</f>
        <v>0</v>
      </c>
      <c r="M509" s="215"/>
      <c r="N509" s="56"/>
      <c r="O509" s="211">
        <f>IF('Cumulative Budget Request '!L509='Split budget (G)'!$L$1,'Cumulative Budget Request '!O509,0)</f>
        <v>0</v>
      </c>
      <c r="P509" s="212">
        <f>IF('Cumulative Budget Request '!L509='Split budget (G)'!$L$1,'Cumulative Budget Request '!P509,0)</f>
        <v>0</v>
      </c>
      <c r="Q509" s="61">
        <f>IF('Cumulative Budget Request '!L509='Split budget (G)'!$L$1,'Cumulative Budget Request '!Q509,0)</f>
        <v>0</v>
      </c>
      <c r="R509" s="211">
        <f>IF('Cumulative Budget Request '!L509='Split budget (G)'!$L$1,'Cumulative Budget Request '!R509,0)</f>
        <v>0</v>
      </c>
      <c r="S509" s="61"/>
      <c r="T509" s="59"/>
      <c r="U509" s="323"/>
      <c r="V509" s="323"/>
      <c r="W509" s="323"/>
      <c r="X509" s="323"/>
      <c r="Y509" s="323"/>
      <c r="Z509" s="55"/>
      <c r="AA509" s="109"/>
      <c r="AB509" s="109"/>
      <c r="AC509" s="109"/>
      <c r="AD509" s="109"/>
      <c r="AE509" s="109"/>
      <c r="AF509" s="144"/>
    </row>
    <row r="510" spans="1:41" ht="15.6" hidden="1" thickBot="1">
      <c r="A510" s="449"/>
      <c r="B510" s="480">
        <f>IF('Cumulative Budget Request '!L510='Split budget (G)'!$L$1,'Cumulative Budget Request '!B509,0)</f>
        <v>0</v>
      </c>
      <c r="C510" s="490">
        <f>IF('Cumulative Budget Request '!L510='Split budget (G)'!$L$1,'Cumulative Budget Request '!C509,0)</f>
        <v>0</v>
      </c>
      <c r="D510" s="59" t="s">
        <v>29</v>
      </c>
      <c r="E510" s="170">
        <f>ROUND(R$6*E506,0)</f>
        <v>0</v>
      </c>
      <c r="F510" s="170">
        <f t="shared" ref="F510:I510" si="314">ROUND(S$6*F506,0)</f>
        <v>0</v>
      </c>
      <c r="G510" s="170">
        <f t="shared" si="314"/>
        <v>0</v>
      </c>
      <c r="H510" s="170">
        <f t="shared" si="314"/>
        <v>0</v>
      </c>
      <c r="I510" s="170">
        <f t="shared" si="314"/>
        <v>0</v>
      </c>
      <c r="J510" s="167">
        <f>SUM(E510:I510)</f>
        <v>0</v>
      </c>
      <c r="M510" s="215"/>
      <c r="N510" s="56"/>
      <c r="O510" s="211">
        <f>IF('Cumulative Budget Request '!L510='Split budget (G)'!$L$1,'Cumulative Budget Request '!O510,0)</f>
        <v>0</v>
      </c>
      <c r="P510" s="212">
        <f>IF('Cumulative Budget Request '!L510='Split budget (G)'!$L$1,'Cumulative Budget Request '!P510,0)</f>
        <v>0</v>
      </c>
      <c r="Q510" s="61">
        <f>IF('Cumulative Budget Request '!L510='Split budget (G)'!$L$1,'Cumulative Budget Request '!Q510,0)</f>
        <v>0</v>
      </c>
      <c r="R510" s="211">
        <f>IF('Cumulative Budget Request '!L510='Split budget (G)'!$L$1,'Cumulative Budget Request '!R510,0)</f>
        <v>0</v>
      </c>
      <c r="S510" s="61"/>
      <c r="T510" s="59"/>
      <c r="U510" s="323"/>
      <c r="V510" s="323"/>
      <c r="W510" s="323"/>
      <c r="X510" s="323"/>
      <c r="Y510" s="323"/>
      <c r="Z510" s="55"/>
      <c r="AA510" s="109"/>
      <c r="AB510" s="109"/>
      <c r="AC510" s="109"/>
      <c r="AD510" s="109"/>
      <c r="AE510" s="109"/>
      <c r="AF510" s="144"/>
    </row>
    <row r="511" spans="1:41" ht="13.8" hidden="1" thickBot="1">
      <c r="A511" s="449"/>
      <c r="B511" s="480">
        <f>IF('Cumulative Budget Request '!L511='Split budget (G)'!$L$1,'Cumulative Budget Request '!B510,0)</f>
        <v>0</v>
      </c>
      <c r="C511" s="490">
        <f>IF('Cumulative Budget Request '!L511='Split budget (G)'!$L$1,'Cumulative Budget Request '!C510,0)</f>
        <v>0</v>
      </c>
      <c r="D511" s="62" t="s">
        <v>178</v>
      </c>
      <c r="E511" s="171">
        <f>SUM(E509:E510)</f>
        <v>0</v>
      </c>
      <c r="F511" s="171">
        <f t="shared" ref="F511:I511" si="315">SUM(F509:F510)</f>
        <v>0</v>
      </c>
      <c r="G511" s="171">
        <f t="shared" si="315"/>
        <v>0</v>
      </c>
      <c r="H511" s="171">
        <f t="shared" si="315"/>
        <v>0</v>
      </c>
      <c r="I511" s="171">
        <f t="shared" si="315"/>
        <v>0</v>
      </c>
      <c r="J511" s="172">
        <f>SUM(J509:J510)</f>
        <v>0</v>
      </c>
      <c r="M511" s="215"/>
      <c r="N511" s="56"/>
      <c r="O511" s="59"/>
      <c r="P511" s="216"/>
      <c r="Q511" s="61"/>
      <c r="R511" s="59"/>
      <c r="S511" s="61"/>
      <c r="T511" s="59"/>
      <c r="U511" s="325"/>
      <c r="V511" s="326"/>
      <c r="W511" s="324"/>
      <c r="X511" s="324"/>
      <c r="Y511" s="324"/>
      <c r="Z511" s="55"/>
      <c r="AA511" s="109"/>
      <c r="AB511" s="109"/>
      <c r="AC511" s="109"/>
      <c r="AD511" s="109"/>
      <c r="AE511" s="109"/>
      <c r="AF511" s="144"/>
    </row>
    <row r="512" spans="1:41" ht="13.8" hidden="1" thickBot="1">
      <c r="A512" s="449"/>
      <c r="B512" s="491"/>
      <c r="C512" s="482"/>
      <c r="D512" s="59"/>
      <c r="E512" s="20"/>
      <c r="F512" s="20"/>
      <c r="G512" s="20"/>
      <c r="H512" s="20"/>
      <c r="I512" s="20"/>
      <c r="J512" s="109"/>
      <c r="M512" s="215"/>
      <c r="N512" s="56"/>
      <c r="O512" s="33"/>
      <c r="P512" s="56"/>
      <c r="Q512" s="33"/>
      <c r="R512" s="213"/>
      <c r="S512" s="33"/>
      <c r="T512" s="213"/>
      <c r="U512" s="327"/>
      <c r="V512" s="327"/>
      <c r="W512" s="327"/>
      <c r="X512" s="327"/>
      <c r="Y512" s="327"/>
      <c r="Z512" s="55"/>
      <c r="AA512" s="109"/>
      <c r="AB512" s="109"/>
      <c r="AC512" s="109"/>
      <c r="AD512" s="109"/>
      <c r="AE512" s="109"/>
      <c r="AF512" s="144"/>
    </row>
    <row r="513" spans="1:32" ht="13.8" hidden="1" thickBot="1">
      <c r="A513" s="485">
        <f>IF('Cumulative Budget Request '!L513='Split budget (G)'!$L$1,'Cumulative Budget Request '!A513,0)</f>
        <v>0</v>
      </c>
      <c r="B513" s="489" t="s">
        <v>417</v>
      </c>
      <c r="C513" s="489" t="s">
        <v>415</v>
      </c>
      <c r="D513" s="33" t="s">
        <v>123</v>
      </c>
      <c r="E513" s="76">
        <f>ROUND($P513*$Q513*R513,6)</f>
        <v>0</v>
      </c>
      <c r="F513" s="76">
        <f>ROUND($P514*$Q514*R514,6)</f>
        <v>0</v>
      </c>
      <c r="G513" s="76">
        <f>ROUND($P515*$Q515*R515,6)</f>
        <v>0</v>
      </c>
      <c r="H513" s="76">
        <f>ROUND($P516*$Q516*R516,6)</f>
        <v>0</v>
      </c>
      <c r="I513" s="76">
        <f>ROUND($P517*$Q517*R517,6)</f>
        <v>0</v>
      </c>
      <c r="J513" s="25"/>
      <c r="M513" s="133">
        <f>IF('Cumulative Budget Request '!L513='Split budget (G)'!$L$1,'Cumulative Budget Request '!M513,0)</f>
        <v>0</v>
      </c>
      <c r="N513" s="214">
        <f>ROUND(M513/12,2)</f>
        <v>0</v>
      </c>
      <c r="O513" s="211">
        <f>IF('Cumulative Budget Request '!L513='Split budget (G)'!$L$1,'Cumulative Budget Request '!O513,0)</f>
        <v>0</v>
      </c>
      <c r="P513" s="212">
        <f>IF('Cumulative Budget Request '!L513='Split budget (G)'!$L$1,'Cumulative Budget Request '!P513,0)</f>
        <v>0</v>
      </c>
      <c r="Q513" s="61">
        <f>IF('Cumulative Budget Request '!L513='Split budget (G)'!$L$1,'Cumulative Budget Request '!Q513,0)</f>
        <v>0</v>
      </c>
      <c r="R513" s="211">
        <f>IF('Cumulative Budget Request '!L513='Split budget (G)'!$L$1,'Cumulative Budget Request '!R513,0)</f>
        <v>0</v>
      </c>
      <c r="S513" s="61"/>
      <c r="T513" s="59"/>
      <c r="U513" s="323">
        <f>IFERROR((E516+E517)/E515,0)</f>
        <v>0</v>
      </c>
      <c r="V513" s="323">
        <f t="shared" ref="V513:Y513" si="316">IFERROR((F516+F517)/F515,0)</f>
        <v>0</v>
      </c>
      <c r="W513" s="323">
        <f t="shared" si="316"/>
        <v>0</v>
      </c>
      <c r="X513" s="323">
        <f t="shared" si="316"/>
        <v>0</v>
      </c>
      <c r="Y513" s="323">
        <f t="shared" si="316"/>
        <v>0</v>
      </c>
      <c r="Z513" s="141" t="str">
        <f>C513</f>
        <v>Major</v>
      </c>
      <c r="AA513" s="109" t="e">
        <f>ROUND(VLOOKUP($C513,$AH$476:AO548,4,FALSE)*E513,0)</f>
        <v>#N/A</v>
      </c>
      <c r="AB513" s="109" t="e">
        <f>ROUND(VLOOKUP($C514,$AH$476:AO548,5,FALSE)*F513,0)</f>
        <v>#N/A</v>
      </c>
      <c r="AC513" s="109" t="e">
        <f>ROUND(VLOOKUP($C515,$AH$476:AO548,6,FALSE)*G513,0)</f>
        <v>#N/A</v>
      </c>
      <c r="AD513" s="109" t="e">
        <f>ROUND(VLOOKUP($C516,$AH$476:AO548,7,FALSE)*H513,0)</f>
        <v>#N/A</v>
      </c>
      <c r="AE513" s="109" t="e">
        <f>ROUND(VLOOKUP($C517,$AH$476:AO548,8,FALSE)*I513,0)</f>
        <v>#N/A</v>
      </c>
      <c r="AF513" s="144" t="e">
        <f>SUM(AA513:AE513)</f>
        <v>#N/A</v>
      </c>
    </row>
    <row r="514" spans="1:32" ht="13.8" hidden="1" thickBot="1">
      <c r="A514" s="486"/>
      <c r="B514" s="480">
        <f>IF('Cumulative Budget Request '!L514='Split budget (G)'!$L$1,'Cumulative Budget Request '!B513,0)</f>
        <v>0</v>
      </c>
      <c r="C514" s="490">
        <f>IF('Cumulative Budget Request '!L514='Split budget (G)'!$L$1,'Cumulative Budget Request '!C513,0)</f>
        <v>0</v>
      </c>
      <c r="D514" s="33" t="s">
        <v>179</v>
      </c>
      <c r="E514" s="21">
        <f>R513</f>
        <v>0</v>
      </c>
      <c r="F514" s="21">
        <f>R514</f>
        <v>0</v>
      </c>
      <c r="G514" s="21">
        <f>R515</f>
        <v>0</v>
      </c>
      <c r="H514" s="21">
        <f>R516</f>
        <v>0</v>
      </c>
      <c r="I514" s="21">
        <f>R517</f>
        <v>0</v>
      </c>
      <c r="J514" s="25"/>
      <c r="M514" s="215"/>
      <c r="N514" s="214"/>
      <c r="O514" s="211">
        <f>IF('Cumulative Budget Request '!L514='Split budget (G)'!$L$1,'Cumulative Budget Request '!O514,0)</f>
        <v>0</v>
      </c>
      <c r="P514" s="212">
        <f>IF('Cumulative Budget Request '!L514='Split budget (G)'!$L$1,'Cumulative Budget Request '!P514,0)</f>
        <v>0</v>
      </c>
      <c r="Q514" s="61">
        <f>IF('Cumulative Budget Request '!L514='Split budget (G)'!$L$1,'Cumulative Budget Request '!Q514,0)</f>
        <v>0</v>
      </c>
      <c r="R514" s="211">
        <f>IF('Cumulative Budget Request '!L514='Split budget (G)'!$L$1,'Cumulative Budget Request '!R514,0)</f>
        <v>0</v>
      </c>
      <c r="S514" s="61"/>
      <c r="T514" s="59"/>
      <c r="U514" s="323"/>
      <c r="V514" s="323"/>
      <c r="W514" s="323"/>
      <c r="X514" s="323"/>
      <c r="Y514" s="323"/>
      <c r="Z514" s="141"/>
      <c r="AA514" s="109"/>
      <c r="AB514" s="109"/>
      <c r="AC514" s="109"/>
      <c r="AD514" s="109"/>
      <c r="AE514" s="109"/>
      <c r="AF514" s="144"/>
    </row>
    <row r="515" spans="1:32" ht="13.8" hidden="1" thickBot="1">
      <c r="A515" s="449"/>
      <c r="B515" s="480">
        <f>IF('Cumulative Budget Request '!L515='Split budget (G)'!$L$1,'Cumulative Budget Request '!B514,0)</f>
        <v>0</v>
      </c>
      <c r="C515" s="490">
        <f>IF('Cumulative Budget Request '!L515='Split budget (G)'!$L$1,'Cumulative Budget Request '!C514,0)</f>
        <v>0</v>
      </c>
      <c r="D515" s="59" t="s">
        <v>15</v>
      </c>
      <c r="E515" s="52">
        <f>ROUND(N513*E513*O513,0)</f>
        <v>0</v>
      </c>
      <c r="F515" s="52">
        <f>ROUND(N513*F513*O513*O514,0)</f>
        <v>0</v>
      </c>
      <c r="G515" s="52">
        <f>ROUND(N513*G513*O513*O514*O515,0)</f>
        <v>0</v>
      </c>
      <c r="H515" s="52">
        <f>ROUND(N513*H513*O513*O514*O515*O516,0)</f>
        <v>0</v>
      </c>
      <c r="I515" s="52">
        <f>ROUND(N513*I513*O513*O514*O515*O516*O517,0)</f>
        <v>0</v>
      </c>
      <c r="J515" s="158">
        <f>SUM(E515:I515)</f>
        <v>0</v>
      </c>
      <c r="M515" s="215"/>
      <c r="N515" s="56"/>
      <c r="O515" s="211">
        <f>IF('Cumulative Budget Request '!L515='Split budget (G)'!$L$1,'Cumulative Budget Request '!O515,0)</f>
        <v>0</v>
      </c>
      <c r="P515" s="212">
        <f>IF('Cumulative Budget Request '!L515='Split budget (G)'!$L$1,'Cumulative Budget Request '!P515,0)</f>
        <v>0</v>
      </c>
      <c r="Q515" s="61">
        <f>IF('Cumulative Budget Request '!L515='Split budget (G)'!$L$1,'Cumulative Budget Request '!Q515,0)</f>
        <v>0</v>
      </c>
      <c r="R515" s="211">
        <f>IF('Cumulative Budget Request '!L515='Split budget (G)'!$L$1,'Cumulative Budget Request '!R515,0)</f>
        <v>0</v>
      </c>
      <c r="S515" s="61"/>
      <c r="T515" s="59"/>
      <c r="U515" s="323"/>
      <c r="V515" s="323"/>
      <c r="W515" s="323"/>
      <c r="X515" s="323"/>
      <c r="Y515" s="323"/>
      <c r="Z515" s="55"/>
      <c r="AA515" s="109"/>
      <c r="AB515" s="109"/>
      <c r="AC515" s="109"/>
      <c r="AD515" s="109"/>
      <c r="AE515" s="109"/>
      <c r="AF515" s="144"/>
    </row>
    <row r="516" spans="1:32" ht="13.8" hidden="1" thickBot="1">
      <c r="A516" s="449"/>
      <c r="B516" s="480">
        <f>IF('Cumulative Budget Request '!L516='Split budget (G)'!$L$1,'Cumulative Budget Request '!B515,0)</f>
        <v>0</v>
      </c>
      <c r="C516" s="490">
        <f>IF('Cumulative Budget Request '!L516='Split budget (G)'!$L$1,'Cumulative Budget Request '!C515,0)</f>
        <v>0</v>
      </c>
      <c r="D516" s="59" t="s">
        <v>30</v>
      </c>
      <c r="E516" s="52">
        <f>ROUND(E515*$Q$3,0)</f>
        <v>0</v>
      </c>
      <c r="F516" s="52">
        <f t="shared" ref="F516:I516" si="317">ROUND(F515*$Q$3,0)</f>
        <v>0</v>
      </c>
      <c r="G516" s="52">
        <f t="shared" si="317"/>
        <v>0</v>
      </c>
      <c r="H516" s="52">
        <f t="shared" si="317"/>
        <v>0</v>
      </c>
      <c r="I516" s="52">
        <f t="shared" si="317"/>
        <v>0</v>
      </c>
      <c r="J516" s="158">
        <f>SUM(E516:I516)</f>
        <v>0</v>
      </c>
      <c r="M516" s="215"/>
      <c r="N516" s="56"/>
      <c r="O516" s="211">
        <f>IF('Cumulative Budget Request '!L516='Split budget (G)'!$L$1,'Cumulative Budget Request '!O516,0)</f>
        <v>0</v>
      </c>
      <c r="P516" s="212">
        <f>IF('Cumulative Budget Request '!L516='Split budget (G)'!$L$1,'Cumulative Budget Request '!P516,0)</f>
        <v>0</v>
      </c>
      <c r="Q516" s="61">
        <f>IF('Cumulative Budget Request '!L516='Split budget (G)'!$L$1,'Cumulative Budget Request '!Q516,0)</f>
        <v>0</v>
      </c>
      <c r="R516" s="211">
        <f>IF('Cumulative Budget Request '!L516='Split budget (G)'!$L$1,'Cumulative Budget Request '!R516,0)</f>
        <v>0</v>
      </c>
      <c r="S516" s="61"/>
      <c r="T516" s="59"/>
      <c r="U516" s="323"/>
      <c r="V516" s="323"/>
      <c r="W516" s="323"/>
      <c r="X516" s="323"/>
      <c r="Y516" s="323"/>
      <c r="Z516" s="55"/>
      <c r="AA516" s="109"/>
      <c r="AB516" s="109"/>
      <c r="AC516" s="109"/>
      <c r="AD516" s="109"/>
      <c r="AE516" s="109"/>
      <c r="AF516" s="144"/>
    </row>
    <row r="517" spans="1:32" ht="15.6" hidden="1" thickBot="1">
      <c r="A517" s="449"/>
      <c r="B517" s="480">
        <f>IF('Cumulative Budget Request '!L517='Split budget (G)'!$L$1,'Cumulative Budget Request '!B516,0)</f>
        <v>0</v>
      </c>
      <c r="C517" s="490">
        <f>IF('Cumulative Budget Request '!L517='Split budget (G)'!$L$1,'Cumulative Budget Request '!C516,0)</f>
        <v>0</v>
      </c>
      <c r="D517" s="59" t="s">
        <v>29</v>
      </c>
      <c r="E517" s="170">
        <f>ROUND(R$6*E513,0)</f>
        <v>0</v>
      </c>
      <c r="F517" s="170">
        <f t="shared" ref="F517:I517" si="318">ROUND(S$6*F513,0)</f>
        <v>0</v>
      </c>
      <c r="G517" s="170">
        <f t="shared" si="318"/>
        <v>0</v>
      </c>
      <c r="H517" s="170">
        <f t="shared" si="318"/>
        <v>0</v>
      </c>
      <c r="I517" s="170">
        <f t="shared" si="318"/>
        <v>0</v>
      </c>
      <c r="J517" s="167">
        <f>SUM(E517:I517)</f>
        <v>0</v>
      </c>
      <c r="M517" s="215"/>
      <c r="N517" s="56"/>
      <c r="O517" s="211">
        <f>IF('Cumulative Budget Request '!L517='Split budget (G)'!$L$1,'Cumulative Budget Request '!O517,0)</f>
        <v>0</v>
      </c>
      <c r="P517" s="212">
        <f>IF('Cumulative Budget Request '!L517='Split budget (G)'!$L$1,'Cumulative Budget Request '!P517,0)</f>
        <v>0</v>
      </c>
      <c r="Q517" s="61">
        <f>IF('Cumulative Budget Request '!L517='Split budget (G)'!$L$1,'Cumulative Budget Request '!Q517,0)</f>
        <v>0</v>
      </c>
      <c r="R517" s="211">
        <f>IF('Cumulative Budget Request '!L517='Split budget (G)'!$L$1,'Cumulative Budget Request '!R517,0)</f>
        <v>0</v>
      </c>
      <c r="S517" s="61"/>
      <c r="T517" s="59"/>
      <c r="U517" s="323"/>
      <c r="V517" s="323"/>
      <c r="W517" s="323"/>
      <c r="X517" s="323"/>
      <c r="Y517" s="323"/>
      <c r="Z517" s="55"/>
      <c r="AA517" s="109"/>
      <c r="AB517" s="109"/>
      <c r="AC517" s="109"/>
      <c r="AD517" s="109"/>
      <c r="AE517" s="109"/>
      <c r="AF517" s="144"/>
    </row>
    <row r="518" spans="1:32" ht="13.8" hidden="1" thickBot="1">
      <c r="A518" s="449"/>
      <c r="B518" s="480">
        <f>IF('Cumulative Budget Request '!L518='Split budget (G)'!$L$1,'Cumulative Budget Request '!B517,0)</f>
        <v>0</v>
      </c>
      <c r="C518" s="490">
        <f>IF('Cumulative Budget Request '!L518='Split budget (G)'!$L$1,'Cumulative Budget Request '!C517,0)</f>
        <v>0</v>
      </c>
      <c r="D518" s="62" t="s">
        <v>178</v>
      </c>
      <c r="E518" s="171">
        <f>SUM(E516:E517)</f>
        <v>0</v>
      </c>
      <c r="F518" s="171">
        <f t="shared" ref="F518:I518" si="319">SUM(F516:F517)</f>
        <v>0</v>
      </c>
      <c r="G518" s="171">
        <f t="shared" si="319"/>
        <v>0</v>
      </c>
      <c r="H518" s="171">
        <f t="shared" si="319"/>
        <v>0</v>
      </c>
      <c r="I518" s="171">
        <f t="shared" si="319"/>
        <v>0</v>
      </c>
      <c r="J518" s="172">
        <f>SUM(J516:J517)</f>
        <v>0</v>
      </c>
      <c r="M518" s="215"/>
      <c r="N518" s="56"/>
      <c r="O518" s="59"/>
      <c r="P518" s="216"/>
      <c r="Q518" s="61"/>
      <c r="R518" s="59"/>
      <c r="S518" s="61"/>
      <c r="T518" s="59"/>
      <c r="U518" s="325"/>
      <c r="V518" s="326"/>
      <c r="W518" s="324"/>
      <c r="X518" s="324"/>
      <c r="Y518" s="324"/>
      <c r="Z518" s="55"/>
      <c r="AA518" s="109"/>
      <c r="AB518" s="109"/>
      <c r="AC518" s="109"/>
      <c r="AD518" s="109"/>
      <c r="AE518" s="109"/>
      <c r="AF518" s="144"/>
    </row>
    <row r="519" spans="1:32" ht="13.8" hidden="1" thickBot="1">
      <c r="A519" s="449"/>
      <c r="B519" s="491"/>
      <c r="C519" s="482"/>
      <c r="D519" s="59"/>
      <c r="E519" s="20"/>
      <c r="F519" s="20"/>
      <c r="G519" s="20"/>
      <c r="H519" s="20"/>
      <c r="I519" s="20"/>
      <c r="J519" s="109"/>
      <c r="M519" s="215"/>
      <c r="N519" s="56"/>
      <c r="O519" s="33"/>
      <c r="P519" s="56"/>
      <c r="Q519" s="33"/>
      <c r="R519" s="213"/>
      <c r="S519" s="33"/>
      <c r="T519" s="213"/>
      <c r="U519" s="327"/>
      <c r="V519" s="327"/>
      <c r="W519" s="327"/>
      <c r="X519" s="327"/>
      <c r="Y519" s="327"/>
      <c r="Z519" s="55"/>
      <c r="AA519" s="109"/>
      <c r="AB519" s="109"/>
      <c r="AC519" s="109"/>
      <c r="AD519" s="109"/>
      <c r="AE519" s="109"/>
      <c r="AF519" s="144"/>
    </row>
    <row r="520" spans="1:32" ht="13.8" hidden="1" thickBot="1">
      <c r="A520" s="485">
        <f>IF('Cumulative Budget Request '!L520='Split budget (G)'!$L$1,'Cumulative Budget Request '!A520,0)</f>
        <v>0</v>
      </c>
      <c r="B520" s="489" t="s">
        <v>417</v>
      </c>
      <c r="C520" s="489" t="s">
        <v>415</v>
      </c>
      <c r="D520" s="33" t="s">
        <v>123</v>
      </c>
      <c r="E520" s="76">
        <f>ROUND($P520*$Q520*R520,6)</f>
        <v>0</v>
      </c>
      <c r="F520" s="76">
        <f>ROUND($P521*$Q521*R521,6)</f>
        <v>0</v>
      </c>
      <c r="G520" s="76">
        <f>ROUND($P522*$Q522*R522,6)</f>
        <v>0</v>
      </c>
      <c r="H520" s="76">
        <f>ROUND($P523*$Q523*R523,6)</f>
        <v>0</v>
      </c>
      <c r="I520" s="76">
        <f>ROUND($P524*$Q524*R524,6)</f>
        <v>0</v>
      </c>
      <c r="J520" s="25"/>
      <c r="M520" s="133">
        <f>IF('Cumulative Budget Request '!L520='Split budget (G)'!$L$1,'Cumulative Budget Request '!M520,0)</f>
        <v>0</v>
      </c>
      <c r="N520" s="214">
        <f>ROUND(M520/12,2)</f>
        <v>0</v>
      </c>
      <c r="O520" s="211">
        <f>IF('Cumulative Budget Request '!L520='Split budget (G)'!$L$1,'Cumulative Budget Request '!O520,0)</f>
        <v>0</v>
      </c>
      <c r="P520" s="212">
        <f>IF('Cumulative Budget Request '!L520='Split budget (G)'!$L$1,'Cumulative Budget Request '!P520,0)</f>
        <v>0</v>
      </c>
      <c r="Q520" s="61">
        <f>IF('Cumulative Budget Request '!L520='Split budget (G)'!$L$1,'Cumulative Budget Request '!Q520,0)</f>
        <v>0</v>
      </c>
      <c r="R520" s="211">
        <f>IF('Cumulative Budget Request '!L520='Split budget (G)'!$L$1,'Cumulative Budget Request '!R520,0)</f>
        <v>0</v>
      </c>
      <c r="S520" s="61"/>
      <c r="T520" s="59"/>
      <c r="U520" s="323">
        <f>IFERROR((E523+E524)/E522,0)</f>
        <v>0</v>
      </c>
      <c r="V520" s="323">
        <f t="shared" ref="V520:Y520" si="320">IFERROR((F523+F524)/F522,0)</f>
        <v>0</v>
      </c>
      <c r="W520" s="323">
        <f t="shared" si="320"/>
        <v>0</v>
      </c>
      <c r="X520" s="323">
        <f t="shared" si="320"/>
        <v>0</v>
      </c>
      <c r="Y520" s="323">
        <f t="shared" si="320"/>
        <v>0</v>
      </c>
      <c r="Z520" s="141" t="str">
        <f>C520</f>
        <v>Major</v>
      </c>
      <c r="AA520" s="109" t="e">
        <f>ROUND(VLOOKUP($C520,$AH$476:AO555,4,FALSE)*E520,0)</f>
        <v>#N/A</v>
      </c>
      <c r="AB520" s="109" t="e">
        <f>ROUND(VLOOKUP($C521,$AH$476:AO555,5,FALSE)*F520,0)</f>
        <v>#N/A</v>
      </c>
      <c r="AC520" s="109" t="e">
        <f>ROUND(VLOOKUP($C522,$AH$476:AO555,6,FALSE)*G520,0)</f>
        <v>#N/A</v>
      </c>
      <c r="AD520" s="109" t="e">
        <f>ROUND(VLOOKUP($C523,$AH$476:AO555,7,FALSE)*H520,0)</f>
        <v>#N/A</v>
      </c>
      <c r="AE520" s="109" t="e">
        <f>ROUND(VLOOKUP($C524,$AH$476:AO555,8,FALSE)*I520,0)</f>
        <v>#N/A</v>
      </c>
      <c r="AF520" s="144" t="e">
        <f>SUM(AA520:AE520)</f>
        <v>#N/A</v>
      </c>
    </row>
    <row r="521" spans="1:32" ht="13.8" hidden="1" thickBot="1">
      <c r="A521" s="486"/>
      <c r="B521" s="480">
        <f>IF('Cumulative Budget Request '!L521='Split budget (G)'!$L$1,'Cumulative Budget Request '!B520,0)</f>
        <v>0</v>
      </c>
      <c r="C521" s="490">
        <f>IF('Cumulative Budget Request '!L521='Split budget (G)'!$L$1,'Cumulative Budget Request '!C520,0)</f>
        <v>0</v>
      </c>
      <c r="D521" s="33" t="s">
        <v>179</v>
      </c>
      <c r="E521" s="21">
        <f>R520</f>
        <v>0</v>
      </c>
      <c r="F521" s="21">
        <f>R521</f>
        <v>0</v>
      </c>
      <c r="G521" s="21">
        <f>R522</f>
        <v>0</v>
      </c>
      <c r="H521" s="21">
        <f>R523</f>
        <v>0</v>
      </c>
      <c r="I521" s="21">
        <f>R524</f>
        <v>0</v>
      </c>
      <c r="J521" s="25"/>
      <c r="M521" s="215"/>
      <c r="N521" s="214"/>
      <c r="O521" s="211">
        <f>IF('Cumulative Budget Request '!L521='Split budget (G)'!$L$1,'Cumulative Budget Request '!O521,0)</f>
        <v>0</v>
      </c>
      <c r="P521" s="212">
        <f>IF('Cumulative Budget Request '!L521='Split budget (G)'!$L$1,'Cumulative Budget Request '!P521,0)</f>
        <v>0</v>
      </c>
      <c r="Q521" s="61">
        <f>IF('Cumulative Budget Request '!L521='Split budget (G)'!$L$1,'Cumulative Budget Request '!Q521,0)</f>
        <v>0</v>
      </c>
      <c r="R521" s="211">
        <f>IF('Cumulative Budget Request '!L521='Split budget (G)'!$L$1,'Cumulative Budget Request '!R521,0)</f>
        <v>0</v>
      </c>
      <c r="S521" s="61"/>
      <c r="T521" s="59"/>
      <c r="U521" s="323"/>
      <c r="V521" s="323"/>
      <c r="W521" s="323"/>
      <c r="X521" s="323"/>
      <c r="Y521" s="323"/>
      <c r="Z521" s="141"/>
      <c r="AA521" s="109"/>
      <c r="AB521" s="109"/>
      <c r="AC521" s="109"/>
      <c r="AD521" s="109"/>
      <c r="AE521" s="109"/>
      <c r="AF521" s="144"/>
    </row>
    <row r="522" spans="1:32" ht="13.8" hidden="1" thickBot="1">
      <c r="A522" s="449"/>
      <c r="B522" s="480">
        <f>IF('Cumulative Budget Request '!L522='Split budget (G)'!$L$1,'Cumulative Budget Request '!B521,0)</f>
        <v>0</v>
      </c>
      <c r="C522" s="490">
        <f>IF('Cumulative Budget Request '!L522='Split budget (G)'!$L$1,'Cumulative Budget Request '!C521,0)</f>
        <v>0</v>
      </c>
      <c r="D522" s="59" t="s">
        <v>15</v>
      </c>
      <c r="E522" s="52">
        <f>ROUND(N520*E520*O520,0)</f>
        <v>0</v>
      </c>
      <c r="F522" s="52">
        <f>ROUND(N520*F520*O520*O521,0)</f>
        <v>0</v>
      </c>
      <c r="G522" s="52">
        <f>ROUND(N520*G520*O520*O521*O522,0)</f>
        <v>0</v>
      </c>
      <c r="H522" s="52">
        <f>ROUND(N520*H520*O520*O521*O522*O523,0)</f>
        <v>0</v>
      </c>
      <c r="I522" s="52">
        <f>ROUND(N520*I520*O520*O521*O522*O523*O524,0)</f>
        <v>0</v>
      </c>
      <c r="J522" s="158">
        <f>SUM(E522:I522)</f>
        <v>0</v>
      </c>
      <c r="M522" s="215"/>
      <c r="N522" s="56"/>
      <c r="O522" s="211">
        <f>IF('Cumulative Budget Request '!L522='Split budget (G)'!$L$1,'Cumulative Budget Request '!O522,0)</f>
        <v>0</v>
      </c>
      <c r="P522" s="212">
        <f>IF('Cumulative Budget Request '!L522='Split budget (G)'!$L$1,'Cumulative Budget Request '!P522,0)</f>
        <v>0</v>
      </c>
      <c r="Q522" s="61">
        <f>IF('Cumulative Budget Request '!L522='Split budget (G)'!$L$1,'Cumulative Budget Request '!Q522,0)</f>
        <v>0</v>
      </c>
      <c r="R522" s="211">
        <f>IF('Cumulative Budget Request '!L522='Split budget (G)'!$L$1,'Cumulative Budget Request '!R522,0)</f>
        <v>0</v>
      </c>
      <c r="S522" s="61"/>
      <c r="T522" s="59"/>
      <c r="U522" s="323"/>
      <c r="V522" s="323"/>
      <c r="W522" s="323"/>
      <c r="X522" s="323"/>
      <c r="Y522" s="323"/>
      <c r="Z522" s="55"/>
      <c r="AA522" s="109"/>
      <c r="AB522" s="109"/>
      <c r="AC522" s="109"/>
      <c r="AD522" s="109"/>
      <c r="AE522" s="109"/>
      <c r="AF522" s="144"/>
    </row>
    <row r="523" spans="1:32" ht="13.8" hidden="1" thickBot="1">
      <c r="A523" s="449"/>
      <c r="B523" s="480">
        <f>IF('Cumulative Budget Request '!L523='Split budget (G)'!$L$1,'Cumulative Budget Request '!B522,0)</f>
        <v>0</v>
      </c>
      <c r="C523" s="490">
        <f>IF('Cumulative Budget Request '!L523='Split budget (G)'!$L$1,'Cumulative Budget Request '!C522,0)</f>
        <v>0</v>
      </c>
      <c r="D523" s="59" t="s">
        <v>30</v>
      </c>
      <c r="E523" s="52">
        <f>ROUND(E522*$Q$3,0)</f>
        <v>0</v>
      </c>
      <c r="F523" s="52">
        <f t="shared" ref="F523:I523" si="321">ROUND(F522*$Q$3,0)</f>
        <v>0</v>
      </c>
      <c r="G523" s="52">
        <f t="shared" si="321"/>
        <v>0</v>
      </c>
      <c r="H523" s="52">
        <f t="shared" si="321"/>
        <v>0</v>
      </c>
      <c r="I523" s="52">
        <f t="shared" si="321"/>
        <v>0</v>
      </c>
      <c r="J523" s="158">
        <f>SUM(E523:I523)</f>
        <v>0</v>
      </c>
      <c r="M523" s="215"/>
      <c r="N523" s="56"/>
      <c r="O523" s="211">
        <f>IF('Cumulative Budget Request '!L523='Split budget (G)'!$L$1,'Cumulative Budget Request '!O523,0)</f>
        <v>0</v>
      </c>
      <c r="P523" s="212">
        <f>IF('Cumulative Budget Request '!L523='Split budget (G)'!$L$1,'Cumulative Budget Request '!P523,0)</f>
        <v>0</v>
      </c>
      <c r="Q523" s="61">
        <f>IF('Cumulative Budget Request '!L523='Split budget (G)'!$L$1,'Cumulative Budget Request '!Q523,0)</f>
        <v>0</v>
      </c>
      <c r="R523" s="211">
        <f>IF('Cumulative Budget Request '!L523='Split budget (G)'!$L$1,'Cumulative Budget Request '!R523,0)</f>
        <v>0</v>
      </c>
      <c r="S523" s="61"/>
      <c r="T523" s="59"/>
      <c r="U523" s="323"/>
      <c r="V523" s="323"/>
      <c r="W523" s="323"/>
      <c r="X523" s="323"/>
      <c r="Y523" s="323"/>
      <c r="Z523" s="55"/>
      <c r="AA523" s="109"/>
      <c r="AB523" s="109"/>
      <c r="AC523" s="109"/>
      <c r="AD523" s="109"/>
      <c r="AE523" s="109"/>
      <c r="AF523" s="144"/>
    </row>
    <row r="524" spans="1:32" ht="15.6" hidden="1" thickBot="1">
      <c r="A524" s="449"/>
      <c r="B524" s="480">
        <f>IF('Cumulative Budget Request '!L524='Split budget (G)'!$L$1,'Cumulative Budget Request '!B523,0)</f>
        <v>0</v>
      </c>
      <c r="C524" s="490">
        <f>IF('Cumulative Budget Request '!L524='Split budget (G)'!$L$1,'Cumulative Budget Request '!C523,0)</f>
        <v>0</v>
      </c>
      <c r="D524" s="59" t="s">
        <v>29</v>
      </c>
      <c r="E524" s="170">
        <f>ROUND(R$6*E520,0)</f>
        <v>0</v>
      </c>
      <c r="F524" s="170">
        <f t="shared" ref="F524:I524" si="322">ROUND(S$6*F520,0)</f>
        <v>0</v>
      </c>
      <c r="G524" s="170">
        <f t="shared" si="322"/>
        <v>0</v>
      </c>
      <c r="H524" s="170">
        <f t="shared" si="322"/>
        <v>0</v>
      </c>
      <c r="I524" s="170">
        <f t="shared" si="322"/>
        <v>0</v>
      </c>
      <c r="J524" s="167">
        <f>SUM(E524:I524)</f>
        <v>0</v>
      </c>
      <c r="M524" s="215"/>
      <c r="N524" s="56"/>
      <c r="O524" s="211">
        <f>IF('Cumulative Budget Request '!L524='Split budget (G)'!$L$1,'Cumulative Budget Request '!O524,0)</f>
        <v>0</v>
      </c>
      <c r="P524" s="212">
        <f>IF('Cumulative Budget Request '!L524='Split budget (G)'!$L$1,'Cumulative Budget Request '!P524,0)</f>
        <v>0</v>
      </c>
      <c r="Q524" s="61">
        <f>IF('Cumulative Budget Request '!L524='Split budget (G)'!$L$1,'Cumulative Budget Request '!Q524,0)</f>
        <v>0</v>
      </c>
      <c r="R524" s="211">
        <f>IF('Cumulative Budget Request '!L524='Split budget (G)'!$L$1,'Cumulative Budget Request '!R524,0)</f>
        <v>0</v>
      </c>
      <c r="S524" s="61"/>
      <c r="T524" s="59"/>
      <c r="U524" s="323"/>
      <c r="V524" s="323"/>
      <c r="W524" s="323"/>
      <c r="X524" s="323"/>
      <c r="Y524" s="323"/>
      <c r="Z524" s="55"/>
      <c r="AA524" s="109"/>
      <c r="AB524" s="109"/>
      <c r="AC524" s="109"/>
      <c r="AD524" s="109"/>
      <c r="AE524" s="109"/>
      <c r="AF524" s="144"/>
    </row>
    <row r="525" spans="1:32" ht="13.8" hidden="1" thickBot="1">
      <c r="A525" s="449"/>
      <c r="B525" s="480">
        <f>IF('Cumulative Budget Request '!L525='Split budget (G)'!$L$1,'Cumulative Budget Request '!B524,0)</f>
        <v>0</v>
      </c>
      <c r="C525" s="490">
        <f>IF('Cumulative Budget Request '!L525='Split budget (G)'!$L$1,'Cumulative Budget Request '!C524,0)</f>
        <v>0</v>
      </c>
      <c r="D525" s="62" t="s">
        <v>178</v>
      </c>
      <c r="E525" s="171">
        <f>SUM(E523:E524)</f>
        <v>0</v>
      </c>
      <c r="F525" s="171">
        <f t="shared" ref="F525:I525" si="323">SUM(F523:F524)</f>
        <v>0</v>
      </c>
      <c r="G525" s="171">
        <f t="shared" si="323"/>
        <v>0</v>
      </c>
      <c r="H525" s="171">
        <f t="shared" si="323"/>
        <v>0</v>
      </c>
      <c r="I525" s="171">
        <f t="shared" si="323"/>
        <v>0</v>
      </c>
      <c r="J525" s="172">
        <f>SUM(J523:J524)</f>
        <v>0</v>
      </c>
      <c r="M525" s="215"/>
      <c r="N525" s="56"/>
      <c r="O525" s="59"/>
      <c r="P525" s="216"/>
      <c r="Q525" s="61"/>
      <c r="R525" s="59"/>
      <c r="S525" s="61"/>
      <c r="T525" s="59"/>
      <c r="U525" s="325"/>
      <c r="V525" s="326"/>
      <c r="W525" s="324"/>
      <c r="X525" s="324"/>
      <c r="Y525" s="324"/>
      <c r="Z525" s="55"/>
      <c r="AA525" s="109"/>
      <c r="AB525" s="109"/>
      <c r="AC525" s="109"/>
      <c r="AD525" s="109"/>
      <c r="AE525" s="109"/>
      <c r="AF525" s="144"/>
    </row>
    <row r="526" spans="1:32" ht="13.8" hidden="1" thickBot="1">
      <c r="A526" s="449"/>
      <c r="B526" s="491"/>
      <c r="C526" s="482"/>
      <c r="D526" s="59"/>
      <c r="E526" s="20"/>
      <c r="F526" s="20"/>
      <c r="G526" s="20"/>
      <c r="H526" s="20"/>
      <c r="I526" s="20"/>
      <c r="J526" s="109"/>
      <c r="M526" s="215"/>
      <c r="N526" s="56"/>
      <c r="O526" s="33"/>
      <c r="P526" s="56"/>
      <c r="Q526" s="33"/>
      <c r="R526" s="213"/>
      <c r="S526" s="33"/>
      <c r="T526" s="213"/>
      <c r="U526" s="327"/>
      <c r="V526" s="327"/>
      <c r="W526" s="327"/>
      <c r="X526" s="327"/>
      <c r="Y526" s="327"/>
      <c r="Z526" s="55"/>
      <c r="AA526" s="109"/>
      <c r="AB526" s="109"/>
      <c r="AC526" s="109"/>
      <c r="AD526" s="109"/>
      <c r="AE526" s="109"/>
      <c r="AF526" s="144"/>
    </row>
    <row r="527" spans="1:32" ht="13.8" hidden="1" thickBot="1">
      <c r="A527" s="485">
        <f>IF('Cumulative Budget Request '!L527='Split budget (G)'!$L$1,'Cumulative Budget Request '!A527,0)</f>
        <v>0</v>
      </c>
      <c r="B527" s="489" t="s">
        <v>417</v>
      </c>
      <c r="C527" s="489" t="s">
        <v>415</v>
      </c>
      <c r="D527" s="33" t="s">
        <v>123</v>
      </c>
      <c r="E527" s="76">
        <f>ROUND($P527*$Q527*R527,6)</f>
        <v>0</v>
      </c>
      <c r="F527" s="76">
        <f>ROUND($P528*$Q528*R528,6)</f>
        <v>0</v>
      </c>
      <c r="G527" s="76">
        <f>ROUND($P529*$Q529*R529,6)</f>
        <v>0</v>
      </c>
      <c r="H527" s="76">
        <f>ROUND($P530*$Q530*R530,6)</f>
        <v>0</v>
      </c>
      <c r="I527" s="76">
        <f>ROUND($P531*$Q531*R531,6)</f>
        <v>0</v>
      </c>
      <c r="J527" s="25"/>
      <c r="M527" s="133">
        <f>IF('Cumulative Budget Request '!L527='Split budget (G)'!$L$1,'Cumulative Budget Request '!M527,0)</f>
        <v>0</v>
      </c>
      <c r="N527" s="214">
        <f>ROUND(M527/12,2)</f>
        <v>0</v>
      </c>
      <c r="O527" s="211">
        <f>IF('Cumulative Budget Request '!L527='Split budget (G)'!$L$1,'Cumulative Budget Request '!O527,0)</f>
        <v>0</v>
      </c>
      <c r="P527" s="212">
        <f>IF('Cumulative Budget Request '!L527='Split budget (G)'!$L$1,'Cumulative Budget Request '!P527,0)</f>
        <v>0</v>
      </c>
      <c r="Q527" s="61">
        <f>IF('Cumulative Budget Request '!L527='Split budget (G)'!$L$1,'Cumulative Budget Request '!Q527,0)</f>
        <v>0</v>
      </c>
      <c r="R527" s="211">
        <f>IF('Cumulative Budget Request '!L527='Split budget (G)'!$L$1,'Cumulative Budget Request '!R527,0)</f>
        <v>0</v>
      </c>
      <c r="S527" s="61"/>
      <c r="T527" s="59"/>
      <c r="U527" s="323">
        <f>IFERROR((E530+E531)/E529,0)</f>
        <v>0</v>
      </c>
      <c r="V527" s="323">
        <f t="shared" ref="V527:Y527" si="324">IFERROR((F530+F531)/F529,0)</f>
        <v>0</v>
      </c>
      <c r="W527" s="323">
        <f t="shared" si="324"/>
        <v>0</v>
      </c>
      <c r="X527" s="323">
        <f t="shared" si="324"/>
        <v>0</v>
      </c>
      <c r="Y527" s="323">
        <f t="shared" si="324"/>
        <v>0</v>
      </c>
      <c r="Z527" s="141" t="str">
        <f>C527</f>
        <v>Major</v>
      </c>
      <c r="AA527" s="109" t="e">
        <f>ROUND(VLOOKUP($C527,$AH$476:AO562,4,FALSE)*E527,0)</f>
        <v>#N/A</v>
      </c>
      <c r="AB527" s="109" t="e">
        <f>ROUND(VLOOKUP($C528,$AH$476:AO562,5,FALSE)*F527,0)</f>
        <v>#N/A</v>
      </c>
      <c r="AC527" s="109" t="e">
        <f>ROUND(VLOOKUP($C529,$AH$476:AO562,6,FALSE)*G527,0)</f>
        <v>#N/A</v>
      </c>
      <c r="AD527" s="109" t="e">
        <f>ROUND(VLOOKUP($C530,$AH$476:AO562,7,FALSE)*H527,0)</f>
        <v>#N/A</v>
      </c>
      <c r="AE527" s="109" t="e">
        <f>ROUND(VLOOKUP($C531,$AH$476:AO562,8,FALSE)*I527,0)</f>
        <v>#N/A</v>
      </c>
      <c r="AF527" s="144" t="e">
        <f>SUM(AA527:AE527)</f>
        <v>#N/A</v>
      </c>
    </row>
    <row r="528" spans="1:32" ht="13.8" hidden="1" thickBot="1">
      <c r="A528" s="486"/>
      <c r="B528" s="480">
        <f>IF('Cumulative Budget Request '!L528='Split budget (G)'!$L$1,'Cumulative Budget Request '!B527,0)</f>
        <v>0</v>
      </c>
      <c r="C528" s="490">
        <f>IF('Cumulative Budget Request '!L528='Split budget (G)'!$L$1,'Cumulative Budget Request '!C527,0)</f>
        <v>0</v>
      </c>
      <c r="D528" s="33" t="s">
        <v>179</v>
      </c>
      <c r="E528" s="21">
        <f>R527</f>
        <v>0</v>
      </c>
      <c r="F528" s="21">
        <f>R528</f>
        <v>0</v>
      </c>
      <c r="G528" s="21">
        <f>R529</f>
        <v>0</v>
      </c>
      <c r="H528" s="21">
        <f>R530</f>
        <v>0</v>
      </c>
      <c r="I528" s="21">
        <f>R531</f>
        <v>0</v>
      </c>
      <c r="J528" s="25"/>
      <c r="M528" s="215"/>
      <c r="N528" s="214"/>
      <c r="O528" s="211">
        <f>IF('Cumulative Budget Request '!L528='Split budget (G)'!$L$1,'Cumulative Budget Request '!O528,0)</f>
        <v>0</v>
      </c>
      <c r="P528" s="212">
        <f>IF('Cumulative Budget Request '!L528='Split budget (G)'!$L$1,'Cumulative Budget Request '!P528,0)</f>
        <v>0</v>
      </c>
      <c r="Q528" s="61">
        <f>IF('Cumulative Budget Request '!L528='Split budget (G)'!$L$1,'Cumulative Budget Request '!Q528,0)</f>
        <v>0</v>
      </c>
      <c r="R528" s="211">
        <f>IF('Cumulative Budget Request '!L528='Split budget (G)'!$L$1,'Cumulative Budget Request '!R528,0)</f>
        <v>0</v>
      </c>
      <c r="S528" s="61"/>
      <c r="T528" s="59"/>
      <c r="U528" s="323"/>
      <c r="V528" s="323"/>
      <c r="W528" s="323"/>
      <c r="X528" s="323"/>
      <c r="Y528" s="323"/>
      <c r="Z528" s="141"/>
      <c r="AA528" s="109"/>
      <c r="AB528" s="109"/>
      <c r="AC528" s="109"/>
      <c r="AD528" s="109"/>
      <c r="AE528" s="109"/>
      <c r="AF528" s="144"/>
    </row>
    <row r="529" spans="1:32" ht="13.8" hidden="1" thickBot="1">
      <c r="A529" s="449"/>
      <c r="B529" s="480">
        <f>IF('Cumulative Budget Request '!L529='Split budget (G)'!$L$1,'Cumulative Budget Request '!B528,0)</f>
        <v>0</v>
      </c>
      <c r="C529" s="490">
        <f>IF('Cumulative Budget Request '!L529='Split budget (G)'!$L$1,'Cumulative Budget Request '!C528,0)</f>
        <v>0</v>
      </c>
      <c r="D529" s="59" t="s">
        <v>15</v>
      </c>
      <c r="E529" s="52">
        <f>ROUND(N527*E527*O527,0)</f>
        <v>0</v>
      </c>
      <c r="F529" s="52">
        <f>ROUND(N527*F527*O527*O528,0)</f>
        <v>0</v>
      </c>
      <c r="G529" s="52">
        <f>ROUND(N527*G527*O527*O528*O529,0)</f>
        <v>0</v>
      </c>
      <c r="H529" s="52">
        <f>ROUND(N527*H527*O527*O528*O529*O530,0)</f>
        <v>0</v>
      </c>
      <c r="I529" s="52">
        <f>ROUND(N527*I527*O527*O528*O529*O530*O531,0)</f>
        <v>0</v>
      </c>
      <c r="J529" s="158">
        <f>SUM(E529:I529)</f>
        <v>0</v>
      </c>
      <c r="M529" s="215"/>
      <c r="N529" s="56"/>
      <c r="O529" s="211">
        <f>IF('Cumulative Budget Request '!L529='Split budget (G)'!$L$1,'Cumulative Budget Request '!O529,0)</f>
        <v>0</v>
      </c>
      <c r="P529" s="212">
        <f>IF('Cumulative Budget Request '!L529='Split budget (G)'!$L$1,'Cumulative Budget Request '!P529,0)</f>
        <v>0</v>
      </c>
      <c r="Q529" s="61">
        <f>IF('Cumulative Budget Request '!L529='Split budget (G)'!$L$1,'Cumulative Budget Request '!Q529,0)</f>
        <v>0</v>
      </c>
      <c r="R529" s="211">
        <f>IF('Cumulative Budget Request '!L529='Split budget (G)'!$L$1,'Cumulative Budget Request '!R529,0)</f>
        <v>0</v>
      </c>
      <c r="S529" s="61"/>
      <c r="T529" s="59"/>
      <c r="U529" s="323"/>
      <c r="V529" s="323"/>
      <c r="W529" s="323"/>
      <c r="X529" s="323"/>
      <c r="Y529" s="323"/>
      <c r="Z529" s="55"/>
      <c r="AA529" s="109"/>
      <c r="AB529" s="109"/>
      <c r="AC529" s="109"/>
      <c r="AD529" s="109"/>
      <c r="AE529" s="109"/>
      <c r="AF529" s="144"/>
    </row>
    <row r="530" spans="1:32" ht="13.8" hidden="1" thickBot="1">
      <c r="A530" s="449"/>
      <c r="B530" s="480">
        <f>IF('Cumulative Budget Request '!L530='Split budget (G)'!$L$1,'Cumulative Budget Request '!B529,0)</f>
        <v>0</v>
      </c>
      <c r="C530" s="490">
        <f>IF('Cumulative Budget Request '!L530='Split budget (G)'!$L$1,'Cumulative Budget Request '!C529,0)</f>
        <v>0</v>
      </c>
      <c r="D530" s="59" t="s">
        <v>30</v>
      </c>
      <c r="E530" s="52">
        <f>ROUND(E529*$Q$3,0)</f>
        <v>0</v>
      </c>
      <c r="F530" s="52">
        <f t="shared" ref="F530:I530" si="325">ROUND(F529*$Q$3,0)</f>
        <v>0</v>
      </c>
      <c r="G530" s="52">
        <f t="shared" si="325"/>
        <v>0</v>
      </c>
      <c r="H530" s="52">
        <f t="shared" si="325"/>
        <v>0</v>
      </c>
      <c r="I530" s="52">
        <f t="shared" si="325"/>
        <v>0</v>
      </c>
      <c r="J530" s="158">
        <f>SUM(E530:I530)</f>
        <v>0</v>
      </c>
      <c r="M530" s="215"/>
      <c r="N530" s="56"/>
      <c r="O530" s="211">
        <f>IF('Cumulative Budget Request '!L530='Split budget (G)'!$L$1,'Cumulative Budget Request '!O530,0)</f>
        <v>0</v>
      </c>
      <c r="P530" s="212">
        <f>IF('Cumulative Budget Request '!L530='Split budget (G)'!$L$1,'Cumulative Budget Request '!P530,0)</f>
        <v>0</v>
      </c>
      <c r="Q530" s="61">
        <f>IF('Cumulative Budget Request '!L530='Split budget (G)'!$L$1,'Cumulative Budget Request '!Q530,0)</f>
        <v>0</v>
      </c>
      <c r="R530" s="211">
        <f>IF('Cumulative Budget Request '!L530='Split budget (G)'!$L$1,'Cumulative Budget Request '!R530,0)</f>
        <v>0</v>
      </c>
      <c r="S530" s="61"/>
      <c r="T530" s="59"/>
      <c r="U530" s="323"/>
      <c r="V530" s="323"/>
      <c r="W530" s="323"/>
      <c r="X530" s="323"/>
      <c r="Y530" s="323"/>
      <c r="Z530" s="55"/>
      <c r="AA530" s="109"/>
      <c r="AB530" s="109"/>
      <c r="AC530" s="109"/>
      <c r="AD530" s="109"/>
      <c r="AE530" s="109"/>
      <c r="AF530" s="144"/>
    </row>
    <row r="531" spans="1:32" ht="15.6" hidden="1" thickBot="1">
      <c r="A531" s="449"/>
      <c r="B531" s="480">
        <f>IF('Cumulative Budget Request '!L531='Split budget (G)'!$L$1,'Cumulative Budget Request '!B530,0)</f>
        <v>0</v>
      </c>
      <c r="C531" s="490">
        <f>IF('Cumulative Budget Request '!L531='Split budget (G)'!$L$1,'Cumulative Budget Request '!C530,0)</f>
        <v>0</v>
      </c>
      <c r="D531" s="59" t="s">
        <v>29</v>
      </c>
      <c r="E531" s="170">
        <f>ROUND(R$6*E527,0)</f>
        <v>0</v>
      </c>
      <c r="F531" s="170">
        <f t="shared" ref="F531:I531" si="326">ROUND(S$6*F527,0)</f>
        <v>0</v>
      </c>
      <c r="G531" s="170">
        <f t="shared" si="326"/>
        <v>0</v>
      </c>
      <c r="H531" s="170">
        <f t="shared" si="326"/>
        <v>0</v>
      </c>
      <c r="I531" s="170">
        <f t="shared" si="326"/>
        <v>0</v>
      </c>
      <c r="J531" s="167">
        <f>SUM(E531:I531)</f>
        <v>0</v>
      </c>
      <c r="M531" s="215"/>
      <c r="N531" s="56"/>
      <c r="O531" s="211">
        <f>IF('Cumulative Budget Request '!L531='Split budget (G)'!$L$1,'Cumulative Budget Request '!O531,0)</f>
        <v>0</v>
      </c>
      <c r="P531" s="212">
        <f>IF('Cumulative Budget Request '!L531='Split budget (G)'!$L$1,'Cumulative Budget Request '!P531,0)</f>
        <v>0</v>
      </c>
      <c r="Q531" s="61">
        <f>IF('Cumulative Budget Request '!L531='Split budget (G)'!$L$1,'Cumulative Budget Request '!Q531,0)</f>
        <v>0</v>
      </c>
      <c r="R531" s="211">
        <f>IF('Cumulative Budget Request '!L531='Split budget (G)'!$L$1,'Cumulative Budget Request '!R531,0)</f>
        <v>0</v>
      </c>
      <c r="S531" s="61"/>
      <c r="T531" s="59"/>
      <c r="U531" s="323"/>
      <c r="V531" s="323"/>
      <c r="W531" s="323"/>
      <c r="X531" s="323"/>
      <c r="Y531" s="323"/>
      <c r="Z531" s="55"/>
      <c r="AA531" s="109"/>
      <c r="AB531" s="109"/>
      <c r="AC531" s="109"/>
      <c r="AD531" s="109"/>
      <c r="AE531" s="109"/>
      <c r="AF531" s="144"/>
    </row>
    <row r="532" spans="1:32" ht="13.8" hidden="1" thickBot="1">
      <c r="A532" s="449"/>
      <c r="B532" s="480">
        <f>IF('Cumulative Budget Request '!L532='Split budget (G)'!$L$1,'Cumulative Budget Request '!B531,0)</f>
        <v>0</v>
      </c>
      <c r="C532" s="490">
        <f>IF('Cumulative Budget Request '!L532='Split budget (G)'!$L$1,'Cumulative Budget Request '!C531,0)</f>
        <v>0</v>
      </c>
      <c r="D532" s="62" t="s">
        <v>178</v>
      </c>
      <c r="E532" s="171">
        <f>SUM(E530:E531)</f>
        <v>0</v>
      </c>
      <c r="F532" s="171">
        <f t="shared" ref="F532:I532" si="327">SUM(F530:F531)</f>
        <v>0</v>
      </c>
      <c r="G532" s="171">
        <f t="shared" si="327"/>
        <v>0</v>
      </c>
      <c r="H532" s="171">
        <f t="shared" si="327"/>
        <v>0</v>
      </c>
      <c r="I532" s="171">
        <f t="shared" si="327"/>
        <v>0</v>
      </c>
      <c r="J532" s="172">
        <f>SUM(J530:J531)</f>
        <v>0</v>
      </c>
      <c r="M532" s="215"/>
      <c r="N532" s="56"/>
      <c r="O532" s="59"/>
      <c r="P532" s="216"/>
      <c r="Q532" s="61"/>
      <c r="R532" s="59"/>
      <c r="S532" s="61"/>
      <c r="T532" s="59"/>
      <c r="U532" s="325"/>
      <c r="V532" s="326"/>
      <c r="W532" s="324"/>
      <c r="X532" s="324"/>
      <c r="Y532" s="324"/>
      <c r="Z532" s="55"/>
      <c r="AA532" s="109"/>
      <c r="AB532" s="109"/>
      <c r="AC532" s="109"/>
      <c r="AD532" s="109"/>
      <c r="AE532" s="109"/>
      <c r="AF532" s="144"/>
    </row>
    <row r="533" spans="1:32" ht="13.8" hidden="1" thickBot="1">
      <c r="A533" s="449"/>
      <c r="B533" s="491"/>
      <c r="C533" s="482"/>
      <c r="D533" s="59"/>
      <c r="E533" s="16"/>
      <c r="F533" s="16"/>
      <c r="G533" s="16"/>
      <c r="H533" s="16"/>
      <c r="I533" s="16"/>
      <c r="J533" s="25"/>
      <c r="M533" s="215"/>
      <c r="N533" s="56"/>
      <c r="O533" s="33"/>
      <c r="P533" s="56"/>
      <c r="Q533" s="33"/>
      <c r="R533" s="213"/>
      <c r="S533" s="33"/>
      <c r="T533" s="213"/>
      <c r="U533" s="327"/>
      <c r="V533" s="327"/>
      <c r="W533" s="327"/>
      <c r="X533" s="327"/>
      <c r="Y533" s="327"/>
      <c r="Z533" s="55"/>
      <c r="AA533" s="109"/>
      <c r="AB533" s="109"/>
      <c r="AC533" s="109"/>
      <c r="AD533" s="109"/>
      <c r="AE533" s="109"/>
      <c r="AF533" s="144"/>
    </row>
    <row r="534" spans="1:32" ht="13.8" hidden="1" thickBot="1">
      <c r="A534" s="485">
        <f>IF('Cumulative Budget Request '!L534='Split budget (G)'!$L$1,'Cumulative Budget Request '!A534,0)</f>
        <v>0</v>
      </c>
      <c r="B534" s="489" t="s">
        <v>417</v>
      </c>
      <c r="C534" s="489" t="s">
        <v>415</v>
      </c>
      <c r="D534" s="33" t="s">
        <v>123</v>
      </c>
      <c r="E534" s="76">
        <f>ROUND($P534*$Q534*R534,6)</f>
        <v>0</v>
      </c>
      <c r="F534" s="76">
        <f>ROUND($P535*$Q535*R535,6)</f>
        <v>0</v>
      </c>
      <c r="G534" s="76">
        <f>ROUND($P536*$Q536*R536,6)</f>
        <v>0</v>
      </c>
      <c r="H534" s="76">
        <f>ROUND($P537*$Q537*R537,6)</f>
        <v>0</v>
      </c>
      <c r="I534" s="76">
        <f>ROUND($P538*$Q538*R538,6)</f>
        <v>0</v>
      </c>
      <c r="J534" s="25"/>
      <c r="M534" s="133">
        <f>IF('Cumulative Budget Request '!L534='Split budget (G)'!$L$1,'Cumulative Budget Request '!M534,0)</f>
        <v>0</v>
      </c>
      <c r="N534" s="214">
        <f>ROUND(M534/12,2)</f>
        <v>0</v>
      </c>
      <c r="O534" s="211">
        <f>IF('Cumulative Budget Request '!L534='Split budget (G)'!$L$1,'Cumulative Budget Request '!O534,0)</f>
        <v>0</v>
      </c>
      <c r="P534" s="212">
        <f>IF('Cumulative Budget Request '!L534='Split budget (G)'!$L$1,'Cumulative Budget Request '!P534,0)</f>
        <v>0</v>
      </c>
      <c r="Q534" s="61">
        <f>IF('Cumulative Budget Request '!L534='Split budget (G)'!$L$1,'Cumulative Budget Request '!Q534,0)</f>
        <v>0</v>
      </c>
      <c r="R534" s="211">
        <f>IF('Cumulative Budget Request '!L534='Split budget (G)'!$L$1,'Cumulative Budget Request '!R534,0)</f>
        <v>0</v>
      </c>
      <c r="S534" s="61"/>
      <c r="T534" s="59"/>
      <c r="U534" s="323">
        <f>IFERROR((E537+E538)/E536,0)</f>
        <v>0</v>
      </c>
      <c r="V534" s="323">
        <f t="shared" ref="V534:Y534" si="328">IFERROR((F537+F538)/F536,0)</f>
        <v>0</v>
      </c>
      <c r="W534" s="323">
        <f t="shared" si="328"/>
        <v>0</v>
      </c>
      <c r="X534" s="323">
        <f t="shared" si="328"/>
        <v>0</v>
      </c>
      <c r="Y534" s="323">
        <f t="shared" si="328"/>
        <v>0</v>
      </c>
      <c r="Z534" s="141" t="str">
        <f>C534</f>
        <v>Major</v>
      </c>
      <c r="AA534" s="109" t="e">
        <f>ROUND(VLOOKUP($C534,$AH$476:AO569,4,FALSE)*E534,0)</f>
        <v>#N/A</v>
      </c>
      <c r="AB534" s="109" t="e">
        <f>ROUND(VLOOKUP($C535,$AH$476:AO569,5,FALSE)*F534,0)</f>
        <v>#N/A</v>
      </c>
      <c r="AC534" s="109" t="e">
        <f>ROUND(VLOOKUP($C536,$AH$476:AO569,6,FALSE)*G534,0)</f>
        <v>#N/A</v>
      </c>
      <c r="AD534" s="109" t="e">
        <f>ROUND(VLOOKUP($C537,$AH$476:AO569,7,FALSE)*H534,0)</f>
        <v>#N/A</v>
      </c>
      <c r="AE534" s="109" t="e">
        <f>ROUND(VLOOKUP($C538,$AH$476:AO569,8,FALSE)*I534,0)</f>
        <v>#N/A</v>
      </c>
      <c r="AF534" s="144" t="e">
        <f>SUM(AA534:AE534)</f>
        <v>#N/A</v>
      </c>
    </row>
    <row r="535" spans="1:32" ht="13.8" hidden="1" thickBot="1">
      <c r="A535" s="486"/>
      <c r="B535" s="480">
        <f>IF('Cumulative Budget Request '!L535='Split budget (G)'!$L$1,'Cumulative Budget Request '!B534,0)</f>
        <v>0</v>
      </c>
      <c r="C535" s="490">
        <f>IF('Cumulative Budget Request '!L535='Split budget (G)'!$L$1,'Cumulative Budget Request '!C534,0)</f>
        <v>0</v>
      </c>
      <c r="D535" s="33" t="s">
        <v>179</v>
      </c>
      <c r="E535" s="21">
        <f>R534</f>
        <v>0</v>
      </c>
      <c r="F535" s="21">
        <f>R535</f>
        <v>0</v>
      </c>
      <c r="G535" s="21">
        <f>R536</f>
        <v>0</v>
      </c>
      <c r="H535" s="21">
        <f>R537</f>
        <v>0</v>
      </c>
      <c r="I535" s="21">
        <f>R538</f>
        <v>0</v>
      </c>
      <c r="J535" s="25"/>
      <c r="M535" s="215"/>
      <c r="N535" s="214"/>
      <c r="O535" s="211">
        <f>IF('Cumulative Budget Request '!L535='Split budget (G)'!$L$1,'Cumulative Budget Request '!O535,0)</f>
        <v>0</v>
      </c>
      <c r="P535" s="212">
        <f>IF('Cumulative Budget Request '!L535='Split budget (G)'!$L$1,'Cumulative Budget Request '!P535,0)</f>
        <v>0</v>
      </c>
      <c r="Q535" s="61">
        <f>IF('Cumulative Budget Request '!L535='Split budget (G)'!$L$1,'Cumulative Budget Request '!Q535,0)</f>
        <v>0</v>
      </c>
      <c r="R535" s="211">
        <f>IF('Cumulative Budget Request '!L535='Split budget (G)'!$L$1,'Cumulative Budget Request '!R535,0)</f>
        <v>0</v>
      </c>
      <c r="S535" s="61"/>
      <c r="T535" s="59"/>
      <c r="U535" s="323"/>
      <c r="V535" s="323"/>
      <c r="W535" s="323"/>
      <c r="X535" s="323"/>
      <c r="Y535" s="323"/>
      <c r="Z535" s="141"/>
      <c r="AA535" s="109"/>
      <c r="AB535" s="109"/>
      <c r="AC535" s="109"/>
      <c r="AD535" s="109"/>
      <c r="AE535" s="109"/>
      <c r="AF535" s="144"/>
    </row>
    <row r="536" spans="1:32" ht="13.8" hidden="1" thickBot="1">
      <c r="A536" s="449"/>
      <c r="B536" s="480">
        <f>IF('Cumulative Budget Request '!L536='Split budget (G)'!$L$1,'Cumulative Budget Request '!B535,0)</f>
        <v>0</v>
      </c>
      <c r="C536" s="490">
        <f>IF('Cumulative Budget Request '!L536='Split budget (G)'!$L$1,'Cumulative Budget Request '!C535,0)</f>
        <v>0</v>
      </c>
      <c r="D536" s="59" t="s">
        <v>15</v>
      </c>
      <c r="E536" s="52">
        <f>ROUND(N534*E534*O534,0)</f>
        <v>0</v>
      </c>
      <c r="F536" s="52">
        <f>ROUND(N534*F534*O534*O535,0)</f>
        <v>0</v>
      </c>
      <c r="G536" s="52">
        <f>ROUND(N534*G534*O534*O535*O536,0)</f>
        <v>0</v>
      </c>
      <c r="H536" s="52">
        <f>ROUND(N534*H534*O534*O535*O536*O537,0)</f>
        <v>0</v>
      </c>
      <c r="I536" s="52">
        <f>ROUND(N534*I534*O534*O535*O536*O537*O538,0)</f>
        <v>0</v>
      </c>
      <c r="J536" s="158">
        <f>SUM(E536:I536)</f>
        <v>0</v>
      </c>
      <c r="M536" s="215"/>
      <c r="N536" s="56"/>
      <c r="O536" s="211">
        <f>IF('Cumulative Budget Request '!L536='Split budget (G)'!$L$1,'Cumulative Budget Request '!O536,0)</f>
        <v>0</v>
      </c>
      <c r="P536" s="212">
        <f>IF('Cumulative Budget Request '!L536='Split budget (G)'!$L$1,'Cumulative Budget Request '!P536,0)</f>
        <v>0</v>
      </c>
      <c r="Q536" s="61">
        <f>IF('Cumulative Budget Request '!L536='Split budget (G)'!$L$1,'Cumulative Budget Request '!Q536,0)</f>
        <v>0</v>
      </c>
      <c r="R536" s="211">
        <f>IF('Cumulative Budget Request '!L536='Split budget (G)'!$L$1,'Cumulative Budget Request '!R536,0)</f>
        <v>0</v>
      </c>
      <c r="S536" s="61"/>
      <c r="T536" s="59"/>
      <c r="U536" s="324"/>
      <c r="V536" s="324"/>
      <c r="W536" s="324"/>
      <c r="X536" s="324"/>
      <c r="Y536" s="324"/>
      <c r="Z536" s="55"/>
      <c r="AA536" s="109"/>
      <c r="AB536" s="109"/>
      <c r="AC536" s="109"/>
      <c r="AD536" s="109"/>
      <c r="AE536" s="109"/>
      <c r="AF536" s="144"/>
    </row>
    <row r="537" spans="1:32" ht="13.8" hidden="1" thickBot="1">
      <c r="A537" s="449"/>
      <c r="B537" s="480">
        <f>IF('Cumulative Budget Request '!L537='Split budget (G)'!$L$1,'Cumulative Budget Request '!B536,0)</f>
        <v>0</v>
      </c>
      <c r="C537" s="490">
        <f>IF('Cumulative Budget Request '!L537='Split budget (G)'!$L$1,'Cumulative Budget Request '!C536,0)</f>
        <v>0</v>
      </c>
      <c r="D537" s="59" t="s">
        <v>30</v>
      </c>
      <c r="E537" s="52">
        <f>ROUND(E536*$Q$3,0)</f>
        <v>0</v>
      </c>
      <c r="F537" s="52">
        <f t="shared" ref="F537:I537" si="329">ROUND(F536*$Q$3,0)</f>
        <v>0</v>
      </c>
      <c r="G537" s="52">
        <f t="shared" si="329"/>
        <v>0</v>
      </c>
      <c r="H537" s="52">
        <f t="shared" si="329"/>
        <v>0</v>
      </c>
      <c r="I537" s="52">
        <f t="shared" si="329"/>
        <v>0</v>
      </c>
      <c r="J537" s="158">
        <f>SUM(E537:I537)</f>
        <v>0</v>
      </c>
      <c r="M537" s="215"/>
      <c r="N537" s="56"/>
      <c r="O537" s="211">
        <f>IF('Cumulative Budget Request '!L537='Split budget (G)'!$L$1,'Cumulative Budget Request '!O537,0)</f>
        <v>0</v>
      </c>
      <c r="P537" s="212">
        <f>IF('Cumulative Budget Request '!L537='Split budget (G)'!$L$1,'Cumulative Budget Request '!P537,0)</f>
        <v>0</v>
      </c>
      <c r="Q537" s="61">
        <f>IF('Cumulative Budget Request '!L537='Split budget (G)'!$L$1,'Cumulative Budget Request '!Q537,0)</f>
        <v>0</v>
      </c>
      <c r="R537" s="211">
        <f>IF('Cumulative Budget Request '!L537='Split budget (G)'!$L$1,'Cumulative Budget Request '!R537,0)</f>
        <v>0</v>
      </c>
      <c r="S537" s="61"/>
      <c r="T537" s="59"/>
      <c r="U537" s="324"/>
      <c r="V537" s="324"/>
      <c r="W537" s="324"/>
      <c r="X537" s="324"/>
      <c r="Y537" s="324"/>
      <c r="Z537" s="55"/>
      <c r="AA537" s="109"/>
      <c r="AB537" s="109"/>
      <c r="AC537" s="109"/>
      <c r="AD537" s="109"/>
      <c r="AE537" s="109"/>
      <c r="AF537" s="144"/>
    </row>
    <row r="538" spans="1:32" ht="15.6" hidden="1" thickBot="1">
      <c r="A538" s="449"/>
      <c r="B538" s="480">
        <f>IF('Cumulative Budget Request '!L538='Split budget (G)'!$L$1,'Cumulative Budget Request '!B537,0)</f>
        <v>0</v>
      </c>
      <c r="C538" s="490">
        <f>IF('Cumulative Budget Request '!L538='Split budget (G)'!$L$1,'Cumulative Budget Request '!C537,0)</f>
        <v>0</v>
      </c>
      <c r="D538" s="59" t="s">
        <v>29</v>
      </c>
      <c r="E538" s="170">
        <f>ROUND(R$6*E534,0)</f>
        <v>0</v>
      </c>
      <c r="F538" s="170">
        <f t="shared" ref="F538:I538" si="330">ROUND(S$6*F534,0)</f>
        <v>0</v>
      </c>
      <c r="G538" s="170">
        <f t="shared" si="330"/>
        <v>0</v>
      </c>
      <c r="H538" s="170">
        <f t="shared" si="330"/>
        <v>0</v>
      </c>
      <c r="I538" s="170">
        <f t="shared" si="330"/>
        <v>0</v>
      </c>
      <c r="J538" s="167">
        <f>SUM(E538:I538)</f>
        <v>0</v>
      </c>
      <c r="M538" s="215"/>
      <c r="N538" s="56"/>
      <c r="O538" s="211">
        <f>IF('Cumulative Budget Request '!L538='Split budget (G)'!$L$1,'Cumulative Budget Request '!O538,0)</f>
        <v>0</v>
      </c>
      <c r="P538" s="212">
        <f>IF('Cumulative Budget Request '!L538='Split budget (G)'!$L$1,'Cumulative Budget Request '!P538,0)</f>
        <v>0</v>
      </c>
      <c r="Q538" s="61">
        <f>IF('Cumulative Budget Request '!L538='Split budget (G)'!$L$1,'Cumulative Budget Request '!Q538,0)</f>
        <v>0</v>
      </c>
      <c r="R538" s="211">
        <f>IF('Cumulative Budget Request '!L538='Split budget (G)'!$L$1,'Cumulative Budget Request '!R538,0)</f>
        <v>0</v>
      </c>
      <c r="S538" s="61"/>
      <c r="T538" s="59"/>
      <c r="U538" s="323"/>
      <c r="V538" s="323"/>
      <c r="W538" s="323"/>
      <c r="X538" s="323"/>
      <c r="Y538" s="323"/>
      <c r="Z538" s="55"/>
      <c r="AA538" s="109"/>
      <c r="AB538" s="109"/>
      <c r="AC538" s="109"/>
      <c r="AD538" s="109"/>
      <c r="AE538" s="109"/>
      <c r="AF538" s="144"/>
    </row>
    <row r="539" spans="1:32" ht="13.8" hidden="1" thickBot="1">
      <c r="A539" s="449"/>
      <c r="B539" s="480">
        <f>IF('Cumulative Budget Request '!L539='Split budget (G)'!$L$1,'Cumulative Budget Request '!B538,0)</f>
        <v>0</v>
      </c>
      <c r="C539" s="490">
        <f>IF('Cumulative Budget Request '!L539='Split budget (G)'!$L$1,'Cumulative Budget Request '!C538,0)</f>
        <v>0</v>
      </c>
      <c r="D539" s="62" t="s">
        <v>178</v>
      </c>
      <c r="E539" s="171">
        <f>SUM(E537:E538)</f>
        <v>0</v>
      </c>
      <c r="F539" s="171">
        <f t="shared" ref="F539:I539" si="331">SUM(F537:F538)</f>
        <v>0</v>
      </c>
      <c r="G539" s="171">
        <f t="shared" si="331"/>
        <v>0</v>
      </c>
      <c r="H539" s="171">
        <f t="shared" si="331"/>
        <v>0</v>
      </c>
      <c r="I539" s="171">
        <f t="shared" si="331"/>
        <v>0</v>
      </c>
      <c r="J539" s="172">
        <f>SUM(J537:J538)</f>
        <v>0</v>
      </c>
      <c r="M539" s="18"/>
      <c r="N539" s="32"/>
      <c r="O539" s="32"/>
      <c r="P539" s="32"/>
      <c r="Q539" s="88"/>
      <c r="R539" s="89"/>
      <c r="S539" s="61"/>
      <c r="T539" s="88"/>
      <c r="U539" s="323"/>
      <c r="V539" s="323"/>
      <c r="W539" s="323"/>
      <c r="X539" s="323"/>
      <c r="Y539" s="323"/>
      <c r="Z539" s="142"/>
      <c r="AA539" s="145"/>
      <c r="AB539" s="145"/>
      <c r="AC539" s="145"/>
      <c r="AD539" s="145"/>
      <c r="AE539" s="145"/>
      <c r="AF539" s="146"/>
    </row>
    <row r="540" spans="1:32" ht="13.8" thickBot="1">
      <c r="A540" s="449"/>
      <c r="B540" s="491"/>
      <c r="C540" s="480"/>
      <c r="D540" s="59"/>
      <c r="E540" s="21"/>
      <c r="F540" s="21"/>
      <c r="G540" s="21"/>
      <c r="H540" s="21"/>
      <c r="I540" s="21"/>
      <c r="J540" s="61"/>
      <c r="M540" s="18"/>
      <c r="N540" s="36" t="s">
        <v>170</v>
      </c>
      <c r="O540" s="313"/>
      <c r="P540" s="313"/>
      <c r="Q540" s="37"/>
      <c r="R540" s="38"/>
      <c r="S540" s="210">
        <f>'Cumulative Budget Request '!S540</f>
        <v>0</v>
      </c>
      <c r="T540" s="802">
        <f>'Cumulative Budget Request '!T540</f>
        <v>0</v>
      </c>
      <c r="U540" s="803"/>
      <c r="V540" s="804"/>
      <c r="W540" s="24"/>
      <c r="X540" s="24"/>
      <c r="Y540" s="24"/>
      <c r="Z540" s="139" t="s">
        <v>1</v>
      </c>
      <c r="AA540" s="147" t="e">
        <f>SUM(AA471:AA539)</f>
        <v>#N/A</v>
      </c>
      <c r="AB540" s="147" t="e">
        <f>SUM(AB471:AB539)</f>
        <v>#N/A</v>
      </c>
      <c r="AC540" s="147" t="e">
        <f t="shared" ref="AC540:AE540" si="332">SUM(AC471:AC539)</f>
        <v>#N/A</v>
      </c>
      <c r="AD540" s="147" t="e">
        <f t="shared" si="332"/>
        <v>#N/A</v>
      </c>
      <c r="AE540" s="147" t="e">
        <f t="shared" si="332"/>
        <v>#N/A</v>
      </c>
      <c r="AF540" s="366" t="e">
        <f>SUM(AA540:AE540)</f>
        <v>#N/A</v>
      </c>
    </row>
    <row r="541" spans="1:32" ht="13.8" thickBot="1">
      <c r="A541" s="449"/>
      <c r="C541" s="60"/>
      <c r="D541" s="60" t="s">
        <v>103</v>
      </c>
      <c r="E541" s="173">
        <f>SUMIF($D$471:$D$540,"*Salary",E471:E540)</f>
        <v>0</v>
      </c>
      <c r="F541" s="173">
        <f t="shared" ref="F541:I541" si="333">SUMIF($D$471:$D$540,"*Salary",F471:F540)</f>
        <v>0</v>
      </c>
      <c r="G541" s="173">
        <f t="shared" si="333"/>
        <v>0</v>
      </c>
      <c r="H541" s="173">
        <f t="shared" si="333"/>
        <v>0</v>
      </c>
      <c r="I541" s="173">
        <f t="shared" si="333"/>
        <v>0</v>
      </c>
      <c r="J541" s="174">
        <f>SUM(E541:I541)</f>
        <v>0</v>
      </c>
      <c r="M541" s="18"/>
      <c r="N541" s="378" t="s">
        <v>75</v>
      </c>
      <c r="O541" s="379"/>
      <c r="P541" s="379"/>
      <c r="Q541" s="380"/>
      <c r="R541" s="380"/>
      <c r="S541" s="381">
        <f>'Cumulative Budget Request '!S541</f>
        <v>0</v>
      </c>
      <c r="T541" s="805"/>
      <c r="U541" s="806"/>
      <c r="V541" s="807"/>
    </row>
    <row r="542" spans="1:32">
      <c r="A542" s="449"/>
      <c r="C542" s="60"/>
      <c r="D542" s="60" t="s">
        <v>104</v>
      </c>
      <c r="E542" s="175">
        <f>SUMIF($D$471:$D$540,"*Total Fringe",E471:E540)</f>
        <v>0</v>
      </c>
      <c r="F542" s="175">
        <f t="shared" ref="F542:I542" si="334">SUMIF($D$471:$D$540,"*Total Fringe",F471:F540)</f>
        <v>0</v>
      </c>
      <c r="G542" s="175">
        <f t="shared" si="334"/>
        <v>0</v>
      </c>
      <c r="H542" s="175">
        <f t="shared" si="334"/>
        <v>0</v>
      </c>
      <c r="I542" s="175">
        <f t="shared" si="334"/>
        <v>0</v>
      </c>
      <c r="J542" s="176">
        <f>SUM(E542:I542)</f>
        <v>0</v>
      </c>
      <c r="M542" s="15"/>
    </row>
    <row r="543" spans="1:32" ht="13.8" thickBot="1">
      <c r="A543" s="449"/>
      <c r="C543" s="60"/>
      <c r="D543" s="60" t="s">
        <v>307</v>
      </c>
      <c r="E543" s="387">
        <f>SUMIF($D$471:$D$539,"*Person Months",E471:E539)</f>
        <v>0</v>
      </c>
      <c r="F543" s="387">
        <f t="shared" ref="F543:I543" si="335">SUMIF($D$471:$D$539,"*Person Months",F471:F539)</f>
        <v>0</v>
      </c>
      <c r="G543" s="387">
        <f t="shared" si="335"/>
        <v>0</v>
      </c>
      <c r="H543" s="387">
        <f t="shared" si="335"/>
        <v>0</v>
      </c>
      <c r="I543" s="387">
        <f t="shared" si="335"/>
        <v>0</v>
      </c>
      <c r="J543" s="176"/>
      <c r="M543" s="15"/>
      <c r="N543" s="262"/>
      <c r="O543" s="262"/>
      <c r="P543" s="262"/>
      <c r="Q543" s="2"/>
      <c r="R543" s="2"/>
      <c r="S543" s="215"/>
      <c r="T543" s="384"/>
      <c r="U543" s="384"/>
      <c r="V543" s="384"/>
    </row>
    <row r="544" spans="1:32" ht="13.8" thickBot="1">
      <c r="A544" s="9"/>
      <c r="C544" s="60"/>
      <c r="D544" s="60" t="s">
        <v>309</v>
      </c>
      <c r="E544" s="58">
        <f ca="1">SUMIF($D$471:$D$539,"*# of Persons",E471:E476)</f>
        <v>0</v>
      </c>
      <c r="F544" s="58">
        <f t="shared" ref="F544:I544" ca="1" si="336">SUMIF($D$471:$D$539,"*# of Persons",F471:F476)</f>
        <v>0</v>
      </c>
      <c r="G544" s="58">
        <f t="shared" ca="1" si="336"/>
        <v>0</v>
      </c>
      <c r="H544" s="58">
        <f t="shared" ca="1" si="336"/>
        <v>0</v>
      </c>
      <c r="I544" s="58">
        <f t="shared" ca="1" si="336"/>
        <v>0</v>
      </c>
      <c r="J544" s="176"/>
      <c r="M544" s="15"/>
      <c r="N544" s="763" t="s">
        <v>181</v>
      </c>
      <c r="O544" s="764"/>
      <c r="P544" s="764"/>
      <c r="Q544" s="764"/>
      <c r="R544" s="764"/>
      <c r="S544" s="764"/>
      <c r="T544" s="764"/>
      <c r="U544" s="765"/>
      <c r="V544" s="384"/>
    </row>
    <row r="545" spans="1:33" ht="13.8" thickBot="1">
      <c r="A545" s="785" t="s">
        <v>423</v>
      </c>
      <c r="B545" s="785"/>
      <c r="C545" s="785"/>
      <c r="D545" s="785"/>
      <c r="E545" s="785"/>
      <c r="F545" s="785"/>
      <c r="G545" s="785"/>
      <c r="H545" s="785"/>
      <c r="I545" s="785"/>
      <c r="J545" s="785"/>
      <c r="M545" s="15"/>
      <c r="N545" s="782"/>
      <c r="O545" s="783"/>
      <c r="P545" s="783"/>
      <c r="Q545" s="178" t="s">
        <v>31</v>
      </c>
      <c r="R545" s="179" t="s">
        <v>32</v>
      </c>
      <c r="S545" s="179" t="s">
        <v>33</v>
      </c>
      <c r="T545" s="178" t="s">
        <v>34</v>
      </c>
      <c r="U545" s="180" t="s">
        <v>35</v>
      </c>
      <c r="V545" s="24"/>
    </row>
    <row r="546" spans="1:33" ht="13.8" thickBot="1">
      <c r="A546" s="486"/>
      <c r="C546" s="68"/>
      <c r="D546" s="45"/>
      <c r="E546" s="17" t="str">
        <f>E11</f>
        <v>Year 1</v>
      </c>
      <c r="F546" s="17" t="str">
        <f>F11</f>
        <v>Year 2</v>
      </c>
      <c r="G546" s="17" t="str">
        <f>G11</f>
        <v>Year 3</v>
      </c>
      <c r="H546" s="17" t="str">
        <f>H11</f>
        <v>Year 4</v>
      </c>
      <c r="I546" s="17" t="str">
        <f>I11</f>
        <v>Year 5</v>
      </c>
      <c r="J546" s="45" t="s">
        <v>1</v>
      </c>
      <c r="N546" s="782" t="s">
        <v>302</v>
      </c>
      <c r="O546" s="783"/>
      <c r="P546" s="783"/>
      <c r="Q546" s="382">
        <f>IF('Cumulative Budget Request '!L547='Split budget (G)'!$L$1,'Cumulative Budget Request '!Q548,0)</f>
        <v>0</v>
      </c>
      <c r="R546" s="382">
        <f>IF('Cumulative Budget Request '!L547='Split budget (G)'!$L$1,'Cumulative Budget Request '!R548,0)</f>
        <v>0</v>
      </c>
      <c r="S546" s="382">
        <f>IF('Cumulative Budget Request '!L547='Split budget (G)'!$L$1,'Cumulative Budget Request '!S548,0)</f>
        <v>0</v>
      </c>
      <c r="T546" s="382">
        <f>IF('Cumulative Budget Request '!L547='Split budget (G)'!$L$1,'Cumulative Budget Request '!T548,0)</f>
        <v>0</v>
      </c>
      <c r="U546" s="383">
        <f>IF('Cumulative Budget Request '!L547='Split budget (G)'!$L$1,'Cumulative Budget Request '!U548,0)</f>
        <v>0</v>
      </c>
      <c r="V546" s="762" t="s">
        <v>118</v>
      </c>
      <c r="W546" s="762"/>
      <c r="X546" s="762"/>
      <c r="Y546" s="762"/>
      <c r="Z546" s="762"/>
    </row>
    <row r="547" spans="1:33">
      <c r="A547" s="493">
        <f>IF('Cumulative Budget Request '!L549='Split budget (G)'!$L$1,'Cumulative Budget Request '!A547,0)</f>
        <v>0</v>
      </c>
      <c r="C547" s="68"/>
      <c r="D547" s="33" t="s">
        <v>123</v>
      </c>
      <c r="E547" s="76">
        <f>IF('Cumulative Budget Request '!$L547='Split budget (G)'!$L$1,'Cumulative Budget Request '!E547,0)</f>
        <v>0</v>
      </c>
      <c r="F547" s="76">
        <f>IF('Cumulative Budget Request '!$L547='Split budget (G)'!$L$1,'Cumulative Budget Request '!F547,0)</f>
        <v>0</v>
      </c>
      <c r="G547" s="76">
        <f>IF('Cumulative Budget Request '!$L547='Split budget (G)'!$L$1,'Cumulative Budget Request '!G547,0)</f>
        <v>0</v>
      </c>
      <c r="H547" s="76">
        <f>IF('Cumulative Budget Request '!$L547='Split budget (G)'!$L$1,'Cumulative Budget Request '!H547,0)</f>
        <v>0</v>
      </c>
      <c r="I547" s="76">
        <f>IF('Cumulative Budget Request '!$L547='Split budget (G)'!$L$1,'Cumulative Budget Request '!I547,0)</f>
        <v>0</v>
      </c>
      <c r="J547" s="45"/>
      <c r="N547" s="386" t="s">
        <v>303</v>
      </c>
      <c r="O547" s="45"/>
      <c r="P547" s="375" t="s">
        <v>299</v>
      </c>
      <c r="Q547" s="211">
        <f>IF('Cumulative Budget Request '!L547='Split budget (G)'!$L$1,'Cumulative Budget Request '!Q549,0)</f>
        <v>0</v>
      </c>
      <c r="R547" s="211">
        <f>IF('Cumulative Budget Request '!L547='Split budget (G)'!$L$1,'Cumulative Budget Request '!R549,0)</f>
        <v>0</v>
      </c>
      <c r="S547" s="211">
        <f>IF('Cumulative Budget Request '!L547='Split budget (G)'!$L$1,'Cumulative Budget Request '!S549,0)</f>
        <v>0</v>
      </c>
      <c r="T547" s="211">
        <f>IF('Cumulative Budget Request '!L547='Split budget (G)'!$L$1,'Cumulative Budget Request '!T549,0)</f>
        <v>0</v>
      </c>
      <c r="U547" s="316">
        <f>IF('Cumulative Budget Request '!L547='Split budget (G)'!$L$1,'Cumulative Budget Request '!U549,0)</f>
        <v>0</v>
      </c>
      <c r="V547" s="321" t="s">
        <v>31</v>
      </c>
      <c r="W547" s="322" t="s">
        <v>32</v>
      </c>
      <c r="X547" s="322" t="s">
        <v>33</v>
      </c>
      <c r="Y547" s="322" t="s">
        <v>34</v>
      </c>
      <c r="Z547" s="322" t="s">
        <v>35</v>
      </c>
    </row>
    <row r="548" spans="1:33">
      <c r="A548" s="486"/>
      <c r="B548" s="14" t="str">
        <f>'Cumulative Budget Request '!B548</f>
        <v xml:space="preserve"> </v>
      </c>
      <c r="C548" s="68"/>
      <c r="D548" s="33" t="s">
        <v>179</v>
      </c>
      <c r="E548" s="21">
        <f>Q547</f>
        <v>0</v>
      </c>
      <c r="F548" s="21">
        <f>R547</f>
        <v>0</v>
      </c>
      <c r="G548" s="21">
        <f>S547</f>
        <v>0</v>
      </c>
      <c r="H548" s="21">
        <f>T547</f>
        <v>0</v>
      </c>
      <c r="I548" s="21">
        <f>U547</f>
        <v>0</v>
      </c>
      <c r="J548" s="45"/>
      <c r="N548" s="154"/>
      <c r="O548" s="376" t="s">
        <v>121</v>
      </c>
      <c r="P548" s="375" t="s">
        <v>300</v>
      </c>
      <c r="Q548" s="211">
        <f>IF('Cumulative Budget Request '!L547='Split budget (G)'!$L$1,'Cumulative Budget Request '!Q550,0)</f>
        <v>0</v>
      </c>
      <c r="R548" s="211">
        <f>IF('Cumulative Budget Request '!L547='Split budget (G)'!$L$1,'Cumulative Budget Request '!R550,0)</f>
        <v>0</v>
      </c>
      <c r="S548" s="211">
        <f>IF('Cumulative Budget Request '!L547='Split budget (G)'!$L$1,'Cumulative Budget Request '!S550,0)</f>
        <v>0</v>
      </c>
      <c r="T548" s="211">
        <f>IF('Cumulative Budget Request '!L547='Split budget (G)'!$L$1,'Cumulative Budget Request '!T550,0)</f>
        <v>0</v>
      </c>
      <c r="U548" s="316">
        <f>IF('Cumulative Budget Request '!L547='Split budget (G)'!$L$1,'Cumulative Budget Request '!U550,0)</f>
        <v>0</v>
      </c>
      <c r="V548" s="323">
        <f>IFERROR((F553+F554)/F551,0)</f>
        <v>0</v>
      </c>
      <c r="W548" s="323">
        <f>IFERROR((G553+G554)/G551,0)</f>
        <v>0</v>
      </c>
      <c r="X548" s="323">
        <f>IFERROR((H553+H554)/H551,0)</f>
        <v>0</v>
      </c>
      <c r="Y548" s="323">
        <f>IFERROR((I553+I554)/I551,0)</f>
        <v>0</v>
      </c>
      <c r="Z548" s="323">
        <f>IFERROR((J553+J554)/J551,0)</f>
        <v>0</v>
      </c>
      <c r="AA548" s="53"/>
      <c r="AB548" s="53"/>
      <c r="AC548" s="53"/>
      <c r="AD548" s="53"/>
      <c r="AE548" s="53"/>
      <c r="AF548" s="53"/>
      <c r="AG548" s="53"/>
    </row>
    <row r="549" spans="1:33">
      <c r="A549" s="449"/>
      <c r="C549" s="134"/>
      <c r="D549" s="131" t="s">
        <v>173</v>
      </c>
      <c r="E549" s="161">
        <f>IF('Cumulative Budget Request '!$L549='Split budget (G)'!$L$1,'Cumulative Budget Request '!E549,0)</f>
        <v>0</v>
      </c>
      <c r="F549" s="161">
        <f>IF('Cumulative Budget Request '!$L549='Split budget (G)'!$L$1,'Cumulative Budget Request '!F549,0)</f>
        <v>0</v>
      </c>
      <c r="G549" s="161">
        <f>IF('Cumulative Budget Request '!$L549='Split budget (G)'!$L$1,'Cumulative Budget Request '!G549,0)</f>
        <v>0</v>
      </c>
      <c r="H549" s="161">
        <f>IF('Cumulative Budget Request '!$L549='Split budget (G)'!$L$1,'Cumulative Budget Request '!H549,0)</f>
        <v>0</v>
      </c>
      <c r="I549" s="161">
        <f>IF('Cumulative Budget Request '!$L549='Split budget (G)'!$L$1,'Cumulative Budget Request '!I549,0)</f>
        <v>0</v>
      </c>
      <c r="J549" s="158">
        <f>SUM(E549:I549)</f>
        <v>0</v>
      </c>
      <c r="N549" s="182"/>
      <c r="O549" s="377">
        <f>IF('Cumulative Budget Request '!L547='Split budget (G)'!$L$1,'Cumulative Budget Request '!O551,0)</f>
        <v>0</v>
      </c>
      <c r="P549" s="375" t="s">
        <v>301</v>
      </c>
      <c r="Q549" s="211">
        <f>IF('Cumulative Budget Request '!L547='Split budget (G)'!$L$1,'Cumulative Budget Request '!Q551,0)</f>
        <v>0</v>
      </c>
      <c r="R549" s="211">
        <f>IF('Cumulative Budget Request '!L547='Split budget (G)'!$L$1,'Cumulative Budget Request '!R551,0)</f>
        <v>0</v>
      </c>
      <c r="S549" s="211">
        <f>IF('Cumulative Budget Request '!L547='Split budget (G)'!$L$1,'Cumulative Budget Request '!S551,0)</f>
        <v>0</v>
      </c>
      <c r="T549" s="211">
        <f>IF('Cumulative Budget Request '!L547='Split budget (G)'!$L$1,'Cumulative Budget Request '!T551,0)</f>
        <v>0</v>
      </c>
      <c r="U549" s="316">
        <f>IF('Cumulative Budget Request '!L547='Split budget (G)'!$L$1,'Cumulative Budget Request '!U551,0)</f>
        <v>0</v>
      </c>
      <c r="V549" s="324"/>
      <c r="W549" s="324"/>
      <c r="X549" s="324"/>
      <c r="Y549" s="324"/>
      <c r="Z549" s="324"/>
      <c r="AA549" s="53"/>
      <c r="AB549" s="53"/>
      <c r="AC549" s="53"/>
      <c r="AD549" s="53"/>
      <c r="AE549" s="53"/>
      <c r="AF549" s="53"/>
      <c r="AG549" s="53"/>
    </row>
    <row r="550" spans="1:33">
      <c r="A550" s="486"/>
      <c r="D550" s="33" t="s">
        <v>30</v>
      </c>
      <c r="E550" s="161">
        <f>IF('Cumulative Budget Request '!$L550='Split budget (G)'!$L$1,'Cumulative Budget Request '!E550,0)</f>
        <v>0</v>
      </c>
      <c r="F550" s="161">
        <f>IF('Cumulative Budget Request '!$L550='Split budget (G)'!$L$1,'Cumulative Budget Request '!F550,0)</f>
        <v>0</v>
      </c>
      <c r="G550" s="161">
        <f>IF('Cumulative Budget Request '!$L550='Split budget (G)'!$L$1,'Cumulative Budget Request '!G550,0)</f>
        <v>0</v>
      </c>
      <c r="H550" s="161">
        <f>IF('Cumulative Budget Request '!$L550='Split budget (G)'!$L$1,'Cumulative Budget Request '!H550,0)</f>
        <v>0</v>
      </c>
      <c r="I550" s="161">
        <f>IF('Cumulative Budget Request '!$L550='Split budget (G)'!$L$1,'Cumulative Budget Request '!I550,0)</f>
        <v>0</v>
      </c>
      <c r="J550" s="158">
        <f>SUM(E550:I550)</f>
        <v>0</v>
      </c>
      <c r="N550" s="92"/>
      <c r="Q550" s="53"/>
      <c r="R550" s="72"/>
      <c r="S550" s="72"/>
      <c r="T550" s="53"/>
      <c r="U550" s="93"/>
      <c r="V550" s="324"/>
      <c r="W550" s="324"/>
      <c r="X550" s="324"/>
      <c r="Y550" s="324"/>
      <c r="Z550" s="324"/>
      <c r="AD550" s="53"/>
      <c r="AE550" s="53"/>
      <c r="AF550" s="53"/>
      <c r="AG550" s="53"/>
    </row>
    <row r="551" spans="1:33">
      <c r="A551" s="486"/>
      <c r="C551" s="68"/>
      <c r="D551" s="45"/>
      <c r="E551" s="16"/>
      <c r="F551" s="16"/>
      <c r="G551" s="16"/>
      <c r="H551" s="16"/>
      <c r="I551" s="16"/>
      <c r="J551" s="25"/>
      <c r="N551" s="386" t="s">
        <v>304</v>
      </c>
      <c r="O551" s="45"/>
      <c r="P551" s="375" t="s">
        <v>299</v>
      </c>
      <c r="Q551" s="211">
        <f>IF('Cumulative Budget Request '!L552='Split budget (G)'!$L$1,'Cumulative Budget Request '!Q553,0)</f>
        <v>0</v>
      </c>
      <c r="R551" s="211">
        <f>IF('Cumulative Budget Request '!L552='Split budget (G)'!$L$1,'Cumulative Budget Request '!R553,0)</f>
        <v>0</v>
      </c>
      <c r="S551" s="211">
        <f>IF('Cumulative Budget Request '!L552='Split budget (G)'!$L$1,'Cumulative Budget Request '!S553,0)</f>
        <v>0</v>
      </c>
      <c r="T551" s="211">
        <f>IF('Cumulative Budget Request '!L552='Split budget (G)'!$L$1,'Cumulative Budget Request '!T553,0)</f>
        <v>0</v>
      </c>
      <c r="U551" s="316">
        <f>IF('Cumulative Budget Request '!L552='Split budget (G)'!$L$1,'Cumulative Budget Request '!U553,0)</f>
        <v>0</v>
      </c>
      <c r="V551" s="324"/>
      <c r="W551" s="324"/>
      <c r="X551" s="324"/>
      <c r="Y551" s="324"/>
      <c r="Z551" s="324"/>
      <c r="AA551" s="748"/>
      <c r="AB551" s="748"/>
      <c r="AC551" s="748"/>
      <c r="AD551" s="114"/>
      <c r="AE551" s="114"/>
      <c r="AF551" s="114"/>
      <c r="AG551" s="114"/>
    </row>
    <row r="552" spans="1:33">
      <c r="A552" s="493">
        <f>IF('Cumulative Budget Request '!L553='Split budget (G)'!$L$1,'Cumulative Budget Request '!A552,0)</f>
        <v>0</v>
      </c>
      <c r="C552" s="68"/>
      <c r="D552" s="33" t="s">
        <v>123</v>
      </c>
      <c r="E552" s="76">
        <f>IF('Cumulative Budget Request '!$L552='Split budget (G)'!$L$1,'Cumulative Budget Request '!E552,0)</f>
        <v>0</v>
      </c>
      <c r="F552" s="76">
        <f>IF('Cumulative Budget Request '!$L552='Split budget (G)'!$L$1,'Cumulative Budget Request '!F552,0)</f>
        <v>0</v>
      </c>
      <c r="G552" s="76">
        <f>IF('Cumulative Budget Request '!$L552='Split budget (G)'!$L$1,'Cumulative Budget Request '!G552,0)</f>
        <v>0</v>
      </c>
      <c r="H552" s="76">
        <f>IF('Cumulative Budget Request '!$L552='Split budget (G)'!$L$1,'Cumulative Budget Request '!H552,0)</f>
        <v>0</v>
      </c>
      <c r="I552" s="76">
        <f>IF('Cumulative Budget Request '!$L552='Split budget (G)'!$L$1,'Cumulative Budget Request '!I552,0)</f>
        <v>0</v>
      </c>
      <c r="J552" s="25"/>
      <c r="N552" s="154"/>
      <c r="O552" s="376" t="s">
        <v>121</v>
      </c>
      <c r="P552" s="375" t="s">
        <v>300</v>
      </c>
      <c r="Q552" s="211">
        <f>IF('Cumulative Budget Request '!L552='Split budget (G)'!$L$1,'Cumulative Budget Request '!Q554,0)</f>
        <v>0</v>
      </c>
      <c r="R552" s="211">
        <f>IF('Cumulative Budget Request '!L552='Split budget (G)'!$L$1,'Cumulative Budget Request '!R554,0)</f>
        <v>0</v>
      </c>
      <c r="S552" s="211">
        <f>IF('Cumulative Budget Request '!L552='Split budget (G)'!$L$1,'Cumulative Budget Request '!S554,0)</f>
        <v>0</v>
      </c>
      <c r="T552" s="211">
        <f>IF('Cumulative Budget Request '!L552='Split budget (G)'!$L$1,'Cumulative Budget Request '!T554,0)</f>
        <v>0</v>
      </c>
      <c r="U552" s="316">
        <f>IF('Cumulative Budget Request '!L552='Split budget (G)'!$L$1,'Cumulative Budget Request '!U554,0)</f>
        <v>0</v>
      </c>
      <c r="V552" s="323">
        <f>IFERROR((F558+F559)/F556,0)</f>
        <v>0</v>
      </c>
      <c r="W552" s="323">
        <f>IFERROR((G558+G559)/G556,0)</f>
        <v>0</v>
      </c>
      <c r="X552" s="323">
        <f>IFERROR((H558+H559)/H556,0)</f>
        <v>0</v>
      </c>
      <c r="Y552" s="323">
        <f>IFERROR((I558+I559)/I556,0)</f>
        <v>0</v>
      </c>
      <c r="Z552" s="323">
        <f>IFERROR((J558+J559)/J556,0)</f>
        <v>0</v>
      </c>
      <c r="AA552" s="53"/>
      <c r="AB552" s="53"/>
      <c r="AC552" s="53"/>
      <c r="AD552" s="53"/>
      <c r="AE552" s="53"/>
      <c r="AF552" s="53"/>
      <c r="AG552" s="53"/>
    </row>
    <row r="553" spans="1:33">
      <c r="A553" s="486"/>
      <c r="B553" s="14">
        <f>'Cumulative Budget Request '!B553</f>
        <v>0</v>
      </c>
      <c r="C553" s="68"/>
      <c r="D553" s="33" t="s">
        <v>179</v>
      </c>
      <c r="E553" s="21">
        <f>Q551</f>
        <v>0</v>
      </c>
      <c r="F553" s="21">
        <f>R551</f>
        <v>0</v>
      </c>
      <c r="G553" s="21">
        <f>S551</f>
        <v>0</v>
      </c>
      <c r="H553" s="21">
        <f>T551</f>
        <v>0</v>
      </c>
      <c r="I553" s="21">
        <f>U551</f>
        <v>0</v>
      </c>
      <c r="J553" s="25"/>
      <c r="N553" s="182"/>
      <c r="O553" s="377">
        <f>IF('Cumulative Budget Request '!L551='Split budget (G)'!$L$1,'Cumulative Budget Request '!O555,0)</f>
        <v>0</v>
      </c>
      <c r="P553" s="375" t="s">
        <v>301</v>
      </c>
      <c r="Q553" s="211">
        <f>IF('Cumulative Budget Request '!L552='Split budget (G)'!$L$1,'Cumulative Budget Request '!Q555,0)</f>
        <v>0</v>
      </c>
      <c r="R553" s="211">
        <f>IF('Cumulative Budget Request '!L552='Split budget (G)'!$L$1,'Cumulative Budget Request '!R555,0)</f>
        <v>0</v>
      </c>
      <c r="S553" s="211">
        <f>IF('Cumulative Budget Request '!L552='Split budget (G)'!$L$1,'Cumulative Budget Request '!S555,0)</f>
        <v>0</v>
      </c>
      <c r="T553" s="211">
        <f>IF('Cumulative Budget Request '!L552='Split budget (G)'!$L$1,'Cumulative Budget Request '!T555,0)</f>
        <v>0</v>
      </c>
      <c r="U553" s="316">
        <f>IF('Cumulative Budget Request '!L552='Split budget (G)'!$L$1,'Cumulative Budget Request '!U555,0)</f>
        <v>0</v>
      </c>
      <c r="V553" s="324"/>
      <c r="W553" s="324"/>
      <c r="X553" s="324"/>
      <c r="Y553" s="324"/>
      <c r="Z553" s="324"/>
      <c r="AA553" s="53"/>
      <c r="AB553" s="53"/>
      <c r="AC553" s="53"/>
      <c r="AD553" s="53"/>
      <c r="AE553" s="53"/>
      <c r="AF553" s="53"/>
      <c r="AG553" s="53"/>
    </row>
    <row r="554" spans="1:33">
      <c r="A554" s="449"/>
      <c r="C554" s="134"/>
      <c r="D554" s="131" t="s">
        <v>173</v>
      </c>
      <c r="E554" s="161">
        <f>IF('Cumulative Budget Request '!$L553='Split budget (G)'!$L$1,'Cumulative Budget Request '!E554,0)</f>
        <v>0</v>
      </c>
      <c r="F554" s="161">
        <f>IF('Cumulative Budget Request '!$L553='Split budget (G)'!$L$1,'Cumulative Budget Request '!F554,0)</f>
        <v>0</v>
      </c>
      <c r="G554" s="161">
        <f>IF('Cumulative Budget Request '!$L553='Split budget (G)'!$L$1,'Cumulative Budget Request '!G554,0)</f>
        <v>0</v>
      </c>
      <c r="H554" s="161">
        <f>IF('Cumulative Budget Request '!$L553='Split budget (G)'!$L$1,'Cumulative Budget Request '!H554,0)</f>
        <v>0</v>
      </c>
      <c r="I554" s="161">
        <f>IF('Cumulative Budget Request '!$L553='Split budget (G)'!$L$1,'Cumulative Budget Request '!I554,0)</f>
        <v>0</v>
      </c>
      <c r="J554" s="158">
        <f>SUM(E554:I554)</f>
        <v>0</v>
      </c>
      <c r="N554" s="92"/>
      <c r="Q554" s="53"/>
      <c r="R554" s="72"/>
      <c r="S554" s="72"/>
      <c r="T554" s="53"/>
      <c r="U554" s="93"/>
      <c r="V554" s="324"/>
      <c r="W554" s="324"/>
      <c r="X554" s="324"/>
      <c r="Y554" s="324"/>
      <c r="Z554" s="324"/>
      <c r="AD554" s="53"/>
      <c r="AE554" s="53"/>
      <c r="AF554" s="53"/>
      <c r="AG554" s="53"/>
    </row>
    <row r="555" spans="1:33">
      <c r="A555" s="486"/>
      <c r="D555" s="33" t="s">
        <v>30</v>
      </c>
      <c r="E555" s="161">
        <f>IF('Cumulative Budget Request '!$L554='Split budget (G)'!$L$1,'Cumulative Budget Request '!E555,0)</f>
        <v>0</v>
      </c>
      <c r="F555" s="161">
        <f>IF('Cumulative Budget Request '!$L554='Split budget (G)'!$L$1,'Cumulative Budget Request '!F555,0)</f>
        <v>0</v>
      </c>
      <c r="G555" s="161">
        <f>IF('Cumulative Budget Request '!$L554='Split budget (G)'!$L$1,'Cumulative Budget Request '!G555,0)</f>
        <v>0</v>
      </c>
      <c r="H555" s="161">
        <f>IF('Cumulative Budget Request '!$L554='Split budget (G)'!$L$1,'Cumulative Budget Request '!H555,0)</f>
        <v>0</v>
      </c>
      <c r="I555" s="161">
        <f>IF('Cumulative Budget Request '!$L554='Split budget (G)'!$L$1,'Cumulative Budget Request '!I555,0)</f>
        <v>0</v>
      </c>
      <c r="J555" s="158">
        <f>SUM(E555:I555)</f>
        <v>0</v>
      </c>
      <c r="N555" s="396" t="s">
        <v>305</v>
      </c>
      <c r="O555" s="45"/>
      <c r="P555" s="375" t="s">
        <v>299</v>
      </c>
      <c r="Q555" s="211">
        <f>IF('Cumulative Budget Request '!L557='Split budget (G)'!$L$1,'Cumulative Budget Request '!Q557,0)</f>
        <v>0</v>
      </c>
      <c r="R555" s="211">
        <f>IF('Cumulative Budget Request '!L557='Split budget (G)'!$L$1,'Cumulative Budget Request '!R557,0)</f>
        <v>0</v>
      </c>
      <c r="S555" s="211">
        <f>IF('Cumulative Budget Request '!L557='Split budget (G)'!$L$1,'Cumulative Budget Request '!S557,0)</f>
        <v>0</v>
      </c>
      <c r="T555" s="211">
        <f>IF('Cumulative Budget Request '!L557='Split budget (G)'!$L$1,'Cumulative Budget Request '!T557,0)</f>
        <v>0</v>
      </c>
      <c r="U555" s="316">
        <f>IF('Cumulative Budget Request '!L557='Split budget (G)'!$L$1,'Cumulative Budget Request '!U557,0)</f>
        <v>0</v>
      </c>
      <c r="V555" s="324"/>
      <c r="W555" s="324"/>
      <c r="X555" s="324"/>
      <c r="Y555" s="324"/>
      <c r="Z555" s="324"/>
      <c r="AA555" s="748"/>
      <c r="AB555" s="748"/>
      <c r="AC555" s="748"/>
      <c r="AD555" s="114"/>
      <c r="AE555" s="114"/>
      <c r="AF555" s="114"/>
      <c r="AG555" s="114"/>
    </row>
    <row r="556" spans="1:33">
      <c r="A556" s="486"/>
      <c r="C556" s="68"/>
      <c r="D556" s="45"/>
      <c r="E556" s="16"/>
      <c r="F556" s="16"/>
      <c r="G556" s="16"/>
      <c r="H556" s="16"/>
      <c r="I556" s="16"/>
      <c r="J556" s="25"/>
      <c r="N556" s="154"/>
      <c r="O556" s="376" t="s">
        <v>121</v>
      </c>
      <c r="P556" s="375" t="s">
        <v>300</v>
      </c>
      <c r="Q556" s="211">
        <f>IF('Cumulative Budget Request '!L557='Split budget (G)'!$L$1,'Cumulative Budget Request '!Q558,0)</f>
        <v>0</v>
      </c>
      <c r="R556" s="211">
        <f>IF('Cumulative Budget Request '!L557='Split budget (G)'!$L$1,'Cumulative Budget Request '!R558,0)</f>
        <v>0</v>
      </c>
      <c r="S556" s="211">
        <f>IF('Cumulative Budget Request '!L557='Split budget (G)'!$L$1,'Cumulative Budget Request '!S558,0)</f>
        <v>0</v>
      </c>
      <c r="T556" s="211">
        <f>IF('Cumulative Budget Request '!L557='Split budget (G)'!$L$1,'Cumulative Budget Request '!T558,0)</f>
        <v>0</v>
      </c>
      <c r="U556" s="316">
        <f>IF('Cumulative Budget Request '!L557='Split budget (G)'!$L$1,'Cumulative Budget Request '!U558,0)</f>
        <v>0</v>
      </c>
      <c r="V556" s="323">
        <f>IFERROR((F562+F563)/F561,0)</f>
        <v>0</v>
      </c>
      <c r="W556" s="323">
        <f t="shared" ref="W556:Z556" si="337">IFERROR((G562+G563)/G561,0)</f>
        <v>0</v>
      </c>
      <c r="X556" s="323">
        <f t="shared" si="337"/>
        <v>0</v>
      </c>
      <c r="Y556" s="323">
        <f t="shared" si="337"/>
        <v>0</v>
      </c>
      <c r="Z556" s="323">
        <f t="shared" si="337"/>
        <v>0</v>
      </c>
    </row>
    <row r="557" spans="1:33">
      <c r="A557" s="486"/>
      <c r="C557" s="68"/>
      <c r="D557" s="33" t="s">
        <v>123</v>
      </c>
      <c r="E557" s="76">
        <f>IF('Cumulative Budget Request '!$L557='Split budget (G)'!$L$1,'Cumulative Budget Request '!E557,0)</f>
        <v>0</v>
      </c>
      <c r="F557" s="76">
        <f>IF('Cumulative Budget Request '!$L557='Split budget (G)'!$L$1,'Cumulative Budget Request '!F557,0)</f>
        <v>0</v>
      </c>
      <c r="G557" s="76">
        <f>IF('Cumulative Budget Request '!$L557='Split budget (G)'!$L$1,'Cumulative Budget Request '!G557,0)</f>
        <v>0</v>
      </c>
      <c r="H557" s="76">
        <f>IF('Cumulative Budget Request '!$L557='Split budget (G)'!$L$1,'Cumulative Budget Request '!H557,0)</f>
        <v>0</v>
      </c>
      <c r="I557" s="76">
        <f>IF('Cumulative Budget Request '!$L557='Split budget (G)'!$L$1,'Cumulative Budget Request '!I557,0)</f>
        <v>0</v>
      </c>
      <c r="J557" s="25"/>
      <c r="M557" s="2"/>
      <c r="N557" s="182"/>
      <c r="O557" s="377">
        <f>IF('Cumulative Budget Request '!L555='Split budget (G)'!$L$1,'Cumulative Budget Request '!O559,0)</f>
        <v>0</v>
      </c>
      <c r="P557" s="375" t="s">
        <v>301</v>
      </c>
      <c r="Q557" s="211">
        <f>IF('Cumulative Budget Request '!L557='Split budget (G)'!$L$1,'Cumulative Budget Request '!Q559,0)</f>
        <v>0</v>
      </c>
      <c r="R557" s="211">
        <f>IF('Cumulative Budget Request '!L557='Split budget (G)'!$L$1,'Cumulative Budget Request '!R559,0)</f>
        <v>0</v>
      </c>
      <c r="S557" s="211">
        <f>IF('Cumulative Budget Request '!L557='Split budget (G)'!$L$1,'Cumulative Budget Request '!S559,0)</f>
        <v>0</v>
      </c>
      <c r="T557" s="211">
        <f>IF('Cumulative Budget Request '!L557='Split budget (G)'!$L$1,'Cumulative Budget Request '!T559,0)</f>
        <v>0</v>
      </c>
      <c r="U557" s="316">
        <f>IF('Cumulative Budget Request '!L557='Split budget (G)'!$L$1,'Cumulative Budget Request '!U559,0)</f>
        <v>0</v>
      </c>
      <c r="V557" s="324"/>
      <c r="W557" s="324"/>
      <c r="X557" s="324"/>
      <c r="Y557" s="324"/>
      <c r="Z557" s="324"/>
    </row>
    <row r="558" spans="1:33" ht="13.8" thickBot="1">
      <c r="A558" s="493">
        <f>IF('Cumulative Budget Request '!L558='Split budget (G)'!$L$1,'Cumulative Budget Request '!A557,0)</f>
        <v>0</v>
      </c>
      <c r="B558" s="14" t="str">
        <f>'Cumulative Budget Request '!B558</f>
        <v xml:space="preserve"> </v>
      </c>
      <c r="C558" s="68"/>
      <c r="D558" s="33" t="s">
        <v>179</v>
      </c>
      <c r="E558" s="21">
        <f>Q555</f>
        <v>0</v>
      </c>
      <c r="F558" s="21">
        <f>R555</f>
        <v>0</v>
      </c>
      <c r="G558" s="21">
        <f>S555</f>
        <v>0</v>
      </c>
      <c r="H558" s="21">
        <f>T555</f>
        <v>0</v>
      </c>
      <c r="I558" s="21">
        <f>U555</f>
        <v>0</v>
      </c>
      <c r="J558" s="25"/>
      <c r="M558" s="2"/>
      <c r="N558" s="255"/>
      <c r="O558" s="257"/>
      <c r="P558" s="257"/>
      <c r="Q558" s="256"/>
      <c r="R558" s="258"/>
      <c r="S558" s="258"/>
      <c r="T558" s="183"/>
      <c r="U558" s="184"/>
      <c r="V558" s="324"/>
      <c r="W558" s="324"/>
      <c r="X558" s="324"/>
      <c r="Y558" s="324"/>
      <c r="Z558" s="324"/>
    </row>
    <row r="559" spans="1:33">
      <c r="A559" s="486"/>
      <c r="C559" s="134"/>
      <c r="D559" s="131" t="s">
        <v>173</v>
      </c>
      <c r="E559" s="161">
        <f>IF('Cumulative Budget Request '!$L558='Split budget (G)'!$L$1,'Cumulative Budget Request '!E559,0)</f>
        <v>0</v>
      </c>
      <c r="F559" s="161">
        <f>IF('Cumulative Budget Request '!$L558='Split budget (G)'!$L$1,'Cumulative Budget Request '!F559,0)</f>
        <v>0</v>
      </c>
      <c r="G559" s="161">
        <f>IF('Cumulative Budget Request '!$L558='Split budget (G)'!$L$1,'Cumulative Budget Request '!G559,0)</f>
        <v>0</v>
      </c>
      <c r="H559" s="161">
        <f>IF('Cumulative Budget Request '!$L558='Split budget (G)'!$L$1,'Cumulative Budget Request '!H559,0)</f>
        <v>0</v>
      </c>
      <c r="I559" s="161">
        <f>IF('Cumulative Budget Request '!$L558='Split budget (G)'!$L$1,'Cumulative Budget Request '!I559,0)</f>
        <v>0</v>
      </c>
      <c r="J559" s="158">
        <f>SUM(E559:I559)</f>
        <v>0</v>
      </c>
      <c r="M559" s="2"/>
      <c r="V559" s="324"/>
      <c r="W559" s="324"/>
      <c r="X559" s="324"/>
      <c r="Y559" s="324"/>
      <c r="Z559" s="324"/>
    </row>
    <row r="560" spans="1:33" ht="13.8" thickBot="1">
      <c r="A560" s="449"/>
      <c r="D560" s="33" t="s">
        <v>30</v>
      </c>
      <c r="E560" s="161">
        <f>IF('Cumulative Budget Request '!$L559='Split budget (G)'!$L$1,'Cumulative Budget Request '!E560,0)</f>
        <v>0</v>
      </c>
      <c r="F560" s="161">
        <f>IF('Cumulative Budget Request '!$L559='Split budget (G)'!$L$1,'Cumulative Budget Request '!F560,0)</f>
        <v>0</v>
      </c>
      <c r="G560" s="161">
        <f>IF('Cumulative Budget Request '!$L559='Split budget (G)'!$L$1,'Cumulative Budget Request '!G560,0)</f>
        <v>0</v>
      </c>
      <c r="H560" s="161">
        <f>IF('Cumulative Budget Request '!$L559='Split budget (G)'!$L$1,'Cumulative Budget Request '!H560,0)</f>
        <v>0</v>
      </c>
      <c r="I560" s="161">
        <f>IF('Cumulative Budget Request '!$L559='Split budget (G)'!$L$1,'Cumulative Budget Request '!I560,0)</f>
        <v>0</v>
      </c>
      <c r="J560" s="158">
        <f>SUM(E560:I560)</f>
        <v>0</v>
      </c>
      <c r="M560" s="2"/>
    </row>
    <row r="561" spans="1:20">
      <c r="A561" s="9"/>
      <c r="D561" s="33"/>
      <c r="E561" s="161"/>
      <c r="F561" s="161"/>
      <c r="G561" s="161"/>
      <c r="H561" s="161"/>
      <c r="I561" s="161"/>
      <c r="J561" s="158"/>
      <c r="M561" s="2"/>
      <c r="N561" s="36" t="s">
        <v>171</v>
      </c>
      <c r="O561" s="313"/>
      <c r="P561" s="313"/>
      <c r="Q561" s="37"/>
      <c r="R561" s="38"/>
      <c r="S561" s="210">
        <f>'Cumulative Budget Request '!S561</f>
        <v>0</v>
      </c>
    </row>
    <row r="562" spans="1:20" ht="13.8" thickBot="1">
      <c r="A562" s="9"/>
      <c r="C562" s="60"/>
      <c r="D562" s="60" t="s">
        <v>164</v>
      </c>
      <c r="E562" s="162">
        <f>SUMIF($D$546:$D$560,"*Wage",E546:E560)</f>
        <v>0</v>
      </c>
      <c r="F562" s="162">
        <f>SUMIF($D$546:$D$560,"*Wage",F546:F560)</f>
        <v>0</v>
      </c>
      <c r="G562" s="162">
        <f>SUMIF($D$546:$D$560,"*Wage",G546:G560)</f>
        <v>0</v>
      </c>
      <c r="H562" s="162">
        <f>SUMIF($D$546:$D$560,"*Wage",H546:H560)</f>
        <v>0</v>
      </c>
      <c r="I562" s="162">
        <f>SUMIF($D$546:$D$560,"*Wage",I546:I560)</f>
        <v>0</v>
      </c>
      <c r="J562" s="163">
        <f>SUM(E562:I562)</f>
        <v>0</v>
      </c>
      <c r="M562" s="2"/>
      <c r="N562" s="41">
        <f>'Cumulative Budget Request '!N562</f>
        <v>0</v>
      </c>
      <c r="O562" s="42"/>
      <c r="P562" s="42"/>
      <c r="Q562" s="42"/>
      <c r="R562" s="42"/>
      <c r="S562" s="43"/>
    </row>
    <row r="563" spans="1:20">
      <c r="A563" s="9"/>
      <c r="C563" s="60"/>
      <c r="D563" s="60" t="s">
        <v>165</v>
      </c>
      <c r="E563" s="52">
        <f>SUMIF($D$546:$D$560,"*Fringe",E546:E560)</f>
        <v>0</v>
      </c>
      <c r="F563" s="52">
        <f>SUMIF($D$546:$D$560,"*Fringe",F546:F560)</f>
        <v>0</v>
      </c>
      <c r="G563" s="52">
        <f>SUMIF($D$546:$D$560,"*Fringe",G546:G560)</f>
        <v>0</v>
      </c>
      <c r="H563" s="52">
        <f>SUMIF($D$546:$D$560,"*Fringe",H546:H560)</f>
        <v>0</v>
      </c>
      <c r="I563" s="52">
        <f>SUMIF($D$546:$D$560,"*Fringe",I546:I560)</f>
        <v>0</v>
      </c>
      <c r="J563" s="158">
        <f>SUM(E563:I563)</f>
        <v>0</v>
      </c>
      <c r="M563" s="2"/>
      <c r="R563" s="2"/>
    </row>
    <row r="564" spans="1:20" ht="6.6" customHeight="1">
      <c r="A564" t="s">
        <v>7</v>
      </c>
      <c r="D564" s="3" t="s">
        <v>6</v>
      </c>
      <c r="E564" s="21"/>
      <c r="F564" s="21"/>
      <c r="G564" s="21"/>
      <c r="H564" s="21"/>
      <c r="I564" s="21"/>
      <c r="J564" s="61"/>
      <c r="M564" s="2"/>
      <c r="N564" s="64"/>
      <c r="O564" s="64"/>
      <c r="P564" s="64"/>
      <c r="Q564" s="2"/>
    </row>
    <row r="565" spans="1:20">
      <c r="A565" s="47" t="s">
        <v>24</v>
      </c>
      <c r="B565" s="48"/>
      <c r="C565" s="48"/>
      <c r="D565" s="50"/>
      <c r="E565" s="164">
        <f>SUMIF($D$320:$D$563,"*Total Other Professional Salary",E320:E563)+SUMIF($D$320:$D$563,"*Total Post Doc Salary",E320:E563)+SUMIF($D$320:$D$563,"*Total Graduate Student Salary",E320:E563)+SUMIF($D$320:$D$563,"*Total Hourly Wages",E320:E563)</f>
        <v>0</v>
      </c>
      <c r="F565" s="164">
        <f>SUMIF($D$320:$D$563,"*Total Other Professional Salary",F320:F563)+SUMIF($D$320:$D$563,"*Total Post Doc Salary",F320:F563)+SUMIF($D$320:$D$563,"*Total Graduate Student Salary",F320:F563)+SUMIF($D$320:$D$563,"*Total Hourly Wages",F320:F563)</f>
        <v>0</v>
      </c>
      <c r="G565" s="164">
        <f>SUMIF($D$320:$D$563,"*Total Other Professional Salary",G320:G563)+SUMIF($D$320:$D$563,"*Total Post Doc Salary",G320:G563)+SUMIF($D$320:$D$563,"*Total Graduate Student Salary",G320:G563)+SUMIF($D$320:$D$563,"*Total Hourly Wages",G320:G563)</f>
        <v>0</v>
      </c>
      <c r="H565" s="164">
        <f>SUMIF($D$320:$D$563,"*Total Other Professional Salary",H320:H563)+SUMIF($D$320:$D$563,"*Total Post Doc Salary",H320:H563)+SUMIF($D$320:$D$563,"*Total Graduate Student Salary",H320:H563)+SUMIF($D$320:$D$563,"*Total Hourly Wages",H320:H563)</f>
        <v>0</v>
      </c>
      <c r="I565" s="164">
        <f>SUMIF($D$320:$D$563,"*Total Other Professional Salary",I320:I563)+SUMIF($D$320:$D$563,"*Total Post Doc Salary",I320:I563)+SUMIF($D$320:$D$563,"*Total Graduate Student Salary",I320:I563)+SUMIF($D$320:$D$563,"*Total Hourly Wages",I320:I563)</f>
        <v>0</v>
      </c>
      <c r="J565" s="165">
        <f>SUM(J562,J541,J465,J391)</f>
        <v>0</v>
      </c>
      <c r="M565" s="2"/>
      <c r="N565" s="2"/>
      <c r="O565" s="2"/>
      <c r="P565" s="2"/>
    </row>
    <row r="566" spans="1:20" ht="15">
      <c r="A566" s="47" t="s">
        <v>25</v>
      </c>
      <c r="B566" s="48"/>
      <c r="C566" s="48"/>
      <c r="D566" s="50"/>
      <c r="E566" s="166">
        <f>SUMIF($D$320:$D$563,"*Total Other Professional Fringe",E320:E563)+SUMIF($D$320:$D$563,"*Total Post Doc Fringe",E320:E563)++SUMIF($D$320:$D$563,"*Total Graduate Student Fringe",E320:E563)+SUMIF($D$320:$D$563,"*Total Fringe Benefits",E320:E563)</f>
        <v>0</v>
      </c>
      <c r="F566" s="166">
        <f>SUMIF($D$320:$D$563,"*Total Other Professional Fringe",F320:F563)+SUMIF($D$320:$D$563,"*Total Post Doc Fringe",F320:F563)++SUMIF($D$320:$D$563,"*Total Graduate Student Fringe",F320:F563)+SUMIF($D$320:$D$563,"*Total Fringe Benefits",F320:F563)</f>
        <v>0</v>
      </c>
      <c r="G566" s="166">
        <f>SUMIF($D$320:$D$563,"*Total Other Professional Fringe",G320:G563)+SUMIF($D$320:$D$563,"*Total Post Doc Fringe",G320:G563)++SUMIF($D$320:$D$563,"*Total Graduate Student Fringe",G320:G563)+SUMIF($D$320:$D$563,"*Total Fringe Benefits",G320:G563)</f>
        <v>0</v>
      </c>
      <c r="H566" s="166">
        <f>SUMIF($D$320:$D$563,"*Total Other Professional Fringe",H320:H563)+SUMIF($D$320:$D$563,"*Total Post Doc Fringe",H320:H563)++SUMIF($D$320:$D$563,"*Total Graduate Student Fringe",H320:H563)+SUMIF($D$320:$D$563,"*Total Fringe Benefits",H320:H563)</f>
        <v>0</v>
      </c>
      <c r="I566" s="166">
        <f>SUMIF($D$320:$D$563,"*Total Other Professional Fringe",I320:I563)+SUMIF($D$320:$D$563,"*Total Post Doc Fringe",I320:I563)++SUMIF($D$320:$D$563,"*Total Graduate Student Fringe",I320:I563)+SUMIF($D$320:$D$563,"*Total Fringe Benefits",I320:I563)</f>
        <v>0</v>
      </c>
      <c r="J566" s="167">
        <f>SUM(J563,J542,J466,J392)</f>
        <v>0</v>
      </c>
      <c r="M566" s="2"/>
      <c r="N566" s="2"/>
      <c r="O566" s="2"/>
      <c r="P566" s="2"/>
    </row>
    <row r="567" spans="1:20">
      <c r="A567" s="47" t="s">
        <v>26</v>
      </c>
      <c r="B567" s="48"/>
      <c r="C567" s="71"/>
      <c r="D567" s="71"/>
      <c r="E567" s="164">
        <f>SUM(E565:E566)</f>
        <v>0</v>
      </c>
      <c r="F567" s="164">
        <f>SUM(F565:F566)</f>
        <v>0</v>
      </c>
      <c r="G567" s="164">
        <f>SUM(G565:G566)</f>
        <v>0</v>
      </c>
      <c r="H567" s="164">
        <f>SUM(H565:H566)</f>
        <v>0</v>
      </c>
      <c r="I567" s="164">
        <f>SUM(I565:I566)</f>
        <v>0</v>
      </c>
      <c r="J567" s="165">
        <f>SUM(E567:I567)</f>
        <v>0</v>
      </c>
      <c r="M567" s="2"/>
      <c r="N567" s="2"/>
      <c r="O567" s="2"/>
      <c r="P567" s="2"/>
    </row>
    <row r="568" spans="1:20">
      <c r="A568" s="1"/>
      <c r="B568" s="9"/>
      <c r="D568" s="3"/>
      <c r="E568" s="16"/>
      <c r="F568" s="16"/>
      <c r="G568" s="16"/>
      <c r="H568" s="16"/>
      <c r="I568" s="16"/>
      <c r="J568" s="25"/>
      <c r="M568" s="2"/>
      <c r="N568" s="2"/>
      <c r="O568" s="2"/>
      <c r="P568" s="2"/>
      <c r="Q568" s="2"/>
    </row>
    <row r="569" spans="1:20">
      <c r="A569" s="1" t="s">
        <v>27</v>
      </c>
      <c r="D569" s="3"/>
      <c r="E569" s="168">
        <f t="shared" ref="E569:I570" si="338">SUM(E314,E565)</f>
        <v>0</v>
      </c>
      <c r="F569" s="168">
        <f t="shared" si="338"/>
        <v>0</v>
      </c>
      <c r="G569" s="168">
        <f t="shared" si="338"/>
        <v>0</v>
      </c>
      <c r="H569" s="168">
        <f t="shared" si="338"/>
        <v>0</v>
      </c>
      <c r="I569" s="168">
        <f t="shared" si="338"/>
        <v>0</v>
      </c>
      <c r="J569" s="169">
        <f>SUM(E569:I569)</f>
        <v>0</v>
      </c>
      <c r="K569" s="2"/>
      <c r="L569" s="2"/>
      <c r="M569" s="2"/>
      <c r="N569" s="2"/>
      <c r="O569" s="2"/>
      <c r="P569" s="2"/>
      <c r="Q569" s="2"/>
    </row>
    <row r="570" spans="1:20">
      <c r="A570" s="1" t="s">
        <v>28</v>
      </c>
      <c r="D570" s="3"/>
      <c r="E570" s="168">
        <f t="shared" si="338"/>
        <v>0</v>
      </c>
      <c r="F570" s="168">
        <f t="shared" si="338"/>
        <v>0</v>
      </c>
      <c r="G570" s="168">
        <f t="shared" si="338"/>
        <v>0</v>
      </c>
      <c r="H570" s="168">
        <f t="shared" si="338"/>
        <v>0</v>
      </c>
      <c r="I570" s="168">
        <f t="shared" si="338"/>
        <v>0</v>
      </c>
      <c r="J570" s="169">
        <f>SUM(E570:I570)</f>
        <v>0</v>
      </c>
      <c r="M570" s="2"/>
    </row>
    <row r="571" spans="1:20">
      <c r="A571" s="112"/>
      <c r="B571" s="757" t="s">
        <v>168</v>
      </c>
      <c r="C571" s="757"/>
      <c r="D571" s="757"/>
      <c r="E571" s="159">
        <f>SUM(E569:E570)</f>
        <v>0</v>
      </c>
      <c r="F571" s="159">
        <f t="shared" ref="F571:I571" si="339">SUM(F569:F570)</f>
        <v>0</v>
      </c>
      <c r="G571" s="159">
        <f t="shared" si="339"/>
        <v>0</v>
      </c>
      <c r="H571" s="159">
        <f t="shared" si="339"/>
        <v>0</v>
      </c>
      <c r="I571" s="159">
        <f t="shared" si="339"/>
        <v>0</v>
      </c>
      <c r="J571" s="160">
        <f>SUM(E571:I571)</f>
        <v>0</v>
      </c>
      <c r="K571" s="2"/>
      <c r="L571" s="2"/>
      <c r="M571" s="2"/>
      <c r="Q571" s="199"/>
      <c r="R571" s="199"/>
      <c r="S571" s="199"/>
      <c r="T571" s="4"/>
    </row>
    <row r="572" spans="1:20">
      <c r="A572" s="1"/>
      <c r="B572" s="9"/>
      <c r="G572" s="2"/>
      <c r="H572" s="2"/>
      <c r="I572" s="2"/>
      <c r="J572" s="46"/>
      <c r="K572" s="2"/>
      <c r="L572" s="2"/>
      <c r="M572" s="2"/>
      <c r="Q572" s="199"/>
      <c r="R572" s="199"/>
      <c r="S572" s="199"/>
      <c r="T572" s="4"/>
    </row>
    <row r="573" spans="1:20">
      <c r="A573" s="1" t="s">
        <v>0</v>
      </c>
      <c r="G573" s="2"/>
      <c r="H573" s="2"/>
      <c r="I573" s="2"/>
      <c r="J573" s="46"/>
      <c r="K573" s="2"/>
      <c r="L573" s="2"/>
      <c r="M573" s="2"/>
      <c r="Q573" s="199"/>
      <c r="R573" s="199"/>
      <c r="S573" s="199"/>
      <c r="T573" s="4"/>
    </row>
    <row r="574" spans="1:20">
      <c r="A574" s="30" t="s">
        <v>48</v>
      </c>
      <c r="G574" s="2"/>
      <c r="H574" s="2"/>
      <c r="I574" s="2"/>
      <c r="J574" s="46"/>
      <c r="K574" s="2"/>
      <c r="L574" s="2"/>
      <c r="M574" s="2"/>
      <c r="Q574" s="199"/>
      <c r="R574" s="199"/>
      <c r="S574" s="199"/>
      <c r="T574" s="4"/>
    </row>
    <row r="575" spans="1:20">
      <c r="B575" s="493">
        <f>IF('Cumulative Budget Request '!L580='Split budget (G)'!$L$1,'Cumulative Budget Request '!B575,0)</f>
        <v>0</v>
      </c>
      <c r="D575" s="3"/>
      <c r="E575" s="161">
        <f>IF('Cumulative Budget Request '!$L575='Split budget (G)'!$L$1,'Cumulative Budget Request '!E575,0)</f>
        <v>0</v>
      </c>
      <c r="F575" s="161">
        <f>IF('Cumulative Budget Request '!$L575='Split budget (G)'!$L$1,'Cumulative Budget Request '!F575,0)</f>
        <v>0</v>
      </c>
      <c r="G575" s="161">
        <f>IF('Cumulative Budget Request '!$L575='Split budget (G)'!$L$1,'Cumulative Budget Request '!G575,0)</f>
        <v>0</v>
      </c>
      <c r="H575" s="161">
        <f>IF('Cumulative Budget Request '!$L575='Split budget (G)'!$L$1,'Cumulative Budget Request '!H575,0)</f>
        <v>0</v>
      </c>
      <c r="I575" s="161">
        <f>IF('Cumulative Budget Request '!$L575='Split budget (G)'!$L$1,'Cumulative Budget Request '!I575,0)</f>
        <v>0</v>
      </c>
      <c r="J575" s="158">
        <f>SUM(E575:I575)</f>
        <v>0</v>
      </c>
      <c r="K575" s="2"/>
      <c r="L575" s="2"/>
      <c r="M575" s="2"/>
      <c r="Q575" s="199"/>
      <c r="R575" s="199"/>
      <c r="S575" s="199"/>
      <c r="T575" s="4"/>
    </row>
    <row r="576" spans="1:20" hidden="1">
      <c r="B576" s="493">
        <f>IF('Cumulative Budget Request '!L581='Split budget (G)'!$L$1,'Cumulative Budget Request '!B576,0)</f>
        <v>0</v>
      </c>
      <c r="D576" s="3"/>
      <c r="E576" s="161">
        <f>IF('Cumulative Budget Request '!$L576='Split budget (G)'!$L$1,'Cumulative Budget Request '!E576,0)</f>
        <v>0</v>
      </c>
      <c r="F576" s="161">
        <f>IF('Cumulative Budget Request '!$L576='Split budget (G)'!$L$1,'Cumulative Budget Request '!F576,0)</f>
        <v>0</v>
      </c>
      <c r="G576" s="161">
        <f>IF('Cumulative Budget Request '!$L576='Split budget (G)'!$L$1,'Cumulative Budget Request '!G576,0)</f>
        <v>0</v>
      </c>
      <c r="H576" s="161">
        <f>IF('Cumulative Budget Request '!$L576='Split budget (G)'!$L$1,'Cumulative Budget Request '!H576,0)</f>
        <v>0</v>
      </c>
      <c r="I576" s="161">
        <f>IF('Cumulative Budget Request '!$L576='Split budget (G)'!$L$1,'Cumulative Budget Request '!I576,0)</f>
        <v>0</v>
      </c>
      <c r="J576" s="158">
        <f t="shared" ref="J576:J580" si="340">SUM(E576:I576)</f>
        <v>0</v>
      </c>
      <c r="K576" s="2"/>
      <c r="L576" s="2"/>
      <c r="M576" s="2"/>
    </row>
    <row r="577" spans="1:16" hidden="1">
      <c r="B577" s="493">
        <f>IF('Cumulative Budget Request '!L582='Split budget (G)'!$L$1,'Cumulative Budget Request '!B577,0)</f>
        <v>0</v>
      </c>
      <c r="D577" s="3"/>
      <c r="E577" s="161">
        <f>IF('Cumulative Budget Request '!$L577='Split budget (G)'!$L$1,'Cumulative Budget Request '!E577,0)</f>
        <v>0</v>
      </c>
      <c r="F577" s="161">
        <f>IF('Cumulative Budget Request '!$L577='Split budget (G)'!$L$1,'Cumulative Budget Request '!F577,0)</f>
        <v>0</v>
      </c>
      <c r="G577" s="161">
        <f>IF('Cumulative Budget Request '!$L577='Split budget (G)'!$L$1,'Cumulative Budget Request '!G577,0)</f>
        <v>0</v>
      </c>
      <c r="H577" s="161">
        <f>IF('Cumulative Budget Request '!$L577='Split budget (G)'!$L$1,'Cumulative Budget Request '!H577,0)</f>
        <v>0</v>
      </c>
      <c r="I577" s="161">
        <f>IF('Cumulative Budget Request '!$L577='Split budget (G)'!$L$1,'Cumulative Budget Request '!I577,0)</f>
        <v>0</v>
      </c>
      <c r="J577" s="158">
        <f t="shared" si="340"/>
        <v>0</v>
      </c>
      <c r="K577" s="2"/>
      <c r="L577" s="2"/>
      <c r="M577" s="2"/>
      <c r="N577" s="2"/>
      <c r="O577" s="2"/>
      <c r="P577" s="2"/>
    </row>
    <row r="578" spans="1:16" hidden="1">
      <c r="B578" s="493">
        <f>IF('Cumulative Budget Request '!L583='Split budget (G)'!$L$1,'Cumulative Budget Request '!B578,0)</f>
        <v>0</v>
      </c>
      <c r="D578" s="3"/>
      <c r="E578" s="161">
        <f>IF('Cumulative Budget Request '!$L578='Split budget (G)'!$L$1,'Cumulative Budget Request '!E578,0)</f>
        <v>0</v>
      </c>
      <c r="F578" s="161">
        <f>IF('Cumulative Budget Request '!$L578='Split budget (G)'!$L$1,'Cumulative Budget Request '!F578,0)</f>
        <v>0</v>
      </c>
      <c r="G578" s="161">
        <f>IF('Cumulative Budget Request '!$L578='Split budget (G)'!$L$1,'Cumulative Budget Request '!G578,0)</f>
        <v>0</v>
      </c>
      <c r="H578" s="161">
        <f>IF('Cumulative Budget Request '!$L578='Split budget (G)'!$L$1,'Cumulative Budget Request '!H578,0)</f>
        <v>0</v>
      </c>
      <c r="I578" s="161">
        <f>IF('Cumulative Budget Request '!$L578='Split budget (G)'!$L$1,'Cumulative Budget Request '!I578,0)</f>
        <v>0</v>
      </c>
      <c r="J578" s="158">
        <f t="shared" si="340"/>
        <v>0</v>
      </c>
      <c r="K578" s="2"/>
      <c r="L578" s="2"/>
      <c r="M578" s="2"/>
      <c r="N578" s="2"/>
      <c r="O578" s="2"/>
      <c r="P578" s="2"/>
    </row>
    <row r="579" spans="1:16" hidden="1">
      <c r="B579" s="493">
        <f>IF('Cumulative Budget Request '!L584='Split budget (G)'!$L$1,'Cumulative Budget Request '!B579,0)</f>
        <v>0</v>
      </c>
      <c r="D579" s="3"/>
      <c r="E579" s="161">
        <f>IF('Cumulative Budget Request '!$L579='Split budget (G)'!$L$1,'Cumulative Budget Request '!E579,0)</f>
        <v>0</v>
      </c>
      <c r="F579" s="161">
        <f>IF('Cumulative Budget Request '!$L579='Split budget (G)'!$L$1,'Cumulative Budget Request '!F579,0)</f>
        <v>0</v>
      </c>
      <c r="G579" s="161">
        <f>IF('Cumulative Budget Request '!$L579='Split budget (G)'!$L$1,'Cumulative Budget Request '!G579,0)</f>
        <v>0</v>
      </c>
      <c r="H579" s="161">
        <f>IF('Cumulative Budget Request '!$L579='Split budget (G)'!$L$1,'Cumulative Budget Request '!H579,0)</f>
        <v>0</v>
      </c>
      <c r="I579" s="161">
        <f>IF('Cumulative Budget Request '!$L579='Split budget (G)'!$L$1,'Cumulative Budget Request '!I579,0)</f>
        <v>0</v>
      </c>
      <c r="J579" s="158">
        <f t="shared" si="340"/>
        <v>0</v>
      </c>
      <c r="K579" s="2"/>
      <c r="L579" s="2"/>
      <c r="M579" s="2"/>
    </row>
    <row r="580" spans="1:16" hidden="1">
      <c r="B580" s="493">
        <f>IF('Cumulative Budget Request '!L585='Split budget (G)'!$L$1,'Cumulative Budget Request '!B580,0)</f>
        <v>0</v>
      </c>
      <c r="D580" s="3"/>
      <c r="E580" s="161">
        <f>IF('Cumulative Budget Request '!$L580='Split budget (G)'!$L$1,'Cumulative Budget Request '!E580,0)</f>
        <v>0</v>
      </c>
      <c r="F580" s="161">
        <f>IF('Cumulative Budget Request '!$L580='Split budget (G)'!$L$1,'Cumulative Budget Request '!F580,0)</f>
        <v>0</v>
      </c>
      <c r="G580" s="161">
        <f>IF('Cumulative Budget Request '!$L580='Split budget (G)'!$L$1,'Cumulative Budget Request '!G580,0)</f>
        <v>0</v>
      </c>
      <c r="H580" s="161">
        <f>IF('Cumulative Budget Request '!$L580='Split budget (G)'!$L$1,'Cumulative Budget Request '!H580,0)</f>
        <v>0</v>
      </c>
      <c r="I580" s="161">
        <f>IF('Cumulative Budget Request '!$L580='Split budget (G)'!$L$1,'Cumulative Budget Request '!I580,0)</f>
        <v>0</v>
      </c>
      <c r="J580" s="158">
        <f t="shared" si="340"/>
        <v>0</v>
      </c>
      <c r="K580" s="2"/>
      <c r="L580" s="2"/>
      <c r="M580" s="2"/>
    </row>
    <row r="581" spans="1:16">
      <c r="A581" s="740" t="s">
        <v>57</v>
      </c>
      <c r="B581" s="740"/>
      <c r="C581" s="740"/>
      <c r="D581" s="740"/>
      <c r="E581" s="185">
        <f>SUM(E575:E580)</f>
        <v>0</v>
      </c>
      <c r="F581" s="185">
        <f t="shared" ref="F581:I581" si="341">SUM(F575:F580)</f>
        <v>0</v>
      </c>
      <c r="G581" s="185">
        <f t="shared" si="341"/>
        <v>0</v>
      </c>
      <c r="H581" s="185">
        <f t="shared" si="341"/>
        <v>0</v>
      </c>
      <c r="I581" s="185">
        <f t="shared" si="341"/>
        <v>0</v>
      </c>
      <c r="J581" s="186">
        <f>SUM(J575:J580)</f>
        <v>0</v>
      </c>
      <c r="K581" s="2"/>
      <c r="L581" s="2"/>
      <c r="M581" s="2"/>
    </row>
    <row r="582" spans="1:16" hidden="1">
      <c r="A582" s="486"/>
      <c r="B582" s="486"/>
      <c r="E582" s="3"/>
      <c r="F582" s="2"/>
      <c r="G582" s="2"/>
      <c r="H582" s="2"/>
      <c r="I582" s="2"/>
      <c r="J582" s="46"/>
      <c r="K582" s="2"/>
      <c r="L582" s="2"/>
      <c r="M582" s="2"/>
    </row>
    <row r="583" spans="1:16" hidden="1">
      <c r="A583" s="488" t="s">
        <v>122</v>
      </c>
      <c r="B583" s="497"/>
      <c r="C583" s="9"/>
      <c r="D583" s="229" t="s">
        <v>184</v>
      </c>
      <c r="E583" s="117">
        <f>IF('Cumulative Budget Request '!$L583='Split budget (G)'!$L$1,'Cumulative Budget Request '!E583,0)</f>
        <v>0</v>
      </c>
      <c r="F583" s="117">
        <f>IF('Cumulative Budget Request '!$L583='Split budget (G)'!$L$1,'Cumulative Budget Request '!F583,0)</f>
        <v>0</v>
      </c>
      <c r="G583" s="117">
        <f>IF('Cumulative Budget Request '!$L583='Split budget (G)'!$L$1,'Cumulative Budget Request '!G583,0)</f>
        <v>0</v>
      </c>
      <c r="H583" s="117">
        <f>IF('Cumulative Budget Request '!$L583='Split budget (G)'!$L$1,'Cumulative Budget Request '!H583,0)</f>
        <v>0</v>
      </c>
      <c r="I583" s="117">
        <f>IF('Cumulative Budget Request '!$L583='Split budget (G)'!$L$1,'Cumulative Budget Request '!I583,0)</f>
        <v>0</v>
      </c>
      <c r="J583" s="73"/>
      <c r="K583" s="2"/>
      <c r="L583" s="2"/>
      <c r="M583" s="2"/>
    </row>
    <row r="584" spans="1:16" hidden="1">
      <c r="A584" s="486"/>
      <c r="B584" s="486"/>
      <c r="D584" s="229" t="s">
        <v>264</v>
      </c>
      <c r="E584" s="117">
        <f>IF('Cumulative Budget Request '!$L584='Split budget (G)'!$L$1,'Cumulative Budget Request '!E584,0)</f>
        <v>0</v>
      </c>
      <c r="F584" s="117">
        <f>IF('Cumulative Budget Request '!$L584='Split budget (G)'!$L$1,'Cumulative Budget Request '!F584,0)</f>
        <v>0</v>
      </c>
      <c r="G584" s="117">
        <f>IF('Cumulative Budget Request '!$L584='Split budget (G)'!$L$1,'Cumulative Budget Request '!G584,0)</f>
        <v>0</v>
      </c>
      <c r="H584" s="117">
        <f>IF('Cumulative Budget Request '!$L584='Split budget (G)'!$L$1,'Cumulative Budget Request '!H584,0)</f>
        <v>0</v>
      </c>
      <c r="I584" s="117">
        <f>IF('Cumulative Budget Request '!$L584='Split budget (G)'!$L$1,'Cumulative Budget Request '!I584,0)</f>
        <v>0</v>
      </c>
      <c r="J584" s="73"/>
      <c r="K584" s="2"/>
      <c r="L584" s="2"/>
      <c r="M584" s="2"/>
    </row>
    <row r="585" spans="1:16" hidden="1">
      <c r="A585" s="488" t="s">
        <v>169</v>
      </c>
      <c r="B585" s="497"/>
      <c r="C585" s="9"/>
      <c r="D585" s="229" t="s">
        <v>265</v>
      </c>
      <c r="E585" s="117">
        <f>IF('Cumulative Budget Request '!$L585='Split budget (G)'!$L$1,'Cumulative Budget Request '!E585,0)</f>
        <v>0</v>
      </c>
      <c r="F585" s="117">
        <f>IF('Cumulative Budget Request '!$L585='Split budget (G)'!$L$1,'Cumulative Budget Request '!F585,0)</f>
        <v>0</v>
      </c>
      <c r="G585" s="117">
        <f>IF('Cumulative Budget Request '!$L585='Split budget (G)'!$L$1,'Cumulative Budget Request '!G585,0)</f>
        <v>0</v>
      </c>
      <c r="H585" s="117">
        <f>IF('Cumulative Budget Request '!$L585='Split budget (G)'!$L$1,'Cumulative Budget Request '!H585,0)</f>
        <v>0</v>
      </c>
      <c r="I585" s="117">
        <f>IF('Cumulative Budget Request '!$L585='Split budget (G)'!$L$1,'Cumulative Budget Request '!I585,0)</f>
        <v>0</v>
      </c>
      <c r="J585" s="73"/>
      <c r="K585" s="2"/>
      <c r="L585" s="2"/>
      <c r="M585" s="2"/>
    </row>
    <row r="586" spans="1:16" hidden="1">
      <c r="A586" s="800">
        <f>IF('Cumulative Budget Request '!L587='Split budget (G)'!$L$1,'Cumulative Budget Request '!A587,0)</f>
        <v>0</v>
      </c>
      <c r="B586" s="486"/>
      <c r="D586" s="229" t="s">
        <v>266</v>
      </c>
      <c r="E586" s="117">
        <f>IF('Cumulative Budget Request '!$L586='Split budget (G)'!$L$1,'Cumulative Budget Request '!E586,0)</f>
        <v>0</v>
      </c>
      <c r="F586" s="117">
        <f>IF('Cumulative Budget Request '!$L586='Split budget (G)'!$L$1,'Cumulative Budget Request '!F586,0)</f>
        <v>0</v>
      </c>
      <c r="G586" s="117">
        <f>IF('Cumulative Budget Request '!$L586='Split budget (G)'!$L$1,'Cumulative Budget Request '!G586,0)</f>
        <v>0</v>
      </c>
      <c r="H586" s="117">
        <f>IF('Cumulative Budget Request '!$L586='Split budget (G)'!$L$1,'Cumulative Budget Request '!H586,0)</f>
        <v>0</v>
      </c>
      <c r="I586" s="117">
        <f>IF('Cumulative Budget Request '!$L586='Split budget (G)'!$L$1,'Cumulative Budget Request '!I586,0)</f>
        <v>0</v>
      </c>
      <c r="J586" s="46"/>
      <c r="K586" s="2"/>
      <c r="L586" s="2"/>
      <c r="M586" s="2"/>
    </row>
    <row r="587" spans="1:16" hidden="1">
      <c r="A587" s="800"/>
      <c r="B587" s="489" t="s">
        <v>41</v>
      </c>
      <c r="C587" s="68" t="s">
        <v>42</v>
      </c>
      <c r="D587" s="26"/>
      <c r="E587" s="14"/>
      <c r="F587" s="14"/>
      <c r="G587" s="14"/>
      <c r="H587" s="14"/>
      <c r="I587" s="14"/>
      <c r="J587" s="46"/>
      <c r="K587" s="2"/>
      <c r="L587" s="2"/>
      <c r="M587" s="2"/>
    </row>
    <row r="588" spans="1:16" hidden="1">
      <c r="A588" s="801"/>
      <c r="B588" s="498" t="s">
        <v>43</v>
      </c>
      <c r="C588" s="116">
        <f>IF('Cumulative Budget Request '!$L588='Split budget (G)'!$L$1,'Cumulative Budget Request '!C588,0)</f>
        <v>0</v>
      </c>
      <c r="D588" s="26"/>
      <c r="E588" s="235">
        <f>IF('Cumulative Budget Request '!$L588='Split budget (G)'!$L$1,'Cumulative Budget Request '!E588,0)</f>
        <v>0</v>
      </c>
      <c r="F588" s="235">
        <f>IF('Cumulative Budget Request '!$L588='Split budget (G)'!$L$1,'Cumulative Budget Request '!F588,0)</f>
        <v>0</v>
      </c>
      <c r="G588" s="235">
        <f>IF('Cumulative Budget Request '!$L588='Split budget (G)'!$L$1,'Cumulative Budget Request '!G588,0)</f>
        <v>0</v>
      </c>
      <c r="H588" s="235">
        <f>IF('Cumulative Budget Request '!$L588='Split budget (G)'!$L$1,'Cumulative Budget Request '!H588,0)</f>
        <v>0</v>
      </c>
      <c r="I588" s="235">
        <f>IF('Cumulative Budget Request '!$L588='Split budget (G)'!$L$1,'Cumulative Budget Request '!I588,0)</f>
        <v>0</v>
      </c>
      <c r="J588" s="158">
        <f t="shared" ref="J588:J593" si="342">SUM(E588:I588)</f>
        <v>0</v>
      </c>
      <c r="K588" s="2"/>
      <c r="L588" s="2"/>
      <c r="M588" s="2"/>
    </row>
    <row r="589" spans="1:16" hidden="1">
      <c r="A589" s="801"/>
      <c r="B589" s="498" t="s">
        <v>44</v>
      </c>
      <c r="C589" s="116">
        <f>IF('Cumulative Budget Request '!$L589='Split budget (G)'!$L$1,'Cumulative Budget Request '!C589,0)</f>
        <v>0</v>
      </c>
      <c r="D589" s="26"/>
      <c r="E589" s="235">
        <f>IF('Cumulative Budget Request '!$L589='Split budget (G)'!$L$1,'Cumulative Budget Request '!E589,0)</f>
        <v>0</v>
      </c>
      <c r="F589" s="235">
        <f>IF('Cumulative Budget Request '!$L589='Split budget (G)'!$L$1,'Cumulative Budget Request '!F589,0)</f>
        <v>0</v>
      </c>
      <c r="G589" s="235">
        <f>IF('Cumulative Budget Request '!$L589='Split budget (G)'!$L$1,'Cumulative Budget Request '!G589,0)</f>
        <v>0</v>
      </c>
      <c r="H589" s="235">
        <f>IF('Cumulative Budget Request '!$L589='Split budget (G)'!$L$1,'Cumulative Budget Request '!H589,0)</f>
        <v>0</v>
      </c>
      <c r="I589" s="235">
        <f>IF('Cumulative Budget Request '!$L589='Split budget (G)'!$L$1,'Cumulative Budget Request '!I589,0)</f>
        <v>0</v>
      </c>
      <c r="J589" s="158">
        <f t="shared" si="342"/>
        <v>0</v>
      </c>
      <c r="K589" s="2"/>
      <c r="L589" s="2"/>
      <c r="M589" s="2"/>
    </row>
    <row r="590" spans="1:16" hidden="1">
      <c r="A590" s="801"/>
      <c r="B590" s="498" t="s">
        <v>182</v>
      </c>
      <c r="C590" s="116">
        <f>IF('Cumulative Budget Request '!$L590='Split budget (G)'!$L$1,'Cumulative Budget Request '!C590,0)</f>
        <v>0</v>
      </c>
      <c r="D590" s="26"/>
      <c r="E590" s="235">
        <f>IF('Cumulative Budget Request '!$L590='Split budget (G)'!$L$1,'Cumulative Budget Request '!E590,0)</f>
        <v>0</v>
      </c>
      <c r="F590" s="235">
        <f>IF('Cumulative Budget Request '!$L590='Split budget (G)'!$L$1,'Cumulative Budget Request '!F590,0)</f>
        <v>0</v>
      </c>
      <c r="G590" s="235">
        <f>IF('Cumulative Budget Request '!$L590='Split budget (G)'!$L$1,'Cumulative Budget Request '!G590,0)</f>
        <v>0</v>
      </c>
      <c r="H590" s="235">
        <f>IF('Cumulative Budget Request '!$L590='Split budget (G)'!$L$1,'Cumulative Budget Request '!H590,0)</f>
        <v>0</v>
      </c>
      <c r="I590" s="235">
        <f>IF('Cumulative Budget Request '!$L590='Split budget (G)'!$L$1,'Cumulative Budget Request '!I590,0)</f>
        <v>0</v>
      </c>
      <c r="J590" s="158">
        <f t="shared" si="342"/>
        <v>0</v>
      </c>
      <c r="K590" s="2"/>
      <c r="L590" s="2"/>
      <c r="M590" s="2"/>
    </row>
    <row r="591" spans="1:16" hidden="1">
      <c r="A591" s="801"/>
      <c r="B591" s="498" t="s">
        <v>45</v>
      </c>
      <c r="C591" s="116">
        <f>IF('Cumulative Budget Request '!$L591='Split budget (G)'!$L$1,'Cumulative Budget Request '!C591,0)</f>
        <v>0</v>
      </c>
      <c r="D591" s="26"/>
      <c r="E591" s="235">
        <f>IF('Cumulative Budget Request '!$L591='Split budget (G)'!$L$1,'Cumulative Budget Request '!E591,0)</f>
        <v>0</v>
      </c>
      <c r="F591" s="235">
        <f>IF('Cumulative Budget Request '!$L591='Split budget (G)'!$L$1,'Cumulative Budget Request '!F591,0)</f>
        <v>0</v>
      </c>
      <c r="G591" s="235">
        <f>IF('Cumulative Budget Request '!$L591='Split budget (G)'!$L$1,'Cumulative Budget Request '!G591,0)</f>
        <v>0</v>
      </c>
      <c r="H591" s="235">
        <f>IF('Cumulative Budget Request '!$L591='Split budget (G)'!$L$1,'Cumulative Budget Request '!H591,0)</f>
        <v>0</v>
      </c>
      <c r="I591" s="235">
        <f>IF('Cumulative Budget Request '!$L591='Split budget (G)'!$L$1,'Cumulative Budget Request '!I591,0)</f>
        <v>0</v>
      </c>
      <c r="J591" s="158">
        <f t="shared" si="342"/>
        <v>0</v>
      </c>
      <c r="K591" s="2"/>
      <c r="L591" s="2"/>
      <c r="M591" s="8"/>
      <c r="N591" s="2"/>
      <c r="O591" s="2"/>
      <c r="P591" s="2"/>
    </row>
    <row r="592" spans="1:16" hidden="1">
      <c r="A592" s="801"/>
      <c r="B592" s="498" t="s">
        <v>46</v>
      </c>
      <c r="C592" s="116">
        <f>IF('Cumulative Budget Request '!$L592='Split budget (G)'!$L$1,'Cumulative Budget Request '!C592,0)</f>
        <v>0</v>
      </c>
      <c r="D592" s="26"/>
      <c r="E592" s="235">
        <f>IF('Cumulative Budget Request '!$L592='Split budget (G)'!$L$1,'Cumulative Budget Request '!E592,0)</f>
        <v>0</v>
      </c>
      <c r="F592" s="235">
        <f>IF('Cumulative Budget Request '!$L592='Split budget (G)'!$L$1,'Cumulative Budget Request '!F592,0)</f>
        <v>0</v>
      </c>
      <c r="G592" s="235">
        <f>IF('Cumulative Budget Request '!$L592='Split budget (G)'!$L$1,'Cumulative Budget Request '!G592,0)</f>
        <v>0</v>
      </c>
      <c r="H592" s="235">
        <f>IF('Cumulative Budget Request '!$L592='Split budget (G)'!$L$1,'Cumulative Budget Request '!H592,0)</f>
        <v>0</v>
      </c>
      <c r="I592" s="235">
        <f>IF('Cumulative Budget Request '!$L592='Split budget (G)'!$L$1,'Cumulative Budget Request '!I592,0)</f>
        <v>0</v>
      </c>
      <c r="J592" s="158">
        <f t="shared" si="342"/>
        <v>0</v>
      </c>
      <c r="K592" s="2"/>
      <c r="L592" s="2"/>
      <c r="M592" s="2"/>
    </row>
    <row r="593" spans="1:17" hidden="1">
      <c r="A593" s="801"/>
      <c r="B593" s="498" t="s">
        <v>47</v>
      </c>
      <c r="C593" s="116">
        <f>IF('Cumulative Budget Request '!$L593='Split budget (G)'!$L$1,'Cumulative Budget Request '!C593,0)</f>
        <v>0</v>
      </c>
      <c r="D593" s="26"/>
      <c r="E593" s="235">
        <f>IF('Cumulative Budget Request '!$L593='Split budget (G)'!$L$1,'Cumulative Budget Request '!E593,0)</f>
        <v>0</v>
      </c>
      <c r="F593" s="235">
        <f>IF('Cumulative Budget Request '!$L593='Split budget (G)'!$L$1,'Cumulative Budget Request '!F593,0)</f>
        <v>0</v>
      </c>
      <c r="G593" s="235">
        <f>IF('Cumulative Budget Request '!$L593='Split budget (G)'!$L$1,'Cumulative Budget Request '!G593,0)</f>
        <v>0</v>
      </c>
      <c r="H593" s="235">
        <f>IF('Cumulative Budget Request '!$L593='Split budget (G)'!$L$1,'Cumulative Budget Request '!H593,0)</f>
        <v>0</v>
      </c>
      <c r="I593" s="235">
        <f>IF('Cumulative Budget Request '!$L593='Split budget (G)'!$L$1,'Cumulative Budget Request '!I593,0)</f>
        <v>0</v>
      </c>
      <c r="J593" s="158">
        <f t="shared" si="342"/>
        <v>0</v>
      </c>
      <c r="K593" s="2"/>
      <c r="L593" s="2"/>
      <c r="M593" s="2"/>
    </row>
    <row r="594" spans="1:17" hidden="1">
      <c r="A594" s="740" t="s">
        <v>57</v>
      </c>
      <c r="B594" s="740"/>
      <c r="C594" s="740"/>
      <c r="D594" s="740"/>
      <c r="E594" s="185">
        <f>SUM(E588:E593)</f>
        <v>0</v>
      </c>
      <c r="F594" s="185">
        <f t="shared" ref="F594:J594" si="343">SUM(F588:F593)</f>
        <v>0</v>
      </c>
      <c r="G594" s="185">
        <f t="shared" si="343"/>
        <v>0</v>
      </c>
      <c r="H594" s="185">
        <f t="shared" si="343"/>
        <v>0</v>
      </c>
      <c r="I594" s="185">
        <f t="shared" si="343"/>
        <v>0</v>
      </c>
      <c r="J594" s="186">
        <f t="shared" si="343"/>
        <v>0</v>
      </c>
      <c r="K594" s="2"/>
      <c r="L594" s="2"/>
      <c r="M594" s="2"/>
    </row>
    <row r="595" spans="1:17" hidden="1">
      <c r="A595" s="486"/>
      <c r="B595" s="486"/>
      <c r="E595" s="3"/>
      <c r="F595" s="2"/>
      <c r="G595" s="2"/>
      <c r="H595" s="2"/>
      <c r="I595" s="2"/>
      <c r="J595" s="46"/>
      <c r="K595" s="2"/>
      <c r="L595" s="2"/>
      <c r="M595" s="2"/>
    </row>
    <row r="596" spans="1:17" hidden="1">
      <c r="A596" s="488" t="s">
        <v>122</v>
      </c>
      <c r="B596" s="497"/>
      <c r="C596" s="9"/>
      <c r="D596" s="229" t="s">
        <v>184</v>
      </c>
      <c r="E596" s="117">
        <f>IF('Cumulative Budget Request '!$L596='Split budget (G)'!$L$1,'Cumulative Budget Request '!E596,0)</f>
        <v>0</v>
      </c>
      <c r="F596" s="117">
        <f>IF('Cumulative Budget Request '!$L596='Split budget (G)'!$L$1,'Cumulative Budget Request '!F596,0)</f>
        <v>0</v>
      </c>
      <c r="G596" s="117">
        <f>IF('Cumulative Budget Request '!$L596='Split budget (G)'!$L$1,'Cumulative Budget Request '!G596,0)</f>
        <v>0</v>
      </c>
      <c r="H596" s="117">
        <f>IF('Cumulative Budget Request '!$L596='Split budget (G)'!$L$1,'Cumulative Budget Request '!H596,0)</f>
        <v>0</v>
      </c>
      <c r="I596" s="117">
        <f>IF('Cumulative Budget Request '!$L596='Split budget (G)'!$L$1,'Cumulative Budget Request '!I596,0)</f>
        <v>0</v>
      </c>
      <c r="J596" s="73"/>
      <c r="K596" s="2"/>
      <c r="L596" s="2"/>
      <c r="M596" s="2"/>
    </row>
    <row r="597" spans="1:17" hidden="1">
      <c r="A597" s="486"/>
      <c r="B597" s="486"/>
      <c r="D597" s="229" t="s">
        <v>264</v>
      </c>
      <c r="E597" s="117">
        <f>IF('Cumulative Budget Request '!$L597='Split budget (G)'!$L$1,'Cumulative Budget Request '!E597,0)</f>
        <v>0</v>
      </c>
      <c r="F597" s="117">
        <f>IF('Cumulative Budget Request '!$L597='Split budget (G)'!$L$1,'Cumulative Budget Request '!F597,0)</f>
        <v>0</v>
      </c>
      <c r="G597" s="117">
        <f>IF('Cumulative Budget Request '!$L597='Split budget (G)'!$L$1,'Cumulative Budget Request '!G597,0)</f>
        <v>0</v>
      </c>
      <c r="H597" s="117">
        <f>IF('Cumulative Budget Request '!$L597='Split budget (G)'!$L$1,'Cumulative Budget Request '!H597,0)</f>
        <v>0</v>
      </c>
      <c r="I597" s="117">
        <f>IF('Cumulative Budget Request '!$L597='Split budget (G)'!$L$1,'Cumulative Budget Request '!I597,0)</f>
        <v>0</v>
      </c>
      <c r="J597" s="73"/>
      <c r="K597" s="2"/>
      <c r="L597" s="2"/>
      <c r="M597" s="2"/>
    </row>
    <row r="598" spans="1:17" hidden="1">
      <c r="A598" s="488" t="s">
        <v>169</v>
      </c>
      <c r="B598" s="497"/>
      <c r="C598" s="9"/>
      <c r="D598" s="229" t="s">
        <v>265</v>
      </c>
      <c r="E598" s="117">
        <f>IF('Cumulative Budget Request '!$L598='Split budget (G)'!$L$1,'Cumulative Budget Request '!E598,0)</f>
        <v>0</v>
      </c>
      <c r="F598" s="117">
        <f>IF('Cumulative Budget Request '!$L598='Split budget (G)'!$L$1,'Cumulative Budget Request '!F598,0)</f>
        <v>0</v>
      </c>
      <c r="G598" s="117">
        <f>IF('Cumulative Budget Request '!$L598='Split budget (G)'!$L$1,'Cumulative Budget Request '!G598,0)</f>
        <v>0</v>
      </c>
      <c r="H598" s="117">
        <f>IF('Cumulative Budget Request '!$L598='Split budget (G)'!$L$1,'Cumulative Budget Request '!H598,0)</f>
        <v>0</v>
      </c>
      <c r="I598" s="117">
        <f>IF('Cumulative Budget Request '!$L598='Split budget (G)'!$L$1,'Cumulative Budget Request '!I598,0)</f>
        <v>0</v>
      </c>
      <c r="J598" s="73"/>
      <c r="K598" s="2"/>
      <c r="L598" s="2"/>
      <c r="M598" s="2"/>
    </row>
    <row r="599" spans="1:17" hidden="1">
      <c r="A599" s="800">
        <f>IF('Cumulative Budget Request '!L600='Split budget (G)'!$L$1,'Cumulative Budget Request '!A600,0)</f>
        <v>0</v>
      </c>
      <c r="B599" s="486"/>
      <c r="D599" s="229" t="s">
        <v>266</v>
      </c>
      <c r="E599" s="117">
        <f>IF('Cumulative Budget Request '!$L599='Split budget (G)'!$L$1,'Cumulative Budget Request '!E599,0)</f>
        <v>0</v>
      </c>
      <c r="F599" s="117">
        <f>IF('Cumulative Budget Request '!$L599='Split budget (G)'!$L$1,'Cumulative Budget Request '!F599,0)</f>
        <v>0</v>
      </c>
      <c r="G599" s="117">
        <f>IF('Cumulative Budget Request '!$L599='Split budget (G)'!$L$1,'Cumulative Budget Request '!G599,0)</f>
        <v>0</v>
      </c>
      <c r="H599" s="117">
        <f>IF('Cumulative Budget Request '!$L599='Split budget (G)'!$L$1,'Cumulative Budget Request '!H599,0)</f>
        <v>0</v>
      </c>
      <c r="I599" s="117">
        <f>IF('Cumulative Budget Request '!$L599='Split budget (G)'!$L$1,'Cumulative Budget Request '!I599,0)</f>
        <v>0</v>
      </c>
      <c r="J599" s="46"/>
      <c r="K599" s="2"/>
      <c r="L599" s="2"/>
      <c r="M599" s="2"/>
    </row>
    <row r="600" spans="1:17" hidden="1">
      <c r="A600" s="800"/>
      <c r="B600" s="489" t="s">
        <v>41</v>
      </c>
      <c r="C600" s="68" t="s">
        <v>42</v>
      </c>
      <c r="D600" s="26"/>
      <c r="E600" s="2"/>
      <c r="F600" s="2"/>
      <c r="G600" s="228"/>
      <c r="H600" s="228"/>
      <c r="I600" s="228"/>
      <c r="J600" s="46"/>
      <c r="K600" s="2"/>
      <c r="L600" s="2"/>
      <c r="M600" s="2"/>
    </row>
    <row r="601" spans="1:17" hidden="1">
      <c r="A601" s="801"/>
      <c r="B601" s="498" t="s">
        <v>43</v>
      </c>
      <c r="C601" s="116">
        <f>IF('Cumulative Budget Request '!$L601='Split budget (G)'!$L$1,'Cumulative Budget Request '!C601,0)</f>
        <v>0</v>
      </c>
      <c r="D601" s="26"/>
      <c r="E601" s="235">
        <f>IF('Cumulative Budget Request '!$L601='Split budget (G)'!$L$1,'Cumulative Budget Request '!E601,0)</f>
        <v>0</v>
      </c>
      <c r="F601" s="235">
        <f>IF('Cumulative Budget Request '!$L601='Split budget (G)'!$L$1,'Cumulative Budget Request '!F601,0)</f>
        <v>0</v>
      </c>
      <c r="G601" s="235">
        <f>IF('Cumulative Budget Request '!$L601='Split budget (G)'!$L$1,'Cumulative Budget Request '!G601,0)</f>
        <v>0</v>
      </c>
      <c r="H601" s="235">
        <f>IF('Cumulative Budget Request '!$L601='Split budget (G)'!$L$1,'Cumulative Budget Request '!H601,0)</f>
        <v>0</v>
      </c>
      <c r="I601" s="235">
        <f>IF('Cumulative Budget Request '!$L601='Split budget (G)'!$L$1,'Cumulative Budget Request '!I601,0)</f>
        <v>0</v>
      </c>
      <c r="J601" s="158">
        <f t="shared" ref="J601:J606" si="344">SUM(E601:I601)</f>
        <v>0</v>
      </c>
      <c r="K601" s="2"/>
      <c r="L601" s="2"/>
      <c r="M601" s="2"/>
    </row>
    <row r="602" spans="1:17" hidden="1">
      <c r="A602" s="801"/>
      <c r="B602" s="498" t="s">
        <v>44</v>
      </c>
      <c r="C602" s="116">
        <f>IF('Cumulative Budget Request '!$L602='Split budget (G)'!$L$1,'Cumulative Budget Request '!C602,0)</f>
        <v>0</v>
      </c>
      <c r="D602" s="26"/>
      <c r="E602" s="235">
        <f>IF('Cumulative Budget Request '!$L602='Split budget (G)'!$L$1,'Cumulative Budget Request '!E602,0)</f>
        <v>0</v>
      </c>
      <c r="F602" s="235">
        <f>IF('Cumulative Budget Request '!$L602='Split budget (G)'!$L$1,'Cumulative Budget Request '!F602,0)</f>
        <v>0</v>
      </c>
      <c r="G602" s="235">
        <f>IF('Cumulative Budget Request '!$L602='Split budget (G)'!$L$1,'Cumulative Budget Request '!G602,0)</f>
        <v>0</v>
      </c>
      <c r="H602" s="235">
        <f>IF('Cumulative Budget Request '!$L602='Split budget (G)'!$L$1,'Cumulative Budget Request '!H602,0)</f>
        <v>0</v>
      </c>
      <c r="I602" s="235">
        <f>IF('Cumulative Budget Request '!$L602='Split budget (G)'!$L$1,'Cumulative Budget Request '!I602,0)</f>
        <v>0</v>
      </c>
      <c r="J602" s="158">
        <f t="shared" si="344"/>
        <v>0</v>
      </c>
      <c r="K602" s="2"/>
      <c r="L602" s="2"/>
      <c r="M602" s="2"/>
    </row>
    <row r="603" spans="1:17" hidden="1">
      <c r="A603" s="801"/>
      <c r="B603" s="498" t="s">
        <v>182</v>
      </c>
      <c r="C603" s="116">
        <f>IF('Cumulative Budget Request '!$L603='Split budget (G)'!$L$1,'Cumulative Budget Request '!C603,0)</f>
        <v>0</v>
      </c>
      <c r="D603" s="26"/>
      <c r="E603" s="235">
        <f>IF('Cumulative Budget Request '!$L603='Split budget (G)'!$L$1,'Cumulative Budget Request '!E603,0)</f>
        <v>0</v>
      </c>
      <c r="F603" s="235">
        <f>IF('Cumulative Budget Request '!$L603='Split budget (G)'!$L$1,'Cumulative Budget Request '!F603,0)</f>
        <v>0</v>
      </c>
      <c r="G603" s="235">
        <f>IF('Cumulative Budget Request '!$L603='Split budget (G)'!$L$1,'Cumulative Budget Request '!G603,0)</f>
        <v>0</v>
      </c>
      <c r="H603" s="235">
        <f>IF('Cumulative Budget Request '!$L603='Split budget (G)'!$L$1,'Cumulative Budget Request '!H603,0)</f>
        <v>0</v>
      </c>
      <c r="I603" s="235">
        <f>IF('Cumulative Budget Request '!$L603='Split budget (G)'!$L$1,'Cumulative Budget Request '!I603,0)</f>
        <v>0</v>
      </c>
      <c r="J603" s="158">
        <f t="shared" si="344"/>
        <v>0</v>
      </c>
      <c r="K603" s="2"/>
      <c r="L603" s="2"/>
      <c r="M603" s="2"/>
    </row>
    <row r="604" spans="1:17" hidden="1">
      <c r="A604" s="801"/>
      <c r="B604" s="498" t="s">
        <v>45</v>
      </c>
      <c r="C604" s="116">
        <f>IF('Cumulative Budget Request '!$L604='Split budget (G)'!$L$1,'Cumulative Budget Request '!C604,0)</f>
        <v>0</v>
      </c>
      <c r="D604" s="26"/>
      <c r="E604" s="235">
        <f>IF('Cumulative Budget Request '!$L604='Split budget (G)'!$L$1,'Cumulative Budget Request '!E604,0)</f>
        <v>0</v>
      </c>
      <c r="F604" s="235">
        <f>IF('Cumulative Budget Request '!$L604='Split budget (G)'!$L$1,'Cumulative Budget Request '!F604,0)</f>
        <v>0</v>
      </c>
      <c r="G604" s="235">
        <f>IF('Cumulative Budget Request '!$L604='Split budget (G)'!$L$1,'Cumulative Budget Request '!G604,0)</f>
        <v>0</v>
      </c>
      <c r="H604" s="235">
        <f>IF('Cumulative Budget Request '!$L604='Split budget (G)'!$L$1,'Cumulative Budget Request '!H604,0)</f>
        <v>0</v>
      </c>
      <c r="I604" s="235">
        <f>IF('Cumulative Budget Request '!$L604='Split budget (G)'!$L$1,'Cumulative Budget Request '!I604,0)</f>
        <v>0</v>
      </c>
      <c r="J604" s="158">
        <f t="shared" si="344"/>
        <v>0</v>
      </c>
      <c r="K604" s="2"/>
      <c r="L604" s="2"/>
      <c r="M604" s="8"/>
      <c r="N604" s="2"/>
      <c r="O604" s="2"/>
      <c r="P604" s="2"/>
      <c r="Q604" s="2"/>
    </row>
    <row r="605" spans="1:17" hidden="1">
      <c r="A605" s="801"/>
      <c r="B605" s="498" t="s">
        <v>46</v>
      </c>
      <c r="C605" s="116">
        <f>IF('Cumulative Budget Request '!$L605='Split budget (G)'!$L$1,'Cumulative Budget Request '!C605,0)</f>
        <v>0</v>
      </c>
      <c r="D605" s="26"/>
      <c r="E605" s="235">
        <f>IF('Cumulative Budget Request '!$L605='Split budget (G)'!$L$1,'Cumulative Budget Request '!E605,0)</f>
        <v>0</v>
      </c>
      <c r="F605" s="235">
        <f>IF('Cumulative Budget Request '!$L605='Split budget (G)'!$L$1,'Cumulative Budget Request '!F605,0)</f>
        <v>0</v>
      </c>
      <c r="G605" s="235">
        <f>IF('Cumulative Budget Request '!$L605='Split budget (G)'!$L$1,'Cumulative Budget Request '!G605,0)</f>
        <v>0</v>
      </c>
      <c r="H605" s="235">
        <f>IF('Cumulative Budget Request '!$L605='Split budget (G)'!$L$1,'Cumulative Budget Request '!H605,0)</f>
        <v>0</v>
      </c>
      <c r="I605" s="235">
        <f>IF('Cumulative Budget Request '!$L605='Split budget (G)'!$L$1,'Cumulative Budget Request '!I605,0)</f>
        <v>0</v>
      </c>
      <c r="J605" s="158">
        <f t="shared" si="344"/>
        <v>0</v>
      </c>
      <c r="K605" s="2"/>
      <c r="L605" s="2"/>
      <c r="M605" s="2"/>
      <c r="N605" s="2"/>
      <c r="O605" s="2"/>
      <c r="P605" s="2"/>
      <c r="Q605" s="2"/>
    </row>
    <row r="606" spans="1:17" hidden="1">
      <c r="A606" s="801"/>
      <c r="B606" s="498" t="s">
        <v>47</v>
      </c>
      <c r="C606" s="116">
        <f>IF('Cumulative Budget Request '!$L606='Split budget (G)'!$L$1,'Cumulative Budget Request '!C606,0)</f>
        <v>0</v>
      </c>
      <c r="D606" s="26"/>
      <c r="E606" s="235">
        <f>IF('Cumulative Budget Request '!$L606='Split budget (G)'!$L$1,'Cumulative Budget Request '!E606,0)</f>
        <v>0</v>
      </c>
      <c r="F606" s="235">
        <f>IF('Cumulative Budget Request '!$L606='Split budget (G)'!$L$1,'Cumulative Budget Request '!F606,0)</f>
        <v>0</v>
      </c>
      <c r="G606" s="235">
        <f>IF('Cumulative Budget Request '!$L606='Split budget (G)'!$L$1,'Cumulative Budget Request '!G606,0)</f>
        <v>0</v>
      </c>
      <c r="H606" s="235">
        <f>IF('Cumulative Budget Request '!$L606='Split budget (G)'!$L$1,'Cumulative Budget Request '!H606,0)</f>
        <v>0</v>
      </c>
      <c r="I606" s="235">
        <f>IF('Cumulative Budget Request '!$L606='Split budget (G)'!$L$1,'Cumulative Budget Request '!I606,0)</f>
        <v>0</v>
      </c>
      <c r="J606" s="158">
        <f t="shared" si="344"/>
        <v>0</v>
      </c>
      <c r="K606" s="29"/>
      <c r="L606" s="29"/>
      <c r="M606" s="2"/>
    </row>
    <row r="607" spans="1:17" hidden="1">
      <c r="A607" s="740" t="s">
        <v>57</v>
      </c>
      <c r="B607" s="740"/>
      <c r="C607" s="740"/>
      <c r="D607" s="740"/>
      <c r="E607" s="185">
        <f>SUM(E601:E606)</f>
        <v>0</v>
      </c>
      <c r="F607" s="185">
        <f t="shared" ref="F607:J607" si="345">SUM(F601:F606)</f>
        <v>0</v>
      </c>
      <c r="G607" s="185">
        <f t="shared" si="345"/>
        <v>0</v>
      </c>
      <c r="H607" s="185">
        <f t="shared" si="345"/>
        <v>0</v>
      </c>
      <c r="I607" s="185">
        <f t="shared" si="345"/>
        <v>0</v>
      </c>
      <c r="J607" s="186">
        <f t="shared" si="345"/>
        <v>0</v>
      </c>
      <c r="K607" s="2"/>
      <c r="L607" s="2"/>
      <c r="M607" s="2"/>
    </row>
    <row r="608" spans="1:17">
      <c r="A608" s="74"/>
      <c r="B608" s="757" t="s">
        <v>51</v>
      </c>
      <c r="C608" s="757"/>
      <c r="D608" s="757"/>
      <c r="E608" s="189">
        <f ca="1">SUMIF($A$575:$D$607,"*Total Trip", E575:E607)</f>
        <v>0</v>
      </c>
      <c r="F608" s="189">
        <f t="shared" ref="F608:I608" ca="1" si="346">SUMIF($A$575:$D$607,"*Total Trip", F575:F607)</f>
        <v>0</v>
      </c>
      <c r="G608" s="189">
        <f t="shared" ca="1" si="346"/>
        <v>0</v>
      </c>
      <c r="H608" s="189">
        <f t="shared" ca="1" si="346"/>
        <v>0</v>
      </c>
      <c r="I608" s="189">
        <f t="shared" ca="1" si="346"/>
        <v>0</v>
      </c>
      <c r="J608" s="190">
        <f ca="1">SUM(E608:I608)</f>
        <v>0</v>
      </c>
      <c r="K608" s="2"/>
      <c r="L608" s="2"/>
      <c r="M608" s="2"/>
    </row>
    <row r="609" spans="1:16">
      <c r="A609" s="27"/>
      <c r="B609" s="28"/>
      <c r="C609" s="28"/>
      <c r="D609" s="28"/>
      <c r="E609" s="28"/>
      <c r="F609" s="28"/>
      <c r="G609" s="29"/>
      <c r="H609" s="29"/>
      <c r="I609" s="29"/>
      <c r="J609" s="75"/>
      <c r="K609" s="2"/>
      <c r="L609" s="2"/>
      <c r="M609" s="2"/>
    </row>
    <row r="610" spans="1:16">
      <c r="A610" s="30" t="s">
        <v>52</v>
      </c>
      <c r="G610" s="2"/>
      <c r="H610" s="2"/>
      <c r="I610" s="2"/>
      <c r="J610" s="46"/>
      <c r="K610" s="2"/>
      <c r="L610" s="2"/>
      <c r="M610" s="2"/>
    </row>
    <row r="611" spans="1:16">
      <c r="B611" s="493">
        <f>IF('Cumulative Budget Request '!L611='Split budget (G)'!$L$1,'Cumulative Budget Request '!B611,0)</f>
        <v>0</v>
      </c>
      <c r="D611" s="3"/>
      <c r="E611" s="161">
        <f>IF('Cumulative Budget Request '!$L611='Split budget (G)'!$L$1,'Cumulative Budget Request '!E611,0)</f>
        <v>0</v>
      </c>
      <c r="F611" s="161">
        <f>IF('Cumulative Budget Request '!$L611='Split budget (G)'!$L$1,'Cumulative Budget Request '!F611,0)</f>
        <v>0</v>
      </c>
      <c r="G611" s="161">
        <f>IF('Cumulative Budget Request '!$L611='Split budget (G)'!$L$1,'Cumulative Budget Request '!G611,0)</f>
        <v>0</v>
      </c>
      <c r="H611" s="161">
        <f>IF('Cumulative Budget Request '!$L611='Split budget (G)'!$L$1,'Cumulative Budget Request '!H611,0)</f>
        <v>0</v>
      </c>
      <c r="I611" s="161">
        <f>IF('Cumulative Budget Request '!$L611='Split budget (G)'!$L$1,'Cumulative Budget Request '!I611,0)</f>
        <v>0</v>
      </c>
      <c r="J611" s="70">
        <f>SUM(E611:I611)</f>
        <v>0</v>
      </c>
      <c r="K611" s="2"/>
      <c r="L611" s="2"/>
      <c r="M611" s="2"/>
    </row>
    <row r="612" spans="1:16" hidden="1">
      <c r="B612" s="493">
        <f>IF('Cumulative Budget Request '!L612='Split budget (G)'!$L$1,'Cumulative Budget Request '!B612,0)</f>
        <v>0</v>
      </c>
      <c r="D612" s="3"/>
      <c r="E612" s="161">
        <f>IF('Cumulative Budget Request '!$L612='Split budget (G)'!$L$1,'Cumulative Budget Request '!E612,0)</f>
        <v>0</v>
      </c>
      <c r="F612" s="161">
        <f>IF('Cumulative Budget Request '!$L612='Split budget (G)'!$L$1,'Cumulative Budget Request '!F612,0)</f>
        <v>0</v>
      </c>
      <c r="G612" s="161">
        <f>IF('Cumulative Budget Request '!$L612='Split budget (G)'!$L$1,'Cumulative Budget Request '!G612,0)</f>
        <v>0</v>
      </c>
      <c r="H612" s="161">
        <f>IF('Cumulative Budget Request '!$L612='Split budget (G)'!$L$1,'Cumulative Budget Request '!H612,0)</f>
        <v>0</v>
      </c>
      <c r="I612" s="161">
        <f>IF('Cumulative Budget Request '!$L612='Split budget (G)'!$L$1,'Cumulative Budget Request '!I612,0)</f>
        <v>0</v>
      </c>
      <c r="J612" s="70">
        <f t="shared" ref="J612:J616" si="347">SUM(E612:I612)</f>
        <v>0</v>
      </c>
      <c r="K612" s="2"/>
      <c r="L612" s="2"/>
      <c r="M612" s="2"/>
    </row>
    <row r="613" spans="1:16" hidden="1">
      <c r="B613" s="493">
        <f>IF('Cumulative Budget Request '!L613='Split budget (G)'!$L$1,'Cumulative Budget Request '!B613,0)</f>
        <v>0</v>
      </c>
      <c r="D613" s="3"/>
      <c r="E613" s="161">
        <f>IF('Cumulative Budget Request '!$L613='Split budget (G)'!$L$1,'Cumulative Budget Request '!E613,0)</f>
        <v>0</v>
      </c>
      <c r="F613" s="161">
        <f>IF('Cumulative Budget Request '!$L613='Split budget (G)'!$L$1,'Cumulative Budget Request '!F613,0)</f>
        <v>0</v>
      </c>
      <c r="G613" s="161">
        <f>IF('Cumulative Budget Request '!$L613='Split budget (G)'!$L$1,'Cumulative Budget Request '!G613,0)</f>
        <v>0</v>
      </c>
      <c r="H613" s="161">
        <f>IF('Cumulative Budget Request '!$L613='Split budget (G)'!$L$1,'Cumulative Budget Request '!H613,0)</f>
        <v>0</v>
      </c>
      <c r="I613" s="161">
        <f>IF('Cumulative Budget Request '!$L613='Split budget (G)'!$L$1,'Cumulative Budget Request '!I613,0)</f>
        <v>0</v>
      </c>
      <c r="J613" s="70">
        <f t="shared" si="347"/>
        <v>0</v>
      </c>
      <c r="K613" s="2"/>
      <c r="L613" s="2"/>
      <c r="M613" s="2"/>
      <c r="N613" s="2"/>
      <c r="O613" s="2"/>
      <c r="P613" s="2"/>
    </row>
    <row r="614" spans="1:16" hidden="1">
      <c r="B614" s="493">
        <f>IF('Cumulative Budget Request '!L614='Split budget (G)'!$L$1,'Cumulative Budget Request '!B614,0)</f>
        <v>0</v>
      </c>
      <c r="D614" s="3"/>
      <c r="E614" s="161">
        <f>IF('Cumulative Budget Request '!$L614='Split budget (G)'!$L$1,'Cumulative Budget Request '!E614,0)</f>
        <v>0</v>
      </c>
      <c r="F614" s="161">
        <f>IF('Cumulative Budget Request '!$L614='Split budget (G)'!$L$1,'Cumulative Budget Request '!F614,0)</f>
        <v>0</v>
      </c>
      <c r="G614" s="161">
        <f>IF('Cumulative Budget Request '!$L614='Split budget (G)'!$L$1,'Cumulative Budget Request '!G614,0)</f>
        <v>0</v>
      </c>
      <c r="H614" s="161">
        <f>IF('Cumulative Budget Request '!$L614='Split budget (G)'!$L$1,'Cumulative Budget Request '!H614,0)</f>
        <v>0</v>
      </c>
      <c r="I614" s="161">
        <f>IF('Cumulative Budget Request '!$L614='Split budget (G)'!$L$1,'Cumulative Budget Request '!I614,0)</f>
        <v>0</v>
      </c>
      <c r="J614" s="70">
        <f t="shared" si="347"/>
        <v>0</v>
      </c>
      <c r="K614" s="2"/>
      <c r="L614" s="2"/>
      <c r="M614" s="2"/>
      <c r="N614" s="2"/>
      <c r="O614" s="2"/>
      <c r="P614" s="2"/>
    </row>
    <row r="615" spans="1:16" hidden="1">
      <c r="B615" s="493">
        <f>IF('Cumulative Budget Request '!L615='Split budget (G)'!$L$1,'Cumulative Budget Request '!B615,0)</f>
        <v>0</v>
      </c>
      <c r="D615" s="3"/>
      <c r="E615" s="161">
        <f>IF('Cumulative Budget Request '!$L615='Split budget (G)'!$L$1,'Cumulative Budget Request '!E615,0)</f>
        <v>0</v>
      </c>
      <c r="F615" s="161">
        <f>IF('Cumulative Budget Request '!$L615='Split budget (G)'!$L$1,'Cumulative Budget Request '!F615,0)</f>
        <v>0</v>
      </c>
      <c r="G615" s="161">
        <f>IF('Cumulative Budget Request '!$L615='Split budget (G)'!$L$1,'Cumulative Budget Request '!G615,0)</f>
        <v>0</v>
      </c>
      <c r="H615" s="161">
        <f>IF('Cumulative Budget Request '!$L615='Split budget (G)'!$L$1,'Cumulative Budget Request '!H615,0)</f>
        <v>0</v>
      </c>
      <c r="I615" s="161">
        <f>IF('Cumulative Budget Request '!$L615='Split budget (G)'!$L$1,'Cumulative Budget Request '!I615,0)</f>
        <v>0</v>
      </c>
      <c r="J615" s="70">
        <f t="shared" si="347"/>
        <v>0</v>
      </c>
      <c r="K615" s="2"/>
      <c r="L615" s="2"/>
      <c r="M615" s="2"/>
    </row>
    <row r="616" spans="1:16" hidden="1">
      <c r="B616" s="493">
        <f>IF('Cumulative Budget Request '!L616='Split budget (G)'!$L$1,'Cumulative Budget Request '!B616,0)</f>
        <v>0</v>
      </c>
      <c r="D616" s="3"/>
      <c r="E616" s="161">
        <f>IF('Cumulative Budget Request '!$L616='Split budget (G)'!$L$1,'Cumulative Budget Request '!E616,0)</f>
        <v>0</v>
      </c>
      <c r="F616" s="161">
        <f>IF('Cumulative Budget Request '!$L616='Split budget (G)'!$L$1,'Cumulative Budget Request '!F616,0)</f>
        <v>0</v>
      </c>
      <c r="G616" s="161">
        <f>IF('Cumulative Budget Request '!$L616='Split budget (G)'!$L$1,'Cumulative Budget Request '!G616,0)</f>
        <v>0</v>
      </c>
      <c r="H616" s="161">
        <f>IF('Cumulative Budget Request '!$L616='Split budget (G)'!$L$1,'Cumulative Budget Request '!H616,0)</f>
        <v>0</v>
      </c>
      <c r="I616" s="161">
        <f>IF('Cumulative Budget Request '!$L616='Split budget (G)'!$L$1,'Cumulative Budget Request '!I616,0)</f>
        <v>0</v>
      </c>
      <c r="J616" s="70">
        <f t="shared" si="347"/>
        <v>0</v>
      </c>
      <c r="K616" s="2"/>
      <c r="L616" s="2"/>
      <c r="M616" s="2"/>
    </row>
    <row r="617" spans="1:16">
      <c r="A617" s="740" t="s">
        <v>57</v>
      </c>
      <c r="B617" s="740"/>
      <c r="C617" s="740"/>
      <c r="D617" s="740"/>
      <c r="E617" s="187">
        <f>SUM(E611:E616)</f>
        <v>0</v>
      </c>
      <c r="F617" s="187">
        <f t="shared" ref="F617:I617" si="348">SUM(F611:F616)</f>
        <v>0</v>
      </c>
      <c r="G617" s="187">
        <f t="shared" si="348"/>
        <v>0</v>
      </c>
      <c r="H617" s="187">
        <f t="shared" si="348"/>
        <v>0</v>
      </c>
      <c r="I617" s="187">
        <f t="shared" si="348"/>
        <v>0</v>
      </c>
      <c r="J617" s="188">
        <f>SUM(J611:J616)</f>
        <v>0</v>
      </c>
      <c r="K617" s="2"/>
      <c r="L617" s="2"/>
      <c r="M617" s="2"/>
    </row>
    <row r="618" spans="1:16" hidden="1">
      <c r="A618" s="486"/>
      <c r="B618" s="486"/>
      <c r="E618" s="3"/>
      <c r="F618" s="2"/>
      <c r="G618" s="2"/>
      <c r="H618" s="2"/>
      <c r="I618" s="2"/>
      <c r="J618" s="46"/>
      <c r="K618" s="2"/>
      <c r="L618" s="2"/>
      <c r="M618" s="2"/>
    </row>
    <row r="619" spans="1:16" hidden="1">
      <c r="A619" s="488" t="s">
        <v>122</v>
      </c>
      <c r="B619" s="486"/>
      <c r="C619" s="228"/>
      <c r="D619" s="229" t="s">
        <v>184</v>
      </c>
      <c r="E619" s="117">
        <f>IF('Cumulative Budget Request '!$L619='Split budget (G)'!$L$1,'Cumulative Budget Request '!E619,0)</f>
        <v>0</v>
      </c>
      <c r="F619" s="117">
        <f>IF('Cumulative Budget Request '!$L619='Split budget (G)'!$L$1,'Cumulative Budget Request '!F619,0)</f>
        <v>0</v>
      </c>
      <c r="G619" s="117">
        <f>IF('Cumulative Budget Request '!$L619='Split budget (G)'!$L$1,'Cumulative Budget Request '!G619,0)</f>
        <v>0</v>
      </c>
      <c r="H619" s="117">
        <f>IF('Cumulative Budget Request '!$L619='Split budget (G)'!$L$1,'Cumulative Budget Request '!H619,0)</f>
        <v>0</v>
      </c>
      <c r="I619" s="117">
        <f>IF('Cumulative Budget Request '!$L619='Split budget (G)'!$L$1,'Cumulative Budget Request '!I619,0)</f>
        <v>0</v>
      </c>
      <c r="J619" s="73"/>
      <c r="K619" s="2"/>
      <c r="L619" s="2"/>
      <c r="M619" s="2"/>
    </row>
    <row r="620" spans="1:16" hidden="1">
      <c r="A620" s="488"/>
      <c r="B620" s="497"/>
      <c r="C620" s="9"/>
      <c r="D620" s="229" t="s">
        <v>264</v>
      </c>
      <c r="E620" s="117">
        <f>IF('Cumulative Budget Request '!$L620='Split budget (G)'!$L$1,'Cumulative Budget Request '!E620,0)</f>
        <v>0</v>
      </c>
      <c r="F620" s="117">
        <f>IF('Cumulative Budget Request '!$L620='Split budget (G)'!$L$1,'Cumulative Budget Request '!F620,0)</f>
        <v>0</v>
      </c>
      <c r="G620" s="117">
        <f>IF('Cumulative Budget Request '!$L620='Split budget (G)'!$L$1,'Cumulative Budget Request '!G620,0)</f>
        <v>0</v>
      </c>
      <c r="H620" s="117">
        <f>IF('Cumulative Budget Request '!$L620='Split budget (G)'!$L$1,'Cumulative Budget Request '!H620,0)</f>
        <v>0</v>
      </c>
      <c r="I620" s="117">
        <f>IF('Cumulative Budget Request '!$L620='Split budget (G)'!$L$1,'Cumulative Budget Request '!I620,0)</f>
        <v>0</v>
      </c>
      <c r="J620" s="73"/>
      <c r="K620" s="2"/>
      <c r="L620" s="2"/>
      <c r="M620" s="2"/>
    </row>
    <row r="621" spans="1:16" hidden="1">
      <c r="A621" s="488" t="s">
        <v>169</v>
      </c>
      <c r="B621" s="497"/>
      <c r="C621" s="9"/>
      <c r="D621" s="229" t="s">
        <v>265</v>
      </c>
      <c r="E621" s="117">
        <f>IF('Cumulative Budget Request '!$L621='Split budget (G)'!$L$1,'Cumulative Budget Request '!E621,0)</f>
        <v>0</v>
      </c>
      <c r="F621" s="117">
        <f>IF('Cumulative Budget Request '!$L621='Split budget (G)'!$L$1,'Cumulative Budget Request '!F621,0)</f>
        <v>0</v>
      </c>
      <c r="G621" s="117">
        <f>IF('Cumulative Budget Request '!$L621='Split budget (G)'!$L$1,'Cumulative Budget Request '!G621,0)</f>
        <v>0</v>
      </c>
      <c r="H621" s="117">
        <f>IF('Cumulative Budget Request '!$L621='Split budget (G)'!$L$1,'Cumulative Budget Request '!H621,0)</f>
        <v>0</v>
      </c>
      <c r="I621" s="117">
        <f>IF('Cumulative Budget Request '!$L621='Split budget (G)'!$L$1,'Cumulative Budget Request '!I621,0)</f>
        <v>0</v>
      </c>
      <c r="J621" s="73"/>
      <c r="K621" s="2"/>
      <c r="L621" s="2"/>
      <c r="M621" s="2"/>
    </row>
    <row r="622" spans="1:16" hidden="1">
      <c r="A622" s="800">
        <f>IF('Cumulative Budget Request '!L623='Split budget (G)'!$L$1,'Cumulative Budget Request '!A623,0)</f>
        <v>0</v>
      </c>
      <c r="B622" s="486"/>
      <c r="D622" s="229" t="s">
        <v>266</v>
      </c>
      <c r="E622" s="117">
        <f>IF('Cumulative Budget Request '!$L622='Split budget (G)'!$L$1,'Cumulative Budget Request '!E622,0)</f>
        <v>0</v>
      </c>
      <c r="F622" s="117">
        <f>IF('Cumulative Budget Request '!$L622='Split budget (G)'!$L$1,'Cumulative Budget Request '!F622,0)</f>
        <v>0</v>
      </c>
      <c r="G622" s="117">
        <f>IF('Cumulative Budget Request '!$L622='Split budget (G)'!$L$1,'Cumulative Budget Request '!G622,0)</f>
        <v>0</v>
      </c>
      <c r="H622" s="117">
        <f>IF('Cumulative Budget Request '!$L622='Split budget (G)'!$L$1,'Cumulative Budget Request '!H622,0)</f>
        <v>0</v>
      </c>
      <c r="I622" s="117">
        <f>IF('Cumulative Budget Request '!$L622='Split budget (G)'!$L$1,'Cumulative Budget Request '!I622,0)</f>
        <v>0</v>
      </c>
      <c r="J622" s="46"/>
      <c r="K622" s="2"/>
      <c r="L622" s="2"/>
      <c r="M622" s="2"/>
    </row>
    <row r="623" spans="1:16" hidden="1">
      <c r="A623" s="800"/>
      <c r="B623" s="489" t="s">
        <v>41</v>
      </c>
      <c r="C623" s="68" t="s">
        <v>42</v>
      </c>
      <c r="D623" s="26"/>
      <c r="E623" s="2"/>
      <c r="F623" s="2"/>
      <c r="G623" s="228"/>
      <c r="H623" s="228"/>
      <c r="I623" s="228"/>
      <c r="J623" s="46"/>
      <c r="K623" s="2"/>
      <c r="L623" s="2"/>
      <c r="M623" s="2"/>
    </row>
    <row r="624" spans="1:16" hidden="1">
      <c r="A624" s="801"/>
      <c r="B624" s="498" t="s">
        <v>43</v>
      </c>
      <c r="C624" s="116">
        <f>IF('Cumulative Budget Request '!$L624='Split budget (G)'!$L$1,'Cumulative Budget Request '!C624,0)</f>
        <v>0</v>
      </c>
      <c r="D624" s="26"/>
      <c r="E624" s="235">
        <f>IF('Cumulative Budget Request '!$L624='Split budget (G)'!$L$1,'Cumulative Budget Request '!E624,0)</f>
        <v>0</v>
      </c>
      <c r="F624" s="235">
        <f>IF('Cumulative Budget Request '!$L624='Split budget (G)'!$L$1,'Cumulative Budget Request '!F624,0)</f>
        <v>0</v>
      </c>
      <c r="G624" s="235">
        <f>IF('Cumulative Budget Request '!$L624='Split budget (G)'!$L$1,'Cumulative Budget Request '!G624,0)</f>
        <v>0</v>
      </c>
      <c r="H624" s="235">
        <f>IF('Cumulative Budget Request '!$L624='Split budget (G)'!$L$1,'Cumulative Budget Request '!H624,0)</f>
        <v>0</v>
      </c>
      <c r="I624" s="235">
        <f>IF('Cumulative Budget Request '!$L624='Split budget (G)'!$L$1,'Cumulative Budget Request '!I624,0)</f>
        <v>0</v>
      </c>
      <c r="J624" s="158">
        <f t="shared" ref="J624:J629" si="349">SUM(E624:I624)</f>
        <v>0</v>
      </c>
      <c r="K624" s="2"/>
      <c r="L624" s="2"/>
      <c r="M624" s="2"/>
    </row>
    <row r="625" spans="1:17" hidden="1">
      <c r="A625" s="801"/>
      <c r="B625" s="498" t="s">
        <v>44</v>
      </c>
      <c r="C625" s="116">
        <f>IF('Cumulative Budget Request '!$L625='Split budget (G)'!$L$1,'Cumulative Budget Request '!C625,0)</f>
        <v>0</v>
      </c>
      <c r="D625" s="26"/>
      <c r="E625" s="235">
        <f>IF('Cumulative Budget Request '!$L625='Split budget (G)'!$L$1,'Cumulative Budget Request '!E625,0)</f>
        <v>0</v>
      </c>
      <c r="F625" s="235">
        <f>IF('Cumulative Budget Request '!$L625='Split budget (G)'!$L$1,'Cumulative Budget Request '!F625,0)</f>
        <v>0</v>
      </c>
      <c r="G625" s="235">
        <f>IF('Cumulative Budget Request '!$L625='Split budget (G)'!$L$1,'Cumulative Budget Request '!G625,0)</f>
        <v>0</v>
      </c>
      <c r="H625" s="235">
        <f>IF('Cumulative Budget Request '!$L625='Split budget (G)'!$L$1,'Cumulative Budget Request '!H625,0)</f>
        <v>0</v>
      </c>
      <c r="I625" s="235">
        <f>IF('Cumulative Budget Request '!$L625='Split budget (G)'!$L$1,'Cumulative Budget Request '!I625,0)</f>
        <v>0</v>
      </c>
      <c r="J625" s="158">
        <f t="shared" si="349"/>
        <v>0</v>
      </c>
      <c r="K625" s="2"/>
      <c r="L625" s="2"/>
      <c r="M625" s="2"/>
    </row>
    <row r="626" spans="1:17" hidden="1">
      <c r="A626" s="801"/>
      <c r="B626" s="498" t="s">
        <v>182</v>
      </c>
      <c r="C626" s="116">
        <f>IF('Cumulative Budget Request '!$L626='Split budget (G)'!$L$1,'Cumulative Budget Request '!C626,0)</f>
        <v>0</v>
      </c>
      <c r="D626" s="26"/>
      <c r="E626" s="235">
        <f>IF('Cumulative Budget Request '!$L626='Split budget (G)'!$L$1,'Cumulative Budget Request '!E626,0)</f>
        <v>0</v>
      </c>
      <c r="F626" s="235">
        <f>IF('Cumulative Budget Request '!$L626='Split budget (G)'!$L$1,'Cumulative Budget Request '!F626,0)</f>
        <v>0</v>
      </c>
      <c r="G626" s="235">
        <f>IF('Cumulative Budget Request '!$L626='Split budget (G)'!$L$1,'Cumulative Budget Request '!G626,0)</f>
        <v>0</v>
      </c>
      <c r="H626" s="235">
        <f>IF('Cumulative Budget Request '!$L626='Split budget (G)'!$L$1,'Cumulative Budget Request '!H626,0)</f>
        <v>0</v>
      </c>
      <c r="I626" s="235">
        <f>IF('Cumulative Budget Request '!$L626='Split budget (G)'!$L$1,'Cumulative Budget Request '!I626,0)</f>
        <v>0</v>
      </c>
      <c r="J626" s="158">
        <f t="shared" si="349"/>
        <v>0</v>
      </c>
      <c r="K626" s="2"/>
      <c r="L626" s="2"/>
      <c r="M626" s="2"/>
    </row>
    <row r="627" spans="1:17" hidden="1">
      <c r="A627" s="801"/>
      <c r="B627" s="498" t="s">
        <v>45</v>
      </c>
      <c r="C627" s="116">
        <f>IF('Cumulative Budget Request '!$L627='Split budget (G)'!$L$1,'Cumulative Budget Request '!C627,0)</f>
        <v>0</v>
      </c>
      <c r="D627" s="26"/>
      <c r="E627" s="235">
        <f>IF('Cumulative Budget Request '!$L627='Split budget (G)'!$L$1,'Cumulative Budget Request '!E627,0)</f>
        <v>0</v>
      </c>
      <c r="F627" s="235">
        <f>IF('Cumulative Budget Request '!$L627='Split budget (G)'!$L$1,'Cumulative Budget Request '!F627,0)</f>
        <v>0</v>
      </c>
      <c r="G627" s="235">
        <f>IF('Cumulative Budget Request '!$L627='Split budget (G)'!$L$1,'Cumulative Budget Request '!G627,0)</f>
        <v>0</v>
      </c>
      <c r="H627" s="235">
        <f>IF('Cumulative Budget Request '!$L627='Split budget (G)'!$L$1,'Cumulative Budget Request '!H627,0)</f>
        <v>0</v>
      </c>
      <c r="I627" s="235">
        <f>IF('Cumulative Budget Request '!$L627='Split budget (G)'!$L$1,'Cumulative Budget Request '!I627,0)</f>
        <v>0</v>
      </c>
      <c r="J627" s="158">
        <f t="shared" si="349"/>
        <v>0</v>
      </c>
      <c r="K627" s="2"/>
      <c r="L627" s="2"/>
      <c r="M627" s="8"/>
      <c r="N627" s="2"/>
      <c r="O627" s="2"/>
      <c r="P627" s="2"/>
    </row>
    <row r="628" spans="1:17" hidden="1">
      <c r="A628" s="801"/>
      <c r="B628" s="498" t="s">
        <v>46</v>
      </c>
      <c r="C628" s="116">
        <f>IF('Cumulative Budget Request '!$L628='Split budget (G)'!$L$1,'Cumulative Budget Request '!C628,0)</f>
        <v>0</v>
      </c>
      <c r="D628" s="26"/>
      <c r="E628" s="235">
        <f>IF('Cumulative Budget Request '!$L628='Split budget (G)'!$L$1,'Cumulative Budget Request '!E628,0)</f>
        <v>0</v>
      </c>
      <c r="F628" s="235">
        <f>IF('Cumulative Budget Request '!$L628='Split budget (G)'!$L$1,'Cumulative Budget Request '!F628,0)</f>
        <v>0</v>
      </c>
      <c r="G628" s="235">
        <f>IF('Cumulative Budget Request '!$L628='Split budget (G)'!$L$1,'Cumulative Budget Request '!G628,0)</f>
        <v>0</v>
      </c>
      <c r="H628" s="235">
        <f>IF('Cumulative Budget Request '!$L628='Split budget (G)'!$L$1,'Cumulative Budget Request '!H628,0)</f>
        <v>0</v>
      </c>
      <c r="I628" s="235">
        <f>IF('Cumulative Budget Request '!$L628='Split budget (G)'!$L$1,'Cumulative Budget Request '!I628,0)</f>
        <v>0</v>
      </c>
      <c r="J628" s="158">
        <f t="shared" si="349"/>
        <v>0</v>
      </c>
      <c r="K628" s="2"/>
      <c r="L628" s="2"/>
      <c r="M628" s="2"/>
    </row>
    <row r="629" spans="1:17" hidden="1">
      <c r="A629" s="801"/>
      <c r="B629" s="498" t="s">
        <v>47</v>
      </c>
      <c r="C629" s="116">
        <f>IF('Cumulative Budget Request '!$L629='Split budget (G)'!$L$1,'Cumulative Budget Request '!C629,0)</f>
        <v>0</v>
      </c>
      <c r="D629" s="26"/>
      <c r="E629" s="235">
        <f>IF('Cumulative Budget Request '!$L629='Split budget (G)'!$L$1,'Cumulative Budget Request '!E629,0)</f>
        <v>0</v>
      </c>
      <c r="F629" s="235">
        <f>IF('Cumulative Budget Request '!$L629='Split budget (G)'!$L$1,'Cumulative Budget Request '!F629,0)</f>
        <v>0</v>
      </c>
      <c r="G629" s="235">
        <f>IF('Cumulative Budget Request '!$L629='Split budget (G)'!$L$1,'Cumulative Budget Request '!G629,0)</f>
        <v>0</v>
      </c>
      <c r="H629" s="235">
        <f>IF('Cumulative Budget Request '!$L629='Split budget (G)'!$L$1,'Cumulative Budget Request '!H629,0)</f>
        <v>0</v>
      </c>
      <c r="I629" s="235">
        <f>IF('Cumulative Budget Request '!$L629='Split budget (G)'!$L$1,'Cumulative Budget Request '!I629,0)</f>
        <v>0</v>
      </c>
      <c r="J629" s="158">
        <f t="shared" si="349"/>
        <v>0</v>
      </c>
      <c r="K629" s="2"/>
      <c r="L629" s="2"/>
      <c r="M629" s="2"/>
    </row>
    <row r="630" spans="1:17" hidden="1">
      <c r="A630" s="740" t="s">
        <v>57</v>
      </c>
      <c r="B630" s="740"/>
      <c r="C630" s="740"/>
      <c r="D630" s="740"/>
      <c r="E630" s="185">
        <f>SUM(E624:E629)</f>
        <v>0</v>
      </c>
      <c r="F630" s="185">
        <f t="shared" ref="F630:J630" si="350">SUM(F624:F629)</f>
        <v>0</v>
      </c>
      <c r="G630" s="185">
        <f t="shared" si="350"/>
        <v>0</v>
      </c>
      <c r="H630" s="185">
        <f t="shared" si="350"/>
        <v>0</v>
      </c>
      <c r="I630" s="185">
        <f t="shared" si="350"/>
        <v>0</v>
      </c>
      <c r="J630" s="186">
        <f t="shared" si="350"/>
        <v>0</v>
      </c>
      <c r="K630" s="2"/>
      <c r="L630" s="2"/>
      <c r="M630" s="2"/>
    </row>
    <row r="631" spans="1:17" hidden="1">
      <c r="E631" s="3"/>
      <c r="F631" s="2"/>
      <c r="G631" s="2"/>
      <c r="H631" s="2"/>
      <c r="I631" s="2"/>
      <c r="J631" s="46"/>
      <c r="K631" s="2"/>
      <c r="L631" s="2"/>
      <c r="M631" s="2"/>
    </row>
    <row r="632" spans="1:17" hidden="1">
      <c r="A632" s="488" t="s">
        <v>122</v>
      </c>
      <c r="B632" s="486"/>
      <c r="C632" s="228"/>
      <c r="D632" s="229" t="s">
        <v>184</v>
      </c>
      <c r="E632" s="117">
        <f>IF('Cumulative Budget Request '!$L632='Split budget (G)'!$L$1,'Cumulative Budget Request '!E632,0)</f>
        <v>0</v>
      </c>
      <c r="F632" s="117">
        <f>IF('Cumulative Budget Request '!$L632='Split budget (G)'!$L$1,'Cumulative Budget Request '!F632,0)</f>
        <v>0</v>
      </c>
      <c r="G632" s="117">
        <f>IF('Cumulative Budget Request '!$L632='Split budget (G)'!$L$1,'Cumulative Budget Request '!G632,0)</f>
        <v>0</v>
      </c>
      <c r="H632" s="117">
        <f>IF('Cumulative Budget Request '!$L632='Split budget (G)'!$L$1,'Cumulative Budget Request '!H632,0)</f>
        <v>0</v>
      </c>
      <c r="I632" s="117">
        <f>IF('Cumulative Budget Request '!$L632='Split budget (G)'!$L$1,'Cumulative Budget Request '!I632,0)</f>
        <v>0</v>
      </c>
      <c r="J632" s="73"/>
      <c r="K632" s="2"/>
      <c r="L632" s="2"/>
      <c r="M632" s="2"/>
    </row>
    <row r="633" spans="1:17" hidden="1">
      <c r="A633" s="488"/>
      <c r="B633" s="497"/>
      <c r="C633" s="9"/>
      <c r="D633" s="229" t="s">
        <v>264</v>
      </c>
      <c r="E633" s="117">
        <f>IF('Cumulative Budget Request '!$L633='Split budget (G)'!$L$1,'Cumulative Budget Request '!E633,0)</f>
        <v>0</v>
      </c>
      <c r="F633" s="117">
        <f>IF('Cumulative Budget Request '!$L633='Split budget (G)'!$L$1,'Cumulative Budget Request '!F633,0)</f>
        <v>0</v>
      </c>
      <c r="G633" s="117">
        <f>IF('Cumulative Budget Request '!$L633='Split budget (G)'!$L$1,'Cumulative Budget Request '!G633,0)</f>
        <v>0</v>
      </c>
      <c r="H633" s="117">
        <f>IF('Cumulative Budget Request '!$L633='Split budget (G)'!$L$1,'Cumulative Budget Request '!H633,0)</f>
        <v>0</v>
      </c>
      <c r="I633" s="117">
        <f>IF('Cumulative Budget Request '!$L633='Split budget (G)'!$L$1,'Cumulative Budget Request '!I633,0)</f>
        <v>0</v>
      </c>
      <c r="J633" s="73"/>
      <c r="K633" s="2"/>
      <c r="L633" s="2"/>
      <c r="M633" s="2"/>
    </row>
    <row r="634" spans="1:17" hidden="1">
      <c r="A634" s="488" t="s">
        <v>169</v>
      </c>
      <c r="B634" s="497"/>
      <c r="C634" s="9"/>
      <c r="D634" s="229" t="s">
        <v>265</v>
      </c>
      <c r="E634" s="117">
        <f>IF('Cumulative Budget Request '!$L634='Split budget (G)'!$L$1,'Cumulative Budget Request '!E634,0)</f>
        <v>0</v>
      </c>
      <c r="F634" s="117">
        <f>IF('Cumulative Budget Request '!$L634='Split budget (G)'!$L$1,'Cumulative Budget Request '!F634,0)</f>
        <v>0</v>
      </c>
      <c r="G634" s="117">
        <f>IF('Cumulative Budget Request '!$L634='Split budget (G)'!$L$1,'Cumulative Budget Request '!G634,0)</f>
        <v>0</v>
      </c>
      <c r="H634" s="117">
        <f>IF('Cumulative Budget Request '!$L634='Split budget (G)'!$L$1,'Cumulative Budget Request '!H634,0)</f>
        <v>0</v>
      </c>
      <c r="I634" s="117">
        <f>IF('Cumulative Budget Request '!$L634='Split budget (G)'!$L$1,'Cumulative Budget Request '!I634,0)</f>
        <v>0</v>
      </c>
      <c r="J634" s="73"/>
      <c r="K634" s="2"/>
      <c r="L634" s="2"/>
      <c r="M634" s="2"/>
    </row>
    <row r="635" spans="1:17" hidden="1">
      <c r="A635" s="800">
        <f>IF('Cumulative Budget Request '!L636='Split budget (G)'!$L$1,'Cumulative Budget Request '!A636,0)</f>
        <v>0</v>
      </c>
      <c r="B635" s="486"/>
      <c r="D635" s="229" t="s">
        <v>266</v>
      </c>
      <c r="E635" s="117">
        <f>IF('Cumulative Budget Request '!$L635='Split budget (G)'!$L$1,'Cumulative Budget Request '!E635,0)</f>
        <v>0</v>
      </c>
      <c r="F635" s="117">
        <f>IF('Cumulative Budget Request '!$L635='Split budget (G)'!$L$1,'Cumulative Budget Request '!F635,0)</f>
        <v>0</v>
      </c>
      <c r="G635" s="117">
        <f>IF('Cumulative Budget Request '!$L635='Split budget (G)'!$L$1,'Cumulative Budget Request '!G635,0)</f>
        <v>0</v>
      </c>
      <c r="H635" s="117">
        <f>IF('Cumulative Budget Request '!$L635='Split budget (G)'!$L$1,'Cumulative Budget Request '!H635,0)</f>
        <v>0</v>
      </c>
      <c r="I635" s="117">
        <f>IF('Cumulative Budget Request '!$L635='Split budget (G)'!$L$1,'Cumulative Budget Request '!I635,0)</f>
        <v>0</v>
      </c>
      <c r="J635" s="46"/>
      <c r="K635" s="2"/>
      <c r="L635" s="2"/>
      <c r="M635" s="2"/>
    </row>
    <row r="636" spans="1:17" hidden="1">
      <c r="A636" s="800"/>
      <c r="B636" s="489" t="s">
        <v>41</v>
      </c>
      <c r="C636" s="68" t="s">
        <v>42</v>
      </c>
      <c r="D636" s="26"/>
      <c r="E636" s="2"/>
      <c r="F636" s="2"/>
      <c r="G636" s="228"/>
      <c r="H636" s="228"/>
      <c r="I636" s="228"/>
      <c r="J636" s="46"/>
      <c r="K636" s="2"/>
      <c r="L636" s="2"/>
      <c r="M636" s="2"/>
    </row>
    <row r="637" spans="1:17" hidden="1">
      <c r="A637" s="801"/>
      <c r="B637" s="498" t="s">
        <v>43</v>
      </c>
      <c r="C637" s="116">
        <f>IF('Cumulative Budget Request '!$L637='Split budget (G)'!$L$1,'Cumulative Budget Request '!C637,0)</f>
        <v>0</v>
      </c>
      <c r="D637" s="26"/>
      <c r="E637" s="235">
        <f>IF('Cumulative Budget Request '!$L637='Split budget (G)'!$L$1,'Cumulative Budget Request '!E637,0)</f>
        <v>0</v>
      </c>
      <c r="F637" s="235">
        <f>IF('Cumulative Budget Request '!$L637='Split budget (G)'!$L$1,'Cumulative Budget Request '!F637,0)</f>
        <v>0</v>
      </c>
      <c r="G637" s="235">
        <f>IF('Cumulative Budget Request '!$L637='Split budget (G)'!$L$1,'Cumulative Budget Request '!G637,0)</f>
        <v>0</v>
      </c>
      <c r="H637" s="235">
        <f>IF('Cumulative Budget Request '!$L637='Split budget (G)'!$L$1,'Cumulative Budget Request '!H637,0)</f>
        <v>0</v>
      </c>
      <c r="I637" s="235">
        <f>IF('Cumulative Budget Request '!$L637='Split budget (G)'!$L$1,'Cumulative Budget Request '!I637,0)</f>
        <v>0</v>
      </c>
      <c r="J637" s="158">
        <f t="shared" ref="J637:J642" si="351">SUM(E637:I637)</f>
        <v>0</v>
      </c>
      <c r="K637" s="2"/>
      <c r="L637" s="2"/>
      <c r="M637" s="2"/>
    </row>
    <row r="638" spans="1:17" hidden="1">
      <c r="A638" s="801"/>
      <c r="B638" s="498" t="s">
        <v>44</v>
      </c>
      <c r="C638" s="116">
        <f>IF('Cumulative Budget Request '!$L638='Split budget (G)'!$L$1,'Cumulative Budget Request '!C638,0)</f>
        <v>0</v>
      </c>
      <c r="D638" s="26"/>
      <c r="E638" s="235">
        <f>IF('Cumulative Budget Request '!$L638='Split budget (G)'!$L$1,'Cumulative Budget Request '!E638,0)</f>
        <v>0</v>
      </c>
      <c r="F638" s="235">
        <f>IF('Cumulative Budget Request '!$L638='Split budget (G)'!$L$1,'Cumulative Budget Request '!F638,0)</f>
        <v>0</v>
      </c>
      <c r="G638" s="235">
        <f>IF('Cumulative Budget Request '!$L638='Split budget (G)'!$L$1,'Cumulative Budget Request '!G638,0)</f>
        <v>0</v>
      </c>
      <c r="H638" s="235">
        <f>IF('Cumulative Budget Request '!$L638='Split budget (G)'!$L$1,'Cumulative Budget Request '!H638,0)</f>
        <v>0</v>
      </c>
      <c r="I638" s="235">
        <f>IF('Cumulative Budget Request '!$L638='Split budget (G)'!$L$1,'Cumulative Budget Request '!I638,0)</f>
        <v>0</v>
      </c>
      <c r="J638" s="158">
        <f t="shared" si="351"/>
        <v>0</v>
      </c>
      <c r="K638" s="2"/>
      <c r="L638" s="2"/>
      <c r="M638" s="2"/>
    </row>
    <row r="639" spans="1:17" hidden="1">
      <c r="A639" s="801"/>
      <c r="B639" s="498" t="s">
        <v>182</v>
      </c>
      <c r="C639" s="116">
        <f>IF('Cumulative Budget Request '!$L639='Split budget (G)'!$L$1,'Cumulative Budget Request '!C639,0)</f>
        <v>0</v>
      </c>
      <c r="D639" s="26"/>
      <c r="E639" s="235">
        <f>IF('Cumulative Budget Request '!$L639='Split budget (G)'!$L$1,'Cumulative Budget Request '!E639,0)</f>
        <v>0</v>
      </c>
      <c r="F639" s="235">
        <f>IF('Cumulative Budget Request '!$L639='Split budget (G)'!$L$1,'Cumulative Budget Request '!F639,0)</f>
        <v>0</v>
      </c>
      <c r="G639" s="235">
        <f>IF('Cumulative Budget Request '!$L639='Split budget (G)'!$L$1,'Cumulative Budget Request '!G639,0)</f>
        <v>0</v>
      </c>
      <c r="H639" s="235">
        <f>IF('Cumulative Budget Request '!$L639='Split budget (G)'!$L$1,'Cumulative Budget Request '!H639,0)</f>
        <v>0</v>
      </c>
      <c r="I639" s="235">
        <f>IF('Cumulative Budget Request '!$L639='Split budget (G)'!$L$1,'Cumulative Budget Request '!I639,0)</f>
        <v>0</v>
      </c>
      <c r="J639" s="158">
        <f t="shared" si="351"/>
        <v>0</v>
      </c>
      <c r="K639" s="2"/>
      <c r="L639" s="2"/>
      <c r="M639" s="2"/>
    </row>
    <row r="640" spans="1:17" hidden="1">
      <c r="A640" s="801"/>
      <c r="B640" s="498" t="s">
        <v>45</v>
      </c>
      <c r="C640" s="116">
        <f>IF('Cumulative Budget Request '!$L640='Split budget (G)'!$L$1,'Cumulative Budget Request '!C640,0)</f>
        <v>0</v>
      </c>
      <c r="D640" s="26"/>
      <c r="E640" s="235">
        <f>IF('Cumulative Budget Request '!$L640='Split budget (G)'!$L$1,'Cumulative Budget Request '!E640,0)</f>
        <v>0</v>
      </c>
      <c r="F640" s="235">
        <f>IF('Cumulative Budget Request '!$L640='Split budget (G)'!$L$1,'Cumulative Budget Request '!F640,0)</f>
        <v>0</v>
      </c>
      <c r="G640" s="235">
        <f>IF('Cumulative Budget Request '!$L640='Split budget (G)'!$L$1,'Cumulative Budget Request '!G640,0)</f>
        <v>0</v>
      </c>
      <c r="H640" s="235">
        <f>IF('Cumulative Budget Request '!$L640='Split budget (G)'!$L$1,'Cumulative Budget Request '!H640,0)</f>
        <v>0</v>
      </c>
      <c r="I640" s="235">
        <f>IF('Cumulative Budget Request '!$L640='Split budget (G)'!$L$1,'Cumulative Budget Request '!I640,0)</f>
        <v>0</v>
      </c>
      <c r="J640" s="158">
        <f t="shared" si="351"/>
        <v>0</v>
      </c>
      <c r="K640" s="2"/>
      <c r="L640" s="2"/>
      <c r="M640" s="8"/>
      <c r="N640" s="2"/>
      <c r="O640" s="2"/>
      <c r="P640" s="2"/>
      <c r="Q640" s="2"/>
    </row>
    <row r="641" spans="1:16" hidden="1">
      <c r="A641" s="801"/>
      <c r="B641" s="498" t="s">
        <v>46</v>
      </c>
      <c r="C641" s="116">
        <f>IF('Cumulative Budget Request '!$L641='Split budget (G)'!$L$1,'Cumulative Budget Request '!C641,0)</f>
        <v>0</v>
      </c>
      <c r="D641" s="26"/>
      <c r="E641" s="235">
        <f>IF('Cumulative Budget Request '!$L641='Split budget (G)'!$L$1,'Cumulative Budget Request '!E641,0)</f>
        <v>0</v>
      </c>
      <c r="F641" s="235">
        <f>IF('Cumulative Budget Request '!$L641='Split budget (G)'!$L$1,'Cumulative Budget Request '!F641,0)</f>
        <v>0</v>
      </c>
      <c r="G641" s="235">
        <f>IF('Cumulative Budget Request '!$L641='Split budget (G)'!$L$1,'Cumulative Budget Request '!G641,0)</f>
        <v>0</v>
      </c>
      <c r="H641" s="235">
        <f>IF('Cumulative Budget Request '!$L641='Split budget (G)'!$L$1,'Cumulative Budget Request '!H641,0)</f>
        <v>0</v>
      </c>
      <c r="I641" s="235">
        <f>IF('Cumulative Budget Request '!$L641='Split budget (G)'!$L$1,'Cumulative Budget Request '!I641,0)</f>
        <v>0</v>
      </c>
      <c r="J641" s="158">
        <f t="shared" si="351"/>
        <v>0</v>
      </c>
      <c r="K641" s="2"/>
      <c r="L641" s="2"/>
      <c r="M641" s="2"/>
      <c r="N641" s="8"/>
      <c r="O641" s="8"/>
      <c r="P641" s="8"/>
    </row>
    <row r="642" spans="1:16" hidden="1">
      <c r="A642" s="801"/>
      <c r="B642" s="498" t="s">
        <v>47</v>
      </c>
      <c r="C642" s="116">
        <f>IF('Cumulative Budget Request '!$L642='Split budget (G)'!$L$1,'Cumulative Budget Request '!C642,0)</f>
        <v>0</v>
      </c>
      <c r="D642" s="26"/>
      <c r="E642" s="235">
        <f>IF('Cumulative Budget Request '!$L642='Split budget (G)'!$L$1,'Cumulative Budget Request '!E642,0)</f>
        <v>0</v>
      </c>
      <c r="F642" s="235">
        <f>IF('Cumulative Budget Request '!$L642='Split budget (G)'!$L$1,'Cumulative Budget Request '!F642,0)</f>
        <v>0</v>
      </c>
      <c r="G642" s="235">
        <f>IF('Cumulative Budget Request '!$L642='Split budget (G)'!$L$1,'Cumulative Budget Request '!G642,0)</f>
        <v>0</v>
      </c>
      <c r="H642" s="235">
        <f>IF('Cumulative Budget Request '!$L642='Split budget (G)'!$L$1,'Cumulative Budget Request '!H642,0)</f>
        <v>0</v>
      </c>
      <c r="I642" s="235">
        <f>IF('Cumulative Budget Request '!$L642='Split budget (G)'!$L$1,'Cumulative Budget Request '!I642,0)</f>
        <v>0</v>
      </c>
      <c r="J642" s="158">
        <f t="shared" si="351"/>
        <v>0</v>
      </c>
      <c r="K642" s="29"/>
      <c r="L642" s="29"/>
      <c r="N642" s="8"/>
      <c r="O642" s="8"/>
      <c r="P642" s="8"/>
    </row>
    <row r="643" spans="1:16" hidden="1">
      <c r="A643" s="740" t="s">
        <v>57</v>
      </c>
      <c r="B643" s="740"/>
      <c r="C643" s="740"/>
      <c r="D643" s="740"/>
      <c r="E643" s="185">
        <f>SUM(E637:E642)</f>
        <v>0</v>
      </c>
      <c r="F643" s="185">
        <f t="shared" ref="F643:J643" si="352">SUM(F637:F642)</f>
        <v>0</v>
      </c>
      <c r="G643" s="185">
        <f t="shared" si="352"/>
        <v>0</v>
      </c>
      <c r="H643" s="185">
        <f t="shared" si="352"/>
        <v>0</v>
      </c>
      <c r="I643" s="185">
        <f t="shared" si="352"/>
        <v>0</v>
      </c>
      <c r="J643" s="186">
        <f t="shared" si="352"/>
        <v>0</v>
      </c>
    </row>
    <row r="644" spans="1:16">
      <c r="A644" s="74"/>
      <c r="B644" s="757" t="s">
        <v>58</v>
      </c>
      <c r="C644" s="757"/>
      <c r="D644" s="757"/>
      <c r="E644" s="159">
        <f ca="1">SUMIF($A$611:$D$643,"*Total Trip", E611:E643)</f>
        <v>0</v>
      </c>
      <c r="F644" s="159">
        <f t="shared" ref="F644:I644" ca="1" si="353">SUMIF($A$611:$D$643,"*Total Trip", F611:F643)</f>
        <v>0</v>
      </c>
      <c r="G644" s="159">
        <f t="shared" ca="1" si="353"/>
        <v>0</v>
      </c>
      <c r="H644" s="159">
        <f t="shared" ca="1" si="353"/>
        <v>0</v>
      </c>
      <c r="I644" s="159">
        <f t="shared" ca="1" si="353"/>
        <v>0</v>
      </c>
      <c r="J644" s="160">
        <f ca="1">SUM(E644:I644)</f>
        <v>0</v>
      </c>
    </row>
    <row r="645" spans="1:16">
      <c r="A645" s="27"/>
      <c r="B645" s="28"/>
      <c r="C645" s="28"/>
      <c r="D645" s="28"/>
      <c r="E645" s="28"/>
      <c r="F645" s="28"/>
      <c r="G645" s="29"/>
      <c r="H645" s="29"/>
      <c r="I645" s="29"/>
      <c r="J645" s="75"/>
    </row>
    <row r="646" spans="1:16">
      <c r="A646" s="30" t="s">
        <v>49</v>
      </c>
      <c r="J646" s="32"/>
    </row>
    <row r="647" spans="1:16">
      <c r="A647" s="5">
        <v>1</v>
      </c>
      <c r="B647" s="492">
        <f>IF('Cumulative Budget Request '!L647='Split budget (G)'!$L$1,'Cumulative Budget Request '!B647,0)</f>
        <v>0</v>
      </c>
      <c r="C647" s="361"/>
      <c r="D647" s="362"/>
      <c r="E647" s="235">
        <f>IF('Cumulative Budget Request '!$L647='Split budget (G)'!$L$1,'Cumulative Budget Request '!E647,0)</f>
        <v>0</v>
      </c>
      <c r="F647" s="235">
        <f>IF('Cumulative Budget Request '!$L647='Split budget (G)'!$L$1,'Cumulative Budget Request '!F647,0)</f>
        <v>0</v>
      </c>
      <c r="G647" s="235">
        <f>IF('Cumulative Budget Request '!$L647='Split budget (G)'!$L$1,'Cumulative Budget Request '!G647,0)</f>
        <v>0</v>
      </c>
      <c r="H647" s="235">
        <f>IF('Cumulative Budget Request '!$L647='Split budget (G)'!$L$1,'Cumulative Budget Request '!H647,0)</f>
        <v>0</v>
      </c>
      <c r="I647" s="235">
        <f>IF('Cumulative Budget Request '!$L647='Split budget (G)'!$L$1,'Cumulative Budget Request '!I647,0)</f>
        <v>0</v>
      </c>
      <c r="J647" s="158">
        <f>SUM(E647:I647)</f>
        <v>0</v>
      </c>
    </row>
    <row r="648" spans="1:16" hidden="1">
      <c r="A648" s="5">
        <v>2</v>
      </c>
      <c r="B648" s="492">
        <f>IF('Cumulative Budget Request '!L648='Split budget (G)'!$L$1,'Cumulative Budget Request '!B648,0)</f>
        <v>0</v>
      </c>
      <c r="C648" s="361"/>
      <c r="D648" s="362"/>
      <c r="E648" s="235">
        <f>IF('Cumulative Budget Request '!$L648='Split budget (G)'!$L$1,'Cumulative Budget Request '!E648,0)</f>
        <v>0</v>
      </c>
      <c r="F648" s="235">
        <f>IF('Cumulative Budget Request '!$L648='Split budget (G)'!$L$1,'Cumulative Budget Request '!F648,0)</f>
        <v>0</v>
      </c>
      <c r="G648" s="235">
        <f>IF('Cumulative Budget Request '!$L648='Split budget (G)'!$L$1,'Cumulative Budget Request '!G648,0)</f>
        <v>0</v>
      </c>
      <c r="H648" s="235">
        <f>IF('Cumulative Budget Request '!$L648='Split budget (G)'!$L$1,'Cumulative Budget Request '!H648,0)</f>
        <v>0</v>
      </c>
      <c r="I648" s="235">
        <f>IF('Cumulative Budget Request '!$L648='Split budget (G)'!$L$1,'Cumulative Budget Request '!I648,0)</f>
        <v>0</v>
      </c>
      <c r="J648" s="158">
        <f t="shared" ref="J648:J656" si="354">SUM(E648:I648)</f>
        <v>0</v>
      </c>
    </row>
    <row r="649" spans="1:16" hidden="1">
      <c r="A649" s="5">
        <v>3</v>
      </c>
      <c r="B649" s="492">
        <f>IF('Cumulative Budget Request '!L649='Split budget (G)'!$L$1,'Cumulative Budget Request '!B649,0)</f>
        <v>0</v>
      </c>
      <c r="C649" s="361"/>
      <c r="D649" s="362"/>
      <c r="E649" s="235">
        <f>IF('Cumulative Budget Request '!$L649='Split budget (G)'!$L$1,'Cumulative Budget Request '!E649,0)</f>
        <v>0</v>
      </c>
      <c r="F649" s="235">
        <f>IF('Cumulative Budget Request '!$L649='Split budget (G)'!$L$1,'Cumulative Budget Request '!F649,0)</f>
        <v>0</v>
      </c>
      <c r="G649" s="235">
        <f>IF('Cumulative Budget Request '!$L649='Split budget (G)'!$L$1,'Cumulative Budget Request '!G649,0)</f>
        <v>0</v>
      </c>
      <c r="H649" s="235">
        <f>IF('Cumulative Budget Request '!$L649='Split budget (G)'!$L$1,'Cumulative Budget Request '!H649,0)</f>
        <v>0</v>
      </c>
      <c r="I649" s="235">
        <f>IF('Cumulative Budget Request '!$L649='Split budget (G)'!$L$1,'Cumulative Budget Request '!I649,0)</f>
        <v>0</v>
      </c>
      <c r="J649" s="158">
        <f t="shared" si="354"/>
        <v>0</v>
      </c>
    </row>
    <row r="650" spans="1:16" hidden="1">
      <c r="A650" s="9">
        <v>4</v>
      </c>
      <c r="B650" s="492">
        <f>IF('Cumulative Budget Request '!L650='Split budget (G)'!$L$1,'Cumulative Budget Request '!B650,0)</f>
        <v>0</v>
      </c>
      <c r="C650" s="361"/>
      <c r="D650" s="362"/>
      <c r="E650" s="235">
        <f>IF('Cumulative Budget Request '!$L650='Split budget (G)'!$L$1,'Cumulative Budget Request '!E650,0)</f>
        <v>0</v>
      </c>
      <c r="F650" s="235">
        <f>IF('Cumulative Budget Request '!$L650='Split budget (G)'!$L$1,'Cumulative Budget Request '!F650,0)</f>
        <v>0</v>
      </c>
      <c r="G650" s="235">
        <f>IF('Cumulative Budget Request '!$L650='Split budget (G)'!$L$1,'Cumulative Budget Request '!G650,0)</f>
        <v>0</v>
      </c>
      <c r="H650" s="235">
        <f>IF('Cumulative Budget Request '!$L650='Split budget (G)'!$L$1,'Cumulative Budget Request '!H650,0)</f>
        <v>0</v>
      </c>
      <c r="I650" s="235">
        <f>IF('Cumulative Budget Request '!$L650='Split budget (G)'!$L$1,'Cumulative Budget Request '!I650,0)</f>
        <v>0</v>
      </c>
      <c r="J650" s="158">
        <f t="shared" si="354"/>
        <v>0</v>
      </c>
    </row>
    <row r="651" spans="1:16" hidden="1">
      <c r="A651" s="9">
        <v>5</v>
      </c>
      <c r="B651" s="492">
        <f>IF('Cumulative Budget Request '!L651='Split budget (G)'!$L$1,'Cumulative Budget Request '!B651,0)</f>
        <v>0</v>
      </c>
      <c r="C651" s="361"/>
      <c r="D651" s="362"/>
      <c r="E651" s="235">
        <f>IF('Cumulative Budget Request '!$L651='Split budget (G)'!$L$1,'Cumulative Budget Request '!E651,0)</f>
        <v>0</v>
      </c>
      <c r="F651" s="235">
        <f>IF('Cumulative Budget Request '!$L651='Split budget (G)'!$L$1,'Cumulative Budget Request '!F651,0)</f>
        <v>0</v>
      </c>
      <c r="G651" s="235">
        <f>IF('Cumulative Budget Request '!$L651='Split budget (G)'!$L$1,'Cumulative Budget Request '!G651,0)</f>
        <v>0</v>
      </c>
      <c r="H651" s="235">
        <f>IF('Cumulative Budget Request '!$L651='Split budget (G)'!$L$1,'Cumulative Budget Request '!H651,0)</f>
        <v>0</v>
      </c>
      <c r="I651" s="235">
        <f>IF('Cumulative Budget Request '!$L651='Split budget (G)'!$L$1,'Cumulative Budget Request '!I651,0)</f>
        <v>0</v>
      </c>
      <c r="J651" s="158">
        <f t="shared" si="354"/>
        <v>0</v>
      </c>
    </row>
    <row r="652" spans="1:16" hidden="1">
      <c r="A652" s="9">
        <v>6</v>
      </c>
      <c r="B652" s="492">
        <f>IF('Cumulative Budget Request '!L652='Split budget (G)'!$L$1,'Cumulative Budget Request '!B652,0)</f>
        <v>0</v>
      </c>
      <c r="C652" s="361"/>
      <c r="D652" s="362"/>
      <c r="E652" s="235">
        <f>IF('Cumulative Budget Request '!$L652='Split budget (G)'!$L$1,'Cumulative Budget Request '!E652,0)</f>
        <v>0</v>
      </c>
      <c r="F652" s="235">
        <f>IF('Cumulative Budget Request '!$L652='Split budget (G)'!$L$1,'Cumulative Budget Request '!F652,0)</f>
        <v>0</v>
      </c>
      <c r="G652" s="235">
        <f>IF('Cumulative Budget Request '!$L652='Split budget (G)'!$L$1,'Cumulative Budget Request '!G652,0)</f>
        <v>0</v>
      </c>
      <c r="H652" s="235">
        <f>IF('Cumulative Budget Request '!$L652='Split budget (G)'!$L$1,'Cumulative Budget Request '!H652,0)</f>
        <v>0</v>
      </c>
      <c r="I652" s="235">
        <f>IF('Cumulative Budget Request '!$L652='Split budget (G)'!$L$1,'Cumulative Budget Request '!I652,0)</f>
        <v>0</v>
      </c>
      <c r="J652" s="158">
        <f t="shared" si="354"/>
        <v>0</v>
      </c>
    </row>
    <row r="653" spans="1:16" hidden="1">
      <c r="A653" s="9">
        <v>7</v>
      </c>
      <c r="B653" s="492">
        <f>IF('Cumulative Budget Request '!L653='Split budget (G)'!$L$1,'Cumulative Budget Request '!B653,0)</f>
        <v>0</v>
      </c>
      <c r="C653" s="361"/>
      <c r="D653" s="362"/>
      <c r="E653" s="235">
        <f>IF('Cumulative Budget Request '!$L653='Split budget (G)'!$L$1,'Cumulative Budget Request '!E653,0)</f>
        <v>0</v>
      </c>
      <c r="F653" s="235">
        <f>IF('Cumulative Budget Request '!$L653='Split budget (G)'!$L$1,'Cumulative Budget Request '!F653,0)</f>
        <v>0</v>
      </c>
      <c r="G653" s="235">
        <f>IF('Cumulative Budget Request '!$L653='Split budget (G)'!$L$1,'Cumulative Budget Request '!G653,0)</f>
        <v>0</v>
      </c>
      <c r="H653" s="235">
        <f>IF('Cumulative Budget Request '!$L653='Split budget (G)'!$L$1,'Cumulative Budget Request '!H653,0)</f>
        <v>0</v>
      </c>
      <c r="I653" s="235">
        <f>IF('Cumulative Budget Request '!$L653='Split budget (G)'!$L$1,'Cumulative Budget Request '!I653,0)</f>
        <v>0</v>
      </c>
      <c r="J653" s="158">
        <f t="shared" si="354"/>
        <v>0</v>
      </c>
    </row>
    <row r="654" spans="1:16" hidden="1">
      <c r="A654" s="9">
        <v>8</v>
      </c>
      <c r="B654" s="492">
        <f>IF('Cumulative Budget Request '!L654='Split budget (G)'!$L$1,'Cumulative Budget Request '!B654,0)</f>
        <v>0</v>
      </c>
      <c r="C654" s="361"/>
      <c r="D654" s="362"/>
      <c r="E654" s="235">
        <f>IF('Cumulative Budget Request '!$L654='Split budget (G)'!$L$1,'Cumulative Budget Request '!E654,0)</f>
        <v>0</v>
      </c>
      <c r="F654" s="235">
        <f>IF('Cumulative Budget Request '!$L654='Split budget (G)'!$L$1,'Cumulative Budget Request '!F654,0)</f>
        <v>0</v>
      </c>
      <c r="G654" s="235">
        <f>IF('Cumulative Budget Request '!$L654='Split budget (G)'!$L$1,'Cumulative Budget Request '!G654,0)</f>
        <v>0</v>
      </c>
      <c r="H654" s="235">
        <f>IF('Cumulative Budget Request '!$L654='Split budget (G)'!$L$1,'Cumulative Budget Request '!H654,0)</f>
        <v>0</v>
      </c>
      <c r="I654" s="235">
        <f>IF('Cumulative Budget Request '!$L654='Split budget (G)'!$L$1,'Cumulative Budget Request '!I654,0)</f>
        <v>0</v>
      </c>
      <c r="J654" s="158">
        <f t="shared" si="354"/>
        <v>0</v>
      </c>
      <c r="N654" s="8"/>
      <c r="O654" s="8"/>
      <c r="P654" s="8"/>
    </row>
    <row r="655" spans="1:16" hidden="1">
      <c r="A655" s="9">
        <v>9</v>
      </c>
      <c r="B655" s="492">
        <f>IF('Cumulative Budget Request '!L655='Split budget (G)'!$L$1,'Cumulative Budget Request '!B655,0)</f>
        <v>0</v>
      </c>
      <c r="C655" s="361"/>
      <c r="D655" s="362"/>
      <c r="E655" s="235">
        <f>IF('Cumulative Budget Request '!$L655='Split budget (G)'!$L$1,'Cumulative Budget Request '!E655,0)</f>
        <v>0</v>
      </c>
      <c r="F655" s="235">
        <f>IF('Cumulative Budget Request '!$L655='Split budget (G)'!$L$1,'Cumulative Budget Request '!F655,0)</f>
        <v>0</v>
      </c>
      <c r="G655" s="235">
        <f>IF('Cumulative Budget Request '!$L655='Split budget (G)'!$L$1,'Cumulative Budget Request '!G655,0)</f>
        <v>0</v>
      </c>
      <c r="H655" s="235">
        <f>IF('Cumulative Budget Request '!$L655='Split budget (G)'!$L$1,'Cumulative Budget Request '!H655,0)</f>
        <v>0</v>
      </c>
      <c r="I655" s="235">
        <f>IF('Cumulative Budget Request '!$L655='Split budget (G)'!$L$1,'Cumulative Budget Request '!I655,0)</f>
        <v>0</v>
      </c>
      <c r="J655" s="158">
        <f t="shared" si="354"/>
        <v>0</v>
      </c>
      <c r="K655" s="20"/>
      <c r="L655" s="16"/>
    </row>
    <row r="656" spans="1:16" hidden="1">
      <c r="A656" s="9">
        <v>10</v>
      </c>
      <c r="B656" s="492">
        <f>IF('Cumulative Budget Request '!L656='Split budget (G)'!$L$1,'Cumulative Budget Request '!B656,0)</f>
        <v>0</v>
      </c>
      <c r="C656" s="361"/>
      <c r="D656" s="362"/>
      <c r="E656" s="235">
        <f>IF('Cumulative Budget Request '!$L656='Split budget (G)'!$L$1,'Cumulative Budget Request '!E656,0)</f>
        <v>0</v>
      </c>
      <c r="F656" s="235">
        <f>IF('Cumulative Budget Request '!$L656='Split budget (G)'!$L$1,'Cumulative Budget Request '!F656,0)</f>
        <v>0</v>
      </c>
      <c r="G656" s="235">
        <f>IF('Cumulative Budget Request '!$L656='Split budget (G)'!$L$1,'Cumulative Budget Request '!G656,0)</f>
        <v>0</v>
      </c>
      <c r="H656" s="235">
        <f>IF('Cumulative Budget Request '!$L656='Split budget (G)'!$L$1,'Cumulative Budget Request '!H656,0)</f>
        <v>0</v>
      </c>
      <c r="I656" s="235">
        <f>IF('Cumulative Budget Request '!$L656='Split budget (G)'!$L$1,'Cumulative Budget Request '!I656,0)</f>
        <v>0</v>
      </c>
      <c r="J656" s="158">
        <f t="shared" si="354"/>
        <v>0</v>
      </c>
    </row>
    <row r="657" spans="1:16">
      <c r="A657" s="79"/>
      <c r="B657" s="770" t="s">
        <v>36</v>
      </c>
      <c r="C657" s="770"/>
      <c r="D657" s="770"/>
      <c r="E657" s="159">
        <f>SUM(E647:E656)</f>
        <v>0</v>
      </c>
      <c r="F657" s="159">
        <f t="shared" ref="F657:J657" si="355">SUM(F647:F656)</f>
        <v>0</v>
      </c>
      <c r="G657" s="159">
        <f t="shared" si="355"/>
        <v>0</v>
      </c>
      <c r="H657" s="159">
        <f t="shared" si="355"/>
        <v>0</v>
      </c>
      <c r="I657" s="159">
        <f t="shared" si="355"/>
        <v>0</v>
      </c>
      <c r="J657" s="160">
        <f t="shared" si="355"/>
        <v>0</v>
      </c>
    </row>
    <row r="658" spans="1:16">
      <c r="A658" s="5"/>
      <c r="G658" s="16"/>
      <c r="H658" s="16"/>
      <c r="I658" s="16"/>
      <c r="J658" s="25"/>
    </row>
    <row r="659" spans="1:16">
      <c r="A659" s="30" t="s">
        <v>195</v>
      </c>
      <c r="B659" s="9"/>
      <c r="J659" s="32"/>
    </row>
    <row r="660" spans="1:16">
      <c r="A660" s="30"/>
      <c r="B660" s="493">
        <f>IF('Cumulative Budget Request '!L660='Split budget (G)'!$L$1,'Cumulative Budget Request '!B660,0)</f>
        <v>0</v>
      </c>
      <c r="C660" s="9"/>
      <c r="E660" s="235">
        <f>IF('Cumulative Budget Request '!$L660='Split budget (G)'!$L$1,'Cumulative Budget Request '!E660,0)</f>
        <v>0</v>
      </c>
      <c r="F660" s="235">
        <f>IF('Cumulative Budget Request '!$L660='Split budget (G)'!$L$1,'Cumulative Budget Request '!F660,0)</f>
        <v>0</v>
      </c>
      <c r="G660" s="235">
        <f>IF('Cumulative Budget Request '!$L660='Split budget (G)'!$L$1,'Cumulative Budget Request '!G660,0)</f>
        <v>0</v>
      </c>
      <c r="H660" s="235">
        <f>IF('Cumulative Budget Request '!$L660='Split budget (G)'!$L$1,'Cumulative Budget Request '!H660,0)</f>
        <v>0</v>
      </c>
      <c r="I660" s="235">
        <f>IF('Cumulative Budget Request '!$L660='Split budget (G)'!$L$1,'Cumulative Budget Request '!I660,0)</f>
        <v>0</v>
      </c>
      <c r="J660" s="158">
        <f>SUM(E660:I660)</f>
        <v>0</v>
      </c>
    </row>
    <row r="661" spans="1:16" hidden="1">
      <c r="A661" s="30"/>
      <c r="B661" s="493">
        <f>IF('Cumulative Budget Request '!L661='Split budget (G)'!$L$1,'Cumulative Budget Request '!B661,0)</f>
        <v>0</v>
      </c>
      <c r="C661" s="9"/>
      <c r="E661" s="235">
        <f>IF('Cumulative Budget Request '!$L661='Split budget (G)'!$L$1,'Cumulative Budget Request '!E661,0)</f>
        <v>0</v>
      </c>
      <c r="F661" s="235">
        <f>IF('Cumulative Budget Request '!$L661='Split budget (G)'!$L$1,'Cumulative Budget Request '!F661,0)</f>
        <v>0</v>
      </c>
      <c r="G661" s="235">
        <f>IF('Cumulative Budget Request '!$L661='Split budget (G)'!$L$1,'Cumulative Budget Request '!G661,0)</f>
        <v>0</v>
      </c>
      <c r="H661" s="235">
        <f>IF('Cumulative Budget Request '!$L661='Split budget (G)'!$L$1,'Cumulative Budget Request '!H661,0)</f>
        <v>0</v>
      </c>
      <c r="I661" s="235">
        <f>IF('Cumulative Budget Request '!$L661='Split budget (G)'!$L$1,'Cumulative Budget Request '!I661,0)</f>
        <v>0</v>
      </c>
      <c r="J661" s="158">
        <f t="shared" ref="J661:J664" si="356">SUM(E661:I661)</f>
        <v>0</v>
      </c>
    </row>
    <row r="662" spans="1:16" hidden="1">
      <c r="A662" s="30"/>
      <c r="B662" s="493">
        <f>IF('Cumulative Budget Request '!L662='Split budget (G)'!$L$1,'Cumulative Budget Request '!B662,0)</f>
        <v>0</v>
      </c>
      <c r="C662" s="9"/>
      <c r="E662" s="235">
        <f>IF('Cumulative Budget Request '!$L662='Split budget (G)'!$L$1,'Cumulative Budget Request '!E662,0)</f>
        <v>0</v>
      </c>
      <c r="F662" s="235">
        <f>IF('Cumulative Budget Request '!$L662='Split budget (G)'!$L$1,'Cumulative Budget Request '!F662,0)</f>
        <v>0</v>
      </c>
      <c r="G662" s="235">
        <f>IF('Cumulative Budget Request '!$L662='Split budget (G)'!$L$1,'Cumulative Budget Request '!G662,0)</f>
        <v>0</v>
      </c>
      <c r="H662" s="235">
        <f>IF('Cumulative Budget Request '!$L662='Split budget (G)'!$L$1,'Cumulative Budget Request '!H662,0)</f>
        <v>0</v>
      </c>
      <c r="I662" s="235">
        <f>IF('Cumulative Budget Request '!$L662='Split budget (G)'!$L$1,'Cumulative Budget Request '!I662,0)</f>
        <v>0</v>
      </c>
      <c r="J662" s="158">
        <f t="shared" si="356"/>
        <v>0</v>
      </c>
    </row>
    <row r="663" spans="1:16" hidden="1">
      <c r="A663" s="30"/>
      <c r="B663" s="493">
        <f>IF('Cumulative Budget Request '!L663='Split budget (G)'!$L$1,'Cumulative Budget Request '!B663,0)</f>
        <v>0</v>
      </c>
      <c r="C663" s="9"/>
      <c r="E663" s="235">
        <f>IF('Cumulative Budget Request '!$L663='Split budget (G)'!$L$1,'Cumulative Budget Request '!E663,0)</f>
        <v>0</v>
      </c>
      <c r="F663" s="235">
        <f>IF('Cumulative Budget Request '!$L663='Split budget (G)'!$L$1,'Cumulative Budget Request '!F663,0)</f>
        <v>0</v>
      </c>
      <c r="G663" s="235">
        <f>IF('Cumulative Budget Request '!$L663='Split budget (G)'!$L$1,'Cumulative Budget Request '!G663,0)</f>
        <v>0</v>
      </c>
      <c r="H663" s="235">
        <f>IF('Cumulative Budget Request '!$L663='Split budget (G)'!$L$1,'Cumulative Budget Request '!H663,0)</f>
        <v>0</v>
      </c>
      <c r="I663" s="235">
        <f>IF('Cumulative Budget Request '!$L663='Split budget (G)'!$L$1,'Cumulative Budget Request '!I663,0)</f>
        <v>0</v>
      </c>
      <c r="J663" s="158">
        <f t="shared" si="356"/>
        <v>0</v>
      </c>
      <c r="N663" s="8"/>
      <c r="O663" s="8"/>
      <c r="P663" s="8"/>
    </row>
    <row r="664" spans="1:16" hidden="1">
      <c r="A664" s="30"/>
      <c r="B664" s="493">
        <f>IF('Cumulative Budget Request '!L664='Split budget (G)'!$L$1,'Cumulative Budget Request '!B664,0)</f>
        <v>0</v>
      </c>
      <c r="C664" s="9"/>
      <c r="E664" s="235">
        <f>IF('Cumulative Budget Request '!$L664='Split budget (G)'!$L$1,'Cumulative Budget Request '!E664,0)</f>
        <v>0</v>
      </c>
      <c r="F664" s="235">
        <f>IF('Cumulative Budget Request '!$L664='Split budget (G)'!$L$1,'Cumulative Budget Request '!F664,0)</f>
        <v>0</v>
      </c>
      <c r="G664" s="235">
        <f>IF('Cumulative Budget Request '!$L664='Split budget (G)'!$L$1,'Cumulative Budget Request '!G664,0)</f>
        <v>0</v>
      </c>
      <c r="H664" s="235">
        <f>IF('Cumulative Budget Request '!$L664='Split budget (G)'!$L$1,'Cumulative Budget Request '!H664,0)</f>
        <v>0</v>
      </c>
      <c r="I664" s="235">
        <f>IF('Cumulative Budget Request '!$L664='Split budget (G)'!$L$1,'Cumulative Budget Request '!I664,0)</f>
        <v>0</v>
      </c>
      <c r="J664" s="158">
        <f t="shared" si="356"/>
        <v>0</v>
      </c>
    </row>
    <row r="665" spans="1:16">
      <c r="A665" s="80"/>
      <c r="B665" s="757" t="s">
        <v>82</v>
      </c>
      <c r="C665" s="757"/>
      <c r="D665" s="757"/>
      <c r="E665" s="159">
        <f>SUM(E660:E664)</f>
        <v>0</v>
      </c>
      <c r="F665" s="159">
        <f>SUM(F660:F664)</f>
        <v>0</v>
      </c>
      <c r="G665" s="159">
        <f t="shared" ref="G665:I665" si="357">SUM(G660:G664)</f>
        <v>0</v>
      </c>
      <c r="H665" s="159">
        <f t="shared" si="357"/>
        <v>0</v>
      </c>
      <c r="I665" s="159">
        <f t="shared" si="357"/>
        <v>0</v>
      </c>
      <c r="J665" s="160">
        <f>SUM(J660:J664)</f>
        <v>0</v>
      </c>
    </row>
    <row r="666" spans="1:16">
      <c r="A666" s="5"/>
      <c r="D666" s="3"/>
      <c r="E666" s="16"/>
      <c r="F666" s="16"/>
      <c r="G666" s="16"/>
      <c r="H666" s="16"/>
      <c r="I666" s="20"/>
      <c r="J666" s="25"/>
      <c r="M666" s="2"/>
    </row>
    <row r="667" spans="1:16">
      <c r="A667" s="30" t="s">
        <v>50</v>
      </c>
      <c r="B667" s="486"/>
      <c r="D667" s="3"/>
      <c r="E667" s="16"/>
      <c r="F667" s="16"/>
      <c r="G667" s="16"/>
      <c r="H667" s="16"/>
      <c r="I667" s="20"/>
      <c r="J667" s="25"/>
      <c r="K667" s="2"/>
      <c r="L667" s="2"/>
      <c r="M667" s="2"/>
    </row>
    <row r="668" spans="1:16">
      <c r="B668" s="493">
        <f>IF('Cumulative Budget Request '!L668='Split budget (G)'!$L$1,'Cumulative Budget Request '!B668,0)</f>
        <v>0</v>
      </c>
      <c r="C668" s="9"/>
      <c r="E668" s="235">
        <f>IF('Cumulative Budget Request '!$L668='Split budget (G)'!$L$1,'Cumulative Budget Request '!E668,0)</f>
        <v>0</v>
      </c>
      <c r="F668" s="235">
        <f>IF('Cumulative Budget Request '!$L668='Split budget (G)'!$L$1,'Cumulative Budget Request '!F668,0)</f>
        <v>0</v>
      </c>
      <c r="G668" s="235">
        <f>IF('Cumulative Budget Request '!$L668='Split budget (G)'!$L$1,'Cumulative Budget Request '!G668,0)</f>
        <v>0</v>
      </c>
      <c r="H668" s="235">
        <f>IF('Cumulative Budget Request '!$L668='Split budget (G)'!$L$1,'Cumulative Budget Request '!H668,0)</f>
        <v>0</v>
      </c>
      <c r="I668" s="235">
        <f>IF('Cumulative Budget Request '!$L668='Split budget (G)'!$L$1,'Cumulative Budget Request '!I668,0)</f>
        <v>0</v>
      </c>
      <c r="J668" s="158">
        <f t="shared" ref="J668:J681" si="358">SUM(E668:I668)</f>
        <v>0</v>
      </c>
      <c r="K668" s="2"/>
      <c r="L668" s="2"/>
      <c r="M668" s="2"/>
    </row>
    <row r="669" spans="1:16">
      <c r="B669" s="493">
        <f>IF('Cumulative Budget Request '!L669='Split budget (G)'!$L$1,'Cumulative Budget Request '!B669,0)</f>
        <v>0</v>
      </c>
      <c r="C669" s="9"/>
      <c r="D669" s="10"/>
      <c r="E669" s="235">
        <f>IF('Cumulative Budget Request '!$L669='Split budget (G)'!$L$1,'Cumulative Budget Request '!E669,0)</f>
        <v>0</v>
      </c>
      <c r="F669" s="235">
        <f>IF('Cumulative Budget Request '!$L669='Split budget (G)'!$L$1,'Cumulative Budget Request '!F669,0)</f>
        <v>0</v>
      </c>
      <c r="G669" s="235">
        <f>IF('Cumulative Budget Request '!$L669='Split budget (G)'!$L$1,'Cumulative Budget Request '!G669,0)</f>
        <v>0</v>
      </c>
      <c r="H669" s="235">
        <f>IF('Cumulative Budget Request '!$L669='Split budget (G)'!$L$1,'Cumulative Budget Request '!H669,0)</f>
        <v>0</v>
      </c>
      <c r="I669" s="235">
        <f>IF('Cumulative Budget Request '!$L669='Split budget (G)'!$L$1,'Cumulative Budget Request '!I669,0)</f>
        <v>0</v>
      </c>
      <c r="J669" s="158">
        <f t="shared" si="358"/>
        <v>0</v>
      </c>
      <c r="K669" s="2"/>
      <c r="L669" s="2"/>
      <c r="M669" s="2"/>
    </row>
    <row r="670" spans="1:16">
      <c r="B670" s="493">
        <f>IF('Cumulative Budget Request '!L670='Split budget (G)'!$L$1,'Cumulative Budget Request '!B670,0)</f>
        <v>0</v>
      </c>
      <c r="C670" s="9"/>
      <c r="D670" s="10"/>
      <c r="E670" s="235">
        <f>IF('Cumulative Budget Request '!$L670='Split budget (G)'!$L$1,'Cumulative Budget Request '!E670,0)</f>
        <v>0</v>
      </c>
      <c r="F670" s="235">
        <f>IF('Cumulative Budget Request '!$L670='Split budget (G)'!$L$1,'Cumulative Budget Request '!F670,0)</f>
        <v>0</v>
      </c>
      <c r="G670" s="235">
        <f>IF('Cumulative Budget Request '!$L670='Split budget (G)'!$L$1,'Cumulative Budget Request '!G670,0)</f>
        <v>0</v>
      </c>
      <c r="H670" s="235">
        <f>IF('Cumulative Budget Request '!$L670='Split budget (G)'!$L$1,'Cumulative Budget Request '!H670,0)</f>
        <v>0</v>
      </c>
      <c r="I670" s="235">
        <f>IF('Cumulative Budget Request '!$L670='Split budget (G)'!$L$1,'Cumulative Budget Request '!I670,0)</f>
        <v>0</v>
      </c>
      <c r="J670" s="158">
        <f t="shared" si="358"/>
        <v>0</v>
      </c>
      <c r="K670" s="2"/>
      <c r="L670" s="2"/>
      <c r="M670" s="2"/>
    </row>
    <row r="671" spans="1:16">
      <c r="B671" s="493">
        <f>IF('Cumulative Budget Request '!L671='Split budget (G)'!$L$1,'Cumulative Budget Request '!B671,0)</f>
        <v>0</v>
      </c>
      <c r="C671" s="9"/>
      <c r="D671" s="10"/>
      <c r="E671" s="235">
        <f>IF('Cumulative Budget Request '!$L671='Split budget (G)'!$L$1,'Cumulative Budget Request '!E671,0)</f>
        <v>0</v>
      </c>
      <c r="F671" s="235">
        <f>IF('Cumulative Budget Request '!$L671='Split budget (G)'!$L$1,'Cumulative Budget Request '!F671,0)</f>
        <v>0</v>
      </c>
      <c r="G671" s="235">
        <f>IF('Cumulative Budget Request '!$L671='Split budget (G)'!$L$1,'Cumulative Budget Request '!G671,0)</f>
        <v>0</v>
      </c>
      <c r="H671" s="235">
        <f>IF('Cumulative Budget Request '!$L671='Split budget (G)'!$L$1,'Cumulative Budget Request '!H671,0)</f>
        <v>0</v>
      </c>
      <c r="I671" s="235">
        <f>IF('Cumulative Budget Request '!$L671='Split budget (G)'!$L$1,'Cumulative Budget Request '!I671,0)</f>
        <v>0</v>
      </c>
      <c r="J671" s="158">
        <f t="shared" si="358"/>
        <v>0</v>
      </c>
      <c r="K671" s="2"/>
      <c r="L671" s="2"/>
      <c r="M671" s="2"/>
    </row>
    <row r="672" spans="1:16">
      <c r="B672" s="493">
        <f>IF('Cumulative Budget Request '!L672='Split budget (G)'!$L$1,'Cumulative Budget Request '!B672,0)</f>
        <v>0</v>
      </c>
      <c r="C672" s="9"/>
      <c r="D672" s="10"/>
      <c r="E672" s="235">
        <f>IF('Cumulative Budget Request '!$L672='Split budget (G)'!$L$1,'Cumulative Budget Request '!E672,0)</f>
        <v>0</v>
      </c>
      <c r="F672" s="235">
        <f>IF('Cumulative Budget Request '!$L672='Split budget (G)'!$L$1,'Cumulative Budget Request '!F672,0)</f>
        <v>0</v>
      </c>
      <c r="G672" s="235">
        <f>IF('Cumulative Budget Request '!$L672='Split budget (G)'!$L$1,'Cumulative Budget Request '!G672,0)</f>
        <v>0</v>
      </c>
      <c r="H672" s="235">
        <f>IF('Cumulative Budget Request '!$L672='Split budget (G)'!$L$1,'Cumulative Budget Request '!H672,0)</f>
        <v>0</v>
      </c>
      <c r="I672" s="235">
        <f>IF('Cumulative Budget Request '!$L672='Split budget (G)'!$L$1,'Cumulative Budget Request '!I672,0)</f>
        <v>0</v>
      </c>
      <c r="J672" s="158">
        <f t="shared" si="358"/>
        <v>0</v>
      </c>
      <c r="K672" s="2"/>
      <c r="L672" s="2"/>
      <c r="M672" s="2"/>
    </row>
    <row r="673" spans="1:36">
      <c r="B673" s="493">
        <f>IF('Cumulative Budget Request '!L673='Split budget (G)'!$L$1,'Cumulative Budget Request '!B673,0)</f>
        <v>0</v>
      </c>
      <c r="C673" s="9"/>
      <c r="D673" s="10"/>
      <c r="E673" s="235">
        <f>IF('Cumulative Budget Request '!$L673='Split budget (G)'!$L$1,'Cumulative Budget Request '!E673,0)</f>
        <v>0</v>
      </c>
      <c r="F673" s="235">
        <f>IF('Cumulative Budget Request '!$L673='Split budget (G)'!$L$1,'Cumulative Budget Request '!F673,0)</f>
        <v>0</v>
      </c>
      <c r="G673" s="235">
        <f>IF('Cumulative Budget Request '!$L673='Split budget (G)'!$L$1,'Cumulative Budget Request '!G673,0)</f>
        <v>0</v>
      </c>
      <c r="H673" s="235">
        <f>IF('Cumulative Budget Request '!$L673='Split budget (G)'!$L$1,'Cumulative Budget Request '!H673,0)</f>
        <v>0</v>
      </c>
      <c r="I673" s="235">
        <f>IF('Cumulative Budget Request '!$L673='Split budget (G)'!$L$1,'Cumulative Budget Request '!I673,0)</f>
        <v>0</v>
      </c>
      <c r="J673" s="158">
        <f t="shared" si="358"/>
        <v>0</v>
      </c>
      <c r="K673" s="2"/>
      <c r="L673" s="2"/>
      <c r="M673" s="2"/>
    </row>
    <row r="674" spans="1:36">
      <c r="B674" s="493">
        <f>IF('Cumulative Budget Request '!L674='Split budget (G)'!$L$1,'Cumulative Budget Request '!B674,0)</f>
        <v>0</v>
      </c>
      <c r="C674" s="9"/>
      <c r="D674" s="10"/>
      <c r="E674" s="235">
        <f>IF('Cumulative Budget Request '!$L674='Split budget (G)'!$L$1,'Cumulative Budget Request '!E674,0)</f>
        <v>0</v>
      </c>
      <c r="F674" s="235">
        <f>IF('Cumulative Budget Request '!$L674='Split budget (G)'!$L$1,'Cumulative Budget Request '!F674,0)</f>
        <v>0</v>
      </c>
      <c r="G674" s="235">
        <f>IF('Cumulative Budget Request '!$L674='Split budget (G)'!$L$1,'Cumulative Budget Request '!G674,0)</f>
        <v>0</v>
      </c>
      <c r="H674" s="235">
        <f>IF('Cumulative Budget Request '!$L674='Split budget (G)'!$L$1,'Cumulative Budget Request '!H674,0)</f>
        <v>0</v>
      </c>
      <c r="I674" s="235">
        <f>IF('Cumulative Budget Request '!$L674='Split budget (G)'!$L$1,'Cumulative Budget Request '!I674,0)</f>
        <v>0</v>
      </c>
      <c r="J674" s="158">
        <f t="shared" si="358"/>
        <v>0</v>
      </c>
      <c r="K674" s="2"/>
      <c r="L674" s="2"/>
      <c r="M674" s="2"/>
    </row>
    <row r="675" spans="1:36">
      <c r="B675" s="493">
        <f>IF('Cumulative Budget Request '!L675='Split budget (G)'!$L$1,'Cumulative Budget Request '!B675,0)</f>
        <v>0</v>
      </c>
      <c r="C675" s="9"/>
      <c r="D675" s="10"/>
      <c r="E675" s="235">
        <f>IF('Cumulative Budget Request '!$L675='Split budget (G)'!$L$1,'Cumulative Budget Request '!E675,0)</f>
        <v>0</v>
      </c>
      <c r="F675" s="235">
        <f>IF('Cumulative Budget Request '!$L675='Split budget (G)'!$L$1,'Cumulative Budget Request '!F675,0)</f>
        <v>0</v>
      </c>
      <c r="G675" s="235">
        <f>IF('Cumulative Budget Request '!$L675='Split budget (G)'!$L$1,'Cumulative Budget Request '!G675,0)</f>
        <v>0</v>
      </c>
      <c r="H675" s="235">
        <f>IF('Cumulative Budget Request '!$L675='Split budget (G)'!$L$1,'Cumulative Budget Request '!H675,0)</f>
        <v>0</v>
      </c>
      <c r="I675" s="235">
        <f>IF('Cumulative Budget Request '!$L675='Split budget (G)'!$L$1,'Cumulative Budget Request '!I675,0)</f>
        <v>0</v>
      </c>
      <c r="J675" s="158">
        <f t="shared" si="358"/>
        <v>0</v>
      </c>
      <c r="K675" s="2"/>
      <c r="L675" s="2"/>
      <c r="M675" s="2"/>
    </row>
    <row r="676" spans="1:36">
      <c r="B676" s="493">
        <f>IF('Cumulative Budget Request '!L676='Split budget (G)'!$L$1,'Cumulative Budget Request '!B676,0)</f>
        <v>0</v>
      </c>
      <c r="C676" s="9"/>
      <c r="D676" s="10"/>
      <c r="E676" s="235">
        <f>IF('Cumulative Budget Request '!$L676='Split budget (G)'!$L$1,'Cumulative Budget Request '!E676,0)</f>
        <v>0</v>
      </c>
      <c r="F676" s="235">
        <f>IF('Cumulative Budget Request '!$L676='Split budget (G)'!$L$1,'Cumulative Budget Request '!F676,0)</f>
        <v>0</v>
      </c>
      <c r="G676" s="235">
        <f>IF('Cumulative Budget Request '!$L676='Split budget (G)'!$L$1,'Cumulative Budget Request '!G676,0)</f>
        <v>0</v>
      </c>
      <c r="H676" s="235">
        <f>IF('Cumulative Budget Request '!$L676='Split budget (G)'!$L$1,'Cumulative Budget Request '!H676,0)</f>
        <v>0</v>
      </c>
      <c r="I676" s="235">
        <f>IF('Cumulative Budget Request '!$L676='Split budget (G)'!$L$1,'Cumulative Budget Request '!I676,0)</f>
        <v>0</v>
      </c>
      <c r="J676" s="158">
        <f t="shared" si="358"/>
        <v>0</v>
      </c>
      <c r="K676" s="2"/>
      <c r="L676" s="2"/>
      <c r="M676" s="2"/>
    </row>
    <row r="677" spans="1:36">
      <c r="B677" s="493">
        <f>IF('Cumulative Budget Request '!L677='Split budget (G)'!$L$1,'Cumulative Budget Request '!B677,0)</f>
        <v>0</v>
      </c>
      <c r="C677" s="9"/>
      <c r="D677" s="10"/>
      <c r="E677" s="235">
        <f>IF('Cumulative Budget Request '!$L677='Split budget (G)'!$L$1,'Cumulative Budget Request '!E677,0)</f>
        <v>0</v>
      </c>
      <c r="F677" s="235">
        <f>IF('Cumulative Budget Request '!$L677='Split budget (G)'!$L$1,'Cumulative Budget Request '!F677,0)</f>
        <v>0</v>
      </c>
      <c r="G677" s="235">
        <f>IF('Cumulative Budget Request '!$L677='Split budget (G)'!$L$1,'Cumulative Budget Request '!G677,0)</f>
        <v>0</v>
      </c>
      <c r="H677" s="235">
        <f>IF('Cumulative Budget Request '!$L677='Split budget (G)'!$L$1,'Cumulative Budget Request '!H677,0)</f>
        <v>0</v>
      </c>
      <c r="I677" s="235">
        <f>IF('Cumulative Budget Request '!$L677='Split budget (G)'!$L$1,'Cumulative Budget Request '!I677,0)</f>
        <v>0</v>
      </c>
      <c r="J677" s="158">
        <f t="shared" si="358"/>
        <v>0</v>
      </c>
      <c r="K677" s="2"/>
      <c r="L677" s="2"/>
      <c r="M677" s="2"/>
    </row>
    <row r="678" spans="1:36" hidden="1">
      <c r="B678" s="493">
        <f>IF('Cumulative Budget Request '!L678='Split budget (G)'!$L$1,'Cumulative Budget Request '!B678,0)</f>
        <v>0</v>
      </c>
      <c r="C678" s="9"/>
      <c r="D678" s="10"/>
      <c r="E678" s="235">
        <f>IF('Cumulative Budget Request '!$L678='Split budget (G)'!$L$1,'Cumulative Budget Request '!E678,0)</f>
        <v>0</v>
      </c>
      <c r="F678" s="235">
        <f>IF('Cumulative Budget Request '!$L678='Split budget (G)'!$L$1,'Cumulative Budget Request '!F678,0)</f>
        <v>0</v>
      </c>
      <c r="G678" s="235">
        <f>IF('Cumulative Budget Request '!$L678='Split budget (G)'!$L$1,'Cumulative Budget Request '!G678,0)</f>
        <v>0</v>
      </c>
      <c r="H678" s="235">
        <f>IF('Cumulative Budget Request '!$L678='Split budget (G)'!$L$1,'Cumulative Budget Request '!H678,0)</f>
        <v>0</v>
      </c>
      <c r="I678" s="235">
        <f>IF('Cumulative Budget Request '!$L678='Split budget (G)'!$L$1,'Cumulative Budget Request '!I678,0)</f>
        <v>0</v>
      </c>
      <c r="J678" s="158">
        <f t="shared" si="358"/>
        <v>0</v>
      </c>
      <c r="K678" s="2"/>
      <c r="L678" s="2"/>
      <c r="M678" s="2"/>
    </row>
    <row r="679" spans="1:36" hidden="1">
      <c r="B679" s="493">
        <f>IF('Cumulative Budget Request '!L679='Split budget (G)'!$L$1,'Cumulative Budget Request '!B679,0)</f>
        <v>0</v>
      </c>
      <c r="C679" s="9"/>
      <c r="D679" s="10"/>
      <c r="E679" s="235">
        <f>IF('Cumulative Budget Request '!$L679='Split budget (G)'!$L$1,'Cumulative Budget Request '!E679,0)</f>
        <v>0</v>
      </c>
      <c r="F679" s="235">
        <f>IF('Cumulative Budget Request '!$L679='Split budget (G)'!$L$1,'Cumulative Budget Request '!F679,0)</f>
        <v>0</v>
      </c>
      <c r="G679" s="235">
        <f>IF('Cumulative Budget Request '!$L679='Split budget (G)'!$L$1,'Cumulative Budget Request '!G679,0)</f>
        <v>0</v>
      </c>
      <c r="H679" s="235">
        <f>IF('Cumulative Budget Request '!$L679='Split budget (G)'!$L$1,'Cumulative Budget Request '!H679,0)</f>
        <v>0</v>
      </c>
      <c r="I679" s="235">
        <f>IF('Cumulative Budget Request '!$L679='Split budget (G)'!$L$1,'Cumulative Budget Request '!I679,0)</f>
        <v>0</v>
      </c>
      <c r="J679" s="158">
        <f t="shared" si="358"/>
        <v>0</v>
      </c>
      <c r="K679" s="2"/>
      <c r="L679" s="2"/>
      <c r="M679" s="2"/>
      <c r="N679" s="2"/>
      <c r="O679" s="2"/>
      <c r="P679" s="2"/>
      <c r="Q679" s="2"/>
    </row>
    <row r="680" spans="1:36" hidden="1">
      <c r="B680" s="493">
        <f>IF('Cumulative Budget Request '!L680='Split budget (G)'!$L$1,'Cumulative Budget Request '!B680,0)</f>
        <v>0</v>
      </c>
      <c r="C680" s="9"/>
      <c r="D680" s="10"/>
      <c r="E680" s="235">
        <f>IF('Cumulative Budget Request '!$L680='Split budget (G)'!$L$1,'Cumulative Budget Request '!E680,0)</f>
        <v>0</v>
      </c>
      <c r="F680" s="235">
        <f>IF('Cumulative Budget Request '!$L680='Split budget (G)'!$L$1,'Cumulative Budget Request '!F680,0)</f>
        <v>0</v>
      </c>
      <c r="G680" s="235">
        <f>IF('Cumulative Budget Request '!$L680='Split budget (G)'!$L$1,'Cumulative Budget Request '!G680,0)</f>
        <v>0</v>
      </c>
      <c r="H680" s="235">
        <f>IF('Cumulative Budget Request '!$L680='Split budget (G)'!$L$1,'Cumulative Budget Request '!H680,0)</f>
        <v>0</v>
      </c>
      <c r="I680" s="235">
        <f>IF('Cumulative Budget Request '!$L680='Split budget (G)'!$L$1,'Cumulative Budget Request '!I680,0)</f>
        <v>0</v>
      </c>
      <c r="J680" s="158">
        <f t="shared" si="358"/>
        <v>0</v>
      </c>
      <c r="K680" s="20"/>
      <c r="L680" s="272"/>
      <c r="M680" s="2"/>
      <c r="N680" s="8"/>
      <c r="O680" s="8"/>
      <c r="P680" s="8"/>
    </row>
    <row r="681" spans="1:36" hidden="1">
      <c r="B681" s="493">
        <f>IF('Cumulative Budget Request '!L681='Split budget (G)'!$L$1,'Cumulative Budget Request '!B681,0)</f>
        <v>0</v>
      </c>
      <c r="C681" s="9"/>
      <c r="D681" s="10"/>
      <c r="E681" s="235">
        <f>IF('Cumulative Budget Request '!$L681='Split budget (G)'!$L$1,'Cumulative Budget Request '!E681,0)</f>
        <v>0</v>
      </c>
      <c r="F681" s="235">
        <f>IF('Cumulative Budget Request '!$L681='Split budget (G)'!$L$1,'Cumulative Budget Request '!F681,0)</f>
        <v>0</v>
      </c>
      <c r="G681" s="235">
        <f>IF('Cumulative Budget Request '!$L681='Split budget (G)'!$L$1,'Cumulative Budget Request '!G681,0)</f>
        <v>0</v>
      </c>
      <c r="H681" s="235">
        <f>IF('Cumulative Budget Request '!$L681='Split budget (G)'!$L$1,'Cumulative Budget Request '!H681,0)</f>
        <v>0</v>
      </c>
      <c r="I681" s="235">
        <f>IF('Cumulative Budget Request '!$L681='Split budget (G)'!$L$1,'Cumulative Budget Request '!I681,0)</f>
        <v>0</v>
      </c>
      <c r="J681" s="158">
        <f t="shared" si="358"/>
        <v>0</v>
      </c>
    </row>
    <row r="682" spans="1:36">
      <c r="A682" s="79"/>
      <c r="B682" s="749" t="s">
        <v>37</v>
      </c>
      <c r="C682" s="749"/>
      <c r="D682" s="749"/>
      <c r="E682" s="159">
        <f t="shared" ref="E682:J682" si="359">SUM(E668:E681)</f>
        <v>0</v>
      </c>
      <c r="F682" s="159">
        <f t="shared" si="359"/>
        <v>0</v>
      </c>
      <c r="G682" s="159">
        <f t="shared" si="359"/>
        <v>0</v>
      </c>
      <c r="H682" s="159">
        <f t="shared" si="359"/>
        <v>0</v>
      </c>
      <c r="I682" s="159">
        <f t="shared" si="359"/>
        <v>0</v>
      </c>
      <c r="J682" s="160">
        <f t="shared" si="359"/>
        <v>0</v>
      </c>
      <c r="L682" s="23"/>
      <c r="M682" s="725"/>
      <c r="N682" s="726"/>
      <c r="O682" s="726"/>
      <c r="P682" s="727"/>
      <c r="Q682" s="27"/>
      <c r="R682" s="27"/>
      <c r="S682" s="27"/>
      <c r="T682" s="27"/>
    </row>
    <row r="683" spans="1:36">
      <c r="A683" s="5"/>
      <c r="G683" s="16"/>
      <c r="H683" s="16"/>
      <c r="I683" s="16"/>
      <c r="J683" s="25"/>
      <c r="L683" s="23"/>
      <c r="M683" s="726"/>
      <c r="N683" s="728"/>
      <c r="O683" s="728"/>
      <c r="P683" s="728"/>
      <c r="Q683" s="728"/>
      <c r="R683" s="728"/>
      <c r="S683" s="728"/>
      <c r="T683" s="728"/>
    </row>
    <row r="684" spans="1:36">
      <c r="A684" s="30" t="s">
        <v>311</v>
      </c>
      <c r="J684" s="32"/>
      <c r="L684" s="23"/>
      <c r="M684" s="728"/>
      <c r="N684" s="729"/>
      <c r="O684" s="729"/>
      <c r="P684" s="729"/>
      <c r="Q684" s="729"/>
      <c r="R684" s="729"/>
      <c r="S684" s="729"/>
      <c r="T684" s="729"/>
    </row>
    <row r="685" spans="1:36">
      <c r="A685" s="9"/>
      <c r="B685" s="493">
        <f>IF('Cumulative Budget Request '!L685='Split budget (G)'!$L$1,'Cumulative Budget Request '!B685,0)</f>
        <v>0</v>
      </c>
      <c r="C685" s="9"/>
      <c r="E685" s="235">
        <f>IF('Cumulative Budget Request '!$L685='Split budget (G)'!$L$1,'Cumulative Budget Request '!E685,0)</f>
        <v>0</v>
      </c>
      <c r="F685" s="235">
        <f>IF('Cumulative Budget Request '!$L685='Split budget (G)'!$L$1,'Cumulative Budget Request '!F685,0)</f>
        <v>0</v>
      </c>
      <c r="G685" s="235">
        <f>IF('Cumulative Budget Request '!$L685='Split budget (G)'!$L$1,'Cumulative Budget Request '!G685,0)</f>
        <v>0</v>
      </c>
      <c r="H685" s="235">
        <f>IF('Cumulative Budget Request '!$L685='Split budget (G)'!$L$1,'Cumulative Budget Request '!H685,0)</f>
        <v>0</v>
      </c>
      <c r="I685" s="235">
        <f>IF('Cumulative Budget Request '!$L685='Split budget (G)'!$L$1,'Cumulative Budget Request '!I685,0)</f>
        <v>0</v>
      </c>
      <c r="J685" s="158">
        <f t="shared" ref="J685:J688" si="360">SUM(E685:I685)</f>
        <v>0</v>
      </c>
      <c r="L685" s="23"/>
      <c r="M685" s="729"/>
      <c r="AI685" s="148"/>
    </row>
    <row r="686" spans="1:36" hidden="1">
      <c r="A686" s="9"/>
      <c r="B686" s="493">
        <f>IF('Cumulative Budget Request '!L686='Split budget (G)'!$L$1,'Cumulative Budget Request '!B686,0)</f>
        <v>0</v>
      </c>
      <c r="C686" s="9"/>
      <c r="E686" s="235">
        <f>IF('Cumulative Budget Request '!$L686='Split budget (G)'!$L$1,'Cumulative Budget Request '!E686,0)</f>
        <v>0</v>
      </c>
      <c r="F686" s="235">
        <f>IF('Cumulative Budget Request '!$L686='Split budget (G)'!$L$1,'Cumulative Budget Request '!F686,0)</f>
        <v>0</v>
      </c>
      <c r="G686" s="235">
        <f>IF('Cumulative Budget Request '!$L686='Split budget (G)'!$L$1,'Cumulative Budget Request '!G686,0)</f>
        <v>0</v>
      </c>
      <c r="H686" s="235">
        <f>IF('Cumulative Budget Request '!$L686='Split budget (G)'!$L$1,'Cumulative Budget Request '!H686,0)</f>
        <v>0</v>
      </c>
      <c r="I686" s="235">
        <f>IF('Cumulative Budget Request '!$L686='Split budget (G)'!$L$1,'Cumulative Budget Request '!I686,0)</f>
        <v>0</v>
      </c>
      <c r="J686" s="158">
        <f t="shared" si="360"/>
        <v>0</v>
      </c>
      <c r="N686" s="2"/>
      <c r="O686" s="2"/>
      <c r="P686" s="2"/>
      <c r="Q686" s="2"/>
      <c r="AI686" s="241"/>
    </row>
    <row r="687" spans="1:36" hidden="1">
      <c r="A687" s="9"/>
      <c r="B687" s="493">
        <f>IF('Cumulative Budget Request '!L687='Split budget (G)'!$L$1,'Cumulative Budget Request '!B687,0)</f>
        <v>0</v>
      </c>
      <c r="C687" s="9"/>
      <c r="E687" s="235">
        <f>IF('Cumulative Budget Request '!$L687='Split budget (G)'!$L$1,'Cumulative Budget Request '!E687,0)</f>
        <v>0</v>
      </c>
      <c r="F687" s="235">
        <f>IF('Cumulative Budget Request '!$L687='Split budget (G)'!$L$1,'Cumulative Budget Request '!F687,0)</f>
        <v>0</v>
      </c>
      <c r="G687" s="235">
        <f>IF('Cumulative Budget Request '!$L687='Split budget (G)'!$L$1,'Cumulative Budget Request '!G687,0)</f>
        <v>0</v>
      </c>
      <c r="H687" s="235">
        <f>IF('Cumulative Budget Request '!$L687='Split budget (G)'!$L$1,'Cumulative Budget Request '!H687,0)</f>
        <v>0</v>
      </c>
      <c r="I687" s="235">
        <f>IF('Cumulative Budget Request '!$L687='Split budget (G)'!$L$1,'Cumulative Budget Request '!I687,0)</f>
        <v>0</v>
      </c>
      <c r="J687" s="158">
        <f t="shared" si="360"/>
        <v>0</v>
      </c>
      <c r="K687" s="20"/>
      <c r="L687" s="16"/>
      <c r="M687" s="2"/>
      <c r="AI687" s="241"/>
      <c r="AJ687" s="9"/>
    </row>
    <row r="688" spans="1:36" hidden="1">
      <c r="A688" s="9"/>
      <c r="B688" s="493">
        <f>IF('Cumulative Budget Request '!L688='Split budget (G)'!$L$1,'Cumulative Budget Request '!B688,0)</f>
        <v>0</v>
      </c>
      <c r="C688" s="9"/>
      <c r="E688" s="235">
        <f>IF('Cumulative Budget Request '!$L688='Split budget (G)'!$L$1,'Cumulative Budget Request '!E688,0)</f>
        <v>0</v>
      </c>
      <c r="F688" s="235">
        <f>IF('Cumulative Budget Request '!$L688='Split budget (G)'!$L$1,'Cumulative Budget Request '!F688,0)</f>
        <v>0</v>
      </c>
      <c r="G688" s="235">
        <f>IF('Cumulative Budget Request '!$L688='Split budget (G)'!$L$1,'Cumulative Budget Request '!G688,0)</f>
        <v>0</v>
      </c>
      <c r="H688" s="235">
        <f>IF('Cumulative Budget Request '!$L688='Split budget (G)'!$L$1,'Cumulative Budget Request '!H688,0)</f>
        <v>0</v>
      </c>
      <c r="I688" s="235">
        <f>IF('Cumulative Budget Request '!$L688='Split budget (G)'!$L$1,'Cumulative Budget Request '!I688,0)</f>
        <v>0</v>
      </c>
      <c r="J688" s="158">
        <f t="shared" si="360"/>
        <v>0</v>
      </c>
      <c r="K688" s="2"/>
      <c r="L688" s="2"/>
      <c r="M688" s="262"/>
      <c r="AA688" s="123"/>
      <c r="AB688" s="123"/>
      <c r="AC688" s="123"/>
      <c r="AD688" s="123"/>
      <c r="AE688" s="123"/>
      <c r="AF688" s="123"/>
      <c r="AG688" s="123"/>
      <c r="AJ688" s="9"/>
    </row>
    <row r="689" spans="1:34">
      <c r="A689" s="309"/>
      <c r="B689" s="757" t="s">
        <v>248</v>
      </c>
      <c r="C689" s="757"/>
      <c r="D689" s="757"/>
      <c r="E689" s="159">
        <f>SUM(E685:E688)</f>
        <v>0</v>
      </c>
      <c r="F689" s="159">
        <f t="shared" ref="F689:J689" si="361">SUM(F685:F688)</f>
        <v>0</v>
      </c>
      <c r="G689" s="159">
        <f t="shared" si="361"/>
        <v>0</v>
      </c>
      <c r="H689" s="159">
        <f t="shared" si="361"/>
        <v>0</v>
      </c>
      <c r="I689" s="159">
        <f t="shared" si="361"/>
        <v>0</v>
      </c>
      <c r="J689" s="160">
        <f t="shared" si="361"/>
        <v>0</v>
      </c>
      <c r="K689" s="2"/>
      <c r="L689" s="2"/>
      <c r="AA689" s="9"/>
      <c r="AB689" s="9"/>
      <c r="AC689" s="9"/>
      <c r="AD689" s="9"/>
      <c r="AE689" s="9"/>
      <c r="AF689" s="9"/>
      <c r="AG689" s="9"/>
    </row>
    <row r="690" spans="1:34">
      <c r="A690" s="5"/>
      <c r="G690" s="16"/>
      <c r="H690" s="16"/>
      <c r="I690" s="16"/>
      <c r="J690" s="25"/>
      <c r="K690" s="2"/>
      <c r="L690" s="2"/>
      <c r="M690" s="2"/>
      <c r="AA690" s="123"/>
      <c r="AB690" s="123"/>
      <c r="AC690" s="123"/>
      <c r="AD690" s="123"/>
      <c r="AE690" s="123"/>
      <c r="AF690" s="123"/>
      <c r="AG690" s="123"/>
      <c r="AH690" s="123"/>
    </row>
    <row r="691" spans="1:34">
      <c r="A691" s="30" t="s">
        <v>135</v>
      </c>
      <c r="B691" s="486"/>
      <c r="E691" s="16"/>
      <c r="F691" s="16"/>
      <c r="G691" s="16"/>
      <c r="H691" s="16"/>
      <c r="I691" s="20"/>
      <c r="J691" s="25"/>
      <c r="K691" s="2"/>
      <c r="L691" s="2"/>
      <c r="M691" s="2"/>
      <c r="N691" s="2"/>
      <c r="O691" s="2"/>
      <c r="P691" s="2"/>
      <c r="AH691" s="9"/>
    </row>
    <row r="692" spans="1:34">
      <c r="A692" s="9"/>
      <c r="B692" s="449">
        <f t="shared" ref="B692:B711" si="362">B777</f>
        <v>0</v>
      </c>
      <c r="C692" s="9" t="str">
        <f>'Cumulative Budget Request '!C692</f>
        <v xml:space="preserve"> </v>
      </c>
      <c r="E692" s="235">
        <f>IF('Cumulative Budget Request '!$L692='Split budget (G)'!$L$1,'Cumulative Budget Request '!E692,0)</f>
        <v>0</v>
      </c>
      <c r="F692" s="235">
        <f>IF('Cumulative Budget Request '!$L692='Split budget (G)'!$L$1,'Cumulative Budget Request '!F692,0)</f>
        <v>0</v>
      </c>
      <c r="G692" s="235">
        <f>IF('Cumulative Budget Request '!$L692='Split budget (G)'!$L$1,'Cumulative Budget Request '!G692,0)</f>
        <v>0</v>
      </c>
      <c r="H692" s="235">
        <f>IF('Cumulative Budget Request '!$L692='Split budget (G)'!$L$1,'Cumulative Budget Request '!H692,0)</f>
        <v>0</v>
      </c>
      <c r="I692" s="235">
        <f>IF('Cumulative Budget Request '!$L692='Split budget (G)'!$L$1,'Cumulative Budget Request '!I692,0)</f>
        <v>0</v>
      </c>
      <c r="J692" s="158">
        <f>SUM(E692:I692)</f>
        <v>0</v>
      </c>
      <c r="K692" s="2"/>
      <c r="L692" s="2"/>
      <c r="M692" s="107" t="s">
        <v>160</v>
      </c>
      <c r="N692" s="108"/>
      <c r="O692" s="108"/>
      <c r="P692" s="108"/>
      <c r="Q692" s="108"/>
      <c r="AH692" s="123"/>
    </row>
    <row r="693" spans="1:34">
      <c r="A693" s="9"/>
      <c r="B693" s="449">
        <f t="shared" si="362"/>
        <v>0</v>
      </c>
      <c r="C693" s="9" t="str">
        <f>'Cumulative Budget Request '!C693</f>
        <v xml:space="preserve"> </v>
      </c>
      <c r="E693" s="235">
        <f>IF('Cumulative Budget Request '!$L693='Split budget (G)'!$L$1,'Cumulative Budget Request '!E693,0)</f>
        <v>0</v>
      </c>
      <c r="F693" s="235">
        <f>IF('Cumulative Budget Request '!$L693='Split budget (G)'!$L$1,'Cumulative Budget Request '!F693,0)</f>
        <v>0</v>
      </c>
      <c r="G693" s="235">
        <f>IF('Cumulative Budget Request '!$L693='Split budget (G)'!$L$1,'Cumulative Budget Request '!G693,0)</f>
        <v>0</v>
      </c>
      <c r="H693" s="235">
        <f>IF('Cumulative Budget Request '!$L693='Split budget (G)'!$L$1,'Cumulative Budget Request '!H693,0)</f>
        <v>0</v>
      </c>
      <c r="I693" s="235">
        <f>IF('Cumulative Budget Request '!$L693='Split budget (G)'!$L$1,'Cumulative Budget Request '!I693,0)</f>
        <v>0</v>
      </c>
      <c r="J693" s="158">
        <f t="shared" ref="J693:J694" si="363">SUM(E693:I693)</f>
        <v>0</v>
      </c>
      <c r="K693" s="2"/>
      <c r="L693" s="2"/>
      <c r="M693" s="2"/>
      <c r="N693" s="2"/>
      <c r="O693" s="2"/>
      <c r="P693" s="2"/>
    </row>
    <row r="694" spans="1:34">
      <c r="A694" s="9"/>
      <c r="B694" s="449">
        <f t="shared" si="362"/>
        <v>0</v>
      </c>
      <c r="C694" s="9" t="str">
        <f>'Cumulative Budget Request '!C694</f>
        <v xml:space="preserve"> </v>
      </c>
      <c r="E694" s="235">
        <f>IF('Cumulative Budget Request '!$L694='Split budget (G)'!$L$1,'Cumulative Budget Request '!E694,0)</f>
        <v>0</v>
      </c>
      <c r="F694" s="235">
        <f>IF('Cumulative Budget Request '!$L694='Split budget (G)'!$L$1,'Cumulative Budget Request '!F694,0)</f>
        <v>0</v>
      </c>
      <c r="G694" s="235">
        <f>IF('Cumulative Budget Request '!$L694='Split budget (G)'!$L$1,'Cumulative Budget Request '!G694,0)</f>
        <v>0</v>
      </c>
      <c r="H694" s="235">
        <f>IF('Cumulative Budget Request '!$L694='Split budget (G)'!$L$1,'Cumulative Budget Request '!H694,0)</f>
        <v>0</v>
      </c>
      <c r="I694" s="235">
        <f>IF('Cumulative Budget Request '!$L694='Split budget (G)'!$L$1,'Cumulative Budget Request '!I694,0)</f>
        <v>0</v>
      </c>
      <c r="J694" s="158">
        <f t="shared" si="363"/>
        <v>0</v>
      </c>
      <c r="K694" s="2"/>
      <c r="L694" s="2"/>
      <c r="M694" s="2"/>
      <c r="N694" s="2"/>
      <c r="O694" s="2"/>
      <c r="P694" s="2"/>
    </row>
    <row r="695" spans="1:34" hidden="1">
      <c r="A695" s="5"/>
      <c r="B695" s="449">
        <f t="shared" si="362"/>
        <v>0</v>
      </c>
      <c r="C695" s="9" t="str">
        <f>'Cumulative Budget Request '!C695</f>
        <v xml:space="preserve"> </v>
      </c>
      <c r="E695" s="235">
        <f>IF('Cumulative Budget Request '!$L695='Split budget (G)'!$L$1,'Cumulative Budget Request '!E695,0)</f>
        <v>0</v>
      </c>
      <c r="F695" s="235">
        <f>IF('Cumulative Budget Request '!$L695='Split budget (G)'!$L$1,'Cumulative Budget Request '!F695,0)</f>
        <v>0</v>
      </c>
      <c r="G695" s="235">
        <f>IF('Cumulative Budget Request '!$L695='Split budget (G)'!$L$1,'Cumulative Budget Request '!G695,0)</f>
        <v>0</v>
      </c>
      <c r="H695" s="235">
        <f>IF('Cumulative Budget Request '!$L695='Split budget (G)'!$L$1,'Cumulative Budget Request '!H695,0)</f>
        <v>0</v>
      </c>
      <c r="I695" s="235">
        <f>IF('Cumulative Budget Request '!$L695='Split budget (G)'!$L$1,'Cumulative Budget Request '!I695,0)</f>
        <v>0</v>
      </c>
      <c r="J695" s="158">
        <f>SUM(E695:I695)</f>
        <v>0</v>
      </c>
      <c r="K695" s="2"/>
      <c r="L695" s="2"/>
      <c r="M695" s="2"/>
      <c r="N695" s="2"/>
      <c r="O695" s="2"/>
      <c r="P695" s="2"/>
      <c r="AA695" s="128"/>
      <c r="AB695" s="128"/>
      <c r="AC695" s="128"/>
      <c r="AD695" s="128"/>
      <c r="AE695" s="128"/>
      <c r="AF695" s="128"/>
      <c r="AG695" s="128"/>
    </row>
    <row r="696" spans="1:34" hidden="1">
      <c r="A696" s="5"/>
      <c r="B696" s="449">
        <f t="shared" si="362"/>
        <v>0</v>
      </c>
      <c r="C696" s="9" t="str">
        <f>'Cumulative Budget Request '!C696</f>
        <v xml:space="preserve"> </v>
      </c>
      <c r="E696" s="235">
        <f>IF('Cumulative Budget Request '!$L696='Split budget (G)'!$L$1,'Cumulative Budget Request '!E696,0)</f>
        <v>0</v>
      </c>
      <c r="F696" s="235">
        <f>IF('Cumulative Budget Request '!$L696='Split budget (G)'!$L$1,'Cumulative Budget Request '!F696,0)</f>
        <v>0</v>
      </c>
      <c r="G696" s="235">
        <f>IF('Cumulative Budget Request '!$L696='Split budget (G)'!$L$1,'Cumulative Budget Request '!G696,0)</f>
        <v>0</v>
      </c>
      <c r="H696" s="235">
        <f>IF('Cumulative Budget Request '!$L696='Split budget (G)'!$L$1,'Cumulative Budget Request '!H696,0)</f>
        <v>0</v>
      </c>
      <c r="I696" s="235">
        <f>IF('Cumulative Budget Request '!$L696='Split budget (G)'!$L$1,'Cumulative Budget Request '!I696,0)</f>
        <v>0</v>
      </c>
      <c r="J696" s="158">
        <f t="shared" ref="J696:J711" si="364">SUM(E696:I696)</f>
        <v>0</v>
      </c>
      <c r="K696" s="2"/>
      <c r="L696" s="2"/>
      <c r="M696" s="2"/>
      <c r="N696" s="2"/>
      <c r="O696" s="2"/>
      <c r="P696" s="2"/>
    </row>
    <row r="697" spans="1:34" hidden="1">
      <c r="A697" s="5"/>
      <c r="B697" s="449">
        <f t="shared" si="362"/>
        <v>0</v>
      </c>
      <c r="C697" s="9" t="str">
        <f>'Cumulative Budget Request '!C697</f>
        <v xml:space="preserve"> </v>
      </c>
      <c r="E697" s="235">
        <f>IF('Cumulative Budget Request '!$L697='Split budget (G)'!$L$1,'Cumulative Budget Request '!E697,0)</f>
        <v>0</v>
      </c>
      <c r="F697" s="235">
        <f>IF('Cumulative Budget Request '!$L697='Split budget (G)'!$L$1,'Cumulative Budget Request '!F697,0)</f>
        <v>0</v>
      </c>
      <c r="G697" s="235">
        <f>IF('Cumulative Budget Request '!$L697='Split budget (G)'!$L$1,'Cumulative Budget Request '!G697,0)</f>
        <v>0</v>
      </c>
      <c r="H697" s="235">
        <f>IF('Cumulative Budget Request '!$L697='Split budget (G)'!$L$1,'Cumulative Budget Request '!H697,0)</f>
        <v>0</v>
      </c>
      <c r="I697" s="235">
        <f>IF('Cumulative Budget Request '!$L697='Split budget (G)'!$L$1,'Cumulative Budget Request '!I697,0)</f>
        <v>0</v>
      </c>
      <c r="J697" s="158">
        <f t="shared" si="364"/>
        <v>0</v>
      </c>
      <c r="K697" s="2"/>
      <c r="L697" s="2"/>
      <c r="M697" s="2"/>
      <c r="N697" s="2"/>
      <c r="O697" s="2"/>
      <c r="P697" s="2"/>
      <c r="AA697" s="128"/>
      <c r="AB697" s="128"/>
      <c r="AC697" s="128"/>
      <c r="AD697" s="128"/>
      <c r="AE697" s="128"/>
      <c r="AF697" s="128"/>
      <c r="AG697" s="128"/>
      <c r="AH697" s="128"/>
    </row>
    <row r="698" spans="1:34" hidden="1">
      <c r="A698" s="5"/>
      <c r="B698" s="449">
        <f t="shared" si="362"/>
        <v>0</v>
      </c>
      <c r="C698" s="9" t="str">
        <f>'Cumulative Budget Request '!C698</f>
        <v xml:space="preserve"> </v>
      </c>
      <c r="E698" s="235">
        <f>IF('Cumulative Budget Request '!$L698='Split budget (G)'!$L$1,'Cumulative Budget Request '!E698,0)</f>
        <v>0</v>
      </c>
      <c r="F698" s="235">
        <f>IF('Cumulative Budget Request '!$L698='Split budget (G)'!$L$1,'Cumulative Budget Request '!F698,0)</f>
        <v>0</v>
      </c>
      <c r="G698" s="235">
        <f>IF('Cumulative Budget Request '!$L698='Split budget (G)'!$L$1,'Cumulative Budget Request '!G698,0)</f>
        <v>0</v>
      </c>
      <c r="H698" s="235">
        <f>IF('Cumulative Budget Request '!$L698='Split budget (G)'!$L$1,'Cumulative Budget Request '!H698,0)</f>
        <v>0</v>
      </c>
      <c r="I698" s="235">
        <f>IF('Cumulative Budget Request '!$L698='Split budget (G)'!$L$1,'Cumulative Budget Request '!I698,0)</f>
        <v>0</v>
      </c>
      <c r="J698" s="158">
        <f t="shared" si="364"/>
        <v>0</v>
      </c>
      <c r="K698" s="2"/>
      <c r="L698" s="2"/>
      <c r="M698" s="2"/>
      <c r="N698" s="2"/>
      <c r="O698" s="2"/>
      <c r="P698" s="2"/>
    </row>
    <row r="699" spans="1:34" hidden="1">
      <c r="A699" s="5"/>
      <c r="B699" s="449">
        <f t="shared" si="362"/>
        <v>0</v>
      </c>
      <c r="C699" s="9" t="str">
        <f>'Cumulative Budget Request '!C699</f>
        <v xml:space="preserve"> </v>
      </c>
      <c r="E699" s="235">
        <f>IF('Cumulative Budget Request '!$L699='Split budget (G)'!$L$1,'Cumulative Budget Request '!E699,0)</f>
        <v>0</v>
      </c>
      <c r="F699" s="235">
        <f>IF('Cumulative Budget Request '!$L699='Split budget (G)'!$L$1,'Cumulative Budget Request '!F699,0)</f>
        <v>0</v>
      </c>
      <c r="G699" s="235">
        <f>IF('Cumulative Budget Request '!$L699='Split budget (G)'!$L$1,'Cumulative Budget Request '!G699,0)</f>
        <v>0</v>
      </c>
      <c r="H699" s="235">
        <f>IF('Cumulative Budget Request '!$L699='Split budget (G)'!$L$1,'Cumulative Budget Request '!H699,0)</f>
        <v>0</v>
      </c>
      <c r="I699" s="235">
        <f>IF('Cumulative Budget Request '!$L699='Split budget (G)'!$L$1,'Cumulative Budget Request '!I699,0)</f>
        <v>0</v>
      </c>
      <c r="J699" s="158">
        <f t="shared" si="364"/>
        <v>0</v>
      </c>
      <c r="K699" s="2"/>
      <c r="L699" s="2"/>
      <c r="M699" s="2"/>
      <c r="N699" s="2"/>
      <c r="O699" s="2"/>
      <c r="P699" s="2"/>
      <c r="AA699" s="128"/>
      <c r="AB699" s="128"/>
      <c r="AC699" s="128"/>
      <c r="AD699" s="128"/>
      <c r="AE699" s="128"/>
      <c r="AF699" s="128"/>
      <c r="AG699" s="128"/>
      <c r="AH699" s="128"/>
    </row>
    <row r="700" spans="1:34" hidden="1">
      <c r="A700" s="5"/>
      <c r="B700" s="449">
        <f t="shared" si="362"/>
        <v>0</v>
      </c>
      <c r="C700" s="9" t="str">
        <f>'Cumulative Budget Request '!C700</f>
        <v xml:space="preserve"> </v>
      </c>
      <c r="E700" s="235">
        <f>IF('Cumulative Budget Request '!$L700='Split budget (G)'!$L$1,'Cumulative Budget Request '!E700,0)</f>
        <v>0</v>
      </c>
      <c r="F700" s="235">
        <f>IF('Cumulative Budget Request '!$L700='Split budget (G)'!$L$1,'Cumulative Budget Request '!F700,0)</f>
        <v>0</v>
      </c>
      <c r="G700" s="235">
        <f>IF('Cumulative Budget Request '!$L700='Split budget (G)'!$L$1,'Cumulative Budget Request '!G700,0)</f>
        <v>0</v>
      </c>
      <c r="H700" s="235">
        <f>IF('Cumulative Budget Request '!$L700='Split budget (G)'!$L$1,'Cumulative Budget Request '!H700,0)</f>
        <v>0</v>
      </c>
      <c r="I700" s="235">
        <f>IF('Cumulative Budget Request '!$L700='Split budget (G)'!$L$1,'Cumulative Budget Request '!I700,0)</f>
        <v>0</v>
      </c>
      <c r="J700" s="158">
        <f t="shared" si="364"/>
        <v>0</v>
      </c>
      <c r="K700" s="2"/>
      <c r="L700" s="2"/>
      <c r="M700" s="2"/>
      <c r="N700" s="2"/>
      <c r="O700" s="2"/>
      <c r="P700" s="2"/>
    </row>
    <row r="701" spans="1:34" hidden="1">
      <c r="A701" s="5"/>
      <c r="B701" s="449">
        <f t="shared" si="362"/>
        <v>0</v>
      </c>
      <c r="C701" s="9" t="str">
        <f>'Cumulative Budget Request '!C701</f>
        <v xml:space="preserve"> </v>
      </c>
      <c r="E701" s="235">
        <f>IF('Cumulative Budget Request '!$L701='Split budget (G)'!$L$1,'Cumulative Budget Request '!E701,0)</f>
        <v>0</v>
      </c>
      <c r="F701" s="235">
        <f>IF('Cumulative Budget Request '!$L701='Split budget (G)'!$L$1,'Cumulative Budget Request '!F701,0)</f>
        <v>0</v>
      </c>
      <c r="G701" s="235">
        <f>IF('Cumulative Budget Request '!$L701='Split budget (G)'!$L$1,'Cumulative Budget Request '!G701,0)</f>
        <v>0</v>
      </c>
      <c r="H701" s="235">
        <f>IF('Cumulative Budget Request '!$L701='Split budget (G)'!$L$1,'Cumulative Budget Request '!H701,0)</f>
        <v>0</v>
      </c>
      <c r="I701" s="235">
        <f>IF('Cumulative Budget Request '!$L701='Split budget (G)'!$L$1,'Cumulative Budget Request '!I701,0)</f>
        <v>0</v>
      </c>
      <c r="J701" s="158">
        <f t="shared" si="364"/>
        <v>0</v>
      </c>
      <c r="K701" s="2"/>
      <c r="L701" s="2"/>
      <c r="M701" s="2"/>
      <c r="N701" s="2"/>
      <c r="O701" s="2"/>
      <c r="P701" s="2"/>
      <c r="AH701" s="128"/>
    </row>
    <row r="702" spans="1:34" hidden="1">
      <c r="A702" s="5"/>
      <c r="B702" s="449">
        <f t="shared" si="362"/>
        <v>0</v>
      </c>
      <c r="C702" s="9" t="str">
        <f>'Cumulative Budget Request '!C702</f>
        <v xml:space="preserve"> </v>
      </c>
      <c r="E702" s="235">
        <f>IF('Cumulative Budget Request '!$L702='Split budget (G)'!$L$1,'Cumulative Budget Request '!E702,0)</f>
        <v>0</v>
      </c>
      <c r="F702" s="235">
        <f>IF('Cumulative Budget Request '!$L702='Split budget (G)'!$L$1,'Cumulative Budget Request '!F702,0)</f>
        <v>0</v>
      </c>
      <c r="G702" s="235">
        <f>IF('Cumulative Budget Request '!$L702='Split budget (G)'!$L$1,'Cumulative Budget Request '!G702,0)</f>
        <v>0</v>
      </c>
      <c r="H702" s="235">
        <f>IF('Cumulative Budget Request '!$L702='Split budget (G)'!$L$1,'Cumulative Budget Request '!H702,0)</f>
        <v>0</v>
      </c>
      <c r="I702" s="235">
        <f>IF('Cumulative Budget Request '!$L702='Split budget (G)'!$L$1,'Cumulative Budget Request '!I702,0)</f>
        <v>0</v>
      </c>
      <c r="J702" s="158">
        <f t="shared" si="364"/>
        <v>0</v>
      </c>
      <c r="K702" s="2"/>
      <c r="L702" s="2"/>
      <c r="M702" s="2"/>
      <c r="N702" s="2"/>
      <c r="O702" s="2"/>
      <c r="P702" s="2"/>
    </row>
    <row r="703" spans="1:34" hidden="1">
      <c r="A703" s="5"/>
      <c r="B703" s="449">
        <f t="shared" si="362"/>
        <v>0</v>
      </c>
      <c r="C703" s="9" t="str">
        <f>'Cumulative Budget Request '!C703</f>
        <v xml:space="preserve"> </v>
      </c>
      <c r="E703" s="235">
        <f>IF('Cumulative Budget Request '!$L703='Split budget (G)'!$L$1,'Cumulative Budget Request '!E703,0)</f>
        <v>0</v>
      </c>
      <c r="F703" s="235">
        <f>IF('Cumulative Budget Request '!$L703='Split budget (G)'!$L$1,'Cumulative Budget Request '!F703,0)</f>
        <v>0</v>
      </c>
      <c r="G703" s="235">
        <f>IF('Cumulative Budget Request '!$L703='Split budget (G)'!$L$1,'Cumulative Budget Request '!G703,0)</f>
        <v>0</v>
      </c>
      <c r="H703" s="235">
        <f>IF('Cumulative Budget Request '!$L703='Split budget (G)'!$L$1,'Cumulative Budget Request '!H703,0)</f>
        <v>0</v>
      </c>
      <c r="I703" s="235">
        <f>IF('Cumulative Budget Request '!$L703='Split budget (G)'!$L$1,'Cumulative Budget Request '!I703,0)</f>
        <v>0</v>
      </c>
      <c r="J703" s="158">
        <f t="shared" si="364"/>
        <v>0</v>
      </c>
      <c r="K703" s="2"/>
      <c r="L703" s="2"/>
      <c r="M703" s="2"/>
      <c r="N703" s="2"/>
      <c r="O703" s="2"/>
      <c r="P703" s="2"/>
    </row>
    <row r="704" spans="1:34" hidden="1">
      <c r="A704" s="5"/>
      <c r="B704" s="449">
        <f t="shared" si="362"/>
        <v>0</v>
      </c>
      <c r="C704" s="9" t="str">
        <f>'Cumulative Budget Request '!C704</f>
        <v xml:space="preserve"> </v>
      </c>
      <c r="E704" s="235">
        <f>IF('Cumulative Budget Request '!$L704='Split budget (G)'!$L$1,'Cumulative Budget Request '!E704,0)</f>
        <v>0</v>
      </c>
      <c r="F704" s="235">
        <f>IF('Cumulative Budget Request '!$L704='Split budget (G)'!$L$1,'Cumulative Budget Request '!F704,0)</f>
        <v>0</v>
      </c>
      <c r="G704" s="235">
        <f>IF('Cumulative Budget Request '!$L704='Split budget (G)'!$L$1,'Cumulative Budget Request '!G704,0)</f>
        <v>0</v>
      </c>
      <c r="H704" s="235">
        <f>IF('Cumulative Budget Request '!$L704='Split budget (G)'!$L$1,'Cumulative Budget Request '!H704,0)</f>
        <v>0</v>
      </c>
      <c r="I704" s="235">
        <f>IF('Cumulative Budget Request '!$L704='Split budget (G)'!$L$1,'Cumulative Budget Request '!I704,0)</f>
        <v>0</v>
      </c>
      <c r="J704" s="158">
        <f t="shared" si="364"/>
        <v>0</v>
      </c>
      <c r="K704" s="2"/>
      <c r="L704" s="2"/>
      <c r="M704" s="2"/>
      <c r="N704" s="2"/>
      <c r="O704" s="2"/>
      <c r="P704" s="2"/>
    </row>
    <row r="705" spans="1:33" hidden="1">
      <c r="A705" s="5"/>
      <c r="B705" s="449">
        <f t="shared" si="362"/>
        <v>0</v>
      </c>
      <c r="C705" s="9" t="str">
        <f>'Cumulative Budget Request '!C705</f>
        <v xml:space="preserve"> </v>
      </c>
      <c r="E705" s="235">
        <f>IF('Cumulative Budget Request '!$L705='Split budget (G)'!$L$1,'Cumulative Budget Request '!E705,0)</f>
        <v>0</v>
      </c>
      <c r="F705" s="235">
        <f>IF('Cumulative Budget Request '!$L705='Split budget (G)'!$L$1,'Cumulative Budget Request '!F705,0)</f>
        <v>0</v>
      </c>
      <c r="G705" s="235">
        <f>IF('Cumulative Budget Request '!$L705='Split budget (G)'!$L$1,'Cumulative Budget Request '!G705,0)</f>
        <v>0</v>
      </c>
      <c r="H705" s="235">
        <f>IF('Cumulative Budget Request '!$L705='Split budget (G)'!$L$1,'Cumulative Budget Request '!H705,0)</f>
        <v>0</v>
      </c>
      <c r="I705" s="235">
        <f>IF('Cumulative Budget Request '!$L705='Split budget (G)'!$L$1,'Cumulative Budget Request '!I705,0)</f>
        <v>0</v>
      </c>
      <c r="J705" s="158">
        <f t="shared" si="364"/>
        <v>0</v>
      </c>
      <c r="K705" s="2"/>
      <c r="L705" s="2"/>
      <c r="M705" s="2"/>
      <c r="N705" s="2"/>
      <c r="O705" s="2"/>
      <c r="P705" s="2"/>
    </row>
    <row r="706" spans="1:33" hidden="1">
      <c r="A706" s="5"/>
      <c r="B706" s="449">
        <f t="shared" si="362"/>
        <v>0</v>
      </c>
      <c r="C706" s="9" t="str">
        <f>'Cumulative Budget Request '!C706</f>
        <v xml:space="preserve"> </v>
      </c>
      <c r="E706" s="235">
        <f>IF('Cumulative Budget Request '!$L706='Split budget (G)'!$L$1,'Cumulative Budget Request '!E706,0)</f>
        <v>0</v>
      </c>
      <c r="F706" s="235">
        <f>IF('Cumulative Budget Request '!$L706='Split budget (G)'!$L$1,'Cumulative Budget Request '!F706,0)</f>
        <v>0</v>
      </c>
      <c r="G706" s="235">
        <f>IF('Cumulative Budget Request '!$L706='Split budget (G)'!$L$1,'Cumulative Budget Request '!G706,0)</f>
        <v>0</v>
      </c>
      <c r="H706" s="235">
        <f>IF('Cumulative Budget Request '!$L706='Split budget (G)'!$L$1,'Cumulative Budget Request '!H706,0)</f>
        <v>0</v>
      </c>
      <c r="I706" s="235">
        <f>IF('Cumulative Budget Request '!$L706='Split budget (G)'!$L$1,'Cumulative Budget Request '!I706,0)</f>
        <v>0</v>
      </c>
      <c r="J706" s="158">
        <f t="shared" si="364"/>
        <v>0</v>
      </c>
      <c r="K706" s="2"/>
      <c r="L706" s="2"/>
      <c r="M706" s="2"/>
      <c r="N706" s="2"/>
      <c r="O706" s="2"/>
      <c r="P706" s="2"/>
    </row>
    <row r="707" spans="1:33" hidden="1">
      <c r="A707" s="5"/>
      <c r="B707" s="449">
        <f t="shared" si="362"/>
        <v>0</v>
      </c>
      <c r="C707" s="9" t="str">
        <f>'Cumulative Budget Request '!C707</f>
        <v xml:space="preserve"> </v>
      </c>
      <c r="E707" s="235">
        <f>IF('Cumulative Budget Request '!$L707='Split budget (G)'!$L$1,'Cumulative Budget Request '!E707,0)</f>
        <v>0</v>
      </c>
      <c r="F707" s="235">
        <f>IF('Cumulative Budget Request '!$L707='Split budget (G)'!$L$1,'Cumulative Budget Request '!F707,0)</f>
        <v>0</v>
      </c>
      <c r="G707" s="235">
        <f>IF('Cumulative Budget Request '!$L707='Split budget (G)'!$L$1,'Cumulative Budget Request '!G707,0)</f>
        <v>0</v>
      </c>
      <c r="H707" s="235">
        <f>IF('Cumulative Budget Request '!$L707='Split budget (G)'!$L$1,'Cumulative Budget Request '!H707,0)</f>
        <v>0</v>
      </c>
      <c r="I707" s="235">
        <f>IF('Cumulative Budget Request '!$L707='Split budget (G)'!$L$1,'Cumulative Budget Request '!I707,0)</f>
        <v>0</v>
      </c>
      <c r="J707" s="158">
        <f t="shared" si="364"/>
        <v>0</v>
      </c>
      <c r="K707" s="2"/>
      <c r="L707" s="2"/>
      <c r="M707" s="2"/>
      <c r="N707" s="2"/>
      <c r="O707" s="2"/>
      <c r="P707" s="2"/>
    </row>
    <row r="708" spans="1:33" hidden="1">
      <c r="A708" s="5"/>
      <c r="B708" s="449">
        <f t="shared" si="362"/>
        <v>0</v>
      </c>
      <c r="C708" s="9" t="str">
        <f>'Cumulative Budget Request '!C708</f>
        <v xml:space="preserve"> </v>
      </c>
      <c r="E708" s="235">
        <f>IF('Cumulative Budget Request '!$L708='Split budget (G)'!$L$1,'Cumulative Budget Request '!E708,0)</f>
        <v>0</v>
      </c>
      <c r="F708" s="235">
        <f>IF('Cumulative Budget Request '!$L708='Split budget (G)'!$L$1,'Cumulative Budget Request '!F708,0)</f>
        <v>0</v>
      </c>
      <c r="G708" s="235">
        <f>IF('Cumulative Budget Request '!$L708='Split budget (G)'!$L$1,'Cumulative Budget Request '!G708,0)</f>
        <v>0</v>
      </c>
      <c r="H708" s="235">
        <f>IF('Cumulative Budget Request '!$L708='Split budget (G)'!$L$1,'Cumulative Budget Request '!H708,0)</f>
        <v>0</v>
      </c>
      <c r="I708" s="235">
        <f>IF('Cumulative Budget Request '!$L708='Split budget (G)'!$L$1,'Cumulative Budget Request '!I708,0)</f>
        <v>0</v>
      </c>
      <c r="J708" s="158">
        <f t="shared" si="364"/>
        <v>0</v>
      </c>
      <c r="K708" s="2"/>
      <c r="L708" s="2"/>
      <c r="M708" s="2"/>
      <c r="N708" s="2"/>
      <c r="O708" s="2"/>
      <c r="P708" s="2"/>
    </row>
    <row r="709" spans="1:33" hidden="1">
      <c r="A709" s="5"/>
      <c r="B709" s="449">
        <f t="shared" si="362"/>
        <v>0</v>
      </c>
      <c r="C709" s="9" t="str">
        <f>'Cumulative Budget Request '!C709</f>
        <v xml:space="preserve"> </v>
      </c>
      <c r="E709" s="235">
        <f>IF('Cumulative Budget Request '!$L709='Split budget (G)'!$L$1,'Cumulative Budget Request '!E709,0)</f>
        <v>0</v>
      </c>
      <c r="F709" s="235">
        <f>IF('Cumulative Budget Request '!$L709='Split budget (G)'!$L$1,'Cumulative Budget Request '!F709,0)</f>
        <v>0</v>
      </c>
      <c r="G709" s="235">
        <f>IF('Cumulative Budget Request '!$L709='Split budget (G)'!$L$1,'Cumulative Budget Request '!G709,0)</f>
        <v>0</v>
      </c>
      <c r="H709" s="235">
        <f>IF('Cumulative Budget Request '!$L709='Split budget (G)'!$L$1,'Cumulative Budget Request '!H709,0)</f>
        <v>0</v>
      </c>
      <c r="I709" s="235">
        <f>IF('Cumulative Budget Request '!$L709='Split budget (G)'!$L$1,'Cumulative Budget Request '!I709,0)</f>
        <v>0</v>
      </c>
      <c r="J709" s="158">
        <f t="shared" si="364"/>
        <v>0</v>
      </c>
      <c r="K709" s="2"/>
      <c r="L709" s="2"/>
      <c r="M709" s="2"/>
      <c r="N709" s="2"/>
      <c r="O709" s="2"/>
      <c r="P709" s="2"/>
    </row>
    <row r="710" spans="1:33" hidden="1">
      <c r="A710" s="5"/>
      <c r="B710" s="449">
        <f t="shared" si="362"/>
        <v>0</v>
      </c>
      <c r="C710" s="9" t="str">
        <f>'Cumulative Budget Request '!C710</f>
        <v xml:space="preserve"> </v>
      </c>
      <c r="E710" s="235">
        <f>IF('Cumulative Budget Request '!$L710='Split budget (G)'!$L$1,'Cumulative Budget Request '!E710,0)</f>
        <v>0</v>
      </c>
      <c r="F710" s="235">
        <f>IF('Cumulative Budget Request '!$L710='Split budget (G)'!$L$1,'Cumulative Budget Request '!F710,0)</f>
        <v>0</v>
      </c>
      <c r="G710" s="235">
        <f>IF('Cumulative Budget Request '!$L710='Split budget (G)'!$L$1,'Cumulative Budget Request '!G710,0)</f>
        <v>0</v>
      </c>
      <c r="H710" s="235">
        <f>IF('Cumulative Budget Request '!$L710='Split budget (G)'!$L$1,'Cumulative Budget Request '!H710,0)</f>
        <v>0</v>
      </c>
      <c r="I710" s="235">
        <f>IF('Cumulative Budget Request '!$L710='Split budget (G)'!$L$1,'Cumulative Budget Request '!I710,0)</f>
        <v>0</v>
      </c>
      <c r="J710" s="158">
        <f t="shared" si="364"/>
        <v>0</v>
      </c>
      <c r="K710" s="2"/>
      <c r="L710" s="2"/>
      <c r="M710" s="2"/>
      <c r="N710" s="2"/>
      <c r="O710" s="2"/>
      <c r="P710" s="2"/>
      <c r="Q710" s="2"/>
      <c r="R710" s="2"/>
    </row>
    <row r="711" spans="1:33" ht="15" hidden="1">
      <c r="A711" s="5"/>
      <c r="B711" s="449">
        <f t="shared" si="362"/>
        <v>0</v>
      </c>
      <c r="C711" s="9" t="str">
        <f>'Cumulative Budget Request '!C711</f>
        <v xml:space="preserve"> </v>
      </c>
      <c r="E711" s="235">
        <f>IF('Cumulative Budget Request '!$L711='Split budget (G)'!$L$1,'Cumulative Budget Request '!E711,0)</f>
        <v>0</v>
      </c>
      <c r="F711" s="235">
        <f>IF('Cumulative Budget Request '!$L711='Split budget (G)'!$L$1,'Cumulative Budget Request '!F711,0)</f>
        <v>0</v>
      </c>
      <c r="G711" s="235">
        <f>IF('Cumulative Budget Request '!$L711='Split budget (G)'!$L$1,'Cumulative Budget Request '!G711,0)</f>
        <v>0</v>
      </c>
      <c r="H711" s="235">
        <f>IF('Cumulative Budget Request '!$L711='Split budget (G)'!$L$1,'Cumulative Budget Request '!H711,0)</f>
        <v>0</v>
      </c>
      <c r="I711" s="235">
        <f>IF('Cumulative Budget Request '!$L711='Split budget (G)'!$L$1,'Cumulative Budget Request '!I711,0)</f>
        <v>0</v>
      </c>
      <c r="J711" s="158">
        <f t="shared" si="364"/>
        <v>0</v>
      </c>
      <c r="K711" s="16"/>
      <c r="L711" s="16"/>
      <c r="M711" s="2"/>
      <c r="N711" s="2"/>
      <c r="O711" s="2"/>
      <c r="P711" s="2"/>
      <c r="AA711" s="85"/>
      <c r="AB711" s="85"/>
      <c r="AC711" s="85"/>
      <c r="AD711" s="85"/>
      <c r="AE711" s="85"/>
      <c r="AF711" s="85"/>
      <c r="AG711" s="85"/>
    </row>
    <row r="712" spans="1:33">
      <c r="A712" s="79"/>
      <c r="B712" s="749" t="s">
        <v>136</v>
      </c>
      <c r="C712" s="749"/>
      <c r="D712" s="749"/>
      <c r="E712" s="159">
        <f t="shared" ref="E712:J712" si="365">SUM(E691:E711)</f>
        <v>0</v>
      </c>
      <c r="F712" s="159">
        <f t="shared" si="365"/>
        <v>0</v>
      </c>
      <c r="G712" s="159">
        <f t="shared" si="365"/>
        <v>0</v>
      </c>
      <c r="H712" s="159">
        <f t="shared" si="365"/>
        <v>0</v>
      </c>
      <c r="I712" s="159">
        <f t="shared" si="365"/>
        <v>0</v>
      </c>
      <c r="J712" s="160">
        <f t="shared" si="365"/>
        <v>0</v>
      </c>
      <c r="K712" s="2"/>
      <c r="L712" s="2"/>
      <c r="M712" s="2"/>
      <c r="N712" s="2"/>
      <c r="O712" s="2"/>
      <c r="P712" s="2"/>
    </row>
    <row r="713" spans="1:33">
      <c r="A713" s="5"/>
      <c r="B713" s="9"/>
      <c r="E713" s="16"/>
      <c r="F713" s="16"/>
      <c r="G713" s="16"/>
      <c r="H713" s="16"/>
      <c r="I713" s="16"/>
      <c r="J713" s="25"/>
      <c r="K713" s="16"/>
      <c r="L713" s="2"/>
      <c r="M713" s="2"/>
      <c r="N713" s="2"/>
      <c r="O713" s="2"/>
      <c r="P713" s="2"/>
    </row>
    <row r="714" spans="1:33">
      <c r="A714" s="30" t="s">
        <v>335</v>
      </c>
      <c r="B714" s="364"/>
      <c r="G714" s="16"/>
      <c r="H714" s="16"/>
      <c r="I714" s="16"/>
      <c r="J714" s="25"/>
      <c r="K714" s="2"/>
      <c r="L714" s="16"/>
      <c r="M714" s="2"/>
      <c r="N714" s="2"/>
      <c r="O714" s="2"/>
      <c r="P714" s="2"/>
      <c r="Q714" s="2"/>
      <c r="R714" s="2"/>
    </row>
    <row r="715" spans="1:33">
      <c r="A715" s="494" t="s">
        <v>338</v>
      </c>
      <c r="B715" s="449"/>
      <c r="C715" s="449"/>
      <c r="E715" s="52"/>
      <c r="F715" s="52"/>
      <c r="G715" s="52"/>
      <c r="H715" s="52"/>
      <c r="I715" s="52"/>
      <c r="J715" s="158"/>
      <c r="K715" s="2"/>
      <c r="L715" s="23"/>
      <c r="M715" s="2"/>
      <c r="N715" s="2"/>
      <c r="O715" s="2"/>
      <c r="P715" s="2"/>
    </row>
    <row r="716" spans="1:33">
      <c r="A716" s="494"/>
      <c r="B716" s="493">
        <f>IF('Cumulative Budget Request '!L716='Split budget (G)'!$L$1,'Cumulative Budget Request '!B716,0)</f>
        <v>0</v>
      </c>
      <c r="C716" s="449"/>
      <c r="E716" s="235">
        <f>IF('Cumulative Budget Request '!$L716='Split budget (G)'!$L$1,'Cumulative Budget Request '!E716,0)</f>
        <v>0</v>
      </c>
      <c r="F716" s="235">
        <f>IF('Cumulative Budget Request '!$L716='Split budget (G)'!$L$1,'Cumulative Budget Request '!F716,0)</f>
        <v>0</v>
      </c>
      <c r="G716" s="235">
        <f>IF('Cumulative Budget Request '!$L716='Split budget (G)'!$L$1,'Cumulative Budget Request '!G716,0)</f>
        <v>0</v>
      </c>
      <c r="H716" s="235">
        <f>IF('Cumulative Budget Request '!$L716='Split budget (G)'!$L$1,'Cumulative Budget Request '!H716,0)</f>
        <v>0</v>
      </c>
      <c r="I716" s="235">
        <f>IF('Cumulative Budget Request '!$L716='Split budget (G)'!$L$1,'Cumulative Budget Request '!I716,0)</f>
        <v>0</v>
      </c>
      <c r="J716" s="158">
        <f t="shared" ref="J716:J718" si="366">SUM(E716:I716)</f>
        <v>0</v>
      </c>
      <c r="K716" s="2"/>
      <c r="L716" s="23"/>
      <c r="M716" s="2"/>
      <c r="N716" s="2"/>
      <c r="O716" s="2"/>
      <c r="P716" s="2"/>
    </row>
    <row r="717" spans="1:33">
      <c r="A717" s="486"/>
      <c r="B717" s="493">
        <f>IF('Cumulative Budget Request '!L717='Split budget (G)'!$L$1,'Cumulative Budget Request '!B717,0)</f>
        <v>0</v>
      </c>
      <c r="C717" s="449"/>
      <c r="E717" s="235">
        <f>IF('Cumulative Budget Request '!$L717='Split budget (G)'!$L$1,'Cumulative Budget Request '!E717,0)</f>
        <v>0</v>
      </c>
      <c r="F717" s="235">
        <f>IF('Cumulative Budget Request '!$L717='Split budget (G)'!$L$1,'Cumulative Budget Request '!F717,0)</f>
        <v>0</v>
      </c>
      <c r="G717" s="235">
        <f>IF('Cumulative Budget Request '!$L717='Split budget (G)'!$L$1,'Cumulative Budget Request '!G717,0)</f>
        <v>0</v>
      </c>
      <c r="H717" s="235">
        <f>IF('Cumulative Budget Request '!$L717='Split budget (G)'!$L$1,'Cumulative Budget Request '!H717,0)</f>
        <v>0</v>
      </c>
      <c r="I717" s="235">
        <f>IF('Cumulative Budget Request '!$L717='Split budget (G)'!$L$1,'Cumulative Budget Request '!I717,0)</f>
        <v>0</v>
      </c>
      <c r="J717" s="158">
        <f t="shared" si="366"/>
        <v>0</v>
      </c>
      <c r="K717" s="2"/>
      <c r="L717" s="23"/>
      <c r="M717" s="2"/>
      <c r="N717" s="2"/>
      <c r="O717" s="2"/>
      <c r="P717" s="2"/>
    </row>
    <row r="718" spans="1:33">
      <c r="A718" s="486"/>
      <c r="B718" s="493">
        <f>IF('Cumulative Budget Request '!L718='Split budget (G)'!$L$1,'Cumulative Budget Request '!B718,0)</f>
        <v>0</v>
      </c>
      <c r="C718" s="449"/>
      <c r="E718" s="235">
        <f>IF('Cumulative Budget Request '!$L718='Split budget (G)'!$L$1,'Cumulative Budget Request '!E718,0)</f>
        <v>0</v>
      </c>
      <c r="F718" s="235">
        <f>IF('Cumulative Budget Request '!$L718='Split budget (G)'!$L$1,'Cumulative Budget Request '!F718,0)</f>
        <v>0</v>
      </c>
      <c r="G718" s="235">
        <f>IF('Cumulative Budget Request '!$L718='Split budget (G)'!$L$1,'Cumulative Budget Request '!G718,0)</f>
        <v>0</v>
      </c>
      <c r="H718" s="235">
        <f>IF('Cumulative Budget Request '!$L718='Split budget (G)'!$L$1,'Cumulative Budget Request '!H718,0)</f>
        <v>0</v>
      </c>
      <c r="I718" s="235">
        <f>IF('Cumulative Budget Request '!$L718='Split budget (G)'!$L$1,'Cumulative Budget Request '!I718,0)</f>
        <v>0</v>
      </c>
      <c r="J718" s="158">
        <f t="shared" si="366"/>
        <v>0</v>
      </c>
      <c r="K718" s="2"/>
      <c r="L718" s="23"/>
      <c r="M718" s="65"/>
      <c r="N718" s="65"/>
      <c r="O718" s="65"/>
      <c r="P718" s="65"/>
      <c r="Q718" s="65"/>
      <c r="R718" s="65"/>
    </row>
    <row r="719" spans="1:33">
      <c r="A719" s="494" t="s">
        <v>314</v>
      </c>
      <c r="B719" s="486"/>
      <c r="C719" s="449"/>
      <c r="E719" s="52"/>
      <c r="F719" s="52"/>
      <c r="G719" s="52"/>
      <c r="H719" s="52"/>
      <c r="I719" s="52"/>
      <c r="J719" s="158"/>
      <c r="K719" s="2"/>
      <c r="L719" s="23"/>
      <c r="M719" s="2"/>
      <c r="N719" s="2"/>
      <c r="O719" s="2"/>
      <c r="P719" s="2"/>
    </row>
    <row r="720" spans="1:33">
      <c r="A720" s="495"/>
      <c r="B720" s="810">
        <f>IF('Cumulative Budget Request '!L720='Split budget (G)'!$L$1,'Cumulative Budget Request '!B720,0)</f>
        <v>0</v>
      </c>
      <c r="C720" s="810"/>
      <c r="E720" s="235">
        <f>IF('Cumulative Budget Request '!$L720='Split budget (G)'!$L$1,'Cumulative Budget Request '!E720,0)</f>
        <v>0</v>
      </c>
      <c r="F720" s="235">
        <f>IF('Cumulative Budget Request '!$L720='Split budget (G)'!$L$1,'Cumulative Budget Request '!F720,0)</f>
        <v>0</v>
      </c>
      <c r="G720" s="235">
        <f>IF('Cumulative Budget Request '!$L720='Split budget (G)'!$L$1,'Cumulative Budget Request '!G720,0)</f>
        <v>0</v>
      </c>
      <c r="H720" s="235">
        <f>IF('Cumulative Budget Request '!$L720='Split budget (G)'!$L$1,'Cumulative Budget Request '!H720,0)</f>
        <v>0</v>
      </c>
      <c r="I720" s="235">
        <f>IF('Cumulative Budget Request '!$L720='Split budget (G)'!$L$1,'Cumulative Budget Request '!I720,0)</f>
        <v>0</v>
      </c>
      <c r="J720" s="158">
        <f t="shared" ref="J720:J722" si="367">SUM(E720:I720)</f>
        <v>0</v>
      </c>
      <c r="K720" s="2"/>
      <c r="L720" s="23"/>
      <c r="M720" s="2"/>
      <c r="N720" s="2"/>
      <c r="O720" s="2"/>
      <c r="P720" s="2"/>
    </row>
    <row r="721" spans="1:34">
      <c r="A721" s="495"/>
      <c r="B721" s="810">
        <f>IF('Cumulative Budget Request '!L721='Split budget (G)'!$L$1,'Cumulative Budget Request '!B721,0)</f>
        <v>0</v>
      </c>
      <c r="C721" s="810"/>
      <c r="E721" s="235">
        <f>IF('Cumulative Budget Request '!$L721='Split budget (G)'!$L$1,'Cumulative Budget Request '!E721,0)</f>
        <v>0</v>
      </c>
      <c r="F721" s="235">
        <f>IF('Cumulative Budget Request '!$L721='Split budget (G)'!$L$1,'Cumulative Budget Request '!F721,0)</f>
        <v>0</v>
      </c>
      <c r="G721" s="235">
        <f>IF('Cumulative Budget Request '!$L721='Split budget (G)'!$L$1,'Cumulative Budget Request '!G721,0)</f>
        <v>0</v>
      </c>
      <c r="H721" s="235">
        <f>IF('Cumulative Budget Request '!$L721='Split budget (G)'!$L$1,'Cumulative Budget Request '!H721,0)</f>
        <v>0</v>
      </c>
      <c r="I721" s="235">
        <f>IF('Cumulative Budget Request '!$L721='Split budget (G)'!$L$1,'Cumulative Budget Request '!I721,0)</f>
        <v>0</v>
      </c>
      <c r="J721" s="158">
        <f t="shared" si="367"/>
        <v>0</v>
      </c>
      <c r="K721" s="2"/>
      <c r="L721" s="23"/>
      <c r="M721" s="2"/>
      <c r="N721" s="2"/>
      <c r="O721" s="2"/>
      <c r="P721" s="2"/>
    </row>
    <row r="722" spans="1:34">
      <c r="A722" s="495"/>
      <c r="B722" s="810">
        <f>IF('Cumulative Budget Request '!L722='Split budget (G)'!$L$1,'Cumulative Budget Request '!B722,0)</f>
        <v>0</v>
      </c>
      <c r="C722" s="810"/>
      <c r="E722" s="235">
        <f>IF('Cumulative Budget Request '!$L722='Split budget (G)'!$L$1,'Cumulative Budget Request '!E722,0)</f>
        <v>0</v>
      </c>
      <c r="F722" s="235">
        <f>IF('Cumulative Budget Request '!$L722='Split budget (G)'!$L$1,'Cumulative Budget Request '!F722,0)</f>
        <v>0</v>
      </c>
      <c r="G722" s="235">
        <f>IF('Cumulative Budget Request '!$L722='Split budget (G)'!$L$1,'Cumulative Budget Request '!G722,0)</f>
        <v>0</v>
      </c>
      <c r="H722" s="235">
        <f>IF('Cumulative Budget Request '!$L722='Split budget (G)'!$L$1,'Cumulative Budget Request '!H722,0)</f>
        <v>0</v>
      </c>
      <c r="I722" s="235">
        <f>IF('Cumulative Budget Request '!$L722='Split budget (G)'!$L$1,'Cumulative Budget Request '!I722,0)</f>
        <v>0</v>
      </c>
      <c r="J722" s="158">
        <f t="shared" si="367"/>
        <v>0</v>
      </c>
      <c r="K722" s="2"/>
      <c r="L722" s="23"/>
      <c r="M722" s="2"/>
      <c r="N722" s="2"/>
      <c r="O722" s="2"/>
      <c r="P722" s="2"/>
    </row>
    <row r="723" spans="1:34">
      <c r="A723" s="494" t="s">
        <v>322</v>
      </c>
      <c r="B723" s="449"/>
      <c r="C723" s="449"/>
      <c r="E723" s="52"/>
      <c r="F723" s="52"/>
      <c r="G723" s="52"/>
      <c r="H723" s="52"/>
      <c r="I723" s="52"/>
      <c r="J723" s="158"/>
      <c r="K723" s="2"/>
      <c r="L723" s="23"/>
      <c r="M723" s="2"/>
      <c r="N723" s="2"/>
      <c r="O723" s="2"/>
      <c r="P723" s="2"/>
    </row>
    <row r="724" spans="1:34">
      <c r="A724" s="486"/>
      <c r="B724" s="449">
        <f>IF('Cumulative Budget Request '!L724='Split budget (G)'!$L$1,'Cumulative Budget Request '!B724,0)</f>
        <v>0</v>
      </c>
      <c r="C724" s="449"/>
      <c r="E724" s="235">
        <f>IF('Cumulative Budget Request '!$L724='Split budget (G)'!$L$1,'Cumulative Budget Request '!E724,0)</f>
        <v>0</v>
      </c>
      <c r="F724" s="235">
        <f>IF('Cumulative Budget Request '!$L724='Split budget (G)'!$L$1,'Cumulative Budget Request '!F724,0)</f>
        <v>0</v>
      </c>
      <c r="G724" s="235">
        <f>IF('Cumulative Budget Request '!$L724='Split budget (G)'!$L$1,'Cumulative Budget Request '!G724,0)</f>
        <v>0</v>
      </c>
      <c r="H724" s="235">
        <f>IF('Cumulative Budget Request '!$L724='Split budget (G)'!$L$1,'Cumulative Budget Request '!H724,0)</f>
        <v>0</v>
      </c>
      <c r="I724" s="235">
        <f>IF('Cumulative Budget Request '!$L724='Split budget (G)'!$L$1,'Cumulative Budget Request '!I724,0)</f>
        <v>0</v>
      </c>
      <c r="J724" s="158">
        <f>SUM(E724:I724)</f>
        <v>0</v>
      </c>
      <c r="K724" s="2"/>
      <c r="L724" s="23"/>
      <c r="M724" s="2"/>
      <c r="N724" s="2"/>
      <c r="O724" s="2"/>
      <c r="P724" s="2"/>
    </row>
    <row r="725" spans="1:34">
      <c r="A725" s="486"/>
      <c r="B725" s="449">
        <f>IF('Cumulative Budget Request '!L725='Split budget (G)'!$L$1,'Cumulative Budget Request '!B725,0)</f>
        <v>0</v>
      </c>
      <c r="C725" s="449"/>
      <c r="E725" s="235">
        <f>IF('Cumulative Budget Request '!$L725='Split budget (G)'!$L$1,'Cumulative Budget Request '!E725,0)</f>
        <v>0</v>
      </c>
      <c r="F725" s="235">
        <f>IF('Cumulative Budget Request '!$L725='Split budget (G)'!$L$1,'Cumulative Budget Request '!F725,0)</f>
        <v>0</v>
      </c>
      <c r="G725" s="235">
        <f>IF('Cumulative Budget Request '!$L725='Split budget (G)'!$L$1,'Cumulative Budget Request '!G725,0)</f>
        <v>0</v>
      </c>
      <c r="H725" s="235">
        <f>IF('Cumulative Budget Request '!$L725='Split budget (G)'!$L$1,'Cumulative Budget Request '!H725,0)</f>
        <v>0</v>
      </c>
      <c r="I725" s="235">
        <f>IF('Cumulative Budget Request '!$L725='Split budget (G)'!$L$1,'Cumulative Budget Request '!I725,0)</f>
        <v>0</v>
      </c>
      <c r="J725" s="158">
        <f>SUM(E725:I725)</f>
        <v>0</v>
      </c>
      <c r="K725" s="2"/>
      <c r="L725" s="23"/>
      <c r="M725" s="2"/>
      <c r="N725" s="2"/>
      <c r="O725" s="2"/>
      <c r="P725" s="2"/>
    </row>
    <row r="726" spans="1:34">
      <c r="A726" s="494" t="s">
        <v>47</v>
      </c>
      <c r="B726" s="449"/>
      <c r="C726" s="449"/>
      <c r="E726" s="52"/>
      <c r="F726" s="52"/>
      <c r="G726" s="52"/>
      <c r="H726" s="52"/>
      <c r="I726" s="52"/>
      <c r="J726" s="158"/>
      <c r="K726" s="2"/>
      <c r="L726" s="23"/>
      <c r="M726" s="2"/>
      <c r="N726" s="2"/>
      <c r="O726" s="2"/>
      <c r="P726" s="2"/>
    </row>
    <row r="727" spans="1:34">
      <c r="A727" s="494"/>
      <c r="B727" s="449">
        <f>IF('Cumulative Budget Request '!L727='Split budget (G)'!$L$1,'Cumulative Budget Request '!B727,0)</f>
        <v>0</v>
      </c>
      <c r="C727" s="449"/>
      <c r="E727" s="235">
        <f>IF('Cumulative Budget Request '!$L727='Split budget (G)'!$L$1,'Cumulative Budget Request '!E727,0)</f>
        <v>0</v>
      </c>
      <c r="F727" s="235">
        <f>IF('Cumulative Budget Request '!$L727='Split budget (G)'!$L$1,'Cumulative Budget Request '!F727,0)</f>
        <v>0</v>
      </c>
      <c r="G727" s="235">
        <f>IF('Cumulative Budget Request '!$L727='Split budget (G)'!$L$1,'Cumulative Budget Request '!G727,0)</f>
        <v>0</v>
      </c>
      <c r="H727" s="235">
        <f>IF('Cumulative Budget Request '!$L727='Split budget (G)'!$L$1,'Cumulative Budget Request '!H727,0)</f>
        <v>0</v>
      </c>
      <c r="I727" s="235">
        <f>IF('Cumulative Budget Request '!$L727='Split budget (G)'!$L$1,'Cumulative Budget Request '!I727,0)</f>
        <v>0</v>
      </c>
      <c r="J727" s="158">
        <f>SUM(E727:I727)</f>
        <v>0</v>
      </c>
      <c r="K727" s="2"/>
      <c r="L727" s="23"/>
      <c r="M727" s="2"/>
      <c r="N727" s="2"/>
      <c r="O727" s="2"/>
      <c r="P727" s="2"/>
    </row>
    <row r="728" spans="1:34">
      <c r="A728" s="486"/>
      <c r="B728" s="449">
        <f>IF('Cumulative Budget Request '!L728='Split budget (G)'!$L$1,'Cumulative Budget Request '!B728,0)</f>
        <v>0</v>
      </c>
      <c r="C728" s="449"/>
      <c r="E728" s="235">
        <f>IF('Cumulative Budget Request '!$L728='Split budget (G)'!$L$1,'Cumulative Budget Request '!E728,0)</f>
        <v>0</v>
      </c>
      <c r="F728" s="235">
        <f>IF('Cumulative Budget Request '!$L728='Split budget (G)'!$L$1,'Cumulative Budget Request '!F728,0)</f>
        <v>0</v>
      </c>
      <c r="G728" s="235">
        <f>IF('Cumulative Budget Request '!$L728='Split budget (G)'!$L$1,'Cumulative Budget Request '!G728,0)</f>
        <v>0</v>
      </c>
      <c r="H728" s="235">
        <f>IF('Cumulative Budget Request '!$L728='Split budget (G)'!$L$1,'Cumulative Budget Request '!H728,0)</f>
        <v>0</v>
      </c>
      <c r="I728" s="235">
        <f>IF('Cumulative Budget Request '!$L728='Split budget (G)'!$L$1,'Cumulative Budget Request '!I728,0)</f>
        <v>0</v>
      </c>
      <c r="J728" s="158">
        <f>SUM(E728:I728)</f>
        <v>0</v>
      </c>
      <c r="K728" s="2"/>
      <c r="L728" s="23"/>
      <c r="M728" s="2"/>
      <c r="N728" s="2"/>
      <c r="O728" s="2"/>
      <c r="P728" s="2"/>
    </row>
    <row r="729" spans="1:34" ht="15">
      <c r="A729" s="486"/>
      <c r="B729" s="449">
        <f>IF('Cumulative Budget Request '!L729='Split budget (G)'!$L$1,'Cumulative Budget Request '!B729,0)</f>
        <v>0</v>
      </c>
      <c r="C729" s="449"/>
      <c r="E729" s="235">
        <f>IF('Cumulative Budget Request '!$L729='Split budget (G)'!$L$1,'Cumulative Budget Request '!E729,0)</f>
        <v>0</v>
      </c>
      <c r="F729" s="235">
        <f>IF('Cumulative Budget Request '!$L729='Split budget (G)'!$L$1,'Cumulative Budget Request '!F729,0)</f>
        <v>0</v>
      </c>
      <c r="G729" s="235">
        <f>IF('Cumulative Budget Request '!$L729='Split budget (G)'!$L$1,'Cumulative Budget Request '!G729,0)</f>
        <v>0</v>
      </c>
      <c r="H729" s="235">
        <f>IF('Cumulative Budget Request '!$L729='Split budget (G)'!$L$1,'Cumulative Budget Request '!H729,0)</f>
        <v>0</v>
      </c>
      <c r="I729" s="235">
        <f>IF('Cumulative Budget Request '!$L729='Split budget (G)'!$L$1,'Cumulative Budget Request '!I729,0)</f>
        <v>0</v>
      </c>
      <c r="J729" s="158">
        <f>SUM(E729:I729)</f>
        <v>0</v>
      </c>
      <c r="K729" s="2"/>
      <c r="L729" s="23"/>
      <c r="M729" s="2"/>
      <c r="N729" s="2"/>
      <c r="O729" s="2"/>
      <c r="P729" s="2"/>
      <c r="AA729" s="85"/>
      <c r="AB729" s="85"/>
      <c r="AC729" s="85"/>
      <c r="AD729" s="85"/>
      <c r="AE729" s="85"/>
      <c r="AF729" s="85"/>
      <c r="AG729" s="85"/>
    </row>
    <row r="730" spans="1:34">
      <c r="A730" s="494"/>
      <c r="B730" s="449">
        <f>IF('Cumulative Budget Request '!L730='Split budget (G)'!$L$1,'Cumulative Budget Request '!B730,0)</f>
        <v>0</v>
      </c>
      <c r="C730" s="449"/>
      <c r="E730" s="235">
        <f>IF('Cumulative Budget Request '!$L730='Split budget (G)'!$L$1,'Cumulative Budget Request '!E730,0)</f>
        <v>0</v>
      </c>
      <c r="F730" s="235">
        <f>IF('Cumulative Budget Request '!$L730='Split budget (G)'!$L$1,'Cumulative Budget Request '!F730,0)</f>
        <v>0</v>
      </c>
      <c r="G730" s="235">
        <f>IF('Cumulative Budget Request '!$L730='Split budget (G)'!$L$1,'Cumulative Budget Request '!G730,0)</f>
        <v>0</v>
      </c>
      <c r="H730" s="235">
        <f>IF('Cumulative Budget Request '!$L730='Split budget (G)'!$L$1,'Cumulative Budget Request '!H730,0)</f>
        <v>0</v>
      </c>
      <c r="I730" s="235">
        <f>IF('Cumulative Budget Request '!$L730='Split budget (G)'!$L$1,'Cumulative Budget Request '!I730,0)</f>
        <v>0</v>
      </c>
      <c r="J730" s="158">
        <f>SUM(E730:I730)</f>
        <v>0</v>
      </c>
      <c r="K730" s="2"/>
      <c r="L730" s="23"/>
      <c r="M730" s="2"/>
      <c r="N730" s="2"/>
      <c r="O730" s="2"/>
      <c r="P730" s="2"/>
    </row>
    <row r="731" spans="1:34">
      <c r="A731" s="494"/>
      <c r="B731" s="449">
        <f>IF('Cumulative Budget Request '!L731='Split budget (G)'!$L$1,'Cumulative Budget Request '!B731,0)</f>
        <v>0</v>
      </c>
      <c r="C731" s="449"/>
      <c r="E731" s="235">
        <f>IF('Cumulative Budget Request '!$L731='Split budget (G)'!$L$1,'Cumulative Budget Request '!E731,0)</f>
        <v>0</v>
      </c>
      <c r="F731" s="235">
        <f>IF('Cumulative Budget Request '!$L731='Split budget (G)'!$L$1,'Cumulative Budget Request '!F731,0)</f>
        <v>0</v>
      </c>
      <c r="G731" s="235">
        <f>IF('Cumulative Budget Request '!$L731='Split budget (G)'!$L$1,'Cumulative Budget Request '!G731,0)</f>
        <v>0</v>
      </c>
      <c r="H731" s="235">
        <f>IF('Cumulative Budget Request '!$L731='Split budget (G)'!$L$1,'Cumulative Budget Request '!H731,0)</f>
        <v>0</v>
      </c>
      <c r="I731" s="235">
        <f>IF('Cumulative Budget Request '!$L731='Split budget (G)'!$L$1,'Cumulative Budget Request '!I731,0)</f>
        <v>0</v>
      </c>
      <c r="J731" s="158">
        <f t="shared" ref="J731" si="368">SUM(E731:I731)</f>
        <v>0</v>
      </c>
      <c r="K731" s="2"/>
      <c r="L731" s="23"/>
      <c r="M731" s="2"/>
      <c r="N731" s="2"/>
      <c r="O731" s="2"/>
      <c r="P731" s="2"/>
    </row>
    <row r="732" spans="1:34" ht="15">
      <c r="A732" s="86"/>
      <c r="B732" s="749" t="s">
        <v>337</v>
      </c>
      <c r="C732" s="749"/>
      <c r="D732" s="749"/>
      <c r="E732" s="159">
        <f t="shared" ref="E732:J732" si="369">SUM(E715:E718)</f>
        <v>0</v>
      </c>
      <c r="F732" s="159">
        <f t="shared" si="369"/>
        <v>0</v>
      </c>
      <c r="G732" s="159">
        <f t="shared" si="369"/>
        <v>0</v>
      </c>
      <c r="H732" s="159">
        <f t="shared" si="369"/>
        <v>0</v>
      </c>
      <c r="I732" s="159">
        <f t="shared" si="369"/>
        <v>0</v>
      </c>
      <c r="J732" s="160">
        <f t="shared" si="369"/>
        <v>0</v>
      </c>
      <c r="K732" s="29"/>
      <c r="L732" s="2"/>
      <c r="M732" s="65"/>
      <c r="N732" s="65"/>
      <c r="O732" s="65"/>
      <c r="P732" s="65"/>
      <c r="Q732" s="65"/>
      <c r="R732" s="65"/>
      <c r="S732" s="65"/>
      <c r="AH732" s="85"/>
    </row>
    <row r="733" spans="1:34">
      <c r="A733" s="27"/>
      <c r="B733" s="28"/>
      <c r="C733" s="28"/>
      <c r="D733" s="28"/>
      <c r="E733" s="28"/>
      <c r="F733" s="28"/>
      <c r="G733" s="29"/>
      <c r="H733" s="29"/>
      <c r="I733" s="29"/>
      <c r="J733" s="75"/>
    </row>
    <row r="734" spans="1:34" ht="13.8">
      <c r="A734" s="30" t="s">
        <v>76</v>
      </c>
      <c r="B734" s="486"/>
      <c r="C734" s="496"/>
      <c r="D734" s="486"/>
      <c r="F734"/>
      <c r="J734" s="32"/>
    </row>
    <row r="735" spans="1:34">
      <c r="A735" s="315"/>
      <c r="B735" s="495">
        <f>IF('Cumulative Budget Request '!L735='Split budget (G)'!$L$1,'Cumulative Budget Request '!B735,0)</f>
        <v>0</v>
      </c>
      <c r="C735" s="449"/>
      <c r="D735" s="486"/>
      <c r="E735" s="235">
        <f>IF('Cumulative Budget Request '!$L735='Split budget (G)'!$L$1,'Cumulative Budget Request '!E735,0)</f>
        <v>0</v>
      </c>
      <c r="F735" s="235">
        <f>IF('Cumulative Budget Request '!$L735='Split budget (G)'!$L$1,'Cumulative Budget Request '!F735,0)</f>
        <v>0</v>
      </c>
      <c r="G735" s="235">
        <f>IF('Cumulative Budget Request '!$L735='Split budget (G)'!$L$1,'Cumulative Budget Request '!G735,0)</f>
        <v>0</v>
      </c>
      <c r="H735" s="235">
        <f>IF('Cumulative Budget Request '!$L735='Split budget (G)'!$L$1,'Cumulative Budget Request '!H735,0)</f>
        <v>0</v>
      </c>
      <c r="I735" s="235">
        <f>IF('Cumulative Budget Request '!$L735='Split budget (G)'!$L$1,'Cumulative Budget Request '!I735,0)</f>
        <v>0</v>
      </c>
      <c r="J735" s="158">
        <f>SUM(E735:I735)</f>
        <v>0</v>
      </c>
      <c r="M735" s="808" t="s">
        <v>175</v>
      </c>
      <c r="N735" s="808"/>
      <c r="O735" s="808"/>
      <c r="P735" s="808"/>
    </row>
    <row r="736" spans="1:34">
      <c r="A736" s="315"/>
      <c r="B736" s="495">
        <f>IF('Cumulative Budget Request '!L736='Split budget (G)'!$L$1,'Cumulative Budget Request '!B736,0)</f>
        <v>0</v>
      </c>
      <c r="C736" s="449"/>
      <c r="D736" s="486"/>
      <c r="E736" s="235"/>
      <c r="F736" s="235"/>
      <c r="G736" s="235"/>
      <c r="H736" s="235"/>
      <c r="I736" s="235"/>
      <c r="J736" s="158"/>
      <c r="M736" s="66"/>
    </row>
    <row r="737" spans="1:19">
      <c r="A737" s="315"/>
      <c r="B737" s="495"/>
      <c r="C737" s="449">
        <f>IF('Cumulative Budget Request '!L737='Split budget (G)'!$L$1,'Cumulative Budget Request '!C737,0)</f>
        <v>0</v>
      </c>
      <c r="D737" s="486"/>
      <c r="E737" s="235">
        <f>IF('Cumulative Budget Request '!$L737='Split budget (G)'!$L$1,'Cumulative Budget Request '!E737,0)</f>
        <v>0</v>
      </c>
      <c r="F737" s="235">
        <f>IF('Cumulative Budget Request '!$L737='Split budget (G)'!$L$1,'Cumulative Budget Request '!F737,0)</f>
        <v>0</v>
      </c>
      <c r="G737" s="235">
        <f>IF('Cumulative Budget Request '!$L737='Split budget (G)'!$L$1,'Cumulative Budget Request '!G737,0)</f>
        <v>0</v>
      </c>
      <c r="H737" s="235">
        <f>IF('Cumulative Budget Request '!$L737='Split budget (G)'!$L$1,'Cumulative Budget Request '!H737,0)</f>
        <v>0</v>
      </c>
      <c r="I737" s="235">
        <f>IF('Cumulative Budget Request '!$L737='Split budget (G)'!$L$1,'Cumulative Budget Request '!I737,0)</f>
        <v>0</v>
      </c>
      <c r="J737" s="158">
        <f t="shared" ref="J737:J747" si="370">SUM(E737:I737)</f>
        <v>0</v>
      </c>
      <c r="M737" s="66"/>
    </row>
    <row r="738" spans="1:19">
      <c r="A738" s="315"/>
      <c r="B738" s="495"/>
      <c r="C738" s="449">
        <f>IF('Cumulative Budget Request '!L738='Split budget (G)'!$L$1,'Cumulative Budget Request '!C738,0)</f>
        <v>0</v>
      </c>
      <c r="D738" s="486"/>
      <c r="E738" s="235">
        <f>IF('Cumulative Budget Request '!$L738='Split budget (G)'!$L$1,'Cumulative Budget Request '!E738,0)</f>
        <v>0</v>
      </c>
      <c r="F738" s="235">
        <f>IF('Cumulative Budget Request '!$L738='Split budget (G)'!$L$1,'Cumulative Budget Request '!F738,0)</f>
        <v>0</v>
      </c>
      <c r="G738" s="235">
        <f>IF('Cumulative Budget Request '!$L738='Split budget (G)'!$L$1,'Cumulative Budget Request '!G738,0)</f>
        <v>0</v>
      </c>
      <c r="H738" s="235">
        <f>IF('Cumulative Budget Request '!$L738='Split budget (G)'!$L$1,'Cumulative Budget Request '!H738,0)</f>
        <v>0</v>
      </c>
      <c r="I738" s="235">
        <f>IF('Cumulative Budget Request '!$L738='Split budget (G)'!$L$1,'Cumulative Budget Request '!I738,0)</f>
        <v>0</v>
      </c>
      <c r="J738" s="158">
        <f t="shared" si="370"/>
        <v>0</v>
      </c>
      <c r="M738" s="66"/>
    </row>
    <row r="739" spans="1:19">
      <c r="A739" s="315"/>
      <c r="B739" s="495"/>
      <c r="C739" s="449">
        <f>IF('Cumulative Budget Request '!L739='Split budget (G)'!$L$1,'Cumulative Budget Request '!C739,0)</f>
        <v>0</v>
      </c>
      <c r="D739" s="486"/>
      <c r="E739" s="235">
        <f>IF('Cumulative Budget Request '!$L739='Split budget (G)'!$L$1,'Cumulative Budget Request '!E739,0)</f>
        <v>0</v>
      </c>
      <c r="F739" s="235">
        <f>IF('Cumulative Budget Request '!$L739='Split budget (G)'!$L$1,'Cumulative Budget Request '!F739,0)</f>
        <v>0</v>
      </c>
      <c r="G739" s="235">
        <f>IF('Cumulative Budget Request '!$L739='Split budget (G)'!$L$1,'Cumulative Budget Request '!G739,0)</f>
        <v>0</v>
      </c>
      <c r="H739" s="235">
        <f>IF('Cumulative Budget Request '!$L739='Split budget (G)'!$L$1,'Cumulative Budget Request '!H739,0)</f>
        <v>0</v>
      </c>
      <c r="I739" s="235">
        <f>IF('Cumulative Budget Request '!$L739='Split budget (G)'!$L$1,'Cumulative Budget Request '!I739,0)</f>
        <v>0</v>
      </c>
      <c r="J739" s="158">
        <f t="shared" si="370"/>
        <v>0</v>
      </c>
      <c r="M739" s="66"/>
    </row>
    <row r="740" spans="1:19">
      <c r="A740" s="315"/>
      <c r="B740" s="495">
        <f>IF('Cumulative Budget Request '!L740='Split budget (G)'!$L$1,'Cumulative Budget Request '!B740,0)</f>
        <v>0</v>
      </c>
      <c r="C740" s="449"/>
      <c r="D740" s="486"/>
      <c r="E740" s="235"/>
      <c r="F740" s="235"/>
      <c r="G740" s="235"/>
      <c r="H740" s="235"/>
      <c r="I740" s="235"/>
      <c r="J740" s="158"/>
      <c r="M740" s="66"/>
    </row>
    <row r="741" spans="1:19">
      <c r="A741" s="315"/>
      <c r="B741" s="495"/>
      <c r="C741" s="449">
        <f>IF('Cumulative Budget Request '!L741='Split budget (G)'!$L$1,'Cumulative Budget Request '!C741,0)</f>
        <v>0</v>
      </c>
      <c r="D741" s="486"/>
      <c r="E741" s="235">
        <f>IF('Cumulative Budget Request '!$L741='Split budget (G)'!$L$1,'Cumulative Budget Request '!E741,0)</f>
        <v>0</v>
      </c>
      <c r="F741" s="235">
        <f>IF('Cumulative Budget Request '!$L741='Split budget (G)'!$L$1,'Cumulative Budget Request '!F741,0)</f>
        <v>0</v>
      </c>
      <c r="G741" s="235">
        <f>IF('Cumulative Budget Request '!$L741='Split budget (G)'!$L$1,'Cumulative Budget Request '!G741,0)</f>
        <v>0</v>
      </c>
      <c r="H741" s="235">
        <f>IF('Cumulative Budget Request '!$L741='Split budget (G)'!$L$1,'Cumulative Budget Request '!H741,0)</f>
        <v>0</v>
      </c>
      <c r="I741" s="235">
        <f>IF('Cumulative Budget Request '!$L741='Split budget (G)'!$L$1,'Cumulative Budget Request '!I741,0)</f>
        <v>0</v>
      </c>
      <c r="J741" s="158">
        <f t="shared" si="370"/>
        <v>0</v>
      </c>
      <c r="M741" s="66"/>
    </row>
    <row r="742" spans="1:19">
      <c r="A742" s="315"/>
      <c r="B742" s="495"/>
      <c r="C742" s="449">
        <f>IF('Cumulative Budget Request '!L742='Split budget (G)'!$L$1,'Cumulative Budget Request '!C742,0)</f>
        <v>0</v>
      </c>
      <c r="D742" s="486"/>
      <c r="E742" s="235">
        <f>IF('Cumulative Budget Request '!$L742='Split budget (G)'!$L$1,'Cumulative Budget Request '!E742,0)</f>
        <v>0</v>
      </c>
      <c r="F742" s="235">
        <f>IF('Cumulative Budget Request '!$L742='Split budget (G)'!$L$1,'Cumulative Budget Request '!F742,0)</f>
        <v>0</v>
      </c>
      <c r="G742" s="235">
        <f>IF('Cumulative Budget Request '!$L742='Split budget (G)'!$L$1,'Cumulative Budget Request '!G742,0)</f>
        <v>0</v>
      </c>
      <c r="H742" s="235">
        <f>IF('Cumulative Budget Request '!$L742='Split budget (G)'!$L$1,'Cumulative Budget Request '!H742,0)</f>
        <v>0</v>
      </c>
      <c r="I742" s="235">
        <f>IF('Cumulative Budget Request '!$L742='Split budget (G)'!$L$1,'Cumulative Budget Request '!I742,0)</f>
        <v>0</v>
      </c>
      <c r="J742" s="158">
        <f t="shared" si="370"/>
        <v>0</v>
      </c>
      <c r="M742" s="66"/>
    </row>
    <row r="743" spans="1:19">
      <c r="A743" s="315"/>
      <c r="B743" s="495">
        <f>IF('Cumulative Budget Request '!L743='Split budget (G)'!$L$1,'Cumulative Budget Request '!B743,0)</f>
        <v>0</v>
      </c>
      <c r="C743" s="449"/>
      <c r="D743" s="486"/>
      <c r="E743" s="235">
        <f>IF('Cumulative Budget Request '!$L743='Split budget (G)'!$L$1,'Cumulative Budget Request '!E743,0)</f>
        <v>0</v>
      </c>
      <c r="F743" s="235">
        <f>IF('Cumulative Budget Request '!$L743='Split budget (G)'!$L$1,'Cumulative Budget Request '!F743,0)</f>
        <v>0</v>
      </c>
      <c r="G743" s="235">
        <f>IF('Cumulative Budget Request '!$L743='Split budget (G)'!$L$1,'Cumulative Budget Request '!G743,0)</f>
        <v>0</v>
      </c>
      <c r="H743" s="235">
        <f>IF('Cumulative Budget Request '!$L743='Split budget (G)'!$L$1,'Cumulative Budget Request '!H743,0)</f>
        <v>0</v>
      </c>
      <c r="I743" s="235">
        <f>IF('Cumulative Budget Request '!$L743='Split budget (G)'!$L$1,'Cumulative Budget Request '!I743,0)</f>
        <v>0</v>
      </c>
      <c r="J743" s="158">
        <f t="shared" si="370"/>
        <v>0</v>
      </c>
      <c r="M743" s="66"/>
    </row>
    <row r="744" spans="1:19">
      <c r="A744" s="315"/>
      <c r="B744" s="495">
        <f>IF('Cumulative Budget Request '!L744='Split budget (G)'!$L$1,'Cumulative Budget Request '!B744,0)</f>
        <v>0</v>
      </c>
      <c r="C744" s="449"/>
      <c r="D744" s="486"/>
      <c r="E744" s="235">
        <f>IF('Cumulative Budget Request '!$L744='Split budget (G)'!$L$1,'Cumulative Budget Request '!E744,0)</f>
        <v>0</v>
      </c>
      <c r="F744" s="235">
        <f>IF('Cumulative Budget Request '!$L744='Split budget (G)'!$L$1,'Cumulative Budget Request '!F744,0)</f>
        <v>0</v>
      </c>
      <c r="G744" s="235">
        <f>IF('Cumulative Budget Request '!$L744='Split budget (G)'!$L$1,'Cumulative Budget Request '!G744,0)</f>
        <v>0</v>
      </c>
      <c r="H744" s="235">
        <f>IF('Cumulative Budget Request '!$L744='Split budget (G)'!$L$1,'Cumulative Budget Request '!H744,0)</f>
        <v>0</v>
      </c>
      <c r="I744" s="235">
        <f>IF('Cumulative Budget Request '!$L744='Split budget (G)'!$L$1,'Cumulative Budget Request '!I744,0)</f>
        <v>0</v>
      </c>
      <c r="J744" s="158">
        <f t="shared" si="370"/>
        <v>0</v>
      </c>
      <c r="M744" s="66"/>
    </row>
    <row r="745" spans="1:19">
      <c r="A745" s="315"/>
      <c r="B745" s="495">
        <f>IF('Cumulative Budget Request '!L745='Split budget (G)'!$L$1,'Cumulative Budget Request '!B745,0)</f>
        <v>0</v>
      </c>
      <c r="C745" s="449"/>
      <c r="D745" s="486"/>
      <c r="E745" s="235">
        <f>IF('Cumulative Budget Request '!$L745='Split budget (G)'!$L$1,'Cumulative Budget Request '!E745,0)</f>
        <v>0</v>
      </c>
      <c r="F745" s="235">
        <f>IF('Cumulative Budget Request '!$L745='Split budget (G)'!$L$1,'Cumulative Budget Request '!F745,0)</f>
        <v>0</v>
      </c>
      <c r="G745" s="235">
        <f>IF('Cumulative Budget Request '!$L745='Split budget (G)'!$L$1,'Cumulative Budget Request '!G745,0)</f>
        <v>0</v>
      </c>
      <c r="H745" s="235">
        <f>IF('Cumulative Budget Request '!$L745='Split budget (G)'!$L$1,'Cumulative Budget Request '!H745,0)</f>
        <v>0</v>
      </c>
      <c r="I745" s="235">
        <f>IF('Cumulative Budget Request '!$L745='Split budget (G)'!$L$1,'Cumulative Budget Request '!I745,0)</f>
        <v>0</v>
      </c>
      <c r="J745" s="158">
        <f t="shared" si="370"/>
        <v>0</v>
      </c>
    </row>
    <row r="746" spans="1:19">
      <c r="A746" s="315"/>
      <c r="B746" s="495">
        <f>IF('Cumulative Budget Request '!L746='Split budget (G)'!$L$1,'Cumulative Budget Request '!B746,0)</f>
        <v>0</v>
      </c>
      <c r="C746" s="449"/>
      <c r="D746" s="486"/>
      <c r="E746" s="235">
        <f>IF('Cumulative Budget Request '!$L746='Split budget (G)'!$L$1,'Cumulative Budget Request '!E746,0)</f>
        <v>0</v>
      </c>
      <c r="F746" s="235">
        <f>IF('Cumulative Budget Request '!$L746='Split budget (G)'!$L$1,'Cumulative Budget Request '!F746,0)</f>
        <v>0</v>
      </c>
      <c r="G746" s="235">
        <f>IF('Cumulative Budget Request '!$L746='Split budget (G)'!$L$1,'Cumulative Budget Request '!G746,0)</f>
        <v>0</v>
      </c>
      <c r="H746" s="235">
        <f>IF('Cumulative Budget Request '!$L746='Split budget (G)'!$L$1,'Cumulative Budget Request '!H746,0)</f>
        <v>0</v>
      </c>
      <c r="I746" s="235">
        <f>IF('Cumulative Budget Request '!$L746='Split budget (G)'!$L$1,'Cumulative Budget Request '!I746,0)</f>
        <v>0</v>
      </c>
      <c r="J746" s="158">
        <f t="shared" si="370"/>
        <v>0</v>
      </c>
      <c r="M746" s="2"/>
    </row>
    <row r="747" spans="1:19">
      <c r="A747" s="315"/>
      <c r="B747" s="495">
        <f>IF('Cumulative Budget Request '!L747='Split budget (G)'!$L$1,'Cumulative Budget Request '!B747,0)</f>
        <v>0</v>
      </c>
      <c r="C747" s="449"/>
      <c r="D747" s="486"/>
      <c r="E747" s="235">
        <f>IF('Cumulative Budget Request '!$L747='Split budget (G)'!$L$1,'Cumulative Budget Request '!E747,0)</f>
        <v>0</v>
      </c>
      <c r="F747" s="235">
        <f>IF('Cumulative Budget Request '!$L747='Split budget (G)'!$L$1,'Cumulative Budget Request '!F747,0)</f>
        <v>0</v>
      </c>
      <c r="G747" s="235">
        <f>IF('Cumulative Budget Request '!$L747='Split budget (G)'!$L$1,'Cumulative Budget Request '!G747,0)</f>
        <v>0</v>
      </c>
      <c r="H747" s="235">
        <f>IF('Cumulative Budget Request '!$L747='Split budget (G)'!$L$1,'Cumulative Budget Request '!H747,0)</f>
        <v>0</v>
      </c>
      <c r="I747" s="235">
        <f>IF('Cumulative Budget Request '!$L747='Split budget (G)'!$L$1,'Cumulative Budget Request '!I747,0)</f>
        <v>0</v>
      </c>
      <c r="J747" s="158">
        <f t="shared" si="370"/>
        <v>0</v>
      </c>
    </row>
    <row r="748" spans="1:19">
      <c r="A748" s="315"/>
      <c r="B748" s="495">
        <f>IF('Cumulative Budget Request '!L748='Split budget (G)'!$L$1,'Cumulative Budget Request '!B748,0)</f>
        <v>0</v>
      </c>
      <c r="C748" s="449"/>
      <c r="D748" s="486"/>
      <c r="E748" s="235">
        <f>IF('Cumulative Budget Request '!$L748='Split budget (G)'!$L$1,'Cumulative Budget Request '!E748,0)</f>
        <v>0</v>
      </c>
      <c r="F748" s="235">
        <f>IF('Cumulative Budget Request '!$L748='Split budget (G)'!$L$1,'Cumulative Budget Request '!F748,0)</f>
        <v>0</v>
      </c>
      <c r="G748" s="235">
        <f>IF('Cumulative Budget Request '!$L748='Split budget (G)'!$L$1,'Cumulative Budget Request '!G748,0)</f>
        <v>0</v>
      </c>
      <c r="H748" s="235">
        <f>IF('Cumulative Budget Request '!$L748='Split budget (G)'!$L$1,'Cumulative Budget Request '!H748,0)</f>
        <v>0</v>
      </c>
      <c r="I748" s="235">
        <f>IF('Cumulative Budget Request '!$L748='Split budget (G)'!$L$1,'Cumulative Budget Request '!I748,0)</f>
        <v>0</v>
      </c>
      <c r="J748" s="158">
        <f>SUM(E748:I748)</f>
        <v>0</v>
      </c>
      <c r="K748" s="2"/>
      <c r="L748" s="2"/>
      <c r="M748" s="401"/>
      <c r="N748" s="401"/>
      <c r="O748" s="401"/>
      <c r="P748" s="401"/>
      <c r="Q748" s="401"/>
      <c r="R748" s="401"/>
      <c r="S748" s="401"/>
    </row>
    <row r="749" spans="1:19">
      <c r="B749" s="14"/>
      <c r="D749" s="157" t="s">
        <v>180</v>
      </c>
      <c r="E749" s="118">
        <f>IF('Cumulative Budget Request '!$L749='Split budget (G)'!$L$1,'Cumulative Budget Request '!E749,0)</f>
        <v>0</v>
      </c>
      <c r="F749" s="118">
        <f>IF('Cumulative Budget Request '!$L749='Split budget (G)'!$L$1,'Cumulative Budget Request '!F749,0)</f>
        <v>0</v>
      </c>
      <c r="G749" s="118">
        <f>IF('Cumulative Budget Request '!$L749='Split budget (G)'!$L$1,'Cumulative Budget Request '!G749,0)</f>
        <v>0</v>
      </c>
      <c r="H749" s="118">
        <f>IF('Cumulative Budget Request '!$L749='Split budget (G)'!$L$1,'Cumulative Budget Request '!H749,0)</f>
        <v>0</v>
      </c>
      <c r="I749" s="118">
        <f>IF('Cumulative Budget Request '!$L749='Split budget (G)'!$L$1,'Cumulative Budget Request '!I749,0)</f>
        <v>0</v>
      </c>
      <c r="J749" s="109"/>
      <c r="K749" s="16"/>
      <c r="L749" s="16"/>
    </row>
    <row r="750" spans="1:19">
      <c r="A750" s="79"/>
      <c r="B750" s="757" t="s">
        <v>70</v>
      </c>
      <c r="C750" s="757"/>
      <c r="D750" s="757"/>
      <c r="E750" s="159">
        <f t="shared" ref="E750:J750" si="371">SUM(E735:E748)</f>
        <v>0</v>
      </c>
      <c r="F750" s="159">
        <f t="shared" si="371"/>
        <v>0</v>
      </c>
      <c r="G750" s="159">
        <f t="shared" si="371"/>
        <v>0</v>
      </c>
      <c r="H750" s="159">
        <f t="shared" si="371"/>
        <v>0</v>
      </c>
      <c r="I750" s="159">
        <f t="shared" si="371"/>
        <v>0</v>
      </c>
      <c r="J750" s="160">
        <f t="shared" si="371"/>
        <v>0</v>
      </c>
      <c r="K750" s="16"/>
      <c r="L750" s="16"/>
    </row>
    <row r="751" spans="1:19">
      <c r="A751" s="5"/>
      <c r="B751" s="9"/>
      <c r="E751" s="16"/>
      <c r="F751" s="16"/>
      <c r="G751" s="16"/>
      <c r="H751" s="16"/>
      <c r="I751" s="16"/>
      <c r="J751" s="25"/>
      <c r="K751" s="16"/>
      <c r="L751" s="16"/>
      <c r="M751" s="2"/>
      <c r="N751" s="2"/>
      <c r="O751" s="2"/>
      <c r="P751" s="2"/>
      <c r="Q751" s="2"/>
      <c r="R751" s="2"/>
    </row>
    <row r="752" spans="1:19">
      <c r="A752" s="30" t="s">
        <v>267</v>
      </c>
      <c r="G752" s="16"/>
      <c r="H752" s="16"/>
      <c r="I752" s="16"/>
      <c r="J752" s="25"/>
      <c r="K752" s="16"/>
      <c r="L752" s="16"/>
      <c r="M752" s="2"/>
      <c r="N752" s="2"/>
      <c r="O752" s="2"/>
      <c r="P752" s="2"/>
      <c r="Q752" s="2"/>
      <c r="R752" s="2"/>
    </row>
    <row r="753" spans="1:45">
      <c r="A753" s="68" t="s">
        <v>61</v>
      </c>
      <c r="B753" s="68" t="s">
        <v>62</v>
      </c>
      <c r="C753" s="68" t="s">
        <v>80</v>
      </c>
      <c r="D753" s="404"/>
      <c r="E753" s="809"/>
      <c r="F753" s="809"/>
      <c r="G753" s="809"/>
      <c r="H753" s="809"/>
      <c r="I753" s="809"/>
      <c r="J753" s="25"/>
      <c r="K753" s="16"/>
      <c r="L753" s="16"/>
    </row>
    <row r="754" spans="1:45">
      <c r="A754" s="480">
        <f>IF('Cumulative Budget Request '!$L754='Split budget (G)'!$L$1,'Cumulative Budget Request '!A754,0)</f>
        <v>0</v>
      </c>
      <c r="B754" s="482">
        <f>IF('Cumulative Budget Request '!$L754='Split budget (G)'!$L$1,'Cumulative Budget Request '!B754,0)</f>
        <v>0</v>
      </c>
      <c r="C754" s="482">
        <f>IF('Cumulative Budget Request '!$L754='Split budget (G)'!$L$1,'Cumulative Budget Request '!C754,0)</f>
        <v>0</v>
      </c>
      <c r="E754" s="235">
        <f>IF('Cumulative Budget Request '!$L754='Split budget (G)'!$L$1,'Cumulative Budget Request '!E754,0)</f>
        <v>0</v>
      </c>
      <c r="F754" s="235">
        <f>IF('Cumulative Budget Request '!$L754='Split budget (G)'!$L$1,'Cumulative Budget Request '!F754,0)</f>
        <v>0</v>
      </c>
      <c r="G754" s="235">
        <f>IF('Cumulative Budget Request '!$L754='Split budget (G)'!$L$1,'Cumulative Budget Request '!G754,0)</f>
        <v>0</v>
      </c>
      <c r="H754" s="235">
        <f>IF('Cumulative Budget Request '!$L754='Split budget (G)'!$L$1,'Cumulative Budget Request '!H754,0)</f>
        <v>0</v>
      </c>
      <c r="I754" s="235">
        <f>IF('Cumulative Budget Request '!$L754='Split budget (G)'!$L$1,'Cumulative Budget Request '!I754,0)</f>
        <v>0</v>
      </c>
      <c r="J754" s="158">
        <f>SUM(E754:I754)</f>
        <v>0</v>
      </c>
      <c r="K754" s="16"/>
      <c r="L754" s="16"/>
      <c r="M754" s="274"/>
      <c r="N754" s="274"/>
      <c r="O754" s="274"/>
      <c r="P754" s="274"/>
      <c r="Q754" s="274"/>
      <c r="R754" s="274"/>
      <c r="S754" s="274"/>
      <c r="T754" s="274"/>
    </row>
    <row r="755" spans="1:45" hidden="1">
      <c r="A755" s="480">
        <f>IF('Cumulative Budget Request '!$L755='Split budget (G)'!$L$1,'Cumulative Budget Request '!A755,0)</f>
        <v>0</v>
      </c>
      <c r="B755" s="482">
        <f>IF('Cumulative Budget Request '!$L755='Split budget (G)'!$L$1,'Cumulative Budget Request '!B755,0)</f>
        <v>0</v>
      </c>
      <c r="C755" s="482">
        <f>IF('Cumulative Budget Request '!$L755='Split budget (G)'!$L$1,'Cumulative Budget Request '!C755,0)</f>
        <v>0</v>
      </c>
      <c r="E755" s="235">
        <f>IF('Cumulative Budget Request '!$L755='Split budget (G)'!$L$1,'Cumulative Budget Request '!E755,0)</f>
        <v>0</v>
      </c>
      <c r="F755" s="235">
        <f>IF('Cumulative Budget Request '!$L755='Split budget (G)'!$L$1,'Cumulative Budget Request '!F755,0)</f>
        <v>0</v>
      </c>
      <c r="G755" s="235">
        <f>IF('Cumulative Budget Request '!$L755='Split budget (G)'!$L$1,'Cumulative Budget Request '!G755,0)</f>
        <v>0</v>
      </c>
      <c r="H755" s="235">
        <f>IF('Cumulative Budget Request '!$L755='Split budget (G)'!$L$1,'Cumulative Budget Request '!H755,0)</f>
        <v>0</v>
      </c>
      <c r="I755" s="235">
        <f>IF('Cumulative Budget Request '!$L755='Split budget (G)'!$L$1,'Cumulative Budget Request '!I755,0)</f>
        <v>0</v>
      </c>
      <c r="J755" s="158">
        <f>SUM(E755:I755)</f>
        <v>0</v>
      </c>
      <c r="K755" s="2"/>
      <c r="L755" s="2"/>
    </row>
    <row r="756" spans="1:45" hidden="1">
      <c r="A756" s="480">
        <f>IF('Cumulative Budget Request '!$L756='Split budget (G)'!$L$1,'Cumulative Budget Request '!A756,0)</f>
        <v>0</v>
      </c>
      <c r="B756" s="482">
        <f>IF('Cumulative Budget Request '!$L756='Split budget (G)'!$L$1,'Cumulative Budget Request '!B756,0)</f>
        <v>0</v>
      </c>
      <c r="C756" s="482">
        <f>IF('Cumulative Budget Request '!$L756='Split budget (G)'!$L$1,'Cumulative Budget Request '!C756,0)</f>
        <v>0</v>
      </c>
      <c r="E756" s="235">
        <f>IF('Cumulative Budget Request '!$L756='Split budget (G)'!$L$1,'Cumulative Budget Request '!E756,0)</f>
        <v>0</v>
      </c>
      <c r="F756" s="235">
        <f>IF('Cumulative Budget Request '!$L756='Split budget (G)'!$L$1,'Cumulative Budget Request '!F756,0)</f>
        <v>0</v>
      </c>
      <c r="G756" s="235">
        <f>IF('Cumulative Budget Request '!$L756='Split budget (G)'!$L$1,'Cumulative Budget Request '!G756,0)</f>
        <v>0</v>
      </c>
      <c r="H756" s="235">
        <f>IF('Cumulative Budget Request '!$L756='Split budget (G)'!$L$1,'Cumulative Budget Request '!H756,0)</f>
        <v>0</v>
      </c>
      <c r="I756" s="235">
        <f>IF('Cumulative Budget Request '!$L756='Split budget (G)'!$L$1,'Cumulative Budget Request '!I756,0)</f>
        <v>0</v>
      </c>
      <c r="J756" s="158">
        <f>SUM(E756:I756)</f>
        <v>0</v>
      </c>
      <c r="K756" s="2"/>
      <c r="L756" s="2"/>
    </row>
    <row r="757" spans="1:45" hidden="1">
      <c r="A757" s="480">
        <f>IF('Cumulative Budget Request '!$L757='Split budget (G)'!$L$1,'Cumulative Budget Request '!A757,0)</f>
        <v>0</v>
      </c>
      <c r="B757" s="482">
        <f>IF('Cumulative Budget Request '!$L757='Split budget (G)'!$L$1,'Cumulative Budget Request '!B757,0)</f>
        <v>0</v>
      </c>
      <c r="C757" s="482">
        <f>IF('Cumulative Budget Request '!$L757='Split budget (G)'!$L$1,'Cumulative Budget Request '!C757,0)</f>
        <v>0</v>
      </c>
      <c r="E757" s="235">
        <f>IF('Cumulative Budget Request '!$L757='Split budget (G)'!$L$1,'Cumulative Budget Request '!E757,0)</f>
        <v>0</v>
      </c>
      <c r="F757" s="235">
        <f>IF('Cumulative Budget Request '!$L757='Split budget (G)'!$L$1,'Cumulative Budget Request '!F757,0)</f>
        <v>0</v>
      </c>
      <c r="G757" s="235">
        <f>IF('Cumulative Budget Request '!$L757='Split budget (G)'!$L$1,'Cumulative Budget Request '!G757,0)</f>
        <v>0</v>
      </c>
      <c r="H757" s="235">
        <f>IF('Cumulative Budget Request '!$L757='Split budget (G)'!$L$1,'Cumulative Budget Request '!H757,0)</f>
        <v>0</v>
      </c>
      <c r="I757" s="235">
        <f>IF('Cumulative Budget Request '!$L757='Split budget (G)'!$L$1,'Cumulative Budget Request '!I757,0)</f>
        <v>0</v>
      </c>
      <c r="J757" s="158">
        <f>SUM(E757:I757)</f>
        <v>0</v>
      </c>
      <c r="K757" s="2"/>
      <c r="L757" s="2"/>
    </row>
    <row r="758" spans="1:45" hidden="1">
      <c r="A758" s="480">
        <f>IF('Cumulative Budget Request '!$L758='Split budget (G)'!$L$1,'Cumulative Budget Request '!A758,0)</f>
        <v>0</v>
      </c>
      <c r="B758" s="482">
        <f>IF('Cumulative Budget Request '!$L758='Split budget (G)'!$L$1,'Cumulative Budget Request '!B758,0)</f>
        <v>0</v>
      </c>
      <c r="C758" s="482">
        <f>IF('Cumulative Budget Request '!$L758='Split budget (G)'!$L$1,'Cumulative Budget Request '!C758,0)</f>
        <v>0</v>
      </c>
      <c r="E758" s="235">
        <f>IF('Cumulative Budget Request '!$L758='Split budget (G)'!$L$1,'Cumulative Budget Request '!E758,0)</f>
        <v>0</v>
      </c>
      <c r="F758" s="235">
        <f>IF('Cumulative Budget Request '!$L758='Split budget (G)'!$L$1,'Cumulative Budget Request '!F758,0)</f>
        <v>0</v>
      </c>
      <c r="G758" s="235">
        <f>IF('Cumulative Budget Request '!$L758='Split budget (G)'!$L$1,'Cumulative Budget Request '!G758,0)</f>
        <v>0</v>
      </c>
      <c r="H758" s="235">
        <f>IF('Cumulative Budget Request '!$L758='Split budget (G)'!$L$1,'Cumulative Budget Request '!H758,0)</f>
        <v>0</v>
      </c>
      <c r="I758" s="235">
        <f>IF('Cumulative Budget Request '!$L758='Split budget (G)'!$L$1,'Cumulative Budget Request '!I758,0)</f>
        <v>0</v>
      </c>
      <c r="J758" s="158">
        <f>SUM(E758:I758)</f>
        <v>0</v>
      </c>
      <c r="K758" s="2"/>
      <c r="L758" s="2"/>
    </row>
    <row r="759" spans="1:45" hidden="1">
      <c r="A759" s="480">
        <f>IF('Cumulative Budget Request '!$L759='Split budget (G)'!$L$1,'Cumulative Budget Request '!A759,0)</f>
        <v>0</v>
      </c>
      <c r="B759" s="482">
        <f>IF('Cumulative Budget Request '!$L759='Split budget (G)'!$L$1,'Cumulative Budget Request '!B759,0)</f>
        <v>0</v>
      </c>
      <c r="C759" s="482">
        <f>IF('Cumulative Budget Request '!$L759='Split budget (G)'!$L$1,'Cumulative Budget Request '!C759,0)</f>
        <v>0</v>
      </c>
      <c r="E759" s="235">
        <f>IF('Cumulative Budget Request '!$L759='Split budget (G)'!$L$1,'Cumulative Budget Request '!E759,0)</f>
        <v>0</v>
      </c>
      <c r="F759" s="235">
        <f>IF('Cumulative Budget Request '!$L759='Split budget (G)'!$L$1,'Cumulative Budget Request '!F759,0)</f>
        <v>0</v>
      </c>
      <c r="G759" s="235">
        <f>IF('Cumulative Budget Request '!$L759='Split budget (G)'!$L$1,'Cumulative Budget Request '!G759,0)</f>
        <v>0</v>
      </c>
      <c r="H759" s="235">
        <f>IF('Cumulative Budget Request '!$L759='Split budget (G)'!$L$1,'Cumulative Budget Request '!H759,0)</f>
        <v>0</v>
      </c>
      <c r="I759" s="235">
        <f>IF('Cumulative Budget Request '!$L759='Split budget (G)'!$L$1,'Cumulative Budget Request '!I759,0)</f>
        <v>0</v>
      </c>
      <c r="J759" s="158">
        <f t="shared" ref="J759:J763" si="372">SUM(E759:I759)</f>
        <v>0</v>
      </c>
      <c r="K759" s="2"/>
      <c r="L759" s="2"/>
    </row>
    <row r="760" spans="1:45" hidden="1">
      <c r="A760" s="480">
        <f>IF('Cumulative Budget Request '!$L760='Split budget (G)'!$L$1,'Cumulative Budget Request '!A760,0)</f>
        <v>0</v>
      </c>
      <c r="B760" s="482">
        <f>IF('Cumulative Budget Request '!$L760='Split budget (G)'!$L$1,'Cumulative Budget Request '!B760,0)</f>
        <v>0</v>
      </c>
      <c r="C760" s="482">
        <f>IF('Cumulative Budget Request '!$L760='Split budget (G)'!$L$1,'Cumulative Budget Request '!C760,0)</f>
        <v>0</v>
      </c>
      <c r="E760" s="235">
        <f>IF('Cumulative Budget Request '!$L760='Split budget (G)'!$L$1,'Cumulative Budget Request '!E760,0)</f>
        <v>0</v>
      </c>
      <c r="F760" s="235">
        <f>IF('Cumulative Budget Request '!$L760='Split budget (G)'!$L$1,'Cumulative Budget Request '!F760,0)</f>
        <v>0</v>
      </c>
      <c r="G760" s="235">
        <f>IF('Cumulative Budget Request '!$L760='Split budget (G)'!$L$1,'Cumulative Budget Request '!G760,0)</f>
        <v>0</v>
      </c>
      <c r="H760" s="235">
        <f>IF('Cumulative Budget Request '!$L760='Split budget (G)'!$L$1,'Cumulative Budget Request '!H760,0)</f>
        <v>0</v>
      </c>
      <c r="I760" s="235">
        <f>IF('Cumulative Budget Request '!$L760='Split budget (G)'!$L$1,'Cumulative Budget Request '!I760,0)</f>
        <v>0</v>
      </c>
      <c r="J760" s="158">
        <f t="shared" si="372"/>
        <v>0</v>
      </c>
      <c r="K760" s="2"/>
      <c r="L760" s="2"/>
    </row>
    <row r="761" spans="1:45" hidden="1">
      <c r="A761" s="480">
        <f>IF('Cumulative Budget Request '!$L761='Split budget (G)'!$L$1,'Cumulative Budget Request '!A761,0)</f>
        <v>0</v>
      </c>
      <c r="B761" s="482">
        <f>IF('Cumulative Budget Request '!$L761='Split budget (G)'!$L$1,'Cumulative Budget Request '!B761,0)</f>
        <v>0</v>
      </c>
      <c r="C761" s="482">
        <f>IF('Cumulative Budget Request '!$L761='Split budget (G)'!$L$1,'Cumulative Budget Request '!C761,0)</f>
        <v>0</v>
      </c>
      <c r="E761" s="235">
        <f>IF('Cumulative Budget Request '!$L761='Split budget (G)'!$L$1,'Cumulative Budget Request '!E761,0)</f>
        <v>0</v>
      </c>
      <c r="F761" s="235">
        <f>IF('Cumulative Budget Request '!$L761='Split budget (G)'!$L$1,'Cumulative Budget Request '!F761,0)</f>
        <v>0</v>
      </c>
      <c r="G761" s="235">
        <f>IF('Cumulative Budget Request '!$L761='Split budget (G)'!$L$1,'Cumulative Budget Request '!G761,0)</f>
        <v>0</v>
      </c>
      <c r="H761" s="235">
        <f>IF('Cumulative Budget Request '!$L761='Split budget (G)'!$L$1,'Cumulative Budget Request '!H761,0)</f>
        <v>0</v>
      </c>
      <c r="I761" s="235">
        <f>IF('Cumulative Budget Request '!$L761='Split budget (G)'!$L$1,'Cumulative Budget Request '!I761,0)</f>
        <v>0</v>
      </c>
      <c r="J761" s="158">
        <f t="shared" si="372"/>
        <v>0</v>
      </c>
      <c r="K761" s="2"/>
      <c r="L761" s="2"/>
      <c r="M761" s="2"/>
      <c r="N761" s="2"/>
      <c r="O761" s="2"/>
      <c r="P761" s="2"/>
    </row>
    <row r="762" spans="1:45" hidden="1">
      <c r="A762" s="480">
        <f>IF('Cumulative Budget Request '!$L762='Split budget (G)'!$L$1,'Cumulative Budget Request '!A762,0)</f>
        <v>0</v>
      </c>
      <c r="B762" s="482">
        <f>IF('Cumulative Budget Request '!$L762='Split budget (G)'!$L$1,'Cumulative Budget Request '!B762,0)</f>
        <v>0</v>
      </c>
      <c r="C762" s="482">
        <f>IF('Cumulative Budget Request '!$L762='Split budget (G)'!$L$1,'Cumulative Budget Request '!C762,0)</f>
        <v>0</v>
      </c>
      <c r="E762" s="235">
        <f>IF('Cumulative Budget Request '!$L762='Split budget (G)'!$L$1,'Cumulative Budget Request '!E762,0)</f>
        <v>0</v>
      </c>
      <c r="F762" s="235">
        <f>IF('Cumulative Budget Request '!$L762='Split budget (G)'!$L$1,'Cumulative Budget Request '!F762,0)</f>
        <v>0</v>
      </c>
      <c r="G762" s="235">
        <f>IF('Cumulative Budget Request '!$L762='Split budget (G)'!$L$1,'Cumulative Budget Request '!G762,0)</f>
        <v>0</v>
      </c>
      <c r="H762" s="235">
        <f>IF('Cumulative Budget Request '!$L762='Split budget (G)'!$L$1,'Cumulative Budget Request '!H762,0)</f>
        <v>0</v>
      </c>
      <c r="I762" s="235">
        <f>IF('Cumulative Budget Request '!$L762='Split budget (G)'!$L$1,'Cumulative Budget Request '!I762,0)</f>
        <v>0</v>
      </c>
      <c r="J762" s="158">
        <f t="shared" si="372"/>
        <v>0</v>
      </c>
      <c r="K762" s="2"/>
      <c r="L762" s="2"/>
      <c r="M762" s="2"/>
      <c r="N762" s="2"/>
      <c r="O762" s="2"/>
      <c r="P762" s="2"/>
    </row>
    <row r="763" spans="1:45" hidden="1">
      <c r="A763" s="480">
        <f>IF('Cumulative Budget Request '!$L763='Split budget (G)'!$L$1,'Cumulative Budget Request '!A763,0)</f>
        <v>0</v>
      </c>
      <c r="B763" s="482">
        <f>IF('Cumulative Budget Request '!$L763='Split budget (G)'!$L$1,'Cumulative Budget Request '!B763,0)</f>
        <v>0</v>
      </c>
      <c r="C763" s="482">
        <f>IF('Cumulative Budget Request '!$L763='Split budget (G)'!$L$1,'Cumulative Budget Request '!C763,0)</f>
        <v>0</v>
      </c>
      <c r="E763" s="235">
        <f>IF('Cumulative Budget Request '!$L763='Split budget (G)'!$L$1,'Cumulative Budget Request '!E763,0)</f>
        <v>0</v>
      </c>
      <c r="F763" s="235">
        <f>IF('Cumulative Budget Request '!$L763='Split budget (G)'!$L$1,'Cumulative Budget Request '!F763,0)</f>
        <v>0</v>
      </c>
      <c r="G763" s="235">
        <f>IF('Cumulative Budget Request '!$L763='Split budget (G)'!$L$1,'Cumulative Budget Request '!G763,0)</f>
        <v>0</v>
      </c>
      <c r="H763" s="235">
        <f>IF('Cumulative Budget Request '!$L763='Split budget (G)'!$L$1,'Cumulative Budget Request '!H763,0)</f>
        <v>0</v>
      </c>
      <c r="I763" s="235">
        <f>IF('Cumulative Budget Request '!$L763='Split budget (G)'!$L$1,'Cumulative Budget Request '!I763,0)</f>
        <v>0</v>
      </c>
      <c r="J763" s="158">
        <f t="shared" si="372"/>
        <v>0</v>
      </c>
      <c r="K763" s="2"/>
      <c r="L763" s="2"/>
      <c r="M763" s="123"/>
      <c r="N763" s="123"/>
      <c r="O763" s="123"/>
      <c r="P763" s="123"/>
      <c r="Q763" s="123"/>
      <c r="R763" s="123"/>
      <c r="S763" s="123"/>
      <c r="T763" s="123"/>
      <c r="U763" s="123"/>
    </row>
    <row r="764" spans="1:45" s="123" customFormat="1">
      <c r="A764" s="86"/>
      <c r="B764" s="749" t="s">
        <v>268</v>
      </c>
      <c r="C764" s="749"/>
      <c r="D764" s="749"/>
      <c r="E764" s="159">
        <f>SUM(E754:E763)</f>
        <v>0</v>
      </c>
      <c r="F764" s="159">
        <f t="shared" ref="F764:I764" si="373">SUM(F754:F763)</f>
        <v>0</v>
      </c>
      <c r="G764" s="159">
        <f t="shared" si="373"/>
        <v>0</v>
      </c>
      <c r="H764" s="159">
        <f t="shared" si="373"/>
        <v>0</v>
      </c>
      <c r="I764" s="159">
        <f t="shared" si="373"/>
        <v>0</v>
      </c>
      <c r="J764" s="160">
        <f>SUM(J754:J763)</f>
        <v>0</v>
      </c>
      <c r="K764" s="122"/>
      <c r="L764" s="122"/>
      <c r="M764" s="23"/>
      <c r="N764" s="23"/>
      <c r="O764" s="23"/>
      <c r="P764" s="23"/>
      <c r="Q764" s="23"/>
      <c r="R764" s="23"/>
      <c r="S764" s="9"/>
      <c r="T764" s="9"/>
      <c r="U764" s="9"/>
      <c r="W764"/>
      <c r="X764"/>
      <c r="Y764"/>
      <c r="Z764"/>
      <c r="AA764"/>
      <c r="AB764"/>
      <c r="AC764"/>
      <c r="AD764"/>
      <c r="AE764"/>
      <c r="AF764"/>
      <c r="AG764"/>
      <c r="AH764"/>
      <c r="AI764"/>
      <c r="AJ764"/>
      <c r="AK764"/>
      <c r="AL764"/>
      <c r="AM764"/>
      <c r="AN764"/>
      <c r="AO764"/>
      <c r="AP764"/>
      <c r="AQ764"/>
      <c r="AR764"/>
      <c r="AS764"/>
    </row>
    <row r="765" spans="1:45" s="9" customFormat="1">
      <c r="A765" s="5"/>
      <c r="C765"/>
      <c r="D765"/>
      <c r="E765" s="16"/>
      <c r="F765" s="16"/>
      <c r="G765" s="16"/>
      <c r="H765" s="16"/>
      <c r="I765" s="16"/>
      <c r="J765" s="25"/>
      <c r="K765" s="21"/>
      <c r="L765" s="21"/>
      <c r="M765" s="125"/>
      <c r="N765" s="125"/>
      <c r="O765" s="125"/>
      <c r="P765" s="125"/>
      <c r="Q765" s="123"/>
      <c r="R765" s="123"/>
      <c r="S765" s="123"/>
      <c r="T765" s="123"/>
      <c r="U765" s="123"/>
      <c r="W765"/>
      <c r="X765"/>
      <c r="Y765"/>
      <c r="Z765"/>
      <c r="AA765"/>
      <c r="AB765"/>
      <c r="AC765"/>
      <c r="AD765"/>
      <c r="AE765"/>
      <c r="AF765"/>
      <c r="AG765"/>
      <c r="AH765"/>
      <c r="AI765"/>
      <c r="AJ765"/>
      <c r="AK765"/>
      <c r="AL765"/>
      <c r="AM765"/>
      <c r="AN765"/>
      <c r="AO765"/>
      <c r="AP765"/>
      <c r="AQ765"/>
      <c r="AR765"/>
      <c r="AS765"/>
    </row>
    <row r="766" spans="1:45" ht="14.4" thickBot="1">
      <c r="A766" s="758" t="s">
        <v>11</v>
      </c>
      <c r="B766" s="758"/>
      <c r="C766" s="390"/>
      <c r="D766" s="389"/>
      <c r="E766" s="391">
        <f ca="1">(SUM(E571:E689)+E797)-(SUMIF($A571:$D689,"*Total Trip",E571:E689)+SUMIF($B571:$D689,"*Total Domestic Travel",E571:E689)+SUMIF($B571:$D689,"*Total Foreign Travel",E571:E689)+SUMIF($B571:$D689,"*Total Supplies",E571:E689)+SUMIF($B571:$D689,"Total Publications",E571:E689)+SUMIF($B571:$D689,"*Total Other Costs",E571:E689)+SUMIF($B571:$D689,"*Total Modular Budget Calculation",E571:E689)+SUMIF($D571:$D689,"*# Trips/Yr",E571:E689)+SUMIF($D571:$D689,"*# Persons/Trip",E571:E689)+SUMIF($D571:$D689,"*# Days Per Diem/Trip",E571:E689)+SUMIF($D571:$D689,"*# Days Lodging/Trip",E571:E689)+SUMIF($D571:$D689,"*TOTAL NUMBER PARTICIPANTS PER YEAR",E571:E689))</f>
        <v>0</v>
      </c>
      <c r="F766" s="391">
        <f t="shared" ref="F766:I766" ca="1" si="374">(SUM(F571:F689)+F797)-(SUMIF($A571:$D689,"*Total Trip",F571:F689)+SUMIF($B571:$D689,"*Total Domestic Travel",F571:F689)+SUMIF($B571:$D689,"*Total Foreign Travel",F571:F689)+SUMIF($B571:$D689,"*Total Supplies",F571:F689)+SUMIF($B571:$D689,"Total Publications",F571:F689)+SUMIF($B571:$D689,"*Total Other Costs",F571:F689)+SUMIF($B571:$D689,"*Total Modular Budget Calculation",F571:F689)+SUMIF($D571:$D689,"*# Trips/Yr",F571:F689)+SUMIF($D571:$D689,"*# Persons/Trip",F571:F689)+SUMIF($D571:$D689,"*# Days Per Diem/Trip",F571:F689)+SUMIF($D571:$D689,"*# Days Lodging/Trip",F571:F689)+SUMIF($D571:$D689,"*TOTAL NUMBER PARTICIPANTS PER YEAR",F571:F689))</f>
        <v>0</v>
      </c>
      <c r="G766" s="391">
        <f t="shared" ca="1" si="374"/>
        <v>0</v>
      </c>
      <c r="H766" s="391">
        <f t="shared" ca="1" si="374"/>
        <v>0</v>
      </c>
      <c r="I766" s="391">
        <f t="shared" ca="1" si="374"/>
        <v>0</v>
      </c>
      <c r="J766" s="392">
        <f ca="1">SUM(E766:I766)</f>
        <v>0</v>
      </c>
      <c r="K766" s="20"/>
      <c r="L766" s="16"/>
      <c r="W766" s="9"/>
      <c r="X766" s="9"/>
      <c r="Y766" s="9"/>
      <c r="Z766" s="9"/>
      <c r="AP766" s="9"/>
      <c r="AQ766" s="9"/>
      <c r="AR766" s="9"/>
      <c r="AS766" s="9"/>
    </row>
    <row r="767" spans="1:45" ht="14.4" thickBot="1">
      <c r="A767" s="758" t="s">
        <v>12</v>
      </c>
      <c r="B767" s="758"/>
      <c r="C767" s="393"/>
      <c r="D767" s="394"/>
      <c r="E767" s="395">
        <f ca="1">SUM(E690:E766)-(SUMIF($B690:$D766,"*Total SubRecipient Costs",E690:E766)+SUMIF($B690:$D766,"Total Tuition &amp; Fees",E690:E766)+SUMIF($B690:$D766,"*Total Other Costs IDC Exempt",E690:E766)+SUMIF($B690:$D766,"*Total Participant Support Costs",E690:E766))-E749-E797</f>
        <v>0</v>
      </c>
      <c r="F767" s="395">
        <f t="shared" ref="F767:I767" ca="1" si="375">SUM(F690:F766)-(SUMIF($B690:$D766,"*Total SubRecipient Costs",F690:F766)+SUMIF($B690:$D766,"Total Tuition &amp; Fees",F690:F766)+SUMIF($B690:$D766,"*Total Other Costs IDC Exempt",F690:F766)+SUMIF($B690:$D766,"*Total Participant Support Costs",F690:F766))-F749-F797</f>
        <v>0</v>
      </c>
      <c r="G767" s="395">
        <f t="shared" ca="1" si="375"/>
        <v>0</v>
      </c>
      <c r="H767" s="395">
        <f t="shared" ca="1" si="375"/>
        <v>0</v>
      </c>
      <c r="I767" s="395">
        <f t="shared" ca="1" si="375"/>
        <v>0</v>
      </c>
      <c r="J767" s="392">
        <f ca="1">SUM(E767:I767)</f>
        <v>0</v>
      </c>
      <c r="K767" s="16"/>
      <c r="L767" s="16"/>
      <c r="M767" s="129">
        <f>'Cumulative Budget Request '!M767</f>
        <v>0.52500000000000002</v>
      </c>
      <c r="N767" s="14" t="s">
        <v>38</v>
      </c>
      <c r="O767" s="130" t="str">
        <f>'Cumulative Budget Request '!O767</f>
        <v>MTDC</v>
      </c>
      <c r="P767" s="14" t="s">
        <v>31</v>
      </c>
      <c r="W767" s="123"/>
      <c r="X767" s="123"/>
      <c r="Y767" s="123"/>
      <c r="Z767" s="123"/>
      <c r="AI767" s="9"/>
      <c r="AJ767" s="9"/>
      <c r="AK767" s="9"/>
      <c r="AL767" s="9"/>
      <c r="AM767" s="9"/>
      <c r="AN767" s="9"/>
      <c r="AO767" s="9"/>
      <c r="AP767" s="123"/>
      <c r="AQ767" s="123"/>
      <c r="AR767" s="123"/>
      <c r="AS767" s="123"/>
    </row>
    <row r="768" spans="1:45" ht="13.8" thickBot="1">
      <c r="A768" s="1" t="s">
        <v>5</v>
      </c>
      <c r="D768" s="53" t="s">
        <v>167</v>
      </c>
      <c r="E768" s="343">
        <f>M767</f>
        <v>0.52500000000000002</v>
      </c>
      <c r="F768" s="343">
        <f>M768</f>
        <v>0.54</v>
      </c>
      <c r="G768" s="343">
        <f>M769</f>
        <v>0.54</v>
      </c>
      <c r="H768" s="343">
        <f>M770</f>
        <v>0.54</v>
      </c>
      <c r="I768" s="343">
        <f>M771</f>
        <v>0.54</v>
      </c>
      <c r="J768" s="25"/>
      <c r="K768" s="21"/>
      <c r="L768" s="21"/>
      <c r="M768" s="129">
        <f>'Cumulative Budget Request '!M768</f>
        <v>0.54</v>
      </c>
      <c r="N768" s="14" t="s">
        <v>38</v>
      </c>
      <c r="O768" s="130" t="str">
        <f>'Cumulative Budget Request '!O768</f>
        <v>MTDC</v>
      </c>
      <c r="P768" s="277" t="s">
        <v>32</v>
      </c>
      <c r="Q768" s="128"/>
      <c r="R768" s="128"/>
      <c r="S768" s="128"/>
      <c r="T768" s="128"/>
      <c r="U768" s="128"/>
      <c r="AI768" s="123"/>
      <c r="AJ768" s="123"/>
      <c r="AK768" s="123"/>
      <c r="AL768" s="123"/>
      <c r="AM768" s="123"/>
      <c r="AN768" s="123"/>
      <c r="AO768" s="123"/>
    </row>
    <row r="769" spans="1:45" s="128" customFormat="1" ht="13.8" thickBot="1">
      <c r="A769" s="1"/>
      <c r="B769"/>
      <c r="C769"/>
      <c r="D769" s="53" t="s">
        <v>71</v>
      </c>
      <c r="E769" s="343" t="str">
        <f>O767</f>
        <v>MTDC</v>
      </c>
      <c r="F769" s="343" t="str">
        <f>O768</f>
        <v>MTDC</v>
      </c>
      <c r="G769" s="343" t="str">
        <f>O769</f>
        <v>MTDC</v>
      </c>
      <c r="H769" s="343" t="str">
        <f>O770</f>
        <v>MTDC</v>
      </c>
      <c r="I769" s="343" t="str">
        <f>O771</f>
        <v>MTDC</v>
      </c>
      <c r="J769" s="25"/>
      <c r="K769" s="127"/>
      <c r="L769" s="127"/>
      <c r="M769" s="129">
        <f>'Cumulative Budget Request '!M769</f>
        <v>0.54</v>
      </c>
      <c r="N769" s="14" t="s">
        <v>38</v>
      </c>
      <c r="O769" s="130" t="str">
        <f>'Cumulative Budget Request '!O769</f>
        <v>MTDC</v>
      </c>
      <c r="P769" s="14" t="s">
        <v>33</v>
      </c>
      <c r="Q769"/>
      <c r="R769"/>
      <c r="S769"/>
      <c r="T769"/>
      <c r="U769"/>
      <c r="W769"/>
      <c r="X769"/>
      <c r="Y769"/>
      <c r="Z769"/>
      <c r="AA769"/>
      <c r="AB769"/>
      <c r="AC769"/>
      <c r="AD769"/>
      <c r="AE769"/>
      <c r="AF769"/>
      <c r="AG769"/>
      <c r="AH769"/>
      <c r="AI769"/>
      <c r="AJ769"/>
      <c r="AK769"/>
      <c r="AL769"/>
      <c r="AM769"/>
      <c r="AN769"/>
      <c r="AO769"/>
      <c r="AP769"/>
      <c r="AQ769"/>
      <c r="AR769"/>
      <c r="AS769"/>
    </row>
    <row r="770" spans="1:45" ht="13.8" thickBot="1">
      <c r="A770" s="9"/>
      <c r="C770" s="119"/>
      <c r="D770" s="120"/>
      <c r="E770" s="193">
        <f ca="1">IF(O767="MTDC",ROUND(E766*M767,0),IF(O767="TDC",ROUND(E767*M767,0),"ERROR"))</f>
        <v>0</v>
      </c>
      <c r="F770" s="193">
        <f ca="1">IF(O768="MTDC",ROUND(F766*M768,0),IF(O768="TDC",ROUND(F767*M768,0),"ERROR"))</f>
        <v>0</v>
      </c>
      <c r="G770" s="193">
        <f ca="1">IF(O769="MTDC",ROUND(G766*M769,0),IF(O769="TDC",ROUND(G767*M769,0),"ERROR"))</f>
        <v>0</v>
      </c>
      <c r="H770" s="193">
        <f ca="1">IF(O770="MTDC",ROUND(H766*M770,0),IF(O770="TDC",ROUND(H767*M770,0),"ERROR"))</f>
        <v>0</v>
      </c>
      <c r="I770" s="193">
        <f ca="1">IF(O771="MTDC",ROUND(I766*M771,0),IF(O771="TDC",ROUND(I767*M771,0),"ERROR"))</f>
        <v>0</v>
      </c>
      <c r="J770" s="194">
        <f ca="1">SUM(E770:I770)</f>
        <v>0</v>
      </c>
      <c r="M770" s="129">
        <f>'Cumulative Budget Request '!M770</f>
        <v>0.54</v>
      </c>
      <c r="N770" s="14" t="s">
        <v>38</v>
      </c>
      <c r="O770" s="130" t="str">
        <f>'Cumulative Budget Request '!O770</f>
        <v>MTDC</v>
      </c>
      <c r="P770" s="14" t="s">
        <v>34</v>
      </c>
    </row>
    <row r="771" spans="1:45" ht="14.4" thickBot="1">
      <c r="A771" s="390" t="s">
        <v>198</v>
      </c>
      <c r="B771" s="393"/>
      <c r="C771" s="393"/>
      <c r="D771" s="393"/>
      <c r="E771" s="395">
        <f ca="1">SUM(E767,E770)</f>
        <v>0</v>
      </c>
      <c r="F771" s="395">
        <f ca="1">SUM(F767,F770)</f>
        <v>0</v>
      </c>
      <c r="G771" s="395">
        <f ca="1">SUM(G767,G770)</f>
        <v>0</v>
      </c>
      <c r="H771" s="395">
        <f ca="1">SUM(H767,H770)</f>
        <v>0</v>
      </c>
      <c r="I771" s="395">
        <f ca="1">SUM(I767,I770)</f>
        <v>0</v>
      </c>
      <c r="J771" s="392">
        <f ca="1">SUM(E771:I771)</f>
        <v>0</v>
      </c>
      <c r="M771" s="129">
        <f>'Cumulative Budget Request '!M771</f>
        <v>0.54</v>
      </c>
      <c r="N771" s="14" t="s">
        <v>38</v>
      </c>
      <c r="O771" s="130" t="str">
        <f>'Cumulative Budget Request '!O771</f>
        <v>MTDC</v>
      </c>
      <c r="P771" s="14" t="s">
        <v>35</v>
      </c>
    </row>
    <row r="772" spans="1:45">
      <c r="A772" s="121"/>
      <c r="M772" s="220"/>
      <c r="N772" s="220"/>
      <c r="O772" s="220"/>
      <c r="P772" s="220"/>
      <c r="Q772" s="220"/>
      <c r="R772" s="220"/>
      <c r="S772" s="220"/>
      <c r="T772" s="220"/>
      <c r="U772" s="220"/>
    </row>
    <row r="773" spans="1:45" ht="15.6">
      <c r="A773" s="750" t="s">
        <v>172</v>
      </c>
      <c r="B773" s="750"/>
      <c r="C773" s="750"/>
      <c r="D773" s="750"/>
      <c r="E773" s="750"/>
      <c r="F773" s="750"/>
      <c r="G773" s="750"/>
      <c r="H773" s="750"/>
      <c r="I773" s="750"/>
      <c r="J773" s="750"/>
    </row>
    <row r="774" spans="1:45" ht="15.6" thickBot="1">
      <c r="B774" s="360"/>
      <c r="C774" s="360"/>
      <c r="D774" s="360"/>
      <c r="E774" s="360"/>
      <c r="F774" s="360"/>
      <c r="G774" s="360"/>
      <c r="H774" s="360"/>
      <c r="I774" s="360"/>
      <c r="J774" s="360"/>
      <c r="W774" s="221"/>
      <c r="AI774" s="85"/>
      <c r="AJ774" s="85"/>
      <c r="AK774" s="85"/>
      <c r="AL774" s="85"/>
      <c r="AM774" s="85"/>
      <c r="AN774" s="85"/>
      <c r="AO774" s="85"/>
    </row>
    <row r="775" spans="1:45">
      <c r="B775" s="743" t="s">
        <v>158</v>
      </c>
      <c r="C775" s="744"/>
      <c r="D775" s="744"/>
      <c r="E775" s="744"/>
      <c r="F775" s="744"/>
      <c r="G775" s="744"/>
      <c r="H775" s="744"/>
      <c r="I775" s="744"/>
      <c r="J775" s="745"/>
      <c r="M775" s="107" t="s">
        <v>160</v>
      </c>
      <c r="N775" s="108"/>
      <c r="O775" s="108"/>
      <c r="P775" s="108"/>
      <c r="Q775" s="108"/>
      <c r="R775" s="108"/>
      <c r="S775" s="108"/>
      <c r="T775" s="108"/>
      <c r="V775" s="1"/>
      <c r="W775" s="221"/>
    </row>
    <row r="776" spans="1:45">
      <c r="B776" s="741" t="s">
        <v>137</v>
      </c>
      <c r="C776" s="742"/>
      <c r="D776" s="742"/>
      <c r="E776" s="217" t="s">
        <v>31</v>
      </c>
      <c r="F776" s="217" t="s">
        <v>32</v>
      </c>
      <c r="G776" s="218" t="s">
        <v>33</v>
      </c>
      <c r="H776" s="218" t="s">
        <v>34</v>
      </c>
      <c r="I776" s="218" t="s">
        <v>35</v>
      </c>
      <c r="J776" s="219" t="s">
        <v>1</v>
      </c>
      <c r="W776" s="221"/>
    </row>
    <row r="777" spans="1:45">
      <c r="B777" s="813">
        <f>IF('Cumulative Budget Request '!$L828='Split budget (G)'!$L$1,'Cumulative Budget Request '!B828,0)</f>
        <v>0</v>
      </c>
      <c r="C777" s="814"/>
      <c r="D777" s="814"/>
      <c r="E777" s="244">
        <f>IF('Cumulative Budget Request '!$L828='Split budget (G)'!$L$1,'Cumulative Budget Request '!E828,0)</f>
        <v>0</v>
      </c>
      <c r="F777" s="244">
        <f>IF('Cumulative Budget Request '!$L828='Split budget (G)'!$L$1,'Cumulative Budget Request '!F828,0)</f>
        <v>0</v>
      </c>
      <c r="G777" s="244">
        <f>IF('Cumulative Budget Request '!$L828='Split budget (G)'!$L$1,'Cumulative Budget Request '!G828,0)</f>
        <v>0</v>
      </c>
      <c r="H777" s="244">
        <f>IF('Cumulative Budget Request '!$L828='Split budget (G)'!$L$1,'Cumulative Budget Request '!H828,0)</f>
        <v>0</v>
      </c>
      <c r="I777" s="244">
        <f>IF('Cumulative Budget Request '!$L828='Split budget (G)'!$L$1,'Cumulative Budget Request '!I828,0)</f>
        <v>0</v>
      </c>
      <c r="J777" s="317">
        <f>SUM(E777:I777)</f>
        <v>0</v>
      </c>
      <c r="W777" s="221"/>
    </row>
    <row r="778" spans="1:45">
      <c r="B778" s="811">
        <f>IF('Cumulative Budget Request '!$L829='Split budget (G)'!$L$1,'Cumulative Budget Request '!B829,0)</f>
        <v>0</v>
      </c>
      <c r="C778" s="812"/>
      <c r="D778" s="812"/>
      <c r="E778" s="244">
        <f>IF('Cumulative Budget Request '!$L829='Split budget (G)'!$L$1,'Cumulative Budget Request '!E829,0)</f>
        <v>0</v>
      </c>
      <c r="F778" s="244">
        <f>IF('Cumulative Budget Request '!$L829='Split budget (G)'!$L$1,'Cumulative Budget Request '!F829,0)</f>
        <v>0</v>
      </c>
      <c r="G778" s="244">
        <f>IF('Cumulative Budget Request '!$L829='Split budget (G)'!$L$1,'Cumulative Budget Request '!G829,0)</f>
        <v>0</v>
      </c>
      <c r="H778" s="244">
        <f>IF('Cumulative Budget Request '!$L829='Split budget (G)'!$L$1,'Cumulative Budget Request '!H829,0)</f>
        <v>0</v>
      </c>
      <c r="I778" s="244">
        <f>IF('Cumulative Budget Request '!$L829='Split budget (G)'!$L$1,'Cumulative Budget Request '!I829,0)</f>
        <v>0</v>
      </c>
      <c r="J778" s="317">
        <f t="shared" ref="J778:J796" si="376">SUM(E778:I778)</f>
        <v>0</v>
      </c>
      <c r="W778" s="221"/>
    </row>
    <row r="779" spans="1:45">
      <c r="B779" s="811">
        <f>IF('Cumulative Budget Request '!$L830='Split budget (G)'!$L$1,'Cumulative Budget Request '!B830,0)</f>
        <v>0</v>
      </c>
      <c r="C779" s="812"/>
      <c r="D779" s="812"/>
      <c r="E779" s="244">
        <f>IF('Cumulative Budget Request '!$L830='Split budget (G)'!$L$1,'Cumulative Budget Request '!E830,0)</f>
        <v>0</v>
      </c>
      <c r="F779" s="244">
        <f>IF('Cumulative Budget Request '!$L830='Split budget (G)'!$L$1,'Cumulative Budget Request '!F830,0)</f>
        <v>0</v>
      </c>
      <c r="G779" s="244">
        <f>IF('Cumulative Budget Request '!$L830='Split budget (G)'!$L$1,'Cumulative Budget Request '!G830,0)</f>
        <v>0</v>
      </c>
      <c r="H779" s="244">
        <f>IF('Cumulative Budget Request '!$L830='Split budget (G)'!$L$1,'Cumulative Budget Request '!H830,0)</f>
        <v>0</v>
      </c>
      <c r="I779" s="244">
        <f>IF('Cumulative Budget Request '!$L830='Split budget (G)'!$L$1,'Cumulative Budget Request '!I830,0)</f>
        <v>0</v>
      </c>
      <c r="J779" s="317">
        <f t="shared" si="376"/>
        <v>0</v>
      </c>
      <c r="W779" s="221"/>
    </row>
    <row r="780" spans="1:45" hidden="1">
      <c r="B780" s="811">
        <f>IF('Cumulative Budget Request '!$L831='Split budget (G)'!$L$1,'Cumulative Budget Request '!B831,0)</f>
        <v>0</v>
      </c>
      <c r="C780" s="812"/>
      <c r="D780" s="812"/>
      <c r="E780" s="244">
        <f>IF('Cumulative Budget Request '!$L831='Split budget (G)'!$L$1,'Cumulative Budget Request '!E831,0)</f>
        <v>0</v>
      </c>
      <c r="F780" s="244">
        <f>IF('Cumulative Budget Request '!$L831='Split budget (G)'!$L$1,'Cumulative Budget Request '!F831,0)</f>
        <v>0</v>
      </c>
      <c r="G780" s="244">
        <f>IF('Cumulative Budget Request '!$L831='Split budget (G)'!$L$1,'Cumulative Budget Request '!G831,0)</f>
        <v>0</v>
      </c>
      <c r="H780" s="244">
        <f>IF('Cumulative Budget Request '!$L831='Split budget (G)'!$L$1,'Cumulative Budget Request '!H831,0)</f>
        <v>0</v>
      </c>
      <c r="I780" s="244">
        <f>IF('Cumulative Budget Request '!$L831='Split budget (G)'!$L$1,'Cumulative Budget Request '!I831,0)</f>
        <v>0</v>
      </c>
      <c r="J780" s="317">
        <f t="shared" si="376"/>
        <v>0</v>
      </c>
      <c r="W780" s="221"/>
    </row>
    <row r="781" spans="1:45" hidden="1">
      <c r="B781" s="811">
        <f>IF('Cumulative Budget Request '!$L832='Split budget (G)'!$L$1,'Cumulative Budget Request '!B832,0)</f>
        <v>0</v>
      </c>
      <c r="C781" s="812"/>
      <c r="D781" s="812"/>
      <c r="E781" s="244">
        <f>IF('Cumulative Budget Request '!$L832='Split budget (G)'!$L$1,'Cumulative Budget Request '!E832,0)</f>
        <v>0</v>
      </c>
      <c r="F781" s="244">
        <f>IF('Cumulative Budget Request '!$L832='Split budget (G)'!$L$1,'Cumulative Budget Request '!F832,0)</f>
        <v>0</v>
      </c>
      <c r="G781" s="244">
        <f>IF('Cumulative Budget Request '!$L832='Split budget (G)'!$L$1,'Cumulative Budget Request '!G832,0)</f>
        <v>0</v>
      </c>
      <c r="H781" s="244">
        <f>IF('Cumulative Budget Request '!$L832='Split budget (G)'!$L$1,'Cumulative Budget Request '!H832,0)</f>
        <v>0</v>
      </c>
      <c r="I781" s="244">
        <f>IF('Cumulative Budget Request '!$L832='Split budget (G)'!$L$1,'Cumulative Budget Request '!I832,0)</f>
        <v>0</v>
      </c>
      <c r="J781" s="317">
        <f t="shared" si="376"/>
        <v>0</v>
      </c>
      <c r="W781" s="221"/>
    </row>
    <row r="782" spans="1:45" hidden="1">
      <c r="B782" s="811">
        <f>IF('Cumulative Budget Request '!$L833='Split budget (G)'!$L$1,'Cumulative Budget Request '!B833,0)</f>
        <v>0</v>
      </c>
      <c r="C782" s="812"/>
      <c r="D782" s="812"/>
      <c r="E782" s="244">
        <f>IF('Cumulative Budget Request '!$L833='Split budget (G)'!$L$1,'Cumulative Budget Request '!E833,0)</f>
        <v>0</v>
      </c>
      <c r="F782" s="244">
        <f>IF('Cumulative Budget Request '!$L833='Split budget (G)'!$L$1,'Cumulative Budget Request '!F833,0)</f>
        <v>0</v>
      </c>
      <c r="G782" s="244">
        <f>IF('Cumulative Budget Request '!$L833='Split budget (G)'!$L$1,'Cumulative Budget Request '!G833,0)</f>
        <v>0</v>
      </c>
      <c r="H782" s="244">
        <f>IF('Cumulative Budget Request '!$L833='Split budget (G)'!$L$1,'Cumulative Budget Request '!H833,0)</f>
        <v>0</v>
      </c>
      <c r="I782" s="244">
        <f>IF('Cumulative Budget Request '!$L833='Split budget (G)'!$L$1,'Cumulative Budget Request '!I833,0)</f>
        <v>0</v>
      </c>
      <c r="J782" s="317">
        <f t="shared" si="376"/>
        <v>0</v>
      </c>
      <c r="W782" s="221"/>
    </row>
    <row r="783" spans="1:45" hidden="1">
      <c r="B783" s="811">
        <f>IF('Cumulative Budget Request '!$L834='Split budget (G)'!$L$1,'Cumulative Budget Request '!B834,0)</f>
        <v>0</v>
      </c>
      <c r="C783" s="812"/>
      <c r="D783" s="812"/>
      <c r="E783" s="244">
        <f>IF('Cumulative Budget Request '!$L834='Split budget (G)'!$L$1,'Cumulative Budget Request '!E834,0)</f>
        <v>0</v>
      </c>
      <c r="F783" s="244">
        <f>IF('Cumulative Budget Request '!$L834='Split budget (G)'!$L$1,'Cumulative Budget Request '!F834,0)</f>
        <v>0</v>
      </c>
      <c r="G783" s="244">
        <f>IF('Cumulative Budget Request '!$L834='Split budget (G)'!$L$1,'Cumulative Budget Request '!G834,0)</f>
        <v>0</v>
      </c>
      <c r="H783" s="244">
        <f>IF('Cumulative Budget Request '!$L834='Split budget (G)'!$L$1,'Cumulative Budget Request '!H834,0)</f>
        <v>0</v>
      </c>
      <c r="I783" s="244">
        <f>IF('Cumulative Budget Request '!$L834='Split budget (G)'!$L$1,'Cumulative Budget Request '!I834,0)</f>
        <v>0</v>
      </c>
      <c r="J783" s="317">
        <f t="shared" si="376"/>
        <v>0</v>
      </c>
      <c r="W783" s="221"/>
    </row>
    <row r="784" spans="1:45" hidden="1">
      <c r="B784" s="811">
        <f>IF('Cumulative Budget Request '!$L835='Split budget (G)'!$L$1,'Cumulative Budget Request '!B835,0)</f>
        <v>0</v>
      </c>
      <c r="C784" s="812"/>
      <c r="D784" s="812"/>
      <c r="E784" s="244">
        <f>IF('Cumulative Budget Request '!$L835='Split budget (G)'!$L$1,'Cumulative Budget Request '!E835,0)</f>
        <v>0</v>
      </c>
      <c r="F784" s="244">
        <f>IF('Cumulative Budget Request '!$L835='Split budget (G)'!$L$1,'Cumulative Budget Request '!F835,0)</f>
        <v>0</v>
      </c>
      <c r="G784" s="244">
        <f>IF('Cumulative Budget Request '!$L835='Split budget (G)'!$L$1,'Cumulative Budget Request '!G835,0)</f>
        <v>0</v>
      </c>
      <c r="H784" s="244">
        <f>IF('Cumulative Budget Request '!$L835='Split budget (G)'!$L$1,'Cumulative Budget Request '!H835,0)</f>
        <v>0</v>
      </c>
      <c r="I784" s="244">
        <f>IF('Cumulative Budget Request '!$L835='Split budget (G)'!$L$1,'Cumulative Budget Request '!I835,0)</f>
        <v>0</v>
      </c>
      <c r="J784" s="317">
        <f t="shared" si="376"/>
        <v>0</v>
      </c>
      <c r="W784" s="221"/>
    </row>
    <row r="785" spans="2:35" hidden="1">
      <c r="B785" s="811">
        <f>IF('Cumulative Budget Request '!$L836='Split budget (G)'!$L$1,'Cumulative Budget Request '!B836,0)</f>
        <v>0</v>
      </c>
      <c r="C785" s="812"/>
      <c r="D785" s="812"/>
      <c r="E785" s="244">
        <f>IF('Cumulative Budget Request '!$L836='Split budget (G)'!$L$1,'Cumulative Budget Request '!E836,0)</f>
        <v>0</v>
      </c>
      <c r="F785" s="244">
        <f>IF('Cumulative Budget Request '!$L836='Split budget (G)'!$L$1,'Cumulative Budget Request '!F836,0)</f>
        <v>0</v>
      </c>
      <c r="G785" s="244">
        <f>IF('Cumulative Budget Request '!$L836='Split budget (G)'!$L$1,'Cumulative Budget Request '!G836,0)</f>
        <v>0</v>
      </c>
      <c r="H785" s="244">
        <f>IF('Cumulative Budget Request '!$L836='Split budget (G)'!$L$1,'Cumulative Budget Request '!H836,0)</f>
        <v>0</v>
      </c>
      <c r="I785" s="244">
        <f>IF('Cumulative Budget Request '!$L836='Split budget (G)'!$L$1,'Cumulative Budget Request '!I836,0)</f>
        <v>0</v>
      </c>
      <c r="J785" s="317">
        <f t="shared" si="376"/>
        <v>0</v>
      </c>
      <c r="W785" s="221"/>
    </row>
    <row r="786" spans="2:35" hidden="1">
      <c r="B786" s="811">
        <f>IF('Cumulative Budget Request '!$L837='Split budget (G)'!$L$1,'Cumulative Budget Request '!B837,0)</f>
        <v>0</v>
      </c>
      <c r="C786" s="812"/>
      <c r="D786" s="812"/>
      <c r="E786" s="244">
        <f>IF('Cumulative Budget Request '!$L837='Split budget (G)'!$L$1,'Cumulative Budget Request '!E837,0)</f>
        <v>0</v>
      </c>
      <c r="F786" s="244">
        <f>IF('Cumulative Budget Request '!$L837='Split budget (G)'!$L$1,'Cumulative Budget Request '!F837,0)</f>
        <v>0</v>
      </c>
      <c r="G786" s="244">
        <f>IF('Cumulative Budget Request '!$L837='Split budget (G)'!$L$1,'Cumulative Budget Request '!G837,0)</f>
        <v>0</v>
      </c>
      <c r="H786" s="244">
        <f>IF('Cumulative Budget Request '!$L837='Split budget (G)'!$L$1,'Cumulative Budget Request '!H837,0)</f>
        <v>0</v>
      </c>
      <c r="I786" s="244">
        <f>IF('Cumulative Budget Request '!$L837='Split budget (G)'!$L$1,'Cumulative Budget Request '!I837,0)</f>
        <v>0</v>
      </c>
      <c r="J786" s="317">
        <f t="shared" si="376"/>
        <v>0</v>
      </c>
      <c r="W786" s="221"/>
    </row>
    <row r="787" spans="2:35" hidden="1">
      <c r="B787" s="811">
        <f>IF('Cumulative Budget Request '!$L838='Split budget (G)'!$L$1,'Cumulative Budget Request '!B838,0)</f>
        <v>0</v>
      </c>
      <c r="C787" s="812"/>
      <c r="D787" s="812"/>
      <c r="E787" s="244">
        <f>IF('Cumulative Budget Request '!$L838='Split budget (G)'!$L$1,'Cumulative Budget Request '!E838,0)</f>
        <v>0</v>
      </c>
      <c r="F787" s="244">
        <f>IF('Cumulative Budget Request '!$L838='Split budget (G)'!$L$1,'Cumulative Budget Request '!F838,0)</f>
        <v>0</v>
      </c>
      <c r="G787" s="244">
        <f>IF('Cumulative Budget Request '!$L838='Split budget (G)'!$L$1,'Cumulative Budget Request '!G838,0)</f>
        <v>0</v>
      </c>
      <c r="H787" s="244">
        <f>IF('Cumulative Budget Request '!$L838='Split budget (G)'!$L$1,'Cumulative Budget Request '!H838,0)</f>
        <v>0</v>
      </c>
      <c r="I787" s="244">
        <f>IF('Cumulative Budget Request '!$L838='Split budget (G)'!$L$1,'Cumulative Budget Request '!I838,0)</f>
        <v>0</v>
      </c>
      <c r="J787" s="317">
        <f t="shared" si="376"/>
        <v>0</v>
      </c>
      <c r="W787" s="221"/>
    </row>
    <row r="788" spans="2:35" hidden="1">
      <c r="B788" s="811">
        <f>IF('Cumulative Budget Request '!$L839='Split budget (G)'!$L$1,'Cumulative Budget Request '!B839,0)</f>
        <v>0</v>
      </c>
      <c r="C788" s="812"/>
      <c r="D788" s="812"/>
      <c r="E788" s="244">
        <f>IF('Cumulative Budget Request '!$L839='Split budget (G)'!$L$1,'Cumulative Budget Request '!E839,0)</f>
        <v>0</v>
      </c>
      <c r="F788" s="244">
        <f>IF('Cumulative Budget Request '!$L839='Split budget (G)'!$L$1,'Cumulative Budget Request '!F839,0)</f>
        <v>0</v>
      </c>
      <c r="G788" s="244">
        <f>IF('Cumulative Budget Request '!$L839='Split budget (G)'!$L$1,'Cumulative Budget Request '!G839,0)</f>
        <v>0</v>
      </c>
      <c r="H788" s="244">
        <f>IF('Cumulative Budget Request '!$L839='Split budget (G)'!$L$1,'Cumulative Budget Request '!H839,0)</f>
        <v>0</v>
      </c>
      <c r="I788" s="244">
        <f>IF('Cumulative Budget Request '!$L839='Split budget (G)'!$L$1,'Cumulative Budget Request '!I839,0)</f>
        <v>0</v>
      </c>
      <c r="J788" s="317">
        <f t="shared" si="376"/>
        <v>0</v>
      </c>
      <c r="W788" s="221"/>
    </row>
    <row r="789" spans="2:35" hidden="1">
      <c r="B789" s="811">
        <f>IF('Cumulative Budget Request '!$L840='Split budget (G)'!$L$1,'Cumulative Budget Request '!B840,0)</f>
        <v>0</v>
      </c>
      <c r="C789" s="812"/>
      <c r="D789" s="812"/>
      <c r="E789" s="244">
        <f>IF('Cumulative Budget Request '!$L840='Split budget (G)'!$L$1,'Cumulative Budget Request '!E840,0)</f>
        <v>0</v>
      </c>
      <c r="F789" s="244">
        <f>IF('Cumulative Budget Request '!$L840='Split budget (G)'!$L$1,'Cumulative Budget Request '!F840,0)</f>
        <v>0</v>
      </c>
      <c r="G789" s="244">
        <f>IF('Cumulative Budget Request '!$L840='Split budget (G)'!$L$1,'Cumulative Budget Request '!G840,0)</f>
        <v>0</v>
      </c>
      <c r="H789" s="244">
        <f>IF('Cumulative Budget Request '!$L840='Split budget (G)'!$L$1,'Cumulative Budget Request '!H840,0)</f>
        <v>0</v>
      </c>
      <c r="I789" s="244">
        <f>IF('Cumulative Budget Request '!$L840='Split budget (G)'!$L$1,'Cumulative Budget Request '!I840,0)</f>
        <v>0</v>
      </c>
      <c r="J789" s="317">
        <f t="shared" si="376"/>
        <v>0</v>
      </c>
      <c r="W789" s="221"/>
    </row>
    <row r="790" spans="2:35" hidden="1">
      <c r="B790" s="811">
        <f>IF('Cumulative Budget Request '!$L841='Split budget (G)'!$L$1,'Cumulative Budget Request '!B841,0)</f>
        <v>0</v>
      </c>
      <c r="C790" s="812"/>
      <c r="D790" s="812"/>
      <c r="E790" s="244">
        <f>IF('Cumulative Budget Request '!$L841='Split budget (G)'!$L$1,'Cumulative Budget Request '!E841,0)</f>
        <v>0</v>
      </c>
      <c r="F790" s="244">
        <f>IF('Cumulative Budget Request '!$L841='Split budget (G)'!$L$1,'Cumulative Budget Request '!F841,0)</f>
        <v>0</v>
      </c>
      <c r="G790" s="244">
        <f>IF('Cumulative Budget Request '!$L841='Split budget (G)'!$L$1,'Cumulative Budget Request '!G841,0)</f>
        <v>0</v>
      </c>
      <c r="H790" s="244">
        <f>IF('Cumulative Budget Request '!$L841='Split budget (G)'!$L$1,'Cumulative Budget Request '!H841,0)</f>
        <v>0</v>
      </c>
      <c r="I790" s="244">
        <f>IF('Cumulative Budget Request '!$L841='Split budget (G)'!$L$1,'Cumulative Budget Request '!I841,0)</f>
        <v>0</v>
      </c>
      <c r="J790" s="317">
        <f t="shared" si="376"/>
        <v>0</v>
      </c>
      <c r="W790" s="221"/>
    </row>
    <row r="791" spans="2:35" hidden="1">
      <c r="B791" s="811">
        <f>IF('Cumulative Budget Request '!$L842='Split budget (G)'!$L$1,'Cumulative Budget Request '!B842,0)</f>
        <v>0</v>
      </c>
      <c r="C791" s="812"/>
      <c r="D791" s="812"/>
      <c r="E791" s="244">
        <f>IF('Cumulative Budget Request '!$L842='Split budget (G)'!$L$1,'Cumulative Budget Request '!E842,0)</f>
        <v>0</v>
      </c>
      <c r="F791" s="244">
        <f>IF('Cumulative Budget Request '!$L842='Split budget (G)'!$L$1,'Cumulative Budget Request '!F842,0)</f>
        <v>0</v>
      </c>
      <c r="G791" s="244">
        <f>IF('Cumulative Budget Request '!$L842='Split budget (G)'!$L$1,'Cumulative Budget Request '!G842,0)</f>
        <v>0</v>
      </c>
      <c r="H791" s="244">
        <f>IF('Cumulative Budget Request '!$L842='Split budget (G)'!$L$1,'Cumulative Budget Request '!H842,0)</f>
        <v>0</v>
      </c>
      <c r="I791" s="244">
        <f>IF('Cumulative Budget Request '!$L842='Split budget (G)'!$L$1,'Cumulative Budget Request '!I842,0)</f>
        <v>0</v>
      </c>
      <c r="J791" s="317">
        <f t="shared" si="376"/>
        <v>0</v>
      </c>
      <c r="W791" s="221"/>
    </row>
    <row r="792" spans="2:35" hidden="1">
      <c r="B792" s="811">
        <f>IF('Cumulative Budget Request '!$L843='Split budget (G)'!$L$1,'Cumulative Budget Request '!B843,0)</f>
        <v>0</v>
      </c>
      <c r="C792" s="812"/>
      <c r="D792" s="812"/>
      <c r="E792" s="244">
        <f>IF('Cumulative Budget Request '!$L843='Split budget (G)'!$L$1,'Cumulative Budget Request '!E843,0)</f>
        <v>0</v>
      </c>
      <c r="F792" s="244">
        <f>IF('Cumulative Budget Request '!$L843='Split budget (G)'!$L$1,'Cumulative Budget Request '!F843,0)</f>
        <v>0</v>
      </c>
      <c r="G792" s="244">
        <f>IF('Cumulative Budget Request '!$L843='Split budget (G)'!$L$1,'Cumulative Budget Request '!G843,0)</f>
        <v>0</v>
      </c>
      <c r="H792" s="244">
        <f>IF('Cumulative Budget Request '!$L843='Split budget (G)'!$L$1,'Cumulative Budget Request '!H843,0)</f>
        <v>0</v>
      </c>
      <c r="I792" s="244">
        <f>IF('Cumulative Budget Request '!$L843='Split budget (G)'!$L$1,'Cumulative Budget Request '!I843,0)</f>
        <v>0</v>
      </c>
      <c r="J792" s="317">
        <f t="shared" si="376"/>
        <v>0</v>
      </c>
      <c r="W792" s="221"/>
    </row>
    <row r="793" spans="2:35" ht="16.8" hidden="1">
      <c r="B793" s="811">
        <f>IF('Cumulative Budget Request '!$L844='Split budget (G)'!$L$1,'Cumulative Budget Request '!B844,0)</f>
        <v>0</v>
      </c>
      <c r="C793" s="812"/>
      <c r="D793" s="812"/>
      <c r="E793" s="244">
        <f>IF('Cumulative Budget Request '!$L844='Split budget (G)'!$L$1,'Cumulative Budget Request '!E844,0)</f>
        <v>0</v>
      </c>
      <c r="F793" s="244">
        <f>IF('Cumulative Budget Request '!$L844='Split budget (G)'!$L$1,'Cumulative Budget Request '!F844,0)</f>
        <v>0</v>
      </c>
      <c r="G793" s="244">
        <f>IF('Cumulative Budget Request '!$L844='Split budget (G)'!$L$1,'Cumulative Budget Request '!G844,0)</f>
        <v>0</v>
      </c>
      <c r="H793" s="244">
        <f>IF('Cumulative Budget Request '!$L844='Split budget (G)'!$L$1,'Cumulative Budget Request '!H844,0)</f>
        <v>0</v>
      </c>
      <c r="I793" s="244">
        <f>IF('Cumulative Budget Request '!$L844='Split budget (G)'!$L$1,'Cumulative Budget Request '!I844,0)</f>
        <v>0</v>
      </c>
      <c r="J793" s="317">
        <f t="shared" si="376"/>
        <v>0</v>
      </c>
      <c r="W793" s="222"/>
    </row>
    <row r="794" spans="2:35" hidden="1">
      <c r="B794" s="811">
        <f>IF('Cumulative Budget Request '!$L845='Split budget (G)'!$L$1,'Cumulative Budget Request '!B845,0)</f>
        <v>0</v>
      </c>
      <c r="C794" s="812"/>
      <c r="D794" s="812"/>
      <c r="E794" s="244">
        <f>IF('Cumulative Budget Request '!$L845='Split budget (G)'!$L$1,'Cumulative Budget Request '!E845,0)</f>
        <v>0</v>
      </c>
      <c r="F794" s="244">
        <f>IF('Cumulative Budget Request '!$L845='Split budget (G)'!$L$1,'Cumulative Budget Request '!F845,0)</f>
        <v>0</v>
      </c>
      <c r="G794" s="244">
        <f>IF('Cumulative Budget Request '!$L845='Split budget (G)'!$L$1,'Cumulative Budget Request '!G845,0)</f>
        <v>0</v>
      </c>
      <c r="H794" s="244">
        <f>IF('Cumulative Budget Request '!$L845='Split budget (G)'!$L$1,'Cumulative Budget Request '!H845,0)</f>
        <v>0</v>
      </c>
      <c r="I794" s="244">
        <f>IF('Cumulative Budget Request '!$L845='Split budget (G)'!$L$1,'Cumulative Budget Request '!I845,0)</f>
        <v>0</v>
      </c>
      <c r="J794" s="317">
        <f t="shared" si="376"/>
        <v>0</v>
      </c>
    </row>
    <row r="795" spans="2:35" hidden="1">
      <c r="B795" s="811">
        <f>IF('Cumulative Budget Request '!$L846='Split budget (G)'!$L$1,'Cumulative Budget Request '!B846,0)</f>
        <v>0</v>
      </c>
      <c r="C795" s="812"/>
      <c r="D795" s="812"/>
      <c r="E795" s="244">
        <f>IF('Cumulative Budget Request '!$L846='Split budget (G)'!$L$1,'Cumulative Budget Request '!E846,0)</f>
        <v>0</v>
      </c>
      <c r="F795" s="244">
        <f>IF('Cumulative Budget Request '!$L846='Split budget (G)'!$L$1,'Cumulative Budget Request '!F846,0)</f>
        <v>0</v>
      </c>
      <c r="G795" s="244">
        <f>IF('Cumulative Budget Request '!$L846='Split budget (G)'!$L$1,'Cumulative Budget Request '!G846,0)</f>
        <v>0</v>
      </c>
      <c r="H795" s="244">
        <f>IF('Cumulative Budget Request '!$L846='Split budget (G)'!$L$1,'Cumulative Budget Request '!H846,0)</f>
        <v>0</v>
      </c>
      <c r="I795" s="244">
        <f>IF('Cumulative Budget Request '!$L846='Split budget (G)'!$L$1,'Cumulative Budget Request '!I846,0)</f>
        <v>0</v>
      </c>
      <c r="J795" s="317">
        <f t="shared" si="376"/>
        <v>0</v>
      </c>
      <c r="K795" s="20"/>
      <c r="L795" s="16"/>
      <c r="M795" s="20"/>
      <c r="N795" s="20"/>
      <c r="O795" s="20"/>
      <c r="P795" s="20"/>
    </row>
    <row r="796" spans="2:35" hidden="1">
      <c r="B796" s="815">
        <f>IF('Cumulative Budget Request '!$L847='Split budget (G)'!$L$1,'Cumulative Budget Request '!B847,0)</f>
        <v>0</v>
      </c>
      <c r="C796" s="816"/>
      <c r="D796" s="816"/>
      <c r="E796" s="244">
        <f>IF('Cumulative Budget Request '!$L847='Split budget (G)'!$L$1,'Cumulative Budget Request '!E847,0)</f>
        <v>0</v>
      </c>
      <c r="F796" s="244">
        <f>IF('Cumulative Budget Request '!$L847='Split budget (G)'!$L$1,'Cumulative Budget Request '!F847,0)</f>
        <v>0</v>
      </c>
      <c r="G796" s="244">
        <f>IF('Cumulative Budget Request '!$L847='Split budget (G)'!$L$1,'Cumulative Budget Request '!G847,0)</f>
        <v>0</v>
      </c>
      <c r="H796" s="244">
        <f>IF('Cumulative Budget Request '!$L847='Split budget (G)'!$L$1,'Cumulative Budget Request '!H847,0)</f>
        <v>0</v>
      </c>
      <c r="I796" s="244">
        <f>IF('Cumulative Budget Request '!$L847='Split budget (G)'!$L$1,'Cumulative Budget Request '!I847,0)</f>
        <v>0</v>
      </c>
      <c r="J796" s="318">
        <f t="shared" si="376"/>
        <v>0</v>
      </c>
      <c r="K796" s="20"/>
      <c r="L796" s="16"/>
      <c r="M796" s="20"/>
      <c r="N796" s="20"/>
      <c r="O796" s="20"/>
      <c r="P796" s="20"/>
    </row>
    <row r="797" spans="2:35" ht="13.8" thickBot="1">
      <c r="B797" s="736" t="s">
        <v>1</v>
      </c>
      <c r="C797" s="737"/>
      <c r="D797" s="737"/>
      <c r="E797" s="320">
        <f>SUM(E777:E796)</f>
        <v>0</v>
      </c>
      <c r="F797" s="320">
        <f t="shared" ref="F797:J797" si="377">SUM(F777:F796)</f>
        <v>0</v>
      </c>
      <c r="G797" s="320">
        <f t="shared" si="377"/>
        <v>0</v>
      </c>
      <c r="H797" s="320">
        <f t="shared" si="377"/>
        <v>0</v>
      </c>
      <c r="I797" s="320">
        <f t="shared" si="377"/>
        <v>0</v>
      </c>
      <c r="J797" s="319">
        <f t="shared" si="377"/>
        <v>0</v>
      </c>
      <c r="K797" s="20"/>
      <c r="L797" s="16"/>
      <c r="M797" s="20"/>
      <c r="N797" s="20"/>
      <c r="O797" s="20"/>
      <c r="P797" s="20"/>
    </row>
    <row r="798" spans="2:35" ht="13.8" thickBot="1">
      <c r="F798"/>
      <c r="H798" s="20"/>
      <c r="I798" s="16"/>
      <c r="J798" s="20"/>
      <c r="K798" s="20"/>
      <c r="L798" s="16"/>
      <c r="M798" s="20"/>
      <c r="N798" s="20"/>
      <c r="O798" s="20"/>
      <c r="P798" s="20"/>
      <c r="AI798" s="1"/>
    </row>
    <row r="799" spans="2:35">
      <c r="B799" s="743" t="s">
        <v>159</v>
      </c>
      <c r="C799" s="744"/>
      <c r="D799" s="744"/>
      <c r="E799" s="744"/>
      <c r="F799" s="744"/>
      <c r="G799" s="744"/>
      <c r="H799" s="744"/>
      <c r="I799" s="744"/>
      <c r="J799" s="745"/>
      <c r="K799" s="20"/>
      <c r="L799" s="16"/>
      <c r="M799" s="20"/>
      <c r="N799" s="20"/>
      <c r="O799" s="20"/>
      <c r="P799" s="20"/>
    </row>
    <row r="800" spans="2:35">
      <c r="B800" s="741" t="s">
        <v>137</v>
      </c>
      <c r="C800" s="742"/>
      <c r="D800" s="742"/>
      <c r="E800" s="217" t="s">
        <v>31</v>
      </c>
      <c r="F800" s="217" t="s">
        <v>32</v>
      </c>
      <c r="G800" s="218" t="s">
        <v>33</v>
      </c>
      <c r="H800" s="218" t="s">
        <v>34</v>
      </c>
      <c r="I800" s="218" t="s">
        <v>35</v>
      </c>
      <c r="J800" s="219" t="s">
        <v>1</v>
      </c>
      <c r="K800" s="20"/>
      <c r="L800" s="16"/>
      <c r="M800" s="20"/>
      <c r="N800" s="20"/>
      <c r="O800" s="20"/>
      <c r="P800" s="20"/>
    </row>
    <row r="801" spans="2:16">
      <c r="B801" s="813">
        <f t="shared" ref="B801:B821" si="378">B777</f>
        <v>0</v>
      </c>
      <c r="C801" s="814"/>
      <c r="D801" s="814"/>
      <c r="E801" s="244">
        <f>IF('Cumulative Budget Request '!$L852='Split budget (G)'!$L$1,'Cumulative Budget Request '!E852,0)</f>
        <v>0</v>
      </c>
      <c r="F801" s="244">
        <f>IF('Cumulative Budget Request '!$L852='Split budget (G)'!$L$1,'Cumulative Budget Request '!F852,0)</f>
        <v>0</v>
      </c>
      <c r="G801" s="244">
        <f>IF('Cumulative Budget Request '!$L852='Split budget (G)'!$L$1,'Cumulative Budget Request '!G852,0)</f>
        <v>0</v>
      </c>
      <c r="H801" s="244">
        <f>IF('Cumulative Budget Request '!$L852='Split budget (G)'!$L$1,'Cumulative Budget Request '!H852,0)</f>
        <v>0</v>
      </c>
      <c r="I801" s="244">
        <f>IF('Cumulative Budget Request '!$L852='Split budget (G)'!$L$1,'Cumulative Budget Request '!I852,0)</f>
        <v>0</v>
      </c>
      <c r="J801" s="317">
        <f t="shared" ref="J801:J820" si="379">SUM(E801:I801)</f>
        <v>0</v>
      </c>
      <c r="K801" s="20"/>
      <c r="L801" s="16"/>
      <c r="M801" s="20"/>
      <c r="N801" s="20"/>
      <c r="O801" s="20"/>
      <c r="P801" s="20"/>
    </row>
    <row r="802" spans="2:16">
      <c r="B802" s="811">
        <f t="shared" si="378"/>
        <v>0</v>
      </c>
      <c r="C802" s="812"/>
      <c r="D802" s="812"/>
      <c r="E802" s="244">
        <f>IF('Cumulative Budget Request '!$L853='Split budget (G)'!$L$1,'Cumulative Budget Request '!E853,0)</f>
        <v>0</v>
      </c>
      <c r="F802" s="244">
        <f>IF('Cumulative Budget Request '!$L853='Split budget (G)'!$L$1,'Cumulative Budget Request '!F853,0)</f>
        <v>0</v>
      </c>
      <c r="G802" s="244">
        <f>IF('Cumulative Budget Request '!$L853='Split budget (G)'!$L$1,'Cumulative Budget Request '!G853,0)</f>
        <v>0</v>
      </c>
      <c r="H802" s="244">
        <f>IF('Cumulative Budget Request '!$L853='Split budget (G)'!$L$1,'Cumulative Budget Request '!H853,0)</f>
        <v>0</v>
      </c>
      <c r="I802" s="244">
        <f>IF('Cumulative Budget Request '!$L853='Split budget (G)'!$L$1,'Cumulative Budget Request '!I853,0)</f>
        <v>0</v>
      </c>
      <c r="J802" s="317">
        <f t="shared" si="379"/>
        <v>0</v>
      </c>
      <c r="K802" s="20"/>
      <c r="L802" s="16"/>
      <c r="M802" s="20"/>
      <c r="N802" s="20"/>
      <c r="O802" s="20"/>
      <c r="P802" s="20"/>
    </row>
    <row r="803" spans="2:16">
      <c r="B803" s="811">
        <f t="shared" si="378"/>
        <v>0</v>
      </c>
      <c r="C803" s="812"/>
      <c r="D803" s="812"/>
      <c r="E803" s="244">
        <f>IF('Cumulative Budget Request '!$L854='Split budget (G)'!$L$1,'Cumulative Budget Request '!E854,0)</f>
        <v>0</v>
      </c>
      <c r="F803" s="244">
        <f>IF('Cumulative Budget Request '!$L854='Split budget (G)'!$L$1,'Cumulative Budget Request '!F854,0)</f>
        <v>0</v>
      </c>
      <c r="G803" s="244">
        <f>IF('Cumulative Budget Request '!$L854='Split budget (G)'!$L$1,'Cumulative Budget Request '!G854,0)</f>
        <v>0</v>
      </c>
      <c r="H803" s="244">
        <f>IF('Cumulative Budget Request '!$L854='Split budget (G)'!$L$1,'Cumulative Budget Request '!H854,0)</f>
        <v>0</v>
      </c>
      <c r="I803" s="244">
        <f>IF('Cumulative Budget Request '!$L854='Split budget (G)'!$L$1,'Cumulative Budget Request '!I854,0)</f>
        <v>0</v>
      </c>
      <c r="J803" s="317">
        <f t="shared" si="379"/>
        <v>0</v>
      </c>
      <c r="K803" s="20"/>
      <c r="L803" s="16"/>
      <c r="M803" s="20"/>
      <c r="N803" s="20"/>
      <c r="O803" s="20"/>
      <c r="P803" s="20"/>
    </row>
    <row r="804" spans="2:16" hidden="1">
      <c r="B804" s="811">
        <f t="shared" si="378"/>
        <v>0</v>
      </c>
      <c r="C804" s="812"/>
      <c r="D804" s="812"/>
      <c r="E804" s="244">
        <f>IF('Cumulative Budget Request '!$L855='Split budget (G)'!$L$1,'Cumulative Budget Request '!E855,0)</f>
        <v>0</v>
      </c>
      <c r="F804" s="244">
        <f>IF('Cumulative Budget Request '!$L855='Split budget (G)'!$L$1,'Cumulative Budget Request '!F855,0)</f>
        <v>0</v>
      </c>
      <c r="G804" s="244">
        <f>IF('Cumulative Budget Request '!$L855='Split budget (G)'!$L$1,'Cumulative Budget Request '!G855,0)</f>
        <v>0</v>
      </c>
      <c r="H804" s="244">
        <f>IF('Cumulative Budget Request '!$L855='Split budget (G)'!$L$1,'Cumulative Budget Request '!H855,0)</f>
        <v>0</v>
      </c>
      <c r="I804" s="244">
        <f>IF('Cumulative Budget Request '!$L855='Split budget (G)'!$L$1,'Cumulative Budget Request '!I855,0)</f>
        <v>0</v>
      </c>
      <c r="J804" s="317">
        <f t="shared" si="379"/>
        <v>0</v>
      </c>
      <c r="K804" s="20"/>
      <c r="L804" s="16"/>
      <c r="M804" s="20"/>
      <c r="N804" s="20"/>
      <c r="O804" s="20"/>
      <c r="P804" s="20"/>
    </row>
    <row r="805" spans="2:16" hidden="1">
      <c r="B805" s="811">
        <f t="shared" si="378"/>
        <v>0</v>
      </c>
      <c r="C805" s="812"/>
      <c r="D805" s="812"/>
      <c r="E805" s="244">
        <f>IF('Cumulative Budget Request '!$L856='Split budget (G)'!$L$1,'Cumulative Budget Request '!E856,0)</f>
        <v>0</v>
      </c>
      <c r="F805" s="244">
        <f>IF('Cumulative Budget Request '!$L856='Split budget (G)'!$L$1,'Cumulative Budget Request '!F856,0)</f>
        <v>0</v>
      </c>
      <c r="G805" s="244">
        <f>IF('Cumulative Budget Request '!$L856='Split budget (G)'!$L$1,'Cumulative Budget Request '!G856,0)</f>
        <v>0</v>
      </c>
      <c r="H805" s="244">
        <f>IF('Cumulative Budget Request '!$L856='Split budget (G)'!$L$1,'Cumulative Budget Request '!H856,0)</f>
        <v>0</v>
      </c>
      <c r="I805" s="244">
        <f>IF('Cumulative Budget Request '!$L856='Split budget (G)'!$L$1,'Cumulative Budget Request '!I856,0)</f>
        <v>0</v>
      </c>
      <c r="J805" s="317">
        <f t="shared" si="379"/>
        <v>0</v>
      </c>
      <c r="K805" s="20"/>
      <c r="L805" s="16"/>
      <c r="M805" s="20"/>
      <c r="N805" s="20"/>
      <c r="O805" s="20"/>
      <c r="P805" s="20"/>
    </row>
    <row r="806" spans="2:16" hidden="1">
      <c r="B806" s="811">
        <f t="shared" si="378"/>
        <v>0</v>
      </c>
      <c r="C806" s="812"/>
      <c r="D806" s="812"/>
      <c r="E806" s="244">
        <f>IF('Cumulative Budget Request '!$L857='Split budget (G)'!$L$1,'Cumulative Budget Request '!E857,0)</f>
        <v>0</v>
      </c>
      <c r="F806" s="244">
        <f>IF('Cumulative Budget Request '!$L857='Split budget (G)'!$L$1,'Cumulative Budget Request '!F857,0)</f>
        <v>0</v>
      </c>
      <c r="G806" s="244">
        <f>IF('Cumulative Budget Request '!$L857='Split budget (G)'!$L$1,'Cumulative Budget Request '!G857,0)</f>
        <v>0</v>
      </c>
      <c r="H806" s="244">
        <f>IF('Cumulative Budget Request '!$L857='Split budget (G)'!$L$1,'Cumulative Budget Request '!H857,0)</f>
        <v>0</v>
      </c>
      <c r="I806" s="244">
        <f>IF('Cumulative Budget Request '!$L857='Split budget (G)'!$L$1,'Cumulative Budget Request '!I857,0)</f>
        <v>0</v>
      </c>
      <c r="J806" s="317">
        <f t="shared" si="379"/>
        <v>0</v>
      </c>
      <c r="K806" s="20"/>
      <c r="L806" s="16"/>
      <c r="M806" s="20"/>
      <c r="N806" s="20"/>
      <c r="O806" s="20"/>
      <c r="P806" s="20"/>
    </row>
    <row r="807" spans="2:16" hidden="1">
      <c r="B807" s="811">
        <f t="shared" si="378"/>
        <v>0</v>
      </c>
      <c r="C807" s="812"/>
      <c r="D807" s="812"/>
      <c r="E807" s="244">
        <f>IF('Cumulative Budget Request '!$L858='Split budget (G)'!$L$1,'Cumulative Budget Request '!E858,0)</f>
        <v>0</v>
      </c>
      <c r="F807" s="244">
        <f>IF('Cumulative Budget Request '!$L858='Split budget (G)'!$L$1,'Cumulative Budget Request '!F858,0)</f>
        <v>0</v>
      </c>
      <c r="G807" s="244">
        <f>IF('Cumulative Budget Request '!$L858='Split budget (G)'!$L$1,'Cumulative Budget Request '!G858,0)</f>
        <v>0</v>
      </c>
      <c r="H807" s="244">
        <f>IF('Cumulative Budget Request '!$L858='Split budget (G)'!$L$1,'Cumulative Budget Request '!H858,0)</f>
        <v>0</v>
      </c>
      <c r="I807" s="244">
        <f>IF('Cumulative Budget Request '!$L858='Split budget (G)'!$L$1,'Cumulative Budget Request '!I858,0)</f>
        <v>0</v>
      </c>
      <c r="J807" s="317">
        <f t="shared" si="379"/>
        <v>0</v>
      </c>
      <c r="K807" s="20"/>
      <c r="L807" s="16"/>
      <c r="M807" s="20"/>
      <c r="N807" s="20"/>
      <c r="O807" s="20"/>
      <c r="P807" s="20"/>
    </row>
    <row r="808" spans="2:16" hidden="1">
      <c r="B808" s="811">
        <f t="shared" si="378"/>
        <v>0</v>
      </c>
      <c r="C808" s="812"/>
      <c r="D808" s="812"/>
      <c r="E808" s="244">
        <f>IF('Cumulative Budget Request '!$L859='Split budget (G)'!$L$1,'Cumulative Budget Request '!E859,0)</f>
        <v>0</v>
      </c>
      <c r="F808" s="244">
        <f>IF('Cumulative Budget Request '!$L859='Split budget (G)'!$L$1,'Cumulative Budget Request '!F859,0)</f>
        <v>0</v>
      </c>
      <c r="G808" s="244">
        <f>IF('Cumulative Budget Request '!$L859='Split budget (G)'!$L$1,'Cumulative Budget Request '!G859,0)</f>
        <v>0</v>
      </c>
      <c r="H808" s="244">
        <f>IF('Cumulative Budget Request '!$L859='Split budget (G)'!$L$1,'Cumulative Budget Request '!H859,0)</f>
        <v>0</v>
      </c>
      <c r="I808" s="244">
        <f>IF('Cumulative Budget Request '!$L859='Split budget (G)'!$L$1,'Cumulative Budget Request '!I859,0)</f>
        <v>0</v>
      </c>
      <c r="J808" s="317">
        <f t="shared" si="379"/>
        <v>0</v>
      </c>
      <c r="K808" s="20"/>
      <c r="L808" s="16"/>
      <c r="M808" s="20"/>
      <c r="N808" s="20"/>
      <c r="O808" s="20"/>
      <c r="P808" s="20"/>
    </row>
    <row r="809" spans="2:16" hidden="1">
      <c r="B809" s="811">
        <f t="shared" si="378"/>
        <v>0</v>
      </c>
      <c r="C809" s="812"/>
      <c r="D809" s="812"/>
      <c r="E809" s="244">
        <f>IF('Cumulative Budget Request '!$L860='Split budget (G)'!$L$1,'Cumulative Budget Request '!E860,0)</f>
        <v>0</v>
      </c>
      <c r="F809" s="244">
        <f>IF('Cumulative Budget Request '!$L860='Split budget (G)'!$L$1,'Cumulative Budget Request '!F860,0)</f>
        <v>0</v>
      </c>
      <c r="G809" s="244">
        <f>IF('Cumulative Budget Request '!$L860='Split budget (G)'!$L$1,'Cumulative Budget Request '!G860,0)</f>
        <v>0</v>
      </c>
      <c r="H809" s="244">
        <f>IF('Cumulative Budget Request '!$L860='Split budget (G)'!$L$1,'Cumulative Budget Request '!H860,0)</f>
        <v>0</v>
      </c>
      <c r="I809" s="244">
        <f>IF('Cumulative Budget Request '!$L860='Split budget (G)'!$L$1,'Cumulative Budget Request '!I860,0)</f>
        <v>0</v>
      </c>
      <c r="J809" s="317">
        <f t="shared" si="379"/>
        <v>0</v>
      </c>
      <c r="K809" s="20"/>
      <c r="L809" s="16"/>
      <c r="M809" s="20"/>
      <c r="N809" s="20"/>
      <c r="O809" s="20"/>
      <c r="P809" s="20"/>
    </row>
    <row r="810" spans="2:16" hidden="1">
      <c r="B810" s="811">
        <f t="shared" si="378"/>
        <v>0</v>
      </c>
      <c r="C810" s="812"/>
      <c r="D810" s="812"/>
      <c r="E810" s="244">
        <f>IF('Cumulative Budget Request '!$L861='Split budget (G)'!$L$1,'Cumulative Budget Request '!E861,0)</f>
        <v>0</v>
      </c>
      <c r="F810" s="244">
        <f>IF('Cumulative Budget Request '!$L861='Split budget (G)'!$L$1,'Cumulative Budget Request '!F861,0)</f>
        <v>0</v>
      </c>
      <c r="G810" s="244">
        <f>IF('Cumulative Budget Request '!$L861='Split budget (G)'!$L$1,'Cumulative Budget Request '!G861,0)</f>
        <v>0</v>
      </c>
      <c r="H810" s="244">
        <f>IF('Cumulative Budget Request '!$L861='Split budget (G)'!$L$1,'Cumulative Budget Request '!H861,0)</f>
        <v>0</v>
      </c>
      <c r="I810" s="244">
        <f>IF('Cumulative Budget Request '!$L861='Split budget (G)'!$L$1,'Cumulative Budget Request '!I861,0)</f>
        <v>0</v>
      </c>
      <c r="J810" s="317">
        <f t="shared" si="379"/>
        <v>0</v>
      </c>
      <c r="K810" s="20"/>
      <c r="L810" s="16"/>
      <c r="M810" s="20"/>
      <c r="N810" s="20"/>
      <c r="O810" s="20"/>
      <c r="P810" s="20"/>
    </row>
    <row r="811" spans="2:16" hidden="1">
      <c r="B811" s="811">
        <f t="shared" si="378"/>
        <v>0</v>
      </c>
      <c r="C811" s="812"/>
      <c r="D811" s="812"/>
      <c r="E811" s="244">
        <f>IF('Cumulative Budget Request '!$L862='Split budget (G)'!$L$1,'Cumulative Budget Request '!E862,0)</f>
        <v>0</v>
      </c>
      <c r="F811" s="244">
        <f>IF('Cumulative Budget Request '!$L862='Split budget (G)'!$L$1,'Cumulative Budget Request '!F862,0)</f>
        <v>0</v>
      </c>
      <c r="G811" s="244">
        <f>IF('Cumulative Budget Request '!$L862='Split budget (G)'!$L$1,'Cumulative Budget Request '!G862,0)</f>
        <v>0</v>
      </c>
      <c r="H811" s="244">
        <f>IF('Cumulative Budget Request '!$L862='Split budget (G)'!$L$1,'Cumulative Budget Request '!H862,0)</f>
        <v>0</v>
      </c>
      <c r="I811" s="244">
        <f>IF('Cumulative Budget Request '!$L862='Split budget (G)'!$L$1,'Cumulative Budget Request '!I862,0)</f>
        <v>0</v>
      </c>
      <c r="J811" s="317">
        <f t="shared" si="379"/>
        <v>0</v>
      </c>
      <c r="K811" s="20"/>
      <c r="L811" s="16"/>
      <c r="M811" s="20"/>
      <c r="N811" s="20"/>
      <c r="O811" s="20"/>
      <c r="P811" s="20"/>
    </row>
    <row r="812" spans="2:16" hidden="1">
      <c r="B812" s="811">
        <f t="shared" si="378"/>
        <v>0</v>
      </c>
      <c r="C812" s="812"/>
      <c r="D812" s="812"/>
      <c r="E812" s="244">
        <f>IF('Cumulative Budget Request '!$L863='Split budget (G)'!$L$1,'Cumulative Budget Request '!E863,0)</f>
        <v>0</v>
      </c>
      <c r="F812" s="244">
        <f>IF('Cumulative Budget Request '!$L863='Split budget (G)'!$L$1,'Cumulative Budget Request '!F863,0)</f>
        <v>0</v>
      </c>
      <c r="G812" s="244">
        <f>IF('Cumulative Budget Request '!$L863='Split budget (G)'!$L$1,'Cumulative Budget Request '!G863,0)</f>
        <v>0</v>
      </c>
      <c r="H812" s="244">
        <f>IF('Cumulative Budget Request '!$L863='Split budget (G)'!$L$1,'Cumulative Budget Request '!H863,0)</f>
        <v>0</v>
      </c>
      <c r="I812" s="244">
        <f>IF('Cumulative Budget Request '!$L863='Split budget (G)'!$L$1,'Cumulative Budget Request '!I863,0)</f>
        <v>0</v>
      </c>
      <c r="J812" s="317">
        <f t="shared" si="379"/>
        <v>0</v>
      </c>
      <c r="K812" s="20"/>
      <c r="L812" s="16"/>
      <c r="M812" s="20"/>
      <c r="N812" s="20"/>
      <c r="O812" s="20"/>
      <c r="P812" s="20"/>
    </row>
    <row r="813" spans="2:16" hidden="1">
      <c r="B813" s="811">
        <f t="shared" si="378"/>
        <v>0</v>
      </c>
      <c r="C813" s="812"/>
      <c r="D813" s="812"/>
      <c r="E813" s="244">
        <f>IF('Cumulative Budget Request '!$L864='Split budget (G)'!$L$1,'Cumulative Budget Request '!E864,0)</f>
        <v>0</v>
      </c>
      <c r="F813" s="244">
        <f>IF('Cumulative Budget Request '!$L864='Split budget (G)'!$L$1,'Cumulative Budget Request '!F864,0)</f>
        <v>0</v>
      </c>
      <c r="G813" s="244">
        <f>IF('Cumulative Budget Request '!$L864='Split budget (G)'!$L$1,'Cumulative Budget Request '!G864,0)</f>
        <v>0</v>
      </c>
      <c r="H813" s="244">
        <f>IF('Cumulative Budget Request '!$L864='Split budget (G)'!$L$1,'Cumulative Budget Request '!H864,0)</f>
        <v>0</v>
      </c>
      <c r="I813" s="244">
        <f>IF('Cumulative Budget Request '!$L864='Split budget (G)'!$L$1,'Cumulative Budget Request '!I864,0)</f>
        <v>0</v>
      </c>
      <c r="J813" s="317">
        <f t="shared" si="379"/>
        <v>0</v>
      </c>
      <c r="K813" s="20"/>
      <c r="L813" s="16"/>
      <c r="M813" s="20"/>
      <c r="N813" s="20"/>
      <c r="O813" s="20"/>
      <c r="P813" s="20"/>
    </row>
    <row r="814" spans="2:16" hidden="1">
      <c r="B814" s="811">
        <f t="shared" si="378"/>
        <v>0</v>
      </c>
      <c r="C814" s="812"/>
      <c r="D814" s="812"/>
      <c r="E814" s="244">
        <f>IF('Cumulative Budget Request '!$L865='Split budget (G)'!$L$1,'Cumulative Budget Request '!E865,0)</f>
        <v>0</v>
      </c>
      <c r="F814" s="244">
        <f>IF('Cumulative Budget Request '!$L865='Split budget (G)'!$L$1,'Cumulative Budget Request '!F865,0)</f>
        <v>0</v>
      </c>
      <c r="G814" s="244">
        <f>IF('Cumulative Budget Request '!$L865='Split budget (G)'!$L$1,'Cumulative Budget Request '!G865,0)</f>
        <v>0</v>
      </c>
      <c r="H814" s="244">
        <f>IF('Cumulative Budget Request '!$L865='Split budget (G)'!$L$1,'Cumulative Budget Request '!H865,0)</f>
        <v>0</v>
      </c>
      <c r="I814" s="244">
        <f>IF('Cumulative Budget Request '!$L865='Split budget (G)'!$L$1,'Cumulative Budget Request '!I865,0)</f>
        <v>0</v>
      </c>
      <c r="J814" s="317">
        <f t="shared" si="379"/>
        <v>0</v>
      </c>
      <c r="K814" s="20"/>
      <c r="L814" s="16"/>
      <c r="M814" s="20"/>
      <c r="N814" s="20"/>
      <c r="O814" s="20"/>
      <c r="P814" s="20"/>
    </row>
    <row r="815" spans="2:16" hidden="1">
      <c r="B815" s="811">
        <f t="shared" si="378"/>
        <v>0</v>
      </c>
      <c r="C815" s="812"/>
      <c r="D815" s="812"/>
      <c r="E815" s="244">
        <f>IF('Cumulative Budget Request '!$L866='Split budget (G)'!$L$1,'Cumulative Budget Request '!E866,0)</f>
        <v>0</v>
      </c>
      <c r="F815" s="244">
        <f>IF('Cumulative Budget Request '!$L866='Split budget (G)'!$L$1,'Cumulative Budget Request '!F866,0)</f>
        <v>0</v>
      </c>
      <c r="G815" s="244">
        <f>IF('Cumulative Budget Request '!$L866='Split budget (G)'!$L$1,'Cumulative Budget Request '!G866,0)</f>
        <v>0</v>
      </c>
      <c r="H815" s="244">
        <f>IF('Cumulative Budget Request '!$L866='Split budget (G)'!$L$1,'Cumulative Budget Request '!H866,0)</f>
        <v>0</v>
      </c>
      <c r="I815" s="244">
        <f>IF('Cumulative Budget Request '!$L866='Split budget (G)'!$L$1,'Cumulative Budget Request '!I866,0)</f>
        <v>0</v>
      </c>
      <c r="J815" s="317">
        <f t="shared" si="379"/>
        <v>0</v>
      </c>
      <c r="K815" s="20"/>
      <c r="L815" s="16"/>
      <c r="M815" s="20"/>
      <c r="N815" s="20"/>
      <c r="O815" s="20"/>
      <c r="P815" s="20"/>
    </row>
    <row r="816" spans="2:16" hidden="1">
      <c r="B816" s="811">
        <f t="shared" si="378"/>
        <v>0</v>
      </c>
      <c r="C816" s="812"/>
      <c r="D816" s="812"/>
      <c r="E816" s="244">
        <f>IF('Cumulative Budget Request '!$L867='Split budget (G)'!$L$1,'Cumulative Budget Request '!E867,0)</f>
        <v>0</v>
      </c>
      <c r="F816" s="244">
        <f>IF('Cumulative Budget Request '!$L867='Split budget (G)'!$L$1,'Cumulative Budget Request '!F867,0)</f>
        <v>0</v>
      </c>
      <c r="G816" s="244">
        <f>IF('Cumulative Budget Request '!$L867='Split budget (G)'!$L$1,'Cumulative Budget Request '!G867,0)</f>
        <v>0</v>
      </c>
      <c r="H816" s="244">
        <f>IF('Cumulative Budget Request '!$L867='Split budget (G)'!$L$1,'Cumulative Budget Request '!H867,0)</f>
        <v>0</v>
      </c>
      <c r="I816" s="244">
        <f>IF('Cumulative Budget Request '!$L867='Split budget (G)'!$L$1,'Cumulative Budget Request '!I867,0)</f>
        <v>0</v>
      </c>
      <c r="J816" s="317">
        <f t="shared" si="379"/>
        <v>0</v>
      </c>
      <c r="K816" s="20"/>
      <c r="L816" s="16"/>
      <c r="M816" s="20"/>
      <c r="N816" s="20"/>
      <c r="O816" s="20"/>
      <c r="P816" s="20"/>
    </row>
    <row r="817" spans="2:16" hidden="1">
      <c r="B817" s="811">
        <f t="shared" si="378"/>
        <v>0</v>
      </c>
      <c r="C817" s="812"/>
      <c r="D817" s="812"/>
      <c r="E817" s="244">
        <f>IF('Cumulative Budget Request '!$L868='Split budget (G)'!$L$1,'Cumulative Budget Request '!E868,0)</f>
        <v>0</v>
      </c>
      <c r="F817" s="244">
        <f>IF('Cumulative Budget Request '!$L868='Split budget (G)'!$L$1,'Cumulative Budget Request '!F868,0)</f>
        <v>0</v>
      </c>
      <c r="G817" s="244">
        <f>IF('Cumulative Budget Request '!$L868='Split budget (G)'!$L$1,'Cumulative Budget Request '!G868,0)</f>
        <v>0</v>
      </c>
      <c r="H817" s="244">
        <f>IF('Cumulative Budget Request '!$L868='Split budget (G)'!$L$1,'Cumulative Budget Request '!H868,0)</f>
        <v>0</v>
      </c>
      <c r="I817" s="244">
        <f>IF('Cumulative Budget Request '!$L868='Split budget (G)'!$L$1,'Cumulative Budget Request '!I868,0)</f>
        <v>0</v>
      </c>
      <c r="J817" s="317">
        <f t="shared" si="379"/>
        <v>0</v>
      </c>
      <c r="K817" s="20"/>
      <c r="L817" s="16"/>
      <c r="M817" s="20"/>
      <c r="N817" s="20"/>
      <c r="O817" s="20"/>
      <c r="P817" s="20"/>
    </row>
    <row r="818" spans="2:16" hidden="1">
      <c r="B818" s="811">
        <f t="shared" si="378"/>
        <v>0</v>
      </c>
      <c r="C818" s="812"/>
      <c r="D818" s="812"/>
      <c r="E818" s="244">
        <f>IF('Cumulative Budget Request '!$L869='Split budget (G)'!$L$1,'Cumulative Budget Request '!E869,0)</f>
        <v>0</v>
      </c>
      <c r="F818" s="244">
        <f>IF('Cumulative Budget Request '!$L869='Split budget (G)'!$L$1,'Cumulative Budget Request '!F869,0)</f>
        <v>0</v>
      </c>
      <c r="G818" s="244">
        <f>IF('Cumulative Budget Request '!$L869='Split budget (G)'!$L$1,'Cumulative Budget Request '!G869,0)</f>
        <v>0</v>
      </c>
      <c r="H818" s="244">
        <f>IF('Cumulative Budget Request '!$L869='Split budget (G)'!$L$1,'Cumulative Budget Request '!H869,0)</f>
        <v>0</v>
      </c>
      <c r="I818" s="244">
        <f>IF('Cumulative Budget Request '!$L869='Split budget (G)'!$L$1,'Cumulative Budget Request '!I869,0)</f>
        <v>0</v>
      </c>
      <c r="J818" s="317">
        <f t="shared" si="379"/>
        <v>0</v>
      </c>
      <c r="K818" s="20"/>
      <c r="L818" s="16"/>
    </row>
    <row r="819" spans="2:16" hidden="1">
      <c r="B819" s="811">
        <f t="shared" si="378"/>
        <v>0</v>
      </c>
      <c r="C819" s="812"/>
      <c r="D819" s="812"/>
      <c r="E819" s="244">
        <f>IF('Cumulative Budget Request '!$L870='Split budget (G)'!$L$1,'Cumulative Budget Request '!E870,0)</f>
        <v>0</v>
      </c>
      <c r="F819" s="244">
        <f>IF('Cumulative Budget Request '!$L870='Split budget (G)'!$L$1,'Cumulative Budget Request '!F870,0)</f>
        <v>0</v>
      </c>
      <c r="G819" s="244">
        <f>IF('Cumulative Budget Request '!$L870='Split budget (G)'!$L$1,'Cumulative Budget Request '!G870,0)</f>
        <v>0</v>
      </c>
      <c r="H819" s="244">
        <f>IF('Cumulative Budget Request '!$L870='Split budget (G)'!$L$1,'Cumulative Budget Request '!H870,0)</f>
        <v>0</v>
      </c>
      <c r="I819" s="244">
        <f>IF('Cumulative Budget Request '!$L870='Split budget (G)'!$L$1,'Cumulative Budget Request '!I870,0)</f>
        <v>0</v>
      </c>
      <c r="J819" s="317">
        <f t="shared" si="379"/>
        <v>0</v>
      </c>
    </row>
    <row r="820" spans="2:16" hidden="1">
      <c r="B820" s="815">
        <f t="shared" si="378"/>
        <v>0</v>
      </c>
      <c r="C820" s="816"/>
      <c r="D820" s="816"/>
      <c r="E820" s="244">
        <f>IF('Cumulative Budget Request '!$L871='Split budget (G)'!$L$1,'Cumulative Budget Request '!E871,0)</f>
        <v>0</v>
      </c>
      <c r="F820" s="244">
        <f>IF('Cumulative Budget Request '!$L871='Split budget (G)'!$L$1,'Cumulative Budget Request '!F871,0)</f>
        <v>0</v>
      </c>
      <c r="G820" s="244">
        <f>IF('Cumulative Budget Request '!$L871='Split budget (G)'!$L$1,'Cumulative Budget Request '!G871,0)</f>
        <v>0</v>
      </c>
      <c r="H820" s="244">
        <f>IF('Cumulative Budget Request '!$L871='Split budget (G)'!$L$1,'Cumulative Budget Request '!H871,0)</f>
        <v>0</v>
      </c>
      <c r="I820" s="244">
        <f>IF('Cumulative Budget Request '!$L871='Split budget (G)'!$L$1,'Cumulative Budget Request '!I871,0)</f>
        <v>0</v>
      </c>
      <c r="J820" s="318">
        <f t="shared" si="379"/>
        <v>0</v>
      </c>
    </row>
    <row r="821" spans="2:16" ht="13.8" thickBot="1">
      <c r="B821" s="736" t="str">
        <f t="shared" si="378"/>
        <v>TOTAL</v>
      </c>
      <c r="C821" s="737"/>
      <c r="D821" s="737"/>
      <c r="E821" s="320">
        <f>SUM(E801:E820)</f>
        <v>0</v>
      </c>
      <c r="F821" s="320">
        <f t="shared" ref="F821:I821" si="380">SUM(F801:F820)</f>
        <v>0</v>
      </c>
      <c r="G821" s="320">
        <f t="shared" si="380"/>
        <v>0</v>
      </c>
      <c r="H821" s="320">
        <f t="shared" si="380"/>
        <v>0</v>
      </c>
      <c r="I821" s="320">
        <f t="shared" si="380"/>
        <v>0</v>
      </c>
      <c r="J821" s="319">
        <f>SUM(J801:J820)</f>
        <v>0</v>
      </c>
    </row>
    <row r="822" spans="2:16" ht="13.8" thickBot="1">
      <c r="E822" s="20"/>
      <c r="F822" s="16"/>
      <c r="G822" s="20"/>
      <c r="H822" s="20"/>
      <c r="I822" s="20"/>
      <c r="J822" s="20"/>
    </row>
    <row r="823" spans="2:16">
      <c r="B823" s="743" t="s">
        <v>136</v>
      </c>
      <c r="C823" s="744"/>
      <c r="D823" s="744"/>
      <c r="E823" s="744"/>
      <c r="F823" s="744"/>
      <c r="G823" s="744"/>
      <c r="H823" s="744"/>
      <c r="I823" s="744"/>
      <c r="J823" s="745"/>
    </row>
    <row r="824" spans="2:16">
      <c r="B824" s="741" t="s">
        <v>137</v>
      </c>
      <c r="C824" s="742"/>
      <c r="D824" s="742"/>
      <c r="E824" s="217" t="s">
        <v>31</v>
      </c>
      <c r="F824" s="217" t="s">
        <v>32</v>
      </c>
      <c r="G824" s="218" t="s">
        <v>33</v>
      </c>
      <c r="H824" s="218" t="s">
        <v>34</v>
      </c>
      <c r="I824" s="218" t="s">
        <v>35</v>
      </c>
      <c r="J824" s="219" t="s">
        <v>1</v>
      </c>
    </row>
    <row r="825" spans="2:16">
      <c r="B825" s="813">
        <f t="shared" ref="B825:B845" si="381">B801</f>
        <v>0</v>
      </c>
      <c r="C825" s="814"/>
      <c r="D825" s="814"/>
      <c r="E825" s="244">
        <f>IF('Cumulative Budget Request '!$L876='Split budget (G)'!$L$1,'Cumulative Budget Request '!E876,0)</f>
        <v>0</v>
      </c>
      <c r="F825" s="244">
        <f>IF('Cumulative Budget Request '!$L876='Split budget (G)'!$L$1,'Cumulative Budget Request '!F876,0)</f>
        <v>0</v>
      </c>
      <c r="G825" s="244">
        <f>IF('Cumulative Budget Request '!$L876='Split budget (G)'!$L$1,'Cumulative Budget Request '!G876,0)</f>
        <v>0</v>
      </c>
      <c r="H825" s="244">
        <f>IF('Cumulative Budget Request '!$L876='Split budget (G)'!$L$1,'Cumulative Budget Request '!H876,0)</f>
        <v>0</v>
      </c>
      <c r="I825" s="244">
        <f>IF('Cumulative Budget Request '!$L876='Split budget (G)'!$L$1,'Cumulative Budget Request '!I876,0)</f>
        <v>0</v>
      </c>
      <c r="J825" s="317">
        <f t="shared" ref="J825:J844" si="382">SUM(E825:I825)</f>
        <v>0</v>
      </c>
    </row>
    <row r="826" spans="2:16">
      <c r="B826" s="811">
        <f t="shared" si="381"/>
        <v>0</v>
      </c>
      <c r="C826" s="812"/>
      <c r="D826" s="812"/>
      <c r="E826" s="244">
        <f>IF('Cumulative Budget Request '!$L877='Split budget (G)'!$L$1,'Cumulative Budget Request '!E877,0)</f>
        <v>0</v>
      </c>
      <c r="F826" s="244">
        <f>IF('Cumulative Budget Request '!$L877='Split budget (G)'!$L$1,'Cumulative Budget Request '!F877,0)</f>
        <v>0</v>
      </c>
      <c r="G826" s="244">
        <f>IF('Cumulative Budget Request '!$L877='Split budget (G)'!$L$1,'Cumulative Budget Request '!G877,0)</f>
        <v>0</v>
      </c>
      <c r="H826" s="244">
        <f>IF('Cumulative Budget Request '!$L877='Split budget (G)'!$L$1,'Cumulative Budget Request '!H877,0)</f>
        <v>0</v>
      </c>
      <c r="I826" s="244">
        <f>IF('Cumulative Budget Request '!$L877='Split budget (G)'!$L$1,'Cumulative Budget Request '!I877,0)</f>
        <v>0</v>
      </c>
      <c r="J826" s="317">
        <f t="shared" si="382"/>
        <v>0</v>
      </c>
    </row>
    <row r="827" spans="2:16">
      <c r="B827" s="811">
        <f t="shared" si="381"/>
        <v>0</v>
      </c>
      <c r="C827" s="812"/>
      <c r="D827" s="812"/>
      <c r="E827" s="244">
        <f>IF('Cumulative Budget Request '!$L878='Split budget (G)'!$L$1,'Cumulative Budget Request '!E878,0)</f>
        <v>0</v>
      </c>
      <c r="F827" s="244">
        <f>IF('Cumulative Budget Request '!$L878='Split budget (G)'!$L$1,'Cumulative Budget Request '!F878,0)</f>
        <v>0</v>
      </c>
      <c r="G827" s="244">
        <f>IF('Cumulative Budget Request '!$L878='Split budget (G)'!$L$1,'Cumulative Budget Request '!G878,0)</f>
        <v>0</v>
      </c>
      <c r="H827" s="244">
        <f>IF('Cumulative Budget Request '!$L878='Split budget (G)'!$L$1,'Cumulative Budget Request '!H878,0)</f>
        <v>0</v>
      </c>
      <c r="I827" s="244">
        <f>IF('Cumulative Budget Request '!$L878='Split budget (G)'!$L$1,'Cumulative Budget Request '!I878,0)</f>
        <v>0</v>
      </c>
      <c r="J827" s="317">
        <f t="shared" si="382"/>
        <v>0</v>
      </c>
    </row>
    <row r="828" spans="2:16" hidden="1">
      <c r="B828" s="811">
        <f t="shared" si="381"/>
        <v>0</v>
      </c>
      <c r="C828" s="812"/>
      <c r="D828" s="812"/>
      <c r="E828" s="244">
        <f>IF('Cumulative Budget Request '!$L879='Split budget (G)'!$L$1,'Cumulative Budget Request '!E879,0)</f>
        <v>0</v>
      </c>
      <c r="F828" s="244">
        <f>IF('Cumulative Budget Request '!$L879='Split budget (G)'!$L$1,'Cumulative Budget Request '!F879,0)</f>
        <v>0</v>
      </c>
      <c r="G828" s="244">
        <f>IF('Cumulative Budget Request '!$L879='Split budget (G)'!$L$1,'Cumulative Budget Request '!G879,0)</f>
        <v>0</v>
      </c>
      <c r="H828" s="244">
        <f>IF('Cumulative Budget Request '!$L879='Split budget (G)'!$L$1,'Cumulative Budget Request '!H879,0)</f>
        <v>0</v>
      </c>
      <c r="I828" s="244">
        <f>IF('Cumulative Budget Request '!$L879='Split budget (G)'!$L$1,'Cumulative Budget Request '!I879,0)</f>
        <v>0</v>
      </c>
      <c r="J828" s="317">
        <f t="shared" si="382"/>
        <v>0</v>
      </c>
    </row>
    <row r="829" spans="2:16" hidden="1">
      <c r="B829" s="811">
        <f t="shared" si="381"/>
        <v>0</v>
      </c>
      <c r="C829" s="812"/>
      <c r="D829" s="812"/>
      <c r="E829" s="244">
        <f>IF('Cumulative Budget Request '!$L880='Split budget (G)'!$L$1,'Cumulative Budget Request '!E880,0)</f>
        <v>0</v>
      </c>
      <c r="F829" s="244">
        <f>IF('Cumulative Budget Request '!$L880='Split budget (G)'!$L$1,'Cumulative Budget Request '!F880,0)</f>
        <v>0</v>
      </c>
      <c r="G829" s="244">
        <f>IF('Cumulative Budget Request '!$L880='Split budget (G)'!$L$1,'Cumulative Budget Request '!G880,0)</f>
        <v>0</v>
      </c>
      <c r="H829" s="244">
        <f>IF('Cumulative Budget Request '!$L880='Split budget (G)'!$L$1,'Cumulative Budget Request '!H880,0)</f>
        <v>0</v>
      </c>
      <c r="I829" s="244">
        <f>IF('Cumulative Budget Request '!$L880='Split budget (G)'!$L$1,'Cumulative Budget Request '!I880,0)</f>
        <v>0</v>
      </c>
      <c r="J829" s="317">
        <f t="shared" si="382"/>
        <v>0</v>
      </c>
    </row>
    <row r="830" spans="2:16" hidden="1">
      <c r="B830" s="811">
        <f t="shared" si="381"/>
        <v>0</v>
      </c>
      <c r="C830" s="812"/>
      <c r="D830" s="812"/>
      <c r="E830" s="244">
        <f>IF('Cumulative Budget Request '!$L881='Split budget (G)'!$L$1,'Cumulative Budget Request '!E881,0)</f>
        <v>0</v>
      </c>
      <c r="F830" s="244">
        <f>IF('Cumulative Budget Request '!$L881='Split budget (G)'!$L$1,'Cumulative Budget Request '!F881,0)</f>
        <v>0</v>
      </c>
      <c r="G830" s="244">
        <f>IF('Cumulative Budget Request '!$L881='Split budget (G)'!$L$1,'Cumulative Budget Request '!G881,0)</f>
        <v>0</v>
      </c>
      <c r="H830" s="244">
        <f>IF('Cumulative Budget Request '!$L881='Split budget (G)'!$L$1,'Cumulative Budget Request '!H881,0)</f>
        <v>0</v>
      </c>
      <c r="I830" s="244">
        <f>IF('Cumulative Budget Request '!$L881='Split budget (G)'!$L$1,'Cumulative Budget Request '!I881,0)</f>
        <v>0</v>
      </c>
      <c r="J830" s="317">
        <f t="shared" si="382"/>
        <v>0</v>
      </c>
    </row>
    <row r="831" spans="2:16" hidden="1">
      <c r="B831" s="811">
        <f t="shared" si="381"/>
        <v>0</v>
      </c>
      <c r="C831" s="812"/>
      <c r="D831" s="812"/>
      <c r="E831" s="244">
        <f>IF('Cumulative Budget Request '!$L882='Split budget (G)'!$L$1,'Cumulative Budget Request '!E882,0)</f>
        <v>0</v>
      </c>
      <c r="F831" s="244">
        <f>IF('Cumulative Budget Request '!$L882='Split budget (G)'!$L$1,'Cumulative Budget Request '!F882,0)</f>
        <v>0</v>
      </c>
      <c r="G831" s="244">
        <f>IF('Cumulative Budget Request '!$L882='Split budget (G)'!$L$1,'Cumulative Budget Request '!G882,0)</f>
        <v>0</v>
      </c>
      <c r="H831" s="244">
        <f>IF('Cumulative Budget Request '!$L882='Split budget (G)'!$L$1,'Cumulative Budget Request '!H882,0)</f>
        <v>0</v>
      </c>
      <c r="I831" s="244">
        <f>IF('Cumulative Budget Request '!$L882='Split budget (G)'!$L$1,'Cumulative Budget Request '!I882,0)</f>
        <v>0</v>
      </c>
      <c r="J831" s="317">
        <f t="shared" si="382"/>
        <v>0</v>
      </c>
    </row>
    <row r="832" spans="2:16" hidden="1">
      <c r="B832" s="811">
        <f t="shared" si="381"/>
        <v>0</v>
      </c>
      <c r="C832" s="812"/>
      <c r="D832" s="812"/>
      <c r="E832" s="244">
        <f>IF('Cumulative Budget Request '!$L883='Split budget (G)'!$L$1,'Cumulative Budget Request '!E883,0)</f>
        <v>0</v>
      </c>
      <c r="F832" s="244">
        <f>IF('Cumulative Budget Request '!$L883='Split budget (G)'!$L$1,'Cumulative Budget Request '!F883,0)</f>
        <v>0</v>
      </c>
      <c r="G832" s="244">
        <f>IF('Cumulative Budget Request '!$L883='Split budget (G)'!$L$1,'Cumulative Budget Request '!G883,0)</f>
        <v>0</v>
      </c>
      <c r="H832" s="244">
        <f>IF('Cumulative Budget Request '!$L883='Split budget (G)'!$L$1,'Cumulative Budget Request '!H883,0)</f>
        <v>0</v>
      </c>
      <c r="I832" s="244">
        <f>IF('Cumulative Budget Request '!$L883='Split budget (G)'!$L$1,'Cumulative Budget Request '!I883,0)</f>
        <v>0</v>
      </c>
      <c r="J832" s="317">
        <f t="shared" si="382"/>
        <v>0</v>
      </c>
    </row>
    <row r="833" spans="2:10" hidden="1">
      <c r="B833" s="811">
        <f t="shared" si="381"/>
        <v>0</v>
      </c>
      <c r="C833" s="812"/>
      <c r="D833" s="812"/>
      <c r="E833" s="244">
        <f>IF('Cumulative Budget Request '!$L884='Split budget (G)'!$L$1,'Cumulative Budget Request '!E884,0)</f>
        <v>0</v>
      </c>
      <c r="F833" s="244">
        <f>IF('Cumulative Budget Request '!$L884='Split budget (G)'!$L$1,'Cumulative Budget Request '!F884,0)</f>
        <v>0</v>
      </c>
      <c r="G833" s="244">
        <f>IF('Cumulative Budget Request '!$L884='Split budget (G)'!$L$1,'Cumulative Budget Request '!G884,0)</f>
        <v>0</v>
      </c>
      <c r="H833" s="244">
        <f>IF('Cumulative Budget Request '!$L884='Split budget (G)'!$L$1,'Cumulative Budget Request '!H884,0)</f>
        <v>0</v>
      </c>
      <c r="I833" s="244">
        <f>IF('Cumulative Budget Request '!$L884='Split budget (G)'!$L$1,'Cumulative Budget Request '!I884,0)</f>
        <v>0</v>
      </c>
      <c r="J833" s="317">
        <f t="shared" si="382"/>
        <v>0</v>
      </c>
    </row>
    <row r="834" spans="2:10" hidden="1">
      <c r="B834" s="811">
        <f t="shared" si="381"/>
        <v>0</v>
      </c>
      <c r="C834" s="812"/>
      <c r="D834" s="812"/>
      <c r="E834" s="244">
        <f>IF('Cumulative Budget Request '!$L885='Split budget (G)'!$L$1,'Cumulative Budget Request '!E885,0)</f>
        <v>0</v>
      </c>
      <c r="F834" s="244">
        <f>IF('Cumulative Budget Request '!$L885='Split budget (G)'!$L$1,'Cumulative Budget Request '!F885,0)</f>
        <v>0</v>
      </c>
      <c r="G834" s="244">
        <f>IF('Cumulative Budget Request '!$L885='Split budget (G)'!$L$1,'Cumulative Budget Request '!G885,0)</f>
        <v>0</v>
      </c>
      <c r="H834" s="244">
        <f>IF('Cumulative Budget Request '!$L885='Split budget (G)'!$L$1,'Cumulative Budget Request '!H885,0)</f>
        <v>0</v>
      </c>
      <c r="I834" s="244">
        <f>IF('Cumulative Budget Request '!$L885='Split budget (G)'!$L$1,'Cumulative Budget Request '!I885,0)</f>
        <v>0</v>
      </c>
      <c r="J834" s="317">
        <f t="shared" si="382"/>
        <v>0</v>
      </c>
    </row>
    <row r="835" spans="2:10" hidden="1">
      <c r="B835" s="811">
        <f t="shared" si="381"/>
        <v>0</v>
      </c>
      <c r="C835" s="812"/>
      <c r="D835" s="812"/>
      <c r="E835" s="244">
        <f>IF('Cumulative Budget Request '!$L886='Split budget (G)'!$L$1,'Cumulative Budget Request '!E886,0)</f>
        <v>0</v>
      </c>
      <c r="F835" s="244">
        <f>IF('Cumulative Budget Request '!$L886='Split budget (G)'!$L$1,'Cumulative Budget Request '!F886,0)</f>
        <v>0</v>
      </c>
      <c r="G835" s="244">
        <f>IF('Cumulative Budget Request '!$L886='Split budget (G)'!$L$1,'Cumulative Budget Request '!G886,0)</f>
        <v>0</v>
      </c>
      <c r="H835" s="244">
        <f>IF('Cumulative Budget Request '!$L886='Split budget (G)'!$L$1,'Cumulative Budget Request '!H886,0)</f>
        <v>0</v>
      </c>
      <c r="I835" s="244">
        <f>IF('Cumulative Budget Request '!$L886='Split budget (G)'!$L$1,'Cumulative Budget Request '!I886,0)</f>
        <v>0</v>
      </c>
      <c r="J835" s="317">
        <f t="shared" si="382"/>
        <v>0</v>
      </c>
    </row>
    <row r="836" spans="2:10" hidden="1">
      <c r="B836" s="811">
        <f t="shared" si="381"/>
        <v>0</v>
      </c>
      <c r="C836" s="812"/>
      <c r="D836" s="812"/>
      <c r="E836" s="244">
        <f>IF('Cumulative Budget Request '!$L887='Split budget (G)'!$L$1,'Cumulative Budget Request '!E887,0)</f>
        <v>0</v>
      </c>
      <c r="F836" s="244">
        <f>IF('Cumulative Budget Request '!$L887='Split budget (G)'!$L$1,'Cumulative Budget Request '!F887,0)</f>
        <v>0</v>
      </c>
      <c r="G836" s="244">
        <f>IF('Cumulative Budget Request '!$L887='Split budget (G)'!$L$1,'Cumulative Budget Request '!G887,0)</f>
        <v>0</v>
      </c>
      <c r="H836" s="244">
        <f>IF('Cumulative Budget Request '!$L887='Split budget (G)'!$L$1,'Cumulative Budget Request '!H887,0)</f>
        <v>0</v>
      </c>
      <c r="I836" s="244">
        <f>IF('Cumulative Budget Request '!$L887='Split budget (G)'!$L$1,'Cumulative Budget Request '!I887,0)</f>
        <v>0</v>
      </c>
      <c r="J836" s="317">
        <f t="shared" si="382"/>
        <v>0</v>
      </c>
    </row>
    <row r="837" spans="2:10" hidden="1">
      <c r="B837" s="811">
        <f t="shared" si="381"/>
        <v>0</v>
      </c>
      <c r="C837" s="812"/>
      <c r="D837" s="812"/>
      <c r="E837" s="244">
        <f>IF('Cumulative Budget Request '!$L888='Split budget (G)'!$L$1,'Cumulative Budget Request '!E888,0)</f>
        <v>0</v>
      </c>
      <c r="F837" s="244">
        <f>IF('Cumulative Budget Request '!$L888='Split budget (G)'!$L$1,'Cumulative Budget Request '!F888,0)</f>
        <v>0</v>
      </c>
      <c r="G837" s="244">
        <f>IF('Cumulative Budget Request '!$L888='Split budget (G)'!$L$1,'Cumulative Budget Request '!G888,0)</f>
        <v>0</v>
      </c>
      <c r="H837" s="244">
        <f>IF('Cumulative Budget Request '!$L888='Split budget (G)'!$L$1,'Cumulative Budget Request '!H888,0)</f>
        <v>0</v>
      </c>
      <c r="I837" s="244">
        <f>IF('Cumulative Budget Request '!$L888='Split budget (G)'!$L$1,'Cumulative Budget Request '!I888,0)</f>
        <v>0</v>
      </c>
      <c r="J837" s="317">
        <f t="shared" si="382"/>
        <v>0</v>
      </c>
    </row>
    <row r="838" spans="2:10" hidden="1">
      <c r="B838" s="811">
        <f t="shared" si="381"/>
        <v>0</v>
      </c>
      <c r="C838" s="812"/>
      <c r="D838" s="812"/>
      <c r="E838" s="244">
        <f>IF('Cumulative Budget Request '!$L889='Split budget (G)'!$L$1,'Cumulative Budget Request '!E889,0)</f>
        <v>0</v>
      </c>
      <c r="F838" s="244">
        <f>IF('Cumulative Budget Request '!$L889='Split budget (G)'!$L$1,'Cumulative Budget Request '!F889,0)</f>
        <v>0</v>
      </c>
      <c r="G838" s="244">
        <f>IF('Cumulative Budget Request '!$L889='Split budget (G)'!$L$1,'Cumulative Budget Request '!G889,0)</f>
        <v>0</v>
      </c>
      <c r="H838" s="244">
        <f>IF('Cumulative Budget Request '!$L889='Split budget (G)'!$L$1,'Cumulative Budget Request '!H889,0)</f>
        <v>0</v>
      </c>
      <c r="I838" s="244">
        <f>IF('Cumulative Budget Request '!$L889='Split budget (G)'!$L$1,'Cumulative Budget Request '!I889,0)</f>
        <v>0</v>
      </c>
      <c r="J838" s="317">
        <f t="shared" si="382"/>
        <v>0</v>
      </c>
    </row>
    <row r="839" spans="2:10" hidden="1">
      <c r="B839" s="811">
        <f t="shared" si="381"/>
        <v>0</v>
      </c>
      <c r="C839" s="812"/>
      <c r="D839" s="812"/>
      <c r="E839" s="244">
        <f>IF('Cumulative Budget Request '!$L890='Split budget (G)'!$L$1,'Cumulative Budget Request '!E890,0)</f>
        <v>0</v>
      </c>
      <c r="F839" s="244">
        <f>IF('Cumulative Budget Request '!$L890='Split budget (G)'!$L$1,'Cumulative Budget Request '!F890,0)</f>
        <v>0</v>
      </c>
      <c r="G839" s="244">
        <f>IF('Cumulative Budget Request '!$L890='Split budget (G)'!$L$1,'Cumulative Budget Request '!G890,0)</f>
        <v>0</v>
      </c>
      <c r="H839" s="244">
        <f>IF('Cumulative Budget Request '!$L890='Split budget (G)'!$L$1,'Cumulative Budget Request '!H890,0)</f>
        <v>0</v>
      </c>
      <c r="I839" s="244">
        <f>IF('Cumulative Budget Request '!$L890='Split budget (G)'!$L$1,'Cumulative Budget Request '!I890,0)</f>
        <v>0</v>
      </c>
      <c r="J839" s="317">
        <f t="shared" si="382"/>
        <v>0</v>
      </c>
    </row>
    <row r="840" spans="2:10" hidden="1">
      <c r="B840" s="811">
        <f t="shared" si="381"/>
        <v>0</v>
      </c>
      <c r="C840" s="812"/>
      <c r="D840" s="812"/>
      <c r="E840" s="244">
        <f>IF('Cumulative Budget Request '!$L891='Split budget (G)'!$L$1,'Cumulative Budget Request '!E891,0)</f>
        <v>0</v>
      </c>
      <c r="F840" s="244">
        <f>IF('Cumulative Budget Request '!$L891='Split budget (G)'!$L$1,'Cumulative Budget Request '!F891,0)</f>
        <v>0</v>
      </c>
      <c r="G840" s="244">
        <f>IF('Cumulative Budget Request '!$L891='Split budget (G)'!$L$1,'Cumulative Budget Request '!G891,0)</f>
        <v>0</v>
      </c>
      <c r="H840" s="244">
        <f>IF('Cumulative Budget Request '!$L891='Split budget (G)'!$L$1,'Cumulative Budget Request '!H891,0)</f>
        <v>0</v>
      </c>
      <c r="I840" s="244">
        <f>IF('Cumulative Budget Request '!$L891='Split budget (G)'!$L$1,'Cumulative Budget Request '!I891,0)</f>
        <v>0</v>
      </c>
      <c r="J840" s="317">
        <f t="shared" si="382"/>
        <v>0</v>
      </c>
    </row>
    <row r="841" spans="2:10" hidden="1">
      <c r="B841" s="811">
        <f t="shared" si="381"/>
        <v>0</v>
      </c>
      <c r="C841" s="812"/>
      <c r="D841" s="812"/>
      <c r="E841" s="244">
        <f>IF('Cumulative Budget Request '!$L892='Split budget (G)'!$L$1,'Cumulative Budget Request '!E892,0)</f>
        <v>0</v>
      </c>
      <c r="F841" s="244">
        <f>IF('Cumulative Budget Request '!$L892='Split budget (G)'!$L$1,'Cumulative Budget Request '!F892,0)</f>
        <v>0</v>
      </c>
      <c r="G841" s="244">
        <f>IF('Cumulative Budget Request '!$L892='Split budget (G)'!$L$1,'Cumulative Budget Request '!G892,0)</f>
        <v>0</v>
      </c>
      <c r="H841" s="244">
        <f>IF('Cumulative Budget Request '!$L892='Split budget (G)'!$L$1,'Cumulative Budget Request '!H892,0)</f>
        <v>0</v>
      </c>
      <c r="I841" s="244">
        <f>IF('Cumulative Budget Request '!$L892='Split budget (G)'!$L$1,'Cumulative Budget Request '!I892,0)</f>
        <v>0</v>
      </c>
      <c r="J841" s="317">
        <f t="shared" si="382"/>
        <v>0</v>
      </c>
    </row>
    <row r="842" spans="2:10" hidden="1">
      <c r="B842" s="811">
        <f t="shared" si="381"/>
        <v>0</v>
      </c>
      <c r="C842" s="812"/>
      <c r="D842" s="812"/>
      <c r="E842" s="244">
        <f>IF('Cumulative Budget Request '!$L893='Split budget (G)'!$L$1,'Cumulative Budget Request '!E893,0)</f>
        <v>0</v>
      </c>
      <c r="F842" s="244">
        <f>IF('Cumulative Budget Request '!$L893='Split budget (G)'!$L$1,'Cumulative Budget Request '!F893,0)</f>
        <v>0</v>
      </c>
      <c r="G842" s="244">
        <f>IF('Cumulative Budget Request '!$L893='Split budget (G)'!$L$1,'Cumulative Budget Request '!G893,0)</f>
        <v>0</v>
      </c>
      <c r="H842" s="244">
        <f>IF('Cumulative Budget Request '!$L893='Split budget (G)'!$L$1,'Cumulative Budget Request '!H893,0)</f>
        <v>0</v>
      </c>
      <c r="I842" s="244">
        <f>IF('Cumulative Budget Request '!$L893='Split budget (G)'!$L$1,'Cumulative Budget Request '!I893,0)</f>
        <v>0</v>
      </c>
      <c r="J842" s="317">
        <f t="shared" si="382"/>
        <v>0</v>
      </c>
    </row>
    <row r="843" spans="2:10" hidden="1">
      <c r="B843" s="811">
        <f t="shared" si="381"/>
        <v>0</v>
      </c>
      <c r="C843" s="812"/>
      <c r="D843" s="812"/>
      <c r="E843" s="244">
        <f>IF('Cumulative Budget Request '!$L894='Split budget (G)'!$L$1,'Cumulative Budget Request '!E894,0)</f>
        <v>0</v>
      </c>
      <c r="F843" s="244">
        <f>IF('Cumulative Budget Request '!$L894='Split budget (G)'!$L$1,'Cumulative Budget Request '!F894,0)</f>
        <v>0</v>
      </c>
      <c r="G843" s="244">
        <f>IF('Cumulative Budget Request '!$L894='Split budget (G)'!$L$1,'Cumulative Budget Request '!G894,0)</f>
        <v>0</v>
      </c>
      <c r="H843" s="244">
        <f>IF('Cumulative Budget Request '!$L894='Split budget (G)'!$L$1,'Cumulative Budget Request '!H894,0)</f>
        <v>0</v>
      </c>
      <c r="I843" s="244">
        <f>IF('Cumulative Budget Request '!$L894='Split budget (G)'!$L$1,'Cumulative Budget Request '!I894,0)</f>
        <v>0</v>
      </c>
      <c r="J843" s="317">
        <f t="shared" si="382"/>
        <v>0</v>
      </c>
    </row>
    <row r="844" spans="2:10" hidden="1">
      <c r="B844" s="815">
        <f t="shared" si="381"/>
        <v>0</v>
      </c>
      <c r="C844" s="816"/>
      <c r="D844" s="816"/>
      <c r="E844" s="244">
        <f>IF('Cumulative Budget Request '!$L895='Split budget (G)'!$L$1,'Cumulative Budget Request '!E895,0)</f>
        <v>0</v>
      </c>
      <c r="F844" s="244">
        <f>IF('Cumulative Budget Request '!$L895='Split budget (G)'!$L$1,'Cumulative Budget Request '!F895,0)</f>
        <v>0</v>
      </c>
      <c r="G844" s="244">
        <f>IF('Cumulative Budget Request '!$L895='Split budget (G)'!$L$1,'Cumulative Budget Request '!G895,0)</f>
        <v>0</v>
      </c>
      <c r="H844" s="244">
        <f>IF('Cumulative Budget Request '!$L895='Split budget (G)'!$L$1,'Cumulative Budget Request '!H895,0)</f>
        <v>0</v>
      </c>
      <c r="I844" s="244">
        <f>IF('Cumulative Budget Request '!$L895='Split budget (G)'!$L$1,'Cumulative Budget Request '!I895,0)</f>
        <v>0</v>
      </c>
      <c r="J844" s="318">
        <f t="shared" si="382"/>
        <v>0</v>
      </c>
    </row>
    <row r="845" spans="2:10" ht="13.8" thickBot="1">
      <c r="B845" s="736" t="str">
        <f t="shared" si="381"/>
        <v>TOTAL</v>
      </c>
      <c r="C845" s="737"/>
      <c r="D845" s="737"/>
      <c r="E845" s="320">
        <f>SUM(E825:E844)</f>
        <v>0</v>
      </c>
      <c r="F845" s="320">
        <f t="shared" ref="F845:I845" si="383">SUM(F825:F844)</f>
        <v>0</v>
      </c>
      <c r="G845" s="320">
        <f t="shared" si="383"/>
        <v>0</v>
      </c>
      <c r="H845" s="320">
        <f t="shared" si="383"/>
        <v>0</v>
      </c>
      <c r="I845" s="320">
        <f t="shared" si="383"/>
        <v>0</v>
      </c>
      <c r="J845" s="319">
        <f>SUM(J825:J844)</f>
        <v>0</v>
      </c>
    </row>
    <row r="846" spans="2:10">
      <c r="E846" s="20"/>
      <c r="F846" s="16"/>
      <c r="G846" s="20"/>
      <c r="H846" s="20"/>
      <c r="I846" s="20"/>
      <c r="J846" s="20"/>
    </row>
    <row r="847" spans="2:10">
      <c r="E847" s="20"/>
      <c r="F847" s="16"/>
      <c r="G847" s="20"/>
      <c r="H847" s="20"/>
      <c r="I847" s="20"/>
      <c r="J847" s="20"/>
    </row>
    <row r="848" spans="2:10">
      <c r="E848" s="20"/>
      <c r="F848" s="16"/>
      <c r="G848" s="20"/>
      <c r="H848" s="20"/>
      <c r="I848" s="20"/>
      <c r="J848" s="20"/>
    </row>
    <row r="849" spans="5:10">
      <c r="E849" s="20"/>
      <c r="F849" s="16"/>
      <c r="G849" s="20"/>
      <c r="H849" s="20"/>
      <c r="I849" s="20"/>
      <c r="J849" s="20"/>
    </row>
    <row r="850" spans="5:10">
      <c r="E850" s="20"/>
      <c r="F850" s="16"/>
      <c r="G850" s="20"/>
      <c r="H850" s="20"/>
      <c r="I850" s="20"/>
      <c r="J850" s="20"/>
    </row>
    <row r="851" spans="5:10">
      <c r="E851" s="20"/>
      <c r="F851" s="16"/>
      <c r="G851" s="20"/>
      <c r="H851" s="20"/>
      <c r="I851" s="20"/>
      <c r="J851" s="20"/>
    </row>
    <row r="852" spans="5:10">
      <c r="E852" s="20"/>
      <c r="F852" s="16"/>
      <c r="G852" s="20"/>
      <c r="H852" s="20"/>
      <c r="I852" s="20"/>
      <c r="J852" s="20"/>
    </row>
    <row r="853" spans="5:10">
      <c r="E853" s="20"/>
      <c r="F853" s="16"/>
      <c r="G853" s="20"/>
      <c r="H853" s="20"/>
      <c r="I853" s="20"/>
      <c r="J853" s="20"/>
    </row>
    <row r="854" spans="5:10">
      <c r="E854" s="20"/>
      <c r="F854" s="16"/>
      <c r="G854" s="20"/>
      <c r="H854" s="20"/>
      <c r="I854" s="20"/>
      <c r="J854" s="20"/>
    </row>
    <row r="855" spans="5:10">
      <c r="E855" s="20"/>
      <c r="F855" s="16"/>
      <c r="G855" s="20"/>
      <c r="H855" s="20"/>
      <c r="I855" s="20"/>
      <c r="J855" s="20"/>
    </row>
    <row r="856" spans="5:10">
      <c r="E856" s="20"/>
      <c r="F856" s="16"/>
      <c r="G856" s="20"/>
      <c r="H856" s="20"/>
      <c r="I856" s="20"/>
      <c r="J856" s="20"/>
    </row>
    <row r="857" spans="5:10">
      <c r="E857" s="20"/>
      <c r="F857" s="16"/>
      <c r="G857" s="20"/>
      <c r="H857" s="20"/>
      <c r="I857" s="20"/>
      <c r="J857" s="20"/>
    </row>
    <row r="858" spans="5:10">
      <c r="E858" s="20"/>
      <c r="F858" s="16"/>
      <c r="G858" s="20"/>
      <c r="H858" s="20"/>
      <c r="I858" s="20"/>
      <c r="J858" s="20"/>
    </row>
    <row r="859" spans="5:10">
      <c r="E859" s="20"/>
      <c r="F859" s="16"/>
      <c r="G859" s="20"/>
      <c r="H859" s="20"/>
      <c r="I859" s="20"/>
      <c r="J859" s="20"/>
    </row>
    <row r="860" spans="5:10">
      <c r="E860" s="20"/>
      <c r="F860" s="16"/>
      <c r="G860" s="20"/>
      <c r="H860" s="20"/>
      <c r="I860" s="20"/>
      <c r="J860" s="20"/>
    </row>
    <row r="861" spans="5:10">
      <c r="E861" s="20"/>
      <c r="F861" s="16"/>
      <c r="G861" s="20"/>
      <c r="H861" s="20"/>
      <c r="I861" s="20"/>
      <c r="J861" s="20"/>
    </row>
    <row r="862" spans="5:10">
      <c r="E862" s="20"/>
      <c r="F862" s="16"/>
      <c r="G862" s="20"/>
      <c r="H862" s="20"/>
      <c r="I862" s="20"/>
      <c r="J862" s="20"/>
    </row>
    <row r="863" spans="5:10">
      <c r="E863" s="20"/>
      <c r="F863" s="16"/>
      <c r="G863" s="20"/>
      <c r="H863" s="20"/>
      <c r="I863" s="20"/>
      <c r="J863" s="20"/>
    </row>
    <row r="864" spans="5:10">
      <c r="E864" s="20"/>
      <c r="F864" s="16"/>
      <c r="G864" s="20"/>
      <c r="H864" s="20"/>
      <c r="I864" s="20"/>
      <c r="J864" s="20"/>
    </row>
    <row r="865" spans="5:10">
      <c r="E865" s="20"/>
      <c r="F865" s="16"/>
      <c r="G865" s="20"/>
      <c r="H865" s="20"/>
      <c r="I865" s="20"/>
      <c r="J865" s="20"/>
    </row>
    <row r="866" spans="5:10">
      <c r="E866" s="20"/>
      <c r="F866" s="16"/>
      <c r="G866" s="20"/>
      <c r="H866" s="20"/>
      <c r="I866" s="20"/>
      <c r="J866" s="20"/>
    </row>
    <row r="867" spans="5:10">
      <c r="E867" s="20"/>
      <c r="F867" s="16"/>
      <c r="G867" s="20"/>
      <c r="H867" s="20"/>
      <c r="I867" s="20"/>
      <c r="J867" s="20"/>
    </row>
    <row r="868" spans="5:10">
      <c r="E868" s="20"/>
      <c r="F868" s="16"/>
      <c r="G868" s="20"/>
      <c r="H868" s="20"/>
      <c r="I868" s="20"/>
      <c r="J868" s="20"/>
    </row>
    <row r="869" spans="5:10">
      <c r="E869" s="20"/>
      <c r="F869" s="16"/>
      <c r="G869" s="20"/>
      <c r="H869" s="20"/>
      <c r="I869" s="20"/>
      <c r="J869" s="20"/>
    </row>
    <row r="870" spans="5:10">
      <c r="E870" s="20"/>
      <c r="F870" s="16"/>
      <c r="G870" s="20"/>
      <c r="H870" s="20"/>
      <c r="I870" s="20"/>
      <c r="J870" s="20"/>
    </row>
    <row r="871" spans="5:10">
      <c r="E871" s="20"/>
      <c r="F871" s="16"/>
      <c r="G871" s="20"/>
      <c r="H871" s="20"/>
      <c r="I871" s="20"/>
      <c r="J871" s="20"/>
    </row>
    <row r="872" spans="5:10">
      <c r="E872" s="20"/>
      <c r="F872" s="16"/>
      <c r="G872" s="20"/>
      <c r="H872" s="20"/>
      <c r="I872" s="20"/>
      <c r="J872" s="20"/>
    </row>
    <row r="873" spans="5:10">
      <c r="E873" s="20"/>
      <c r="F873" s="16"/>
      <c r="G873" s="20"/>
      <c r="H873" s="20"/>
      <c r="I873" s="20"/>
      <c r="J873" s="20"/>
    </row>
    <row r="874" spans="5:10">
      <c r="E874" s="20"/>
      <c r="F874" s="16"/>
      <c r="G874" s="20"/>
      <c r="H874" s="20"/>
      <c r="I874" s="20"/>
      <c r="J874" s="20"/>
    </row>
    <row r="875" spans="5:10">
      <c r="E875" s="20"/>
      <c r="F875" s="16"/>
      <c r="G875" s="20"/>
      <c r="H875" s="20"/>
      <c r="I875" s="20"/>
      <c r="J875" s="20"/>
    </row>
    <row r="876" spans="5:10">
      <c r="E876" s="20"/>
      <c r="F876" s="16"/>
      <c r="G876" s="20"/>
      <c r="H876" s="20"/>
      <c r="I876" s="20"/>
      <c r="J876" s="20"/>
    </row>
    <row r="877" spans="5:10">
      <c r="E877" s="20"/>
      <c r="F877" s="16"/>
      <c r="G877" s="20"/>
      <c r="H877" s="20"/>
      <c r="I877" s="20"/>
      <c r="J877" s="20"/>
    </row>
    <row r="878" spans="5:10">
      <c r="E878" s="20"/>
      <c r="F878" s="16"/>
      <c r="G878" s="20"/>
      <c r="H878" s="20"/>
      <c r="I878" s="20"/>
      <c r="J878" s="20"/>
    </row>
    <row r="879" spans="5:10">
      <c r="E879" s="20"/>
      <c r="F879" s="16"/>
      <c r="G879" s="20"/>
      <c r="H879" s="20"/>
      <c r="I879" s="20"/>
      <c r="J879" s="20"/>
    </row>
    <row r="880" spans="5:10">
      <c r="E880" s="20"/>
      <c r="F880" s="16"/>
      <c r="G880" s="20"/>
      <c r="H880" s="20"/>
      <c r="I880" s="20"/>
      <c r="J880" s="20"/>
    </row>
    <row r="881" spans="5:10">
      <c r="E881" s="20"/>
      <c r="F881" s="16"/>
      <c r="G881" s="20"/>
      <c r="H881" s="20"/>
      <c r="I881" s="20"/>
      <c r="J881" s="20"/>
    </row>
    <row r="882" spans="5:10">
      <c r="E882" s="20"/>
      <c r="F882" s="16"/>
      <c r="G882" s="20"/>
      <c r="H882" s="20"/>
      <c r="I882" s="20"/>
      <c r="J882" s="20"/>
    </row>
    <row r="883" spans="5:10">
      <c r="E883" s="20"/>
      <c r="F883" s="16"/>
      <c r="G883" s="20"/>
      <c r="H883" s="20"/>
      <c r="I883" s="20"/>
      <c r="J883" s="20"/>
    </row>
    <row r="884" spans="5:10">
      <c r="E884" s="20"/>
      <c r="F884" s="16"/>
      <c r="G884" s="20"/>
      <c r="H884" s="20"/>
      <c r="I884" s="20"/>
      <c r="J884" s="20"/>
    </row>
    <row r="885" spans="5:10">
      <c r="E885" s="20"/>
      <c r="F885" s="16"/>
      <c r="G885" s="20"/>
      <c r="H885" s="20"/>
      <c r="I885" s="20"/>
      <c r="J885" s="20"/>
    </row>
    <row r="886" spans="5:10">
      <c r="E886" s="20"/>
      <c r="F886" s="16"/>
      <c r="G886" s="20"/>
      <c r="H886" s="20"/>
      <c r="I886" s="20"/>
      <c r="J886" s="20"/>
    </row>
    <row r="887" spans="5:10">
      <c r="E887" s="20"/>
      <c r="F887" s="16"/>
      <c r="G887" s="20"/>
      <c r="H887" s="20"/>
      <c r="I887" s="20"/>
      <c r="J887" s="20"/>
    </row>
    <row r="888" spans="5:10">
      <c r="E888" s="20"/>
      <c r="F888" s="16"/>
      <c r="G888" s="20"/>
      <c r="H888" s="20"/>
      <c r="I888" s="20"/>
      <c r="J888" s="20"/>
    </row>
    <row r="889" spans="5:10">
      <c r="E889" s="20"/>
      <c r="F889" s="16"/>
      <c r="G889" s="20"/>
      <c r="H889" s="20"/>
      <c r="I889" s="20"/>
      <c r="J889" s="20"/>
    </row>
    <row r="890" spans="5:10">
      <c r="E890" s="20"/>
      <c r="F890" s="16"/>
      <c r="G890" s="20"/>
      <c r="H890" s="20"/>
      <c r="I890" s="20"/>
      <c r="J890" s="20"/>
    </row>
    <row r="891" spans="5:10">
      <c r="E891" s="20"/>
      <c r="F891" s="16"/>
      <c r="G891" s="20"/>
      <c r="H891" s="20"/>
      <c r="I891" s="20"/>
      <c r="J891" s="20"/>
    </row>
    <row r="892" spans="5:10">
      <c r="E892" s="20"/>
      <c r="F892" s="16"/>
      <c r="G892" s="20"/>
      <c r="H892" s="20"/>
      <c r="I892" s="20"/>
      <c r="J892" s="20"/>
    </row>
    <row r="893" spans="5:10">
      <c r="E893" s="20"/>
      <c r="F893" s="16"/>
      <c r="G893" s="20"/>
      <c r="H893" s="20"/>
      <c r="I893" s="20"/>
      <c r="J893" s="20"/>
    </row>
    <row r="894" spans="5:10">
      <c r="E894" s="20"/>
      <c r="F894" s="16"/>
      <c r="G894" s="20"/>
      <c r="H894" s="20"/>
      <c r="I894" s="20"/>
      <c r="J894" s="20"/>
    </row>
    <row r="895" spans="5:10">
      <c r="E895" s="20"/>
      <c r="F895" s="16"/>
      <c r="G895" s="20"/>
      <c r="H895" s="20"/>
      <c r="I895" s="20"/>
      <c r="J895" s="20"/>
    </row>
    <row r="896" spans="5:10">
      <c r="E896" s="20"/>
      <c r="F896" s="16"/>
      <c r="G896" s="20"/>
      <c r="H896" s="20"/>
      <c r="I896" s="20"/>
      <c r="J896" s="20"/>
    </row>
    <row r="897" spans="5:10">
      <c r="E897" s="20"/>
      <c r="F897" s="16"/>
      <c r="G897" s="20"/>
      <c r="H897" s="20"/>
      <c r="I897" s="20"/>
      <c r="J897" s="20"/>
    </row>
    <row r="898" spans="5:10">
      <c r="E898" s="20"/>
      <c r="F898" s="16"/>
      <c r="G898" s="20"/>
      <c r="H898" s="20"/>
      <c r="I898" s="20"/>
      <c r="J898" s="20"/>
    </row>
    <row r="899" spans="5:10">
      <c r="E899" s="20"/>
      <c r="F899" s="16"/>
      <c r="G899" s="20"/>
      <c r="H899" s="20"/>
      <c r="I899" s="20"/>
      <c r="J899" s="20"/>
    </row>
    <row r="900" spans="5:10">
      <c r="E900" s="20"/>
      <c r="F900" s="16"/>
      <c r="G900" s="20"/>
      <c r="H900" s="20"/>
      <c r="I900" s="20"/>
      <c r="J900" s="20"/>
    </row>
    <row r="901" spans="5:10">
      <c r="E901" s="20"/>
      <c r="F901" s="16"/>
      <c r="G901" s="20"/>
      <c r="H901" s="20"/>
      <c r="I901" s="20"/>
      <c r="J901" s="20"/>
    </row>
    <row r="902" spans="5:10">
      <c r="E902" s="20"/>
      <c r="F902" s="16"/>
      <c r="G902" s="20"/>
      <c r="H902" s="20"/>
      <c r="I902" s="20"/>
      <c r="J902" s="20"/>
    </row>
    <row r="903" spans="5:10">
      <c r="E903" s="20"/>
      <c r="F903" s="16"/>
      <c r="G903" s="20"/>
      <c r="H903" s="20"/>
      <c r="I903" s="20"/>
      <c r="J903" s="20"/>
    </row>
    <row r="904" spans="5:10">
      <c r="E904" s="20"/>
      <c r="F904" s="16"/>
      <c r="G904" s="20"/>
      <c r="H904" s="20"/>
      <c r="I904" s="20"/>
      <c r="J904" s="20"/>
    </row>
    <row r="905" spans="5:10">
      <c r="E905" s="20"/>
      <c r="F905" s="16"/>
      <c r="G905" s="20"/>
      <c r="H905" s="20"/>
      <c r="I905" s="20"/>
      <c r="J905" s="20"/>
    </row>
    <row r="906" spans="5:10">
      <c r="E906" s="20"/>
      <c r="F906" s="16"/>
      <c r="G906" s="20"/>
      <c r="H906" s="20"/>
      <c r="I906" s="20"/>
      <c r="J906" s="20"/>
    </row>
    <row r="907" spans="5:10">
      <c r="E907" s="20"/>
      <c r="F907" s="16"/>
      <c r="G907" s="20"/>
      <c r="H907" s="20"/>
      <c r="I907" s="20"/>
      <c r="J907" s="20"/>
    </row>
    <row r="908" spans="5:10">
      <c r="E908" s="20"/>
      <c r="F908" s="16"/>
      <c r="G908" s="20"/>
      <c r="H908" s="20"/>
      <c r="I908" s="20"/>
      <c r="J908" s="20"/>
    </row>
    <row r="909" spans="5:10">
      <c r="E909" s="20"/>
      <c r="F909" s="16"/>
      <c r="G909" s="20"/>
      <c r="H909" s="20"/>
      <c r="I909" s="20"/>
      <c r="J909" s="20"/>
    </row>
    <row r="910" spans="5:10">
      <c r="E910" s="20"/>
      <c r="F910" s="16"/>
      <c r="G910" s="20"/>
      <c r="H910" s="20"/>
      <c r="I910" s="20"/>
      <c r="J910" s="20"/>
    </row>
    <row r="911" spans="5:10">
      <c r="E911" s="20"/>
      <c r="F911" s="16"/>
      <c r="G911" s="20"/>
      <c r="H911" s="20"/>
      <c r="I911" s="20"/>
      <c r="J911" s="20"/>
    </row>
    <row r="912" spans="5:10">
      <c r="E912" s="20"/>
      <c r="F912" s="16"/>
      <c r="G912" s="20"/>
      <c r="H912" s="20"/>
      <c r="I912" s="20"/>
      <c r="J912" s="20"/>
    </row>
    <row r="913" spans="5:10">
      <c r="E913" s="20"/>
      <c r="F913" s="16"/>
      <c r="G913" s="20"/>
      <c r="H913" s="20"/>
      <c r="I913" s="20"/>
      <c r="J913" s="20"/>
    </row>
    <row r="914" spans="5:10">
      <c r="E914" s="20"/>
      <c r="F914" s="16"/>
      <c r="G914" s="20"/>
      <c r="H914" s="20"/>
      <c r="I914" s="20"/>
      <c r="J914" s="20"/>
    </row>
    <row r="915" spans="5:10">
      <c r="E915" s="20"/>
      <c r="F915" s="16"/>
      <c r="G915" s="20"/>
      <c r="H915" s="20"/>
      <c r="I915" s="20"/>
      <c r="J915" s="20"/>
    </row>
    <row r="916" spans="5:10">
      <c r="E916" s="20"/>
      <c r="F916" s="16"/>
      <c r="G916" s="20"/>
      <c r="H916" s="20"/>
      <c r="I916" s="20"/>
      <c r="J916" s="20"/>
    </row>
    <row r="917" spans="5:10">
      <c r="E917" s="20"/>
      <c r="F917" s="16"/>
      <c r="G917" s="20"/>
      <c r="H917" s="20"/>
      <c r="I917" s="20"/>
      <c r="J917" s="20"/>
    </row>
    <row r="918" spans="5:10">
      <c r="E918" s="20"/>
      <c r="F918" s="16"/>
      <c r="G918" s="20"/>
      <c r="H918" s="20"/>
      <c r="I918" s="20"/>
      <c r="J918" s="20"/>
    </row>
    <row r="919" spans="5:10">
      <c r="E919" s="20"/>
      <c r="F919" s="16"/>
      <c r="G919" s="20"/>
      <c r="H919" s="20"/>
      <c r="I919" s="20"/>
      <c r="J919" s="20"/>
    </row>
    <row r="920" spans="5:10">
      <c r="E920" s="20"/>
      <c r="F920" s="16"/>
      <c r="G920" s="20"/>
      <c r="H920" s="20"/>
      <c r="I920" s="20"/>
      <c r="J920" s="20"/>
    </row>
    <row r="921" spans="5:10">
      <c r="E921" s="20"/>
      <c r="F921" s="16"/>
      <c r="G921" s="20"/>
      <c r="H921" s="20"/>
      <c r="I921" s="20"/>
      <c r="J921" s="20"/>
    </row>
    <row r="922" spans="5:10">
      <c r="E922" s="20"/>
      <c r="F922" s="16"/>
      <c r="G922" s="20"/>
      <c r="H922" s="20"/>
      <c r="I922" s="20"/>
      <c r="J922" s="20"/>
    </row>
    <row r="923" spans="5:10">
      <c r="E923" s="20"/>
      <c r="F923" s="16"/>
      <c r="G923" s="20"/>
      <c r="H923" s="20"/>
      <c r="I923" s="20"/>
      <c r="J923" s="20"/>
    </row>
    <row r="924" spans="5:10">
      <c r="E924" s="20"/>
      <c r="F924" s="16"/>
      <c r="G924" s="20"/>
      <c r="H924" s="20"/>
      <c r="I924" s="20"/>
      <c r="J924" s="20"/>
    </row>
    <row r="925" spans="5:10">
      <c r="E925" s="20"/>
      <c r="F925" s="16"/>
      <c r="G925" s="20"/>
      <c r="H925" s="20"/>
      <c r="I925" s="20"/>
      <c r="J925" s="20"/>
    </row>
    <row r="926" spans="5:10">
      <c r="E926" s="20"/>
      <c r="F926" s="16"/>
      <c r="G926" s="20"/>
      <c r="H926" s="20"/>
      <c r="I926" s="20"/>
      <c r="J926" s="20"/>
    </row>
    <row r="927" spans="5:10">
      <c r="E927" s="20"/>
      <c r="F927" s="16"/>
      <c r="G927" s="20"/>
      <c r="H927" s="20"/>
      <c r="I927" s="20"/>
      <c r="J927" s="20"/>
    </row>
    <row r="928" spans="5:10">
      <c r="E928" s="20"/>
      <c r="F928" s="16"/>
      <c r="G928" s="20"/>
      <c r="H928" s="20"/>
      <c r="I928" s="20"/>
      <c r="J928" s="20"/>
    </row>
    <row r="929" spans="5:10">
      <c r="E929" s="20"/>
      <c r="F929" s="16"/>
      <c r="G929" s="20"/>
      <c r="H929" s="20"/>
      <c r="I929" s="20"/>
      <c r="J929" s="20"/>
    </row>
    <row r="930" spans="5:10">
      <c r="E930" s="20"/>
      <c r="F930" s="16"/>
      <c r="G930" s="20"/>
      <c r="H930" s="20"/>
      <c r="I930" s="20"/>
      <c r="J930" s="20"/>
    </row>
    <row r="931" spans="5:10">
      <c r="E931" s="20"/>
      <c r="F931" s="16"/>
      <c r="G931" s="20"/>
      <c r="H931" s="20"/>
      <c r="I931" s="20"/>
      <c r="J931" s="20"/>
    </row>
    <row r="932" spans="5:10">
      <c r="E932" s="20"/>
      <c r="F932" s="16"/>
      <c r="G932" s="20"/>
      <c r="H932" s="20"/>
      <c r="I932" s="20"/>
      <c r="J932" s="20"/>
    </row>
    <row r="933" spans="5:10">
      <c r="E933" s="20"/>
      <c r="F933" s="16"/>
      <c r="G933" s="20"/>
      <c r="H933" s="20"/>
      <c r="I933" s="20"/>
      <c r="J933" s="20"/>
    </row>
    <row r="934" spans="5:10">
      <c r="E934" s="20"/>
      <c r="F934" s="16"/>
      <c r="G934" s="20"/>
      <c r="H934" s="20"/>
      <c r="I934" s="20"/>
      <c r="J934" s="20"/>
    </row>
    <row r="935" spans="5:10">
      <c r="E935" s="20"/>
      <c r="F935" s="16"/>
      <c r="G935" s="20"/>
      <c r="H935" s="20"/>
      <c r="I935" s="20"/>
      <c r="J935" s="20"/>
    </row>
    <row r="936" spans="5:10">
      <c r="E936" s="20"/>
      <c r="F936" s="16"/>
      <c r="G936" s="20"/>
      <c r="H936" s="20"/>
      <c r="I936" s="20"/>
      <c r="J936" s="20"/>
    </row>
    <row r="937" spans="5:10">
      <c r="E937" s="20"/>
      <c r="F937" s="16"/>
      <c r="G937" s="20"/>
      <c r="H937" s="20"/>
      <c r="I937" s="20"/>
      <c r="J937" s="20"/>
    </row>
    <row r="938" spans="5:10">
      <c r="E938" s="20"/>
      <c r="F938" s="16"/>
      <c r="G938" s="20"/>
      <c r="H938" s="20"/>
      <c r="I938" s="20"/>
      <c r="J938" s="20"/>
    </row>
    <row r="939" spans="5:10">
      <c r="E939" s="20"/>
      <c r="F939" s="16"/>
      <c r="G939" s="20"/>
      <c r="H939" s="20"/>
      <c r="I939" s="20"/>
      <c r="J939" s="20"/>
    </row>
    <row r="940" spans="5:10">
      <c r="E940" s="20"/>
      <c r="F940" s="16"/>
      <c r="G940" s="20"/>
      <c r="H940" s="20"/>
      <c r="I940" s="20"/>
      <c r="J940" s="20"/>
    </row>
    <row r="941" spans="5:10">
      <c r="E941" s="20"/>
      <c r="F941" s="16"/>
      <c r="G941" s="20"/>
      <c r="H941" s="20"/>
      <c r="I941" s="20"/>
      <c r="J941" s="20"/>
    </row>
    <row r="942" spans="5:10">
      <c r="E942" s="20"/>
      <c r="F942" s="16"/>
      <c r="G942" s="20"/>
      <c r="H942" s="20"/>
      <c r="I942" s="20"/>
      <c r="J942" s="20"/>
    </row>
    <row r="943" spans="5:10">
      <c r="E943" s="20"/>
      <c r="F943" s="16"/>
      <c r="G943" s="20"/>
      <c r="H943" s="20"/>
      <c r="I943" s="20"/>
      <c r="J943" s="20"/>
    </row>
    <row r="944" spans="5:10">
      <c r="E944" s="20"/>
      <c r="F944" s="16"/>
      <c r="G944" s="20"/>
      <c r="H944" s="20"/>
      <c r="I944" s="20"/>
      <c r="J944" s="20"/>
    </row>
    <row r="945" spans="5:10">
      <c r="E945" s="20"/>
      <c r="F945" s="16"/>
      <c r="G945" s="20"/>
      <c r="H945" s="20"/>
      <c r="I945" s="20"/>
      <c r="J945" s="20"/>
    </row>
    <row r="946" spans="5:10">
      <c r="E946" s="20"/>
      <c r="F946" s="16"/>
      <c r="G946" s="20"/>
      <c r="H946" s="20"/>
      <c r="I946" s="20"/>
      <c r="J946" s="20"/>
    </row>
    <row r="947" spans="5:10">
      <c r="E947" s="20"/>
      <c r="F947" s="16"/>
      <c r="G947" s="20"/>
      <c r="H947" s="20"/>
      <c r="I947" s="20"/>
      <c r="J947" s="20"/>
    </row>
    <row r="948" spans="5:10">
      <c r="E948" s="20"/>
      <c r="F948" s="16"/>
      <c r="G948" s="20"/>
      <c r="H948" s="20"/>
      <c r="I948" s="20"/>
      <c r="J948" s="20"/>
    </row>
    <row r="949" spans="5:10">
      <c r="E949" s="20"/>
      <c r="F949" s="16"/>
      <c r="G949" s="20"/>
      <c r="H949" s="20"/>
      <c r="I949" s="20"/>
      <c r="J949" s="20"/>
    </row>
    <row r="950" spans="5:10">
      <c r="E950" s="20"/>
      <c r="F950" s="16"/>
      <c r="G950" s="20"/>
      <c r="H950" s="20"/>
      <c r="I950" s="20"/>
      <c r="J950" s="20"/>
    </row>
    <row r="951" spans="5:10">
      <c r="E951" s="20"/>
      <c r="F951" s="16"/>
      <c r="G951" s="20"/>
      <c r="H951" s="20"/>
      <c r="I951" s="20"/>
      <c r="J951" s="20"/>
    </row>
    <row r="952" spans="5:10">
      <c r="E952" s="20"/>
      <c r="F952" s="16"/>
      <c r="G952" s="20"/>
      <c r="H952" s="20"/>
      <c r="I952" s="20"/>
      <c r="J952" s="20"/>
    </row>
    <row r="953" spans="5:10">
      <c r="E953" s="20"/>
      <c r="F953" s="16"/>
      <c r="G953" s="20"/>
      <c r="H953" s="20"/>
      <c r="I953" s="20"/>
      <c r="J953" s="20"/>
    </row>
    <row r="954" spans="5:10">
      <c r="E954" s="20"/>
      <c r="F954" s="16"/>
      <c r="G954" s="20"/>
      <c r="H954" s="20"/>
      <c r="I954" s="20"/>
      <c r="J954" s="20"/>
    </row>
    <row r="955" spans="5:10">
      <c r="E955" s="20"/>
      <c r="F955" s="16"/>
      <c r="G955" s="20"/>
      <c r="H955" s="20"/>
      <c r="I955" s="20"/>
      <c r="J955" s="20"/>
    </row>
    <row r="956" spans="5:10">
      <c r="E956" s="20"/>
      <c r="F956" s="16"/>
      <c r="G956" s="20"/>
      <c r="H956" s="20"/>
      <c r="I956" s="20"/>
      <c r="J956" s="20"/>
    </row>
    <row r="957" spans="5:10">
      <c r="E957" s="20"/>
      <c r="F957" s="16"/>
      <c r="G957" s="20"/>
      <c r="H957" s="20"/>
      <c r="I957" s="20"/>
      <c r="J957" s="20"/>
    </row>
    <row r="958" spans="5:10">
      <c r="E958" s="20"/>
      <c r="F958" s="16"/>
      <c r="G958" s="20"/>
      <c r="H958" s="20"/>
      <c r="I958" s="20"/>
      <c r="J958" s="20"/>
    </row>
    <row r="959" spans="5:10">
      <c r="E959" s="20"/>
      <c r="F959" s="16"/>
      <c r="G959" s="20"/>
      <c r="H959" s="20"/>
      <c r="I959" s="20"/>
      <c r="J959" s="20"/>
    </row>
    <row r="960" spans="5:10">
      <c r="E960" s="20"/>
      <c r="F960" s="16"/>
      <c r="G960" s="20"/>
      <c r="H960" s="20"/>
      <c r="I960" s="20"/>
      <c r="J960" s="20"/>
    </row>
    <row r="961" spans="5:10">
      <c r="E961" s="20"/>
      <c r="F961" s="16"/>
      <c r="G961" s="20"/>
      <c r="H961" s="20"/>
      <c r="I961" s="20"/>
      <c r="J961" s="20"/>
    </row>
    <row r="962" spans="5:10">
      <c r="E962" s="20"/>
      <c r="F962" s="16"/>
      <c r="G962" s="20"/>
      <c r="H962" s="20"/>
      <c r="I962" s="20"/>
      <c r="J962" s="20"/>
    </row>
    <row r="963" spans="5:10">
      <c r="E963" s="20"/>
      <c r="F963" s="16"/>
      <c r="G963" s="20"/>
      <c r="H963" s="20"/>
      <c r="I963" s="20"/>
      <c r="J963" s="20"/>
    </row>
    <row r="964" spans="5:10">
      <c r="E964" s="20"/>
      <c r="F964" s="16"/>
      <c r="G964" s="20"/>
      <c r="H964" s="20"/>
      <c r="I964" s="20"/>
      <c r="J964" s="20"/>
    </row>
    <row r="965" spans="5:10">
      <c r="E965" s="20"/>
      <c r="F965" s="16"/>
      <c r="G965" s="20"/>
      <c r="H965" s="20"/>
      <c r="I965" s="20"/>
      <c r="J965" s="20"/>
    </row>
    <row r="966" spans="5:10">
      <c r="E966" s="20"/>
      <c r="F966" s="16"/>
      <c r="G966" s="20"/>
      <c r="H966" s="20"/>
      <c r="I966" s="20"/>
      <c r="J966" s="20"/>
    </row>
    <row r="967" spans="5:10">
      <c r="E967" s="20"/>
      <c r="F967" s="16"/>
      <c r="G967" s="20"/>
      <c r="H967" s="20"/>
      <c r="I967" s="20"/>
      <c r="J967" s="20"/>
    </row>
    <row r="968" spans="5:10">
      <c r="E968" s="20"/>
      <c r="F968" s="16"/>
      <c r="G968" s="20"/>
      <c r="H968" s="20"/>
      <c r="I968" s="20"/>
      <c r="J968" s="20"/>
    </row>
    <row r="969" spans="5:10">
      <c r="E969" s="20"/>
      <c r="F969" s="16"/>
      <c r="G969" s="20"/>
      <c r="H969" s="20"/>
      <c r="I969" s="20"/>
      <c r="J969" s="20"/>
    </row>
    <row r="970" spans="5:10">
      <c r="E970" s="20"/>
      <c r="F970" s="16"/>
      <c r="G970" s="20"/>
      <c r="H970" s="20"/>
      <c r="I970" s="20"/>
      <c r="J970" s="20"/>
    </row>
    <row r="971" spans="5:10">
      <c r="E971" s="20"/>
      <c r="F971" s="16"/>
      <c r="G971" s="20"/>
      <c r="H971" s="20"/>
      <c r="I971" s="20"/>
      <c r="J971" s="20"/>
    </row>
    <row r="972" spans="5:10">
      <c r="E972" s="20"/>
      <c r="F972" s="16"/>
      <c r="G972" s="20"/>
      <c r="H972" s="20"/>
      <c r="I972" s="20"/>
      <c r="J972" s="20"/>
    </row>
    <row r="973" spans="5:10">
      <c r="E973" s="20"/>
      <c r="F973" s="16"/>
      <c r="G973" s="20"/>
      <c r="H973" s="20"/>
      <c r="I973" s="20"/>
      <c r="J973" s="20"/>
    </row>
    <row r="974" spans="5:10">
      <c r="E974" s="20"/>
      <c r="F974" s="16"/>
      <c r="G974" s="20"/>
      <c r="H974" s="20"/>
      <c r="I974" s="20"/>
      <c r="J974" s="20"/>
    </row>
    <row r="975" spans="5:10">
      <c r="E975" s="20"/>
      <c r="F975" s="16"/>
      <c r="G975" s="20"/>
      <c r="H975" s="20"/>
      <c r="I975" s="20"/>
      <c r="J975" s="20"/>
    </row>
    <row r="976" spans="5:10">
      <c r="E976" s="20"/>
      <c r="F976" s="16"/>
      <c r="G976" s="20"/>
      <c r="H976" s="20"/>
      <c r="I976" s="20"/>
      <c r="J976" s="20"/>
    </row>
    <row r="977" spans="5:10">
      <c r="E977" s="20"/>
      <c r="F977" s="16"/>
      <c r="G977" s="20"/>
      <c r="H977" s="20"/>
      <c r="I977" s="20"/>
      <c r="J977" s="20"/>
    </row>
    <row r="978" spans="5:10">
      <c r="E978" s="20"/>
      <c r="F978" s="16"/>
      <c r="G978" s="20"/>
      <c r="H978" s="20"/>
      <c r="I978" s="20"/>
      <c r="J978" s="20"/>
    </row>
    <row r="979" spans="5:10">
      <c r="E979" s="20"/>
      <c r="F979" s="16"/>
      <c r="G979" s="20"/>
      <c r="H979" s="20"/>
      <c r="I979" s="20"/>
      <c r="J979" s="20"/>
    </row>
    <row r="980" spans="5:10">
      <c r="E980" s="20"/>
      <c r="F980" s="16"/>
      <c r="G980" s="20"/>
      <c r="H980" s="20"/>
      <c r="I980" s="20"/>
      <c r="J980" s="20"/>
    </row>
    <row r="981" spans="5:10">
      <c r="E981" s="20"/>
      <c r="F981" s="16"/>
      <c r="G981" s="20"/>
      <c r="H981" s="20"/>
      <c r="I981" s="20"/>
      <c r="J981" s="20"/>
    </row>
    <row r="982" spans="5:10">
      <c r="E982" s="20"/>
      <c r="F982" s="16"/>
      <c r="G982" s="20"/>
      <c r="H982" s="20"/>
      <c r="I982" s="20"/>
      <c r="J982" s="20"/>
    </row>
    <row r="983" spans="5:10">
      <c r="E983" s="20"/>
      <c r="F983" s="16"/>
      <c r="G983" s="20"/>
      <c r="H983" s="20"/>
      <c r="I983" s="20"/>
      <c r="J983" s="20"/>
    </row>
    <row r="984" spans="5:10">
      <c r="E984" s="20"/>
      <c r="F984" s="16"/>
      <c r="G984" s="20"/>
      <c r="H984" s="20"/>
      <c r="I984" s="20"/>
      <c r="J984" s="20"/>
    </row>
    <row r="985" spans="5:10">
      <c r="E985" s="20"/>
      <c r="F985" s="16"/>
      <c r="G985" s="20"/>
      <c r="H985" s="20"/>
      <c r="I985" s="20"/>
      <c r="J985" s="20"/>
    </row>
    <row r="986" spans="5:10">
      <c r="E986" s="20"/>
      <c r="F986" s="16"/>
      <c r="G986" s="20"/>
      <c r="H986" s="20"/>
      <c r="I986" s="20"/>
      <c r="J986" s="20"/>
    </row>
    <row r="987" spans="5:10">
      <c r="E987" s="20"/>
      <c r="F987" s="16"/>
      <c r="G987" s="20"/>
      <c r="H987" s="20"/>
      <c r="I987" s="20"/>
      <c r="J987" s="20"/>
    </row>
    <row r="988" spans="5:10">
      <c r="E988" s="20"/>
      <c r="F988" s="16"/>
      <c r="G988" s="20"/>
      <c r="H988" s="20"/>
      <c r="I988" s="20"/>
      <c r="J988" s="20"/>
    </row>
    <row r="989" spans="5:10">
      <c r="E989" s="20"/>
      <c r="F989" s="16"/>
      <c r="G989" s="20"/>
      <c r="H989" s="20"/>
      <c r="I989" s="20"/>
      <c r="J989" s="20"/>
    </row>
    <row r="990" spans="5:10">
      <c r="E990" s="20"/>
      <c r="F990" s="16"/>
      <c r="G990" s="20"/>
      <c r="H990" s="20"/>
      <c r="I990" s="20"/>
      <c r="J990" s="20"/>
    </row>
    <row r="991" spans="5:10">
      <c r="E991" s="20"/>
      <c r="F991" s="16"/>
      <c r="G991" s="20"/>
      <c r="H991" s="20"/>
      <c r="I991" s="20"/>
      <c r="J991" s="20"/>
    </row>
    <row r="992" spans="5:10">
      <c r="E992" s="20"/>
      <c r="F992" s="16"/>
      <c r="G992" s="20"/>
      <c r="H992" s="20"/>
      <c r="I992" s="20"/>
      <c r="J992" s="20"/>
    </row>
    <row r="993" spans="5:10">
      <c r="E993" s="20"/>
      <c r="F993" s="16"/>
      <c r="G993" s="20"/>
      <c r="H993" s="20"/>
      <c r="I993" s="20"/>
      <c r="J993" s="20"/>
    </row>
    <row r="994" spans="5:10">
      <c r="E994" s="20"/>
      <c r="F994" s="16"/>
      <c r="G994" s="20"/>
      <c r="H994" s="20"/>
      <c r="I994" s="20"/>
      <c r="J994" s="20"/>
    </row>
    <row r="995" spans="5:10">
      <c r="E995" s="20"/>
      <c r="F995" s="16"/>
      <c r="G995" s="20"/>
      <c r="H995" s="20"/>
      <c r="I995" s="20"/>
      <c r="J995" s="20"/>
    </row>
    <row r="996" spans="5:10">
      <c r="E996" s="20"/>
      <c r="F996" s="16"/>
      <c r="G996" s="20"/>
      <c r="H996" s="20"/>
      <c r="I996" s="20"/>
      <c r="J996" s="20"/>
    </row>
    <row r="997" spans="5:10">
      <c r="E997" s="20"/>
      <c r="F997" s="16"/>
      <c r="G997" s="20"/>
      <c r="H997" s="20"/>
      <c r="I997" s="20"/>
      <c r="J997" s="20"/>
    </row>
    <row r="998" spans="5:10">
      <c r="E998" s="20"/>
      <c r="F998" s="16"/>
      <c r="G998" s="20"/>
      <c r="H998" s="20"/>
      <c r="I998" s="20"/>
      <c r="J998" s="20"/>
    </row>
    <row r="999" spans="5:10">
      <c r="E999" s="20"/>
      <c r="F999" s="16"/>
      <c r="G999" s="20"/>
      <c r="H999" s="20"/>
      <c r="I999" s="20"/>
      <c r="J999" s="20"/>
    </row>
    <row r="1000" spans="5:10">
      <c r="E1000" s="20"/>
      <c r="F1000" s="16"/>
      <c r="G1000" s="20"/>
      <c r="H1000" s="20"/>
      <c r="I1000" s="20"/>
      <c r="J1000" s="20"/>
    </row>
    <row r="1001" spans="5:10">
      <c r="E1001" s="20"/>
      <c r="F1001" s="16"/>
      <c r="G1001" s="20"/>
      <c r="H1001" s="20"/>
      <c r="I1001" s="20"/>
      <c r="J1001" s="20"/>
    </row>
    <row r="1002" spans="5:10">
      <c r="E1002" s="20"/>
      <c r="F1002" s="16"/>
      <c r="G1002" s="20"/>
      <c r="H1002" s="20"/>
      <c r="I1002" s="20"/>
      <c r="J1002" s="20"/>
    </row>
    <row r="1003" spans="5:10">
      <c r="E1003" s="20"/>
      <c r="F1003" s="16"/>
      <c r="G1003" s="20"/>
      <c r="H1003" s="20"/>
      <c r="I1003" s="20"/>
      <c r="J1003" s="20"/>
    </row>
    <row r="1004" spans="5:10">
      <c r="E1004" s="20"/>
      <c r="F1004" s="16"/>
      <c r="G1004" s="20"/>
      <c r="H1004" s="20"/>
      <c r="I1004" s="20"/>
      <c r="J1004" s="20"/>
    </row>
    <row r="1005" spans="5:10">
      <c r="E1005" s="20"/>
      <c r="F1005" s="16"/>
      <c r="G1005" s="20"/>
      <c r="H1005" s="20"/>
      <c r="I1005" s="20"/>
      <c r="J1005" s="20"/>
    </row>
    <row r="1006" spans="5:10">
      <c r="E1006" s="20"/>
      <c r="F1006" s="16"/>
      <c r="G1006" s="20"/>
      <c r="H1006" s="20"/>
      <c r="I1006" s="20"/>
      <c r="J1006" s="20"/>
    </row>
    <row r="1007" spans="5:10">
      <c r="E1007" s="20"/>
      <c r="F1007" s="16"/>
      <c r="G1007" s="20"/>
      <c r="H1007" s="20"/>
      <c r="I1007" s="20"/>
      <c r="J1007" s="20"/>
    </row>
    <row r="1008" spans="5:10">
      <c r="E1008" s="20"/>
      <c r="F1008" s="16"/>
      <c r="G1008" s="20"/>
      <c r="H1008" s="20"/>
      <c r="I1008" s="20"/>
      <c r="J1008" s="20"/>
    </row>
    <row r="1009" spans="5:10">
      <c r="E1009" s="20"/>
      <c r="F1009" s="16"/>
      <c r="G1009" s="20"/>
      <c r="H1009" s="20"/>
      <c r="I1009" s="20"/>
      <c r="J1009" s="20"/>
    </row>
    <row r="1010" spans="5:10">
      <c r="E1010" s="20"/>
      <c r="F1010" s="16"/>
      <c r="G1010" s="20"/>
      <c r="H1010" s="20"/>
      <c r="I1010" s="20"/>
      <c r="J1010" s="20"/>
    </row>
    <row r="1011" spans="5:10">
      <c r="E1011" s="20"/>
      <c r="F1011" s="16"/>
      <c r="G1011" s="20"/>
      <c r="H1011" s="20"/>
      <c r="I1011" s="20"/>
      <c r="J1011" s="20"/>
    </row>
    <row r="1012" spans="5:10">
      <c r="E1012" s="20"/>
      <c r="F1012" s="16"/>
      <c r="G1012" s="20"/>
      <c r="H1012" s="20"/>
      <c r="I1012" s="20"/>
      <c r="J1012" s="20"/>
    </row>
    <row r="1013" spans="5:10">
      <c r="E1013" s="20"/>
      <c r="F1013" s="16"/>
      <c r="G1013" s="20"/>
      <c r="H1013" s="20"/>
      <c r="I1013" s="20"/>
      <c r="J1013" s="20"/>
    </row>
    <row r="1014" spans="5:10">
      <c r="E1014" s="20"/>
      <c r="F1014" s="16"/>
      <c r="G1014" s="20"/>
      <c r="H1014" s="20"/>
      <c r="I1014" s="20"/>
      <c r="J1014" s="20"/>
    </row>
    <row r="1015" spans="5:10">
      <c r="E1015" s="20"/>
      <c r="F1015" s="16"/>
      <c r="G1015" s="20"/>
      <c r="H1015" s="20"/>
      <c r="I1015" s="20"/>
      <c r="J1015" s="20"/>
    </row>
    <row r="1016" spans="5:10">
      <c r="E1016" s="20"/>
      <c r="F1016" s="16"/>
      <c r="G1016" s="20"/>
      <c r="H1016" s="20"/>
      <c r="I1016" s="20"/>
      <c r="J1016" s="20"/>
    </row>
    <row r="1017" spans="5:10">
      <c r="E1017" s="20"/>
      <c r="F1017" s="16"/>
      <c r="G1017" s="20"/>
      <c r="H1017" s="20"/>
      <c r="I1017" s="20"/>
      <c r="J1017" s="20"/>
    </row>
    <row r="1018" spans="5:10">
      <c r="E1018" s="20"/>
      <c r="F1018" s="16"/>
      <c r="G1018" s="20"/>
      <c r="H1018" s="20"/>
      <c r="I1018" s="20"/>
      <c r="J1018" s="20"/>
    </row>
    <row r="1019" spans="5:10">
      <c r="E1019" s="20"/>
      <c r="F1019" s="16"/>
      <c r="G1019" s="20"/>
      <c r="H1019" s="20"/>
      <c r="I1019" s="20"/>
      <c r="J1019" s="20"/>
    </row>
    <row r="1020" spans="5:10">
      <c r="E1020" s="20"/>
      <c r="F1020" s="16"/>
      <c r="G1020" s="20"/>
      <c r="H1020" s="20"/>
      <c r="I1020" s="20"/>
      <c r="J1020" s="20"/>
    </row>
    <row r="1021" spans="5:10">
      <c r="E1021" s="20"/>
      <c r="F1021" s="16"/>
      <c r="G1021" s="20"/>
      <c r="H1021" s="20"/>
      <c r="I1021" s="20"/>
      <c r="J1021" s="20"/>
    </row>
    <row r="1022" spans="5:10">
      <c r="E1022" s="20"/>
      <c r="F1022" s="16"/>
      <c r="G1022" s="20"/>
      <c r="H1022" s="20"/>
      <c r="I1022" s="20"/>
      <c r="J1022" s="20"/>
    </row>
    <row r="1023" spans="5:10">
      <c r="E1023" s="20"/>
      <c r="F1023" s="16"/>
      <c r="G1023" s="20"/>
      <c r="H1023" s="20"/>
      <c r="I1023" s="20"/>
      <c r="J1023" s="20"/>
    </row>
    <row r="1024" spans="5:10">
      <c r="E1024" s="20"/>
      <c r="F1024" s="16"/>
      <c r="G1024" s="20"/>
      <c r="H1024" s="20"/>
      <c r="I1024" s="20"/>
      <c r="J1024" s="20"/>
    </row>
    <row r="1025" spans="5:10">
      <c r="E1025" s="20"/>
      <c r="F1025" s="16"/>
      <c r="G1025" s="20"/>
      <c r="H1025" s="20"/>
      <c r="I1025" s="20"/>
      <c r="J1025" s="20"/>
    </row>
    <row r="1026" spans="5:10">
      <c r="E1026" s="20"/>
      <c r="F1026" s="16"/>
      <c r="G1026" s="20"/>
      <c r="H1026" s="20"/>
      <c r="I1026" s="20"/>
      <c r="J1026" s="20"/>
    </row>
    <row r="1027" spans="5:10">
      <c r="E1027" s="20"/>
      <c r="F1027" s="16"/>
      <c r="G1027" s="20"/>
      <c r="H1027" s="20"/>
      <c r="I1027" s="20"/>
      <c r="J1027" s="20"/>
    </row>
    <row r="1028" spans="5:10">
      <c r="E1028" s="20"/>
      <c r="F1028" s="16"/>
      <c r="G1028" s="20"/>
      <c r="H1028" s="20"/>
      <c r="I1028" s="20"/>
      <c r="J1028" s="20"/>
    </row>
    <row r="1029" spans="5:10">
      <c r="E1029" s="20"/>
      <c r="F1029" s="16"/>
      <c r="G1029" s="20"/>
      <c r="H1029" s="20"/>
      <c r="I1029" s="20"/>
      <c r="J1029" s="20"/>
    </row>
    <row r="1030" spans="5:10">
      <c r="E1030" s="20"/>
      <c r="F1030" s="16"/>
      <c r="G1030" s="20"/>
      <c r="H1030" s="20"/>
      <c r="I1030" s="20"/>
      <c r="J1030" s="20"/>
    </row>
    <row r="1031" spans="5:10">
      <c r="E1031" s="20"/>
      <c r="F1031" s="16"/>
      <c r="G1031" s="20"/>
      <c r="H1031" s="20"/>
      <c r="I1031" s="20"/>
      <c r="J1031" s="20"/>
    </row>
    <row r="1032" spans="5:10">
      <c r="E1032" s="20"/>
      <c r="F1032" s="16"/>
      <c r="G1032" s="20"/>
      <c r="H1032" s="20"/>
      <c r="I1032" s="20"/>
      <c r="J1032" s="20"/>
    </row>
    <row r="1033" spans="5:10">
      <c r="E1033" s="20"/>
      <c r="F1033" s="16"/>
      <c r="G1033" s="20"/>
      <c r="H1033" s="20"/>
      <c r="I1033" s="20"/>
      <c r="J1033" s="20"/>
    </row>
    <row r="1034" spans="5:10">
      <c r="E1034" s="20"/>
      <c r="F1034" s="16"/>
      <c r="G1034" s="20"/>
      <c r="H1034" s="20"/>
      <c r="I1034" s="20"/>
      <c r="J1034" s="20"/>
    </row>
    <row r="1035" spans="5:10">
      <c r="E1035" s="20"/>
      <c r="F1035" s="16"/>
      <c r="G1035" s="20"/>
      <c r="H1035" s="20"/>
      <c r="I1035" s="20"/>
      <c r="J1035" s="20"/>
    </row>
    <row r="1036" spans="5:10">
      <c r="E1036" s="20"/>
      <c r="F1036" s="16"/>
      <c r="G1036" s="20"/>
      <c r="H1036" s="20"/>
      <c r="I1036" s="20"/>
      <c r="J1036" s="20"/>
    </row>
    <row r="1037" spans="5:10">
      <c r="E1037" s="20"/>
      <c r="F1037" s="16"/>
      <c r="G1037" s="20"/>
      <c r="H1037" s="20"/>
      <c r="I1037" s="20"/>
      <c r="J1037" s="20"/>
    </row>
    <row r="1038" spans="5:10">
      <c r="E1038" s="20"/>
      <c r="F1038" s="16"/>
      <c r="G1038" s="20"/>
      <c r="H1038" s="20"/>
      <c r="I1038" s="20"/>
      <c r="J1038" s="20"/>
    </row>
    <row r="1039" spans="5:10">
      <c r="E1039" s="20"/>
      <c r="F1039" s="16"/>
      <c r="G1039" s="20"/>
      <c r="H1039" s="20"/>
      <c r="I1039" s="20"/>
      <c r="J1039" s="20"/>
    </row>
    <row r="1040" spans="5:10">
      <c r="E1040" s="20"/>
      <c r="F1040" s="16"/>
      <c r="G1040" s="20"/>
      <c r="H1040" s="20"/>
      <c r="I1040" s="20"/>
      <c r="J1040" s="20"/>
    </row>
    <row r="1041" spans="5:10">
      <c r="E1041" s="20"/>
      <c r="F1041" s="16"/>
      <c r="G1041" s="20"/>
      <c r="H1041" s="20"/>
      <c r="I1041" s="20"/>
      <c r="J1041" s="20"/>
    </row>
    <row r="1042" spans="5:10">
      <c r="E1042" s="20"/>
      <c r="F1042" s="16"/>
      <c r="G1042" s="20"/>
      <c r="H1042" s="20"/>
      <c r="I1042" s="20"/>
      <c r="J1042" s="20"/>
    </row>
    <row r="1043" spans="5:10">
      <c r="E1043" s="20"/>
      <c r="F1043" s="16"/>
      <c r="G1043" s="20"/>
      <c r="H1043" s="20"/>
      <c r="I1043" s="20"/>
      <c r="J1043" s="20"/>
    </row>
    <row r="1044" spans="5:10">
      <c r="E1044" s="20"/>
      <c r="F1044" s="16"/>
      <c r="G1044" s="20"/>
      <c r="H1044" s="20"/>
      <c r="I1044" s="20"/>
      <c r="J1044" s="20"/>
    </row>
    <row r="1045" spans="5:10">
      <c r="E1045" s="20"/>
      <c r="F1045" s="16"/>
      <c r="G1045" s="20"/>
      <c r="H1045" s="20"/>
      <c r="I1045" s="20"/>
      <c r="J1045" s="20"/>
    </row>
    <row r="1046" spans="5:10">
      <c r="E1046" s="20"/>
      <c r="F1046" s="16"/>
      <c r="G1046" s="20"/>
      <c r="H1046" s="20"/>
      <c r="I1046" s="20"/>
      <c r="J1046" s="20"/>
    </row>
    <row r="1047" spans="5:10">
      <c r="E1047" s="20"/>
      <c r="F1047" s="16"/>
      <c r="G1047" s="20"/>
      <c r="H1047" s="20"/>
      <c r="I1047" s="20"/>
      <c r="J1047" s="20"/>
    </row>
    <row r="1048" spans="5:10">
      <c r="E1048" s="20"/>
      <c r="F1048" s="16"/>
      <c r="G1048" s="20"/>
      <c r="H1048" s="20"/>
      <c r="I1048" s="20"/>
      <c r="J1048" s="20"/>
    </row>
    <row r="1049" spans="5:10">
      <c r="E1049" s="20"/>
      <c r="F1049" s="16"/>
      <c r="G1049" s="20"/>
      <c r="H1049" s="20"/>
      <c r="I1049" s="20"/>
      <c r="J1049" s="20"/>
    </row>
    <row r="1050" spans="5:10">
      <c r="E1050" s="20"/>
      <c r="F1050" s="16"/>
      <c r="G1050" s="20"/>
      <c r="H1050" s="20"/>
      <c r="I1050" s="20"/>
      <c r="J1050" s="20"/>
    </row>
    <row r="1051" spans="5:10">
      <c r="E1051" s="20"/>
      <c r="F1051" s="16"/>
      <c r="G1051" s="20"/>
      <c r="H1051" s="20"/>
      <c r="I1051" s="20"/>
      <c r="J1051" s="20"/>
    </row>
    <row r="1052" spans="5:10">
      <c r="E1052" s="20"/>
      <c r="F1052" s="16"/>
      <c r="G1052" s="20"/>
      <c r="H1052" s="20"/>
      <c r="I1052" s="20"/>
      <c r="J1052" s="20"/>
    </row>
    <row r="1053" spans="5:10">
      <c r="E1053" s="20"/>
      <c r="F1053" s="16"/>
      <c r="G1053" s="20"/>
      <c r="H1053" s="20"/>
      <c r="I1053" s="20"/>
      <c r="J1053" s="20"/>
    </row>
    <row r="1054" spans="5:10">
      <c r="E1054" s="20"/>
      <c r="F1054" s="16"/>
      <c r="G1054" s="20"/>
      <c r="H1054" s="20"/>
      <c r="I1054" s="20"/>
      <c r="J1054" s="20"/>
    </row>
    <row r="1055" spans="5:10">
      <c r="E1055" s="20"/>
      <c r="F1055" s="16"/>
      <c r="G1055" s="20"/>
      <c r="H1055" s="20"/>
      <c r="I1055" s="20"/>
      <c r="J1055" s="20"/>
    </row>
    <row r="1056" spans="5:10">
      <c r="E1056" s="20"/>
      <c r="F1056" s="16"/>
      <c r="G1056" s="20"/>
      <c r="H1056" s="20"/>
      <c r="I1056" s="20"/>
      <c r="J1056" s="20"/>
    </row>
    <row r="1057" spans="5:10">
      <c r="E1057" s="20"/>
      <c r="F1057" s="16"/>
      <c r="G1057" s="20"/>
      <c r="H1057" s="20"/>
      <c r="I1057" s="20"/>
      <c r="J1057" s="20"/>
    </row>
    <row r="1058" spans="5:10">
      <c r="E1058" s="20"/>
      <c r="F1058" s="16"/>
      <c r="G1058" s="20"/>
      <c r="H1058" s="20"/>
      <c r="I1058" s="20"/>
      <c r="J1058" s="20"/>
    </row>
    <row r="1059" spans="5:10">
      <c r="E1059" s="20"/>
      <c r="F1059" s="16"/>
      <c r="G1059" s="20"/>
      <c r="H1059" s="20"/>
      <c r="I1059" s="20"/>
      <c r="J1059" s="20"/>
    </row>
    <row r="1060" spans="5:10">
      <c r="E1060" s="20"/>
      <c r="F1060" s="16"/>
      <c r="G1060" s="20"/>
      <c r="H1060" s="20"/>
      <c r="I1060" s="20"/>
      <c r="J1060" s="20"/>
    </row>
    <row r="1061" spans="5:10">
      <c r="E1061" s="20"/>
      <c r="F1061" s="16"/>
      <c r="G1061" s="20"/>
      <c r="H1061" s="20"/>
      <c r="I1061" s="20"/>
      <c r="J1061" s="20"/>
    </row>
    <row r="1062" spans="5:10">
      <c r="E1062" s="20"/>
      <c r="F1062" s="16"/>
      <c r="G1062" s="20"/>
      <c r="H1062" s="20"/>
      <c r="I1062" s="20"/>
      <c r="J1062" s="20"/>
    </row>
    <row r="1063" spans="5:10">
      <c r="E1063" s="20"/>
      <c r="F1063" s="16"/>
      <c r="G1063" s="20"/>
      <c r="H1063" s="20"/>
      <c r="I1063" s="20"/>
      <c r="J1063" s="20"/>
    </row>
    <row r="1064" spans="5:10">
      <c r="E1064" s="20"/>
      <c r="F1064" s="16"/>
      <c r="G1064" s="20"/>
      <c r="H1064" s="20"/>
      <c r="I1064" s="20"/>
      <c r="J1064" s="20"/>
    </row>
    <row r="1065" spans="5:10">
      <c r="E1065" s="20"/>
      <c r="F1065" s="16"/>
      <c r="G1065" s="20"/>
      <c r="H1065" s="20"/>
      <c r="I1065" s="20"/>
      <c r="J1065" s="20"/>
    </row>
    <row r="1066" spans="5:10">
      <c r="E1066" s="20"/>
      <c r="F1066" s="16"/>
      <c r="G1066" s="20"/>
      <c r="H1066" s="20"/>
      <c r="I1066" s="20"/>
      <c r="J1066" s="20"/>
    </row>
    <row r="1067" spans="5:10">
      <c r="E1067" s="20"/>
      <c r="F1067" s="16"/>
      <c r="G1067" s="20"/>
      <c r="H1067" s="20"/>
      <c r="I1067" s="20"/>
      <c r="J1067" s="20"/>
    </row>
    <row r="1068" spans="5:10">
      <c r="E1068" s="20"/>
      <c r="F1068" s="16"/>
      <c r="G1068" s="20"/>
      <c r="H1068" s="20"/>
      <c r="I1068" s="20"/>
      <c r="J1068" s="20"/>
    </row>
    <row r="1069" spans="5:10">
      <c r="E1069" s="20"/>
      <c r="F1069" s="16"/>
      <c r="G1069" s="20"/>
      <c r="H1069" s="20"/>
      <c r="I1069" s="20"/>
      <c r="J1069" s="20"/>
    </row>
    <row r="1070" spans="5:10">
      <c r="E1070" s="20"/>
      <c r="F1070" s="16"/>
      <c r="G1070" s="20"/>
      <c r="H1070" s="20"/>
      <c r="I1070" s="20"/>
      <c r="J1070" s="20"/>
    </row>
    <row r="1071" spans="5:10">
      <c r="E1071" s="20"/>
      <c r="F1071" s="16"/>
      <c r="G1071" s="20"/>
      <c r="H1071" s="20"/>
      <c r="I1071" s="20"/>
      <c r="J1071" s="20"/>
    </row>
    <row r="1072" spans="5:10">
      <c r="E1072" s="20"/>
      <c r="F1072" s="16"/>
      <c r="G1072" s="20"/>
      <c r="H1072" s="20"/>
      <c r="I1072" s="20"/>
      <c r="J1072" s="20"/>
    </row>
    <row r="1073" spans="5:10">
      <c r="E1073" s="20"/>
      <c r="F1073" s="16"/>
      <c r="G1073" s="20"/>
      <c r="H1073" s="20"/>
      <c r="I1073" s="20"/>
      <c r="J1073" s="20"/>
    </row>
    <row r="1074" spans="5:10">
      <c r="E1074" s="20"/>
      <c r="F1074" s="16"/>
      <c r="G1074" s="20"/>
      <c r="H1074" s="20"/>
      <c r="I1074" s="20"/>
      <c r="J1074" s="20"/>
    </row>
    <row r="1075" spans="5:10">
      <c r="E1075" s="20"/>
      <c r="F1075" s="16"/>
      <c r="G1075" s="20"/>
      <c r="H1075" s="20"/>
      <c r="I1075" s="20"/>
      <c r="J1075" s="20"/>
    </row>
    <row r="1076" spans="5:10">
      <c r="E1076" s="20"/>
      <c r="F1076" s="16"/>
      <c r="G1076" s="20"/>
      <c r="H1076" s="20"/>
      <c r="I1076" s="20"/>
      <c r="J1076" s="20"/>
    </row>
    <row r="1077" spans="5:10">
      <c r="E1077" s="20"/>
      <c r="F1077" s="16"/>
      <c r="G1077" s="20"/>
      <c r="H1077" s="20"/>
      <c r="I1077" s="20"/>
      <c r="J1077" s="20"/>
    </row>
    <row r="1078" spans="5:10">
      <c r="E1078" s="20"/>
      <c r="F1078" s="16"/>
      <c r="G1078" s="20"/>
      <c r="H1078" s="20"/>
      <c r="I1078" s="20"/>
      <c r="J1078" s="20"/>
    </row>
    <row r="1079" spans="5:10">
      <c r="E1079" s="20"/>
      <c r="F1079" s="16"/>
      <c r="G1079" s="20"/>
      <c r="H1079" s="20"/>
      <c r="I1079" s="20"/>
      <c r="J1079" s="20"/>
    </row>
    <row r="1080" spans="5:10">
      <c r="E1080" s="20"/>
      <c r="F1080" s="16"/>
      <c r="G1080" s="20"/>
      <c r="H1080" s="20"/>
      <c r="I1080" s="20"/>
      <c r="J1080" s="20"/>
    </row>
    <row r="1081" spans="5:10">
      <c r="E1081" s="20"/>
      <c r="F1081" s="16"/>
      <c r="G1081" s="20"/>
      <c r="H1081" s="20"/>
      <c r="I1081" s="20"/>
      <c r="J1081" s="20"/>
    </row>
    <row r="1082" spans="5:10">
      <c r="E1082" s="20"/>
      <c r="F1082" s="16"/>
      <c r="G1082" s="20"/>
      <c r="H1082" s="20"/>
      <c r="I1082" s="20"/>
      <c r="J1082" s="20"/>
    </row>
    <row r="1083" spans="5:10">
      <c r="E1083" s="20"/>
      <c r="F1083" s="16"/>
      <c r="G1083" s="20"/>
      <c r="H1083" s="20"/>
      <c r="I1083" s="20"/>
      <c r="J1083" s="20"/>
    </row>
    <row r="1084" spans="5:10">
      <c r="E1084" s="20"/>
      <c r="F1084" s="16"/>
      <c r="G1084" s="20"/>
      <c r="H1084" s="20"/>
      <c r="I1084" s="20"/>
      <c r="J1084" s="20"/>
    </row>
    <row r="1085" spans="5:10">
      <c r="E1085" s="20"/>
      <c r="F1085" s="16"/>
      <c r="G1085" s="20"/>
      <c r="H1085" s="20"/>
      <c r="I1085" s="20"/>
      <c r="J1085" s="20"/>
    </row>
    <row r="1086" spans="5:10">
      <c r="E1086" s="20"/>
      <c r="F1086" s="16"/>
      <c r="G1086" s="20"/>
      <c r="H1086" s="20"/>
      <c r="I1086" s="20"/>
      <c r="J1086" s="20"/>
    </row>
    <row r="1087" spans="5:10">
      <c r="E1087" s="20"/>
      <c r="F1087" s="16"/>
      <c r="G1087" s="20"/>
      <c r="H1087" s="20"/>
      <c r="I1087" s="20"/>
      <c r="J1087" s="20"/>
    </row>
    <row r="1088" spans="5:10">
      <c r="E1088" s="20"/>
      <c r="F1088" s="16"/>
      <c r="G1088" s="20"/>
      <c r="H1088" s="20"/>
      <c r="I1088" s="20"/>
      <c r="J1088" s="20"/>
    </row>
    <row r="1089" spans="5:10">
      <c r="E1089" s="20"/>
      <c r="F1089" s="16"/>
      <c r="G1089" s="20"/>
      <c r="H1089" s="20"/>
      <c r="I1089" s="20"/>
      <c r="J1089" s="20"/>
    </row>
    <row r="1090" spans="5:10">
      <c r="E1090" s="20"/>
      <c r="F1090" s="16"/>
      <c r="G1090" s="20"/>
      <c r="H1090" s="20"/>
      <c r="I1090" s="20"/>
      <c r="J1090" s="20"/>
    </row>
    <row r="1091" spans="5:10">
      <c r="E1091" s="20"/>
      <c r="F1091" s="16"/>
      <c r="G1091" s="20"/>
      <c r="H1091" s="20"/>
      <c r="I1091" s="20"/>
      <c r="J1091" s="20"/>
    </row>
    <row r="1092" spans="5:10">
      <c r="E1092" s="20"/>
      <c r="F1092" s="16"/>
      <c r="G1092" s="20"/>
      <c r="H1092" s="20"/>
      <c r="I1092" s="20"/>
      <c r="J1092" s="20"/>
    </row>
    <row r="1093" spans="5:10">
      <c r="E1093" s="20"/>
      <c r="F1093" s="16"/>
      <c r="G1093" s="20"/>
      <c r="H1093" s="20"/>
      <c r="I1093" s="20"/>
      <c r="J1093" s="20"/>
    </row>
    <row r="1094" spans="5:10">
      <c r="E1094" s="20"/>
      <c r="F1094" s="16"/>
      <c r="G1094" s="20"/>
      <c r="H1094" s="20"/>
      <c r="I1094" s="20"/>
      <c r="J1094" s="20"/>
    </row>
    <row r="1095" spans="5:10">
      <c r="E1095" s="20"/>
      <c r="F1095" s="16"/>
      <c r="G1095" s="20"/>
      <c r="H1095" s="20"/>
      <c r="I1095" s="20"/>
      <c r="J1095" s="20"/>
    </row>
    <row r="1096" spans="5:10">
      <c r="E1096" s="20"/>
      <c r="F1096" s="16"/>
      <c r="G1096" s="20"/>
      <c r="H1096" s="20"/>
      <c r="I1096" s="20"/>
      <c r="J1096" s="20"/>
    </row>
    <row r="1097" spans="5:10">
      <c r="E1097" s="20"/>
      <c r="F1097" s="16"/>
      <c r="G1097" s="20"/>
      <c r="H1097" s="20"/>
      <c r="I1097" s="20"/>
      <c r="J1097" s="20"/>
    </row>
    <row r="1098" spans="5:10">
      <c r="E1098" s="20"/>
      <c r="F1098" s="16"/>
      <c r="G1098" s="20"/>
      <c r="H1098" s="20"/>
      <c r="I1098" s="20"/>
      <c r="J1098" s="20"/>
    </row>
    <row r="1099" spans="5:10">
      <c r="E1099" s="20"/>
      <c r="F1099" s="16"/>
      <c r="G1099" s="20"/>
      <c r="H1099" s="20"/>
      <c r="I1099" s="20"/>
      <c r="J1099" s="20"/>
    </row>
    <row r="1100" spans="5:10">
      <c r="E1100" s="20"/>
      <c r="F1100" s="16"/>
      <c r="G1100" s="20"/>
      <c r="H1100" s="20"/>
      <c r="I1100" s="20"/>
      <c r="J1100" s="20"/>
    </row>
    <row r="1101" spans="5:10">
      <c r="E1101" s="20"/>
      <c r="F1101" s="16"/>
      <c r="G1101" s="20"/>
      <c r="H1101" s="20"/>
      <c r="I1101" s="20"/>
      <c r="J1101" s="20"/>
    </row>
    <row r="1102" spans="5:10">
      <c r="E1102" s="20"/>
      <c r="F1102" s="16"/>
      <c r="G1102" s="20"/>
      <c r="H1102" s="20"/>
      <c r="I1102" s="20"/>
      <c r="J1102" s="20"/>
    </row>
    <row r="1103" spans="5:10">
      <c r="E1103" s="20"/>
      <c r="F1103" s="16"/>
      <c r="G1103" s="20"/>
      <c r="H1103" s="20"/>
      <c r="I1103" s="20"/>
      <c r="J1103" s="20"/>
    </row>
    <row r="1104" spans="5:10">
      <c r="E1104" s="20"/>
      <c r="F1104" s="16"/>
      <c r="G1104" s="20"/>
      <c r="H1104" s="20"/>
      <c r="I1104" s="20"/>
      <c r="J1104" s="20"/>
    </row>
    <row r="1105" spans="5:10">
      <c r="E1105" s="20"/>
      <c r="F1105" s="16"/>
      <c r="G1105" s="20"/>
      <c r="H1105" s="20"/>
      <c r="I1105" s="20"/>
      <c r="J1105" s="20"/>
    </row>
    <row r="1106" spans="5:10">
      <c r="E1106" s="20"/>
      <c r="F1106" s="16"/>
      <c r="G1106" s="20"/>
      <c r="H1106" s="20"/>
      <c r="I1106" s="20"/>
      <c r="J1106" s="20"/>
    </row>
    <row r="1107" spans="5:10">
      <c r="E1107" s="20"/>
      <c r="F1107" s="16"/>
      <c r="G1107" s="20"/>
      <c r="H1107" s="20"/>
      <c r="I1107" s="20"/>
      <c r="J1107" s="20"/>
    </row>
    <row r="1108" spans="5:10">
      <c r="E1108" s="20"/>
      <c r="F1108" s="16"/>
      <c r="G1108" s="20"/>
      <c r="H1108" s="20"/>
      <c r="I1108" s="20"/>
      <c r="J1108" s="20"/>
    </row>
    <row r="1109" spans="5:10">
      <c r="E1109" s="20"/>
      <c r="F1109" s="16"/>
      <c r="G1109" s="20"/>
      <c r="H1109" s="20"/>
      <c r="I1109" s="20"/>
      <c r="J1109" s="20"/>
    </row>
    <row r="1110" spans="5:10">
      <c r="E1110" s="20"/>
      <c r="F1110" s="16"/>
      <c r="G1110" s="20"/>
      <c r="H1110" s="20"/>
      <c r="I1110" s="20"/>
      <c r="J1110" s="20"/>
    </row>
    <row r="1111" spans="5:10">
      <c r="E1111" s="20"/>
      <c r="F1111" s="16"/>
      <c r="G1111" s="20"/>
      <c r="H1111" s="20"/>
      <c r="I1111" s="20"/>
      <c r="J1111" s="20"/>
    </row>
    <row r="1112" spans="5:10">
      <c r="E1112" s="20"/>
      <c r="F1112" s="16"/>
      <c r="G1112" s="20"/>
      <c r="H1112" s="20"/>
      <c r="I1112" s="20"/>
      <c r="J1112" s="20"/>
    </row>
    <row r="1113" spans="5:10">
      <c r="E1113" s="20"/>
      <c r="F1113" s="16"/>
      <c r="G1113" s="20"/>
      <c r="H1113" s="20"/>
      <c r="I1113" s="20"/>
      <c r="J1113" s="20"/>
    </row>
    <row r="1114" spans="5:10">
      <c r="E1114" s="20"/>
      <c r="F1114" s="16"/>
      <c r="G1114" s="20"/>
      <c r="H1114" s="20"/>
      <c r="I1114" s="20"/>
      <c r="J1114" s="20"/>
    </row>
    <row r="1115" spans="5:10">
      <c r="E1115" s="20"/>
      <c r="F1115" s="16"/>
      <c r="G1115" s="20"/>
      <c r="H1115" s="20"/>
      <c r="I1115" s="20"/>
      <c r="J1115" s="20"/>
    </row>
    <row r="1116" spans="5:10">
      <c r="E1116" s="20"/>
      <c r="F1116" s="16"/>
      <c r="G1116" s="20"/>
      <c r="H1116" s="20"/>
      <c r="I1116" s="20"/>
      <c r="J1116" s="20"/>
    </row>
    <row r="1117" spans="5:10">
      <c r="E1117" s="20"/>
      <c r="F1117" s="16"/>
      <c r="G1117" s="20"/>
      <c r="H1117" s="20"/>
      <c r="I1117" s="20"/>
      <c r="J1117" s="20"/>
    </row>
    <row r="1118" spans="5:10">
      <c r="E1118" s="20"/>
      <c r="F1118" s="16"/>
      <c r="G1118" s="20"/>
      <c r="H1118" s="20"/>
      <c r="I1118" s="20"/>
      <c r="J1118" s="20"/>
    </row>
    <row r="1119" spans="5:10">
      <c r="E1119" s="20"/>
      <c r="F1119" s="16"/>
      <c r="G1119" s="20"/>
      <c r="H1119" s="20"/>
      <c r="I1119" s="20"/>
      <c r="J1119" s="20"/>
    </row>
    <row r="1120" spans="5:10">
      <c r="E1120" s="20"/>
      <c r="F1120" s="16"/>
      <c r="G1120" s="20"/>
      <c r="H1120" s="20"/>
      <c r="I1120" s="20"/>
      <c r="J1120" s="20"/>
    </row>
    <row r="1121" spans="5:10">
      <c r="E1121" s="20"/>
      <c r="F1121" s="16"/>
      <c r="G1121" s="20"/>
      <c r="H1121" s="20"/>
      <c r="I1121" s="20"/>
      <c r="J1121" s="20"/>
    </row>
    <row r="1122" spans="5:10">
      <c r="E1122" s="20"/>
      <c r="F1122" s="16"/>
      <c r="G1122" s="20"/>
      <c r="H1122" s="20"/>
      <c r="I1122" s="20"/>
      <c r="J1122" s="20"/>
    </row>
    <row r="1123" spans="5:10">
      <c r="E1123" s="20"/>
      <c r="F1123" s="16"/>
      <c r="G1123" s="20"/>
      <c r="H1123" s="20"/>
      <c r="I1123" s="20"/>
      <c r="J1123" s="20"/>
    </row>
    <row r="1124" spans="5:10">
      <c r="E1124" s="20"/>
      <c r="F1124" s="16"/>
      <c r="G1124" s="20"/>
      <c r="H1124" s="20"/>
      <c r="I1124" s="20"/>
      <c r="J1124" s="20"/>
    </row>
    <row r="1125" spans="5:10">
      <c r="E1125" s="20"/>
      <c r="F1125" s="16"/>
      <c r="G1125" s="20"/>
      <c r="H1125" s="20"/>
      <c r="I1125" s="20"/>
      <c r="J1125" s="20"/>
    </row>
    <row r="1126" spans="5:10">
      <c r="E1126" s="20"/>
      <c r="F1126" s="16"/>
      <c r="G1126" s="20"/>
      <c r="H1126" s="20"/>
      <c r="I1126" s="20"/>
      <c r="J1126" s="20"/>
    </row>
    <row r="1127" spans="5:10">
      <c r="E1127" s="20"/>
      <c r="F1127" s="16"/>
      <c r="G1127" s="20"/>
      <c r="H1127" s="20"/>
      <c r="I1127" s="20"/>
      <c r="J1127" s="20"/>
    </row>
    <row r="1128" spans="5:10">
      <c r="E1128" s="20"/>
      <c r="F1128" s="16"/>
      <c r="G1128" s="20"/>
      <c r="H1128" s="20"/>
      <c r="I1128" s="20"/>
      <c r="J1128" s="20"/>
    </row>
    <row r="1129" spans="5:10">
      <c r="E1129" s="20"/>
      <c r="F1129" s="16"/>
      <c r="G1129" s="20"/>
      <c r="H1129" s="20"/>
      <c r="I1129" s="20"/>
      <c r="J1129" s="20"/>
    </row>
    <row r="1130" spans="5:10">
      <c r="E1130" s="20"/>
      <c r="F1130" s="16"/>
      <c r="G1130" s="20"/>
      <c r="H1130" s="20"/>
      <c r="I1130" s="20"/>
      <c r="J1130" s="20"/>
    </row>
    <row r="1131" spans="5:10">
      <c r="E1131" s="20"/>
      <c r="F1131" s="16"/>
      <c r="G1131" s="20"/>
      <c r="H1131" s="20"/>
      <c r="I1131" s="20"/>
      <c r="J1131" s="20"/>
    </row>
    <row r="1132" spans="5:10">
      <c r="E1132" s="20"/>
      <c r="F1132" s="16"/>
      <c r="G1132" s="20"/>
      <c r="H1132" s="20"/>
      <c r="I1132" s="20"/>
      <c r="J1132" s="20"/>
    </row>
    <row r="1133" spans="5:10">
      <c r="E1133" s="20"/>
      <c r="F1133" s="16"/>
      <c r="G1133" s="20"/>
      <c r="H1133" s="20"/>
      <c r="I1133" s="20"/>
      <c r="J1133" s="20"/>
    </row>
    <row r="1134" spans="5:10">
      <c r="E1134" s="20"/>
      <c r="F1134" s="16"/>
      <c r="G1134" s="20"/>
      <c r="H1134" s="20"/>
      <c r="I1134" s="20"/>
      <c r="J1134" s="20"/>
    </row>
    <row r="1135" spans="5:10">
      <c r="E1135" s="20"/>
      <c r="F1135" s="16"/>
      <c r="G1135" s="20"/>
      <c r="H1135" s="20"/>
      <c r="I1135" s="20"/>
      <c r="J1135" s="20"/>
    </row>
    <row r="1136" spans="5:10">
      <c r="E1136" s="20"/>
      <c r="F1136" s="16"/>
      <c r="G1136" s="20"/>
      <c r="H1136" s="20"/>
      <c r="I1136" s="20"/>
      <c r="J1136" s="20"/>
    </row>
    <row r="1137" spans="5:10">
      <c r="E1137" s="20"/>
      <c r="F1137" s="16"/>
      <c r="G1137" s="20"/>
      <c r="H1137" s="20"/>
      <c r="I1137" s="20"/>
      <c r="J1137" s="20"/>
    </row>
    <row r="1138" spans="5:10">
      <c r="E1138" s="20"/>
      <c r="F1138" s="16"/>
      <c r="G1138" s="20"/>
      <c r="H1138" s="20"/>
      <c r="I1138" s="20"/>
      <c r="J1138" s="20"/>
    </row>
    <row r="1139" spans="5:10">
      <c r="E1139" s="20"/>
      <c r="F1139" s="16"/>
      <c r="G1139" s="20"/>
      <c r="H1139" s="20"/>
      <c r="I1139" s="20"/>
      <c r="J1139" s="20"/>
    </row>
    <row r="1140" spans="5:10">
      <c r="E1140" s="20"/>
      <c r="F1140" s="16"/>
      <c r="G1140" s="20"/>
      <c r="H1140" s="20"/>
      <c r="I1140" s="20"/>
      <c r="J1140" s="20"/>
    </row>
    <row r="1141" spans="5:10">
      <c r="E1141" s="20"/>
      <c r="F1141" s="16"/>
      <c r="G1141" s="20"/>
      <c r="H1141" s="20"/>
      <c r="I1141" s="20"/>
      <c r="J1141" s="20"/>
    </row>
    <row r="1142" spans="5:10">
      <c r="E1142" s="20"/>
      <c r="F1142" s="16"/>
      <c r="G1142" s="20"/>
      <c r="H1142" s="20"/>
      <c r="I1142" s="20"/>
      <c r="J1142" s="20"/>
    </row>
    <row r="1143" spans="5:10">
      <c r="E1143" s="20"/>
      <c r="F1143" s="16"/>
      <c r="G1143" s="20"/>
      <c r="H1143" s="20"/>
      <c r="I1143" s="20"/>
      <c r="J1143" s="20"/>
    </row>
    <row r="1144" spans="5:10">
      <c r="E1144" s="20"/>
      <c r="F1144" s="16"/>
      <c r="G1144" s="20"/>
      <c r="H1144" s="20"/>
      <c r="I1144" s="20"/>
      <c r="J1144" s="20"/>
    </row>
    <row r="1145" spans="5:10">
      <c r="E1145" s="20"/>
      <c r="F1145" s="16"/>
      <c r="G1145" s="20"/>
      <c r="H1145" s="20"/>
      <c r="I1145" s="20"/>
      <c r="J1145" s="20"/>
    </row>
    <row r="1146" spans="5:10">
      <c r="E1146" s="20"/>
      <c r="F1146" s="16"/>
      <c r="G1146" s="20"/>
      <c r="H1146" s="20"/>
      <c r="I1146" s="20"/>
      <c r="J1146" s="20"/>
    </row>
    <row r="1147" spans="5:10">
      <c r="E1147" s="20"/>
      <c r="F1147" s="16"/>
      <c r="G1147" s="20"/>
      <c r="H1147" s="20"/>
      <c r="I1147" s="20"/>
      <c r="J1147" s="20"/>
    </row>
    <row r="1148" spans="5:10">
      <c r="E1148" s="20"/>
      <c r="F1148" s="16"/>
      <c r="G1148" s="20"/>
      <c r="H1148" s="20"/>
      <c r="I1148" s="20"/>
      <c r="J1148" s="20"/>
    </row>
    <row r="1149" spans="5:10">
      <c r="E1149" s="20"/>
      <c r="F1149" s="16"/>
      <c r="G1149" s="20"/>
      <c r="H1149" s="20"/>
      <c r="I1149" s="20"/>
      <c r="J1149" s="20"/>
    </row>
    <row r="1150" spans="5:10">
      <c r="E1150" s="20"/>
      <c r="F1150" s="16"/>
      <c r="G1150" s="20"/>
      <c r="H1150" s="20"/>
      <c r="I1150" s="20"/>
      <c r="J1150" s="20"/>
    </row>
    <row r="1151" spans="5:10">
      <c r="E1151" s="20"/>
      <c r="F1151" s="16"/>
      <c r="G1151" s="20"/>
      <c r="H1151" s="20"/>
      <c r="I1151" s="20"/>
      <c r="J1151" s="20"/>
    </row>
    <row r="1152" spans="5:10">
      <c r="E1152" s="20"/>
      <c r="F1152" s="16"/>
      <c r="G1152" s="20"/>
      <c r="H1152" s="20"/>
      <c r="I1152" s="20"/>
      <c r="J1152" s="20"/>
    </row>
    <row r="1153" spans="5:10">
      <c r="E1153" s="20"/>
      <c r="F1153" s="16"/>
      <c r="G1153" s="20"/>
      <c r="H1153" s="20"/>
      <c r="I1153" s="20"/>
      <c r="J1153" s="20"/>
    </row>
    <row r="1154" spans="5:10">
      <c r="E1154" s="20"/>
      <c r="F1154" s="16"/>
      <c r="G1154" s="20"/>
      <c r="H1154" s="20"/>
      <c r="I1154" s="20"/>
      <c r="J1154" s="20"/>
    </row>
    <row r="1155" spans="5:10">
      <c r="E1155" s="20"/>
      <c r="F1155" s="16"/>
      <c r="G1155" s="20"/>
      <c r="H1155" s="20"/>
      <c r="I1155" s="20"/>
      <c r="J1155" s="20"/>
    </row>
    <row r="1156" spans="5:10">
      <c r="E1156" s="20"/>
      <c r="F1156" s="16"/>
      <c r="G1156" s="20"/>
      <c r="H1156" s="20"/>
      <c r="I1156" s="20"/>
      <c r="J1156" s="20"/>
    </row>
    <row r="1157" spans="5:10">
      <c r="E1157" s="20"/>
      <c r="F1157" s="16"/>
      <c r="G1157" s="20"/>
      <c r="H1157" s="20"/>
      <c r="I1157" s="20"/>
      <c r="J1157" s="20"/>
    </row>
    <row r="1158" spans="5:10">
      <c r="E1158" s="20"/>
      <c r="F1158" s="16"/>
      <c r="G1158" s="20"/>
      <c r="H1158" s="20"/>
      <c r="I1158" s="20"/>
      <c r="J1158" s="20"/>
    </row>
    <row r="1159" spans="5:10">
      <c r="E1159" s="20"/>
      <c r="F1159" s="16"/>
      <c r="G1159" s="20"/>
      <c r="H1159" s="20"/>
      <c r="I1159" s="20"/>
      <c r="J1159" s="20"/>
    </row>
    <row r="1160" spans="5:10">
      <c r="E1160" s="20"/>
      <c r="F1160" s="16"/>
      <c r="G1160" s="20"/>
      <c r="H1160" s="20"/>
      <c r="I1160" s="20"/>
      <c r="J1160" s="20"/>
    </row>
    <row r="1161" spans="5:10">
      <c r="E1161" s="20"/>
      <c r="F1161" s="16"/>
      <c r="G1161" s="20"/>
      <c r="H1161" s="20"/>
      <c r="I1161" s="20"/>
      <c r="J1161" s="20"/>
    </row>
    <row r="1162" spans="5:10">
      <c r="E1162" s="20"/>
      <c r="F1162" s="16"/>
      <c r="G1162" s="20"/>
      <c r="H1162" s="20"/>
      <c r="I1162" s="20"/>
      <c r="J1162" s="20"/>
    </row>
    <row r="1163" spans="5:10">
      <c r="E1163" s="20"/>
      <c r="F1163" s="16"/>
      <c r="G1163" s="20"/>
      <c r="H1163" s="20"/>
      <c r="I1163" s="20"/>
      <c r="J1163" s="20"/>
    </row>
    <row r="1164" spans="5:10">
      <c r="E1164" s="20"/>
      <c r="F1164" s="16"/>
      <c r="G1164" s="20"/>
      <c r="H1164" s="20"/>
      <c r="I1164" s="20"/>
      <c r="J1164" s="20"/>
    </row>
    <row r="1165" spans="5:10">
      <c r="E1165" s="20"/>
      <c r="F1165" s="16"/>
      <c r="G1165" s="20"/>
      <c r="H1165" s="20"/>
      <c r="I1165" s="20"/>
      <c r="J1165" s="20"/>
    </row>
    <row r="1166" spans="5:10">
      <c r="E1166" s="20"/>
      <c r="F1166" s="16"/>
      <c r="G1166" s="20"/>
      <c r="H1166" s="20"/>
      <c r="I1166" s="20"/>
      <c r="J1166" s="20"/>
    </row>
    <row r="1167" spans="5:10">
      <c r="E1167" s="20"/>
      <c r="F1167" s="16"/>
      <c r="G1167" s="20"/>
      <c r="H1167" s="20"/>
      <c r="I1167" s="20"/>
      <c r="J1167" s="20"/>
    </row>
    <row r="1168" spans="5:10">
      <c r="E1168" s="20"/>
      <c r="F1168" s="16"/>
      <c r="G1168" s="20"/>
      <c r="H1168" s="20"/>
      <c r="I1168" s="20"/>
      <c r="J1168" s="20"/>
    </row>
    <row r="1169" spans="5:10">
      <c r="E1169" s="20"/>
      <c r="F1169" s="16"/>
      <c r="G1169" s="20"/>
      <c r="H1169" s="20"/>
      <c r="I1169" s="20"/>
      <c r="J1169" s="20"/>
    </row>
    <row r="1170" spans="5:10">
      <c r="E1170" s="20"/>
      <c r="F1170" s="16"/>
      <c r="G1170" s="20"/>
      <c r="H1170" s="20"/>
      <c r="I1170" s="20"/>
      <c r="J1170" s="20"/>
    </row>
    <row r="1171" spans="5:10">
      <c r="E1171" s="20"/>
      <c r="F1171" s="16"/>
      <c r="G1171" s="20"/>
      <c r="H1171" s="20"/>
      <c r="I1171" s="20"/>
      <c r="J1171" s="20"/>
    </row>
    <row r="1172" spans="5:10">
      <c r="E1172" s="20"/>
      <c r="F1172" s="16"/>
      <c r="G1172" s="20"/>
      <c r="H1172" s="20"/>
      <c r="I1172" s="20"/>
      <c r="J1172" s="20"/>
    </row>
    <row r="1173" spans="5:10">
      <c r="E1173" s="20"/>
      <c r="F1173" s="16"/>
      <c r="G1173" s="20"/>
      <c r="H1173" s="20"/>
      <c r="I1173" s="20"/>
      <c r="J1173" s="20"/>
    </row>
    <row r="1174" spans="5:10">
      <c r="E1174" s="20"/>
      <c r="F1174" s="16"/>
      <c r="G1174" s="20"/>
      <c r="H1174" s="20"/>
      <c r="I1174" s="20"/>
      <c r="J1174" s="20"/>
    </row>
    <row r="1175" spans="5:10">
      <c r="E1175" s="20"/>
      <c r="F1175" s="16"/>
      <c r="G1175" s="20"/>
      <c r="H1175" s="20"/>
      <c r="I1175" s="20"/>
      <c r="J1175" s="20"/>
    </row>
    <row r="1176" spans="5:10">
      <c r="E1176" s="20"/>
      <c r="F1176" s="16"/>
      <c r="G1176" s="20"/>
      <c r="H1176" s="20"/>
      <c r="I1176" s="20"/>
      <c r="J1176" s="20"/>
    </row>
    <row r="1177" spans="5:10">
      <c r="E1177" s="20"/>
      <c r="F1177" s="16"/>
      <c r="G1177" s="20"/>
      <c r="H1177" s="20"/>
      <c r="I1177" s="20"/>
      <c r="J1177" s="20"/>
    </row>
    <row r="1178" spans="5:10">
      <c r="E1178" s="20"/>
      <c r="F1178" s="16"/>
      <c r="G1178" s="20"/>
      <c r="H1178" s="20"/>
      <c r="I1178" s="20"/>
      <c r="J1178" s="20"/>
    </row>
    <row r="1179" spans="5:10">
      <c r="E1179" s="20"/>
      <c r="F1179" s="16"/>
      <c r="G1179" s="20"/>
      <c r="H1179" s="20"/>
      <c r="I1179" s="20"/>
      <c r="J1179" s="20"/>
    </row>
    <row r="1180" spans="5:10">
      <c r="E1180" s="20"/>
      <c r="F1180" s="16"/>
      <c r="G1180" s="20"/>
      <c r="H1180" s="20"/>
      <c r="I1180" s="20"/>
      <c r="J1180" s="20"/>
    </row>
    <row r="1181" spans="5:10">
      <c r="E1181" s="20"/>
      <c r="F1181" s="16"/>
      <c r="G1181" s="20"/>
      <c r="H1181" s="20"/>
      <c r="I1181" s="20"/>
      <c r="J1181" s="20"/>
    </row>
    <row r="1182" spans="5:10">
      <c r="E1182" s="20"/>
      <c r="F1182" s="16"/>
      <c r="G1182" s="20"/>
      <c r="H1182" s="20"/>
      <c r="I1182" s="20"/>
      <c r="J1182" s="20"/>
    </row>
    <row r="1183" spans="5:10">
      <c r="E1183" s="20"/>
      <c r="F1183" s="16"/>
      <c r="G1183" s="20"/>
      <c r="H1183" s="20"/>
      <c r="I1183" s="20"/>
      <c r="J1183" s="20"/>
    </row>
    <row r="1184" spans="5:10">
      <c r="E1184" s="20"/>
      <c r="F1184" s="16"/>
      <c r="G1184" s="20"/>
      <c r="H1184" s="20"/>
      <c r="I1184" s="20"/>
      <c r="J1184" s="20"/>
    </row>
    <row r="1185" spans="5:10">
      <c r="E1185" s="20"/>
      <c r="F1185" s="16"/>
      <c r="G1185" s="20"/>
      <c r="H1185" s="20"/>
      <c r="I1185" s="20"/>
      <c r="J1185" s="20"/>
    </row>
    <row r="1186" spans="5:10">
      <c r="E1186" s="20"/>
      <c r="F1186" s="16"/>
      <c r="G1186" s="20"/>
      <c r="H1186" s="20"/>
      <c r="I1186" s="20"/>
      <c r="J1186" s="20"/>
    </row>
    <row r="1187" spans="5:10">
      <c r="E1187" s="20"/>
      <c r="F1187" s="16"/>
      <c r="G1187" s="20"/>
      <c r="H1187" s="20"/>
      <c r="I1187" s="20"/>
      <c r="J1187" s="20"/>
    </row>
  </sheetData>
  <mergeCells count="125">
    <mergeCell ref="B842:D842"/>
    <mergeCell ref="B843:D843"/>
    <mergeCell ref="B844:D844"/>
    <mergeCell ref="B845:D845"/>
    <mergeCell ref="B836:D836"/>
    <mergeCell ref="B837:D837"/>
    <mergeCell ref="B838:D838"/>
    <mergeCell ref="B839:D839"/>
    <mergeCell ref="B840:D840"/>
    <mergeCell ref="B841:D841"/>
    <mergeCell ref="B830:D830"/>
    <mergeCell ref="B831:D831"/>
    <mergeCell ref="B832:D832"/>
    <mergeCell ref="B833:D833"/>
    <mergeCell ref="B834:D834"/>
    <mergeCell ref="B835:D835"/>
    <mergeCell ref="B824:D824"/>
    <mergeCell ref="B825:D825"/>
    <mergeCell ref="B826:D826"/>
    <mergeCell ref="B827:D827"/>
    <mergeCell ref="B828:D828"/>
    <mergeCell ref="B829:D829"/>
    <mergeCell ref="B817:D817"/>
    <mergeCell ref="B818:D818"/>
    <mergeCell ref="B819:D819"/>
    <mergeCell ref="B820:D820"/>
    <mergeCell ref="B821:D821"/>
    <mergeCell ref="B823:J823"/>
    <mergeCell ref="B811:D811"/>
    <mergeCell ref="B812:D812"/>
    <mergeCell ref="B813:D813"/>
    <mergeCell ref="B814:D814"/>
    <mergeCell ref="B815:D815"/>
    <mergeCell ref="B816:D816"/>
    <mergeCell ref="B805:D805"/>
    <mergeCell ref="B806:D806"/>
    <mergeCell ref="B807:D807"/>
    <mergeCell ref="B808:D808"/>
    <mergeCell ref="B809:D809"/>
    <mergeCell ref="B810:D810"/>
    <mergeCell ref="B799:J799"/>
    <mergeCell ref="B800:D800"/>
    <mergeCell ref="B801:D801"/>
    <mergeCell ref="B802:D802"/>
    <mergeCell ref="B803:D803"/>
    <mergeCell ref="B804:D804"/>
    <mergeCell ref="B792:D792"/>
    <mergeCell ref="B793:D793"/>
    <mergeCell ref="B794:D794"/>
    <mergeCell ref="B795:D795"/>
    <mergeCell ref="B796:D796"/>
    <mergeCell ref="B797:D797"/>
    <mergeCell ref="B786:D786"/>
    <mergeCell ref="B787:D787"/>
    <mergeCell ref="B788:D788"/>
    <mergeCell ref="B789:D789"/>
    <mergeCell ref="B790:D790"/>
    <mergeCell ref="B791:D791"/>
    <mergeCell ref="B780:D780"/>
    <mergeCell ref="B781:D781"/>
    <mergeCell ref="B782:D782"/>
    <mergeCell ref="B783:D783"/>
    <mergeCell ref="B784:D784"/>
    <mergeCell ref="B785:D785"/>
    <mergeCell ref="A773:J773"/>
    <mergeCell ref="B775:J775"/>
    <mergeCell ref="B776:D776"/>
    <mergeCell ref="B777:D777"/>
    <mergeCell ref="B778:D778"/>
    <mergeCell ref="B779:D779"/>
    <mergeCell ref="M735:P735"/>
    <mergeCell ref="B750:D750"/>
    <mergeCell ref="E753:I753"/>
    <mergeCell ref="B764:D764"/>
    <mergeCell ref="A766:B766"/>
    <mergeCell ref="A767:B767"/>
    <mergeCell ref="B689:D689"/>
    <mergeCell ref="B712:D712"/>
    <mergeCell ref="B720:C720"/>
    <mergeCell ref="B721:C721"/>
    <mergeCell ref="B722:C722"/>
    <mergeCell ref="B732:D732"/>
    <mergeCell ref="A635:A642"/>
    <mergeCell ref="A643:D643"/>
    <mergeCell ref="B644:D644"/>
    <mergeCell ref="B657:D657"/>
    <mergeCell ref="B665:D665"/>
    <mergeCell ref="B682:D682"/>
    <mergeCell ref="A599:A606"/>
    <mergeCell ref="A607:D607"/>
    <mergeCell ref="B608:D608"/>
    <mergeCell ref="A617:D617"/>
    <mergeCell ref="A622:A629"/>
    <mergeCell ref="A630:D630"/>
    <mergeCell ref="AA551:AC551"/>
    <mergeCell ref="AA555:AC555"/>
    <mergeCell ref="B571:D571"/>
    <mergeCell ref="A581:D581"/>
    <mergeCell ref="A586:A593"/>
    <mergeCell ref="A594:D594"/>
    <mergeCell ref="T540:V541"/>
    <mergeCell ref="N544:U544"/>
    <mergeCell ref="A545:J545"/>
    <mergeCell ref="N545:P545"/>
    <mergeCell ref="N546:P546"/>
    <mergeCell ref="V546:Z546"/>
    <mergeCell ref="A469:J469"/>
    <mergeCell ref="U469:Y469"/>
    <mergeCell ref="AH472:AJ472"/>
    <mergeCell ref="U10:Y10"/>
    <mergeCell ref="U318:Y318"/>
    <mergeCell ref="A319:J319"/>
    <mergeCell ref="U392:Y392"/>
    <mergeCell ref="A393:J393"/>
    <mergeCell ref="U393:Y393"/>
    <mergeCell ref="A1:J1"/>
    <mergeCell ref="B3:D3"/>
    <mergeCell ref="B4:D4"/>
    <mergeCell ref="B5:D5"/>
    <mergeCell ref="B6:D6"/>
    <mergeCell ref="A8:J8"/>
    <mergeCell ref="U466:Y466"/>
    <mergeCell ref="Z466:AF466"/>
    <mergeCell ref="AH466:AO466"/>
    <mergeCell ref="R3:V3"/>
  </mergeCells>
  <dataValidations count="2">
    <dataValidation allowBlank="1" sqref="B723 B726" xr:uid="{4C0AF776-B6FF-42F1-9155-C559556065AA}"/>
    <dataValidation allowBlank="1" promptTitle="Contract Services" sqref="B724:B725 B727:B731 B735:B736 C737:C739 C741:C742 B740 B743:B748" xr:uid="{12E75119-85BB-44A8-ADB6-44046E8E5083}"/>
  </dataValidations>
  <pageMargins left="1" right="0.5" top="0.5" bottom="0.5" header="0.5" footer="0.5"/>
  <pageSetup scale="10" fitToHeight="4"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J V o 7 W S 3 e 0 R a k A A A A 9 g A A A B I A H A B D b 2 5 m a W c v U G F j a 2 F n Z S 5 4 b W w g o h g A K K A U A A A A A A A A A A A A A A A A A A A A A A A A A A A A h Y 9 N D o I w G E S v Q r q n f 8 T E k I + y c C u J C d G 4 b U r F R i i G F s v d X H g k r y B G U X c u 5 8 1 b z N y v N 8 j H t o k u u n e m s x l i m K J I W 9 V V x t Y Z G v w h X q J c w E a q k 6 x 1 N M n W p a O r M n T 0 / p w S E k L A I c F d X x N O K S P 7 Y l 2 q o 2 4 l + s j m v x w b 6 7 y 0 S i M B u 9 c Y w T F L G F 5 Q j i m Q G U J h 7 F f g 0 9 5 n + w N h N T R + 6 L X Q N t 6 W Q O Y I 5 P 1 B P A B Q S w M E F A A C A A g A J V o 7 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V a O 1 k o i k e 4 D g A A A B E A A A A T A B w A R m 9 y b X V s Y X M v U 2 V j d G l v b j E u b S C i G A A o o B Q A A A A A A A A A A A A A A A A A A A A A A A A A A A A r T k 0 u y c z P U w i G 0 I b W A F B L A Q I t A B Q A A g A I A C V a O 1 k t 3 t E W p A A A A P Y A A A A S A A A A A A A A A A A A A A A A A A A A A A B D b 2 5 m a W c v U G F j a 2 F n Z S 5 4 b W x Q S w E C L Q A U A A I A C A A l W j t Z D 8 r p q 6 Q A A A D p A A A A E w A A A A A A A A A A A A A A A A D w A A A A W 0 N v b n R l b n R f V H l w Z X N d L n h t b F B L A Q I t A B Q A A g A I A C V a O 1 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C C 5 T h n j q q Q Z N T y r x 5 K U N 0 A A A A A A I A A A A A A A N m A A D A A A A A E A A A A K j S 2 X n W Q R g i O j g u U W K 5 T V s A A A A A B I A A A K A A A A A Q A A A A p L w Y i I c L 3 k q + 7 i 0 7 d 3 6 / Z l A A A A D n I i A 4 v F R R n z y 2 e b O g E 1 P F D P N h X U g O S H k s i J q p 6 L R o V L 4 h m X o P + E 3 O S d n L U b 2 / R M 3 m z H o i W O l F K e P L 4 D k J + b V o X P S o G p p C i l d o F e o + 8 S c R F R Q A A A A 0 6 S l P Z B m Y U R H u U 1 b P O f N / a R P 7 A A = = < / D a t a M a s h u p > 
</file>

<file path=customXml/itemProps1.xml><?xml version="1.0" encoding="utf-8"?>
<ds:datastoreItem xmlns:ds="http://schemas.openxmlformats.org/officeDocument/2006/customXml" ds:itemID="{231F3874-4A13-4D74-956E-B8CB9186384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100</vt:i4>
      </vt:variant>
    </vt:vector>
  </HeadingPairs>
  <TitlesOfParts>
    <vt:vector size="131" baseType="lpstr">
      <vt:lpstr>Cumulative Budget Request </vt:lpstr>
      <vt:lpstr>Loaded Rates</vt:lpstr>
      <vt:lpstr>Split budget (A)</vt:lpstr>
      <vt:lpstr>Split budget (B)</vt:lpstr>
      <vt:lpstr>Split budget (C)</vt:lpstr>
      <vt:lpstr>Split budget (D)</vt:lpstr>
      <vt:lpstr>Split budget (E)</vt:lpstr>
      <vt:lpstr>Split budget (F)</vt:lpstr>
      <vt:lpstr>Split budget (G)</vt:lpstr>
      <vt:lpstr>Split budget (H)</vt:lpstr>
      <vt:lpstr>Cost Share Summary</vt:lpstr>
      <vt:lpstr>Salary Cap Obligation</vt:lpstr>
      <vt:lpstr>Salary Cap Obligation (2)</vt:lpstr>
      <vt:lpstr>Salary Cap Obligation (3)</vt:lpstr>
      <vt:lpstr>Salary Cap Obligation (4)</vt:lpstr>
      <vt:lpstr>Fringe Benefits Cap Obligation</vt:lpstr>
      <vt:lpstr>Fringe Benefits Cap Obligat (2)</vt:lpstr>
      <vt:lpstr>Fringe Benefits Cap Obligat (3)</vt:lpstr>
      <vt:lpstr>Fringe Benefits Cap Obligat (4)</vt:lpstr>
      <vt:lpstr>Cumulative Cost Share Budget</vt:lpstr>
      <vt:lpstr>Split CS budget (A)</vt:lpstr>
      <vt:lpstr>Split CS budget (B)</vt:lpstr>
      <vt:lpstr>Split CS budget (C)</vt:lpstr>
      <vt:lpstr>Split CS budget (D)</vt:lpstr>
      <vt:lpstr>Split CS budget (E)</vt:lpstr>
      <vt:lpstr>Split CS budget (F)</vt:lpstr>
      <vt:lpstr>Split CS budget (G)</vt:lpstr>
      <vt:lpstr>Split CS budget (H)</vt:lpstr>
      <vt:lpstr>Capital Expenses</vt:lpstr>
      <vt:lpstr>Longevity Lookup</vt:lpstr>
      <vt:lpstr>Tuition &amp; Fees Calculation</vt:lpstr>
      <vt:lpstr>'Cumulative Cost Share Budget'!OtherEx</vt:lpstr>
      <vt:lpstr>'Split budget (A)'!OtherEx</vt:lpstr>
      <vt:lpstr>'Split budget (B)'!OtherEx</vt:lpstr>
      <vt:lpstr>'Split budget (C)'!OtherEx</vt:lpstr>
      <vt:lpstr>'Split budget (D)'!OtherEx</vt:lpstr>
      <vt:lpstr>'Split budget (E)'!OtherEx</vt:lpstr>
      <vt:lpstr>'Split budget (F)'!OtherEx</vt:lpstr>
      <vt:lpstr>'Split budget (G)'!OtherEx</vt:lpstr>
      <vt:lpstr>'Split budget (H)'!OtherEx</vt:lpstr>
      <vt:lpstr>'Split CS budget (A)'!OtherEx</vt:lpstr>
      <vt:lpstr>'Split CS budget (B)'!OtherEx</vt:lpstr>
      <vt:lpstr>'Split CS budget (C)'!OtherEx</vt:lpstr>
      <vt:lpstr>'Split CS budget (D)'!OtherEx</vt:lpstr>
      <vt:lpstr>'Split CS budget (E)'!OtherEx</vt:lpstr>
      <vt:lpstr>'Split CS budget (F)'!OtherEx</vt:lpstr>
      <vt:lpstr>'Split CS budget (G)'!OtherEx</vt:lpstr>
      <vt:lpstr>'Split CS budget (H)'!OtherEx</vt:lpstr>
      <vt:lpstr>OtherEx</vt:lpstr>
      <vt:lpstr>'Cost Share Summary'!Print_Area</vt:lpstr>
      <vt:lpstr>'Cumulative Budget Request '!Print_Area</vt:lpstr>
      <vt:lpstr>'Cumulative Cost Share Budget'!Print_Area</vt:lpstr>
      <vt:lpstr>'Fringe Benefits Cap Obligat (2)'!Print_Area</vt:lpstr>
      <vt:lpstr>'Fringe Benefits Cap Obligat (3)'!Print_Area</vt:lpstr>
      <vt:lpstr>'Fringe Benefits Cap Obligat (4)'!Print_Area</vt:lpstr>
      <vt:lpstr>'Fringe Benefits Cap Obligation'!Print_Area</vt:lpstr>
      <vt:lpstr>'Loaded Rates'!Print_Area</vt:lpstr>
      <vt:lpstr>'Salary Cap Obligation'!Print_Area</vt:lpstr>
      <vt:lpstr>'Salary Cap Obligation (2)'!Print_Area</vt:lpstr>
      <vt:lpstr>'Salary Cap Obligation (3)'!Print_Area</vt:lpstr>
      <vt:lpstr>'Salary Cap Obligation (4)'!Print_Area</vt:lpstr>
      <vt:lpstr>'Split budget (A)'!Print_Area</vt:lpstr>
      <vt:lpstr>'Split budget (B)'!Print_Area</vt:lpstr>
      <vt:lpstr>'Split budget (C)'!Print_Area</vt:lpstr>
      <vt:lpstr>'Split budget (D)'!Print_Area</vt:lpstr>
      <vt:lpstr>'Split budget (E)'!Print_Area</vt:lpstr>
      <vt:lpstr>'Split budget (F)'!Print_Area</vt:lpstr>
      <vt:lpstr>'Split budget (G)'!Print_Area</vt:lpstr>
      <vt:lpstr>'Split budget (H)'!Print_Area</vt:lpstr>
      <vt:lpstr>'Split CS budget (A)'!Print_Area</vt:lpstr>
      <vt:lpstr>'Split CS budget (B)'!Print_Area</vt:lpstr>
      <vt:lpstr>'Split CS budget (C)'!Print_Area</vt:lpstr>
      <vt:lpstr>'Split CS budget (D)'!Print_Area</vt:lpstr>
      <vt:lpstr>'Split CS budget (E)'!Print_Area</vt:lpstr>
      <vt:lpstr>'Split CS budget (F)'!Print_Area</vt:lpstr>
      <vt:lpstr>'Split CS budget (G)'!Print_Area</vt:lpstr>
      <vt:lpstr>'Split CS budget (H)'!Print_Area</vt:lpstr>
      <vt:lpstr>'Cumulative Cost Share Budget'!StipendEx</vt:lpstr>
      <vt:lpstr>'Split budget (A)'!StipendEx</vt:lpstr>
      <vt:lpstr>'Split budget (B)'!StipendEx</vt:lpstr>
      <vt:lpstr>'Split budget (C)'!StipendEx</vt:lpstr>
      <vt:lpstr>'Split budget (D)'!StipendEx</vt:lpstr>
      <vt:lpstr>'Split budget (E)'!StipendEx</vt:lpstr>
      <vt:lpstr>'Split budget (F)'!StipendEx</vt:lpstr>
      <vt:lpstr>'Split budget (G)'!StipendEx</vt:lpstr>
      <vt:lpstr>'Split budget (H)'!StipendEx</vt:lpstr>
      <vt:lpstr>'Split CS budget (A)'!StipendEx</vt:lpstr>
      <vt:lpstr>'Split CS budget (B)'!StipendEx</vt:lpstr>
      <vt:lpstr>'Split CS budget (C)'!StipendEx</vt:lpstr>
      <vt:lpstr>'Split CS budget (D)'!StipendEx</vt:lpstr>
      <vt:lpstr>'Split CS budget (E)'!StipendEx</vt:lpstr>
      <vt:lpstr>'Split CS budget (F)'!StipendEx</vt:lpstr>
      <vt:lpstr>'Split CS budget (G)'!StipendEx</vt:lpstr>
      <vt:lpstr>'Split CS budget (H)'!StipendEx</vt:lpstr>
      <vt:lpstr>StipendEx</vt:lpstr>
      <vt:lpstr>'Cumulative Cost Share Budget'!SubsEx</vt:lpstr>
      <vt:lpstr>'Split budget (A)'!SubsEx</vt:lpstr>
      <vt:lpstr>'Split budget (B)'!SubsEx</vt:lpstr>
      <vt:lpstr>'Split budget (C)'!SubsEx</vt:lpstr>
      <vt:lpstr>'Split budget (D)'!SubsEx</vt:lpstr>
      <vt:lpstr>'Split budget (E)'!SubsEx</vt:lpstr>
      <vt:lpstr>'Split budget (F)'!SubsEx</vt:lpstr>
      <vt:lpstr>'Split budget (G)'!SubsEx</vt:lpstr>
      <vt:lpstr>'Split budget (H)'!SubsEx</vt:lpstr>
      <vt:lpstr>'Split CS budget (A)'!SubsEx</vt:lpstr>
      <vt:lpstr>'Split CS budget (B)'!SubsEx</vt:lpstr>
      <vt:lpstr>'Split CS budget (C)'!SubsEx</vt:lpstr>
      <vt:lpstr>'Split CS budget (D)'!SubsEx</vt:lpstr>
      <vt:lpstr>'Split CS budget (E)'!SubsEx</vt:lpstr>
      <vt:lpstr>'Split CS budget (F)'!SubsEx</vt:lpstr>
      <vt:lpstr>'Split CS budget (G)'!SubsEx</vt:lpstr>
      <vt:lpstr>'Split CS budget (H)'!SubsEx</vt:lpstr>
      <vt:lpstr>SubsEx</vt:lpstr>
      <vt:lpstr>'Cumulative Cost Share Budget'!TravelEx</vt:lpstr>
      <vt:lpstr>'Split budget (A)'!TravelEx</vt:lpstr>
      <vt:lpstr>'Split budget (B)'!TravelEx</vt:lpstr>
      <vt:lpstr>'Split budget (C)'!TravelEx</vt:lpstr>
      <vt:lpstr>'Split budget (D)'!TravelEx</vt:lpstr>
      <vt:lpstr>'Split budget (E)'!TravelEx</vt:lpstr>
      <vt:lpstr>'Split budget (F)'!TravelEx</vt:lpstr>
      <vt:lpstr>'Split budget (G)'!TravelEx</vt:lpstr>
      <vt:lpstr>'Split budget (H)'!TravelEx</vt:lpstr>
      <vt:lpstr>'Split CS budget (A)'!TravelEx</vt:lpstr>
      <vt:lpstr>'Split CS budget (B)'!TravelEx</vt:lpstr>
      <vt:lpstr>'Split CS budget (C)'!TravelEx</vt:lpstr>
      <vt:lpstr>'Split CS budget (D)'!TravelEx</vt:lpstr>
      <vt:lpstr>'Split CS budget (E)'!TravelEx</vt:lpstr>
      <vt:lpstr>'Split CS budget (F)'!TravelEx</vt:lpstr>
      <vt:lpstr>'Split CS budget (G)'!TravelEx</vt:lpstr>
      <vt:lpstr>'Split CS budget (H)'!TravelEx</vt:lpstr>
      <vt:lpstr>TravelEx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Hibbs, Sue F</dc:creator>
  <cp:lastModifiedBy>Towns, Stephanie L</cp:lastModifiedBy>
  <cp:lastPrinted>2023-07-18T21:43:28Z</cp:lastPrinted>
  <dcterms:created xsi:type="dcterms:W3CDTF">2002-08-23T16:07:18Z</dcterms:created>
  <dcterms:modified xsi:type="dcterms:W3CDTF">2024-12-13T15:31:45Z</dcterms:modified>
</cp:coreProperties>
</file>